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8"/>
  <workbookPr/>
  <mc:AlternateContent xmlns:mc="http://schemas.openxmlformats.org/markup-compatibility/2006">
    <mc:Choice Requires="x15">
      <x15ac:absPath xmlns:x15ac="http://schemas.microsoft.com/office/spreadsheetml/2010/11/ac" url="C:\Users\Edy\Desktop\"/>
    </mc:Choice>
  </mc:AlternateContent>
  <xr:revisionPtr revIDLastSave="0" documentId="13_ncr:1_{EA35EF6C-0BCD-4896-879E-0F56E2106856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2015 - 2019" sheetId="1" r:id="rId1"/>
    <sheet name="2015" sheetId="2" r:id="rId2"/>
    <sheet name="2016" sheetId="3" r:id="rId3"/>
    <sheet name="2017" sheetId="4" r:id="rId4"/>
    <sheet name="2018" sheetId="5" r:id="rId5"/>
    <sheet name="2019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128" i="6" l="1"/>
  <c r="FU128" i="6"/>
  <c r="FT128" i="6"/>
  <c r="FS128" i="6"/>
  <c r="FP128" i="6"/>
  <c r="FO128" i="6"/>
  <c r="FN128" i="6"/>
  <c r="FM128" i="6"/>
  <c r="FL128" i="6"/>
  <c r="FK128" i="6"/>
  <c r="FF128" i="6"/>
  <c r="FE128" i="6"/>
  <c r="ES128" i="6"/>
  <c r="ER128" i="6"/>
  <c r="EO128" i="6"/>
  <c r="EN128" i="6"/>
  <c r="EM128" i="6"/>
  <c r="EL128" i="6"/>
  <c r="EI128" i="6"/>
  <c r="EH128" i="6"/>
  <c r="EG128" i="6"/>
  <c r="EF128" i="6"/>
  <c r="EE128" i="6"/>
  <c r="ED128" i="6"/>
  <c r="DG128" i="6"/>
  <c r="DF128" i="6"/>
  <c r="DE128" i="6"/>
  <c r="DD128" i="6"/>
  <c r="DC128" i="6"/>
  <c r="DB128" i="6"/>
  <c r="CK128" i="6"/>
  <c r="CJ128" i="6"/>
  <c r="CE128" i="6"/>
  <c r="CD128" i="6"/>
  <c r="CC128" i="6"/>
  <c r="BR128" i="6"/>
  <c r="BM128" i="6"/>
  <c r="BL128" i="6"/>
  <c r="BK128" i="6"/>
  <c r="BJ128" i="6"/>
  <c r="BI128" i="6"/>
  <c r="BH128" i="6"/>
  <c r="BG128" i="6"/>
  <c r="BF128" i="6"/>
  <c r="BC128" i="6"/>
  <c r="BB128" i="6"/>
  <c r="BA128" i="6"/>
  <c r="AZ128" i="6"/>
  <c r="AY128" i="6"/>
  <c r="AX128" i="6"/>
  <c r="AK128" i="6"/>
  <c r="AJ128" i="6"/>
  <c r="AI128" i="6"/>
  <c r="AE128" i="6"/>
  <c r="AD128" i="6"/>
  <c r="AC128" i="6"/>
  <c r="Y128" i="6"/>
  <c r="X128" i="6"/>
  <c r="W128" i="6"/>
  <c r="S128" i="6"/>
  <c r="R128" i="6"/>
  <c r="Q128" i="6"/>
  <c r="K128" i="6"/>
  <c r="FV127" i="6"/>
  <c r="FU127" i="6"/>
  <c r="FT127" i="6"/>
  <c r="FS127" i="6"/>
  <c r="FR127" i="6"/>
  <c r="FQ127" i="6"/>
  <c r="FP127" i="6"/>
  <c r="FO127" i="6"/>
  <c r="FL127" i="6"/>
  <c r="FK127" i="6"/>
  <c r="FF127" i="6"/>
  <c r="FE127" i="6"/>
  <c r="FD127" i="6"/>
  <c r="FC127" i="6"/>
  <c r="ET127" i="6"/>
  <c r="ES127" i="6"/>
  <c r="ER127" i="6"/>
  <c r="EO127" i="6"/>
  <c r="EN127" i="6"/>
  <c r="EM127" i="6"/>
  <c r="EL127" i="6"/>
  <c r="EI127" i="6"/>
  <c r="EH127" i="6"/>
  <c r="EG127" i="6"/>
  <c r="EF127" i="6"/>
  <c r="EE127" i="6"/>
  <c r="ED127" i="6"/>
  <c r="DU127" i="6"/>
  <c r="DT127" i="6"/>
  <c r="DQ127" i="6"/>
  <c r="DP127" i="6"/>
  <c r="DK127" i="6"/>
  <c r="DJ127" i="6"/>
  <c r="DG127" i="6"/>
  <c r="DF127" i="6"/>
  <c r="DE127" i="6"/>
  <c r="DD127" i="6"/>
  <c r="DC127" i="6"/>
  <c r="DB127" i="6"/>
  <c r="CK127" i="6"/>
  <c r="CJ127" i="6"/>
  <c r="CE127" i="6"/>
  <c r="CD127" i="6"/>
  <c r="CC127" i="6"/>
  <c r="BM127" i="6"/>
  <c r="BL127" i="6"/>
  <c r="BK127" i="6"/>
  <c r="BJ127" i="6"/>
  <c r="BI127" i="6"/>
  <c r="BH127" i="6"/>
  <c r="BG127" i="6"/>
  <c r="BF127" i="6"/>
  <c r="BC127" i="6"/>
  <c r="BB127" i="6"/>
  <c r="BA127" i="6"/>
  <c r="AZ127" i="6"/>
  <c r="AY127" i="6"/>
  <c r="AX127" i="6"/>
  <c r="AK127" i="6"/>
  <c r="AJ127" i="6"/>
  <c r="AI127" i="6"/>
  <c r="AE127" i="6"/>
  <c r="AD127" i="6"/>
  <c r="AC127" i="6"/>
  <c r="Y127" i="6"/>
  <c r="X127" i="6"/>
  <c r="W127" i="6"/>
  <c r="S127" i="6"/>
  <c r="R127" i="6"/>
  <c r="Q127" i="6"/>
  <c r="K127" i="6"/>
  <c r="FV126" i="6"/>
  <c r="FU126" i="6"/>
  <c r="FT126" i="6"/>
  <c r="FS126" i="6"/>
  <c r="FP126" i="6"/>
  <c r="FO126" i="6"/>
  <c r="FN126" i="6"/>
  <c r="FM126" i="6"/>
  <c r="FL126" i="6"/>
  <c r="FK126" i="6"/>
  <c r="FJ126" i="6"/>
  <c r="FI126" i="6"/>
  <c r="FF126" i="6"/>
  <c r="FE126" i="6"/>
  <c r="FD126" i="6"/>
  <c r="FC126" i="6"/>
  <c r="EU126" i="6"/>
  <c r="ET126" i="6"/>
  <c r="ES126" i="6"/>
  <c r="ER126" i="6"/>
  <c r="EQ126" i="6"/>
  <c r="EP126" i="6"/>
  <c r="EO126" i="6"/>
  <c r="EN126" i="6"/>
  <c r="EM126" i="6"/>
  <c r="EL126" i="6"/>
  <c r="EI126" i="6"/>
  <c r="EH126" i="6"/>
  <c r="EG126" i="6"/>
  <c r="EF126" i="6"/>
  <c r="EE126" i="6"/>
  <c r="ED126" i="6"/>
  <c r="DS126" i="6"/>
  <c r="DR126" i="6"/>
  <c r="DQ126" i="6"/>
  <c r="DP126" i="6"/>
  <c r="DO126" i="6"/>
  <c r="DN126" i="6"/>
  <c r="DK126" i="6"/>
  <c r="DJ126" i="6"/>
  <c r="DG126" i="6"/>
  <c r="DF126" i="6"/>
  <c r="DE126" i="6"/>
  <c r="DD126" i="6"/>
  <c r="DC126" i="6"/>
  <c r="DB126" i="6"/>
  <c r="CU126" i="6"/>
  <c r="CT126" i="6"/>
  <c r="CK126" i="6"/>
  <c r="CJ126" i="6"/>
  <c r="CE126" i="6"/>
  <c r="CD126" i="6"/>
  <c r="CC126" i="6"/>
  <c r="BM126" i="6"/>
  <c r="BL126" i="6"/>
  <c r="BK126" i="6"/>
  <c r="BJ126" i="6"/>
  <c r="BI126" i="6"/>
  <c r="BH126" i="6"/>
  <c r="BG126" i="6"/>
  <c r="BF126" i="6"/>
  <c r="BC126" i="6"/>
  <c r="BB126" i="6"/>
  <c r="BA126" i="6"/>
  <c r="AZ126" i="6"/>
  <c r="AY126" i="6"/>
  <c r="AX126" i="6"/>
  <c r="AK126" i="6"/>
  <c r="AJ126" i="6"/>
  <c r="AI126" i="6"/>
  <c r="AE126" i="6"/>
  <c r="AD126" i="6"/>
  <c r="AC126" i="6"/>
  <c r="Y126" i="6"/>
  <c r="X126" i="6"/>
  <c r="W126" i="6"/>
  <c r="S126" i="6"/>
  <c r="R126" i="6"/>
  <c r="Q126" i="6"/>
  <c r="K126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F125" i="6"/>
  <c r="FE125" i="6"/>
  <c r="FD125" i="6"/>
  <c r="FC125" i="6"/>
  <c r="EW125" i="6"/>
  <c r="EV125" i="6"/>
  <c r="EU125" i="6"/>
  <c r="ET125" i="6"/>
  <c r="ES125" i="6"/>
  <c r="ER125" i="6"/>
  <c r="EQ125" i="6"/>
  <c r="EP125" i="6"/>
  <c r="EO125" i="6"/>
  <c r="EN125" i="6"/>
  <c r="EM125" i="6"/>
  <c r="EL125" i="6"/>
  <c r="EI125" i="6"/>
  <c r="EH125" i="6"/>
  <c r="EG125" i="6"/>
  <c r="EF125" i="6"/>
  <c r="EE125" i="6"/>
  <c r="ED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H125" i="6"/>
  <c r="DG125" i="6"/>
  <c r="DF125" i="6"/>
  <c r="DE125" i="6"/>
  <c r="DD125" i="6"/>
  <c r="DC125" i="6"/>
  <c r="DB125" i="6"/>
  <c r="CK125" i="6"/>
  <c r="CJ125" i="6"/>
  <c r="CE125" i="6"/>
  <c r="CD125" i="6"/>
  <c r="CC125" i="6"/>
  <c r="BM125" i="6"/>
  <c r="BL125" i="6"/>
  <c r="BK125" i="6"/>
  <c r="BJ125" i="6"/>
  <c r="BI125" i="6"/>
  <c r="BH125" i="6"/>
  <c r="BG125" i="6"/>
  <c r="BF125" i="6"/>
  <c r="BC125" i="6"/>
  <c r="BB125" i="6"/>
  <c r="BA125" i="6"/>
  <c r="AZ125" i="6"/>
  <c r="AY125" i="6"/>
  <c r="AX125" i="6"/>
  <c r="AK125" i="6"/>
  <c r="AJ125" i="6"/>
  <c r="AI125" i="6"/>
  <c r="AE125" i="6"/>
  <c r="AD125" i="6"/>
  <c r="AC125" i="6"/>
  <c r="Y125" i="6"/>
  <c r="X125" i="6"/>
  <c r="W125" i="6"/>
  <c r="S125" i="6"/>
  <c r="R125" i="6"/>
  <c r="Q125" i="6"/>
  <c r="K125" i="6"/>
  <c r="FV124" i="6"/>
  <c r="FU124" i="6"/>
  <c r="FT124" i="6"/>
  <c r="FS124" i="6"/>
  <c r="FR124" i="6"/>
  <c r="FQ124" i="6"/>
  <c r="FP124" i="6"/>
  <c r="FO124" i="6"/>
  <c r="FN124" i="6"/>
  <c r="FM124" i="6"/>
  <c r="FL124" i="6"/>
  <c r="FK124" i="6"/>
  <c r="FF124" i="6"/>
  <c r="FE124" i="6"/>
  <c r="FD124" i="6"/>
  <c r="FC124" i="6"/>
  <c r="EO124" i="6"/>
  <c r="EN124" i="6"/>
  <c r="EM124" i="6"/>
  <c r="EL124" i="6"/>
  <c r="EI124" i="6"/>
  <c r="EH124" i="6"/>
  <c r="EG124" i="6"/>
  <c r="EF124" i="6"/>
  <c r="EE124" i="6"/>
  <c r="ED124" i="6"/>
  <c r="DU124" i="6"/>
  <c r="DT124" i="6"/>
  <c r="DQ124" i="6"/>
  <c r="DP124" i="6"/>
  <c r="DK124" i="6"/>
  <c r="DJ124" i="6"/>
  <c r="DG124" i="6"/>
  <c r="DF124" i="6"/>
  <c r="DE124" i="6"/>
  <c r="DD124" i="6"/>
  <c r="DC124" i="6"/>
  <c r="DB124" i="6"/>
  <c r="CK124" i="6"/>
  <c r="CJ124" i="6"/>
  <c r="CE124" i="6"/>
  <c r="CD124" i="6"/>
  <c r="CC124" i="6"/>
  <c r="BM124" i="6"/>
  <c r="BL124" i="6"/>
  <c r="BK124" i="6"/>
  <c r="BJ124" i="6"/>
  <c r="BI124" i="6"/>
  <c r="BH124" i="6"/>
  <c r="BG124" i="6"/>
  <c r="BF124" i="6"/>
  <c r="BC124" i="6"/>
  <c r="BB124" i="6"/>
  <c r="BA124" i="6"/>
  <c r="AZ124" i="6"/>
  <c r="AY124" i="6"/>
  <c r="AX124" i="6"/>
  <c r="AK124" i="6"/>
  <c r="AJ124" i="6"/>
  <c r="AI124" i="6"/>
  <c r="AE124" i="6"/>
  <c r="AD124" i="6"/>
  <c r="AC124" i="6"/>
  <c r="Y124" i="6"/>
  <c r="X124" i="6"/>
  <c r="W124" i="6"/>
  <c r="S124" i="6"/>
  <c r="R124" i="6"/>
  <c r="Q124" i="6"/>
  <c r="K124" i="6"/>
  <c r="FV123" i="6"/>
  <c r="FU123" i="6"/>
  <c r="FT123" i="6"/>
  <c r="FS123" i="6"/>
  <c r="EO123" i="6"/>
  <c r="EN123" i="6"/>
  <c r="EM123" i="6"/>
  <c r="EL123" i="6"/>
  <c r="EI123" i="6"/>
  <c r="EH123" i="6"/>
  <c r="EG123" i="6"/>
  <c r="EF123" i="6"/>
  <c r="EE123" i="6"/>
  <c r="ED123" i="6"/>
  <c r="DG123" i="6"/>
  <c r="DF123" i="6"/>
  <c r="DE123" i="6"/>
  <c r="DD123" i="6"/>
  <c r="DC123" i="6"/>
  <c r="DB123" i="6"/>
  <c r="CK123" i="6"/>
  <c r="CJ123" i="6"/>
  <c r="CE123" i="6"/>
  <c r="CD123" i="6"/>
  <c r="CC123" i="6"/>
  <c r="BM123" i="6"/>
  <c r="BL123" i="6"/>
  <c r="BK123" i="6"/>
  <c r="BJ123" i="6"/>
  <c r="BI123" i="6"/>
  <c r="BH123" i="6"/>
  <c r="BG123" i="6"/>
  <c r="BF123" i="6"/>
  <c r="BC123" i="6"/>
  <c r="BB123" i="6"/>
  <c r="BA123" i="6"/>
  <c r="AZ123" i="6"/>
  <c r="AY123" i="6"/>
  <c r="AX123" i="6"/>
  <c r="AK123" i="6"/>
  <c r="AJ123" i="6"/>
  <c r="AI123" i="6"/>
  <c r="AE123" i="6"/>
  <c r="AD123" i="6"/>
  <c r="AC123" i="6"/>
  <c r="Y123" i="6"/>
  <c r="X123" i="6"/>
  <c r="W123" i="6"/>
  <c r="S123" i="6"/>
  <c r="R123" i="6"/>
  <c r="Q123" i="6"/>
  <c r="K123" i="6"/>
  <c r="FV122" i="6"/>
  <c r="FU122" i="6"/>
  <c r="FT122" i="6"/>
  <c r="FS122" i="6"/>
  <c r="FR122" i="6"/>
  <c r="FQ122" i="6"/>
  <c r="FP122" i="6"/>
  <c r="FO122" i="6"/>
  <c r="FN122" i="6"/>
  <c r="FM122" i="6"/>
  <c r="FL122" i="6"/>
  <c r="FK122" i="6"/>
  <c r="FF122" i="6"/>
  <c r="FE122" i="6"/>
  <c r="FD122" i="6"/>
  <c r="FC122" i="6"/>
  <c r="EW122" i="6"/>
  <c r="EV122" i="6"/>
  <c r="ES122" i="6"/>
  <c r="ER122" i="6"/>
  <c r="EQ122" i="6"/>
  <c r="EP122" i="6"/>
  <c r="EO122" i="6"/>
  <c r="EN122" i="6"/>
  <c r="EM122" i="6"/>
  <c r="EL122" i="6"/>
  <c r="EI122" i="6"/>
  <c r="EH122" i="6"/>
  <c r="EG122" i="6"/>
  <c r="EF122" i="6"/>
  <c r="EE122" i="6"/>
  <c r="ED122" i="6"/>
  <c r="DU122" i="6"/>
  <c r="DT122" i="6"/>
  <c r="DQ122" i="6"/>
  <c r="DP122" i="6"/>
  <c r="DO122" i="6"/>
  <c r="DN122" i="6"/>
  <c r="DK122" i="6"/>
  <c r="DJ122" i="6"/>
  <c r="DI122" i="6"/>
  <c r="DH122" i="6"/>
  <c r="DG122" i="6"/>
  <c r="DF122" i="6"/>
  <c r="DE122" i="6"/>
  <c r="DD122" i="6"/>
  <c r="DC122" i="6"/>
  <c r="DB122" i="6"/>
  <c r="CK122" i="6"/>
  <c r="CJ122" i="6"/>
  <c r="CE122" i="6"/>
  <c r="CD122" i="6"/>
  <c r="CC122" i="6"/>
  <c r="BM122" i="6"/>
  <c r="BL122" i="6"/>
  <c r="BK122" i="6"/>
  <c r="BJ122" i="6"/>
  <c r="BI122" i="6"/>
  <c r="BH122" i="6"/>
  <c r="BG122" i="6"/>
  <c r="BF122" i="6"/>
  <c r="BC122" i="6"/>
  <c r="BB122" i="6"/>
  <c r="BA122" i="6"/>
  <c r="AZ122" i="6"/>
  <c r="AY122" i="6"/>
  <c r="AX122" i="6"/>
  <c r="AK122" i="6"/>
  <c r="AJ122" i="6"/>
  <c r="AI122" i="6"/>
  <c r="AE122" i="6"/>
  <c r="AD122" i="6"/>
  <c r="AC122" i="6"/>
  <c r="Y122" i="6"/>
  <c r="X122" i="6"/>
  <c r="W122" i="6"/>
  <c r="S122" i="6"/>
  <c r="R122" i="6"/>
  <c r="Q122" i="6"/>
  <c r="K122" i="6"/>
  <c r="FV121" i="6"/>
  <c r="FU121" i="6"/>
  <c r="FT121" i="6"/>
  <c r="FS121" i="6"/>
  <c r="FP121" i="6"/>
  <c r="FO121" i="6"/>
  <c r="FN121" i="6"/>
  <c r="FM121" i="6"/>
  <c r="FL121" i="6"/>
  <c r="FK121" i="6"/>
  <c r="FH121" i="6"/>
  <c r="FG121" i="6"/>
  <c r="FF121" i="6"/>
  <c r="FE121" i="6"/>
  <c r="EW121" i="6"/>
  <c r="EV121" i="6"/>
  <c r="EU121" i="6"/>
  <c r="ET121" i="6"/>
  <c r="ES121" i="6"/>
  <c r="ER121" i="6"/>
  <c r="EQ121" i="6"/>
  <c r="EP121" i="6"/>
  <c r="EO121" i="6"/>
  <c r="EN121" i="6"/>
  <c r="EM121" i="6"/>
  <c r="EL121" i="6"/>
  <c r="EI121" i="6"/>
  <c r="EH121" i="6"/>
  <c r="EG121" i="6"/>
  <c r="EF121" i="6"/>
  <c r="EE121" i="6"/>
  <c r="ED121" i="6"/>
  <c r="DQ121" i="6"/>
  <c r="DP121" i="6"/>
  <c r="DO121" i="6"/>
  <c r="DN121" i="6"/>
  <c r="DK121" i="6"/>
  <c r="DJ121" i="6"/>
  <c r="DG121" i="6"/>
  <c r="DF121" i="6"/>
  <c r="DE121" i="6"/>
  <c r="DD121" i="6"/>
  <c r="DC121" i="6"/>
  <c r="DB121" i="6"/>
  <c r="CK121" i="6"/>
  <c r="CJ121" i="6"/>
  <c r="CE121" i="6"/>
  <c r="CD121" i="6"/>
  <c r="CC121" i="6"/>
  <c r="BM121" i="6"/>
  <c r="BL121" i="6"/>
  <c r="BK121" i="6"/>
  <c r="BJ121" i="6"/>
  <c r="BI121" i="6"/>
  <c r="BH121" i="6"/>
  <c r="BG121" i="6"/>
  <c r="BF121" i="6"/>
  <c r="BC121" i="6"/>
  <c r="BB121" i="6"/>
  <c r="BA121" i="6"/>
  <c r="AZ121" i="6"/>
  <c r="AY121" i="6"/>
  <c r="AX121" i="6"/>
  <c r="AK121" i="6"/>
  <c r="AJ121" i="6"/>
  <c r="AI121" i="6"/>
  <c r="AE121" i="6"/>
  <c r="AD121" i="6"/>
  <c r="AC121" i="6"/>
  <c r="Y121" i="6"/>
  <c r="X121" i="6"/>
  <c r="W121" i="6"/>
  <c r="S121" i="6"/>
  <c r="R121" i="6"/>
  <c r="Q121" i="6"/>
  <c r="K121" i="6"/>
  <c r="FV120" i="6"/>
  <c r="FU120" i="6"/>
  <c r="FT120" i="6"/>
  <c r="FS120" i="6"/>
  <c r="EO120" i="6"/>
  <c r="EN120" i="6"/>
  <c r="EM120" i="6"/>
  <c r="EL120" i="6"/>
  <c r="EI120" i="6"/>
  <c r="EH120" i="6"/>
  <c r="EG120" i="6"/>
  <c r="EF120" i="6"/>
  <c r="EE120" i="6"/>
  <c r="ED120" i="6"/>
  <c r="DG120" i="6"/>
  <c r="DF120" i="6"/>
  <c r="DE120" i="6"/>
  <c r="DD120" i="6"/>
  <c r="DC120" i="6"/>
  <c r="DB120" i="6"/>
  <c r="CK120" i="6"/>
  <c r="CJ120" i="6"/>
  <c r="CE120" i="6"/>
  <c r="CD120" i="6"/>
  <c r="CC120" i="6"/>
  <c r="BM120" i="6"/>
  <c r="BL120" i="6"/>
  <c r="BK120" i="6"/>
  <c r="BJ120" i="6"/>
  <c r="BI120" i="6"/>
  <c r="BH120" i="6"/>
  <c r="BG120" i="6"/>
  <c r="BF120" i="6"/>
  <c r="BC120" i="6"/>
  <c r="BB120" i="6"/>
  <c r="BA120" i="6"/>
  <c r="AZ120" i="6"/>
  <c r="AY120" i="6"/>
  <c r="AX120" i="6"/>
  <c r="AK120" i="6"/>
  <c r="AJ120" i="6"/>
  <c r="AI120" i="6"/>
  <c r="AE120" i="6"/>
  <c r="AD120" i="6"/>
  <c r="AC120" i="6"/>
  <c r="Y120" i="6"/>
  <c r="X120" i="6"/>
  <c r="W120" i="6"/>
  <c r="S120" i="6"/>
  <c r="R120" i="6"/>
  <c r="Q120" i="6"/>
  <c r="K120" i="6"/>
  <c r="FV119" i="6"/>
  <c r="FU119" i="6"/>
  <c r="FT119" i="6"/>
  <c r="FS119" i="6"/>
  <c r="FP119" i="6"/>
  <c r="FO119" i="6"/>
  <c r="FL119" i="6"/>
  <c r="FK119" i="6"/>
  <c r="FF119" i="6"/>
  <c r="FE119" i="6"/>
  <c r="FD119" i="6"/>
  <c r="FC119" i="6"/>
  <c r="EU119" i="6"/>
  <c r="ET119" i="6"/>
  <c r="EO119" i="6"/>
  <c r="EN119" i="6"/>
  <c r="EM119" i="6"/>
  <c r="EL119" i="6"/>
  <c r="EI119" i="6"/>
  <c r="EH119" i="6"/>
  <c r="EG119" i="6"/>
  <c r="EF119" i="6"/>
  <c r="EE119" i="6"/>
  <c r="ED119" i="6"/>
  <c r="DW119" i="6"/>
  <c r="DV119" i="6"/>
  <c r="DQ119" i="6"/>
  <c r="DP119" i="6"/>
  <c r="DK119" i="6"/>
  <c r="DJ119" i="6"/>
  <c r="DG119" i="6"/>
  <c r="DF119" i="6"/>
  <c r="DE119" i="6"/>
  <c r="DD119" i="6"/>
  <c r="DC119" i="6"/>
  <c r="DB119" i="6"/>
  <c r="CU119" i="6"/>
  <c r="CT119" i="6"/>
  <c r="CK119" i="6"/>
  <c r="CJ119" i="6"/>
  <c r="CE119" i="6"/>
  <c r="CD119" i="6"/>
  <c r="CC119" i="6"/>
  <c r="BM119" i="6"/>
  <c r="BL119" i="6"/>
  <c r="BK119" i="6"/>
  <c r="BJ119" i="6"/>
  <c r="BI119" i="6"/>
  <c r="BH119" i="6"/>
  <c r="BG119" i="6"/>
  <c r="BF119" i="6"/>
  <c r="BC119" i="6"/>
  <c r="BB119" i="6"/>
  <c r="BA119" i="6"/>
  <c r="AZ119" i="6"/>
  <c r="AY119" i="6"/>
  <c r="AX119" i="6"/>
  <c r="AK119" i="6"/>
  <c r="AJ119" i="6"/>
  <c r="AI119" i="6"/>
  <c r="AE119" i="6"/>
  <c r="AD119" i="6"/>
  <c r="AC119" i="6"/>
  <c r="Y119" i="6"/>
  <c r="X119" i="6"/>
  <c r="W119" i="6"/>
  <c r="S119" i="6"/>
  <c r="R119" i="6"/>
  <c r="Q119" i="6"/>
  <c r="K119" i="6"/>
  <c r="FV118" i="6"/>
  <c r="FU118" i="6"/>
  <c r="FT118" i="6"/>
  <c r="FS118" i="6"/>
  <c r="FR118" i="6"/>
  <c r="FQ118" i="6"/>
  <c r="FP118" i="6"/>
  <c r="FO118" i="6"/>
  <c r="FN118" i="6"/>
  <c r="FM118" i="6"/>
  <c r="FL118" i="6"/>
  <c r="FK118" i="6"/>
  <c r="FF118" i="6"/>
  <c r="FE118" i="6"/>
  <c r="FD118" i="6"/>
  <c r="FC118" i="6"/>
  <c r="EW118" i="6"/>
  <c r="EV118" i="6"/>
  <c r="EU118" i="6"/>
  <c r="ET118" i="6"/>
  <c r="ES118" i="6"/>
  <c r="ER118" i="6"/>
  <c r="EQ118" i="6"/>
  <c r="EP118" i="6"/>
  <c r="EO118" i="6"/>
  <c r="EN118" i="6"/>
  <c r="EM118" i="6"/>
  <c r="EL118" i="6"/>
  <c r="EI118" i="6"/>
  <c r="EH118" i="6"/>
  <c r="EG118" i="6"/>
  <c r="EF118" i="6"/>
  <c r="EE118" i="6"/>
  <c r="ED118" i="6"/>
  <c r="DW118" i="6"/>
  <c r="DV118" i="6"/>
  <c r="DQ118" i="6"/>
  <c r="DP118" i="6"/>
  <c r="DO118" i="6"/>
  <c r="DN118" i="6"/>
  <c r="DM118" i="6"/>
  <c r="DL118" i="6"/>
  <c r="DK118" i="6"/>
  <c r="DJ118" i="6"/>
  <c r="DI118" i="6"/>
  <c r="DH118" i="6"/>
  <c r="DG118" i="6"/>
  <c r="DF118" i="6"/>
  <c r="DE118" i="6"/>
  <c r="DD118" i="6"/>
  <c r="DC118" i="6"/>
  <c r="DB118" i="6"/>
  <c r="CK118" i="6"/>
  <c r="CJ118" i="6"/>
  <c r="CE118" i="6"/>
  <c r="CD118" i="6"/>
  <c r="CC118" i="6"/>
  <c r="BM118" i="6"/>
  <c r="BL118" i="6"/>
  <c r="BK118" i="6"/>
  <c r="BJ118" i="6"/>
  <c r="BI118" i="6"/>
  <c r="BH118" i="6"/>
  <c r="BG118" i="6"/>
  <c r="BF118" i="6"/>
  <c r="BC118" i="6"/>
  <c r="BB118" i="6"/>
  <c r="BA118" i="6"/>
  <c r="AZ118" i="6"/>
  <c r="AY118" i="6"/>
  <c r="AX118" i="6"/>
  <c r="AK118" i="6"/>
  <c r="AJ118" i="6"/>
  <c r="AI118" i="6"/>
  <c r="AE118" i="6"/>
  <c r="AD118" i="6"/>
  <c r="AC118" i="6"/>
  <c r="Y118" i="6"/>
  <c r="X118" i="6"/>
  <c r="W118" i="6"/>
  <c r="S118" i="6"/>
  <c r="R118" i="6"/>
  <c r="Q118" i="6"/>
  <c r="K118" i="6"/>
  <c r="FV117" i="6"/>
  <c r="FU117" i="6"/>
  <c r="FT117" i="6"/>
  <c r="FS117" i="6"/>
  <c r="FR117" i="6"/>
  <c r="FQ117" i="6"/>
  <c r="FP117" i="6"/>
  <c r="FO117" i="6"/>
  <c r="FN117" i="6"/>
  <c r="FM117" i="6"/>
  <c r="EW117" i="6"/>
  <c r="EV117" i="6"/>
  <c r="ES117" i="6"/>
  <c r="ER117" i="6"/>
  <c r="EQ117" i="6"/>
  <c r="EP117" i="6"/>
  <c r="EO117" i="6"/>
  <c r="EN117" i="6"/>
  <c r="EM117" i="6"/>
  <c r="EL117" i="6"/>
  <c r="EI117" i="6"/>
  <c r="EH117" i="6"/>
  <c r="EG117" i="6"/>
  <c r="EF117" i="6"/>
  <c r="EE117" i="6"/>
  <c r="ED117" i="6"/>
  <c r="DO117" i="6"/>
  <c r="DN117" i="6"/>
  <c r="DK117" i="6"/>
  <c r="DJ117" i="6"/>
  <c r="DI117" i="6"/>
  <c r="DH117" i="6"/>
  <c r="DG117" i="6"/>
  <c r="DF117" i="6"/>
  <c r="DE117" i="6"/>
  <c r="DD117" i="6"/>
  <c r="DC117" i="6"/>
  <c r="DB117" i="6"/>
  <c r="CK117" i="6"/>
  <c r="CJ117" i="6"/>
  <c r="CI117" i="6"/>
  <c r="CH117" i="6"/>
  <c r="CE117" i="6"/>
  <c r="CD117" i="6"/>
  <c r="CC117" i="6"/>
  <c r="BM117" i="6"/>
  <c r="BL117" i="6"/>
  <c r="BK117" i="6"/>
  <c r="BJ117" i="6"/>
  <c r="BI117" i="6"/>
  <c r="BH117" i="6"/>
  <c r="BG117" i="6"/>
  <c r="BF117" i="6"/>
  <c r="BC117" i="6"/>
  <c r="BB117" i="6"/>
  <c r="BA117" i="6"/>
  <c r="AZ117" i="6"/>
  <c r="AY117" i="6"/>
  <c r="AX117" i="6"/>
  <c r="AK117" i="6"/>
  <c r="AJ117" i="6"/>
  <c r="AI117" i="6"/>
  <c r="AE117" i="6"/>
  <c r="AD117" i="6"/>
  <c r="AC117" i="6"/>
  <c r="Y117" i="6"/>
  <c r="X117" i="6"/>
  <c r="W117" i="6"/>
  <c r="S117" i="6"/>
  <c r="R117" i="6"/>
  <c r="Q117" i="6"/>
  <c r="K117" i="6"/>
  <c r="FV116" i="6"/>
  <c r="FU116" i="6"/>
  <c r="FT116" i="6"/>
  <c r="FS116" i="6"/>
  <c r="FR116" i="6"/>
  <c r="FQ116" i="6"/>
  <c r="FP116" i="6"/>
  <c r="FO116" i="6"/>
  <c r="FN116" i="6"/>
  <c r="FM116" i="6"/>
  <c r="FL116" i="6"/>
  <c r="FK116" i="6"/>
  <c r="FJ116" i="6"/>
  <c r="FI116" i="6"/>
  <c r="FH116" i="6"/>
  <c r="FG116" i="6"/>
  <c r="FF116" i="6"/>
  <c r="FE116" i="6"/>
  <c r="FD116" i="6"/>
  <c r="FC116" i="6"/>
  <c r="EW116" i="6"/>
  <c r="EV116" i="6"/>
  <c r="EU116" i="6"/>
  <c r="ET116" i="6"/>
  <c r="ES116" i="6"/>
  <c r="ER116" i="6"/>
  <c r="EQ116" i="6"/>
  <c r="EP116" i="6"/>
  <c r="EO116" i="6"/>
  <c r="EN116" i="6"/>
  <c r="EM116" i="6"/>
  <c r="EL116" i="6"/>
  <c r="EI116" i="6"/>
  <c r="EH116" i="6"/>
  <c r="EG116" i="6"/>
  <c r="EF116" i="6"/>
  <c r="EE116" i="6"/>
  <c r="ED116" i="6"/>
  <c r="DW116" i="6"/>
  <c r="DV116" i="6"/>
  <c r="DU116" i="6"/>
  <c r="DT116" i="6"/>
  <c r="DS116" i="6"/>
  <c r="DR116" i="6"/>
  <c r="DQ116" i="6"/>
  <c r="DP116" i="6"/>
  <c r="DO116" i="6"/>
  <c r="DN116" i="6"/>
  <c r="DM116" i="6"/>
  <c r="DL116" i="6"/>
  <c r="DK116" i="6"/>
  <c r="DJ116" i="6"/>
  <c r="DI116" i="6"/>
  <c r="DH116" i="6"/>
  <c r="DG116" i="6"/>
  <c r="DF116" i="6"/>
  <c r="DE116" i="6"/>
  <c r="DD116" i="6"/>
  <c r="DC116" i="6"/>
  <c r="DB116" i="6"/>
  <c r="DA116" i="6"/>
  <c r="CZ116" i="6"/>
  <c r="CU116" i="6"/>
  <c r="CT116" i="6"/>
  <c r="CK116" i="6"/>
  <c r="CJ116" i="6"/>
  <c r="CI116" i="6"/>
  <c r="CH116" i="6"/>
  <c r="CE116" i="6"/>
  <c r="CD116" i="6"/>
  <c r="CC116" i="6"/>
  <c r="BM116" i="6"/>
  <c r="BL116" i="6"/>
  <c r="BK116" i="6"/>
  <c r="BJ116" i="6"/>
  <c r="BI116" i="6"/>
  <c r="BH116" i="6"/>
  <c r="BG116" i="6"/>
  <c r="BF116" i="6"/>
  <c r="BC116" i="6"/>
  <c r="BB116" i="6"/>
  <c r="BA116" i="6"/>
  <c r="AZ116" i="6"/>
  <c r="AY116" i="6"/>
  <c r="AX116" i="6"/>
  <c r="AK116" i="6"/>
  <c r="AJ116" i="6"/>
  <c r="AI116" i="6"/>
  <c r="AE116" i="6"/>
  <c r="AD116" i="6"/>
  <c r="AC116" i="6"/>
  <c r="Y116" i="6"/>
  <c r="X116" i="6"/>
  <c r="W116" i="6"/>
  <c r="S116" i="6"/>
  <c r="R116" i="6"/>
  <c r="Q116" i="6"/>
  <c r="K116" i="6"/>
  <c r="FV115" i="6"/>
  <c r="FU115" i="6"/>
  <c r="FT115" i="6"/>
  <c r="FS115" i="6"/>
  <c r="FR115" i="6"/>
  <c r="FQ115" i="6"/>
  <c r="FN115" i="6"/>
  <c r="FM115" i="6"/>
  <c r="FL115" i="6"/>
  <c r="FK115" i="6"/>
  <c r="FH115" i="6"/>
  <c r="FG115" i="6"/>
  <c r="EO115" i="6"/>
  <c r="EN115" i="6"/>
  <c r="EM115" i="6"/>
  <c r="EL115" i="6"/>
  <c r="EI115" i="6"/>
  <c r="EH115" i="6"/>
  <c r="EG115" i="6"/>
  <c r="EF115" i="6"/>
  <c r="EE115" i="6"/>
  <c r="ED115" i="6"/>
  <c r="DG115" i="6"/>
  <c r="DF115" i="6"/>
  <c r="DE115" i="6"/>
  <c r="DD115" i="6"/>
  <c r="DC115" i="6"/>
  <c r="DB115" i="6"/>
  <c r="CK115" i="6"/>
  <c r="CJ115" i="6"/>
  <c r="CE115" i="6"/>
  <c r="CD115" i="6"/>
  <c r="CC115" i="6"/>
  <c r="BM115" i="6"/>
  <c r="BL115" i="6"/>
  <c r="BK115" i="6"/>
  <c r="BJ115" i="6"/>
  <c r="BI115" i="6"/>
  <c r="BH115" i="6"/>
  <c r="BG115" i="6"/>
  <c r="BF115" i="6"/>
  <c r="BC115" i="6"/>
  <c r="BB115" i="6"/>
  <c r="BA115" i="6"/>
  <c r="AZ115" i="6"/>
  <c r="AY115" i="6"/>
  <c r="AX115" i="6"/>
  <c r="AK115" i="6"/>
  <c r="AJ115" i="6"/>
  <c r="AI115" i="6"/>
  <c r="AE115" i="6"/>
  <c r="AD115" i="6"/>
  <c r="AC115" i="6"/>
  <c r="Y115" i="6"/>
  <c r="X115" i="6"/>
  <c r="W115" i="6"/>
  <c r="S115" i="6"/>
  <c r="R115" i="6"/>
  <c r="Q115" i="6"/>
  <c r="K115" i="6"/>
  <c r="FV114" i="6"/>
  <c r="FU114" i="6"/>
  <c r="FT114" i="6"/>
  <c r="FS114" i="6"/>
  <c r="FP114" i="6"/>
  <c r="FO114" i="6"/>
  <c r="FL114" i="6"/>
  <c r="FK114" i="6"/>
  <c r="FD114" i="6"/>
  <c r="FC114" i="6"/>
  <c r="EU114" i="6"/>
  <c r="ET114" i="6"/>
  <c r="ES114" i="6"/>
  <c r="ER114" i="6"/>
  <c r="EO114" i="6"/>
  <c r="EN114" i="6"/>
  <c r="EM114" i="6"/>
  <c r="EL114" i="6"/>
  <c r="EI114" i="6"/>
  <c r="EH114" i="6"/>
  <c r="EG114" i="6"/>
  <c r="EF114" i="6"/>
  <c r="EE114" i="6"/>
  <c r="ED114" i="6"/>
  <c r="DK114" i="6"/>
  <c r="DJ114" i="6"/>
  <c r="DG114" i="6"/>
  <c r="DF114" i="6"/>
  <c r="DE114" i="6"/>
  <c r="DD114" i="6"/>
  <c r="DC114" i="6"/>
  <c r="DB114" i="6"/>
  <c r="CU114" i="6"/>
  <c r="CT114" i="6"/>
  <c r="CK114" i="6"/>
  <c r="CJ114" i="6"/>
  <c r="CE114" i="6"/>
  <c r="CD114" i="6"/>
  <c r="CC114" i="6"/>
  <c r="BM114" i="6"/>
  <c r="BL114" i="6"/>
  <c r="BK114" i="6"/>
  <c r="BJ114" i="6"/>
  <c r="BI114" i="6"/>
  <c r="BH114" i="6"/>
  <c r="BG114" i="6"/>
  <c r="BF114" i="6"/>
  <c r="BC114" i="6"/>
  <c r="BB114" i="6"/>
  <c r="BA114" i="6"/>
  <c r="AZ114" i="6"/>
  <c r="AY114" i="6"/>
  <c r="AX114" i="6"/>
  <c r="AK114" i="6"/>
  <c r="AJ114" i="6"/>
  <c r="AI114" i="6"/>
  <c r="AE114" i="6"/>
  <c r="AD114" i="6"/>
  <c r="AC114" i="6"/>
  <c r="Y114" i="6"/>
  <c r="X114" i="6"/>
  <c r="W114" i="6"/>
  <c r="S114" i="6"/>
  <c r="R114" i="6"/>
  <c r="Q114" i="6"/>
  <c r="K114" i="6"/>
  <c r="FV113" i="6"/>
  <c r="FU113" i="6"/>
  <c r="FT113" i="6"/>
  <c r="FS113" i="6"/>
  <c r="FP113" i="6"/>
  <c r="FO113" i="6"/>
  <c r="FN113" i="6"/>
  <c r="FM113" i="6"/>
  <c r="FL113" i="6"/>
  <c r="FK113" i="6"/>
  <c r="FF113" i="6"/>
  <c r="FE113" i="6"/>
  <c r="EO113" i="6"/>
  <c r="EN113" i="6"/>
  <c r="EM113" i="6"/>
  <c r="EL113" i="6"/>
  <c r="EI113" i="6"/>
  <c r="EH113" i="6"/>
  <c r="EG113" i="6"/>
  <c r="EF113" i="6"/>
  <c r="EE113" i="6"/>
  <c r="ED113" i="6"/>
  <c r="DG113" i="6"/>
  <c r="DF113" i="6"/>
  <c r="DE113" i="6"/>
  <c r="DD113" i="6"/>
  <c r="DC113" i="6"/>
  <c r="DB113" i="6"/>
  <c r="CK113" i="6"/>
  <c r="CJ113" i="6"/>
  <c r="CE113" i="6"/>
  <c r="CD113" i="6"/>
  <c r="CC113" i="6"/>
  <c r="BM113" i="6"/>
  <c r="BL113" i="6"/>
  <c r="BK113" i="6"/>
  <c r="BJ113" i="6"/>
  <c r="BI113" i="6"/>
  <c r="BH113" i="6"/>
  <c r="BG113" i="6"/>
  <c r="BF113" i="6"/>
  <c r="BC113" i="6"/>
  <c r="BB113" i="6"/>
  <c r="BA113" i="6"/>
  <c r="AZ113" i="6"/>
  <c r="AY113" i="6"/>
  <c r="AX113" i="6"/>
  <c r="AK113" i="6"/>
  <c r="AJ113" i="6"/>
  <c r="AI113" i="6"/>
  <c r="AE113" i="6"/>
  <c r="AD113" i="6"/>
  <c r="AC113" i="6"/>
  <c r="Y113" i="6"/>
  <c r="X113" i="6"/>
  <c r="W113" i="6"/>
  <c r="S113" i="6"/>
  <c r="R113" i="6"/>
  <c r="Q113" i="6"/>
  <c r="K113" i="6"/>
  <c r="FV112" i="6"/>
  <c r="FU112" i="6"/>
  <c r="FT112" i="6"/>
  <c r="FS112" i="6"/>
  <c r="FP112" i="6"/>
  <c r="FO112" i="6"/>
  <c r="FN112" i="6"/>
  <c r="FM112" i="6"/>
  <c r="FL112" i="6"/>
  <c r="FK112" i="6"/>
  <c r="FJ112" i="6"/>
  <c r="FI112" i="6"/>
  <c r="FF112" i="6"/>
  <c r="FE112" i="6"/>
  <c r="FD112" i="6"/>
  <c r="FC112" i="6"/>
  <c r="EW112" i="6"/>
  <c r="EV112" i="6"/>
  <c r="EU112" i="6"/>
  <c r="ET112" i="6"/>
  <c r="ES112" i="6"/>
  <c r="ER112" i="6"/>
  <c r="EQ112" i="6"/>
  <c r="EP112" i="6"/>
  <c r="EO112" i="6"/>
  <c r="EN112" i="6"/>
  <c r="EM112" i="6"/>
  <c r="EL112" i="6"/>
  <c r="EI112" i="6"/>
  <c r="EH112" i="6"/>
  <c r="EG112" i="6"/>
  <c r="EF112" i="6"/>
  <c r="EE112" i="6"/>
  <c r="ED112" i="6"/>
  <c r="DU112" i="6"/>
  <c r="DT112" i="6"/>
  <c r="DQ112" i="6"/>
  <c r="DP112" i="6"/>
  <c r="DO112" i="6"/>
  <c r="DN112" i="6"/>
  <c r="DK112" i="6"/>
  <c r="DJ112" i="6"/>
  <c r="DG112" i="6"/>
  <c r="DF112" i="6"/>
  <c r="DE112" i="6"/>
  <c r="DD112" i="6"/>
  <c r="DC112" i="6"/>
  <c r="DB112" i="6"/>
  <c r="CK112" i="6"/>
  <c r="CJ112" i="6"/>
  <c r="CE112" i="6"/>
  <c r="CD112" i="6"/>
  <c r="CC112" i="6"/>
  <c r="BM112" i="6"/>
  <c r="BL112" i="6"/>
  <c r="BK112" i="6"/>
  <c r="BJ112" i="6"/>
  <c r="BI112" i="6"/>
  <c r="BH112" i="6"/>
  <c r="BG112" i="6"/>
  <c r="BF112" i="6"/>
  <c r="BC112" i="6"/>
  <c r="BB112" i="6"/>
  <c r="BA112" i="6"/>
  <c r="AZ112" i="6"/>
  <c r="AY112" i="6"/>
  <c r="AX112" i="6"/>
  <c r="AK112" i="6"/>
  <c r="AJ112" i="6"/>
  <c r="AI112" i="6"/>
  <c r="AE112" i="6"/>
  <c r="AD112" i="6"/>
  <c r="AC112" i="6"/>
  <c r="Y112" i="6"/>
  <c r="X112" i="6"/>
  <c r="W112" i="6"/>
  <c r="S112" i="6"/>
  <c r="R112" i="6"/>
  <c r="Q112" i="6"/>
  <c r="K112" i="6"/>
  <c r="FV111" i="6"/>
  <c r="FU111" i="6"/>
  <c r="FT111" i="6"/>
  <c r="FS111" i="6"/>
  <c r="FP111" i="6"/>
  <c r="FO111" i="6"/>
  <c r="FL111" i="6"/>
  <c r="FK111" i="6"/>
  <c r="FJ111" i="6"/>
  <c r="FI111" i="6"/>
  <c r="FF111" i="6"/>
  <c r="FE111" i="6"/>
  <c r="EO111" i="6"/>
  <c r="EN111" i="6"/>
  <c r="EM111" i="6"/>
  <c r="EL111" i="6"/>
  <c r="EI111" i="6"/>
  <c r="EH111" i="6"/>
  <c r="EG111" i="6"/>
  <c r="EF111" i="6"/>
  <c r="EE111" i="6"/>
  <c r="ED111" i="6"/>
  <c r="DU111" i="6"/>
  <c r="DT111" i="6"/>
  <c r="DQ111" i="6"/>
  <c r="DP111" i="6"/>
  <c r="DG111" i="6"/>
  <c r="DF111" i="6"/>
  <c r="DE111" i="6"/>
  <c r="DD111" i="6"/>
  <c r="DC111" i="6"/>
  <c r="DB111" i="6"/>
  <c r="CK111" i="6"/>
  <c r="CJ111" i="6"/>
  <c r="CE111" i="6"/>
  <c r="CD111" i="6"/>
  <c r="CC111" i="6"/>
  <c r="BM111" i="6"/>
  <c r="BL111" i="6"/>
  <c r="BK111" i="6"/>
  <c r="BJ111" i="6"/>
  <c r="BI111" i="6"/>
  <c r="BH111" i="6"/>
  <c r="BG111" i="6"/>
  <c r="BF111" i="6"/>
  <c r="BC111" i="6"/>
  <c r="BB111" i="6"/>
  <c r="BA111" i="6"/>
  <c r="AZ111" i="6"/>
  <c r="AY111" i="6"/>
  <c r="AX111" i="6"/>
  <c r="AK111" i="6"/>
  <c r="AJ111" i="6"/>
  <c r="AI111" i="6"/>
  <c r="AE111" i="6"/>
  <c r="AD111" i="6"/>
  <c r="AC111" i="6"/>
  <c r="Y111" i="6"/>
  <c r="X111" i="6"/>
  <c r="W111" i="6"/>
  <c r="S111" i="6"/>
  <c r="R111" i="6"/>
  <c r="Q111" i="6"/>
  <c r="K111" i="6"/>
  <c r="FV110" i="6"/>
  <c r="FU110" i="6"/>
  <c r="FT110" i="6"/>
  <c r="FS110" i="6"/>
  <c r="FR110" i="6"/>
  <c r="FQ110" i="6"/>
  <c r="FP110" i="6"/>
  <c r="FO110" i="6"/>
  <c r="FN110" i="6"/>
  <c r="FM110" i="6"/>
  <c r="FL110" i="6"/>
  <c r="FK110" i="6"/>
  <c r="FF110" i="6"/>
  <c r="FE110" i="6"/>
  <c r="ES110" i="6"/>
  <c r="ER110" i="6"/>
  <c r="EO110" i="6"/>
  <c r="EN110" i="6"/>
  <c r="EM110" i="6"/>
  <c r="EL110" i="6"/>
  <c r="EI110" i="6"/>
  <c r="EH110" i="6"/>
  <c r="EG110" i="6"/>
  <c r="EF110" i="6"/>
  <c r="EE110" i="6"/>
  <c r="ED110" i="6"/>
  <c r="DM110" i="6"/>
  <c r="DL110" i="6"/>
  <c r="DG110" i="6"/>
  <c r="DF110" i="6"/>
  <c r="DE110" i="6"/>
  <c r="DD110" i="6"/>
  <c r="DC110" i="6"/>
  <c r="DB110" i="6"/>
  <c r="CK110" i="6"/>
  <c r="CJ110" i="6"/>
  <c r="CI110" i="6"/>
  <c r="CH110" i="6"/>
  <c r="CE110" i="6"/>
  <c r="CD110" i="6"/>
  <c r="CC110" i="6"/>
  <c r="BM110" i="6"/>
  <c r="BL110" i="6"/>
  <c r="BK110" i="6"/>
  <c r="BJ110" i="6"/>
  <c r="BI110" i="6"/>
  <c r="BH110" i="6"/>
  <c r="BG110" i="6"/>
  <c r="BF110" i="6"/>
  <c r="BC110" i="6"/>
  <c r="BB110" i="6"/>
  <c r="BA110" i="6"/>
  <c r="AZ110" i="6"/>
  <c r="AY110" i="6"/>
  <c r="AX110" i="6"/>
  <c r="AK110" i="6"/>
  <c r="AJ110" i="6"/>
  <c r="AI110" i="6"/>
  <c r="AE110" i="6"/>
  <c r="AD110" i="6"/>
  <c r="AC110" i="6"/>
  <c r="Y110" i="6"/>
  <c r="X110" i="6"/>
  <c r="W110" i="6"/>
  <c r="S110" i="6"/>
  <c r="R110" i="6"/>
  <c r="Q110" i="6"/>
  <c r="K110" i="6"/>
  <c r="FV109" i="6"/>
  <c r="FU109" i="6"/>
  <c r="FT109" i="6"/>
  <c r="FS109" i="6"/>
  <c r="FP109" i="6"/>
  <c r="FO109" i="6"/>
  <c r="FN109" i="6"/>
  <c r="FM109" i="6"/>
  <c r="FL109" i="6"/>
  <c r="FK109" i="6"/>
  <c r="FJ109" i="6"/>
  <c r="FI109" i="6"/>
  <c r="FF109" i="6"/>
  <c r="FE109" i="6"/>
  <c r="FD109" i="6"/>
  <c r="FC109" i="6"/>
  <c r="EW109" i="6"/>
  <c r="EV109" i="6"/>
  <c r="EU109" i="6"/>
  <c r="ET109" i="6"/>
  <c r="ES109" i="6"/>
  <c r="ER109" i="6"/>
  <c r="EQ109" i="6"/>
  <c r="EP109" i="6"/>
  <c r="EO109" i="6"/>
  <c r="EN109" i="6"/>
  <c r="EM109" i="6"/>
  <c r="EL109" i="6"/>
  <c r="EI109" i="6"/>
  <c r="EH109" i="6"/>
  <c r="EG109" i="6"/>
  <c r="EF109" i="6"/>
  <c r="EE109" i="6"/>
  <c r="ED109" i="6"/>
  <c r="DK109" i="6"/>
  <c r="DJ109" i="6"/>
  <c r="DG109" i="6"/>
  <c r="DF109" i="6"/>
  <c r="DE109" i="6"/>
  <c r="DD109" i="6"/>
  <c r="DC109" i="6"/>
  <c r="DB109" i="6"/>
  <c r="CK109" i="6"/>
  <c r="CJ109" i="6"/>
  <c r="CE109" i="6"/>
  <c r="CD109" i="6"/>
  <c r="CC109" i="6"/>
  <c r="BM109" i="6"/>
  <c r="BL109" i="6"/>
  <c r="BK109" i="6"/>
  <c r="BJ109" i="6"/>
  <c r="BI109" i="6"/>
  <c r="BH109" i="6"/>
  <c r="BG109" i="6"/>
  <c r="BF109" i="6"/>
  <c r="BC109" i="6"/>
  <c r="BB109" i="6"/>
  <c r="BA109" i="6"/>
  <c r="AZ109" i="6"/>
  <c r="AY109" i="6"/>
  <c r="AX109" i="6"/>
  <c r="AK109" i="6"/>
  <c r="AJ109" i="6"/>
  <c r="AI109" i="6"/>
  <c r="AE109" i="6"/>
  <c r="AD109" i="6"/>
  <c r="AC109" i="6"/>
  <c r="Y109" i="6"/>
  <c r="X109" i="6"/>
  <c r="W109" i="6"/>
  <c r="S109" i="6"/>
  <c r="R109" i="6"/>
  <c r="Q109" i="6"/>
  <c r="K109" i="6"/>
  <c r="FV108" i="6"/>
  <c r="FU108" i="6"/>
  <c r="FT108" i="6"/>
  <c r="FS108" i="6"/>
  <c r="FR108" i="6"/>
  <c r="FQ108" i="6"/>
  <c r="FP108" i="6"/>
  <c r="FO108" i="6"/>
  <c r="FN108" i="6"/>
  <c r="FM108" i="6"/>
  <c r="FL108" i="6"/>
  <c r="FK108" i="6"/>
  <c r="FJ108" i="6"/>
  <c r="FI108" i="6"/>
  <c r="FH108" i="6"/>
  <c r="FG108" i="6"/>
  <c r="FF108" i="6"/>
  <c r="FE108" i="6"/>
  <c r="FD108" i="6"/>
  <c r="FC108" i="6"/>
  <c r="EW108" i="6"/>
  <c r="EV108" i="6"/>
  <c r="EU108" i="6"/>
  <c r="ET108" i="6"/>
  <c r="ES108" i="6"/>
  <c r="ER108" i="6"/>
  <c r="EQ108" i="6"/>
  <c r="EP108" i="6"/>
  <c r="EO108" i="6"/>
  <c r="EN108" i="6"/>
  <c r="EM108" i="6"/>
  <c r="EL108" i="6"/>
  <c r="EI108" i="6"/>
  <c r="EH108" i="6"/>
  <c r="EG108" i="6"/>
  <c r="EF108" i="6"/>
  <c r="EE108" i="6"/>
  <c r="ED108" i="6"/>
  <c r="DU108" i="6"/>
  <c r="DT108" i="6"/>
  <c r="DS108" i="6"/>
  <c r="DR108" i="6"/>
  <c r="DQ108" i="6"/>
  <c r="DP108" i="6"/>
  <c r="DO108" i="6"/>
  <c r="DN108" i="6"/>
  <c r="DK108" i="6"/>
  <c r="DJ108" i="6"/>
  <c r="DI108" i="6"/>
  <c r="DH108" i="6"/>
  <c r="DG108" i="6"/>
  <c r="DF108" i="6"/>
  <c r="DE108" i="6"/>
  <c r="DD108" i="6"/>
  <c r="DC108" i="6"/>
  <c r="DB108" i="6"/>
  <c r="CK108" i="6"/>
  <c r="CJ108" i="6"/>
  <c r="CI108" i="6"/>
  <c r="CH108" i="6"/>
  <c r="CE108" i="6"/>
  <c r="CD108" i="6"/>
  <c r="CC108" i="6"/>
  <c r="BM108" i="6"/>
  <c r="BL108" i="6"/>
  <c r="BK108" i="6"/>
  <c r="BJ108" i="6"/>
  <c r="BI108" i="6"/>
  <c r="BH108" i="6"/>
  <c r="BG108" i="6"/>
  <c r="BF108" i="6"/>
  <c r="BC108" i="6"/>
  <c r="BB108" i="6"/>
  <c r="BA108" i="6"/>
  <c r="AZ108" i="6"/>
  <c r="AY108" i="6"/>
  <c r="AX108" i="6"/>
  <c r="AK108" i="6"/>
  <c r="AJ108" i="6"/>
  <c r="AI108" i="6"/>
  <c r="AE108" i="6"/>
  <c r="AD108" i="6"/>
  <c r="AC108" i="6"/>
  <c r="Y108" i="6"/>
  <c r="X108" i="6"/>
  <c r="W108" i="6"/>
  <c r="S108" i="6"/>
  <c r="R108" i="6"/>
  <c r="Q108" i="6"/>
  <c r="K108" i="6"/>
  <c r="FV107" i="6"/>
  <c r="FU107" i="6"/>
  <c r="FT107" i="6"/>
  <c r="FS107" i="6"/>
  <c r="FP107" i="6"/>
  <c r="FO107" i="6"/>
  <c r="FN107" i="6"/>
  <c r="FM107" i="6"/>
  <c r="FL107" i="6"/>
  <c r="FK107" i="6"/>
  <c r="FH107" i="6"/>
  <c r="FG107" i="6"/>
  <c r="FF107" i="6"/>
  <c r="FE107" i="6"/>
  <c r="FD107" i="6"/>
  <c r="FC107" i="6"/>
  <c r="EU107" i="6"/>
  <c r="ET107" i="6"/>
  <c r="ES107" i="6"/>
  <c r="ER107" i="6"/>
  <c r="EO107" i="6"/>
  <c r="EN107" i="6"/>
  <c r="EM107" i="6"/>
  <c r="EL107" i="6"/>
  <c r="EI107" i="6"/>
  <c r="EH107" i="6"/>
  <c r="EG107" i="6"/>
  <c r="EF107" i="6"/>
  <c r="EE107" i="6"/>
  <c r="ED107" i="6"/>
  <c r="DK107" i="6"/>
  <c r="DJ107" i="6"/>
  <c r="DG107" i="6"/>
  <c r="DF107" i="6"/>
  <c r="DE107" i="6"/>
  <c r="DD107" i="6"/>
  <c r="DC107" i="6"/>
  <c r="DB107" i="6"/>
  <c r="CK107" i="6"/>
  <c r="CJ107" i="6"/>
  <c r="CE107" i="6"/>
  <c r="CD107" i="6"/>
  <c r="CC107" i="6"/>
  <c r="BM107" i="6"/>
  <c r="BL107" i="6"/>
  <c r="BK107" i="6"/>
  <c r="BJ107" i="6"/>
  <c r="BI107" i="6"/>
  <c r="BH107" i="6"/>
  <c r="BG107" i="6"/>
  <c r="BF107" i="6"/>
  <c r="BC107" i="6"/>
  <c r="BB107" i="6"/>
  <c r="BA107" i="6"/>
  <c r="AZ107" i="6"/>
  <c r="AY107" i="6"/>
  <c r="AX107" i="6"/>
  <c r="AK107" i="6"/>
  <c r="AJ107" i="6"/>
  <c r="AI107" i="6"/>
  <c r="AE107" i="6"/>
  <c r="AD107" i="6"/>
  <c r="AC107" i="6"/>
  <c r="Y107" i="6"/>
  <c r="X107" i="6"/>
  <c r="W107" i="6"/>
  <c r="S107" i="6"/>
  <c r="R107" i="6"/>
  <c r="Q107" i="6"/>
  <c r="K107" i="6"/>
  <c r="FV106" i="6"/>
  <c r="FU106" i="6"/>
  <c r="FT106" i="6"/>
  <c r="FS106" i="6"/>
  <c r="FR106" i="6"/>
  <c r="FQ106" i="6"/>
  <c r="FP106" i="6"/>
  <c r="FO106" i="6"/>
  <c r="FN106" i="6"/>
  <c r="FM106" i="6"/>
  <c r="FL106" i="6"/>
  <c r="FK106" i="6"/>
  <c r="FJ106" i="6"/>
  <c r="FI106" i="6"/>
  <c r="FH106" i="6"/>
  <c r="FG106" i="6"/>
  <c r="FF106" i="6"/>
  <c r="FE106" i="6"/>
  <c r="FD106" i="6"/>
  <c r="FC106" i="6"/>
  <c r="EW106" i="6"/>
  <c r="EV106" i="6"/>
  <c r="EU106" i="6"/>
  <c r="ET106" i="6"/>
  <c r="ES106" i="6"/>
  <c r="ER106" i="6"/>
  <c r="EQ106" i="6"/>
  <c r="EP106" i="6"/>
  <c r="EO106" i="6"/>
  <c r="EN106" i="6"/>
  <c r="EM106" i="6"/>
  <c r="EL106" i="6"/>
  <c r="EI106" i="6"/>
  <c r="EH106" i="6"/>
  <c r="EG106" i="6"/>
  <c r="EF106" i="6"/>
  <c r="EE106" i="6"/>
  <c r="ED106" i="6"/>
  <c r="DU106" i="6"/>
  <c r="DT106" i="6"/>
  <c r="DQ106" i="6"/>
  <c r="DP106" i="6"/>
  <c r="DO106" i="6"/>
  <c r="DN106" i="6"/>
  <c r="DK106" i="6"/>
  <c r="DJ106" i="6"/>
  <c r="DI106" i="6"/>
  <c r="DH106" i="6"/>
  <c r="DG106" i="6"/>
  <c r="DF106" i="6"/>
  <c r="DE106" i="6"/>
  <c r="DD106" i="6"/>
  <c r="DC106" i="6"/>
  <c r="DB106" i="6"/>
  <c r="CK106" i="6"/>
  <c r="CJ106" i="6"/>
  <c r="CI106" i="6"/>
  <c r="CH106" i="6"/>
  <c r="CE106" i="6"/>
  <c r="CD106" i="6"/>
  <c r="CC106" i="6"/>
  <c r="BM106" i="6"/>
  <c r="BL106" i="6"/>
  <c r="BK106" i="6"/>
  <c r="BJ106" i="6"/>
  <c r="BI106" i="6"/>
  <c r="BH106" i="6"/>
  <c r="BG106" i="6"/>
  <c r="BF106" i="6"/>
  <c r="BC106" i="6"/>
  <c r="BB106" i="6"/>
  <c r="BA106" i="6"/>
  <c r="AZ106" i="6"/>
  <c r="AY106" i="6"/>
  <c r="AX106" i="6"/>
  <c r="AK106" i="6"/>
  <c r="AJ106" i="6"/>
  <c r="AI106" i="6"/>
  <c r="AE106" i="6"/>
  <c r="AD106" i="6"/>
  <c r="AC106" i="6"/>
  <c r="Y106" i="6"/>
  <c r="X106" i="6"/>
  <c r="W106" i="6"/>
  <c r="S106" i="6"/>
  <c r="R106" i="6"/>
  <c r="Q106" i="6"/>
  <c r="K106" i="6"/>
  <c r="FV105" i="6"/>
  <c r="FU105" i="6"/>
  <c r="FT105" i="6"/>
  <c r="FS105" i="6"/>
  <c r="FN105" i="6"/>
  <c r="FM105" i="6"/>
  <c r="FL105" i="6"/>
  <c r="FK105" i="6"/>
  <c r="FJ105" i="6"/>
  <c r="FI105" i="6"/>
  <c r="FF105" i="6"/>
  <c r="FE105" i="6"/>
  <c r="FD105" i="6"/>
  <c r="FC105" i="6"/>
  <c r="EU105" i="6"/>
  <c r="ET105" i="6"/>
  <c r="ES105" i="6"/>
  <c r="ER105" i="6"/>
  <c r="EO105" i="6"/>
  <c r="EN105" i="6"/>
  <c r="EM105" i="6"/>
  <c r="EL105" i="6"/>
  <c r="EI105" i="6"/>
  <c r="EH105" i="6"/>
  <c r="EG105" i="6"/>
  <c r="EF105" i="6"/>
  <c r="EE105" i="6"/>
  <c r="ED105" i="6"/>
  <c r="DS105" i="6"/>
  <c r="DR105" i="6"/>
  <c r="DQ105" i="6"/>
  <c r="DP105" i="6"/>
  <c r="DM105" i="6"/>
  <c r="DL105" i="6"/>
  <c r="DK105" i="6"/>
  <c r="DJ105" i="6"/>
  <c r="DG105" i="6"/>
  <c r="DF105" i="6"/>
  <c r="DE105" i="6"/>
  <c r="DD105" i="6"/>
  <c r="DC105" i="6"/>
  <c r="DB105" i="6"/>
  <c r="CK105" i="6"/>
  <c r="CJ105" i="6"/>
  <c r="CE105" i="6"/>
  <c r="CD105" i="6"/>
  <c r="CC105" i="6"/>
  <c r="BM105" i="6"/>
  <c r="BL105" i="6"/>
  <c r="BK105" i="6"/>
  <c r="BJ105" i="6"/>
  <c r="BI105" i="6"/>
  <c r="BH105" i="6"/>
  <c r="BG105" i="6"/>
  <c r="BF105" i="6"/>
  <c r="BC105" i="6"/>
  <c r="BB105" i="6"/>
  <c r="BA105" i="6"/>
  <c r="AZ105" i="6"/>
  <c r="AY105" i="6"/>
  <c r="AX105" i="6"/>
  <c r="AK105" i="6"/>
  <c r="AJ105" i="6"/>
  <c r="AI105" i="6"/>
  <c r="AE105" i="6"/>
  <c r="AD105" i="6"/>
  <c r="AC105" i="6"/>
  <c r="Y105" i="6"/>
  <c r="X105" i="6"/>
  <c r="W105" i="6"/>
  <c r="S105" i="6"/>
  <c r="R105" i="6"/>
  <c r="Q105" i="6"/>
  <c r="K105" i="6"/>
  <c r="FV104" i="6"/>
  <c r="FU104" i="6"/>
  <c r="FT104" i="6"/>
  <c r="FS104" i="6"/>
  <c r="FR104" i="6"/>
  <c r="FQ104" i="6"/>
  <c r="FP104" i="6"/>
  <c r="FO104" i="6"/>
  <c r="FN104" i="6"/>
  <c r="FM104" i="6"/>
  <c r="FL104" i="6"/>
  <c r="FK104" i="6"/>
  <c r="FF104" i="6"/>
  <c r="FE104" i="6"/>
  <c r="FD104" i="6"/>
  <c r="FC104" i="6"/>
  <c r="EW104" i="6"/>
  <c r="EV104" i="6"/>
  <c r="EU104" i="6"/>
  <c r="ET104" i="6"/>
  <c r="ES104" i="6"/>
  <c r="ER104" i="6"/>
  <c r="EQ104" i="6"/>
  <c r="EP104" i="6"/>
  <c r="EO104" i="6"/>
  <c r="EN104" i="6"/>
  <c r="EM104" i="6"/>
  <c r="EL104" i="6"/>
  <c r="EI104" i="6"/>
  <c r="EH104" i="6"/>
  <c r="EG104" i="6"/>
  <c r="EF104" i="6"/>
  <c r="EE104" i="6"/>
  <c r="ED104" i="6"/>
  <c r="DU104" i="6"/>
  <c r="DT104" i="6"/>
  <c r="DS104" i="6"/>
  <c r="DR104" i="6"/>
  <c r="DQ104" i="6"/>
  <c r="DP104" i="6"/>
  <c r="DO104" i="6"/>
  <c r="DN104" i="6"/>
  <c r="DK104" i="6"/>
  <c r="DJ104" i="6"/>
  <c r="DI104" i="6"/>
  <c r="DH104" i="6"/>
  <c r="DG104" i="6"/>
  <c r="DF104" i="6"/>
  <c r="DE104" i="6"/>
  <c r="DD104" i="6"/>
  <c r="DC104" i="6"/>
  <c r="DB104" i="6"/>
  <c r="CK104" i="6"/>
  <c r="CJ104" i="6"/>
  <c r="CE104" i="6"/>
  <c r="CD104" i="6"/>
  <c r="CC104" i="6"/>
  <c r="BM104" i="6"/>
  <c r="BL104" i="6"/>
  <c r="BK104" i="6"/>
  <c r="BJ104" i="6"/>
  <c r="BI104" i="6"/>
  <c r="BH104" i="6"/>
  <c r="BG104" i="6"/>
  <c r="BF104" i="6"/>
  <c r="BC104" i="6"/>
  <c r="BB104" i="6"/>
  <c r="BA104" i="6"/>
  <c r="AZ104" i="6"/>
  <c r="AY104" i="6"/>
  <c r="AX104" i="6"/>
  <c r="AK104" i="6"/>
  <c r="AJ104" i="6"/>
  <c r="AI104" i="6"/>
  <c r="AE104" i="6"/>
  <c r="AD104" i="6"/>
  <c r="AC104" i="6"/>
  <c r="Y104" i="6"/>
  <c r="X104" i="6"/>
  <c r="W104" i="6"/>
  <c r="S104" i="6"/>
  <c r="R104" i="6"/>
  <c r="Q104" i="6"/>
  <c r="K104" i="6"/>
  <c r="FV103" i="6"/>
  <c r="FU103" i="6"/>
  <c r="FT103" i="6"/>
  <c r="FS103" i="6"/>
  <c r="FL103" i="6"/>
  <c r="FK103" i="6"/>
  <c r="FH103" i="6"/>
  <c r="FG103" i="6"/>
  <c r="EO103" i="6"/>
  <c r="EN103" i="6"/>
  <c r="EM103" i="6"/>
  <c r="EL103" i="6"/>
  <c r="EI103" i="6"/>
  <c r="EH103" i="6"/>
  <c r="EG103" i="6"/>
  <c r="EF103" i="6"/>
  <c r="EE103" i="6"/>
  <c r="ED103" i="6"/>
  <c r="DG103" i="6"/>
  <c r="DF103" i="6"/>
  <c r="DE103" i="6"/>
  <c r="DD103" i="6"/>
  <c r="DC103" i="6"/>
  <c r="DB103" i="6"/>
  <c r="CK103" i="6"/>
  <c r="CJ103" i="6"/>
  <c r="CE103" i="6"/>
  <c r="CD103" i="6"/>
  <c r="CC103" i="6"/>
  <c r="BM103" i="6"/>
  <c r="BL103" i="6"/>
  <c r="BK103" i="6"/>
  <c r="BJ103" i="6"/>
  <c r="BI103" i="6"/>
  <c r="BH103" i="6"/>
  <c r="BG103" i="6"/>
  <c r="BF103" i="6"/>
  <c r="BC103" i="6"/>
  <c r="BB103" i="6"/>
  <c r="BA103" i="6"/>
  <c r="AZ103" i="6"/>
  <c r="AY103" i="6"/>
  <c r="AX103" i="6"/>
  <c r="AK103" i="6"/>
  <c r="AJ103" i="6"/>
  <c r="AI103" i="6"/>
  <c r="AE103" i="6"/>
  <c r="AD103" i="6"/>
  <c r="AC103" i="6"/>
  <c r="Y103" i="6"/>
  <c r="X103" i="6"/>
  <c r="W103" i="6"/>
  <c r="S103" i="6"/>
  <c r="R103" i="6"/>
  <c r="Q103" i="6"/>
  <c r="K103" i="6"/>
  <c r="FV102" i="6"/>
  <c r="FU102" i="6"/>
  <c r="FT102" i="6"/>
  <c r="FS102" i="6"/>
  <c r="FR102" i="6"/>
  <c r="FQ102" i="6"/>
  <c r="FP102" i="6"/>
  <c r="FO102" i="6"/>
  <c r="FN102" i="6"/>
  <c r="FM102" i="6"/>
  <c r="FL102" i="6"/>
  <c r="FK102" i="6"/>
  <c r="FH102" i="6"/>
  <c r="FG102" i="6"/>
  <c r="FF102" i="6"/>
  <c r="FE102" i="6"/>
  <c r="EW102" i="6"/>
  <c r="EV102" i="6"/>
  <c r="EU102" i="6"/>
  <c r="ET102" i="6"/>
  <c r="ES102" i="6"/>
  <c r="ER102" i="6"/>
  <c r="EQ102" i="6"/>
  <c r="EP102" i="6"/>
  <c r="EO102" i="6"/>
  <c r="EN102" i="6"/>
  <c r="EM102" i="6"/>
  <c r="EL102" i="6"/>
  <c r="EI102" i="6"/>
  <c r="EH102" i="6"/>
  <c r="EG102" i="6"/>
  <c r="EF102" i="6"/>
  <c r="EE102" i="6"/>
  <c r="ED102" i="6"/>
  <c r="DW102" i="6"/>
  <c r="DV102" i="6"/>
  <c r="DU102" i="6"/>
  <c r="DT102" i="6"/>
  <c r="DS102" i="6"/>
  <c r="DR102" i="6"/>
  <c r="DQ102" i="6"/>
  <c r="DP102" i="6"/>
  <c r="DO102" i="6"/>
  <c r="DN102" i="6"/>
  <c r="DK102" i="6"/>
  <c r="DJ102" i="6"/>
  <c r="DG102" i="6"/>
  <c r="DF102" i="6"/>
  <c r="DE102" i="6"/>
  <c r="DD102" i="6"/>
  <c r="DC102" i="6"/>
  <c r="DB102" i="6"/>
  <c r="CK102" i="6"/>
  <c r="CJ102" i="6"/>
  <c r="CE102" i="6"/>
  <c r="CD102" i="6"/>
  <c r="CC102" i="6"/>
  <c r="BM102" i="6"/>
  <c r="BL102" i="6"/>
  <c r="BK102" i="6"/>
  <c r="BJ102" i="6"/>
  <c r="BI102" i="6"/>
  <c r="BH102" i="6"/>
  <c r="BG102" i="6"/>
  <c r="BF102" i="6"/>
  <c r="BC102" i="6"/>
  <c r="BB102" i="6"/>
  <c r="BA102" i="6"/>
  <c r="AZ102" i="6"/>
  <c r="AY102" i="6"/>
  <c r="AX102" i="6"/>
  <c r="AK102" i="6"/>
  <c r="AJ102" i="6"/>
  <c r="AI102" i="6"/>
  <c r="AE102" i="6"/>
  <c r="AD102" i="6"/>
  <c r="AC102" i="6"/>
  <c r="Y102" i="6"/>
  <c r="X102" i="6"/>
  <c r="W102" i="6"/>
  <c r="S102" i="6"/>
  <c r="R102" i="6"/>
  <c r="Q102" i="6"/>
  <c r="K102" i="6"/>
  <c r="FV101" i="6"/>
  <c r="FU101" i="6"/>
  <c r="FT101" i="6"/>
  <c r="FS101" i="6"/>
  <c r="FN101" i="6"/>
  <c r="FM101" i="6"/>
  <c r="FL101" i="6"/>
  <c r="FK101" i="6"/>
  <c r="FH101" i="6"/>
  <c r="FG101" i="6"/>
  <c r="EU101" i="6"/>
  <c r="ET101" i="6"/>
  <c r="EO101" i="6"/>
  <c r="EN101" i="6"/>
  <c r="EM101" i="6"/>
  <c r="EL101" i="6"/>
  <c r="EI101" i="6"/>
  <c r="EH101" i="6"/>
  <c r="EG101" i="6"/>
  <c r="EF101" i="6"/>
  <c r="EE101" i="6"/>
  <c r="ED101" i="6"/>
  <c r="DG101" i="6"/>
  <c r="DF101" i="6"/>
  <c r="DE101" i="6"/>
  <c r="DD101" i="6"/>
  <c r="DC101" i="6"/>
  <c r="DB101" i="6"/>
  <c r="CK101" i="6"/>
  <c r="CJ101" i="6"/>
  <c r="CE101" i="6"/>
  <c r="CD101" i="6"/>
  <c r="CC101" i="6"/>
  <c r="BM101" i="6"/>
  <c r="BL101" i="6"/>
  <c r="BK101" i="6"/>
  <c r="BJ101" i="6"/>
  <c r="BI101" i="6"/>
  <c r="BH101" i="6"/>
  <c r="BG101" i="6"/>
  <c r="BF101" i="6"/>
  <c r="BC101" i="6"/>
  <c r="BB101" i="6"/>
  <c r="BA101" i="6"/>
  <c r="AZ101" i="6"/>
  <c r="AY101" i="6"/>
  <c r="AX101" i="6"/>
  <c r="AK101" i="6"/>
  <c r="AJ101" i="6"/>
  <c r="AI101" i="6"/>
  <c r="AE101" i="6"/>
  <c r="AD101" i="6"/>
  <c r="AC101" i="6"/>
  <c r="Y101" i="6"/>
  <c r="X101" i="6"/>
  <c r="W101" i="6"/>
  <c r="S101" i="6"/>
  <c r="R101" i="6"/>
  <c r="Q101" i="6"/>
  <c r="K101" i="6"/>
  <c r="FV100" i="6"/>
  <c r="FU100" i="6"/>
  <c r="FT100" i="6"/>
  <c r="FS100" i="6"/>
  <c r="ES100" i="6"/>
  <c r="ER100" i="6"/>
  <c r="EO100" i="6"/>
  <c r="EN100" i="6"/>
  <c r="EM100" i="6"/>
  <c r="EL100" i="6"/>
  <c r="EI100" i="6"/>
  <c r="EH100" i="6"/>
  <c r="EG100" i="6"/>
  <c r="EF100" i="6"/>
  <c r="EE100" i="6"/>
  <c r="ED100" i="6"/>
  <c r="DK100" i="6"/>
  <c r="DJ100" i="6"/>
  <c r="DG100" i="6"/>
  <c r="DF100" i="6"/>
  <c r="DE100" i="6"/>
  <c r="DD100" i="6"/>
  <c r="DC100" i="6"/>
  <c r="DB100" i="6"/>
  <c r="CK100" i="6"/>
  <c r="CJ100" i="6"/>
  <c r="CE100" i="6"/>
  <c r="CD100" i="6"/>
  <c r="CC100" i="6"/>
  <c r="BM100" i="6"/>
  <c r="BL100" i="6"/>
  <c r="BK100" i="6"/>
  <c r="BJ100" i="6"/>
  <c r="BI100" i="6"/>
  <c r="BH100" i="6"/>
  <c r="BG100" i="6"/>
  <c r="BF100" i="6"/>
  <c r="BC100" i="6"/>
  <c r="BB100" i="6"/>
  <c r="BA100" i="6"/>
  <c r="AZ100" i="6"/>
  <c r="AY100" i="6"/>
  <c r="AX100" i="6"/>
  <c r="AK100" i="6"/>
  <c r="AJ100" i="6"/>
  <c r="AI100" i="6"/>
  <c r="AE100" i="6"/>
  <c r="AD100" i="6"/>
  <c r="AC100" i="6"/>
  <c r="Y100" i="6"/>
  <c r="X100" i="6"/>
  <c r="W100" i="6"/>
  <c r="S100" i="6"/>
  <c r="R100" i="6"/>
  <c r="Q100" i="6"/>
  <c r="K100" i="6"/>
  <c r="FV99" i="6"/>
  <c r="FU99" i="6"/>
  <c r="FT99" i="6"/>
  <c r="FS99" i="6"/>
  <c r="FP99" i="6"/>
  <c r="FO99" i="6"/>
  <c r="FN99" i="6"/>
  <c r="FM99" i="6"/>
  <c r="FL99" i="6"/>
  <c r="FK99" i="6"/>
  <c r="FF99" i="6"/>
  <c r="FE99" i="6"/>
  <c r="EW99" i="6"/>
  <c r="EV99" i="6"/>
  <c r="EU99" i="6"/>
  <c r="ET99" i="6"/>
  <c r="ES99" i="6"/>
  <c r="ER99" i="6"/>
  <c r="EQ99" i="6"/>
  <c r="EP99" i="6"/>
  <c r="EO99" i="6"/>
  <c r="EN99" i="6"/>
  <c r="EM99" i="6"/>
  <c r="EL99" i="6"/>
  <c r="EI99" i="6"/>
  <c r="EH99" i="6"/>
  <c r="EG99" i="6"/>
  <c r="EF99" i="6"/>
  <c r="EE99" i="6"/>
  <c r="ED99" i="6"/>
  <c r="DO99" i="6"/>
  <c r="DN99" i="6"/>
  <c r="DM99" i="6"/>
  <c r="DL99" i="6"/>
  <c r="DK99" i="6"/>
  <c r="DJ99" i="6"/>
  <c r="DI99" i="6"/>
  <c r="DH99" i="6"/>
  <c r="DG99" i="6"/>
  <c r="DF99" i="6"/>
  <c r="DE99" i="6"/>
  <c r="DD99" i="6"/>
  <c r="DC99" i="6"/>
  <c r="DB99" i="6"/>
  <c r="CU99" i="6"/>
  <c r="CT99" i="6"/>
  <c r="CK99" i="6"/>
  <c r="CJ99" i="6"/>
  <c r="CI99" i="6"/>
  <c r="CH99" i="6"/>
  <c r="CE99" i="6"/>
  <c r="CD99" i="6"/>
  <c r="CC99" i="6"/>
  <c r="BM99" i="6"/>
  <c r="BL99" i="6"/>
  <c r="BK99" i="6"/>
  <c r="BJ99" i="6"/>
  <c r="BI99" i="6"/>
  <c r="BH99" i="6"/>
  <c r="BG99" i="6"/>
  <c r="BF99" i="6"/>
  <c r="BC99" i="6"/>
  <c r="BB99" i="6"/>
  <c r="BA99" i="6"/>
  <c r="AZ99" i="6"/>
  <c r="AY99" i="6"/>
  <c r="AX99" i="6"/>
  <c r="AK99" i="6"/>
  <c r="AJ99" i="6"/>
  <c r="AI99" i="6"/>
  <c r="AE99" i="6"/>
  <c r="AD99" i="6"/>
  <c r="AC99" i="6"/>
  <c r="Y99" i="6"/>
  <c r="X99" i="6"/>
  <c r="W99" i="6"/>
  <c r="S99" i="6"/>
  <c r="R99" i="6"/>
  <c r="Q99" i="6"/>
  <c r="K99" i="6"/>
  <c r="FV98" i="6"/>
  <c r="FU98" i="6"/>
  <c r="FT98" i="6"/>
  <c r="FS98" i="6"/>
  <c r="FR98" i="6"/>
  <c r="FQ98" i="6"/>
  <c r="FP98" i="6"/>
  <c r="FO98" i="6"/>
  <c r="FN98" i="6"/>
  <c r="FM98" i="6"/>
  <c r="FL98" i="6"/>
  <c r="FK98" i="6"/>
  <c r="FH98" i="6"/>
  <c r="FG98" i="6"/>
  <c r="FF98" i="6"/>
  <c r="FE98" i="6"/>
  <c r="FD98" i="6"/>
  <c r="FC98" i="6"/>
  <c r="EW98" i="6"/>
  <c r="EV98" i="6"/>
  <c r="EU98" i="6"/>
  <c r="ET98" i="6"/>
  <c r="ES98" i="6"/>
  <c r="ER98" i="6"/>
  <c r="EQ98" i="6"/>
  <c r="EP98" i="6"/>
  <c r="EO98" i="6"/>
  <c r="EN98" i="6"/>
  <c r="EM98" i="6"/>
  <c r="EL98" i="6"/>
  <c r="EI98" i="6"/>
  <c r="EH98" i="6"/>
  <c r="EG98" i="6"/>
  <c r="EF98" i="6"/>
  <c r="EE98" i="6"/>
  <c r="ED98" i="6"/>
  <c r="DO98" i="6"/>
  <c r="DN98" i="6"/>
  <c r="DK98" i="6"/>
  <c r="DJ98" i="6"/>
  <c r="DI98" i="6"/>
  <c r="DH98" i="6"/>
  <c r="DG98" i="6"/>
  <c r="DF98" i="6"/>
  <c r="DE98" i="6"/>
  <c r="DD98" i="6"/>
  <c r="DC98" i="6"/>
  <c r="DB98" i="6"/>
  <c r="CK98" i="6"/>
  <c r="CJ98" i="6"/>
  <c r="CE98" i="6"/>
  <c r="CD98" i="6"/>
  <c r="CC98" i="6"/>
  <c r="BM98" i="6"/>
  <c r="BL98" i="6"/>
  <c r="BK98" i="6"/>
  <c r="BJ98" i="6"/>
  <c r="BI98" i="6"/>
  <c r="BH98" i="6"/>
  <c r="BG98" i="6"/>
  <c r="BF98" i="6"/>
  <c r="BC98" i="6"/>
  <c r="BB98" i="6"/>
  <c r="BA98" i="6"/>
  <c r="AZ98" i="6"/>
  <c r="AY98" i="6"/>
  <c r="AX98" i="6"/>
  <c r="AK98" i="6"/>
  <c r="AJ98" i="6"/>
  <c r="AI98" i="6"/>
  <c r="AE98" i="6"/>
  <c r="AD98" i="6"/>
  <c r="AC98" i="6"/>
  <c r="Y98" i="6"/>
  <c r="X98" i="6"/>
  <c r="W98" i="6"/>
  <c r="S98" i="6"/>
  <c r="R98" i="6"/>
  <c r="Q98" i="6"/>
  <c r="K98" i="6"/>
  <c r="FV97" i="6"/>
  <c r="FU97" i="6"/>
  <c r="FT97" i="6"/>
  <c r="FS97" i="6"/>
  <c r="EW97" i="6"/>
  <c r="EV97" i="6"/>
  <c r="EQ97" i="6"/>
  <c r="EP97" i="6"/>
  <c r="EO97" i="6"/>
  <c r="EN97" i="6"/>
  <c r="EM97" i="6"/>
  <c r="EL97" i="6"/>
  <c r="EI97" i="6"/>
  <c r="EH97" i="6"/>
  <c r="EG97" i="6"/>
  <c r="EF97" i="6"/>
  <c r="EE97" i="6"/>
  <c r="ED97" i="6"/>
  <c r="DO97" i="6"/>
  <c r="DN97" i="6"/>
  <c r="DG97" i="6"/>
  <c r="DF97" i="6"/>
  <c r="DE97" i="6"/>
  <c r="DD97" i="6"/>
  <c r="DC97" i="6"/>
  <c r="DB97" i="6"/>
  <c r="CK97" i="6"/>
  <c r="CJ97" i="6"/>
  <c r="CE97" i="6"/>
  <c r="CD97" i="6"/>
  <c r="CC97" i="6"/>
  <c r="BM97" i="6"/>
  <c r="BL97" i="6"/>
  <c r="BK97" i="6"/>
  <c r="BJ97" i="6"/>
  <c r="BI97" i="6"/>
  <c r="BH97" i="6"/>
  <c r="BG97" i="6"/>
  <c r="BF97" i="6"/>
  <c r="BC97" i="6"/>
  <c r="BB97" i="6"/>
  <c r="BA97" i="6"/>
  <c r="AZ97" i="6"/>
  <c r="AY97" i="6"/>
  <c r="AX97" i="6"/>
  <c r="AK97" i="6"/>
  <c r="AJ97" i="6"/>
  <c r="AI97" i="6"/>
  <c r="AE97" i="6"/>
  <c r="AD97" i="6"/>
  <c r="AC97" i="6"/>
  <c r="Y97" i="6"/>
  <c r="X97" i="6"/>
  <c r="W97" i="6"/>
  <c r="S97" i="6"/>
  <c r="R97" i="6"/>
  <c r="Q97" i="6"/>
  <c r="K97" i="6"/>
  <c r="FV96" i="6"/>
  <c r="FU96" i="6"/>
  <c r="FT96" i="6"/>
  <c r="FS96" i="6"/>
  <c r="EO96" i="6"/>
  <c r="EN96" i="6"/>
  <c r="EM96" i="6"/>
  <c r="EL96" i="6"/>
  <c r="EI96" i="6"/>
  <c r="EH96" i="6"/>
  <c r="EG96" i="6"/>
  <c r="EF96" i="6"/>
  <c r="EE96" i="6"/>
  <c r="ED96" i="6"/>
  <c r="DG96" i="6"/>
  <c r="DF96" i="6"/>
  <c r="DE96" i="6"/>
  <c r="DD96" i="6"/>
  <c r="DC96" i="6"/>
  <c r="DB96" i="6"/>
  <c r="CK96" i="6"/>
  <c r="CJ96" i="6"/>
  <c r="CE96" i="6"/>
  <c r="CD96" i="6"/>
  <c r="CC96" i="6"/>
  <c r="BM96" i="6"/>
  <c r="BL96" i="6"/>
  <c r="BK96" i="6"/>
  <c r="BJ96" i="6"/>
  <c r="BI96" i="6"/>
  <c r="BH96" i="6"/>
  <c r="BG96" i="6"/>
  <c r="BF96" i="6"/>
  <c r="BC96" i="6"/>
  <c r="BB96" i="6"/>
  <c r="BA96" i="6"/>
  <c r="AZ96" i="6"/>
  <c r="AY96" i="6"/>
  <c r="AX96" i="6"/>
  <c r="AK96" i="6"/>
  <c r="AJ96" i="6"/>
  <c r="AI96" i="6"/>
  <c r="AE96" i="6"/>
  <c r="AD96" i="6"/>
  <c r="AC96" i="6"/>
  <c r="Y96" i="6"/>
  <c r="X96" i="6"/>
  <c r="W96" i="6"/>
  <c r="S96" i="6"/>
  <c r="R96" i="6"/>
  <c r="Q96" i="6"/>
  <c r="K96" i="6"/>
  <c r="FV95" i="6"/>
  <c r="FU95" i="6"/>
  <c r="FT95" i="6"/>
  <c r="FS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EO95" i="6"/>
  <c r="EN95" i="6"/>
  <c r="EM95" i="6"/>
  <c r="EL95" i="6"/>
  <c r="EI95" i="6"/>
  <c r="EH95" i="6"/>
  <c r="EG95" i="6"/>
  <c r="EF95" i="6"/>
  <c r="EE95" i="6"/>
  <c r="ED95" i="6"/>
  <c r="DQ95" i="6"/>
  <c r="DP95" i="6"/>
  <c r="DK95" i="6"/>
  <c r="DJ95" i="6"/>
  <c r="DG95" i="6"/>
  <c r="DF95" i="6"/>
  <c r="DE95" i="6"/>
  <c r="DD95" i="6"/>
  <c r="DC95" i="6"/>
  <c r="DB95" i="6"/>
  <c r="CK95" i="6"/>
  <c r="CJ95" i="6"/>
  <c r="CE95" i="6"/>
  <c r="CD95" i="6"/>
  <c r="CC95" i="6"/>
  <c r="BM95" i="6"/>
  <c r="BL95" i="6"/>
  <c r="BK95" i="6"/>
  <c r="BJ95" i="6"/>
  <c r="BI95" i="6"/>
  <c r="BH95" i="6"/>
  <c r="BG95" i="6"/>
  <c r="BF95" i="6"/>
  <c r="BC95" i="6"/>
  <c r="BB95" i="6"/>
  <c r="BA95" i="6"/>
  <c r="AZ95" i="6"/>
  <c r="AY95" i="6"/>
  <c r="AX95" i="6"/>
  <c r="AK95" i="6"/>
  <c r="AJ95" i="6"/>
  <c r="AI95" i="6"/>
  <c r="AE95" i="6"/>
  <c r="AD95" i="6"/>
  <c r="AC95" i="6"/>
  <c r="Y95" i="6"/>
  <c r="X95" i="6"/>
  <c r="W95" i="6"/>
  <c r="S95" i="6"/>
  <c r="R95" i="6"/>
  <c r="Q95" i="6"/>
  <c r="K95" i="6"/>
  <c r="FV94" i="6"/>
  <c r="FU94" i="6"/>
  <c r="FT94" i="6"/>
  <c r="FS94" i="6"/>
  <c r="EO94" i="6"/>
  <c r="EN94" i="6"/>
  <c r="EM94" i="6"/>
  <c r="EL94" i="6"/>
  <c r="EI94" i="6"/>
  <c r="EH94" i="6"/>
  <c r="EG94" i="6"/>
  <c r="EF94" i="6"/>
  <c r="EE94" i="6"/>
  <c r="ED94" i="6"/>
  <c r="DI94" i="6"/>
  <c r="DH94" i="6"/>
  <c r="DG94" i="6"/>
  <c r="DF94" i="6"/>
  <c r="DE94" i="6"/>
  <c r="DD94" i="6"/>
  <c r="DC94" i="6"/>
  <c r="DB94" i="6"/>
  <c r="CK94" i="6"/>
  <c r="CJ94" i="6"/>
  <c r="CE94" i="6"/>
  <c r="CD94" i="6"/>
  <c r="CC94" i="6"/>
  <c r="BM94" i="6"/>
  <c r="BL94" i="6"/>
  <c r="BK94" i="6"/>
  <c r="BJ94" i="6"/>
  <c r="BI94" i="6"/>
  <c r="BH94" i="6"/>
  <c r="BG94" i="6"/>
  <c r="BF94" i="6"/>
  <c r="BC94" i="6"/>
  <c r="BB94" i="6"/>
  <c r="BA94" i="6"/>
  <c r="AZ94" i="6"/>
  <c r="AY94" i="6"/>
  <c r="AX94" i="6"/>
  <c r="AK94" i="6"/>
  <c r="AJ94" i="6"/>
  <c r="AI94" i="6"/>
  <c r="AE94" i="6"/>
  <c r="AD94" i="6"/>
  <c r="AC94" i="6"/>
  <c r="Y94" i="6"/>
  <c r="X94" i="6"/>
  <c r="W94" i="6"/>
  <c r="S94" i="6"/>
  <c r="R94" i="6"/>
  <c r="Q94" i="6"/>
  <c r="K94" i="6"/>
  <c r="FV93" i="6"/>
  <c r="FU93" i="6"/>
  <c r="FT93" i="6"/>
  <c r="FS93" i="6"/>
  <c r="FP93" i="6"/>
  <c r="FO93" i="6"/>
  <c r="FN93" i="6"/>
  <c r="FM93" i="6"/>
  <c r="FL93" i="6"/>
  <c r="FK93" i="6"/>
  <c r="FJ93" i="6"/>
  <c r="FI93" i="6"/>
  <c r="EW93" i="6"/>
  <c r="EV93" i="6"/>
  <c r="EU93" i="6"/>
  <c r="ET93" i="6"/>
  <c r="ES93" i="6"/>
  <c r="ER93" i="6"/>
  <c r="EQ93" i="6"/>
  <c r="EP93" i="6"/>
  <c r="EO93" i="6"/>
  <c r="EN93" i="6"/>
  <c r="EM93" i="6"/>
  <c r="EL93" i="6"/>
  <c r="EI93" i="6"/>
  <c r="EH93" i="6"/>
  <c r="EG93" i="6"/>
  <c r="EF93" i="6"/>
  <c r="EE93" i="6"/>
  <c r="ED93" i="6"/>
  <c r="DY93" i="6"/>
  <c r="DX93" i="6"/>
  <c r="DQ93" i="6"/>
  <c r="DP93" i="6"/>
  <c r="DO93" i="6"/>
  <c r="DN93" i="6"/>
  <c r="DM93" i="6"/>
  <c r="DL93" i="6"/>
  <c r="DK93" i="6"/>
  <c r="DJ93" i="6"/>
  <c r="DI93" i="6"/>
  <c r="DH93" i="6"/>
  <c r="DG93" i="6"/>
  <c r="DF93" i="6"/>
  <c r="DE93" i="6"/>
  <c r="DD93" i="6"/>
  <c r="DC93" i="6"/>
  <c r="DB93" i="6"/>
  <c r="CK93" i="6"/>
  <c r="CJ93" i="6"/>
  <c r="CE93" i="6"/>
  <c r="CD93" i="6"/>
  <c r="CC93" i="6"/>
  <c r="BM93" i="6"/>
  <c r="BL93" i="6"/>
  <c r="BK93" i="6"/>
  <c r="BJ93" i="6"/>
  <c r="BI93" i="6"/>
  <c r="BH93" i="6"/>
  <c r="BG93" i="6"/>
  <c r="BF93" i="6"/>
  <c r="BC93" i="6"/>
  <c r="BB93" i="6"/>
  <c r="BA93" i="6"/>
  <c r="AZ93" i="6"/>
  <c r="AY93" i="6"/>
  <c r="AX93" i="6"/>
  <c r="AK93" i="6"/>
  <c r="AJ93" i="6"/>
  <c r="AI93" i="6"/>
  <c r="AE93" i="6"/>
  <c r="AD93" i="6"/>
  <c r="AC93" i="6"/>
  <c r="Y93" i="6"/>
  <c r="X93" i="6"/>
  <c r="W93" i="6"/>
  <c r="S93" i="6"/>
  <c r="R93" i="6"/>
  <c r="Q93" i="6"/>
  <c r="K93" i="6"/>
  <c r="FV92" i="6"/>
  <c r="FU92" i="6"/>
  <c r="FT92" i="6"/>
  <c r="FS92" i="6"/>
  <c r="FP92" i="6"/>
  <c r="FO92" i="6"/>
  <c r="FN92" i="6"/>
  <c r="FM92" i="6"/>
  <c r="FL92" i="6"/>
  <c r="FK92" i="6"/>
  <c r="FJ92" i="6"/>
  <c r="FI92" i="6"/>
  <c r="FF92" i="6"/>
  <c r="FE92" i="6"/>
  <c r="EW92" i="6"/>
  <c r="EV92" i="6"/>
  <c r="EU92" i="6"/>
  <c r="ET92" i="6"/>
  <c r="ES92" i="6"/>
  <c r="ER92" i="6"/>
  <c r="EO92" i="6"/>
  <c r="EN92" i="6"/>
  <c r="EM92" i="6"/>
  <c r="EL92" i="6"/>
  <c r="EI92" i="6"/>
  <c r="EH92" i="6"/>
  <c r="EG92" i="6"/>
  <c r="EF92" i="6"/>
  <c r="EE92" i="6"/>
  <c r="ED92" i="6"/>
  <c r="DS92" i="6"/>
  <c r="DR92" i="6"/>
  <c r="DQ92" i="6"/>
  <c r="DP92" i="6"/>
  <c r="DM92" i="6"/>
  <c r="DL92" i="6"/>
  <c r="DK92" i="6"/>
  <c r="DJ92" i="6"/>
  <c r="DI92" i="6"/>
  <c r="DH92" i="6"/>
  <c r="DG92" i="6"/>
  <c r="DF92" i="6"/>
  <c r="DE92" i="6"/>
  <c r="DD92" i="6"/>
  <c r="DC92" i="6"/>
  <c r="DB92" i="6"/>
  <c r="CK92" i="6"/>
  <c r="CJ92" i="6"/>
  <c r="CE92" i="6"/>
  <c r="CD92" i="6"/>
  <c r="CC92" i="6"/>
  <c r="BM92" i="6"/>
  <c r="BL92" i="6"/>
  <c r="BK92" i="6"/>
  <c r="BJ92" i="6"/>
  <c r="BI92" i="6"/>
  <c r="BH92" i="6"/>
  <c r="BG92" i="6"/>
  <c r="BF92" i="6"/>
  <c r="BC92" i="6"/>
  <c r="BB92" i="6"/>
  <c r="BA92" i="6"/>
  <c r="AZ92" i="6"/>
  <c r="AY92" i="6"/>
  <c r="AX92" i="6"/>
  <c r="AK92" i="6"/>
  <c r="AJ92" i="6"/>
  <c r="AI92" i="6"/>
  <c r="AE92" i="6"/>
  <c r="AD92" i="6"/>
  <c r="AC92" i="6"/>
  <c r="Y92" i="6"/>
  <c r="X92" i="6"/>
  <c r="W92" i="6"/>
  <c r="S92" i="6"/>
  <c r="R92" i="6"/>
  <c r="Q92" i="6"/>
  <c r="K92" i="6"/>
  <c r="FV91" i="6"/>
  <c r="FU91" i="6"/>
  <c r="FT91" i="6"/>
  <c r="FS91" i="6"/>
  <c r="FP91" i="6"/>
  <c r="FO91" i="6"/>
  <c r="FN91" i="6"/>
  <c r="FM91" i="6"/>
  <c r="FL91" i="6"/>
  <c r="FK91" i="6"/>
  <c r="FF91" i="6"/>
  <c r="FE91" i="6"/>
  <c r="FD91" i="6"/>
  <c r="FC91" i="6"/>
  <c r="EW91" i="6"/>
  <c r="EV91" i="6"/>
  <c r="EU91" i="6"/>
  <c r="ET91" i="6"/>
  <c r="ES91" i="6"/>
  <c r="ER91" i="6"/>
  <c r="EQ91" i="6"/>
  <c r="EP91" i="6"/>
  <c r="EO91" i="6"/>
  <c r="EN91" i="6"/>
  <c r="EM91" i="6"/>
  <c r="EL91" i="6"/>
  <c r="EI91" i="6"/>
  <c r="EH91" i="6"/>
  <c r="EG91" i="6"/>
  <c r="EF91" i="6"/>
  <c r="EE91" i="6"/>
  <c r="ED91" i="6"/>
  <c r="DO91" i="6"/>
  <c r="DN91" i="6"/>
  <c r="DM91" i="6"/>
  <c r="DL91" i="6"/>
  <c r="DK91" i="6"/>
  <c r="DJ91" i="6"/>
  <c r="DG91" i="6"/>
  <c r="DF91" i="6"/>
  <c r="DE91" i="6"/>
  <c r="DD91" i="6"/>
  <c r="DC91" i="6"/>
  <c r="DB91" i="6"/>
  <c r="CK91" i="6"/>
  <c r="CJ91" i="6"/>
  <c r="CE91" i="6"/>
  <c r="CD91" i="6"/>
  <c r="CC91" i="6"/>
  <c r="BM91" i="6"/>
  <c r="BL91" i="6"/>
  <c r="BK91" i="6"/>
  <c r="BJ91" i="6"/>
  <c r="BI91" i="6"/>
  <c r="BH91" i="6"/>
  <c r="BG91" i="6"/>
  <c r="BF91" i="6"/>
  <c r="BC91" i="6"/>
  <c r="BB91" i="6"/>
  <c r="BA91" i="6"/>
  <c r="AZ91" i="6"/>
  <c r="AY91" i="6"/>
  <c r="AX91" i="6"/>
  <c r="AK91" i="6"/>
  <c r="AJ91" i="6"/>
  <c r="AI91" i="6"/>
  <c r="AE91" i="6"/>
  <c r="AD91" i="6"/>
  <c r="AC91" i="6"/>
  <c r="Y91" i="6"/>
  <c r="X91" i="6"/>
  <c r="W91" i="6"/>
  <c r="S91" i="6"/>
  <c r="R91" i="6"/>
  <c r="Q91" i="6"/>
  <c r="K91" i="6"/>
  <c r="FV90" i="6"/>
  <c r="FU90" i="6"/>
  <c r="FT90" i="6"/>
  <c r="FS90" i="6"/>
  <c r="FR90" i="6"/>
  <c r="FQ90" i="6"/>
  <c r="FP90" i="6"/>
  <c r="FO90" i="6"/>
  <c r="FN90" i="6"/>
  <c r="FM90" i="6"/>
  <c r="FL90" i="6"/>
  <c r="FK90" i="6"/>
  <c r="FJ90" i="6"/>
  <c r="FI90" i="6"/>
  <c r="FF90" i="6"/>
  <c r="FE90" i="6"/>
  <c r="FD90" i="6"/>
  <c r="FC90" i="6"/>
  <c r="EW90" i="6"/>
  <c r="EV90" i="6"/>
  <c r="EU90" i="6"/>
  <c r="ET90" i="6"/>
  <c r="ES90" i="6"/>
  <c r="ER90" i="6"/>
  <c r="EQ90" i="6"/>
  <c r="EP90" i="6"/>
  <c r="EO90" i="6"/>
  <c r="EN90" i="6"/>
  <c r="EM90" i="6"/>
  <c r="EL90" i="6"/>
  <c r="EI90" i="6"/>
  <c r="EH90" i="6"/>
  <c r="EG90" i="6"/>
  <c r="EF90" i="6"/>
  <c r="EE90" i="6"/>
  <c r="ED90" i="6"/>
  <c r="DS90" i="6"/>
  <c r="DR90" i="6"/>
  <c r="DQ90" i="6"/>
  <c r="DP90" i="6"/>
  <c r="DO90" i="6"/>
  <c r="DN90" i="6"/>
  <c r="DM90" i="6"/>
  <c r="DL90" i="6"/>
  <c r="DK90" i="6"/>
  <c r="DJ90" i="6"/>
  <c r="DI90" i="6"/>
  <c r="DH90" i="6"/>
  <c r="DG90" i="6"/>
  <c r="DF90" i="6"/>
  <c r="DE90" i="6"/>
  <c r="DD90" i="6"/>
  <c r="DC90" i="6"/>
  <c r="DB90" i="6"/>
  <c r="CK90" i="6"/>
  <c r="CJ90" i="6"/>
  <c r="CI90" i="6"/>
  <c r="CH90" i="6"/>
  <c r="CE90" i="6"/>
  <c r="CD90" i="6"/>
  <c r="CC90" i="6"/>
  <c r="BM90" i="6"/>
  <c r="BL90" i="6"/>
  <c r="BK90" i="6"/>
  <c r="BJ90" i="6"/>
  <c r="BI90" i="6"/>
  <c r="BH90" i="6"/>
  <c r="BG90" i="6"/>
  <c r="BF90" i="6"/>
  <c r="BC90" i="6"/>
  <c r="BB90" i="6"/>
  <c r="BA90" i="6"/>
  <c r="AZ90" i="6"/>
  <c r="AY90" i="6"/>
  <c r="AX90" i="6"/>
  <c r="AK90" i="6"/>
  <c r="AJ90" i="6"/>
  <c r="AI90" i="6"/>
  <c r="AE90" i="6"/>
  <c r="AD90" i="6"/>
  <c r="AC90" i="6"/>
  <c r="Y90" i="6"/>
  <c r="X90" i="6"/>
  <c r="W90" i="6"/>
  <c r="S90" i="6"/>
  <c r="R90" i="6"/>
  <c r="Q90" i="6"/>
  <c r="K90" i="6"/>
  <c r="FV89" i="6"/>
  <c r="FU89" i="6"/>
  <c r="FT89" i="6"/>
  <c r="FS89" i="6"/>
  <c r="FL89" i="6"/>
  <c r="FK89" i="6"/>
  <c r="FF89" i="6"/>
  <c r="FE89" i="6"/>
  <c r="EO89" i="6"/>
  <c r="EN89" i="6"/>
  <c r="EM89" i="6"/>
  <c r="EL89" i="6"/>
  <c r="EI89" i="6"/>
  <c r="EH89" i="6"/>
  <c r="EG89" i="6"/>
  <c r="EF89" i="6"/>
  <c r="EE89" i="6"/>
  <c r="ED89" i="6"/>
  <c r="DG89" i="6"/>
  <c r="DF89" i="6"/>
  <c r="DE89" i="6"/>
  <c r="DD89" i="6"/>
  <c r="DC89" i="6"/>
  <c r="DB89" i="6"/>
  <c r="CK89" i="6"/>
  <c r="CJ89" i="6"/>
  <c r="CE89" i="6"/>
  <c r="CD89" i="6"/>
  <c r="CC89" i="6"/>
  <c r="BM89" i="6"/>
  <c r="BL89" i="6"/>
  <c r="BK89" i="6"/>
  <c r="BJ89" i="6"/>
  <c r="BI89" i="6"/>
  <c r="BH89" i="6"/>
  <c r="BG89" i="6"/>
  <c r="BF89" i="6"/>
  <c r="BC89" i="6"/>
  <c r="BB89" i="6"/>
  <c r="BA89" i="6"/>
  <c r="AZ89" i="6"/>
  <c r="AY89" i="6"/>
  <c r="AX89" i="6"/>
  <c r="AK89" i="6"/>
  <c r="AJ89" i="6"/>
  <c r="AI89" i="6"/>
  <c r="AE89" i="6"/>
  <c r="AD89" i="6"/>
  <c r="AC89" i="6"/>
  <c r="Y89" i="6"/>
  <c r="X89" i="6"/>
  <c r="W89" i="6"/>
  <c r="S89" i="6"/>
  <c r="R89" i="6"/>
  <c r="Q89" i="6"/>
  <c r="K89" i="6"/>
  <c r="FV88" i="6"/>
  <c r="FU88" i="6"/>
  <c r="FT88" i="6"/>
  <c r="FS88" i="6"/>
  <c r="FR88" i="6"/>
  <c r="FQ88" i="6"/>
  <c r="FP88" i="6"/>
  <c r="FO88" i="6"/>
  <c r="FN88" i="6"/>
  <c r="FM88" i="6"/>
  <c r="FL88" i="6"/>
  <c r="FK88" i="6"/>
  <c r="FJ88" i="6"/>
  <c r="FI88" i="6"/>
  <c r="FF88" i="6"/>
  <c r="FE88" i="6"/>
  <c r="FD88" i="6"/>
  <c r="FC88" i="6"/>
  <c r="EW88" i="6"/>
  <c r="EV88" i="6"/>
  <c r="EU88" i="6"/>
  <c r="ET88" i="6"/>
  <c r="ES88" i="6"/>
  <c r="ER88" i="6"/>
  <c r="EQ88" i="6"/>
  <c r="EP88" i="6"/>
  <c r="EO88" i="6"/>
  <c r="EN88" i="6"/>
  <c r="EM88" i="6"/>
  <c r="EL88" i="6"/>
  <c r="EI88" i="6"/>
  <c r="EH88" i="6"/>
  <c r="EG88" i="6"/>
  <c r="EF88" i="6"/>
  <c r="EE88" i="6"/>
  <c r="ED88" i="6"/>
  <c r="DY88" i="6"/>
  <c r="DX88" i="6"/>
  <c r="DW88" i="6"/>
  <c r="DV88" i="6"/>
  <c r="DS88" i="6"/>
  <c r="DR88" i="6"/>
  <c r="DQ88" i="6"/>
  <c r="DP88" i="6"/>
  <c r="DO88" i="6"/>
  <c r="DN88" i="6"/>
  <c r="DK88" i="6"/>
  <c r="DJ88" i="6"/>
  <c r="DI88" i="6"/>
  <c r="DH88" i="6"/>
  <c r="DG88" i="6"/>
  <c r="DF88" i="6"/>
  <c r="DE88" i="6"/>
  <c r="DD88" i="6"/>
  <c r="DC88" i="6"/>
  <c r="DB88" i="6"/>
  <c r="CU88" i="6"/>
  <c r="CT88" i="6"/>
  <c r="CK88" i="6"/>
  <c r="CJ88" i="6"/>
  <c r="CI88" i="6"/>
  <c r="CH88" i="6"/>
  <c r="CE88" i="6"/>
  <c r="CD88" i="6"/>
  <c r="CC88" i="6"/>
  <c r="BM88" i="6"/>
  <c r="BL88" i="6"/>
  <c r="BK88" i="6"/>
  <c r="BJ88" i="6"/>
  <c r="BI88" i="6"/>
  <c r="BH88" i="6"/>
  <c r="BG88" i="6"/>
  <c r="BF88" i="6"/>
  <c r="BC88" i="6"/>
  <c r="BB88" i="6"/>
  <c r="BA88" i="6"/>
  <c r="AZ88" i="6"/>
  <c r="AY88" i="6"/>
  <c r="AX88" i="6"/>
  <c r="AK88" i="6"/>
  <c r="AJ88" i="6"/>
  <c r="AI88" i="6"/>
  <c r="AE88" i="6"/>
  <c r="AD88" i="6"/>
  <c r="AC88" i="6"/>
  <c r="Y88" i="6"/>
  <c r="X88" i="6"/>
  <c r="W88" i="6"/>
  <c r="S88" i="6"/>
  <c r="R88" i="6"/>
  <c r="Q88" i="6"/>
  <c r="K88" i="6"/>
  <c r="FV87" i="6"/>
  <c r="FU87" i="6"/>
  <c r="FT87" i="6"/>
  <c r="FS87" i="6"/>
  <c r="FR87" i="6"/>
  <c r="FQ87" i="6"/>
  <c r="FP87" i="6"/>
  <c r="FO87" i="6"/>
  <c r="FN87" i="6"/>
  <c r="FM87" i="6"/>
  <c r="FL87" i="6"/>
  <c r="FK87" i="6"/>
  <c r="FH87" i="6"/>
  <c r="FG87" i="6"/>
  <c r="FF87" i="6"/>
  <c r="FE87" i="6"/>
  <c r="FD87" i="6"/>
  <c r="FC87" i="6"/>
  <c r="EW87" i="6"/>
  <c r="EV87" i="6"/>
  <c r="EU87" i="6"/>
  <c r="ET87" i="6"/>
  <c r="ES87" i="6"/>
  <c r="ER87" i="6"/>
  <c r="EQ87" i="6"/>
  <c r="EP87" i="6"/>
  <c r="EO87" i="6"/>
  <c r="EN87" i="6"/>
  <c r="EM87" i="6"/>
  <c r="EL87" i="6"/>
  <c r="EI87" i="6"/>
  <c r="EH87" i="6"/>
  <c r="EG87" i="6"/>
  <c r="EF87" i="6"/>
  <c r="EE87" i="6"/>
  <c r="ED87" i="6"/>
  <c r="DO87" i="6"/>
  <c r="DN87" i="6"/>
  <c r="DK87" i="6"/>
  <c r="DJ87" i="6"/>
  <c r="DI87" i="6"/>
  <c r="DH87" i="6"/>
  <c r="DG87" i="6"/>
  <c r="DF87" i="6"/>
  <c r="DE87" i="6"/>
  <c r="DD87" i="6"/>
  <c r="DC87" i="6"/>
  <c r="DB87" i="6"/>
  <c r="CU87" i="6"/>
  <c r="CT87" i="6"/>
  <c r="CK87" i="6"/>
  <c r="CJ87" i="6"/>
  <c r="CI87" i="6"/>
  <c r="CH87" i="6"/>
  <c r="CE87" i="6"/>
  <c r="CD87" i="6"/>
  <c r="CC87" i="6"/>
  <c r="BM87" i="6"/>
  <c r="BL87" i="6"/>
  <c r="BK87" i="6"/>
  <c r="BJ87" i="6"/>
  <c r="BI87" i="6"/>
  <c r="BH87" i="6"/>
  <c r="BG87" i="6"/>
  <c r="BF87" i="6"/>
  <c r="BC87" i="6"/>
  <c r="BB87" i="6"/>
  <c r="BA87" i="6"/>
  <c r="AZ87" i="6"/>
  <c r="AY87" i="6"/>
  <c r="AX87" i="6"/>
  <c r="AK87" i="6"/>
  <c r="AJ87" i="6"/>
  <c r="AI87" i="6"/>
  <c r="AE87" i="6"/>
  <c r="AD87" i="6"/>
  <c r="AC87" i="6"/>
  <c r="Y87" i="6"/>
  <c r="X87" i="6"/>
  <c r="W87" i="6"/>
  <c r="S87" i="6"/>
  <c r="R87" i="6"/>
  <c r="Q87" i="6"/>
  <c r="K87" i="6"/>
  <c r="FV86" i="6"/>
  <c r="FU86" i="6"/>
  <c r="FT86" i="6"/>
  <c r="FS86" i="6"/>
  <c r="FP86" i="6"/>
  <c r="FO86" i="6"/>
  <c r="FN86" i="6"/>
  <c r="FM86" i="6"/>
  <c r="FL86" i="6"/>
  <c r="FK86" i="6"/>
  <c r="FH86" i="6"/>
  <c r="FG86" i="6"/>
  <c r="FF86" i="6"/>
  <c r="FE86" i="6"/>
  <c r="FD86" i="6"/>
  <c r="FC86" i="6"/>
  <c r="EW86" i="6"/>
  <c r="EV86" i="6"/>
  <c r="EU86" i="6"/>
  <c r="ET86" i="6"/>
  <c r="ES86" i="6"/>
  <c r="ER86" i="6"/>
  <c r="EQ86" i="6"/>
  <c r="EP86" i="6"/>
  <c r="EO86" i="6"/>
  <c r="EN86" i="6"/>
  <c r="EM86" i="6"/>
  <c r="EL86" i="6"/>
  <c r="EI86" i="6"/>
  <c r="EH86" i="6"/>
  <c r="EG86" i="6"/>
  <c r="EF86" i="6"/>
  <c r="EE86" i="6"/>
  <c r="ED86" i="6"/>
  <c r="DY86" i="6"/>
  <c r="DX86" i="6"/>
  <c r="DU86" i="6"/>
  <c r="DT86" i="6"/>
  <c r="DQ86" i="6"/>
  <c r="DP86" i="6"/>
  <c r="DO86" i="6"/>
  <c r="DN86" i="6"/>
  <c r="DK86" i="6"/>
  <c r="DJ86" i="6"/>
  <c r="DI86" i="6"/>
  <c r="DH86" i="6"/>
  <c r="DG86" i="6"/>
  <c r="DF86" i="6"/>
  <c r="DE86" i="6"/>
  <c r="DD86" i="6"/>
  <c r="DC86" i="6"/>
  <c r="DB86" i="6"/>
  <c r="CK86" i="6"/>
  <c r="CJ86" i="6"/>
  <c r="CI86" i="6"/>
  <c r="CH86" i="6"/>
  <c r="CE86" i="6"/>
  <c r="CD86" i="6"/>
  <c r="CC86" i="6"/>
  <c r="BM86" i="6"/>
  <c r="BL86" i="6"/>
  <c r="BK86" i="6"/>
  <c r="BJ86" i="6"/>
  <c r="BI86" i="6"/>
  <c r="BH86" i="6"/>
  <c r="BG86" i="6"/>
  <c r="BF86" i="6"/>
  <c r="BC86" i="6"/>
  <c r="BB86" i="6"/>
  <c r="BA86" i="6"/>
  <c r="AZ86" i="6"/>
  <c r="AY86" i="6"/>
  <c r="AX86" i="6"/>
  <c r="AK86" i="6"/>
  <c r="AJ86" i="6"/>
  <c r="AI86" i="6"/>
  <c r="AE86" i="6"/>
  <c r="AD86" i="6"/>
  <c r="AC86" i="6"/>
  <c r="Y86" i="6"/>
  <c r="X86" i="6"/>
  <c r="W86" i="6"/>
  <c r="S86" i="6"/>
  <c r="R86" i="6"/>
  <c r="Q86" i="6"/>
  <c r="K86" i="6"/>
  <c r="FV85" i="6"/>
  <c r="FU85" i="6"/>
  <c r="FT85" i="6"/>
  <c r="FS85" i="6"/>
  <c r="FR85" i="6"/>
  <c r="FQ85" i="6"/>
  <c r="FP85" i="6"/>
  <c r="FO85" i="6"/>
  <c r="FN85" i="6"/>
  <c r="FM85" i="6"/>
  <c r="FL85" i="6"/>
  <c r="FK85" i="6"/>
  <c r="FJ85" i="6"/>
  <c r="FI85" i="6"/>
  <c r="FH85" i="6"/>
  <c r="FG85" i="6"/>
  <c r="FF85" i="6"/>
  <c r="FE85" i="6"/>
  <c r="FD85" i="6"/>
  <c r="FC85" i="6"/>
  <c r="EW85" i="6"/>
  <c r="EV85" i="6"/>
  <c r="EU85" i="6"/>
  <c r="ET85" i="6"/>
  <c r="ES85" i="6"/>
  <c r="ER85" i="6"/>
  <c r="EQ85" i="6"/>
  <c r="EP85" i="6"/>
  <c r="EO85" i="6"/>
  <c r="EN85" i="6"/>
  <c r="EM85" i="6"/>
  <c r="EL85" i="6"/>
  <c r="EI85" i="6"/>
  <c r="EH85" i="6"/>
  <c r="EG85" i="6"/>
  <c r="EF85" i="6"/>
  <c r="EE85" i="6"/>
  <c r="ED85" i="6"/>
  <c r="DY85" i="6"/>
  <c r="DX85" i="6"/>
  <c r="DS85" i="6"/>
  <c r="DR85" i="6"/>
  <c r="DQ85" i="6"/>
  <c r="DP85" i="6"/>
  <c r="DO85" i="6"/>
  <c r="DN85" i="6"/>
  <c r="DK85" i="6"/>
  <c r="DJ85" i="6"/>
  <c r="DI85" i="6"/>
  <c r="DH85" i="6"/>
  <c r="DG85" i="6"/>
  <c r="DF85" i="6"/>
  <c r="DE85" i="6"/>
  <c r="DD85" i="6"/>
  <c r="DC85" i="6"/>
  <c r="DB85" i="6"/>
  <c r="CK85" i="6"/>
  <c r="CJ85" i="6"/>
  <c r="CE85" i="6"/>
  <c r="CD85" i="6"/>
  <c r="CC85" i="6"/>
  <c r="BM85" i="6"/>
  <c r="BL85" i="6"/>
  <c r="BK85" i="6"/>
  <c r="BJ85" i="6"/>
  <c r="BI85" i="6"/>
  <c r="BH85" i="6"/>
  <c r="BG85" i="6"/>
  <c r="BF85" i="6"/>
  <c r="BC85" i="6"/>
  <c r="BB85" i="6"/>
  <c r="BA85" i="6"/>
  <c r="AZ85" i="6"/>
  <c r="AY85" i="6"/>
  <c r="AX85" i="6"/>
  <c r="AK85" i="6"/>
  <c r="AJ85" i="6"/>
  <c r="AI85" i="6"/>
  <c r="AE85" i="6"/>
  <c r="AD85" i="6"/>
  <c r="AC85" i="6"/>
  <c r="Y85" i="6"/>
  <c r="X85" i="6"/>
  <c r="W85" i="6"/>
  <c r="S85" i="6"/>
  <c r="R85" i="6"/>
  <c r="Q85" i="6"/>
  <c r="K85" i="6"/>
  <c r="FV84" i="6"/>
  <c r="FU84" i="6"/>
  <c r="FT84" i="6"/>
  <c r="FS84" i="6"/>
  <c r="FP84" i="6"/>
  <c r="FO84" i="6"/>
  <c r="FN84" i="6"/>
  <c r="FM84" i="6"/>
  <c r="ES84" i="6"/>
  <c r="ER84" i="6"/>
  <c r="EO84" i="6"/>
  <c r="EN84" i="6"/>
  <c r="EM84" i="6"/>
  <c r="EL84" i="6"/>
  <c r="EI84" i="6"/>
  <c r="EH84" i="6"/>
  <c r="EG84" i="6"/>
  <c r="EF84" i="6"/>
  <c r="EE84" i="6"/>
  <c r="ED84" i="6"/>
  <c r="DG84" i="6"/>
  <c r="DF84" i="6"/>
  <c r="DE84" i="6"/>
  <c r="DD84" i="6"/>
  <c r="DC84" i="6"/>
  <c r="DB84" i="6"/>
  <c r="CK84" i="6"/>
  <c r="CJ84" i="6"/>
  <c r="CE84" i="6"/>
  <c r="CD84" i="6"/>
  <c r="CC84" i="6"/>
  <c r="BM84" i="6"/>
  <c r="BL84" i="6"/>
  <c r="BK84" i="6"/>
  <c r="BJ84" i="6"/>
  <c r="BI84" i="6"/>
  <c r="BH84" i="6"/>
  <c r="BG84" i="6"/>
  <c r="BF84" i="6"/>
  <c r="BC84" i="6"/>
  <c r="BB84" i="6"/>
  <c r="BA84" i="6"/>
  <c r="AZ84" i="6"/>
  <c r="AY84" i="6"/>
  <c r="AX84" i="6"/>
  <c r="AK84" i="6"/>
  <c r="AJ84" i="6"/>
  <c r="AI84" i="6"/>
  <c r="AE84" i="6"/>
  <c r="AD84" i="6"/>
  <c r="AC84" i="6"/>
  <c r="Y84" i="6"/>
  <c r="X84" i="6"/>
  <c r="W84" i="6"/>
  <c r="S84" i="6"/>
  <c r="R84" i="6"/>
  <c r="Q84" i="6"/>
  <c r="K84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H83" i="6"/>
  <c r="FG83" i="6"/>
  <c r="FF83" i="6"/>
  <c r="FE83" i="6"/>
  <c r="FD83" i="6"/>
  <c r="FC83" i="6"/>
  <c r="EW83" i="6"/>
  <c r="EV83" i="6"/>
  <c r="EU83" i="6"/>
  <c r="ET83" i="6"/>
  <c r="ES83" i="6"/>
  <c r="ER83" i="6"/>
  <c r="EQ83" i="6"/>
  <c r="EP83" i="6"/>
  <c r="EO83" i="6"/>
  <c r="EN83" i="6"/>
  <c r="EM83" i="6"/>
  <c r="EL83" i="6"/>
  <c r="EI83" i="6"/>
  <c r="EH83" i="6"/>
  <c r="EG83" i="6"/>
  <c r="EF83" i="6"/>
  <c r="EE83" i="6"/>
  <c r="ED83" i="6"/>
  <c r="DY83" i="6"/>
  <c r="DX83" i="6"/>
  <c r="DU83" i="6"/>
  <c r="DT83" i="6"/>
  <c r="DQ83" i="6"/>
  <c r="DP83" i="6"/>
  <c r="DO83" i="6"/>
  <c r="DN83" i="6"/>
  <c r="DM83" i="6"/>
  <c r="DL83" i="6"/>
  <c r="DK83" i="6"/>
  <c r="DJ83" i="6"/>
  <c r="DI83" i="6"/>
  <c r="DH83" i="6"/>
  <c r="DG83" i="6"/>
  <c r="DF83" i="6"/>
  <c r="DE83" i="6"/>
  <c r="DD83" i="6"/>
  <c r="DC83" i="6"/>
  <c r="DB83" i="6"/>
  <c r="CK83" i="6"/>
  <c r="CJ83" i="6"/>
  <c r="CI83" i="6"/>
  <c r="CH83" i="6"/>
  <c r="CE83" i="6"/>
  <c r="CD83" i="6"/>
  <c r="CC83" i="6"/>
  <c r="BM83" i="6"/>
  <c r="BL83" i="6"/>
  <c r="BK83" i="6"/>
  <c r="BJ83" i="6"/>
  <c r="BI83" i="6"/>
  <c r="BH83" i="6"/>
  <c r="BG83" i="6"/>
  <c r="BF83" i="6"/>
  <c r="BC83" i="6"/>
  <c r="BB83" i="6"/>
  <c r="BA83" i="6"/>
  <c r="AZ83" i="6"/>
  <c r="AY83" i="6"/>
  <c r="AX83" i="6"/>
  <c r="AK83" i="6"/>
  <c r="AJ83" i="6"/>
  <c r="AI83" i="6"/>
  <c r="AE83" i="6"/>
  <c r="AD83" i="6"/>
  <c r="AC83" i="6"/>
  <c r="Y83" i="6"/>
  <c r="X83" i="6"/>
  <c r="W83" i="6"/>
  <c r="S83" i="6"/>
  <c r="R83" i="6"/>
  <c r="Q83" i="6"/>
  <c r="K83" i="6"/>
  <c r="FV82" i="6"/>
  <c r="FU82" i="6"/>
  <c r="FT82" i="6"/>
  <c r="FS82" i="6"/>
  <c r="EO82" i="6"/>
  <c r="EN82" i="6"/>
  <c r="EM82" i="6"/>
  <c r="EL82" i="6"/>
  <c r="EI82" i="6"/>
  <c r="EH82" i="6"/>
  <c r="EG82" i="6"/>
  <c r="EF82" i="6"/>
  <c r="EE82" i="6"/>
  <c r="ED82" i="6"/>
  <c r="DG82" i="6"/>
  <c r="DF82" i="6"/>
  <c r="DE82" i="6"/>
  <c r="DD82" i="6"/>
  <c r="DC82" i="6"/>
  <c r="DB82" i="6"/>
  <c r="CK82" i="6"/>
  <c r="CJ82" i="6"/>
  <c r="CE82" i="6"/>
  <c r="CD82" i="6"/>
  <c r="CC82" i="6"/>
  <c r="BM82" i="6"/>
  <c r="BL82" i="6"/>
  <c r="BK82" i="6"/>
  <c r="BJ82" i="6"/>
  <c r="BI82" i="6"/>
  <c r="BH82" i="6"/>
  <c r="BG82" i="6"/>
  <c r="BF82" i="6"/>
  <c r="BC82" i="6"/>
  <c r="BB82" i="6"/>
  <c r="BA82" i="6"/>
  <c r="AZ82" i="6"/>
  <c r="AY82" i="6"/>
  <c r="AX82" i="6"/>
  <c r="AK82" i="6"/>
  <c r="AJ82" i="6"/>
  <c r="AI82" i="6"/>
  <c r="AE82" i="6"/>
  <c r="AD82" i="6"/>
  <c r="AC82" i="6"/>
  <c r="Y82" i="6"/>
  <c r="X82" i="6"/>
  <c r="W82" i="6"/>
  <c r="S82" i="6"/>
  <c r="R82" i="6"/>
  <c r="Q82" i="6"/>
  <c r="K82" i="6"/>
  <c r="FV81" i="6"/>
  <c r="FU81" i="6"/>
  <c r="FT81" i="6"/>
  <c r="FS81" i="6"/>
  <c r="ES81" i="6"/>
  <c r="ER81" i="6"/>
  <c r="EO81" i="6"/>
  <c r="EN81" i="6"/>
  <c r="EM81" i="6"/>
  <c r="EL81" i="6"/>
  <c r="EI81" i="6"/>
  <c r="EH81" i="6"/>
  <c r="EG81" i="6"/>
  <c r="EF81" i="6"/>
  <c r="EE81" i="6"/>
  <c r="ED81" i="6"/>
  <c r="DG81" i="6"/>
  <c r="DF81" i="6"/>
  <c r="DE81" i="6"/>
  <c r="DD81" i="6"/>
  <c r="DC81" i="6"/>
  <c r="DB81" i="6"/>
  <c r="CK81" i="6"/>
  <c r="CJ81" i="6"/>
  <c r="CE81" i="6"/>
  <c r="CD81" i="6"/>
  <c r="CC81" i="6"/>
  <c r="BM81" i="6"/>
  <c r="BL81" i="6"/>
  <c r="BK81" i="6"/>
  <c r="BJ81" i="6"/>
  <c r="BI81" i="6"/>
  <c r="BH81" i="6"/>
  <c r="BG81" i="6"/>
  <c r="BF81" i="6"/>
  <c r="BC81" i="6"/>
  <c r="BB81" i="6"/>
  <c r="BA81" i="6"/>
  <c r="AZ81" i="6"/>
  <c r="AY81" i="6"/>
  <c r="AX81" i="6"/>
  <c r="AK81" i="6"/>
  <c r="AJ81" i="6"/>
  <c r="AI81" i="6"/>
  <c r="AE81" i="6"/>
  <c r="AD81" i="6"/>
  <c r="AC81" i="6"/>
  <c r="Y81" i="6"/>
  <c r="X81" i="6"/>
  <c r="W81" i="6"/>
  <c r="S81" i="6"/>
  <c r="R81" i="6"/>
  <c r="Q81" i="6"/>
  <c r="K81" i="6"/>
  <c r="FV80" i="6"/>
  <c r="FU80" i="6"/>
  <c r="FT80" i="6"/>
  <c r="FS80" i="6"/>
  <c r="FR80" i="6"/>
  <c r="FQ80" i="6"/>
  <c r="FP80" i="6"/>
  <c r="FO80" i="6"/>
  <c r="FN80" i="6"/>
  <c r="FM80" i="6"/>
  <c r="FL80" i="6"/>
  <c r="FK80" i="6"/>
  <c r="FF80" i="6"/>
  <c r="FE80" i="6"/>
  <c r="FD80" i="6"/>
  <c r="FC80" i="6"/>
  <c r="EW80" i="6"/>
  <c r="EV80" i="6"/>
  <c r="EU80" i="6"/>
  <c r="ET80" i="6"/>
  <c r="ES80" i="6"/>
  <c r="ER80" i="6"/>
  <c r="EQ80" i="6"/>
  <c r="EP80" i="6"/>
  <c r="EO80" i="6"/>
  <c r="EN80" i="6"/>
  <c r="EM80" i="6"/>
  <c r="EL80" i="6"/>
  <c r="EI80" i="6"/>
  <c r="EH80" i="6"/>
  <c r="EG80" i="6"/>
  <c r="EF80" i="6"/>
  <c r="EE80" i="6"/>
  <c r="ED80" i="6"/>
  <c r="DO80" i="6"/>
  <c r="DN80" i="6"/>
  <c r="DK80" i="6"/>
  <c r="DJ80" i="6"/>
  <c r="DI80" i="6"/>
  <c r="DH80" i="6"/>
  <c r="DG80" i="6"/>
  <c r="DF80" i="6"/>
  <c r="DE80" i="6"/>
  <c r="DD80" i="6"/>
  <c r="DC80" i="6"/>
  <c r="DB80" i="6"/>
  <c r="CK80" i="6"/>
  <c r="CJ80" i="6"/>
  <c r="CI80" i="6"/>
  <c r="CH80" i="6"/>
  <c r="CE80" i="6"/>
  <c r="CD80" i="6"/>
  <c r="CC80" i="6"/>
  <c r="BM80" i="6"/>
  <c r="BL80" i="6"/>
  <c r="BK80" i="6"/>
  <c r="BJ80" i="6"/>
  <c r="BI80" i="6"/>
  <c r="BH80" i="6"/>
  <c r="BG80" i="6"/>
  <c r="BF80" i="6"/>
  <c r="BC80" i="6"/>
  <c r="BB80" i="6"/>
  <c r="BA80" i="6"/>
  <c r="AZ80" i="6"/>
  <c r="AY80" i="6"/>
  <c r="AX80" i="6"/>
  <c r="AK80" i="6"/>
  <c r="AJ80" i="6"/>
  <c r="AI80" i="6"/>
  <c r="AE80" i="6"/>
  <c r="AD80" i="6"/>
  <c r="AC80" i="6"/>
  <c r="Y80" i="6"/>
  <c r="X80" i="6"/>
  <c r="W80" i="6"/>
  <c r="S80" i="6"/>
  <c r="R80" i="6"/>
  <c r="Q80" i="6"/>
  <c r="K80" i="6"/>
  <c r="FV79" i="6"/>
  <c r="FU79" i="6"/>
  <c r="FT79" i="6"/>
  <c r="FS79" i="6"/>
  <c r="FL79" i="6"/>
  <c r="FK79" i="6"/>
  <c r="FF79" i="6"/>
  <c r="FE79" i="6"/>
  <c r="EO79" i="6"/>
  <c r="EN79" i="6"/>
  <c r="EM79" i="6"/>
  <c r="EL79" i="6"/>
  <c r="EI79" i="6"/>
  <c r="EH79" i="6"/>
  <c r="EG79" i="6"/>
  <c r="EF79" i="6"/>
  <c r="EE79" i="6"/>
  <c r="ED79" i="6"/>
  <c r="DU79" i="6"/>
  <c r="DT79" i="6"/>
  <c r="DQ79" i="6"/>
  <c r="DP79" i="6"/>
  <c r="DG79" i="6"/>
  <c r="DF79" i="6"/>
  <c r="DE79" i="6"/>
  <c r="DD79" i="6"/>
  <c r="DC79" i="6"/>
  <c r="DB79" i="6"/>
  <c r="CK79" i="6"/>
  <c r="CJ79" i="6"/>
  <c r="CE79" i="6"/>
  <c r="CD79" i="6"/>
  <c r="CC79" i="6"/>
  <c r="BM79" i="6"/>
  <c r="BL79" i="6"/>
  <c r="BK79" i="6"/>
  <c r="BJ79" i="6"/>
  <c r="BI79" i="6"/>
  <c r="BH79" i="6"/>
  <c r="BG79" i="6"/>
  <c r="BF79" i="6"/>
  <c r="BC79" i="6"/>
  <c r="BB79" i="6"/>
  <c r="BA79" i="6"/>
  <c r="AZ79" i="6"/>
  <c r="AY79" i="6"/>
  <c r="AX79" i="6"/>
  <c r="AK79" i="6"/>
  <c r="AJ79" i="6"/>
  <c r="AI79" i="6"/>
  <c r="AE79" i="6"/>
  <c r="AD79" i="6"/>
  <c r="AC79" i="6"/>
  <c r="Y79" i="6"/>
  <c r="X79" i="6"/>
  <c r="W79" i="6"/>
  <c r="S79" i="6"/>
  <c r="R79" i="6"/>
  <c r="Q79" i="6"/>
  <c r="K79" i="6"/>
  <c r="FV78" i="6"/>
  <c r="FU78" i="6"/>
  <c r="FT78" i="6"/>
  <c r="FS78" i="6"/>
  <c r="FP78" i="6"/>
  <c r="FO78" i="6"/>
  <c r="FN78" i="6"/>
  <c r="FM78" i="6"/>
  <c r="FL78" i="6"/>
  <c r="FK78" i="6"/>
  <c r="FJ78" i="6"/>
  <c r="FI78" i="6"/>
  <c r="FH78" i="6"/>
  <c r="FG78" i="6"/>
  <c r="FF78" i="6"/>
  <c r="FE78" i="6"/>
  <c r="FD78" i="6"/>
  <c r="FC78" i="6"/>
  <c r="EW78" i="6"/>
  <c r="EV78" i="6"/>
  <c r="EU78" i="6"/>
  <c r="ET78" i="6"/>
  <c r="ES78" i="6"/>
  <c r="ER78" i="6"/>
  <c r="EO78" i="6"/>
  <c r="EN78" i="6"/>
  <c r="EM78" i="6"/>
  <c r="EL78" i="6"/>
  <c r="EI78" i="6"/>
  <c r="EH78" i="6"/>
  <c r="EG78" i="6"/>
  <c r="EF78" i="6"/>
  <c r="EE78" i="6"/>
  <c r="ED78" i="6"/>
  <c r="DW78" i="6"/>
  <c r="DV78" i="6"/>
  <c r="DQ78" i="6"/>
  <c r="DP78" i="6"/>
  <c r="DK78" i="6"/>
  <c r="DJ78" i="6"/>
  <c r="DG78" i="6"/>
  <c r="DF78" i="6"/>
  <c r="DE78" i="6"/>
  <c r="DD78" i="6"/>
  <c r="DC78" i="6"/>
  <c r="DB78" i="6"/>
  <c r="DA78" i="6"/>
  <c r="CZ78" i="6"/>
  <c r="CU78" i="6"/>
  <c r="CT78" i="6"/>
  <c r="CK78" i="6"/>
  <c r="CJ78" i="6"/>
  <c r="CE78" i="6"/>
  <c r="CD78" i="6"/>
  <c r="CC78" i="6"/>
  <c r="BM78" i="6"/>
  <c r="BL78" i="6"/>
  <c r="BK78" i="6"/>
  <c r="BJ78" i="6"/>
  <c r="BI78" i="6"/>
  <c r="BH78" i="6"/>
  <c r="BG78" i="6"/>
  <c r="BF78" i="6"/>
  <c r="BC78" i="6"/>
  <c r="BB78" i="6"/>
  <c r="BA78" i="6"/>
  <c r="AZ78" i="6"/>
  <c r="AY78" i="6"/>
  <c r="AX78" i="6"/>
  <c r="AK78" i="6"/>
  <c r="AJ78" i="6"/>
  <c r="AI78" i="6"/>
  <c r="AE78" i="6"/>
  <c r="AD78" i="6"/>
  <c r="AC78" i="6"/>
  <c r="Y78" i="6"/>
  <c r="X78" i="6"/>
  <c r="W78" i="6"/>
  <c r="S78" i="6"/>
  <c r="R78" i="6"/>
  <c r="Q78" i="6"/>
  <c r="K78" i="6"/>
  <c r="FV77" i="6"/>
  <c r="FU77" i="6"/>
  <c r="FT77" i="6"/>
  <c r="FS77" i="6"/>
  <c r="FP77" i="6"/>
  <c r="FO77" i="6"/>
  <c r="FL77" i="6"/>
  <c r="FK77" i="6"/>
  <c r="FF77" i="6"/>
  <c r="FE77" i="6"/>
  <c r="EW77" i="6"/>
  <c r="EV77" i="6"/>
  <c r="ES77" i="6"/>
  <c r="ER77" i="6"/>
  <c r="EQ77" i="6"/>
  <c r="EP77" i="6"/>
  <c r="EO77" i="6"/>
  <c r="EN77" i="6"/>
  <c r="EM77" i="6"/>
  <c r="EL77" i="6"/>
  <c r="EI77" i="6"/>
  <c r="EH77" i="6"/>
  <c r="EG77" i="6"/>
  <c r="EF77" i="6"/>
  <c r="EE77" i="6"/>
  <c r="ED77" i="6"/>
  <c r="DO77" i="6"/>
  <c r="DN77" i="6"/>
  <c r="DG77" i="6"/>
  <c r="DF77" i="6"/>
  <c r="DE77" i="6"/>
  <c r="DD77" i="6"/>
  <c r="DC77" i="6"/>
  <c r="DB77" i="6"/>
  <c r="CK77" i="6"/>
  <c r="CJ77" i="6"/>
  <c r="CE77" i="6"/>
  <c r="CD77" i="6"/>
  <c r="CC77" i="6"/>
  <c r="BM77" i="6"/>
  <c r="BL77" i="6"/>
  <c r="BK77" i="6"/>
  <c r="BJ77" i="6"/>
  <c r="BI77" i="6"/>
  <c r="BH77" i="6"/>
  <c r="BG77" i="6"/>
  <c r="BF77" i="6"/>
  <c r="BC77" i="6"/>
  <c r="BB77" i="6"/>
  <c r="BA77" i="6"/>
  <c r="AZ77" i="6"/>
  <c r="AY77" i="6"/>
  <c r="AX77" i="6"/>
  <c r="AK77" i="6"/>
  <c r="AJ77" i="6"/>
  <c r="AI77" i="6"/>
  <c r="AE77" i="6"/>
  <c r="AD77" i="6"/>
  <c r="AC77" i="6"/>
  <c r="Y77" i="6"/>
  <c r="X77" i="6"/>
  <c r="W77" i="6"/>
  <c r="S77" i="6"/>
  <c r="R77" i="6"/>
  <c r="Q77" i="6"/>
  <c r="K77" i="6"/>
  <c r="FV76" i="6"/>
  <c r="FU76" i="6"/>
  <c r="FT76" i="6"/>
  <c r="FS76" i="6"/>
  <c r="FP76" i="6"/>
  <c r="FO76" i="6"/>
  <c r="FL76" i="6"/>
  <c r="FK76" i="6"/>
  <c r="FF76" i="6"/>
  <c r="FE76" i="6"/>
  <c r="EO76" i="6"/>
  <c r="EN76" i="6"/>
  <c r="EM76" i="6"/>
  <c r="EL76" i="6"/>
  <c r="EI76" i="6"/>
  <c r="EH76" i="6"/>
  <c r="EG76" i="6"/>
  <c r="EF76" i="6"/>
  <c r="EE76" i="6"/>
  <c r="ED76" i="6"/>
  <c r="DG76" i="6"/>
  <c r="DF76" i="6"/>
  <c r="DE76" i="6"/>
  <c r="DD76" i="6"/>
  <c r="DC76" i="6"/>
  <c r="DB76" i="6"/>
  <c r="CK76" i="6"/>
  <c r="CJ76" i="6"/>
  <c r="CE76" i="6"/>
  <c r="CD76" i="6"/>
  <c r="CC76" i="6"/>
  <c r="BM76" i="6"/>
  <c r="BL76" i="6"/>
  <c r="BK76" i="6"/>
  <c r="BJ76" i="6"/>
  <c r="BI76" i="6"/>
  <c r="BH76" i="6"/>
  <c r="BG76" i="6"/>
  <c r="BF76" i="6"/>
  <c r="BC76" i="6"/>
  <c r="BB76" i="6"/>
  <c r="BA76" i="6"/>
  <c r="AZ76" i="6"/>
  <c r="AY76" i="6"/>
  <c r="AX76" i="6"/>
  <c r="AK76" i="6"/>
  <c r="AJ76" i="6"/>
  <c r="AI76" i="6"/>
  <c r="AE76" i="6"/>
  <c r="AD76" i="6"/>
  <c r="AC76" i="6"/>
  <c r="Y76" i="6"/>
  <c r="X76" i="6"/>
  <c r="W76" i="6"/>
  <c r="S76" i="6"/>
  <c r="R76" i="6"/>
  <c r="Q76" i="6"/>
  <c r="K76" i="6"/>
  <c r="FV75" i="6"/>
  <c r="FU75" i="6"/>
  <c r="FT75" i="6"/>
  <c r="FS75" i="6"/>
  <c r="FN75" i="6"/>
  <c r="FM75" i="6"/>
  <c r="FL75" i="6"/>
  <c r="FK75" i="6"/>
  <c r="FH75" i="6"/>
  <c r="FG75" i="6"/>
  <c r="FF75" i="6"/>
  <c r="FE75" i="6"/>
  <c r="FD75" i="6"/>
  <c r="FC75" i="6"/>
  <c r="EW75" i="6"/>
  <c r="EV75" i="6"/>
  <c r="ES75" i="6"/>
  <c r="ER75" i="6"/>
  <c r="EQ75" i="6"/>
  <c r="EP75" i="6"/>
  <c r="EO75" i="6"/>
  <c r="EN75" i="6"/>
  <c r="EM75" i="6"/>
  <c r="EL75" i="6"/>
  <c r="EI75" i="6"/>
  <c r="EH75" i="6"/>
  <c r="EG75" i="6"/>
  <c r="EF75" i="6"/>
  <c r="EE75" i="6"/>
  <c r="ED75" i="6"/>
  <c r="DW75" i="6"/>
  <c r="DV75" i="6"/>
  <c r="DS75" i="6"/>
  <c r="DR75" i="6"/>
  <c r="DQ75" i="6"/>
  <c r="DP75" i="6"/>
  <c r="DO75" i="6"/>
  <c r="DN75" i="6"/>
  <c r="DK75" i="6"/>
  <c r="DJ75" i="6"/>
  <c r="DG75" i="6"/>
  <c r="DF75" i="6"/>
  <c r="DE75" i="6"/>
  <c r="DD75" i="6"/>
  <c r="DC75" i="6"/>
  <c r="DB75" i="6"/>
  <c r="CU75" i="6"/>
  <c r="CT75" i="6"/>
  <c r="CK75" i="6"/>
  <c r="CJ75" i="6"/>
  <c r="CE75" i="6"/>
  <c r="CD75" i="6"/>
  <c r="CC75" i="6"/>
  <c r="BM75" i="6"/>
  <c r="BL75" i="6"/>
  <c r="BK75" i="6"/>
  <c r="BJ75" i="6"/>
  <c r="BI75" i="6"/>
  <c r="BH75" i="6"/>
  <c r="BG75" i="6"/>
  <c r="BF75" i="6"/>
  <c r="BC75" i="6"/>
  <c r="BB75" i="6"/>
  <c r="BA75" i="6"/>
  <c r="AZ75" i="6"/>
  <c r="AY75" i="6"/>
  <c r="AX75" i="6"/>
  <c r="AK75" i="6"/>
  <c r="AJ75" i="6"/>
  <c r="AI75" i="6"/>
  <c r="AE75" i="6"/>
  <c r="AD75" i="6"/>
  <c r="AC75" i="6"/>
  <c r="Y75" i="6"/>
  <c r="X75" i="6"/>
  <c r="W75" i="6"/>
  <c r="S75" i="6"/>
  <c r="R75" i="6"/>
  <c r="Q75" i="6"/>
  <c r="K75" i="6"/>
  <c r="FV74" i="6"/>
  <c r="FU74" i="6"/>
  <c r="FT74" i="6"/>
  <c r="FS74" i="6"/>
  <c r="FL74" i="6"/>
  <c r="FK74" i="6"/>
  <c r="FJ74" i="6"/>
  <c r="FI74" i="6"/>
  <c r="EO74" i="6"/>
  <c r="EN74" i="6"/>
  <c r="EM74" i="6"/>
  <c r="EL74" i="6"/>
  <c r="EI74" i="6"/>
  <c r="EH74" i="6"/>
  <c r="EG74" i="6"/>
  <c r="EF74" i="6"/>
  <c r="EE74" i="6"/>
  <c r="ED74" i="6"/>
  <c r="DG74" i="6"/>
  <c r="DF74" i="6"/>
  <c r="DE74" i="6"/>
  <c r="DD74" i="6"/>
  <c r="DC74" i="6"/>
  <c r="DB74" i="6"/>
  <c r="CK74" i="6"/>
  <c r="CJ74" i="6"/>
  <c r="CE74" i="6"/>
  <c r="CD74" i="6"/>
  <c r="CC74" i="6"/>
  <c r="BM74" i="6"/>
  <c r="BL74" i="6"/>
  <c r="BK74" i="6"/>
  <c r="BJ74" i="6"/>
  <c r="BI74" i="6"/>
  <c r="BH74" i="6"/>
  <c r="BG74" i="6"/>
  <c r="BF74" i="6"/>
  <c r="BC74" i="6"/>
  <c r="BB74" i="6"/>
  <c r="BA74" i="6"/>
  <c r="AZ74" i="6"/>
  <c r="AY74" i="6"/>
  <c r="AX74" i="6"/>
  <c r="AK74" i="6"/>
  <c r="AJ74" i="6"/>
  <c r="AI74" i="6"/>
  <c r="AE74" i="6"/>
  <c r="AD74" i="6"/>
  <c r="AC74" i="6"/>
  <c r="Y74" i="6"/>
  <c r="X74" i="6"/>
  <c r="W74" i="6"/>
  <c r="S74" i="6"/>
  <c r="R74" i="6"/>
  <c r="Q74" i="6"/>
  <c r="K74" i="6"/>
  <c r="FV73" i="6"/>
  <c r="FU73" i="6"/>
  <c r="FT73" i="6"/>
  <c r="FS73" i="6"/>
  <c r="FN73" i="6"/>
  <c r="FM73" i="6"/>
  <c r="EW73" i="6"/>
  <c r="EV73" i="6"/>
  <c r="EU73" i="6"/>
  <c r="ET73" i="6"/>
  <c r="EQ73" i="6"/>
  <c r="EP73" i="6"/>
  <c r="EO73" i="6"/>
  <c r="EN73" i="6"/>
  <c r="EM73" i="6"/>
  <c r="EL73" i="6"/>
  <c r="EI73" i="6"/>
  <c r="EH73" i="6"/>
  <c r="EG73" i="6"/>
  <c r="EF73" i="6"/>
  <c r="EE73" i="6"/>
  <c r="ED73" i="6"/>
  <c r="DO73" i="6"/>
  <c r="DN73" i="6"/>
  <c r="DM73" i="6"/>
  <c r="DL73" i="6"/>
  <c r="DK73" i="6"/>
  <c r="DJ73" i="6"/>
  <c r="DG73" i="6"/>
  <c r="DF73" i="6"/>
  <c r="DE73" i="6"/>
  <c r="DD73" i="6"/>
  <c r="DC73" i="6"/>
  <c r="DB73" i="6"/>
  <c r="CK73" i="6"/>
  <c r="CJ73" i="6"/>
  <c r="CE73" i="6"/>
  <c r="CD73" i="6"/>
  <c r="CC73" i="6"/>
  <c r="BM73" i="6"/>
  <c r="BL73" i="6"/>
  <c r="BK73" i="6"/>
  <c r="BJ73" i="6"/>
  <c r="BI73" i="6"/>
  <c r="BH73" i="6"/>
  <c r="BG73" i="6"/>
  <c r="BF73" i="6"/>
  <c r="BC73" i="6"/>
  <c r="BB73" i="6"/>
  <c r="BA73" i="6"/>
  <c r="AZ73" i="6"/>
  <c r="AY73" i="6"/>
  <c r="AX73" i="6"/>
  <c r="AK73" i="6"/>
  <c r="AJ73" i="6"/>
  <c r="AI73" i="6"/>
  <c r="AE73" i="6"/>
  <c r="AD73" i="6"/>
  <c r="AC73" i="6"/>
  <c r="Y73" i="6"/>
  <c r="X73" i="6"/>
  <c r="W73" i="6"/>
  <c r="S73" i="6"/>
  <c r="R73" i="6"/>
  <c r="Q73" i="6"/>
  <c r="K73" i="6"/>
  <c r="FV72" i="6"/>
  <c r="FU72" i="6"/>
  <c r="FT72" i="6"/>
  <c r="FS72" i="6"/>
  <c r="FR72" i="6"/>
  <c r="FQ72" i="6"/>
  <c r="FP72" i="6"/>
  <c r="FO72" i="6"/>
  <c r="FN72" i="6"/>
  <c r="FM72" i="6"/>
  <c r="FL72" i="6"/>
  <c r="FK72" i="6"/>
  <c r="FJ72" i="6"/>
  <c r="FI72" i="6"/>
  <c r="FH72" i="6"/>
  <c r="FG72" i="6"/>
  <c r="FF72" i="6"/>
  <c r="FE72" i="6"/>
  <c r="FD72" i="6"/>
  <c r="FC72" i="6"/>
  <c r="EW72" i="6"/>
  <c r="EV72" i="6"/>
  <c r="EU72" i="6"/>
  <c r="ET72" i="6"/>
  <c r="ES72" i="6"/>
  <c r="ER72" i="6"/>
  <c r="EQ72" i="6"/>
  <c r="EP72" i="6"/>
  <c r="EO72" i="6"/>
  <c r="EN72" i="6"/>
  <c r="EM72" i="6"/>
  <c r="EL72" i="6"/>
  <c r="EI72" i="6"/>
  <c r="EH72" i="6"/>
  <c r="EG72" i="6"/>
  <c r="EF72" i="6"/>
  <c r="EE72" i="6"/>
  <c r="ED72" i="6"/>
  <c r="DY72" i="6"/>
  <c r="DX72" i="6"/>
  <c r="DW72" i="6"/>
  <c r="DV72" i="6"/>
  <c r="DU72" i="6"/>
  <c r="DT72" i="6"/>
  <c r="DS72" i="6"/>
  <c r="DR72" i="6"/>
  <c r="DQ72" i="6"/>
  <c r="DP72" i="6"/>
  <c r="DO72" i="6"/>
  <c r="DN72" i="6"/>
  <c r="DM72" i="6"/>
  <c r="DL72" i="6"/>
  <c r="DK72" i="6"/>
  <c r="DJ72" i="6"/>
  <c r="DI72" i="6"/>
  <c r="DH72" i="6"/>
  <c r="DG72" i="6"/>
  <c r="DF72" i="6"/>
  <c r="DE72" i="6"/>
  <c r="DD72" i="6"/>
  <c r="DC72" i="6"/>
  <c r="DB72" i="6"/>
  <c r="DA72" i="6"/>
  <c r="CZ72" i="6"/>
  <c r="CU72" i="6"/>
  <c r="CT72" i="6"/>
  <c r="CK72" i="6"/>
  <c r="CJ72" i="6"/>
  <c r="CE72" i="6"/>
  <c r="CD72" i="6"/>
  <c r="CC72" i="6"/>
  <c r="BM72" i="6"/>
  <c r="BL72" i="6"/>
  <c r="BK72" i="6"/>
  <c r="BJ72" i="6"/>
  <c r="BI72" i="6"/>
  <c r="BH72" i="6"/>
  <c r="BG72" i="6"/>
  <c r="BF72" i="6"/>
  <c r="BC72" i="6"/>
  <c r="BB72" i="6"/>
  <c r="BA72" i="6"/>
  <c r="AZ72" i="6"/>
  <c r="AY72" i="6"/>
  <c r="AX72" i="6"/>
  <c r="AK72" i="6"/>
  <c r="AJ72" i="6"/>
  <c r="AI72" i="6"/>
  <c r="AE72" i="6"/>
  <c r="AD72" i="6"/>
  <c r="AC72" i="6"/>
  <c r="Y72" i="6"/>
  <c r="X72" i="6"/>
  <c r="W72" i="6"/>
  <c r="S72" i="6"/>
  <c r="R72" i="6"/>
  <c r="Q72" i="6"/>
  <c r="K72" i="6"/>
  <c r="FV71" i="6"/>
  <c r="FU71" i="6"/>
  <c r="FT71" i="6"/>
  <c r="FS71" i="6"/>
  <c r="FR71" i="6"/>
  <c r="FQ71" i="6"/>
  <c r="FP71" i="6"/>
  <c r="FO71" i="6"/>
  <c r="FL71" i="6"/>
  <c r="FK71" i="6"/>
  <c r="FJ71" i="6"/>
  <c r="FI71" i="6"/>
  <c r="FH71" i="6"/>
  <c r="FG71" i="6"/>
  <c r="FF71" i="6"/>
  <c r="FE71" i="6"/>
  <c r="FD71" i="6"/>
  <c r="FC71" i="6"/>
  <c r="EW71" i="6"/>
  <c r="EV71" i="6"/>
  <c r="EU71" i="6"/>
  <c r="ET71" i="6"/>
  <c r="ES71" i="6"/>
  <c r="ER71" i="6"/>
  <c r="EQ71" i="6"/>
  <c r="EP71" i="6"/>
  <c r="EO71" i="6"/>
  <c r="EN71" i="6"/>
  <c r="EM71" i="6"/>
  <c r="EL71" i="6"/>
  <c r="EI71" i="6"/>
  <c r="EH71" i="6"/>
  <c r="EG71" i="6"/>
  <c r="EF71" i="6"/>
  <c r="EE71" i="6"/>
  <c r="ED71" i="6"/>
  <c r="DW71" i="6"/>
  <c r="DV71" i="6"/>
  <c r="DU71" i="6"/>
  <c r="DT71" i="6"/>
  <c r="DQ71" i="6"/>
  <c r="DP71" i="6"/>
  <c r="DO71" i="6"/>
  <c r="DN71" i="6"/>
  <c r="DK71" i="6"/>
  <c r="DJ71" i="6"/>
  <c r="DI71" i="6"/>
  <c r="DH71" i="6"/>
  <c r="DG71" i="6"/>
  <c r="DF71" i="6"/>
  <c r="DE71" i="6"/>
  <c r="DD71" i="6"/>
  <c r="DC71" i="6"/>
  <c r="DB71" i="6"/>
  <c r="CK71" i="6"/>
  <c r="CJ71" i="6"/>
  <c r="CI71" i="6"/>
  <c r="CH71" i="6"/>
  <c r="CE71" i="6"/>
  <c r="CD71" i="6"/>
  <c r="CC71" i="6"/>
  <c r="BM71" i="6"/>
  <c r="BL71" i="6"/>
  <c r="BK71" i="6"/>
  <c r="BJ71" i="6"/>
  <c r="BI71" i="6"/>
  <c r="BH71" i="6"/>
  <c r="BG71" i="6"/>
  <c r="BF71" i="6"/>
  <c r="BC71" i="6"/>
  <c r="BB71" i="6"/>
  <c r="BA71" i="6"/>
  <c r="AZ71" i="6"/>
  <c r="AY71" i="6"/>
  <c r="AX71" i="6"/>
  <c r="AK71" i="6"/>
  <c r="AJ71" i="6"/>
  <c r="AI71" i="6"/>
  <c r="AE71" i="6"/>
  <c r="AD71" i="6"/>
  <c r="AC71" i="6"/>
  <c r="Y71" i="6"/>
  <c r="X71" i="6"/>
  <c r="W71" i="6"/>
  <c r="S71" i="6"/>
  <c r="R71" i="6"/>
  <c r="Q71" i="6"/>
  <c r="K71" i="6"/>
  <c r="FV70" i="6"/>
  <c r="FU70" i="6"/>
  <c r="FT70" i="6"/>
  <c r="FS70" i="6"/>
  <c r="FR70" i="6"/>
  <c r="FQ70" i="6"/>
  <c r="FP70" i="6"/>
  <c r="FO70" i="6"/>
  <c r="FL70" i="6"/>
  <c r="FK70" i="6"/>
  <c r="FD70" i="6"/>
  <c r="FC70" i="6"/>
  <c r="EU70" i="6"/>
  <c r="ET70" i="6"/>
  <c r="EO70" i="6"/>
  <c r="EN70" i="6"/>
  <c r="EM70" i="6"/>
  <c r="EL70" i="6"/>
  <c r="EI70" i="6"/>
  <c r="EH70" i="6"/>
  <c r="EG70" i="6"/>
  <c r="EF70" i="6"/>
  <c r="EE70" i="6"/>
  <c r="ED70" i="6"/>
  <c r="DK70" i="6"/>
  <c r="DJ70" i="6"/>
  <c r="DG70" i="6"/>
  <c r="DF70" i="6"/>
  <c r="DE70" i="6"/>
  <c r="DD70" i="6"/>
  <c r="DC70" i="6"/>
  <c r="DB70" i="6"/>
  <c r="CK70" i="6"/>
  <c r="CJ70" i="6"/>
  <c r="CE70" i="6"/>
  <c r="CD70" i="6"/>
  <c r="CC70" i="6"/>
  <c r="BM70" i="6"/>
  <c r="BL70" i="6"/>
  <c r="BK70" i="6"/>
  <c r="BJ70" i="6"/>
  <c r="BI70" i="6"/>
  <c r="BH70" i="6"/>
  <c r="BG70" i="6"/>
  <c r="BF70" i="6"/>
  <c r="BC70" i="6"/>
  <c r="BB70" i="6"/>
  <c r="BA70" i="6"/>
  <c r="AZ70" i="6"/>
  <c r="AY70" i="6"/>
  <c r="AX70" i="6"/>
  <c r="AK70" i="6"/>
  <c r="AJ70" i="6"/>
  <c r="AI70" i="6"/>
  <c r="AE70" i="6"/>
  <c r="AD70" i="6"/>
  <c r="AC70" i="6"/>
  <c r="Y70" i="6"/>
  <c r="X70" i="6"/>
  <c r="W70" i="6"/>
  <c r="S70" i="6"/>
  <c r="R70" i="6"/>
  <c r="Q70" i="6"/>
  <c r="K70" i="6"/>
  <c r="FV69" i="6"/>
  <c r="FU69" i="6"/>
  <c r="FT69" i="6"/>
  <c r="FS69" i="6"/>
  <c r="FP69" i="6"/>
  <c r="FO69" i="6"/>
  <c r="FL69" i="6"/>
  <c r="FK69" i="6"/>
  <c r="FD69" i="6"/>
  <c r="FC69" i="6"/>
  <c r="EU69" i="6"/>
  <c r="ET69" i="6"/>
  <c r="ES69" i="6"/>
  <c r="ER69" i="6"/>
  <c r="EO69" i="6"/>
  <c r="EN69" i="6"/>
  <c r="EM69" i="6"/>
  <c r="EL69" i="6"/>
  <c r="EI69" i="6"/>
  <c r="EH69" i="6"/>
  <c r="EG69" i="6"/>
  <c r="EF69" i="6"/>
  <c r="EE69" i="6"/>
  <c r="ED69" i="6"/>
  <c r="DK69" i="6"/>
  <c r="DJ69" i="6"/>
  <c r="DG69" i="6"/>
  <c r="DF69" i="6"/>
  <c r="DE69" i="6"/>
  <c r="DD69" i="6"/>
  <c r="DC69" i="6"/>
  <c r="DB69" i="6"/>
  <c r="CK69" i="6"/>
  <c r="CJ69" i="6"/>
  <c r="CE69" i="6"/>
  <c r="CD69" i="6"/>
  <c r="CC69" i="6"/>
  <c r="BM69" i="6"/>
  <c r="BL69" i="6"/>
  <c r="BK69" i="6"/>
  <c r="BJ69" i="6"/>
  <c r="BI69" i="6"/>
  <c r="BH69" i="6"/>
  <c r="BG69" i="6"/>
  <c r="BF69" i="6"/>
  <c r="BC69" i="6"/>
  <c r="BB69" i="6"/>
  <c r="BA69" i="6"/>
  <c r="AZ69" i="6"/>
  <c r="AY69" i="6"/>
  <c r="AX69" i="6"/>
  <c r="AK69" i="6"/>
  <c r="AJ69" i="6"/>
  <c r="AI69" i="6"/>
  <c r="AE69" i="6"/>
  <c r="AD69" i="6"/>
  <c r="AC69" i="6"/>
  <c r="Y69" i="6"/>
  <c r="X69" i="6"/>
  <c r="W69" i="6"/>
  <c r="S69" i="6"/>
  <c r="R69" i="6"/>
  <c r="Q69" i="6"/>
  <c r="K69" i="6"/>
  <c r="FV68" i="6"/>
  <c r="FU68" i="6"/>
  <c r="FT68" i="6"/>
  <c r="FS68" i="6"/>
  <c r="FP68" i="6"/>
  <c r="FO68" i="6"/>
  <c r="EO68" i="6"/>
  <c r="EN68" i="6"/>
  <c r="EM68" i="6"/>
  <c r="EL68" i="6"/>
  <c r="EI68" i="6"/>
  <c r="EH68" i="6"/>
  <c r="EG68" i="6"/>
  <c r="EF68" i="6"/>
  <c r="EE68" i="6"/>
  <c r="ED68" i="6"/>
  <c r="DG68" i="6"/>
  <c r="DF68" i="6"/>
  <c r="DE68" i="6"/>
  <c r="DD68" i="6"/>
  <c r="DC68" i="6"/>
  <c r="DB68" i="6"/>
  <c r="CK68" i="6"/>
  <c r="CJ68" i="6"/>
  <c r="CE68" i="6"/>
  <c r="CD68" i="6"/>
  <c r="CC68" i="6"/>
  <c r="BM68" i="6"/>
  <c r="BL68" i="6"/>
  <c r="BK68" i="6"/>
  <c r="BJ68" i="6"/>
  <c r="BI68" i="6"/>
  <c r="BH68" i="6"/>
  <c r="BG68" i="6"/>
  <c r="BF68" i="6"/>
  <c r="BC68" i="6"/>
  <c r="BB68" i="6"/>
  <c r="BA68" i="6"/>
  <c r="AZ68" i="6"/>
  <c r="AY68" i="6"/>
  <c r="AX68" i="6"/>
  <c r="AK68" i="6"/>
  <c r="AJ68" i="6"/>
  <c r="AI68" i="6"/>
  <c r="AE68" i="6"/>
  <c r="AD68" i="6"/>
  <c r="AC68" i="6"/>
  <c r="Y68" i="6"/>
  <c r="X68" i="6"/>
  <c r="W68" i="6"/>
  <c r="S68" i="6"/>
  <c r="R68" i="6"/>
  <c r="Q68" i="6"/>
  <c r="K68" i="6"/>
  <c r="FV67" i="6"/>
  <c r="FU67" i="6"/>
  <c r="FT67" i="6"/>
  <c r="FS67" i="6"/>
  <c r="FL67" i="6"/>
  <c r="FK67" i="6"/>
  <c r="FF67" i="6"/>
  <c r="FE67" i="6"/>
  <c r="FD67" i="6"/>
  <c r="FC67" i="6"/>
  <c r="ES67" i="6"/>
  <c r="ER67" i="6"/>
  <c r="EO67" i="6"/>
  <c r="EN67" i="6"/>
  <c r="EM67" i="6"/>
  <c r="EL67" i="6"/>
  <c r="EI67" i="6"/>
  <c r="EH67" i="6"/>
  <c r="EG67" i="6"/>
  <c r="EF67" i="6"/>
  <c r="EE67" i="6"/>
  <c r="ED67" i="6"/>
  <c r="DU67" i="6"/>
  <c r="DT67" i="6"/>
  <c r="DS67" i="6"/>
  <c r="DR67" i="6"/>
  <c r="DQ67" i="6"/>
  <c r="DP67" i="6"/>
  <c r="DG67" i="6"/>
  <c r="DF67" i="6"/>
  <c r="DE67" i="6"/>
  <c r="DD67" i="6"/>
  <c r="DC67" i="6"/>
  <c r="DB67" i="6"/>
  <c r="CK67" i="6"/>
  <c r="CJ67" i="6"/>
  <c r="CE67" i="6"/>
  <c r="CD67" i="6"/>
  <c r="CC67" i="6"/>
  <c r="BM67" i="6"/>
  <c r="BL67" i="6"/>
  <c r="BK67" i="6"/>
  <c r="BJ67" i="6"/>
  <c r="BI67" i="6"/>
  <c r="BH67" i="6"/>
  <c r="BG67" i="6"/>
  <c r="BF67" i="6"/>
  <c r="BC67" i="6"/>
  <c r="BB67" i="6"/>
  <c r="BA67" i="6"/>
  <c r="AZ67" i="6"/>
  <c r="AY67" i="6"/>
  <c r="AX67" i="6"/>
  <c r="AK67" i="6"/>
  <c r="AJ67" i="6"/>
  <c r="AI67" i="6"/>
  <c r="AE67" i="6"/>
  <c r="AD67" i="6"/>
  <c r="AC67" i="6"/>
  <c r="Y67" i="6"/>
  <c r="X67" i="6"/>
  <c r="W67" i="6"/>
  <c r="S67" i="6"/>
  <c r="R67" i="6"/>
  <c r="Q67" i="6"/>
  <c r="K67" i="6"/>
  <c r="FV66" i="6"/>
  <c r="FU66" i="6"/>
  <c r="FT66" i="6"/>
  <c r="FS66" i="6"/>
  <c r="FR66" i="6"/>
  <c r="FQ66" i="6"/>
  <c r="FP66" i="6"/>
  <c r="FO66" i="6"/>
  <c r="FN66" i="6"/>
  <c r="FM66" i="6"/>
  <c r="FL66" i="6"/>
  <c r="FK66" i="6"/>
  <c r="FJ66" i="6"/>
  <c r="FI66" i="6"/>
  <c r="FH66" i="6"/>
  <c r="FG66" i="6"/>
  <c r="FF66" i="6"/>
  <c r="FE66" i="6"/>
  <c r="EW66" i="6"/>
  <c r="EV66" i="6"/>
  <c r="EU66" i="6"/>
  <c r="ET66" i="6"/>
  <c r="ES66" i="6"/>
  <c r="ER66" i="6"/>
  <c r="EQ66" i="6"/>
  <c r="EP66" i="6"/>
  <c r="EO66" i="6"/>
  <c r="EN66" i="6"/>
  <c r="EM66" i="6"/>
  <c r="EL66" i="6"/>
  <c r="EI66" i="6"/>
  <c r="EH66" i="6"/>
  <c r="EG66" i="6"/>
  <c r="EF66" i="6"/>
  <c r="EE66" i="6"/>
  <c r="ED66" i="6"/>
  <c r="DW66" i="6"/>
  <c r="DV66" i="6"/>
  <c r="DQ66" i="6"/>
  <c r="DP66" i="6"/>
  <c r="DO66" i="6"/>
  <c r="DN66" i="6"/>
  <c r="DM66" i="6"/>
  <c r="DL66" i="6"/>
  <c r="DK66" i="6"/>
  <c r="DJ66" i="6"/>
  <c r="DI66" i="6"/>
  <c r="DH66" i="6"/>
  <c r="DG66" i="6"/>
  <c r="DF66" i="6"/>
  <c r="DE66" i="6"/>
  <c r="DD66" i="6"/>
  <c r="DC66" i="6"/>
  <c r="DB66" i="6"/>
  <c r="CK66" i="6"/>
  <c r="CJ66" i="6"/>
  <c r="CI66" i="6"/>
  <c r="CH66" i="6"/>
  <c r="CE66" i="6"/>
  <c r="CD66" i="6"/>
  <c r="CC66" i="6"/>
  <c r="BM66" i="6"/>
  <c r="BL66" i="6"/>
  <c r="BK66" i="6"/>
  <c r="BJ66" i="6"/>
  <c r="BI66" i="6"/>
  <c r="BH66" i="6"/>
  <c r="BG66" i="6"/>
  <c r="BF66" i="6"/>
  <c r="BC66" i="6"/>
  <c r="BB66" i="6"/>
  <c r="BA66" i="6"/>
  <c r="AZ66" i="6"/>
  <c r="AY66" i="6"/>
  <c r="AX66" i="6"/>
  <c r="AK66" i="6"/>
  <c r="AJ66" i="6"/>
  <c r="AI66" i="6"/>
  <c r="AE66" i="6"/>
  <c r="AD66" i="6"/>
  <c r="AC66" i="6"/>
  <c r="Y66" i="6"/>
  <c r="X66" i="6"/>
  <c r="W66" i="6"/>
  <c r="S66" i="6"/>
  <c r="R66" i="6"/>
  <c r="Q66" i="6"/>
  <c r="K66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EW65" i="6"/>
  <c r="EV65" i="6"/>
  <c r="EU65" i="6"/>
  <c r="ET65" i="6"/>
  <c r="ES65" i="6"/>
  <c r="ER65" i="6"/>
  <c r="EQ65" i="6"/>
  <c r="EP65" i="6"/>
  <c r="EO65" i="6"/>
  <c r="EN65" i="6"/>
  <c r="EM65" i="6"/>
  <c r="EL65" i="6"/>
  <c r="EI65" i="6"/>
  <c r="EH65" i="6"/>
  <c r="EG65" i="6"/>
  <c r="EF65" i="6"/>
  <c r="EE65" i="6"/>
  <c r="ED65" i="6"/>
  <c r="DU65" i="6"/>
  <c r="DT65" i="6"/>
  <c r="DS65" i="6"/>
  <c r="DR65" i="6"/>
  <c r="DQ65" i="6"/>
  <c r="DP65" i="6"/>
  <c r="DO65" i="6"/>
  <c r="DN65" i="6"/>
  <c r="DK65" i="6"/>
  <c r="DJ65" i="6"/>
  <c r="DI65" i="6"/>
  <c r="DH65" i="6"/>
  <c r="DG65" i="6"/>
  <c r="DF65" i="6"/>
  <c r="DE65" i="6"/>
  <c r="DD65" i="6"/>
  <c r="DC65" i="6"/>
  <c r="DB65" i="6"/>
  <c r="CK65" i="6"/>
  <c r="CJ65" i="6"/>
  <c r="CH65" i="6"/>
  <c r="CE65" i="6"/>
  <c r="CD65" i="6"/>
  <c r="CC65" i="6"/>
  <c r="BM65" i="6"/>
  <c r="BL65" i="6"/>
  <c r="BK65" i="6"/>
  <c r="BJ65" i="6"/>
  <c r="BI65" i="6"/>
  <c r="BH65" i="6"/>
  <c r="BG65" i="6"/>
  <c r="BF65" i="6"/>
  <c r="BC65" i="6"/>
  <c r="BB65" i="6"/>
  <c r="BA65" i="6"/>
  <c r="AZ65" i="6"/>
  <c r="AY65" i="6"/>
  <c r="AX65" i="6"/>
  <c r="AK65" i="6"/>
  <c r="AJ65" i="6"/>
  <c r="AI65" i="6"/>
  <c r="AE65" i="6"/>
  <c r="AD65" i="6"/>
  <c r="AC65" i="6"/>
  <c r="Y65" i="6"/>
  <c r="X65" i="6"/>
  <c r="W65" i="6"/>
  <c r="S65" i="6"/>
  <c r="R65" i="6"/>
  <c r="Q65" i="6"/>
  <c r="K65" i="6"/>
  <c r="FV64" i="6"/>
  <c r="FU64" i="6"/>
  <c r="FT64" i="6"/>
  <c r="FS64" i="6"/>
  <c r="FP64" i="6"/>
  <c r="FO64" i="6"/>
  <c r="FN64" i="6"/>
  <c r="FM64" i="6"/>
  <c r="FL64" i="6"/>
  <c r="FK64" i="6"/>
  <c r="FF64" i="6"/>
  <c r="FE64" i="6"/>
  <c r="FD64" i="6"/>
  <c r="FC64" i="6"/>
  <c r="EW64" i="6"/>
  <c r="EV64" i="6"/>
  <c r="EU64" i="6"/>
  <c r="ET64" i="6"/>
  <c r="ES64" i="6"/>
  <c r="ER64" i="6"/>
  <c r="EO64" i="6"/>
  <c r="EN64" i="6"/>
  <c r="EM64" i="6"/>
  <c r="EL64" i="6"/>
  <c r="EI64" i="6"/>
  <c r="EH64" i="6"/>
  <c r="EG64" i="6"/>
  <c r="EF64" i="6"/>
  <c r="EE64" i="6"/>
  <c r="ED64" i="6"/>
  <c r="DO64" i="6"/>
  <c r="DN64" i="6"/>
  <c r="DK64" i="6"/>
  <c r="DJ64" i="6"/>
  <c r="DG64" i="6"/>
  <c r="DF64" i="6"/>
  <c r="DE64" i="6"/>
  <c r="DD64" i="6"/>
  <c r="DC64" i="6"/>
  <c r="DB64" i="6"/>
  <c r="CK64" i="6"/>
  <c r="CJ64" i="6"/>
  <c r="CE64" i="6"/>
  <c r="CD64" i="6"/>
  <c r="CC64" i="6"/>
  <c r="BM64" i="6"/>
  <c r="BL64" i="6"/>
  <c r="BK64" i="6"/>
  <c r="BJ64" i="6"/>
  <c r="BI64" i="6"/>
  <c r="BH64" i="6"/>
  <c r="BG64" i="6"/>
  <c r="BF64" i="6"/>
  <c r="BC64" i="6"/>
  <c r="BB64" i="6"/>
  <c r="BA64" i="6"/>
  <c r="AZ64" i="6"/>
  <c r="AY64" i="6"/>
  <c r="AX64" i="6"/>
  <c r="AK64" i="6"/>
  <c r="AJ64" i="6"/>
  <c r="AI64" i="6"/>
  <c r="AE64" i="6"/>
  <c r="AD64" i="6"/>
  <c r="AC64" i="6"/>
  <c r="Y64" i="6"/>
  <c r="X64" i="6"/>
  <c r="W64" i="6"/>
  <c r="S64" i="6"/>
  <c r="R64" i="6"/>
  <c r="Q64" i="6"/>
  <c r="K64" i="6"/>
  <c r="FV63" i="6"/>
  <c r="FU63" i="6"/>
  <c r="FT63" i="6"/>
  <c r="FS63" i="6"/>
  <c r="FR63" i="6"/>
  <c r="FQ63" i="6"/>
  <c r="FP63" i="6"/>
  <c r="FO63" i="6"/>
  <c r="FN63" i="6"/>
  <c r="FM63" i="6"/>
  <c r="FL63" i="6"/>
  <c r="FK63" i="6"/>
  <c r="FJ63" i="6"/>
  <c r="FI63" i="6"/>
  <c r="FF63" i="6"/>
  <c r="FE63" i="6"/>
  <c r="EW63" i="6"/>
  <c r="EV63" i="6"/>
  <c r="EU63" i="6"/>
  <c r="ET63" i="6"/>
  <c r="ES63" i="6"/>
  <c r="ER63" i="6"/>
  <c r="EQ63" i="6"/>
  <c r="EP63" i="6"/>
  <c r="EO63" i="6"/>
  <c r="EN63" i="6"/>
  <c r="EM63" i="6"/>
  <c r="EL63" i="6"/>
  <c r="EI63" i="6"/>
  <c r="EH63" i="6"/>
  <c r="EG63" i="6"/>
  <c r="EF63" i="6"/>
  <c r="EE63" i="6"/>
  <c r="ED63" i="6"/>
  <c r="DU63" i="6"/>
  <c r="DT63" i="6"/>
  <c r="DQ63" i="6"/>
  <c r="DP63" i="6"/>
  <c r="DO63" i="6"/>
  <c r="DN63" i="6"/>
  <c r="DK63" i="6"/>
  <c r="DJ63" i="6"/>
  <c r="DG63" i="6"/>
  <c r="DF63" i="6"/>
  <c r="DE63" i="6"/>
  <c r="DD63" i="6"/>
  <c r="DC63" i="6"/>
  <c r="DB63" i="6"/>
  <c r="CK63" i="6"/>
  <c r="CJ63" i="6"/>
  <c r="CI63" i="6"/>
  <c r="CH63" i="6"/>
  <c r="CE63" i="6"/>
  <c r="CD63" i="6"/>
  <c r="CC63" i="6"/>
  <c r="BM63" i="6"/>
  <c r="BL63" i="6"/>
  <c r="BK63" i="6"/>
  <c r="BJ63" i="6"/>
  <c r="BI63" i="6"/>
  <c r="BH63" i="6"/>
  <c r="BG63" i="6"/>
  <c r="BF63" i="6"/>
  <c r="BC63" i="6"/>
  <c r="BB63" i="6"/>
  <c r="BA63" i="6"/>
  <c r="AZ63" i="6"/>
  <c r="AY63" i="6"/>
  <c r="AX63" i="6"/>
  <c r="AK63" i="6"/>
  <c r="AJ63" i="6"/>
  <c r="AI63" i="6"/>
  <c r="AE63" i="6"/>
  <c r="AD63" i="6"/>
  <c r="AC63" i="6"/>
  <c r="Y63" i="6"/>
  <c r="X63" i="6"/>
  <c r="W63" i="6"/>
  <c r="S63" i="6"/>
  <c r="R63" i="6"/>
  <c r="Q63" i="6"/>
  <c r="K63" i="6"/>
  <c r="FV62" i="6"/>
  <c r="FU62" i="6"/>
  <c r="FT62" i="6"/>
  <c r="FS62" i="6"/>
  <c r="FP62" i="6"/>
  <c r="FO62" i="6"/>
  <c r="FN62" i="6"/>
  <c r="FM62" i="6"/>
  <c r="FL62" i="6"/>
  <c r="FK62" i="6"/>
  <c r="FF62" i="6"/>
  <c r="FE62" i="6"/>
  <c r="EW62" i="6"/>
  <c r="EV62" i="6"/>
  <c r="EU62" i="6"/>
  <c r="ET62" i="6"/>
  <c r="ES62" i="6"/>
  <c r="ER62" i="6"/>
  <c r="EQ62" i="6"/>
  <c r="EP62" i="6"/>
  <c r="EO62" i="6"/>
  <c r="EN62" i="6"/>
  <c r="EM62" i="6"/>
  <c r="EL62" i="6"/>
  <c r="EI62" i="6"/>
  <c r="EH62" i="6"/>
  <c r="EG62" i="6"/>
  <c r="EF62" i="6"/>
  <c r="EE62" i="6"/>
  <c r="ED62" i="6"/>
  <c r="DU62" i="6"/>
  <c r="DT62" i="6"/>
  <c r="DQ62" i="6"/>
  <c r="DP62" i="6"/>
  <c r="DO62" i="6"/>
  <c r="DN62" i="6"/>
  <c r="DK62" i="6"/>
  <c r="DJ62" i="6"/>
  <c r="DI62" i="6"/>
  <c r="DH62" i="6"/>
  <c r="DG62" i="6"/>
  <c r="DF62" i="6"/>
  <c r="DE62" i="6"/>
  <c r="DD62" i="6"/>
  <c r="DC62" i="6"/>
  <c r="DB62" i="6"/>
  <c r="CK62" i="6"/>
  <c r="CJ62" i="6"/>
  <c r="CI62" i="6"/>
  <c r="CH62" i="6"/>
  <c r="CE62" i="6"/>
  <c r="CD62" i="6"/>
  <c r="CC62" i="6"/>
  <c r="BM62" i="6"/>
  <c r="BL62" i="6"/>
  <c r="BK62" i="6"/>
  <c r="BJ62" i="6"/>
  <c r="BI62" i="6"/>
  <c r="BH62" i="6"/>
  <c r="BG62" i="6"/>
  <c r="BF62" i="6"/>
  <c r="BC62" i="6"/>
  <c r="BB62" i="6"/>
  <c r="BA62" i="6"/>
  <c r="AZ62" i="6"/>
  <c r="AY62" i="6"/>
  <c r="AX62" i="6"/>
  <c r="AK62" i="6"/>
  <c r="AJ62" i="6"/>
  <c r="AI62" i="6"/>
  <c r="AE62" i="6"/>
  <c r="AD62" i="6"/>
  <c r="AC62" i="6"/>
  <c r="Y62" i="6"/>
  <c r="X62" i="6"/>
  <c r="W62" i="6"/>
  <c r="S62" i="6"/>
  <c r="R62" i="6"/>
  <c r="Q62" i="6"/>
  <c r="K62" i="6"/>
  <c r="FV61" i="6"/>
  <c r="FU61" i="6"/>
  <c r="FT61" i="6"/>
  <c r="FS61" i="6"/>
  <c r="FR61" i="6"/>
  <c r="FQ61" i="6"/>
  <c r="FP61" i="6"/>
  <c r="FO61" i="6"/>
  <c r="FN61" i="6"/>
  <c r="FM61" i="6"/>
  <c r="FL61" i="6"/>
  <c r="FK61" i="6"/>
  <c r="FJ61" i="6"/>
  <c r="FI61" i="6"/>
  <c r="FH61" i="6"/>
  <c r="FG61" i="6"/>
  <c r="FF61" i="6"/>
  <c r="FE61" i="6"/>
  <c r="FD61" i="6"/>
  <c r="FC61" i="6"/>
  <c r="EW61" i="6"/>
  <c r="EV61" i="6"/>
  <c r="EU61" i="6"/>
  <c r="ET61" i="6"/>
  <c r="ES61" i="6"/>
  <c r="ER61" i="6"/>
  <c r="EQ61" i="6"/>
  <c r="EP61" i="6"/>
  <c r="EO61" i="6"/>
  <c r="EN61" i="6"/>
  <c r="EM61" i="6"/>
  <c r="EL61" i="6"/>
  <c r="EI61" i="6"/>
  <c r="EH61" i="6"/>
  <c r="EG61" i="6"/>
  <c r="EF61" i="6"/>
  <c r="EE61" i="6"/>
  <c r="ED61" i="6"/>
  <c r="DW61" i="6"/>
  <c r="DV61" i="6"/>
  <c r="DU61" i="6"/>
  <c r="DT61" i="6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E61" i="6"/>
  <c r="DD61" i="6"/>
  <c r="DC61" i="6"/>
  <c r="DB61" i="6"/>
  <c r="CU61" i="6"/>
  <c r="CT61" i="6"/>
  <c r="CK61" i="6"/>
  <c r="CJ61" i="6"/>
  <c r="CI61" i="6"/>
  <c r="CH61" i="6"/>
  <c r="CE61" i="6"/>
  <c r="CD61" i="6"/>
  <c r="CC61" i="6"/>
  <c r="BM61" i="6"/>
  <c r="BL61" i="6"/>
  <c r="BK61" i="6"/>
  <c r="BJ61" i="6"/>
  <c r="BI61" i="6"/>
  <c r="BH61" i="6"/>
  <c r="BG61" i="6"/>
  <c r="BF61" i="6"/>
  <c r="BC61" i="6"/>
  <c r="BB61" i="6"/>
  <c r="BA61" i="6"/>
  <c r="AZ61" i="6"/>
  <c r="AY61" i="6"/>
  <c r="AX61" i="6"/>
  <c r="AK61" i="6"/>
  <c r="AJ61" i="6"/>
  <c r="AI61" i="6"/>
  <c r="AE61" i="6"/>
  <c r="AD61" i="6"/>
  <c r="AC61" i="6"/>
  <c r="Y61" i="6"/>
  <c r="X61" i="6"/>
  <c r="W61" i="6"/>
  <c r="S61" i="6"/>
  <c r="R61" i="6"/>
  <c r="Q61" i="6"/>
  <c r="K61" i="6"/>
  <c r="FV60" i="6"/>
  <c r="FU60" i="6"/>
  <c r="FT60" i="6"/>
  <c r="FS60" i="6"/>
  <c r="FN60" i="6"/>
  <c r="FM60" i="6"/>
  <c r="EW60" i="6"/>
  <c r="EV60" i="6"/>
  <c r="EO60" i="6"/>
  <c r="EN60" i="6"/>
  <c r="EM60" i="6"/>
  <c r="EL60" i="6"/>
  <c r="EI60" i="6"/>
  <c r="EH60" i="6"/>
  <c r="EG60" i="6"/>
  <c r="EF60" i="6"/>
  <c r="EE60" i="6"/>
  <c r="ED60" i="6"/>
  <c r="DK60" i="6"/>
  <c r="DJ60" i="6"/>
  <c r="DG60" i="6"/>
  <c r="DF60" i="6"/>
  <c r="DE60" i="6"/>
  <c r="DD60" i="6"/>
  <c r="DC60" i="6"/>
  <c r="DB60" i="6"/>
  <c r="CK60" i="6"/>
  <c r="CJ60" i="6"/>
  <c r="CE60" i="6"/>
  <c r="CD60" i="6"/>
  <c r="CC60" i="6"/>
  <c r="BM60" i="6"/>
  <c r="BL60" i="6"/>
  <c r="BK60" i="6"/>
  <c r="BJ60" i="6"/>
  <c r="BI60" i="6"/>
  <c r="BH60" i="6"/>
  <c r="BG60" i="6"/>
  <c r="BF60" i="6"/>
  <c r="BC60" i="6"/>
  <c r="BB60" i="6"/>
  <c r="BA60" i="6"/>
  <c r="AZ60" i="6"/>
  <c r="AY60" i="6"/>
  <c r="AX60" i="6"/>
  <c r="AK60" i="6"/>
  <c r="AJ60" i="6"/>
  <c r="AI60" i="6"/>
  <c r="AE60" i="6"/>
  <c r="AD60" i="6"/>
  <c r="AC60" i="6"/>
  <c r="Y60" i="6"/>
  <c r="X60" i="6"/>
  <c r="W60" i="6"/>
  <c r="S60" i="6"/>
  <c r="R60" i="6"/>
  <c r="Q60" i="6"/>
  <c r="K60" i="6"/>
  <c r="FV59" i="6"/>
  <c r="FU59" i="6"/>
  <c r="FT59" i="6"/>
  <c r="FS59" i="6"/>
  <c r="FP59" i="6"/>
  <c r="FO59" i="6"/>
  <c r="FL59" i="6"/>
  <c r="FK59" i="6"/>
  <c r="FF59" i="6"/>
  <c r="FE59" i="6"/>
  <c r="ES59" i="6"/>
  <c r="ER59" i="6"/>
  <c r="EO59" i="6"/>
  <c r="EN59" i="6"/>
  <c r="EM59" i="6"/>
  <c r="EL59" i="6"/>
  <c r="EI59" i="6"/>
  <c r="EH59" i="6"/>
  <c r="EG59" i="6"/>
  <c r="EF59" i="6"/>
  <c r="EE59" i="6"/>
  <c r="ED59" i="6"/>
  <c r="DG59" i="6"/>
  <c r="DF59" i="6"/>
  <c r="DE59" i="6"/>
  <c r="DD59" i="6"/>
  <c r="DC59" i="6"/>
  <c r="DB59" i="6"/>
  <c r="CK59" i="6"/>
  <c r="CJ59" i="6"/>
  <c r="CE59" i="6"/>
  <c r="CD59" i="6"/>
  <c r="CC59" i="6"/>
  <c r="BM59" i="6"/>
  <c r="BL59" i="6"/>
  <c r="BK59" i="6"/>
  <c r="BJ59" i="6"/>
  <c r="BI59" i="6"/>
  <c r="BH59" i="6"/>
  <c r="BG59" i="6"/>
  <c r="BF59" i="6"/>
  <c r="BC59" i="6"/>
  <c r="BB59" i="6"/>
  <c r="BA59" i="6"/>
  <c r="AZ59" i="6"/>
  <c r="AY59" i="6"/>
  <c r="AX59" i="6"/>
  <c r="AK59" i="6"/>
  <c r="AJ59" i="6"/>
  <c r="AI59" i="6"/>
  <c r="AE59" i="6"/>
  <c r="AD59" i="6"/>
  <c r="AC59" i="6"/>
  <c r="Y59" i="6"/>
  <c r="X59" i="6"/>
  <c r="W59" i="6"/>
  <c r="S59" i="6"/>
  <c r="R59" i="6"/>
  <c r="Q59" i="6"/>
  <c r="K59" i="6"/>
  <c r="FV58" i="6"/>
  <c r="FU58" i="6"/>
  <c r="FT58" i="6"/>
  <c r="FS58" i="6"/>
  <c r="FR58" i="6"/>
  <c r="FQ58" i="6"/>
  <c r="FP58" i="6"/>
  <c r="FO58" i="6"/>
  <c r="FN58" i="6"/>
  <c r="FM58" i="6"/>
  <c r="EW58" i="6"/>
  <c r="EV58" i="6"/>
  <c r="EU58" i="6"/>
  <c r="ET58" i="6"/>
  <c r="ES58" i="6"/>
  <c r="ER58" i="6"/>
  <c r="EQ58" i="6"/>
  <c r="EP58" i="6"/>
  <c r="EO58" i="6"/>
  <c r="EN58" i="6"/>
  <c r="EM58" i="6"/>
  <c r="EL58" i="6"/>
  <c r="EI58" i="6"/>
  <c r="EH58" i="6"/>
  <c r="EG58" i="6"/>
  <c r="EF58" i="6"/>
  <c r="EE58" i="6"/>
  <c r="ED58" i="6"/>
  <c r="DO58" i="6"/>
  <c r="DN58" i="6"/>
  <c r="DI58" i="6"/>
  <c r="DH58" i="6"/>
  <c r="DG58" i="6"/>
  <c r="DF58" i="6"/>
  <c r="DE58" i="6"/>
  <c r="DD58" i="6"/>
  <c r="DC58" i="6"/>
  <c r="DB58" i="6"/>
  <c r="CK58" i="6"/>
  <c r="CJ58" i="6"/>
  <c r="CE58" i="6"/>
  <c r="CD58" i="6"/>
  <c r="CC58" i="6"/>
  <c r="BM58" i="6"/>
  <c r="BL58" i="6"/>
  <c r="BK58" i="6"/>
  <c r="BJ58" i="6"/>
  <c r="BI58" i="6"/>
  <c r="BH58" i="6"/>
  <c r="BG58" i="6"/>
  <c r="BF58" i="6"/>
  <c r="BC58" i="6"/>
  <c r="BB58" i="6"/>
  <c r="BA58" i="6"/>
  <c r="AZ58" i="6"/>
  <c r="AY58" i="6"/>
  <c r="AX58" i="6"/>
  <c r="AK58" i="6"/>
  <c r="AJ58" i="6"/>
  <c r="AI58" i="6"/>
  <c r="AE58" i="6"/>
  <c r="AD58" i="6"/>
  <c r="AC58" i="6"/>
  <c r="Y58" i="6"/>
  <c r="X58" i="6"/>
  <c r="W58" i="6"/>
  <c r="S58" i="6"/>
  <c r="R58" i="6"/>
  <c r="Q58" i="6"/>
  <c r="K58" i="6"/>
  <c r="FV57" i="6"/>
  <c r="FU57" i="6"/>
  <c r="FT57" i="6"/>
  <c r="FS57" i="6"/>
  <c r="FR57" i="6"/>
  <c r="FQ57" i="6"/>
  <c r="FP57" i="6"/>
  <c r="FO57" i="6"/>
  <c r="FN57" i="6"/>
  <c r="FM57" i="6"/>
  <c r="FL57" i="6"/>
  <c r="FK57" i="6"/>
  <c r="FJ57" i="6"/>
  <c r="FI57" i="6"/>
  <c r="FF57" i="6"/>
  <c r="FE57" i="6"/>
  <c r="FD57" i="6"/>
  <c r="FC57" i="6"/>
  <c r="EW57" i="6"/>
  <c r="EV57" i="6"/>
  <c r="EU57" i="6"/>
  <c r="ET57" i="6"/>
  <c r="ES57" i="6"/>
  <c r="ER57" i="6"/>
  <c r="EQ57" i="6"/>
  <c r="EP57" i="6"/>
  <c r="EO57" i="6"/>
  <c r="EN57" i="6"/>
  <c r="EM57" i="6"/>
  <c r="EL57" i="6"/>
  <c r="EI57" i="6"/>
  <c r="EH57" i="6"/>
  <c r="EG57" i="6"/>
  <c r="EF57" i="6"/>
  <c r="EE57" i="6"/>
  <c r="ED57" i="6"/>
  <c r="DW57" i="6"/>
  <c r="DV57" i="6"/>
  <c r="DS57" i="6"/>
  <c r="DR57" i="6"/>
  <c r="DQ57" i="6"/>
  <c r="DP57" i="6"/>
  <c r="DO57" i="6"/>
  <c r="DN57" i="6"/>
  <c r="DM57" i="6"/>
  <c r="DL57" i="6"/>
  <c r="DK57" i="6"/>
  <c r="DJ57" i="6"/>
  <c r="DI57" i="6"/>
  <c r="DH57" i="6"/>
  <c r="DG57" i="6"/>
  <c r="DF57" i="6"/>
  <c r="DE57" i="6"/>
  <c r="DD57" i="6"/>
  <c r="DC57" i="6"/>
  <c r="DB57" i="6"/>
  <c r="CU57" i="6"/>
  <c r="CT57" i="6"/>
  <c r="CK57" i="6"/>
  <c r="CJ57" i="6"/>
  <c r="CH57" i="6"/>
  <c r="CE57" i="6"/>
  <c r="CD57" i="6"/>
  <c r="CC57" i="6"/>
  <c r="BM57" i="6"/>
  <c r="BL57" i="6"/>
  <c r="BK57" i="6"/>
  <c r="BJ57" i="6"/>
  <c r="BI57" i="6"/>
  <c r="BH57" i="6"/>
  <c r="BG57" i="6"/>
  <c r="BF57" i="6"/>
  <c r="BC57" i="6"/>
  <c r="BB57" i="6"/>
  <c r="BA57" i="6"/>
  <c r="AZ57" i="6"/>
  <c r="AY57" i="6"/>
  <c r="AX57" i="6"/>
  <c r="AK57" i="6"/>
  <c r="AJ57" i="6"/>
  <c r="AI57" i="6"/>
  <c r="AE57" i="6"/>
  <c r="AD57" i="6"/>
  <c r="AC57" i="6"/>
  <c r="Y57" i="6"/>
  <c r="X57" i="6"/>
  <c r="W57" i="6"/>
  <c r="S57" i="6"/>
  <c r="R57" i="6"/>
  <c r="Q57" i="6"/>
  <c r="K57" i="6"/>
  <c r="FV56" i="6"/>
  <c r="FU56" i="6"/>
  <c r="FT56" i="6"/>
  <c r="FS56" i="6"/>
  <c r="FP56" i="6"/>
  <c r="FO56" i="6"/>
  <c r="FN56" i="6"/>
  <c r="FM56" i="6"/>
  <c r="FL56" i="6"/>
  <c r="FK56" i="6"/>
  <c r="FJ56" i="6"/>
  <c r="FI56" i="6"/>
  <c r="FD56" i="6"/>
  <c r="FC56" i="6"/>
  <c r="EU56" i="6"/>
  <c r="ET56" i="6"/>
  <c r="EO56" i="6"/>
  <c r="EN56" i="6"/>
  <c r="EM56" i="6"/>
  <c r="EL56" i="6"/>
  <c r="EI56" i="6"/>
  <c r="EH56" i="6"/>
  <c r="EG56" i="6"/>
  <c r="EF56" i="6"/>
  <c r="EE56" i="6"/>
  <c r="ED56" i="6"/>
  <c r="DK56" i="6"/>
  <c r="DJ56" i="6"/>
  <c r="DI56" i="6"/>
  <c r="DH56" i="6"/>
  <c r="DG56" i="6"/>
  <c r="DF56" i="6"/>
  <c r="DE56" i="6"/>
  <c r="DD56" i="6"/>
  <c r="DC56" i="6"/>
  <c r="DB56" i="6"/>
  <c r="CK56" i="6"/>
  <c r="CJ56" i="6"/>
  <c r="CI56" i="6"/>
  <c r="CH56" i="6"/>
  <c r="CE56" i="6"/>
  <c r="CD56" i="6"/>
  <c r="CC56" i="6"/>
  <c r="BM56" i="6"/>
  <c r="BL56" i="6"/>
  <c r="BK56" i="6"/>
  <c r="BJ56" i="6"/>
  <c r="BI56" i="6"/>
  <c r="BH56" i="6"/>
  <c r="BG56" i="6"/>
  <c r="BF56" i="6"/>
  <c r="BC56" i="6"/>
  <c r="BB56" i="6"/>
  <c r="BA56" i="6"/>
  <c r="AZ56" i="6"/>
  <c r="AY56" i="6"/>
  <c r="AX56" i="6"/>
  <c r="AK56" i="6"/>
  <c r="AJ56" i="6"/>
  <c r="AI56" i="6"/>
  <c r="AE56" i="6"/>
  <c r="AD56" i="6"/>
  <c r="AC56" i="6"/>
  <c r="Y56" i="6"/>
  <c r="X56" i="6"/>
  <c r="W56" i="6"/>
  <c r="S56" i="6"/>
  <c r="R56" i="6"/>
  <c r="Q56" i="6"/>
  <c r="K56" i="6"/>
  <c r="FV55" i="6"/>
  <c r="FU55" i="6"/>
  <c r="FT55" i="6"/>
  <c r="FS55" i="6"/>
  <c r="FR55" i="6"/>
  <c r="FQ55" i="6"/>
  <c r="FP55" i="6"/>
  <c r="FO55" i="6"/>
  <c r="FN55" i="6"/>
  <c r="FM55" i="6"/>
  <c r="EW55" i="6"/>
  <c r="EV55" i="6"/>
  <c r="ES55" i="6"/>
  <c r="ER55" i="6"/>
  <c r="EQ55" i="6"/>
  <c r="EP55" i="6"/>
  <c r="EO55" i="6"/>
  <c r="EN55" i="6"/>
  <c r="EM55" i="6"/>
  <c r="EL55" i="6"/>
  <c r="EI55" i="6"/>
  <c r="EH55" i="6"/>
  <c r="EG55" i="6"/>
  <c r="EF55" i="6"/>
  <c r="EE55" i="6"/>
  <c r="ED55" i="6"/>
  <c r="DY55" i="6"/>
  <c r="DX55" i="6"/>
  <c r="DS55" i="6"/>
  <c r="DR55" i="6"/>
  <c r="DQ55" i="6"/>
  <c r="DP55" i="6"/>
  <c r="DO55" i="6"/>
  <c r="DN55" i="6"/>
  <c r="DK55" i="6"/>
  <c r="DJ55" i="6"/>
  <c r="DG55" i="6"/>
  <c r="DF55" i="6"/>
  <c r="DE55" i="6"/>
  <c r="DD55" i="6"/>
  <c r="DC55" i="6"/>
  <c r="DB55" i="6"/>
  <c r="CK55" i="6"/>
  <c r="CJ55" i="6"/>
  <c r="CE55" i="6"/>
  <c r="CD55" i="6"/>
  <c r="CC55" i="6"/>
  <c r="BM55" i="6"/>
  <c r="BL55" i="6"/>
  <c r="BK55" i="6"/>
  <c r="BJ55" i="6"/>
  <c r="BI55" i="6"/>
  <c r="BH55" i="6"/>
  <c r="BG55" i="6"/>
  <c r="BF55" i="6"/>
  <c r="BC55" i="6"/>
  <c r="BB55" i="6"/>
  <c r="BA55" i="6"/>
  <c r="AZ55" i="6"/>
  <c r="AY55" i="6"/>
  <c r="AX55" i="6"/>
  <c r="AK55" i="6"/>
  <c r="AJ55" i="6"/>
  <c r="AI55" i="6"/>
  <c r="AE55" i="6"/>
  <c r="AD55" i="6"/>
  <c r="AC55" i="6"/>
  <c r="Y55" i="6"/>
  <c r="X55" i="6"/>
  <c r="W55" i="6"/>
  <c r="S55" i="6"/>
  <c r="R55" i="6"/>
  <c r="Q55" i="6"/>
  <c r="K55" i="6"/>
  <c r="FV54" i="6"/>
  <c r="FU54" i="6"/>
  <c r="FT54" i="6"/>
  <c r="FS54" i="6"/>
  <c r="FP54" i="6"/>
  <c r="FO54" i="6"/>
  <c r="FN54" i="6"/>
  <c r="FM54" i="6"/>
  <c r="EW54" i="6"/>
  <c r="EV54" i="6"/>
  <c r="EU54" i="6"/>
  <c r="ET54" i="6"/>
  <c r="ES54" i="6"/>
  <c r="ER54" i="6"/>
  <c r="EQ54" i="6"/>
  <c r="EP54" i="6"/>
  <c r="EO54" i="6"/>
  <c r="EN54" i="6"/>
  <c r="EM54" i="6"/>
  <c r="EL54" i="6"/>
  <c r="EI54" i="6"/>
  <c r="EH54" i="6"/>
  <c r="EG54" i="6"/>
  <c r="EF54" i="6"/>
  <c r="EE54" i="6"/>
  <c r="ED54" i="6"/>
  <c r="DO54" i="6"/>
  <c r="DN54" i="6"/>
  <c r="DM54" i="6"/>
  <c r="DL54" i="6"/>
  <c r="DK54" i="6"/>
  <c r="DJ54" i="6"/>
  <c r="DI54" i="6"/>
  <c r="DH54" i="6"/>
  <c r="DG54" i="6"/>
  <c r="DF54" i="6"/>
  <c r="DE54" i="6"/>
  <c r="DD54" i="6"/>
  <c r="DC54" i="6"/>
  <c r="DB54" i="6"/>
  <c r="CK54" i="6"/>
  <c r="CJ54" i="6"/>
  <c r="CI54" i="6"/>
  <c r="CH54" i="6"/>
  <c r="CE54" i="6"/>
  <c r="CD54" i="6"/>
  <c r="CC54" i="6"/>
  <c r="BM54" i="6"/>
  <c r="BL54" i="6"/>
  <c r="BK54" i="6"/>
  <c r="BJ54" i="6"/>
  <c r="BI54" i="6"/>
  <c r="BH54" i="6"/>
  <c r="BG54" i="6"/>
  <c r="BF54" i="6"/>
  <c r="BC54" i="6"/>
  <c r="BB54" i="6"/>
  <c r="BA54" i="6"/>
  <c r="AZ54" i="6"/>
  <c r="AY54" i="6"/>
  <c r="AX54" i="6"/>
  <c r="AK54" i="6"/>
  <c r="AJ54" i="6"/>
  <c r="AI54" i="6"/>
  <c r="AE54" i="6"/>
  <c r="AD54" i="6"/>
  <c r="AC54" i="6"/>
  <c r="Y54" i="6"/>
  <c r="X54" i="6"/>
  <c r="W54" i="6"/>
  <c r="S54" i="6"/>
  <c r="R54" i="6"/>
  <c r="Q54" i="6"/>
  <c r="K54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F53" i="6"/>
  <c r="FE53" i="6"/>
  <c r="FD53" i="6"/>
  <c r="FC53" i="6"/>
  <c r="EW53" i="6"/>
  <c r="EV53" i="6"/>
  <c r="EU53" i="6"/>
  <c r="ET53" i="6"/>
  <c r="ES53" i="6"/>
  <c r="ER53" i="6"/>
  <c r="EQ53" i="6"/>
  <c r="EP53" i="6"/>
  <c r="EO53" i="6"/>
  <c r="EN53" i="6"/>
  <c r="EM53" i="6"/>
  <c r="EL53" i="6"/>
  <c r="EI53" i="6"/>
  <c r="EH53" i="6"/>
  <c r="EG53" i="6"/>
  <c r="EF53" i="6"/>
  <c r="EE53" i="6"/>
  <c r="ED53" i="6"/>
  <c r="DO53" i="6"/>
  <c r="DN53" i="6"/>
  <c r="DM53" i="6"/>
  <c r="DL53" i="6"/>
  <c r="DK53" i="6"/>
  <c r="DJ53" i="6"/>
  <c r="DG53" i="6"/>
  <c r="DF53" i="6"/>
  <c r="DE53" i="6"/>
  <c r="DD53" i="6"/>
  <c r="DC53" i="6"/>
  <c r="DB53" i="6"/>
  <c r="DA53" i="6"/>
  <c r="CZ53" i="6"/>
  <c r="CK53" i="6"/>
  <c r="CJ53" i="6"/>
  <c r="CE53" i="6"/>
  <c r="CD53" i="6"/>
  <c r="CC53" i="6"/>
  <c r="BM53" i="6"/>
  <c r="BL53" i="6"/>
  <c r="BK53" i="6"/>
  <c r="BJ53" i="6"/>
  <c r="BI53" i="6"/>
  <c r="BH53" i="6"/>
  <c r="BG53" i="6"/>
  <c r="BF53" i="6"/>
  <c r="BC53" i="6"/>
  <c r="BB53" i="6"/>
  <c r="BA53" i="6"/>
  <c r="AZ53" i="6"/>
  <c r="AY53" i="6"/>
  <c r="AX53" i="6"/>
  <c r="AK53" i="6"/>
  <c r="AJ53" i="6"/>
  <c r="AI53" i="6"/>
  <c r="AE53" i="6"/>
  <c r="AD53" i="6"/>
  <c r="AC53" i="6"/>
  <c r="Y53" i="6"/>
  <c r="X53" i="6"/>
  <c r="W53" i="6"/>
  <c r="S53" i="6"/>
  <c r="R53" i="6"/>
  <c r="Q53" i="6"/>
  <c r="K53" i="6"/>
  <c r="FV52" i="6"/>
  <c r="FU52" i="6"/>
  <c r="FT52" i="6"/>
  <c r="FS52" i="6"/>
  <c r="FP52" i="6"/>
  <c r="FO52" i="6"/>
  <c r="FN52" i="6"/>
  <c r="FM52" i="6"/>
  <c r="FL52" i="6"/>
  <c r="FK52" i="6"/>
  <c r="FJ52" i="6"/>
  <c r="FI52" i="6"/>
  <c r="FF52" i="6"/>
  <c r="FE52" i="6"/>
  <c r="FD52" i="6"/>
  <c r="FC52" i="6"/>
  <c r="EU52" i="6"/>
  <c r="ET52" i="6"/>
  <c r="EO52" i="6"/>
  <c r="EN52" i="6"/>
  <c r="EM52" i="6"/>
  <c r="EL52" i="6"/>
  <c r="EI52" i="6"/>
  <c r="EH52" i="6"/>
  <c r="EG52" i="6"/>
  <c r="EF52" i="6"/>
  <c r="EE52" i="6"/>
  <c r="ED52" i="6"/>
  <c r="DS52" i="6"/>
  <c r="DR52" i="6"/>
  <c r="DQ52" i="6"/>
  <c r="DP52" i="6"/>
  <c r="DI52" i="6"/>
  <c r="DH52" i="6"/>
  <c r="DG52" i="6"/>
  <c r="DF52" i="6"/>
  <c r="DE52" i="6"/>
  <c r="DD52" i="6"/>
  <c r="DC52" i="6"/>
  <c r="DB52" i="6"/>
  <c r="CK52" i="6"/>
  <c r="CJ52" i="6"/>
  <c r="CE52" i="6"/>
  <c r="CD52" i="6"/>
  <c r="CC52" i="6"/>
  <c r="BM52" i="6"/>
  <c r="BL52" i="6"/>
  <c r="BK52" i="6"/>
  <c r="BJ52" i="6"/>
  <c r="BI52" i="6"/>
  <c r="BH52" i="6"/>
  <c r="BG52" i="6"/>
  <c r="BF52" i="6"/>
  <c r="BC52" i="6"/>
  <c r="BB52" i="6"/>
  <c r="BA52" i="6"/>
  <c r="AZ52" i="6"/>
  <c r="AY52" i="6"/>
  <c r="AX52" i="6"/>
  <c r="AK52" i="6"/>
  <c r="AJ52" i="6"/>
  <c r="AI52" i="6"/>
  <c r="AE52" i="6"/>
  <c r="AD52" i="6"/>
  <c r="AC52" i="6"/>
  <c r="Y52" i="6"/>
  <c r="X52" i="6"/>
  <c r="W52" i="6"/>
  <c r="S52" i="6"/>
  <c r="R52" i="6"/>
  <c r="Q52" i="6"/>
  <c r="K52" i="6"/>
  <c r="FV51" i="6"/>
  <c r="FU51" i="6"/>
  <c r="FT51" i="6"/>
  <c r="FS51" i="6"/>
  <c r="FP51" i="6"/>
  <c r="FO51" i="6"/>
  <c r="FL51" i="6"/>
  <c r="FK51" i="6"/>
  <c r="FF51" i="6"/>
  <c r="FE51" i="6"/>
  <c r="EO51" i="6"/>
  <c r="EN51" i="6"/>
  <c r="EM51" i="6"/>
  <c r="EL51" i="6"/>
  <c r="EI51" i="6"/>
  <c r="EH51" i="6"/>
  <c r="EG51" i="6"/>
  <c r="EF51" i="6"/>
  <c r="EE51" i="6"/>
  <c r="ED51" i="6"/>
  <c r="DU51" i="6"/>
  <c r="DT51" i="6"/>
  <c r="DQ51" i="6"/>
  <c r="DP51" i="6"/>
  <c r="DG51" i="6"/>
  <c r="DF51" i="6"/>
  <c r="DE51" i="6"/>
  <c r="DD51" i="6"/>
  <c r="DC51" i="6"/>
  <c r="DB51" i="6"/>
  <c r="CK51" i="6"/>
  <c r="CJ51" i="6"/>
  <c r="CI51" i="6"/>
  <c r="CH51" i="6"/>
  <c r="CE51" i="6"/>
  <c r="CD51" i="6"/>
  <c r="CC51" i="6"/>
  <c r="BM51" i="6"/>
  <c r="BL51" i="6"/>
  <c r="BK51" i="6"/>
  <c r="BJ51" i="6"/>
  <c r="BI51" i="6"/>
  <c r="BH51" i="6"/>
  <c r="BG51" i="6"/>
  <c r="BF51" i="6"/>
  <c r="BC51" i="6"/>
  <c r="BB51" i="6"/>
  <c r="BA51" i="6"/>
  <c r="AZ51" i="6"/>
  <c r="AY51" i="6"/>
  <c r="AX51" i="6"/>
  <c r="AK51" i="6"/>
  <c r="AJ51" i="6"/>
  <c r="AI51" i="6"/>
  <c r="AE51" i="6"/>
  <c r="AD51" i="6"/>
  <c r="AC51" i="6"/>
  <c r="Y51" i="6"/>
  <c r="X51" i="6"/>
  <c r="W51" i="6"/>
  <c r="S51" i="6"/>
  <c r="R51" i="6"/>
  <c r="Q51" i="6"/>
  <c r="K51" i="6"/>
  <c r="FV50" i="6"/>
  <c r="FU50" i="6"/>
  <c r="FT50" i="6"/>
  <c r="FS50" i="6"/>
  <c r="FR50" i="6"/>
  <c r="FQ50" i="6"/>
  <c r="FP50" i="6"/>
  <c r="FO50" i="6"/>
  <c r="FN50" i="6"/>
  <c r="FM50" i="6"/>
  <c r="FL50" i="6"/>
  <c r="FK50" i="6"/>
  <c r="FJ50" i="6"/>
  <c r="FI50" i="6"/>
  <c r="FF50" i="6"/>
  <c r="FE50" i="6"/>
  <c r="EW50" i="6"/>
  <c r="EV50" i="6"/>
  <c r="EU50" i="6"/>
  <c r="ET50" i="6"/>
  <c r="ES50" i="6"/>
  <c r="ER50" i="6"/>
  <c r="EQ50" i="6"/>
  <c r="EP50" i="6"/>
  <c r="EO50" i="6"/>
  <c r="EN50" i="6"/>
  <c r="EM50" i="6"/>
  <c r="EL50" i="6"/>
  <c r="EI50" i="6"/>
  <c r="EH50" i="6"/>
  <c r="EG50" i="6"/>
  <c r="EF50" i="6"/>
  <c r="EE50" i="6"/>
  <c r="ED50" i="6"/>
  <c r="DY50" i="6"/>
  <c r="DX50" i="6"/>
  <c r="DQ50" i="6"/>
  <c r="DP50" i="6"/>
  <c r="DO50" i="6"/>
  <c r="DN50" i="6"/>
  <c r="DK50" i="6"/>
  <c r="DJ50" i="6"/>
  <c r="DI50" i="6"/>
  <c r="DH50" i="6"/>
  <c r="DG50" i="6"/>
  <c r="DF50" i="6"/>
  <c r="DE50" i="6"/>
  <c r="DD50" i="6"/>
  <c r="DC50" i="6"/>
  <c r="DB50" i="6"/>
  <c r="CK50" i="6"/>
  <c r="CJ50" i="6"/>
  <c r="CI50" i="6"/>
  <c r="CH50" i="6"/>
  <c r="CE50" i="6"/>
  <c r="CD50" i="6"/>
  <c r="CC50" i="6"/>
  <c r="BM50" i="6"/>
  <c r="BL50" i="6"/>
  <c r="BK50" i="6"/>
  <c r="BJ50" i="6"/>
  <c r="BI50" i="6"/>
  <c r="BH50" i="6"/>
  <c r="BG50" i="6"/>
  <c r="BF50" i="6"/>
  <c r="BC50" i="6"/>
  <c r="BB50" i="6"/>
  <c r="BA50" i="6"/>
  <c r="AZ50" i="6"/>
  <c r="AY50" i="6"/>
  <c r="AX50" i="6"/>
  <c r="AK50" i="6"/>
  <c r="AJ50" i="6"/>
  <c r="AI50" i="6"/>
  <c r="AE50" i="6"/>
  <c r="AD50" i="6"/>
  <c r="AC50" i="6"/>
  <c r="Y50" i="6"/>
  <c r="X50" i="6"/>
  <c r="W50" i="6"/>
  <c r="S50" i="6"/>
  <c r="R50" i="6"/>
  <c r="Q50" i="6"/>
  <c r="K50" i="6"/>
  <c r="FV49" i="6"/>
  <c r="FU49" i="6"/>
  <c r="FT49" i="6"/>
  <c r="FS49" i="6"/>
  <c r="FR49" i="6"/>
  <c r="FQ49" i="6"/>
  <c r="FP49" i="6"/>
  <c r="FO49" i="6"/>
  <c r="FN49" i="6"/>
  <c r="FM49" i="6"/>
  <c r="FL49" i="6"/>
  <c r="FK49" i="6"/>
  <c r="FJ49" i="6"/>
  <c r="FI49" i="6"/>
  <c r="FH49" i="6"/>
  <c r="FG49" i="6"/>
  <c r="FF49" i="6"/>
  <c r="FE49" i="6"/>
  <c r="FD49" i="6"/>
  <c r="FC49" i="6"/>
  <c r="EW49" i="6"/>
  <c r="EV49" i="6"/>
  <c r="EU49" i="6"/>
  <c r="ET49" i="6"/>
  <c r="ES49" i="6"/>
  <c r="ER49" i="6"/>
  <c r="EQ49" i="6"/>
  <c r="EP49" i="6"/>
  <c r="EO49" i="6"/>
  <c r="EN49" i="6"/>
  <c r="EM49" i="6"/>
  <c r="EL49" i="6"/>
  <c r="EI49" i="6"/>
  <c r="EH49" i="6"/>
  <c r="EG49" i="6"/>
  <c r="EF49" i="6"/>
  <c r="EE49" i="6"/>
  <c r="ED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CK49" i="6"/>
  <c r="CJ49" i="6"/>
  <c r="CI49" i="6"/>
  <c r="CH49" i="6"/>
  <c r="CE49" i="6"/>
  <c r="CD49" i="6"/>
  <c r="CC49" i="6"/>
  <c r="BM49" i="6"/>
  <c r="BL49" i="6"/>
  <c r="BK49" i="6"/>
  <c r="BJ49" i="6"/>
  <c r="BI49" i="6"/>
  <c r="BH49" i="6"/>
  <c r="BG49" i="6"/>
  <c r="BF49" i="6"/>
  <c r="BC49" i="6"/>
  <c r="BB49" i="6"/>
  <c r="BA49" i="6"/>
  <c r="AZ49" i="6"/>
  <c r="AY49" i="6"/>
  <c r="AX49" i="6"/>
  <c r="AK49" i="6"/>
  <c r="AJ49" i="6"/>
  <c r="AI49" i="6"/>
  <c r="AE49" i="6"/>
  <c r="AD49" i="6"/>
  <c r="AC49" i="6"/>
  <c r="Y49" i="6"/>
  <c r="X49" i="6"/>
  <c r="W49" i="6"/>
  <c r="S49" i="6"/>
  <c r="R49" i="6"/>
  <c r="Q49" i="6"/>
  <c r="K49" i="6"/>
  <c r="FV48" i="6"/>
  <c r="FU48" i="6"/>
  <c r="FT48" i="6"/>
  <c r="FS48" i="6"/>
  <c r="FP48" i="6"/>
  <c r="FO48" i="6"/>
  <c r="FN48" i="6"/>
  <c r="FM48" i="6"/>
  <c r="EW48" i="6"/>
  <c r="EV48" i="6"/>
  <c r="ES48" i="6"/>
  <c r="ER48" i="6"/>
  <c r="EQ48" i="6"/>
  <c r="EP48" i="6"/>
  <c r="EO48" i="6"/>
  <c r="EN48" i="6"/>
  <c r="EM48" i="6"/>
  <c r="EL48" i="6"/>
  <c r="EI48" i="6"/>
  <c r="EH48" i="6"/>
  <c r="EG48" i="6"/>
  <c r="EF48" i="6"/>
  <c r="EE48" i="6"/>
  <c r="ED48" i="6"/>
  <c r="DO48" i="6"/>
  <c r="DN48" i="6"/>
  <c r="DK48" i="6"/>
  <c r="DJ48" i="6"/>
  <c r="DI48" i="6"/>
  <c r="DH48" i="6"/>
  <c r="DG48" i="6"/>
  <c r="DF48" i="6"/>
  <c r="DE48" i="6"/>
  <c r="DD48" i="6"/>
  <c r="DC48" i="6"/>
  <c r="DB48" i="6"/>
  <c r="CK48" i="6"/>
  <c r="CJ48" i="6"/>
  <c r="CE48" i="6"/>
  <c r="CD48" i="6"/>
  <c r="CC48" i="6"/>
  <c r="BM48" i="6"/>
  <c r="BL48" i="6"/>
  <c r="BK48" i="6"/>
  <c r="BJ48" i="6"/>
  <c r="BI48" i="6"/>
  <c r="BH48" i="6"/>
  <c r="BG48" i="6"/>
  <c r="BF48" i="6"/>
  <c r="BC48" i="6"/>
  <c r="BB48" i="6"/>
  <c r="BA48" i="6"/>
  <c r="AZ48" i="6"/>
  <c r="AY48" i="6"/>
  <c r="AX48" i="6"/>
  <c r="AK48" i="6"/>
  <c r="AJ48" i="6"/>
  <c r="AI48" i="6"/>
  <c r="AE48" i="6"/>
  <c r="AD48" i="6"/>
  <c r="AC48" i="6"/>
  <c r="Y48" i="6"/>
  <c r="X48" i="6"/>
  <c r="W48" i="6"/>
  <c r="S48" i="6"/>
  <c r="R48" i="6"/>
  <c r="Q48" i="6"/>
  <c r="K48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F47" i="6"/>
  <c r="FE47" i="6"/>
  <c r="FD47" i="6"/>
  <c r="FC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I47" i="6"/>
  <c r="EH47" i="6"/>
  <c r="EG47" i="6"/>
  <c r="EF47" i="6"/>
  <c r="EE47" i="6"/>
  <c r="ED47" i="6"/>
  <c r="DO47" i="6"/>
  <c r="DN47" i="6"/>
  <c r="DK47" i="6"/>
  <c r="DJ47" i="6"/>
  <c r="DI47" i="6"/>
  <c r="DH47" i="6"/>
  <c r="DG47" i="6"/>
  <c r="DF47" i="6"/>
  <c r="DE47" i="6"/>
  <c r="DD47" i="6"/>
  <c r="DC47" i="6"/>
  <c r="DB47" i="6"/>
  <c r="CU47" i="6"/>
  <c r="CT47" i="6"/>
  <c r="CK47" i="6"/>
  <c r="CJ47" i="6"/>
  <c r="CE47" i="6"/>
  <c r="CD47" i="6"/>
  <c r="CC47" i="6"/>
  <c r="BM47" i="6"/>
  <c r="BL47" i="6"/>
  <c r="BK47" i="6"/>
  <c r="BJ47" i="6"/>
  <c r="BI47" i="6"/>
  <c r="BH47" i="6"/>
  <c r="BG47" i="6"/>
  <c r="BF47" i="6"/>
  <c r="BC47" i="6"/>
  <c r="BB47" i="6"/>
  <c r="BA47" i="6"/>
  <c r="AZ47" i="6"/>
  <c r="AY47" i="6"/>
  <c r="AX47" i="6"/>
  <c r="AK47" i="6"/>
  <c r="AJ47" i="6"/>
  <c r="AI47" i="6"/>
  <c r="AE47" i="6"/>
  <c r="AD47" i="6"/>
  <c r="AC47" i="6"/>
  <c r="Y47" i="6"/>
  <c r="X47" i="6"/>
  <c r="W47" i="6"/>
  <c r="S47" i="6"/>
  <c r="R47" i="6"/>
  <c r="Q47" i="6"/>
  <c r="K47" i="6"/>
  <c r="FV46" i="6"/>
  <c r="FU46" i="6"/>
  <c r="FT46" i="6"/>
  <c r="FS46" i="6"/>
  <c r="FR46" i="6"/>
  <c r="FQ46" i="6"/>
  <c r="FP46" i="6"/>
  <c r="FO46" i="6"/>
  <c r="FN46" i="6"/>
  <c r="FM46" i="6"/>
  <c r="FL46" i="6"/>
  <c r="FK46" i="6"/>
  <c r="FF46" i="6"/>
  <c r="FE46" i="6"/>
  <c r="FD46" i="6"/>
  <c r="FC46" i="6"/>
  <c r="EW46" i="6"/>
  <c r="EV46" i="6"/>
  <c r="EU46" i="6"/>
  <c r="ET46" i="6"/>
  <c r="ES46" i="6"/>
  <c r="ER46" i="6"/>
  <c r="EQ46" i="6"/>
  <c r="EP46" i="6"/>
  <c r="EO46" i="6"/>
  <c r="EN46" i="6"/>
  <c r="EM46" i="6"/>
  <c r="EL46" i="6"/>
  <c r="EI46" i="6"/>
  <c r="EH46" i="6"/>
  <c r="EG46" i="6"/>
  <c r="EF46" i="6"/>
  <c r="EE46" i="6"/>
  <c r="ED46" i="6"/>
  <c r="DW46" i="6"/>
  <c r="DV46" i="6"/>
  <c r="DQ46" i="6"/>
  <c r="DP46" i="6"/>
  <c r="DO46" i="6"/>
  <c r="DN46" i="6"/>
  <c r="DK46" i="6"/>
  <c r="DJ46" i="6"/>
  <c r="DI46" i="6"/>
  <c r="DH46" i="6"/>
  <c r="DG46" i="6"/>
  <c r="DF46" i="6"/>
  <c r="DE46" i="6"/>
  <c r="DD46" i="6"/>
  <c r="DC46" i="6"/>
  <c r="DB46" i="6"/>
  <c r="CU46" i="6"/>
  <c r="CT46" i="6"/>
  <c r="CK46" i="6"/>
  <c r="CJ46" i="6"/>
  <c r="CE46" i="6"/>
  <c r="CD46" i="6"/>
  <c r="CC46" i="6"/>
  <c r="BM46" i="6"/>
  <c r="BL46" i="6"/>
  <c r="BK46" i="6"/>
  <c r="BJ46" i="6"/>
  <c r="BI46" i="6"/>
  <c r="BH46" i="6"/>
  <c r="BG46" i="6"/>
  <c r="BF46" i="6"/>
  <c r="BC46" i="6"/>
  <c r="BB46" i="6"/>
  <c r="BA46" i="6"/>
  <c r="AZ46" i="6"/>
  <c r="AY46" i="6"/>
  <c r="AX46" i="6"/>
  <c r="AK46" i="6"/>
  <c r="AJ46" i="6"/>
  <c r="AI46" i="6"/>
  <c r="AE46" i="6"/>
  <c r="AD46" i="6"/>
  <c r="AC46" i="6"/>
  <c r="Y46" i="6"/>
  <c r="X46" i="6"/>
  <c r="W46" i="6"/>
  <c r="S46" i="6"/>
  <c r="R46" i="6"/>
  <c r="Q46" i="6"/>
  <c r="K46" i="6"/>
  <c r="FV45" i="6"/>
  <c r="FU45" i="6"/>
  <c r="FT45" i="6"/>
  <c r="FS45" i="6"/>
  <c r="FP45" i="6"/>
  <c r="FO45" i="6"/>
  <c r="FN45" i="6"/>
  <c r="FM45" i="6"/>
  <c r="FL45" i="6"/>
  <c r="FK45" i="6"/>
  <c r="FF45" i="6"/>
  <c r="FE45" i="6"/>
  <c r="ES45" i="6"/>
  <c r="ER45" i="6"/>
  <c r="EO45" i="6"/>
  <c r="EN45" i="6"/>
  <c r="EM45" i="6"/>
  <c r="EL45" i="6"/>
  <c r="EI45" i="6"/>
  <c r="EH45" i="6"/>
  <c r="EG45" i="6"/>
  <c r="EF45" i="6"/>
  <c r="EE45" i="6"/>
  <c r="ED45" i="6"/>
  <c r="DU45" i="6"/>
  <c r="DT45" i="6"/>
  <c r="DQ45" i="6"/>
  <c r="DP45" i="6"/>
  <c r="DK45" i="6"/>
  <c r="DJ45" i="6"/>
  <c r="DG45" i="6"/>
  <c r="DF45" i="6"/>
  <c r="DE45" i="6"/>
  <c r="DD45" i="6"/>
  <c r="DC45" i="6"/>
  <c r="DB45" i="6"/>
  <c r="CK45" i="6"/>
  <c r="CJ45" i="6"/>
  <c r="CI45" i="6"/>
  <c r="CH45" i="6"/>
  <c r="CE45" i="6"/>
  <c r="CD45" i="6"/>
  <c r="CC45" i="6"/>
  <c r="BM45" i="6"/>
  <c r="BL45" i="6"/>
  <c r="BK45" i="6"/>
  <c r="BJ45" i="6"/>
  <c r="BI45" i="6"/>
  <c r="BH45" i="6"/>
  <c r="BG45" i="6"/>
  <c r="BF45" i="6"/>
  <c r="BC45" i="6"/>
  <c r="BB45" i="6"/>
  <c r="BA45" i="6"/>
  <c r="AZ45" i="6"/>
  <c r="AY45" i="6"/>
  <c r="AX45" i="6"/>
  <c r="AK45" i="6"/>
  <c r="AJ45" i="6"/>
  <c r="AI45" i="6"/>
  <c r="AE45" i="6"/>
  <c r="AD45" i="6"/>
  <c r="AC45" i="6"/>
  <c r="Y45" i="6"/>
  <c r="X45" i="6"/>
  <c r="W45" i="6"/>
  <c r="S45" i="6"/>
  <c r="R45" i="6"/>
  <c r="Q45" i="6"/>
  <c r="K45" i="6"/>
  <c r="FV44" i="6"/>
  <c r="FU44" i="6"/>
  <c r="FT44" i="6"/>
  <c r="FS44" i="6"/>
  <c r="FR44" i="6"/>
  <c r="FQ44" i="6"/>
  <c r="FN44" i="6"/>
  <c r="FM44" i="6"/>
  <c r="FL44" i="6"/>
  <c r="FK44" i="6"/>
  <c r="FF44" i="6"/>
  <c r="FE44" i="6"/>
  <c r="EW44" i="6"/>
  <c r="EV44" i="6"/>
  <c r="EU44" i="6"/>
  <c r="ET44" i="6"/>
  <c r="ES44" i="6"/>
  <c r="ER44" i="6"/>
  <c r="EQ44" i="6"/>
  <c r="EP44" i="6"/>
  <c r="EO44" i="6"/>
  <c r="EN44" i="6"/>
  <c r="EM44" i="6"/>
  <c r="EL44" i="6"/>
  <c r="EI44" i="6"/>
  <c r="EH44" i="6"/>
  <c r="EG44" i="6"/>
  <c r="EF44" i="6"/>
  <c r="EE44" i="6"/>
  <c r="ED44" i="6"/>
  <c r="DU44" i="6"/>
  <c r="DT44" i="6"/>
  <c r="DQ44" i="6"/>
  <c r="DP44" i="6"/>
  <c r="DO44" i="6"/>
  <c r="DN44" i="6"/>
  <c r="DK44" i="6"/>
  <c r="DJ44" i="6"/>
  <c r="DI44" i="6"/>
  <c r="DH44" i="6"/>
  <c r="DG44" i="6"/>
  <c r="DF44" i="6"/>
  <c r="DE44" i="6"/>
  <c r="DD44" i="6"/>
  <c r="DC44" i="6"/>
  <c r="DB44" i="6"/>
  <c r="CK44" i="6"/>
  <c r="CJ44" i="6"/>
  <c r="CE44" i="6"/>
  <c r="CD44" i="6"/>
  <c r="CC44" i="6"/>
  <c r="BM44" i="6"/>
  <c r="BL44" i="6"/>
  <c r="BK44" i="6"/>
  <c r="BJ44" i="6"/>
  <c r="BI44" i="6"/>
  <c r="BH44" i="6"/>
  <c r="BG44" i="6"/>
  <c r="BF44" i="6"/>
  <c r="BC44" i="6"/>
  <c r="BB44" i="6"/>
  <c r="BA44" i="6"/>
  <c r="AZ44" i="6"/>
  <c r="AY44" i="6"/>
  <c r="AX44" i="6"/>
  <c r="AK44" i="6"/>
  <c r="AJ44" i="6"/>
  <c r="AI44" i="6"/>
  <c r="AE44" i="6"/>
  <c r="AD44" i="6"/>
  <c r="AC44" i="6"/>
  <c r="Y44" i="6"/>
  <c r="X44" i="6"/>
  <c r="W44" i="6"/>
  <c r="S44" i="6"/>
  <c r="R44" i="6"/>
  <c r="Q44" i="6"/>
  <c r="K44" i="6"/>
  <c r="FV43" i="6"/>
  <c r="FU43" i="6"/>
  <c r="FT43" i="6"/>
  <c r="FS43" i="6"/>
  <c r="FP43" i="6"/>
  <c r="FO43" i="6"/>
  <c r="FN43" i="6"/>
  <c r="FM43" i="6"/>
  <c r="FL43" i="6"/>
  <c r="FK43" i="6"/>
  <c r="FJ43" i="6"/>
  <c r="FI43" i="6"/>
  <c r="FF43" i="6"/>
  <c r="FE43" i="6"/>
  <c r="FD43" i="6"/>
  <c r="FC43" i="6"/>
  <c r="EW43" i="6"/>
  <c r="EV43" i="6"/>
  <c r="EU43" i="6"/>
  <c r="ET43" i="6"/>
  <c r="EO43" i="6"/>
  <c r="EN43" i="6"/>
  <c r="EM43" i="6"/>
  <c r="EL43" i="6"/>
  <c r="EI43" i="6"/>
  <c r="EH43" i="6"/>
  <c r="EG43" i="6"/>
  <c r="EF43" i="6"/>
  <c r="EE43" i="6"/>
  <c r="ED43" i="6"/>
  <c r="DI43" i="6"/>
  <c r="DH43" i="6"/>
  <c r="DG43" i="6"/>
  <c r="DF43" i="6"/>
  <c r="DE43" i="6"/>
  <c r="DD43" i="6"/>
  <c r="DC43" i="6"/>
  <c r="DB43" i="6"/>
  <c r="CK43" i="6"/>
  <c r="CJ43" i="6"/>
  <c r="CE43" i="6"/>
  <c r="CD43" i="6"/>
  <c r="CC43" i="6"/>
  <c r="BM43" i="6"/>
  <c r="BL43" i="6"/>
  <c r="BK43" i="6"/>
  <c r="BJ43" i="6"/>
  <c r="BI43" i="6"/>
  <c r="BH43" i="6"/>
  <c r="BG43" i="6"/>
  <c r="BF43" i="6"/>
  <c r="BC43" i="6"/>
  <c r="BB43" i="6"/>
  <c r="BA43" i="6"/>
  <c r="AZ43" i="6"/>
  <c r="AY43" i="6"/>
  <c r="AX43" i="6"/>
  <c r="AK43" i="6"/>
  <c r="AJ43" i="6"/>
  <c r="AI43" i="6"/>
  <c r="AE43" i="6"/>
  <c r="AD43" i="6"/>
  <c r="AC43" i="6"/>
  <c r="Y43" i="6"/>
  <c r="X43" i="6"/>
  <c r="W43" i="6"/>
  <c r="S43" i="6"/>
  <c r="R43" i="6"/>
  <c r="Q43" i="6"/>
  <c r="K43" i="6"/>
  <c r="FV42" i="6"/>
  <c r="FU42" i="6"/>
  <c r="FT42" i="6"/>
  <c r="FS42" i="6"/>
  <c r="FR42" i="6"/>
  <c r="FQ42" i="6"/>
  <c r="FP42" i="6"/>
  <c r="FO42" i="6"/>
  <c r="FN42" i="6"/>
  <c r="FM42" i="6"/>
  <c r="FL42" i="6"/>
  <c r="FK42" i="6"/>
  <c r="FF42" i="6"/>
  <c r="FE42" i="6"/>
  <c r="FD42" i="6"/>
  <c r="FC42" i="6"/>
  <c r="EW42" i="6"/>
  <c r="EV42" i="6"/>
  <c r="ES42" i="6"/>
  <c r="ER42" i="6"/>
  <c r="EQ42" i="6"/>
  <c r="EP42" i="6"/>
  <c r="EO42" i="6"/>
  <c r="EN42" i="6"/>
  <c r="EM42" i="6"/>
  <c r="EL42" i="6"/>
  <c r="EI42" i="6"/>
  <c r="EH42" i="6"/>
  <c r="EG42" i="6"/>
  <c r="EF42" i="6"/>
  <c r="EE42" i="6"/>
  <c r="ED42" i="6"/>
  <c r="DW42" i="6"/>
  <c r="DV42" i="6"/>
  <c r="DQ42" i="6"/>
  <c r="DP42" i="6"/>
  <c r="DO42" i="6"/>
  <c r="DN42" i="6"/>
  <c r="DK42" i="6"/>
  <c r="DJ42" i="6"/>
  <c r="DI42" i="6"/>
  <c r="DH42" i="6"/>
  <c r="DG42" i="6"/>
  <c r="DF42" i="6"/>
  <c r="DE42" i="6"/>
  <c r="DD42" i="6"/>
  <c r="DC42" i="6"/>
  <c r="DB42" i="6"/>
  <c r="DA42" i="6"/>
  <c r="CZ42" i="6"/>
  <c r="CK42" i="6"/>
  <c r="CJ42" i="6"/>
  <c r="CE42" i="6"/>
  <c r="CD42" i="6"/>
  <c r="CC42" i="6"/>
  <c r="BM42" i="6"/>
  <c r="BL42" i="6"/>
  <c r="BK42" i="6"/>
  <c r="BJ42" i="6"/>
  <c r="BI42" i="6"/>
  <c r="BH42" i="6"/>
  <c r="BG42" i="6"/>
  <c r="BF42" i="6"/>
  <c r="BC42" i="6"/>
  <c r="BB42" i="6"/>
  <c r="BA42" i="6"/>
  <c r="AZ42" i="6"/>
  <c r="AY42" i="6"/>
  <c r="AX42" i="6"/>
  <c r="AK42" i="6"/>
  <c r="AJ42" i="6"/>
  <c r="AI42" i="6"/>
  <c r="AE42" i="6"/>
  <c r="AD42" i="6"/>
  <c r="AC42" i="6"/>
  <c r="Y42" i="6"/>
  <c r="X42" i="6"/>
  <c r="W42" i="6"/>
  <c r="S42" i="6"/>
  <c r="R42" i="6"/>
  <c r="Q42" i="6"/>
  <c r="K42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F41" i="6"/>
  <c r="FE41" i="6"/>
  <c r="FD41" i="6"/>
  <c r="FC41" i="6"/>
  <c r="EW41" i="6"/>
  <c r="EV41" i="6"/>
  <c r="EU41" i="6"/>
  <c r="ET41" i="6"/>
  <c r="ES41" i="6"/>
  <c r="ER41" i="6"/>
  <c r="EQ41" i="6"/>
  <c r="EP41" i="6"/>
  <c r="EO41" i="6"/>
  <c r="EN41" i="6"/>
  <c r="EM41" i="6"/>
  <c r="EL41" i="6"/>
  <c r="EI41" i="6"/>
  <c r="EH41" i="6"/>
  <c r="EG41" i="6"/>
  <c r="EF41" i="6"/>
  <c r="EE41" i="6"/>
  <c r="ED41" i="6"/>
  <c r="DW41" i="6"/>
  <c r="DV41" i="6"/>
  <c r="DS41" i="6"/>
  <c r="DR41" i="6"/>
  <c r="DQ41" i="6"/>
  <c r="DP41" i="6"/>
  <c r="DO41" i="6"/>
  <c r="DN41" i="6"/>
  <c r="DM41" i="6"/>
  <c r="DL41" i="6"/>
  <c r="DK41" i="6"/>
  <c r="DJ41" i="6"/>
  <c r="DG41" i="6"/>
  <c r="DF41" i="6"/>
  <c r="DE41" i="6"/>
  <c r="DD41" i="6"/>
  <c r="DC41" i="6"/>
  <c r="DB41" i="6"/>
  <c r="CU41" i="6"/>
  <c r="CT41" i="6"/>
  <c r="CK41" i="6"/>
  <c r="CJ41" i="6"/>
  <c r="CI41" i="6"/>
  <c r="CH41" i="6"/>
  <c r="CE41" i="6"/>
  <c r="CD41" i="6"/>
  <c r="CC41" i="6"/>
  <c r="BM41" i="6"/>
  <c r="BL41" i="6"/>
  <c r="BK41" i="6"/>
  <c r="BJ41" i="6"/>
  <c r="BI41" i="6"/>
  <c r="BH41" i="6"/>
  <c r="BG41" i="6"/>
  <c r="BF41" i="6"/>
  <c r="BC41" i="6"/>
  <c r="BB41" i="6"/>
  <c r="BA41" i="6"/>
  <c r="AZ41" i="6"/>
  <c r="AY41" i="6"/>
  <c r="AX41" i="6"/>
  <c r="AK41" i="6"/>
  <c r="AJ41" i="6"/>
  <c r="AI41" i="6"/>
  <c r="AE41" i="6"/>
  <c r="AD41" i="6"/>
  <c r="AC41" i="6"/>
  <c r="Y41" i="6"/>
  <c r="X41" i="6"/>
  <c r="W41" i="6"/>
  <c r="S41" i="6"/>
  <c r="R41" i="6"/>
  <c r="Q41" i="6"/>
  <c r="K41" i="6"/>
  <c r="FV40" i="6"/>
  <c r="FU40" i="6"/>
  <c r="FT40" i="6"/>
  <c r="FS40" i="6"/>
  <c r="FR40" i="6"/>
  <c r="FQ40" i="6"/>
  <c r="FP40" i="6"/>
  <c r="FO40" i="6"/>
  <c r="FN40" i="6"/>
  <c r="FM40" i="6"/>
  <c r="FL40" i="6"/>
  <c r="FK40" i="6"/>
  <c r="FJ40" i="6"/>
  <c r="FI40" i="6"/>
  <c r="FF40" i="6"/>
  <c r="FE40" i="6"/>
  <c r="FD40" i="6"/>
  <c r="FC40" i="6"/>
  <c r="EW40" i="6"/>
  <c r="EV40" i="6"/>
  <c r="EU40" i="6"/>
  <c r="ET40" i="6"/>
  <c r="ES40" i="6"/>
  <c r="ER40" i="6"/>
  <c r="EQ40" i="6"/>
  <c r="EP40" i="6"/>
  <c r="EO40" i="6"/>
  <c r="EN40" i="6"/>
  <c r="EM40" i="6"/>
  <c r="EL40" i="6"/>
  <c r="EI40" i="6"/>
  <c r="EH40" i="6"/>
  <c r="EG40" i="6"/>
  <c r="EF40" i="6"/>
  <c r="EE40" i="6"/>
  <c r="ED40" i="6"/>
  <c r="DU40" i="6"/>
  <c r="DT40" i="6"/>
  <c r="DQ40" i="6"/>
  <c r="DP40" i="6"/>
  <c r="DO40" i="6"/>
  <c r="DN40" i="6"/>
  <c r="DM40" i="6"/>
  <c r="DL40" i="6"/>
  <c r="DK40" i="6"/>
  <c r="DJ40" i="6"/>
  <c r="DI40" i="6"/>
  <c r="DH40" i="6"/>
  <c r="DG40" i="6"/>
  <c r="DF40" i="6"/>
  <c r="DE40" i="6"/>
  <c r="DD40" i="6"/>
  <c r="DC40" i="6"/>
  <c r="DB40" i="6"/>
  <c r="CK40" i="6"/>
  <c r="CJ40" i="6"/>
  <c r="CH40" i="6"/>
  <c r="CE40" i="6"/>
  <c r="CD40" i="6"/>
  <c r="CC40" i="6"/>
  <c r="BM40" i="6"/>
  <c r="BL40" i="6"/>
  <c r="BK40" i="6"/>
  <c r="BJ40" i="6"/>
  <c r="BI40" i="6"/>
  <c r="BH40" i="6"/>
  <c r="BG40" i="6"/>
  <c r="BF40" i="6"/>
  <c r="BC40" i="6"/>
  <c r="BB40" i="6"/>
  <c r="BA40" i="6"/>
  <c r="AZ40" i="6"/>
  <c r="AY40" i="6"/>
  <c r="AX40" i="6"/>
  <c r="AK40" i="6"/>
  <c r="AJ40" i="6"/>
  <c r="AI40" i="6"/>
  <c r="AE40" i="6"/>
  <c r="AD40" i="6"/>
  <c r="AC40" i="6"/>
  <c r="Y40" i="6"/>
  <c r="X40" i="6"/>
  <c r="W40" i="6"/>
  <c r="S40" i="6"/>
  <c r="R40" i="6"/>
  <c r="Q40" i="6"/>
  <c r="K40" i="6"/>
  <c r="FV39" i="6"/>
  <c r="FU39" i="6"/>
  <c r="FT39" i="6"/>
  <c r="FS39" i="6"/>
  <c r="FR39" i="6"/>
  <c r="FQ39" i="6"/>
  <c r="FP39" i="6"/>
  <c r="FO39" i="6"/>
  <c r="FN39" i="6"/>
  <c r="FM39" i="6"/>
  <c r="EO39" i="6"/>
  <c r="EN39" i="6"/>
  <c r="EM39" i="6"/>
  <c r="EL39" i="6"/>
  <c r="EI39" i="6"/>
  <c r="EH39" i="6"/>
  <c r="EG39" i="6"/>
  <c r="EF39" i="6"/>
  <c r="EE39" i="6"/>
  <c r="ED39" i="6"/>
  <c r="DG39" i="6"/>
  <c r="DF39" i="6"/>
  <c r="DE39" i="6"/>
  <c r="DD39" i="6"/>
  <c r="DC39" i="6"/>
  <c r="DB39" i="6"/>
  <c r="CK39" i="6"/>
  <c r="CJ39" i="6"/>
  <c r="CI39" i="6"/>
  <c r="CH39" i="6"/>
  <c r="CE39" i="6"/>
  <c r="CD39" i="6"/>
  <c r="CC39" i="6"/>
  <c r="BM39" i="6"/>
  <c r="BL39" i="6"/>
  <c r="BK39" i="6"/>
  <c r="BJ39" i="6"/>
  <c r="BI39" i="6"/>
  <c r="BH39" i="6"/>
  <c r="BG39" i="6"/>
  <c r="BF39" i="6"/>
  <c r="BC39" i="6"/>
  <c r="BB39" i="6"/>
  <c r="BA39" i="6"/>
  <c r="AZ39" i="6"/>
  <c r="AY39" i="6"/>
  <c r="AX39" i="6"/>
  <c r="AK39" i="6"/>
  <c r="AJ39" i="6"/>
  <c r="AI39" i="6"/>
  <c r="AE39" i="6"/>
  <c r="AD39" i="6"/>
  <c r="AC39" i="6"/>
  <c r="Y39" i="6"/>
  <c r="X39" i="6"/>
  <c r="W39" i="6"/>
  <c r="S39" i="6"/>
  <c r="R39" i="6"/>
  <c r="Q39" i="6"/>
  <c r="K39" i="6"/>
  <c r="FV38" i="6"/>
  <c r="FU38" i="6"/>
  <c r="FT38" i="6"/>
  <c r="FS38" i="6"/>
  <c r="FP38" i="6"/>
  <c r="FO38" i="6"/>
  <c r="FL38" i="6"/>
  <c r="FK38" i="6"/>
  <c r="FF38" i="6"/>
  <c r="FE38" i="6"/>
  <c r="FD38" i="6"/>
  <c r="FC38" i="6"/>
  <c r="ES38" i="6"/>
  <c r="ER38" i="6"/>
  <c r="EO38" i="6"/>
  <c r="EN38" i="6"/>
  <c r="EM38" i="6"/>
  <c r="EL38" i="6"/>
  <c r="EI38" i="6"/>
  <c r="EH38" i="6"/>
  <c r="EG38" i="6"/>
  <c r="EF38" i="6"/>
  <c r="EE38" i="6"/>
  <c r="ED38" i="6"/>
  <c r="DW38" i="6"/>
  <c r="DV38" i="6"/>
  <c r="DQ38" i="6"/>
  <c r="DP38" i="6"/>
  <c r="DK38" i="6"/>
  <c r="DJ38" i="6"/>
  <c r="DG38" i="6"/>
  <c r="DF38" i="6"/>
  <c r="DE38" i="6"/>
  <c r="DD38" i="6"/>
  <c r="DC38" i="6"/>
  <c r="DB38" i="6"/>
  <c r="CK38" i="6"/>
  <c r="CJ38" i="6"/>
  <c r="CE38" i="6"/>
  <c r="CD38" i="6"/>
  <c r="BM38" i="6"/>
  <c r="BL38" i="6"/>
  <c r="BK38" i="6"/>
  <c r="BJ38" i="6"/>
  <c r="BI38" i="6"/>
  <c r="BH38" i="6"/>
  <c r="BG38" i="6"/>
  <c r="BF38" i="6"/>
  <c r="BC38" i="6"/>
  <c r="BB38" i="6"/>
  <c r="BA38" i="6"/>
  <c r="AZ38" i="6"/>
  <c r="AY38" i="6"/>
  <c r="AX38" i="6"/>
  <c r="AK38" i="6"/>
  <c r="AJ38" i="6"/>
  <c r="AI38" i="6"/>
  <c r="AE38" i="6"/>
  <c r="AD38" i="6"/>
  <c r="AC38" i="6"/>
  <c r="Y38" i="6"/>
  <c r="X38" i="6"/>
  <c r="W38" i="6"/>
  <c r="S38" i="6"/>
  <c r="R38" i="6"/>
  <c r="Q38" i="6"/>
  <c r="K38" i="6"/>
  <c r="FV37" i="6"/>
  <c r="FU37" i="6"/>
  <c r="FT37" i="6"/>
  <c r="FS37" i="6"/>
  <c r="FP37" i="6"/>
  <c r="FO37" i="6"/>
  <c r="FN37" i="6"/>
  <c r="FM37" i="6"/>
  <c r="FL37" i="6"/>
  <c r="FK37" i="6"/>
  <c r="FJ37" i="6"/>
  <c r="FI37" i="6"/>
  <c r="FF37" i="6"/>
  <c r="FE37" i="6"/>
  <c r="FD37" i="6"/>
  <c r="FC37" i="6"/>
  <c r="EW37" i="6"/>
  <c r="EV37" i="6"/>
  <c r="EU37" i="6"/>
  <c r="ET37" i="6"/>
  <c r="ES37" i="6"/>
  <c r="ER37" i="6"/>
  <c r="EO37" i="6"/>
  <c r="EN37" i="6"/>
  <c r="EM37" i="6"/>
  <c r="EL37" i="6"/>
  <c r="EI37" i="6"/>
  <c r="EH37" i="6"/>
  <c r="EG37" i="6"/>
  <c r="EF37" i="6"/>
  <c r="EE37" i="6"/>
  <c r="ED37" i="6"/>
  <c r="DU37" i="6"/>
  <c r="DT37" i="6"/>
  <c r="DQ37" i="6"/>
  <c r="DP37" i="6"/>
  <c r="DK37" i="6"/>
  <c r="DJ37" i="6"/>
  <c r="DI37" i="6"/>
  <c r="DH37" i="6"/>
  <c r="DG37" i="6"/>
  <c r="DF37" i="6"/>
  <c r="DE37" i="6"/>
  <c r="DD37" i="6"/>
  <c r="DC37" i="6"/>
  <c r="DB37" i="6"/>
  <c r="CK37" i="6"/>
  <c r="CJ37" i="6"/>
  <c r="CI37" i="6"/>
  <c r="CH37" i="6"/>
  <c r="CE37" i="6"/>
  <c r="CD37" i="6"/>
  <c r="CC37" i="6"/>
  <c r="BM37" i="6"/>
  <c r="BL37" i="6"/>
  <c r="BK37" i="6"/>
  <c r="BJ37" i="6"/>
  <c r="BI37" i="6"/>
  <c r="BH37" i="6"/>
  <c r="BG37" i="6"/>
  <c r="BF37" i="6"/>
  <c r="BC37" i="6"/>
  <c r="BB37" i="6"/>
  <c r="BA37" i="6"/>
  <c r="AZ37" i="6"/>
  <c r="AY37" i="6"/>
  <c r="AX37" i="6"/>
  <c r="AK37" i="6"/>
  <c r="AJ37" i="6"/>
  <c r="AI37" i="6"/>
  <c r="AE37" i="6"/>
  <c r="AD37" i="6"/>
  <c r="AC37" i="6"/>
  <c r="Y37" i="6"/>
  <c r="X37" i="6"/>
  <c r="W37" i="6"/>
  <c r="S37" i="6"/>
  <c r="R37" i="6"/>
  <c r="Q37" i="6"/>
  <c r="K37" i="6"/>
  <c r="FV36" i="6"/>
  <c r="FU36" i="6"/>
  <c r="FT36" i="6"/>
  <c r="FS36" i="6"/>
  <c r="FR36" i="6"/>
  <c r="FQ36" i="6"/>
  <c r="FP36" i="6"/>
  <c r="FO36" i="6"/>
  <c r="FN36" i="6"/>
  <c r="FM36" i="6"/>
  <c r="FL36" i="6"/>
  <c r="FK36" i="6"/>
  <c r="FJ36" i="6"/>
  <c r="FI36" i="6"/>
  <c r="FF36" i="6"/>
  <c r="FE36" i="6"/>
  <c r="FD36" i="6"/>
  <c r="FC36" i="6"/>
  <c r="EW36" i="6"/>
  <c r="EV36" i="6"/>
  <c r="EU36" i="6"/>
  <c r="ET36" i="6"/>
  <c r="ES36" i="6"/>
  <c r="ER36" i="6"/>
  <c r="EQ36" i="6"/>
  <c r="EP36" i="6"/>
  <c r="EO36" i="6"/>
  <c r="EN36" i="6"/>
  <c r="EM36" i="6"/>
  <c r="EL36" i="6"/>
  <c r="EI36" i="6"/>
  <c r="EH36" i="6"/>
  <c r="EG36" i="6"/>
  <c r="EF36" i="6"/>
  <c r="EE36" i="6"/>
  <c r="ED36" i="6"/>
  <c r="DU36" i="6"/>
  <c r="DT36" i="6"/>
  <c r="DQ36" i="6"/>
  <c r="DP36" i="6"/>
  <c r="DO36" i="6"/>
  <c r="DN36" i="6"/>
  <c r="DI36" i="6"/>
  <c r="DH36" i="6"/>
  <c r="DG36" i="6"/>
  <c r="DF36" i="6"/>
  <c r="DE36" i="6"/>
  <c r="DD36" i="6"/>
  <c r="DC36" i="6"/>
  <c r="DB36" i="6"/>
  <c r="CK36" i="6"/>
  <c r="CJ36" i="6"/>
  <c r="CI36" i="6"/>
  <c r="CH36" i="6"/>
  <c r="CE36" i="6"/>
  <c r="CD36" i="6"/>
  <c r="CC36" i="6"/>
  <c r="BM36" i="6"/>
  <c r="BL36" i="6"/>
  <c r="BK36" i="6"/>
  <c r="BJ36" i="6"/>
  <c r="BI36" i="6"/>
  <c r="BH36" i="6"/>
  <c r="BG36" i="6"/>
  <c r="BF36" i="6"/>
  <c r="BC36" i="6"/>
  <c r="BB36" i="6"/>
  <c r="BA36" i="6"/>
  <c r="AZ36" i="6"/>
  <c r="AY36" i="6"/>
  <c r="AX36" i="6"/>
  <c r="AK36" i="6"/>
  <c r="AJ36" i="6"/>
  <c r="AI36" i="6"/>
  <c r="AE36" i="6"/>
  <c r="AD36" i="6"/>
  <c r="AC36" i="6"/>
  <c r="Y36" i="6"/>
  <c r="X36" i="6"/>
  <c r="W36" i="6"/>
  <c r="S36" i="6"/>
  <c r="R36" i="6"/>
  <c r="Q36" i="6"/>
  <c r="K36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F35" i="6"/>
  <c r="FE35" i="6"/>
  <c r="FD35" i="6"/>
  <c r="FC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I35" i="6"/>
  <c r="EH35" i="6"/>
  <c r="EG35" i="6"/>
  <c r="EF35" i="6"/>
  <c r="EE35" i="6"/>
  <c r="ED35" i="6"/>
  <c r="DU35" i="6"/>
  <c r="DT35" i="6"/>
  <c r="DQ35" i="6"/>
  <c r="DP35" i="6"/>
  <c r="DO35" i="6"/>
  <c r="DN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K35" i="6"/>
  <c r="CJ35" i="6"/>
  <c r="CI35" i="6"/>
  <c r="CH35" i="6"/>
  <c r="CE35" i="6"/>
  <c r="CD35" i="6"/>
  <c r="CC35" i="6"/>
  <c r="BM35" i="6"/>
  <c r="BL35" i="6"/>
  <c r="BK35" i="6"/>
  <c r="BJ35" i="6"/>
  <c r="BI35" i="6"/>
  <c r="BH35" i="6"/>
  <c r="BG35" i="6"/>
  <c r="BF35" i="6"/>
  <c r="BC35" i="6"/>
  <c r="BB35" i="6"/>
  <c r="BA35" i="6"/>
  <c r="AZ35" i="6"/>
  <c r="AY35" i="6"/>
  <c r="AX35" i="6"/>
  <c r="AK35" i="6"/>
  <c r="AJ35" i="6"/>
  <c r="AI35" i="6"/>
  <c r="AE35" i="6"/>
  <c r="AD35" i="6"/>
  <c r="AC35" i="6"/>
  <c r="Y35" i="6"/>
  <c r="X35" i="6"/>
  <c r="W35" i="6"/>
  <c r="S35" i="6"/>
  <c r="R35" i="6"/>
  <c r="Q35" i="6"/>
  <c r="K35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I34" i="6"/>
  <c r="EH34" i="6"/>
  <c r="EG34" i="6"/>
  <c r="EF34" i="6"/>
  <c r="EE34" i="6"/>
  <c r="ED34" i="6"/>
  <c r="DY34" i="6"/>
  <c r="DX34" i="6"/>
  <c r="DU34" i="6"/>
  <c r="DT34" i="6"/>
  <c r="DS34" i="6"/>
  <c r="DR34" i="6"/>
  <c r="DQ34" i="6"/>
  <c r="DP34" i="6"/>
  <c r="DO34" i="6"/>
  <c r="DN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K34" i="6"/>
  <c r="CJ34" i="6"/>
  <c r="CI34" i="6"/>
  <c r="CH34" i="6"/>
  <c r="CE34" i="6"/>
  <c r="CD34" i="6"/>
  <c r="CC34" i="6"/>
  <c r="BM34" i="6"/>
  <c r="BL34" i="6"/>
  <c r="BK34" i="6"/>
  <c r="BJ34" i="6"/>
  <c r="BI34" i="6"/>
  <c r="BH34" i="6"/>
  <c r="BG34" i="6"/>
  <c r="BF34" i="6"/>
  <c r="BC34" i="6"/>
  <c r="BB34" i="6"/>
  <c r="BA34" i="6"/>
  <c r="AZ34" i="6"/>
  <c r="AY34" i="6"/>
  <c r="AX34" i="6"/>
  <c r="AK34" i="6"/>
  <c r="AJ34" i="6"/>
  <c r="AI34" i="6"/>
  <c r="AE34" i="6"/>
  <c r="AD34" i="6"/>
  <c r="AC34" i="6"/>
  <c r="Y34" i="6"/>
  <c r="X34" i="6"/>
  <c r="W34" i="6"/>
  <c r="S34" i="6"/>
  <c r="R34" i="6"/>
  <c r="Q34" i="6"/>
  <c r="K34" i="6"/>
  <c r="FV33" i="6"/>
  <c r="FU33" i="6"/>
  <c r="FT33" i="6"/>
  <c r="FS33" i="6"/>
  <c r="FP33" i="6"/>
  <c r="FO33" i="6"/>
  <c r="FN33" i="6"/>
  <c r="FM33" i="6"/>
  <c r="EW33" i="6"/>
  <c r="EV33" i="6"/>
  <c r="EU33" i="6"/>
  <c r="ET33" i="6"/>
  <c r="EQ33" i="6"/>
  <c r="EP33" i="6"/>
  <c r="EO33" i="6"/>
  <c r="EN33" i="6"/>
  <c r="EM33" i="6"/>
  <c r="EL33" i="6"/>
  <c r="EI33" i="6"/>
  <c r="EH33" i="6"/>
  <c r="EG33" i="6"/>
  <c r="EF33" i="6"/>
  <c r="EE33" i="6"/>
  <c r="ED33" i="6"/>
  <c r="DO33" i="6"/>
  <c r="DN33" i="6"/>
  <c r="DG33" i="6"/>
  <c r="DF33" i="6"/>
  <c r="DE33" i="6"/>
  <c r="DD33" i="6"/>
  <c r="DC33" i="6"/>
  <c r="DB33" i="6"/>
  <c r="CK33" i="6"/>
  <c r="CJ33" i="6"/>
  <c r="CE33" i="6"/>
  <c r="CD33" i="6"/>
  <c r="CC33" i="6"/>
  <c r="BM33" i="6"/>
  <c r="BL33" i="6"/>
  <c r="BK33" i="6"/>
  <c r="BJ33" i="6"/>
  <c r="BI33" i="6"/>
  <c r="BH33" i="6"/>
  <c r="BG33" i="6"/>
  <c r="BF33" i="6"/>
  <c r="BC33" i="6"/>
  <c r="BB33" i="6"/>
  <c r="BA33" i="6"/>
  <c r="AZ33" i="6"/>
  <c r="AY33" i="6"/>
  <c r="AX33" i="6"/>
  <c r="AK33" i="6"/>
  <c r="AJ33" i="6"/>
  <c r="AI33" i="6"/>
  <c r="AE33" i="6"/>
  <c r="AD33" i="6"/>
  <c r="AC33" i="6"/>
  <c r="Y33" i="6"/>
  <c r="X33" i="6"/>
  <c r="W33" i="6"/>
  <c r="S33" i="6"/>
  <c r="R33" i="6"/>
  <c r="Q33" i="6"/>
  <c r="K33" i="6"/>
  <c r="FV32" i="6"/>
  <c r="FU32" i="6"/>
  <c r="FT32" i="6"/>
  <c r="FS32" i="6"/>
  <c r="FR32" i="6"/>
  <c r="FQ32" i="6"/>
  <c r="FP32" i="6"/>
  <c r="FO32" i="6"/>
  <c r="FN32" i="6"/>
  <c r="FM32" i="6"/>
  <c r="FL32" i="6"/>
  <c r="FK32" i="6"/>
  <c r="FJ32" i="6"/>
  <c r="FI32" i="6"/>
  <c r="FF32" i="6"/>
  <c r="FE32" i="6"/>
  <c r="FD32" i="6"/>
  <c r="FC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I32" i="6"/>
  <c r="EH32" i="6"/>
  <c r="EG32" i="6"/>
  <c r="EF32" i="6"/>
  <c r="EE32" i="6"/>
  <c r="ED32" i="6"/>
  <c r="DY32" i="6"/>
  <c r="DX32" i="6"/>
  <c r="DU32" i="6"/>
  <c r="DT32" i="6"/>
  <c r="DS32" i="6"/>
  <c r="DR32" i="6"/>
  <c r="DQ32" i="6"/>
  <c r="DP32" i="6"/>
  <c r="DO32" i="6"/>
  <c r="DN32" i="6"/>
  <c r="DM32" i="6"/>
  <c r="DL32" i="6"/>
  <c r="DG32" i="6"/>
  <c r="DF32" i="6"/>
  <c r="DE32" i="6"/>
  <c r="DD32" i="6"/>
  <c r="DC32" i="6"/>
  <c r="DB32" i="6"/>
  <c r="CK32" i="6"/>
  <c r="CJ32" i="6"/>
  <c r="CI32" i="6"/>
  <c r="CH32" i="6"/>
  <c r="CE32" i="6"/>
  <c r="CD32" i="6"/>
  <c r="CC32" i="6"/>
  <c r="BM32" i="6"/>
  <c r="BL32" i="6"/>
  <c r="BK32" i="6"/>
  <c r="BJ32" i="6"/>
  <c r="BI32" i="6"/>
  <c r="BH32" i="6"/>
  <c r="BG32" i="6"/>
  <c r="BF32" i="6"/>
  <c r="BC32" i="6"/>
  <c r="BB32" i="6"/>
  <c r="BA32" i="6"/>
  <c r="AZ32" i="6"/>
  <c r="AY32" i="6"/>
  <c r="AX32" i="6"/>
  <c r="AK32" i="6"/>
  <c r="AJ32" i="6"/>
  <c r="AI32" i="6"/>
  <c r="AE32" i="6"/>
  <c r="AD32" i="6"/>
  <c r="AC32" i="6"/>
  <c r="Y32" i="6"/>
  <c r="X32" i="6"/>
  <c r="W32" i="6"/>
  <c r="S32" i="6"/>
  <c r="R32" i="6"/>
  <c r="Q32" i="6"/>
  <c r="K32" i="6"/>
  <c r="FV31" i="6"/>
  <c r="FU31" i="6"/>
  <c r="FT31" i="6"/>
  <c r="FS31" i="6"/>
  <c r="FL31" i="6"/>
  <c r="FK31" i="6"/>
  <c r="FD31" i="6"/>
  <c r="FC31" i="6"/>
  <c r="EW31" i="6"/>
  <c r="EV31" i="6"/>
  <c r="EQ31" i="6"/>
  <c r="EP31" i="6"/>
  <c r="EO31" i="6"/>
  <c r="EN31" i="6"/>
  <c r="EM31" i="6"/>
  <c r="EL31" i="6"/>
  <c r="EI31" i="6"/>
  <c r="EH31" i="6"/>
  <c r="EG31" i="6"/>
  <c r="EF31" i="6"/>
  <c r="EE31" i="6"/>
  <c r="ED31" i="6"/>
  <c r="DO31" i="6"/>
  <c r="DN31" i="6"/>
  <c r="DG31" i="6"/>
  <c r="DF31" i="6"/>
  <c r="DE31" i="6"/>
  <c r="DD31" i="6"/>
  <c r="DC31" i="6"/>
  <c r="DB31" i="6"/>
  <c r="CK31" i="6"/>
  <c r="CJ31" i="6"/>
  <c r="CE31" i="6"/>
  <c r="CD31" i="6"/>
  <c r="CC31" i="6"/>
  <c r="BM31" i="6"/>
  <c r="BL31" i="6"/>
  <c r="BK31" i="6"/>
  <c r="BJ31" i="6"/>
  <c r="BI31" i="6"/>
  <c r="BH31" i="6"/>
  <c r="BG31" i="6"/>
  <c r="BF31" i="6"/>
  <c r="BC31" i="6"/>
  <c r="BB31" i="6"/>
  <c r="BA31" i="6"/>
  <c r="AZ31" i="6"/>
  <c r="AY31" i="6"/>
  <c r="AX31" i="6"/>
  <c r="AK31" i="6"/>
  <c r="AJ31" i="6"/>
  <c r="AI31" i="6"/>
  <c r="AE31" i="6"/>
  <c r="AD31" i="6"/>
  <c r="AC31" i="6"/>
  <c r="Y31" i="6"/>
  <c r="X31" i="6"/>
  <c r="W31" i="6"/>
  <c r="S31" i="6"/>
  <c r="R31" i="6"/>
  <c r="Q31" i="6"/>
  <c r="K31" i="6"/>
  <c r="FV30" i="6"/>
  <c r="FU30" i="6"/>
  <c r="FT30" i="6"/>
  <c r="FS30" i="6"/>
  <c r="FP30" i="6"/>
  <c r="FO30" i="6"/>
  <c r="ES30" i="6"/>
  <c r="ER30" i="6"/>
  <c r="EO30" i="6"/>
  <c r="EN30" i="6"/>
  <c r="EM30" i="6"/>
  <c r="EL30" i="6"/>
  <c r="EI30" i="6"/>
  <c r="EH30" i="6"/>
  <c r="EG30" i="6"/>
  <c r="EF30" i="6"/>
  <c r="EE30" i="6"/>
  <c r="ED30" i="6"/>
  <c r="DG30" i="6"/>
  <c r="DF30" i="6"/>
  <c r="DE30" i="6"/>
  <c r="DD30" i="6"/>
  <c r="DC30" i="6"/>
  <c r="DB30" i="6"/>
  <c r="CJ30" i="6"/>
  <c r="CE30" i="6"/>
  <c r="CD30" i="6"/>
  <c r="CC30" i="6"/>
  <c r="BM30" i="6"/>
  <c r="BL30" i="6"/>
  <c r="BK30" i="6"/>
  <c r="BJ30" i="6"/>
  <c r="BI30" i="6"/>
  <c r="BH30" i="6"/>
  <c r="BG30" i="6"/>
  <c r="BF30" i="6"/>
  <c r="BC30" i="6"/>
  <c r="BB30" i="6"/>
  <c r="BA30" i="6"/>
  <c r="AZ30" i="6"/>
  <c r="AY30" i="6"/>
  <c r="AX30" i="6"/>
  <c r="AK30" i="6"/>
  <c r="AJ30" i="6"/>
  <c r="AI30" i="6"/>
  <c r="AE30" i="6"/>
  <c r="AD30" i="6"/>
  <c r="AC30" i="6"/>
  <c r="Y30" i="6"/>
  <c r="X30" i="6"/>
  <c r="W30" i="6"/>
  <c r="S30" i="6"/>
  <c r="R30" i="6"/>
  <c r="Q30" i="6"/>
  <c r="K30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F29" i="6"/>
  <c r="FE29" i="6"/>
  <c r="FD29" i="6"/>
  <c r="FC29" i="6"/>
  <c r="EW29" i="6"/>
  <c r="EV29" i="6"/>
  <c r="EU29" i="6"/>
  <c r="ET29" i="6"/>
  <c r="ES29" i="6"/>
  <c r="ER29" i="6"/>
  <c r="EQ29" i="6"/>
  <c r="EP29" i="6"/>
  <c r="EO29" i="6"/>
  <c r="EN29" i="6"/>
  <c r="EM29" i="6"/>
  <c r="EL29" i="6"/>
  <c r="EI29" i="6"/>
  <c r="EH29" i="6"/>
  <c r="EG29" i="6"/>
  <c r="EF29" i="6"/>
  <c r="EE29" i="6"/>
  <c r="ED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CK29" i="6"/>
  <c r="CJ29" i="6"/>
  <c r="CE29" i="6"/>
  <c r="CD29" i="6"/>
  <c r="CC29" i="6"/>
  <c r="BM29" i="6"/>
  <c r="BL29" i="6"/>
  <c r="BK29" i="6"/>
  <c r="BJ29" i="6"/>
  <c r="BI29" i="6"/>
  <c r="BH29" i="6"/>
  <c r="BG29" i="6"/>
  <c r="BF29" i="6"/>
  <c r="BC29" i="6"/>
  <c r="BB29" i="6"/>
  <c r="BA29" i="6"/>
  <c r="AZ29" i="6"/>
  <c r="AY29" i="6"/>
  <c r="AX29" i="6"/>
  <c r="AK29" i="6"/>
  <c r="AJ29" i="6"/>
  <c r="AI29" i="6"/>
  <c r="AE29" i="6"/>
  <c r="AD29" i="6"/>
  <c r="AC29" i="6"/>
  <c r="Y29" i="6"/>
  <c r="X29" i="6"/>
  <c r="W29" i="6"/>
  <c r="S29" i="6"/>
  <c r="R29" i="6"/>
  <c r="Q29" i="6"/>
  <c r="K29" i="6"/>
  <c r="FV28" i="6"/>
  <c r="FU28" i="6"/>
  <c r="FT28" i="6"/>
  <c r="FS28" i="6"/>
  <c r="FR28" i="6"/>
  <c r="FQ28" i="6"/>
  <c r="FP28" i="6"/>
  <c r="FO28" i="6"/>
  <c r="FN28" i="6"/>
  <c r="FM28" i="6"/>
  <c r="FL28" i="6"/>
  <c r="FK28" i="6"/>
  <c r="FF28" i="6"/>
  <c r="FE28" i="6"/>
  <c r="EW28" i="6"/>
  <c r="EV28" i="6"/>
  <c r="EU28" i="6"/>
  <c r="ET28" i="6"/>
  <c r="ES28" i="6"/>
  <c r="ER28" i="6"/>
  <c r="EQ28" i="6"/>
  <c r="EP28" i="6"/>
  <c r="EO28" i="6"/>
  <c r="EN28" i="6"/>
  <c r="EM28" i="6"/>
  <c r="EL28" i="6"/>
  <c r="EI28" i="6"/>
  <c r="EH28" i="6"/>
  <c r="EG28" i="6"/>
  <c r="EF28" i="6"/>
  <c r="EE28" i="6"/>
  <c r="ED28" i="6"/>
  <c r="DY28" i="6"/>
  <c r="DX28" i="6"/>
  <c r="DW28" i="6"/>
  <c r="DV28" i="6"/>
  <c r="DQ28" i="6"/>
  <c r="DP28" i="6"/>
  <c r="DO28" i="6"/>
  <c r="DN28" i="6"/>
  <c r="DK28" i="6"/>
  <c r="DJ28" i="6"/>
  <c r="DG28" i="6"/>
  <c r="DF28" i="6"/>
  <c r="DE28" i="6"/>
  <c r="DD28" i="6"/>
  <c r="DC28" i="6"/>
  <c r="DB28" i="6"/>
  <c r="CK28" i="6"/>
  <c r="CJ28" i="6"/>
  <c r="CE28" i="6"/>
  <c r="CD28" i="6"/>
  <c r="CC28" i="6"/>
  <c r="BM28" i="6"/>
  <c r="BL28" i="6"/>
  <c r="BK28" i="6"/>
  <c r="BJ28" i="6"/>
  <c r="BI28" i="6"/>
  <c r="BH28" i="6"/>
  <c r="BG28" i="6"/>
  <c r="BF28" i="6"/>
  <c r="BC28" i="6"/>
  <c r="BB28" i="6"/>
  <c r="BA28" i="6"/>
  <c r="AZ28" i="6"/>
  <c r="AY28" i="6"/>
  <c r="AX28" i="6"/>
  <c r="AK28" i="6"/>
  <c r="AJ28" i="6"/>
  <c r="AI28" i="6"/>
  <c r="AE28" i="6"/>
  <c r="AD28" i="6"/>
  <c r="AC28" i="6"/>
  <c r="Y28" i="6"/>
  <c r="X28" i="6"/>
  <c r="W28" i="6"/>
  <c r="S28" i="6"/>
  <c r="R28" i="6"/>
  <c r="Q28" i="6"/>
  <c r="K28" i="6"/>
  <c r="FV27" i="6"/>
  <c r="FU27" i="6"/>
  <c r="FT27" i="6"/>
  <c r="FS27" i="6"/>
  <c r="FP27" i="6"/>
  <c r="FO27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EW27" i="6"/>
  <c r="EV27" i="6"/>
  <c r="EU27" i="6"/>
  <c r="ET27" i="6"/>
  <c r="ES27" i="6"/>
  <c r="ER27" i="6"/>
  <c r="EQ27" i="6"/>
  <c r="EP27" i="6"/>
  <c r="EO27" i="6"/>
  <c r="EN27" i="6"/>
  <c r="EM27" i="6"/>
  <c r="EL27" i="6"/>
  <c r="EI27" i="6"/>
  <c r="EH27" i="6"/>
  <c r="EG27" i="6"/>
  <c r="EF27" i="6"/>
  <c r="EE27" i="6"/>
  <c r="ED27" i="6"/>
  <c r="DY27" i="6"/>
  <c r="DX27" i="6"/>
  <c r="DU27" i="6"/>
  <c r="DT27" i="6"/>
  <c r="DS27" i="6"/>
  <c r="DR27" i="6"/>
  <c r="DQ27" i="6"/>
  <c r="DP27" i="6"/>
  <c r="DO27" i="6"/>
  <c r="DN27" i="6"/>
  <c r="DK27" i="6"/>
  <c r="DJ27" i="6"/>
  <c r="DI27" i="6"/>
  <c r="DH27" i="6"/>
  <c r="DG27" i="6"/>
  <c r="DF27" i="6"/>
  <c r="DE27" i="6"/>
  <c r="DD27" i="6"/>
  <c r="DC27" i="6"/>
  <c r="DB27" i="6"/>
  <c r="CK27" i="6"/>
  <c r="CJ27" i="6"/>
  <c r="CH27" i="6"/>
  <c r="CE27" i="6"/>
  <c r="CD27" i="6"/>
  <c r="CC27" i="6"/>
  <c r="BM27" i="6"/>
  <c r="BL27" i="6"/>
  <c r="BK27" i="6"/>
  <c r="BJ27" i="6"/>
  <c r="BI27" i="6"/>
  <c r="BH27" i="6"/>
  <c r="BG27" i="6"/>
  <c r="BF27" i="6"/>
  <c r="BC27" i="6"/>
  <c r="BB27" i="6"/>
  <c r="BA27" i="6"/>
  <c r="AZ27" i="6"/>
  <c r="AY27" i="6"/>
  <c r="AX27" i="6"/>
  <c r="AK27" i="6"/>
  <c r="AJ27" i="6"/>
  <c r="AI27" i="6"/>
  <c r="AE27" i="6"/>
  <c r="AD27" i="6"/>
  <c r="AC27" i="6"/>
  <c r="Y27" i="6"/>
  <c r="X27" i="6"/>
  <c r="W27" i="6"/>
  <c r="S27" i="6"/>
  <c r="R27" i="6"/>
  <c r="Q27" i="6"/>
  <c r="K27" i="6"/>
  <c r="FV26" i="6"/>
  <c r="FU26" i="6"/>
  <c r="FT26" i="6"/>
  <c r="FS26" i="6"/>
  <c r="FP26" i="6"/>
  <c r="FO26" i="6"/>
  <c r="ES26" i="6"/>
  <c r="ER26" i="6"/>
  <c r="EO26" i="6"/>
  <c r="EN26" i="6"/>
  <c r="EM26" i="6"/>
  <c r="EL26" i="6"/>
  <c r="EI26" i="6"/>
  <c r="EH26" i="6"/>
  <c r="EG26" i="6"/>
  <c r="EF26" i="6"/>
  <c r="EE26" i="6"/>
  <c r="ED26" i="6"/>
  <c r="DK26" i="6"/>
  <c r="DJ26" i="6"/>
  <c r="DG26" i="6"/>
  <c r="DF26" i="6"/>
  <c r="DE26" i="6"/>
  <c r="DD26" i="6"/>
  <c r="DC26" i="6"/>
  <c r="DB26" i="6"/>
  <c r="CK26" i="6"/>
  <c r="CJ26" i="6"/>
  <c r="CE26" i="6"/>
  <c r="CD26" i="6"/>
  <c r="CC26" i="6"/>
  <c r="BM26" i="6"/>
  <c r="BL26" i="6"/>
  <c r="BK26" i="6"/>
  <c r="BJ26" i="6"/>
  <c r="BI26" i="6"/>
  <c r="BH26" i="6"/>
  <c r="BG26" i="6"/>
  <c r="BF26" i="6"/>
  <c r="BC26" i="6"/>
  <c r="BB26" i="6"/>
  <c r="BA26" i="6"/>
  <c r="AZ26" i="6"/>
  <c r="AY26" i="6"/>
  <c r="AX26" i="6"/>
  <c r="AK26" i="6"/>
  <c r="AJ26" i="6"/>
  <c r="AI26" i="6"/>
  <c r="AE26" i="6"/>
  <c r="AD26" i="6"/>
  <c r="AC26" i="6"/>
  <c r="Y26" i="6"/>
  <c r="X26" i="6"/>
  <c r="W26" i="6"/>
  <c r="S26" i="6"/>
  <c r="R26" i="6"/>
  <c r="Q26" i="6"/>
  <c r="K26" i="6"/>
  <c r="FV25" i="6"/>
  <c r="FU25" i="6"/>
  <c r="FT25" i="6"/>
  <c r="FS25" i="6"/>
  <c r="FP25" i="6"/>
  <c r="FO25" i="6"/>
  <c r="FL25" i="6"/>
  <c r="FK25" i="6"/>
  <c r="FF25" i="6"/>
  <c r="FE25" i="6"/>
  <c r="FD25" i="6"/>
  <c r="FC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I25" i="6"/>
  <c r="EH25" i="6"/>
  <c r="EG25" i="6"/>
  <c r="EF25" i="6"/>
  <c r="EE25" i="6"/>
  <c r="ED25" i="6"/>
  <c r="DU25" i="6"/>
  <c r="DT25" i="6"/>
  <c r="DQ25" i="6"/>
  <c r="DP25" i="6"/>
  <c r="DO25" i="6"/>
  <c r="DN25" i="6"/>
  <c r="DK25" i="6"/>
  <c r="DJ25" i="6"/>
  <c r="DG25" i="6"/>
  <c r="DF25" i="6"/>
  <c r="DE25" i="6"/>
  <c r="DD25" i="6"/>
  <c r="DC25" i="6"/>
  <c r="DB25" i="6"/>
  <c r="CK25" i="6"/>
  <c r="CJ25" i="6"/>
  <c r="CE25" i="6"/>
  <c r="CD25" i="6"/>
  <c r="CC25" i="6"/>
  <c r="BM25" i="6"/>
  <c r="BL25" i="6"/>
  <c r="BK25" i="6"/>
  <c r="BJ25" i="6"/>
  <c r="BI25" i="6"/>
  <c r="BH25" i="6"/>
  <c r="BG25" i="6"/>
  <c r="BF25" i="6"/>
  <c r="BC25" i="6"/>
  <c r="BB25" i="6"/>
  <c r="BA25" i="6"/>
  <c r="AZ25" i="6"/>
  <c r="AY25" i="6"/>
  <c r="AX25" i="6"/>
  <c r="AK25" i="6"/>
  <c r="AJ25" i="6"/>
  <c r="AI25" i="6"/>
  <c r="AE25" i="6"/>
  <c r="AD25" i="6"/>
  <c r="AC25" i="6"/>
  <c r="Y25" i="6"/>
  <c r="X25" i="6"/>
  <c r="W25" i="6"/>
  <c r="S25" i="6"/>
  <c r="R25" i="6"/>
  <c r="Q25" i="6"/>
  <c r="K25" i="6"/>
  <c r="FV24" i="6"/>
  <c r="FU24" i="6"/>
  <c r="FT24" i="6"/>
  <c r="FS24" i="6"/>
  <c r="FP24" i="6"/>
  <c r="FO24" i="6"/>
  <c r="FL24" i="6"/>
  <c r="FK24" i="6"/>
  <c r="FF24" i="6"/>
  <c r="FE24" i="6"/>
  <c r="EO24" i="6"/>
  <c r="EN24" i="6"/>
  <c r="EM24" i="6"/>
  <c r="EL24" i="6"/>
  <c r="EI24" i="6"/>
  <c r="EH24" i="6"/>
  <c r="EG24" i="6"/>
  <c r="EF24" i="6"/>
  <c r="EE24" i="6"/>
  <c r="ED24" i="6"/>
  <c r="DG24" i="6"/>
  <c r="DF24" i="6"/>
  <c r="DE24" i="6"/>
  <c r="DD24" i="6"/>
  <c r="DC24" i="6"/>
  <c r="DB24" i="6"/>
  <c r="CK24" i="6"/>
  <c r="CJ24" i="6"/>
  <c r="CE24" i="6"/>
  <c r="CD24" i="6"/>
  <c r="CC24" i="6"/>
  <c r="BM24" i="6"/>
  <c r="BL24" i="6"/>
  <c r="BK24" i="6"/>
  <c r="BJ24" i="6"/>
  <c r="BI24" i="6"/>
  <c r="BH24" i="6"/>
  <c r="BG24" i="6"/>
  <c r="BF24" i="6"/>
  <c r="BC24" i="6"/>
  <c r="BB24" i="6"/>
  <c r="BA24" i="6"/>
  <c r="AZ24" i="6"/>
  <c r="AY24" i="6"/>
  <c r="AX24" i="6"/>
  <c r="AK24" i="6"/>
  <c r="AJ24" i="6"/>
  <c r="AI24" i="6"/>
  <c r="AE24" i="6"/>
  <c r="AD24" i="6"/>
  <c r="AC24" i="6"/>
  <c r="Y24" i="6"/>
  <c r="X24" i="6"/>
  <c r="W24" i="6"/>
  <c r="S24" i="6"/>
  <c r="R24" i="6"/>
  <c r="Q24" i="6"/>
  <c r="K24" i="6"/>
  <c r="FV23" i="6"/>
  <c r="FU23" i="6"/>
  <c r="FT23" i="6"/>
  <c r="FS23" i="6"/>
  <c r="FP23" i="6"/>
  <c r="FO23" i="6"/>
  <c r="FN23" i="6"/>
  <c r="FM23" i="6"/>
  <c r="FL23" i="6"/>
  <c r="FK23" i="6"/>
  <c r="FF23" i="6"/>
  <c r="FE23" i="6"/>
  <c r="EW23" i="6"/>
  <c r="EV23" i="6"/>
  <c r="EU23" i="6"/>
  <c r="ET23" i="6"/>
  <c r="ES23" i="6"/>
  <c r="ER23" i="6"/>
  <c r="EQ23" i="6"/>
  <c r="EP23" i="6"/>
  <c r="EO23" i="6"/>
  <c r="EN23" i="6"/>
  <c r="EM23" i="6"/>
  <c r="EL23" i="6"/>
  <c r="EI23" i="6"/>
  <c r="EH23" i="6"/>
  <c r="EG23" i="6"/>
  <c r="EF23" i="6"/>
  <c r="EE23" i="6"/>
  <c r="ED23" i="6"/>
  <c r="DO23" i="6"/>
  <c r="DN23" i="6"/>
  <c r="DI23" i="6"/>
  <c r="DH23" i="6"/>
  <c r="DG23" i="6"/>
  <c r="DF23" i="6"/>
  <c r="DE23" i="6"/>
  <c r="DD23" i="6"/>
  <c r="DC23" i="6"/>
  <c r="DB23" i="6"/>
  <c r="CK23" i="6"/>
  <c r="CJ23" i="6"/>
  <c r="CI23" i="6"/>
  <c r="CH23" i="6"/>
  <c r="CE23" i="6"/>
  <c r="CD23" i="6"/>
  <c r="CC23" i="6"/>
  <c r="BM23" i="6"/>
  <c r="BL23" i="6"/>
  <c r="BK23" i="6"/>
  <c r="BJ23" i="6"/>
  <c r="BI23" i="6"/>
  <c r="BH23" i="6"/>
  <c r="BG23" i="6"/>
  <c r="BF23" i="6"/>
  <c r="BC23" i="6"/>
  <c r="BB23" i="6"/>
  <c r="BA23" i="6"/>
  <c r="AZ23" i="6"/>
  <c r="AY23" i="6"/>
  <c r="AX23" i="6"/>
  <c r="AK23" i="6"/>
  <c r="AJ23" i="6"/>
  <c r="AI23" i="6"/>
  <c r="AE23" i="6"/>
  <c r="AD23" i="6"/>
  <c r="AC23" i="6"/>
  <c r="Y23" i="6"/>
  <c r="X23" i="6"/>
  <c r="W23" i="6"/>
  <c r="S23" i="6"/>
  <c r="R23" i="6"/>
  <c r="Q23" i="6"/>
  <c r="K23" i="6"/>
  <c r="FV22" i="6"/>
  <c r="FU22" i="6"/>
  <c r="FT22" i="6"/>
  <c r="FS22" i="6"/>
  <c r="FP22" i="6"/>
  <c r="FO22" i="6"/>
  <c r="FN22" i="6"/>
  <c r="FM22" i="6"/>
  <c r="FL22" i="6"/>
  <c r="FK22" i="6"/>
  <c r="FJ22" i="6"/>
  <c r="FI22" i="6"/>
  <c r="FH22" i="6"/>
  <c r="FG22" i="6"/>
  <c r="FF22" i="6"/>
  <c r="FE22" i="6"/>
  <c r="EW22" i="6"/>
  <c r="EV22" i="6"/>
  <c r="EU22" i="6"/>
  <c r="ET22" i="6"/>
  <c r="ES22" i="6"/>
  <c r="ER22" i="6"/>
  <c r="EQ22" i="6"/>
  <c r="EP22" i="6"/>
  <c r="EO22" i="6"/>
  <c r="EN22" i="6"/>
  <c r="EM22" i="6"/>
  <c r="EL22" i="6"/>
  <c r="EI22" i="6"/>
  <c r="EH22" i="6"/>
  <c r="EG22" i="6"/>
  <c r="EF22" i="6"/>
  <c r="EE22" i="6"/>
  <c r="ED22" i="6"/>
  <c r="DO22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B22" i="6"/>
  <c r="CK22" i="6"/>
  <c r="CJ22" i="6"/>
  <c r="CI22" i="6"/>
  <c r="CH22" i="6"/>
  <c r="CE22" i="6"/>
  <c r="CD22" i="6"/>
  <c r="CC22" i="6"/>
  <c r="BM22" i="6"/>
  <c r="BL22" i="6"/>
  <c r="BK22" i="6"/>
  <c r="BJ22" i="6"/>
  <c r="BI22" i="6"/>
  <c r="BH22" i="6"/>
  <c r="BG22" i="6"/>
  <c r="BF22" i="6"/>
  <c r="BC22" i="6"/>
  <c r="BB22" i="6"/>
  <c r="BA22" i="6"/>
  <c r="AZ22" i="6"/>
  <c r="AY22" i="6"/>
  <c r="AX22" i="6"/>
  <c r="AK22" i="6"/>
  <c r="AJ22" i="6"/>
  <c r="AI22" i="6"/>
  <c r="AE22" i="6"/>
  <c r="AD22" i="6"/>
  <c r="AC22" i="6"/>
  <c r="Y22" i="6"/>
  <c r="X22" i="6"/>
  <c r="W22" i="6"/>
  <c r="S22" i="6"/>
  <c r="R22" i="6"/>
  <c r="Q22" i="6"/>
  <c r="K22" i="6"/>
  <c r="FV21" i="6"/>
  <c r="FU21" i="6"/>
  <c r="FT21" i="6"/>
  <c r="FS21" i="6"/>
  <c r="FR21" i="6"/>
  <c r="FQ21" i="6"/>
  <c r="FP21" i="6"/>
  <c r="FO21" i="6"/>
  <c r="FN21" i="6"/>
  <c r="FM21" i="6"/>
  <c r="FL21" i="6"/>
  <c r="FK21" i="6"/>
  <c r="FF21" i="6"/>
  <c r="FE21" i="6"/>
  <c r="FD21" i="6"/>
  <c r="FC21" i="6"/>
  <c r="ES21" i="6"/>
  <c r="ER21" i="6"/>
  <c r="EO21" i="6"/>
  <c r="EN21" i="6"/>
  <c r="EM21" i="6"/>
  <c r="EL21" i="6"/>
  <c r="EI21" i="6"/>
  <c r="EH21" i="6"/>
  <c r="EG21" i="6"/>
  <c r="EF21" i="6"/>
  <c r="EE21" i="6"/>
  <c r="ED21" i="6"/>
  <c r="DK21" i="6"/>
  <c r="DJ21" i="6"/>
  <c r="DG21" i="6"/>
  <c r="DF21" i="6"/>
  <c r="DE21" i="6"/>
  <c r="DD21" i="6"/>
  <c r="DC21" i="6"/>
  <c r="DB21" i="6"/>
  <c r="DA21" i="6"/>
  <c r="CZ21" i="6"/>
  <c r="CK21" i="6"/>
  <c r="CJ21" i="6"/>
  <c r="CI21" i="6"/>
  <c r="CH21" i="6"/>
  <c r="CE21" i="6"/>
  <c r="CD21" i="6"/>
  <c r="CC21" i="6"/>
  <c r="BM21" i="6"/>
  <c r="BL21" i="6"/>
  <c r="BK21" i="6"/>
  <c r="BJ21" i="6"/>
  <c r="BI21" i="6"/>
  <c r="BH21" i="6"/>
  <c r="BG21" i="6"/>
  <c r="BF21" i="6"/>
  <c r="BC21" i="6"/>
  <c r="BB21" i="6"/>
  <c r="BA21" i="6"/>
  <c r="AZ21" i="6"/>
  <c r="AY21" i="6"/>
  <c r="AX21" i="6"/>
  <c r="AK21" i="6"/>
  <c r="AJ21" i="6"/>
  <c r="AI21" i="6"/>
  <c r="AE21" i="6"/>
  <c r="AD21" i="6"/>
  <c r="AC21" i="6"/>
  <c r="Y21" i="6"/>
  <c r="X21" i="6"/>
  <c r="W21" i="6"/>
  <c r="S21" i="6"/>
  <c r="R21" i="6"/>
  <c r="Q21" i="6"/>
  <c r="K21" i="6"/>
  <c r="FV20" i="6"/>
  <c r="FU20" i="6"/>
  <c r="FT20" i="6"/>
  <c r="FS20" i="6"/>
  <c r="FP20" i="6"/>
  <c r="FO20" i="6"/>
  <c r="FN20" i="6"/>
  <c r="FM20" i="6"/>
  <c r="EW20" i="6"/>
  <c r="EV20" i="6"/>
  <c r="EU20" i="6"/>
  <c r="ET20" i="6"/>
  <c r="EQ20" i="6"/>
  <c r="EP20" i="6"/>
  <c r="EO20" i="6"/>
  <c r="EN20" i="6"/>
  <c r="EM20" i="6"/>
  <c r="EL20" i="6"/>
  <c r="EI20" i="6"/>
  <c r="EH20" i="6"/>
  <c r="EG20" i="6"/>
  <c r="EF20" i="6"/>
  <c r="EE20" i="6"/>
  <c r="ED20" i="6"/>
  <c r="DO20" i="6"/>
  <c r="DN20" i="6"/>
  <c r="DG20" i="6"/>
  <c r="DF20" i="6"/>
  <c r="DE20" i="6"/>
  <c r="DD20" i="6"/>
  <c r="DC20" i="6"/>
  <c r="DB20" i="6"/>
  <c r="CK20" i="6"/>
  <c r="CJ20" i="6"/>
  <c r="CE20" i="6"/>
  <c r="CD20" i="6"/>
  <c r="CC20" i="6"/>
  <c r="BM20" i="6"/>
  <c r="BL20" i="6"/>
  <c r="BK20" i="6"/>
  <c r="BJ20" i="6"/>
  <c r="BI20" i="6"/>
  <c r="BH20" i="6"/>
  <c r="BG20" i="6"/>
  <c r="BF20" i="6"/>
  <c r="BC20" i="6"/>
  <c r="BB20" i="6"/>
  <c r="BA20" i="6"/>
  <c r="AZ20" i="6"/>
  <c r="AY20" i="6"/>
  <c r="AX20" i="6"/>
  <c r="AK20" i="6"/>
  <c r="AJ20" i="6"/>
  <c r="AI20" i="6"/>
  <c r="AE20" i="6"/>
  <c r="AD20" i="6"/>
  <c r="AC20" i="6"/>
  <c r="Y20" i="6"/>
  <c r="X20" i="6"/>
  <c r="W20" i="6"/>
  <c r="S20" i="6"/>
  <c r="R20" i="6"/>
  <c r="Q20" i="6"/>
  <c r="K20" i="6"/>
  <c r="FV19" i="6"/>
  <c r="FU19" i="6"/>
  <c r="FT19" i="6"/>
  <c r="FS19" i="6"/>
  <c r="FR19" i="6"/>
  <c r="FQ19" i="6"/>
  <c r="FP19" i="6"/>
  <c r="FO19" i="6"/>
  <c r="FN19" i="6"/>
  <c r="FM19" i="6"/>
  <c r="FL19" i="6"/>
  <c r="FK19" i="6"/>
  <c r="FJ19" i="6"/>
  <c r="FI19" i="6"/>
  <c r="FH19" i="6"/>
  <c r="FG19" i="6"/>
  <c r="FF19" i="6"/>
  <c r="FE19" i="6"/>
  <c r="FD19" i="6"/>
  <c r="FC19" i="6"/>
  <c r="EW19" i="6"/>
  <c r="EV19" i="6"/>
  <c r="EU19" i="6"/>
  <c r="ET19" i="6"/>
  <c r="ES19" i="6"/>
  <c r="ER19" i="6"/>
  <c r="EQ19" i="6"/>
  <c r="EP19" i="6"/>
  <c r="EO19" i="6"/>
  <c r="EN19" i="6"/>
  <c r="EM19" i="6"/>
  <c r="EL19" i="6"/>
  <c r="EI19" i="6"/>
  <c r="EH19" i="6"/>
  <c r="EG19" i="6"/>
  <c r="EF19" i="6"/>
  <c r="EE19" i="6"/>
  <c r="ED19" i="6"/>
  <c r="DW19" i="6"/>
  <c r="DV19" i="6"/>
  <c r="DU19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DE19" i="6"/>
  <c r="DD19" i="6"/>
  <c r="DC19" i="6"/>
  <c r="DB19" i="6"/>
  <c r="CK19" i="6"/>
  <c r="CJ19" i="6"/>
  <c r="CH19" i="6"/>
  <c r="CE19" i="6"/>
  <c r="CD19" i="6"/>
  <c r="CC19" i="6"/>
  <c r="BM19" i="6"/>
  <c r="BL19" i="6"/>
  <c r="BK19" i="6"/>
  <c r="BJ19" i="6"/>
  <c r="BI19" i="6"/>
  <c r="BH19" i="6"/>
  <c r="BG19" i="6"/>
  <c r="BF19" i="6"/>
  <c r="BC19" i="6"/>
  <c r="BB19" i="6"/>
  <c r="BA19" i="6"/>
  <c r="AZ19" i="6"/>
  <c r="AY19" i="6"/>
  <c r="AX19" i="6"/>
  <c r="AK19" i="6"/>
  <c r="AJ19" i="6"/>
  <c r="AI19" i="6"/>
  <c r="AE19" i="6"/>
  <c r="AD19" i="6"/>
  <c r="AC19" i="6"/>
  <c r="Y19" i="6"/>
  <c r="X19" i="6"/>
  <c r="W19" i="6"/>
  <c r="S19" i="6"/>
  <c r="R19" i="6"/>
  <c r="Q19" i="6"/>
  <c r="K19" i="6"/>
  <c r="FV18" i="6"/>
  <c r="FU18" i="6"/>
  <c r="FT18" i="6"/>
  <c r="FS18" i="6"/>
  <c r="FR18" i="6"/>
  <c r="FQ18" i="6"/>
  <c r="FP18" i="6"/>
  <c r="FO18" i="6"/>
  <c r="FN18" i="6"/>
  <c r="FM18" i="6"/>
  <c r="FL18" i="6"/>
  <c r="FK18" i="6"/>
  <c r="FH18" i="6"/>
  <c r="FG18" i="6"/>
  <c r="FF18" i="6"/>
  <c r="FE18" i="6"/>
  <c r="FD18" i="6"/>
  <c r="FC18" i="6"/>
  <c r="EW18" i="6"/>
  <c r="EV18" i="6"/>
  <c r="EU18" i="6"/>
  <c r="ET18" i="6"/>
  <c r="ES18" i="6"/>
  <c r="ER18" i="6"/>
  <c r="EQ18" i="6"/>
  <c r="EP18" i="6"/>
  <c r="EO18" i="6"/>
  <c r="EN18" i="6"/>
  <c r="EM18" i="6"/>
  <c r="EL18" i="6"/>
  <c r="EI18" i="6"/>
  <c r="EH18" i="6"/>
  <c r="EG18" i="6"/>
  <c r="EF18" i="6"/>
  <c r="EE18" i="6"/>
  <c r="ED18" i="6"/>
  <c r="DU18" i="6"/>
  <c r="DT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CK18" i="6"/>
  <c r="CJ18" i="6"/>
  <c r="CI18" i="6"/>
  <c r="CH18" i="6"/>
  <c r="CE18" i="6"/>
  <c r="CD18" i="6"/>
  <c r="CC18" i="6"/>
  <c r="BM18" i="6"/>
  <c r="BL18" i="6"/>
  <c r="BK18" i="6"/>
  <c r="BJ18" i="6"/>
  <c r="BI18" i="6"/>
  <c r="BH18" i="6"/>
  <c r="BG18" i="6"/>
  <c r="BF18" i="6"/>
  <c r="BC18" i="6"/>
  <c r="BB18" i="6"/>
  <c r="BA18" i="6"/>
  <c r="AZ18" i="6"/>
  <c r="AY18" i="6"/>
  <c r="AX18" i="6"/>
  <c r="AK18" i="6"/>
  <c r="AJ18" i="6"/>
  <c r="AI18" i="6"/>
  <c r="AE18" i="6"/>
  <c r="AD18" i="6"/>
  <c r="AC18" i="6"/>
  <c r="Y18" i="6"/>
  <c r="X18" i="6"/>
  <c r="W18" i="6"/>
  <c r="S18" i="6"/>
  <c r="R18" i="6"/>
  <c r="Q18" i="6"/>
  <c r="K18" i="6"/>
  <c r="FV17" i="6"/>
  <c r="FU17" i="6"/>
  <c r="FT17" i="6"/>
  <c r="FS17" i="6"/>
  <c r="FL17" i="6"/>
  <c r="FK17" i="6"/>
  <c r="FF17" i="6"/>
  <c r="FE17" i="6"/>
  <c r="EW17" i="6"/>
  <c r="EV17" i="6"/>
  <c r="ES17" i="6"/>
  <c r="ER17" i="6"/>
  <c r="EQ17" i="6"/>
  <c r="EP17" i="6"/>
  <c r="EO17" i="6"/>
  <c r="EN17" i="6"/>
  <c r="EM17" i="6"/>
  <c r="EL17" i="6"/>
  <c r="EI17" i="6"/>
  <c r="EH17" i="6"/>
  <c r="EG17" i="6"/>
  <c r="EF17" i="6"/>
  <c r="EE17" i="6"/>
  <c r="ED17" i="6"/>
  <c r="DO17" i="6"/>
  <c r="DN17" i="6"/>
  <c r="DG17" i="6"/>
  <c r="DF17" i="6"/>
  <c r="DE17" i="6"/>
  <c r="DD17" i="6"/>
  <c r="DC17" i="6"/>
  <c r="DB17" i="6"/>
  <c r="CK17" i="6"/>
  <c r="CJ17" i="6"/>
  <c r="CE17" i="6"/>
  <c r="CD17" i="6"/>
  <c r="CC17" i="6"/>
  <c r="BM17" i="6"/>
  <c r="BL17" i="6"/>
  <c r="BK17" i="6"/>
  <c r="BJ17" i="6"/>
  <c r="BI17" i="6"/>
  <c r="BH17" i="6"/>
  <c r="BG17" i="6"/>
  <c r="BF17" i="6"/>
  <c r="BC17" i="6"/>
  <c r="BB17" i="6"/>
  <c r="BA17" i="6"/>
  <c r="AZ17" i="6"/>
  <c r="AY17" i="6"/>
  <c r="AX17" i="6"/>
  <c r="AK17" i="6"/>
  <c r="AJ17" i="6"/>
  <c r="AI17" i="6"/>
  <c r="AE17" i="6"/>
  <c r="AD17" i="6"/>
  <c r="AC17" i="6"/>
  <c r="Y17" i="6"/>
  <c r="X17" i="6"/>
  <c r="W17" i="6"/>
  <c r="S17" i="6"/>
  <c r="R17" i="6"/>
  <c r="Q17" i="6"/>
  <c r="K17" i="6"/>
  <c r="FV16" i="6"/>
  <c r="FU16" i="6"/>
  <c r="FT16" i="6"/>
  <c r="FS16" i="6"/>
  <c r="EO16" i="6"/>
  <c r="EN16" i="6"/>
  <c r="EM16" i="6"/>
  <c r="EL16" i="6"/>
  <c r="EI16" i="6"/>
  <c r="EH16" i="6"/>
  <c r="EG16" i="6"/>
  <c r="EF16" i="6"/>
  <c r="EE16" i="6"/>
  <c r="ED16" i="6"/>
  <c r="DG16" i="6"/>
  <c r="DF16" i="6"/>
  <c r="DE16" i="6"/>
  <c r="DD16" i="6"/>
  <c r="DC16" i="6"/>
  <c r="DB16" i="6"/>
  <c r="CK16" i="6"/>
  <c r="CJ16" i="6"/>
  <c r="CE16" i="6"/>
  <c r="CD16" i="6"/>
  <c r="CC16" i="6"/>
  <c r="BM16" i="6"/>
  <c r="BL16" i="6"/>
  <c r="BK16" i="6"/>
  <c r="BJ16" i="6"/>
  <c r="BI16" i="6"/>
  <c r="BH16" i="6"/>
  <c r="BG16" i="6"/>
  <c r="BF16" i="6"/>
  <c r="BC16" i="6"/>
  <c r="BB16" i="6"/>
  <c r="BA16" i="6"/>
  <c r="AZ16" i="6"/>
  <c r="AY16" i="6"/>
  <c r="AX16" i="6"/>
  <c r="AK16" i="6"/>
  <c r="AJ16" i="6"/>
  <c r="AI16" i="6"/>
  <c r="AE16" i="6"/>
  <c r="AD16" i="6"/>
  <c r="AC16" i="6"/>
  <c r="Y16" i="6"/>
  <c r="X16" i="6"/>
  <c r="W16" i="6"/>
  <c r="S16" i="6"/>
  <c r="R16" i="6"/>
  <c r="Q16" i="6"/>
  <c r="K16" i="6"/>
  <c r="FV15" i="6"/>
  <c r="FU15" i="6"/>
  <c r="FT15" i="6"/>
  <c r="FS15" i="6"/>
  <c r="EO15" i="6"/>
  <c r="EN15" i="6"/>
  <c r="EM15" i="6"/>
  <c r="EL15" i="6"/>
  <c r="EI15" i="6"/>
  <c r="EH15" i="6"/>
  <c r="EG15" i="6"/>
  <c r="EF15" i="6"/>
  <c r="EE15" i="6"/>
  <c r="ED15" i="6"/>
  <c r="DG15" i="6"/>
  <c r="DF15" i="6"/>
  <c r="DE15" i="6"/>
  <c r="DD15" i="6"/>
  <c r="DC15" i="6"/>
  <c r="DB15" i="6"/>
  <c r="CK15" i="6"/>
  <c r="CJ15" i="6"/>
  <c r="CE15" i="6"/>
  <c r="CD15" i="6"/>
  <c r="CC15" i="6"/>
  <c r="BM15" i="6"/>
  <c r="BL15" i="6"/>
  <c r="BK15" i="6"/>
  <c r="BJ15" i="6"/>
  <c r="BI15" i="6"/>
  <c r="BH15" i="6"/>
  <c r="BG15" i="6"/>
  <c r="BF15" i="6"/>
  <c r="BC15" i="6"/>
  <c r="BB15" i="6"/>
  <c r="BA15" i="6"/>
  <c r="AZ15" i="6"/>
  <c r="AY15" i="6"/>
  <c r="AX15" i="6"/>
  <c r="AK15" i="6"/>
  <c r="AJ15" i="6"/>
  <c r="AI15" i="6"/>
  <c r="AE15" i="6"/>
  <c r="AD15" i="6"/>
  <c r="AC15" i="6"/>
  <c r="Y15" i="6"/>
  <c r="X15" i="6"/>
  <c r="W15" i="6"/>
  <c r="S15" i="6"/>
  <c r="R15" i="6"/>
  <c r="Q15" i="6"/>
  <c r="K15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H14" i="6"/>
  <c r="FG14" i="6"/>
  <c r="FF14" i="6"/>
  <c r="FE14" i="6"/>
  <c r="FD14" i="6"/>
  <c r="FC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I14" i="6"/>
  <c r="EH14" i="6"/>
  <c r="EG14" i="6"/>
  <c r="EF14" i="6"/>
  <c r="EE14" i="6"/>
  <c r="ED14" i="6"/>
  <c r="DW14" i="6"/>
  <c r="DV14" i="6"/>
  <c r="DU14" i="6"/>
  <c r="DT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K14" i="6"/>
  <c r="CJ14" i="6"/>
  <c r="CI14" i="6"/>
  <c r="CH14" i="6"/>
  <c r="CE14" i="6"/>
  <c r="CD14" i="6"/>
  <c r="CC14" i="6"/>
  <c r="BM14" i="6"/>
  <c r="BL14" i="6"/>
  <c r="BK14" i="6"/>
  <c r="BJ14" i="6"/>
  <c r="BI14" i="6"/>
  <c r="BH14" i="6"/>
  <c r="BG14" i="6"/>
  <c r="BF14" i="6"/>
  <c r="BC14" i="6"/>
  <c r="BB14" i="6"/>
  <c r="BA14" i="6"/>
  <c r="AZ14" i="6"/>
  <c r="AY14" i="6"/>
  <c r="AX14" i="6"/>
  <c r="AK14" i="6"/>
  <c r="AJ14" i="6"/>
  <c r="AI14" i="6"/>
  <c r="AE14" i="6"/>
  <c r="AD14" i="6"/>
  <c r="AC14" i="6"/>
  <c r="Y14" i="6"/>
  <c r="X14" i="6"/>
  <c r="W14" i="6"/>
  <c r="S14" i="6"/>
  <c r="R14" i="6"/>
  <c r="Q14" i="6"/>
  <c r="K14" i="6"/>
  <c r="FV13" i="6"/>
  <c r="FU13" i="6"/>
  <c r="FT13" i="6"/>
  <c r="FS13" i="6"/>
  <c r="FP13" i="6"/>
  <c r="FO13" i="6"/>
  <c r="FN13" i="6"/>
  <c r="FM13" i="6"/>
  <c r="ES13" i="6"/>
  <c r="ER13" i="6"/>
  <c r="EO13" i="6"/>
  <c r="EN13" i="6"/>
  <c r="EM13" i="6"/>
  <c r="EL13" i="6"/>
  <c r="EI13" i="6"/>
  <c r="EH13" i="6"/>
  <c r="EG13" i="6"/>
  <c r="EF13" i="6"/>
  <c r="EE13" i="6"/>
  <c r="ED13" i="6"/>
  <c r="DK13" i="6"/>
  <c r="DJ13" i="6"/>
  <c r="DG13" i="6"/>
  <c r="DF13" i="6"/>
  <c r="DE13" i="6"/>
  <c r="DD13" i="6"/>
  <c r="DC13" i="6"/>
  <c r="DB13" i="6"/>
  <c r="CK13" i="6"/>
  <c r="CJ13" i="6"/>
  <c r="CE13" i="6"/>
  <c r="CD13" i="6"/>
  <c r="CC13" i="6"/>
  <c r="BM13" i="6"/>
  <c r="BL13" i="6"/>
  <c r="BK13" i="6"/>
  <c r="BJ13" i="6"/>
  <c r="BI13" i="6"/>
  <c r="BH13" i="6"/>
  <c r="BG13" i="6"/>
  <c r="BF13" i="6"/>
  <c r="BC13" i="6"/>
  <c r="BB13" i="6"/>
  <c r="BA13" i="6"/>
  <c r="AZ13" i="6"/>
  <c r="AY13" i="6"/>
  <c r="AX13" i="6"/>
  <c r="AK13" i="6"/>
  <c r="AJ13" i="6"/>
  <c r="AI13" i="6"/>
  <c r="AE13" i="6"/>
  <c r="AD13" i="6"/>
  <c r="AC13" i="6"/>
  <c r="Y13" i="6"/>
  <c r="X13" i="6"/>
  <c r="W13" i="6"/>
  <c r="S13" i="6"/>
  <c r="R13" i="6"/>
  <c r="Q13" i="6"/>
  <c r="K13" i="6"/>
  <c r="FV12" i="6"/>
  <c r="FU12" i="6"/>
  <c r="FT12" i="6"/>
  <c r="FS12" i="6"/>
  <c r="FR12" i="6"/>
  <c r="FQ12" i="6"/>
  <c r="FP12" i="6"/>
  <c r="FO12" i="6"/>
  <c r="FN12" i="6"/>
  <c r="FM12" i="6"/>
  <c r="FL12" i="6"/>
  <c r="FK12" i="6"/>
  <c r="FH12" i="6"/>
  <c r="FG12" i="6"/>
  <c r="FF12" i="6"/>
  <c r="FE12" i="6"/>
  <c r="EW12" i="6"/>
  <c r="EV12" i="6"/>
  <c r="EU12" i="6"/>
  <c r="ET12" i="6"/>
  <c r="ES12" i="6"/>
  <c r="ER12" i="6"/>
  <c r="EQ12" i="6"/>
  <c r="EP12" i="6"/>
  <c r="EO12" i="6"/>
  <c r="EN12" i="6"/>
  <c r="EM12" i="6"/>
  <c r="EL12" i="6"/>
  <c r="EI12" i="6"/>
  <c r="EH12" i="6"/>
  <c r="EG12" i="6"/>
  <c r="EF12" i="6"/>
  <c r="EE12" i="6"/>
  <c r="ED12" i="6"/>
  <c r="DO12" i="6"/>
  <c r="DN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K12" i="6"/>
  <c r="CJ12" i="6"/>
  <c r="CI12" i="6"/>
  <c r="CH12" i="6"/>
  <c r="CE12" i="6"/>
  <c r="CD12" i="6"/>
  <c r="CC12" i="6"/>
  <c r="BM12" i="6"/>
  <c r="BL12" i="6"/>
  <c r="BK12" i="6"/>
  <c r="BJ12" i="6"/>
  <c r="BI12" i="6"/>
  <c r="BH12" i="6"/>
  <c r="BG12" i="6"/>
  <c r="BF12" i="6"/>
  <c r="BC12" i="6"/>
  <c r="BB12" i="6"/>
  <c r="BA12" i="6"/>
  <c r="AZ12" i="6"/>
  <c r="AY12" i="6"/>
  <c r="AX12" i="6"/>
  <c r="AK12" i="6"/>
  <c r="AJ12" i="6"/>
  <c r="AI12" i="6"/>
  <c r="AE12" i="6"/>
  <c r="AD12" i="6"/>
  <c r="AC12" i="6"/>
  <c r="Y12" i="6"/>
  <c r="X12" i="6"/>
  <c r="W12" i="6"/>
  <c r="K12" i="6"/>
  <c r="FV11" i="6"/>
  <c r="FU11" i="6"/>
  <c r="FT11" i="6"/>
  <c r="FS11" i="6"/>
  <c r="FR11" i="6"/>
  <c r="FQ11" i="6"/>
  <c r="FN11" i="6"/>
  <c r="FM11" i="6"/>
  <c r="FL11" i="6"/>
  <c r="FK11" i="6"/>
  <c r="FF11" i="6"/>
  <c r="FE11" i="6"/>
  <c r="EO11" i="6"/>
  <c r="EN11" i="6"/>
  <c r="EM11" i="6"/>
  <c r="EL11" i="6"/>
  <c r="EI11" i="6"/>
  <c r="EH11" i="6"/>
  <c r="EG11" i="6"/>
  <c r="EF11" i="6"/>
  <c r="EE11" i="6"/>
  <c r="ED11" i="6"/>
  <c r="DU11" i="6"/>
  <c r="DT11" i="6"/>
  <c r="DQ11" i="6"/>
  <c r="DP11" i="6"/>
  <c r="DI11" i="6"/>
  <c r="DH11" i="6"/>
  <c r="DG11" i="6"/>
  <c r="DF11" i="6"/>
  <c r="DE11" i="6"/>
  <c r="DD11" i="6"/>
  <c r="DC11" i="6"/>
  <c r="DB11" i="6"/>
  <c r="CK11" i="6"/>
  <c r="CJ11" i="6"/>
  <c r="CE11" i="6"/>
  <c r="CD11" i="6"/>
  <c r="CC11" i="6"/>
  <c r="BM11" i="6"/>
  <c r="BL11" i="6"/>
  <c r="BK11" i="6"/>
  <c r="BJ11" i="6"/>
  <c r="BI11" i="6"/>
  <c r="BH11" i="6"/>
  <c r="BG11" i="6"/>
  <c r="BF11" i="6"/>
  <c r="BC11" i="6"/>
  <c r="BB11" i="6"/>
  <c r="BA11" i="6"/>
  <c r="AZ11" i="6"/>
  <c r="AY11" i="6"/>
  <c r="AX11" i="6"/>
  <c r="AK11" i="6"/>
  <c r="AJ11" i="6"/>
  <c r="AI11" i="6"/>
  <c r="AE11" i="6"/>
  <c r="AD11" i="6"/>
  <c r="AC11" i="6"/>
  <c r="Y11" i="6"/>
  <c r="X11" i="6"/>
  <c r="W11" i="6"/>
  <c r="K11" i="6"/>
  <c r="FV10" i="6"/>
  <c r="FU10" i="6"/>
  <c r="FT10" i="6"/>
  <c r="FS10" i="6"/>
  <c r="FP10" i="6"/>
  <c r="FO10" i="6"/>
  <c r="FN10" i="6"/>
  <c r="FM10" i="6"/>
  <c r="EO10" i="6"/>
  <c r="EN10" i="6"/>
  <c r="EM10" i="6"/>
  <c r="EL10" i="6"/>
  <c r="EI10" i="6"/>
  <c r="EH10" i="6"/>
  <c r="EG10" i="6"/>
  <c r="EF10" i="6"/>
  <c r="EE10" i="6"/>
  <c r="ED10" i="6"/>
  <c r="DG10" i="6"/>
  <c r="DF10" i="6"/>
  <c r="DE10" i="6"/>
  <c r="DD10" i="6"/>
  <c r="DC10" i="6"/>
  <c r="DB10" i="6"/>
  <c r="CK10" i="6"/>
  <c r="CJ10" i="6"/>
  <c r="CE10" i="6"/>
  <c r="CD10" i="6"/>
  <c r="CC10" i="6"/>
  <c r="BM10" i="6"/>
  <c r="BL10" i="6"/>
  <c r="BK10" i="6"/>
  <c r="BJ10" i="6"/>
  <c r="BI10" i="6"/>
  <c r="BH10" i="6"/>
  <c r="BG10" i="6"/>
  <c r="BF10" i="6"/>
  <c r="BC10" i="6"/>
  <c r="BB10" i="6"/>
  <c r="BA10" i="6"/>
  <c r="AZ10" i="6"/>
  <c r="AY10" i="6"/>
  <c r="AX10" i="6"/>
  <c r="AK10" i="6"/>
  <c r="AJ10" i="6"/>
  <c r="AI10" i="6"/>
  <c r="AE10" i="6"/>
  <c r="AD10" i="6"/>
  <c r="AC10" i="6"/>
  <c r="Y10" i="6"/>
  <c r="X10" i="6"/>
  <c r="W10" i="6"/>
  <c r="K10" i="6"/>
  <c r="FV9" i="6"/>
  <c r="FU9" i="6"/>
  <c r="FT9" i="6"/>
  <c r="FS9" i="6"/>
  <c r="FR9" i="6"/>
  <c r="FQ9" i="6"/>
  <c r="FP9" i="6"/>
  <c r="FO9" i="6"/>
  <c r="FN9" i="6"/>
  <c r="FM9" i="6"/>
  <c r="FL9" i="6"/>
  <c r="FK9" i="6"/>
  <c r="FH9" i="6"/>
  <c r="FG9" i="6"/>
  <c r="FF9" i="6"/>
  <c r="FE9" i="6"/>
  <c r="FD9" i="6"/>
  <c r="FC9" i="6"/>
  <c r="EW9" i="6"/>
  <c r="EV9" i="6"/>
  <c r="EU9" i="6"/>
  <c r="ET9" i="6"/>
  <c r="ES9" i="6"/>
  <c r="ER9" i="6"/>
  <c r="EQ9" i="6"/>
  <c r="EP9" i="6"/>
  <c r="EO9" i="6"/>
  <c r="EN9" i="6"/>
  <c r="EM9" i="6"/>
  <c r="EL9" i="6"/>
  <c r="EI9" i="6"/>
  <c r="EH9" i="6"/>
  <c r="EG9" i="6"/>
  <c r="EF9" i="6"/>
  <c r="EE9" i="6"/>
  <c r="ED9" i="6"/>
  <c r="DU9" i="6"/>
  <c r="DT9" i="6"/>
  <c r="DQ9" i="6"/>
  <c r="DP9" i="6"/>
  <c r="DO9" i="6"/>
  <c r="DN9" i="6"/>
  <c r="DK9" i="6"/>
  <c r="DJ9" i="6"/>
  <c r="DI9" i="6"/>
  <c r="DH9" i="6"/>
  <c r="DG9" i="6"/>
  <c r="DF9" i="6"/>
  <c r="DE9" i="6"/>
  <c r="DD9" i="6"/>
  <c r="DC9" i="6"/>
  <c r="DB9" i="6"/>
  <c r="CU9" i="6"/>
  <c r="CT9" i="6"/>
  <c r="CK9" i="6"/>
  <c r="CJ9" i="6"/>
  <c r="CI9" i="6"/>
  <c r="CH9" i="6"/>
  <c r="CE9" i="6"/>
  <c r="CD9" i="6"/>
  <c r="CC9" i="6"/>
  <c r="BR9" i="6"/>
  <c r="BM9" i="6"/>
  <c r="BL9" i="6"/>
  <c r="BK9" i="6"/>
  <c r="BJ9" i="6"/>
  <c r="BI9" i="6"/>
  <c r="BH9" i="6"/>
  <c r="BG9" i="6"/>
  <c r="BF9" i="6"/>
  <c r="BC9" i="6"/>
  <c r="BB9" i="6"/>
  <c r="BA9" i="6"/>
  <c r="AZ9" i="6"/>
  <c r="AY9" i="6"/>
  <c r="AX9" i="6"/>
  <c r="AK9" i="6"/>
  <c r="AJ9" i="6"/>
  <c r="AI9" i="6"/>
  <c r="AE9" i="6"/>
  <c r="AD9" i="6"/>
  <c r="AC9" i="6"/>
  <c r="Y9" i="6"/>
  <c r="X9" i="6"/>
  <c r="W9" i="6"/>
  <c r="K9" i="6"/>
  <c r="FV8" i="6"/>
  <c r="FU8" i="6"/>
  <c r="FT8" i="6"/>
  <c r="FS8" i="6"/>
  <c r="FR8" i="6"/>
  <c r="FQ8" i="6"/>
  <c r="FP8" i="6"/>
  <c r="FO8" i="6"/>
  <c r="FN8" i="6"/>
  <c r="FM8" i="6"/>
  <c r="FL8" i="6"/>
  <c r="FK8" i="6"/>
  <c r="FJ8" i="6"/>
  <c r="FI8" i="6"/>
  <c r="FH8" i="6"/>
  <c r="FG8" i="6"/>
  <c r="FF8" i="6"/>
  <c r="FE8" i="6"/>
  <c r="EW8" i="6"/>
  <c r="EV8" i="6"/>
  <c r="EU8" i="6"/>
  <c r="ET8" i="6"/>
  <c r="ES8" i="6"/>
  <c r="ER8" i="6"/>
  <c r="EQ8" i="6"/>
  <c r="EP8" i="6"/>
  <c r="EO8" i="6"/>
  <c r="EN8" i="6"/>
  <c r="EM8" i="6"/>
  <c r="EL8" i="6"/>
  <c r="EI8" i="6"/>
  <c r="EH8" i="6"/>
  <c r="EG8" i="6"/>
  <c r="EF8" i="6"/>
  <c r="EE8" i="6"/>
  <c r="ED8" i="6"/>
  <c r="DO8" i="6"/>
  <c r="DN8" i="6"/>
  <c r="DK8" i="6"/>
  <c r="DJ8" i="6"/>
  <c r="DI8" i="6"/>
  <c r="DH8" i="6"/>
  <c r="DG8" i="6"/>
  <c r="DF8" i="6"/>
  <c r="DE8" i="6"/>
  <c r="DD8" i="6"/>
  <c r="DC8" i="6"/>
  <c r="DB8" i="6"/>
  <c r="DA8" i="6"/>
  <c r="CZ8" i="6"/>
  <c r="CU8" i="6"/>
  <c r="CT8" i="6"/>
  <c r="CK8" i="6"/>
  <c r="CJ8" i="6"/>
  <c r="CE8" i="6"/>
  <c r="CD8" i="6"/>
  <c r="CC8" i="6"/>
  <c r="BM8" i="6"/>
  <c r="BL8" i="6"/>
  <c r="BK8" i="6"/>
  <c r="BJ8" i="6"/>
  <c r="BI8" i="6"/>
  <c r="BH8" i="6"/>
  <c r="BG8" i="6"/>
  <c r="BF8" i="6"/>
  <c r="BC8" i="6"/>
  <c r="BB8" i="6"/>
  <c r="BA8" i="6"/>
  <c r="AZ8" i="6"/>
  <c r="AY8" i="6"/>
  <c r="AX8" i="6"/>
  <c r="AK8" i="6"/>
  <c r="AJ8" i="6"/>
  <c r="AI8" i="6"/>
  <c r="AE8" i="6"/>
  <c r="AD8" i="6"/>
  <c r="AC8" i="6"/>
  <c r="Y8" i="6"/>
  <c r="X8" i="6"/>
  <c r="W8" i="6"/>
  <c r="K8" i="6"/>
  <c r="FV7" i="6"/>
  <c r="FU7" i="6"/>
  <c r="FT7" i="6"/>
  <c r="FS7" i="6"/>
  <c r="FP7" i="6"/>
  <c r="FO7" i="6"/>
  <c r="FN7" i="6"/>
  <c r="FM7" i="6"/>
  <c r="FL7" i="6"/>
  <c r="FK7" i="6"/>
  <c r="FH7" i="6"/>
  <c r="FG7" i="6"/>
  <c r="FF7" i="6"/>
  <c r="FE7" i="6"/>
  <c r="FD7" i="6"/>
  <c r="FC7" i="6"/>
  <c r="EW7" i="6"/>
  <c r="EV7" i="6"/>
  <c r="EU7" i="6"/>
  <c r="ET7" i="6"/>
  <c r="ES7" i="6"/>
  <c r="ER7" i="6"/>
  <c r="EQ7" i="6"/>
  <c r="EP7" i="6"/>
  <c r="EO7" i="6"/>
  <c r="EN7" i="6"/>
  <c r="EM7" i="6"/>
  <c r="EL7" i="6"/>
  <c r="EI7" i="6"/>
  <c r="EH7" i="6"/>
  <c r="EG7" i="6"/>
  <c r="EF7" i="6"/>
  <c r="EE7" i="6"/>
  <c r="ED7" i="6"/>
  <c r="DW7" i="6"/>
  <c r="DV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K7" i="6"/>
  <c r="CJ7" i="6"/>
  <c r="CI7" i="6"/>
  <c r="CH7" i="6"/>
  <c r="CE7" i="6"/>
  <c r="CD7" i="6"/>
  <c r="CC7" i="6"/>
  <c r="BM7" i="6"/>
  <c r="BL7" i="6"/>
  <c r="BK7" i="6"/>
  <c r="BJ7" i="6"/>
  <c r="BI7" i="6"/>
  <c r="BH7" i="6"/>
  <c r="BG7" i="6"/>
  <c r="BF7" i="6"/>
  <c r="BC7" i="6"/>
  <c r="BB7" i="6"/>
  <c r="BA7" i="6"/>
  <c r="AZ7" i="6"/>
  <c r="AY7" i="6"/>
  <c r="AX7" i="6"/>
  <c r="AK7" i="6"/>
  <c r="AJ7" i="6"/>
  <c r="AI7" i="6"/>
  <c r="AE7" i="6"/>
  <c r="AD7" i="6"/>
  <c r="AC7" i="6"/>
  <c r="Y7" i="6"/>
  <c r="X7" i="6"/>
  <c r="W7" i="6"/>
  <c r="K7" i="6"/>
  <c r="FV6" i="6"/>
  <c r="FU6" i="6"/>
  <c r="FT6" i="6"/>
  <c r="FS6" i="6"/>
  <c r="EO6" i="6"/>
  <c r="EN6" i="6"/>
  <c r="EM6" i="6"/>
  <c r="EL6" i="6"/>
  <c r="EI6" i="6"/>
  <c r="EH6" i="6"/>
  <c r="EG6" i="6"/>
  <c r="EF6" i="6"/>
  <c r="EE6" i="6"/>
  <c r="ED6" i="6"/>
  <c r="DK6" i="6"/>
  <c r="DJ6" i="6"/>
  <c r="DG6" i="6"/>
  <c r="DF6" i="6"/>
  <c r="DE6" i="6"/>
  <c r="DD6" i="6"/>
  <c r="DC6" i="6"/>
  <c r="DB6" i="6"/>
  <c r="CK6" i="6"/>
  <c r="CJ6" i="6"/>
  <c r="CE6" i="6"/>
  <c r="CD6" i="6"/>
  <c r="CC6" i="6"/>
  <c r="BM6" i="6"/>
  <c r="BL6" i="6"/>
  <c r="BK6" i="6"/>
  <c r="BJ6" i="6"/>
  <c r="BI6" i="6"/>
  <c r="BH6" i="6"/>
  <c r="BG6" i="6"/>
  <c r="BF6" i="6"/>
  <c r="BC6" i="6"/>
  <c r="BB6" i="6"/>
  <c r="BA6" i="6"/>
  <c r="AZ6" i="6"/>
  <c r="AY6" i="6"/>
  <c r="AX6" i="6"/>
  <c r="AK6" i="6"/>
  <c r="AJ6" i="6"/>
  <c r="AI6" i="6"/>
  <c r="AE6" i="6"/>
  <c r="AD6" i="6"/>
  <c r="AC6" i="6"/>
  <c r="Y6" i="6"/>
  <c r="X6" i="6"/>
  <c r="W6" i="6"/>
  <c r="K6" i="6"/>
  <c r="FV5" i="6"/>
  <c r="FU5" i="6"/>
  <c r="FT5" i="6"/>
  <c r="FS5" i="6"/>
  <c r="EO5" i="6"/>
  <c r="EN5" i="6"/>
  <c r="EM5" i="6"/>
  <c r="EL5" i="6"/>
  <c r="EI5" i="6"/>
  <c r="EH5" i="6"/>
  <c r="EG5" i="6"/>
  <c r="EF5" i="6"/>
  <c r="EE5" i="6"/>
  <c r="ED5" i="6"/>
  <c r="DG5" i="6"/>
  <c r="DF5" i="6"/>
  <c r="DE5" i="6"/>
  <c r="DD5" i="6"/>
  <c r="DC5" i="6"/>
  <c r="DB5" i="6"/>
  <c r="CK5" i="6"/>
  <c r="CJ5" i="6"/>
  <c r="CE5" i="6"/>
  <c r="CD5" i="6"/>
  <c r="CC5" i="6"/>
  <c r="BM5" i="6"/>
  <c r="BL5" i="6"/>
  <c r="BK5" i="6"/>
  <c r="BJ5" i="6"/>
  <c r="BI5" i="6"/>
  <c r="BH5" i="6"/>
  <c r="BG5" i="6"/>
  <c r="BF5" i="6"/>
  <c r="BC5" i="6"/>
  <c r="BB5" i="6"/>
  <c r="BA5" i="6"/>
  <c r="AZ5" i="6"/>
  <c r="AY5" i="6"/>
  <c r="AX5" i="6"/>
  <c r="AK5" i="6"/>
  <c r="AJ5" i="6"/>
  <c r="AI5" i="6"/>
  <c r="AE5" i="6"/>
  <c r="AD5" i="6"/>
  <c r="AC5" i="6"/>
  <c r="Y5" i="6"/>
  <c r="X5" i="6"/>
  <c r="W5" i="6"/>
  <c r="K5" i="6"/>
  <c r="FV4" i="6"/>
  <c r="FU4" i="6"/>
  <c r="FT4" i="6"/>
  <c r="FS4" i="6"/>
  <c r="FR4" i="6"/>
  <c r="FQ4" i="6"/>
  <c r="FP4" i="6"/>
  <c r="FO4" i="6"/>
  <c r="FN4" i="6"/>
  <c r="FM4" i="6"/>
  <c r="FL4" i="6"/>
  <c r="FK4" i="6"/>
  <c r="FF4" i="6"/>
  <c r="FE4" i="6"/>
  <c r="EW4" i="6"/>
  <c r="EV4" i="6"/>
  <c r="EU4" i="6"/>
  <c r="ET4" i="6"/>
  <c r="ES4" i="6"/>
  <c r="ER4" i="6"/>
  <c r="EQ4" i="6"/>
  <c r="EP4" i="6"/>
  <c r="EO4" i="6"/>
  <c r="EN4" i="6"/>
  <c r="EM4" i="6"/>
  <c r="EL4" i="6"/>
  <c r="EI4" i="6"/>
  <c r="EH4" i="6"/>
  <c r="EG4" i="6"/>
  <c r="EF4" i="6"/>
  <c r="EE4" i="6"/>
  <c r="ED4" i="6"/>
  <c r="DO4" i="6"/>
  <c r="DN4" i="6"/>
  <c r="DK4" i="6"/>
  <c r="DJ4" i="6"/>
  <c r="DI4" i="6"/>
  <c r="DH4" i="6"/>
  <c r="DG4" i="6"/>
  <c r="DF4" i="6"/>
  <c r="DE4" i="6"/>
  <c r="DD4" i="6"/>
  <c r="DC4" i="6"/>
  <c r="DB4" i="6"/>
  <c r="CK4" i="6"/>
  <c r="CJ4" i="6"/>
  <c r="CI4" i="6"/>
  <c r="CH4" i="6"/>
  <c r="CE4" i="6"/>
  <c r="CD4" i="6"/>
  <c r="CC4" i="6"/>
  <c r="BM4" i="6"/>
  <c r="BL4" i="6"/>
  <c r="BK4" i="6"/>
  <c r="BJ4" i="6"/>
  <c r="BI4" i="6"/>
  <c r="BH4" i="6"/>
  <c r="BG4" i="6"/>
  <c r="BF4" i="6"/>
  <c r="BC4" i="6"/>
  <c r="BB4" i="6"/>
  <c r="BA4" i="6"/>
  <c r="AZ4" i="6"/>
  <c r="AY4" i="6"/>
  <c r="AX4" i="6"/>
  <c r="AK4" i="6"/>
  <c r="AJ4" i="6"/>
  <c r="AI4" i="6"/>
  <c r="AE4" i="6"/>
  <c r="AD4" i="6"/>
  <c r="AC4" i="6"/>
  <c r="Y4" i="6"/>
  <c r="X4" i="6"/>
  <c r="W4" i="6"/>
  <c r="K4" i="6"/>
  <c r="FV128" i="4"/>
  <c r="FU128" i="4"/>
  <c r="FT128" i="4"/>
  <c r="FS128" i="4"/>
  <c r="FB128" i="4"/>
  <c r="FA128" i="4"/>
  <c r="EZ128" i="4"/>
  <c r="EY128" i="4"/>
  <c r="EE128" i="4"/>
  <c r="ED128" i="4"/>
  <c r="EC128" i="4"/>
  <c r="EB128" i="4"/>
  <c r="EA128" i="4"/>
  <c r="DZ128" i="4"/>
  <c r="DC128" i="4"/>
  <c r="DB128" i="4"/>
  <c r="BG128" i="4"/>
  <c r="BF128" i="4"/>
  <c r="BC128" i="4"/>
  <c r="BB128" i="4"/>
  <c r="BA128" i="4"/>
  <c r="AZ128" i="4"/>
  <c r="AY128" i="4"/>
  <c r="AX128" i="4"/>
  <c r="FV127" i="4"/>
  <c r="FU127" i="4"/>
  <c r="FT127" i="4"/>
  <c r="FS127" i="4"/>
  <c r="FB127" i="4"/>
  <c r="FA127" i="4"/>
  <c r="EZ127" i="4"/>
  <c r="EY127" i="4"/>
  <c r="EE127" i="4"/>
  <c r="ED127" i="4"/>
  <c r="EC127" i="4"/>
  <c r="EB127" i="4"/>
  <c r="EA127" i="4"/>
  <c r="DZ127" i="4"/>
  <c r="DC127" i="4"/>
  <c r="DB127" i="4"/>
  <c r="BG127" i="4"/>
  <c r="BF127" i="4"/>
  <c r="BC127" i="4"/>
  <c r="BB127" i="4"/>
  <c r="BA127" i="4"/>
  <c r="AZ127" i="4"/>
  <c r="AY127" i="4"/>
  <c r="AX127" i="4"/>
  <c r="FV126" i="4"/>
  <c r="FU126" i="4"/>
  <c r="FT126" i="4"/>
  <c r="FS126" i="4"/>
  <c r="FB126" i="4"/>
  <c r="FA126" i="4"/>
  <c r="EZ126" i="4"/>
  <c r="EY126" i="4"/>
  <c r="EE126" i="4"/>
  <c r="ED126" i="4"/>
  <c r="EC126" i="4"/>
  <c r="EB126" i="4"/>
  <c r="EA126" i="4"/>
  <c r="DZ126" i="4"/>
  <c r="DC126" i="4"/>
  <c r="DB126" i="4"/>
  <c r="BG126" i="4"/>
  <c r="BF126" i="4"/>
  <c r="BC126" i="4"/>
  <c r="BB126" i="4"/>
  <c r="BA126" i="4"/>
  <c r="AZ126" i="4"/>
  <c r="AY126" i="4"/>
  <c r="AX126" i="4"/>
  <c r="FV125" i="4"/>
  <c r="FU125" i="4"/>
  <c r="FT125" i="4"/>
  <c r="FS125" i="4"/>
  <c r="FB125" i="4"/>
  <c r="FA125" i="4"/>
  <c r="EZ125" i="4"/>
  <c r="EY125" i="4"/>
  <c r="EE125" i="4"/>
  <c r="ED125" i="4"/>
  <c r="EC125" i="4"/>
  <c r="EB125" i="4"/>
  <c r="EA125" i="4"/>
  <c r="DZ125" i="4"/>
  <c r="DC125" i="4"/>
  <c r="DB125" i="4"/>
  <c r="BG125" i="4"/>
  <c r="BF125" i="4"/>
  <c r="BC125" i="4"/>
  <c r="BB125" i="4"/>
  <c r="BA125" i="4"/>
  <c r="AZ125" i="4"/>
  <c r="AY125" i="4"/>
  <c r="AX125" i="4"/>
  <c r="FV124" i="4"/>
  <c r="FU124" i="4"/>
  <c r="FT124" i="4"/>
  <c r="FS124" i="4"/>
  <c r="FB124" i="4"/>
  <c r="FA124" i="4"/>
  <c r="EZ124" i="4"/>
  <c r="EY124" i="4"/>
  <c r="EE124" i="4"/>
  <c r="ED124" i="4"/>
  <c r="EC124" i="4"/>
  <c r="EB124" i="4"/>
  <c r="EA124" i="4"/>
  <c r="DZ124" i="4"/>
  <c r="DC124" i="4"/>
  <c r="DB124" i="4"/>
  <c r="BG124" i="4"/>
  <c r="BF124" i="4"/>
  <c r="BC124" i="4"/>
  <c r="BB124" i="4"/>
  <c r="BA124" i="4"/>
  <c r="AZ124" i="4"/>
  <c r="AY124" i="4"/>
  <c r="AX124" i="4"/>
  <c r="FV123" i="4"/>
  <c r="FU123" i="4"/>
  <c r="FT123" i="4"/>
  <c r="FS123" i="4"/>
  <c r="FB123" i="4"/>
  <c r="FA123" i="4"/>
  <c r="EZ123" i="4"/>
  <c r="EY123" i="4"/>
  <c r="EE123" i="4"/>
  <c r="ED123" i="4"/>
  <c r="EC123" i="4"/>
  <c r="EB123" i="4"/>
  <c r="EA123" i="4"/>
  <c r="DZ123" i="4"/>
  <c r="DC123" i="4"/>
  <c r="DB123" i="4"/>
  <c r="BG123" i="4"/>
  <c r="BF123" i="4"/>
  <c r="BC123" i="4"/>
  <c r="BB123" i="4"/>
  <c r="BA123" i="4"/>
  <c r="AZ123" i="4"/>
  <c r="AY123" i="4"/>
  <c r="AX123" i="4"/>
  <c r="FV122" i="4"/>
  <c r="FU122" i="4"/>
  <c r="FT122" i="4"/>
  <c r="FS122" i="4"/>
  <c r="FB122" i="4"/>
  <c r="FA122" i="4"/>
  <c r="EZ122" i="4"/>
  <c r="EY122" i="4"/>
  <c r="EE122" i="4"/>
  <c r="ED122" i="4"/>
  <c r="EC122" i="4"/>
  <c r="EB122" i="4"/>
  <c r="EA122" i="4"/>
  <c r="DZ122" i="4"/>
  <c r="DC122" i="4"/>
  <c r="DB122" i="4"/>
  <c r="BG122" i="4"/>
  <c r="BF122" i="4"/>
  <c r="BC122" i="4"/>
  <c r="BB122" i="4"/>
  <c r="BA122" i="4"/>
  <c r="AZ122" i="4"/>
  <c r="AY122" i="4"/>
  <c r="AX122" i="4"/>
  <c r="FV121" i="4"/>
  <c r="FU121" i="4"/>
  <c r="FT121" i="4"/>
  <c r="FS121" i="4"/>
  <c r="FB121" i="4"/>
  <c r="FA121" i="4"/>
  <c r="EZ121" i="4"/>
  <c r="EY121" i="4"/>
  <c r="EE121" i="4"/>
  <c r="ED121" i="4"/>
  <c r="EC121" i="4"/>
  <c r="EB121" i="4"/>
  <c r="EA121" i="4"/>
  <c r="DZ121" i="4"/>
  <c r="DC121" i="4"/>
  <c r="DB121" i="4"/>
  <c r="BG121" i="4"/>
  <c r="BF121" i="4"/>
  <c r="BC121" i="4"/>
  <c r="BB121" i="4"/>
  <c r="BA121" i="4"/>
  <c r="AZ121" i="4"/>
  <c r="AY121" i="4"/>
  <c r="AX121" i="4"/>
  <c r="FV120" i="4"/>
  <c r="FU120" i="4"/>
  <c r="FT120" i="4"/>
  <c r="FS120" i="4"/>
  <c r="FB120" i="4"/>
  <c r="FA120" i="4"/>
  <c r="EZ120" i="4"/>
  <c r="EY120" i="4"/>
  <c r="EE120" i="4"/>
  <c r="ED120" i="4"/>
  <c r="EC120" i="4"/>
  <c r="EB120" i="4"/>
  <c r="EA120" i="4"/>
  <c r="DZ120" i="4"/>
  <c r="DC120" i="4"/>
  <c r="DB120" i="4"/>
  <c r="BG120" i="4"/>
  <c r="BF120" i="4"/>
  <c r="BC120" i="4"/>
  <c r="BB120" i="4"/>
  <c r="BA120" i="4"/>
  <c r="AZ120" i="4"/>
  <c r="AY120" i="4"/>
  <c r="AX120" i="4"/>
  <c r="FV119" i="4"/>
  <c r="FU119" i="4"/>
  <c r="FT119" i="4"/>
  <c r="FS119" i="4"/>
  <c r="FB119" i="4"/>
  <c r="FA119" i="4"/>
  <c r="EZ119" i="4"/>
  <c r="EY119" i="4"/>
  <c r="EE119" i="4"/>
  <c r="ED119" i="4"/>
  <c r="EC119" i="4"/>
  <c r="EB119" i="4"/>
  <c r="EA119" i="4"/>
  <c r="DZ119" i="4"/>
  <c r="DC119" i="4"/>
  <c r="DB119" i="4"/>
  <c r="BG119" i="4"/>
  <c r="BF119" i="4"/>
  <c r="BC119" i="4"/>
  <c r="BB119" i="4"/>
  <c r="BA119" i="4"/>
  <c r="AZ119" i="4"/>
  <c r="AY119" i="4"/>
  <c r="AX119" i="4"/>
  <c r="FV118" i="4"/>
  <c r="FU118" i="4"/>
  <c r="FT118" i="4"/>
  <c r="FS118" i="4"/>
  <c r="FB118" i="4"/>
  <c r="FA118" i="4"/>
  <c r="EZ118" i="4"/>
  <c r="EY118" i="4"/>
  <c r="EE118" i="4"/>
  <c r="ED118" i="4"/>
  <c r="EC118" i="4"/>
  <c r="EB118" i="4"/>
  <c r="EA118" i="4"/>
  <c r="DZ118" i="4"/>
  <c r="DC118" i="4"/>
  <c r="DB118" i="4"/>
  <c r="BG118" i="4"/>
  <c r="BF118" i="4"/>
  <c r="BC118" i="4"/>
  <c r="BB118" i="4"/>
  <c r="BA118" i="4"/>
  <c r="AZ118" i="4"/>
  <c r="AY118" i="4"/>
  <c r="AX118" i="4"/>
  <c r="FV117" i="4"/>
  <c r="FU117" i="4"/>
  <c r="FT117" i="4"/>
  <c r="FS117" i="4"/>
  <c r="FB117" i="4"/>
  <c r="FA117" i="4"/>
  <c r="EZ117" i="4"/>
  <c r="EY117" i="4"/>
  <c r="EE117" i="4"/>
  <c r="ED117" i="4"/>
  <c r="EC117" i="4"/>
  <c r="EB117" i="4"/>
  <c r="EA117" i="4"/>
  <c r="DZ117" i="4"/>
  <c r="DC117" i="4"/>
  <c r="DB117" i="4"/>
  <c r="BG117" i="4"/>
  <c r="BF117" i="4"/>
  <c r="BC117" i="4"/>
  <c r="BB117" i="4"/>
  <c r="BA117" i="4"/>
  <c r="AZ117" i="4"/>
  <c r="AY117" i="4"/>
  <c r="AX117" i="4"/>
  <c r="FV116" i="4"/>
  <c r="FU116" i="4"/>
  <c r="FT116" i="4"/>
  <c r="FS116" i="4"/>
  <c r="FB116" i="4"/>
  <c r="FA116" i="4"/>
  <c r="EZ116" i="4"/>
  <c r="EY116" i="4"/>
  <c r="EE116" i="4"/>
  <c r="ED116" i="4"/>
  <c r="EC116" i="4"/>
  <c r="EB116" i="4"/>
  <c r="EA116" i="4"/>
  <c r="DZ116" i="4"/>
  <c r="DC116" i="4"/>
  <c r="DB116" i="4"/>
  <c r="BG116" i="4"/>
  <c r="BF116" i="4"/>
  <c r="BC116" i="4"/>
  <c r="BB116" i="4"/>
  <c r="BA116" i="4"/>
  <c r="AZ116" i="4"/>
  <c r="AY116" i="4"/>
  <c r="AX116" i="4"/>
  <c r="FV115" i="4"/>
  <c r="FU115" i="4"/>
  <c r="FT115" i="4"/>
  <c r="FS115" i="4"/>
  <c r="FB115" i="4"/>
  <c r="FA115" i="4"/>
  <c r="EZ115" i="4"/>
  <c r="EY115" i="4"/>
  <c r="EE115" i="4"/>
  <c r="ED115" i="4"/>
  <c r="EC115" i="4"/>
  <c r="EB115" i="4"/>
  <c r="EA115" i="4"/>
  <c r="DZ115" i="4"/>
  <c r="DC115" i="4"/>
  <c r="DB115" i="4"/>
  <c r="BG115" i="4"/>
  <c r="BF115" i="4"/>
  <c r="BC115" i="4"/>
  <c r="BB115" i="4"/>
  <c r="BA115" i="4"/>
  <c r="AZ115" i="4"/>
  <c r="AY115" i="4"/>
  <c r="AX115" i="4"/>
  <c r="FV114" i="4"/>
  <c r="FU114" i="4"/>
  <c r="FT114" i="4"/>
  <c r="FS114" i="4"/>
  <c r="FB114" i="4"/>
  <c r="FA114" i="4"/>
  <c r="EZ114" i="4"/>
  <c r="EY114" i="4"/>
  <c r="EE114" i="4"/>
  <c r="ED114" i="4"/>
  <c r="EC114" i="4"/>
  <c r="EB114" i="4"/>
  <c r="EA114" i="4"/>
  <c r="DZ114" i="4"/>
  <c r="DC114" i="4"/>
  <c r="DB114" i="4"/>
  <c r="BG114" i="4"/>
  <c r="BF114" i="4"/>
  <c r="BC114" i="4"/>
  <c r="BB114" i="4"/>
  <c r="BA114" i="4"/>
  <c r="AZ114" i="4"/>
  <c r="AY114" i="4"/>
  <c r="AX114" i="4"/>
  <c r="FV113" i="4"/>
  <c r="FU113" i="4"/>
  <c r="FT113" i="4"/>
  <c r="FS113" i="4"/>
  <c r="FB113" i="4"/>
  <c r="FA113" i="4"/>
  <c r="EZ113" i="4"/>
  <c r="EY113" i="4"/>
  <c r="EE113" i="4"/>
  <c r="ED113" i="4"/>
  <c r="EC113" i="4"/>
  <c r="EB113" i="4"/>
  <c r="EA113" i="4"/>
  <c r="DZ113" i="4"/>
  <c r="DC113" i="4"/>
  <c r="DB113" i="4"/>
  <c r="BG113" i="4"/>
  <c r="BF113" i="4"/>
  <c r="BC113" i="4"/>
  <c r="BB113" i="4"/>
  <c r="BA113" i="4"/>
  <c r="AZ113" i="4"/>
  <c r="AY113" i="4"/>
  <c r="AX113" i="4"/>
  <c r="FV112" i="4"/>
  <c r="FU112" i="4"/>
  <c r="FT112" i="4"/>
  <c r="FS112" i="4"/>
  <c r="FB112" i="4"/>
  <c r="FA112" i="4"/>
  <c r="EZ112" i="4"/>
  <c r="EY112" i="4"/>
  <c r="EE112" i="4"/>
  <c r="ED112" i="4"/>
  <c r="EC112" i="4"/>
  <c r="EB112" i="4"/>
  <c r="EA112" i="4"/>
  <c r="DZ112" i="4"/>
  <c r="DC112" i="4"/>
  <c r="DB112" i="4"/>
  <c r="BG112" i="4"/>
  <c r="BF112" i="4"/>
  <c r="BC112" i="4"/>
  <c r="BB112" i="4"/>
  <c r="BA112" i="4"/>
  <c r="AZ112" i="4"/>
  <c r="AY112" i="4"/>
  <c r="AX112" i="4"/>
  <c r="FV111" i="4"/>
  <c r="FU111" i="4"/>
  <c r="FT111" i="4"/>
  <c r="FS111" i="4"/>
  <c r="FB111" i="4"/>
  <c r="FA111" i="4"/>
  <c r="EZ111" i="4"/>
  <c r="EY111" i="4"/>
  <c r="EE111" i="4"/>
  <c r="ED111" i="4"/>
  <c r="EC111" i="4"/>
  <c r="EB111" i="4"/>
  <c r="EA111" i="4"/>
  <c r="DZ111" i="4"/>
  <c r="DC111" i="4"/>
  <c r="DB111" i="4"/>
  <c r="BG111" i="4"/>
  <c r="BF111" i="4"/>
  <c r="BC111" i="4"/>
  <c r="BB111" i="4"/>
  <c r="BA111" i="4"/>
  <c r="AZ111" i="4"/>
  <c r="AY111" i="4"/>
  <c r="AX111" i="4"/>
  <c r="FV110" i="4"/>
  <c r="FU110" i="4"/>
  <c r="FT110" i="4"/>
  <c r="FS110" i="4"/>
  <c r="FB110" i="4"/>
  <c r="FA110" i="4"/>
  <c r="EZ110" i="4"/>
  <c r="EY110" i="4"/>
  <c r="EE110" i="4"/>
  <c r="ED110" i="4"/>
  <c r="EC110" i="4"/>
  <c r="EB110" i="4"/>
  <c r="EA110" i="4"/>
  <c r="DZ110" i="4"/>
  <c r="DC110" i="4"/>
  <c r="DB110" i="4"/>
  <c r="BG110" i="4"/>
  <c r="BF110" i="4"/>
  <c r="BC110" i="4"/>
  <c r="BB110" i="4"/>
  <c r="BA110" i="4"/>
  <c r="AZ110" i="4"/>
  <c r="AY110" i="4"/>
  <c r="AX110" i="4"/>
  <c r="FV109" i="4"/>
  <c r="FU109" i="4"/>
  <c r="FT109" i="4"/>
  <c r="FS109" i="4"/>
  <c r="FB109" i="4"/>
  <c r="FA109" i="4"/>
  <c r="EZ109" i="4"/>
  <c r="EY109" i="4"/>
  <c r="EE109" i="4"/>
  <c r="ED109" i="4"/>
  <c r="EC109" i="4"/>
  <c r="EB109" i="4"/>
  <c r="EA109" i="4"/>
  <c r="DZ109" i="4"/>
  <c r="DC109" i="4"/>
  <c r="DB109" i="4"/>
  <c r="BG109" i="4"/>
  <c r="BF109" i="4"/>
  <c r="BC109" i="4"/>
  <c r="BB109" i="4"/>
  <c r="BA109" i="4"/>
  <c r="AZ109" i="4"/>
  <c r="AY109" i="4"/>
  <c r="AX109" i="4"/>
  <c r="FV108" i="4"/>
  <c r="FU108" i="4"/>
  <c r="FT108" i="4"/>
  <c r="FS108" i="4"/>
  <c r="FB108" i="4"/>
  <c r="FA108" i="4"/>
  <c r="EZ108" i="4"/>
  <c r="EY108" i="4"/>
  <c r="EE108" i="4"/>
  <c r="ED108" i="4"/>
  <c r="EC108" i="4"/>
  <c r="EB108" i="4"/>
  <c r="EA108" i="4"/>
  <c r="DZ108" i="4"/>
  <c r="DC108" i="4"/>
  <c r="DB108" i="4"/>
  <c r="BG108" i="4"/>
  <c r="BF108" i="4"/>
  <c r="BC108" i="4"/>
  <c r="BB108" i="4"/>
  <c r="BA108" i="4"/>
  <c r="AZ108" i="4"/>
  <c r="AY108" i="4"/>
  <c r="AX108" i="4"/>
  <c r="FV107" i="4"/>
  <c r="FU107" i="4"/>
  <c r="FT107" i="4"/>
  <c r="FS107" i="4"/>
  <c r="FB107" i="4"/>
  <c r="FA107" i="4"/>
  <c r="EZ107" i="4"/>
  <c r="EY107" i="4"/>
  <c r="EE107" i="4"/>
  <c r="ED107" i="4"/>
  <c r="EC107" i="4"/>
  <c r="EB107" i="4"/>
  <c r="EA107" i="4"/>
  <c r="DZ107" i="4"/>
  <c r="DC107" i="4"/>
  <c r="DB107" i="4"/>
  <c r="BG107" i="4"/>
  <c r="BF107" i="4"/>
  <c r="BC107" i="4"/>
  <c r="BB107" i="4"/>
  <c r="BA107" i="4"/>
  <c r="AZ107" i="4"/>
  <c r="AY107" i="4"/>
  <c r="AX107" i="4"/>
  <c r="FV106" i="4"/>
  <c r="FU106" i="4"/>
  <c r="FT106" i="4"/>
  <c r="FS106" i="4"/>
  <c r="FB106" i="4"/>
  <c r="FA106" i="4"/>
  <c r="EZ106" i="4"/>
  <c r="EY106" i="4"/>
  <c r="EE106" i="4"/>
  <c r="ED106" i="4"/>
  <c r="EC106" i="4"/>
  <c r="EB106" i="4"/>
  <c r="EA106" i="4"/>
  <c r="DZ106" i="4"/>
  <c r="DC106" i="4"/>
  <c r="DB106" i="4"/>
  <c r="BG106" i="4"/>
  <c r="BF106" i="4"/>
  <c r="BC106" i="4"/>
  <c r="BB106" i="4"/>
  <c r="BA106" i="4"/>
  <c r="AZ106" i="4"/>
  <c r="AY106" i="4"/>
  <c r="AX106" i="4"/>
  <c r="FV105" i="4"/>
  <c r="FU105" i="4"/>
  <c r="FT105" i="4"/>
  <c r="FS105" i="4"/>
  <c r="FB105" i="4"/>
  <c r="FA105" i="4"/>
  <c r="EZ105" i="4"/>
  <c r="EY105" i="4"/>
  <c r="EE105" i="4"/>
  <c r="ED105" i="4"/>
  <c r="EC105" i="4"/>
  <c r="EB105" i="4"/>
  <c r="EA105" i="4"/>
  <c r="DZ105" i="4"/>
  <c r="DC105" i="4"/>
  <c r="DB105" i="4"/>
  <c r="BG105" i="4"/>
  <c r="BF105" i="4"/>
  <c r="BC105" i="4"/>
  <c r="BB105" i="4"/>
  <c r="BA105" i="4"/>
  <c r="AZ105" i="4"/>
  <c r="AY105" i="4"/>
  <c r="AX105" i="4"/>
  <c r="FV104" i="4"/>
  <c r="FU104" i="4"/>
  <c r="FT104" i="4"/>
  <c r="FS104" i="4"/>
  <c r="FB104" i="4"/>
  <c r="FA104" i="4"/>
  <c r="EZ104" i="4"/>
  <c r="EY104" i="4"/>
  <c r="EE104" i="4"/>
  <c r="ED104" i="4"/>
  <c r="EC104" i="4"/>
  <c r="EB104" i="4"/>
  <c r="EA104" i="4"/>
  <c r="DZ104" i="4"/>
  <c r="DC104" i="4"/>
  <c r="DB104" i="4"/>
  <c r="BG104" i="4"/>
  <c r="BF104" i="4"/>
  <c r="BC104" i="4"/>
  <c r="BB104" i="4"/>
  <c r="BA104" i="4"/>
  <c r="AZ104" i="4"/>
  <c r="AY104" i="4"/>
  <c r="AX104" i="4"/>
  <c r="FV103" i="4"/>
  <c r="FU103" i="4"/>
  <c r="FT103" i="4"/>
  <c r="FS103" i="4"/>
  <c r="FB103" i="4"/>
  <c r="FA103" i="4"/>
  <c r="EZ103" i="4"/>
  <c r="EY103" i="4"/>
  <c r="EE103" i="4"/>
  <c r="ED103" i="4"/>
  <c r="EC103" i="4"/>
  <c r="EB103" i="4"/>
  <c r="EA103" i="4"/>
  <c r="DZ103" i="4"/>
  <c r="DC103" i="4"/>
  <c r="DB103" i="4"/>
  <c r="BG103" i="4"/>
  <c r="BF103" i="4"/>
  <c r="BC103" i="4"/>
  <c r="BB103" i="4"/>
  <c r="BA103" i="4"/>
  <c r="AZ103" i="4"/>
  <c r="AY103" i="4"/>
  <c r="AX103" i="4"/>
  <c r="FV102" i="4"/>
  <c r="FU102" i="4"/>
  <c r="FT102" i="4"/>
  <c r="FS102" i="4"/>
  <c r="FB102" i="4"/>
  <c r="FA102" i="4"/>
  <c r="EZ102" i="4"/>
  <c r="EY102" i="4"/>
  <c r="EE102" i="4"/>
  <c r="ED102" i="4"/>
  <c r="EC102" i="4"/>
  <c r="EB102" i="4"/>
  <c r="EA102" i="4"/>
  <c r="DZ102" i="4"/>
  <c r="DC102" i="4"/>
  <c r="DB102" i="4"/>
  <c r="BG102" i="4"/>
  <c r="BF102" i="4"/>
  <c r="BC102" i="4"/>
  <c r="BB102" i="4"/>
  <c r="BA102" i="4"/>
  <c r="AZ102" i="4"/>
  <c r="AY102" i="4"/>
  <c r="AX102" i="4"/>
  <c r="FV101" i="4"/>
  <c r="FU101" i="4"/>
  <c r="FT101" i="4"/>
  <c r="FS101" i="4"/>
  <c r="FB101" i="4"/>
  <c r="FA101" i="4"/>
  <c r="EZ101" i="4"/>
  <c r="EY101" i="4"/>
  <c r="EE101" i="4"/>
  <c r="ED101" i="4"/>
  <c r="EC101" i="4"/>
  <c r="EB101" i="4"/>
  <c r="EA101" i="4"/>
  <c r="DZ101" i="4"/>
  <c r="DC101" i="4"/>
  <c r="DB101" i="4"/>
  <c r="BG101" i="4"/>
  <c r="BF101" i="4"/>
  <c r="BC101" i="4"/>
  <c r="BB101" i="4"/>
  <c r="BA101" i="4"/>
  <c r="AZ101" i="4"/>
  <c r="AY101" i="4"/>
  <c r="AX101" i="4"/>
  <c r="FV100" i="4"/>
  <c r="FU100" i="4"/>
  <c r="FT100" i="4"/>
  <c r="FS100" i="4"/>
  <c r="FB100" i="4"/>
  <c r="FA100" i="4"/>
  <c r="EZ100" i="4"/>
  <c r="EY100" i="4"/>
  <c r="EE100" i="4"/>
  <c r="ED100" i="4"/>
  <c r="EC100" i="4"/>
  <c r="EB100" i="4"/>
  <c r="EA100" i="4"/>
  <c r="DZ100" i="4"/>
  <c r="DC100" i="4"/>
  <c r="DB100" i="4"/>
  <c r="BG100" i="4"/>
  <c r="BF100" i="4"/>
  <c r="BC100" i="4"/>
  <c r="BB100" i="4"/>
  <c r="BA100" i="4"/>
  <c r="AZ100" i="4"/>
  <c r="AY100" i="4"/>
  <c r="AX100" i="4"/>
  <c r="FV99" i="4"/>
  <c r="FU99" i="4"/>
  <c r="FT99" i="4"/>
  <c r="FS99" i="4"/>
  <c r="FB99" i="4"/>
  <c r="FA99" i="4"/>
  <c r="EZ99" i="4"/>
  <c r="EY99" i="4"/>
  <c r="EE99" i="4"/>
  <c r="ED99" i="4"/>
  <c r="EC99" i="4"/>
  <c r="EB99" i="4"/>
  <c r="EA99" i="4"/>
  <c r="DZ99" i="4"/>
  <c r="DC99" i="4"/>
  <c r="DB99" i="4"/>
  <c r="BG99" i="4"/>
  <c r="BF99" i="4"/>
  <c r="BC99" i="4"/>
  <c r="BB99" i="4"/>
  <c r="BA99" i="4"/>
  <c r="AZ99" i="4"/>
  <c r="AY99" i="4"/>
  <c r="AX99" i="4"/>
  <c r="FV98" i="4"/>
  <c r="FU98" i="4"/>
  <c r="FT98" i="4"/>
  <c r="FS98" i="4"/>
  <c r="FB98" i="4"/>
  <c r="FA98" i="4"/>
  <c r="EZ98" i="4"/>
  <c r="EY98" i="4"/>
  <c r="EE98" i="4"/>
  <c r="ED98" i="4"/>
  <c r="EC98" i="4"/>
  <c r="EB98" i="4"/>
  <c r="EA98" i="4"/>
  <c r="DZ98" i="4"/>
  <c r="DC98" i="4"/>
  <c r="DB98" i="4"/>
  <c r="BG98" i="4"/>
  <c r="BF98" i="4"/>
  <c r="BC98" i="4"/>
  <c r="BB98" i="4"/>
  <c r="BA98" i="4"/>
  <c r="AZ98" i="4"/>
  <c r="AY98" i="4"/>
  <c r="AX98" i="4"/>
  <c r="FV97" i="4"/>
  <c r="FU97" i="4"/>
  <c r="FT97" i="4"/>
  <c r="FS97" i="4"/>
  <c r="FB97" i="4"/>
  <c r="FA97" i="4"/>
  <c r="EZ97" i="4"/>
  <c r="EY97" i="4"/>
  <c r="EE97" i="4"/>
  <c r="ED97" i="4"/>
  <c r="EC97" i="4"/>
  <c r="EB97" i="4"/>
  <c r="EA97" i="4"/>
  <c r="DZ97" i="4"/>
  <c r="DC97" i="4"/>
  <c r="DB97" i="4"/>
  <c r="BG97" i="4"/>
  <c r="BF97" i="4"/>
  <c r="BC97" i="4"/>
  <c r="BB97" i="4"/>
  <c r="BA97" i="4"/>
  <c r="AZ97" i="4"/>
  <c r="AY97" i="4"/>
  <c r="AX97" i="4"/>
  <c r="FV96" i="4"/>
  <c r="FU96" i="4"/>
  <c r="FT96" i="4"/>
  <c r="FS96" i="4"/>
  <c r="FB96" i="4"/>
  <c r="FA96" i="4"/>
  <c r="EZ96" i="4"/>
  <c r="EY96" i="4"/>
  <c r="EE96" i="4"/>
  <c r="ED96" i="4"/>
  <c r="EC96" i="4"/>
  <c r="EB96" i="4"/>
  <c r="EA96" i="4"/>
  <c r="DZ96" i="4"/>
  <c r="DC96" i="4"/>
  <c r="DB96" i="4"/>
  <c r="BG96" i="4"/>
  <c r="BF96" i="4"/>
  <c r="BC96" i="4"/>
  <c r="BB96" i="4"/>
  <c r="BA96" i="4"/>
  <c r="AZ96" i="4"/>
  <c r="AY96" i="4"/>
  <c r="AX96" i="4"/>
  <c r="FV95" i="4"/>
  <c r="FU95" i="4"/>
  <c r="FT95" i="4"/>
  <c r="FS95" i="4"/>
  <c r="FB95" i="4"/>
  <c r="FA95" i="4"/>
  <c r="EZ95" i="4"/>
  <c r="EY95" i="4"/>
  <c r="EE95" i="4"/>
  <c r="ED95" i="4"/>
  <c r="EC95" i="4"/>
  <c r="EB95" i="4"/>
  <c r="EA95" i="4"/>
  <c r="DZ95" i="4"/>
  <c r="DC95" i="4"/>
  <c r="DB95" i="4"/>
  <c r="BG95" i="4"/>
  <c r="BF95" i="4"/>
  <c r="BC95" i="4"/>
  <c r="BB95" i="4"/>
  <c r="BA95" i="4"/>
  <c r="AZ95" i="4"/>
  <c r="AY95" i="4"/>
  <c r="AX95" i="4"/>
  <c r="FV94" i="4"/>
  <c r="FU94" i="4"/>
  <c r="FT94" i="4"/>
  <c r="FS94" i="4"/>
  <c r="FB94" i="4"/>
  <c r="FA94" i="4"/>
  <c r="EZ94" i="4"/>
  <c r="EY94" i="4"/>
  <c r="EE94" i="4"/>
  <c r="ED94" i="4"/>
  <c r="EC94" i="4"/>
  <c r="EB94" i="4"/>
  <c r="EA94" i="4"/>
  <c r="DZ94" i="4"/>
  <c r="DC94" i="4"/>
  <c r="DB94" i="4"/>
  <c r="BG94" i="4"/>
  <c r="BF94" i="4"/>
  <c r="BC94" i="4"/>
  <c r="BB94" i="4"/>
  <c r="BA94" i="4"/>
  <c r="AZ94" i="4"/>
  <c r="AY94" i="4"/>
  <c r="AX94" i="4"/>
  <c r="FV93" i="4"/>
  <c r="FU93" i="4"/>
  <c r="FT93" i="4"/>
  <c r="FS93" i="4"/>
  <c r="FB93" i="4"/>
  <c r="FA93" i="4"/>
  <c r="EZ93" i="4"/>
  <c r="EY93" i="4"/>
  <c r="EE93" i="4"/>
  <c r="ED93" i="4"/>
  <c r="EC93" i="4"/>
  <c r="EB93" i="4"/>
  <c r="EA93" i="4"/>
  <c r="DZ93" i="4"/>
  <c r="DC93" i="4"/>
  <c r="DB93" i="4"/>
  <c r="BG93" i="4"/>
  <c r="BF93" i="4"/>
  <c r="BC93" i="4"/>
  <c r="BB93" i="4"/>
  <c r="BA93" i="4"/>
  <c r="AZ93" i="4"/>
  <c r="AY93" i="4"/>
  <c r="AX93" i="4"/>
  <c r="FV92" i="4"/>
  <c r="FU92" i="4"/>
  <c r="FT92" i="4"/>
  <c r="FS92" i="4"/>
  <c r="FB92" i="4"/>
  <c r="FA92" i="4"/>
  <c r="EZ92" i="4"/>
  <c r="EY92" i="4"/>
  <c r="EE92" i="4"/>
  <c r="ED92" i="4"/>
  <c r="EC92" i="4"/>
  <c r="EB92" i="4"/>
  <c r="EA92" i="4"/>
  <c r="DZ92" i="4"/>
  <c r="DC92" i="4"/>
  <c r="DB92" i="4"/>
  <c r="BG92" i="4"/>
  <c r="BF92" i="4"/>
  <c r="BC92" i="4"/>
  <c r="BB92" i="4"/>
  <c r="BA92" i="4"/>
  <c r="AZ92" i="4"/>
  <c r="AY92" i="4"/>
  <c r="AX92" i="4"/>
  <c r="FV91" i="4"/>
  <c r="FU91" i="4"/>
  <c r="FT91" i="4"/>
  <c r="FS91" i="4"/>
  <c r="FB91" i="4"/>
  <c r="FA91" i="4"/>
  <c r="EZ91" i="4"/>
  <c r="EY91" i="4"/>
  <c r="EE91" i="4"/>
  <c r="ED91" i="4"/>
  <c r="EC91" i="4"/>
  <c r="EB91" i="4"/>
  <c r="EA91" i="4"/>
  <c r="DZ91" i="4"/>
  <c r="DC91" i="4"/>
  <c r="DB91" i="4"/>
  <c r="BG91" i="4"/>
  <c r="BF91" i="4"/>
  <c r="BC91" i="4"/>
  <c r="BB91" i="4"/>
  <c r="BA91" i="4"/>
  <c r="AZ91" i="4"/>
  <c r="AY91" i="4"/>
  <c r="AX91" i="4"/>
  <c r="FV90" i="4"/>
  <c r="FU90" i="4"/>
  <c r="FT90" i="4"/>
  <c r="FS90" i="4"/>
  <c r="FB90" i="4"/>
  <c r="FA90" i="4"/>
  <c r="EZ90" i="4"/>
  <c r="EY90" i="4"/>
  <c r="EE90" i="4"/>
  <c r="ED90" i="4"/>
  <c r="EC90" i="4"/>
  <c r="EB90" i="4"/>
  <c r="EA90" i="4"/>
  <c r="DZ90" i="4"/>
  <c r="DC90" i="4"/>
  <c r="DB90" i="4"/>
  <c r="BG90" i="4"/>
  <c r="BF90" i="4"/>
  <c r="BC90" i="4"/>
  <c r="BB90" i="4"/>
  <c r="BA90" i="4"/>
  <c r="AZ90" i="4"/>
  <c r="AY90" i="4"/>
  <c r="AX90" i="4"/>
  <c r="FV89" i="4"/>
  <c r="FU89" i="4"/>
  <c r="FT89" i="4"/>
  <c r="FS89" i="4"/>
  <c r="FB89" i="4"/>
  <c r="FA89" i="4"/>
  <c r="EZ89" i="4"/>
  <c r="EY89" i="4"/>
  <c r="EE89" i="4"/>
  <c r="ED89" i="4"/>
  <c r="EC89" i="4"/>
  <c r="EB89" i="4"/>
  <c r="EA89" i="4"/>
  <c r="DZ89" i="4"/>
  <c r="DC89" i="4"/>
  <c r="DB89" i="4"/>
  <c r="BG89" i="4"/>
  <c r="BF89" i="4"/>
  <c r="BC89" i="4"/>
  <c r="BB89" i="4"/>
  <c r="BA89" i="4"/>
  <c r="AZ89" i="4"/>
  <c r="AY89" i="4"/>
  <c r="AX89" i="4"/>
  <c r="FV88" i="4"/>
  <c r="FU88" i="4"/>
  <c r="FT88" i="4"/>
  <c r="FS88" i="4"/>
  <c r="FB88" i="4"/>
  <c r="FA88" i="4"/>
  <c r="EZ88" i="4"/>
  <c r="EY88" i="4"/>
  <c r="EE88" i="4"/>
  <c r="ED88" i="4"/>
  <c r="EC88" i="4"/>
  <c r="EB88" i="4"/>
  <c r="EA88" i="4"/>
  <c r="DZ88" i="4"/>
  <c r="DC88" i="4"/>
  <c r="DB88" i="4"/>
  <c r="BG88" i="4"/>
  <c r="BF88" i="4"/>
  <c r="BC88" i="4"/>
  <c r="BB88" i="4"/>
  <c r="BA88" i="4"/>
  <c r="AZ88" i="4"/>
  <c r="AY88" i="4"/>
  <c r="AX88" i="4"/>
  <c r="FV87" i="4"/>
  <c r="FU87" i="4"/>
  <c r="FT87" i="4"/>
  <c r="FS87" i="4"/>
  <c r="FB87" i="4"/>
  <c r="FA87" i="4"/>
  <c r="EZ87" i="4"/>
  <c r="EY87" i="4"/>
  <c r="EE87" i="4"/>
  <c r="ED87" i="4"/>
  <c r="EC87" i="4"/>
  <c r="EB87" i="4"/>
  <c r="EA87" i="4"/>
  <c r="DZ87" i="4"/>
  <c r="DC87" i="4"/>
  <c r="DB87" i="4"/>
  <c r="BG87" i="4"/>
  <c r="BF87" i="4"/>
  <c r="BC87" i="4"/>
  <c r="BB87" i="4"/>
  <c r="BA87" i="4"/>
  <c r="AZ87" i="4"/>
  <c r="AY87" i="4"/>
  <c r="AX87" i="4"/>
  <c r="FV86" i="4"/>
  <c r="FU86" i="4"/>
  <c r="FT86" i="4"/>
  <c r="FS86" i="4"/>
  <c r="FB86" i="4"/>
  <c r="FA86" i="4"/>
  <c r="EZ86" i="4"/>
  <c r="EY86" i="4"/>
  <c r="EE86" i="4"/>
  <c r="ED86" i="4"/>
  <c r="EC86" i="4"/>
  <c r="EB86" i="4"/>
  <c r="EA86" i="4"/>
  <c r="DZ86" i="4"/>
  <c r="DC86" i="4"/>
  <c r="DB86" i="4"/>
  <c r="BG86" i="4"/>
  <c r="BF86" i="4"/>
  <c r="BC86" i="4"/>
  <c r="BB86" i="4"/>
  <c r="BA86" i="4"/>
  <c r="AZ86" i="4"/>
  <c r="AY86" i="4"/>
  <c r="AX86" i="4"/>
  <c r="FV85" i="4"/>
  <c r="FU85" i="4"/>
  <c r="FT85" i="4"/>
  <c r="FS85" i="4"/>
  <c r="FB85" i="4"/>
  <c r="FA85" i="4"/>
  <c r="EZ85" i="4"/>
  <c r="EY85" i="4"/>
  <c r="EE85" i="4"/>
  <c r="ED85" i="4"/>
  <c r="EC85" i="4"/>
  <c r="EB85" i="4"/>
  <c r="EA85" i="4"/>
  <c r="DZ85" i="4"/>
  <c r="DC85" i="4"/>
  <c r="DB85" i="4"/>
  <c r="BG85" i="4"/>
  <c r="BF85" i="4"/>
  <c r="BC85" i="4"/>
  <c r="BB85" i="4"/>
  <c r="BA85" i="4"/>
  <c r="AZ85" i="4"/>
  <c r="AY85" i="4"/>
  <c r="AX85" i="4"/>
  <c r="FV84" i="4"/>
  <c r="FU84" i="4"/>
  <c r="FT84" i="4"/>
  <c r="FS84" i="4"/>
  <c r="FB84" i="4"/>
  <c r="FA84" i="4"/>
  <c r="EZ84" i="4"/>
  <c r="EY84" i="4"/>
  <c r="EE84" i="4"/>
  <c r="ED84" i="4"/>
  <c r="EC84" i="4"/>
  <c r="EB84" i="4"/>
  <c r="EA84" i="4"/>
  <c r="DZ84" i="4"/>
  <c r="DC84" i="4"/>
  <c r="DB84" i="4"/>
  <c r="BG84" i="4"/>
  <c r="BF84" i="4"/>
  <c r="BC84" i="4"/>
  <c r="BB84" i="4"/>
  <c r="BA84" i="4"/>
  <c r="AZ84" i="4"/>
  <c r="AY84" i="4"/>
  <c r="AX84" i="4"/>
  <c r="FV83" i="4"/>
  <c r="FU83" i="4"/>
  <c r="FT83" i="4"/>
  <c r="FS83" i="4"/>
  <c r="FB83" i="4"/>
  <c r="FA83" i="4"/>
  <c r="EZ83" i="4"/>
  <c r="EY83" i="4"/>
  <c r="EE83" i="4"/>
  <c r="ED83" i="4"/>
  <c r="EC83" i="4"/>
  <c r="EB83" i="4"/>
  <c r="EA83" i="4"/>
  <c r="DZ83" i="4"/>
  <c r="DC83" i="4"/>
  <c r="DB83" i="4"/>
  <c r="BG83" i="4"/>
  <c r="BF83" i="4"/>
  <c r="BC83" i="4"/>
  <c r="BB83" i="4"/>
  <c r="BA83" i="4"/>
  <c r="AZ83" i="4"/>
  <c r="AY83" i="4"/>
  <c r="AX83" i="4"/>
  <c r="FV82" i="4"/>
  <c r="FU82" i="4"/>
  <c r="FT82" i="4"/>
  <c r="FS82" i="4"/>
  <c r="FB82" i="4"/>
  <c r="FA82" i="4"/>
  <c r="EZ82" i="4"/>
  <c r="EY82" i="4"/>
  <c r="EE82" i="4"/>
  <c r="ED82" i="4"/>
  <c r="EC82" i="4"/>
  <c r="EB82" i="4"/>
  <c r="EA82" i="4"/>
  <c r="DZ82" i="4"/>
  <c r="DC82" i="4"/>
  <c r="DB82" i="4"/>
  <c r="BG82" i="4"/>
  <c r="BF82" i="4"/>
  <c r="BC82" i="4"/>
  <c r="BB82" i="4"/>
  <c r="BA82" i="4"/>
  <c r="AZ82" i="4"/>
  <c r="AY82" i="4"/>
  <c r="AX82" i="4"/>
  <c r="FV81" i="4"/>
  <c r="FU81" i="4"/>
  <c r="FT81" i="4"/>
  <c r="FS81" i="4"/>
  <c r="FB81" i="4"/>
  <c r="FA81" i="4"/>
  <c r="EZ81" i="4"/>
  <c r="EY81" i="4"/>
  <c r="EE81" i="4"/>
  <c r="ED81" i="4"/>
  <c r="EC81" i="4"/>
  <c r="EB81" i="4"/>
  <c r="EA81" i="4"/>
  <c r="DZ81" i="4"/>
  <c r="DC81" i="4"/>
  <c r="DB81" i="4"/>
  <c r="BG81" i="4"/>
  <c r="BF81" i="4"/>
  <c r="BC81" i="4"/>
  <c r="BB81" i="4"/>
  <c r="BA81" i="4"/>
  <c r="AZ81" i="4"/>
  <c r="AY81" i="4"/>
  <c r="AX81" i="4"/>
  <c r="FV80" i="4"/>
  <c r="FU80" i="4"/>
  <c r="FT80" i="4"/>
  <c r="FS80" i="4"/>
  <c r="FB80" i="4"/>
  <c r="FA80" i="4"/>
  <c r="EZ80" i="4"/>
  <c r="EY80" i="4"/>
  <c r="EE80" i="4"/>
  <c r="ED80" i="4"/>
  <c r="EC80" i="4"/>
  <c r="EB80" i="4"/>
  <c r="EA80" i="4"/>
  <c r="DZ80" i="4"/>
  <c r="DC80" i="4"/>
  <c r="DB80" i="4"/>
  <c r="BG80" i="4"/>
  <c r="BF80" i="4"/>
  <c r="BC80" i="4"/>
  <c r="BB80" i="4"/>
  <c r="BA80" i="4"/>
  <c r="AZ80" i="4"/>
  <c r="AY80" i="4"/>
  <c r="AX80" i="4"/>
  <c r="FV79" i="4"/>
  <c r="FU79" i="4"/>
  <c r="FT79" i="4"/>
  <c r="FS79" i="4"/>
  <c r="FB79" i="4"/>
  <c r="FA79" i="4"/>
  <c r="EZ79" i="4"/>
  <c r="EY79" i="4"/>
  <c r="EE79" i="4"/>
  <c r="ED79" i="4"/>
  <c r="EC79" i="4"/>
  <c r="EB79" i="4"/>
  <c r="EA79" i="4"/>
  <c r="DZ79" i="4"/>
  <c r="DC79" i="4"/>
  <c r="DB79" i="4"/>
  <c r="BG79" i="4"/>
  <c r="BF79" i="4"/>
  <c r="BC79" i="4"/>
  <c r="BB79" i="4"/>
  <c r="BA79" i="4"/>
  <c r="AZ79" i="4"/>
  <c r="AY79" i="4"/>
  <c r="AX79" i="4"/>
  <c r="FV78" i="4"/>
  <c r="FU78" i="4"/>
  <c r="FT78" i="4"/>
  <c r="FS78" i="4"/>
  <c r="FB78" i="4"/>
  <c r="FA78" i="4"/>
  <c r="EZ78" i="4"/>
  <c r="EY78" i="4"/>
  <c r="EE78" i="4"/>
  <c r="ED78" i="4"/>
  <c r="EC78" i="4"/>
  <c r="EB78" i="4"/>
  <c r="EA78" i="4"/>
  <c r="DZ78" i="4"/>
  <c r="DC78" i="4"/>
  <c r="DB78" i="4"/>
  <c r="BG78" i="4"/>
  <c r="BF78" i="4"/>
  <c r="BC78" i="4"/>
  <c r="BB78" i="4"/>
  <c r="BA78" i="4"/>
  <c r="AZ78" i="4"/>
  <c r="AY78" i="4"/>
  <c r="AX78" i="4"/>
  <c r="FV77" i="4"/>
  <c r="FU77" i="4"/>
  <c r="FT77" i="4"/>
  <c r="FS77" i="4"/>
  <c r="FB77" i="4"/>
  <c r="FA77" i="4"/>
  <c r="EZ77" i="4"/>
  <c r="EY77" i="4"/>
  <c r="EE77" i="4"/>
  <c r="ED77" i="4"/>
  <c r="EC77" i="4"/>
  <c r="EB77" i="4"/>
  <c r="EA77" i="4"/>
  <c r="DZ77" i="4"/>
  <c r="DC77" i="4"/>
  <c r="DB77" i="4"/>
  <c r="BG77" i="4"/>
  <c r="BF77" i="4"/>
  <c r="BC77" i="4"/>
  <c r="BB77" i="4"/>
  <c r="BA77" i="4"/>
  <c r="AZ77" i="4"/>
  <c r="AY77" i="4"/>
  <c r="AX77" i="4"/>
  <c r="FV76" i="4"/>
  <c r="FU76" i="4"/>
  <c r="FT76" i="4"/>
  <c r="FS76" i="4"/>
  <c r="FB76" i="4"/>
  <c r="FA76" i="4"/>
  <c r="EZ76" i="4"/>
  <c r="EY76" i="4"/>
  <c r="EE76" i="4"/>
  <c r="ED76" i="4"/>
  <c r="EC76" i="4"/>
  <c r="EB76" i="4"/>
  <c r="EA76" i="4"/>
  <c r="DZ76" i="4"/>
  <c r="DC76" i="4"/>
  <c r="DB76" i="4"/>
  <c r="BG76" i="4"/>
  <c r="BF76" i="4"/>
  <c r="BC76" i="4"/>
  <c r="BB76" i="4"/>
  <c r="BA76" i="4"/>
  <c r="AZ76" i="4"/>
  <c r="AY76" i="4"/>
  <c r="AX76" i="4"/>
  <c r="FV75" i="4"/>
  <c r="FU75" i="4"/>
  <c r="FT75" i="4"/>
  <c r="FS75" i="4"/>
  <c r="FB75" i="4"/>
  <c r="FA75" i="4"/>
  <c r="EZ75" i="4"/>
  <c r="EY75" i="4"/>
  <c r="EE75" i="4"/>
  <c r="ED75" i="4"/>
  <c r="EC75" i="4"/>
  <c r="EB75" i="4"/>
  <c r="EA75" i="4"/>
  <c r="DZ75" i="4"/>
  <c r="DC75" i="4"/>
  <c r="DB75" i="4"/>
  <c r="BG75" i="4"/>
  <c r="BF75" i="4"/>
  <c r="BC75" i="4"/>
  <c r="BB75" i="4"/>
  <c r="BA75" i="4"/>
  <c r="AZ75" i="4"/>
  <c r="AY75" i="4"/>
  <c r="AX75" i="4"/>
  <c r="FV74" i="4"/>
  <c r="FU74" i="4"/>
  <c r="FT74" i="4"/>
  <c r="FS74" i="4"/>
  <c r="FB74" i="4"/>
  <c r="FA74" i="4"/>
  <c r="EZ74" i="4"/>
  <c r="EY74" i="4"/>
  <c r="EE74" i="4"/>
  <c r="ED74" i="4"/>
  <c r="EC74" i="4"/>
  <c r="EB74" i="4"/>
  <c r="EA74" i="4"/>
  <c r="DZ74" i="4"/>
  <c r="DC74" i="4"/>
  <c r="DB74" i="4"/>
  <c r="BG74" i="4"/>
  <c r="BF74" i="4"/>
  <c r="BC74" i="4"/>
  <c r="BB74" i="4"/>
  <c r="BA74" i="4"/>
  <c r="AZ74" i="4"/>
  <c r="AY74" i="4"/>
  <c r="AX74" i="4"/>
  <c r="FV73" i="4"/>
  <c r="FU73" i="4"/>
  <c r="FT73" i="4"/>
  <c r="FS73" i="4"/>
  <c r="FB73" i="4"/>
  <c r="FA73" i="4"/>
  <c r="EZ73" i="4"/>
  <c r="EY73" i="4"/>
  <c r="EE73" i="4"/>
  <c r="ED73" i="4"/>
  <c r="EC73" i="4"/>
  <c r="EB73" i="4"/>
  <c r="EA73" i="4"/>
  <c r="DZ73" i="4"/>
  <c r="DC73" i="4"/>
  <c r="DB73" i="4"/>
  <c r="BG73" i="4"/>
  <c r="BF73" i="4"/>
  <c r="BC73" i="4"/>
  <c r="BB73" i="4"/>
  <c r="BA73" i="4"/>
  <c r="AZ73" i="4"/>
  <c r="AY73" i="4"/>
  <c r="AX73" i="4"/>
  <c r="FV72" i="4"/>
  <c r="FU72" i="4"/>
  <c r="FT72" i="4"/>
  <c r="FS72" i="4"/>
  <c r="FB72" i="4"/>
  <c r="FA72" i="4"/>
  <c r="EZ72" i="4"/>
  <c r="EY72" i="4"/>
  <c r="EE72" i="4"/>
  <c r="ED72" i="4"/>
  <c r="EC72" i="4"/>
  <c r="EB72" i="4"/>
  <c r="EA72" i="4"/>
  <c r="DZ72" i="4"/>
  <c r="DC72" i="4"/>
  <c r="DB72" i="4"/>
  <c r="BG72" i="4"/>
  <c r="BF72" i="4"/>
  <c r="BC72" i="4"/>
  <c r="BB72" i="4"/>
  <c r="BA72" i="4"/>
  <c r="AZ72" i="4"/>
  <c r="AY72" i="4"/>
  <c r="AX72" i="4"/>
  <c r="FV71" i="4"/>
  <c r="FU71" i="4"/>
  <c r="FT71" i="4"/>
  <c r="FS71" i="4"/>
  <c r="FB71" i="4"/>
  <c r="FA71" i="4"/>
  <c r="EZ71" i="4"/>
  <c r="EY71" i="4"/>
  <c r="EE71" i="4"/>
  <c r="ED71" i="4"/>
  <c r="EC71" i="4"/>
  <c r="EB71" i="4"/>
  <c r="EA71" i="4"/>
  <c r="DZ71" i="4"/>
  <c r="DC71" i="4"/>
  <c r="DB71" i="4"/>
  <c r="BG71" i="4"/>
  <c r="BF71" i="4"/>
  <c r="BC71" i="4"/>
  <c r="BB71" i="4"/>
  <c r="BA71" i="4"/>
  <c r="AZ71" i="4"/>
  <c r="AY71" i="4"/>
  <c r="AX71" i="4"/>
  <c r="FV70" i="4"/>
  <c r="FU70" i="4"/>
  <c r="FT70" i="4"/>
  <c r="FS70" i="4"/>
  <c r="FB70" i="4"/>
  <c r="FA70" i="4"/>
  <c r="EZ70" i="4"/>
  <c r="EY70" i="4"/>
  <c r="EE70" i="4"/>
  <c r="ED70" i="4"/>
  <c r="EC70" i="4"/>
  <c r="EB70" i="4"/>
  <c r="EA70" i="4"/>
  <c r="DZ70" i="4"/>
  <c r="DC70" i="4"/>
  <c r="DB70" i="4"/>
  <c r="BG70" i="4"/>
  <c r="BF70" i="4"/>
  <c r="BC70" i="4"/>
  <c r="BB70" i="4"/>
  <c r="BA70" i="4"/>
  <c r="AZ70" i="4"/>
  <c r="AY70" i="4"/>
  <c r="AX70" i="4"/>
  <c r="FV69" i="4"/>
  <c r="FU69" i="4"/>
  <c r="FT69" i="4"/>
  <c r="FS69" i="4"/>
  <c r="FB69" i="4"/>
  <c r="FA69" i="4"/>
  <c r="EZ69" i="4"/>
  <c r="EY69" i="4"/>
  <c r="EE69" i="4"/>
  <c r="ED69" i="4"/>
  <c r="EC69" i="4"/>
  <c r="EB69" i="4"/>
  <c r="EA69" i="4"/>
  <c r="DZ69" i="4"/>
  <c r="DC69" i="4"/>
  <c r="DB69" i="4"/>
  <c r="BG69" i="4"/>
  <c r="BF69" i="4"/>
  <c r="BC69" i="4"/>
  <c r="BB69" i="4"/>
  <c r="BA69" i="4"/>
  <c r="AZ69" i="4"/>
  <c r="AY69" i="4"/>
  <c r="AX69" i="4"/>
  <c r="FV68" i="4"/>
  <c r="FU68" i="4"/>
  <c r="FT68" i="4"/>
  <c r="FS68" i="4"/>
  <c r="FB68" i="4"/>
  <c r="FA68" i="4"/>
  <c r="EZ68" i="4"/>
  <c r="EY68" i="4"/>
  <c r="EE68" i="4"/>
  <c r="ED68" i="4"/>
  <c r="EC68" i="4"/>
  <c r="EB68" i="4"/>
  <c r="EA68" i="4"/>
  <c r="DZ68" i="4"/>
  <c r="DC68" i="4"/>
  <c r="DB68" i="4"/>
  <c r="BG68" i="4"/>
  <c r="BF68" i="4"/>
  <c r="BC68" i="4"/>
  <c r="BB68" i="4"/>
  <c r="BA68" i="4"/>
  <c r="AZ68" i="4"/>
  <c r="AY68" i="4"/>
  <c r="AX68" i="4"/>
  <c r="FV67" i="4"/>
  <c r="FU67" i="4"/>
  <c r="FT67" i="4"/>
  <c r="FS67" i="4"/>
  <c r="FB67" i="4"/>
  <c r="FA67" i="4"/>
  <c r="EZ67" i="4"/>
  <c r="EY67" i="4"/>
  <c r="EE67" i="4"/>
  <c r="ED67" i="4"/>
  <c r="EC67" i="4"/>
  <c r="EB67" i="4"/>
  <c r="EA67" i="4"/>
  <c r="DZ67" i="4"/>
  <c r="DC67" i="4"/>
  <c r="DB67" i="4"/>
  <c r="BG67" i="4"/>
  <c r="BF67" i="4"/>
  <c r="BC67" i="4"/>
  <c r="BB67" i="4"/>
  <c r="BA67" i="4"/>
  <c r="AZ67" i="4"/>
  <c r="AY67" i="4"/>
  <c r="AX67" i="4"/>
  <c r="FV66" i="4"/>
  <c r="FU66" i="4"/>
  <c r="FT66" i="4"/>
  <c r="FS66" i="4"/>
  <c r="FB66" i="4"/>
  <c r="FA66" i="4"/>
  <c r="EZ66" i="4"/>
  <c r="EY66" i="4"/>
  <c r="EE66" i="4"/>
  <c r="ED66" i="4"/>
  <c r="EC66" i="4"/>
  <c r="EB66" i="4"/>
  <c r="EA66" i="4"/>
  <c r="DZ66" i="4"/>
  <c r="DC66" i="4"/>
  <c r="DB66" i="4"/>
  <c r="BG66" i="4"/>
  <c r="BF66" i="4"/>
  <c r="BC66" i="4"/>
  <c r="BB66" i="4"/>
  <c r="BA66" i="4"/>
  <c r="AZ66" i="4"/>
  <c r="AY66" i="4"/>
  <c r="AX66" i="4"/>
  <c r="FV65" i="4"/>
  <c r="FU65" i="4"/>
  <c r="FT65" i="4"/>
  <c r="FS65" i="4"/>
  <c r="FB65" i="4"/>
  <c r="FA65" i="4"/>
  <c r="EZ65" i="4"/>
  <c r="EY65" i="4"/>
  <c r="EE65" i="4"/>
  <c r="ED65" i="4"/>
  <c r="EC65" i="4"/>
  <c r="EB65" i="4"/>
  <c r="EA65" i="4"/>
  <c r="DZ65" i="4"/>
  <c r="DC65" i="4"/>
  <c r="DB65" i="4"/>
  <c r="BG65" i="4"/>
  <c r="BF65" i="4"/>
  <c r="BC65" i="4"/>
  <c r="BB65" i="4"/>
  <c r="BA65" i="4"/>
  <c r="AZ65" i="4"/>
  <c r="AY65" i="4"/>
  <c r="AX65" i="4"/>
  <c r="FV64" i="4"/>
  <c r="FU64" i="4"/>
  <c r="FT64" i="4"/>
  <c r="FS64" i="4"/>
  <c r="FB64" i="4"/>
  <c r="FA64" i="4"/>
  <c r="EZ64" i="4"/>
  <c r="EY64" i="4"/>
  <c r="EE64" i="4"/>
  <c r="ED64" i="4"/>
  <c r="EC64" i="4"/>
  <c r="EB64" i="4"/>
  <c r="EA64" i="4"/>
  <c r="DZ64" i="4"/>
  <c r="DC64" i="4"/>
  <c r="DB64" i="4"/>
  <c r="BG64" i="4"/>
  <c r="BF64" i="4"/>
  <c r="BC64" i="4"/>
  <c r="BB64" i="4"/>
  <c r="BA64" i="4"/>
  <c r="AZ64" i="4"/>
  <c r="AY64" i="4"/>
  <c r="AX64" i="4"/>
  <c r="FV63" i="4"/>
  <c r="FU63" i="4"/>
  <c r="FT63" i="4"/>
  <c r="FS63" i="4"/>
  <c r="FB63" i="4"/>
  <c r="FA63" i="4"/>
  <c r="EZ63" i="4"/>
  <c r="EY63" i="4"/>
  <c r="EE63" i="4"/>
  <c r="ED63" i="4"/>
  <c r="EC63" i="4"/>
  <c r="EB63" i="4"/>
  <c r="EA63" i="4"/>
  <c r="DZ63" i="4"/>
  <c r="DC63" i="4"/>
  <c r="DB63" i="4"/>
  <c r="BG63" i="4"/>
  <c r="BF63" i="4"/>
  <c r="BC63" i="4"/>
  <c r="BB63" i="4"/>
  <c r="BA63" i="4"/>
  <c r="AZ63" i="4"/>
  <c r="AY63" i="4"/>
  <c r="AX63" i="4"/>
  <c r="FV62" i="4"/>
  <c r="FU62" i="4"/>
  <c r="FT62" i="4"/>
  <c r="FS62" i="4"/>
  <c r="FB62" i="4"/>
  <c r="FA62" i="4"/>
  <c r="EZ62" i="4"/>
  <c r="EY62" i="4"/>
  <c r="EE62" i="4"/>
  <c r="ED62" i="4"/>
  <c r="EC62" i="4"/>
  <c r="EB62" i="4"/>
  <c r="EA62" i="4"/>
  <c r="DZ62" i="4"/>
  <c r="DC62" i="4"/>
  <c r="DB62" i="4"/>
  <c r="BG62" i="4"/>
  <c r="BF62" i="4"/>
  <c r="BC62" i="4"/>
  <c r="BB62" i="4"/>
  <c r="BA62" i="4"/>
  <c r="AZ62" i="4"/>
  <c r="AY62" i="4"/>
  <c r="AX62" i="4"/>
  <c r="FV61" i="4"/>
  <c r="FU61" i="4"/>
  <c r="FT61" i="4"/>
  <c r="FS61" i="4"/>
  <c r="FB61" i="4"/>
  <c r="FA61" i="4"/>
  <c r="EZ61" i="4"/>
  <c r="EY61" i="4"/>
  <c r="EE61" i="4"/>
  <c r="ED61" i="4"/>
  <c r="EC61" i="4"/>
  <c r="EB61" i="4"/>
  <c r="EA61" i="4"/>
  <c r="DZ61" i="4"/>
  <c r="DC61" i="4"/>
  <c r="DB61" i="4"/>
  <c r="BG61" i="4"/>
  <c r="BF61" i="4"/>
  <c r="BC61" i="4"/>
  <c r="BB61" i="4"/>
  <c r="BA61" i="4"/>
  <c r="AZ61" i="4"/>
  <c r="AY61" i="4"/>
  <c r="AX61" i="4"/>
  <c r="FV60" i="4"/>
  <c r="FU60" i="4"/>
  <c r="FT60" i="4"/>
  <c r="FS60" i="4"/>
  <c r="FB60" i="4"/>
  <c r="FA60" i="4"/>
  <c r="EZ60" i="4"/>
  <c r="EY60" i="4"/>
  <c r="EE60" i="4"/>
  <c r="ED60" i="4"/>
  <c r="EC60" i="4"/>
  <c r="EB60" i="4"/>
  <c r="EA60" i="4"/>
  <c r="DZ60" i="4"/>
  <c r="DC60" i="4"/>
  <c r="DB60" i="4"/>
  <c r="BG60" i="4"/>
  <c r="BF60" i="4"/>
  <c r="BC60" i="4"/>
  <c r="BB60" i="4"/>
  <c r="BA60" i="4"/>
  <c r="AZ60" i="4"/>
  <c r="AY60" i="4"/>
  <c r="AX60" i="4"/>
  <c r="FV59" i="4"/>
  <c r="FU59" i="4"/>
  <c r="FT59" i="4"/>
  <c r="FS59" i="4"/>
  <c r="FB59" i="4"/>
  <c r="FA59" i="4"/>
  <c r="EZ59" i="4"/>
  <c r="EY59" i="4"/>
  <c r="EE59" i="4"/>
  <c r="ED59" i="4"/>
  <c r="EC59" i="4"/>
  <c r="EB59" i="4"/>
  <c r="EA59" i="4"/>
  <c r="DZ59" i="4"/>
  <c r="DC59" i="4"/>
  <c r="DB59" i="4"/>
  <c r="BG59" i="4"/>
  <c r="BF59" i="4"/>
  <c r="BC59" i="4"/>
  <c r="BB59" i="4"/>
  <c r="BA59" i="4"/>
  <c r="AZ59" i="4"/>
  <c r="AY59" i="4"/>
  <c r="AX59" i="4"/>
  <c r="FV58" i="4"/>
  <c r="FU58" i="4"/>
  <c r="FT58" i="4"/>
  <c r="FS58" i="4"/>
  <c r="FB58" i="4"/>
  <c r="FA58" i="4"/>
  <c r="EZ58" i="4"/>
  <c r="EY58" i="4"/>
  <c r="EE58" i="4"/>
  <c r="ED58" i="4"/>
  <c r="EC58" i="4"/>
  <c r="EB58" i="4"/>
  <c r="EA58" i="4"/>
  <c r="DZ58" i="4"/>
  <c r="DC58" i="4"/>
  <c r="DB58" i="4"/>
  <c r="BG58" i="4"/>
  <c r="BF58" i="4"/>
  <c r="BC58" i="4"/>
  <c r="BB58" i="4"/>
  <c r="BA58" i="4"/>
  <c r="AZ58" i="4"/>
  <c r="AY58" i="4"/>
  <c r="AX58" i="4"/>
  <c r="FV57" i="4"/>
  <c r="FU57" i="4"/>
  <c r="FT57" i="4"/>
  <c r="FS57" i="4"/>
  <c r="FB57" i="4"/>
  <c r="FA57" i="4"/>
  <c r="EZ57" i="4"/>
  <c r="EY57" i="4"/>
  <c r="EE57" i="4"/>
  <c r="ED57" i="4"/>
  <c r="EC57" i="4"/>
  <c r="EB57" i="4"/>
  <c r="EA57" i="4"/>
  <c r="DZ57" i="4"/>
  <c r="DC57" i="4"/>
  <c r="DB57" i="4"/>
  <c r="BG57" i="4"/>
  <c r="BF57" i="4"/>
  <c r="BC57" i="4"/>
  <c r="BB57" i="4"/>
  <c r="BA57" i="4"/>
  <c r="AZ57" i="4"/>
  <c r="AY57" i="4"/>
  <c r="AX57" i="4"/>
  <c r="FV56" i="4"/>
  <c r="FU56" i="4"/>
  <c r="FT56" i="4"/>
  <c r="FS56" i="4"/>
  <c r="FB56" i="4"/>
  <c r="FA56" i="4"/>
  <c r="EZ56" i="4"/>
  <c r="EY56" i="4"/>
  <c r="EE56" i="4"/>
  <c r="ED56" i="4"/>
  <c r="EC56" i="4"/>
  <c r="EB56" i="4"/>
  <c r="EA56" i="4"/>
  <c r="DZ56" i="4"/>
  <c r="DC56" i="4"/>
  <c r="DB56" i="4"/>
  <c r="BG56" i="4"/>
  <c r="BF56" i="4"/>
  <c r="BC56" i="4"/>
  <c r="BB56" i="4"/>
  <c r="BA56" i="4"/>
  <c r="AZ56" i="4"/>
  <c r="AY56" i="4"/>
  <c r="AX56" i="4"/>
  <c r="FV55" i="4"/>
  <c r="FU55" i="4"/>
  <c r="FT55" i="4"/>
  <c r="FS55" i="4"/>
  <c r="FB55" i="4"/>
  <c r="FA55" i="4"/>
  <c r="EZ55" i="4"/>
  <c r="EY55" i="4"/>
  <c r="EE55" i="4"/>
  <c r="ED55" i="4"/>
  <c r="EC55" i="4"/>
  <c r="EB55" i="4"/>
  <c r="EA55" i="4"/>
  <c r="DZ55" i="4"/>
  <c r="DC55" i="4"/>
  <c r="DB55" i="4"/>
  <c r="BG55" i="4"/>
  <c r="BF55" i="4"/>
  <c r="BC55" i="4"/>
  <c r="BB55" i="4"/>
  <c r="BA55" i="4"/>
  <c r="AZ55" i="4"/>
  <c r="AY55" i="4"/>
  <c r="AX55" i="4"/>
  <c r="FV54" i="4"/>
  <c r="FU54" i="4"/>
  <c r="FT54" i="4"/>
  <c r="FS54" i="4"/>
  <c r="FB54" i="4"/>
  <c r="FA54" i="4"/>
  <c r="EZ54" i="4"/>
  <c r="EY54" i="4"/>
  <c r="EE54" i="4"/>
  <c r="ED54" i="4"/>
  <c r="EC54" i="4"/>
  <c r="EB54" i="4"/>
  <c r="EA54" i="4"/>
  <c r="DZ54" i="4"/>
  <c r="DC54" i="4"/>
  <c r="DB54" i="4"/>
  <c r="BG54" i="4"/>
  <c r="BF54" i="4"/>
  <c r="BC54" i="4"/>
  <c r="BB54" i="4"/>
  <c r="BA54" i="4"/>
  <c r="AZ54" i="4"/>
  <c r="AY54" i="4"/>
  <c r="AX54" i="4"/>
  <c r="FV53" i="4"/>
  <c r="FU53" i="4"/>
  <c r="FT53" i="4"/>
  <c r="FS53" i="4"/>
  <c r="FB53" i="4"/>
  <c r="FA53" i="4"/>
  <c r="EZ53" i="4"/>
  <c r="EY53" i="4"/>
  <c r="EE53" i="4"/>
  <c r="ED53" i="4"/>
  <c r="EC53" i="4"/>
  <c r="EB53" i="4"/>
  <c r="EA53" i="4"/>
  <c r="DZ53" i="4"/>
  <c r="DC53" i="4"/>
  <c r="DB53" i="4"/>
  <c r="BG53" i="4"/>
  <c r="BF53" i="4"/>
  <c r="BC53" i="4"/>
  <c r="BB53" i="4"/>
  <c r="BA53" i="4"/>
  <c r="AZ53" i="4"/>
  <c r="AY53" i="4"/>
  <c r="AX53" i="4"/>
  <c r="FV52" i="4"/>
  <c r="FU52" i="4"/>
  <c r="FT52" i="4"/>
  <c r="FS52" i="4"/>
  <c r="FB52" i="4"/>
  <c r="FA52" i="4"/>
  <c r="EZ52" i="4"/>
  <c r="EY52" i="4"/>
  <c r="EE52" i="4"/>
  <c r="ED52" i="4"/>
  <c r="EC52" i="4"/>
  <c r="EB52" i="4"/>
  <c r="EA52" i="4"/>
  <c r="DZ52" i="4"/>
  <c r="DC52" i="4"/>
  <c r="DB52" i="4"/>
  <c r="BG52" i="4"/>
  <c r="BF52" i="4"/>
  <c r="BC52" i="4"/>
  <c r="BB52" i="4"/>
  <c r="BA52" i="4"/>
  <c r="AZ52" i="4"/>
  <c r="AY52" i="4"/>
  <c r="AX52" i="4"/>
  <c r="FV51" i="4"/>
  <c r="FU51" i="4"/>
  <c r="FT51" i="4"/>
  <c r="FS51" i="4"/>
  <c r="FB51" i="4"/>
  <c r="FA51" i="4"/>
  <c r="EZ51" i="4"/>
  <c r="EY51" i="4"/>
  <c r="EE51" i="4"/>
  <c r="ED51" i="4"/>
  <c r="EC51" i="4"/>
  <c r="EB51" i="4"/>
  <c r="EA51" i="4"/>
  <c r="DZ51" i="4"/>
  <c r="DC51" i="4"/>
  <c r="DB51" i="4"/>
  <c r="BG51" i="4"/>
  <c r="BF51" i="4"/>
  <c r="BC51" i="4"/>
  <c r="BB51" i="4"/>
  <c r="BA51" i="4"/>
  <c r="AZ51" i="4"/>
  <c r="AY51" i="4"/>
  <c r="AX51" i="4"/>
  <c r="FV50" i="4"/>
  <c r="FU50" i="4"/>
  <c r="FT50" i="4"/>
  <c r="FS50" i="4"/>
  <c r="FB50" i="4"/>
  <c r="FA50" i="4"/>
  <c r="EZ50" i="4"/>
  <c r="EY50" i="4"/>
  <c r="EE50" i="4"/>
  <c r="ED50" i="4"/>
  <c r="EC50" i="4"/>
  <c r="EB50" i="4"/>
  <c r="EA50" i="4"/>
  <c r="DZ50" i="4"/>
  <c r="DC50" i="4"/>
  <c r="DB50" i="4"/>
  <c r="BG50" i="4"/>
  <c r="BF50" i="4"/>
  <c r="BC50" i="4"/>
  <c r="BB50" i="4"/>
  <c r="BA50" i="4"/>
  <c r="AZ50" i="4"/>
  <c r="AY50" i="4"/>
  <c r="AX50" i="4"/>
  <c r="FV49" i="4"/>
  <c r="FU49" i="4"/>
  <c r="FT49" i="4"/>
  <c r="FS49" i="4"/>
  <c r="FB49" i="4"/>
  <c r="FA49" i="4"/>
  <c r="EZ49" i="4"/>
  <c r="EY49" i="4"/>
  <c r="EE49" i="4"/>
  <c r="ED49" i="4"/>
  <c r="EC49" i="4"/>
  <c r="EB49" i="4"/>
  <c r="EA49" i="4"/>
  <c r="DZ49" i="4"/>
  <c r="DC49" i="4"/>
  <c r="DB49" i="4"/>
  <c r="BG49" i="4"/>
  <c r="BF49" i="4"/>
  <c r="BC49" i="4"/>
  <c r="BB49" i="4"/>
  <c r="BA49" i="4"/>
  <c r="AZ49" i="4"/>
  <c r="AY49" i="4"/>
  <c r="AX49" i="4"/>
  <c r="FV48" i="4"/>
  <c r="FU48" i="4"/>
  <c r="FT48" i="4"/>
  <c r="FS48" i="4"/>
  <c r="FB48" i="4"/>
  <c r="FA48" i="4"/>
  <c r="EZ48" i="4"/>
  <c r="EY48" i="4"/>
  <c r="EE48" i="4"/>
  <c r="ED48" i="4"/>
  <c r="EC48" i="4"/>
  <c r="EB48" i="4"/>
  <c r="EA48" i="4"/>
  <c r="DZ48" i="4"/>
  <c r="DC48" i="4"/>
  <c r="DB48" i="4"/>
  <c r="BG48" i="4"/>
  <c r="BF48" i="4"/>
  <c r="BC48" i="4"/>
  <c r="BB48" i="4"/>
  <c r="BA48" i="4"/>
  <c r="AZ48" i="4"/>
  <c r="AY48" i="4"/>
  <c r="AX48" i="4"/>
  <c r="FV47" i="4"/>
  <c r="FU47" i="4"/>
  <c r="FT47" i="4"/>
  <c r="FS47" i="4"/>
  <c r="FB47" i="4"/>
  <c r="FA47" i="4"/>
  <c r="EZ47" i="4"/>
  <c r="EY47" i="4"/>
  <c r="EE47" i="4"/>
  <c r="ED47" i="4"/>
  <c r="EC47" i="4"/>
  <c r="EB47" i="4"/>
  <c r="EA47" i="4"/>
  <c r="DZ47" i="4"/>
  <c r="DC47" i="4"/>
  <c r="DB47" i="4"/>
  <c r="BG47" i="4"/>
  <c r="BF47" i="4"/>
  <c r="BC47" i="4"/>
  <c r="BB47" i="4"/>
  <c r="BA47" i="4"/>
  <c r="AZ47" i="4"/>
  <c r="AY47" i="4"/>
  <c r="AX47" i="4"/>
  <c r="FV46" i="4"/>
  <c r="FU46" i="4"/>
  <c r="FT46" i="4"/>
  <c r="FS46" i="4"/>
  <c r="FB46" i="4"/>
  <c r="FA46" i="4"/>
  <c r="EZ46" i="4"/>
  <c r="EY46" i="4"/>
  <c r="EE46" i="4"/>
  <c r="ED46" i="4"/>
  <c r="EC46" i="4"/>
  <c r="EB46" i="4"/>
  <c r="EA46" i="4"/>
  <c r="DZ46" i="4"/>
  <c r="DC46" i="4"/>
  <c r="DB46" i="4"/>
  <c r="BG46" i="4"/>
  <c r="BF46" i="4"/>
  <c r="BC46" i="4"/>
  <c r="BB46" i="4"/>
  <c r="BA46" i="4"/>
  <c r="AZ46" i="4"/>
  <c r="AY46" i="4"/>
  <c r="AX46" i="4"/>
  <c r="FV45" i="4"/>
  <c r="FU45" i="4"/>
  <c r="FT45" i="4"/>
  <c r="FS45" i="4"/>
  <c r="FB45" i="4"/>
  <c r="FA45" i="4"/>
  <c r="EZ45" i="4"/>
  <c r="EY45" i="4"/>
  <c r="EE45" i="4"/>
  <c r="ED45" i="4"/>
  <c r="EC45" i="4"/>
  <c r="EB45" i="4"/>
  <c r="EA45" i="4"/>
  <c r="DZ45" i="4"/>
  <c r="DC45" i="4"/>
  <c r="DB45" i="4"/>
  <c r="BG45" i="4"/>
  <c r="BF45" i="4"/>
  <c r="BC45" i="4"/>
  <c r="BB45" i="4"/>
  <c r="BA45" i="4"/>
  <c r="AZ45" i="4"/>
  <c r="AY45" i="4"/>
  <c r="AX45" i="4"/>
  <c r="FV44" i="4"/>
  <c r="FU44" i="4"/>
  <c r="FT44" i="4"/>
  <c r="FS44" i="4"/>
  <c r="FB44" i="4"/>
  <c r="FA44" i="4"/>
  <c r="EZ44" i="4"/>
  <c r="EY44" i="4"/>
  <c r="EE44" i="4"/>
  <c r="ED44" i="4"/>
  <c r="EC44" i="4"/>
  <c r="EB44" i="4"/>
  <c r="EA44" i="4"/>
  <c r="DZ44" i="4"/>
  <c r="DC44" i="4"/>
  <c r="DB44" i="4"/>
  <c r="BG44" i="4"/>
  <c r="BF44" i="4"/>
  <c r="BC44" i="4"/>
  <c r="BB44" i="4"/>
  <c r="BA44" i="4"/>
  <c r="AZ44" i="4"/>
  <c r="AY44" i="4"/>
  <c r="AX44" i="4"/>
  <c r="FV43" i="4"/>
  <c r="FU43" i="4"/>
  <c r="FT43" i="4"/>
  <c r="FS43" i="4"/>
  <c r="FB43" i="4"/>
  <c r="FA43" i="4"/>
  <c r="EZ43" i="4"/>
  <c r="EY43" i="4"/>
  <c r="EE43" i="4"/>
  <c r="ED43" i="4"/>
  <c r="EC43" i="4"/>
  <c r="EB43" i="4"/>
  <c r="EA43" i="4"/>
  <c r="DZ43" i="4"/>
  <c r="DC43" i="4"/>
  <c r="DB43" i="4"/>
  <c r="BG43" i="4"/>
  <c r="BF43" i="4"/>
  <c r="BC43" i="4"/>
  <c r="BB43" i="4"/>
  <c r="BA43" i="4"/>
  <c r="AZ43" i="4"/>
  <c r="AY43" i="4"/>
  <c r="AX43" i="4"/>
  <c r="FV42" i="4"/>
  <c r="FU42" i="4"/>
  <c r="FT42" i="4"/>
  <c r="FS42" i="4"/>
  <c r="FB42" i="4"/>
  <c r="FA42" i="4"/>
  <c r="EZ42" i="4"/>
  <c r="EY42" i="4"/>
  <c r="EE42" i="4"/>
  <c r="ED42" i="4"/>
  <c r="EC42" i="4"/>
  <c r="EB42" i="4"/>
  <c r="EA42" i="4"/>
  <c r="DZ42" i="4"/>
  <c r="DC42" i="4"/>
  <c r="DB42" i="4"/>
  <c r="BG42" i="4"/>
  <c r="BF42" i="4"/>
  <c r="BC42" i="4"/>
  <c r="BB42" i="4"/>
  <c r="BA42" i="4"/>
  <c r="AZ42" i="4"/>
  <c r="AY42" i="4"/>
  <c r="AX42" i="4"/>
  <c r="FV41" i="4"/>
  <c r="FU41" i="4"/>
  <c r="FT41" i="4"/>
  <c r="FS41" i="4"/>
  <c r="FB41" i="4"/>
  <c r="FA41" i="4"/>
  <c r="EZ41" i="4"/>
  <c r="EY41" i="4"/>
  <c r="EE41" i="4"/>
  <c r="ED41" i="4"/>
  <c r="EC41" i="4"/>
  <c r="EB41" i="4"/>
  <c r="EA41" i="4"/>
  <c r="DZ41" i="4"/>
  <c r="DC41" i="4"/>
  <c r="DB41" i="4"/>
  <c r="BG41" i="4"/>
  <c r="BF41" i="4"/>
  <c r="BC41" i="4"/>
  <c r="BB41" i="4"/>
  <c r="BA41" i="4"/>
  <c r="AZ41" i="4"/>
  <c r="AY41" i="4"/>
  <c r="AX41" i="4"/>
  <c r="FV40" i="4"/>
  <c r="FU40" i="4"/>
  <c r="FT40" i="4"/>
  <c r="FS40" i="4"/>
  <c r="FB40" i="4"/>
  <c r="FA40" i="4"/>
  <c r="EZ40" i="4"/>
  <c r="EY40" i="4"/>
  <c r="EE40" i="4"/>
  <c r="ED40" i="4"/>
  <c r="EC40" i="4"/>
  <c r="EB40" i="4"/>
  <c r="EA40" i="4"/>
  <c r="DZ40" i="4"/>
  <c r="DC40" i="4"/>
  <c r="DB40" i="4"/>
  <c r="BG40" i="4"/>
  <c r="BF40" i="4"/>
  <c r="BC40" i="4"/>
  <c r="BB40" i="4"/>
  <c r="BA40" i="4"/>
  <c r="AZ40" i="4"/>
  <c r="AY40" i="4"/>
  <c r="AX40" i="4"/>
  <c r="FV39" i="4"/>
  <c r="FU39" i="4"/>
  <c r="FT39" i="4"/>
  <c r="FS39" i="4"/>
  <c r="FB39" i="4"/>
  <c r="FA39" i="4"/>
  <c r="EZ39" i="4"/>
  <c r="EY39" i="4"/>
  <c r="EE39" i="4"/>
  <c r="ED39" i="4"/>
  <c r="EC39" i="4"/>
  <c r="EB39" i="4"/>
  <c r="EA39" i="4"/>
  <c r="DZ39" i="4"/>
  <c r="DC39" i="4"/>
  <c r="DB39" i="4"/>
  <c r="BG39" i="4"/>
  <c r="BF39" i="4"/>
  <c r="BC39" i="4"/>
  <c r="BB39" i="4"/>
  <c r="BA39" i="4"/>
  <c r="AZ39" i="4"/>
  <c r="AY39" i="4"/>
  <c r="AX39" i="4"/>
  <c r="FV38" i="4"/>
  <c r="FU38" i="4"/>
  <c r="FT38" i="4"/>
  <c r="FS38" i="4"/>
  <c r="FB38" i="4"/>
  <c r="FA38" i="4"/>
  <c r="EZ38" i="4"/>
  <c r="EY38" i="4"/>
  <c r="EE38" i="4"/>
  <c r="ED38" i="4"/>
  <c r="EC38" i="4"/>
  <c r="EB38" i="4"/>
  <c r="EA38" i="4"/>
  <c r="DZ38" i="4"/>
  <c r="DC38" i="4"/>
  <c r="DB38" i="4"/>
  <c r="BG38" i="4"/>
  <c r="BF38" i="4"/>
  <c r="BC38" i="4"/>
  <c r="BB38" i="4"/>
  <c r="BA38" i="4"/>
  <c r="AZ38" i="4"/>
  <c r="AY38" i="4"/>
  <c r="AX38" i="4"/>
  <c r="FV37" i="4"/>
  <c r="FU37" i="4"/>
  <c r="FT37" i="4"/>
  <c r="FS37" i="4"/>
  <c r="FB37" i="4"/>
  <c r="FA37" i="4"/>
  <c r="EZ37" i="4"/>
  <c r="EY37" i="4"/>
  <c r="EE37" i="4"/>
  <c r="ED37" i="4"/>
  <c r="EC37" i="4"/>
  <c r="EB37" i="4"/>
  <c r="EA37" i="4"/>
  <c r="DZ37" i="4"/>
  <c r="DC37" i="4"/>
  <c r="DB37" i="4"/>
  <c r="BG37" i="4"/>
  <c r="BF37" i="4"/>
  <c r="BC37" i="4"/>
  <c r="BB37" i="4"/>
  <c r="BA37" i="4"/>
  <c r="AZ37" i="4"/>
  <c r="AY37" i="4"/>
  <c r="AX37" i="4"/>
  <c r="FV36" i="4"/>
  <c r="FU36" i="4"/>
  <c r="FT36" i="4"/>
  <c r="FS36" i="4"/>
  <c r="FB36" i="4"/>
  <c r="FA36" i="4"/>
  <c r="EZ36" i="4"/>
  <c r="EY36" i="4"/>
  <c r="EE36" i="4"/>
  <c r="ED36" i="4"/>
  <c r="EC36" i="4"/>
  <c r="EB36" i="4"/>
  <c r="EA36" i="4"/>
  <c r="DZ36" i="4"/>
  <c r="DC36" i="4"/>
  <c r="DB36" i="4"/>
  <c r="BG36" i="4"/>
  <c r="BF36" i="4"/>
  <c r="BC36" i="4"/>
  <c r="BB36" i="4"/>
  <c r="BA36" i="4"/>
  <c r="AZ36" i="4"/>
  <c r="AY36" i="4"/>
  <c r="AX36" i="4"/>
  <c r="FV35" i="4"/>
  <c r="FU35" i="4"/>
  <c r="FT35" i="4"/>
  <c r="FS35" i="4"/>
  <c r="FB35" i="4"/>
  <c r="FA35" i="4"/>
  <c r="EZ35" i="4"/>
  <c r="EY35" i="4"/>
  <c r="EE35" i="4"/>
  <c r="ED35" i="4"/>
  <c r="EC35" i="4"/>
  <c r="EB35" i="4"/>
  <c r="EA35" i="4"/>
  <c r="DZ35" i="4"/>
  <c r="DC35" i="4"/>
  <c r="DB35" i="4"/>
  <c r="BG35" i="4"/>
  <c r="BF35" i="4"/>
  <c r="BC35" i="4"/>
  <c r="BB35" i="4"/>
  <c r="BA35" i="4"/>
  <c r="AZ35" i="4"/>
  <c r="AY35" i="4"/>
  <c r="AX35" i="4"/>
  <c r="FV34" i="4"/>
  <c r="FU34" i="4"/>
  <c r="FT34" i="4"/>
  <c r="FS34" i="4"/>
  <c r="FB34" i="4"/>
  <c r="FA34" i="4"/>
  <c r="EZ34" i="4"/>
  <c r="EY34" i="4"/>
  <c r="EE34" i="4"/>
  <c r="ED34" i="4"/>
  <c r="EC34" i="4"/>
  <c r="EB34" i="4"/>
  <c r="EA34" i="4"/>
  <c r="DZ34" i="4"/>
  <c r="DC34" i="4"/>
  <c r="DB34" i="4"/>
  <c r="BG34" i="4"/>
  <c r="BF34" i="4"/>
  <c r="BC34" i="4"/>
  <c r="BB34" i="4"/>
  <c r="BA34" i="4"/>
  <c r="AZ34" i="4"/>
  <c r="AY34" i="4"/>
  <c r="AX34" i="4"/>
  <c r="FV33" i="4"/>
  <c r="FU33" i="4"/>
  <c r="FT33" i="4"/>
  <c r="FS33" i="4"/>
  <c r="FB33" i="4"/>
  <c r="FA33" i="4"/>
  <c r="EZ33" i="4"/>
  <c r="EY33" i="4"/>
  <c r="EE33" i="4"/>
  <c r="ED33" i="4"/>
  <c r="EC33" i="4"/>
  <c r="EB33" i="4"/>
  <c r="EA33" i="4"/>
  <c r="DZ33" i="4"/>
  <c r="DC33" i="4"/>
  <c r="DB33" i="4"/>
  <c r="BG33" i="4"/>
  <c r="BF33" i="4"/>
  <c r="BC33" i="4"/>
  <c r="BB33" i="4"/>
  <c r="BA33" i="4"/>
  <c r="AZ33" i="4"/>
  <c r="AY33" i="4"/>
  <c r="AX33" i="4"/>
  <c r="FV32" i="4"/>
  <c r="FU32" i="4"/>
  <c r="FT32" i="4"/>
  <c r="FS32" i="4"/>
  <c r="FB32" i="4"/>
  <c r="FA32" i="4"/>
  <c r="EZ32" i="4"/>
  <c r="EY32" i="4"/>
  <c r="EE32" i="4"/>
  <c r="ED32" i="4"/>
  <c r="EC32" i="4"/>
  <c r="EB32" i="4"/>
  <c r="EA32" i="4"/>
  <c r="DZ32" i="4"/>
  <c r="DC32" i="4"/>
  <c r="DB32" i="4"/>
  <c r="BG32" i="4"/>
  <c r="BF32" i="4"/>
  <c r="BC32" i="4"/>
  <c r="BB32" i="4"/>
  <c r="BA32" i="4"/>
  <c r="AZ32" i="4"/>
  <c r="AY32" i="4"/>
  <c r="AX32" i="4"/>
  <c r="FV31" i="4"/>
  <c r="FU31" i="4"/>
  <c r="FT31" i="4"/>
  <c r="FS31" i="4"/>
  <c r="FB31" i="4"/>
  <c r="FA31" i="4"/>
  <c r="EZ31" i="4"/>
  <c r="EY31" i="4"/>
  <c r="EE31" i="4"/>
  <c r="ED31" i="4"/>
  <c r="EC31" i="4"/>
  <c r="EB31" i="4"/>
  <c r="EA31" i="4"/>
  <c r="DZ31" i="4"/>
  <c r="DC31" i="4"/>
  <c r="DB31" i="4"/>
  <c r="BG31" i="4"/>
  <c r="BF31" i="4"/>
  <c r="BC31" i="4"/>
  <c r="BB31" i="4"/>
  <c r="BA31" i="4"/>
  <c r="AZ31" i="4"/>
  <c r="AY31" i="4"/>
  <c r="AX31" i="4"/>
  <c r="FV30" i="4"/>
  <c r="FU30" i="4"/>
  <c r="FT30" i="4"/>
  <c r="FS30" i="4"/>
  <c r="FB30" i="4"/>
  <c r="FA30" i="4"/>
  <c r="EZ30" i="4"/>
  <c r="EY30" i="4"/>
  <c r="EE30" i="4"/>
  <c r="ED30" i="4"/>
  <c r="EC30" i="4"/>
  <c r="EB30" i="4"/>
  <c r="EA30" i="4"/>
  <c r="DZ30" i="4"/>
  <c r="DC30" i="4"/>
  <c r="DB30" i="4"/>
  <c r="BG30" i="4"/>
  <c r="BF30" i="4"/>
  <c r="BC30" i="4"/>
  <c r="BB30" i="4"/>
  <c r="BA30" i="4"/>
  <c r="AZ30" i="4"/>
  <c r="AY30" i="4"/>
  <c r="AX30" i="4"/>
  <c r="FV29" i="4"/>
  <c r="FU29" i="4"/>
  <c r="FT29" i="4"/>
  <c r="FS29" i="4"/>
  <c r="FB29" i="4"/>
  <c r="FA29" i="4"/>
  <c r="EZ29" i="4"/>
  <c r="EY29" i="4"/>
  <c r="EE29" i="4"/>
  <c r="ED29" i="4"/>
  <c r="EC29" i="4"/>
  <c r="EB29" i="4"/>
  <c r="EA29" i="4"/>
  <c r="DZ29" i="4"/>
  <c r="DC29" i="4"/>
  <c r="DB29" i="4"/>
  <c r="BG29" i="4"/>
  <c r="BF29" i="4"/>
  <c r="BC29" i="4"/>
  <c r="BB29" i="4"/>
  <c r="BA29" i="4"/>
  <c r="AZ29" i="4"/>
  <c r="AY29" i="4"/>
  <c r="AX29" i="4"/>
  <c r="FV28" i="4"/>
  <c r="FU28" i="4"/>
  <c r="FT28" i="4"/>
  <c r="FS28" i="4"/>
  <c r="FB28" i="4"/>
  <c r="FA28" i="4"/>
  <c r="EZ28" i="4"/>
  <c r="EY28" i="4"/>
  <c r="EE28" i="4"/>
  <c r="ED28" i="4"/>
  <c r="EC28" i="4"/>
  <c r="EB28" i="4"/>
  <c r="EA28" i="4"/>
  <c r="DZ28" i="4"/>
  <c r="DC28" i="4"/>
  <c r="DB28" i="4"/>
  <c r="BG28" i="4"/>
  <c r="BF28" i="4"/>
  <c r="BC28" i="4"/>
  <c r="BB28" i="4"/>
  <c r="BA28" i="4"/>
  <c r="AZ28" i="4"/>
  <c r="AY28" i="4"/>
  <c r="AX28" i="4"/>
  <c r="FV27" i="4"/>
  <c r="FU27" i="4"/>
  <c r="FT27" i="4"/>
  <c r="FS27" i="4"/>
  <c r="FB27" i="4"/>
  <c r="FA27" i="4"/>
  <c r="EZ27" i="4"/>
  <c r="EY27" i="4"/>
  <c r="EE27" i="4"/>
  <c r="ED27" i="4"/>
  <c r="EC27" i="4"/>
  <c r="EB27" i="4"/>
  <c r="EA27" i="4"/>
  <c r="DZ27" i="4"/>
  <c r="DC27" i="4"/>
  <c r="DB27" i="4"/>
  <c r="BG27" i="4"/>
  <c r="BF27" i="4"/>
  <c r="BC27" i="4"/>
  <c r="BB27" i="4"/>
  <c r="BA27" i="4"/>
  <c r="AZ27" i="4"/>
  <c r="AY27" i="4"/>
  <c r="AX27" i="4"/>
  <c r="FV26" i="4"/>
  <c r="FU26" i="4"/>
  <c r="FT26" i="4"/>
  <c r="FS26" i="4"/>
  <c r="FB26" i="4"/>
  <c r="FA26" i="4"/>
  <c r="EZ26" i="4"/>
  <c r="EY26" i="4"/>
  <c r="EE26" i="4"/>
  <c r="ED26" i="4"/>
  <c r="EC26" i="4"/>
  <c r="EB26" i="4"/>
  <c r="EA26" i="4"/>
  <c r="DZ26" i="4"/>
  <c r="DC26" i="4"/>
  <c r="DB26" i="4"/>
  <c r="BG26" i="4"/>
  <c r="BF26" i="4"/>
  <c r="BC26" i="4"/>
  <c r="BB26" i="4"/>
  <c r="BA26" i="4"/>
  <c r="AZ26" i="4"/>
  <c r="AY26" i="4"/>
  <c r="AX26" i="4"/>
  <c r="FV25" i="4"/>
  <c r="FU25" i="4"/>
  <c r="FT25" i="4"/>
  <c r="FS25" i="4"/>
  <c r="FB25" i="4"/>
  <c r="FA25" i="4"/>
  <c r="EZ25" i="4"/>
  <c r="EY25" i="4"/>
  <c r="EE25" i="4"/>
  <c r="ED25" i="4"/>
  <c r="EC25" i="4"/>
  <c r="EB25" i="4"/>
  <c r="EA25" i="4"/>
  <c r="DZ25" i="4"/>
  <c r="DC25" i="4"/>
  <c r="DB25" i="4"/>
  <c r="BG25" i="4"/>
  <c r="BF25" i="4"/>
  <c r="BC25" i="4"/>
  <c r="BB25" i="4"/>
  <c r="BA25" i="4"/>
  <c r="AZ25" i="4"/>
  <c r="AY25" i="4"/>
  <c r="AX25" i="4"/>
  <c r="FV24" i="4"/>
  <c r="FU24" i="4"/>
  <c r="FT24" i="4"/>
  <c r="FS24" i="4"/>
  <c r="FB24" i="4"/>
  <c r="FA24" i="4"/>
  <c r="EZ24" i="4"/>
  <c r="EY24" i="4"/>
  <c r="EE24" i="4"/>
  <c r="ED24" i="4"/>
  <c r="EC24" i="4"/>
  <c r="EB24" i="4"/>
  <c r="EA24" i="4"/>
  <c r="DZ24" i="4"/>
  <c r="DC24" i="4"/>
  <c r="DB24" i="4"/>
  <c r="BG24" i="4"/>
  <c r="BF24" i="4"/>
  <c r="BC24" i="4"/>
  <c r="BB24" i="4"/>
  <c r="BA24" i="4"/>
  <c r="AZ24" i="4"/>
  <c r="AY24" i="4"/>
  <c r="AX24" i="4"/>
  <c r="FV23" i="4"/>
  <c r="FU23" i="4"/>
  <c r="FT23" i="4"/>
  <c r="FS23" i="4"/>
  <c r="FB23" i="4"/>
  <c r="FA23" i="4"/>
  <c r="EZ23" i="4"/>
  <c r="EY23" i="4"/>
  <c r="EE23" i="4"/>
  <c r="ED23" i="4"/>
  <c r="EC23" i="4"/>
  <c r="EB23" i="4"/>
  <c r="EA23" i="4"/>
  <c r="DZ23" i="4"/>
  <c r="DC23" i="4"/>
  <c r="DB23" i="4"/>
  <c r="BG23" i="4"/>
  <c r="BF23" i="4"/>
  <c r="BC23" i="4"/>
  <c r="BB23" i="4"/>
  <c r="BA23" i="4"/>
  <c r="AZ23" i="4"/>
  <c r="AY23" i="4"/>
  <c r="AX23" i="4"/>
  <c r="FV22" i="4"/>
  <c r="FU22" i="4"/>
  <c r="FT22" i="4"/>
  <c r="FS22" i="4"/>
  <c r="FB22" i="4"/>
  <c r="FA22" i="4"/>
  <c r="EZ22" i="4"/>
  <c r="EY22" i="4"/>
  <c r="EE22" i="4"/>
  <c r="ED22" i="4"/>
  <c r="EC22" i="4"/>
  <c r="EB22" i="4"/>
  <c r="EA22" i="4"/>
  <c r="DZ22" i="4"/>
  <c r="DC22" i="4"/>
  <c r="DB22" i="4"/>
  <c r="BG22" i="4"/>
  <c r="BF22" i="4"/>
  <c r="BC22" i="4"/>
  <c r="BB22" i="4"/>
  <c r="BA22" i="4"/>
  <c r="AZ22" i="4"/>
  <c r="AY22" i="4"/>
  <c r="AX22" i="4"/>
  <c r="FV21" i="4"/>
  <c r="FU21" i="4"/>
  <c r="FT21" i="4"/>
  <c r="FS21" i="4"/>
  <c r="FB21" i="4"/>
  <c r="FA21" i="4"/>
  <c r="EZ21" i="4"/>
  <c r="EY21" i="4"/>
  <c r="EE21" i="4"/>
  <c r="ED21" i="4"/>
  <c r="EC21" i="4"/>
  <c r="EB21" i="4"/>
  <c r="EA21" i="4"/>
  <c r="DZ21" i="4"/>
  <c r="DC21" i="4"/>
  <c r="DB21" i="4"/>
  <c r="BG21" i="4"/>
  <c r="BF21" i="4"/>
  <c r="BC21" i="4"/>
  <c r="BB21" i="4"/>
  <c r="BA21" i="4"/>
  <c r="AZ21" i="4"/>
  <c r="AY21" i="4"/>
  <c r="AX21" i="4"/>
  <c r="FV20" i="4"/>
  <c r="FU20" i="4"/>
  <c r="FT20" i="4"/>
  <c r="FS20" i="4"/>
  <c r="FB20" i="4"/>
  <c r="FA20" i="4"/>
  <c r="EZ20" i="4"/>
  <c r="EY20" i="4"/>
  <c r="EE20" i="4"/>
  <c r="ED20" i="4"/>
  <c r="EC20" i="4"/>
  <c r="EB20" i="4"/>
  <c r="EA20" i="4"/>
  <c r="DZ20" i="4"/>
  <c r="DC20" i="4"/>
  <c r="DB20" i="4"/>
  <c r="BG20" i="4"/>
  <c r="BF20" i="4"/>
  <c r="BC20" i="4"/>
  <c r="BB20" i="4"/>
  <c r="BA20" i="4"/>
  <c r="AZ20" i="4"/>
  <c r="AY20" i="4"/>
  <c r="AX20" i="4"/>
  <c r="FV19" i="4"/>
  <c r="FU19" i="4"/>
  <c r="FT19" i="4"/>
  <c r="FS19" i="4"/>
  <c r="FB19" i="4"/>
  <c r="FA19" i="4"/>
  <c r="EZ19" i="4"/>
  <c r="EY19" i="4"/>
  <c r="EE19" i="4"/>
  <c r="ED19" i="4"/>
  <c r="EC19" i="4"/>
  <c r="EB19" i="4"/>
  <c r="EA19" i="4"/>
  <c r="DZ19" i="4"/>
  <c r="DC19" i="4"/>
  <c r="DB19" i="4"/>
  <c r="BG19" i="4"/>
  <c r="BF19" i="4"/>
  <c r="BC19" i="4"/>
  <c r="BB19" i="4"/>
  <c r="BA19" i="4"/>
  <c r="AZ19" i="4"/>
  <c r="AY19" i="4"/>
  <c r="AX19" i="4"/>
  <c r="FV18" i="4"/>
  <c r="FU18" i="4"/>
  <c r="FT18" i="4"/>
  <c r="FS18" i="4"/>
  <c r="FB18" i="4"/>
  <c r="FA18" i="4"/>
  <c r="EZ18" i="4"/>
  <c r="EY18" i="4"/>
  <c r="EE18" i="4"/>
  <c r="ED18" i="4"/>
  <c r="EC18" i="4"/>
  <c r="EB18" i="4"/>
  <c r="EA18" i="4"/>
  <c r="DZ18" i="4"/>
  <c r="DC18" i="4"/>
  <c r="DB18" i="4"/>
  <c r="BG18" i="4"/>
  <c r="BF18" i="4"/>
  <c r="BC18" i="4"/>
  <c r="BB18" i="4"/>
  <c r="BA18" i="4"/>
  <c r="AZ18" i="4"/>
  <c r="AY18" i="4"/>
  <c r="AX18" i="4"/>
  <c r="FV17" i="4"/>
  <c r="FU17" i="4"/>
  <c r="FT17" i="4"/>
  <c r="FS17" i="4"/>
  <c r="FB17" i="4"/>
  <c r="FA17" i="4"/>
  <c r="EZ17" i="4"/>
  <c r="EY17" i="4"/>
  <c r="EE17" i="4"/>
  <c r="ED17" i="4"/>
  <c r="EC17" i="4"/>
  <c r="EB17" i="4"/>
  <c r="EA17" i="4"/>
  <c r="DZ17" i="4"/>
  <c r="DC17" i="4"/>
  <c r="DB17" i="4"/>
  <c r="BG17" i="4"/>
  <c r="BF17" i="4"/>
  <c r="BC17" i="4"/>
  <c r="BB17" i="4"/>
  <c r="BA17" i="4"/>
  <c r="AZ17" i="4"/>
  <c r="AY17" i="4"/>
  <c r="AX17" i="4"/>
  <c r="FV16" i="4"/>
  <c r="FU16" i="4"/>
  <c r="FT16" i="4"/>
  <c r="FS16" i="4"/>
  <c r="FB16" i="4"/>
  <c r="FA16" i="4"/>
  <c r="EZ16" i="4"/>
  <c r="EY16" i="4"/>
  <c r="EE16" i="4"/>
  <c r="ED16" i="4"/>
  <c r="EC16" i="4"/>
  <c r="EB16" i="4"/>
  <c r="EA16" i="4"/>
  <c r="DZ16" i="4"/>
  <c r="DC16" i="4"/>
  <c r="DB16" i="4"/>
  <c r="BG16" i="4"/>
  <c r="BF16" i="4"/>
  <c r="BC16" i="4"/>
  <c r="BB16" i="4"/>
  <c r="BA16" i="4"/>
  <c r="AZ16" i="4"/>
  <c r="AY16" i="4"/>
  <c r="AX16" i="4"/>
  <c r="FV15" i="4"/>
  <c r="FU15" i="4"/>
  <c r="FT15" i="4"/>
  <c r="FS15" i="4"/>
  <c r="FB15" i="4"/>
  <c r="FA15" i="4"/>
  <c r="EZ15" i="4"/>
  <c r="EY15" i="4"/>
  <c r="EE15" i="4"/>
  <c r="ED15" i="4"/>
  <c r="EC15" i="4"/>
  <c r="EB15" i="4"/>
  <c r="EA15" i="4"/>
  <c r="DZ15" i="4"/>
  <c r="DC15" i="4"/>
  <c r="DB15" i="4"/>
  <c r="BG15" i="4"/>
  <c r="BF15" i="4"/>
  <c r="BC15" i="4"/>
  <c r="BB15" i="4"/>
  <c r="BA15" i="4"/>
  <c r="AZ15" i="4"/>
  <c r="AY15" i="4"/>
  <c r="AX15" i="4"/>
  <c r="FV14" i="4"/>
  <c r="FU14" i="4"/>
  <c r="FT14" i="4"/>
  <c r="FS14" i="4"/>
  <c r="FB14" i="4"/>
  <c r="FA14" i="4"/>
  <c r="EZ14" i="4"/>
  <c r="EY14" i="4"/>
  <c r="EE14" i="4"/>
  <c r="ED14" i="4"/>
  <c r="EC14" i="4"/>
  <c r="EB14" i="4"/>
  <c r="EA14" i="4"/>
  <c r="DZ14" i="4"/>
  <c r="DC14" i="4"/>
  <c r="DB14" i="4"/>
  <c r="BG14" i="4"/>
  <c r="BF14" i="4"/>
  <c r="BC14" i="4"/>
  <c r="BB14" i="4"/>
  <c r="BA14" i="4"/>
  <c r="AZ14" i="4"/>
  <c r="AY14" i="4"/>
  <c r="AX14" i="4"/>
  <c r="FV13" i="4"/>
  <c r="FU13" i="4"/>
  <c r="FT13" i="4"/>
  <c r="FS13" i="4"/>
  <c r="FB13" i="4"/>
  <c r="FA13" i="4"/>
  <c r="EZ13" i="4"/>
  <c r="EY13" i="4"/>
  <c r="EE13" i="4"/>
  <c r="ED13" i="4"/>
  <c r="EC13" i="4"/>
  <c r="EB13" i="4"/>
  <c r="EA13" i="4"/>
  <c r="DZ13" i="4"/>
  <c r="DC13" i="4"/>
  <c r="DB13" i="4"/>
  <c r="BG13" i="4"/>
  <c r="BF13" i="4"/>
  <c r="BC13" i="4"/>
  <c r="BB13" i="4"/>
  <c r="BA13" i="4"/>
  <c r="AZ13" i="4"/>
  <c r="AY13" i="4"/>
  <c r="AX13" i="4"/>
  <c r="FV12" i="4"/>
  <c r="FU12" i="4"/>
  <c r="FT12" i="4"/>
  <c r="FS12" i="4"/>
  <c r="FB12" i="4"/>
  <c r="FA12" i="4"/>
  <c r="EZ12" i="4"/>
  <c r="EY12" i="4"/>
  <c r="EE12" i="4"/>
  <c r="ED12" i="4"/>
  <c r="EC12" i="4"/>
  <c r="EB12" i="4"/>
  <c r="EA12" i="4"/>
  <c r="DZ12" i="4"/>
  <c r="DC12" i="4"/>
  <c r="DB12" i="4"/>
  <c r="BG12" i="4"/>
  <c r="BF12" i="4"/>
  <c r="BC12" i="4"/>
  <c r="BB12" i="4"/>
  <c r="BA12" i="4"/>
  <c r="AZ12" i="4"/>
  <c r="AY12" i="4"/>
  <c r="AX12" i="4"/>
  <c r="FV11" i="4"/>
  <c r="FU11" i="4"/>
  <c r="FT11" i="4"/>
  <c r="FS11" i="4"/>
  <c r="FB11" i="4"/>
  <c r="FA11" i="4"/>
  <c r="EZ11" i="4"/>
  <c r="EY11" i="4"/>
  <c r="EE11" i="4"/>
  <c r="ED11" i="4"/>
  <c r="EC11" i="4"/>
  <c r="EB11" i="4"/>
  <c r="EA11" i="4"/>
  <c r="DZ11" i="4"/>
  <c r="DC11" i="4"/>
  <c r="DB11" i="4"/>
  <c r="BG11" i="4"/>
  <c r="BF11" i="4"/>
  <c r="BC11" i="4"/>
  <c r="BB11" i="4"/>
  <c r="BA11" i="4"/>
  <c r="AZ11" i="4"/>
  <c r="AY11" i="4"/>
  <c r="AX11" i="4"/>
  <c r="FV10" i="4"/>
  <c r="FU10" i="4"/>
  <c r="FT10" i="4"/>
  <c r="FS10" i="4"/>
  <c r="FB10" i="4"/>
  <c r="FA10" i="4"/>
  <c r="EZ10" i="4"/>
  <c r="EY10" i="4"/>
  <c r="EE10" i="4"/>
  <c r="ED10" i="4"/>
  <c r="EC10" i="4"/>
  <c r="EB10" i="4"/>
  <c r="EA10" i="4"/>
  <c r="DZ10" i="4"/>
  <c r="DC10" i="4"/>
  <c r="DB10" i="4"/>
  <c r="BG10" i="4"/>
  <c r="BF10" i="4"/>
  <c r="BC10" i="4"/>
  <c r="BB10" i="4"/>
  <c r="BA10" i="4"/>
  <c r="AZ10" i="4"/>
  <c r="AY10" i="4"/>
  <c r="AX10" i="4"/>
  <c r="FV9" i="4"/>
  <c r="FU9" i="4"/>
  <c r="FT9" i="4"/>
  <c r="FS9" i="4"/>
  <c r="FB9" i="4"/>
  <c r="FA9" i="4"/>
  <c r="EZ9" i="4"/>
  <c r="EY9" i="4"/>
  <c r="EE9" i="4"/>
  <c r="ED9" i="4"/>
  <c r="EC9" i="4"/>
  <c r="EB9" i="4"/>
  <c r="EA9" i="4"/>
  <c r="DZ9" i="4"/>
  <c r="DC9" i="4"/>
  <c r="DB9" i="4"/>
  <c r="BG9" i="4"/>
  <c r="BF9" i="4"/>
  <c r="BC9" i="4"/>
  <c r="BB9" i="4"/>
  <c r="BA9" i="4"/>
  <c r="AZ9" i="4"/>
  <c r="AY9" i="4"/>
  <c r="AX9" i="4"/>
  <c r="FV8" i="4"/>
  <c r="FU8" i="4"/>
  <c r="FT8" i="4"/>
  <c r="FS8" i="4"/>
  <c r="FB8" i="4"/>
  <c r="FA8" i="4"/>
  <c r="EZ8" i="4"/>
  <c r="EY8" i="4"/>
  <c r="EE8" i="4"/>
  <c r="ED8" i="4"/>
  <c r="EC8" i="4"/>
  <c r="EB8" i="4"/>
  <c r="EA8" i="4"/>
  <c r="DZ8" i="4"/>
  <c r="DC8" i="4"/>
  <c r="DB8" i="4"/>
  <c r="BG8" i="4"/>
  <c r="BF8" i="4"/>
  <c r="BC8" i="4"/>
  <c r="BB8" i="4"/>
  <c r="BA8" i="4"/>
  <c r="AZ8" i="4"/>
  <c r="AY8" i="4"/>
  <c r="AX8" i="4"/>
  <c r="FV7" i="4"/>
  <c r="FU7" i="4"/>
  <c r="FT7" i="4"/>
  <c r="FS7" i="4"/>
  <c r="FB7" i="4"/>
  <c r="FA7" i="4"/>
  <c r="EZ7" i="4"/>
  <c r="EY7" i="4"/>
  <c r="EE7" i="4"/>
  <c r="ED7" i="4"/>
  <c r="EC7" i="4"/>
  <c r="EB7" i="4"/>
  <c r="EA7" i="4"/>
  <c r="DZ7" i="4"/>
  <c r="DC7" i="4"/>
  <c r="DB7" i="4"/>
  <c r="BG7" i="4"/>
  <c r="BF7" i="4"/>
  <c r="BC7" i="4"/>
  <c r="BB7" i="4"/>
  <c r="BA7" i="4"/>
  <c r="AZ7" i="4"/>
  <c r="AY7" i="4"/>
  <c r="AX7" i="4"/>
  <c r="FV6" i="4"/>
  <c r="FU6" i="4"/>
  <c r="FT6" i="4"/>
  <c r="FS6" i="4"/>
  <c r="FB6" i="4"/>
  <c r="FA6" i="4"/>
  <c r="EZ6" i="4"/>
  <c r="EY6" i="4"/>
  <c r="EE6" i="4"/>
  <c r="ED6" i="4"/>
  <c r="EC6" i="4"/>
  <c r="EB6" i="4"/>
  <c r="EA6" i="4"/>
  <c r="DZ6" i="4"/>
  <c r="DC6" i="4"/>
  <c r="DB6" i="4"/>
  <c r="BG6" i="4"/>
  <c r="BF6" i="4"/>
  <c r="BC6" i="4"/>
  <c r="BB6" i="4"/>
  <c r="BA6" i="4"/>
  <c r="AZ6" i="4"/>
  <c r="AY6" i="4"/>
  <c r="AX6" i="4"/>
  <c r="FV5" i="4"/>
  <c r="FU5" i="4"/>
  <c r="FT5" i="4"/>
  <c r="FS5" i="4"/>
  <c r="FB5" i="4"/>
  <c r="FA5" i="4"/>
  <c r="EZ5" i="4"/>
  <c r="EY5" i="4"/>
  <c r="EE5" i="4"/>
  <c r="ED5" i="4"/>
  <c r="EC5" i="4"/>
  <c r="EB5" i="4"/>
  <c r="EA5" i="4"/>
  <c r="DZ5" i="4"/>
  <c r="DC5" i="4"/>
  <c r="DB5" i="4"/>
  <c r="BG5" i="4"/>
  <c r="BF5" i="4"/>
  <c r="BC5" i="4"/>
  <c r="BB5" i="4"/>
  <c r="BA5" i="4"/>
  <c r="AZ5" i="4"/>
  <c r="AY5" i="4"/>
  <c r="AX5" i="4"/>
  <c r="FV4" i="4"/>
  <c r="FU4" i="4"/>
  <c r="FT4" i="4"/>
  <c r="FS4" i="4"/>
  <c r="FB4" i="4"/>
  <c r="FA4" i="4"/>
  <c r="EZ4" i="4"/>
  <c r="EY4" i="4"/>
  <c r="EE4" i="4"/>
  <c r="ED4" i="4"/>
  <c r="EC4" i="4"/>
  <c r="EB4" i="4"/>
  <c r="EA4" i="4"/>
  <c r="DZ4" i="4"/>
  <c r="DC4" i="4"/>
  <c r="DB4" i="4"/>
  <c r="BG4" i="4"/>
  <c r="BF4" i="4"/>
  <c r="BC4" i="4"/>
  <c r="BB4" i="4"/>
  <c r="BA4" i="4"/>
  <c r="AZ4" i="4"/>
  <c r="AY4" i="4"/>
  <c r="BI128" i="3"/>
  <c r="BH128" i="3"/>
  <c r="BG128" i="3"/>
  <c r="BF128" i="3"/>
  <c r="BI127" i="3"/>
  <c r="BH127" i="3"/>
  <c r="BG127" i="3"/>
  <c r="BF127" i="3"/>
  <c r="BI126" i="3"/>
  <c r="BH126" i="3"/>
  <c r="BG126" i="3"/>
  <c r="BF126" i="3"/>
  <c r="BI125" i="3"/>
  <c r="BH125" i="3"/>
  <c r="BG125" i="3"/>
  <c r="BF125" i="3"/>
  <c r="BI124" i="3"/>
  <c r="BH124" i="3"/>
  <c r="BG124" i="3"/>
  <c r="BF124" i="3"/>
  <c r="BI123" i="3"/>
  <c r="BH123" i="3"/>
  <c r="BG123" i="3"/>
  <c r="BF123" i="3"/>
  <c r="BI122" i="3"/>
  <c r="BH122" i="3"/>
  <c r="BG122" i="3"/>
  <c r="BF122" i="3"/>
  <c r="BI121" i="3"/>
  <c r="BH121" i="3"/>
  <c r="BG121" i="3"/>
  <c r="BF121" i="3"/>
  <c r="BI120" i="3"/>
  <c r="BH120" i="3"/>
  <c r="BG120" i="3"/>
  <c r="BF120" i="3"/>
  <c r="BI119" i="3"/>
  <c r="BH119" i="3"/>
  <c r="BG119" i="3"/>
  <c r="BF119" i="3"/>
  <c r="BI118" i="3"/>
  <c r="BH118" i="3"/>
  <c r="BG118" i="3"/>
  <c r="BF118" i="3"/>
  <c r="BI117" i="3"/>
  <c r="BH117" i="3"/>
  <c r="BG117" i="3"/>
  <c r="BF117" i="3"/>
  <c r="BI116" i="3"/>
  <c r="BH116" i="3"/>
  <c r="BG116" i="3"/>
  <c r="BF116" i="3"/>
  <c r="BI115" i="3"/>
  <c r="BH115" i="3"/>
  <c r="BG115" i="3"/>
  <c r="BF115" i="3"/>
  <c r="BI114" i="3"/>
  <c r="BH114" i="3"/>
  <c r="BG114" i="3"/>
  <c r="BF114" i="3"/>
  <c r="BI113" i="3"/>
  <c r="BH113" i="3"/>
  <c r="BG113" i="3"/>
  <c r="BF113" i="3"/>
  <c r="BI112" i="3"/>
  <c r="BH112" i="3"/>
  <c r="BG112" i="3"/>
  <c r="BF112" i="3"/>
  <c r="BI111" i="3"/>
  <c r="BH111" i="3"/>
  <c r="BG111" i="3"/>
  <c r="BF111" i="3"/>
  <c r="BI110" i="3"/>
  <c r="BH110" i="3"/>
  <c r="BG110" i="3"/>
  <c r="BF110" i="3"/>
  <c r="BI109" i="3"/>
  <c r="BH109" i="3"/>
  <c r="BG109" i="3"/>
  <c r="BF109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BH95" i="3"/>
  <c r="BG95" i="3"/>
  <c r="BF95" i="3"/>
  <c r="BI94" i="3"/>
  <c r="BH94" i="3"/>
  <c r="BG94" i="3"/>
  <c r="BF94" i="3"/>
  <c r="BI93" i="3"/>
  <c r="BH93" i="3"/>
  <c r="BG93" i="3"/>
  <c r="BF93" i="3"/>
  <c r="BI92" i="3"/>
  <c r="BH92" i="3"/>
  <c r="BG92" i="3"/>
  <c r="BF92" i="3"/>
  <c r="BI91" i="3"/>
  <c r="BH91" i="3"/>
  <c r="BG91" i="3"/>
  <c r="BF91" i="3"/>
  <c r="BI90" i="3"/>
  <c r="BH90" i="3"/>
  <c r="BG90" i="3"/>
  <c r="BF90" i="3"/>
  <c r="BI89" i="3"/>
  <c r="BH89" i="3"/>
  <c r="BG89" i="3"/>
  <c r="BF89" i="3"/>
  <c r="BI88" i="3"/>
  <c r="BH88" i="3"/>
  <c r="BG88" i="3"/>
  <c r="BF88" i="3"/>
  <c r="BI87" i="3"/>
  <c r="BH87" i="3"/>
  <c r="BG87" i="3"/>
  <c r="BF87" i="3"/>
  <c r="BI86" i="3"/>
  <c r="BH86" i="3"/>
  <c r="BG86" i="3"/>
  <c r="BF86" i="3"/>
  <c r="BI85" i="3"/>
  <c r="BH85" i="3"/>
  <c r="BG85" i="3"/>
  <c r="BF85" i="3"/>
  <c r="BI84" i="3"/>
  <c r="BH84" i="3"/>
  <c r="BG84" i="3"/>
  <c r="BF84" i="3"/>
  <c r="BI83" i="3"/>
  <c r="BH83" i="3"/>
  <c r="BG83" i="3"/>
  <c r="BF83" i="3"/>
  <c r="BI82" i="3"/>
  <c r="BH82" i="3"/>
  <c r="BG82" i="3"/>
  <c r="BF82" i="3"/>
  <c r="BI81" i="3"/>
  <c r="BH81" i="3"/>
  <c r="BG81" i="3"/>
  <c r="BF81" i="3"/>
  <c r="BI80" i="3"/>
  <c r="BH80" i="3"/>
  <c r="BG80" i="3"/>
  <c r="BF80" i="3"/>
  <c r="BI79" i="3"/>
  <c r="BH79" i="3"/>
  <c r="BG79" i="3"/>
  <c r="BF79" i="3"/>
  <c r="BI78" i="3"/>
  <c r="BH78" i="3"/>
  <c r="BG78" i="3"/>
  <c r="BF78" i="3"/>
  <c r="BI77" i="3"/>
  <c r="BH77" i="3"/>
  <c r="BG77" i="3"/>
  <c r="BF77" i="3"/>
  <c r="BI76" i="3"/>
  <c r="BH76" i="3"/>
  <c r="BG76" i="3"/>
  <c r="BF76" i="3"/>
  <c r="BI75" i="3"/>
  <c r="BH75" i="3"/>
  <c r="BG75" i="3"/>
  <c r="BF75" i="3"/>
  <c r="BI74" i="3"/>
  <c r="BH74" i="3"/>
  <c r="BG74" i="3"/>
  <c r="BF74" i="3"/>
  <c r="BI73" i="3"/>
  <c r="BH73" i="3"/>
  <c r="BG73" i="3"/>
  <c r="BF73" i="3"/>
  <c r="BI72" i="3"/>
  <c r="BH72" i="3"/>
  <c r="BG72" i="3"/>
  <c r="BF72" i="3"/>
  <c r="BI71" i="3"/>
  <c r="BH71" i="3"/>
  <c r="BG71" i="3"/>
  <c r="BF71" i="3"/>
  <c r="BI70" i="3"/>
  <c r="BH70" i="3"/>
  <c r="BG70" i="3"/>
  <c r="BF70" i="3"/>
  <c r="BI69" i="3"/>
  <c r="BH69" i="3"/>
  <c r="BG69" i="3"/>
  <c r="BF69" i="3"/>
  <c r="BI68" i="3"/>
  <c r="BH68" i="3"/>
  <c r="BG68" i="3"/>
  <c r="BF68" i="3"/>
  <c r="BI67" i="3"/>
  <c r="BH67" i="3"/>
  <c r="BG67" i="3"/>
  <c r="BF67" i="3"/>
  <c r="BI66" i="3"/>
  <c r="BH66" i="3"/>
  <c r="BG66" i="3"/>
  <c r="BF66" i="3"/>
  <c r="BI65" i="3"/>
  <c r="BH65" i="3"/>
  <c r="BG65" i="3"/>
  <c r="BF65" i="3"/>
  <c r="BI64" i="3"/>
  <c r="BH64" i="3"/>
  <c r="BG64" i="3"/>
  <c r="BF64" i="3"/>
  <c r="BI63" i="3"/>
  <c r="BH63" i="3"/>
  <c r="BG63" i="3"/>
  <c r="BF63" i="3"/>
  <c r="BI62" i="3"/>
  <c r="BH62" i="3"/>
  <c r="BG62" i="3"/>
  <c r="BF62" i="3"/>
  <c r="BI61" i="3"/>
  <c r="BH61" i="3"/>
  <c r="BG61" i="3"/>
  <c r="BF61" i="3"/>
  <c r="BI60" i="3"/>
  <c r="BH60" i="3"/>
  <c r="BG60" i="3"/>
  <c r="BF60" i="3"/>
  <c r="BI59" i="3"/>
  <c r="BH59" i="3"/>
  <c r="BG59" i="3"/>
  <c r="BF59" i="3"/>
  <c r="BI58" i="3"/>
  <c r="BH58" i="3"/>
  <c r="BG58" i="3"/>
  <c r="BF58" i="3"/>
  <c r="BI57" i="3"/>
  <c r="BH57" i="3"/>
  <c r="BG57" i="3"/>
  <c r="BF57" i="3"/>
  <c r="BI56" i="3"/>
  <c r="BH56" i="3"/>
  <c r="BG56" i="3"/>
  <c r="BF56" i="3"/>
  <c r="BI55" i="3"/>
  <c r="BH55" i="3"/>
  <c r="BG55" i="3"/>
  <c r="BF55" i="3"/>
  <c r="BI54" i="3"/>
  <c r="BH54" i="3"/>
  <c r="BG54" i="3"/>
  <c r="BF54" i="3"/>
  <c r="BI53" i="3"/>
  <c r="BH53" i="3"/>
  <c r="BG53" i="3"/>
  <c r="BF53" i="3"/>
  <c r="BI52" i="3"/>
  <c r="BH52" i="3"/>
  <c r="BG52" i="3"/>
  <c r="BF52" i="3"/>
  <c r="BI51" i="3"/>
  <c r="BH51" i="3"/>
  <c r="BG51" i="3"/>
  <c r="BF51" i="3"/>
  <c r="BI50" i="3"/>
  <c r="BH50" i="3"/>
  <c r="BG50" i="3"/>
  <c r="BF50" i="3"/>
  <c r="BI49" i="3"/>
  <c r="BH49" i="3"/>
  <c r="BG49" i="3"/>
  <c r="BF49" i="3"/>
  <c r="BI48" i="3"/>
  <c r="BH48" i="3"/>
  <c r="BG48" i="3"/>
  <c r="BF48" i="3"/>
  <c r="BI47" i="3"/>
  <c r="BH47" i="3"/>
  <c r="BG47" i="3"/>
  <c r="BF47" i="3"/>
  <c r="BI46" i="3"/>
  <c r="BH46" i="3"/>
  <c r="BG46" i="3"/>
  <c r="BF46" i="3"/>
  <c r="BI45" i="3"/>
  <c r="BH45" i="3"/>
  <c r="BG45" i="3"/>
  <c r="BF45" i="3"/>
  <c r="BI44" i="3"/>
  <c r="BH44" i="3"/>
  <c r="BG44" i="3"/>
  <c r="BF44" i="3"/>
  <c r="BI43" i="3"/>
  <c r="BH43" i="3"/>
  <c r="BG43" i="3"/>
  <c r="BF43" i="3"/>
  <c r="BI42" i="3"/>
  <c r="BH42" i="3"/>
  <c r="BG42" i="3"/>
  <c r="BF42" i="3"/>
  <c r="BI41" i="3"/>
  <c r="BH41" i="3"/>
  <c r="BG41" i="3"/>
  <c r="BF41" i="3"/>
  <c r="BI40" i="3"/>
  <c r="BH40" i="3"/>
  <c r="BG40" i="3"/>
  <c r="BF40" i="3"/>
  <c r="BI39" i="3"/>
  <c r="BH39" i="3"/>
  <c r="BG39" i="3"/>
  <c r="BF39" i="3"/>
  <c r="BI38" i="3"/>
  <c r="BH38" i="3"/>
  <c r="BG38" i="3"/>
  <c r="BF38" i="3"/>
  <c r="BI37" i="3"/>
  <c r="BH37" i="3"/>
  <c r="BG37" i="3"/>
  <c r="BF37" i="3"/>
  <c r="BI36" i="3"/>
  <c r="BH36" i="3"/>
  <c r="BG36" i="3"/>
  <c r="BF36" i="3"/>
  <c r="BI35" i="3"/>
  <c r="BH35" i="3"/>
  <c r="BG35" i="3"/>
  <c r="BF35" i="3"/>
  <c r="BI34" i="3"/>
  <c r="BH34" i="3"/>
  <c r="BG34" i="3"/>
  <c r="BF34" i="3"/>
  <c r="BI33" i="3"/>
  <c r="BH33" i="3"/>
  <c r="BG33" i="3"/>
  <c r="BF33" i="3"/>
  <c r="BI32" i="3"/>
  <c r="BH32" i="3"/>
  <c r="BG32" i="3"/>
  <c r="BF32" i="3"/>
  <c r="BI31" i="3"/>
  <c r="BH31" i="3"/>
  <c r="BG31" i="3"/>
  <c r="BF31" i="3"/>
  <c r="BI30" i="3"/>
  <c r="BH30" i="3"/>
  <c r="BG30" i="3"/>
  <c r="BF30" i="3"/>
  <c r="BI29" i="3"/>
  <c r="BH29" i="3"/>
  <c r="BG29" i="3"/>
  <c r="BF29" i="3"/>
  <c r="BI28" i="3"/>
  <c r="BH28" i="3"/>
  <c r="BG28" i="3"/>
  <c r="BF28" i="3"/>
  <c r="BI27" i="3"/>
  <c r="BH27" i="3"/>
  <c r="BG27" i="3"/>
  <c r="BF27" i="3"/>
  <c r="BI26" i="3"/>
  <c r="BH26" i="3"/>
  <c r="BG26" i="3"/>
  <c r="BF26" i="3"/>
  <c r="BI25" i="3"/>
  <c r="BH25" i="3"/>
  <c r="BG25" i="3"/>
  <c r="BF25" i="3"/>
  <c r="BI24" i="3"/>
  <c r="BH24" i="3"/>
  <c r="BG24" i="3"/>
  <c r="BF24" i="3"/>
  <c r="BI23" i="3"/>
  <c r="BH23" i="3"/>
  <c r="BG23" i="3"/>
  <c r="BF23" i="3"/>
  <c r="BI22" i="3"/>
  <c r="BH22" i="3"/>
  <c r="BG22" i="3"/>
  <c r="BF22" i="3"/>
  <c r="BI21" i="3"/>
  <c r="BH21" i="3"/>
  <c r="BG21" i="3"/>
  <c r="BF21" i="3"/>
  <c r="BI20" i="3"/>
  <c r="BH20" i="3"/>
  <c r="BG20" i="3"/>
  <c r="BF20" i="3"/>
  <c r="BI19" i="3"/>
  <c r="BH19" i="3"/>
  <c r="BG19" i="3"/>
  <c r="BF19" i="3"/>
  <c r="BI18" i="3"/>
  <c r="BH18" i="3"/>
  <c r="BG18" i="3"/>
  <c r="BF18" i="3"/>
  <c r="BI17" i="3"/>
  <c r="BH17" i="3"/>
  <c r="BG17" i="3"/>
  <c r="BF17" i="3"/>
  <c r="BI16" i="3"/>
  <c r="BH16" i="3"/>
  <c r="BG16" i="3"/>
  <c r="BF16" i="3"/>
  <c r="BI15" i="3"/>
  <c r="BH15" i="3"/>
  <c r="BG15" i="3"/>
  <c r="BF15" i="3"/>
  <c r="BI14" i="3"/>
  <c r="BH14" i="3"/>
  <c r="BG14" i="3"/>
  <c r="BF14" i="3"/>
  <c r="BI13" i="3"/>
  <c r="BH13" i="3"/>
  <c r="BG13" i="3"/>
  <c r="BF13" i="3"/>
  <c r="BI12" i="3"/>
  <c r="BH12" i="3"/>
  <c r="BG12" i="3"/>
  <c r="BF12" i="3"/>
  <c r="BI11" i="3"/>
  <c r="BH11" i="3"/>
  <c r="BG11" i="3"/>
  <c r="BF11" i="3"/>
  <c r="BI10" i="3"/>
  <c r="BH10" i="3"/>
  <c r="BG10" i="3"/>
  <c r="BF10" i="3"/>
  <c r="BI9" i="3"/>
  <c r="BH9" i="3"/>
  <c r="BG9" i="3"/>
  <c r="BF9" i="3"/>
  <c r="BI8" i="3"/>
  <c r="BH8" i="3"/>
  <c r="BG8" i="3"/>
  <c r="BF8" i="3"/>
  <c r="BI7" i="3"/>
  <c r="BH7" i="3"/>
  <c r="BG7" i="3"/>
  <c r="BF7" i="3"/>
  <c r="BI6" i="3"/>
  <c r="BH6" i="3"/>
  <c r="BG6" i="3"/>
  <c r="BF6" i="3"/>
  <c r="BI5" i="3"/>
  <c r="BH5" i="3"/>
  <c r="BG5" i="3"/>
  <c r="BF5" i="3"/>
  <c r="BI4" i="3"/>
  <c r="BH4" i="3"/>
  <c r="BG4" i="3"/>
  <c r="BF4" i="3"/>
  <c r="AY257" i="1" l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256" i="1"/>
  <c r="FV573" i="1" l="1"/>
  <c r="FU573" i="1"/>
  <c r="FT573" i="1"/>
  <c r="FS573" i="1"/>
  <c r="FP573" i="1"/>
  <c r="FO573" i="1"/>
  <c r="FN573" i="1"/>
  <c r="FM573" i="1"/>
  <c r="FL573" i="1"/>
  <c r="FK573" i="1"/>
  <c r="FF573" i="1"/>
  <c r="FE573" i="1"/>
  <c r="ES573" i="1"/>
  <c r="ER573" i="1"/>
  <c r="EO573" i="1"/>
  <c r="EN573" i="1"/>
  <c r="EM573" i="1"/>
  <c r="EL573" i="1"/>
  <c r="EI573" i="1"/>
  <c r="EH573" i="1"/>
  <c r="EG573" i="1"/>
  <c r="EF573" i="1"/>
  <c r="EE573" i="1"/>
  <c r="ED573" i="1"/>
  <c r="DG573" i="1"/>
  <c r="DF573" i="1"/>
  <c r="DE573" i="1"/>
  <c r="DD573" i="1"/>
  <c r="DC573" i="1"/>
  <c r="DB573" i="1"/>
  <c r="CK573" i="1"/>
  <c r="CJ573" i="1"/>
  <c r="CE573" i="1"/>
  <c r="CD573" i="1"/>
  <c r="CC573" i="1"/>
  <c r="BR573" i="1"/>
  <c r="BM573" i="1"/>
  <c r="BL573" i="1"/>
  <c r="BK573" i="1"/>
  <c r="BJ573" i="1"/>
  <c r="BI573" i="1"/>
  <c r="BH573" i="1"/>
  <c r="BG573" i="1"/>
  <c r="BF573" i="1"/>
  <c r="BC573" i="1"/>
  <c r="BB573" i="1"/>
  <c r="BA573" i="1"/>
  <c r="AZ573" i="1"/>
  <c r="AY573" i="1"/>
  <c r="AX573" i="1"/>
  <c r="AK573" i="1"/>
  <c r="AJ573" i="1"/>
  <c r="AI573" i="1"/>
  <c r="AE573" i="1"/>
  <c r="AD573" i="1"/>
  <c r="AC573" i="1"/>
  <c r="Y573" i="1"/>
  <c r="X573" i="1"/>
  <c r="W573" i="1"/>
  <c r="S573" i="1"/>
  <c r="R573" i="1"/>
  <c r="Q573" i="1"/>
  <c r="K573" i="1"/>
  <c r="FV572" i="1"/>
  <c r="FU572" i="1"/>
  <c r="FT572" i="1"/>
  <c r="FS572" i="1"/>
  <c r="FR572" i="1"/>
  <c r="FQ572" i="1"/>
  <c r="FP572" i="1"/>
  <c r="FO572" i="1"/>
  <c r="FL572" i="1"/>
  <c r="FK572" i="1"/>
  <c r="FF572" i="1"/>
  <c r="FE572" i="1"/>
  <c r="FD572" i="1"/>
  <c r="FC572" i="1"/>
  <c r="ET572" i="1"/>
  <c r="ES572" i="1"/>
  <c r="ER572" i="1"/>
  <c r="EO572" i="1"/>
  <c r="EN572" i="1"/>
  <c r="EM572" i="1"/>
  <c r="EL572" i="1"/>
  <c r="EI572" i="1"/>
  <c r="EH572" i="1"/>
  <c r="EG572" i="1"/>
  <c r="EF572" i="1"/>
  <c r="EE572" i="1"/>
  <c r="ED572" i="1"/>
  <c r="DU572" i="1"/>
  <c r="DT572" i="1"/>
  <c r="DQ572" i="1"/>
  <c r="DP572" i="1"/>
  <c r="DK572" i="1"/>
  <c r="DJ572" i="1"/>
  <c r="DG572" i="1"/>
  <c r="DF572" i="1"/>
  <c r="DE572" i="1"/>
  <c r="DD572" i="1"/>
  <c r="DC572" i="1"/>
  <c r="DB572" i="1"/>
  <c r="CK572" i="1"/>
  <c r="CJ572" i="1"/>
  <c r="CE572" i="1"/>
  <c r="CD572" i="1"/>
  <c r="CC572" i="1"/>
  <c r="BM572" i="1"/>
  <c r="BL572" i="1"/>
  <c r="BK572" i="1"/>
  <c r="BJ572" i="1"/>
  <c r="BI572" i="1"/>
  <c r="BH572" i="1"/>
  <c r="BG572" i="1"/>
  <c r="BF572" i="1"/>
  <c r="BC572" i="1"/>
  <c r="BB572" i="1"/>
  <c r="BA572" i="1"/>
  <c r="AZ572" i="1"/>
  <c r="AY572" i="1"/>
  <c r="AX572" i="1"/>
  <c r="AK572" i="1"/>
  <c r="AJ572" i="1"/>
  <c r="AI572" i="1"/>
  <c r="AE572" i="1"/>
  <c r="AD572" i="1"/>
  <c r="AC572" i="1"/>
  <c r="Y572" i="1"/>
  <c r="X572" i="1"/>
  <c r="W572" i="1"/>
  <c r="S572" i="1"/>
  <c r="R572" i="1"/>
  <c r="Q572" i="1"/>
  <c r="K572" i="1"/>
  <c r="FV571" i="1"/>
  <c r="FU571" i="1"/>
  <c r="FT571" i="1"/>
  <c r="FS571" i="1"/>
  <c r="FP571" i="1"/>
  <c r="FO571" i="1"/>
  <c r="FN571" i="1"/>
  <c r="FM571" i="1"/>
  <c r="FL571" i="1"/>
  <c r="FK571" i="1"/>
  <c r="FJ571" i="1"/>
  <c r="FI571" i="1"/>
  <c r="FF571" i="1"/>
  <c r="FE571" i="1"/>
  <c r="FD571" i="1"/>
  <c r="FC571" i="1"/>
  <c r="EU571" i="1"/>
  <c r="ET571" i="1"/>
  <c r="ES571" i="1"/>
  <c r="ER571" i="1"/>
  <c r="EQ571" i="1"/>
  <c r="EP571" i="1"/>
  <c r="EO571" i="1"/>
  <c r="EN571" i="1"/>
  <c r="EM571" i="1"/>
  <c r="EL571" i="1"/>
  <c r="EI571" i="1"/>
  <c r="EH571" i="1"/>
  <c r="EG571" i="1"/>
  <c r="EF571" i="1"/>
  <c r="EE571" i="1"/>
  <c r="ED571" i="1"/>
  <c r="DS571" i="1"/>
  <c r="DR571" i="1"/>
  <c r="DQ571" i="1"/>
  <c r="DP571" i="1"/>
  <c r="DO571" i="1"/>
  <c r="DN571" i="1"/>
  <c r="DK571" i="1"/>
  <c r="DJ571" i="1"/>
  <c r="DG571" i="1"/>
  <c r="DF571" i="1"/>
  <c r="DE571" i="1"/>
  <c r="DD571" i="1"/>
  <c r="DC571" i="1"/>
  <c r="DB571" i="1"/>
  <c r="CU571" i="1"/>
  <c r="CT571" i="1"/>
  <c r="CK571" i="1"/>
  <c r="CJ571" i="1"/>
  <c r="CE571" i="1"/>
  <c r="CD571" i="1"/>
  <c r="CC571" i="1"/>
  <c r="BM571" i="1"/>
  <c r="BL571" i="1"/>
  <c r="BK571" i="1"/>
  <c r="BJ571" i="1"/>
  <c r="BI571" i="1"/>
  <c r="BH571" i="1"/>
  <c r="BG571" i="1"/>
  <c r="BF571" i="1"/>
  <c r="BC571" i="1"/>
  <c r="BB571" i="1"/>
  <c r="BA571" i="1"/>
  <c r="AZ571" i="1"/>
  <c r="AY571" i="1"/>
  <c r="AX571" i="1"/>
  <c r="AK571" i="1"/>
  <c r="AJ571" i="1"/>
  <c r="AI571" i="1"/>
  <c r="AE571" i="1"/>
  <c r="AD571" i="1"/>
  <c r="AC571" i="1"/>
  <c r="Y571" i="1"/>
  <c r="X571" i="1"/>
  <c r="W571" i="1"/>
  <c r="S571" i="1"/>
  <c r="R571" i="1"/>
  <c r="Q571" i="1"/>
  <c r="K571" i="1"/>
  <c r="FV570" i="1"/>
  <c r="FU570" i="1"/>
  <c r="FT570" i="1"/>
  <c r="FS570" i="1"/>
  <c r="FR570" i="1"/>
  <c r="FQ570" i="1"/>
  <c r="FP570" i="1"/>
  <c r="FO570" i="1"/>
  <c r="FN570" i="1"/>
  <c r="FM570" i="1"/>
  <c r="FL570" i="1"/>
  <c r="FK570" i="1"/>
  <c r="FF570" i="1"/>
  <c r="FE570" i="1"/>
  <c r="FD570" i="1"/>
  <c r="FC570" i="1"/>
  <c r="EW570" i="1"/>
  <c r="EV570" i="1"/>
  <c r="EU570" i="1"/>
  <c r="ET570" i="1"/>
  <c r="ES570" i="1"/>
  <c r="ER570" i="1"/>
  <c r="EQ570" i="1"/>
  <c r="EP570" i="1"/>
  <c r="EO570" i="1"/>
  <c r="EN570" i="1"/>
  <c r="EM570" i="1"/>
  <c r="EL570" i="1"/>
  <c r="EI570" i="1"/>
  <c r="EH570" i="1"/>
  <c r="EG570" i="1"/>
  <c r="EF570" i="1"/>
  <c r="EE570" i="1"/>
  <c r="ED570" i="1"/>
  <c r="DU570" i="1"/>
  <c r="DT570" i="1"/>
  <c r="DS570" i="1"/>
  <c r="DR570" i="1"/>
  <c r="DQ570" i="1"/>
  <c r="DP570" i="1"/>
  <c r="DO570" i="1"/>
  <c r="DN570" i="1"/>
  <c r="DM570" i="1"/>
  <c r="DL570" i="1"/>
  <c r="DK570" i="1"/>
  <c r="DJ570" i="1"/>
  <c r="DI570" i="1"/>
  <c r="DH570" i="1"/>
  <c r="DG570" i="1"/>
  <c r="DF570" i="1"/>
  <c r="DE570" i="1"/>
  <c r="DD570" i="1"/>
  <c r="DC570" i="1"/>
  <c r="DB570" i="1"/>
  <c r="CK570" i="1"/>
  <c r="CJ570" i="1"/>
  <c r="CE570" i="1"/>
  <c r="CD570" i="1"/>
  <c r="CC570" i="1"/>
  <c r="BM570" i="1"/>
  <c r="BL570" i="1"/>
  <c r="BK570" i="1"/>
  <c r="BJ570" i="1"/>
  <c r="BI570" i="1"/>
  <c r="BH570" i="1"/>
  <c r="BG570" i="1"/>
  <c r="BF570" i="1"/>
  <c r="BC570" i="1"/>
  <c r="BB570" i="1"/>
  <c r="BA570" i="1"/>
  <c r="AZ570" i="1"/>
  <c r="AY570" i="1"/>
  <c r="AX570" i="1"/>
  <c r="AK570" i="1"/>
  <c r="AJ570" i="1"/>
  <c r="AI570" i="1"/>
  <c r="AE570" i="1"/>
  <c r="AD570" i="1"/>
  <c r="AC570" i="1"/>
  <c r="Y570" i="1"/>
  <c r="X570" i="1"/>
  <c r="W570" i="1"/>
  <c r="S570" i="1"/>
  <c r="R570" i="1"/>
  <c r="Q570" i="1"/>
  <c r="K570" i="1"/>
  <c r="FV569" i="1"/>
  <c r="FU569" i="1"/>
  <c r="FT569" i="1"/>
  <c r="FS569" i="1"/>
  <c r="FR569" i="1"/>
  <c r="FQ569" i="1"/>
  <c r="FP569" i="1"/>
  <c r="FO569" i="1"/>
  <c r="FN569" i="1"/>
  <c r="FM569" i="1"/>
  <c r="FL569" i="1"/>
  <c r="FK569" i="1"/>
  <c r="FF569" i="1"/>
  <c r="FE569" i="1"/>
  <c r="FD569" i="1"/>
  <c r="FC569" i="1"/>
  <c r="EO569" i="1"/>
  <c r="EN569" i="1"/>
  <c r="EM569" i="1"/>
  <c r="EL569" i="1"/>
  <c r="EI569" i="1"/>
  <c r="EH569" i="1"/>
  <c r="EG569" i="1"/>
  <c r="EF569" i="1"/>
  <c r="EE569" i="1"/>
  <c r="ED569" i="1"/>
  <c r="DU569" i="1"/>
  <c r="DT569" i="1"/>
  <c r="DQ569" i="1"/>
  <c r="DP569" i="1"/>
  <c r="DK569" i="1"/>
  <c r="DJ569" i="1"/>
  <c r="DG569" i="1"/>
  <c r="DF569" i="1"/>
  <c r="DE569" i="1"/>
  <c r="DD569" i="1"/>
  <c r="DC569" i="1"/>
  <c r="DB569" i="1"/>
  <c r="CK569" i="1"/>
  <c r="CJ569" i="1"/>
  <c r="CE569" i="1"/>
  <c r="CD569" i="1"/>
  <c r="CC569" i="1"/>
  <c r="BM569" i="1"/>
  <c r="BL569" i="1"/>
  <c r="BK569" i="1"/>
  <c r="BJ569" i="1"/>
  <c r="BI569" i="1"/>
  <c r="BH569" i="1"/>
  <c r="BG569" i="1"/>
  <c r="BF569" i="1"/>
  <c r="BC569" i="1"/>
  <c r="BB569" i="1"/>
  <c r="BA569" i="1"/>
  <c r="AZ569" i="1"/>
  <c r="AY569" i="1"/>
  <c r="AX569" i="1"/>
  <c r="AK569" i="1"/>
  <c r="AJ569" i="1"/>
  <c r="AI569" i="1"/>
  <c r="AE569" i="1"/>
  <c r="AD569" i="1"/>
  <c r="AC569" i="1"/>
  <c r="Y569" i="1"/>
  <c r="X569" i="1"/>
  <c r="W569" i="1"/>
  <c r="S569" i="1"/>
  <c r="R569" i="1"/>
  <c r="Q569" i="1"/>
  <c r="K569" i="1"/>
  <c r="FV568" i="1"/>
  <c r="FU568" i="1"/>
  <c r="FT568" i="1"/>
  <c r="FS568" i="1"/>
  <c r="EO568" i="1"/>
  <c r="EN568" i="1"/>
  <c r="EM568" i="1"/>
  <c r="EL568" i="1"/>
  <c r="EI568" i="1"/>
  <c r="EH568" i="1"/>
  <c r="EG568" i="1"/>
  <c r="EF568" i="1"/>
  <c r="EE568" i="1"/>
  <c r="ED568" i="1"/>
  <c r="DG568" i="1"/>
  <c r="DF568" i="1"/>
  <c r="DE568" i="1"/>
  <c r="DD568" i="1"/>
  <c r="DC568" i="1"/>
  <c r="DB568" i="1"/>
  <c r="CK568" i="1"/>
  <c r="CJ568" i="1"/>
  <c r="CE568" i="1"/>
  <c r="CD568" i="1"/>
  <c r="CC568" i="1"/>
  <c r="BM568" i="1"/>
  <c r="BL568" i="1"/>
  <c r="BK568" i="1"/>
  <c r="BJ568" i="1"/>
  <c r="BI568" i="1"/>
  <c r="BH568" i="1"/>
  <c r="BG568" i="1"/>
  <c r="BF568" i="1"/>
  <c r="BC568" i="1"/>
  <c r="BB568" i="1"/>
  <c r="BA568" i="1"/>
  <c r="AZ568" i="1"/>
  <c r="AY568" i="1"/>
  <c r="AX568" i="1"/>
  <c r="AK568" i="1"/>
  <c r="AJ568" i="1"/>
  <c r="AI568" i="1"/>
  <c r="AE568" i="1"/>
  <c r="AD568" i="1"/>
  <c r="AC568" i="1"/>
  <c r="Y568" i="1"/>
  <c r="X568" i="1"/>
  <c r="W568" i="1"/>
  <c r="S568" i="1"/>
  <c r="R568" i="1"/>
  <c r="Q568" i="1"/>
  <c r="K568" i="1"/>
  <c r="FV567" i="1"/>
  <c r="FU567" i="1"/>
  <c r="FT567" i="1"/>
  <c r="FS567" i="1"/>
  <c r="FR567" i="1"/>
  <c r="FQ567" i="1"/>
  <c r="FP567" i="1"/>
  <c r="FO567" i="1"/>
  <c r="FN567" i="1"/>
  <c r="FM567" i="1"/>
  <c r="FL567" i="1"/>
  <c r="FK567" i="1"/>
  <c r="FF567" i="1"/>
  <c r="FE567" i="1"/>
  <c r="FD567" i="1"/>
  <c r="FC567" i="1"/>
  <c r="EW567" i="1"/>
  <c r="EV567" i="1"/>
  <c r="ES567" i="1"/>
  <c r="ER567" i="1"/>
  <c r="EQ567" i="1"/>
  <c r="EP567" i="1"/>
  <c r="EO567" i="1"/>
  <c r="EN567" i="1"/>
  <c r="EM567" i="1"/>
  <c r="EL567" i="1"/>
  <c r="EI567" i="1"/>
  <c r="EH567" i="1"/>
  <c r="EG567" i="1"/>
  <c r="EF567" i="1"/>
  <c r="EE567" i="1"/>
  <c r="ED567" i="1"/>
  <c r="DU567" i="1"/>
  <c r="DT567" i="1"/>
  <c r="DQ567" i="1"/>
  <c r="DP567" i="1"/>
  <c r="DO567" i="1"/>
  <c r="DN567" i="1"/>
  <c r="DK567" i="1"/>
  <c r="DJ567" i="1"/>
  <c r="DI567" i="1"/>
  <c r="DH567" i="1"/>
  <c r="DG567" i="1"/>
  <c r="DF567" i="1"/>
  <c r="DE567" i="1"/>
  <c r="DD567" i="1"/>
  <c r="DC567" i="1"/>
  <c r="DB567" i="1"/>
  <c r="CK567" i="1"/>
  <c r="CJ567" i="1"/>
  <c r="CE567" i="1"/>
  <c r="CD567" i="1"/>
  <c r="CC567" i="1"/>
  <c r="BM567" i="1"/>
  <c r="BL567" i="1"/>
  <c r="BK567" i="1"/>
  <c r="BJ567" i="1"/>
  <c r="BI567" i="1"/>
  <c r="BH567" i="1"/>
  <c r="BG567" i="1"/>
  <c r="BF567" i="1"/>
  <c r="BC567" i="1"/>
  <c r="BB567" i="1"/>
  <c r="BA567" i="1"/>
  <c r="AZ567" i="1"/>
  <c r="AY567" i="1"/>
  <c r="AX567" i="1"/>
  <c r="AK567" i="1"/>
  <c r="AJ567" i="1"/>
  <c r="AI567" i="1"/>
  <c r="AE567" i="1"/>
  <c r="AD567" i="1"/>
  <c r="AC567" i="1"/>
  <c r="Y567" i="1"/>
  <c r="X567" i="1"/>
  <c r="W567" i="1"/>
  <c r="S567" i="1"/>
  <c r="R567" i="1"/>
  <c r="Q567" i="1"/>
  <c r="K567" i="1"/>
  <c r="FV566" i="1"/>
  <c r="FU566" i="1"/>
  <c r="FT566" i="1"/>
  <c r="FS566" i="1"/>
  <c r="FP566" i="1"/>
  <c r="FO566" i="1"/>
  <c r="FN566" i="1"/>
  <c r="FM566" i="1"/>
  <c r="FL566" i="1"/>
  <c r="FK566" i="1"/>
  <c r="FH566" i="1"/>
  <c r="FG566" i="1"/>
  <c r="FF566" i="1"/>
  <c r="FE566" i="1"/>
  <c r="EW566" i="1"/>
  <c r="EV566" i="1"/>
  <c r="EU566" i="1"/>
  <c r="ET566" i="1"/>
  <c r="ES566" i="1"/>
  <c r="ER566" i="1"/>
  <c r="EQ566" i="1"/>
  <c r="EP566" i="1"/>
  <c r="EO566" i="1"/>
  <c r="EN566" i="1"/>
  <c r="EM566" i="1"/>
  <c r="EL566" i="1"/>
  <c r="EI566" i="1"/>
  <c r="EH566" i="1"/>
  <c r="EG566" i="1"/>
  <c r="EF566" i="1"/>
  <c r="EE566" i="1"/>
  <c r="ED566" i="1"/>
  <c r="DQ566" i="1"/>
  <c r="DP566" i="1"/>
  <c r="DO566" i="1"/>
  <c r="DN566" i="1"/>
  <c r="DK566" i="1"/>
  <c r="DJ566" i="1"/>
  <c r="DG566" i="1"/>
  <c r="DF566" i="1"/>
  <c r="DE566" i="1"/>
  <c r="DD566" i="1"/>
  <c r="DC566" i="1"/>
  <c r="DB566" i="1"/>
  <c r="CK566" i="1"/>
  <c r="CJ566" i="1"/>
  <c r="CE566" i="1"/>
  <c r="CD566" i="1"/>
  <c r="CC566" i="1"/>
  <c r="BM566" i="1"/>
  <c r="BL566" i="1"/>
  <c r="BK566" i="1"/>
  <c r="BJ566" i="1"/>
  <c r="BI566" i="1"/>
  <c r="BH566" i="1"/>
  <c r="BG566" i="1"/>
  <c r="BF566" i="1"/>
  <c r="BC566" i="1"/>
  <c r="BB566" i="1"/>
  <c r="BA566" i="1"/>
  <c r="AZ566" i="1"/>
  <c r="AY566" i="1"/>
  <c r="AX566" i="1"/>
  <c r="AK566" i="1"/>
  <c r="AJ566" i="1"/>
  <c r="AI566" i="1"/>
  <c r="AE566" i="1"/>
  <c r="AD566" i="1"/>
  <c r="AC566" i="1"/>
  <c r="Y566" i="1"/>
  <c r="X566" i="1"/>
  <c r="W566" i="1"/>
  <c r="S566" i="1"/>
  <c r="R566" i="1"/>
  <c r="Q566" i="1"/>
  <c r="K566" i="1"/>
  <c r="FV565" i="1"/>
  <c r="FU565" i="1"/>
  <c r="FT565" i="1"/>
  <c r="FS565" i="1"/>
  <c r="EO565" i="1"/>
  <c r="EN565" i="1"/>
  <c r="EM565" i="1"/>
  <c r="EL565" i="1"/>
  <c r="EI565" i="1"/>
  <c r="EH565" i="1"/>
  <c r="EG565" i="1"/>
  <c r="EF565" i="1"/>
  <c r="EE565" i="1"/>
  <c r="ED565" i="1"/>
  <c r="DG565" i="1"/>
  <c r="DF565" i="1"/>
  <c r="DE565" i="1"/>
  <c r="DD565" i="1"/>
  <c r="DC565" i="1"/>
  <c r="DB565" i="1"/>
  <c r="CK565" i="1"/>
  <c r="CJ565" i="1"/>
  <c r="CE565" i="1"/>
  <c r="CD565" i="1"/>
  <c r="CC565" i="1"/>
  <c r="BM565" i="1"/>
  <c r="BL565" i="1"/>
  <c r="BK565" i="1"/>
  <c r="BJ565" i="1"/>
  <c r="BI565" i="1"/>
  <c r="BH565" i="1"/>
  <c r="BG565" i="1"/>
  <c r="BF565" i="1"/>
  <c r="BC565" i="1"/>
  <c r="BB565" i="1"/>
  <c r="BA565" i="1"/>
  <c r="AZ565" i="1"/>
  <c r="AY565" i="1"/>
  <c r="AX565" i="1"/>
  <c r="AK565" i="1"/>
  <c r="AJ565" i="1"/>
  <c r="AI565" i="1"/>
  <c r="AE565" i="1"/>
  <c r="AD565" i="1"/>
  <c r="AC565" i="1"/>
  <c r="Y565" i="1"/>
  <c r="X565" i="1"/>
  <c r="W565" i="1"/>
  <c r="S565" i="1"/>
  <c r="R565" i="1"/>
  <c r="Q565" i="1"/>
  <c r="K565" i="1"/>
  <c r="FV564" i="1"/>
  <c r="FU564" i="1"/>
  <c r="FT564" i="1"/>
  <c r="FS564" i="1"/>
  <c r="FP564" i="1"/>
  <c r="FO564" i="1"/>
  <c r="FL564" i="1"/>
  <c r="FK564" i="1"/>
  <c r="FF564" i="1"/>
  <c r="FE564" i="1"/>
  <c r="FD564" i="1"/>
  <c r="FC564" i="1"/>
  <c r="EU564" i="1"/>
  <c r="ET564" i="1"/>
  <c r="EO564" i="1"/>
  <c r="EN564" i="1"/>
  <c r="EM564" i="1"/>
  <c r="EL564" i="1"/>
  <c r="EI564" i="1"/>
  <c r="EH564" i="1"/>
  <c r="EG564" i="1"/>
  <c r="EF564" i="1"/>
  <c r="EE564" i="1"/>
  <c r="ED564" i="1"/>
  <c r="DW564" i="1"/>
  <c r="DV564" i="1"/>
  <c r="DQ564" i="1"/>
  <c r="DP564" i="1"/>
  <c r="DK564" i="1"/>
  <c r="DJ564" i="1"/>
  <c r="DG564" i="1"/>
  <c r="DF564" i="1"/>
  <c r="DE564" i="1"/>
  <c r="DD564" i="1"/>
  <c r="DC564" i="1"/>
  <c r="DB564" i="1"/>
  <c r="CU564" i="1"/>
  <c r="CT564" i="1"/>
  <c r="CK564" i="1"/>
  <c r="CJ564" i="1"/>
  <c r="CE564" i="1"/>
  <c r="CD564" i="1"/>
  <c r="CC564" i="1"/>
  <c r="BM564" i="1"/>
  <c r="BL564" i="1"/>
  <c r="BK564" i="1"/>
  <c r="BJ564" i="1"/>
  <c r="BI564" i="1"/>
  <c r="BH564" i="1"/>
  <c r="BG564" i="1"/>
  <c r="BF564" i="1"/>
  <c r="BC564" i="1"/>
  <c r="BB564" i="1"/>
  <c r="BA564" i="1"/>
  <c r="AZ564" i="1"/>
  <c r="AY564" i="1"/>
  <c r="AX564" i="1"/>
  <c r="AK564" i="1"/>
  <c r="AJ564" i="1"/>
  <c r="AI564" i="1"/>
  <c r="AE564" i="1"/>
  <c r="AD564" i="1"/>
  <c r="AC564" i="1"/>
  <c r="Y564" i="1"/>
  <c r="X564" i="1"/>
  <c r="W564" i="1"/>
  <c r="S564" i="1"/>
  <c r="R564" i="1"/>
  <c r="Q564" i="1"/>
  <c r="K564" i="1"/>
  <c r="FV563" i="1"/>
  <c r="FU563" i="1"/>
  <c r="FT563" i="1"/>
  <c r="FS563" i="1"/>
  <c r="FR563" i="1"/>
  <c r="FQ563" i="1"/>
  <c r="FP563" i="1"/>
  <c r="FO563" i="1"/>
  <c r="FN563" i="1"/>
  <c r="FM563" i="1"/>
  <c r="FL563" i="1"/>
  <c r="FK563" i="1"/>
  <c r="FF563" i="1"/>
  <c r="FE563" i="1"/>
  <c r="FD563" i="1"/>
  <c r="FC563" i="1"/>
  <c r="EW563" i="1"/>
  <c r="EV563" i="1"/>
  <c r="EU563" i="1"/>
  <c r="ET563" i="1"/>
  <c r="ES563" i="1"/>
  <c r="ER563" i="1"/>
  <c r="EQ563" i="1"/>
  <c r="EP563" i="1"/>
  <c r="EO563" i="1"/>
  <c r="EN563" i="1"/>
  <c r="EM563" i="1"/>
  <c r="EL563" i="1"/>
  <c r="EI563" i="1"/>
  <c r="EH563" i="1"/>
  <c r="EG563" i="1"/>
  <c r="EF563" i="1"/>
  <c r="EE563" i="1"/>
  <c r="ED563" i="1"/>
  <c r="DW563" i="1"/>
  <c r="DV563" i="1"/>
  <c r="DQ563" i="1"/>
  <c r="DP563" i="1"/>
  <c r="DO563" i="1"/>
  <c r="DN563" i="1"/>
  <c r="DM563" i="1"/>
  <c r="DL563" i="1"/>
  <c r="DK563" i="1"/>
  <c r="DJ563" i="1"/>
  <c r="DI563" i="1"/>
  <c r="DH563" i="1"/>
  <c r="DG563" i="1"/>
  <c r="DF563" i="1"/>
  <c r="DE563" i="1"/>
  <c r="DD563" i="1"/>
  <c r="DC563" i="1"/>
  <c r="DB563" i="1"/>
  <c r="CK563" i="1"/>
  <c r="CJ563" i="1"/>
  <c r="CE563" i="1"/>
  <c r="CD563" i="1"/>
  <c r="CC563" i="1"/>
  <c r="BM563" i="1"/>
  <c r="BL563" i="1"/>
  <c r="BK563" i="1"/>
  <c r="BJ563" i="1"/>
  <c r="BI563" i="1"/>
  <c r="BH563" i="1"/>
  <c r="BG563" i="1"/>
  <c r="BF563" i="1"/>
  <c r="BC563" i="1"/>
  <c r="BB563" i="1"/>
  <c r="BA563" i="1"/>
  <c r="AZ563" i="1"/>
  <c r="AY563" i="1"/>
  <c r="AX563" i="1"/>
  <c r="AK563" i="1"/>
  <c r="AJ563" i="1"/>
  <c r="AI563" i="1"/>
  <c r="AE563" i="1"/>
  <c r="AD563" i="1"/>
  <c r="AC563" i="1"/>
  <c r="Y563" i="1"/>
  <c r="X563" i="1"/>
  <c r="W563" i="1"/>
  <c r="S563" i="1"/>
  <c r="R563" i="1"/>
  <c r="Q563" i="1"/>
  <c r="K563" i="1"/>
  <c r="FV562" i="1"/>
  <c r="FU562" i="1"/>
  <c r="FT562" i="1"/>
  <c r="FS562" i="1"/>
  <c r="FR562" i="1"/>
  <c r="FQ562" i="1"/>
  <c r="FP562" i="1"/>
  <c r="FO562" i="1"/>
  <c r="FN562" i="1"/>
  <c r="FM562" i="1"/>
  <c r="EW562" i="1"/>
  <c r="EV562" i="1"/>
  <c r="ES562" i="1"/>
  <c r="ER562" i="1"/>
  <c r="EQ562" i="1"/>
  <c r="EP562" i="1"/>
  <c r="EO562" i="1"/>
  <c r="EN562" i="1"/>
  <c r="EM562" i="1"/>
  <c r="EL562" i="1"/>
  <c r="EI562" i="1"/>
  <c r="EH562" i="1"/>
  <c r="EG562" i="1"/>
  <c r="EF562" i="1"/>
  <c r="EE562" i="1"/>
  <c r="ED562" i="1"/>
  <c r="DO562" i="1"/>
  <c r="DN562" i="1"/>
  <c r="DK562" i="1"/>
  <c r="DJ562" i="1"/>
  <c r="DI562" i="1"/>
  <c r="DH562" i="1"/>
  <c r="DG562" i="1"/>
  <c r="DF562" i="1"/>
  <c r="DE562" i="1"/>
  <c r="DD562" i="1"/>
  <c r="DC562" i="1"/>
  <c r="DB562" i="1"/>
  <c r="CK562" i="1"/>
  <c r="CJ562" i="1"/>
  <c r="CI562" i="1"/>
  <c r="CH562" i="1"/>
  <c r="CE562" i="1"/>
  <c r="CD562" i="1"/>
  <c r="CC562" i="1"/>
  <c r="BM562" i="1"/>
  <c r="BL562" i="1"/>
  <c r="BK562" i="1"/>
  <c r="BJ562" i="1"/>
  <c r="BI562" i="1"/>
  <c r="BH562" i="1"/>
  <c r="BG562" i="1"/>
  <c r="BF562" i="1"/>
  <c r="BC562" i="1"/>
  <c r="BB562" i="1"/>
  <c r="BA562" i="1"/>
  <c r="AZ562" i="1"/>
  <c r="AY562" i="1"/>
  <c r="AX562" i="1"/>
  <c r="AK562" i="1"/>
  <c r="AJ562" i="1"/>
  <c r="AI562" i="1"/>
  <c r="AE562" i="1"/>
  <c r="AD562" i="1"/>
  <c r="AC562" i="1"/>
  <c r="Y562" i="1"/>
  <c r="X562" i="1"/>
  <c r="W562" i="1"/>
  <c r="S562" i="1"/>
  <c r="R562" i="1"/>
  <c r="Q562" i="1"/>
  <c r="K562" i="1"/>
  <c r="FV561" i="1"/>
  <c r="FU561" i="1"/>
  <c r="FT561" i="1"/>
  <c r="FS561" i="1"/>
  <c r="FR561" i="1"/>
  <c r="FQ561" i="1"/>
  <c r="FP561" i="1"/>
  <c r="FO561" i="1"/>
  <c r="FN561" i="1"/>
  <c r="FM561" i="1"/>
  <c r="FL561" i="1"/>
  <c r="FK561" i="1"/>
  <c r="FJ561" i="1"/>
  <c r="FI561" i="1"/>
  <c r="FH561" i="1"/>
  <c r="FG561" i="1"/>
  <c r="FF561" i="1"/>
  <c r="FE561" i="1"/>
  <c r="FD561" i="1"/>
  <c r="FC561" i="1"/>
  <c r="EW561" i="1"/>
  <c r="EV561" i="1"/>
  <c r="EU561" i="1"/>
  <c r="ET561" i="1"/>
  <c r="ES561" i="1"/>
  <c r="ER561" i="1"/>
  <c r="EQ561" i="1"/>
  <c r="EP561" i="1"/>
  <c r="EO561" i="1"/>
  <c r="EN561" i="1"/>
  <c r="EM561" i="1"/>
  <c r="EL561" i="1"/>
  <c r="EI561" i="1"/>
  <c r="EH561" i="1"/>
  <c r="EG561" i="1"/>
  <c r="EF561" i="1"/>
  <c r="EE561" i="1"/>
  <c r="ED561" i="1"/>
  <c r="DW561" i="1"/>
  <c r="DV561" i="1"/>
  <c r="DU561" i="1"/>
  <c r="DT561" i="1"/>
  <c r="DS561" i="1"/>
  <c r="DR561" i="1"/>
  <c r="DQ561" i="1"/>
  <c r="DP561" i="1"/>
  <c r="DO561" i="1"/>
  <c r="DN561" i="1"/>
  <c r="DM561" i="1"/>
  <c r="DL561" i="1"/>
  <c r="DK561" i="1"/>
  <c r="DJ561" i="1"/>
  <c r="DI561" i="1"/>
  <c r="DH561" i="1"/>
  <c r="DG561" i="1"/>
  <c r="DF561" i="1"/>
  <c r="DE561" i="1"/>
  <c r="DD561" i="1"/>
  <c r="DC561" i="1"/>
  <c r="DB561" i="1"/>
  <c r="DA561" i="1"/>
  <c r="CZ561" i="1"/>
  <c r="CU561" i="1"/>
  <c r="CT561" i="1"/>
  <c r="CK561" i="1"/>
  <c r="CJ561" i="1"/>
  <c r="CI561" i="1"/>
  <c r="CH561" i="1"/>
  <c r="CE561" i="1"/>
  <c r="CD561" i="1"/>
  <c r="CC561" i="1"/>
  <c r="BM561" i="1"/>
  <c r="BL561" i="1"/>
  <c r="BK561" i="1"/>
  <c r="BJ561" i="1"/>
  <c r="BI561" i="1"/>
  <c r="BH561" i="1"/>
  <c r="BG561" i="1"/>
  <c r="BF561" i="1"/>
  <c r="BC561" i="1"/>
  <c r="BB561" i="1"/>
  <c r="BA561" i="1"/>
  <c r="AZ561" i="1"/>
  <c r="AY561" i="1"/>
  <c r="AX561" i="1"/>
  <c r="AK561" i="1"/>
  <c r="AJ561" i="1"/>
  <c r="AI561" i="1"/>
  <c r="AE561" i="1"/>
  <c r="AD561" i="1"/>
  <c r="AC561" i="1"/>
  <c r="Y561" i="1"/>
  <c r="X561" i="1"/>
  <c r="W561" i="1"/>
  <c r="S561" i="1"/>
  <c r="R561" i="1"/>
  <c r="Q561" i="1"/>
  <c r="K561" i="1"/>
  <c r="FV560" i="1"/>
  <c r="FU560" i="1"/>
  <c r="FT560" i="1"/>
  <c r="FS560" i="1"/>
  <c r="FR560" i="1"/>
  <c r="FQ560" i="1"/>
  <c r="FN560" i="1"/>
  <c r="FM560" i="1"/>
  <c r="FL560" i="1"/>
  <c r="FK560" i="1"/>
  <c r="FH560" i="1"/>
  <c r="FG560" i="1"/>
  <c r="EO560" i="1"/>
  <c r="EN560" i="1"/>
  <c r="EM560" i="1"/>
  <c r="EL560" i="1"/>
  <c r="EI560" i="1"/>
  <c r="EH560" i="1"/>
  <c r="EG560" i="1"/>
  <c r="EF560" i="1"/>
  <c r="EE560" i="1"/>
  <c r="ED560" i="1"/>
  <c r="DG560" i="1"/>
  <c r="DF560" i="1"/>
  <c r="DE560" i="1"/>
  <c r="DD560" i="1"/>
  <c r="DC560" i="1"/>
  <c r="DB560" i="1"/>
  <c r="CK560" i="1"/>
  <c r="CJ560" i="1"/>
  <c r="CE560" i="1"/>
  <c r="CD560" i="1"/>
  <c r="CC560" i="1"/>
  <c r="BM560" i="1"/>
  <c r="BL560" i="1"/>
  <c r="BK560" i="1"/>
  <c r="BJ560" i="1"/>
  <c r="BI560" i="1"/>
  <c r="BH560" i="1"/>
  <c r="BG560" i="1"/>
  <c r="BF560" i="1"/>
  <c r="BC560" i="1"/>
  <c r="BB560" i="1"/>
  <c r="BA560" i="1"/>
  <c r="AZ560" i="1"/>
  <c r="AY560" i="1"/>
  <c r="AX560" i="1"/>
  <c r="AK560" i="1"/>
  <c r="AJ560" i="1"/>
  <c r="AI560" i="1"/>
  <c r="AE560" i="1"/>
  <c r="AD560" i="1"/>
  <c r="AC560" i="1"/>
  <c r="Y560" i="1"/>
  <c r="X560" i="1"/>
  <c r="W560" i="1"/>
  <c r="S560" i="1"/>
  <c r="R560" i="1"/>
  <c r="Q560" i="1"/>
  <c r="K560" i="1"/>
  <c r="FV559" i="1"/>
  <c r="FU559" i="1"/>
  <c r="FT559" i="1"/>
  <c r="FS559" i="1"/>
  <c r="FP559" i="1"/>
  <c r="FO559" i="1"/>
  <c r="FL559" i="1"/>
  <c r="FK559" i="1"/>
  <c r="FD559" i="1"/>
  <c r="FC559" i="1"/>
  <c r="EU559" i="1"/>
  <c r="ET559" i="1"/>
  <c r="ES559" i="1"/>
  <c r="ER559" i="1"/>
  <c r="EO559" i="1"/>
  <c r="EN559" i="1"/>
  <c r="EM559" i="1"/>
  <c r="EL559" i="1"/>
  <c r="EI559" i="1"/>
  <c r="EH559" i="1"/>
  <c r="EG559" i="1"/>
  <c r="EF559" i="1"/>
  <c r="EE559" i="1"/>
  <c r="ED559" i="1"/>
  <c r="DK559" i="1"/>
  <c r="DJ559" i="1"/>
  <c r="DG559" i="1"/>
  <c r="DF559" i="1"/>
  <c r="DE559" i="1"/>
  <c r="DD559" i="1"/>
  <c r="DC559" i="1"/>
  <c r="DB559" i="1"/>
  <c r="CU559" i="1"/>
  <c r="CT559" i="1"/>
  <c r="CK559" i="1"/>
  <c r="CJ559" i="1"/>
  <c r="CE559" i="1"/>
  <c r="CD559" i="1"/>
  <c r="CC559" i="1"/>
  <c r="BM559" i="1"/>
  <c r="BL559" i="1"/>
  <c r="BK559" i="1"/>
  <c r="BJ559" i="1"/>
  <c r="BI559" i="1"/>
  <c r="BH559" i="1"/>
  <c r="BG559" i="1"/>
  <c r="BF559" i="1"/>
  <c r="BC559" i="1"/>
  <c r="BB559" i="1"/>
  <c r="BA559" i="1"/>
  <c r="AZ559" i="1"/>
  <c r="AY559" i="1"/>
  <c r="AX559" i="1"/>
  <c r="AK559" i="1"/>
  <c r="AJ559" i="1"/>
  <c r="AI559" i="1"/>
  <c r="AE559" i="1"/>
  <c r="AD559" i="1"/>
  <c r="AC559" i="1"/>
  <c r="Y559" i="1"/>
  <c r="X559" i="1"/>
  <c r="W559" i="1"/>
  <c r="S559" i="1"/>
  <c r="R559" i="1"/>
  <c r="Q559" i="1"/>
  <c r="K559" i="1"/>
  <c r="FV558" i="1"/>
  <c r="FU558" i="1"/>
  <c r="FT558" i="1"/>
  <c r="FS558" i="1"/>
  <c r="FP558" i="1"/>
  <c r="FO558" i="1"/>
  <c r="FN558" i="1"/>
  <c r="FM558" i="1"/>
  <c r="FL558" i="1"/>
  <c r="FK558" i="1"/>
  <c r="FF558" i="1"/>
  <c r="FE558" i="1"/>
  <c r="EO558" i="1"/>
  <c r="EN558" i="1"/>
  <c r="EM558" i="1"/>
  <c r="EL558" i="1"/>
  <c r="EI558" i="1"/>
  <c r="EH558" i="1"/>
  <c r="EG558" i="1"/>
  <c r="EF558" i="1"/>
  <c r="EE558" i="1"/>
  <c r="ED558" i="1"/>
  <c r="DG558" i="1"/>
  <c r="DF558" i="1"/>
  <c r="DE558" i="1"/>
  <c r="DD558" i="1"/>
  <c r="DC558" i="1"/>
  <c r="DB558" i="1"/>
  <c r="CK558" i="1"/>
  <c r="CJ558" i="1"/>
  <c r="CE558" i="1"/>
  <c r="CD558" i="1"/>
  <c r="CC558" i="1"/>
  <c r="BM558" i="1"/>
  <c r="BL558" i="1"/>
  <c r="BK558" i="1"/>
  <c r="BJ558" i="1"/>
  <c r="BI558" i="1"/>
  <c r="BH558" i="1"/>
  <c r="BG558" i="1"/>
  <c r="BF558" i="1"/>
  <c r="BC558" i="1"/>
  <c r="BB558" i="1"/>
  <c r="BA558" i="1"/>
  <c r="AZ558" i="1"/>
  <c r="AY558" i="1"/>
  <c r="AX558" i="1"/>
  <c r="AK558" i="1"/>
  <c r="AJ558" i="1"/>
  <c r="AI558" i="1"/>
  <c r="AE558" i="1"/>
  <c r="AD558" i="1"/>
  <c r="AC558" i="1"/>
  <c r="Y558" i="1"/>
  <c r="X558" i="1"/>
  <c r="W558" i="1"/>
  <c r="S558" i="1"/>
  <c r="R558" i="1"/>
  <c r="Q558" i="1"/>
  <c r="K558" i="1"/>
  <c r="FV557" i="1"/>
  <c r="FU557" i="1"/>
  <c r="FT557" i="1"/>
  <c r="FS557" i="1"/>
  <c r="FP557" i="1"/>
  <c r="FO557" i="1"/>
  <c r="FN557" i="1"/>
  <c r="FM557" i="1"/>
  <c r="FL557" i="1"/>
  <c r="FK557" i="1"/>
  <c r="FJ557" i="1"/>
  <c r="FI557" i="1"/>
  <c r="FF557" i="1"/>
  <c r="FE557" i="1"/>
  <c r="FD557" i="1"/>
  <c r="FC557" i="1"/>
  <c r="EW557" i="1"/>
  <c r="EV557" i="1"/>
  <c r="EU557" i="1"/>
  <c r="ET557" i="1"/>
  <c r="ES557" i="1"/>
  <c r="ER557" i="1"/>
  <c r="EQ557" i="1"/>
  <c r="EP557" i="1"/>
  <c r="EO557" i="1"/>
  <c r="EN557" i="1"/>
  <c r="EM557" i="1"/>
  <c r="EL557" i="1"/>
  <c r="EI557" i="1"/>
  <c r="EH557" i="1"/>
  <c r="EG557" i="1"/>
  <c r="EF557" i="1"/>
  <c r="EE557" i="1"/>
  <c r="ED557" i="1"/>
  <c r="DU557" i="1"/>
  <c r="DT557" i="1"/>
  <c r="DQ557" i="1"/>
  <c r="DP557" i="1"/>
  <c r="DO557" i="1"/>
  <c r="DN557" i="1"/>
  <c r="DK557" i="1"/>
  <c r="DJ557" i="1"/>
  <c r="DG557" i="1"/>
  <c r="DF557" i="1"/>
  <c r="DE557" i="1"/>
  <c r="DD557" i="1"/>
  <c r="DC557" i="1"/>
  <c r="DB557" i="1"/>
  <c r="CK557" i="1"/>
  <c r="CJ557" i="1"/>
  <c r="CE557" i="1"/>
  <c r="CD557" i="1"/>
  <c r="CC557" i="1"/>
  <c r="BM557" i="1"/>
  <c r="BL557" i="1"/>
  <c r="BK557" i="1"/>
  <c r="BJ557" i="1"/>
  <c r="BI557" i="1"/>
  <c r="BH557" i="1"/>
  <c r="BG557" i="1"/>
  <c r="BF557" i="1"/>
  <c r="BC557" i="1"/>
  <c r="BB557" i="1"/>
  <c r="BA557" i="1"/>
  <c r="AZ557" i="1"/>
  <c r="AY557" i="1"/>
  <c r="AX557" i="1"/>
  <c r="AK557" i="1"/>
  <c r="AJ557" i="1"/>
  <c r="AI557" i="1"/>
  <c r="AE557" i="1"/>
  <c r="AD557" i="1"/>
  <c r="AC557" i="1"/>
  <c r="Y557" i="1"/>
  <c r="X557" i="1"/>
  <c r="W557" i="1"/>
  <c r="S557" i="1"/>
  <c r="R557" i="1"/>
  <c r="Q557" i="1"/>
  <c r="K557" i="1"/>
  <c r="FV556" i="1"/>
  <c r="FU556" i="1"/>
  <c r="FT556" i="1"/>
  <c r="FS556" i="1"/>
  <c r="FP556" i="1"/>
  <c r="FO556" i="1"/>
  <c r="FL556" i="1"/>
  <c r="FK556" i="1"/>
  <c r="FJ556" i="1"/>
  <c r="FI556" i="1"/>
  <c r="FF556" i="1"/>
  <c r="FE556" i="1"/>
  <c r="EO556" i="1"/>
  <c r="EN556" i="1"/>
  <c r="EM556" i="1"/>
  <c r="EL556" i="1"/>
  <c r="EI556" i="1"/>
  <c r="EH556" i="1"/>
  <c r="EG556" i="1"/>
  <c r="EF556" i="1"/>
  <c r="EE556" i="1"/>
  <c r="ED556" i="1"/>
  <c r="DU556" i="1"/>
  <c r="DT556" i="1"/>
  <c r="DQ556" i="1"/>
  <c r="DP556" i="1"/>
  <c r="DG556" i="1"/>
  <c r="DF556" i="1"/>
  <c r="DE556" i="1"/>
  <c r="DD556" i="1"/>
  <c r="DC556" i="1"/>
  <c r="DB556" i="1"/>
  <c r="CK556" i="1"/>
  <c r="CJ556" i="1"/>
  <c r="CE556" i="1"/>
  <c r="CD556" i="1"/>
  <c r="CC556" i="1"/>
  <c r="BM556" i="1"/>
  <c r="BL556" i="1"/>
  <c r="BK556" i="1"/>
  <c r="BJ556" i="1"/>
  <c r="BI556" i="1"/>
  <c r="BH556" i="1"/>
  <c r="BG556" i="1"/>
  <c r="BF556" i="1"/>
  <c r="BC556" i="1"/>
  <c r="BB556" i="1"/>
  <c r="BA556" i="1"/>
  <c r="AZ556" i="1"/>
  <c r="AY556" i="1"/>
  <c r="AX556" i="1"/>
  <c r="AK556" i="1"/>
  <c r="AJ556" i="1"/>
  <c r="AI556" i="1"/>
  <c r="AE556" i="1"/>
  <c r="AD556" i="1"/>
  <c r="AC556" i="1"/>
  <c r="Y556" i="1"/>
  <c r="X556" i="1"/>
  <c r="W556" i="1"/>
  <c r="S556" i="1"/>
  <c r="R556" i="1"/>
  <c r="Q556" i="1"/>
  <c r="K556" i="1"/>
  <c r="FV555" i="1"/>
  <c r="FU555" i="1"/>
  <c r="FT555" i="1"/>
  <c r="FS555" i="1"/>
  <c r="FR555" i="1"/>
  <c r="FQ555" i="1"/>
  <c r="FP555" i="1"/>
  <c r="FO555" i="1"/>
  <c r="FN555" i="1"/>
  <c r="FM555" i="1"/>
  <c r="FL555" i="1"/>
  <c r="FK555" i="1"/>
  <c r="FF555" i="1"/>
  <c r="FE555" i="1"/>
  <c r="ES555" i="1"/>
  <c r="ER555" i="1"/>
  <c r="EO555" i="1"/>
  <c r="EN555" i="1"/>
  <c r="EM555" i="1"/>
  <c r="EL555" i="1"/>
  <c r="EI555" i="1"/>
  <c r="EH555" i="1"/>
  <c r="EG555" i="1"/>
  <c r="EF555" i="1"/>
  <c r="EE555" i="1"/>
  <c r="ED555" i="1"/>
  <c r="DM555" i="1"/>
  <c r="DL555" i="1"/>
  <c r="DG555" i="1"/>
  <c r="DF555" i="1"/>
  <c r="DE555" i="1"/>
  <c r="DD555" i="1"/>
  <c r="DC555" i="1"/>
  <c r="DB555" i="1"/>
  <c r="CK555" i="1"/>
  <c r="CJ555" i="1"/>
  <c r="CI555" i="1"/>
  <c r="CH555" i="1"/>
  <c r="CE555" i="1"/>
  <c r="CD555" i="1"/>
  <c r="CC555" i="1"/>
  <c r="BM555" i="1"/>
  <c r="BL555" i="1"/>
  <c r="BK555" i="1"/>
  <c r="BJ555" i="1"/>
  <c r="BI555" i="1"/>
  <c r="BH555" i="1"/>
  <c r="BG555" i="1"/>
  <c r="BF555" i="1"/>
  <c r="BC555" i="1"/>
  <c r="BB555" i="1"/>
  <c r="BA555" i="1"/>
  <c r="AZ555" i="1"/>
  <c r="AY555" i="1"/>
  <c r="AX555" i="1"/>
  <c r="AK555" i="1"/>
  <c r="AJ555" i="1"/>
  <c r="AI555" i="1"/>
  <c r="AE555" i="1"/>
  <c r="AD555" i="1"/>
  <c r="AC555" i="1"/>
  <c r="Y555" i="1"/>
  <c r="X555" i="1"/>
  <c r="W555" i="1"/>
  <c r="S555" i="1"/>
  <c r="R555" i="1"/>
  <c r="Q555" i="1"/>
  <c r="K555" i="1"/>
  <c r="FV554" i="1"/>
  <c r="FU554" i="1"/>
  <c r="FT554" i="1"/>
  <c r="FS554" i="1"/>
  <c r="FP554" i="1"/>
  <c r="FO554" i="1"/>
  <c r="FN554" i="1"/>
  <c r="FM554" i="1"/>
  <c r="FL554" i="1"/>
  <c r="FK554" i="1"/>
  <c r="FJ554" i="1"/>
  <c r="FI554" i="1"/>
  <c r="FF554" i="1"/>
  <c r="FE554" i="1"/>
  <c r="FD554" i="1"/>
  <c r="FC554" i="1"/>
  <c r="EW554" i="1"/>
  <c r="EV554" i="1"/>
  <c r="EU554" i="1"/>
  <c r="ET554" i="1"/>
  <c r="ES554" i="1"/>
  <c r="ER554" i="1"/>
  <c r="EQ554" i="1"/>
  <c r="EP554" i="1"/>
  <c r="EO554" i="1"/>
  <c r="EN554" i="1"/>
  <c r="EM554" i="1"/>
  <c r="EL554" i="1"/>
  <c r="EI554" i="1"/>
  <c r="EH554" i="1"/>
  <c r="EG554" i="1"/>
  <c r="EF554" i="1"/>
  <c r="EE554" i="1"/>
  <c r="ED554" i="1"/>
  <c r="DK554" i="1"/>
  <c r="DJ554" i="1"/>
  <c r="DG554" i="1"/>
  <c r="DF554" i="1"/>
  <c r="DE554" i="1"/>
  <c r="DD554" i="1"/>
  <c r="DC554" i="1"/>
  <c r="DB554" i="1"/>
  <c r="CK554" i="1"/>
  <c r="CJ554" i="1"/>
  <c r="CE554" i="1"/>
  <c r="CD554" i="1"/>
  <c r="CC554" i="1"/>
  <c r="BM554" i="1"/>
  <c r="BL554" i="1"/>
  <c r="BK554" i="1"/>
  <c r="BJ554" i="1"/>
  <c r="BI554" i="1"/>
  <c r="BH554" i="1"/>
  <c r="BG554" i="1"/>
  <c r="BF554" i="1"/>
  <c r="BC554" i="1"/>
  <c r="BB554" i="1"/>
  <c r="BA554" i="1"/>
  <c r="AZ554" i="1"/>
  <c r="AY554" i="1"/>
  <c r="AX554" i="1"/>
  <c r="AK554" i="1"/>
  <c r="AJ554" i="1"/>
  <c r="AI554" i="1"/>
  <c r="AE554" i="1"/>
  <c r="AD554" i="1"/>
  <c r="AC554" i="1"/>
  <c r="Y554" i="1"/>
  <c r="X554" i="1"/>
  <c r="W554" i="1"/>
  <c r="S554" i="1"/>
  <c r="R554" i="1"/>
  <c r="Q554" i="1"/>
  <c r="K554" i="1"/>
  <c r="FV553" i="1"/>
  <c r="FU553" i="1"/>
  <c r="FT553" i="1"/>
  <c r="FS553" i="1"/>
  <c r="FR553" i="1"/>
  <c r="FQ553" i="1"/>
  <c r="FP553" i="1"/>
  <c r="FO553" i="1"/>
  <c r="FN553" i="1"/>
  <c r="FM553" i="1"/>
  <c r="FL553" i="1"/>
  <c r="FK553" i="1"/>
  <c r="FJ553" i="1"/>
  <c r="FI553" i="1"/>
  <c r="FH553" i="1"/>
  <c r="FG553" i="1"/>
  <c r="FF553" i="1"/>
  <c r="FE553" i="1"/>
  <c r="FD553" i="1"/>
  <c r="FC553" i="1"/>
  <c r="EW553" i="1"/>
  <c r="EV553" i="1"/>
  <c r="EU553" i="1"/>
  <c r="ET553" i="1"/>
  <c r="ES553" i="1"/>
  <c r="ER553" i="1"/>
  <c r="EQ553" i="1"/>
  <c r="EP553" i="1"/>
  <c r="EO553" i="1"/>
  <c r="EN553" i="1"/>
  <c r="EM553" i="1"/>
  <c r="EL553" i="1"/>
  <c r="EI553" i="1"/>
  <c r="EH553" i="1"/>
  <c r="EG553" i="1"/>
  <c r="EF553" i="1"/>
  <c r="EE553" i="1"/>
  <c r="ED553" i="1"/>
  <c r="DU553" i="1"/>
  <c r="DT553" i="1"/>
  <c r="DS553" i="1"/>
  <c r="DR553" i="1"/>
  <c r="DQ553" i="1"/>
  <c r="DP553" i="1"/>
  <c r="DO553" i="1"/>
  <c r="DN553" i="1"/>
  <c r="DK553" i="1"/>
  <c r="DJ553" i="1"/>
  <c r="DI553" i="1"/>
  <c r="DH553" i="1"/>
  <c r="DG553" i="1"/>
  <c r="DF553" i="1"/>
  <c r="DE553" i="1"/>
  <c r="DD553" i="1"/>
  <c r="DC553" i="1"/>
  <c r="DB553" i="1"/>
  <c r="CK553" i="1"/>
  <c r="CJ553" i="1"/>
  <c r="CI553" i="1"/>
  <c r="CH553" i="1"/>
  <c r="CE553" i="1"/>
  <c r="CD553" i="1"/>
  <c r="CC553" i="1"/>
  <c r="BM553" i="1"/>
  <c r="BL553" i="1"/>
  <c r="BK553" i="1"/>
  <c r="BJ553" i="1"/>
  <c r="BI553" i="1"/>
  <c r="BH553" i="1"/>
  <c r="BG553" i="1"/>
  <c r="BF553" i="1"/>
  <c r="BC553" i="1"/>
  <c r="BB553" i="1"/>
  <c r="BA553" i="1"/>
  <c r="AZ553" i="1"/>
  <c r="AY553" i="1"/>
  <c r="AX553" i="1"/>
  <c r="AK553" i="1"/>
  <c r="AJ553" i="1"/>
  <c r="AI553" i="1"/>
  <c r="AE553" i="1"/>
  <c r="AD553" i="1"/>
  <c r="AC553" i="1"/>
  <c r="Y553" i="1"/>
  <c r="X553" i="1"/>
  <c r="W553" i="1"/>
  <c r="S553" i="1"/>
  <c r="R553" i="1"/>
  <c r="Q553" i="1"/>
  <c r="K553" i="1"/>
  <c r="FV552" i="1"/>
  <c r="FU552" i="1"/>
  <c r="FT552" i="1"/>
  <c r="FS552" i="1"/>
  <c r="FP552" i="1"/>
  <c r="FO552" i="1"/>
  <c r="FN552" i="1"/>
  <c r="FM552" i="1"/>
  <c r="FL552" i="1"/>
  <c r="FK552" i="1"/>
  <c r="FH552" i="1"/>
  <c r="FG552" i="1"/>
  <c r="FF552" i="1"/>
  <c r="FE552" i="1"/>
  <c r="FD552" i="1"/>
  <c r="FC552" i="1"/>
  <c r="EU552" i="1"/>
  <c r="ET552" i="1"/>
  <c r="ES552" i="1"/>
  <c r="ER552" i="1"/>
  <c r="EO552" i="1"/>
  <c r="EN552" i="1"/>
  <c r="EM552" i="1"/>
  <c r="EL552" i="1"/>
  <c r="EI552" i="1"/>
  <c r="EH552" i="1"/>
  <c r="EG552" i="1"/>
  <c r="EF552" i="1"/>
  <c r="EE552" i="1"/>
  <c r="ED552" i="1"/>
  <c r="DK552" i="1"/>
  <c r="DJ552" i="1"/>
  <c r="DG552" i="1"/>
  <c r="DF552" i="1"/>
  <c r="DE552" i="1"/>
  <c r="DD552" i="1"/>
  <c r="DC552" i="1"/>
  <c r="DB552" i="1"/>
  <c r="CK552" i="1"/>
  <c r="CJ552" i="1"/>
  <c r="CE552" i="1"/>
  <c r="CD552" i="1"/>
  <c r="CC552" i="1"/>
  <c r="BM552" i="1"/>
  <c r="BL552" i="1"/>
  <c r="BK552" i="1"/>
  <c r="BJ552" i="1"/>
  <c r="BI552" i="1"/>
  <c r="BH552" i="1"/>
  <c r="BG552" i="1"/>
  <c r="BF552" i="1"/>
  <c r="BC552" i="1"/>
  <c r="BB552" i="1"/>
  <c r="BA552" i="1"/>
  <c r="AZ552" i="1"/>
  <c r="AY552" i="1"/>
  <c r="AX552" i="1"/>
  <c r="AK552" i="1"/>
  <c r="AJ552" i="1"/>
  <c r="AI552" i="1"/>
  <c r="AE552" i="1"/>
  <c r="AD552" i="1"/>
  <c r="AC552" i="1"/>
  <c r="Y552" i="1"/>
  <c r="X552" i="1"/>
  <c r="W552" i="1"/>
  <c r="S552" i="1"/>
  <c r="R552" i="1"/>
  <c r="Q552" i="1"/>
  <c r="K552" i="1"/>
  <c r="FV551" i="1"/>
  <c r="FU551" i="1"/>
  <c r="FT551" i="1"/>
  <c r="FS551" i="1"/>
  <c r="FR551" i="1"/>
  <c r="FQ551" i="1"/>
  <c r="FP551" i="1"/>
  <c r="FO551" i="1"/>
  <c r="FN551" i="1"/>
  <c r="FM551" i="1"/>
  <c r="FL551" i="1"/>
  <c r="FK551" i="1"/>
  <c r="FJ551" i="1"/>
  <c r="FI551" i="1"/>
  <c r="FH551" i="1"/>
  <c r="FG551" i="1"/>
  <c r="FF551" i="1"/>
  <c r="FE551" i="1"/>
  <c r="FD551" i="1"/>
  <c r="FC551" i="1"/>
  <c r="EW551" i="1"/>
  <c r="EV551" i="1"/>
  <c r="EU551" i="1"/>
  <c r="ET551" i="1"/>
  <c r="ES551" i="1"/>
  <c r="ER551" i="1"/>
  <c r="EQ551" i="1"/>
  <c r="EP551" i="1"/>
  <c r="EO551" i="1"/>
  <c r="EN551" i="1"/>
  <c r="EM551" i="1"/>
  <c r="EL551" i="1"/>
  <c r="EI551" i="1"/>
  <c r="EH551" i="1"/>
  <c r="EG551" i="1"/>
  <c r="EF551" i="1"/>
  <c r="EE551" i="1"/>
  <c r="ED551" i="1"/>
  <c r="DU551" i="1"/>
  <c r="DT551" i="1"/>
  <c r="DQ551" i="1"/>
  <c r="DP551" i="1"/>
  <c r="DO551" i="1"/>
  <c r="DN551" i="1"/>
  <c r="DK551" i="1"/>
  <c r="DJ551" i="1"/>
  <c r="DI551" i="1"/>
  <c r="DH551" i="1"/>
  <c r="DG551" i="1"/>
  <c r="DF551" i="1"/>
  <c r="DE551" i="1"/>
  <c r="DD551" i="1"/>
  <c r="DC551" i="1"/>
  <c r="DB551" i="1"/>
  <c r="CK551" i="1"/>
  <c r="CJ551" i="1"/>
  <c r="CI551" i="1"/>
  <c r="CH551" i="1"/>
  <c r="CE551" i="1"/>
  <c r="CD551" i="1"/>
  <c r="CC551" i="1"/>
  <c r="BM551" i="1"/>
  <c r="BL551" i="1"/>
  <c r="BK551" i="1"/>
  <c r="BJ551" i="1"/>
  <c r="BI551" i="1"/>
  <c r="BH551" i="1"/>
  <c r="BG551" i="1"/>
  <c r="BF551" i="1"/>
  <c r="BC551" i="1"/>
  <c r="BB551" i="1"/>
  <c r="BA551" i="1"/>
  <c r="AZ551" i="1"/>
  <c r="AY551" i="1"/>
  <c r="AX551" i="1"/>
  <c r="AK551" i="1"/>
  <c r="AJ551" i="1"/>
  <c r="AI551" i="1"/>
  <c r="AE551" i="1"/>
  <c r="AD551" i="1"/>
  <c r="AC551" i="1"/>
  <c r="Y551" i="1"/>
  <c r="X551" i="1"/>
  <c r="W551" i="1"/>
  <c r="S551" i="1"/>
  <c r="R551" i="1"/>
  <c r="Q551" i="1"/>
  <c r="K551" i="1"/>
  <c r="FV550" i="1"/>
  <c r="FU550" i="1"/>
  <c r="FT550" i="1"/>
  <c r="FS550" i="1"/>
  <c r="FN550" i="1"/>
  <c r="FM550" i="1"/>
  <c r="FL550" i="1"/>
  <c r="FK550" i="1"/>
  <c r="FJ550" i="1"/>
  <c r="FI550" i="1"/>
  <c r="FF550" i="1"/>
  <c r="FE550" i="1"/>
  <c r="FD550" i="1"/>
  <c r="FC550" i="1"/>
  <c r="EU550" i="1"/>
  <c r="ET550" i="1"/>
  <c r="ES550" i="1"/>
  <c r="ER550" i="1"/>
  <c r="EO550" i="1"/>
  <c r="EN550" i="1"/>
  <c r="EM550" i="1"/>
  <c r="EL550" i="1"/>
  <c r="EI550" i="1"/>
  <c r="EH550" i="1"/>
  <c r="EG550" i="1"/>
  <c r="EF550" i="1"/>
  <c r="EE550" i="1"/>
  <c r="ED550" i="1"/>
  <c r="DS550" i="1"/>
  <c r="DR550" i="1"/>
  <c r="DQ550" i="1"/>
  <c r="DP550" i="1"/>
  <c r="DM550" i="1"/>
  <c r="DL550" i="1"/>
  <c r="DK550" i="1"/>
  <c r="DJ550" i="1"/>
  <c r="DG550" i="1"/>
  <c r="DF550" i="1"/>
  <c r="DE550" i="1"/>
  <c r="DD550" i="1"/>
  <c r="DC550" i="1"/>
  <c r="DB550" i="1"/>
  <c r="CK550" i="1"/>
  <c r="CJ550" i="1"/>
  <c r="CE550" i="1"/>
  <c r="CD550" i="1"/>
  <c r="CC550" i="1"/>
  <c r="BM550" i="1"/>
  <c r="BL550" i="1"/>
  <c r="BK550" i="1"/>
  <c r="BJ550" i="1"/>
  <c r="BI550" i="1"/>
  <c r="BH550" i="1"/>
  <c r="BG550" i="1"/>
  <c r="BF550" i="1"/>
  <c r="BC550" i="1"/>
  <c r="BB550" i="1"/>
  <c r="BA550" i="1"/>
  <c r="AZ550" i="1"/>
  <c r="AY550" i="1"/>
  <c r="AX550" i="1"/>
  <c r="AK550" i="1"/>
  <c r="AJ550" i="1"/>
  <c r="AI550" i="1"/>
  <c r="AE550" i="1"/>
  <c r="AD550" i="1"/>
  <c r="AC550" i="1"/>
  <c r="Y550" i="1"/>
  <c r="X550" i="1"/>
  <c r="W550" i="1"/>
  <c r="S550" i="1"/>
  <c r="R550" i="1"/>
  <c r="Q550" i="1"/>
  <c r="K550" i="1"/>
  <c r="FV549" i="1"/>
  <c r="FU549" i="1"/>
  <c r="FT549" i="1"/>
  <c r="FS549" i="1"/>
  <c r="FR549" i="1"/>
  <c r="FQ549" i="1"/>
  <c r="FP549" i="1"/>
  <c r="FO549" i="1"/>
  <c r="FN549" i="1"/>
  <c r="FM549" i="1"/>
  <c r="FL549" i="1"/>
  <c r="FK549" i="1"/>
  <c r="FF549" i="1"/>
  <c r="FE549" i="1"/>
  <c r="FD549" i="1"/>
  <c r="FC549" i="1"/>
  <c r="EW549" i="1"/>
  <c r="EV549" i="1"/>
  <c r="EU549" i="1"/>
  <c r="ET549" i="1"/>
  <c r="ES549" i="1"/>
  <c r="ER549" i="1"/>
  <c r="EQ549" i="1"/>
  <c r="EP549" i="1"/>
  <c r="EO549" i="1"/>
  <c r="EN549" i="1"/>
  <c r="EM549" i="1"/>
  <c r="EL549" i="1"/>
  <c r="EI549" i="1"/>
  <c r="EH549" i="1"/>
  <c r="EG549" i="1"/>
  <c r="EF549" i="1"/>
  <c r="EE549" i="1"/>
  <c r="ED549" i="1"/>
  <c r="DU549" i="1"/>
  <c r="DT549" i="1"/>
  <c r="DS549" i="1"/>
  <c r="DR549" i="1"/>
  <c r="DQ549" i="1"/>
  <c r="DP549" i="1"/>
  <c r="DO549" i="1"/>
  <c r="DN549" i="1"/>
  <c r="DK549" i="1"/>
  <c r="DJ549" i="1"/>
  <c r="DI549" i="1"/>
  <c r="DH549" i="1"/>
  <c r="DG549" i="1"/>
  <c r="DF549" i="1"/>
  <c r="DE549" i="1"/>
  <c r="DD549" i="1"/>
  <c r="DC549" i="1"/>
  <c r="DB549" i="1"/>
  <c r="CK549" i="1"/>
  <c r="CJ549" i="1"/>
  <c r="CE549" i="1"/>
  <c r="CD549" i="1"/>
  <c r="CC549" i="1"/>
  <c r="BM549" i="1"/>
  <c r="BL549" i="1"/>
  <c r="BK549" i="1"/>
  <c r="BJ549" i="1"/>
  <c r="BI549" i="1"/>
  <c r="BH549" i="1"/>
  <c r="BG549" i="1"/>
  <c r="BF549" i="1"/>
  <c r="BC549" i="1"/>
  <c r="BB549" i="1"/>
  <c r="BA549" i="1"/>
  <c r="AZ549" i="1"/>
  <c r="AY549" i="1"/>
  <c r="AX549" i="1"/>
  <c r="AK549" i="1"/>
  <c r="AJ549" i="1"/>
  <c r="AI549" i="1"/>
  <c r="AE549" i="1"/>
  <c r="AD549" i="1"/>
  <c r="AC549" i="1"/>
  <c r="Y549" i="1"/>
  <c r="X549" i="1"/>
  <c r="W549" i="1"/>
  <c r="S549" i="1"/>
  <c r="R549" i="1"/>
  <c r="Q549" i="1"/>
  <c r="K549" i="1"/>
  <c r="FV548" i="1"/>
  <c r="FU548" i="1"/>
  <c r="FT548" i="1"/>
  <c r="FS548" i="1"/>
  <c r="FL548" i="1"/>
  <c r="FK548" i="1"/>
  <c r="FH548" i="1"/>
  <c r="FG548" i="1"/>
  <c r="EO548" i="1"/>
  <c r="EN548" i="1"/>
  <c r="EM548" i="1"/>
  <c r="EL548" i="1"/>
  <c r="EI548" i="1"/>
  <c r="EH548" i="1"/>
  <c r="EG548" i="1"/>
  <c r="EF548" i="1"/>
  <c r="EE548" i="1"/>
  <c r="ED548" i="1"/>
  <c r="DG548" i="1"/>
  <c r="DF548" i="1"/>
  <c r="DE548" i="1"/>
  <c r="DD548" i="1"/>
  <c r="DC548" i="1"/>
  <c r="DB548" i="1"/>
  <c r="CK548" i="1"/>
  <c r="CJ548" i="1"/>
  <c r="CE548" i="1"/>
  <c r="CD548" i="1"/>
  <c r="CC548" i="1"/>
  <c r="BM548" i="1"/>
  <c r="BL548" i="1"/>
  <c r="BK548" i="1"/>
  <c r="BJ548" i="1"/>
  <c r="BI548" i="1"/>
  <c r="BH548" i="1"/>
  <c r="BG548" i="1"/>
  <c r="BF548" i="1"/>
  <c r="BC548" i="1"/>
  <c r="BB548" i="1"/>
  <c r="BA548" i="1"/>
  <c r="AZ548" i="1"/>
  <c r="AY548" i="1"/>
  <c r="AX548" i="1"/>
  <c r="AK548" i="1"/>
  <c r="AJ548" i="1"/>
  <c r="AI548" i="1"/>
  <c r="AE548" i="1"/>
  <c r="AD548" i="1"/>
  <c r="AC548" i="1"/>
  <c r="Y548" i="1"/>
  <c r="X548" i="1"/>
  <c r="W548" i="1"/>
  <c r="S548" i="1"/>
  <c r="R548" i="1"/>
  <c r="Q548" i="1"/>
  <c r="K548" i="1"/>
  <c r="FV547" i="1"/>
  <c r="FU547" i="1"/>
  <c r="FT547" i="1"/>
  <c r="FS547" i="1"/>
  <c r="FR547" i="1"/>
  <c r="FQ547" i="1"/>
  <c r="FP547" i="1"/>
  <c r="FO547" i="1"/>
  <c r="FN547" i="1"/>
  <c r="FM547" i="1"/>
  <c r="FL547" i="1"/>
  <c r="FK547" i="1"/>
  <c r="FH547" i="1"/>
  <c r="FG547" i="1"/>
  <c r="FF547" i="1"/>
  <c r="FE547" i="1"/>
  <c r="EW547" i="1"/>
  <c r="EV547" i="1"/>
  <c r="EU547" i="1"/>
  <c r="ET547" i="1"/>
  <c r="ES547" i="1"/>
  <c r="ER547" i="1"/>
  <c r="EQ547" i="1"/>
  <c r="EP547" i="1"/>
  <c r="EO547" i="1"/>
  <c r="EN547" i="1"/>
  <c r="EM547" i="1"/>
  <c r="EL547" i="1"/>
  <c r="EI547" i="1"/>
  <c r="EH547" i="1"/>
  <c r="EG547" i="1"/>
  <c r="EF547" i="1"/>
  <c r="EE547" i="1"/>
  <c r="ED547" i="1"/>
  <c r="DW547" i="1"/>
  <c r="DV547" i="1"/>
  <c r="DU547" i="1"/>
  <c r="DT547" i="1"/>
  <c r="DS547" i="1"/>
  <c r="DR547" i="1"/>
  <c r="DQ547" i="1"/>
  <c r="DP547" i="1"/>
  <c r="DO547" i="1"/>
  <c r="DN547" i="1"/>
  <c r="DK547" i="1"/>
  <c r="DJ547" i="1"/>
  <c r="DG547" i="1"/>
  <c r="DF547" i="1"/>
  <c r="DE547" i="1"/>
  <c r="DD547" i="1"/>
  <c r="DC547" i="1"/>
  <c r="DB547" i="1"/>
  <c r="CK547" i="1"/>
  <c r="CJ547" i="1"/>
  <c r="CE547" i="1"/>
  <c r="CD547" i="1"/>
  <c r="CC547" i="1"/>
  <c r="BM547" i="1"/>
  <c r="BL547" i="1"/>
  <c r="BK547" i="1"/>
  <c r="BJ547" i="1"/>
  <c r="BI547" i="1"/>
  <c r="BH547" i="1"/>
  <c r="BG547" i="1"/>
  <c r="BF547" i="1"/>
  <c r="BC547" i="1"/>
  <c r="BB547" i="1"/>
  <c r="BA547" i="1"/>
  <c r="AZ547" i="1"/>
  <c r="AY547" i="1"/>
  <c r="AX547" i="1"/>
  <c r="AK547" i="1"/>
  <c r="AJ547" i="1"/>
  <c r="AI547" i="1"/>
  <c r="AE547" i="1"/>
  <c r="AD547" i="1"/>
  <c r="AC547" i="1"/>
  <c r="Y547" i="1"/>
  <c r="X547" i="1"/>
  <c r="W547" i="1"/>
  <c r="S547" i="1"/>
  <c r="R547" i="1"/>
  <c r="Q547" i="1"/>
  <c r="K547" i="1"/>
  <c r="FV546" i="1"/>
  <c r="FU546" i="1"/>
  <c r="FT546" i="1"/>
  <c r="FS546" i="1"/>
  <c r="FN546" i="1"/>
  <c r="FM546" i="1"/>
  <c r="FL546" i="1"/>
  <c r="FK546" i="1"/>
  <c r="FH546" i="1"/>
  <c r="FG546" i="1"/>
  <c r="EU546" i="1"/>
  <c r="ET546" i="1"/>
  <c r="EO546" i="1"/>
  <c r="EN546" i="1"/>
  <c r="EM546" i="1"/>
  <c r="EL546" i="1"/>
  <c r="EI546" i="1"/>
  <c r="EH546" i="1"/>
  <c r="EG546" i="1"/>
  <c r="EF546" i="1"/>
  <c r="EE546" i="1"/>
  <c r="ED546" i="1"/>
  <c r="DG546" i="1"/>
  <c r="DF546" i="1"/>
  <c r="DE546" i="1"/>
  <c r="DD546" i="1"/>
  <c r="DC546" i="1"/>
  <c r="DB546" i="1"/>
  <c r="CK546" i="1"/>
  <c r="CJ546" i="1"/>
  <c r="CE546" i="1"/>
  <c r="CD546" i="1"/>
  <c r="CC546" i="1"/>
  <c r="BM546" i="1"/>
  <c r="BL546" i="1"/>
  <c r="BK546" i="1"/>
  <c r="BJ546" i="1"/>
  <c r="BI546" i="1"/>
  <c r="BH546" i="1"/>
  <c r="BG546" i="1"/>
  <c r="BF546" i="1"/>
  <c r="BC546" i="1"/>
  <c r="BB546" i="1"/>
  <c r="BA546" i="1"/>
  <c r="AZ546" i="1"/>
  <c r="AY546" i="1"/>
  <c r="AX546" i="1"/>
  <c r="AK546" i="1"/>
  <c r="AJ546" i="1"/>
  <c r="AI546" i="1"/>
  <c r="AE546" i="1"/>
  <c r="AD546" i="1"/>
  <c r="AC546" i="1"/>
  <c r="Y546" i="1"/>
  <c r="X546" i="1"/>
  <c r="W546" i="1"/>
  <c r="S546" i="1"/>
  <c r="R546" i="1"/>
  <c r="Q546" i="1"/>
  <c r="K546" i="1"/>
  <c r="FV545" i="1"/>
  <c r="FU545" i="1"/>
  <c r="FT545" i="1"/>
  <c r="FS545" i="1"/>
  <c r="ES545" i="1"/>
  <c r="ER545" i="1"/>
  <c r="EO545" i="1"/>
  <c r="EN545" i="1"/>
  <c r="EM545" i="1"/>
  <c r="EL545" i="1"/>
  <c r="EI545" i="1"/>
  <c r="EH545" i="1"/>
  <c r="EG545" i="1"/>
  <c r="EF545" i="1"/>
  <c r="EE545" i="1"/>
  <c r="ED545" i="1"/>
  <c r="DK545" i="1"/>
  <c r="DJ545" i="1"/>
  <c r="DG545" i="1"/>
  <c r="DF545" i="1"/>
  <c r="DE545" i="1"/>
  <c r="DD545" i="1"/>
  <c r="DC545" i="1"/>
  <c r="DB545" i="1"/>
  <c r="CK545" i="1"/>
  <c r="CJ545" i="1"/>
  <c r="CE545" i="1"/>
  <c r="CD545" i="1"/>
  <c r="CC545" i="1"/>
  <c r="BM545" i="1"/>
  <c r="BL545" i="1"/>
  <c r="BK545" i="1"/>
  <c r="BJ545" i="1"/>
  <c r="BI545" i="1"/>
  <c r="BH545" i="1"/>
  <c r="BG545" i="1"/>
  <c r="BF545" i="1"/>
  <c r="BC545" i="1"/>
  <c r="BB545" i="1"/>
  <c r="BA545" i="1"/>
  <c r="AZ545" i="1"/>
  <c r="AY545" i="1"/>
  <c r="AX545" i="1"/>
  <c r="AK545" i="1"/>
  <c r="AJ545" i="1"/>
  <c r="AI545" i="1"/>
  <c r="AE545" i="1"/>
  <c r="AD545" i="1"/>
  <c r="AC545" i="1"/>
  <c r="Y545" i="1"/>
  <c r="X545" i="1"/>
  <c r="W545" i="1"/>
  <c r="S545" i="1"/>
  <c r="R545" i="1"/>
  <c r="Q545" i="1"/>
  <c r="K545" i="1"/>
  <c r="FV544" i="1"/>
  <c r="FU544" i="1"/>
  <c r="FT544" i="1"/>
  <c r="FS544" i="1"/>
  <c r="FP544" i="1"/>
  <c r="FO544" i="1"/>
  <c r="FN544" i="1"/>
  <c r="FM544" i="1"/>
  <c r="FL544" i="1"/>
  <c r="FK544" i="1"/>
  <c r="FF544" i="1"/>
  <c r="FE544" i="1"/>
  <c r="EW544" i="1"/>
  <c r="EV544" i="1"/>
  <c r="EU544" i="1"/>
  <c r="ET544" i="1"/>
  <c r="ES544" i="1"/>
  <c r="ER544" i="1"/>
  <c r="EQ544" i="1"/>
  <c r="EP544" i="1"/>
  <c r="EO544" i="1"/>
  <c r="EN544" i="1"/>
  <c r="EM544" i="1"/>
  <c r="EL544" i="1"/>
  <c r="EI544" i="1"/>
  <c r="EH544" i="1"/>
  <c r="EG544" i="1"/>
  <c r="EF544" i="1"/>
  <c r="EE544" i="1"/>
  <c r="ED544" i="1"/>
  <c r="DO544" i="1"/>
  <c r="DN544" i="1"/>
  <c r="DM544" i="1"/>
  <c r="DL544" i="1"/>
  <c r="DK544" i="1"/>
  <c r="DJ544" i="1"/>
  <c r="DI544" i="1"/>
  <c r="DH544" i="1"/>
  <c r="DG544" i="1"/>
  <c r="DF544" i="1"/>
  <c r="DE544" i="1"/>
  <c r="DD544" i="1"/>
  <c r="DC544" i="1"/>
  <c r="DB544" i="1"/>
  <c r="CU544" i="1"/>
  <c r="CT544" i="1"/>
  <c r="CK544" i="1"/>
  <c r="CJ544" i="1"/>
  <c r="CI544" i="1"/>
  <c r="CH544" i="1"/>
  <c r="CE544" i="1"/>
  <c r="CD544" i="1"/>
  <c r="CC544" i="1"/>
  <c r="BM544" i="1"/>
  <c r="BL544" i="1"/>
  <c r="BK544" i="1"/>
  <c r="BJ544" i="1"/>
  <c r="BI544" i="1"/>
  <c r="BH544" i="1"/>
  <c r="BG544" i="1"/>
  <c r="BF544" i="1"/>
  <c r="BC544" i="1"/>
  <c r="BB544" i="1"/>
  <c r="BA544" i="1"/>
  <c r="AZ544" i="1"/>
  <c r="AY544" i="1"/>
  <c r="AX544" i="1"/>
  <c r="AK544" i="1"/>
  <c r="AJ544" i="1"/>
  <c r="AI544" i="1"/>
  <c r="AE544" i="1"/>
  <c r="AD544" i="1"/>
  <c r="AC544" i="1"/>
  <c r="Y544" i="1"/>
  <c r="X544" i="1"/>
  <c r="W544" i="1"/>
  <c r="S544" i="1"/>
  <c r="R544" i="1"/>
  <c r="Q544" i="1"/>
  <c r="K544" i="1"/>
  <c r="FV543" i="1"/>
  <c r="FU543" i="1"/>
  <c r="FT543" i="1"/>
  <c r="FS543" i="1"/>
  <c r="FR543" i="1"/>
  <c r="FQ543" i="1"/>
  <c r="FP543" i="1"/>
  <c r="FO543" i="1"/>
  <c r="FN543" i="1"/>
  <c r="FM543" i="1"/>
  <c r="FL543" i="1"/>
  <c r="FK543" i="1"/>
  <c r="FH543" i="1"/>
  <c r="FG543" i="1"/>
  <c r="FF543" i="1"/>
  <c r="FE543" i="1"/>
  <c r="FD543" i="1"/>
  <c r="FC543" i="1"/>
  <c r="EW543" i="1"/>
  <c r="EV543" i="1"/>
  <c r="EU543" i="1"/>
  <c r="ET543" i="1"/>
  <c r="ES543" i="1"/>
  <c r="ER543" i="1"/>
  <c r="EQ543" i="1"/>
  <c r="EP543" i="1"/>
  <c r="EO543" i="1"/>
  <c r="EN543" i="1"/>
  <c r="EM543" i="1"/>
  <c r="EL543" i="1"/>
  <c r="EI543" i="1"/>
  <c r="EH543" i="1"/>
  <c r="EG543" i="1"/>
  <c r="EF543" i="1"/>
  <c r="EE543" i="1"/>
  <c r="ED543" i="1"/>
  <c r="DO543" i="1"/>
  <c r="DN543" i="1"/>
  <c r="DK543" i="1"/>
  <c r="DJ543" i="1"/>
  <c r="DI543" i="1"/>
  <c r="DH543" i="1"/>
  <c r="DG543" i="1"/>
  <c r="DF543" i="1"/>
  <c r="DE543" i="1"/>
  <c r="DD543" i="1"/>
  <c r="DC543" i="1"/>
  <c r="DB543" i="1"/>
  <c r="CK543" i="1"/>
  <c r="CJ543" i="1"/>
  <c r="CE543" i="1"/>
  <c r="CD543" i="1"/>
  <c r="CC543" i="1"/>
  <c r="BM543" i="1"/>
  <c r="BL543" i="1"/>
  <c r="BK543" i="1"/>
  <c r="BJ543" i="1"/>
  <c r="BI543" i="1"/>
  <c r="BH543" i="1"/>
  <c r="BG543" i="1"/>
  <c r="BF543" i="1"/>
  <c r="BC543" i="1"/>
  <c r="BB543" i="1"/>
  <c r="BA543" i="1"/>
  <c r="AZ543" i="1"/>
  <c r="AY543" i="1"/>
  <c r="AX543" i="1"/>
  <c r="AK543" i="1"/>
  <c r="AJ543" i="1"/>
  <c r="AI543" i="1"/>
  <c r="AE543" i="1"/>
  <c r="AD543" i="1"/>
  <c r="AC543" i="1"/>
  <c r="Y543" i="1"/>
  <c r="X543" i="1"/>
  <c r="W543" i="1"/>
  <c r="S543" i="1"/>
  <c r="R543" i="1"/>
  <c r="Q543" i="1"/>
  <c r="K543" i="1"/>
  <c r="FV542" i="1"/>
  <c r="FU542" i="1"/>
  <c r="FT542" i="1"/>
  <c r="FS542" i="1"/>
  <c r="EW542" i="1"/>
  <c r="EV542" i="1"/>
  <c r="EQ542" i="1"/>
  <c r="EP542" i="1"/>
  <c r="EO542" i="1"/>
  <c r="EN542" i="1"/>
  <c r="EM542" i="1"/>
  <c r="EL542" i="1"/>
  <c r="EI542" i="1"/>
  <c r="EH542" i="1"/>
  <c r="EG542" i="1"/>
  <c r="EF542" i="1"/>
  <c r="EE542" i="1"/>
  <c r="ED542" i="1"/>
  <c r="DO542" i="1"/>
  <c r="DN542" i="1"/>
  <c r="DG542" i="1"/>
  <c r="DF542" i="1"/>
  <c r="DE542" i="1"/>
  <c r="DD542" i="1"/>
  <c r="DC542" i="1"/>
  <c r="DB542" i="1"/>
  <c r="CK542" i="1"/>
  <c r="CJ542" i="1"/>
  <c r="CE542" i="1"/>
  <c r="CD542" i="1"/>
  <c r="CC542" i="1"/>
  <c r="BM542" i="1"/>
  <c r="BL542" i="1"/>
  <c r="BK542" i="1"/>
  <c r="BJ542" i="1"/>
  <c r="BI542" i="1"/>
  <c r="BH542" i="1"/>
  <c r="BG542" i="1"/>
  <c r="BF542" i="1"/>
  <c r="BC542" i="1"/>
  <c r="BB542" i="1"/>
  <c r="BA542" i="1"/>
  <c r="AZ542" i="1"/>
  <c r="AY542" i="1"/>
  <c r="AX542" i="1"/>
  <c r="AK542" i="1"/>
  <c r="AJ542" i="1"/>
  <c r="AI542" i="1"/>
  <c r="AE542" i="1"/>
  <c r="AD542" i="1"/>
  <c r="AC542" i="1"/>
  <c r="Y542" i="1"/>
  <c r="X542" i="1"/>
  <c r="W542" i="1"/>
  <c r="S542" i="1"/>
  <c r="R542" i="1"/>
  <c r="Q542" i="1"/>
  <c r="K542" i="1"/>
  <c r="FV541" i="1"/>
  <c r="FU541" i="1"/>
  <c r="FT541" i="1"/>
  <c r="FS541" i="1"/>
  <c r="EO541" i="1"/>
  <c r="EN541" i="1"/>
  <c r="EM541" i="1"/>
  <c r="EL541" i="1"/>
  <c r="EI541" i="1"/>
  <c r="EH541" i="1"/>
  <c r="EG541" i="1"/>
  <c r="EF541" i="1"/>
  <c r="EE541" i="1"/>
  <c r="ED541" i="1"/>
  <c r="DG541" i="1"/>
  <c r="DF541" i="1"/>
  <c r="DE541" i="1"/>
  <c r="DD541" i="1"/>
  <c r="DC541" i="1"/>
  <c r="DB541" i="1"/>
  <c r="CK541" i="1"/>
  <c r="CJ541" i="1"/>
  <c r="CE541" i="1"/>
  <c r="CD541" i="1"/>
  <c r="CC541" i="1"/>
  <c r="BM541" i="1"/>
  <c r="BL541" i="1"/>
  <c r="BK541" i="1"/>
  <c r="BJ541" i="1"/>
  <c r="BI541" i="1"/>
  <c r="BH541" i="1"/>
  <c r="BG541" i="1"/>
  <c r="BF541" i="1"/>
  <c r="BC541" i="1"/>
  <c r="BB541" i="1"/>
  <c r="BA541" i="1"/>
  <c r="AZ541" i="1"/>
  <c r="AY541" i="1"/>
  <c r="AX541" i="1"/>
  <c r="AK541" i="1"/>
  <c r="AJ541" i="1"/>
  <c r="AI541" i="1"/>
  <c r="AE541" i="1"/>
  <c r="AD541" i="1"/>
  <c r="AC541" i="1"/>
  <c r="Y541" i="1"/>
  <c r="X541" i="1"/>
  <c r="W541" i="1"/>
  <c r="S541" i="1"/>
  <c r="R541" i="1"/>
  <c r="Q541" i="1"/>
  <c r="K541" i="1"/>
  <c r="FV540" i="1"/>
  <c r="FU540" i="1"/>
  <c r="FT540" i="1"/>
  <c r="FS540" i="1"/>
  <c r="FP540" i="1"/>
  <c r="FO540" i="1"/>
  <c r="FN540" i="1"/>
  <c r="FM540" i="1"/>
  <c r="FL540" i="1"/>
  <c r="FK540" i="1"/>
  <c r="FJ540" i="1"/>
  <c r="FI540" i="1"/>
  <c r="FH540" i="1"/>
  <c r="FG540" i="1"/>
  <c r="FF540" i="1"/>
  <c r="FE540" i="1"/>
  <c r="FD540" i="1"/>
  <c r="FC540" i="1"/>
  <c r="EO540" i="1"/>
  <c r="EN540" i="1"/>
  <c r="EM540" i="1"/>
  <c r="EL540" i="1"/>
  <c r="EI540" i="1"/>
  <c r="EH540" i="1"/>
  <c r="EG540" i="1"/>
  <c r="EF540" i="1"/>
  <c r="EE540" i="1"/>
  <c r="ED540" i="1"/>
  <c r="DQ540" i="1"/>
  <c r="DP540" i="1"/>
  <c r="DK540" i="1"/>
  <c r="DJ540" i="1"/>
  <c r="DG540" i="1"/>
  <c r="DF540" i="1"/>
  <c r="DE540" i="1"/>
  <c r="DD540" i="1"/>
  <c r="DC540" i="1"/>
  <c r="DB540" i="1"/>
  <c r="CK540" i="1"/>
  <c r="CJ540" i="1"/>
  <c r="CE540" i="1"/>
  <c r="CD540" i="1"/>
  <c r="CC540" i="1"/>
  <c r="BM540" i="1"/>
  <c r="BL540" i="1"/>
  <c r="BK540" i="1"/>
  <c r="BJ540" i="1"/>
  <c r="BI540" i="1"/>
  <c r="BH540" i="1"/>
  <c r="BG540" i="1"/>
  <c r="BF540" i="1"/>
  <c r="BC540" i="1"/>
  <c r="BB540" i="1"/>
  <c r="BA540" i="1"/>
  <c r="AZ540" i="1"/>
  <c r="AY540" i="1"/>
  <c r="AX540" i="1"/>
  <c r="AK540" i="1"/>
  <c r="AJ540" i="1"/>
  <c r="AI540" i="1"/>
  <c r="AE540" i="1"/>
  <c r="AD540" i="1"/>
  <c r="AC540" i="1"/>
  <c r="Y540" i="1"/>
  <c r="X540" i="1"/>
  <c r="W540" i="1"/>
  <c r="S540" i="1"/>
  <c r="R540" i="1"/>
  <c r="Q540" i="1"/>
  <c r="K540" i="1"/>
  <c r="FV539" i="1"/>
  <c r="FU539" i="1"/>
  <c r="FT539" i="1"/>
  <c r="FS539" i="1"/>
  <c r="EO539" i="1"/>
  <c r="EN539" i="1"/>
  <c r="EM539" i="1"/>
  <c r="EL539" i="1"/>
  <c r="EI539" i="1"/>
  <c r="EH539" i="1"/>
  <c r="EG539" i="1"/>
  <c r="EF539" i="1"/>
  <c r="EE539" i="1"/>
  <c r="ED539" i="1"/>
  <c r="DI539" i="1"/>
  <c r="DH539" i="1"/>
  <c r="DG539" i="1"/>
  <c r="DF539" i="1"/>
  <c r="DE539" i="1"/>
  <c r="DD539" i="1"/>
  <c r="DC539" i="1"/>
  <c r="DB539" i="1"/>
  <c r="CK539" i="1"/>
  <c r="CJ539" i="1"/>
  <c r="CE539" i="1"/>
  <c r="CD539" i="1"/>
  <c r="CC539" i="1"/>
  <c r="BM539" i="1"/>
  <c r="BL539" i="1"/>
  <c r="BK539" i="1"/>
  <c r="BJ539" i="1"/>
  <c r="BI539" i="1"/>
  <c r="BH539" i="1"/>
  <c r="BG539" i="1"/>
  <c r="BF539" i="1"/>
  <c r="BC539" i="1"/>
  <c r="BB539" i="1"/>
  <c r="BA539" i="1"/>
  <c r="AZ539" i="1"/>
  <c r="AY539" i="1"/>
  <c r="AX539" i="1"/>
  <c r="AK539" i="1"/>
  <c r="AJ539" i="1"/>
  <c r="AI539" i="1"/>
  <c r="AE539" i="1"/>
  <c r="AD539" i="1"/>
  <c r="AC539" i="1"/>
  <c r="Y539" i="1"/>
  <c r="X539" i="1"/>
  <c r="W539" i="1"/>
  <c r="S539" i="1"/>
  <c r="R539" i="1"/>
  <c r="Q539" i="1"/>
  <c r="K539" i="1"/>
  <c r="FV538" i="1"/>
  <c r="FU538" i="1"/>
  <c r="FT538" i="1"/>
  <c r="FS538" i="1"/>
  <c r="FP538" i="1"/>
  <c r="FO538" i="1"/>
  <c r="FN538" i="1"/>
  <c r="FM538" i="1"/>
  <c r="FL538" i="1"/>
  <c r="FK538" i="1"/>
  <c r="FJ538" i="1"/>
  <c r="FI538" i="1"/>
  <c r="EW538" i="1"/>
  <c r="EV538" i="1"/>
  <c r="EU538" i="1"/>
  <c r="ET538" i="1"/>
  <c r="ES538" i="1"/>
  <c r="ER538" i="1"/>
  <c r="EQ538" i="1"/>
  <c r="EP538" i="1"/>
  <c r="EO538" i="1"/>
  <c r="EN538" i="1"/>
  <c r="EM538" i="1"/>
  <c r="EL538" i="1"/>
  <c r="EI538" i="1"/>
  <c r="EH538" i="1"/>
  <c r="EG538" i="1"/>
  <c r="EF538" i="1"/>
  <c r="EE538" i="1"/>
  <c r="ED538" i="1"/>
  <c r="DY538" i="1"/>
  <c r="DX538" i="1"/>
  <c r="DQ538" i="1"/>
  <c r="DP538" i="1"/>
  <c r="DO538" i="1"/>
  <c r="DN538" i="1"/>
  <c r="DM538" i="1"/>
  <c r="DL538" i="1"/>
  <c r="DK538" i="1"/>
  <c r="DJ538" i="1"/>
  <c r="DI538" i="1"/>
  <c r="DH538" i="1"/>
  <c r="DG538" i="1"/>
  <c r="DF538" i="1"/>
  <c r="DE538" i="1"/>
  <c r="DD538" i="1"/>
  <c r="DC538" i="1"/>
  <c r="DB538" i="1"/>
  <c r="CK538" i="1"/>
  <c r="CJ538" i="1"/>
  <c r="CE538" i="1"/>
  <c r="CD538" i="1"/>
  <c r="CC538" i="1"/>
  <c r="BM538" i="1"/>
  <c r="BL538" i="1"/>
  <c r="BK538" i="1"/>
  <c r="BJ538" i="1"/>
  <c r="BI538" i="1"/>
  <c r="BH538" i="1"/>
  <c r="BG538" i="1"/>
  <c r="BF538" i="1"/>
  <c r="BC538" i="1"/>
  <c r="BB538" i="1"/>
  <c r="BA538" i="1"/>
  <c r="AZ538" i="1"/>
  <c r="AY538" i="1"/>
  <c r="AX538" i="1"/>
  <c r="AK538" i="1"/>
  <c r="AJ538" i="1"/>
  <c r="AI538" i="1"/>
  <c r="AE538" i="1"/>
  <c r="AD538" i="1"/>
  <c r="AC538" i="1"/>
  <c r="Y538" i="1"/>
  <c r="X538" i="1"/>
  <c r="W538" i="1"/>
  <c r="S538" i="1"/>
  <c r="R538" i="1"/>
  <c r="Q538" i="1"/>
  <c r="K538" i="1"/>
  <c r="FV537" i="1"/>
  <c r="FU537" i="1"/>
  <c r="FT537" i="1"/>
  <c r="FS537" i="1"/>
  <c r="FP537" i="1"/>
  <c r="FO537" i="1"/>
  <c r="FN537" i="1"/>
  <c r="FM537" i="1"/>
  <c r="FL537" i="1"/>
  <c r="FK537" i="1"/>
  <c r="FJ537" i="1"/>
  <c r="FI537" i="1"/>
  <c r="FF537" i="1"/>
  <c r="FE537" i="1"/>
  <c r="EW537" i="1"/>
  <c r="EV537" i="1"/>
  <c r="EU537" i="1"/>
  <c r="ET537" i="1"/>
  <c r="ES537" i="1"/>
  <c r="ER537" i="1"/>
  <c r="EO537" i="1"/>
  <c r="EN537" i="1"/>
  <c r="EM537" i="1"/>
  <c r="EL537" i="1"/>
  <c r="EI537" i="1"/>
  <c r="EH537" i="1"/>
  <c r="EG537" i="1"/>
  <c r="EF537" i="1"/>
  <c r="EE537" i="1"/>
  <c r="ED537" i="1"/>
  <c r="DS537" i="1"/>
  <c r="DR537" i="1"/>
  <c r="DQ537" i="1"/>
  <c r="DP537" i="1"/>
  <c r="DM537" i="1"/>
  <c r="DL537" i="1"/>
  <c r="DK537" i="1"/>
  <c r="DJ537" i="1"/>
  <c r="DI537" i="1"/>
  <c r="DH537" i="1"/>
  <c r="DG537" i="1"/>
  <c r="DF537" i="1"/>
  <c r="DE537" i="1"/>
  <c r="DD537" i="1"/>
  <c r="DC537" i="1"/>
  <c r="DB537" i="1"/>
  <c r="CK537" i="1"/>
  <c r="CJ537" i="1"/>
  <c r="CE537" i="1"/>
  <c r="CD537" i="1"/>
  <c r="CC537" i="1"/>
  <c r="BM537" i="1"/>
  <c r="BL537" i="1"/>
  <c r="BK537" i="1"/>
  <c r="BJ537" i="1"/>
  <c r="BI537" i="1"/>
  <c r="BH537" i="1"/>
  <c r="BG537" i="1"/>
  <c r="BF537" i="1"/>
  <c r="BC537" i="1"/>
  <c r="BB537" i="1"/>
  <c r="BA537" i="1"/>
  <c r="AZ537" i="1"/>
  <c r="AY537" i="1"/>
  <c r="AX537" i="1"/>
  <c r="AK537" i="1"/>
  <c r="AJ537" i="1"/>
  <c r="AI537" i="1"/>
  <c r="AE537" i="1"/>
  <c r="AD537" i="1"/>
  <c r="AC537" i="1"/>
  <c r="Y537" i="1"/>
  <c r="X537" i="1"/>
  <c r="W537" i="1"/>
  <c r="S537" i="1"/>
  <c r="R537" i="1"/>
  <c r="Q537" i="1"/>
  <c r="K537" i="1"/>
  <c r="FV536" i="1"/>
  <c r="FU536" i="1"/>
  <c r="FT536" i="1"/>
  <c r="FS536" i="1"/>
  <c r="FP536" i="1"/>
  <c r="FO536" i="1"/>
  <c r="FN536" i="1"/>
  <c r="FM536" i="1"/>
  <c r="FL536" i="1"/>
  <c r="FK536" i="1"/>
  <c r="FF536" i="1"/>
  <c r="FE536" i="1"/>
  <c r="FD536" i="1"/>
  <c r="FC536" i="1"/>
  <c r="EW536" i="1"/>
  <c r="EV536" i="1"/>
  <c r="EU536" i="1"/>
  <c r="ET536" i="1"/>
  <c r="ES536" i="1"/>
  <c r="ER536" i="1"/>
  <c r="EQ536" i="1"/>
  <c r="EP536" i="1"/>
  <c r="EO536" i="1"/>
  <c r="EN536" i="1"/>
  <c r="EM536" i="1"/>
  <c r="EL536" i="1"/>
  <c r="EI536" i="1"/>
  <c r="EH536" i="1"/>
  <c r="EG536" i="1"/>
  <c r="EF536" i="1"/>
  <c r="EE536" i="1"/>
  <c r="ED536" i="1"/>
  <c r="DO536" i="1"/>
  <c r="DN536" i="1"/>
  <c r="DM536" i="1"/>
  <c r="DL536" i="1"/>
  <c r="DK536" i="1"/>
  <c r="DJ536" i="1"/>
  <c r="DG536" i="1"/>
  <c r="DF536" i="1"/>
  <c r="DE536" i="1"/>
  <c r="DD536" i="1"/>
  <c r="DC536" i="1"/>
  <c r="DB536" i="1"/>
  <c r="CK536" i="1"/>
  <c r="CJ536" i="1"/>
  <c r="CE536" i="1"/>
  <c r="CD536" i="1"/>
  <c r="CC536" i="1"/>
  <c r="BM536" i="1"/>
  <c r="BL536" i="1"/>
  <c r="BK536" i="1"/>
  <c r="BJ536" i="1"/>
  <c r="BI536" i="1"/>
  <c r="BH536" i="1"/>
  <c r="BG536" i="1"/>
  <c r="BF536" i="1"/>
  <c r="BC536" i="1"/>
  <c r="BB536" i="1"/>
  <c r="BA536" i="1"/>
  <c r="AZ536" i="1"/>
  <c r="AY536" i="1"/>
  <c r="AX536" i="1"/>
  <c r="AK536" i="1"/>
  <c r="AJ536" i="1"/>
  <c r="AI536" i="1"/>
  <c r="AE536" i="1"/>
  <c r="AD536" i="1"/>
  <c r="AC536" i="1"/>
  <c r="Y536" i="1"/>
  <c r="X536" i="1"/>
  <c r="W536" i="1"/>
  <c r="S536" i="1"/>
  <c r="R536" i="1"/>
  <c r="Q536" i="1"/>
  <c r="K536" i="1"/>
  <c r="FV535" i="1"/>
  <c r="FU535" i="1"/>
  <c r="FT535" i="1"/>
  <c r="FS535" i="1"/>
  <c r="FR535" i="1"/>
  <c r="FQ535" i="1"/>
  <c r="FP535" i="1"/>
  <c r="FO535" i="1"/>
  <c r="FN535" i="1"/>
  <c r="FM535" i="1"/>
  <c r="FL535" i="1"/>
  <c r="FK535" i="1"/>
  <c r="FJ535" i="1"/>
  <c r="FI535" i="1"/>
  <c r="FF535" i="1"/>
  <c r="FE535" i="1"/>
  <c r="FD535" i="1"/>
  <c r="FC535" i="1"/>
  <c r="EW535" i="1"/>
  <c r="EV535" i="1"/>
  <c r="EU535" i="1"/>
  <c r="ET535" i="1"/>
  <c r="ES535" i="1"/>
  <c r="ER535" i="1"/>
  <c r="EQ535" i="1"/>
  <c r="EP535" i="1"/>
  <c r="EO535" i="1"/>
  <c r="EN535" i="1"/>
  <c r="EM535" i="1"/>
  <c r="EL535" i="1"/>
  <c r="EI535" i="1"/>
  <c r="EH535" i="1"/>
  <c r="EG535" i="1"/>
  <c r="EF535" i="1"/>
  <c r="EE535" i="1"/>
  <c r="ED535" i="1"/>
  <c r="DS535" i="1"/>
  <c r="DR535" i="1"/>
  <c r="DQ535" i="1"/>
  <c r="DP535" i="1"/>
  <c r="DO535" i="1"/>
  <c r="DN535" i="1"/>
  <c r="DM535" i="1"/>
  <c r="DL535" i="1"/>
  <c r="DK535" i="1"/>
  <c r="DJ535" i="1"/>
  <c r="DI535" i="1"/>
  <c r="DH535" i="1"/>
  <c r="DG535" i="1"/>
  <c r="DF535" i="1"/>
  <c r="DE535" i="1"/>
  <c r="DD535" i="1"/>
  <c r="DC535" i="1"/>
  <c r="DB535" i="1"/>
  <c r="CK535" i="1"/>
  <c r="CJ535" i="1"/>
  <c r="CI535" i="1"/>
  <c r="CH535" i="1"/>
  <c r="CE535" i="1"/>
  <c r="CD535" i="1"/>
  <c r="CC535" i="1"/>
  <c r="BM535" i="1"/>
  <c r="BL535" i="1"/>
  <c r="BK535" i="1"/>
  <c r="BJ535" i="1"/>
  <c r="BI535" i="1"/>
  <c r="BH535" i="1"/>
  <c r="BG535" i="1"/>
  <c r="BF535" i="1"/>
  <c r="BC535" i="1"/>
  <c r="BB535" i="1"/>
  <c r="BA535" i="1"/>
  <c r="AZ535" i="1"/>
  <c r="AY535" i="1"/>
  <c r="AX535" i="1"/>
  <c r="AK535" i="1"/>
  <c r="AJ535" i="1"/>
  <c r="AI535" i="1"/>
  <c r="AE535" i="1"/>
  <c r="AD535" i="1"/>
  <c r="AC535" i="1"/>
  <c r="Y535" i="1"/>
  <c r="X535" i="1"/>
  <c r="W535" i="1"/>
  <c r="S535" i="1"/>
  <c r="R535" i="1"/>
  <c r="Q535" i="1"/>
  <c r="K535" i="1"/>
  <c r="FV534" i="1"/>
  <c r="FU534" i="1"/>
  <c r="FT534" i="1"/>
  <c r="FS534" i="1"/>
  <c r="FL534" i="1"/>
  <c r="FK534" i="1"/>
  <c r="FF534" i="1"/>
  <c r="FE534" i="1"/>
  <c r="EO534" i="1"/>
  <c r="EN534" i="1"/>
  <c r="EM534" i="1"/>
  <c r="EL534" i="1"/>
  <c r="EI534" i="1"/>
  <c r="EH534" i="1"/>
  <c r="EG534" i="1"/>
  <c r="EF534" i="1"/>
  <c r="EE534" i="1"/>
  <c r="ED534" i="1"/>
  <c r="DG534" i="1"/>
  <c r="DF534" i="1"/>
  <c r="DE534" i="1"/>
  <c r="DD534" i="1"/>
  <c r="DC534" i="1"/>
  <c r="DB534" i="1"/>
  <c r="CK534" i="1"/>
  <c r="CJ534" i="1"/>
  <c r="CE534" i="1"/>
  <c r="CD534" i="1"/>
  <c r="CC534" i="1"/>
  <c r="BM534" i="1"/>
  <c r="BL534" i="1"/>
  <c r="BK534" i="1"/>
  <c r="BJ534" i="1"/>
  <c r="BI534" i="1"/>
  <c r="BH534" i="1"/>
  <c r="BG534" i="1"/>
  <c r="BF534" i="1"/>
  <c r="BC534" i="1"/>
  <c r="BB534" i="1"/>
  <c r="BA534" i="1"/>
  <c r="AZ534" i="1"/>
  <c r="AY534" i="1"/>
  <c r="AX534" i="1"/>
  <c r="AK534" i="1"/>
  <c r="AJ534" i="1"/>
  <c r="AI534" i="1"/>
  <c r="AE534" i="1"/>
  <c r="AD534" i="1"/>
  <c r="AC534" i="1"/>
  <c r="Y534" i="1"/>
  <c r="X534" i="1"/>
  <c r="W534" i="1"/>
  <c r="S534" i="1"/>
  <c r="R534" i="1"/>
  <c r="Q534" i="1"/>
  <c r="K534" i="1"/>
  <c r="FV533" i="1"/>
  <c r="FU533" i="1"/>
  <c r="FT533" i="1"/>
  <c r="FS533" i="1"/>
  <c r="FR533" i="1"/>
  <c r="FQ533" i="1"/>
  <c r="FP533" i="1"/>
  <c r="FO533" i="1"/>
  <c r="FN533" i="1"/>
  <c r="FM533" i="1"/>
  <c r="FL533" i="1"/>
  <c r="FK533" i="1"/>
  <c r="FJ533" i="1"/>
  <c r="FI533" i="1"/>
  <c r="FF533" i="1"/>
  <c r="FE533" i="1"/>
  <c r="FD533" i="1"/>
  <c r="FC533" i="1"/>
  <c r="EW533" i="1"/>
  <c r="EV533" i="1"/>
  <c r="EU533" i="1"/>
  <c r="ET533" i="1"/>
  <c r="ES533" i="1"/>
  <c r="ER533" i="1"/>
  <c r="EQ533" i="1"/>
  <c r="EP533" i="1"/>
  <c r="EO533" i="1"/>
  <c r="EN533" i="1"/>
  <c r="EM533" i="1"/>
  <c r="EL533" i="1"/>
  <c r="EI533" i="1"/>
  <c r="EH533" i="1"/>
  <c r="EG533" i="1"/>
  <c r="EF533" i="1"/>
  <c r="EE533" i="1"/>
  <c r="ED533" i="1"/>
  <c r="DY533" i="1"/>
  <c r="DX533" i="1"/>
  <c r="DW533" i="1"/>
  <c r="DV533" i="1"/>
  <c r="DS533" i="1"/>
  <c r="DR533" i="1"/>
  <c r="DQ533" i="1"/>
  <c r="DP533" i="1"/>
  <c r="DO533" i="1"/>
  <c r="DN533" i="1"/>
  <c r="DK533" i="1"/>
  <c r="DJ533" i="1"/>
  <c r="DI533" i="1"/>
  <c r="DH533" i="1"/>
  <c r="DG533" i="1"/>
  <c r="DF533" i="1"/>
  <c r="DE533" i="1"/>
  <c r="DD533" i="1"/>
  <c r="DC533" i="1"/>
  <c r="DB533" i="1"/>
  <c r="CU533" i="1"/>
  <c r="CT533" i="1"/>
  <c r="CK533" i="1"/>
  <c r="CJ533" i="1"/>
  <c r="CI533" i="1"/>
  <c r="CH533" i="1"/>
  <c r="CE533" i="1"/>
  <c r="CD533" i="1"/>
  <c r="CC533" i="1"/>
  <c r="BM533" i="1"/>
  <c r="BL533" i="1"/>
  <c r="BK533" i="1"/>
  <c r="BJ533" i="1"/>
  <c r="BI533" i="1"/>
  <c r="BH533" i="1"/>
  <c r="BG533" i="1"/>
  <c r="BF533" i="1"/>
  <c r="BC533" i="1"/>
  <c r="BB533" i="1"/>
  <c r="BA533" i="1"/>
  <c r="AZ533" i="1"/>
  <c r="AY533" i="1"/>
  <c r="AX533" i="1"/>
  <c r="AK533" i="1"/>
  <c r="AJ533" i="1"/>
  <c r="AI533" i="1"/>
  <c r="AE533" i="1"/>
  <c r="AD533" i="1"/>
  <c r="AC533" i="1"/>
  <c r="Y533" i="1"/>
  <c r="X533" i="1"/>
  <c r="W533" i="1"/>
  <c r="S533" i="1"/>
  <c r="R533" i="1"/>
  <c r="Q533" i="1"/>
  <c r="K533" i="1"/>
  <c r="FV532" i="1"/>
  <c r="FU532" i="1"/>
  <c r="FT532" i="1"/>
  <c r="FS532" i="1"/>
  <c r="FR532" i="1"/>
  <c r="FQ532" i="1"/>
  <c r="FP532" i="1"/>
  <c r="FO532" i="1"/>
  <c r="FN532" i="1"/>
  <c r="FM532" i="1"/>
  <c r="FL532" i="1"/>
  <c r="FK532" i="1"/>
  <c r="FH532" i="1"/>
  <c r="FG532" i="1"/>
  <c r="FF532" i="1"/>
  <c r="FE532" i="1"/>
  <c r="FD532" i="1"/>
  <c r="FC532" i="1"/>
  <c r="EW532" i="1"/>
  <c r="EV532" i="1"/>
  <c r="EU532" i="1"/>
  <c r="ET532" i="1"/>
  <c r="ES532" i="1"/>
  <c r="ER532" i="1"/>
  <c r="EQ532" i="1"/>
  <c r="EP532" i="1"/>
  <c r="EO532" i="1"/>
  <c r="EN532" i="1"/>
  <c r="EM532" i="1"/>
  <c r="EL532" i="1"/>
  <c r="EI532" i="1"/>
  <c r="EH532" i="1"/>
  <c r="EG532" i="1"/>
  <c r="EF532" i="1"/>
  <c r="EE532" i="1"/>
  <c r="ED532" i="1"/>
  <c r="DO532" i="1"/>
  <c r="DN532" i="1"/>
  <c r="DK532" i="1"/>
  <c r="DJ532" i="1"/>
  <c r="DI532" i="1"/>
  <c r="DH532" i="1"/>
  <c r="DG532" i="1"/>
  <c r="DF532" i="1"/>
  <c r="DE532" i="1"/>
  <c r="DD532" i="1"/>
  <c r="DC532" i="1"/>
  <c r="DB532" i="1"/>
  <c r="CU532" i="1"/>
  <c r="CT532" i="1"/>
  <c r="CK532" i="1"/>
  <c r="CJ532" i="1"/>
  <c r="CI532" i="1"/>
  <c r="CH532" i="1"/>
  <c r="CE532" i="1"/>
  <c r="CD532" i="1"/>
  <c r="CC532" i="1"/>
  <c r="BM532" i="1"/>
  <c r="BL532" i="1"/>
  <c r="BK532" i="1"/>
  <c r="BJ532" i="1"/>
  <c r="BI532" i="1"/>
  <c r="BH532" i="1"/>
  <c r="BG532" i="1"/>
  <c r="BF532" i="1"/>
  <c r="BC532" i="1"/>
  <c r="BB532" i="1"/>
  <c r="BA532" i="1"/>
  <c r="AZ532" i="1"/>
  <c r="AY532" i="1"/>
  <c r="AX532" i="1"/>
  <c r="AK532" i="1"/>
  <c r="AJ532" i="1"/>
  <c r="AI532" i="1"/>
  <c r="AE532" i="1"/>
  <c r="AD532" i="1"/>
  <c r="AC532" i="1"/>
  <c r="Y532" i="1"/>
  <c r="X532" i="1"/>
  <c r="W532" i="1"/>
  <c r="S532" i="1"/>
  <c r="R532" i="1"/>
  <c r="Q532" i="1"/>
  <c r="K532" i="1"/>
  <c r="FV531" i="1"/>
  <c r="FU531" i="1"/>
  <c r="FT531" i="1"/>
  <c r="FS531" i="1"/>
  <c r="FP531" i="1"/>
  <c r="FO531" i="1"/>
  <c r="FN531" i="1"/>
  <c r="FM531" i="1"/>
  <c r="FL531" i="1"/>
  <c r="FK531" i="1"/>
  <c r="FH531" i="1"/>
  <c r="FG531" i="1"/>
  <c r="FF531" i="1"/>
  <c r="FE531" i="1"/>
  <c r="FD531" i="1"/>
  <c r="FC531" i="1"/>
  <c r="EW531" i="1"/>
  <c r="EV531" i="1"/>
  <c r="EU531" i="1"/>
  <c r="ET531" i="1"/>
  <c r="ES531" i="1"/>
  <c r="ER531" i="1"/>
  <c r="EQ531" i="1"/>
  <c r="EP531" i="1"/>
  <c r="EO531" i="1"/>
  <c r="EN531" i="1"/>
  <c r="EM531" i="1"/>
  <c r="EL531" i="1"/>
  <c r="EI531" i="1"/>
  <c r="EH531" i="1"/>
  <c r="EG531" i="1"/>
  <c r="EF531" i="1"/>
  <c r="EE531" i="1"/>
  <c r="ED531" i="1"/>
  <c r="DY531" i="1"/>
  <c r="DX531" i="1"/>
  <c r="DU531" i="1"/>
  <c r="DT531" i="1"/>
  <c r="DQ531" i="1"/>
  <c r="DP531" i="1"/>
  <c r="DO531" i="1"/>
  <c r="DN531" i="1"/>
  <c r="DK531" i="1"/>
  <c r="DJ531" i="1"/>
  <c r="DI531" i="1"/>
  <c r="DH531" i="1"/>
  <c r="DG531" i="1"/>
  <c r="DF531" i="1"/>
  <c r="DE531" i="1"/>
  <c r="DD531" i="1"/>
  <c r="DC531" i="1"/>
  <c r="DB531" i="1"/>
  <c r="CK531" i="1"/>
  <c r="CJ531" i="1"/>
  <c r="CI531" i="1"/>
  <c r="CH531" i="1"/>
  <c r="CE531" i="1"/>
  <c r="CD531" i="1"/>
  <c r="CC531" i="1"/>
  <c r="BM531" i="1"/>
  <c r="BL531" i="1"/>
  <c r="BK531" i="1"/>
  <c r="BJ531" i="1"/>
  <c r="BI531" i="1"/>
  <c r="BH531" i="1"/>
  <c r="BG531" i="1"/>
  <c r="BF531" i="1"/>
  <c r="BC531" i="1"/>
  <c r="BB531" i="1"/>
  <c r="BA531" i="1"/>
  <c r="AZ531" i="1"/>
  <c r="AY531" i="1"/>
  <c r="AX531" i="1"/>
  <c r="AK531" i="1"/>
  <c r="AJ531" i="1"/>
  <c r="AI531" i="1"/>
  <c r="AE531" i="1"/>
  <c r="AD531" i="1"/>
  <c r="AC531" i="1"/>
  <c r="Y531" i="1"/>
  <c r="X531" i="1"/>
  <c r="W531" i="1"/>
  <c r="S531" i="1"/>
  <c r="R531" i="1"/>
  <c r="Q531" i="1"/>
  <c r="K531" i="1"/>
  <c r="FV530" i="1"/>
  <c r="FU530" i="1"/>
  <c r="FT530" i="1"/>
  <c r="FS530" i="1"/>
  <c r="FR530" i="1"/>
  <c r="FQ530" i="1"/>
  <c r="FP530" i="1"/>
  <c r="FO530" i="1"/>
  <c r="FN530" i="1"/>
  <c r="FM530" i="1"/>
  <c r="FL530" i="1"/>
  <c r="FK530" i="1"/>
  <c r="FJ530" i="1"/>
  <c r="FI530" i="1"/>
  <c r="FH530" i="1"/>
  <c r="FG530" i="1"/>
  <c r="FF530" i="1"/>
  <c r="FE530" i="1"/>
  <c r="FD530" i="1"/>
  <c r="FC530" i="1"/>
  <c r="EW530" i="1"/>
  <c r="EV530" i="1"/>
  <c r="EU530" i="1"/>
  <c r="ET530" i="1"/>
  <c r="ES530" i="1"/>
  <c r="ER530" i="1"/>
  <c r="EQ530" i="1"/>
  <c r="EP530" i="1"/>
  <c r="EO530" i="1"/>
  <c r="EN530" i="1"/>
  <c r="EM530" i="1"/>
  <c r="EL530" i="1"/>
  <c r="EI530" i="1"/>
  <c r="EH530" i="1"/>
  <c r="EG530" i="1"/>
  <c r="EF530" i="1"/>
  <c r="EE530" i="1"/>
  <c r="ED530" i="1"/>
  <c r="DY530" i="1"/>
  <c r="DX530" i="1"/>
  <c r="DS530" i="1"/>
  <c r="DR530" i="1"/>
  <c r="DQ530" i="1"/>
  <c r="DP530" i="1"/>
  <c r="DO530" i="1"/>
  <c r="DN530" i="1"/>
  <c r="DK530" i="1"/>
  <c r="DJ530" i="1"/>
  <c r="DI530" i="1"/>
  <c r="DH530" i="1"/>
  <c r="DG530" i="1"/>
  <c r="DF530" i="1"/>
  <c r="DE530" i="1"/>
  <c r="DD530" i="1"/>
  <c r="DC530" i="1"/>
  <c r="DB530" i="1"/>
  <c r="CK530" i="1"/>
  <c r="CJ530" i="1"/>
  <c r="CE530" i="1"/>
  <c r="CD530" i="1"/>
  <c r="CC530" i="1"/>
  <c r="BM530" i="1"/>
  <c r="BL530" i="1"/>
  <c r="BK530" i="1"/>
  <c r="BJ530" i="1"/>
  <c r="BI530" i="1"/>
  <c r="BH530" i="1"/>
  <c r="BG530" i="1"/>
  <c r="BF530" i="1"/>
  <c r="BC530" i="1"/>
  <c r="BB530" i="1"/>
  <c r="BA530" i="1"/>
  <c r="AZ530" i="1"/>
  <c r="AY530" i="1"/>
  <c r="AX530" i="1"/>
  <c r="AK530" i="1"/>
  <c r="AJ530" i="1"/>
  <c r="AI530" i="1"/>
  <c r="AE530" i="1"/>
  <c r="AD530" i="1"/>
  <c r="AC530" i="1"/>
  <c r="Y530" i="1"/>
  <c r="X530" i="1"/>
  <c r="W530" i="1"/>
  <c r="S530" i="1"/>
  <c r="R530" i="1"/>
  <c r="Q530" i="1"/>
  <c r="K530" i="1"/>
  <c r="FV529" i="1"/>
  <c r="FU529" i="1"/>
  <c r="FT529" i="1"/>
  <c r="FS529" i="1"/>
  <c r="FP529" i="1"/>
  <c r="FO529" i="1"/>
  <c r="FN529" i="1"/>
  <c r="FM529" i="1"/>
  <c r="ES529" i="1"/>
  <c r="ER529" i="1"/>
  <c r="EO529" i="1"/>
  <c r="EN529" i="1"/>
  <c r="EM529" i="1"/>
  <c r="EL529" i="1"/>
  <c r="EI529" i="1"/>
  <c r="EH529" i="1"/>
  <c r="EG529" i="1"/>
  <c r="EF529" i="1"/>
  <c r="EE529" i="1"/>
  <c r="ED529" i="1"/>
  <c r="DG529" i="1"/>
  <c r="DF529" i="1"/>
  <c r="DE529" i="1"/>
  <c r="DD529" i="1"/>
  <c r="DC529" i="1"/>
  <c r="DB529" i="1"/>
  <c r="CK529" i="1"/>
  <c r="CJ529" i="1"/>
  <c r="CE529" i="1"/>
  <c r="CD529" i="1"/>
  <c r="CC529" i="1"/>
  <c r="BM529" i="1"/>
  <c r="BL529" i="1"/>
  <c r="BK529" i="1"/>
  <c r="BJ529" i="1"/>
  <c r="BI529" i="1"/>
  <c r="BH529" i="1"/>
  <c r="BG529" i="1"/>
  <c r="BF529" i="1"/>
  <c r="BC529" i="1"/>
  <c r="BB529" i="1"/>
  <c r="BA529" i="1"/>
  <c r="AZ529" i="1"/>
  <c r="AY529" i="1"/>
  <c r="AX529" i="1"/>
  <c r="AK529" i="1"/>
  <c r="AJ529" i="1"/>
  <c r="AI529" i="1"/>
  <c r="AE529" i="1"/>
  <c r="AD529" i="1"/>
  <c r="AC529" i="1"/>
  <c r="Y529" i="1"/>
  <c r="X529" i="1"/>
  <c r="W529" i="1"/>
  <c r="S529" i="1"/>
  <c r="R529" i="1"/>
  <c r="Q529" i="1"/>
  <c r="K529" i="1"/>
  <c r="FV528" i="1"/>
  <c r="FU528" i="1"/>
  <c r="FT528" i="1"/>
  <c r="FS528" i="1"/>
  <c r="FR528" i="1"/>
  <c r="FQ528" i="1"/>
  <c r="FP528" i="1"/>
  <c r="FO528" i="1"/>
  <c r="FN528" i="1"/>
  <c r="FM528" i="1"/>
  <c r="FL528" i="1"/>
  <c r="FK528" i="1"/>
  <c r="FH528" i="1"/>
  <c r="FG528" i="1"/>
  <c r="FF528" i="1"/>
  <c r="FE528" i="1"/>
  <c r="FD528" i="1"/>
  <c r="FC528" i="1"/>
  <c r="EW528" i="1"/>
  <c r="EV528" i="1"/>
  <c r="EU528" i="1"/>
  <c r="ET528" i="1"/>
  <c r="ES528" i="1"/>
  <c r="ER528" i="1"/>
  <c r="EQ528" i="1"/>
  <c r="EP528" i="1"/>
  <c r="EO528" i="1"/>
  <c r="EN528" i="1"/>
  <c r="EM528" i="1"/>
  <c r="EL528" i="1"/>
  <c r="EI528" i="1"/>
  <c r="EH528" i="1"/>
  <c r="EG528" i="1"/>
  <c r="EF528" i="1"/>
  <c r="EE528" i="1"/>
  <c r="ED528" i="1"/>
  <c r="DY528" i="1"/>
  <c r="DX528" i="1"/>
  <c r="DU528" i="1"/>
  <c r="DT528" i="1"/>
  <c r="DQ528" i="1"/>
  <c r="DP528" i="1"/>
  <c r="DO528" i="1"/>
  <c r="DN528" i="1"/>
  <c r="DM528" i="1"/>
  <c r="DL528" i="1"/>
  <c r="DK528" i="1"/>
  <c r="DJ528" i="1"/>
  <c r="DI528" i="1"/>
  <c r="DH528" i="1"/>
  <c r="DG528" i="1"/>
  <c r="DF528" i="1"/>
  <c r="DE528" i="1"/>
  <c r="DD528" i="1"/>
  <c r="DC528" i="1"/>
  <c r="DB528" i="1"/>
  <c r="CK528" i="1"/>
  <c r="CJ528" i="1"/>
  <c r="CI528" i="1"/>
  <c r="CH528" i="1"/>
  <c r="CE528" i="1"/>
  <c r="CD528" i="1"/>
  <c r="CC528" i="1"/>
  <c r="BM528" i="1"/>
  <c r="BL528" i="1"/>
  <c r="BK528" i="1"/>
  <c r="BJ528" i="1"/>
  <c r="BI528" i="1"/>
  <c r="BH528" i="1"/>
  <c r="BG528" i="1"/>
  <c r="BF528" i="1"/>
  <c r="BC528" i="1"/>
  <c r="BB528" i="1"/>
  <c r="BA528" i="1"/>
  <c r="AZ528" i="1"/>
  <c r="AY528" i="1"/>
  <c r="AX528" i="1"/>
  <c r="AK528" i="1"/>
  <c r="AJ528" i="1"/>
  <c r="AI528" i="1"/>
  <c r="AE528" i="1"/>
  <c r="AD528" i="1"/>
  <c r="AC528" i="1"/>
  <c r="Y528" i="1"/>
  <c r="X528" i="1"/>
  <c r="W528" i="1"/>
  <c r="S528" i="1"/>
  <c r="R528" i="1"/>
  <c r="Q528" i="1"/>
  <c r="K528" i="1"/>
  <c r="FV527" i="1"/>
  <c r="FU527" i="1"/>
  <c r="FT527" i="1"/>
  <c r="FS527" i="1"/>
  <c r="EO527" i="1"/>
  <c r="EN527" i="1"/>
  <c r="EM527" i="1"/>
  <c r="EL527" i="1"/>
  <c r="EI527" i="1"/>
  <c r="EH527" i="1"/>
  <c r="EG527" i="1"/>
  <c r="EF527" i="1"/>
  <c r="EE527" i="1"/>
  <c r="ED527" i="1"/>
  <c r="DG527" i="1"/>
  <c r="DF527" i="1"/>
  <c r="DE527" i="1"/>
  <c r="DD527" i="1"/>
  <c r="DC527" i="1"/>
  <c r="DB527" i="1"/>
  <c r="CK527" i="1"/>
  <c r="CJ527" i="1"/>
  <c r="CE527" i="1"/>
  <c r="CD527" i="1"/>
  <c r="CC527" i="1"/>
  <c r="BM527" i="1"/>
  <c r="BL527" i="1"/>
  <c r="BK527" i="1"/>
  <c r="BJ527" i="1"/>
  <c r="BI527" i="1"/>
  <c r="BH527" i="1"/>
  <c r="BG527" i="1"/>
  <c r="BF527" i="1"/>
  <c r="BC527" i="1"/>
  <c r="BB527" i="1"/>
  <c r="BA527" i="1"/>
  <c r="AZ527" i="1"/>
  <c r="AY527" i="1"/>
  <c r="AX527" i="1"/>
  <c r="AK527" i="1"/>
  <c r="AJ527" i="1"/>
  <c r="AI527" i="1"/>
  <c r="AE527" i="1"/>
  <c r="AD527" i="1"/>
  <c r="AC527" i="1"/>
  <c r="Y527" i="1"/>
  <c r="X527" i="1"/>
  <c r="W527" i="1"/>
  <c r="S527" i="1"/>
  <c r="R527" i="1"/>
  <c r="Q527" i="1"/>
  <c r="K527" i="1"/>
  <c r="FV526" i="1"/>
  <c r="FU526" i="1"/>
  <c r="FT526" i="1"/>
  <c r="FS526" i="1"/>
  <c r="ES526" i="1"/>
  <c r="ER526" i="1"/>
  <c r="EO526" i="1"/>
  <c r="EN526" i="1"/>
  <c r="EM526" i="1"/>
  <c r="EL526" i="1"/>
  <c r="EI526" i="1"/>
  <c r="EH526" i="1"/>
  <c r="EG526" i="1"/>
  <c r="EF526" i="1"/>
  <c r="EE526" i="1"/>
  <c r="ED526" i="1"/>
  <c r="DG526" i="1"/>
  <c r="DF526" i="1"/>
  <c r="DE526" i="1"/>
  <c r="DD526" i="1"/>
  <c r="DC526" i="1"/>
  <c r="DB526" i="1"/>
  <c r="CK526" i="1"/>
  <c r="CJ526" i="1"/>
  <c r="CE526" i="1"/>
  <c r="CD526" i="1"/>
  <c r="CC526" i="1"/>
  <c r="BM526" i="1"/>
  <c r="BL526" i="1"/>
  <c r="BK526" i="1"/>
  <c r="BJ526" i="1"/>
  <c r="BI526" i="1"/>
  <c r="BH526" i="1"/>
  <c r="BG526" i="1"/>
  <c r="BF526" i="1"/>
  <c r="BC526" i="1"/>
  <c r="BB526" i="1"/>
  <c r="BA526" i="1"/>
  <c r="AZ526" i="1"/>
  <c r="AY526" i="1"/>
  <c r="AX526" i="1"/>
  <c r="AK526" i="1"/>
  <c r="AJ526" i="1"/>
  <c r="AI526" i="1"/>
  <c r="AE526" i="1"/>
  <c r="AD526" i="1"/>
  <c r="AC526" i="1"/>
  <c r="Y526" i="1"/>
  <c r="X526" i="1"/>
  <c r="W526" i="1"/>
  <c r="S526" i="1"/>
  <c r="R526" i="1"/>
  <c r="Q526" i="1"/>
  <c r="K526" i="1"/>
  <c r="FV525" i="1"/>
  <c r="FU525" i="1"/>
  <c r="FT525" i="1"/>
  <c r="FS525" i="1"/>
  <c r="FR525" i="1"/>
  <c r="FQ525" i="1"/>
  <c r="FP525" i="1"/>
  <c r="FO525" i="1"/>
  <c r="FN525" i="1"/>
  <c r="FM525" i="1"/>
  <c r="FL525" i="1"/>
  <c r="FK525" i="1"/>
  <c r="FF525" i="1"/>
  <c r="FE525" i="1"/>
  <c r="FD525" i="1"/>
  <c r="FC525" i="1"/>
  <c r="EW525" i="1"/>
  <c r="EV525" i="1"/>
  <c r="EU525" i="1"/>
  <c r="ET525" i="1"/>
  <c r="ES525" i="1"/>
  <c r="ER525" i="1"/>
  <c r="EQ525" i="1"/>
  <c r="EP525" i="1"/>
  <c r="EO525" i="1"/>
  <c r="EN525" i="1"/>
  <c r="EM525" i="1"/>
  <c r="EL525" i="1"/>
  <c r="EI525" i="1"/>
  <c r="EH525" i="1"/>
  <c r="EG525" i="1"/>
  <c r="EF525" i="1"/>
  <c r="EE525" i="1"/>
  <c r="ED525" i="1"/>
  <c r="DO525" i="1"/>
  <c r="DN525" i="1"/>
  <c r="DK525" i="1"/>
  <c r="DJ525" i="1"/>
  <c r="DI525" i="1"/>
  <c r="DH525" i="1"/>
  <c r="DG525" i="1"/>
  <c r="DF525" i="1"/>
  <c r="DE525" i="1"/>
  <c r="DD525" i="1"/>
  <c r="DC525" i="1"/>
  <c r="DB525" i="1"/>
  <c r="CK525" i="1"/>
  <c r="CJ525" i="1"/>
  <c r="CI525" i="1"/>
  <c r="CH525" i="1"/>
  <c r="CE525" i="1"/>
  <c r="CD525" i="1"/>
  <c r="CC525" i="1"/>
  <c r="BM525" i="1"/>
  <c r="BL525" i="1"/>
  <c r="BK525" i="1"/>
  <c r="BJ525" i="1"/>
  <c r="BI525" i="1"/>
  <c r="BH525" i="1"/>
  <c r="BG525" i="1"/>
  <c r="BF525" i="1"/>
  <c r="BC525" i="1"/>
  <c r="BB525" i="1"/>
  <c r="BA525" i="1"/>
  <c r="AZ525" i="1"/>
  <c r="AY525" i="1"/>
  <c r="AX525" i="1"/>
  <c r="AK525" i="1"/>
  <c r="AJ525" i="1"/>
  <c r="AI525" i="1"/>
  <c r="AE525" i="1"/>
  <c r="AD525" i="1"/>
  <c r="AC525" i="1"/>
  <c r="Y525" i="1"/>
  <c r="X525" i="1"/>
  <c r="W525" i="1"/>
  <c r="S525" i="1"/>
  <c r="R525" i="1"/>
  <c r="Q525" i="1"/>
  <c r="K525" i="1"/>
  <c r="FV524" i="1"/>
  <c r="FU524" i="1"/>
  <c r="FT524" i="1"/>
  <c r="FS524" i="1"/>
  <c r="FL524" i="1"/>
  <c r="FK524" i="1"/>
  <c r="FF524" i="1"/>
  <c r="FE524" i="1"/>
  <c r="EO524" i="1"/>
  <c r="EN524" i="1"/>
  <c r="EM524" i="1"/>
  <c r="EL524" i="1"/>
  <c r="EI524" i="1"/>
  <c r="EH524" i="1"/>
  <c r="EG524" i="1"/>
  <c r="EF524" i="1"/>
  <c r="EE524" i="1"/>
  <c r="ED524" i="1"/>
  <c r="DU524" i="1"/>
  <c r="DT524" i="1"/>
  <c r="DQ524" i="1"/>
  <c r="DP524" i="1"/>
  <c r="DG524" i="1"/>
  <c r="DF524" i="1"/>
  <c r="DE524" i="1"/>
  <c r="DD524" i="1"/>
  <c r="DC524" i="1"/>
  <c r="DB524" i="1"/>
  <c r="CK524" i="1"/>
  <c r="CJ524" i="1"/>
  <c r="CE524" i="1"/>
  <c r="CD524" i="1"/>
  <c r="CC524" i="1"/>
  <c r="BM524" i="1"/>
  <c r="BL524" i="1"/>
  <c r="BK524" i="1"/>
  <c r="BJ524" i="1"/>
  <c r="BI524" i="1"/>
  <c r="BH524" i="1"/>
  <c r="BG524" i="1"/>
  <c r="BF524" i="1"/>
  <c r="BC524" i="1"/>
  <c r="BB524" i="1"/>
  <c r="BA524" i="1"/>
  <c r="AZ524" i="1"/>
  <c r="AY524" i="1"/>
  <c r="AX524" i="1"/>
  <c r="AK524" i="1"/>
  <c r="AJ524" i="1"/>
  <c r="AI524" i="1"/>
  <c r="AE524" i="1"/>
  <c r="AD524" i="1"/>
  <c r="AC524" i="1"/>
  <c r="Y524" i="1"/>
  <c r="X524" i="1"/>
  <c r="W524" i="1"/>
  <c r="S524" i="1"/>
  <c r="R524" i="1"/>
  <c r="Q524" i="1"/>
  <c r="K524" i="1"/>
  <c r="FV523" i="1"/>
  <c r="FU523" i="1"/>
  <c r="FT523" i="1"/>
  <c r="FS523" i="1"/>
  <c r="FP523" i="1"/>
  <c r="FO523" i="1"/>
  <c r="FN523" i="1"/>
  <c r="FM523" i="1"/>
  <c r="FL523" i="1"/>
  <c r="FK523" i="1"/>
  <c r="FJ523" i="1"/>
  <c r="FI523" i="1"/>
  <c r="FH523" i="1"/>
  <c r="FG523" i="1"/>
  <c r="FF523" i="1"/>
  <c r="FE523" i="1"/>
  <c r="FD523" i="1"/>
  <c r="FC523" i="1"/>
  <c r="EW523" i="1"/>
  <c r="EV523" i="1"/>
  <c r="EU523" i="1"/>
  <c r="ET523" i="1"/>
  <c r="ES523" i="1"/>
  <c r="ER523" i="1"/>
  <c r="EO523" i="1"/>
  <c r="EN523" i="1"/>
  <c r="EM523" i="1"/>
  <c r="EL523" i="1"/>
  <c r="EI523" i="1"/>
  <c r="EH523" i="1"/>
  <c r="EG523" i="1"/>
  <c r="EF523" i="1"/>
  <c r="EE523" i="1"/>
  <c r="ED523" i="1"/>
  <c r="DW523" i="1"/>
  <c r="DV523" i="1"/>
  <c r="DQ523" i="1"/>
  <c r="DP523" i="1"/>
  <c r="DK523" i="1"/>
  <c r="DJ523" i="1"/>
  <c r="DG523" i="1"/>
  <c r="DF523" i="1"/>
  <c r="DE523" i="1"/>
  <c r="DD523" i="1"/>
  <c r="DC523" i="1"/>
  <c r="DB523" i="1"/>
  <c r="DA523" i="1"/>
  <c r="CZ523" i="1"/>
  <c r="CU523" i="1"/>
  <c r="CT523" i="1"/>
  <c r="CK523" i="1"/>
  <c r="CJ523" i="1"/>
  <c r="CE523" i="1"/>
  <c r="CD523" i="1"/>
  <c r="CC523" i="1"/>
  <c r="BM523" i="1"/>
  <c r="BL523" i="1"/>
  <c r="BK523" i="1"/>
  <c r="BJ523" i="1"/>
  <c r="BI523" i="1"/>
  <c r="BH523" i="1"/>
  <c r="BG523" i="1"/>
  <c r="BF523" i="1"/>
  <c r="BC523" i="1"/>
  <c r="BB523" i="1"/>
  <c r="BA523" i="1"/>
  <c r="AZ523" i="1"/>
  <c r="AY523" i="1"/>
  <c r="AX523" i="1"/>
  <c r="AK523" i="1"/>
  <c r="AJ523" i="1"/>
  <c r="AI523" i="1"/>
  <c r="AE523" i="1"/>
  <c r="AD523" i="1"/>
  <c r="AC523" i="1"/>
  <c r="Y523" i="1"/>
  <c r="X523" i="1"/>
  <c r="W523" i="1"/>
  <c r="S523" i="1"/>
  <c r="R523" i="1"/>
  <c r="Q523" i="1"/>
  <c r="K523" i="1"/>
  <c r="FV522" i="1"/>
  <c r="FU522" i="1"/>
  <c r="FT522" i="1"/>
  <c r="FS522" i="1"/>
  <c r="FP522" i="1"/>
  <c r="FO522" i="1"/>
  <c r="FL522" i="1"/>
  <c r="FK522" i="1"/>
  <c r="FF522" i="1"/>
  <c r="FE522" i="1"/>
  <c r="EW522" i="1"/>
  <c r="EV522" i="1"/>
  <c r="ES522" i="1"/>
  <c r="ER522" i="1"/>
  <c r="EQ522" i="1"/>
  <c r="EP522" i="1"/>
  <c r="EO522" i="1"/>
  <c r="EN522" i="1"/>
  <c r="EM522" i="1"/>
  <c r="EL522" i="1"/>
  <c r="EI522" i="1"/>
  <c r="EH522" i="1"/>
  <c r="EG522" i="1"/>
  <c r="EF522" i="1"/>
  <c r="EE522" i="1"/>
  <c r="ED522" i="1"/>
  <c r="DO522" i="1"/>
  <c r="DN522" i="1"/>
  <c r="DG522" i="1"/>
  <c r="DF522" i="1"/>
  <c r="DE522" i="1"/>
  <c r="DD522" i="1"/>
  <c r="DC522" i="1"/>
  <c r="DB522" i="1"/>
  <c r="CK522" i="1"/>
  <c r="CJ522" i="1"/>
  <c r="CE522" i="1"/>
  <c r="CD522" i="1"/>
  <c r="CC522" i="1"/>
  <c r="BM522" i="1"/>
  <c r="BL522" i="1"/>
  <c r="BK522" i="1"/>
  <c r="BJ522" i="1"/>
  <c r="BI522" i="1"/>
  <c r="BH522" i="1"/>
  <c r="BG522" i="1"/>
  <c r="BF522" i="1"/>
  <c r="BC522" i="1"/>
  <c r="BB522" i="1"/>
  <c r="BA522" i="1"/>
  <c r="AZ522" i="1"/>
  <c r="AY522" i="1"/>
  <c r="AX522" i="1"/>
  <c r="AK522" i="1"/>
  <c r="AJ522" i="1"/>
  <c r="AI522" i="1"/>
  <c r="AE522" i="1"/>
  <c r="AD522" i="1"/>
  <c r="AC522" i="1"/>
  <c r="Y522" i="1"/>
  <c r="X522" i="1"/>
  <c r="W522" i="1"/>
  <c r="S522" i="1"/>
  <c r="R522" i="1"/>
  <c r="Q522" i="1"/>
  <c r="K522" i="1"/>
  <c r="FV521" i="1"/>
  <c r="FU521" i="1"/>
  <c r="FT521" i="1"/>
  <c r="FS521" i="1"/>
  <c r="FP521" i="1"/>
  <c r="FO521" i="1"/>
  <c r="FL521" i="1"/>
  <c r="FK521" i="1"/>
  <c r="FF521" i="1"/>
  <c r="FE521" i="1"/>
  <c r="EO521" i="1"/>
  <c r="EN521" i="1"/>
  <c r="EM521" i="1"/>
  <c r="EL521" i="1"/>
  <c r="EI521" i="1"/>
  <c r="EH521" i="1"/>
  <c r="EG521" i="1"/>
  <c r="EF521" i="1"/>
  <c r="EE521" i="1"/>
  <c r="ED521" i="1"/>
  <c r="DG521" i="1"/>
  <c r="DF521" i="1"/>
  <c r="DE521" i="1"/>
  <c r="DD521" i="1"/>
  <c r="DC521" i="1"/>
  <c r="DB521" i="1"/>
  <c r="CK521" i="1"/>
  <c r="CJ521" i="1"/>
  <c r="CE521" i="1"/>
  <c r="CD521" i="1"/>
  <c r="CC521" i="1"/>
  <c r="BM521" i="1"/>
  <c r="BL521" i="1"/>
  <c r="BK521" i="1"/>
  <c r="BJ521" i="1"/>
  <c r="BI521" i="1"/>
  <c r="BH521" i="1"/>
  <c r="BG521" i="1"/>
  <c r="BF521" i="1"/>
  <c r="BC521" i="1"/>
  <c r="BB521" i="1"/>
  <c r="BA521" i="1"/>
  <c r="AZ521" i="1"/>
  <c r="AY521" i="1"/>
  <c r="AX521" i="1"/>
  <c r="AK521" i="1"/>
  <c r="AJ521" i="1"/>
  <c r="AI521" i="1"/>
  <c r="AE521" i="1"/>
  <c r="AD521" i="1"/>
  <c r="AC521" i="1"/>
  <c r="Y521" i="1"/>
  <c r="X521" i="1"/>
  <c r="W521" i="1"/>
  <c r="S521" i="1"/>
  <c r="R521" i="1"/>
  <c r="Q521" i="1"/>
  <c r="K521" i="1"/>
  <c r="FV520" i="1"/>
  <c r="FU520" i="1"/>
  <c r="FT520" i="1"/>
  <c r="FS520" i="1"/>
  <c r="FN520" i="1"/>
  <c r="FM520" i="1"/>
  <c r="FL520" i="1"/>
  <c r="FK520" i="1"/>
  <c r="FH520" i="1"/>
  <c r="FG520" i="1"/>
  <c r="FF520" i="1"/>
  <c r="FE520" i="1"/>
  <c r="FD520" i="1"/>
  <c r="FC520" i="1"/>
  <c r="EW520" i="1"/>
  <c r="EV520" i="1"/>
  <c r="ES520" i="1"/>
  <c r="ER520" i="1"/>
  <c r="EQ520" i="1"/>
  <c r="EP520" i="1"/>
  <c r="EO520" i="1"/>
  <c r="EN520" i="1"/>
  <c r="EM520" i="1"/>
  <c r="EL520" i="1"/>
  <c r="EI520" i="1"/>
  <c r="EH520" i="1"/>
  <c r="EG520" i="1"/>
  <c r="EF520" i="1"/>
  <c r="EE520" i="1"/>
  <c r="ED520" i="1"/>
  <c r="DW520" i="1"/>
  <c r="DV520" i="1"/>
  <c r="DS520" i="1"/>
  <c r="DR520" i="1"/>
  <c r="DQ520" i="1"/>
  <c r="DP520" i="1"/>
  <c r="DO520" i="1"/>
  <c r="DN520" i="1"/>
  <c r="DK520" i="1"/>
  <c r="DJ520" i="1"/>
  <c r="DG520" i="1"/>
  <c r="DF520" i="1"/>
  <c r="DE520" i="1"/>
  <c r="DD520" i="1"/>
  <c r="DC520" i="1"/>
  <c r="DB520" i="1"/>
  <c r="CU520" i="1"/>
  <c r="CT520" i="1"/>
  <c r="CK520" i="1"/>
  <c r="CJ520" i="1"/>
  <c r="CE520" i="1"/>
  <c r="CD520" i="1"/>
  <c r="CC520" i="1"/>
  <c r="BM520" i="1"/>
  <c r="BL520" i="1"/>
  <c r="BK520" i="1"/>
  <c r="BJ520" i="1"/>
  <c r="BI520" i="1"/>
  <c r="BH520" i="1"/>
  <c r="BG520" i="1"/>
  <c r="BF520" i="1"/>
  <c r="BC520" i="1"/>
  <c r="BB520" i="1"/>
  <c r="BA520" i="1"/>
  <c r="AZ520" i="1"/>
  <c r="AY520" i="1"/>
  <c r="AX520" i="1"/>
  <c r="AK520" i="1"/>
  <c r="AJ520" i="1"/>
  <c r="AI520" i="1"/>
  <c r="AE520" i="1"/>
  <c r="AD520" i="1"/>
  <c r="AC520" i="1"/>
  <c r="Y520" i="1"/>
  <c r="X520" i="1"/>
  <c r="W520" i="1"/>
  <c r="S520" i="1"/>
  <c r="R520" i="1"/>
  <c r="Q520" i="1"/>
  <c r="K520" i="1"/>
  <c r="FV519" i="1"/>
  <c r="FU519" i="1"/>
  <c r="FT519" i="1"/>
  <c r="FS519" i="1"/>
  <c r="FL519" i="1"/>
  <c r="FK519" i="1"/>
  <c r="FJ519" i="1"/>
  <c r="FI519" i="1"/>
  <c r="EO519" i="1"/>
  <c r="EN519" i="1"/>
  <c r="EM519" i="1"/>
  <c r="EL519" i="1"/>
  <c r="EI519" i="1"/>
  <c r="EH519" i="1"/>
  <c r="EG519" i="1"/>
  <c r="EF519" i="1"/>
  <c r="EE519" i="1"/>
  <c r="ED519" i="1"/>
  <c r="DG519" i="1"/>
  <c r="DF519" i="1"/>
  <c r="DE519" i="1"/>
  <c r="DD519" i="1"/>
  <c r="DC519" i="1"/>
  <c r="DB519" i="1"/>
  <c r="CK519" i="1"/>
  <c r="CJ519" i="1"/>
  <c r="CE519" i="1"/>
  <c r="CD519" i="1"/>
  <c r="CC519" i="1"/>
  <c r="BM519" i="1"/>
  <c r="BL519" i="1"/>
  <c r="BK519" i="1"/>
  <c r="BJ519" i="1"/>
  <c r="BI519" i="1"/>
  <c r="BH519" i="1"/>
  <c r="BG519" i="1"/>
  <c r="BF519" i="1"/>
  <c r="BC519" i="1"/>
  <c r="BB519" i="1"/>
  <c r="BA519" i="1"/>
  <c r="AZ519" i="1"/>
  <c r="AY519" i="1"/>
  <c r="AX519" i="1"/>
  <c r="AK519" i="1"/>
  <c r="AJ519" i="1"/>
  <c r="AI519" i="1"/>
  <c r="AE519" i="1"/>
  <c r="AD519" i="1"/>
  <c r="AC519" i="1"/>
  <c r="Y519" i="1"/>
  <c r="X519" i="1"/>
  <c r="W519" i="1"/>
  <c r="S519" i="1"/>
  <c r="R519" i="1"/>
  <c r="Q519" i="1"/>
  <c r="K519" i="1"/>
  <c r="FV518" i="1"/>
  <c r="FU518" i="1"/>
  <c r="FT518" i="1"/>
  <c r="FS518" i="1"/>
  <c r="FN518" i="1"/>
  <c r="FM518" i="1"/>
  <c r="EW518" i="1"/>
  <c r="EV518" i="1"/>
  <c r="EU518" i="1"/>
  <c r="ET518" i="1"/>
  <c r="EQ518" i="1"/>
  <c r="EP518" i="1"/>
  <c r="EO518" i="1"/>
  <c r="EN518" i="1"/>
  <c r="EM518" i="1"/>
  <c r="EL518" i="1"/>
  <c r="EI518" i="1"/>
  <c r="EH518" i="1"/>
  <c r="EG518" i="1"/>
  <c r="EF518" i="1"/>
  <c r="EE518" i="1"/>
  <c r="ED518" i="1"/>
  <c r="DO518" i="1"/>
  <c r="DN518" i="1"/>
  <c r="DM518" i="1"/>
  <c r="DL518" i="1"/>
  <c r="DK518" i="1"/>
  <c r="DJ518" i="1"/>
  <c r="DG518" i="1"/>
  <c r="DF518" i="1"/>
  <c r="DE518" i="1"/>
  <c r="DD518" i="1"/>
  <c r="DC518" i="1"/>
  <c r="DB518" i="1"/>
  <c r="CK518" i="1"/>
  <c r="CJ518" i="1"/>
  <c r="CE518" i="1"/>
  <c r="CD518" i="1"/>
  <c r="CC518" i="1"/>
  <c r="BM518" i="1"/>
  <c r="BL518" i="1"/>
  <c r="BK518" i="1"/>
  <c r="BJ518" i="1"/>
  <c r="BI518" i="1"/>
  <c r="BH518" i="1"/>
  <c r="BG518" i="1"/>
  <c r="BF518" i="1"/>
  <c r="BC518" i="1"/>
  <c r="BB518" i="1"/>
  <c r="BA518" i="1"/>
  <c r="AZ518" i="1"/>
  <c r="AY518" i="1"/>
  <c r="AX518" i="1"/>
  <c r="AK518" i="1"/>
  <c r="AJ518" i="1"/>
  <c r="AI518" i="1"/>
  <c r="AE518" i="1"/>
  <c r="AD518" i="1"/>
  <c r="AC518" i="1"/>
  <c r="Y518" i="1"/>
  <c r="X518" i="1"/>
  <c r="W518" i="1"/>
  <c r="S518" i="1"/>
  <c r="R518" i="1"/>
  <c r="Q518" i="1"/>
  <c r="K518" i="1"/>
  <c r="FV517" i="1"/>
  <c r="FU517" i="1"/>
  <c r="FT517" i="1"/>
  <c r="FS517" i="1"/>
  <c r="FR517" i="1"/>
  <c r="FQ517" i="1"/>
  <c r="FP517" i="1"/>
  <c r="FO517" i="1"/>
  <c r="FN517" i="1"/>
  <c r="FM517" i="1"/>
  <c r="FL517" i="1"/>
  <c r="FK517" i="1"/>
  <c r="FJ517" i="1"/>
  <c r="FI517" i="1"/>
  <c r="FH517" i="1"/>
  <c r="FG517" i="1"/>
  <c r="FF517" i="1"/>
  <c r="FE517" i="1"/>
  <c r="FD517" i="1"/>
  <c r="FC517" i="1"/>
  <c r="EW517" i="1"/>
  <c r="EV517" i="1"/>
  <c r="EU517" i="1"/>
  <c r="ET517" i="1"/>
  <c r="ES517" i="1"/>
  <c r="ER517" i="1"/>
  <c r="EQ517" i="1"/>
  <c r="EP517" i="1"/>
  <c r="EO517" i="1"/>
  <c r="EN517" i="1"/>
  <c r="EM517" i="1"/>
  <c r="EL517" i="1"/>
  <c r="EI517" i="1"/>
  <c r="EH517" i="1"/>
  <c r="EG517" i="1"/>
  <c r="EF517" i="1"/>
  <c r="EE517" i="1"/>
  <c r="ED517" i="1"/>
  <c r="DY517" i="1"/>
  <c r="DX517" i="1"/>
  <c r="DW517" i="1"/>
  <c r="DV517" i="1"/>
  <c r="DU517" i="1"/>
  <c r="DT517" i="1"/>
  <c r="DS517" i="1"/>
  <c r="DR517" i="1"/>
  <c r="DQ517" i="1"/>
  <c r="DP517" i="1"/>
  <c r="DO517" i="1"/>
  <c r="DN517" i="1"/>
  <c r="DM517" i="1"/>
  <c r="DL517" i="1"/>
  <c r="DK517" i="1"/>
  <c r="DJ517" i="1"/>
  <c r="DI517" i="1"/>
  <c r="DH517" i="1"/>
  <c r="DG517" i="1"/>
  <c r="DF517" i="1"/>
  <c r="DE517" i="1"/>
  <c r="DD517" i="1"/>
  <c r="DC517" i="1"/>
  <c r="DB517" i="1"/>
  <c r="DA517" i="1"/>
  <c r="CZ517" i="1"/>
  <c r="CU517" i="1"/>
  <c r="CT517" i="1"/>
  <c r="CK517" i="1"/>
  <c r="CJ517" i="1"/>
  <c r="CE517" i="1"/>
  <c r="CD517" i="1"/>
  <c r="CC517" i="1"/>
  <c r="BM517" i="1"/>
  <c r="BL517" i="1"/>
  <c r="BK517" i="1"/>
  <c r="BJ517" i="1"/>
  <c r="BI517" i="1"/>
  <c r="BH517" i="1"/>
  <c r="BG517" i="1"/>
  <c r="BF517" i="1"/>
  <c r="BC517" i="1"/>
  <c r="BB517" i="1"/>
  <c r="BA517" i="1"/>
  <c r="AZ517" i="1"/>
  <c r="AY517" i="1"/>
  <c r="AX517" i="1"/>
  <c r="AK517" i="1"/>
  <c r="AJ517" i="1"/>
  <c r="AI517" i="1"/>
  <c r="AE517" i="1"/>
  <c r="AD517" i="1"/>
  <c r="AC517" i="1"/>
  <c r="Y517" i="1"/>
  <c r="X517" i="1"/>
  <c r="W517" i="1"/>
  <c r="S517" i="1"/>
  <c r="R517" i="1"/>
  <c r="Q517" i="1"/>
  <c r="K517" i="1"/>
  <c r="FV516" i="1"/>
  <c r="FU516" i="1"/>
  <c r="FT516" i="1"/>
  <c r="FS516" i="1"/>
  <c r="FR516" i="1"/>
  <c r="FQ516" i="1"/>
  <c r="FP516" i="1"/>
  <c r="FO516" i="1"/>
  <c r="FL516" i="1"/>
  <c r="FK516" i="1"/>
  <c r="FJ516" i="1"/>
  <c r="FI516" i="1"/>
  <c r="FH516" i="1"/>
  <c r="FG516" i="1"/>
  <c r="FF516" i="1"/>
  <c r="FE516" i="1"/>
  <c r="FD516" i="1"/>
  <c r="FC516" i="1"/>
  <c r="EW516" i="1"/>
  <c r="EV516" i="1"/>
  <c r="EU516" i="1"/>
  <c r="ET516" i="1"/>
  <c r="ES516" i="1"/>
  <c r="ER516" i="1"/>
  <c r="EQ516" i="1"/>
  <c r="EP516" i="1"/>
  <c r="EO516" i="1"/>
  <c r="EN516" i="1"/>
  <c r="EM516" i="1"/>
  <c r="EL516" i="1"/>
  <c r="EI516" i="1"/>
  <c r="EH516" i="1"/>
  <c r="EG516" i="1"/>
  <c r="EF516" i="1"/>
  <c r="EE516" i="1"/>
  <c r="ED516" i="1"/>
  <c r="DW516" i="1"/>
  <c r="DV516" i="1"/>
  <c r="DU516" i="1"/>
  <c r="DT516" i="1"/>
  <c r="DQ516" i="1"/>
  <c r="DP516" i="1"/>
  <c r="DO516" i="1"/>
  <c r="DN516" i="1"/>
  <c r="DK516" i="1"/>
  <c r="DJ516" i="1"/>
  <c r="DI516" i="1"/>
  <c r="DH516" i="1"/>
  <c r="DG516" i="1"/>
  <c r="DF516" i="1"/>
  <c r="DE516" i="1"/>
  <c r="DD516" i="1"/>
  <c r="DC516" i="1"/>
  <c r="DB516" i="1"/>
  <c r="CK516" i="1"/>
  <c r="CJ516" i="1"/>
  <c r="CI516" i="1"/>
  <c r="CH516" i="1"/>
  <c r="CE516" i="1"/>
  <c r="CD516" i="1"/>
  <c r="CC516" i="1"/>
  <c r="BM516" i="1"/>
  <c r="BL516" i="1"/>
  <c r="BK516" i="1"/>
  <c r="BJ516" i="1"/>
  <c r="BI516" i="1"/>
  <c r="BH516" i="1"/>
  <c r="BG516" i="1"/>
  <c r="BF516" i="1"/>
  <c r="BC516" i="1"/>
  <c r="BB516" i="1"/>
  <c r="BA516" i="1"/>
  <c r="AZ516" i="1"/>
  <c r="AY516" i="1"/>
  <c r="AX516" i="1"/>
  <c r="AK516" i="1"/>
  <c r="AJ516" i="1"/>
  <c r="AI516" i="1"/>
  <c r="AE516" i="1"/>
  <c r="AD516" i="1"/>
  <c r="AC516" i="1"/>
  <c r="Y516" i="1"/>
  <c r="X516" i="1"/>
  <c r="W516" i="1"/>
  <c r="S516" i="1"/>
  <c r="R516" i="1"/>
  <c r="Q516" i="1"/>
  <c r="K516" i="1"/>
  <c r="FV515" i="1"/>
  <c r="FU515" i="1"/>
  <c r="FT515" i="1"/>
  <c r="FS515" i="1"/>
  <c r="FR515" i="1"/>
  <c r="FQ515" i="1"/>
  <c r="FP515" i="1"/>
  <c r="FO515" i="1"/>
  <c r="FL515" i="1"/>
  <c r="FK515" i="1"/>
  <c r="FD515" i="1"/>
  <c r="FC515" i="1"/>
  <c r="EU515" i="1"/>
  <c r="ET515" i="1"/>
  <c r="EO515" i="1"/>
  <c r="EN515" i="1"/>
  <c r="EM515" i="1"/>
  <c r="EL515" i="1"/>
  <c r="EI515" i="1"/>
  <c r="EH515" i="1"/>
  <c r="EG515" i="1"/>
  <c r="EF515" i="1"/>
  <c r="EE515" i="1"/>
  <c r="ED515" i="1"/>
  <c r="DK515" i="1"/>
  <c r="DJ515" i="1"/>
  <c r="DG515" i="1"/>
  <c r="DF515" i="1"/>
  <c r="DE515" i="1"/>
  <c r="DD515" i="1"/>
  <c r="DC515" i="1"/>
  <c r="DB515" i="1"/>
  <c r="CK515" i="1"/>
  <c r="CJ515" i="1"/>
  <c r="CE515" i="1"/>
  <c r="CD515" i="1"/>
  <c r="CC515" i="1"/>
  <c r="BM515" i="1"/>
  <c r="BL515" i="1"/>
  <c r="BK515" i="1"/>
  <c r="BJ515" i="1"/>
  <c r="BI515" i="1"/>
  <c r="BH515" i="1"/>
  <c r="BG515" i="1"/>
  <c r="BF515" i="1"/>
  <c r="BC515" i="1"/>
  <c r="BB515" i="1"/>
  <c r="BA515" i="1"/>
  <c r="AZ515" i="1"/>
  <c r="AY515" i="1"/>
  <c r="AX515" i="1"/>
  <c r="AK515" i="1"/>
  <c r="AJ515" i="1"/>
  <c r="AI515" i="1"/>
  <c r="AE515" i="1"/>
  <c r="AD515" i="1"/>
  <c r="AC515" i="1"/>
  <c r="Y515" i="1"/>
  <c r="X515" i="1"/>
  <c r="W515" i="1"/>
  <c r="S515" i="1"/>
  <c r="R515" i="1"/>
  <c r="Q515" i="1"/>
  <c r="K515" i="1"/>
  <c r="FV514" i="1"/>
  <c r="FU514" i="1"/>
  <c r="FT514" i="1"/>
  <c r="FS514" i="1"/>
  <c r="FP514" i="1"/>
  <c r="FO514" i="1"/>
  <c r="FL514" i="1"/>
  <c r="FK514" i="1"/>
  <c r="FD514" i="1"/>
  <c r="FC514" i="1"/>
  <c r="EU514" i="1"/>
  <c r="ET514" i="1"/>
  <c r="ES514" i="1"/>
  <c r="ER514" i="1"/>
  <c r="EO514" i="1"/>
  <c r="EN514" i="1"/>
  <c r="EM514" i="1"/>
  <c r="EL514" i="1"/>
  <c r="EI514" i="1"/>
  <c r="EH514" i="1"/>
  <c r="EG514" i="1"/>
  <c r="EF514" i="1"/>
  <c r="EE514" i="1"/>
  <c r="ED514" i="1"/>
  <c r="DK514" i="1"/>
  <c r="DJ514" i="1"/>
  <c r="DG514" i="1"/>
  <c r="DF514" i="1"/>
  <c r="DE514" i="1"/>
  <c r="DD514" i="1"/>
  <c r="DC514" i="1"/>
  <c r="DB514" i="1"/>
  <c r="CK514" i="1"/>
  <c r="CJ514" i="1"/>
  <c r="CE514" i="1"/>
  <c r="CD514" i="1"/>
  <c r="CC514" i="1"/>
  <c r="BM514" i="1"/>
  <c r="BL514" i="1"/>
  <c r="BK514" i="1"/>
  <c r="BJ514" i="1"/>
  <c r="BI514" i="1"/>
  <c r="BH514" i="1"/>
  <c r="BG514" i="1"/>
  <c r="BF514" i="1"/>
  <c r="BC514" i="1"/>
  <c r="BB514" i="1"/>
  <c r="BA514" i="1"/>
  <c r="AZ514" i="1"/>
  <c r="AY514" i="1"/>
  <c r="AX514" i="1"/>
  <c r="AK514" i="1"/>
  <c r="AJ514" i="1"/>
  <c r="AI514" i="1"/>
  <c r="AE514" i="1"/>
  <c r="AD514" i="1"/>
  <c r="AC514" i="1"/>
  <c r="Y514" i="1"/>
  <c r="X514" i="1"/>
  <c r="W514" i="1"/>
  <c r="S514" i="1"/>
  <c r="R514" i="1"/>
  <c r="Q514" i="1"/>
  <c r="K514" i="1"/>
  <c r="FV513" i="1"/>
  <c r="FU513" i="1"/>
  <c r="FT513" i="1"/>
  <c r="FS513" i="1"/>
  <c r="FP513" i="1"/>
  <c r="FO513" i="1"/>
  <c r="EO513" i="1"/>
  <c r="EN513" i="1"/>
  <c r="EM513" i="1"/>
  <c r="EL513" i="1"/>
  <c r="EI513" i="1"/>
  <c r="EH513" i="1"/>
  <c r="EG513" i="1"/>
  <c r="EF513" i="1"/>
  <c r="EE513" i="1"/>
  <c r="ED513" i="1"/>
  <c r="DG513" i="1"/>
  <c r="DF513" i="1"/>
  <c r="DE513" i="1"/>
  <c r="DD513" i="1"/>
  <c r="DC513" i="1"/>
  <c r="DB513" i="1"/>
  <c r="CK513" i="1"/>
  <c r="CJ513" i="1"/>
  <c r="CE513" i="1"/>
  <c r="CD513" i="1"/>
  <c r="CC513" i="1"/>
  <c r="BM513" i="1"/>
  <c r="BL513" i="1"/>
  <c r="BK513" i="1"/>
  <c r="BJ513" i="1"/>
  <c r="BI513" i="1"/>
  <c r="BH513" i="1"/>
  <c r="BG513" i="1"/>
  <c r="BF513" i="1"/>
  <c r="BC513" i="1"/>
  <c r="BB513" i="1"/>
  <c r="BA513" i="1"/>
  <c r="AZ513" i="1"/>
  <c r="AY513" i="1"/>
  <c r="AX513" i="1"/>
  <c r="AK513" i="1"/>
  <c r="AJ513" i="1"/>
  <c r="AI513" i="1"/>
  <c r="AE513" i="1"/>
  <c r="AD513" i="1"/>
  <c r="AC513" i="1"/>
  <c r="Y513" i="1"/>
  <c r="X513" i="1"/>
  <c r="W513" i="1"/>
  <c r="S513" i="1"/>
  <c r="R513" i="1"/>
  <c r="Q513" i="1"/>
  <c r="K513" i="1"/>
  <c r="FV512" i="1"/>
  <c r="FU512" i="1"/>
  <c r="FT512" i="1"/>
  <c r="FS512" i="1"/>
  <c r="FL512" i="1"/>
  <c r="FK512" i="1"/>
  <c r="FF512" i="1"/>
  <c r="FE512" i="1"/>
  <c r="FD512" i="1"/>
  <c r="FC512" i="1"/>
  <c r="ES512" i="1"/>
  <c r="ER512" i="1"/>
  <c r="EO512" i="1"/>
  <c r="EN512" i="1"/>
  <c r="EM512" i="1"/>
  <c r="EL512" i="1"/>
  <c r="EI512" i="1"/>
  <c r="EH512" i="1"/>
  <c r="EG512" i="1"/>
  <c r="EF512" i="1"/>
  <c r="EE512" i="1"/>
  <c r="ED512" i="1"/>
  <c r="DU512" i="1"/>
  <c r="DT512" i="1"/>
  <c r="DS512" i="1"/>
  <c r="DR512" i="1"/>
  <c r="DQ512" i="1"/>
  <c r="DP512" i="1"/>
  <c r="DG512" i="1"/>
  <c r="DF512" i="1"/>
  <c r="DE512" i="1"/>
  <c r="DD512" i="1"/>
  <c r="DC512" i="1"/>
  <c r="DB512" i="1"/>
  <c r="CK512" i="1"/>
  <c r="CJ512" i="1"/>
  <c r="CE512" i="1"/>
  <c r="CD512" i="1"/>
  <c r="CC512" i="1"/>
  <c r="BM512" i="1"/>
  <c r="BL512" i="1"/>
  <c r="BK512" i="1"/>
  <c r="BJ512" i="1"/>
  <c r="BI512" i="1"/>
  <c r="BH512" i="1"/>
  <c r="BG512" i="1"/>
  <c r="BF512" i="1"/>
  <c r="BC512" i="1"/>
  <c r="BB512" i="1"/>
  <c r="BA512" i="1"/>
  <c r="AZ512" i="1"/>
  <c r="AY512" i="1"/>
  <c r="AX512" i="1"/>
  <c r="AK512" i="1"/>
  <c r="AJ512" i="1"/>
  <c r="AI512" i="1"/>
  <c r="AE512" i="1"/>
  <c r="AD512" i="1"/>
  <c r="AC512" i="1"/>
  <c r="Y512" i="1"/>
  <c r="X512" i="1"/>
  <c r="W512" i="1"/>
  <c r="S512" i="1"/>
  <c r="R512" i="1"/>
  <c r="Q512" i="1"/>
  <c r="K512" i="1"/>
  <c r="FV511" i="1"/>
  <c r="FU511" i="1"/>
  <c r="FT511" i="1"/>
  <c r="FS511" i="1"/>
  <c r="FR511" i="1"/>
  <c r="FQ511" i="1"/>
  <c r="FP511" i="1"/>
  <c r="FO511" i="1"/>
  <c r="FN511" i="1"/>
  <c r="FM511" i="1"/>
  <c r="FL511" i="1"/>
  <c r="FK511" i="1"/>
  <c r="FJ511" i="1"/>
  <c r="FI511" i="1"/>
  <c r="FH511" i="1"/>
  <c r="FG511" i="1"/>
  <c r="FF511" i="1"/>
  <c r="FE511" i="1"/>
  <c r="EW511" i="1"/>
  <c r="EV511" i="1"/>
  <c r="EU511" i="1"/>
  <c r="ET511" i="1"/>
  <c r="ES511" i="1"/>
  <c r="ER511" i="1"/>
  <c r="EQ511" i="1"/>
  <c r="EP511" i="1"/>
  <c r="EO511" i="1"/>
  <c r="EN511" i="1"/>
  <c r="EM511" i="1"/>
  <c r="EL511" i="1"/>
  <c r="EI511" i="1"/>
  <c r="EH511" i="1"/>
  <c r="EG511" i="1"/>
  <c r="EF511" i="1"/>
  <c r="EE511" i="1"/>
  <c r="ED511" i="1"/>
  <c r="DW511" i="1"/>
  <c r="DV511" i="1"/>
  <c r="DQ511" i="1"/>
  <c r="DP511" i="1"/>
  <c r="DO511" i="1"/>
  <c r="DN511" i="1"/>
  <c r="DM511" i="1"/>
  <c r="DL511" i="1"/>
  <c r="DK511" i="1"/>
  <c r="DJ511" i="1"/>
  <c r="DI511" i="1"/>
  <c r="DH511" i="1"/>
  <c r="DG511" i="1"/>
  <c r="DF511" i="1"/>
  <c r="DE511" i="1"/>
  <c r="DD511" i="1"/>
  <c r="DC511" i="1"/>
  <c r="DB511" i="1"/>
  <c r="CK511" i="1"/>
  <c r="CJ511" i="1"/>
  <c r="CI511" i="1"/>
  <c r="CH511" i="1"/>
  <c r="CE511" i="1"/>
  <c r="CD511" i="1"/>
  <c r="CC511" i="1"/>
  <c r="BM511" i="1"/>
  <c r="BL511" i="1"/>
  <c r="BK511" i="1"/>
  <c r="BJ511" i="1"/>
  <c r="BI511" i="1"/>
  <c r="BH511" i="1"/>
  <c r="BG511" i="1"/>
  <c r="BF511" i="1"/>
  <c r="BC511" i="1"/>
  <c r="BB511" i="1"/>
  <c r="BA511" i="1"/>
  <c r="AZ511" i="1"/>
  <c r="AY511" i="1"/>
  <c r="AX511" i="1"/>
  <c r="AK511" i="1"/>
  <c r="AJ511" i="1"/>
  <c r="AI511" i="1"/>
  <c r="AE511" i="1"/>
  <c r="AD511" i="1"/>
  <c r="AC511" i="1"/>
  <c r="Y511" i="1"/>
  <c r="X511" i="1"/>
  <c r="W511" i="1"/>
  <c r="S511" i="1"/>
  <c r="R511" i="1"/>
  <c r="Q511" i="1"/>
  <c r="K511" i="1"/>
  <c r="FV510" i="1"/>
  <c r="FU510" i="1"/>
  <c r="FT510" i="1"/>
  <c r="FS510" i="1"/>
  <c r="FR510" i="1"/>
  <c r="FQ510" i="1"/>
  <c r="FP510" i="1"/>
  <c r="FO510" i="1"/>
  <c r="FN510" i="1"/>
  <c r="FM510" i="1"/>
  <c r="FL510" i="1"/>
  <c r="FK510" i="1"/>
  <c r="FJ510" i="1"/>
  <c r="FI510" i="1"/>
  <c r="FH510" i="1"/>
  <c r="FG510" i="1"/>
  <c r="FF510" i="1"/>
  <c r="FE510" i="1"/>
  <c r="FD510" i="1"/>
  <c r="FC510" i="1"/>
  <c r="EW510" i="1"/>
  <c r="EV510" i="1"/>
  <c r="EU510" i="1"/>
  <c r="ET510" i="1"/>
  <c r="ES510" i="1"/>
  <c r="ER510" i="1"/>
  <c r="EQ510" i="1"/>
  <c r="EP510" i="1"/>
  <c r="EO510" i="1"/>
  <c r="EN510" i="1"/>
  <c r="EM510" i="1"/>
  <c r="EL510" i="1"/>
  <c r="EI510" i="1"/>
  <c r="EH510" i="1"/>
  <c r="EG510" i="1"/>
  <c r="EF510" i="1"/>
  <c r="EE510" i="1"/>
  <c r="ED510" i="1"/>
  <c r="DU510" i="1"/>
  <c r="DT510" i="1"/>
  <c r="DS510" i="1"/>
  <c r="DR510" i="1"/>
  <c r="DQ510" i="1"/>
  <c r="DP510" i="1"/>
  <c r="DO510" i="1"/>
  <c r="DN510" i="1"/>
  <c r="DK510" i="1"/>
  <c r="DJ510" i="1"/>
  <c r="DI510" i="1"/>
  <c r="DH510" i="1"/>
  <c r="DG510" i="1"/>
  <c r="DF510" i="1"/>
  <c r="DE510" i="1"/>
  <c r="DD510" i="1"/>
  <c r="DC510" i="1"/>
  <c r="DB510" i="1"/>
  <c r="CK510" i="1"/>
  <c r="CJ510" i="1"/>
  <c r="CH510" i="1"/>
  <c r="CE510" i="1"/>
  <c r="CD510" i="1"/>
  <c r="CC510" i="1"/>
  <c r="BM510" i="1"/>
  <c r="BL510" i="1"/>
  <c r="BK510" i="1"/>
  <c r="BJ510" i="1"/>
  <c r="BI510" i="1"/>
  <c r="BH510" i="1"/>
  <c r="BG510" i="1"/>
  <c r="BF510" i="1"/>
  <c r="BC510" i="1"/>
  <c r="BB510" i="1"/>
  <c r="BA510" i="1"/>
  <c r="AZ510" i="1"/>
  <c r="AY510" i="1"/>
  <c r="AX510" i="1"/>
  <c r="AK510" i="1"/>
  <c r="AJ510" i="1"/>
  <c r="AI510" i="1"/>
  <c r="AE510" i="1"/>
  <c r="AD510" i="1"/>
  <c r="AC510" i="1"/>
  <c r="Y510" i="1"/>
  <c r="X510" i="1"/>
  <c r="W510" i="1"/>
  <c r="S510" i="1"/>
  <c r="R510" i="1"/>
  <c r="Q510" i="1"/>
  <c r="K510" i="1"/>
  <c r="FV509" i="1"/>
  <c r="FU509" i="1"/>
  <c r="FT509" i="1"/>
  <c r="FS509" i="1"/>
  <c r="FP509" i="1"/>
  <c r="FO509" i="1"/>
  <c r="FN509" i="1"/>
  <c r="FM509" i="1"/>
  <c r="FL509" i="1"/>
  <c r="FK509" i="1"/>
  <c r="FF509" i="1"/>
  <c r="FE509" i="1"/>
  <c r="FD509" i="1"/>
  <c r="FC509" i="1"/>
  <c r="EW509" i="1"/>
  <c r="EV509" i="1"/>
  <c r="EU509" i="1"/>
  <c r="ET509" i="1"/>
  <c r="ES509" i="1"/>
  <c r="ER509" i="1"/>
  <c r="EO509" i="1"/>
  <c r="EN509" i="1"/>
  <c r="EM509" i="1"/>
  <c r="EL509" i="1"/>
  <c r="EI509" i="1"/>
  <c r="EH509" i="1"/>
  <c r="EG509" i="1"/>
  <c r="EF509" i="1"/>
  <c r="EE509" i="1"/>
  <c r="ED509" i="1"/>
  <c r="DO509" i="1"/>
  <c r="DN509" i="1"/>
  <c r="DK509" i="1"/>
  <c r="DJ509" i="1"/>
  <c r="DG509" i="1"/>
  <c r="DF509" i="1"/>
  <c r="DE509" i="1"/>
  <c r="DD509" i="1"/>
  <c r="DC509" i="1"/>
  <c r="DB509" i="1"/>
  <c r="CK509" i="1"/>
  <c r="CJ509" i="1"/>
  <c r="CE509" i="1"/>
  <c r="CD509" i="1"/>
  <c r="CC509" i="1"/>
  <c r="BM509" i="1"/>
  <c r="BL509" i="1"/>
  <c r="BK509" i="1"/>
  <c r="BJ509" i="1"/>
  <c r="BI509" i="1"/>
  <c r="BH509" i="1"/>
  <c r="BG509" i="1"/>
  <c r="BF509" i="1"/>
  <c r="BC509" i="1"/>
  <c r="BB509" i="1"/>
  <c r="BA509" i="1"/>
  <c r="AZ509" i="1"/>
  <c r="AY509" i="1"/>
  <c r="AX509" i="1"/>
  <c r="AK509" i="1"/>
  <c r="AJ509" i="1"/>
  <c r="AI509" i="1"/>
  <c r="AE509" i="1"/>
  <c r="AD509" i="1"/>
  <c r="AC509" i="1"/>
  <c r="Y509" i="1"/>
  <c r="X509" i="1"/>
  <c r="W509" i="1"/>
  <c r="S509" i="1"/>
  <c r="R509" i="1"/>
  <c r="Q509" i="1"/>
  <c r="K509" i="1"/>
  <c r="FV508" i="1"/>
  <c r="FU508" i="1"/>
  <c r="FT508" i="1"/>
  <c r="FS508" i="1"/>
  <c r="FR508" i="1"/>
  <c r="FQ508" i="1"/>
  <c r="FP508" i="1"/>
  <c r="FO508" i="1"/>
  <c r="FN508" i="1"/>
  <c r="FM508" i="1"/>
  <c r="FL508" i="1"/>
  <c r="FK508" i="1"/>
  <c r="FJ508" i="1"/>
  <c r="FI508" i="1"/>
  <c r="FF508" i="1"/>
  <c r="FE508" i="1"/>
  <c r="EW508" i="1"/>
  <c r="EV508" i="1"/>
  <c r="EU508" i="1"/>
  <c r="ET508" i="1"/>
  <c r="ES508" i="1"/>
  <c r="ER508" i="1"/>
  <c r="EQ508" i="1"/>
  <c r="EP508" i="1"/>
  <c r="EO508" i="1"/>
  <c r="EN508" i="1"/>
  <c r="EM508" i="1"/>
  <c r="EL508" i="1"/>
  <c r="EI508" i="1"/>
  <c r="EH508" i="1"/>
  <c r="EG508" i="1"/>
  <c r="EF508" i="1"/>
  <c r="EE508" i="1"/>
  <c r="ED508" i="1"/>
  <c r="DU508" i="1"/>
  <c r="DT508" i="1"/>
  <c r="DQ508" i="1"/>
  <c r="DP508" i="1"/>
  <c r="DO508" i="1"/>
  <c r="DN508" i="1"/>
  <c r="DK508" i="1"/>
  <c r="DJ508" i="1"/>
  <c r="DG508" i="1"/>
  <c r="DF508" i="1"/>
  <c r="DE508" i="1"/>
  <c r="DD508" i="1"/>
  <c r="DC508" i="1"/>
  <c r="DB508" i="1"/>
  <c r="CK508" i="1"/>
  <c r="CJ508" i="1"/>
  <c r="CI508" i="1"/>
  <c r="CH508" i="1"/>
  <c r="CE508" i="1"/>
  <c r="CD508" i="1"/>
  <c r="CC508" i="1"/>
  <c r="BM508" i="1"/>
  <c r="BL508" i="1"/>
  <c r="BK508" i="1"/>
  <c r="BJ508" i="1"/>
  <c r="BI508" i="1"/>
  <c r="BH508" i="1"/>
  <c r="BG508" i="1"/>
  <c r="BF508" i="1"/>
  <c r="BC508" i="1"/>
  <c r="BB508" i="1"/>
  <c r="BA508" i="1"/>
  <c r="AZ508" i="1"/>
  <c r="AY508" i="1"/>
  <c r="AX508" i="1"/>
  <c r="AK508" i="1"/>
  <c r="AJ508" i="1"/>
  <c r="AI508" i="1"/>
  <c r="AE508" i="1"/>
  <c r="AD508" i="1"/>
  <c r="AC508" i="1"/>
  <c r="Y508" i="1"/>
  <c r="X508" i="1"/>
  <c r="W508" i="1"/>
  <c r="S508" i="1"/>
  <c r="R508" i="1"/>
  <c r="Q508" i="1"/>
  <c r="K508" i="1"/>
  <c r="FV507" i="1"/>
  <c r="FU507" i="1"/>
  <c r="FT507" i="1"/>
  <c r="FS507" i="1"/>
  <c r="FP507" i="1"/>
  <c r="FO507" i="1"/>
  <c r="FN507" i="1"/>
  <c r="FM507" i="1"/>
  <c r="FL507" i="1"/>
  <c r="FK507" i="1"/>
  <c r="FF507" i="1"/>
  <c r="FE507" i="1"/>
  <c r="EW507" i="1"/>
  <c r="EV507" i="1"/>
  <c r="EU507" i="1"/>
  <c r="ET507" i="1"/>
  <c r="ES507" i="1"/>
  <c r="ER507" i="1"/>
  <c r="EQ507" i="1"/>
  <c r="EP507" i="1"/>
  <c r="EO507" i="1"/>
  <c r="EN507" i="1"/>
  <c r="EM507" i="1"/>
  <c r="EL507" i="1"/>
  <c r="EI507" i="1"/>
  <c r="EH507" i="1"/>
  <c r="EG507" i="1"/>
  <c r="EF507" i="1"/>
  <c r="EE507" i="1"/>
  <c r="ED507" i="1"/>
  <c r="DU507" i="1"/>
  <c r="DT507" i="1"/>
  <c r="DQ507" i="1"/>
  <c r="DP507" i="1"/>
  <c r="DO507" i="1"/>
  <c r="DN507" i="1"/>
  <c r="DK507" i="1"/>
  <c r="DJ507" i="1"/>
  <c r="DI507" i="1"/>
  <c r="DH507" i="1"/>
  <c r="DG507" i="1"/>
  <c r="DF507" i="1"/>
  <c r="DE507" i="1"/>
  <c r="DD507" i="1"/>
  <c r="DC507" i="1"/>
  <c r="DB507" i="1"/>
  <c r="CK507" i="1"/>
  <c r="CJ507" i="1"/>
  <c r="CI507" i="1"/>
  <c r="CH507" i="1"/>
  <c r="CE507" i="1"/>
  <c r="CD507" i="1"/>
  <c r="CC507" i="1"/>
  <c r="BM507" i="1"/>
  <c r="BL507" i="1"/>
  <c r="BK507" i="1"/>
  <c r="BJ507" i="1"/>
  <c r="BI507" i="1"/>
  <c r="BH507" i="1"/>
  <c r="BG507" i="1"/>
  <c r="BF507" i="1"/>
  <c r="BC507" i="1"/>
  <c r="BB507" i="1"/>
  <c r="BA507" i="1"/>
  <c r="AZ507" i="1"/>
  <c r="AY507" i="1"/>
  <c r="AX507" i="1"/>
  <c r="AK507" i="1"/>
  <c r="AJ507" i="1"/>
  <c r="AI507" i="1"/>
  <c r="AE507" i="1"/>
  <c r="AD507" i="1"/>
  <c r="AC507" i="1"/>
  <c r="Y507" i="1"/>
  <c r="X507" i="1"/>
  <c r="W507" i="1"/>
  <c r="S507" i="1"/>
  <c r="R507" i="1"/>
  <c r="Q507" i="1"/>
  <c r="K507" i="1"/>
  <c r="FV506" i="1"/>
  <c r="FU506" i="1"/>
  <c r="FT506" i="1"/>
  <c r="FS506" i="1"/>
  <c r="FR506" i="1"/>
  <c r="FQ506" i="1"/>
  <c r="FP506" i="1"/>
  <c r="FO506" i="1"/>
  <c r="FN506" i="1"/>
  <c r="FM506" i="1"/>
  <c r="FL506" i="1"/>
  <c r="FK506" i="1"/>
  <c r="FJ506" i="1"/>
  <c r="FI506" i="1"/>
  <c r="FH506" i="1"/>
  <c r="FG506" i="1"/>
  <c r="FF506" i="1"/>
  <c r="FE506" i="1"/>
  <c r="FD506" i="1"/>
  <c r="FC506" i="1"/>
  <c r="EW506" i="1"/>
  <c r="EV506" i="1"/>
  <c r="EU506" i="1"/>
  <c r="ET506" i="1"/>
  <c r="ES506" i="1"/>
  <c r="ER506" i="1"/>
  <c r="EQ506" i="1"/>
  <c r="EP506" i="1"/>
  <c r="EO506" i="1"/>
  <c r="EN506" i="1"/>
  <c r="EM506" i="1"/>
  <c r="EL506" i="1"/>
  <c r="EI506" i="1"/>
  <c r="EH506" i="1"/>
  <c r="EG506" i="1"/>
  <c r="EF506" i="1"/>
  <c r="EE506" i="1"/>
  <c r="ED506" i="1"/>
  <c r="DW506" i="1"/>
  <c r="DV506" i="1"/>
  <c r="DU506" i="1"/>
  <c r="DT506" i="1"/>
  <c r="DS506" i="1"/>
  <c r="DR506" i="1"/>
  <c r="DQ506" i="1"/>
  <c r="DP506" i="1"/>
  <c r="DO506" i="1"/>
  <c r="DN506" i="1"/>
  <c r="DM506" i="1"/>
  <c r="DL506" i="1"/>
  <c r="DK506" i="1"/>
  <c r="DJ506" i="1"/>
  <c r="DI506" i="1"/>
  <c r="DH506" i="1"/>
  <c r="DG506" i="1"/>
  <c r="DF506" i="1"/>
  <c r="DE506" i="1"/>
  <c r="DD506" i="1"/>
  <c r="DC506" i="1"/>
  <c r="DB506" i="1"/>
  <c r="CU506" i="1"/>
  <c r="CT506" i="1"/>
  <c r="CK506" i="1"/>
  <c r="CJ506" i="1"/>
  <c r="CI506" i="1"/>
  <c r="CH506" i="1"/>
  <c r="CE506" i="1"/>
  <c r="CD506" i="1"/>
  <c r="CC506" i="1"/>
  <c r="BM506" i="1"/>
  <c r="BL506" i="1"/>
  <c r="BK506" i="1"/>
  <c r="BJ506" i="1"/>
  <c r="BI506" i="1"/>
  <c r="BH506" i="1"/>
  <c r="BG506" i="1"/>
  <c r="BF506" i="1"/>
  <c r="BC506" i="1"/>
  <c r="BB506" i="1"/>
  <c r="BA506" i="1"/>
  <c r="AZ506" i="1"/>
  <c r="AY506" i="1"/>
  <c r="AX506" i="1"/>
  <c r="AK506" i="1"/>
  <c r="AJ506" i="1"/>
  <c r="AI506" i="1"/>
  <c r="AE506" i="1"/>
  <c r="AD506" i="1"/>
  <c r="AC506" i="1"/>
  <c r="Y506" i="1"/>
  <c r="X506" i="1"/>
  <c r="W506" i="1"/>
  <c r="S506" i="1"/>
  <c r="R506" i="1"/>
  <c r="Q506" i="1"/>
  <c r="K506" i="1"/>
  <c r="FV505" i="1"/>
  <c r="FU505" i="1"/>
  <c r="FT505" i="1"/>
  <c r="FS505" i="1"/>
  <c r="FN505" i="1"/>
  <c r="FM505" i="1"/>
  <c r="EW505" i="1"/>
  <c r="EV505" i="1"/>
  <c r="EO505" i="1"/>
  <c r="EN505" i="1"/>
  <c r="EM505" i="1"/>
  <c r="EL505" i="1"/>
  <c r="EI505" i="1"/>
  <c r="EH505" i="1"/>
  <c r="EG505" i="1"/>
  <c r="EF505" i="1"/>
  <c r="EE505" i="1"/>
  <c r="ED505" i="1"/>
  <c r="DK505" i="1"/>
  <c r="DJ505" i="1"/>
  <c r="DG505" i="1"/>
  <c r="DF505" i="1"/>
  <c r="DE505" i="1"/>
  <c r="DD505" i="1"/>
  <c r="DC505" i="1"/>
  <c r="DB505" i="1"/>
  <c r="CK505" i="1"/>
  <c r="CJ505" i="1"/>
  <c r="CE505" i="1"/>
  <c r="CD505" i="1"/>
  <c r="CC505" i="1"/>
  <c r="BM505" i="1"/>
  <c r="BL505" i="1"/>
  <c r="BK505" i="1"/>
  <c r="BJ505" i="1"/>
  <c r="BI505" i="1"/>
  <c r="BH505" i="1"/>
  <c r="BG505" i="1"/>
  <c r="BF505" i="1"/>
  <c r="BC505" i="1"/>
  <c r="BB505" i="1"/>
  <c r="BA505" i="1"/>
  <c r="AZ505" i="1"/>
  <c r="AY505" i="1"/>
  <c r="AX505" i="1"/>
  <c r="AK505" i="1"/>
  <c r="AJ505" i="1"/>
  <c r="AI505" i="1"/>
  <c r="AE505" i="1"/>
  <c r="AD505" i="1"/>
  <c r="AC505" i="1"/>
  <c r="Y505" i="1"/>
  <c r="X505" i="1"/>
  <c r="W505" i="1"/>
  <c r="S505" i="1"/>
  <c r="R505" i="1"/>
  <c r="Q505" i="1"/>
  <c r="K505" i="1"/>
  <c r="FV504" i="1"/>
  <c r="FU504" i="1"/>
  <c r="FT504" i="1"/>
  <c r="FS504" i="1"/>
  <c r="FP504" i="1"/>
  <c r="FO504" i="1"/>
  <c r="FL504" i="1"/>
  <c r="FK504" i="1"/>
  <c r="FF504" i="1"/>
  <c r="FE504" i="1"/>
  <c r="ES504" i="1"/>
  <c r="ER504" i="1"/>
  <c r="EO504" i="1"/>
  <c r="EN504" i="1"/>
  <c r="EM504" i="1"/>
  <c r="EL504" i="1"/>
  <c r="EI504" i="1"/>
  <c r="EH504" i="1"/>
  <c r="EG504" i="1"/>
  <c r="EF504" i="1"/>
  <c r="EE504" i="1"/>
  <c r="ED504" i="1"/>
  <c r="DG504" i="1"/>
  <c r="DF504" i="1"/>
  <c r="DE504" i="1"/>
  <c r="DD504" i="1"/>
  <c r="DC504" i="1"/>
  <c r="DB504" i="1"/>
  <c r="CK504" i="1"/>
  <c r="CJ504" i="1"/>
  <c r="CE504" i="1"/>
  <c r="CD504" i="1"/>
  <c r="CC504" i="1"/>
  <c r="BM504" i="1"/>
  <c r="BL504" i="1"/>
  <c r="BK504" i="1"/>
  <c r="BJ504" i="1"/>
  <c r="BI504" i="1"/>
  <c r="BH504" i="1"/>
  <c r="BG504" i="1"/>
  <c r="BF504" i="1"/>
  <c r="BC504" i="1"/>
  <c r="BB504" i="1"/>
  <c r="BA504" i="1"/>
  <c r="AZ504" i="1"/>
  <c r="AY504" i="1"/>
  <c r="AX504" i="1"/>
  <c r="AK504" i="1"/>
  <c r="AJ504" i="1"/>
  <c r="AI504" i="1"/>
  <c r="AE504" i="1"/>
  <c r="AD504" i="1"/>
  <c r="AC504" i="1"/>
  <c r="Y504" i="1"/>
  <c r="X504" i="1"/>
  <c r="W504" i="1"/>
  <c r="S504" i="1"/>
  <c r="R504" i="1"/>
  <c r="Q504" i="1"/>
  <c r="K504" i="1"/>
  <c r="FV503" i="1"/>
  <c r="FU503" i="1"/>
  <c r="FT503" i="1"/>
  <c r="FS503" i="1"/>
  <c r="FR503" i="1"/>
  <c r="FQ503" i="1"/>
  <c r="FP503" i="1"/>
  <c r="FO503" i="1"/>
  <c r="FN503" i="1"/>
  <c r="FM503" i="1"/>
  <c r="EW503" i="1"/>
  <c r="EV503" i="1"/>
  <c r="EU503" i="1"/>
  <c r="ET503" i="1"/>
  <c r="ES503" i="1"/>
  <c r="ER503" i="1"/>
  <c r="EQ503" i="1"/>
  <c r="EP503" i="1"/>
  <c r="EO503" i="1"/>
  <c r="EN503" i="1"/>
  <c r="EM503" i="1"/>
  <c r="EL503" i="1"/>
  <c r="EI503" i="1"/>
  <c r="EH503" i="1"/>
  <c r="EG503" i="1"/>
  <c r="EF503" i="1"/>
  <c r="EE503" i="1"/>
  <c r="ED503" i="1"/>
  <c r="DO503" i="1"/>
  <c r="DN503" i="1"/>
  <c r="DI503" i="1"/>
  <c r="DH503" i="1"/>
  <c r="DG503" i="1"/>
  <c r="DF503" i="1"/>
  <c r="DE503" i="1"/>
  <c r="DD503" i="1"/>
  <c r="DC503" i="1"/>
  <c r="DB503" i="1"/>
  <c r="CK503" i="1"/>
  <c r="CJ503" i="1"/>
  <c r="CE503" i="1"/>
  <c r="CD503" i="1"/>
  <c r="CC503" i="1"/>
  <c r="BM503" i="1"/>
  <c r="BL503" i="1"/>
  <c r="BK503" i="1"/>
  <c r="BJ503" i="1"/>
  <c r="BI503" i="1"/>
  <c r="BH503" i="1"/>
  <c r="BG503" i="1"/>
  <c r="BF503" i="1"/>
  <c r="BC503" i="1"/>
  <c r="BB503" i="1"/>
  <c r="BA503" i="1"/>
  <c r="AZ503" i="1"/>
  <c r="AY503" i="1"/>
  <c r="AX503" i="1"/>
  <c r="AK503" i="1"/>
  <c r="AJ503" i="1"/>
  <c r="AI503" i="1"/>
  <c r="AE503" i="1"/>
  <c r="AD503" i="1"/>
  <c r="AC503" i="1"/>
  <c r="Y503" i="1"/>
  <c r="X503" i="1"/>
  <c r="W503" i="1"/>
  <c r="S503" i="1"/>
  <c r="R503" i="1"/>
  <c r="Q503" i="1"/>
  <c r="K503" i="1"/>
  <c r="FV502" i="1"/>
  <c r="FU502" i="1"/>
  <c r="FT502" i="1"/>
  <c r="FS502" i="1"/>
  <c r="FR502" i="1"/>
  <c r="FQ502" i="1"/>
  <c r="FP502" i="1"/>
  <c r="FO502" i="1"/>
  <c r="FN502" i="1"/>
  <c r="FM502" i="1"/>
  <c r="FL502" i="1"/>
  <c r="FK502" i="1"/>
  <c r="FJ502" i="1"/>
  <c r="FI502" i="1"/>
  <c r="FF502" i="1"/>
  <c r="FE502" i="1"/>
  <c r="FD502" i="1"/>
  <c r="FC502" i="1"/>
  <c r="EW502" i="1"/>
  <c r="EV502" i="1"/>
  <c r="EU502" i="1"/>
  <c r="ET502" i="1"/>
  <c r="ES502" i="1"/>
  <c r="ER502" i="1"/>
  <c r="EQ502" i="1"/>
  <c r="EP502" i="1"/>
  <c r="EO502" i="1"/>
  <c r="EN502" i="1"/>
  <c r="EM502" i="1"/>
  <c r="EL502" i="1"/>
  <c r="EI502" i="1"/>
  <c r="EH502" i="1"/>
  <c r="EG502" i="1"/>
  <c r="EF502" i="1"/>
  <c r="EE502" i="1"/>
  <c r="ED502" i="1"/>
  <c r="DW502" i="1"/>
  <c r="DV502" i="1"/>
  <c r="DS502" i="1"/>
  <c r="DR502" i="1"/>
  <c r="DQ502" i="1"/>
  <c r="DP502" i="1"/>
  <c r="DO502" i="1"/>
  <c r="DN502" i="1"/>
  <c r="DM502" i="1"/>
  <c r="DL502" i="1"/>
  <c r="DK502" i="1"/>
  <c r="DJ502" i="1"/>
  <c r="DI502" i="1"/>
  <c r="DH502" i="1"/>
  <c r="DG502" i="1"/>
  <c r="DF502" i="1"/>
  <c r="DE502" i="1"/>
  <c r="DD502" i="1"/>
  <c r="DC502" i="1"/>
  <c r="DB502" i="1"/>
  <c r="CU502" i="1"/>
  <c r="CT502" i="1"/>
  <c r="CK502" i="1"/>
  <c r="CJ502" i="1"/>
  <c r="CH502" i="1"/>
  <c r="CE502" i="1"/>
  <c r="CD502" i="1"/>
  <c r="CC502" i="1"/>
  <c r="BM502" i="1"/>
  <c r="BL502" i="1"/>
  <c r="BK502" i="1"/>
  <c r="BJ502" i="1"/>
  <c r="BI502" i="1"/>
  <c r="BH502" i="1"/>
  <c r="BG502" i="1"/>
  <c r="BF502" i="1"/>
  <c r="BC502" i="1"/>
  <c r="BB502" i="1"/>
  <c r="BA502" i="1"/>
  <c r="AZ502" i="1"/>
  <c r="AY502" i="1"/>
  <c r="AX502" i="1"/>
  <c r="AK502" i="1"/>
  <c r="AJ502" i="1"/>
  <c r="AI502" i="1"/>
  <c r="AE502" i="1"/>
  <c r="AD502" i="1"/>
  <c r="AC502" i="1"/>
  <c r="Y502" i="1"/>
  <c r="X502" i="1"/>
  <c r="W502" i="1"/>
  <c r="S502" i="1"/>
  <c r="R502" i="1"/>
  <c r="Q502" i="1"/>
  <c r="K502" i="1"/>
  <c r="FV501" i="1"/>
  <c r="FU501" i="1"/>
  <c r="FT501" i="1"/>
  <c r="FS501" i="1"/>
  <c r="FP501" i="1"/>
  <c r="FO501" i="1"/>
  <c r="FN501" i="1"/>
  <c r="FM501" i="1"/>
  <c r="FL501" i="1"/>
  <c r="FK501" i="1"/>
  <c r="FJ501" i="1"/>
  <c r="FI501" i="1"/>
  <c r="FD501" i="1"/>
  <c r="FC501" i="1"/>
  <c r="EU501" i="1"/>
  <c r="ET501" i="1"/>
  <c r="EO501" i="1"/>
  <c r="EN501" i="1"/>
  <c r="EM501" i="1"/>
  <c r="EL501" i="1"/>
  <c r="EI501" i="1"/>
  <c r="EH501" i="1"/>
  <c r="EG501" i="1"/>
  <c r="EF501" i="1"/>
  <c r="EE501" i="1"/>
  <c r="ED501" i="1"/>
  <c r="DK501" i="1"/>
  <c r="DJ501" i="1"/>
  <c r="DI501" i="1"/>
  <c r="DH501" i="1"/>
  <c r="DG501" i="1"/>
  <c r="DF501" i="1"/>
  <c r="DE501" i="1"/>
  <c r="DD501" i="1"/>
  <c r="DC501" i="1"/>
  <c r="DB501" i="1"/>
  <c r="CK501" i="1"/>
  <c r="CJ501" i="1"/>
  <c r="CI501" i="1"/>
  <c r="CH501" i="1"/>
  <c r="CE501" i="1"/>
  <c r="CD501" i="1"/>
  <c r="CC501" i="1"/>
  <c r="BM501" i="1"/>
  <c r="BL501" i="1"/>
  <c r="BK501" i="1"/>
  <c r="BJ501" i="1"/>
  <c r="BI501" i="1"/>
  <c r="BH501" i="1"/>
  <c r="BG501" i="1"/>
  <c r="BF501" i="1"/>
  <c r="BC501" i="1"/>
  <c r="BB501" i="1"/>
  <c r="BA501" i="1"/>
  <c r="AZ501" i="1"/>
  <c r="AY501" i="1"/>
  <c r="AX501" i="1"/>
  <c r="AK501" i="1"/>
  <c r="AJ501" i="1"/>
  <c r="AI501" i="1"/>
  <c r="AE501" i="1"/>
  <c r="AD501" i="1"/>
  <c r="AC501" i="1"/>
  <c r="Y501" i="1"/>
  <c r="X501" i="1"/>
  <c r="W501" i="1"/>
  <c r="S501" i="1"/>
  <c r="R501" i="1"/>
  <c r="Q501" i="1"/>
  <c r="K501" i="1"/>
  <c r="FV500" i="1"/>
  <c r="FU500" i="1"/>
  <c r="FT500" i="1"/>
  <c r="FS500" i="1"/>
  <c r="FR500" i="1"/>
  <c r="FQ500" i="1"/>
  <c r="FP500" i="1"/>
  <c r="FO500" i="1"/>
  <c r="FN500" i="1"/>
  <c r="FM500" i="1"/>
  <c r="EW500" i="1"/>
  <c r="EV500" i="1"/>
  <c r="ES500" i="1"/>
  <c r="ER500" i="1"/>
  <c r="EQ500" i="1"/>
  <c r="EP500" i="1"/>
  <c r="EO500" i="1"/>
  <c r="EN500" i="1"/>
  <c r="EM500" i="1"/>
  <c r="EL500" i="1"/>
  <c r="EI500" i="1"/>
  <c r="EH500" i="1"/>
  <c r="EG500" i="1"/>
  <c r="EF500" i="1"/>
  <c r="EE500" i="1"/>
  <c r="ED500" i="1"/>
  <c r="DY500" i="1"/>
  <c r="DX500" i="1"/>
  <c r="DS500" i="1"/>
  <c r="DR500" i="1"/>
  <c r="DQ500" i="1"/>
  <c r="DP500" i="1"/>
  <c r="DO500" i="1"/>
  <c r="DN500" i="1"/>
  <c r="DK500" i="1"/>
  <c r="DJ500" i="1"/>
  <c r="DG500" i="1"/>
  <c r="DF500" i="1"/>
  <c r="DE500" i="1"/>
  <c r="DD500" i="1"/>
  <c r="DC500" i="1"/>
  <c r="DB500" i="1"/>
  <c r="CK500" i="1"/>
  <c r="CJ500" i="1"/>
  <c r="CE500" i="1"/>
  <c r="CD500" i="1"/>
  <c r="CC500" i="1"/>
  <c r="BM500" i="1"/>
  <c r="BL500" i="1"/>
  <c r="BK500" i="1"/>
  <c r="BJ500" i="1"/>
  <c r="BI500" i="1"/>
  <c r="BH500" i="1"/>
  <c r="BG500" i="1"/>
  <c r="BF500" i="1"/>
  <c r="BC500" i="1"/>
  <c r="BB500" i="1"/>
  <c r="BA500" i="1"/>
  <c r="AZ500" i="1"/>
  <c r="AY500" i="1"/>
  <c r="AX500" i="1"/>
  <c r="AK500" i="1"/>
  <c r="AJ500" i="1"/>
  <c r="AI500" i="1"/>
  <c r="AE500" i="1"/>
  <c r="AD500" i="1"/>
  <c r="AC500" i="1"/>
  <c r="Y500" i="1"/>
  <c r="X500" i="1"/>
  <c r="W500" i="1"/>
  <c r="S500" i="1"/>
  <c r="R500" i="1"/>
  <c r="Q500" i="1"/>
  <c r="K500" i="1"/>
  <c r="FV499" i="1"/>
  <c r="FU499" i="1"/>
  <c r="FT499" i="1"/>
  <c r="FS499" i="1"/>
  <c r="FP499" i="1"/>
  <c r="FO499" i="1"/>
  <c r="FN499" i="1"/>
  <c r="FM499" i="1"/>
  <c r="EW499" i="1"/>
  <c r="EV499" i="1"/>
  <c r="EU499" i="1"/>
  <c r="ET499" i="1"/>
  <c r="ES499" i="1"/>
  <c r="ER499" i="1"/>
  <c r="EQ499" i="1"/>
  <c r="EP499" i="1"/>
  <c r="EO499" i="1"/>
  <c r="EN499" i="1"/>
  <c r="EM499" i="1"/>
  <c r="EL499" i="1"/>
  <c r="EI499" i="1"/>
  <c r="EH499" i="1"/>
  <c r="EG499" i="1"/>
  <c r="EF499" i="1"/>
  <c r="EE499" i="1"/>
  <c r="ED499" i="1"/>
  <c r="DO499" i="1"/>
  <c r="DN499" i="1"/>
  <c r="DM499" i="1"/>
  <c r="DL499" i="1"/>
  <c r="DK499" i="1"/>
  <c r="DJ499" i="1"/>
  <c r="DI499" i="1"/>
  <c r="DH499" i="1"/>
  <c r="DG499" i="1"/>
  <c r="DF499" i="1"/>
  <c r="DE499" i="1"/>
  <c r="DD499" i="1"/>
  <c r="DC499" i="1"/>
  <c r="DB499" i="1"/>
  <c r="CK499" i="1"/>
  <c r="CJ499" i="1"/>
  <c r="CI499" i="1"/>
  <c r="CH499" i="1"/>
  <c r="CE499" i="1"/>
  <c r="CD499" i="1"/>
  <c r="CC499" i="1"/>
  <c r="BM499" i="1"/>
  <c r="BL499" i="1"/>
  <c r="BK499" i="1"/>
  <c r="BJ499" i="1"/>
  <c r="BI499" i="1"/>
  <c r="BH499" i="1"/>
  <c r="BG499" i="1"/>
  <c r="BF499" i="1"/>
  <c r="BC499" i="1"/>
  <c r="BB499" i="1"/>
  <c r="BA499" i="1"/>
  <c r="AZ499" i="1"/>
  <c r="AY499" i="1"/>
  <c r="AX499" i="1"/>
  <c r="AK499" i="1"/>
  <c r="AJ499" i="1"/>
  <c r="AI499" i="1"/>
  <c r="AE499" i="1"/>
  <c r="AD499" i="1"/>
  <c r="AC499" i="1"/>
  <c r="Y499" i="1"/>
  <c r="X499" i="1"/>
  <c r="W499" i="1"/>
  <c r="S499" i="1"/>
  <c r="R499" i="1"/>
  <c r="Q499" i="1"/>
  <c r="K499" i="1"/>
  <c r="FV498" i="1"/>
  <c r="FU498" i="1"/>
  <c r="FT498" i="1"/>
  <c r="FS498" i="1"/>
  <c r="FR498" i="1"/>
  <c r="FQ498" i="1"/>
  <c r="FP498" i="1"/>
  <c r="FO498" i="1"/>
  <c r="FN498" i="1"/>
  <c r="FM498" i="1"/>
  <c r="FL498" i="1"/>
  <c r="FK498" i="1"/>
  <c r="FF498" i="1"/>
  <c r="FE498" i="1"/>
  <c r="FD498" i="1"/>
  <c r="FC498" i="1"/>
  <c r="EW498" i="1"/>
  <c r="EV498" i="1"/>
  <c r="EU498" i="1"/>
  <c r="ET498" i="1"/>
  <c r="ES498" i="1"/>
  <c r="ER498" i="1"/>
  <c r="EQ498" i="1"/>
  <c r="EP498" i="1"/>
  <c r="EO498" i="1"/>
  <c r="EN498" i="1"/>
  <c r="EM498" i="1"/>
  <c r="EL498" i="1"/>
  <c r="EI498" i="1"/>
  <c r="EH498" i="1"/>
  <c r="EG498" i="1"/>
  <c r="EF498" i="1"/>
  <c r="EE498" i="1"/>
  <c r="ED498" i="1"/>
  <c r="DO498" i="1"/>
  <c r="DN498" i="1"/>
  <c r="DM498" i="1"/>
  <c r="DL498" i="1"/>
  <c r="DK498" i="1"/>
  <c r="DJ498" i="1"/>
  <c r="DG498" i="1"/>
  <c r="DF498" i="1"/>
  <c r="DE498" i="1"/>
  <c r="DD498" i="1"/>
  <c r="DC498" i="1"/>
  <c r="DB498" i="1"/>
  <c r="DA498" i="1"/>
  <c r="CZ498" i="1"/>
  <c r="CK498" i="1"/>
  <c r="CJ498" i="1"/>
  <c r="CE498" i="1"/>
  <c r="CD498" i="1"/>
  <c r="CC498" i="1"/>
  <c r="BM498" i="1"/>
  <c r="BL498" i="1"/>
  <c r="BK498" i="1"/>
  <c r="BJ498" i="1"/>
  <c r="BI498" i="1"/>
  <c r="BH498" i="1"/>
  <c r="BG498" i="1"/>
  <c r="BF498" i="1"/>
  <c r="BC498" i="1"/>
  <c r="BB498" i="1"/>
  <c r="BA498" i="1"/>
  <c r="AZ498" i="1"/>
  <c r="AY498" i="1"/>
  <c r="AX498" i="1"/>
  <c r="AK498" i="1"/>
  <c r="AJ498" i="1"/>
  <c r="AI498" i="1"/>
  <c r="AE498" i="1"/>
  <c r="AD498" i="1"/>
  <c r="AC498" i="1"/>
  <c r="Y498" i="1"/>
  <c r="X498" i="1"/>
  <c r="W498" i="1"/>
  <c r="S498" i="1"/>
  <c r="R498" i="1"/>
  <c r="Q498" i="1"/>
  <c r="K498" i="1"/>
  <c r="FV497" i="1"/>
  <c r="FU497" i="1"/>
  <c r="FT497" i="1"/>
  <c r="FS497" i="1"/>
  <c r="FP497" i="1"/>
  <c r="FO497" i="1"/>
  <c r="FN497" i="1"/>
  <c r="FM497" i="1"/>
  <c r="FL497" i="1"/>
  <c r="FK497" i="1"/>
  <c r="FJ497" i="1"/>
  <c r="FI497" i="1"/>
  <c r="FF497" i="1"/>
  <c r="FE497" i="1"/>
  <c r="FD497" i="1"/>
  <c r="FC497" i="1"/>
  <c r="EU497" i="1"/>
  <c r="ET497" i="1"/>
  <c r="EO497" i="1"/>
  <c r="EN497" i="1"/>
  <c r="EM497" i="1"/>
  <c r="EL497" i="1"/>
  <c r="EI497" i="1"/>
  <c r="EH497" i="1"/>
  <c r="EG497" i="1"/>
  <c r="EF497" i="1"/>
  <c r="EE497" i="1"/>
  <c r="ED497" i="1"/>
  <c r="DS497" i="1"/>
  <c r="DR497" i="1"/>
  <c r="DQ497" i="1"/>
  <c r="DP497" i="1"/>
  <c r="DI497" i="1"/>
  <c r="DH497" i="1"/>
  <c r="DG497" i="1"/>
  <c r="DF497" i="1"/>
  <c r="DE497" i="1"/>
  <c r="DD497" i="1"/>
  <c r="DC497" i="1"/>
  <c r="DB497" i="1"/>
  <c r="CK497" i="1"/>
  <c r="CJ497" i="1"/>
  <c r="CE497" i="1"/>
  <c r="CD497" i="1"/>
  <c r="CC497" i="1"/>
  <c r="BM497" i="1"/>
  <c r="BL497" i="1"/>
  <c r="BK497" i="1"/>
  <c r="BJ497" i="1"/>
  <c r="BI497" i="1"/>
  <c r="BH497" i="1"/>
  <c r="BG497" i="1"/>
  <c r="BF497" i="1"/>
  <c r="BC497" i="1"/>
  <c r="BB497" i="1"/>
  <c r="BA497" i="1"/>
  <c r="AZ497" i="1"/>
  <c r="AY497" i="1"/>
  <c r="AX497" i="1"/>
  <c r="AK497" i="1"/>
  <c r="AJ497" i="1"/>
  <c r="AI497" i="1"/>
  <c r="AE497" i="1"/>
  <c r="AD497" i="1"/>
  <c r="AC497" i="1"/>
  <c r="Y497" i="1"/>
  <c r="X497" i="1"/>
  <c r="W497" i="1"/>
  <c r="S497" i="1"/>
  <c r="R497" i="1"/>
  <c r="Q497" i="1"/>
  <c r="K497" i="1"/>
  <c r="FV496" i="1"/>
  <c r="FU496" i="1"/>
  <c r="FT496" i="1"/>
  <c r="FS496" i="1"/>
  <c r="FP496" i="1"/>
  <c r="FO496" i="1"/>
  <c r="FL496" i="1"/>
  <c r="FK496" i="1"/>
  <c r="FF496" i="1"/>
  <c r="FE496" i="1"/>
  <c r="EO496" i="1"/>
  <c r="EN496" i="1"/>
  <c r="EM496" i="1"/>
  <c r="EL496" i="1"/>
  <c r="EI496" i="1"/>
  <c r="EH496" i="1"/>
  <c r="EG496" i="1"/>
  <c r="EF496" i="1"/>
  <c r="EE496" i="1"/>
  <c r="ED496" i="1"/>
  <c r="DU496" i="1"/>
  <c r="DT496" i="1"/>
  <c r="DQ496" i="1"/>
  <c r="DP496" i="1"/>
  <c r="DG496" i="1"/>
  <c r="DF496" i="1"/>
  <c r="DE496" i="1"/>
  <c r="DD496" i="1"/>
  <c r="DC496" i="1"/>
  <c r="DB496" i="1"/>
  <c r="CK496" i="1"/>
  <c r="CJ496" i="1"/>
  <c r="CI496" i="1"/>
  <c r="CH496" i="1"/>
  <c r="CE496" i="1"/>
  <c r="CD496" i="1"/>
  <c r="CC496" i="1"/>
  <c r="BM496" i="1"/>
  <c r="BL496" i="1"/>
  <c r="BK496" i="1"/>
  <c r="BJ496" i="1"/>
  <c r="BI496" i="1"/>
  <c r="BH496" i="1"/>
  <c r="BG496" i="1"/>
  <c r="BF496" i="1"/>
  <c r="BC496" i="1"/>
  <c r="BB496" i="1"/>
  <c r="BA496" i="1"/>
  <c r="AZ496" i="1"/>
  <c r="AY496" i="1"/>
  <c r="AX496" i="1"/>
  <c r="AK496" i="1"/>
  <c r="AJ496" i="1"/>
  <c r="AI496" i="1"/>
  <c r="AE496" i="1"/>
  <c r="AD496" i="1"/>
  <c r="AC496" i="1"/>
  <c r="Y496" i="1"/>
  <c r="X496" i="1"/>
  <c r="W496" i="1"/>
  <c r="S496" i="1"/>
  <c r="R496" i="1"/>
  <c r="Q496" i="1"/>
  <c r="K496" i="1"/>
  <c r="FV495" i="1"/>
  <c r="FU495" i="1"/>
  <c r="FT495" i="1"/>
  <c r="FS495" i="1"/>
  <c r="FR495" i="1"/>
  <c r="FQ495" i="1"/>
  <c r="FP495" i="1"/>
  <c r="FO495" i="1"/>
  <c r="FN495" i="1"/>
  <c r="FM495" i="1"/>
  <c r="FL495" i="1"/>
  <c r="FK495" i="1"/>
  <c r="FJ495" i="1"/>
  <c r="FI495" i="1"/>
  <c r="FF495" i="1"/>
  <c r="FE495" i="1"/>
  <c r="EW495" i="1"/>
  <c r="EV495" i="1"/>
  <c r="EU495" i="1"/>
  <c r="ET495" i="1"/>
  <c r="ES495" i="1"/>
  <c r="ER495" i="1"/>
  <c r="EQ495" i="1"/>
  <c r="EP495" i="1"/>
  <c r="EO495" i="1"/>
  <c r="EN495" i="1"/>
  <c r="EM495" i="1"/>
  <c r="EL495" i="1"/>
  <c r="EI495" i="1"/>
  <c r="EH495" i="1"/>
  <c r="EG495" i="1"/>
  <c r="EF495" i="1"/>
  <c r="EE495" i="1"/>
  <c r="ED495" i="1"/>
  <c r="DY495" i="1"/>
  <c r="DX495" i="1"/>
  <c r="DQ495" i="1"/>
  <c r="DP495" i="1"/>
  <c r="DO495" i="1"/>
  <c r="DN495" i="1"/>
  <c r="DK495" i="1"/>
  <c r="DJ495" i="1"/>
  <c r="DI495" i="1"/>
  <c r="DH495" i="1"/>
  <c r="DG495" i="1"/>
  <c r="DF495" i="1"/>
  <c r="DE495" i="1"/>
  <c r="DD495" i="1"/>
  <c r="DC495" i="1"/>
  <c r="DB495" i="1"/>
  <c r="CK495" i="1"/>
  <c r="CJ495" i="1"/>
  <c r="CI495" i="1"/>
  <c r="CH495" i="1"/>
  <c r="CE495" i="1"/>
  <c r="CD495" i="1"/>
  <c r="CC495" i="1"/>
  <c r="BM495" i="1"/>
  <c r="BL495" i="1"/>
  <c r="BK495" i="1"/>
  <c r="BJ495" i="1"/>
  <c r="BI495" i="1"/>
  <c r="BH495" i="1"/>
  <c r="BG495" i="1"/>
  <c r="BF495" i="1"/>
  <c r="BC495" i="1"/>
  <c r="BB495" i="1"/>
  <c r="BA495" i="1"/>
  <c r="AZ495" i="1"/>
  <c r="AY495" i="1"/>
  <c r="AX495" i="1"/>
  <c r="AK495" i="1"/>
  <c r="AJ495" i="1"/>
  <c r="AI495" i="1"/>
  <c r="AE495" i="1"/>
  <c r="AD495" i="1"/>
  <c r="AC495" i="1"/>
  <c r="Y495" i="1"/>
  <c r="X495" i="1"/>
  <c r="W495" i="1"/>
  <c r="S495" i="1"/>
  <c r="R495" i="1"/>
  <c r="Q495" i="1"/>
  <c r="K495" i="1"/>
  <c r="FV494" i="1"/>
  <c r="FU494" i="1"/>
  <c r="FT494" i="1"/>
  <c r="FS494" i="1"/>
  <c r="FR494" i="1"/>
  <c r="FQ494" i="1"/>
  <c r="FP494" i="1"/>
  <c r="FO494" i="1"/>
  <c r="FN494" i="1"/>
  <c r="FM494" i="1"/>
  <c r="FL494" i="1"/>
  <c r="FK494" i="1"/>
  <c r="FJ494" i="1"/>
  <c r="FI494" i="1"/>
  <c r="FH494" i="1"/>
  <c r="FG494" i="1"/>
  <c r="FF494" i="1"/>
  <c r="FE494" i="1"/>
  <c r="FD494" i="1"/>
  <c r="FC494" i="1"/>
  <c r="EW494" i="1"/>
  <c r="EV494" i="1"/>
  <c r="EU494" i="1"/>
  <c r="ET494" i="1"/>
  <c r="ES494" i="1"/>
  <c r="ER494" i="1"/>
  <c r="EQ494" i="1"/>
  <c r="EP494" i="1"/>
  <c r="EO494" i="1"/>
  <c r="EN494" i="1"/>
  <c r="EM494" i="1"/>
  <c r="EL494" i="1"/>
  <c r="EI494" i="1"/>
  <c r="EH494" i="1"/>
  <c r="EG494" i="1"/>
  <c r="EF494" i="1"/>
  <c r="EE494" i="1"/>
  <c r="ED494" i="1"/>
  <c r="DO494" i="1"/>
  <c r="DN494" i="1"/>
  <c r="DM494" i="1"/>
  <c r="DL494" i="1"/>
  <c r="DK494" i="1"/>
  <c r="DJ494" i="1"/>
  <c r="DI494" i="1"/>
  <c r="DH494" i="1"/>
  <c r="DG494" i="1"/>
  <c r="DF494" i="1"/>
  <c r="DE494" i="1"/>
  <c r="DD494" i="1"/>
  <c r="DC494" i="1"/>
  <c r="DB494" i="1"/>
  <c r="CK494" i="1"/>
  <c r="CJ494" i="1"/>
  <c r="CI494" i="1"/>
  <c r="CH494" i="1"/>
  <c r="CE494" i="1"/>
  <c r="CD494" i="1"/>
  <c r="CC494" i="1"/>
  <c r="BM494" i="1"/>
  <c r="BL494" i="1"/>
  <c r="BK494" i="1"/>
  <c r="BJ494" i="1"/>
  <c r="BI494" i="1"/>
  <c r="BH494" i="1"/>
  <c r="BG494" i="1"/>
  <c r="BF494" i="1"/>
  <c r="BC494" i="1"/>
  <c r="BB494" i="1"/>
  <c r="BA494" i="1"/>
  <c r="AZ494" i="1"/>
  <c r="AY494" i="1"/>
  <c r="AX494" i="1"/>
  <c r="AK494" i="1"/>
  <c r="AJ494" i="1"/>
  <c r="AI494" i="1"/>
  <c r="AE494" i="1"/>
  <c r="AD494" i="1"/>
  <c r="AC494" i="1"/>
  <c r="Y494" i="1"/>
  <c r="X494" i="1"/>
  <c r="W494" i="1"/>
  <c r="S494" i="1"/>
  <c r="R494" i="1"/>
  <c r="Q494" i="1"/>
  <c r="K494" i="1"/>
  <c r="FV493" i="1"/>
  <c r="FU493" i="1"/>
  <c r="FT493" i="1"/>
  <c r="FS493" i="1"/>
  <c r="FP493" i="1"/>
  <c r="FO493" i="1"/>
  <c r="FN493" i="1"/>
  <c r="FM493" i="1"/>
  <c r="EW493" i="1"/>
  <c r="EV493" i="1"/>
  <c r="ES493" i="1"/>
  <c r="ER493" i="1"/>
  <c r="EQ493" i="1"/>
  <c r="EP493" i="1"/>
  <c r="EO493" i="1"/>
  <c r="EN493" i="1"/>
  <c r="EM493" i="1"/>
  <c r="EL493" i="1"/>
  <c r="EI493" i="1"/>
  <c r="EH493" i="1"/>
  <c r="EG493" i="1"/>
  <c r="EF493" i="1"/>
  <c r="EE493" i="1"/>
  <c r="ED493" i="1"/>
  <c r="DO493" i="1"/>
  <c r="DN493" i="1"/>
  <c r="DK493" i="1"/>
  <c r="DJ493" i="1"/>
  <c r="DI493" i="1"/>
  <c r="DH493" i="1"/>
  <c r="DG493" i="1"/>
  <c r="DF493" i="1"/>
  <c r="DE493" i="1"/>
  <c r="DD493" i="1"/>
  <c r="DC493" i="1"/>
  <c r="DB493" i="1"/>
  <c r="CK493" i="1"/>
  <c r="CJ493" i="1"/>
  <c r="CE493" i="1"/>
  <c r="CD493" i="1"/>
  <c r="CC493" i="1"/>
  <c r="BM493" i="1"/>
  <c r="BL493" i="1"/>
  <c r="BK493" i="1"/>
  <c r="BJ493" i="1"/>
  <c r="BI493" i="1"/>
  <c r="BH493" i="1"/>
  <c r="BG493" i="1"/>
  <c r="BF493" i="1"/>
  <c r="BC493" i="1"/>
  <c r="BB493" i="1"/>
  <c r="BA493" i="1"/>
  <c r="AZ493" i="1"/>
  <c r="AY493" i="1"/>
  <c r="AX493" i="1"/>
  <c r="AK493" i="1"/>
  <c r="AJ493" i="1"/>
  <c r="AI493" i="1"/>
  <c r="AE493" i="1"/>
  <c r="AD493" i="1"/>
  <c r="AC493" i="1"/>
  <c r="Y493" i="1"/>
  <c r="X493" i="1"/>
  <c r="W493" i="1"/>
  <c r="S493" i="1"/>
  <c r="R493" i="1"/>
  <c r="Q493" i="1"/>
  <c r="K493" i="1"/>
  <c r="FV492" i="1"/>
  <c r="FU492" i="1"/>
  <c r="FT492" i="1"/>
  <c r="FS492" i="1"/>
  <c r="FR492" i="1"/>
  <c r="FQ492" i="1"/>
  <c r="FP492" i="1"/>
  <c r="FO492" i="1"/>
  <c r="FN492" i="1"/>
  <c r="FM492" i="1"/>
  <c r="FL492" i="1"/>
  <c r="FK492" i="1"/>
  <c r="FF492" i="1"/>
  <c r="FE492" i="1"/>
  <c r="FD492" i="1"/>
  <c r="FC492" i="1"/>
  <c r="EW492" i="1"/>
  <c r="EV492" i="1"/>
  <c r="EU492" i="1"/>
  <c r="ET492" i="1"/>
  <c r="ES492" i="1"/>
  <c r="ER492" i="1"/>
  <c r="EQ492" i="1"/>
  <c r="EP492" i="1"/>
  <c r="EO492" i="1"/>
  <c r="EN492" i="1"/>
  <c r="EM492" i="1"/>
  <c r="EL492" i="1"/>
  <c r="EI492" i="1"/>
  <c r="EH492" i="1"/>
  <c r="EG492" i="1"/>
  <c r="EF492" i="1"/>
  <c r="EE492" i="1"/>
  <c r="ED492" i="1"/>
  <c r="DO492" i="1"/>
  <c r="DN492" i="1"/>
  <c r="DK492" i="1"/>
  <c r="DJ492" i="1"/>
  <c r="DI492" i="1"/>
  <c r="DH492" i="1"/>
  <c r="DG492" i="1"/>
  <c r="DF492" i="1"/>
  <c r="DE492" i="1"/>
  <c r="DD492" i="1"/>
  <c r="DC492" i="1"/>
  <c r="DB492" i="1"/>
  <c r="CU492" i="1"/>
  <c r="CT492" i="1"/>
  <c r="CK492" i="1"/>
  <c r="CJ492" i="1"/>
  <c r="CE492" i="1"/>
  <c r="CD492" i="1"/>
  <c r="CC492" i="1"/>
  <c r="BM492" i="1"/>
  <c r="BL492" i="1"/>
  <c r="BK492" i="1"/>
  <c r="BJ492" i="1"/>
  <c r="BI492" i="1"/>
  <c r="BH492" i="1"/>
  <c r="BG492" i="1"/>
  <c r="BF492" i="1"/>
  <c r="BC492" i="1"/>
  <c r="BB492" i="1"/>
  <c r="BA492" i="1"/>
  <c r="AZ492" i="1"/>
  <c r="AY492" i="1"/>
  <c r="AX492" i="1"/>
  <c r="AK492" i="1"/>
  <c r="AJ492" i="1"/>
  <c r="AI492" i="1"/>
  <c r="AE492" i="1"/>
  <c r="AD492" i="1"/>
  <c r="AC492" i="1"/>
  <c r="Y492" i="1"/>
  <c r="X492" i="1"/>
  <c r="W492" i="1"/>
  <c r="S492" i="1"/>
  <c r="R492" i="1"/>
  <c r="Q492" i="1"/>
  <c r="K492" i="1"/>
  <c r="FV491" i="1"/>
  <c r="FU491" i="1"/>
  <c r="FT491" i="1"/>
  <c r="FS491" i="1"/>
  <c r="FR491" i="1"/>
  <c r="FQ491" i="1"/>
  <c r="FP491" i="1"/>
  <c r="FO491" i="1"/>
  <c r="FN491" i="1"/>
  <c r="FM491" i="1"/>
  <c r="FL491" i="1"/>
  <c r="FK491" i="1"/>
  <c r="FF491" i="1"/>
  <c r="FE491" i="1"/>
  <c r="FD491" i="1"/>
  <c r="FC491" i="1"/>
  <c r="EW491" i="1"/>
  <c r="EV491" i="1"/>
  <c r="EU491" i="1"/>
  <c r="ET491" i="1"/>
  <c r="ES491" i="1"/>
  <c r="ER491" i="1"/>
  <c r="EQ491" i="1"/>
  <c r="EP491" i="1"/>
  <c r="EO491" i="1"/>
  <c r="EN491" i="1"/>
  <c r="EM491" i="1"/>
  <c r="EL491" i="1"/>
  <c r="EI491" i="1"/>
  <c r="EH491" i="1"/>
  <c r="EG491" i="1"/>
  <c r="EF491" i="1"/>
  <c r="EE491" i="1"/>
  <c r="ED491" i="1"/>
  <c r="DW491" i="1"/>
  <c r="DV491" i="1"/>
  <c r="DQ491" i="1"/>
  <c r="DP491" i="1"/>
  <c r="DO491" i="1"/>
  <c r="DN491" i="1"/>
  <c r="DK491" i="1"/>
  <c r="DJ491" i="1"/>
  <c r="DI491" i="1"/>
  <c r="DH491" i="1"/>
  <c r="DG491" i="1"/>
  <c r="DF491" i="1"/>
  <c r="DE491" i="1"/>
  <c r="DD491" i="1"/>
  <c r="DC491" i="1"/>
  <c r="DB491" i="1"/>
  <c r="CU491" i="1"/>
  <c r="CT491" i="1"/>
  <c r="CK491" i="1"/>
  <c r="CJ491" i="1"/>
  <c r="CE491" i="1"/>
  <c r="CD491" i="1"/>
  <c r="CC491" i="1"/>
  <c r="BM491" i="1"/>
  <c r="BL491" i="1"/>
  <c r="BK491" i="1"/>
  <c r="BJ491" i="1"/>
  <c r="BI491" i="1"/>
  <c r="BH491" i="1"/>
  <c r="BG491" i="1"/>
  <c r="BF491" i="1"/>
  <c r="BC491" i="1"/>
  <c r="BB491" i="1"/>
  <c r="BA491" i="1"/>
  <c r="AZ491" i="1"/>
  <c r="AY491" i="1"/>
  <c r="AX491" i="1"/>
  <c r="AK491" i="1"/>
  <c r="AJ491" i="1"/>
  <c r="AI491" i="1"/>
  <c r="AE491" i="1"/>
  <c r="AD491" i="1"/>
  <c r="AC491" i="1"/>
  <c r="Y491" i="1"/>
  <c r="X491" i="1"/>
  <c r="W491" i="1"/>
  <c r="S491" i="1"/>
  <c r="R491" i="1"/>
  <c r="Q491" i="1"/>
  <c r="K491" i="1"/>
  <c r="FV490" i="1"/>
  <c r="FU490" i="1"/>
  <c r="FT490" i="1"/>
  <c r="FS490" i="1"/>
  <c r="FP490" i="1"/>
  <c r="FO490" i="1"/>
  <c r="FN490" i="1"/>
  <c r="FM490" i="1"/>
  <c r="FL490" i="1"/>
  <c r="FK490" i="1"/>
  <c r="FF490" i="1"/>
  <c r="FE490" i="1"/>
  <c r="ES490" i="1"/>
  <c r="ER490" i="1"/>
  <c r="EO490" i="1"/>
  <c r="EN490" i="1"/>
  <c r="EM490" i="1"/>
  <c r="EL490" i="1"/>
  <c r="EI490" i="1"/>
  <c r="EH490" i="1"/>
  <c r="EG490" i="1"/>
  <c r="EF490" i="1"/>
  <c r="EE490" i="1"/>
  <c r="ED490" i="1"/>
  <c r="DU490" i="1"/>
  <c r="DT490" i="1"/>
  <c r="DQ490" i="1"/>
  <c r="DP490" i="1"/>
  <c r="DK490" i="1"/>
  <c r="DJ490" i="1"/>
  <c r="DG490" i="1"/>
  <c r="DF490" i="1"/>
  <c r="DE490" i="1"/>
  <c r="DD490" i="1"/>
  <c r="DC490" i="1"/>
  <c r="DB490" i="1"/>
  <c r="CK490" i="1"/>
  <c r="CJ490" i="1"/>
  <c r="CI490" i="1"/>
  <c r="CH490" i="1"/>
  <c r="CE490" i="1"/>
  <c r="CD490" i="1"/>
  <c r="CC490" i="1"/>
  <c r="BM490" i="1"/>
  <c r="BL490" i="1"/>
  <c r="BK490" i="1"/>
  <c r="BJ490" i="1"/>
  <c r="BI490" i="1"/>
  <c r="BH490" i="1"/>
  <c r="BG490" i="1"/>
  <c r="BF490" i="1"/>
  <c r="BC490" i="1"/>
  <c r="BB490" i="1"/>
  <c r="BA490" i="1"/>
  <c r="AZ490" i="1"/>
  <c r="AY490" i="1"/>
  <c r="AX490" i="1"/>
  <c r="AK490" i="1"/>
  <c r="AJ490" i="1"/>
  <c r="AI490" i="1"/>
  <c r="AE490" i="1"/>
  <c r="AD490" i="1"/>
  <c r="AC490" i="1"/>
  <c r="Y490" i="1"/>
  <c r="X490" i="1"/>
  <c r="W490" i="1"/>
  <c r="S490" i="1"/>
  <c r="R490" i="1"/>
  <c r="Q490" i="1"/>
  <c r="K490" i="1"/>
  <c r="FV489" i="1"/>
  <c r="FU489" i="1"/>
  <c r="FT489" i="1"/>
  <c r="FS489" i="1"/>
  <c r="FR489" i="1"/>
  <c r="FQ489" i="1"/>
  <c r="FN489" i="1"/>
  <c r="FM489" i="1"/>
  <c r="FL489" i="1"/>
  <c r="FK489" i="1"/>
  <c r="FF489" i="1"/>
  <c r="FE489" i="1"/>
  <c r="EW489" i="1"/>
  <c r="EV489" i="1"/>
  <c r="EU489" i="1"/>
  <c r="ET489" i="1"/>
  <c r="ES489" i="1"/>
  <c r="ER489" i="1"/>
  <c r="EQ489" i="1"/>
  <c r="EP489" i="1"/>
  <c r="EO489" i="1"/>
  <c r="EN489" i="1"/>
  <c r="EM489" i="1"/>
  <c r="EL489" i="1"/>
  <c r="EI489" i="1"/>
  <c r="EH489" i="1"/>
  <c r="EG489" i="1"/>
  <c r="EF489" i="1"/>
  <c r="EE489" i="1"/>
  <c r="ED489" i="1"/>
  <c r="DU489" i="1"/>
  <c r="DT489" i="1"/>
  <c r="DQ489" i="1"/>
  <c r="DP489" i="1"/>
  <c r="DO489" i="1"/>
  <c r="DN489" i="1"/>
  <c r="DK489" i="1"/>
  <c r="DJ489" i="1"/>
  <c r="DI489" i="1"/>
  <c r="DH489" i="1"/>
  <c r="DG489" i="1"/>
  <c r="DF489" i="1"/>
  <c r="DE489" i="1"/>
  <c r="DD489" i="1"/>
  <c r="DC489" i="1"/>
  <c r="DB489" i="1"/>
  <c r="CK489" i="1"/>
  <c r="CJ489" i="1"/>
  <c r="CE489" i="1"/>
  <c r="CD489" i="1"/>
  <c r="CC489" i="1"/>
  <c r="BM489" i="1"/>
  <c r="BL489" i="1"/>
  <c r="BK489" i="1"/>
  <c r="BJ489" i="1"/>
  <c r="BI489" i="1"/>
  <c r="BH489" i="1"/>
  <c r="BG489" i="1"/>
  <c r="BF489" i="1"/>
  <c r="BC489" i="1"/>
  <c r="BB489" i="1"/>
  <c r="BA489" i="1"/>
  <c r="AZ489" i="1"/>
  <c r="AY489" i="1"/>
  <c r="AX489" i="1"/>
  <c r="AK489" i="1"/>
  <c r="AJ489" i="1"/>
  <c r="AI489" i="1"/>
  <c r="AE489" i="1"/>
  <c r="AD489" i="1"/>
  <c r="AC489" i="1"/>
  <c r="Y489" i="1"/>
  <c r="X489" i="1"/>
  <c r="W489" i="1"/>
  <c r="S489" i="1"/>
  <c r="R489" i="1"/>
  <c r="Q489" i="1"/>
  <c r="K489" i="1"/>
  <c r="FV488" i="1"/>
  <c r="FU488" i="1"/>
  <c r="FT488" i="1"/>
  <c r="FS488" i="1"/>
  <c r="FP488" i="1"/>
  <c r="FO488" i="1"/>
  <c r="FN488" i="1"/>
  <c r="FM488" i="1"/>
  <c r="FL488" i="1"/>
  <c r="FK488" i="1"/>
  <c r="FJ488" i="1"/>
  <c r="FI488" i="1"/>
  <c r="FF488" i="1"/>
  <c r="FE488" i="1"/>
  <c r="FD488" i="1"/>
  <c r="FC488" i="1"/>
  <c r="EW488" i="1"/>
  <c r="EV488" i="1"/>
  <c r="EU488" i="1"/>
  <c r="ET488" i="1"/>
  <c r="EO488" i="1"/>
  <c r="EN488" i="1"/>
  <c r="EM488" i="1"/>
  <c r="EL488" i="1"/>
  <c r="EI488" i="1"/>
  <c r="EH488" i="1"/>
  <c r="EG488" i="1"/>
  <c r="EF488" i="1"/>
  <c r="EE488" i="1"/>
  <c r="ED488" i="1"/>
  <c r="DI488" i="1"/>
  <c r="DH488" i="1"/>
  <c r="DG488" i="1"/>
  <c r="DF488" i="1"/>
  <c r="DE488" i="1"/>
  <c r="DD488" i="1"/>
  <c r="DC488" i="1"/>
  <c r="DB488" i="1"/>
  <c r="CK488" i="1"/>
  <c r="CJ488" i="1"/>
  <c r="CE488" i="1"/>
  <c r="CD488" i="1"/>
  <c r="CC488" i="1"/>
  <c r="BM488" i="1"/>
  <c r="BL488" i="1"/>
  <c r="BK488" i="1"/>
  <c r="BJ488" i="1"/>
  <c r="BI488" i="1"/>
  <c r="BH488" i="1"/>
  <c r="BG488" i="1"/>
  <c r="BF488" i="1"/>
  <c r="BC488" i="1"/>
  <c r="BB488" i="1"/>
  <c r="BA488" i="1"/>
  <c r="AZ488" i="1"/>
  <c r="AY488" i="1"/>
  <c r="AX488" i="1"/>
  <c r="AK488" i="1"/>
  <c r="AJ488" i="1"/>
  <c r="AI488" i="1"/>
  <c r="AE488" i="1"/>
  <c r="AD488" i="1"/>
  <c r="AC488" i="1"/>
  <c r="Y488" i="1"/>
  <c r="X488" i="1"/>
  <c r="W488" i="1"/>
  <c r="S488" i="1"/>
  <c r="R488" i="1"/>
  <c r="Q488" i="1"/>
  <c r="K488" i="1"/>
  <c r="FV487" i="1"/>
  <c r="FU487" i="1"/>
  <c r="FT487" i="1"/>
  <c r="FS487" i="1"/>
  <c r="FR487" i="1"/>
  <c r="FQ487" i="1"/>
  <c r="FP487" i="1"/>
  <c r="FO487" i="1"/>
  <c r="FN487" i="1"/>
  <c r="FM487" i="1"/>
  <c r="FL487" i="1"/>
  <c r="FK487" i="1"/>
  <c r="FF487" i="1"/>
  <c r="FE487" i="1"/>
  <c r="FD487" i="1"/>
  <c r="FC487" i="1"/>
  <c r="EW487" i="1"/>
  <c r="EV487" i="1"/>
  <c r="ES487" i="1"/>
  <c r="ER487" i="1"/>
  <c r="EQ487" i="1"/>
  <c r="EP487" i="1"/>
  <c r="EO487" i="1"/>
  <c r="EN487" i="1"/>
  <c r="EM487" i="1"/>
  <c r="EL487" i="1"/>
  <c r="EI487" i="1"/>
  <c r="EH487" i="1"/>
  <c r="EG487" i="1"/>
  <c r="EF487" i="1"/>
  <c r="EE487" i="1"/>
  <c r="ED487" i="1"/>
  <c r="DW487" i="1"/>
  <c r="DV487" i="1"/>
  <c r="DQ487" i="1"/>
  <c r="DP487" i="1"/>
  <c r="DO487" i="1"/>
  <c r="DN487" i="1"/>
  <c r="DK487" i="1"/>
  <c r="DJ487" i="1"/>
  <c r="DI487" i="1"/>
  <c r="DH487" i="1"/>
  <c r="DG487" i="1"/>
  <c r="DF487" i="1"/>
  <c r="DE487" i="1"/>
  <c r="DD487" i="1"/>
  <c r="DC487" i="1"/>
  <c r="DB487" i="1"/>
  <c r="DA487" i="1"/>
  <c r="CZ487" i="1"/>
  <c r="CK487" i="1"/>
  <c r="CJ487" i="1"/>
  <c r="CE487" i="1"/>
  <c r="CD487" i="1"/>
  <c r="CC487" i="1"/>
  <c r="BM487" i="1"/>
  <c r="BL487" i="1"/>
  <c r="BK487" i="1"/>
  <c r="BJ487" i="1"/>
  <c r="BI487" i="1"/>
  <c r="BH487" i="1"/>
  <c r="BG487" i="1"/>
  <c r="BF487" i="1"/>
  <c r="BC487" i="1"/>
  <c r="BB487" i="1"/>
  <c r="BA487" i="1"/>
  <c r="AZ487" i="1"/>
  <c r="AY487" i="1"/>
  <c r="AX487" i="1"/>
  <c r="AK487" i="1"/>
  <c r="AJ487" i="1"/>
  <c r="AI487" i="1"/>
  <c r="AE487" i="1"/>
  <c r="AD487" i="1"/>
  <c r="AC487" i="1"/>
  <c r="Y487" i="1"/>
  <c r="X487" i="1"/>
  <c r="W487" i="1"/>
  <c r="S487" i="1"/>
  <c r="R487" i="1"/>
  <c r="Q487" i="1"/>
  <c r="K487" i="1"/>
  <c r="FV486" i="1"/>
  <c r="FU486" i="1"/>
  <c r="FT486" i="1"/>
  <c r="FS486" i="1"/>
  <c r="FR486" i="1"/>
  <c r="FQ486" i="1"/>
  <c r="FP486" i="1"/>
  <c r="FO486" i="1"/>
  <c r="FN486" i="1"/>
  <c r="FM486" i="1"/>
  <c r="FL486" i="1"/>
  <c r="FK486" i="1"/>
  <c r="FJ486" i="1"/>
  <c r="FI486" i="1"/>
  <c r="FF486" i="1"/>
  <c r="FE486" i="1"/>
  <c r="FD486" i="1"/>
  <c r="FC486" i="1"/>
  <c r="EW486" i="1"/>
  <c r="EV486" i="1"/>
  <c r="EU486" i="1"/>
  <c r="ET486" i="1"/>
  <c r="ES486" i="1"/>
  <c r="ER486" i="1"/>
  <c r="EQ486" i="1"/>
  <c r="EP486" i="1"/>
  <c r="EO486" i="1"/>
  <c r="EN486" i="1"/>
  <c r="EM486" i="1"/>
  <c r="EL486" i="1"/>
  <c r="EI486" i="1"/>
  <c r="EH486" i="1"/>
  <c r="EG486" i="1"/>
  <c r="EF486" i="1"/>
  <c r="EE486" i="1"/>
  <c r="ED486" i="1"/>
  <c r="DW486" i="1"/>
  <c r="DV486" i="1"/>
  <c r="DS486" i="1"/>
  <c r="DR486" i="1"/>
  <c r="DQ486" i="1"/>
  <c r="DP486" i="1"/>
  <c r="DO486" i="1"/>
  <c r="DN486" i="1"/>
  <c r="DM486" i="1"/>
  <c r="DL486" i="1"/>
  <c r="DK486" i="1"/>
  <c r="DJ486" i="1"/>
  <c r="DG486" i="1"/>
  <c r="DF486" i="1"/>
  <c r="DE486" i="1"/>
  <c r="DD486" i="1"/>
  <c r="DC486" i="1"/>
  <c r="DB486" i="1"/>
  <c r="CU486" i="1"/>
  <c r="CT486" i="1"/>
  <c r="CK486" i="1"/>
  <c r="CJ486" i="1"/>
  <c r="CI486" i="1"/>
  <c r="CH486" i="1"/>
  <c r="CE486" i="1"/>
  <c r="CD486" i="1"/>
  <c r="CC486" i="1"/>
  <c r="BM486" i="1"/>
  <c r="BL486" i="1"/>
  <c r="BK486" i="1"/>
  <c r="BJ486" i="1"/>
  <c r="BI486" i="1"/>
  <c r="BH486" i="1"/>
  <c r="BG486" i="1"/>
  <c r="BF486" i="1"/>
  <c r="BC486" i="1"/>
  <c r="BB486" i="1"/>
  <c r="BA486" i="1"/>
  <c r="AZ486" i="1"/>
  <c r="AY486" i="1"/>
  <c r="AX486" i="1"/>
  <c r="AK486" i="1"/>
  <c r="AJ486" i="1"/>
  <c r="AI486" i="1"/>
  <c r="AE486" i="1"/>
  <c r="AD486" i="1"/>
  <c r="AC486" i="1"/>
  <c r="Y486" i="1"/>
  <c r="X486" i="1"/>
  <c r="W486" i="1"/>
  <c r="S486" i="1"/>
  <c r="R486" i="1"/>
  <c r="Q486" i="1"/>
  <c r="K486" i="1"/>
  <c r="FV485" i="1"/>
  <c r="FU485" i="1"/>
  <c r="FT485" i="1"/>
  <c r="FS485" i="1"/>
  <c r="FR485" i="1"/>
  <c r="FQ485" i="1"/>
  <c r="FP485" i="1"/>
  <c r="FO485" i="1"/>
  <c r="FN485" i="1"/>
  <c r="FM485" i="1"/>
  <c r="FL485" i="1"/>
  <c r="FK485" i="1"/>
  <c r="FJ485" i="1"/>
  <c r="FI485" i="1"/>
  <c r="FF485" i="1"/>
  <c r="FE485" i="1"/>
  <c r="FD485" i="1"/>
  <c r="FC485" i="1"/>
  <c r="EW485" i="1"/>
  <c r="EV485" i="1"/>
  <c r="EU485" i="1"/>
  <c r="ET485" i="1"/>
  <c r="ES485" i="1"/>
  <c r="ER485" i="1"/>
  <c r="EQ485" i="1"/>
  <c r="EP485" i="1"/>
  <c r="EO485" i="1"/>
  <c r="EN485" i="1"/>
  <c r="EM485" i="1"/>
  <c r="EL485" i="1"/>
  <c r="EI485" i="1"/>
  <c r="EH485" i="1"/>
  <c r="EG485" i="1"/>
  <c r="EF485" i="1"/>
  <c r="EE485" i="1"/>
  <c r="ED485" i="1"/>
  <c r="DU485" i="1"/>
  <c r="DT485" i="1"/>
  <c r="DQ485" i="1"/>
  <c r="DP485" i="1"/>
  <c r="DO485" i="1"/>
  <c r="DN485" i="1"/>
  <c r="DM485" i="1"/>
  <c r="DL485" i="1"/>
  <c r="DK485" i="1"/>
  <c r="DJ485" i="1"/>
  <c r="DI485" i="1"/>
  <c r="DH485" i="1"/>
  <c r="DG485" i="1"/>
  <c r="DF485" i="1"/>
  <c r="DE485" i="1"/>
  <c r="DD485" i="1"/>
  <c r="DC485" i="1"/>
  <c r="DB485" i="1"/>
  <c r="CK485" i="1"/>
  <c r="CJ485" i="1"/>
  <c r="CH485" i="1"/>
  <c r="CE485" i="1"/>
  <c r="CD485" i="1"/>
  <c r="CC485" i="1"/>
  <c r="BM485" i="1"/>
  <c r="BL485" i="1"/>
  <c r="BK485" i="1"/>
  <c r="BJ485" i="1"/>
  <c r="BI485" i="1"/>
  <c r="BH485" i="1"/>
  <c r="BG485" i="1"/>
  <c r="BF485" i="1"/>
  <c r="BC485" i="1"/>
  <c r="BB485" i="1"/>
  <c r="BA485" i="1"/>
  <c r="AZ485" i="1"/>
  <c r="AY485" i="1"/>
  <c r="AX485" i="1"/>
  <c r="AK485" i="1"/>
  <c r="AJ485" i="1"/>
  <c r="AI485" i="1"/>
  <c r="AE485" i="1"/>
  <c r="AD485" i="1"/>
  <c r="AC485" i="1"/>
  <c r="Y485" i="1"/>
  <c r="X485" i="1"/>
  <c r="W485" i="1"/>
  <c r="S485" i="1"/>
  <c r="R485" i="1"/>
  <c r="Q485" i="1"/>
  <c r="K485" i="1"/>
  <c r="FV484" i="1"/>
  <c r="FU484" i="1"/>
  <c r="FT484" i="1"/>
  <c r="FS484" i="1"/>
  <c r="FR484" i="1"/>
  <c r="FQ484" i="1"/>
  <c r="FP484" i="1"/>
  <c r="FO484" i="1"/>
  <c r="FN484" i="1"/>
  <c r="FM484" i="1"/>
  <c r="EO484" i="1"/>
  <c r="EN484" i="1"/>
  <c r="EM484" i="1"/>
  <c r="EL484" i="1"/>
  <c r="EI484" i="1"/>
  <c r="EH484" i="1"/>
  <c r="EG484" i="1"/>
  <c r="EF484" i="1"/>
  <c r="EE484" i="1"/>
  <c r="ED484" i="1"/>
  <c r="DG484" i="1"/>
  <c r="DF484" i="1"/>
  <c r="DE484" i="1"/>
  <c r="DD484" i="1"/>
  <c r="DC484" i="1"/>
  <c r="DB484" i="1"/>
  <c r="CK484" i="1"/>
  <c r="CJ484" i="1"/>
  <c r="CI484" i="1"/>
  <c r="CH484" i="1"/>
  <c r="CE484" i="1"/>
  <c r="CD484" i="1"/>
  <c r="CC484" i="1"/>
  <c r="BM484" i="1"/>
  <c r="BL484" i="1"/>
  <c r="BK484" i="1"/>
  <c r="BJ484" i="1"/>
  <c r="BI484" i="1"/>
  <c r="BH484" i="1"/>
  <c r="BG484" i="1"/>
  <c r="BF484" i="1"/>
  <c r="BC484" i="1"/>
  <c r="BB484" i="1"/>
  <c r="BA484" i="1"/>
  <c r="AZ484" i="1"/>
  <c r="AY484" i="1"/>
  <c r="AX484" i="1"/>
  <c r="AK484" i="1"/>
  <c r="AJ484" i="1"/>
  <c r="AI484" i="1"/>
  <c r="AE484" i="1"/>
  <c r="AD484" i="1"/>
  <c r="AC484" i="1"/>
  <c r="Y484" i="1"/>
  <c r="X484" i="1"/>
  <c r="W484" i="1"/>
  <c r="S484" i="1"/>
  <c r="R484" i="1"/>
  <c r="Q484" i="1"/>
  <c r="K484" i="1"/>
  <c r="FV483" i="1"/>
  <c r="FU483" i="1"/>
  <c r="FT483" i="1"/>
  <c r="FS483" i="1"/>
  <c r="FP483" i="1"/>
  <c r="FO483" i="1"/>
  <c r="FL483" i="1"/>
  <c r="FK483" i="1"/>
  <c r="FF483" i="1"/>
  <c r="FE483" i="1"/>
  <c r="FD483" i="1"/>
  <c r="FC483" i="1"/>
  <c r="ES483" i="1"/>
  <c r="ER483" i="1"/>
  <c r="EO483" i="1"/>
  <c r="EN483" i="1"/>
  <c r="EM483" i="1"/>
  <c r="EL483" i="1"/>
  <c r="EI483" i="1"/>
  <c r="EH483" i="1"/>
  <c r="EG483" i="1"/>
  <c r="EF483" i="1"/>
  <c r="EE483" i="1"/>
  <c r="ED483" i="1"/>
  <c r="DW483" i="1"/>
  <c r="DV483" i="1"/>
  <c r="DQ483" i="1"/>
  <c r="DP483" i="1"/>
  <c r="DK483" i="1"/>
  <c r="DJ483" i="1"/>
  <c r="DG483" i="1"/>
  <c r="DF483" i="1"/>
  <c r="DE483" i="1"/>
  <c r="DD483" i="1"/>
  <c r="DC483" i="1"/>
  <c r="DB483" i="1"/>
  <c r="CK483" i="1"/>
  <c r="CJ483" i="1"/>
  <c r="CE483" i="1"/>
  <c r="CD483" i="1"/>
  <c r="BM483" i="1"/>
  <c r="BL483" i="1"/>
  <c r="BK483" i="1"/>
  <c r="BJ483" i="1"/>
  <c r="BI483" i="1"/>
  <c r="BH483" i="1"/>
  <c r="BG483" i="1"/>
  <c r="BF483" i="1"/>
  <c r="BC483" i="1"/>
  <c r="BB483" i="1"/>
  <c r="BA483" i="1"/>
  <c r="AZ483" i="1"/>
  <c r="AY483" i="1"/>
  <c r="AX483" i="1"/>
  <c r="AK483" i="1"/>
  <c r="AJ483" i="1"/>
  <c r="AI483" i="1"/>
  <c r="AE483" i="1"/>
  <c r="AD483" i="1"/>
  <c r="AC483" i="1"/>
  <c r="Y483" i="1"/>
  <c r="X483" i="1"/>
  <c r="W483" i="1"/>
  <c r="S483" i="1"/>
  <c r="R483" i="1"/>
  <c r="Q483" i="1"/>
  <c r="K483" i="1"/>
  <c r="FV482" i="1"/>
  <c r="FU482" i="1"/>
  <c r="FT482" i="1"/>
  <c r="FS482" i="1"/>
  <c r="FP482" i="1"/>
  <c r="FO482" i="1"/>
  <c r="FN482" i="1"/>
  <c r="FM482" i="1"/>
  <c r="FL482" i="1"/>
  <c r="FK482" i="1"/>
  <c r="FJ482" i="1"/>
  <c r="FI482" i="1"/>
  <c r="FF482" i="1"/>
  <c r="FE482" i="1"/>
  <c r="FD482" i="1"/>
  <c r="FC482" i="1"/>
  <c r="EW482" i="1"/>
  <c r="EV482" i="1"/>
  <c r="EU482" i="1"/>
  <c r="ET482" i="1"/>
  <c r="ES482" i="1"/>
  <c r="ER482" i="1"/>
  <c r="EO482" i="1"/>
  <c r="EN482" i="1"/>
  <c r="EM482" i="1"/>
  <c r="EL482" i="1"/>
  <c r="EI482" i="1"/>
  <c r="EH482" i="1"/>
  <c r="EG482" i="1"/>
  <c r="EF482" i="1"/>
  <c r="EE482" i="1"/>
  <c r="ED482" i="1"/>
  <c r="DU482" i="1"/>
  <c r="DT482" i="1"/>
  <c r="DQ482" i="1"/>
  <c r="DP482" i="1"/>
  <c r="DK482" i="1"/>
  <c r="DJ482" i="1"/>
  <c r="DI482" i="1"/>
  <c r="DH482" i="1"/>
  <c r="DG482" i="1"/>
  <c r="DF482" i="1"/>
  <c r="DE482" i="1"/>
  <c r="DD482" i="1"/>
  <c r="DC482" i="1"/>
  <c r="DB482" i="1"/>
  <c r="CK482" i="1"/>
  <c r="CJ482" i="1"/>
  <c r="CI482" i="1"/>
  <c r="CH482" i="1"/>
  <c r="CE482" i="1"/>
  <c r="CD482" i="1"/>
  <c r="CC482" i="1"/>
  <c r="BM482" i="1"/>
  <c r="BL482" i="1"/>
  <c r="BK482" i="1"/>
  <c r="BJ482" i="1"/>
  <c r="BI482" i="1"/>
  <c r="BH482" i="1"/>
  <c r="BG482" i="1"/>
  <c r="BF482" i="1"/>
  <c r="BC482" i="1"/>
  <c r="BB482" i="1"/>
  <c r="BA482" i="1"/>
  <c r="AZ482" i="1"/>
  <c r="AY482" i="1"/>
  <c r="AX482" i="1"/>
  <c r="AK482" i="1"/>
  <c r="AJ482" i="1"/>
  <c r="AI482" i="1"/>
  <c r="AE482" i="1"/>
  <c r="AD482" i="1"/>
  <c r="AC482" i="1"/>
  <c r="Y482" i="1"/>
  <c r="X482" i="1"/>
  <c r="W482" i="1"/>
  <c r="S482" i="1"/>
  <c r="R482" i="1"/>
  <c r="Q482" i="1"/>
  <c r="K482" i="1"/>
  <c r="FV481" i="1"/>
  <c r="FU481" i="1"/>
  <c r="FT481" i="1"/>
  <c r="FS481" i="1"/>
  <c r="FR481" i="1"/>
  <c r="FQ481" i="1"/>
  <c r="FP481" i="1"/>
  <c r="FO481" i="1"/>
  <c r="FN481" i="1"/>
  <c r="FM481" i="1"/>
  <c r="FL481" i="1"/>
  <c r="FK481" i="1"/>
  <c r="FJ481" i="1"/>
  <c r="FI481" i="1"/>
  <c r="FF481" i="1"/>
  <c r="FE481" i="1"/>
  <c r="FD481" i="1"/>
  <c r="FC481" i="1"/>
  <c r="EW481" i="1"/>
  <c r="EV481" i="1"/>
  <c r="EU481" i="1"/>
  <c r="ET481" i="1"/>
  <c r="ES481" i="1"/>
  <c r="ER481" i="1"/>
  <c r="EQ481" i="1"/>
  <c r="EP481" i="1"/>
  <c r="EO481" i="1"/>
  <c r="EN481" i="1"/>
  <c r="EM481" i="1"/>
  <c r="EL481" i="1"/>
  <c r="EI481" i="1"/>
  <c r="EH481" i="1"/>
  <c r="EG481" i="1"/>
  <c r="EF481" i="1"/>
  <c r="EE481" i="1"/>
  <c r="ED481" i="1"/>
  <c r="DU481" i="1"/>
  <c r="DT481" i="1"/>
  <c r="DQ481" i="1"/>
  <c r="DP481" i="1"/>
  <c r="DO481" i="1"/>
  <c r="DN481" i="1"/>
  <c r="DI481" i="1"/>
  <c r="DH481" i="1"/>
  <c r="DG481" i="1"/>
  <c r="DF481" i="1"/>
  <c r="DE481" i="1"/>
  <c r="DD481" i="1"/>
  <c r="DC481" i="1"/>
  <c r="DB481" i="1"/>
  <c r="CK481" i="1"/>
  <c r="CJ481" i="1"/>
  <c r="CI481" i="1"/>
  <c r="CH481" i="1"/>
  <c r="CE481" i="1"/>
  <c r="CD481" i="1"/>
  <c r="CC481" i="1"/>
  <c r="BM481" i="1"/>
  <c r="BL481" i="1"/>
  <c r="BK481" i="1"/>
  <c r="BJ481" i="1"/>
  <c r="BI481" i="1"/>
  <c r="BH481" i="1"/>
  <c r="BG481" i="1"/>
  <c r="BF481" i="1"/>
  <c r="BC481" i="1"/>
  <c r="BB481" i="1"/>
  <c r="BA481" i="1"/>
  <c r="AZ481" i="1"/>
  <c r="AY481" i="1"/>
  <c r="AX481" i="1"/>
  <c r="AK481" i="1"/>
  <c r="AJ481" i="1"/>
  <c r="AI481" i="1"/>
  <c r="AE481" i="1"/>
  <c r="AD481" i="1"/>
  <c r="AC481" i="1"/>
  <c r="Y481" i="1"/>
  <c r="X481" i="1"/>
  <c r="W481" i="1"/>
  <c r="S481" i="1"/>
  <c r="R481" i="1"/>
  <c r="Q481" i="1"/>
  <c r="K481" i="1"/>
  <c r="FV480" i="1"/>
  <c r="FU480" i="1"/>
  <c r="FT480" i="1"/>
  <c r="FS480" i="1"/>
  <c r="FR480" i="1"/>
  <c r="FQ480" i="1"/>
  <c r="FP480" i="1"/>
  <c r="FO480" i="1"/>
  <c r="FN480" i="1"/>
  <c r="FM480" i="1"/>
  <c r="FL480" i="1"/>
  <c r="FK480" i="1"/>
  <c r="FJ480" i="1"/>
  <c r="FI480" i="1"/>
  <c r="FF480" i="1"/>
  <c r="FE480" i="1"/>
  <c r="FD480" i="1"/>
  <c r="FC480" i="1"/>
  <c r="EW480" i="1"/>
  <c r="EV480" i="1"/>
  <c r="EU480" i="1"/>
  <c r="ET480" i="1"/>
  <c r="ES480" i="1"/>
  <c r="ER480" i="1"/>
  <c r="EQ480" i="1"/>
  <c r="EP480" i="1"/>
  <c r="EO480" i="1"/>
  <c r="EN480" i="1"/>
  <c r="EM480" i="1"/>
  <c r="EL480" i="1"/>
  <c r="EI480" i="1"/>
  <c r="EH480" i="1"/>
  <c r="EG480" i="1"/>
  <c r="EF480" i="1"/>
  <c r="EE480" i="1"/>
  <c r="ED480" i="1"/>
  <c r="DU480" i="1"/>
  <c r="DT480" i="1"/>
  <c r="DQ480" i="1"/>
  <c r="DP480" i="1"/>
  <c r="DO480" i="1"/>
  <c r="DN480" i="1"/>
  <c r="DK480" i="1"/>
  <c r="DJ480" i="1"/>
  <c r="DI480" i="1"/>
  <c r="DH480" i="1"/>
  <c r="DG480" i="1"/>
  <c r="DF480" i="1"/>
  <c r="DE480" i="1"/>
  <c r="DD480" i="1"/>
  <c r="DC480" i="1"/>
  <c r="DB480" i="1"/>
  <c r="DA480" i="1"/>
  <c r="CZ480" i="1"/>
  <c r="CK480" i="1"/>
  <c r="CJ480" i="1"/>
  <c r="CI480" i="1"/>
  <c r="CH480" i="1"/>
  <c r="CE480" i="1"/>
  <c r="CD480" i="1"/>
  <c r="CC480" i="1"/>
  <c r="BM480" i="1"/>
  <c r="BL480" i="1"/>
  <c r="BK480" i="1"/>
  <c r="BJ480" i="1"/>
  <c r="BI480" i="1"/>
  <c r="BH480" i="1"/>
  <c r="BG480" i="1"/>
  <c r="BF480" i="1"/>
  <c r="BC480" i="1"/>
  <c r="BB480" i="1"/>
  <c r="BA480" i="1"/>
  <c r="AZ480" i="1"/>
  <c r="AY480" i="1"/>
  <c r="AX480" i="1"/>
  <c r="AK480" i="1"/>
  <c r="AJ480" i="1"/>
  <c r="AI480" i="1"/>
  <c r="AE480" i="1"/>
  <c r="AD480" i="1"/>
  <c r="AC480" i="1"/>
  <c r="Y480" i="1"/>
  <c r="X480" i="1"/>
  <c r="W480" i="1"/>
  <c r="S480" i="1"/>
  <c r="R480" i="1"/>
  <c r="Q480" i="1"/>
  <c r="K480" i="1"/>
  <c r="FV479" i="1"/>
  <c r="FU479" i="1"/>
  <c r="FT479" i="1"/>
  <c r="FS479" i="1"/>
  <c r="FR479" i="1"/>
  <c r="FQ479" i="1"/>
  <c r="FP479" i="1"/>
  <c r="FO479" i="1"/>
  <c r="FN479" i="1"/>
  <c r="FM479" i="1"/>
  <c r="FL479" i="1"/>
  <c r="FK479" i="1"/>
  <c r="FJ479" i="1"/>
  <c r="FI479" i="1"/>
  <c r="FH479" i="1"/>
  <c r="FG479" i="1"/>
  <c r="FF479" i="1"/>
  <c r="FE479" i="1"/>
  <c r="FD479" i="1"/>
  <c r="FC479" i="1"/>
  <c r="EW479" i="1"/>
  <c r="EV479" i="1"/>
  <c r="EU479" i="1"/>
  <c r="ET479" i="1"/>
  <c r="ES479" i="1"/>
  <c r="ER479" i="1"/>
  <c r="EQ479" i="1"/>
  <c r="EP479" i="1"/>
  <c r="EO479" i="1"/>
  <c r="EN479" i="1"/>
  <c r="EM479" i="1"/>
  <c r="EL479" i="1"/>
  <c r="EI479" i="1"/>
  <c r="EH479" i="1"/>
  <c r="EG479" i="1"/>
  <c r="EF479" i="1"/>
  <c r="EE479" i="1"/>
  <c r="ED479" i="1"/>
  <c r="DY479" i="1"/>
  <c r="DX479" i="1"/>
  <c r="DU479" i="1"/>
  <c r="DT479" i="1"/>
  <c r="DS479" i="1"/>
  <c r="DR479" i="1"/>
  <c r="DQ479" i="1"/>
  <c r="DP479" i="1"/>
  <c r="DO479" i="1"/>
  <c r="DN479" i="1"/>
  <c r="DK479" i="1"/>
  <c r="DJ479" i="1"/>
  <c r="DI479" i="1"/>
  <c r="DH479" i="1"/>
  <c r="DG479" i="1"/>
  <c r="DF479" i="1"/>
  <c r="DE479" i="1"/>
  <c r="DD479" i="1"/>
  <c r="DC479" i="1"/>
  <c r="DB479" i="1"/>
  <c r="DA479" i="1"/>
  <c r="CZ479" i="1"/>
  <c r="CK479" i="1"/>
  <c r="CJ479" i="1"/>
  <c r="CI479" i="1"/>
  <c r="CH479" i="1"/>
  <c r="CE479" i="1"/>
  <c r="CD479" i="1"/>
  <c r="CC479" i="1"/>
  <c r="BM479" i="1"/>
  <c r="BL479" i="1"/>
  <c r="BK479" i="1"/>
  <c r="BJ479" i="1"/>
  <c r="BI479" i="1"/>
  <c r="BH479" i="1"/>
  <c r="BG479" i="1"/>
  <c r="BF479" i="1"/>
  <c r="BC479" i="1"/>
  <c r="BB479" i="1"/>
  <c r="BA479" i="1"/>
  <c r="AZ479" i="1"/>
  <c r="AY479" i="1"/>
  <c r="AX479" i="1"/>
  <c r="AK479" i="1"/>
  <c r="AJ479" i="1"/>
  <c r="AI479" i="1"/>
  <c r="AE479" i="1"/>
  <c r="AD479" i="1"/>
  <c r="AC479" i="1"/>
  <c r="Y479" i="1"/>
  <c r="X479" i="1"/>
  <c r="W479" i="1"/>
  <c r="S479" i="1"/>
  <c r="R479" i="1"/>
  <c r="Q479" i="1"/>
  <c r="K479" i="1"/>
  <c r="FV478" i="1"/>
  <c r="FU478" i="1"/>
  <c r="FT478" i="1"/>
  <c r="FS478" i="1"/>
  <c r="FP478" i="1"/>
  <c r="FO478" i="1"/>
  <c r="FN478" i="1"/>
  <c r="FM478" i="1"/>
  <c r="EW478" i="1"/>
  <c r="EV478" i="1"/>
  <c r="EU478" i="1"/>
  <c r="ET478" i="1"/>
  <c r="EQ478" i="1"/>
  <c r="EP478" i="1"/>
  <c r="EO478" i="1"/>
  <c r="EN478" i="1"/>
  <c r="EM478" i="1"/>
  <c r="EL478" i="1"/>
  <c r="EI478" i="1"/>
  <c r="EH478" i="1"/>
  <c r="EG478" i="1"/>
  <c r="EF478" i="1"/>
  <c r="EE478" i="1"/>
  <c r="ED478" i="1"/>
  <c r="DO478" i="1"/>
  <c r="DN478" i="1"/>
  <c r="DG478" i="1"/>
  <c r="DF478" i="1"/>
  <c r="DE478" i="1"/>
  <c r="DD478" i="1"/>
  <c r="DC478" i="1"/>
  <c r="DB478" i="1"/>
  <c r="CK478" i="1"/>
  <c r="CJ478" i="1"/>
  <c r="CE478" i="1"/>
  <c r="CD478" i="1"/>
  <c r="CC478" i="1"/>
  <c r="BM478" i="1"/>
  <c r="BL478" i="1"/>
  <c r="BK478" i="1"/>
  <c r="BJ478" i="1"/>
  <c r="BI478" i="1"/>
  <c r="BH478" i="1"/>
  <c r="BG478" i="1"/>
  <c r="BF478" i="1"/>
  <c r="BC478" i="1"/>
  <c r="BB478" i="1"/>
  <c r="BA478" i="1"/>
  <c r="AZ478" i="1"/>
  <c r="AY478" i="1"/>
  <c r="AX478" i="1"/>
  <c r="AK478" i="1"/>
  <c r="AJ478" i="1"/>
  <c r="AI478" i="1"/>
  <c r="AE478" i="1"/>
  <c r="AD478" i="1"/>
  <c r="AC478" i="1"/>
  <c r="Y478" i="1"/>
  <c r="X478" i="1"/>
  <c r="W478" i="1"/>
  <c r="S478" i="1"/>
  <c r="R478" i="1"/>
  <c r="Q478" i="1"/>
  <c r="K478" i="1"/>
  <c r="FV477" i="1"/>
  <c r="FU477" i="1"/>
  <c r="FT477" i="1"/>
  <c r="FS477" i="1"/>
  <c r="FR477" i="1"/>
  <c r="FQ477" i="1"/>
  <c r="FP477" i="1"/>
  <c r="FO477" i="1"/>
  <c r="FN477" i="1"/>
  <c r="FM477" i="1"/>
  <c r="FL477" i="1"/>
  <c r="FK477" i="1"/>
  <c r="FJ477" i="1"/>
  <c r="FI477" i="1"/>
  <c r="FF477" i="1"/>
  <c r="FE477" i="1"/>
  <c r="FD477" i="1"/>
  <c r="FC477" i="1"/>
  <c r="EW477" i="1"/>
  <c r="EV477" i="1"/>
  <c r="EU477" i="1"/>
  <c r="ET477" i="1"/>
  <c r="ES477" i="1"/>
  <c r="ER477" i="1"/>
  <c r="EQ477" i="1"/>
  <c r="EP477" i="1"/>
  <c r="EO477" i="1"/>
  <c r="EN477" i="1"/>
  <c r="EM477" i="1"/>
  <c r="EL477" i="1"/>
  <c r="EI477" i="1"/>
  <c r="EH477" i="1"/>
  <c r="EG477" i="1"/>
  <c r="EF477" i="1"/>
  <c r="EE477" i="1"/>
  <c r="ED477" i="1"/>
  <c r="DY477" i="1"/>
  <c r="DX477" i="1"/>
  <c r="DU477" i="1"/>
  <c r="DT477" i="1"/>
  <c r="DS477" i="1"/>
  <c r="DR477" i="1"/>
  <c r="DQ477" i="1"/>
  <c r="DP477" i="1"/>
  <c r="DO477" i="1"/>
  <c r="DN477" i="1"/>
  <c r="DM477" i="1"/>
  <c r="DL477" i="1"/>
  <c r="DG477" i="1"/>
  <c r="DF477" i="1"/>
  <c r="DE477" i="1"/>
  <c r="DD477" i="1"/>
  <c r="DC477" i="1"/>
  <c r="DB477" i="1"/>
  <c r="CK477" i="1"/>
  <c r="CJ477" i="1"/>
  <c r="CI477" i="1"/>
  <c r="CH477" i="1"/>
  <c r="CE477" i="1"/>
  <c r="CD477" i="1"/>
  <c r="CC477" i="1"/>
  <c r="BM477" i="1"/>
  <c r="BL477" i="1"/>
  <c r="BK477" i="1"/>
  <c r="BJ477" i="1"/>
  <c r="BI477" i="1"/>
  <c r="BH477" i="1"/>
  <c r="BG477" i="1"/>
  <c r="BF477" i="1"/>
  <c r="BC477" i="1"/>
  <c r="BB477" i="1"/>
  <c r="BA477" i="1"/>
  <c r="AZ477" i="1"/>
  <c r="AY477" i="1"/>
  <c r="AX477" i="1"/>
  <c r="AK477" i="1"/>
  <c r="AJ477" i="1"/>
  <c r="AI477" i="1"/>
  <c r="AE477" i="1"/>
  <c r="AD477" i="1"/>
  <c r="AC477" i="1"/>
  <c r="Y477" i="1"/>
  <c r="X477" i="1"/>
  <c r="W477" i="1"/>
  <c r="S477" i="1"/>
  <c r="R477" i="1"/>
  <c r="Q477" i="1"/>
  <c r="K477" i="1"/>
  <c r="FV476" i="1"/>
  <c r="FU476" i="1"/>
  <c r="FT476" i="1"/>
  <c r="FS476" i="1"/>
  <c r="FL476" i="1"/>
  <c r="FK476" i="1"/>
  <c r="FD476" i="1"/>
  <c r="FC476" i="1"/>
  <c r="EW476" i="1"/>
  <c r="EV476" i="1"/>
  <c r="EQ476" i="1"/>
  <c r="EP476" i="1"/>
  <c r="EO476" i="1"/>
  <c r="EN476" i="1"/>
  <c r="EM476" i="1"/>
  <c r="EL476" i="1"/>
  <c r="EI476" i="1"/>
  <c r="EH476" i="1"/>
  <c r="EG476" i="1"/>
  <c r="EF476" i="1"/>
  <c r="EE476" i="1"/>
  <c r="ED476" i="1"/>
  <c r="DO476" i="1"/>
  <c r="DN476" i="1"/>
  <c r="DG476" i="1"/>
  <c r="DF476" i="1"/>
  <c r="DE476" i="1"/>
  <c r="DD476" i="1"/>
  <c r="DC476" i="1"/>
  <c r="DB476" i="1"/>
  <c r="CK476" i="1"/>
  <c r="CJ476" i="1"/>
  <c r="CE476" i="1"/>
  <c r="CD476" i="1"/>
  <c r="CC476" i="1"/>
  <c r="BM476" i="1"/>
  <c r="BL476" i="1"/>
  <c r="BK476" i="1"/>
  <c r="BJ476" i="1"/>
  <c r="BI476" i="1"/>
  <c r="BH476" i="1"/>
  <c r="BG476" i="1"/>
  <c r="BF476" i="1"/>
  <c r="BC476" i="1"/>
  <c r="BB476" i="1"/>
  <c r="BA476" i="1"/>
  <c r="AZ476" i="1"/>
  <c r="AY476" i="1"/>
  <c r="AX476" i="1"/>
  <c r="AK476" i="1"/>
  <c r="AJ476" i="1"/>
  <c r="AI476" i="1"/>
  <c r="AE476" i="1"/>
  <c r="AD476" i="1"/>
  <c r="AC476" i="1"/>
  <c r="Y476" i="1"/>
  <c r="X476" i="1"/>
  <c r="W476" i="1"/>
  <c r="S476" i="1"/>
  <c r="R476" i="1"/>
  <c r="Q476" i="1"/>
  <c r="K476" i="1"/>
  <c r="FV475" i="1"/>
  <c r="FU475" i="1"/>
  <c r="FT475" i="1"/>
  <c r="FS475" i="1"/>
  <c r="FP475" i="1"/>
  <c r="FO475" i="1"/>
  <c r="ES475" i="1"/>
  <c r="ER475" i="1"/>
  <c r="EO475" i="1"/>
  <c r="EN475" i="1"/>
  <c r="EM475" i="1"/>
  <c r="EL475" i="1"/>
  <c r="EI475" i="1"/>
  <c r="EH475" i="1"/>
  <c r="EG475" i="1"/>
  <c r="EF475" i="1"/>
  <c r="EE475" i="1"/>
  <c r="ED475" i="1"/>
  <c r="DG475" i="1"/>
  <c r="DF475" i="1"/>
  <c r="DE475" i="1"/>
  <c r="DD475" i="1"/>
  <c r="DC475" i="1"/>
  <c r="DB475" i="1"/>
  <c r="CJ475" i="1"/>
  <c r="CE475" i="1"/>
  <c r="CD475" i="1"/>
  <c r="CC475" i="1"/>
  <c r="BM475" i="1"/>
  <c r="BL475" i="1"/>
  <c r="BK475" i="1"/>
  <c r="BJ475" i="1"/>
  <c r="BI475" i="1"/>
  <c r="BH475" i="1"/>
  <c r="BG475" i="1"/>
  <c r="BF475" i="1"/>
  <c r="BC475" i="1"/>
  <c r="BB475" i="1"/>
  <c r="BA475" i="1"/>
  <c r="AZ475" i="1"/>
  <c r="AY475" i="1"/>
  <c r="AX475" i="1"/>
  <c r="AK475" i="1"/>
  <c r="AJ475" i="1"/>
  <c r="AI475" i="1"/>
  <c r="AE475" i="1"/>
  <c r="AD475" i="1"/>
  <c r="AC475" i="1"/>
  <c r="Y475" i="1"/>
  <c r="X475" i="1"/>
  <c r="W475" i="1"/>
  <c r="S475" i="1"/>
  <c r="R475" i="1"/>
  <c r="Q475" i="1"/>
  <c r="K475" i="1"/>
  <c r="FV474" i="1"/>
  <c r="FU474" i="1"/>
  <c r="FT474" i="1"/>
  <c r="FS474" i="1"/>
  <c r="FR474" i="1"/>
  <c r="FQ474" i="1"/>
  <c r="FP474" i="1"/>
  <c r="FO474" i="1"/>
  <c r="FN474" i="1"/>
  <c r="FM474" i="1"/>
  <c r="FL474" i="1"/>
  <c r="FK474" i="1"/>
  <c r="FJ474" i="1"/>
  <c r="FI474" i="1"/>
  <c r="FF474" i="1"/>
  <c r="FE474" i="1"/>
  <c r="FD474" i="1"/>
  <c r="FC474" i="1"/>
  <c r="EW474" i="1"/>
  <c r="EV474" i="1"/>
  <c r="EU474" i="1"/>
  <c r="ET474" i="1"/>
  <c r="ES474" i="1"/>
  <c r="ER474" i="1"/>
  <c r="EQ474" i="1"/>
  <c r="EP474" i="1"/>
  <c r="EO474" i="1"/>
  <c r="EN474" i="1"/>
  <c r="EM474" i="1"/>
  <c r="EL474" i="1"/>
  <c r="EI474" i="1"/>
  <c r="EH474" i="1"/>
  <c r="EG474" i="1"/>
  <c r="EF474" i="1"/>
  <c r="EE474" i="1"/>
  <c r="ED474" i="1"/>
  <c r="DO474" i="1"/>
  <c r="DN474" i="1"/>
  <c r="DM474" i="1"/>
  <c r="DL474" i="1"/>
  <c r="DK474" i="1"/>
  <c r="DJ474" i="1"/>
  <c r="DI474" i="1"/>
  <c r="DH474" i="1"/>
  <c r="DG474" i="1"/>
  <c r="DF474" i="1"/>
  <c r="DE474" i="1"/>
  <c r="DD474" i="1"/>
  <c r="DC474" i="1"/>
  <c r="DB474" i="1"/>
  <c r="CK474" i="1"/>
  <c r="CJ474" i="1"/>
  <c r="CE474" i="1"/>
  <c r="CD474" i="1"/>
  <c r="CC474" i="1"/>
  <c r="BM474" i="1"/>
  <c r="BL474" i="1"/>
  <c r="BK474" i="1"/>
  <c r="BJ474" i="1"/>
  <c r="BI474" i="1"/>
  <c r="BH474" i="1"/>
  <c r="BG474" i="1"/>
  <c r="BF474" i="1"/>
  <c r="BC474" i="1"/>
  <c r="BB474" i="1"/>
  <c r="BA474" i="1"/>
  <c r="AZ474" i="1"/>
  <c r="AY474" i="1"/>
  <c r="AX474" i="1"/>
  <c r="AK474" i="1"/>
  <c r="AJ474" i="1"/>
  <c r="AI474" i="1"/>
  <c r="AE474" i="1"/>
  <c r="AD474" i="1"/>
  <c r="AC474" i="1"/>
  <c r="Y474" i="1"/>
  <c r="X474" i="1"/>
  <c r="W474" i="1"/>
  <c r="S474" i="1"/>
  <c r="R474" i="1"/>
  <c r="Q474" i="1"/>
  <c r="K474" i="1"/>
  <c r="FV473" i="1"/>
  <c r="FU473" i="1"/>
  <c r="FT473" i="1"/>
  <c r="FS473" i="1"/>
  <c r="FR473" i="1"/>
  <c r="FQ473" i="1"/>
  <c r="FP473" i="1"/>
  <c r="FO473" i="1"/>
  <c r="FN473" i="1"/>
  <c r="FM473" i="1"/>
  <c r="FL473" i="1"/>
  <c r="FK473" i="1"/>
  <c r="FF473" i="1"/>
  <c r="FE473" i="1"/>
  <c r="EW473" i="1"/>
  <c r="EV473" i="1"/>
  <c r="EU473" i="1"/>
  <c r="ET473" i="1"/>
  <c r="ES473" i="1"/>
  <c r="ER473" i="1"/>
  <c r="EQ473" i="1"/>
  <c r="EP473" i="1"/>
  <c r="EO473" i="1"/>
  <c r="EN473" i="1"/>
  <c r="EM473" i="1"/>
  <c r="EL473" i="1"/>
  <c r="EI473" i="1"/>
  <c r="EH473" i="1"/>
  <c r="EG473" i="1"/>
  <c r="EF473" i="1"/>
  <c r="EE473" i="1"/>
  <c r="ED473" i="1"/>
  <c r="DY473" i="1"/>
  <c r="DX473" i="1"/>
  <c r="DW473" i="1"/>
  <c r="DV473" i="1"/>
  <c r="DQ473" i="1"/>
  <c r="DP473" i="1"/>
  <c r="DO473" i="1"/>
  <c r="DN473" i="1"/>
  <c r="DK473" i="1"/>
  <c r="DJ473" i="1"/>
  <c r="DG473" i="1"/>
  <c r="DF473" i="1"/>
  <c r="DE473" i="1"/>
  <c r="DD473" i="1"/>
  <c r="DC473" i="1"/>
  <c r="DB473" i="1"/>
  <c r="CK473" i="1"/>
  <c r="CJ473" i="1"/>
  <c r="CE473" i="1"/>
  <c r="CD473" i="1"/>
  <c r="CC473" i="1"/>
  <c r="BM473" i="1"/>
  <c r="BL473" i="1"/>
  <c r="BK473" i="1"/>
  <c r="BJ473" i="1"/>
  <c r="BI473" i="1"/>
  <c r="BH473" i="1"/>
  <c r="BG473" i="1"/>
  <c r="BF473" i="1"/>
  <c r="BC473" i="1"/>
  <c r="BB473" i="1"/>
  <c r="BA473" i="1"/>
  <c r="AZ473" i="1"/>
  <c r="AY473" i="1"/>
  <c r="AX473" i="1"/>
  <c r="AK473" i="1"/>
  <c r="AJ473" i="1"/>
  <c r="AI473" i="1"/>
  <c r="AE473" i="1"/>
  <c r="AD473" i="1"/>
  <c r="AC473" i="1"/>
  <c r="Y473" i="1"/>
  <c r="X473" i="1"/>
  <c r="W473" i="1"/>
  <c r="S473" i="1"/>
  <c r="R473" i="1"/>
  <c r="Q473" i="1"/>
  <c r="K473" i="1"/>
  <c r="FV472" i="1"/>
  <c r="FU472" i="1"/>
  <c r="FT472" i="1"/>
  <c r="FS472" i="1"/>
  <c r="FP472" i="1"/>
  <c r="FO472" i="1"/>
  <c r="FN472" i="1"/>
  <c r="FM472" i="1"/>
  <c r="FL472" i="1"/>
  <c r="FK472" i="1"/>
  <c r="FJ472" i="1"/>
  <c r="FI472" i="1"/>
  <c r="FH472" i="1"/>
  <c r="FG472" i="1"/>
  <c r="FF472" i="1"/>
  <c r="FE472" i="1"/>
  <c r="FD472" i="1"/>
  <c r="FC472" i="1"/>
  <c r="EW472" i="1"/>
  <c r="EV472" i="1"/>
  <c r="EU472" i="1"/>
  <c r="ET472" i="1"/>
  <c r="ES472" i="1"/>
  <c r="ER472" i="1"/>
  <c r="EQ472" i="1"/>
  <c r="EP472" i="1"/>
  <c r="EO472" i="1"/>
  <c r="EN472" i="1"/>
  <c r="EM472" i="1"/>
  <c r="EL472" i="1"/>
  <c r="EI472" i="1"/>
  <c r="EH472" i="1"/>
  <c r="EG472" i="1"/>
  <c r="EF472" i="1"/>
  <c r="EE472" i="1"/>
  <c r="ED472" i="1"/>
  <c r="DY472" i="1"/>
  <c r="DX472" i="1"/>
  <c r="DU472" i="1"/>
  <c r="DT472" i="1"/>
  <c r="DS472" i="1"/>
  <c r="DR472" i="1"/>
  <c r="DQ472" i="1"/>
  <c r="DP472" i="1"/>
  <c r="DO472" i="1"/>
  <c r="DN472" i="1"/>
  <c r="DK472" i="1"/>
  <c r="DJ472" i="1"/>
  <c r="DI472" i="1"/>
  <c r="DH472" i="1"/>
  <c r="DG472" i="1"/>
  <c r="DF472" i="1"/>
  <c r="DE472" i="1"/>
  <c r="DD472" i="1"/>
  <c r="DC472" i="1"/>
  <c r="DB472" i="1"/>
  <c r="CK472" i="1"/>
  <c r="CJ472" i="1"/>
  <c r="CH472" i="1"/>
  <c r="CE472" i="1"/>
  <c r="CD472" i="1"/>
  <c r="CC472" i="1"/>
  <c r="BM472" i="1"/>
  <c r="BL472" i="1"/>
  <c r="BK472" i="1"/>
  <c r="BJ472" i="1"/>
  <c r="BI472" i="1"/>
  <c r="BH472" i="1"/>
  <c r="BG472" i="1"/>
  <c r="BF472" i="1"/>
  <c r="BC472" i="1"/>
  <c r="BB472" i="1"/>
  <c r="BA472" i="1"/>
  <c r="AZ472" i="1"/>
  <c r="AY472" i="1"/>
  <c r="AX472" i="1"/>
  <c r="AK472" i="1"/>
  <c r="AJ472" i="1"/>
  <c r="AI472" i="1"/>
  <c r="AE472" i="1"/>
  <c r="AD472" i="1"/>
  <c r="AC472" i="1"/>
  <c r="Y472" i="1"/>
  <c r="X472" i="1"/>
  <c r="W472" i="1"/>
  <c r="S472" i="1"/>
  <c r="R472" i="1"/>
  <c r="Q472" i="1"/>
  <c r="K472" i="1"/>
  <c r="FV471" i="1"/>
  <c r="FU471" i="1"/>
  <c r="FT471" i="1"/>
  <c r="FS471" i="1"/>
  <c r="FP471" i="1"/>
  <c r="FO471" i="1"/>
  <c r="ES471" i="1"/>
  <c r="ER471" i="1"/>
  <c r="EO471" i="1"/>
  <c r="EN471" i="1"/>
  <c r="EM471" i="1"/>
  <c r="EL471" i="1"/>
  <c r="EI471" i="1"/>
  <c r="EH471" i="1"/>
  <c r="EG471" i="1"/>
  <c r="EF471" i="1"/>
  <c r="EE471" i="1"/>
  <c r="ED471" i="1"/>
  <c r="DK471" i="1"/>
  <c r="DJ471" i="1"/>
  <c r="DG471" i="1"/>
  <c r="DF471" i="1"/>
  <c r="DE471" i="1"/>
  <c r="DD471" i="1"/>
  <c r="DC471" i="1"/>
  <c r="DB471" i="1"/>
  <c r="CK471" i="1"/>
  <c r="CJ471" i="1"/>
  <c r="CE471" i="1"/>
  <c r="CD471" i="1"/>
  <c r="CC471" i="1"/>
  <c r="BM471" i="1"/>
  <c r="BL471" i="1"/>
  <c r="BK471" i="1"/>
  <c r="BJ471" i="1"/>
  <c r="BI471" i="1"/>
  <c r="BH471" i="1"/>
  <c r="BG471" i="1"/>
  <c r="BF471" i="1"/>
  <c r="BC471" i="1"/>
  <c r="BB471" i="1"/>
  <c r="BA471" i="1"/>
  <c r="AZ471" i="1"/>
  <c r="AY471" i="1"/>
  <c r="AX471" i="1"/>
  <c r="AK471" i="1"/>
  <c r="AJ471" i="1"/>
  <c r="AI471" i="1"/>
  <c r="AE471" i="1"/>
  <c r="AD471" i="1"/>
  <c r="AC471" i="1"/>
  <c r="Y471" i="1"/>
  <c r="X471" i="1"/>
  <c r="W471" i="1"/>
  <c r="S471" i="1"/>
  <c r="R471" i="1"/>
  <c r="Q471" i="1"/>
  <c r="K471" i="1"/>
  <c r="FV470" i="1"/>
  <c r="FU470" i="1"/>
  <c r="FT470" i="1"/>
  <c r="FS470" i="1"/>
  <c r="FP470" i="1"/>
  <c r="FO470" i="1"/>
  <c r="FL470" i="1"/>
  <c r="FK470" i="1"/>
  <c r="FF470" i="1"/>
  <c r="FE470" i="1"/>
  <c r="FD470" i="1"/>
  <c r="FC470" i="1"/>
  <c r="EW470" i="1"/>
  <c r="EV470" i="1"/>
  <c r="EU470" i="1"/>
  <c r="ET470" i="1"/>
  <c r="ES470" i="1"/>
  <c r="ER470" i="1"/>
  <c r="EQ470" i="1"/>
  <c r="EP470" i="1"/>
  <c r="EO470" i="1"/>
  <c r="EN470" i="1"/>
  <c r="EM470" i="1"/>
  <c r="EL470" i="1"/>
  <c r="EI470" i="1"/>
  <c r="EH470" i="1"/>
  <c r="EG470" i="1"/>
  <c r="EF470" i="1"/>
  <c r="EE470" i="1"/>
  <c r="ED470" i="1"/>
  <c r="DU470" i="1"/>
  <c r="DT470" i="1"/>
  <c r="DQ470" i="1"/>
  <c r="DP470" i="1"/>
  <c r="DO470" i="1"/>
  <c r="DN470" i="1"/>
  <c r="DK470" i="1"/>
  <c r="DJ470" i="1"/>
  <c r="DG470" i="1"/>
  <c r="DF470" i="1"/>
  <c r="DE470" i="1"/>
  <c r="DD470" i="1"/>
  <c r="DC470" i="1"/>
  <c r="DB470" i="1"/>
  <c r="CK470" i="1"/>
  <c r="CJ470" i="1"/>
  <c r="CE470" i="1"/>
  <c r="CD470" i="1"/>
  <c r="CC470" i="1"/>
  <c r="BM470" i="1"/>
  <c r="BL470" i="1"/>
  <c r="BK470" i="1"/>
  <c r="BJ470" i="1"/>
  <c r="BI470" i="1"/>
  <c r="BH470" i="1"/>
  <c r="BG470" i="1"/>
  <c r="BF470" i="1"/>
  <c r="BC470" i="1"/>
  <c r="BB470" i="1"/>
  <c r="BA470" i="1"/>
  <c r="AZ470" i="1"/>
  <c r="AY470" i="1"/>
  <c r="AX470" i="1"/>
  <c r="AK470" i="1"/>
  <c r="AJ470" i="1"/>
  <c r="AI470" i="1"/>
  <c r="AE470" i="1"/>
  <c r="AD470" i="1"/>
  <c r="AC470" i="1"/>
  <c r="Y470" i="1"/>
  <c r="X470" i="1"/>
  <c r="W470" i="1"/>
  <c r="S470" i="1"/>
  <c r="R470" i="1"/>
  <c r="Q470" i="1"/>
  <c r="K470" i="1"/>
  <c r="FV469" i="1"/>
  <c r="FU469" i="1"/>
  <c r="FT469" i="1"/>
  <c r="FS469" i="1"/>
  <c r="FP469" i="1"/>
  <c r="FO469" i="1"/>
  <c r="FL469" i="1"/>
  <c r="FK469" i="1"/>
  <c r="FF469" i="1"/>
  <c r="FE469" i="1"/>
  <c r="EO469" i="1"/>
  <c r="EN469" i="1"/>
  <c r="EM469" i="1"/>
  <c r="EL469" i="1"/>
  <c r="EI469" i="1"/>
  <c r="EH469" i="1"/>
  <c r="EG469" i="1"/>
  <c r="EF469" i="1"/>
  <c r="EE469" i="1"/>
  <c r="ED469" i="1"/>
  <c r="DG469" i="1"/>
  <c r="DF469" i="1"/>
  <c r="DE469" i="1"/>
  <c r="DD469" i="1"/>
  <c r="DC469" i="1"/>
  <c r="DB469" i="1"/>
  <c r="CK469" i="1"/>
  <c r="CJ469" i="1"/>
  <c r="CE469" i="1"/>
  <c r="CD469" i="1"/>
  <c r="CC469" i="1"/>
  <c r="BM469" i="1"/>
  <c r="BL469" i="1"/>
  <c r="BK469" i="1"/>
  <c r="BJ469" i="1"/>
  <c r="BI469" i="1"/>
  <c r="BH469" i="1"/>
  <c r="BG469" i="1"/>
  <c r="BF469" i="1"/>
  <c r="BC469" i="1"/>
  <c r="BB469" i="1"/>
  <c r="BA469" i="1"/>
  <c r="AZ469" i="1"/>
  <c r="AY469" i="1"/>
  <c r="AX469" i="1"/>
  <c r="AK469" i="1"/>
  <c r="AJ469" i="1"/>
  <c r="AI469" i="1"/>
  <c r="AE469" i="1"/>
  <c r="AD469" i="1"/>
  <c r="AC469" i="1"/>
  <c r="Y469" i="1"/>
  <c r="X469" i="1"/>
  <c r="W469" i="1"/>
  <c r="S469" i="1"/>
  <c r="R469" i="1"/>
  <c r="Q469" i="1"/>
  <c r="K469" i="1"/>
  <c r="FV468" i="1"/>
  <c r="FU468" i="1"/>
  <c r="FT468" i="1"/>
  <c r="FS468" i="1"/>
  <c r="FP468" i="1"/>
  <c r="FO468" i="1"/>
  <c r="FN468" i="1"/>
  <c r="FM468" i="1"/>
  <c r="FL468" i="1"/>
  <c r="FK468" i="1"/>
  <c r="FF468" i="1"/>
  <c r="FE468" i="1"/>
  <c r="EW468" i="1"/>
  <c r="EV468" i="1"/>
  <c r="EU468" i="1"/>
  <c r="ET468" i="1"/>
  <c r="ES468" i="1"/>
  <c r="ER468" i="1"/>
  <c r="EQ468" i="1"/>
  <c r="EP468" i="1"/>
  <c r="EO468" i="1"/>
  <c r="EN468" i="1"/>
  <c r="EM468" i="1"/>
  <c r="EL468" i="1"/>
  <c r="EI468" i="1"/>
  <c r="EH468" i="1"/>
  <c r="EG468" i="1"/>
  <c r="EF468" i="1"/>
  <c r="EE468" i="1"/>
  <c r="ED468" i="1"/>
  <c r="DO468" i="1"/>
  <c r="DN468" i="1"/>
  <c r="DI468" i="1"/>
  <c r="DH468" i="1"/>
  <c r="DG468" i="1"/>
  <c r="DF468" i="1"/>
  <c r="DE468" i="1"/>
  <c r="DD468" i="1"/>
  <c r="DC468" i="1"/>
  <c r="DB468" i="1"/>
  <c r="CK468" i="1"/>
  <c r="CJ468" i="1"/>
  <c r="CI468" i="1"/>
  <c r="CH468" i="1"/>
  <c r="CE468" i="1"/>
  <c r="CD468" i="1"/>
  <c r="CC468" i="1"/>
  <c r="BM468" i="1"/>
  <c r="BL468" i="1"/>
  <c r="BK468" i="1"/>
  <c r="BJ468" i="1"/>
  <c r="BI468" i="1"/>
  <c r="BH468" i="1"/>
  <c r="BG468" i="1"/>
  <c r="BF468" i="1"/>
  <c r="BC468" i="1"/>
  <c r="BB468" i="1"/>
  <c r="BA468" i="1"/>
  <c r="AZ468" i="1"/>
  <c r="AY468" i="1"/>
  <c r="AX468" i="1"/>
  <c r="AK468" i="1"/>
  <c r="AJ468" i="1"/>
  <c r="AI468" i="1"/>
  <c r="AE468" i="1"/>
  <c r="AD468" i="1"/>
  <c r="AC468" i="1"/>
  <c r="Y468" i="1"/>
  <c r="X468" i="1"/>
  <c r="W468" i="1"/>
  <c r="S468" i="1"/>
  <c r="R468" i="1"/>
  <c r="Q468" i="1"/>
  <c r="K468" i="1"/>
  <c r="FV467" i="1"/>
  <c r="FU467" i="1"/>
  <c r="FT467" i="1"/>
  <c r="FS467" i="1"/>
  <c r="FP467" i="1"/>
  <c r="FO467" i="1"/>
  <c r="FN467" i="1"/>
  <c r="FM467" i="1"/>
  <c r="FL467" i="1"/>
  <c r="FK467" i="1"/>
  <c r="FJ467" i="1"/>
  <c r="FI467" i="1"/>
  <c r="FH467" i="1"/>
  <c r="FG467" i="1"/>
  <c r="FF467" i="1"/>
  <c r="FE467" i="1"/>
  <c r="EW467" i="1"/>
  <c r="EV467" i="1"/>
  <c r="EU467" i="1"/>
  <c r="ET467" i="1"/>
  <c r="ES467" i="1"/>
  <c r="ER467" i="1"/>
  <c r="EQ467" i="1"/>
  <c r="EP467" i="1"/>
  <c r="EO467" i="1"/>
  <c r="EN467" i="1"/>
  <c r="EM467" i="1"/>
  <c r="EL467" i="1"/>
  <c r="EI467" i="1"/>
  <c r="EH467" i="1"/>
  <c r="EG467" i="1"/>
  <c r="EF467" i="1"/>
  <c r="EE467" i="1"/>
  <c r="ED467" i="1"/>
  <c r="DO467" i="1"/>
  <c r="DN467" i="1"/>
  <c r="DM467" i="1"/>
  <c r="DL467" i="1"/>
  <c r="DK467" i="1"/>
  <c r="DJ467" i="1"/>
  <c r="DI467" i="1"/>
  <c r="DH467" i="1"/>
  <c r="DG467" i="1"/>
  <c r="DF467" i="1"/>
  <c r="DE467" i="1"/>
  <c r="DD467" i="1"/>
  <c r="DC467" i="1"/>
  <c r="DB467" i="1"/>
  <c r="CK467" i="1"/>
  <c r="CJ467" i="1"/>
  <c r="CI467" i="1"/>
  <c r="CH467" i="1"/>
  <c r="CE467" i="1"/>
  <c r="CD467" i="1"/>
  <c r="CC467" i="1"/>
  <c r="BM467" i="1"/>
  <c r="BL467" i="1"/>
  <c r="BK467" i="1"/>
  <c r="BJ467" i="1"/>
  <c r="BI467" i="1"/>
  <c r="BH467" i="1"/>
  <c r="BG467" i="1"/>
  <c r="BF467" i="1"/>
  <c r="BC467" i="1"/>
  <c r="BB467" i="1"/>
  <c r="BA467" i="1"/>
  <c r="AZ467" i="1"/>
  <c r="AY467" i="1"/>
  <c r="AX467" i="1"/>
  <c r="AK467" i="1"/>
  <c r="AJ467" i="1"/>
  <c r="AI467" i="1"/>
  <c r="AE467" i="1"/>
  <c r="AD467" i="1"/>
  <c r="AC467" i="1"/>
  <c r="Y467" i="1"/>
  <c r="X467" i="1"/>
  <c r="W467" i="1"/>
  <c r="S467" i="1"/>
  <c r="R467" i="1"/>
  <c r="Q467" i="1"/>
  <c r="K467" i="1"/>
  <c r="FV466" i="1"/>
  <c r="FU466" i="1"/>
  <c r="FT466" i="1"/>
  <c r="FS466" i="1"/>
  <c r="FR466" i="1"/>
  <c r="FQ466" i="1"/>
  <c r="FP466" i="1"/>
  <c r="FO466" i="1"/>
  <c r="FN466" i="1"/>
  <c r="FM466" i="1"/>
  <c r="FL466" i="1"/>
  <c r="FK466" i="1"/>
  <c r="FF466" i="1"/>
  <c r="FE466" i="1"/>
  <c r="FD466" i="1"/>
  <c r="FC466" i="1"/>
  <c r="ES466" i="1"/>
  <c r="ER466" i="1"/>
  <c r="EO466" i="1"/>
  <c r="EN466" i="1"/>
  <c r="EM466" i="1"/>
  <c r="EL466" i="1"/>
  <c r="EI466" i="1"/>
  <c r="EH466" i="1"/>
  <c r="EG466" i="1"/>
  <c r="EF466" i="1"/>
  <c r="EE466" i="1"/>
  <c r="ED466" i="1"/>
  <c r="DK466" i="1"/>
  <c r="DJ466" i="1"/>
  <c r="DG466" i="1"/>
  <c r="DF466" i="1"/>
  <c r="DE466" i="1"/>
  <c r="DD466" i="1"/>
  <c r="DC466" i="1"/>
  <c r="DB466" i="1"/>
  <c r="DA466" i="1"/>
  <c r="CZ466" i="1"/>
  <c r="CK466" i="1"/>
  <c r="CJ466" i="1"/>
  <c r="CI466" i="1"/>
  <c r="CH466" i="1"/>
  <c r="CE466" i="1"/>
  <c r="CD466" i="1"/>
  <c r="CC466" i="1"/>
  <c r="BM466" i="1"/>
  <c r="BL466" i="1"/>
  <c r="BK466" i="1"/>
  <c r="BJ466" i="1"/>
  <c r="BI466" i="1"/>
  <c r="BH466" i="1"/>
  <c r="BG466" i="1"/>
  <c r="BF466" i="1"/>
  <c r="BC466" i="1"/>
  <c r="BB466" i="1"/>
  <c r="BA466" i="1"/>
  <c r="AZ466" i="1"/>
  <c r="AY466" i="1"/>
  <c r="AX466" i="1"/>
  <c r="AK466" i="1"/>
  <c r="AJ466" i="1"/>
  <c r="AI466" i="1"/>
  <c r="AE466" i="1"/>
  <c r="AD466" i="1"/>
  <c r="AC466" i="1"/>
  <c r="Y466" i="1"/>
  <c r="X466" i="1"/>
  <c r="W466" i="1"/>
  <c r="S466" i="1"/>
  <c r="R466" i="1"/>
  <c r="Q466" i="1"/>
  <c r="K466" i="1"/>
  <c r="FV465" i="1"/>
  <c r="FU465" i="1"/>
  <c r="FT465" i="1"/>
  <c r="FS465" i="1"/>
  <c r="FP465" i="1"/>
  <c r="FO465" i="1"/>
  <c r="FN465" i="1"/>
  <c r="FM465" i="1"/>
  <c r="EW465" i="1"/>
  <c r="EV465" i="1"/>
  <c r="EU465" i="1"/>
  <c r="ET465" i="1"/>
  <c r="EQ465" i="1"/>
  <c r="EP465" i="1"/>
  <c r="EO465" i="1"/>
  <c r="EN465" i="1"/>
  <c r="EM465" i="1"/>
  <c r="EL465" i="1"/>
  <c r="EI465" i="1"/>
  <c r="EH465" i="1"/>
  <c r="EG465" i="1"/>
  <c r="EF465" i="1"/>
  <c r="EE465" i="1"/>
  <c r="ED465" i="1"/>
  <c r="DO465" i="1"/>
  <c r="DN465" i="1"/>
  <c r="DG465" i="1"/>
  <c r="DF465" i="1"/>
  <c r="DE465" i="1"/>
  <c r="DD465" i="1"/>
  <c r="DC465" i="1"/>
  <c r="DB465" i="1"/>
  <c r="CK465" i="1"/>
  <c r="CJ465" i="1"/>
  <c r="CE465" i="1"/>
  <c r="CD465" i="1"/>
  <c r="CC465" i="1"/>
  <c r="BM465" i="1"/>
  <c r="BL465" i="1"/>
  <c r="BK465" i="1"/>
  <c r="BJ465" i="1"/>
  <c r="BI465" i="1"/>
  <c r="BH465" i="1"/>
  <c r="BG465" i="1"/>
  <c r="BF465" i="1"/>
  <c r="BC465" i="1"/>
  <c r="BB465" i="1"/>
  <c r="BA465" i="1"/>
  <c r="AZ465" i="1"/>
  <c r="AY465" i="1"/>
  <c r="AX465" i="1"/>
  <c r="AK465" i="1"/>
  <c r="AJ465" i="1"/>
  <c r="AI465" i="1"/>
  <c r="AE465" i="1"/>
  <c r="AD465" i="1"/>
  <c r="AC465" i="1"/>
  <c r="Y465" i="1"/>
  <c r="X465" i="1"/>
  <c r="W465" i="1"/>
  <c r="S465" i="1"/>
  <c r="R465" i="1"/>
  <c r="Q465" i="1"/>
  <c r="K465" i="1"/>
  <c r="FV464" i="1"/>
  <c r="FU464" i="1"/>
  <c r="FT464" i="1"/>
  <c r="FS464" i="1"/>
  <c r="FR464" i="1"/>
  <c r="FQ464" i="1"/>
  <c r="FP464" i="1"/>
  <c r="FO464" i="1"/>
  <c r="FN464" i="1"/>
  <c r="FM464" i="1"/>
  <c r="FL464" i="1"/>
  <c r="FK464" i="1"/>
  <c r="FJ464" i="1"/>
  <c r="FI464" i="1"/>
  <c r="FH464" i="1"/>
  <c r="FG464" i="1"/>
  <c r="FF464" i="1"/>
  <c r="FE464" i="1"/>
  <c r="FD464" i="1"/>
  <c r="FC464" i="1"/>
  <c r="EW464" i="1"/>
  <c r="EV464" i="1"/>
  <c r="EU464" i="1"/>
  <c r="ET464" i="1"/>
  <c r="ES464" i="1"/>
  <c r="ER464" i="1"/>
  <c r="EQ464" i="1"/>
  <c r="EP464" i="1"/>
  <c r="EO464" i="1"/>
  <c r="EN464" i="1"/>
  <c r="EM464" i="1"/>
  <c r="EL464" i="1"/>
  <c r="EI464" i="1"/>
  <c r="EH464" i="1"/>
  <c r="EG464" i="1"/>
  <c r="EF464" i="1"/>
  <c r="EE464" i="1"/>
  <c r="ED464" i="1"/>
  <c r="DW464" i="1"/>
  <c r="DV464" i="1"/>
  <c r="DU464" i="1"/>
  <c r="DT464" i="1"/>
  <c r="DS464" i="1"/>
  <c r="DR464" i="1"/>
  <c r="DQ464" i="1"/>
  <c r="DP464" i="1"/>
  <c r="DO464" i="1"/>
  <c r="DN464" i="1"/>
  <c r="DM464" i="1"/>
  <c r="DL464" i="1"/>
  <c r="DK464" i="1"/>
  <c r="DJ464" i="1"/>
  <c r="DI464" i="1"/>
  <c r="DH464" i="1"/>
  <c r="DG464" i="1"/>
  <c r="DF464" i="1"/>
  <c r="DE464" i="1"/>
  <c r="DD464" i="1"/>
  <c r="DC464" i="1"/>
  <c r="DB464" i="1"/>
  <c r="CK464" i="1"/>
  <c r="CJ464" i="1"/>
  <c r="CH464" i="1"/>
  <c r="CE464" i="1"/>
  <c r="CD464" i="1"/>
  <c r="CC464" i="1"/>
  <c r="BM464" i="1"/>
  <c r="BL464" i="1"/>
  <c r="BK464" i="1"/>
  <c r="BJ464" i="1"/>
  <c r="BI464" i="1"/>
  <c r="BH464" i="1"/>
  <c r="BG464" i="1"/>
  <c r="BF464" i="1"/>
  <c r="BC464" i="1"/>
  <c r="BB464" i="1"/>
  <c r="BA464" i="1"/>
  <c r="AZ464" i="1"/>
  <c r="AY464" i="1"/>
  <c r="AX464" i="1"/>
  <c r="AK464" i="1"/>
  <c r="AJ464" i="1"/>
  <c r="AI464" i="1"/>
  <c r="AE464" i="1"/>
  <c r="AD464" i="1"/>
  <c r="AC464" i="1"/>
  <c r="Y464" i="1"/>
  <c r="X464" i="1"/>
  <c r="W464" i="1"/>
  <c r="S464" i="1"/>
  <c r="R464" i="1"/>
  <c r="Q464" i="1"/>
  <c r="K464" i="1"/>
  <c r="FV463" i="1"/>
  <c r="FU463" i="1"/>
  <c r="FT463" i="1"/>
  <c r="FS463" i="1"/>
  <c r="FR463" i="1"/>
  <c r="FQ463" i="1"/>
  <c r="FP463" i="1"/>
  <c r="FO463" i="1"/>
  <c r="FN463" i="1"/>
  <c r="FM463" i="1"/>
  <c r="FL463" i="1"/>
  <c r="FK463" i="1"/>
  <c r="FH463" i="1"/>
  <c r="FG463" i="1"/>
  <c r="FF463" i="1"/>
  <c r="FE463" i="1"/>
  <c r="FD463" i="1"/>
  <c r="FC463" i="1"/>
  <c r="EW463" i="1"/>
  <c r="EV463" i="1"/>
  <c r="EU463" i="1"/>
  <c r="ET463" i="1"/>
  <c r="ES463" i="1"/>
  <c r="ER463" i="1"/>
  <c r="EQ463" i="1"/>
  <c r="EP463" i="1"/>
  <c r="EO463" i="1"/>
  <c r="EN463" i="1"/>
  <c r="EM463" i="1"/>
  <c r="EL463" i="1"/>
  <c r="EI463" i="1"/>
  <c r="EH463" i="1"/>
  <c r="EG463" i="1"/>
  <c r="EF463" i="1"/>
  <c r="EE463" i="1"/>
  <c r="ED463" i="1"/>
  <c r="DU463" i="1"/>
  <c r="DT463" i="1"/>
  <c r="DQ463" i="1"/>
  <c r="DP463" i="1"/>
  <c r="DO463" i="1"/>
  <c r="DN463" i="1"/>
  <c r="DM463" i="1"/>
  <c r="DL463" i="1"/>
  <c r="DK463" i="1"/>
  <c r="DJ463" i="1"/>
  <c r="DI463" i="1"/>
  <c r="DH463" i="1"/>
  <c r="DG463" i="1"/>
  <c r="DF463" i="1"/>
  <c r="DE463" i="1"/>
  <c r="DD463" i="1"/>
  <c r="DC463" i="1"/>
  <c r="DB463" i="1"/>
  <c r="CK463" i="1"/>
  <c r="CJ463" i="1"/>
  <c r="CI463" i="1"/>
  <c r="CH463" i="1"/>
  <c r="CE463" i="1"/>
  <c r="CD463" i="1"/>
  <c r="CC463" i="1"/>
  <c r="BM463" i="1"/>
  <c r="BL463" i="1"/>
  <c r="BK463" i="1"/>
  <c r="BJ463" i="1"/>
  <c r="BI463" i="1"/>
  <c r="BH463" i="1"/>
  <c r="BG463" i="1"/>
  <c r="BF463" i="1"/>
  <c r="BC463" i="1"/>
  <c r="BB463" i="1"/>
  <c r="BA463" i="1"/>
  <c r="AZ463" i="1"/>
  <c r="AY463" i="1"/>
  <c r="AX463" i="1"/>
  <c r="AK463" i="1"/>
  <c r="AJ463" i="1"/>
  <c r="AI463" i="1"/>
  <c r="AE463" i="1"/>
  <c r="AD463" i="1"/>
  <c r="AC463" i="1"/>
  <c r="Y463" i="1"/>
  <c r="X463" i="1"/>
  <c r="W463" i="1"/>
  <c r="S463" i="1"/>
  <c r="R463" i="1"/>
  <c r="Q463" i="1"/>
  <c r="K463" i="1"/>
  <c r="FV462" i="1"/>
  <c r="FU462" i="1"/>
  <c r="FT462" i="1"/>
  <c r="FS462" i="1"/>
  <c r="FL462" i="1"/>
  <c r="FK462" i="1"/>
  <c r="FF462" i="1"/>
  <c r="FE462" i="1"/>
  <c r="EW462" i="1"/>
  <c r="EV462" i="1"/>
  <c r="ES462" i="1"/>
  <c r="ER462" i="1"/>
  <c r="EQ462" i="1"/>
  <c r="EP462" i="1"/>
  <c r="EO462" i="1"/>
  <c r="EN462" i="1"/>
  <c r="EM462" i="1"/>
  <c r="EL462" i="1"/>
  <c r="EI462" i="1"/>
  <c r="EH462" i="1"/>
  <c r="EG462" i="1"/>
  <c r="EF462" i="1"/>
  <c r="EE462" i="1"/>
  <c r="ED462" i="1"/>
  <c r="DO462" i="1"/>
  <c r="DN462" i="1"/>
  <c r="DG462" i="1"/>
  <c r="DF462" i="1"/>
  <c r="DE462" i="1"/>
  <c r="DD462" i="1"/>
  <c r="DC462" i="1"/>
  <c r="DB462" i="1"/>
  <c r="CK462" i="1"/>
  <c r="CJ462" i="1"/>
  <c r="CE462" i="1"/>
  <c r="CD462" i="1"/>
  <c r="CC462" i="1"/>
  <c r="BM462" i="1"/>
  <c r="BL462" i="1"/>
  <c r="BK462" i="1"/>
  <c r="BJ462" i="1"/>
  <c r="BI462" i="1"/>
  <c r="BH462" i="1"/>
  <c r="BG462" i="1"/>
  <c r="BF462" i="1"/>
  <c r="BC462" i="1"/>
  <c r="BB462" i="1"/>
  <c r="BA462" i="1"/>
  <c r="AZ462" i="1"/>
  <c r="AY462" i="1"/>
  <c r="AX462" i="1"/>
  <c r="AK462" i="1"/>
  <c r="AJ462" i="1"/>
  <c r="AI462" i="1"/>
  <c r="AE462" i="1"/>
  <c r="AD462" i="1"/>
  <c r="AC462" i="1"/>
  <c r="Y462" i="1"/>
  <c r="X462" i="1"/>
  <c r="W462" i="1"/>
  <c r="S462" i="1"/>
  <c r="R462" i="1"/>
  <c r="Q462" i="1"/>
  <c r="K462" i="1"/>
  <c r="FV461" i="1"/>
  <c r="FU461" i="1"/>
  <c r="FT461" i="1"/>
  <c r="FS461" i="1"/>
  <c r="EO461" i="1"/>
  <c r="EN461" i="1"/>
  <c r="EM461" i="1"/>
  <c r="EL461" i="1"/>
  <c r="EI461" i="1"/>
  <c r="EH461" i="1"/>
  <c r="EG461" i="1"/>
  <c r="EF461" i="1"/>
  <c r="EE461" i="1"/>
  <c r="ED461" i="1"/>
  <c r="DG461" i="1"/>
  <c r="DF461" i="1"/>
  <c r="DE461" i="1"/>
  <c r="DD461" i="1"/>
  <c r="DC461" i="1"/>
  <c r="DB461" i="1"/>
  <c r="CK461" i="1"/>
  <c r="CJ461" i="1"/>
  <c r="CE461" i="1"/>
  <c r="CD461" i="1"/>
  <c r="CC461" i="1"/>
  <c r="BM461" i="1"/>
  <c r="BL461" i="1"/>
  <c r="BK461" i="1"/>
  <c r="BJ461" i="1"/>
  <c r="BI461" i="1"/>
  <c r="BH461" i="1"/>
  <c r="BG461" i="1"/>
  <c r="BF461" i="1"/>
  <c r="BC461" i="1"/>
  <c r="BB461" i="1"/>
  <c r="BA461" i="1"/>
  <c r="AZ461" i="1"/>
  <c r="AY461" i="1"/>
  <c r="AX461" i="1"/>
  <c r="AK461" i="1"/>
  <c r="AJ461" i="1"/>
  <c r="AI461" i="1"/>
  <c r="AE461" i="1"/>
  <c r="AD461" i="1"/>
  <c r="AC461" i="1"/>
  <c r="Y461" i="1"/>
  <c r="X461" i="1"/>
  <c r="W461" i="1"/>
  <c r="S461" i="1"/>
  <c r="R461" i="1"/>
  <c r="Q461" i="1"/>
  <c r="K461" i="1"/>
  <c r="FV460" i="1"/>
  <c r="FU460" i="1"/>
  <c r="FT460" i="1"/>
  <c r="FS460" i="1"/>
  <c r="EO460" i="1"/>
  <c r="EN460" i="1"/>
  <c r="EM460" i="1"/>
  <c r="EL460" i="1"/>
  <c r="EI460" i="1"/>
  <c r="EH460" i="1"/>
  <c r="EG460" i="1"/>
  <c r="EF460" i="1"/>
  <c r="EE460" i="1"/>
  <c r="ED460" i="1"/>
  <c r="DG460" i="1"/>
  <c r="DF460" i="1"/>
  <c r="DE460" i="1"/>
  <c r="DD460" i="1"/>
  <c r="DC460" i="1"/>
  <c r="DB460" i="1"/>
  <c r="CK460" i="1"/>
  <c r="CJ460" i="1"/>
  <c r="CE460" i="1"/>
  <c r="CD460" i="1"/>
  <c r="CC460" i="1"/>
  <c r="BM460" i="1"/>
  <c r="BL460" i="1"/>
  <c r="BK460" i="1"/>
  <c r="BJ460" i="1"/>
  <c r="BI460" i="1"/>
  <c r="BH460" i="1"/>
  <c r="BG460" i="1"/>
  <c r="BF460" i="1"/>
  <c r="BC460" i="1"/>
  <c r="BB460" i="1"/>
  <c r="BA460" i="1"/>
  <c r="AZ460" i="1"/>
  <c r="AY460" i="1"/>
  <c r="AX460" i="1"/>
  <c r="AK460" i="1"/>
  <c r="AJ460" i="1"/>
  <c r="AI460" i="1"/>
  <c r="AE460" i="1"/>
  <c r="AD460" i="1"/>
  <c r="AC460" i="1"/>
  <c r="Y460" i="1"/>
  <c r="X460" i="1"/>
  <c r="W460" i="1"/>
  <c r="S460" i="1"/>
  <c r="R460" i="1"/>
  <c r="Q460" i="1"/>
  <c r="K460" i="1"/>
  <c r="FV459" i="1"/>
  <c r="FU459" i="1"/>
  <c r="FT459" i="1"/>
  <c r="FS459" i="1"/>
  <c r="FR459" i="1"/>
  <c r="FQ459" i="1"/>
  <c r="FP459" i="1"/>
  <c r="FO459" i="1"/>
  <c r="FN459" i="1"/>
  <c r="FM459" i="1"/>
  <c r="FL459" i="1"/>
  <c r="FK459" i="1"/>
  <c r="FH459" i="1"/>
  <c r="FG459" i="1"/>
  <c r="FF459" i="1"/>
  <c r="FE459" i="1"/>
  <c r="FD459" i="1"/>
  <c r="FC459" i="1"/>
  <c r="EW459" i="1"/>
  <c r="EV459" i="1"/>
  <c r="EU459" i="1"/>
  <c r="ET459" i="1"/>
  <c r="ES459" i="1"/>
  <c r="ER459" i="1"/>
  <c r="EQ459" i="1"/>
  <c r="EP459" i="1"/>
  <c r="EO459" i="1"/>
  <c r="EN459" i="1"/>
  <c r="EM459" i="1"/>
  <c r="EL459" i="1"/>
  <c r="EI459" i="1"/>
  <c r="EH459" i="1"/>
  <c r="EG459" i="1"/>
  <c r="EF459" i="1"/>
  <c r="EE459" i="1"/>
  <c r="ED459" i="1"/>
  <c r="DW459" i="1"/>
  <c r="DV459" i="1"/>
  <c r="DU459" i="1"/>
  <c r="DT459" i="1"/>
  <c r="DQ459" i="1"/>
  <c r="DP459" i="1"/>
  <c r="DO459" i="1"/>
  <c r="DN459" i="1"/>
  <c r="DM459" i="1"/>
  <c r="DL459" i="1"/>
  <c r="DK459" i="1"/>
  <c r="DJ459" i="1"/>
  <c r="DI459" i="1"/>
  <c r="DH459" i="1"/>
  <c r="DG459" i="1"/>
  <c r="DF459" i="1"/>
  <c r="DE459" i="1"/>
  <c r="DD459" i="1"/>
  <c r="DC459" i="1"/>
  <c r="DB459" i="1"/>
  <c r="DA459" i="1"/>
  <c r="CZ459" i="1"/>
  <c r="CK459" i="1"/>
  <c r="CJ459" i="1"/>
  <c r="CI459" i="1"/>
  <c r="CH459" i="1"/>
  <c r="CE459" i="1"/>
  <c r="CD459" i="1"/>
  <c r="CC459" i="1"/>
  <c r="BM459" i="1"/>
  <c r="BL459" i="1"/>
  <c r="BK459" i="1"/>
  <c r="BJ459" i="1"/>
  <c r="BI459" i="1"/>
  <c r="BH459" i="1"/>
  <c r="BG459" i="1"/>
  <c r="BF459" i="1"/>
  <c r="BC459" i="1"/>
  <c r="BB459" i="1"/>
  <c r="BA459" i="1"/>
  <c r="AZ459" i="1"/>
  <c r="AY459" i="1"/>
  <c r="AX459" i="1"/>
  <c r="AK459" i="1"/>
  <c r="AJ459" i="1"/>
  <c r="AI459" i="1"/>
  <c r="AE459" i="1"/>
  <c r="AD459" i="1"/>
  <c r="AC459" i="1"/>
  <c r="Y459" i="1"/>
  <c r="X459" i="1"/>
  <c r="W459" i="1"/>
  <c r="S459" i="1"/>
  <c r="R459" i="1"/>
  <c r="Q459" i="1"/>
  <c r="K459" i="1"/>
  <c r="FV458" i="1"/>
  <c r="FU458" i="1"/>
  <c r="FT458" i="1"/>
  <c r="FS458" i="1"/>
  <c r="FP458" i="1"/>
  <c r="FO458" i="1"/>
  <c r="FN458" i="1"/>
  <c r="FM458" i="1"/>
  <c r="ES458" i="1"/>
  <c r="ER458" i="1"/>
  <c r="EO458" i="1"/>
  <c r="EN458" i="1"/>
  <c r="EM458" i="1"/>
  <c r="EL458" i="1"/>
  <c r="EI458" i="1"/>
  <c r="EH458" i="1"/>
  <c r="EG458" i="1"/>
  <c r="EF458" i="1"/>
  <c r="EE458" i="1"/>
  <c r="ED458" i="1"/>
  <c r="DK458" i="1"/>
  <c r="DJ458" i="1"/>
  <c r="DG458" i="1"/>
  <c r="DF458" i="1"/>
  <c r="DE458" i="1"/>
  <c r="DD458" i="1"/>
  <c r="DC458" i="1"/>
  <c r="DB458" i="1"/>
  <c r="CK458" i="1"/>
  <c r="CJ458" i="1"/>
  <c r="CE458" i="1"/>
  <c r="CD458" i="1"/>
  <c r="CC458" i="1"/>
  <c r="BM458" i="1"/>
  <c r="BL458" i="1"/>
  <c r="BK458" i="1"/>
  <c r="BJ458" i="1"/>
  <c r="BI458" i="1"/>
  <c r="BH458" i="1"/>
  <c r="BG458" i="1"/>
  <c r="BF458" i="1"/>
  <c r="BC458" i="1"/>
  <c r="BB458" i="1"/>
  <c r="BA458" i="1"/>
  <c r="AZ458" i="1"/>
  <c r="AY458" i="1"/>
  <c r="AX458" i="1"/>
  <c r="AK458" i="1"/>
  <c r="AJ458" i="1"/>
  <c r="AI458" i="1"/>
  <c r="AE458" i="1"/>
  <c r="AD458" i="1"/>
  <c r="AC458" i="1"/>
  <c r="Y458" i="1"/>
  <c r="X458" i="1"/>
  <c r="W458" i="1"/>
  <c r="S458" i="1"/>
  <c r="R458" i="1"/>
  <c r="Q458" i="1"/>
  <c r="K458" i="1"/>
  <c r="FV457" i="1"/>
  <c r="FU457" i="1"/>
  <c r="FT457" i="1"/>
  <c r="FS457" i="1"/>
  <c r="FR457" i="1"/>
  <c r="FQ457" i="1"/>
  <c r="FP457" i="1"/>
  <c r="FO457" i="1"/>
  <c r="FN457" i="1"/>
  <c r="FM457" i="1"/>
  <c r="FL457" i="1"/>
  <c r="FK457" i="1"/>
  <c r="FH457" i="1"/>
  <c r="FG457" i="1"/>
  <c r="FF457" i="1"/>
  <c r="FE457" i="1"/>
  <c r="EW457" i="1"/>
  <c r="EV457" i="1"/>
  <c r="EU457" i="1"/>
  <c r="ET457" i="1"/>
  <c r="ES457" i="1"/>
  <c r="ER457" i="1"/>
  <c r="EQ457" i="1"/>
  <c r="EP457" i="1"/>
  <c r="EO457" i="1"/>
  <c r="EN457" i="1"/>
  <c r="EM457" i="1"/>
  <c r="EL457" i="1"/>
  <c r="EI457" i="1"/>
  <c r="EH457" i="1"/>
  <c r="EG457" i="1"/>
  <c r="EF457" i="1"/>
  <c r="EE457" i="1"/>
  <c r="ED457" i="1"/>
  <c r="DO457" i="1"/>
  <c r="DN457" i="1"/>
  <c r="DK457" i="1"/>
  <c r="DJ457" i="1"/>
  <c r="DI457" i="1"/>
  <c r="DH457" i="1"/>
  <c r="DG457" i="1"/>
  <c r="DF457" i="1"/>
  <c r="DE457" i="1"/>
  <c r="DD457" i="1"/>
  <c r="DC457" i="1"/>
  <c r="DB457" i="1"/>
  <c r="DA457" i="1"/>
  <c r="CZ457" i="1"/>
  <c r="CK457" i="1"/>
  <c r="CJ457" i="1"/>
  <c r="CI457" i="1"/>
  <c r="CH457" i="1"/>
  <c r="CE457" i="1"/>
  <c r="CD457" i="1"/>
  <c r="CC457" i="1"/>
  <c r="BM457" i="1"/>
  <c r="BL457" i="1"/>
  <c r="BK457" i="1"/>
  <c r="BJ457" i="1"/>
  <c r="BI457" i="1"/>
  <c r="BH457" i="1"/>
  <c r="BG457" i="1"/>
  <c r="BF457" i="1"/>
  <c r="BC457" i="1"/>
  <c r="BB457" i="1"/>
  <c r="BA457" i="1"/>
  <c r="AZ457" i="1"/>
  <c r="AY457" i="1"/>
  <c r="AX457" i="1"/>
  <c r="AK457" i="1"/>
  <c r="AJ457" i="1"/>
  <c r="AI457" i="1"/>
  <c r="AE457" i="1"/>
  <c r="AD457" i="1"/>
  <c r="AC457" i="1"/>
  <c r="Y457" i="1"/>
  <c r="X457" i="1"/>
  <c r="W457" i="1"/>
  <c r="K457" i="1"/>
  <c r="FV456" i="1"/>
  <c r="FU456" i="1"/>
  <c r="FT456" i="1"/>
  <c r="FS456" i="1"/>
  <c r="FR456" i="1"/>
  <c r="FQ456" i="1"/>
  <c r="FN456" i="1"/>
  <c r="FM456" i="1"/>
  <c r="FL456" i="1"/>
  <c r="FK456" i="1"/>
  <c r="FF456" i="1"/>
  <c r="FE456" i="1"/>
  <c r="EO456" i="1"/>
  <c r="EN456" i="1"/>
  <c r="EM456" i="1"/>
  <c r="EL456" i="1"/>
  <c r="EI456" i="1"/>
  <c r="EH456" i="1"/>
  <c r="EG456" i="1"/>
  <c r="EF456" i="1"/>
  <c r="EE456" i="1"/>
  <c r="ED456" i="1"/>
  <c r="DU456" i="1"/>
  <c r="DT456" i="1"/>
  <c r="DQ456" i="1"/>
  <c r="DP456" i="1"/>
  <c r="DI456" i="1"/>
  <c r="DH456" i="1"/>
  <c r="DG456" i="1"/>
  <c r="DF456" i="1"/>
  <c r="DE456" i="1"/>
  <c r="DD456" i="1"/>
  <c r="DC456" i="1"/>
  <c r="DB456" i="1"/>
  <c r="CK456" i="1"/>
  <c r="CJ456" i="1"/>
  <c r="CE456" i="1"/>
  <c r="CD456" i="1"/>
  <c r="CC456" i="1"/>
  <c r="BM456" i="1"/>
  <c r="BL456" i="1"/>
  <c r="BK456" i="1"/>
  <c r="BJ456" i="1"/>
  <c r="BI456" i="1"/>
  <c r="BH456" i="1"/>
  <c r="BG456" i="1"/>
  <c r="BF456" i="1"/>
  <c r="BC456" i="1"/>
  <c r="BB456" i="1"/>
  <c r="BA456" i="1"/>
  <c r="AZ456" i="1"/>
  <c r="AY456" i="1"/>
  <c r="AX456" i="1"/>
  <c r="AK456" i="1"/>
  <c r="AJ456" i="1"/>
  <c r="AI456" i="1"/>
  <c r="AE456" i="1"/>
  <c r="AD456" i="1"/>
  <c r="AC456" i="1"/>
  <c r="Y456" i="1"/>
  <c r="X456" i="1"/>
  <c r="W456" i="1"/>
  <c r="K456" i="1"/>
  <c r="FV455" i="1"/>
  <c r="FU455" i="1"/>
  <c r="FT455" i="1"/>
  <c r="FS455" i="1"/>
  <c r="FP455" i="1"/>
  <c r="FO455" i="1"/>
  <c r="FN455" i="1"/>
  <c r="FM455" i="1"/>
  <c r="EO455" i="1"/>
  <c r="EN455" i="1"/>
  <c r="EM455" i="1"/>
  <c r="EL455" i="1"/>
  <c r="EI455" i="1"/>
  <c r="EH455" i="1"/>
  <c r="EG455" i="1"/>
  <c r="EF455" i="1"/>
  <c r="EE455" i="1"/>
  <c r="ED455" i="1"/>
  <c r="DG455" i="1"/>
  <c r="DF455" i="1"/>
  <c r="DE455" i="1"/>
  <c r="DD455" i="1"/>
  <c r="DC455" i="1"/>
  <c r="DB455" i="1"/>
  <c r="CK455" i="1"/>
  <c r="CJ455" i="1"/>
  <c r="CE455" i="1"/>
  <c r="CD455" i="1"/>
  <c r="CC455" i="1"/>
  <c r="BM455" i="1"/>
  <c r="BL455" i="1"/>
  <c r="BK455" i="1"/>
  <c r="BJ455" i="1"/>
  <c r="BI455" i="1"/>
  <c r="BH455" i="1"/>
  <c r="BG455" i="1"/>
  <c r="BF455" i="1"/>
  <c r="BC455" i="1"/>
  <c r="BB455" i="1"/>
  <c r="BA455" i="1"/>
  <c r="AZ455" i="1"/>
  <c r="AY455" i="1"/>
  <c r="AX455" i="1"/>
  <c r="AK455" i="1"/>
  <c r="AJ455" i="1"/>
  <c r="AI455" i="1"/>
  <c r="AE455" i="1"/>
  <c r="AD455" i="1"/>
  <c r="AC455" i="1"/>
  <c r="Y455" i="1"/>
  <c r="X455" i="1"/>
  <c r="W455" i="1"/>
  <c r="K455" i="1"/>
  <c r="FV454" i="1"/>
  <c r="FU454" i="1"/>
  <c r="FT454" i="1"/>
  <c r="FS454" i="1"/>
  <c r="FR454" i="1"/>
  <c r="FQ454" i="1"/>
  <c r="FP454" i="1"/>
  <c r="FO454" i="1"/>
  <c r="FN454" i="1"/>
  <c r="FM454" i="1"/>
  <c r="FL454" i="1"/>
  <c r="FK454" i="1"/>
  <c r="FH454" i="1"/>
  <c r="FG454" i="1"/>
  <c r="FF454" i="1"/>
  <c r="FE454" i="1"/>
  <c r="FD454" i="1"/>
  <c r="FC454" i="1"/>
  <c r="EW454" i="1"/>
  <c r="EV454" i="1"/>
  <c r="EU454" i="1"/>
  <c r="ET454" i="1"/>
  <c r="ES454" i="1"/>
  <c r="ER454" i="1"/>
  <c r="EQ454" i="1"/>
  <c r="EP454" i="1"/>
  <c r="EO454" i="1"/>
  <c r="EN454" i="1"/>
  <c r="EM454" i="1"/>
  <c r="EL454" i="1"/>
  <c r="EI454" i="1"/>
  <c r="EH454" i="1"/>
  <c r="EG454" i="1"/>
  <c r="EF454" i="1"/>
  <c r="EE454" i="1"/>
  <c r="ED454" i="1"/>
  <c r="DU454" i="1"/>
  <c r="DT454" i="1"/>
  <c r="DQ454" i="1"/>
  <c r="DP454" i="1"/>
  <c r="DO454" i="1"/>
  <c r="DN454" i="1"/>
  <c r="DK454" i="1"/>
  <c r="DJ454" i="1"/>
  <c r="DI454" i="1"/>
  <c r="DH454" i="1"/>
  <c r="DG454" i="1"/>
  <c r="DF454" i="1"/>
  <c r="DE454" i="1"/>
  <c r="DD454" i="1"/>
  <c r="DC454" i="1"/>
  <c r="DB454" i="1"/>
  <c r="CU454" i="1"/>
  <c r="CT454" i="1"/>
  <c r="CK454" i="1"/>
  <c r="CJ454" i="1"/>
  <c r="CI454" i="1"/>
  <c r="CH454" i="1"/>
  <c r="CE454" i="1"/>
  <c r="CD454" i="1"/>
  <c r="CC454" i="1"/>
  <c r="BR454" i="1"/>
  <c r="BM454" i="1"/>
  <c r="BL454" i="1"/>
  <c r="BK454" i="1"/>
  <c r="BJ454" i="1"/>
  <c r="BI454" i="1"/>
  <c r="BH454" i="1"/>
  <c r="BG454" i="1"/>
  <c r="BF454" i="1"/>
  <c r="BC454" i="1"/>
  <c r="BB454" i="1"/>
  <c r="BA454" i="1"/>
  <c r="AZ454" i="1"/>
  <c r="AY454" i="1"/>
  <c r="AX454" i="1"/>
  <c r="AK454" i="1"/>
  <c r="AJ454" i="1"/>
  <c r="AI454" i="1"/>
  <c r="AE454" i="1"/>
  <c r="AD454" i="1"/>
  <c r="AC454" i="1"/>
  <c r="Y454" i="1"/>
  <c r="X454" i="1"/>
  <c r="W454" i="1"/>
  <c r="K454" i="1"/>
  <c r="FV453" i="1"/>
  <c r="FU453" i="1"/>
  <c r="FT453" i="1"/>
  <c r="FS453" i="1"/>
  <c r="FR453" i="1"/>
  <c r="FQ453" i="1"/>
  <c r="FP453" i="1"/>
  <c r="FO453" i="1"/>
  <c r="FN453" i="1"/>
  <c r="FM453" i="1"/>
  <c r="FL453" i="1"/>
  <c r="FK453" i="1"/>
  <c r="FJ453" i="1"/>
  <c r="FI453" i="1"/>
  <c r="FH453" i="1"/>
  <c r="FG453" i="1"/>
  <c r="FF453" i="1"/>
  <c r="FE453" i="1"/>
  <c r="EW453" i="1"/>
  <c r="EV453" i="1"/>
  <c r="EU453" i="1"/>
  <c r="ET453" i="1"/>
  <c r="ES453" i="1"/>
  <c r="ER453" i="1"/>
  <c r="EQ453" i="1"/>
  <c r="EP453" i="1"/>
  <c r="EO453" i="1"/>
  <c r="EN453" i="1"/>
  <c r="EM453" i="1"/>
  <c r="EL453" i="1"/>
  <c r="EI453" i="1"/>
  <c r="EH453" i="1"/>
  <c r="EG453" i="1"/>
  <c r="EF453" i="1"/>
  <c r="EE453" i="1"/>
  <c r="ED453" i="1"/>
  <c r="DO453" i="1"/>
  <c r="DN453" i="1"/>
  <c r="DK453" i="1"/>
  <c r="DJ453" i="1"/>
  <c r="DI453" i="1"/>
  <c r="DH453" i="1"/>
  <c r="DG453" i="1"/>
  <c r="DF453" i="1"/>
  <c r="DE453" i="1"/>
  <c r="DD453" i="1"/>
  <c r="DC453" i="1"/>
  <c r="DB453" i="1"/>
  <c r="DA453" i="1"/>
  <c r="CZ453" i="1"/>
  <c r="CU453" i="1"/>
  <c r="CT453" i="1"/>
  <c r="CK453" i="1"/>
  <c r="CJ453" i="1"/>
  <c r="CE453" i="1"/>
  <c r="CD453" i="1"/>
  <c r="CC453" i="1"/>
  <c r="BM453" i="1"/>
  <c r="BL453" i="1"/>
  <c r="BK453" i="1"/>
  <c r="BJ453" i="1"/>
  <c r="BI453" i="1"/>
  <c r="BH453" i="1"/>
  <c r="BG453" i="1"/>
  <c r="BF453" i="1"/>
  <c r="BC453" i="1"/>
  <c r="BB453" i="1"/>
  <c r="BA453" i="1"/>
  <c r="AZ453" i="1"/>
  <c r="AY453" i="1"/>
  <c r="AX453" i="1"/>
  <c r="AK453" i="1"/>
  <c r="AJ453" i="1"/>
  <c r="AI453" i="1"/>
  <c r="AE453" i="1"/>
  <c r="AD453" i="1"/>
  <c r="AC453" i="1"/>
  <c r="Y453" i="1"/>
  <c r="X453" i="1"/>
  <c r="W453" i="1"/>
  <c r="K453" i="1"/>
  <c r="FV452" i="1"/>
  <c r="FU452" i="1"/>
  <c r="FT452" i="1"/>
  <c r="FS452" i="1"/>
  <c r="FP452" i="1"/>
  <c r="FO452" i="1"/>
  <c r="FN452" i="1"/>
  <c r="FM452" i="1"/>
  <c r="FL452" i="1"/>
  <c r="FK452" i="1"/>
  <c r="FH452" i="1"/>
  <c r="FG452" i="1"/>
  <c r="FF452" i="1"/>
  <c r="FE452" i="1"/>
  <c r="FD452" i="1"/>
  <c r="FC452" i="1"/>
  <c r="EW452" i="1"/>
  <c r="EV452" i="1"/>
  <c r="EU452" i="1"/>
  <c r="ET452" i="1"/>
  <c r="ES452" i="1"/>
  <c r="ER452" i="1"/>
  <c r="EQ452" i="1"/>
  <c r="EP452" i="1"/>
  <c r="EO452" i="1"/>
  <c r="EN452" i="1"/>
  <c r="EM452" i="1"/>
  <c r="EL452" i="1"/>
  <c r="EI452" i="1"/>
  <c r="EH452" i="1"/>
  <c r="EG452" i="1"/>
  <c r="EF452" i="1"/>
  <c r="EE452" i="1"/>
  <c r="ED452" i="1"/>
  <c r="DW452" i="1"/>
  <c r="DV452" i="1"/>
  <c r="DQ452" i="1"/>
  <c r="DP452" i="1"/>
  <c r="DO452" i="1"/>
  <c r="DN452" i="1"/>
  <c r="DM452" i="1"/>
  <c r="DL452" i="1"/>
  <c r="DK452" i="1"/>
  <c r="DJ452" i="1"/>
  <c r="DI452" i="1"/>
  <c r="DH452" i="1"/>
  <c r="DG452" i="1"/>
  <c r="DF452" i="1"/>
  <c r="DE452" i="1"/>
  <c r="DD452" i="1"/>
  <c r="DC452" i="1"/>
  <c r="DB452" i="1"/>
  <c r="DA452" i="1"/>
  <c r="CZ452" i="1"/>
  <c r="CK452" i="1"/>
  <c r="CJ452" i="1"/>
  <c r="CI452" i="1"/>
  <c r="CH452" i="1"/>
  <c r="CE452" i="1"/>
  <c r="CD452" i="1"/>
  <c r="CC452" i="1"/>
  <c r="BM452" i="1"/>
  <c r="BL452" i="1"/>
  <c r="BK452" i="1"/>
  <c r="BJ452" i="1"/>
  <c r="BI452" i="1"/>
  <c r="BH452" i="1"/>
  <c r="BG452" i="1"/>
  <c r="BF452" i="1"/>
  <c r="BC452" i="1"/>
  <c r="BB452" i="1"/>
  <c r="BA452" i="1"/>
  <c r="AZ452" i="1"/>
  <c r="AY452" i="1"/>
  <c r="AX452" i="1"/>
  <c r="AK452" i="1"/>
  <c r="AJ452" i="1"/>
  <c r="AI452" i="1"/>
  <c r="AE452" i="1"/>
  <c r="AD452" i="1"/>
  <c r="AC452" i="1"/>
  <c r="Y452" i="1"/>
  <c r="X452" i="1"/>
  <c r="W452" i="1"/>
  <c r="K452" i="1"/>
  <c r="FV451" i="1"/>
  <c r="FU451" i="1"/>
  <c r="FT451" i="1"/>
  <c r="FS451" i="1"/>
  <c r="EO451" i="1"/>
  <c r="EN451" i="1"/>
  <c r="EM451" i="1"/>
  <c r="EL451" i="1"/>
  <c r="EI451" i="1"/>
  <c r="EH451" i="1"/>
  <c r="EG451" i="1"/>
  <c r="EF451" i="1"/>
  <c r="EE451" i="1"/>
  <c r="ED451" i="1"/>
  <c r="DK451" i="1"/>
  <c r="DJ451" i="1"/>
  <c r="DG451" i="1"/>
  <c r="DF451" i="1"/>
  <c r="DE451" i="1"/>
  <c r="DD451" i="1"/>
  <c r="DC451" i="1"/>
  <c r="DB451" i="1"/>
  <c r="CK451" i="1"/>
  <c r="CJ451" i="1"/>
  <c r="CE451" i="1"/>
  <c r="CD451" i="1"/>
  <c r="CC451" i="1"/>
  <c r="BM451" i="1"/>
  <c r="BL451" i="1"/>
  <c r="BK451" i="1"/>
  <c r="BJ451" i="1"/>
  <c r="BI451" i="1"/>
  <c r="BH451" i="1"/>
  <c r="BG451" i="1"/>
  <c r="BF451" i="1"/>
  <c r="BC451" i="1"/>
  <c r="BB451" i="1"/>
  <c r="BA451" i="1"/>
  <c r="AZ451" i="1"/>
  <c r="AY451" i="1"/>
  <c r="AX451" i="1"/>
  <c r="AK451" i="1"/>
  <c r="AJ451" i="1"/>
  <c r="AI451" i="1"/>
  <c r="AE451" i="1"/>
  <c r="AD451" i="1"/>
  <c r="AC451" i="1"/>
  <c r="Y451" i="1"/>
  <c r="X451" i="1"/>
  <c r="W451" i="1"/>
  <c r="K451" i="1"/>
  <c r="FV450" i="1"/>
  <c r="FU450" i="1"/>
  <c r="FT450" i="1"/>
  <c r="FS450" i="1"/>
  <c r="EO450" i="1"/>
  <c r="EN450" i="1"/>
  <c r="EM450" i="1"/>
  <c r="EL450" i="1"/>
  <c r="EI450" i="1"/>
  <c r="EH450" i="1"/>
  <c r="EG450" i="1"/>
  <c r="EF450" i="1"/>
  <c r="EE450" i="1"/>
  <c r="ED450" i="1"/>
  <c r="DG450" i="1"/>
  <c r="DF450" i="1"/>
  <c r="DE450" i="1"/>
  <c r="DD450" i="1"/>
  <c r="DC450" i="1"/>
  <c r="DB450" i="1"/>
  <c r="CK450" i="1"/>
  <c r="CJ450" i="1"/>
  <c r="CE450" i="1"/>
  <c r="CD450" i="1"/>
  <c r="CC450" i="1"/>
  <c r="BM450" i="1"/>
  <c r="BL450" i="1"/>
  <c r="BK450" i="1"/>
  <c r="BJ450" i="1"/>
  <c r="BI450" i="1"/>
  <c r="BH450" i="1"/>
  <c r="BG450" i="1"/>
  <c r="BF450" i="1"/>
  <c r="BC450" i="1"/>
  <c r="BB450" i="1"/>
  <c r="BA450" i="1"/>
  <c r="AZ450" i="1"/>
  <c r="AY450" i="1"/>
  <c r="AX450" i="1"/>
  <c r="AK450" i="1"/>
  <c r="AJ450" i="1"/>
  <c r="AI450" i="1"/>
  <c r="AE450" i="1"/>
  <c r="AD450" i="1"/>
  <c r="AC450" i="1"/>
  <c r="Y450" i="1"/>
  <c r="X450" i="1"/>
  <c r="W450" i="1"/>
  <c r="K450" i="1"/>
  <c r="FV449" i="1"/>
  <c r="FU449" i="1"/>
  <c r="FT449" i="1"/>
  <c r="FS449" i="1"/>
  <c r="FR449" i="1"/>
  <c r="FQ449" i="1"/>
  <c r="FP449" i="1"/>
  <c r="FO449" i="1"/>
  <c r="FN449" i="1"/>
  <c r="FM449" i="1"/>
  <c r="FL449" i="1"/>
  <c r="FK449" i="1"/>
  <c r="FF449" i="1"/>
  <c r="FE449" i="1"/>
  <c r="EW449" i="1"/>
  <c r="EV449" i="1"/>
  <c r="EU449" i="1"/>
  <c r="ET449" i="1"/>
  <c r="ES449" i="1"/>
  <c r="ER449" i="1"/>
  <c r="EQ449" i="1"/>
  <c r="EP449" i="1"/>
  <c r="EO449" i="1"/>
  <c r="EN449" i="1"/>
  <c r="EM449" i="1"/>
  <c r="EL449" i="1"/>
  <c r="EI449" i="1"/>
  <c r="EH449" i="1"/>
  <c r="EG449" i="1"/>
  <c r="EF449" i="1"/>
  <c r="EE449" i="1"/>
  <c r="ED449" i="1"/>
  <c r="DO449" i="1"/>
  <c r="DN449" i="1"/>
  <c r="DK449" i="1"/>
  <c r="DJ449" i="1"/>
  <c r="DI449" i="1"/>
  <c r="DH449" i="1"/>
  <c r="DG449" i="1"/>
  <c r="DF449" i="1"/>
  <c r="DE449" i="1"/>
  <c r="DD449" i="1"/>
  <c r="DC449" i="1"/>
  <c r="DB449" i="1"/>
  <c r="CK449" i="1"/>
  <c r="CJ449" i="1"/>
  <c r="CI449" i="1"/>
  <c r="CH449" i="1"/>
  <c r="CE449" i="1"/>
  <c r="CD449" i="1"/>
  <c r="CC449" i="1"/>
  <c r="BM449" i="1"/>
  <c r="BL449" i="1"/>
  <c r="BK449" i="1"/>
  <c r="BJ449" i="1"/>
  <c r="BI449" i="1"/>
  <c r="BH449" i="1"/>
  <c r="BG449" i="1"/>
  <c r="BF449" i="1"/>
  <c r="BC449" i="1"/>
  <c r="BB449" i="1"/>
  <c r="BA449" i="1"/>
  <c r="AZ449" i="1"/>
  <c r="AY449" i="1"/>
  <c r="AX449" i="1"/>
  <c r="AK449" i="1"/>
  <c r="AJ449" i="1"/>
  <c r="AI449" i="1"/>
  <c r="AE449" i="1"/>
  <c r="AD449" i="1"/>
  <c r="AC449" i="1"/>
  <c r="Y449" i="1"/>
  <c r="X449" i="1"/>
  <c r="W449" i="1"/>
  <c r="K449" i="1"/>
  <c r="FV380" i="1"/>
  <c r="FU380" i="1"/>
  <c r="FT380" i="1"/>
  <c r="FS380" i="1"/>
  <c r="FB380" i="1"/>
  <c r="FA380" i="1"/>
  <c r="EZ380" i="1"/>
  <c r="EY380" i="1"/>
  <c r="EE380" i="1"/>
  <c r="ED380" i="1"/>
  <c r="EC380" i="1"/>
  <c r="EB380" i="1"/>
  <c r="EA380" i="1"/>
  <c r="DZ380" i="1"/>
  <c r="DC380" i="1"/>
  <c r="DB380" i="1"/>
  <c r="BG380" i="1"/>
  <c r="BF380" i="1"/>
  <c r="BC380" i="1"/>
  <c r="BB380" i="1"/>
  <c r="BA380" i="1"/>
  <c r="AZ380" i="1"/>
  <c r="AX380" i="1"/>
  <c r="FV379" i="1"/>
  <c r="FU379" i="1"/>
  <c r="FT379" i="1"/>
  <c r="FS379" i="1"/>
  <c r="FB379" i="1"/>
  <c r="FA379" i="1"/>
  <c r="EZ379" i="1"/>
  <c r="EY379" i="1"/>
  <c r="EE379" i="1"/>
  <c r="ED379" i="1"/>
  <c r="EC379" i="1"/>
  <c r="EB379" i="1"/>
  <c r="EA379" i="1"/>
  <c r="DZ379" i="1"/>
  <c r="DC379" i="1"/>
  <c r="DB379" i="1"/>
  <c r="BG379" i="1"/>
  <c r="BF379" i="1"/>
  <c r="BC379" i="1"/>
  <c r="BB379" i="1"/>
  <c r="BA379" i="1"/>
  <c r="AZ379" i="1"/>
  <c r="AX379" i="1"/>
  <c r="FV378" i="1"/>
  <c r="FU378" i="1"/>
  <c r="FT378" i="1"/>
  <c r="FS378" i="1"/>
  <c r="FB378" i="1"/>
  <c r="FA378" i="1"/>
  <c r="EZ378" i="1"/>
  <c r="EY378" i="1"/>
  <c r="EE378" i="1"/>
  <c r="ED378" i="1"/>
  <c r="EC378" i="1"/>
  <c r="EB378" i="1"/>
  <c r="EA378" i="1"/>
  <c r="DZ378" i="1"/>
  <c r="DC378" i="1"/>
  <c r="DB378" i="1"/>
  <c r="BG378" i="1"/>
  <c r="BF378" i="1"/>
  <c r="BC378" i="1"/>
  <c r="BB378" i="1"/>
  <c r="BA378" i="1"/>
  <c r="AZ378" i="1"/>
  <c r="AX378" i="1"/>
  <c r="FV377" i="1"/>
  <c r="FU377" i="1"/>
  <c r="FT377" i="1"/>
  <c r="FS377" i="1"/>
  <c r="FB377" i="1"/>
  <c r="FA377" i="1"/>
  <c r="EZ377" i="1"/>
  <c r="EY377" i="1"/>
  <c r="EE377" i="1"/>
  <c r="ED377" i="1"/>
  <c r="EC377" i="1"/>
  <c r="EB377" i="1"/>
  <c r="EA377" i="1"/>
  <c r="DZ377" i="1"/>
  <c r="DC377" i="1"/>
  <c r="DB377" i="1"/>
  <c r="BG377" i="1"/>
  <c r="BF377" i="1"/>
  <c r="BC377" i="1"/>
  <c r="BB377" i="1"/>
  <c r="BA377" i="1"/>
  <c r="AZ377" i="1"/>
  <c r="AX377" i="1"/>
  <c r="FV376" i="1"/>
  <c r="FU376" i="1"/>
  <c r="FT376" i="1"/>
  <c r="FS376" i="1"/>
  <c r="FB376" i="1"/>
  <c r="FA376" i="1"/>
  <c r="EZ376" i="1"/>
  <c r="EY376" i="1"/>
  <c r="EE376" i="1"/>
  <c r="ED376" i="1"/>
  <c r="EC376" i="1"/>
  <c r="EB376" i="1"/>
  <c r="EA376" i="1"/>
  <c r="DZ376" i="1"/>
  <c r="DC376" i="1"/>
  <c r="DB376" i="1"/>
  <c r="BG376" i="1"/>
  <c r="BF376" i="1"/>
  <c r="BC376" i="1"/>
  <c r="BB376" i="1"/>
  <c r="BA376" i="1"/>
  <c r="AZ376" i="1"/>
  <c r="AX376" i="1"/>
  <c r="FV375" i="1"/>
  <c r="FU375" i="1"/>
  <c r="FT375" i="1"/>
  <c r="FS375" i="1"/>
  <c r="FB375" i="1"/>
  <c r="FA375" i="1"/>
  <c r="EZ375" i="1"/>
  <c r="EY375" i="1"/>
  <c r="EE375" i="1"/>
  <c r="ED375" i="1"/>
  <c r="EC375" i="1"/>
  <c r="EB375" i="1"/>
  <c r="EA375" i="1"/>
  <c r="DZ375" i="1"/>
  <c r="DC375" i="1"/>
  <c r="DB375" i="1"/>
  <c r="BG375" i="1"/>
  <c r="BF375" i="1"/>
  <c r="BC375" i="1"/>
  <c r="BB375" i="1"/>
  <c r="BA375" i="1"/>
  <c r="AZ375" i="1"/>
  <c r="AX375" i="1"/>
  <c r="FV374" i="1"/>
  <c r="FU374" i="1"/>
  <c r="FT374" i="1"/>
  <c r="FS374" i="1"/>
  <c r="FB374" i="1"/>
  <c r="FA374" i="1"/>
  <c r="EZ374" i="1"/>
  <c r="EY374" i="1"/>
  <c r="EE374" i="1"/>
  <c r="ED374" i="1"/>
  <c r="EC374" i="1"/>
  <c r="EB374" i="1"/>
  <c r="EA374" i="1"/>
  <c r="DZ374" i="1"/>
  <c r="DC374" i="1"/>
  <c r="DB374" i="1"/>
  <c r="BG374" i="1"/>
  <c r="BF374" i="1"/>
  <c r="BC374" i="1"/>
  <c r="BB374" i="1"/>
  <c r="BA374" i="1"/>
  <c r="AZ374" i="1"/>
  <c r="AX374" i="1"/>
  <c r="FV373" i="1"/>
  <c r="FU373" i="1"/>
  <c r="FT373" i="1"/>
  <c r="FS373" i="1"/>
  <c r="FB373" i="1"/>
  <c r="FA373" i="1"/>
  <c r="EZ373" i="1"/>
  <c r="EY373" i="1"/>
  <c r="EE373" i="1"/>
  <c r="ED373" i="1"/>
  <c r="EC373" i="1"/>
  <c r="EB373" i="1"/>
  <c r="EA373" i="1"/>
  <c r="DZ373" i="1"/>
  <c r="DC373" i="1"/>
  <c r="DB373" i="1"/>
  <c r="BG373" i="1"/>
  <c r="BF373" i="1"/>
  <c r="BC373" i="1"/>
  <c r="BB373" i="1"/>
  <c r="BA373" i="1"/>
  <c r="AZ373" i="1"/>
  <c r="AX373" i="1"/>
  <c r="FV372" i="1"/>
  <c r="FU372" i="1"/>
  <c r="FT372" i="1"/>
  <c r="FS372" i="1"/>
  <c r="FB372" i="1"/>
  <c r="FA372" i="1"/>
  <c r="EZ372" i="1"/>
  <c r="EY372" i="1"/>
  <c r="EE372" i="1"/>
  <c r="ED372" i="1"/>
  <c r="EC372" i="1"/>
  <c r="EB372" i="1"/>
  <c r="EA372" i="1"/>
  <c r="DZ372" i="1"/>
  <c r="DC372" i="1"/>
  <c r="DB372" i="1"/>
  <c r="BG372" i="1"/>
  <c r="BF372" i="1"/>
  <c r="BC372" i="1"/>
  <c r="BB372" i="1"/>
  <c r="BA372" i="1"/>
  <c r="AZ372" i="1"/>
  <c r="AX372" i="1"/>
  <c r="FV371" i="1"/>
  <c r="FU371" i="1"/>
  <c r="FT371" i="1"/>
  <c r="FS371" i="1"/>
  <c r="FB371" i="1"/>
  <c r="FA371" i="1"/>
  <c r="EZ371" i="1"/>
  <c r="EY371" i="1"/>
  <c r="EE371" i="1"/>
  <c r="ED371" i="1"/>
  <c r="EC371" i="1"/>
  <c r="EB371" i="1"/>
  <c r="EA371" i="1"/>
  <c r="DZ371" i="1"/>
  <c r="DC371" i="1"/>
  <c r="DB371" i="1"/>
  <c r="BG371" i="1"/>
  <c r="BF371" i="1"/>
  <c r="BC371" i="1"/>
  <c r="BB371" i="1"/>
  <c r="BA371" i="1"/>
  <c r="AZ371" i="1"/>
  <c r="AX371" i="1"/>
  <c r="FV370" i="1"/>
  <c r="FU370" i="1"/>
  <c r="FT370" i="1"/>
  <c r="FS370" i="1"/>
  <c r="FB370" i="1"/>
  <c r="FA370" i="1"/>
  <c r="EZ370" i="1"/>
  <c r="EY370" i="1"/>
  <c r="EE370" i="1"/>
  <c r="ED370" i="1"/>
  <c r="EC370" i="1"/>
  <c r="EB370" i="1"/>
  <c r="EA370" i="1"/>
  <c r="DZ370" i="1"/>
  <c r="DC370" i="1"/>
  <c r="DB370" i="1"/>
  <c r="BG370" i="1"/>
  <c r="BF370" i="1"/>
  <c r="BC370" i="1"/>
  <c r="BB370" i="1"/>
  <c r="BA370" i="1"/>
  <c r="AZ370" i="1"/>
  <c r="AX370" i="1"/>
  <c r="FV369" i="1"/>
  <c r="FU369" i="1"/>
  <c r="FT369" i="1"/>
  <c r="FS369" i="1"/>
  <c r="FB369" i="1"/>
  <c r="FA369" i="1"/>
  <c r="EZ369" i="1"/>
  <c r="EY369" i="1"/>
  <c r="EE369" i="1"/>
  <c r="ED369" i="1"/>
  <c r="EC369" i="1"/>
  <c r="EB369" i="1"/>
  <c r="EA369" i="1"/>
  <c r="DZ369" i="1"/>
  <c r="DC369" i="1"/>
  <c r="DB369" i="1"/>
  <c r="BG369" i="1"/>
  <c r="BF369" i="1"/>
  <c r="BC369" i="1"/>
  <c r="BB369" i="1"/>
  <c r="BA369" i="1"/>
  <c r="AZ369" i="1"/>
  <c r="AX369" i="1"/>
  <c r="FV368" i="1"/>
  <c r="FU368" i="1"/>
  <c r="FT368" i="1"/>
  <c r="FS368" i="1"/>
  <c r="FB368" i="1"/>
  <c r="FA368" i="1"/>
  <c r="EZ368" i="1"/>
  <c r="EY368" i="1"/>
  <c r="EE368" i="1"/>
  <c r="ED368" i="1"/>
  <c r="EC368" i="1"/>
  <c r="EB368" i="1"/>
  <c r="EA368" i="1"/>
  <c r="DZ368" i="1"/>
  <c r="DC368" i="1"/>
  <c r="DB368" i="1"/>
  <c r="BG368" i="1"/>
  <c r="BF368" i="1"/>
  <c r="BC368" i="1"/>
  <c r="BB368" i="1"/>
  <c r="BA368" i="1"/>
  <c r="AZ368" i="1"/>
  <c r="AX368" i="1"/>
  <c r="FV367" i="1"/>
  <c r="FU367" i="1"/>
  <c r="FT367" i="1"/>
  <c r="FS367" i="1"/>
  <c r="FB367" i="1"/>
  <c r="FA367" i="1"/>
  <c r="EZ367" i="1"/>
  <c r="EY367" i="1"/>
  <c r="EE367" i="1"/>
  <c r="ED367" i="1"/>
  <c r="EC367" i="1"/>
  <c r="EB367" i="1"/>
  <c r="EA367" i="1"/>
  <c r="DZ367" i="1"/>
  <c r="DC367" i="1"/>
  <c r="DB367" i="1"/>
  <c r="BG367" i="1"/>
  <c r="BF367" i="1"/>
  <c r="BC367" i="1"/>
  <c r="BB367" i="1"/>
  <c r="BA367" i="1"/>
  <c r="AZ367" i="1"/>
  <c r="AX367" i="1"/>
  <c r="FV366" i="1"/>
  <c r="FU366" i="1"/>
  <c r="FT366" i="1"/>
  <c r="FS366" i="1"/>
  <c r="FB366" i="1"/>
  <c r="FA366" i="1"/>
  <c r="EZ366" i="1"/>
  <c r="EY366" i="1"/>
  <c r="EE366" i="1"/>
  <c r="ED366" i="1"/>
  <c r="EC366" i="1"/>
  <c r="EB366" i="1"/>
  <c r="EA366" i="1"/>
  <c r="DZ366" i="1"/>
  <c r="DC366" i="1"/>
  <c r="DB366" i="1"/>
  <c r="BG366" i="1"/>
  <c r="BF366" i="1"/>
  <c r="BC366" i="1"/>
  <c r="BB366" i="1"/>
  <c r="BA366" i="1"/>
  <c r="AZ366" i="1"/>
  <c r="AX366" i="1"/>
  <c r="FV365" i="1"/>
  <c r="FU365" i="1"/>
  <c r="FT365" i="1"/>
  <c r="FS365" i="1"/>
  <c r="FB365" i="1"/>
  <c r="FA365" i="1"/>
  <c r="EZ365" i="1"/>
  <c r="EY365" i="1"/>
  <c r="EE365" i="1"/>
  <c r="ED365" i="1"/>
  <c r="EC365" i="1"/>
  <c r="EB365" i="1"/>
  <c r="EA365" i="1"/>
  <c r="DZ365" i="1"/>
  <c r="DC365" i="1"/>
  <c r="DB365" i="1"/>
  <c r="BG365" i="1"/>
  <c r="BF365" i="1"/>
  <c r="BC365" i="1"/>
  <c r="BB365" i="1"/>
  <c r="BA365" i="1"/>
  <c r="AZ365" i="1"/>
  <c r="AX365" i="1"/>
  <c r="FV364" i="1"/>
  <c r="FU364" i="1"/>
  <c r="FT364" i="1"/>
  <c r="FS364" i="1"/>
  <c r="FB364" i="1"/>
  <c r="FA364" i="1"/>
  <c r="EZ364" i="1"/>
  <c r="EY364" i="1"/>
  <c r="EE364" i="1"/>
  <c r="ED364" i="1"/>
  <c r="EC364" i="1"/>
  <c r="EB364" i="1"/>
  <c r="EA364" i="1"/>
  <c r="DZ364" i="1"/>
  <c r="DC364" i="1"/>
  <c r="DB364" i="1"/>
  <c r="BG364" i="1"/>
  <c r="BF364" i="1"/>
  <c r="BC364" i="1"/>
  <c r="BB364" i="1"/>
  <c r="BA364" i="1"/>
  <c r="AZ364" i="1"/>
  <c r="AX364" i="1"/>
  <c r="FV363" i="1"/>
  <c r="FU363" i="1"/>
  <c r="FT363" i="1"/>
  <c r="FS363" i="1"/>
  <c r="FB363" i="1"/>
  <c r="FA363" i="1"/>
  <c r="EZ363" i="1"/>
  <c r="EY363" i="1"/>
  <c r="EE363" i="1"/>
  <c r="ED363" i="1"/>
  <c r="EC363" i="1"/>
  <c r="EB363" i="1"/>
  <c r="EA363" i="1"/>
  <c r="DZ363" i="1"/>
  <c r="DC363" i="1"/>
  <c r="DB363" i="1"/>
  <c r="BG363" i="1"/>
  <c r="BF363" i="1"/>
  <c r="BC363" i="1"/>
  <c r="BB363" i="1"/>
  <c r="BA363" i="1"/>
  <c r="AZ363" i="1"/>
  <c r="AX363" i="1"/>
  <c r="FV362" i="1"/>
  <c r="FU362" i="1"/>
  <c r="FT362" i="1"/>
  <c r="FS362" i="1"/>
  <c r="FB362" i="1"/>
  <c r="FA362" i="1"/>
  <c r="EZ362" i="1"/>
  <c r="EY362" i="1"/>
  <c r="EE362" i="1"/>
  <c r="ED362" i="1"/>
  <c r="EC362" i="1"/>
  <c r="EB362" i="1"/>
  <c r="EA362" i="1"/>
  <c r="DZ362" i="1"/>
  <c r="DC362" i="1"/>
  <c r="DB362" i="1"/>
  <c r="BG362" i="1"/>
  <c r="BF362" i="1"/>
  <c r="BC362" i="1"/>
  <c r="BB362" i="1"/>
  <c r="BA362" i="1"/>
  <c r="AZ362" i="1"/>
  <c r="AX362" i="1"/>
  <c r="FV361" i="1"/>
  <c r="FU361" i="1"/>
  <c r="FT361" i="1"/>
  <c r="FS361" i="1"/>
  <c r="FB361" i="1"/>
  <c r="FA361" i="1"/>
  <c r="EZ361" i="1"/>
  <c r="EY361" i="1"/>
  <c r="EE361" i="1"/>
  <c r="ED361" i="1"/>
  <c r="EC361" i="1"/>
  <c r="EB361" i="1"/>
  <c r="EA361" i="1"/>
  <c r="DZ361" i="1"/>
  <c r="DC361" i="1"/>
  <c r="DB361" i="1"/>
  <c r="BG361" i="1"/>
  <c r="BF361" i="1"/>
  <c r="BC361" i="1"/>
  <c r="BB361" i="1"/>
  <c r="BA361" i="1"/>
  <c r="AZ361" i="1"/>
  <c r="AX361" i="1"/>
  <c r="FV360" i="1"/>
  <c r="FU360" i="1"/>
  <c r="FT360" i="1"/>
  <c r="FS360" i="1"/>
  <c r="FB360" i="1"/>
  <c r="FA360" i="1"/>
  <c r="EZ360" i="1"/>
  <c r="EY360" i="1"/>
  <c r="EE360" i="1"/>
  <c r="ED360" i="1"/>
  <c r="EC360" i="1"/>
  <c r="EB360" i="1"/>
  <c r="EA360" i="1"/>
  <c r="DZ360" i="1"/>
  <c r="DC360" i="1"/>
  <c r="DB360" i="1"/>
  <c r="BG360" i="1"/>
  <c r="BF360" i="1"/>
  <c r="BC360" i="1"/>
  <c r="BB360" i="1"/>
  <c r="BA360" i="1"/>
  <c r="AZ360" i="1"/>
  <c r="AX360" i="1"/>
  <c r="FV359" i="1"/>
  <c r="FU359" i="1"/>
  <c r="FT359" i="1"/>
  <c r="FS359" i="1"/>
  <c r="FB359" i="1"/>
  <c r="FA359" i="1"/>
  <c r="EZ359" i="1"/>
  <c r="EY359" i="1"/>
  <c r="EE359" i="1"/>
  <c r="ED359" i="1"/>
  <c r="EC359" i="1"/>
  <c r="EB359" i="1"/>
  <c r="EA359" i="1"/>
  <c r="DZ359" i="1"/>
  <c r="DC359" i="1"/>
  <c r="DB359" i="1"/>
  <c r="BG359" i="1"/>
  <c r="BF359" i="1"/>
  <c r="BC359" i="1"/>
  <c r="BB359" i="1"/>
  <c r="BA359" i="1"/>
  <c r="AZ359" i="1"/>
  <c r="AX359" i="1"/>
  <c r="FV358" i="1"/>
  <c r="FU358" i="1"/>
  <c r="FT358" i="1"/>
  <c r="FS358" i="1"/>
  <c r="FB358" i="1"/>
  <c r="FA358" i="1"/>
  <c r="EZ358" i="1"/>
  <c r="EY358" i="1"/>
  <c r="EE358" i="1"/>
  <c r="ED358" i="1"/>
  <c r="EC358" i="1"/>
  <c r="EB358" i="1"/>
  <c r="EA358" i="1"/>
  <c r="DZ358" i="1"/>
  <c r="DC358" i="1"/>
  <c r="DB358" i="1"/>
  <c r="BG358" i="1"/>
  <c r="BF358" i="1"/>
  <c r="BC358" i="1"/>
  <c r="BB358" i="1"/>
  <c r="BA358" i="1"/>
  <c r="AZ358" i="1"/>
  <c r="AX358" i="1"/>
  <c r="FV357" i="1"/>
  <c r="FU357" i="1"/>
  <c r="FT357" i="1"/>
  <c r="FS357" i="1"/>
  <c r="FB357" i="1"/>
  <c r="FA357" i="1"/>
  <c r="EZ357" i="1"/>
  <c r="EY357" i="1"/>
  <c r="EE357" i="1"/>
  <c r="ED357" i="1"/>
  <c r="EC357" i="1"/>
  <c r="EB357" i="1"/>
  <c r="EA357" i="1"/>
  <c r="DZ357" i="1"/>
  <c r="DC357" i="1"/>
  <c r="DB357" i="1"/>
  <c r="BG357" i="1"/>
  <c r="BF357" i="1"/>
  <c r="BC357" i="1"/>
  <c r="BB357" i="1"/>
  <c r="BA357" i="1"/>
  <c r="AZ357" i="1"/>
  <c r="AX357" i="1"/>
  <c r="FV356" i="1"/>
  <c r="FU356" i="1"/>
  <c r="FT356" i="1"/>
  <c r="FS356" i="1"/>
  <c r="FB356" i="1"/>
  <c r="FA356" i="1"/>
  <c r="EZ356" i="1"/>
  <c r="EY356" i="1"/>
  <c r="EE356" i="1"/>
  <c r="ED356" i="1"/>
  <c r="EC356" i="1"/>
  <c r="EB356" i="1"/>
  <c r="EA356" i="1"/>
  <c r="DZ356" i="1"/>
  <c r="DC356" i="1"/>
  <c r="DB356" i="1"/>
  <c r="BG356" i="1"/>
  <c r="BF356" i="1"/>
  <c r="BC356" i="1"/>
  <c r="BB356" i="1"/>
  <c r="BA356" i="1"/>
  <c r="AZ356" i="1"/>
  <c r="AX356" i="1"/>
  <c r="FV355" i="1"/>
  <c r="FU355" i="1"/>
  <c r="FT355" i="1"/>
  <c r="FS355" i="1"/>
  <c r="FB355" i="1"/>
  <c r="FA355" i="1"/>
  <c r="EZ355" i="1"/>
  <c r="EY355" i="1"/>
  <c r="EE355" i="1"/>
  <c r="ED355" i="1"/>
  <c r="EC355" i="1"/>
  <c r="EB355" i="1"/>
  <c r="EA355" i="1"/>
  <c r="DZ355" i="1"/>
  <c r="DC355" i="1"/>
  <c r="DB355" i="1"/>
  <c r="BG355" i="1"/>
  <c r="BF355" i="1"/>
  <c r="BC355" i="1"/>
  <c r="BB355" i="1"/>
  <c r="BA355" i="1"/>
  <c r="AZ355" i="1"/>
  <c r="AX355" i="1"/>
  <c r="FV354" i="1"/>
  <c r="FU354" i="1"/>
  <c r="FT354" i="1"/>
  <c r="FS354" i="1"/>
  <c r="FB354" i="1"/>
  <c r="FA354" i="1"/>
  <c r="EZ354" i="1"/>
  <c r="EY354" i="1"/>
  <c r="EE354" i="1"/>
  <c r="ED354" i="1"/>
  <c r="EC354" i="1"/>
  <c r="EB354" i="1"/>
  <c r="EA354" i="1"/>
  <c r="DZ354" i="1"/>
  <c r="DC354" i="1"/>
  <c r="DB354" i="1"/>
  <c r="BG354" i="1"/>
  <c r="BF354" i="1"/>
  <c r="BC354" i="1"/>
  <c r="BB354" i="1"/>
  <c r="BA354" i="1"/>
  <c r="AZ354" i="1"/>
  <c r="AX354" i="1"/>
  <c r="FV353" i="1"/>
  <c r="FU353" i="1"/>
  <c r="FT353" i="1"/>
  <c r="FS353" i="1"/>
  <c r="FB353" i="1"/>
  <c r="FA353" i="1"/>
  <c r="EZ353" i="1"/>
  <c r="EY353" i="1"/>
  <c r="EE353" i="1"/>
  <c r="ED353" i="1"/>
  <c r="EC353" i="1"/>
  <c r="EB353" i="1"/>
  <c r="EA353" i="1"/>
  <c r="DZ353" i="1"/>
  <c r="DC353" i="1"/>
  <c r="DB353" i="1"/>
  <c r="BG353" i="1"/>
  <c r="BF353" i="1"/>
  <c r="BC353" i="1"/>
  <c r="BB353" i="1"/>
  <c r="BA353" i="1"/>
  <c r="AZ353" i="1"/>
  <c r="AX353" i="1"/>
  <c r="FV352" i="1"/>
  <c r="FU352" i="1"/>
  <c r="FT352" i="1"/>
  <c r="FS352" i="1"/>
  <c r="FB352" i="1"/>
  <c r="FA352" i="1"/>
  <c r="EZ352" i="1"/>
  <c r="EY352" i="1"/>
  <c r="EE352" i="1"/>
  <c r="ED352" i="1"/>
  <c r="EC352" i="1"/>
  <c r="EB352" i="1"/>
  <c r="EA352" i="1"/>
  <c r="DZ352" i="1"/>
  <c r="DC352" i="1"/>
  <c r="DB352" i="1"/>
  <c r="BG352" i="1"/>
  <c r="BF352" i="1"/>
  <c r="BC352" i="1"/>
  <c r="BB352" i="1"/>
  <c r="BA352" i="1"/>
  <c r="AZ352" i="1"/>
  <c r="AX352" i="1"/>
  <c r="FV351" i="1"/>
  <c r="FU351" i="1"/>
  <c r="FT351" i="1"/>
  <c r="FS351" i="1"/>
  <c r="FB351" i="1"/>
  <c r="FA351" i="1"/>
  <c r="EZ351" i="1"/>
  <c r="EY351" i="1"/>
  <c r="EE351" i="1"/>
  <c r="ED351" i="1"/>
  <c r="EC351" i="1"/>
  <c r="EB351" i="1"/>
  <c r="EA351" i="1"/>
  <c r="DZ351" i="1"/>
  <c r="DC351" i="1"/>
  <c r="DB351" i="1"/>
  <c r="BG351" i="1"/>
  <c r="BF351" i="1"/>
  <c r="BC351" i="1"/>
  <c r="BB351" i="1"/>
  <c r="BA351" i="1"/>
  <c r="AZ351" i="1"/>
  <c r="AX351" i="1"/>
  <c r="FV350" i="1"/>
  <c r="FU350" i="1"/>
  <c r="FT350" i="1"/>
  <c r="FS350" i="1"/>
  <c r="FB350" i="1"/>
  <c r="FA350" i="1"/>
  <c r="EZ350" i="1"/>
  <c r="EY350" i="1"/>
  <c r="EE350" i="1"/>
  <c r="ED350" i="1"/>
  <c r="EC350" i="1"/>
  <c r="EB350" i="1"/>
  <c r="EA350" i="1"/>
  <c r="DZ350" i="1"/>
  <c r="DC350" i="1"/>
  <c r="DB350" i="1"/>
  <c r="BG350" i="1"/>
  <c r="BF350" i="1"/>
  <c r="BC350" i="1"/>
  <c r="BB350" i="1"/>
  <c r="BA350" i="1"/>
  <c r="AZ350" i="1"/>
  <c r="AX350" i="1"/>
  <c r="FV349" i="1"/>
  <c r="FU349" i="1"/>
  <c r="FT349" i="1"/>
  <c r="FS349" i="1"/>
  <c r="FB349" i="1"/>
  <c r="FA349" i="1"/>
  <c r="EZ349" i="1"/>
  <c r="EY349" i="1"/>
  <c r="EE349" i="1"/>
  <c r="ED349" i="1"/>
  <c r="EC349" i="1"/>
  <c r="EB349" i="1"/>
  <c r="EA349" i="1"/>
  <c r="DZ349" i="1"/>
  <c r="DC349" i="1"/>
  <c r="DB349" i="1"/>
  <c r="BG349" i="1"/>
  <c r="BF349" i="1"/>
  <c r="BC349" i="1"/>
  <c r="BB349" i="1"/>
  <c r="BA349" i="1"/>
  <c r="AZ349" i="1"/>
  <c r="AX349" i="1"/>
  <c r="FV348" i="1"/>
  <c r="FU348" i="1"/>
  <c r="FT348" i="1"/>
  <c r="FS348" i="1"/>
  <c r="FB348" i="1"/>
  <c r="FA348" i="1"/>
  <c r="EZ348" i="1"/>
  <c r="EY348" i="1"/>
  <c r="EE348" i="1"/>
  <c r="ED348" i="1"/>
  <c r="EC348" i="1"/>
  <c r="EB348" i="1"/>
  <c r="EA348" i="1"/>
  <c r="DZ348" i="1"/>
  <c r="DC348" i="1"/>
  <c r="DB348" i="1"/>
  <c r="BG348" i="1"/>
  <c r="BF348" i="1"/>
  <c r="BC348" i="1"/>
  <c r="BB348" i="1"/>
  <c r="BA348" i="1"/>
  <c r="AZ348" i="1"/>
  <c r="AX348" i="1"/>
  <c r="FV347" i="1"/>
  <c r="FU347" i="1"/>
  <c r="FT347" i="1"/>
  <c r="FS347" i="1"/>
  <c r="FB347" i="1"/>
  <c r="FA347" i="1"/>
  <c r="EZ347" i="1"/>
  <c r="EY347" i="1"/>
  <c r="EE347" i="1"/>
  <c r="ED347" i="1"/>
  <c r="EC347" i="1"/>
  <c r="EB347" i="1"/>
  <c r="EA347" i="1"/>
  <c r="DZ347" i="1"/>
  <c r="DC347" i="1"/>
  <c r="DB347" i="1"/>
  <c r="BG347" i="1"/>
  <c r="BF347" i="1"/>
  <c r="BC347" i="1"/>
  <c r="BB347" i="1"/>
  <c r="BA347" i="1"/>
  <c r="AZ347" i="1"/>
  <c r="AX347" i="1"/>
  <c r="FV346" i="1"/>
  <c r="FU346" i="1"/>
  <c r="FT346" i="1"/>
  <c r="FS346" i="1"/>
  <c r="FB346" i="1"/>
  <c r="FA346" i="1"/>
  <c r="EZ346" i="1"/>
  <c r="EY346" i="1"/>
  <c r="EE346" i="1"/>
  <c r="ED346" i="1"/>
  <c r="EC346" i="1"/>
  <c r="EB346" i="1"/>
  <c r="EA346" i="1"/>
  <c r="DZ346" i="1"/>
  <c r="DC346" i="1"/>
  <c r="DB346" i="1"/>
  <c r="BG346" i="1"/>
  <c r="BF346" i="1"/>
  <c r="BC346" i="1"/>
  <c r="BB346" i="1"/>
  <c r="BA346" i="1"/>
  <c r="AZ346" i="1"/>
  <c r="AX346" i="1"/>
  <c r="FV345" i="1"/>
  <c r="FU345" i="1"/>
  <c r="FT345" i="1"/>
  <c r="FS345" i="1"/>
  <c r="FB345" i="1"/>
  <c r="FA345" i="1"/>
  <c r="EZ345" i="1"/>
  <c r="EY345" i="1"/>
  <c r="EE345" i="1"/>
  <c r="ED345" i="1"/>
  <c r="EC345" i="1"/>
  <c r="EB345" i="1"/>
  <c r="EA345" i="1"/>
  <c r="DZ345" i="1"/>
  <c r="DC345" i="1"/>
  <c r="DB345" i="1"/>
  <c r="BG345" i="1"/>
  <c r="BF345" i="1"/>
  <c r="BC345" i="1"/>
  <c r="BB345" i="1"/>
  <c r="BA345" i="1"/>
  <c r="AZ345" i="1"/>
  <c r="AX345" i="1"/>
  <c r="FV344" i="1"/>
  <c r="FU344" i="1"/>
  <c r="FT344" i="1"/>
  <c r="FS344" i="1"/>
  <c r="FB344" i="1"/>
  <c r="FA344" i="1"/>
  <c r="EZ344" i="1"/>
  <c r="EY344" i="1"/>
  <c r="EE344" i="1"/>
  <c r="ED344" i="1"/>
  <c r="EC344" i="1"/>
  <c r="EB344" i="1"/>
  <c r="EA344" i="1"/>
  <c r="DZ344" i="1"/>
  <c r="DC344" i="1"/>
  <c r="DB344" i="1"/>
  <c r="BG344" i="1"/>
  <c r="BF344" i="1"/>
  <c r="BC344" i="1"/>
  <c r="BB344" i="1"/>
  <c r="BA344" i="1"/>
  <c r="AZ344" i="1"/>
  <c r="AX344" i="1"/>
  <c r="FV343" i="1"/>
  <c r="FU343" i="1"/>
  <c r="FT343" i="1"/>
  <c r="FS343" i="1"/>
  <c r="FB343" i="1"/>
  <c r="FA343" i="1"/>
  <c r="EZ343" i="1"/>
  <c r="EY343" i="1"/>
  <c r="EE343" i="1"/>
  <c r="ED343" i="1"/>
  <c r="EC343" i="1"/>
  <c r="EB343" i="1"/>
  <c r="EA343" i="1"/>
  <c r="DZ343" i="1"/>
  <c r="DC343" i="1"/>
  <c r="DB343" i="1"/>
  <c r="BG343" i="1"/>
  <c r="BF343" i="1"/>
  <c r="BC343" i="1"/>
  <c r="BB343" i="1"/>
  <c r="BA343" i="1"/>
  <c r="AZ343" i="1"/>
  <c r="AX343" i="1"/>
  <c r="FV342" i="1"/>
  <c r="FU342" i="1"/>
  <c r="FT342" i="1"/>
  <c r="FS342" i="1"/>
  <c r="FB342" i="1"/>
  <c r="FA342" i="1"/>
  <c r="EZ342" i="1"/>
  <c r="EY342" i="1"/>
  <c r="EE342" i="1"/>
  <c r="ED342" i="1"/>
  <c r="EC342" i="1"/>
  <c r="EB342" i="1"/>
  <c r="EA342" i="1"/>
  <c r="DZ342" i="1"/>
  <c r="DC342" i="1"/>
  <c r="DB342" i="1"/>
  <c r="BG342" i="1"/>
  <c r="BF342" i="1"/>
  <c r="BC342" i="1"/>
  <c r="BB342" i="1"/>
  <c r="BA342" i="1"/>
  <c r="AZ342" i="1"/>
  <c r="AX342" i="1"/>
  <c r="FV341" i="1"/>
  <c r="FU341" i="1"/>
  <c r="FT341" i="1"/>
  <c r="FS341" i="1"/>
  <c r="FB341" i="1"/>
  <c r="FA341" i="1"/>
  <c r="EZ341" i="1"/>
  <c r="EY341" i="1"/>
  <c r="EE341" i="1"/>
  <c r="ED341" i="1"/>
  <c r="EC341" i="1"/>
  <c r="EB341" i="1"/>
  <c r="EA341" i="1"/>
  <c r="DZ341" i="1"/>
  <c r="DC341" i="1"/>
  <c r="DB341" i="1"/>
  <c r="BG341" i="1"/>
  <c r="BF341" i="1"/>
  <c r="BC341" i="1"/>
  <c r="BB341" i="1"/>
  <c r="BA341" i="1"/>
  <c r="AZ341" i="1"/>
  <c r="AX341" i="1"/>
  <c r="FV340" i="1"/>
  <c r="FU340" i="1"/>
  <c r="FT340" i="1"/>
  <c r="FS340" i="1"/>
  <c r="FB340" i="1"/>
  <c r="FA340" i="1"/>
  <c r="EZ340" i="1"/>
  <c r="EY340" i="1"/>
  <c r="EE340" i="1"/>
  <c r="ED340" i="1"/>
  <c r="EC340" i="1"/>
  <c r="EB340" i="1"/>
  <c r="EA340" i="1"/>
  <c r="DZ340" i="1"/>
  <c r="DC340" i="1"/>
  <c r="DB340" i="1"/>
  <c r="BG340" i="1"/>
  <c r="BF340" i="1"/>
  <c r="BC340" i="1"/>
  <c r="BB340" i="1"/>
  <c r="BA340" i="1"/>
  <c r="AZ340" i="1"/>
  <c r="AX340" i="1"/>
  <c r="FV339" i="1"/>
  <c r="FU339" i="1"/>
  <c r="FT339" i="1"/>
  <c r="FS339" i="1"/>
  <c r="FB339" i="1"/>
  <c r="FA339" i="1"/>
  <c r="EZ339" i="1"/>
  <c r="EY339" i="1"/>
  <c r="EE339" i="1"/>
  <c r="ED339" i="1"/>
  <c r="EC339" i="1"/>
  <c r="EB339" i="1"/>
  <c r="EA339" i="1"/>
  <c r="DZ339" i="1"/>
  <c r="DC339" i="1"/>
  <c r="DB339" i="1"/>
  <c r="BG339" i="1"/>
  <c r="BF339" i="1"/>
  <c r="BC339" i="1"/>
  <c r="BB339" i="1"/>
  <c r="BA339" i="1"/>
  <c r="AZ339" i="1"/>
  <c r="AX339" i="1"/>
  <c r="FV338" i="1"/>
  <c r="FU338" i="1"/>
  <c r="FT338" i="1"/>
  <c r="FS338" i="1"/>
  <c r="FB338" i="1"/>
  <c r="FA338" i="1"/>
  <c r="EZ338" i="1"/>
  <c r="EY338" i="1"/>
  <c r="EE338" i="1"/>
  <c r="ED338" i="1"/>
  <c r="EC338" i="1"/>
  <c r="EB338" i="1"/>
  <c r="EA338" i="1"/>
  <c r="DZ338" i="1"/>
  <c r="DC338" i="1"/>
  <c r="DB338" i="1"/>
  <c r="BG338" i="1"/>
  <c r="BF338" i="1"/>
  <c r="BC338" i="1"/>
  <c r="BB338" i="1"/>
  <c r="BA338" i="1"/>
  <c r="AZ338" i="1"/>
  <c r="AX338" i="1"/>
  <c r="FV337" i="1"/>
  <c r="FU337" i="1"/>
  <c r="FT337" i="1"/>
  <c r="FS337" i="1"/>
  <c r="FB337" i="1"/>
  <c r="FA337" i="1"/>
  <c r="EZ337" i="1"/>
  <c r="EY337" i="1"/>
  <c r="EE337" i="1"/>
  <c r="ED337" i="1"/>
  <c r="EC337" i="1"/>
  <c r="EB337" i="1"/>
  <c r="EA337" i="1"/>
  <c r="DZ337" i="1"/>
  <c r="DC337" i="1"/>
  <c r="DB337" i="1"/>
  <c r="BG337" i="1"/>
  <c r="BF337" i="1"/>
  <c r="BC337" i="1"/>
  <c r="BB337" i="1"/>
  <c r="BA337" i="1"/>
  <c r="AZ337" i="1"/>
  <c r="AX337" i="1"/>
  <c r="FV336" i="1"/>
  <c r="FU336" i="1"/>
  <c r="FT336" i="1"/>
  <c r="FS336" i="1"/>
  <c r="FB336" i="1"/>
  <c r="FA336" i="1"/>
  <c r="EZ336" i="1"/>
  <c r="EY336" i="1"/>
  <c r="EE336" i="1"/>
  <c r="ED336" i="1"/>
  <c r="EC336" i="1"/>
  <c r="EB336" i="1"/>
  <c r="EA336" i="1"/>
  <c r="DZ336" i="1"/>
  <c r="DC336" i="1"/>
  <c r="DB336" i="1"/>
  <c r="BG336" i="1"/>
  <c r="BF336" i="1"/>
  <c r="BC336" i="1"/>
  <c r="BB336" i="1"/>
  <c r="BA336" i="1"/>
  <c r="AZ336" i="1"/>
  <c r="AX336" i="1"/>
  <c r="FV335" i="1"/>
  <c r="FU335" i="1"/>
  <c r="FT335" i="1"/>
  <c r="FS335" i="1"/>
  <c r="FB335" i="1"/>
  <c r="FA335" i="1"/>
  <c r="EZ335" i="1"/>
  <c r="EY335" i="1"/>
  <c r="EE335" i="1"/>
  <c r="ED335" i="1"/>
  <c r="EC335" i="1"/>
  <c r="EB335" i="1"/>
  <c r="EA335" i="1"/>
  <c r="DZ335" i="1"/>
  <c r="DC335" i="1"/>
  <c r="DB335" i="1"/>
  <c r="BG335" i="1"/>
  <c r="BF335" i="1"/>
  <c r="BC335" i="1"/>
  <c r="BB335" i="1"/>
  <c r="BA335" i="1"/>
  <c r="AZ335" i="1"/>
  <c r="AX335" i="1"/>
  <c r="FV334" i="1"/>
  <c r="FU334" i="1"/>
  <c r="FT334" i="1"/>
  <c r="FS334" i="1"/>
  <c r="FB334" i="1"/>
  <c r="FA334" i="1"/>
  <c r="EZ334" i="1"/>
  <c r="EY334" i="1"/>
  <c r="EE334" i="1"/>
  <c r="ED334" i="1"/>
  <c r="EC334" i="1"/>
  <c r="EB334" i="1"/>
  <c r="EA334" i="1"/>
  <c r="DZ334" i="1"/>
  <c r="DC334" i="1"/>
  <c r="DB334" i="1"/>
  <c r="BG334" i="1"/>
  <c r="BF334" i="1"/>
  <c r="BC334" i="1"/>
  <c r="BB334" i="1"/>
  <c r="BA334" i="1"/>
  <c r="AZ334" i="1"/>
  <c r="AX334" i="1"/>
  <c r="FV333" i="1"/>
  <c r="FU333" i="1"/>
  <c r="FT333" i="1"/>
  <c r="FS333" i="1"/>
  <c r="FB333" i="1"/>
  <c r="FA333" i="1"/>
  <c r="EZ333" i="1"/>
  <c r="EY333" i="1"/>
  <c r="EE333" i="1"/>
  <c r="ED333" i="1"/>
  <c r="EC333" i="1"/>
  <c r="EB333" i="1"/>
  <c r="EA333" i="1"/>
  <c r="DZ333" i="1"/>
  <c r="DC333" i="1"/>
  <c r="DB333" i="1"/>
  <c r="BG333" i="1"/>
  <c r="BF333" i="1"/>
  <c r="BC333" i="1"/>
  <c r="BB333" i="1"/>
  <c r="BA333" i="1"/>
  <c r="AZ333" i="1"/>
  <c r="AX333" i="1"/>
  <c r="FV332" i="1"/>
  <c r="FU332" i="1"/>
  <c r="FT332" i="1"/>
  <c r="FS332" i="1"/>
  <c r="FB332" i="1"/>
  <c r="FA332" i="1"/>
  <c r="EZ332" i="1"/>
  <c r="EY332" i="1"/>
  <c r="EE332" i="1"/>
  <c r="ED332" i="1"/>
  <c r="EC332" i="1"/>
  <c r="EB332" i="1"/>
  <c r="EA332" i="1"/>
  <c r="DZ332" i="1"/>
  <c r="DC332" i="1"/>
  <c r="DB332" i="1"/>
  <c r="BG332" i="1"/>
  <c r="BF332" i="1"/>
  <c r="BC332" i="1"/>
  <c r="BB332" i="1"/>
  <c r="BA332" i="1"/>
  <c r="AZ332" i="1"/>
  <c r="AX332" i="1"/>
  <c r="FV331" i="1"/>
  <c r="FU331" i="1"/>
  <c r="FT331" i="1"/>
  <c r="FS331" i="1"/>
  <c r="FB331" i="1"/>
  <c r="FA331" i="1"/>
  <c r="EZ331" i="1"/>
  <c r="EY331" i="1"/>
  <c r="EE331" i="1"/>
  <c r="ED331" i="1"/>
  <c r="EC331" i="1"/>
  <c r="EB331" i="1"/>
  <c r="EA331" i="1"/>
  <c r="DZ331" i="1"/>
  <c r="DC331" i="1"/>
  <c r="DB331" i="1"/>
  <c r="BG331" i="1"/>
  <c r="BF331" i="1"/>
  <c r="BC331" i="1"/>
  <c r="BB331" i="1"/>
  <c r="BA331" i="1"/>
  <c r="AZ331" i="1"/>
  <c r="AX331" i="1"/>
  <c r="FV330" i="1"/>
  <c r="FU330" i="1"/>
  <c r="FT330" i="1"/>
  <c r="FS330" i="1"/>
  <c r="FB330" i="1"/>
  <c r="FA330" i="1"/>
  <c r="EZ330" i="1"/>
  <c r="EY330" i="1"/>
  <c r="EE330" i="1"/>
  <c r="ED330" i="1"/>
  <c r="EC330" i="1"/>
  <c r="EB330" i="1"/>
  <c r="EA330" i="1"/>
  <c r="DZ330" i="1"/>
  <c r="DC330" i="1"/>
  <c r="DB330" i="1"/>
  <c r="BG330" i="1"/>
  <c r="BF330" i="1"/>
  <c r="BC330" i="1"/>
  <c r="BB330" i="1"/>
  <c r="BA330" i="1"/>
  <c r="AZ330" i="1"/>
  <c r="AX330" i="1"/>
  <c r="FV329" i="1"/>
  <c r="FU329" i="1"/>
  <c r="FT329" i="1"/>
  <c r="FS329" i="1"/>
  <c r="FB329" i="1"/>
  <c r="FA329" i="1"/>
  <c r="EZ329" i="1"/>
  <c r="EY329" i="1"/>
  <c r="EE329" i="1"/>
  <c r="ED329" i="1"/>
  <c r="EC329" i="1"/>
  <c r="EB329" i="1"/>
  <c r="EA329" i="1"/>
  <c r="DZ329" i="1"/>
  <c r="DC329" i="1"/>
  <c r="DB329" i="1"/>
  <c r="BG329" i="1"/>
  <c r="BF329" i="1"/>
  <c r="BC329" i="1"/>
  <c r="BB329" i="1"/>
  <c r="BA329" i="1"/>
  <c r="AZ329" i="1"/>
  <c r="AX329" i="1"/>
  <c r="FV328" i="1"/>
  <c r="FU328" i="1"/>
  <c r="FT328" i="1"/>
  <c r="FS328" i="1"/>
  <c r="FB328" i="1"/>
  <c r="FA328" i="1"/>
  <c r="EZ328" i="1"/>
  <c r="EY328" i="1"/>
  <c r="EE328" i="1"/>
  <c r="ED328" i="1"/>
  <c r="EC328" i="1"/>
  <c r="EB328" i="1"/>
  <c r="EA328" i="1"/>
  <c r="DZ328" i="1"/>
  <c r="DC328" i="1"/>
  <c r="DB328" i="1"/>
  <c r="BG328" i="1"/>
  <c r="BF328" i="1"/>
  <c r="BC328" i="1"/>
  <c r="BB328" i="1"/>
  <c r="BA328" i="1"/>
  <c r="AZ328" i="1"/>
  <c r="AX328" i="1"/>
  <c r="FV327" i="1"/>
  <c r="FU327" i="1"/>
  <c r="FT327" i="1"/>
  <c r="FS327" i="1"/>
  <c r="FB327" i="1"/>
  <c r="FA327" i="1"/>
  <c r="EZ327" i="1"/>
  <c r="EY327" i="1"/>
  <c r="EE327" i="1"/>
  <c r="ED327" i="1"/>
  <c r="EC327" i="1"/>
  <c r="EB327" i="1"/>
  <c r="EA327" i="1"/>
  <c r="DZ327" i="1"/>
  <c r="DC327" i="1"/>
  <c r="DB327" i="1"/>
  <c r="BG327" i="1"/>
  <c r="BF327" i="1"/>
  <c r="BC327" i="1"/>
  <c r="BB327" i="1"/>
  <c r="BA327" i="1"/>
  <c r="AZ327" i="1"/>
  <c r="AX327" i="1"/>
  <c r="FV326" i="1"/>
  <c r="FU326" i="1"/>
  <c r="FT326" i="1"/>
  <c r="FS326" i="1"/>
  <c r="FB326" i="1"/>
  <c r="FA326" i="1"/>
  <c r="EZ326" i="1"/>
  <c r="EY326" i="1"/>
  <c r="EE326" i="1"/>
  <c r="ED326" i="1"/>
  <c r="EC326" i="1"/>
  <c r="EB326" i="1"/>
  <c r="EA326" i="1"/>
  <c r="DZ326" i="1"/>
  <c r="DC326" i="1"/>
  <c r="DB326" i="1"/>
  <c r="BG326" i="1"/>
  <c r="BF326" i="1"/>
  <c r="BC326" i="1"/>
  <c r="BB326" i="1"/>
  <c r="BA326" i="1"/>
  <c r="AZ326" i="1"/>
  <c r="AX326" i="1"/>
  <c r="FV325" i="1"/>
  <c r="FU325" i="1"/>
  <c r="FT325" i="1"/>
  <c r="FS325" i="1"/>
  <c r="FB325" i="1"/>
  <c r="FA325" i="1"/>
  <c r="EZ325" i="1"/>
  <c r="EY325" i="1"/>
  <c r="EE325" i="1"/>
  <c r="ED325" i="1"/>
  <c r="EC325" i="1"/>
  <c r="EB325" i="1"/>
  <c r="EA325" i="1"/>
  <c r="DZ325" i="1"/>
  <c r="DC325" i="1"/>
  <c r="DB325" i="1"/>
  <c r="BG325" i="1"/>
  <c r="BF325" i="1"/>
  <c r="BC325" i="1"/>
  <c r="BB325" i="1"/>
  <c r="BA325" i="1"/>
  <c r="AZ325" i="1"/>
  <c r="AX325" i="1"/>
  <c r="FV324" i="1"/>
  <c r="FU324" i="1"/>
  <c r="FT324" i="1"/>
  <c r="FS324" i="1"/>
  <c r="FB324" i="1"/>
  <c r="FA324" i="1"/>
  <c r="EZ324" i="1"/>
  <c r="EY324" i="1"/>
  <c r="EE324" i="1"/>
  <c r="ED324" i="1"/>
  <c r="EC324" i="1"/>
  <c r="EB324" i="1"/>
  <c r="EA324" i="1"/>
  <c r="DZ324" i="1"/>
  <c r="DC324" i="1"/>
  <c r="DB324" i="1"/>
  <c r="BG324" i="1"/>
  <c r="BF324" i="1"/>
  <c r="BC324" i="1"/>
  <c r="BB324" i="1"/>
  <c r="BA324" i="1"/>
  <c r="AZ324" i="1"/>
  <c r="AX324" i="1"/>
  <c r="FV323" i="1"/>
  <c r="FU323" i="1"/>
  <c r="FT323" i="1"/>
  <c r="FS323" i="1"/>
  <c r="FB323" i="1"/>
  <c r="FA323" i="1"/>
  <c r="EZ323" i="1"/>
  <c r="EY323" i="1"/>
  <c r="EE323" i="1"/>
  <c r="ED323" i="1"/>
  <c r="EC323" i="1"/>
  <c r="EB323" i="1"/>
  <c r="EA323" i="1"/>
  <c r="DZ323" i="1"/>
  <c r="DC323" i="1"/>
  <c r="DB323" i="1"/>
  <c r="BG323" i="1"/>
  <c r="BF323" i="1"/>
  <c r="BC323" i="1"/>
  <c r="BB323" i="1"/>
  <c r="BA323" i="1"/>
  <c r="AZ323" i="1"/>
  <c r="AX323" i="1"/>
  <c r="FV322" i="1"/>
  <c r="FU322" i="1"/>
  <c r="FT322" i="1"/>
  <c r="FS322" i="1"/>
  <c r="FB322" i="1"/>
  <c r="FA322" i="1"/>
  <c r="EZ322" i="1"/>
  <c r="EY322" i="1"/>
  <c r="EE322" i="1"/>
  <c r="ED322" i="1"/>
  <c r="EC322" i="1"/>
  <c r="EB322" i="1"/>
  <c r="EA322" i="1"/>
  <c r="DZ322" i="1"/>
  <c r="DC322" i="1"/>
  <c r="DB322" i="1"/>
  <c r="BG322" i="1"/>
  <c r="BF322" i="1"/>
  <c r="BC322" i="1"/>
  <c r="BB322" i="1"/>
  <c r="BA322" i="1"/>
  <c r="AZ322" i="1"/>
  <c r="AX322" i="1"/>
  <c r="FV321" i="1"/>
  <c r="FU321" i="1"/>
  <c r="FT321" i="1"/>
  <c r="FS321" i="1"/>
  <c r="FB321" i="1"/>
  <c r="FA321" i="1"/>
  <c r="EZ321" i="1"/>
  <c r="EY321" i="1"/>
  <c r="EE321" i="1"/>
  <c r="ED321" i="1"/>
  <c r="EC321" i="1"/>
  <c r="EB321" i="1"/>
  <c r="EA321" i="1"/>
  <c r="DZ321" i="1"/>
  <c r="DC321" i="1"/>
  <c r="DB321" i="1"/>
  <c r="BG321" i="1"/>
  <c r="BF321" i="1"/>
  <c r="BC321" i="1"/>
  <c r="BB321" i="1"/>
  <c r="BA321" i="1"/>
  <c r="AZ321" i="1"/>
  <c r="AX321" i="1"/>
  <c r="FV320" i="1"/>
  <c r="FU320" i="1"/>
  <c r="FT320" i="1"/>
  <c r="FS320" i="1"/>
  <c r="FB320" i="1"/>
  <c r="FA320" i="1"/>
  <c r="EZ320" i="1"/>
  <c r="EY320" i="1"/>
  <c r="EE320" i="1"/>
  <c r="ED320" i="1"/>
  <c r="EC320" i="1"/>
  <c r="EB320" i="1"/>
  <c r="EA320" i="1"/>
  <c r="DZ320" i="1"/>
  <c r="DC320" i="1"/>
  <c r="DB320" i="1"/>
  <c r="BG320" i="1"/>
  <c r="BF320" i="1"/>
  <c r="BC320" i="1"/>
  <c r="BB320" i="1"/>
  <c r="BA320" i="1"/>
  <c r="AZ320" i="1"/>
  <c r="AX320" i="1"/>
  <c r="FV319" i="1"/>
  <c r="FU319" i="1"/>
  <c r="FT319" i="1"/>
  <c r="FS319" i="1"/>
  <c r="FB319" i="1"/>
  <c r="FA319" i="1"/>
  <c r="EZ319" i="1"/>
  <c r="EY319" i="1"/>
  <c r="EE319" i="1"/>
  <c r="ED319" i="1"/>
  <c r="EC319" i="1"/>
  <c r="EB319" i="1"/>
  <c r="EA319" i="1"/>
  <c r="DZ319" i="1"/>
  <c r="DC319" i="1"/>
  <c r="DB319" i="1"/>
  <c r="BG319" i="1"/>
  <c r="BF319" i="1"/>
  <c r="BC319" i="1"/>
  <c r="BB319" i="1"/>
  <c r="BA319" i="1"/>
  <c r="AZ319" i="1"/>
  <c r="AX319" i="1"/>
  <c r="FV318" i="1"/>
  <c r="FU318" i="1"/>
  <c r="FT318" i="1"/>
  <c r="FS318" i="1"/>
  <c r="FB318" i="1"/>
  <c r="FA318" i="1"/>
  <c r="EZ318" i="1"/>
  <c r="EY318" i="1"/>
  <c r="EE318" i="1"/>
  <c r="ED318" i="1"/>
  <c r="EC318" i="1"/>
  <c r="EB318" i="1"/>
  <c r="EA318" i="1"/>
  <c r="DZ318" i="1"/>
  <c r="DC318" i="1"/>
  <c r="DB318" i="1"/>
  <c r="BG318" i="1"/>
  <c r="BF318" i="1"/>
  <c r="BC318" i="1"/>
  <c r="BB318" i="1"/>
  <c r="BA318" i="1"/>
  <c r="AZ318" i="1"/>
  <c r="AX318" i="1"/>
  <c r="FV317" i="1"/>
  <c r="FU317" i="1"/>
  <c r="FT317" i="1"/>
  <c r="FS317" i="1"/>
  <c r="FB317" i="1"/>
  <c r="FA317" i="1"/>
  <c r="EZ317" i="1"/>
  <c r="EY317" i="1"/>
  <c r="EE317" i="1"/>
  <c r="ED317" i="1"/>
  <c r="EC317" i="1"/>
  <c r="EB317" i="1"/>
  <c r="EA317" i="1"/>
  <c r="DZ317" i="1"/>
  <c r="DC317" i="1"/>
  <c r="DB317" i="1"/>
  <c r="BG317" i="1"/>
  <c r="BF317" i="1"/>
  <c r="BC317" i="1"/>
  <c r="BB317" i="1"/>
  <c r="BA317" i="1"/>
  <c r="AZ317" i="1"/>
  <c r="AX317" i="1"/>
  <c r="FV316" i="1"/>
  <c r="FU316" i="1"/>
  <c r="FT316" i="1"/>
  <c r="FS316" i="1"/>
  <c r="FB316" i="1"/>
  <c r="FA316" i="1"/>
  <c r="EZ316" i="1"/>
  <c r="EY316" i="1"/>
  <c r="EE316" i="1"/>
  <c r="ED316" i="1"/>
  <c r="EC316" i="1"/>
  <c r="EB316" i="1"/>
  <c r="EA316" i="1"/>
  <c r="DZ316" i="1"/>
  <c r="DC316" i="1"/>
  <c r="DB316" i="1"/>
  <c r="BG316" i="1"/>
  <c r="BF316" i="1"/>
  <c r="BC316" i="1"/>
  <c r="BB316" i="1"/>
  <c r="BA316" i="1"/>
  <c r="AZ316" i="1"/>
  <c r="AX316" i="1"/>
  <c r="FV315" i="1"/>
  <c r="FU315" i="1"/>
  <c r="FT315" i="1"/>
  <c r="FS315" i="1"/>
  <c r="FB315" i="1"/>
  <c r="FA315" i="1"/>
  <c r="EZ315" i="1"/>
  <c r="EY315" i="1"/>
  <c r="EE315" i="1"/>
  <c r="ED315" i="1"/>
  <c r="EC315" i="1"/>
  <c r="EB315" i="1"/>
  <c r="EA315" i="1"/>
  <c r="DZ315" i="1"/>
  <c r="DC315" i="1"/>
  <c r="DB315" i="1"/>
  <c r="BG315" i="1"/>
  <c r="BF315" i="1"/>
  <c r="BC315" i="1"/>
  <c r="BB315" i="1"/>
  <c r="BA315" i="1"/>
  <c r="AZ315" i="1"/>
  <c r="AX315" i="1"/>
  <c r="FV314" i="1"/>
  <c r="FU314" i="1"/>
  <c r="FT314" i="1"/>
  <c r="FS314" i="1"/>
  <c r="FB314" i="1"/>
  <c r="FA314" i="1"/>
  <c r="EZ314" i="1"/>
  <c r="EY314" i="1"/>
  <c r="EE314" i="1"/>
  <c r="ED314" i="1"/>
  <c r="EC314" i="1"/>
  <c r="EB314" i="1"/>
  <c r="EA314" i="1"/>
  <c r="DZ314" i="1"/>
  <c r="DC314" i="1"/>
  <c r="DB314" i="1"/>
  <c r="BG314" i="1"/>
  <c r="BF314" i="1"/>
  <c r="BC314" i="1"/>
  <c r="BB314" i="1"/>
  <c r="BA314" i="1"/>
  <c r="AZ314" i="1"/>
  <c r="AX314" i="1"/>
  <c r="FV313" i="1"/>
  <c r="FU313" i="1"/>
  <c r="FT313" i="1"/>
  <c r="FS313" i="1"/>
  <c r="FB313" i="1"/>
  <c r="FA313" i="1"/>
  <c r="EZ313" i="1"/>
  <c r="EY313" i="1"/>
  <c r="EE313" i="1"/>
  <c r="ED313" i="1"/>
  <c r="EC313" i="1"/>
  <c r="EB313" i="1"/>
  <c r="EA313" i="1"/>
  <c r="DZ313" i="1"/>
  <c r="DC313" i="1"/>
  <c r="DB313" i="1"/>
  <c r="BG313" i="1"/>
  <c r="BF313" i="1"/>
  <c r="BC313" i="1"/>
  <c r="BB313" i="1"/>
  <c r="BA313" i="1"/>
  <c r="AZ313" i="1"/>
  <c r="AX313" i="1"/>
  <c r="FV312" i="1"/>
  <c r="FU312" i="1"/>
  <c r="FT312" i="1"/>
  <c r="FS312" i="1"/>
  <c r="FB312" i="1"/>
  <c r="FA312" i="1"/>
  <c r="EZ312" i="1"/>
  <c r="EY312" i="1"/>
  <c r="EE312" i="1"/>
  <c r="ED312" i="1"/>
  <c r="EC312" i="1"/>
  <c r="EB312" i="1"/>
  <c r="EA312" i="1"/>
  <c r="DZ312" i="1"/>
  <c r="DC312" i="1"/>
  <c r="DB312" i="1"/>
  <c r="BG312" i="1"/>
  <c r="BF312" i="1"/>
  <c r="BC312" i="1"/>
  <c r="BB312" i="1"/>
  <c r="BA312" i="1"/>
  <c r="AZ312" i="1"/>
  <c r="AX312" i="1"/>
  <c r="FV311" i="1"/>
  <c r="FU311" i="1"/>
  <c r="FT311" i="1"/>
  <c r="FS311" i="1"/>
  <c r="FB311" i="1"/>
  <c r="FA311" i="1"/>
  <c r="EZ311" i="1"/>
  <c r="EY311" i="1"/>
  <c r="EE311" i="1"/>
  <c r="ED311" i="1"/>
  <c r="EC311" i="1"/>
  <c r="EB311" i="1"/>
  <c r="EA311" i="1"/>
  <c r="DZ311" i="1"/>
  <c r="DC311" i="1"/>
  <c r="DB311" i="1"/>
  <c r="BG311" i="1"/>
  <c r="BF311" i="1"/>
  <c r="BC311" i="1"/>
  <c r="BB311" i="1"/>
  <c r="BA311" i="1"/>
  <c r="AZ311" i="1"/>
  <c r="AX311" i="1"/>
  <c r="FV310" i="1"/>
  <c r="FU310" i="1"/>
  <c r="FT310" i="1"/>
  <c r="FS310" i="1"/>
  <c r="FB310" i="1"/>
  <c r="FA310" i="1"/>
  <c r="EZ310" i="1"/>
  <c r="EY310" i="1"/>
  <c r="EE310" i="1"/>
  <c r="ED310" i="1"/>
  <c r="EC310" i="1"/>
  <c r="EB310" i="1"/>
  <c r="EA310" i="1"/>
  <c r="DZ310" i="1"/>
  <c r="DC310" i="1"/>
  <c r="DB310" i="1"/>
  <c r="BG310" i="1"/>
  <c r="BF310" i="1"/>
  <c r="BC310" i="1"/>
  <c r="BB310" i="1"/>
  <c r="BA310" i="1"/>
  <c r="AZ310" i="1"/>
  <c r="AX310" i="1"/>
  <c r="FV309" i="1"/>
  <c r="FU309" i="1"/>
  <c r="FT309" i="1"/>
  <c r="FS309" i="1"/>
  <c r="FB309" i="1"/>
  <c r="FA309" i="1"/>
  <c r="EZ309" i="1"/>
  <c r="EY309" i="1"/>
  <c r="EE309" i="1"/>
  <c r="ED309" i="1"/>
  <c r="EC309" i="1"/>
  <c r="EB309" i="1"/>
  <c r="EA309" i="1"/>
  <c r="DZ309" i="1"/>
  <c r="DC309" i="1"/>
  <c r="DB309" i="1"/>
  <c r="BG309" i="1"/>
  <c r="BF309" i="1"/>
  <c r="BC309" i="1"/>
  <c r="BB309" i="1"/>
  <c r="BA309" i="1"/>
  <c r="AZ309" i="1"/>
  <c r="AX309" i="1"/>
  <c r="FV308" i="1"/>
  <c r="FU308" i="1"/>
  <c r="FT308" i="1"/>
  <c r="FS308" i="1"/>
  <c r="FB308" i="1"/>
  <c r="FA308" i="1"/>
  <c r="EZ308" i="1"/>
  <c r="EY308" i="1"/>
  <c r="EE308" i="1"/>
  <c r="ED308" i="1"/>
  <c r="EC308" i="1"/>
  <c r="EB308" i="1"/>
  <c r="EA308" i="1"/>
  <c r="DZ308" i="1"/>
  <c r="DC308" i="1"/>
  <c r="DB308" i="1"/>
  <c r="BG308" i="1"/>
  <c r="BF308" i="1"/>
  <c r="BC308" i="1"/>
  <c r="BB308" i="1"/>
  <c r="BA308" i="1"/>
  <c r="AZ308" i="1"/>
  <c r="AX308" i="1"/>
  <c r="FV307" i="1"/>
  <c r="FU307" i="1"/>
  <c r="FT307" i="1"/>
  <c r="FS307" i="1"/>
  <c r="FB307" i="1"/>
  <c r="FA307" i="1"/>
  <c r="EZ307" i="1"/>
  <c r="EY307" i="1"/>
  <c r="EE307" i="1"/>
  <c r="ED307" i="1"/>
  <c r="EC307" i="1"/>
  <c r="EB307" i="1"/>
  <c r="EA307" i="1"/>
  <c r="DZ307" i="1"/>
  <c r="DC307" i="1"/>
  <c r="DB307" i="1"/>
  <c r="BG307" i="1"/>
  <c r="BF307" i="1"/>
  <c r="BC307" i="1"/>
  <c r="BB307" i="1"/>
  <c r="BA307" i="1"/>
  <c r="AZ307" i="1"/>
  <c r="AX307" i="1"/>
  <c r="FV306" i="1"/>
  <c r="FU306" i="1"/>
  <c r="FT306" i="1"/>
  <c r="FS306" i="1"/>
  <c r="FB306" i="1"/>
  <c r="FA306" i="1"/>
  <c r="EZ306" i="1"/>
  <c r="EY306" i="1"/>
  <c r="EE306" i="1"/>
  <c r="ED306" i="1"/>
  <c r="EC306" i="1"/>
  <c r="EB306" i="1"/>
  <c r="EA306" i="1"/>
  <c r="DZ306" i="1"/>
  <c r="DC306" i="1"/>
  <c r="DB306" i="1"/>
  <c r="BG306" i="1"/>
  <c r="BF306" i="1"/>
  <c r="BC306" i="1"/>
  <c r="BB306" i="1"/>
  <c r="BA306" i="1"/>
  <c r="AZ306" i="1"/>
  <c r="AX306" i="1"/>
  <c r="FV305" i="1"/>
  <c r="FU305" i="1"/>
  <c r="FT305" i="1"/>
  <c r="FS305" i="1"/>
  <c r="FB305" i="1"/>
  <c r="FA305" i="1"/>
  <c r="EZ305" i="1"/>
  <c r="EY305" i="1"/>
  <c r="EE305" i="1"/>
  <c r="ED305" i="1"/>
  <c r="EC305" i="1"/>
  <c r="EB305" i="1"/>
  <c r="EA305" i="1"/>
  <c r="DZ305" i="1"/>
  <c r="DC305" i="1"/>
  <c r="DB305" i="1"/>
  <c r="BG305" i="1"/>
  <c r="BF305" i="1"/>
  <c r="BC305" i="1"/>
  <c r="BB305" i="1"/>
  <c r="BA305" i="1"/>
  <c r="AZ305" i="1"/>
  <c r="AX305" i="1"/>
  <c r="FV304" i="1"/>
  <c r="FU304" i="1"/>
  <c r="FT304" i="1"/>
  <c r="FS304" i="1"/>
  <c r="FB304" i="1"/>
  <c r="FA304" i="1"/>
  <c r="EZ304" i="1"/>
  <c r="EY304" i="1"/>
  <c r="EE304" i="1"/>
  <c r="ED304" i="1"/>
  <c r="EC304" i="1"/>
  <c r="EB304" i="1"/>
  <c r="EA304" i="1"/>
  <c r="DZ304" i="1"/>
  <c r="DC304" i="1"/>
  <c r="DB304" i="1"/>
  <c r="BG304" i="1"/>
  <c r="BF304" i="1"/>
  <c r="BC304" i="1"/>
  <c r="BB304" i="1"/>
  <c r="BA304" i="1"/>
  <c r="AZ304" i="1"/>
  <c r="AX304" i="1"/>
  <c r="FV303" i="1"/>
  <c r="FU303" i="1"/>
  <c r="FT303" i="1"/>
  <c r="FS303" i="1"/>
  <c r="FB303" i="1"/>
  <c r="FA303" i="1"/>
  <c r="EZ303" i="1"/>
  <c r="EY303" i="1"/>
  <c r="EE303" i="1"/>
  <c r="ED303" i="1"/>
  <c r="EC303" i="1"/>
  <c r="EB303" i="1"/>
  <c r="EA303" i="1"/>
  <c r="DZ303" i="1"/>
  <c r="DC303" i="1"/>
  <c r="DB303" i="1"/>
  <c r="BG303" i="1"/>
  <c r="BF303" i="1"/>
  <c r="BC303" i="1"/>
  <c r="BB303" i="1"/>
  <c r="BA303" i="1"/>
  <c r="AZ303" i="1"/>
  <c r="AX303" i="1"/>
  <c r="FV302" i="1"/>
  <c r="FU302" i="1"/>
  <c r="FT302" i="1"/>
  <c r="FS302" i="1"/>
  <c r="FB302" i="1"/>
  <c r="FA302" i="1"/>
  <c r="EZ302" i="1"/>
  <c r="EY302" i="1"/>
  <c r="EE302" i="1"/>
  <c r="ED302" i="1"/>
  <c r="EC302" i="1"/>
  <c r="EB302" i="1"/>
  <c r="EA302" i="1"/>
  <c r="DZ302" i="1"/>
  <c r="DC302" i="1"/>
  <c r="DB302" i="1"/>
  <c r="BG302" i="1"/>
  <c r="BF302" i="1"/>
  <c r="BC302" i="1"/>
  <c r="BB302" i="1"/>
  <c r="BA302" i="1"/>
  <c r="AZ302" i="1"/>
  <c r="AX302" i="1"/>
  <c r="FV301" i="1"/>
  <c r="FU301" i="1"/>
  <c r="FT301" i="1"/>
  <c r="FS301" i="1"/>
  <c r="FB301" i="1"/>
  <c r="FA301" i="1"/>
  <c r="EZ301" i="1"/>
  <c r="EY301" i="1"/>
  <c r="EE301" i="1"/>
  <c r="ED301" i="1"/>
  <c r="EC301" i="1"/>
  <c r="EB301" i="1"/>
  <c r="EA301" i="1"/>
  <c r="DZ301" i="1"/>
  <c r="DC301" i="1"/>
  <c r="DB301" i="1"/>
  <c r="BG301" i="1"/>
  <c r="BF301" i="1"/>
  <c r="BC301" i="1"/>
  <c r="BB301" i="1"/>
  <c r="BA301" i="1"/>
  <c r="AZ301" i="1"/>
  <c r="AX301" i="1"/>
  <c r="FV300" i="1"/>
  <c r="FU300" i="1"/>
  <c r="FT300" i="1"/>
  <c r="FS300" i="1"/>
  <c r="FB300" i="1"/>
  <c r="FA300" i="1"/>
  <c r="EZ300" i="1"/>
  <c r="EY300" i="1"/>
  <c r="EE300" i="1"/>
  <c r="ED300" i="1"/>
  <c r="EC300" i="1"/>
  <c r="EB300" i="1"/>
  <c r="EA300" i="1"/>
  <c r="DZ300" i="1"/>
  <c r="DC300" i="1"/>
  <c r="DB300" i="1"/>
  <c r="BG300" i="1"/>
  <c r="BF300" i="1"/>
  <c r="BC300" i="1"/>
  <c r="BB300" i="1"/>
  <c r="BA300" i="1"/>
  <c r="AZ300" i="1"/>
  <c r="AX300" i="1"/>
  <c r="FV299" i="1"/>
  <c r="FU299" i="1"/>
  <c r="FT299" i="1"/>
  <c r="FS299" i="1"/>
  <c r="FB299" i="1"/>
  <c r="FA299" i="1"/>
  <c r="EZ299" i="1"/>
  <c r="EY299" i="1"/>
  <c r="EE299" i="1"/>
  <c r="ED299" i="1"/>
  <c r="EC299" i="1"/>
  <c r="EB299" i="1"/>
  <c r="EA299" i="1"/>
  <c r="DZ299" i="1"/>
  <c r="DC299" i="1"/>
  <c r="DB299" i="1"/>
  <c r="BG299" i="1"/>
  <c r="BF299" i="1"/>
  <c r="BC299" i="1"/>
  <c r="BB299" i="1"/>
  <c r="BA299" i="1"/>
  <c r="AZ299" i="1"/>
  <c r="AX299" i="1"/>
  <c r="FV298" i="1"/>
  <c r="FU298" i="1"/>
  <c r="FT298" i="1"/>
  <c r="FS298" i="1"/>
  <c r="FB298" i="1"/>
  <c r="FA298" i="1"/>
  <c r="EZ298" i="1"/>
  <c r="EY298" i="1"/>
  <c r="EE298" i="1"/>
  <c r="ED298" i="1"/>
  <c r="EC298" i="1"/>
  <c r="EB298" i="1"/>
  <c r="EA298" i="1"/>
  <c r="DZ298" i="1"/>
  <c r="DC298" i="1"/>
  <c r="DB298" i="1"/>
  <c r="BG298" i="1"/>
  <c r="BF298" i="1"/>
  <c r="BC298" i="1"/>
  <c r="BB298" i="1"/>
  <c r="BA298" i="1"/>
  <c r="AZ298" i="1"/>
  <c r="AX298" i="1"/>
  <c r="FV297" i="1"/>
  <c r="FU297" i="1"/>
  <c r="FT297" i="1"/>
  <c r="FS297" i="1"/>
  <c r="FB297" i="1"/>
  <c r="FA297" i="1"/>
  <c r="EZ297" i="1"/>
  <c r="EY297" i="1"/>
  <c r="EE297" i="1"/>
  <c r="ED297" i="1"/>
  <c r="EC297" i="1"/>
  <c r="EB297" i="1"/>
  <c r="EA297" i="1"/>
  <c r="DZ297" i="1"/>
  <c r="DC297" i="1"/>
  <c r="DB297" i="1"/>
  <c r="BG297" i="1"/>
  <c r="BF297" i="1"/>
  <c r="BC297" i="1"/>
  <c r="BB297" i="1"/>
  <c r="BA297" i="1"/>
  <c r="AZ297" i="1"/>
  <c r="AX297" i="1"/>
  <c r="FV296" i="1"/>
  <c r="FU296" i="1"/>
  <c r="FT296" i="1"/>
  <c r="FS296" i="1"/>
  <c r="FB296" i="1"/>
  <c r="FA296" i="1"/>
  <c r="EZ296" i="1"/>
  <c r="EY296" i="1"/>
  <c r="EE296" i="1"/>
  <c r="ED296" i="1"/>
  <c r="EC296" i="1"/>
  <c r="EB296" i="1"/>
  <c r="EA296" i="1"/>
  <c r="DZ296" i="1"/>
  <c r="DC296" i="1"/>
  <c r="DB296" i="1"/>
  <c r="BG296" i="1"/>
  <c r="BF296" i="1"/>
  <c r="BC296" i="1"/>
  <c r="BB296" i="1"/>
  <c r="BA296" i="1"/>
  <c r="AZ296" i="1"/>
  <c r="AX296" i="1"/>
  <c r="FV295" i="1"/>
  <c r="FU295" i="1"/>
  <c r="FT295" i="1"/>
  <c r="FS295" i="1"/>
  <c r="FB295" i="1"/>
  <c r="FA295" i="1"/>
  <c r="EZ295" i="1"/>
  <c r="EY295" i="1"/>
  <c r="EE295" i="1"/>
  <c r="ED295" i="1"/>
  <c r="EC295" i="1"/>
  <c r="EB295" i="1"/>
  <c r="EA295" i="1"/>
  <c r="DZ295" i="1"/>
  <c r="DC295" i="1"/>
  <c r="DB295" i="1"/>
  <c r="BG295" i="1"/>
  <c r="BF295" i="1"/>
  <c r="BC295" i="1"/>
  <c r="BB295" i="1"/>
  <c r="BA295" i="1"/>
  <c r="AZ295" i="1"/>
  <c r="AX295" i="1"/>
  <c r="FV294" i="1"/>
  <c r="FU294" i="1"/>
  <c r="FT294" i="1"/>
  <c r="FS294" i="1"/>
  <c r="FB294" i="1"/>
  <c r="FA294" i="1"/>
  <c r="EZ294" i="1"/>
  <c r="EY294" i="1"/>
  <c r="EE294" i="1"/>
  <c r="ED294" i="1"/>
  <c r="EC294" i="1"/>
  <c r="EB294" i="1"/>
  <c r="EA294" i="1"/>
  <c r="DZ294" i="1"/>
  <c r="DC294" i="1"/>
  <c r="DB294" i="1"/>
  <c r="BG294" i="1"/>
  <c r="BF294" i="1"/>
  <c r="BC294" i="1"/>
  <c r="BB294" i="1"/>
  <c r="BA294" i="1"/>
  <c r="AZ294" i="1"/>
  <c r="AX294" i="1"/>
  <c r="FV293" i="1"/>
  <c r="FU293" i="1"/>
  <c r="FT293" i="1"/>
  <c r="FS293" i="1"/>
  <c r="FB293" i="1"/>
  <c r="FA293" i="1"/>
  <c r="EZ293" i="1"/>
  <c r="EY293" i="1"/>
  <c r="EE293" i="1"/>
  <c r="ED293" i="1"/>
  <c r="EC293" i="1"/>
  <c r="EB293" i="1"/>
  <c r="EA293" i="1"/>
  <c r="DZ293" i="1"/>
  <c r="DC293" i="1"/>
  <c r="DB293" i="1"/>
  <c r="BG293" i="1"/>
  <c r="BF293" i="1"/>
  <c r="BC293" i="1"/>
  <c r="BB293" i="1"/>
  <c r="BA293" i="1"/>
  <c r="AZ293" i="1"/>
  <c r="AX293" i="1"/>
  <c r="FV292" i="1"/>
  <c r="FU292" i="1"/>
  <c r="FT292" i="1"/>
  <c r="FS292" i="1"/>
  <c r="FB292" i="1"/>
  <c r="FA292" i="1"/>
  <c r="EZ292" i="1"/>
  <c r="EY292" i="1"/>
  <c r="EE292" i="1"/>
  <c r="ED292" i="1"/>
  <c r="EC292" i="1"/>
  <c r="EB292" i="1"/>
  <c r="EA292" i="1"/>
  <c r="DZ292" i="1"/>
  <c r="DC292" i="1"/>
  <c r="DB292" i="1"/>
  <c r="BG292" i="1"/>
  <c r="BF292" i="1"/>
  <c r="BC292" i="1"/>
  <c r="BB292" i="1"/>
  <c r="BA292" i="1"/>
  <c r="AZ292" i="1"/>
  <c r="AX292" i="1"/>
  <c r="FV291" i="1"/>
  <c r="FU291" i="1"/>
  <c r="FT291" i="1"/>
  <c r="FS291" i="1"/>
  <c r="FB291" i="1"/>
  <c r="FA291" i="1"/>
  <c r="EZ291" i="1"/>
  <c r="EY291" i="1"/>
  <c r="EE291" i="1"/>
  <c r="ED291" i="1"/>
  <c r="EC291" i="1"/>
  <c r="EB291" i="1"/>
  <c r="EA291" i="1"/>
  <c r="DZ291" i="1"/>
  <c r="DC291" i="1"/>
  <c r="DB291" i="1"/>
  <c r="BG291" i="1"/>
  <c r="BF291" i="1"/>
  <c r="BC291" i="1"/>
  <c r="BB291" i="1"/>
  <c r="BA291" i="1"/>
  <c r="AZ291" i="1"/>
  <c r="AX291" i="1"/>
  <c r="FV290" i="1"/>
  <c r="FU290" i="1"/>
  <c r="FT290" i="1"/>
  <c r="FS290" i="1"/>
  <c r="FB290" i="1"/>
  <c r="FA290" i="1"/>
  <c r="EZ290" i="1"/>
  <c r="EY290" i="1"/>
  <c r="EE290" i="1"/>
  <c r="ED290" i="1"/>
  <c r="EC290" i="1"/>
  <c r="EB290" i="1"/>
  <c r="EA290" i="1"/>
  <c r="DZ290" i="1"/>
  <c r="DC290" i="1"/>
  <c r="DB290" i="1"/>
  <c r="BG290" i="1"/>
  <c r="BF290" i="1"/>
  <c r="BC290" i="1"/>
  <c r="BB290" i="1"/>
  <c r="BA290" i="1"/>
  <c r="AZ290" i="1"/>
  <c r="AX290" i="1"/>
  <c r="FV289" i="1"/>
  <c r="FU289" i="1"/>
  <c r="FT289" i="1"/>
  <c r="FS289" i="1"/>
  <c r="FB289" i="1"/>
  <c r="FA289" i="1"/>
  <c r="EZ289" i="1"/>
  <c r="EY289" i="1"/>
  <c r="EE289" i="1"/>
  <c r="ED289" i="1"/>
  <c r="EC289" i="1"/>
  <c r="EB289" i="1"/>
  <c r="EA289" i="1"/>
  <c r="DZ289" i="1"/>
  <c r="DC289" i="1"/>
  <c r="DB289" i="1"/>
  <c r="BG289" i="1"/>
  <c r="BF289" i="1"/>
  <c r="BC289" i="1"/>
  <c r="BB289" i="1"/>
  <c r="BA289" i="1"/>
  <c r="AZ289" i="1"/>
  <c r="AX289" i="1"/>
  <c r="FV288" i="1"/>
  <c r="FU288" i="1"/>
  <c r="FT288" i="1"/>
  <c r="FS288" i="1"/>
  <c r="FB288" i="1"/>
  <c r="FA288" i="1"/>
  <c r="EZ288" i="1"/>
  <c r="EY288" i="1"/>
  <c r="EE288" i="1"/>
  <c r="ED288" i="1"/>
  <c r="EC288" i="1"/>
  <c r="EB288" i="1"/>
  <c r="EA288" i="1"/>
  <c r="DZ288" i="1"/>
  <c r="DC288" i="1"/>
  <c r="DB288" i="1"/>
  <c r="BG288" i="1"/>
  <c r="BF288" i="1"/>
  <c r="BC288" i="1"/>
  <c r="BB288" i="1"/>
  <c r="BA288" i="1"/>
  <c r="AZ288" i="1"/>
  <c r="AX288" i="1"/>
  <c r="FV287" i="1"/>
  <c r="FU287" i="1"/>
  <c r="FT287" i="1"/>
  <c r="FS287" i="1"/>
  <c r="FB287" i="1"/>
  <c r="FA287" i="1"/>
  <c r="EZ287" i="1"/>
  <c r="EY287" i="1"/>
  <c r="EE287" i="1"/>
  <c r="ED287" i="1"/>
  <c r="EC287" i="1"/>
  <c r="EB287" i="1"/>
  <c r="EA287" i="1"/>
  <c r="DZ287" i="1"/>
  <c r="DC287" i="1"/>
  <c r="DB287" i="1"/>
  <c r="BG287" i="1"/>
  <c r="BF287" i="1"/>
  <c r="BC287" i="1"/>
  <c r="BB287" i="1"/>
  <c r="BA287" i="1"/>
  <c r="AZ287" i="1"/>
  <c r="AX287" i="1"/>
  <c r="FV286" i="1"/>
  <c r="FU286" i="1"/>
  <c r="FT286" i="1"/>
  <c r="FS286" i="1"/>
  <c r="FB286" i="1"/>
  <c r="FA286" i="1"/>
  <c r="EZ286" i="1"/>
  <c r="EY286" i="1"/>
  <c r="EE286" i="1"/>
  <c r="ED286" i="1"/>
  <c r="EC286" i="1"/>
  <c r="EB286" i="1"/>
  <c r="EA286" i="1"/>
  <c r="DZ286" i="1"/>
  <c r="DC286" i="1"/>
  <c r="DB286" i="1"/>
  <c r="BG286" i="1"/>
  <c r="BF286" i="1"/>
  <c r="BC286" i="1"/>
  <c r="BB286" i="1"/>
  <c r="BA286" i="1"/>
  <c r="AZ286" i="1"/>
  <c r="AX286" i="1"/>
  <c r="FV285" i="1"/>
  <c r="FU285" i="1"/>
  <c r="FT285" i="1"/>
  <c r="FS285" i="1"/>
  <c r="FB285" i="1"/>
  <c r="FA285" i="1"/>
  <c r="EZ285" i="1"/>
  <c r="EY285" i="1"/>
  <c r="EE285" i="1"/>
  <c r="ED285" i="1"/>
  <c r="EC285" i="1"/>
  <c r="EB285" i="1"/>
  <c r="EA285" i="1"/>
  <c r="DZ285" i="1"/>
  <c r="DC285" i="1"/>
  <c r="DB285" i="1"/>
  <c r="BG285" i="1"/>
  <c r="BF285" i="1"/>
  <c r="BC285" i="1"/>
  <c r="BB285" i="1"/>
  <c r="BA285" i="1"/>
  <c r="AZ285" i="1"/>
  <c r="AX285" i="1"/>
  <c r="FV284" i="1"/>
  <c r="FU284" i="1"/>
  <c r="FT284" i="1"/>
  <c r="FS284" i="1"/>
  <c r="FB284" i="1"/>
  <c r="FA284" i="1"/>
  <c r="EZ284" i="1"/>
  <c r="EY284" i="1"/>
  <c r="EE284" i="1"/>
  <c r="ED284" i="1"/>
  <c r="EC284" i="1"/>
  <c r="EB284" i="1"/>
  <c r="EA284" i="1"/>
  <c r="DZ284" i="1"/>
  <c r="DC284" i="1"/>
  <c r="DB284" i="1"/>
  <c r="BG284" i="1"/>
  <c r="BF284" i="1"/>
  <c r="BC284" i="1"/>
  <c r="BB284" i="1"/>
  <c r="BA284" i="1"/>
  <c r="AZ284" i="1"/>
  <c r="AX284" i="1"/>
  <c r="FV283" i="1"/>
  <c r="FU283" i="1"/>
  <c r="FT283" i="1"/>
  <c r="FS283" i="1"/>
  <c r="FB283" i="1"/>
  <c r="FA283" i="1"/>
  <c r="EZ283" i="1"/>
  <c r="EY283" i="1"/>
  <c r="EE283" i="1"/>
  <c r="ED283" i="1"/>
  <c r="EC283" i="1"/>
  <c r="EB283" i="1"/>
  <c r="EA283" i="1"/>
  <c r="DZ283" i="1"/>
  <c r="DC283" i="1"/>
  <c r="DB283" i="1"/>
  <c r="BG283" i="1"/>
  <c r="BF283" i="1"/>
  <c r="BC283" i="1"/>
  <c r="BB283" i="1"/>
  <c r="BA283" i="1"/>
  <c r="AZ283" i="1"/>
  <c r="AX283" i="1"/>
  <c r="FV282" i="1"/>
  <c r="FU282" i="1"/>
  <c r="FT282" i="1"/>
  <c r="FS282" i="1"/>
  <c r="FB282" i="1"/>
  <c r="FA282" i="1"/>
  <c r="EZ282" i="1"/>
  <c r="EY282" i="1"/>
  <c r="EE282" i="1"/>
  <c r="ED282" i="1"/>
  <c r="EC282" i="1"/>
  <c r="EB282" i="1"/>
  <c r="EA282" i="1"/>
  <c r="DZ282" i="1"/>
  <c r="DC282" i="1"/>
  <c r="DB282" i="1"/>
  <c r="BG282" i="1"/>
  <c r="BF282" i="1"/>
  <c r="BC282" i="1"/>
  <c r="BB282" i="1"/>
  <c r="BA282" i="1"/>
  <c r="AZ282" i="1"/>
  <c r="AX282" i="1"/>
  <c r="FV281" i="1"/>
  <c r="FU281" i="1"/>
  <c r="FT281" i="1"/>
  <c r="FS281" i="1"/>
  <c r="FB281" i="1"/>
  <c r="FA281" i="1"/>
  <c r="EZ281" i="1"/>
  <c r="EY281" i="1"/>
  <c r="EE281" i="1"/>
  <c r="ED281" i="1"/>
  <c r="EC281" i="1"/>
  <c r="EB281" i="1"/>
  <c r="EA281" i="1"/>
  <c r="DZ281" i="1"/>
  <c r="DC281" i="1"/>
  <c r="DB281" i="1"/>
  <c r="BG281" i="1"/>
  <c r="BF281" i="1"/>
  <c r="BC281" i="1"/>
  <c r="BB281" i="1"/>
  <c r="BA281" i="1"/>
  <c r="AZ281" i="1"/>
  <c r="AX281" i="1"/>
  <c r="FV280" i="1"/>
  <c r="FU280" i="1"/>
  <c r="FT280" i="1"/>
  <c r="FS280" i="1"/>
  <c r="FB280" i="1"/>
  <c r="FA280" i="1"/>
  <c r="EZ280" i="1"/>
  <c r="EY280" i="1"/>
  <c r="EE280" i="1"/>
  <c r="ED280" i="1"/>
  <c r="EC280" i="1"/>
  <c r="EB280" i="1"/>
  <c r="EA280" i="1"/>
  <c r="DZ280" i="1"/>
  <c r="DC280" i="1"/>
  <c r="DB280" i="1"/>
  <c r="BG280" i="1"/>
  <c r="BF280" i="1"/>
  <c r="BC280" i="1"/>
  <c r="BB280" i="1"/>
  <c r="BA280" i="1"/>
  <c r="AZ280" i="1"/>
  <c r="AX280" i="1"/>
  <c r="FV279" i="1"/>
  <c r="FU279" i="1"/>
  <c r="FT279" i="1"/>
  <c r="FS279" i="1"/>
  <c r="FB279" i="1"/>
  <c r="FA279" i="1"/>
  <c r="EZ279" i="1"/>
  <c r="EY279" i="1"/>
  <c r="EE279" i="1"/>
  <c r="ED279" i="1"/>
  <c r="EC279" i="1"/>
  <c r="EB279" i="1"/>
  <c r="EA279" i="1"/>
  <c r="DZ279" i="1"/>
  <c r="DC279" i="1"/>
  <c r="DB279" i="1"/>
  <c r="BG279" i="1"/>
  <c r="BF279" i="1"/>
  <c r="BC279" i="1"/>
  <c r="BB279" i="1"/>
  <c r="BA279" i="1"/>
  <c r="AZ279" i="1"/>
  <c r="AX279" i="1"/>
  <c r="FV278" i="1"/>
  <c r="FU278" i="1"/>
  <c r="FT278" i="1"/>
  <c r="FS278" i="1"/>
  <c r="FB278" i="1"/>
  <c r="FA278" i="1"/>
  <c r="EZ278" i="1"/>
  <c r="EY278" i="1"/>
  <c r="EE278" i="1"/>
  <c r="ED278" i="1"/>
  <c r="EC278" i="1"/>
  <c r="EB278" i="1"/>
  <c r="EA278" i="1"/>
  <c r="DZ278" i="1"/>
  <c r="DC278" i="1"/>
  <c r="DB278" i="1"/>
  <c r="BG278" i="1"/>
  <c r="BF278" i="1"/>
  <c r="BC278" i="1"/>
  <c r="BB278" i="1"/>
  <c r="BA278" i="1"/>
  <c r="AZ278" i="1"/>
  <c r="AX278" i="1"/>
  <c r="FV277" i="1"/>
  <c r="FU277" i="1"/>
  <c r="FT277" i="1"/>
  <c r="FS277" i="1"/>
  <c r="FB277" i="1"/>
  <c r="FA277" i="1"/>
  <c r="EZ277" i="1"/>
  <c r="EY277" i="1"/>
  <c r="EE277" i="1"/>
  <c r="ED277" i="1"/>
  <c r="EC277" i="1"/>
  <c r="EB277" i="1"/>
  <c r="EA277" i="1"/>
  <c r="DZ277" i="1"/>
  <c r="DC277" i="1"/>
  <c r="DB277" i="1"/>
  <c r="BG277" i="1"/>
  <c r="BF277" i="1"/>
  <c r="BC277" i="1"/>
  <c r="BB277" i="1"/>
  <c r="BA277" i="1"/>
  <c r="AZ277" i="1"/>
  <c r="AX277" i="1"/>
  <c r="FV276" i="1"/>
  <c r="FU276" i="1"/>
  <c r="FT276" i="1"/>
  <c r="FS276" i="1"/>
  <c r="FB276" i="1"/>
  <c r="FA276" i="1"/>
  <c r="EZ276" i="1"/>
  <c r="EY276" i="1"/>
  <c r="EE276" i="1"/>
  <c r="ED276" i="1"/>
  <c r="EC276" i="1"/>
  <c r="EB276" i="1"/>
  <c r="EA276" i="1"/>
  <c r="DZ276" i="1"/>
  <c r="DC276" i="1"/>
  <c r="DB276" i="1"/>
  <c r="BG276" i="1"/>
  <c r="BF276" i="1"/>
  <c r="BC276" i="1"/>
  <c r="BB276" i="1"/>
  <c r="BA276" i="1"/>
  <c r="AZ276" i="1"/>
  <c r="AX276" i="1"/>
  <c r="FV275" i="1"/>
  <c r="FU275" i="1"/>
  <c r="FT275" i="1"/>
  <c r="FS275" i="1"/>
  <c r="FB275" i="1"/>
  <c r="FA275" i="1"/>
  <c r="EZ275" i="1"/>
  <c r="EY275" i="1"/>
  <c r="EE275" i="1"/>
  <c r="ED275" i="1"/>
  <c r="EC275" i="1"/>
  <c r="EB275" i="1"/>
  <c r="EA275" i="1"/>
  <c r="DZ275" i="1"/>
  <c r="DC275" i="1"/>
  <c r="DB275" i="1"/>
  <c r="BG275" i="1"/>
  <c r="BF275" i="1"/>
  <c r="BC275" i="1"/>
  <c r="BB275" i="1"/>
  <c r="BA275" i="1"/>
  <c r="AZ275" i="1"/>
  <c r="AX275" i="1"/>
  <c r="FV274" i="1"/>
  <c r="FU274" i="1"/>
  <c r="FT274" i="1"/>
  <c r="FS274" i="1"/>
  <c r="FB274" i="1"/>
  <c r="FA274" i="1"/>
  <c r="EZ274" i="1"/>
  <c r="EY274" i="1"/>
  <c r="EE274" i="1"/>
  <c r="ED274" i="1"/>
  <c r="EC274" i="1"/>
  <c r="EB274" i="1"/>
  <c r="EA274" i="1"/>
  <c r="DZ274" i="1"/>
  <c r="DC274" i="1"/>
  <c r="DB274" i="1"/>
  <c r="BG274" i="1"/>
  <c r="BF274" i="1"/>
  <c r="BC274" i="1"/>
  <c r="BB274" i="1"/>
  <c r="BA274" i="1"/>
  <c r="AZ274" i="1"/>
  <c r="AX274" i="1"/>
  <c r="FV273" i="1"/>
  <c r="FU273" i="1"/>
  <c r="FT273" i="1"/>
  <c r="FS273" i="1"/>
  <c r="FB273" i="1"/>
  <c r="FA273" i="1"/>
  <c r="EZ273" i="1"/>
  <c r="EY273" i="1"/>
  <c r="EE273" i="1"/>
  <c r="ED273" i="1"/>
  <c r="EC273" i="1"/>
  <c r="EB273" i="1"/>
  <c r="EA273" i="1"/>
  <c r="DZ273" i="1"/>
  <c r="DC273" i="1"/>
  <c r="DB273" i="1"/>
  <c r="BG273" i="1"/>
  <c r="BF273" i="1"/>
  <c r="BC273" i="1"/>
  <c r="BB273" i="1"/>
  <c r="BA273" i="1"/>
  <c r="AZ273" i="1"/>
  <c r="AX273" i="1"/>
  <c r="FV272" i="1"/>
  <c r="FU272" i="1"/>
  <c r="FT272" i="1"/>
  <c r="FS272" i="1"/>
  <c r="FB272" i="1"/>
  <c r="FA272" i="1"/>
  <c r="EZ272" i="1"/>
  <c r="EY272" i="1"/>
  <c r="EE272" i="1"/>
  <c r="ED272" i="1"/>
  <c r="EC272" i="1"/>
  <c r="EB272" i="1"/>
  <c r="EA272" i="1"/>
  <c r="DZ272" i="1"/>
  <c r="DC272" i="1"/>
  <c r="DB272" i="1"/>
  <c r="BG272" i="1"/>
  <c r="BF272" i="1"/>
  <c r="BC272" i="1"/>
  <c r="BB272" i="1"/>
  <c r="BA272" i="1"/>
  <c r="AZ272" i="1"/>
  <c r="AX272" i="1"/>
  <c r="FV271" i="1"/>
  <c r="FU271" i="1"/>
  <c r="FT271" i="1"/>
  <c r="FS271" i="1"/>
  <c r="FB271" i="1"/>
  <c r="FA271" i="1"/>
  <c r="EZ271" i="1"/>
  <c r="EY271" i="1"/>
  <c r="EE271" i="1"/>
  <c r="ED271" i="1"/>
  <c r="EC271" i="1"/>
  <c r="EB271" i="1"/>
  <c r="EA271" i="1"/>
  <c r="DZ271" i="1"/>
  <c r="DC271" i="1"/>
  <c r="DB271" i="1"/>
  <c r="BG271" i="1"/>
  <c r="BF271" i="1"/>
  <c r="BC271" i="1"/>
  <c r="BB271" i="1"/>
  <c r="BA271" i="1"/>
  <c r="AZ271" i="1"/>
  <c r="AX271" i="1"/>
  <c r="FV270" i="1"/>
  <c r="FU270" i="1"/>
  <c r="FT270" i="1"/>
  <c r="FS270" i="1"/>
  <c r="FB270" i="1"/>
  <c r="FA270" i="1"/>
  <c r="EZ270" i="1"/>
  <c r="EY270" i="1"/>
  <c r="EE270" i="1"/>
  <c r="ED270" i="1"/>
  <c r="EC270" i="1"/>
  <c r="EB270" i="1"/>
  <c r="EA270" i="1"/>
  <c r="DZ270" i="1"/>
  <c r="DC270" i="1"/>
  <c r="DB270" i="1"/>
  <c r="BG270" i="1"/>
  <c r="BF270" i="1"/>
  <c r="BC270" i="1"/>
  <c r="BB270" i="1"/>
  <c r="BA270" i="1"/>
  <c r="AZ270" i="1"/>
  <c r="AX270" i="1"/>
  <c r="FV269" i="1"/>
  <c r="FU269" i="1"/>
  <c r="FT269" i="1"/>
  <c r="FS269" i="1"/>
  <c r="FB269" i="1"/>
  <c r="FA269" i="1"/>
  <c r="EZ269" i="1"/>
  <c r="EY269" i="1"/>
  <c r="EE269" i="1"/>
  <c r="ED269" i="1"/>
  <c r="EC269" i="1"/>
  <c r="EB269" i="1"/>
  <c r="EA269" i="1"/>
  <c r="DZ269" i="1"/>
  <c r="DC269" i="1"/>
  <c r="DB269" i="1"/>
  <c r="BG269" i="1"/>
  <c r="BF269" i="1"/>
  <c r="BC269" i="1"/>
  <c r="BB269" i="1"/>
  <c r="BA269" i="1"/>
  <c r="AZ269" i="1"/>
  <c r="AX269" i="1"/>
  <c r="FV268" i="1"/>
  <c r="FU268" i="1"/>
  <c r="FT268" i="1"/>
  <c r="FS268" i="1"/>
  <c r="FB268" i="1"/>
  <c r="FA268" i="1"/>
  <c r="EZ268" i="1"/>
  <c r="EY268" i="1"/>
  <c r="EE268" i="1"/>
  <c r="ED268" i="1"/>
  <c r="EC268" i="1"/>
  <c r="EB268" i="1"/>
  <c r="EA268" i="1"/>
  <c r="DZ268" i="1"/>
  <c r="DC268" i="1"/>
  <c r="DB268" i="1"/>
  <c r="BG268" i="1"/>
  <c r="BF268" i="1"/>
  <c r="BC268" i="1"/>
  <c r="BB268" i="1"/>
  <c r="BA268" i="1"/>
  <c r="AZ268" i="1"/>
  <c r="AX268" i="1"/>
  <c r="FV267" i="1"/>
  <c r="FU267" i="1"/>
  <c r="FT267" i="1"/>
  <c r="FS267" i="1"/>
  <c r="FB267" i="1"/>
  <c r="FA267" i="1"/>
  <c r="EZ267" i="1"/>
  <c r="EY267" i="1"/>
  <c r="EE267" i="1"/>
  <c r="ED267" i="1"/>
  <c r="EC267" i="1"/>
  <c r="EB267" i="1"/>
  <c r="EA267" i="1"/>
  <c r="DZ267" i="1"/>
  <c r="DC267" i="1"/>
  <c r="DB267" i="1"/>
  <c r="BG267" i="1"/>
  <c r="BF267" i="1"/>
  <c r="BC267" i="1"/>
  <c r="BB267" i="1"/>
  <c r="BA267" i="1"/>
  <c r="AZ267" i="1"/>
  <c r="AX267" i="1"/>
  <c r="FV266" i="1"/>
  <c r="FU266" i="1"/>
  <c r="FT266" i="1"/>
  <c r="FS266" i="1"/>
  <c r="FB266" i="1"/>
  <c r="FA266" i="1"/>
  <c r="EZ266" i="1"/>
  <c r="EY266" i="1"/>
  <c r="EE266" i="1"/>
  <c r="ED266" i="1"/>
  <c r="EC266" i="1"/>
  <c r="EB266" i="1"/>
  <c r="EA266" i="1"/>
  <c r="DZ266" i="1"/>
  <c r="DC266" i="1"/>
  <c r="DB266" i="1"/>
  <c r="BG266" i="1"/>
  <c r="BF266" i="1"/>
  <c r="BC266" i="1"/>
  <c r="BB266" i="1"/>
  <c r="BA266" i="1"/>
  <c r="AZ266" i="1"/>
  <c r="AX266" i="1"/>
  <c r="FV265" i="1"/>
  <c r="FU265" i="1"/>
  <c r="FT265" i="1"/>
  <c r="FS265" i="1"/>
  <c r="FB265" i="1"/>
  <c r="FA265" i="1"/>
  <c r="EZ265" i="1"/>
  <c r="EY265" i="1"/>
  <c r="EE265" i="1"/>
  <c r="ED265" i="1"/>
  <c r="EC265" i="1"/>
  <c r="EB265" i="1"/>
  <c r="EA265" i="1"/>
  <c r="DZ265" i="1"/>
  <c r="DC265" i="1"/>
  <c r="DB265" i="1"/>
  <c r="BG265" i="1"/>
  <c r="BF265" i="1"/>
  <c r="BC265" i="1"/>
  <c r="BB265" i="1"/>
  <c r="BA265" i="1"/>
  <c r="AZ265" i="1"/>
  <c r="AX265" i="1"/>
  <c r="FV264" i="1"/>
  <c r="FU264" i="1"/>
  <c r="FT264" i="1"/>
  <c r="FS264" i="1"/>
  <c r="FB264" i="1"/>
  <c r="FA264" i="1"/>
  <c r="EZ264" i="1"/>
  <c r="EY264" i="1"/>
  <c r="EE264" i="1"/>
  <c r="ED264" i="1"/>
  <c r="EC264" i="1"/>
  <c r="EB264" i="1"/>
  <c r="EA264" i="1"/>
  <c r="DZ264" i="1"/>
  <c r="DC264" i="1"/>
  <c r="DB264" i="1"/>
  <c r="BG264" i="1"/>
  <c r="BF264" i="1"/>
  <c r="BC264" i="1"/>
  <c r="BB264" i="1"/>
  <c r="BA264" i="1"/>
  <c r="AZ264" i="1"/>
  <c r="AX264" i="1"/>
  <c r="FV263" i="1"/>
  <c r="FU263" i="1"/>
  <c r="FT263" i="1"/>
  <c r="FS263" i="1"/>
  <c r="FB263" i="1"/>
  <c r="FA263" i="1"/>
  <c r="EZ263" i="1"/>
  <c r="EY263" i="1"/>
  <c r="EE263" i="1"/>
  <c r="ED263" i="1"/>
  <c r="EC263" i="1"/>
  <c r="EB263" i="1"/>
  <c r="EA263" i="1"/>
  <c r="DZ263" i="1"/>
  <c r="DC263" i="1"/>
  <c r="DB263" i="1"/>
  <c r="BG263" i="1"/>
  <c r="BF263" i="1"/>
  <c r="BC263" i="1"/>
  <c r="BB263" i="1"/>
  <c r="BA263" i="1"/>
  <c r="AZ263" i="1"/>
  <c r="AX263" i="1"/>
  <c r="FV262" i="1"/>
  <c r="FU262" i="1"/>
  <c r="FT262" i="1"/>
  <c r="FS262" i="1"/>
  <c r="FB262" i="1"/>
  <c r="FA262" i="1"/>
  <c r="EZ262" i="1"/>
  <c r="EY262" i="1"/>
  <c r="EE262" i="1"/>
  <c r="ED262" i="1"/>
  <c r="EC262" i="1"/>
  <c r="EB262" i="1"/>
  <c r="EA262" i="1"/>
  <c r="DZ262" i="1"/>
  <c r="DC262" i="1"/>
  <c r="DB262" i="1"/>
  <c r="BG262" i="1"/>
  <c r="BF262" i="1"/>
  <c r="BC262" i="1"/>
  <c r="BB262" i="1"/>
  <c r="BA262" i="1"/>
  <c r="AZ262" i="1"/>
  <c r="AX262" i="1"/>
  <c r="FV261" i="1"/>
  <c r="FU261" i="1"/>
  <c r="FT261" i="1"/>
  <c r="FS261" i="1"/>
  <c r="FB261" i="1"/>
  <c r="FA261" i="1"/>
  <c r="EZ261" i="1"/>
  <c r="EY261" i="1"/>
  <c r="EE261" i="1"/>
  <c r="ED261" i="1"/>
  <c r="EC261" i="1"/>
  <c r="EB261" i="1"/>
  <c r="EA261" i="1"/>
  <c r="DZ261" i="1"/>
  <c r="DC261" i="1"/>
  <c r="DB261" i="1"/>
  <c r="BG261" i="1"/>
  <c r="BF261" i="1"/>
  <c r="BC261" i="1"/>
  <c r="BB261" i="1"/>
  <c r="BA261" i="1"/>
  <c r="AZ261" i="1"/>
  <c r="AX261" i="1"/>
  <c r="FV260" i="1"/>
  <c r="FU260" i="1"/>
  <c r="FT260" i="1"/>
  <c r="FS260" i="1"/>
  <c r="FB260" i="1"/>
  <c r="FA260" i="1"/>
  <c r="EZ260" i="1"/>
  <c r="EY260" i="1"/>
  <c r="EE260" i="1"/>
  <c r="ED260" i="1"/>
  <c r="EC260" i="1"/>
  <c r="EB260" i="1"/>
  <c r="EA260" i="1"/>
  <c r="DZ260" i="1"/>
  <c r="DC260" i="1"/>
  <c r="DB260" i="1"/>
  <c r="BG260" i="1"/>
  <c r="BF260" i="1"/>
  <c r="BC260" i="1"/>
  <c r="BB260" i="1"/>
  <c r="BA260" i="1"/>
  <c r="AZ260" i="1"/>
  <c r="AX260" i="1"/>
  <c r="FV259" i="1"/>
  <c r="FU259" i="1"/>
  <c r="FT259" i="1"/>
  <c r="FS259" i="1"/>
  <c r="FB259" i="1"/>
  <c r="FA259" i="1"/>
  <c r="EZ259" i="1"/>
  <c r="EY259" i="1"/>
  <c r="EE259" i="1"/>
  <c r="ED259" i="1"/>
  <c r="EC259" i="1"/>
  <c r="EB259" i="1"/>
  <c r="EA259" i="1"/>
  <c r="DZ259" i="1"/>
  <c r="DC259" i="1"/>
  <c r="DB259" i="1"/>
  <c r="BG259" i="1"/>
  <c r="BF259" i="1"/>
  <c r="BC259" i="1"/>
  <c r="BB259" i="1"/>
  <c r="BA259" i="1"/>
  <c r="AZ259" i="1"/>
  <c r="AX259" i="1"/>
  <c r="FV258" i="1"/>
  <c r="FU258" i="1"/>
  <c r="FT258" i="1"/>
  <c r="FS258" i="1"/>
  <c r="FB258" i="1"/>
  <c r="FA258" i="1"/>
  <c r="EZ258" i="1"/>
  <c r="EY258" i="1"/>
  <c r="EE258" i="1"/>
  <c r="ED258" i="1"/>
  <c r="EC258" i="1"/>
  <c r="EB258" i="1"/>
  <c r="EA258" i="1"/>
  <c r="DZ258" i="1"/>
  <c r="DC258" i="1"/>
  <c r="DB258" i="1"/>
  <c r="BG258" i="1"/>
  <c r="BF258" i="1"/>
  <c r="BC258" i="1"/>
  <c r="BB258" i="1"/>
  <c r="BA258" i="1"/>
  <c r="AZ258" i="1"/>
  <c r="AX258" i="1"/>
  <c r="FV257" i="1"/>
  <c r="FU257" i="1"/>
  <c r="FT257" i="1"/>
  <c r="FS257" i="1"/>
  <c r="FB257" i="1"/>
  <c r="FA257" i="1"/>
  <c r="EZ257" i="1"/>
  <c r="EY257" i="1"/>
  <c r="EE257" i="1"/>
  <c r="ED257" i="1"/>
  <c r="EC257" i="1"/>
  <c r="EB257" i="1"/>
  <c r="EA257" i="1"/>
  <c r="DZ257" i="1"/>
  <c r="DC257" i="1"/>
  <c r="DB257" i="1"/>
  <c r="BG257" i="1"/>
  <c r="BF257" i="1"/>
  <c r="BC257" i="1"/>
  <c r="BB257" i="1"/>
  <c r="BA257" i="1"/>
  <c r="AZ257" i="1"/>
  <c r="AX257" i="1"/>
  <c r="FV256" i="1"/>
  <c r="FU256" i="1"/>
  <c r="FT256" i="1"/>
  <c r="FS256" i="1"/>
  <c r="FB256" i="1"/>
  <c r="FA256" i="1"/>
  <c r="EZ256" i="1"/>
  <c r="EY256" i="1"/>
  <c r="EE256" i="1"/>
  <c r="ED256" i="1"/>
  <c r="EC256" i="1"/>
  <c r="EB256" i="1"/>
  <c r="EA256" i="1"/>
  <c r="DZ256" i="1"/>
  <c r="DC256" i="1"/>
  <c r="DB256" i="1"/>
  <c r="BG256" i="1"/>
  <c r="BF256" i="1"/>
  <c r="BC256" i="1"/>
  <c r="BB256" i="1"/>
  <c r="BA256" i="1"/>
  <c r="AZ256" i="1"/>
  <c r="BI254" i="1"/>
  <c r="BH254" i="1"/>
  <c r="BG254" i="1"/>
  <c r="BF254" i="1"/>
  <c r="BI253" i="1"/>
  <c r="BH253" i="1"/>
  <c r="BG253" i="1"/>
  <c r="BF253" i="1"/>
  <c r="BI252" i="1"/>
  <c r="BH252" i="1"/>
  <c r="BG252" i="1"/>
  <c r="BF252" i="1"/>
  <c r="BI251" i="1"/>
  <c r="BH251" i="1"/>
  <c r="BG251" i="1"/>
  <c r="BF251" i="1"/>
  <c r="BI250" i="1"/>
  <c r="BH250" i="1"/>
  <c r="BG250" i="1"/>
  <c r="BF250" i="1"/>
  <c r="BI249" i="1"/>
  <c r="BH249" i="1"/>
  <c r="BG249" i="1"/>
  <c r="BF249" i="1"/>
  <c r="BI248" i="1"/>
  <c r="BH248" i="1"/>
  <c r="BG248" i="1"/>
  <c r="BF248" i="1"/>
  <c r="BI247" i="1"/>
  <c r="BH247" i="1"/>
  <c r="BG247" i="1"/>
  <c r="BF247" i="1"/>
  <c r="BI246" i="1"/>
  <c r="BH246" i="1"/>
  <c r="BG246" i="1"/>
  <c r="BF246" i="1"/>
  <c r="BI245" i="1"/>
  <c r="BH245" i="1"/>
  <c r="BG245" i="1"/>
  <c r="BF245" i="1"/>
  <c r="BI244" i="1"/>
  <c r="BH244" i="1"/>
  <c r="BG244" i="1"/>
  <c r="BF244" i="1"/>
  <c r="BI243" i="1"/>
  <c r="BH243" i="1"/>
  <c r="BG243" i="1"/>
  <c r="BF243" i="1"/>
  <c r="BI242" i="1"/>
  <c r="BH242" i="1"/>
  <c r="BG242" i="1"/>
  <c r="BF242" i="1"/>
  <c r="BI241" i="1"/>
  <c r="BH241" i="1"/>
  <c r="BG241" i="1"/>
  <c r="BF241" i="1"/>
  <c r="BI240" i="1"/>
  <c r="BH240" i="1"/>
  <c r="BG240" i="1"/>
  <c r="BF240" i="1"/>
  <c r="BI239" i="1"/>
  <c r="BH239" i="1"/>
  <c r="BG239" i="1"/>
  <c r="BF239" i="1"/>
  <c r="BI238" i="1"/>
  <c r="BH238" i="1"/>
  <c r="BG238" i="1"/>
  <c r="BF238" i="1"/>
  <c r="BI237" i="1"/>
  <c r="BH237" i="1"/>
  <c r="BG237" i="1"/>
  <c r="BF237" i="1"/>
  <c r="BI236" i="1"/>
  <c r="BH236" i="1"/>
  <c r="BG236" i="1"/>
  <c r="BF236" i="1"/>
  <c r="BI235" i="1"/>
  <c r="BH235" i="1"/>
  <c r="BG235" i="1"/>
  <c r="BF235" i="1"/>
  <c r="BI234" i="1"/>
  <c r="BH234" i="1"/>
  <c r="BG234" i="1"/>
  <c r="BF234" i="1"/>
  <c r="BI233" i="1"/>
  <c r="BH233" i="1"/>
  <c r="BG233" i="1"/>
  <c r="BF233" i="1"/>
  <c r="BI232" i="1"/>
  <c r="BH232" i="1"/>
  <c r="BG232" i="1"/>
  <c r="BF232" i="1"/>
  <c r="BI231" i="1"/>
  <c r="BH231" i="1"/>
  <c r="BG231" i="1"/>
  <c r="BF231" i="1"/>
  <c r="BI230" i="1"/>
  <c r="BH230" i="1"/>
  <c r="BG230" i="1"/>
  <c r="BF230" i="1"/>
  <c r="BI229" i="1"/>
  <c r="BH229" i="1"/>
  <c r="BG229" i="1"/>
  <c r="BF229" i="1"/>
  <c r="BI228" i="1"/>
  <c r="BH228" i="1"/>
  <c r="BG228" i="1"/>
  <c r="BF228" i="1"/>
  <c r="BI227" i="1"/>
  <c r="BH227" i="1"/>
  <c r="BG227" i="1"/>
  <c r="BF227" i="1"/>
  <c r="BI226" i="1"/>
  <c r="BH226" i="1"/>
  <c r="BG226" i="1"/>
  <c r="BF226" i="1"/>
  <c r="BI225" i="1"/>
  <c r="BH225" i="1"/>
  <c r="BG225" i="1"/>
  <c r="BF225" i="1"/>
  <c r="BI224" i="1"/>
  <c r="BH224" i="1"/>
  <c r="BG224" i="1"/>
  <c r="BF224" i="1"/>
  <c r="BI223" i="1"/>
  <c r="BH223" i="1"/>
  <c r="BG223" i="1"/>
  <c r="BF223" i="1"/>
  <c r="BI222" i="1"/>
  <c r="BH222" i="1"/>
  <c r="BG222" i="1"/>
  <c r="BF222" i="1"/>
  <c r="BI221" i="1"/>
  <c r="BH221" i="1"/>
  <c r="BG221" i="1"/>
  <c r="BF221" i="1"/>
  <c r="BI220" i="1"/>
  <c r="BH220" i="1"/>
  <c r="BG220" i="1"/>
  <c r="BF220" i="1"/>
  <c r="BI219" i="1"/>
  <c r="BH219" i="1"/>
  <c r="BG219" i="1"/>
  <c r="BF219" i="1"/>
  <c r="BI218" i="1"/>
  <c r="BH218" i="1"/>
  <c r="BG218" i="1"/>
  <c r="BF218" i="1"/>
  <c r="BI217" i="1"/>
  <c r="BH217" i="1"/>
  <c r="BG217" i="1"/>
  <c r="BF217" i="1"/>
  <c r="BI216" i="1"/>
  <c r="BH216" i="1"/>
  <c r="BG216" i="1"/>
  <c r="BF216" i="1"/>
  <c r="BI215" i="1"/>
  <c r="BH215" i="1"/>
  <c r="BG215" i="1"/>
  <c r="BF215" i="1"/>
  <c r="BI214" i="1"/>
  <c r="BH214" i="1"/>
  <c r="BG214" i="1"/>
  <c r="BF214" i="1"/>
  <c r="BI213" i="1"/>
  <c r="BH213" i="1"/>
  <c r="BG213" i="1"/>
  <c r="BF213" i="1"/>
  <c r="BI212" i="1"/>
  <c r="BH212" i="1"/>
  <c r="BG212" i="1"/>
  <c r="BF212" i="1"/>
  <c r="BI211" i="1"/>
  <c r="BH211" i="1"/>
  <c r="BG211" i="1"/>
  <c r="BF211" i="1"/>
  <c r="BI210" i="1"/>
  <c r="BH210" i="1"/>
  <c r="BG210" i="1"/>
  <c r="BF210" i="1"/>
  <c r="BI209" i="1"/>
  <c r="BH209" i="1"/>
  <c r="BG209" i="1"/>
  <c r="BF209" i="1"/>
  <c r="BI208" i="1"/>
  <c r="BH208" i="1"/>
  <c r="BG208" i="1"/>
  <c r="BF208" i="1"/>
  <c r="BI207" i="1"/>
  <c r="BH207" i="1"/>
  <c r="BG207" i="1"/>
  <c r="BF207" i="1"/>
  <c r="BI206" i="1"/>
  <c r="BH206" i="1"/>
  <c r="BG206" i="1"/>
  <c r="BF206" i="1"/>
  <c r="BI205" i="1"/>
  <c r="BH205" i="1"/>
  <c r="BG205" i="1"/>
  <c r="BF205" i="1"/>
  <c r="BI204" i="1"/>
  <c r="BH204" i="1"/>
  <c r="BG204" i="1"/>
  <c r="BF204" i="1"/>
  <c r="BI203" i="1"/>
  <c r="BH203" i="1"/>
  <c r="BG203" i="1"/>
  <c r="BF203" i="1"/>
  <c r="BI202" i="1"/>
  <c r="BH202" i="1"/>
  <c r="BG202" i="1"/>
  <c r="BF202" i="1"/>
  <c r="BI201" i="1"/>
  <c r="BH201" i="1"/>
  <c r="BG201" i="1"/>
  <c r="BF201" i="1"/>
  <c r="BI200" i="1"/>
  <c r="BH200" i="1"/>
  <c r="BG200" i="1"/>
  <c r="BF200" i="1"/>
  <c r="BI199" i="1"/>
  <c r="BH199" i="1"/>
  <c r="BG199" i="1"/>
  <c r="BF199" i="1"/>
  <c r="BI198" i="1"/>
  <c r="BH198" i="1"/>
  <c r="BG198" i="1"/>
  <c r="BF198" i="1"/>
  <c r="BI197" i="1"/>
  <c r="BH197" i="1"/>
  <c r="BG197" i="1"/>
  <c r="BF197" i="1"/>
  <c r="BI196" i="1"/>
  <c r="BH196" i="1"/>
  <c r="BG196" i="1"/>
  <c r="BF196" i="1"/>
  <c r="BI195" i="1"/>
  <c r="BH195" i="1"/>
  <c r="BG195" i="1"/>
  <c r="BF195" i="1"/>
  <c r="BI194" i="1"/>
  <c r="BH194" i="1"/>
  <c r="BG194" i="1"/>
  <c r="BF194" i="1"/>
  <c r="BI193" i="1"/>
  <c r="BH193" i="1"/>
  <c r="BG193" i="1"/>
  <c r="BF193" i="1"/>
  <c r="BI192" i="1"/>
  <c r="BH192" i="1"/>
  <c r="BG192" i="1"/>
  <c r="BF192" i="1"/>
  <c r="BI191" i="1"/>
  <c r="BH191" i="1"/>
  <c r="BG191" i="1"/>
  <c r="BF191" i="1"/>
  <c r="BI190" i="1"/>
  <c r="BH190" i="1"/>
  <c r="BG190" i="1"/>
  <c r="BF190" i="1"/>
  <c r="BI189" i="1"/>
  <c r="BH189" i="1"/>
  <c r="BG189" i="1"/>
  <c r="BF189" i="1"/>
  <c r="BI188" i="1"/>
  <c r="BH188" i="1"/>
  <c r="BG188" i="1"/>
  <c r="BF188" i="1"/>
  <c r="BI187" i="1"/>
  <c r="BH187" i="1"/>
  <c r="BG187" i="1"/>
  <c r="BF187" i="1"/>
  <c r="BI186" i="1"/>
  <c r="BH186" i="1"/>
  <c r="BG186" i="1"/>
  <c r="BF186" i="1"/>
  <c r="BI185" i="1"/>
  <c r="BH185" i="1"/>
  <c r="BG185" i="1"/>
  <c r="BF185" i="1"/>
  <c r="BI184" i="1"/>
  <c r="BH184" i="1"/>
  <c r="BG184" i="1"/>
  <c r="BF184" i="1"/>
  <c r="BI183" i="1"/>
  <c r="BH183" i="1"/>
  <c r="BG183" i="1"/>
  <c r="BF183" i="1"/>
  <c r="BI182" i="1"/>
  <c r="BH182" i="1"/>
  <c r="BG182" i="1"/>
  <c r="BF182" i="1"/>
  <c r="BI181" i="1"/>
  <c r="BH181" i="1"/>
  <c r="BG181" i="1"/>
  <c r="BF181" i="1"/>
  <c r="BI180" i="1"/>
  <c r="BH180" i="1"/>
  <c r="BG180" i="1"/>
  <c r="BF180" i="1"/>
  <c r="BI179" i="1"/>
  <c r="BH179" i="1"/>
  <c r="BG179" i="1"/>
  <c r="BF179" i="1"/>
  <c r="BI178" i="1"/>
  <c r="BH178" i="1"/>
  <c r="BG178" i="1"/>
  <c r="BF178" i="1"/>
  <c r="BI177" i="1"/>
  <c r="BH177" i="1"/>
  <c r="BG177" i="1"/>
  <c r="BF177" i="1"/>
  <c r="BI176" i="1"/>
  <c r="BH176" i="1"/>
  <c r="BG176" i="1"/>
  <c r="BF176" i="1"/>
  <c r="BI175" i="1"/>
  <c r="BH175" i="1"/>
  <c r="BG175" i="1"/>
  <c r="BF175" i="1"/>
  <c r="BI174" i="1"/>
  <c r="BH174" i="1"/>
  <c r="BG174" i="1"/>
  <c r="BF174" i="1"/>
  <c r="BI173" i="1"/>
  <c r="BH173" i="1"/>
  <c r="BG173" i="1"/>
  <c r="BF173" i="1"/>
  <c r="BI172" i="1"/>
  <c r="BH172" i="1"/>
  <c r="BG172" i="1"/>
  <c r="BF172" i="1"/>
  <c r="BI171" i="1"/>
  <c r="BH171" i="1"/>
  <c r="BG171" i="1"/>
  <c r="BF171" i="1"/>
  <c r="BI170" i="1"/>
  <c r="BH170" i="1"/>
  <c r="BG170" i="1"/>
  <c r="BF170" i="1"/>
  <c r="BI169" i="1"/>
  <c r="BH169" i="1"/>
  <c r="BG169" i="1"/>
  <c r="BF169" i="1"/>
  <c r="BI168" i="1"/>
  <c r="BH168" i="1"/>
  <c r="BG168" i="1"/>
  <c r="BF168" i="1"/>
  <c r="BI167" i="1"/>
  <c r="BH167" i="1"/>
  <c r="BG167" i="1"/>
  <c r="BF167" i="1"/>
  <c r="BI166" i="1"/>
  <c r="BH166" i="1"/>
  <c r="BG166" i="1"/>
  <c r="BF166" i="1"/>
  <c r="BI165" i="1"/>
  <c r="BH165" i="1"/>
  <c r="BG165" i="1"/>
  <c r="BF165" i="1"/>
  <c r="BI164" i="1"/>
  <c r="BH164" i="1"/>
  <c r="BG164" i="1"/>
  <c r="BF164" i="1"/>
  <c r="BI163" i="1"/>
  <c r="BH163" i="1"/>
  <c r="BG163" i="1"/>
  <c r="BF163" i="1"/>
  <c r="BI162" i="1"/>
  <c r="BH162" i="1"/>
  <c r="BG162" i="1"/>
  <c r="BF162" i="1"/>
  <c r="BI161" i="1"/>
  <c r="BH161" i="1"/>
  <c r="BG161" i="1"/>
  <c r="BF161" i="1"/>
  <c r="BI160" i="1"/>
  <c r="BH160" i="1"/>
  <c r="BG160" i="1"/>
  <c r="BF160" i="1"/>
  <c r="BI159" i="1"/>
  <c r="BH159" i="1"/>
  <c r="BG159" i="1"/>
  <c r="BF159" i="1"/>
  <c r="BI158" i="1"/>
  <c r="BH158" i="1"/>
  <c r="BG158" i="1"/>
  <c r="BF158" i="1"/>
  <c r="BI157" i="1"/>
  <c r="BH157" i="1"/>
  <c r="BG157" i="1"/>
  <c r="BF157" i="1"/>
  <c r="BI156" i="1"/>
  <c r="BH156" i="1"/>
  <c r="BG156" i="1"/>
  <c r="BF156" i="1"/>
  <c r="BI155" i="1"/>
  <c r="BH155" i="1"/>
  <c r="BG155" i="1"/>
  <c r="BF155" i="1"/>
  <c r="BI154" i="1"/>
  <c r="BH154" i="1"/>
  <c r="BG154" i="1"/>
  <c r="BF154" i="1"/>
  <c r="BI153" i="1"/>
  <c r="BH153" i="1"/>
  <c r="BG153" i="1"/>
  <c r="BF153" i="1"/>
  <c r="BI152" i="1"/>
  <c r="BH152" i="1"/>
  <c r="BG152" i="1"/>
  <c r="BF152" i="1"/>
  <c r="BI151" i="1"/>
  <c r="BH151" i="1"/>
  <c r="BG151" i="1"/>
  <c r="BF151" i="1"/>
  <c r="BI150" i="1"/>
  <c r="BH150" i="1"/>
  <c r="BG150" i="1"/>
  <c r="BF150" i="1"/>
  <c r="BI149" i="1"/>
  <c r="BH149" i="1"/>
  <c r="BG149" i="1"/>
  <c r="BF149" i="1"/>
  <c r="BI148" i="1"/>
  <c r="BH148" i="1"/>
  <c r="BG148" i="1"/>
  <c r="BF148" i="1"/>
  <c r="BI147" i="1"/>
  <c r="BH147" i="1"/>
  <c r="BG147" i="1"/>
  <c r="BF147" i="1"/>
  <c r="BI146" i="1"/>
  <c r="BH146" i="1"/>
  <c r="BG146" i="1"/>
  <c r="BF146" i="1"/>
  <c r="BI145" i="1"/>
  <c r="BH145" i="1"/>
  <c r="BG145" i="1"/>
  <c r="BF145" i="1"/>
  <c r="BI144" i="1"/>
  <c r="BH144" i="1"/>
  <c r="BG144" i="1"/>
  <c r="BF144" i="1"/>
  <c r="BI143" i="1"/>
  <c r="BH143" i="1"/>
  <c r="BG143" i="1"/>
  <c r="BF143" i="1"/>
  <c r="BI142" i="1"/>
  <c r="BH142" i="1"/>
  <c r="BG142" i="1"/>
  <c r="BF142" i="1"/>
  <c r="BI141" i="1"/>
  <c r="BH141" i="1"/>
  <c r="BG141" i="1"/>
  <c r="BF141" i="1"/>
  <c r="BI140" i="1"/>
  <c r="BH140" i="1"/>
  <c r="BG140" i="1"/>
  <c r="BF140" i="1"/>
  <c r="BI139" i="1"/>
  <c r="BH139" i="1"/>
  <c r="BG139" i="1"/>
  <c r="BF139" i="1"/>
  <c r="BI138" i="1"/>
  <c r="BH138" i="1"/>
  <c r="BG138" i="1"/>
  <c r="BF138" i="1"/>
  <c r="BI137" i="1"/>
  <c r="BH137" i="1"/>
  <c r="BG137" i="1"/>
  <c r="BF137" i="1"/>
  <c r="BI136" i="1"/>
  <c r="BH136" i="1"/>
  <c r="BG136" i="1"/>
  <c r="BF136" i="1"/>
  <c r="BI135" i="1"/>
  <c r="BH135" i="1"/>
  <c r="BG135" i="1"/>
  <c r="BF135" i="1"/>
  <c r="BI134" i="1"/>
  <c r="BH134" i="1"/>
  <c r="BG134" i="1"/>
  <c r="BF134" i="1"/>
  <c r="BI133" i="1"/>
  <c r="BH133" i="1"/>
  <c r="BG133" i="1"/>
  <c r="BF133" i="1"/>
  <c r="BI132" i="1"/>
  <c r="BH132" i="1"/>
  <c r="BG132" i="1"/>
  <c r="BF132" i="1"/>
  <c r="BI131" i="1"/>
  <c r="BH131" i="1"/>
  <c r="BG131" i="1"/>
  <c r="BF131" i="1"/>
  <c r="BI130" i="1"/>
  <c r="BH130" i="1"/>
  <c r="BG130" i="1"/>
  <c r="BF130" i="1"/>
</calcChain>
</file>

<file path=xl/sharedStrings.xml><?xml version="1.0" encoding="utf-8"?>
<sst xmlns="http://schemas.openxmlformats.org/spreadsheetml/2006/main" count="20375" uniqueCount="4431">
  <si>
    <t>Municipio</t>
  </si>
  <si>
    <t>CODIGO  MUNICIPIO</t>
  </si>
  <si>
    <t>Subregión</t>
  </si>
  <si>
    <t>CATEGORIA</t>
  </si>
  <si>
    <t>AÑO</t>
  </si>
  <si>
    <t>INDICE  DE  DESEMPEÑO  FISCAL</t>
  </si>
  <si>
    <t>POBLACION  TOTAL</t>
  </si>
  <si>
    <t>URBANO</t>
  </si>
  <si>
    <t>RURAL</t>
  </si>
  <si>
    <t>Porcentaje  de  Afiliacion  a  Salud  regimen  contributivo</t>
  </si>
  <si>
    <t xml:space="preserve">Total  afiliados  al  regimen  contributivo  </t>
  </si>
  <si>
    <t xml:space="preserve">  Porcentaje  Afiliacion  Salud  Regimen  Subsidiado</t>
  </si>
  <si>
    <t xml:space="preserve">Total  afiliados  salud  regimen  subsidiado  </t>
  </si>
  <si>
    <t>#    De  Niños  de  0  a  4  años</t>
  </si>
  <si>
    <t>#    De  Niños  de  0  a  4  años  Hombre</t>
  </si>
  <si>
    <t>#    De  Niños  de  0  a  4  años  Mujer</t>
  </si>
  <si>
    <t>#  De  niños  y  niñas  de  0  a  5  años</t>
  </si>
  <si>
    <t>#    De  Niños  de  0  a  5  años    Hombres</t>
  </si>
  <si>
    <t xml:space="preserve">#    De  Niños  de  0  a  5  años    mujeres  </t>
  </si>
  <si>
    <t>#  De    Niñas  de  5  a  9  años</t>
  </si>
  <si>
    <t>#  De  Niños  de  5  a  9  años    Hombres</t>
  </si>
  <si>
    <t>#  De  Niñas  de  5  a  9  años  Mujeres</t>
  </si>
  <si>
    <t>#  De  niños  y  niñas  de  6  a  11  años</t>
  </si>
  <si>
    <t>#    De  Niños  de  6  a  11  años    Hombres</t>
  </si>
  <si>
    <t>#  De  Niñas  de  6  a  11  años      mujeres</t>
  </si>
  <si>
    <t>#    De  Adolescentes  de  10  a  14  años</t>
  </si>
  <si>
    <t>#    De  Adolescentes  de  10  a  14  años  Hombre</t>
  </si>
  <si>
    <t>#  De  Adolescentes  de  10  a  14  años  Mujer</t>
  </si>
  <si>
    <t>#  De  niños  y  niñas  de  12  a  17</t>
  </si>
  <si>
    <t>#  De  niños  y  niñas  de  12  a  17  Hombres</t>
  </si>
  <si>
    <t xml:space="preserve">#  De  niños  y  niñas  de  12  a  17  Mujeres  </t>
  </si>
  <si>
    <t>#  De  Adolescentes  de  15  a  19  años</t>
  </si>
  <si>
    <t>#  De  Adolescentes  de  15  a  19  años  Hombres</t>
  </si>
  <si>
    <t>#    De  Adolescentes  de  15  a  19  años  Mujeres</t>
  </si>
  <si>
    <t>#  De  Jovenes  de  18  a  28</t>
  </si>
  <si>
    <t>#  De  Jovenes  de  18  a  28  Hombres</t>
  </si>
  <si>
    <t>#  De  Jovenes  de  18  a  28  Mujeres</t>
  </si>
  <si>
    <t>#    De  Jovenes  de  20  a  24</t>
  </si>
  <si>
    <t>#  De  Jovenes  de  20  a  24  Hombres</t>
  </si>
  <si>
    <t>#  De  Jovenes  de  20  a  24  Mujeres</t>
  </si>
  <si>
    <t>#    De  Jovenes  de  25  a  29</t>
  </si>
  <si>
    <t>#    De  Jovenes  de  25  a  29  Hombres</t>
  </si>
  <si>
    <t>#    De  Jovenes  de  25  a  29  Mujeres</t>
  </si>
  <si>
    <t>#  NNAJ  con  Discapacidad</t>
  </si>
  <si>
    <t>Población  Venezolana</t>
  </si>
  <si>
    <t>Tipo  de  discapacidad  con  mas  prevalencia</t>
  </si>
  <si>
    <t>No  de  niños  y  niñas  en  programas  de  educacion  inicial  en  el  marco  de  atencion  integral</t>
  </si>
  <si>
    <t>No  de  niños  y  niñas  y  adolescentes  atendidos  por  ICBF  en  PARD  por  ser  victimas  de  violencia  sexual</t>
  </si>
  <si>
    <t>Niños,  niñas  menores  de  1  año  Registrados</t>
  </si>
  <si>
    <t>Tasa  de  Mortalidad  niños  menores  de  1  año</t>
  </si>
  <si>
    <t>#  de  Niños  muertos  menores  de  1  año</t>
  </si>
  <si>
    <t>Tasa  de  Mortalidad  de  niños  y  niñas  de  0  A  4  años</t>
  </si>
  <si>
    <t xml:space="preserve">  #  de  niños  y  niñas  de  0  a  4  años  Fallecidos</t>
  </si>
  <si>
    <t xml:space="preserve">Tasa  de  mortalidad  materna  directa  </t>
  </si>
  <si>
    <t>Casos  de  mortalidad  materna</t>
  </si>
  <si>
    <t>Tasa  de  mortalidad  por  desnutrición  &lt;  de  5  años</t>
  </si>
  <si>
    <t>#  de  niñas  y  niños    &lt;  de  5  años  muertos  por  desnutrición</t>
  </si>
  <si>
    <t>Porcentaje  de  nacidos  vivos  con  4  controles  prenatales</t>
  </si>
  <si>
    <t>#  de  nacidos  vivos  con  4  controles  prenatales</t>
  </si>
  <si>
    <t>Porcentaje  de  niños  con  bajo  peso  al  nacer</t>
  </si>
  <si>
    <t>#  de  niños  y  niñas  con  bajo  peso  al  nacer</t>
  </si>
  <si>
    <t>Tasa  de  mortalidad  por  EDA  en  &lt;  de  5  años</t>
  </si>
  <si>
    <t>#  de  casos  de  niños  y  niñas    &lt;  de  5  años  muertos  por  EDA</t>
  </si>
  <si>
    <t>Tasa  de  mortalidad  por  IRA  en  &lt;  de  5  años</t>
  </si>
  <si>
    <t>#  de  Casos  de  muerte  por  IRA  en  menores  de  5  años</t>
  </si>
  <si>
    <t>Tasa  de  accidentes  de  tránsito  en  &lt;    5  años</t>
  </si>
  <si>
    <t>#  de  muertes  por  accidentes  de  tránsito  en  &lt;  de  5  años</t>
  </si>
  <si>
    <t>Tasa  de  mortalidad  por  causa  externa  en  &lt;de  5  años</t>
  </si>
  <si>
    <t>#  de  muertes  por  causa  externa  &lt;de  5  años</t>
  </si>
  <si>
    <t>Tasa  de  homicidios  en  &lt;  de  5  años</t>
  </si>
  <si>
    <t>#  de  homicidios  de  niños    en  &lt;  de  5  años</t>
  </si>
  <si>
    <t>Tasa  de  otros  accidente  en  &lt;  de  5  años</t>
  </si>
  <si>
    <t>#  de  otros  accidentes  en  &lt;  de  5  años</t>
  </si>
  <si>
    <t>Cobertura  en  vacunación  con  BCG  en  población  &lt;  de  1  año</t>
  </si>
  <si>
    <t>Cobertura  en  vacunación  contra  Polio  en  población  &lt;  de  1  año</t>
  </si>
  <si>
    <t>Cobertura  en  vacunación  contra  Rotavirus  en  población  &lt;  de  1  año</t>
  </si>
  <si>
    <t>Cobertura  en  vacunación  con  Pentavalente  (DPT)  en  población  &lt;  de  1  año</t>
  </si>
  <si>
    <t>Cobertura  en  vacunación  contra  Neumococo  en  población  de  1  año</t>
  </si>
  <si>
    <t>Cobertura  en  vacunación  contra  fiebre  amarilla  en  población  de  1  año</t>
  </si>
  <si>
    <t>Cobertura  en  vacunación  contra  triple  viral  en  población  de  1  año</t>
  </si>
  <si>
    <t>Cobertura  escolar  bruta  en  Transición</t>
  </si>
  <si>
    <t>Cobertura  escolar  neta  en  Transición</t>
  </si>
  <si>
    <t>Tasa  de  deserción  en  transición</t>
  </si>
  <si>
    <t>Tasa  de  deserción  desde  transición  hasta  once</t>
  </si>
  <si>
    <t>Tasa  de  Repitencia  desde  Transición  hasta  once</t>
  </si>
  <si>
    <t>Tasa  de  violencia  intrafamiliar  en  niños  y  niñas  &lt;  5  años</t>
  </si>
  <si>
    <t>#  de  casos  de  Violencia  Intrafamiliar  en    niños  y  niñas  &lt;  5  años</t>
  </si>
  <si>
    <t>Tasa  de  Mortalidad  en  niñ@s  de  5  a  9  años</t>
  </si>
  <si>
    <t>#  de  Casos  de  mortalidad  en  niñ@s  de  5  a  9</t>
  </si>
  <si>
    <t>Tasa  de  violencia  contra  niños  y  niñas  &lt;  5  años</t>
  </si>
  <si>
    <t>#  de  casos  de  violencia  contra  niños  y  niñas    &lt;  5  años</t>
  </si>
  <si>
    <t>Tasa  de  exámenes  médico  legales  por  presunto  delito  sexual  en  niños  y  niñas  &lt;  5  años</t>
  </si>
  <si>
    <t>#  de  examenes  medico  legales  por  presunto  delito  sexual  en  niños  y  niñas  &lt;  5  años</t>
  </si>
  <si>
    <t>Tasa  de  violencia  interpersonal  en  niños  y  niñas  &lt;  5  años</t>
  </si>
  <si>
    <t>Casos  de  Violencia  interpersonal    en    niños  y  niñas  &lt;  5  años</t>
  </si>
  <si>
    <t>Tasa  de  Mortalidad  por  causa  externa  en  niños  y  niñas  entre  6  y  11  años</t>
  </si>
  <si>
    <t>#  de  Muertess  por  causa  externa  de  niños  y  niñas  entre  6  y  11  años</t>
  </si>
  <si>
    <t>Tasa  de  accidentes  de  tránsito  en    niños  y  niñas  entre  6  y  11  años</t>
  </si>
  <si>
    <t>#  de  accidentes  de  tránsito  de  niños  y  niñas  entre  6  y  11  años</t>
  </si>
  <si>
    <t>Tasa  de  homicidios  en  niños  y  niñas  entre  6  y  11  años</t>
  </si>
  <si>
    <t>#  de  homicidios  en    niños  y  niñas  entre  6  y  11  años</t>
  </si>
  <si>
    <t>Tasa  de  suicidios    de  niños  y  niñas  entre  6  y  11  años</t>
  </si>
  <si>
    <t>#  de  Suicidios  de  niños  y  niñas  entre  6  y  11  años</t>
  </si>
  <si>
    <t>Tasa  de  otros  accidentes  en  niños  y  niñas  entre  6  y  11  años</t>
  </si>
  <si>
    <t>#  de  otros  accidentes  de  niños  y  niñas  entre  6  y  11  años</t>
  </si>
  <si>
    <t>Tasa  de  mortalidad  de  niñ@s  de  10  a  14  años</t>
  </si>
  <si>
    <t>#  de  Casos  de  mortalidad  de  niñ@s  de  10  a  14  años  de  edad</t>
  </si>
  <si>
    <t>Cobertura  escolar  bruta  para  educación  básica  primaria</t>
  </si>
  <si>
    <t>Cobertura  escolar  neta  en  educación  básica  primaria</t>
  </si>
  <si>
    <t>Tasa  de  deserción  en  educación  básica  primaria</t>
  </si>
  <si>
    <t>Tasa  de  reprobación  en  educación  básica  primaria</t>
  </si>
  <si>
    <t>Tasa  de  violencia  intrafamiliar  en  niños  y  niñas  entre  6  y  11  años</t>
  </si>
  <si>
    <t>#  de  casos  de  Violencia  Intrafamiliar  en    niños  y  niñas  entre  6  y  11  años</t>
  </si>
  <si>
    <t>Tasa  de  exámenes  médico  legales  por  presunto  delito  sexual  en  niños  y  niñas  entre  6  y  11  años</t>
  </si>
  <si>
    <t>#  de  casos  de    exámenes  médico  legales  por  presunto  delito  sexual  en  niños  y  niñas  entre  6  y  11  años</t>
  </si>
  <si>
    <t>Tasa  de  violencia  interpersonal  en  niños  y  niñas  entre  6  y  11  años</t>
  </si>
  <si>
    <t>#  de  casos  de  violencia  interpersonal  en  niños  de  6  a  11  años</t>
  </si>
  <si>
    <t>Tasa  de  violencia  intrafamiliar      contra  niños  y  niñas  entre  12  a  17  años</t>
  </si>
  <si>
    <t>#  de  casos  de  Violencia  Intrafamiliar  contra  niños  y  niñas  entre  12  a  17  años</t>
  </si>
  <si>
    <t>Tasa  de  Mortalidad  por  causa  externa    en  adolescentes  de  12  a  17  años</t>
  </si>
  <si>
    <t>#  de  casos  de  Muerte  por  causa  Externa  en  adolescentes  de  12  a  17  años</t>
  </si>
  <si>
    <t>Tasa  de  accidentes  de  tránsito  enadolescentes  de  12  a  17</t>
  </si>
  <si>
    <t>#  de  muertes  por  accidentes  de  Tránsito  en  adolescentes  de  12  a  17  años</t>
  </si>
  <si>
    <t>Tasa  de  homicidios  en  adolescentes  de  12  a  17  años</t>
  </si>
  <si>
    <t>#  de  homicidios  en  adolescentes  de  12  a  17  años</t>
  </si>
  <si>
    <t>Tasa  de  suicidios  en  adolescentes  de  12  a  17  años</t>
  </si>
  <si>
    <t>#  de  Suicidios  adolescentes  de  12  a  17  años</t>
  </si>
  <si>
    <t>Tasa  de  otros  accidente  en  adolescentes  de  12  a  17  años</t>
  </si>
  <si>
    <t>#  de  muertes  por  otros  accidentes  en  adolescentes  de  12  a  17  años</t>
  </si>
  <si>
    <t>Tasa  de  fecundidad    de    mujeres  entre  10  y  14  años</t>
  </si>
  <si>
    <t>#  de  embarazos  niñas  de  10  a  14  años</t>
  </si>
  <si>
    <t>Tasa  de  fecundidad  de    mujeres  entre  15  y  19  años</t>
  </si>
  <si>
    <t>#  de  Embarazos  de  15  a  19  años</t>
  </si>
  <si>
    <t>Tasa  de  mortalidad  en  adolescentes  de  15  a  19  años</t>
  </si>
  <si>
    <t>#  de  casos  de  mortalidad  en  adolescentes  de  15  a  19  años</t>
  </si>
  <si>
    <t>Cobertura  escolar  bruta  para  educación  básica  secundaria</t>
  </si>
  <si>
    <t>Cobertura  escolar  neta  en  educación  básica  secundaria</t>
  </si>
  <si>
    <t>Tasa  de  deserción  educación  básica  secundaria</t>
  </si>
  <si>
    <t>Tasa  de  reprobación  en  educación  básica  secundaria</t>
  </si>
  <si>
    <t>Puntaje  Promedio  Pruebas  Saber  en  Lectura  Critica</t>
  </si>
  <si>
    <t>Puntaje  Promedio  Pruebas  Saber  en  Matemáticas</t>
  </si>
  <si>
    <t>Cobertura  escolar  bruta  en  educación  media</t>
  </si>
  <si>
    <t>Cobertura  escolar  neta  en  educación  media</t>
  </si>
  <si>
    <t>Tasa  de  deserción  en  educación  media</t>
  </si>
  <si>
    <t>Tasa  de  reprobación  en  educación  media</t>
  </si>
  <si>
    <t>Tasa  de  violencia  intrafamiliar    contra  adolescentes    de  12-17</t>
  </si>
  <si>
    <t xml:space="preserve">#  de  Casos  de  Violencia  Intrafamiliar  contra  adolescentes    de  12-17  </t>
  </si>
  <si>
    <t>Tasa  de  exámenes  médico  legales  por  presunto  delito  sexual  en  adolescentes  de  12-17</t>
  </si>
  <si>
    <t>#  de  examenes  medico  legales  por  presunto  delito  sexual  en  adolescentes  de      12-17</t>
  </si>
  <si>
    <t>Tasa  de  violencia  interpersonal  en  adolescentes</t>
  </si>
  <si>
    <t>#  de  casos  por  violencia  interpersonal  en  adolescentes</t>
  </si>
  <si>
    <t>Tasa  de  violencia  contra  adolescentes  de  12-17</t>
  </si>
  <si>
    <t>#  de  casos  por  violencia  contra  adolescentes    de  12-17</t>
  </si>
  <si>
    <t>Trabajo  Infantil</t>
  </si>
  <si>
    <t>Tasas  de  fecundidad  en  mujeres  de  20  a  24  años</t>
  </si>
  <si>
    <t>#  de  Embarazos  en  mujeres  de  20  a  24</t>
  </si>
  <si>
    <t>Tasas  de  fecundidad  por  mil  mujeres  de  25  a  29  años</t>
  </si>
  <si>
    <t>#  de  Embarazos  en  mujeres  de  25  a  29</t>
  </si>
  <si>
    <t>Tasa  de  accidentes  de  tránsito  en  jóvenes  de    18  a  28</t>
  </si>
  <si>
    <t xml:space="preserve">#  de  casos  de  accidentes  de  tránsito  en    jovenes  de    18    a  28  </t>
  </si>
  <si>
    <t>Tasa  de  homicidios  en  jóvenes    de  18  a  28</t>
  </si>
  <si>
    <t>#  de  homicidios  en  jovenes  de  18  a  28</t>
  </si>
  <si>
    <t>Tasa  de  otros  accidentes  en    jóvenes  de  18  a  28</t>
  </si>
  <si>
    <t>#  de  muertes  por  otros  accidentes  en  jovenes  de  18  a  28</t>
  </si>
  <si>
    <t>Tasa  de  suicidios  en  jóvenes  18  a28</t>
  </si>
  <si>
    <t>No  de  suicidios  en  jovenes  de  18  a  28</t>
  </si>
  <si>
    <t>Tasa  de  muerte  por  causa  externa  en  jóvenes  de  18  a  28</t>
  </si>
  <si>
    <t>#  de  muertes  por  causa  externa  en  jovenes  de  18  a  28</t>
  </si>
  <si>
    <t>Tasa  de  violencia  intrafamiliar    en  jóvenes  de  18  a  28</t>
  </si>
  <si>
    <t>#  de  casos  por  violencia  intrafamiliar  en  jovenes  de  18  a  28</t>
  </si>
  <si>
    <t xml:space="preserve">Tasa  de  violencia  interpersonal    en  los  jovenes  de    18  y  28  años  </t>
  </si>
  <si>
    <t>#  de  casos    de  violencia  interpersonal  en  jóvenes    de  18  a  28  años</t>
  </si>
  <si>
    <t>Tasa  de  exámenes  médico  legales  por  presunto  delito  sexual  en    jovenes  de  18  a  28  años</t>
  </si>
  <si>
    <t>#  de  Casos  de  exámenes  médico  legales  por  presunto  delito  sexual    en  jovenes  de  18  a  28  años</t>
  </si>
  <si>
    <t>Tasa  de  mortalidad  en  jóvenes  de  20  a  24  años</t>
  </si>
  <si>
    <t>#  de  casos  de  mortalidad  en  Jóvenes  de  20  a  24  años</t>
  </si>
  <si>
    <t>Tasa  de  mortalidad  en  jóvenes  de  25  a  29  años</t>
  </si>
  <si>
    <t>#  de  casos  de  de  mortalidad  en  Jóvenes  de  25  a  29  años</t>
  </si>
  <si>
    <t>Analfabetismo</t>
  </si>
  <si>
    <t>Personas  por  Hogar</t>
  </si>
  <si>
    <t>Densidad  de  viviendas  (viviendas  por  kilometro  cuadrado)</t>
  </si>
  <si>
    <t>Hogares  Particulares</t>
  </si>
  <si>
    <t>Unidades  de  Vivienda</t>
  </si>
  <si>
    <t>Porcentaje  de  Jefatura  de  Hogar  Femenina</t>
  </si>
  <si>
    <t>Porcentaje  de  Jefatura  de  Hogar  Masculina</t>
  </si>
  <si>
    <t>Jefatura  masculina  sin  conyuge</t>
  </si>
  <si>
    <t>Jefatura  Femenina  sin  Conyuge</t>
  </si>
  <si>
    <t>Porcentaje  de  Cobertura  de  Acueducto</t>
  </si>
  <si>
    <t>Porcentaje  de  Cobertura  de  Alcantarillado</t>
  </si>
  <si>
    <t>Porcentaje  de  Cobertura  deEnergía  Eléctrica</t>
  </si>
  <si>
    <t>Porcentaje  de  Cobertura  de  Gas</t>
  </si>
  <si>
    <t>Porcentaje  de  Cobertura  de  Internet</t>
  </si>
  <si>
    <t>Porcentaje  de  Cobertura  de  Recolección  de  Basuras</t>
  </si>
  <si>
    <t>%  Personas  que  realizaron  Preescolar</t>
  </si>
  <si>
    <t>%  de  Personas  que  realizaron  primaria</t>
  </si>
  <si>
    <t>%  de  Personas  que  realizaron  secundaria</t>
  </si>
  <si>
    <t>%  de  Personas  que  realizaron  Media</t>
  </si>
  <si>
    <t>%  de  Personas  que  realizaron  Técnico</t>
  </si>
  <si>
    <t>%  de  Personas  que  realizaron  Tecnologo</t>
  </si>
  <si>
    <t>%  de  Personas  que  realizaron  Universitaria</t>
  </si>
  <si>
    <t>%  de  Personas  que  realizaron  Posgrado</t>
  </si>
  <si>
    <t>Ningun  Nivel  Educativa</t>
  </si>
  <si>
    <t>Prop  de  Personas  en  NBI  (%)</t>
  </si>
  <si>
    <t>sin  estrato</t>
  </si>
  <si>
    <t>Estrato  1</t>
  </si>
  <si>
    <t>Estrato  2</t>
  </si>
  <si>
    <t>Estrato  3</t>
  </si>
  <si>
    <t>Estrato  4</t>
  </si>
  <si>
    <t>Estrato  5</t>
  </si>
  <si>
    <t>Estrato  6</t>
  </si>
  <si>
    <t>no  sabe  el  estrato</t>
  </si>
  <si>
    <t xml:space="preserve">IndIgena  de  0  a  5  años  </t>
  </si>
  <si>
    <t xml:space="preserve">Gitano(a)  o  Rrom  de  o  a  5  años  </t>
  </si>
  <si>
    <t>Raizal  del  archipielago  de  San  andrEs,  Providencia  y  Santa  Catalina  de  0  a  5  años</t>
  </si>
  <si>
    <t xml:space="preserve">Palenquero(a)  de  San  Basilio  de  0  a  5  años  </t>
  </si>
  <si>
    <t xml:space="preserve">Negro(a),  Mulato(a),  afrodescendiente,  afrocolombiano(a)  de  0  a  5  años  </t>
  </si>
  <si>
    <t xml:space="preserve">NingUn  grupo  Etnico  de  o  a  5  años  </t>
  </si>
  <si>
    <t xml:space="preserve">No  informa  de  0  a  5  años  </t>
  </si>
  <si>
    <t xml:space="preserve">Total  </t>
  </si>
  <si>
    <t xml:space="preserve">IndIgena  de  6    a  11  años  </t>
  </si>
  <si>
    <t xml:space="preserve">Gitano(a)  o  Rrom  de  6  a  11  años  </t>
  </si>
  <si>
    <t>Raizal  del  archipielago  de  San  andrEs,  Providencia  y  Santa  Catalina  de  6  a  11  años</t>
  </si>
  <si>
    <t xml:space="preserve">Palenquero(a)  de  San  Basilio  de  6  a  11  años  </t>
  </si>
  <si>
    <t xml:space="preserve">Negro(a),  Mulato(a),  afrodescendiente,  afrocolombiano(a)  de  6  a  11  años  </t>
  </si>
  <si>
    <t xml:space="preserve">NingUn  grupo  Etnico  de  6  a  11  años  </t>
  </si>
  <si>
    <t xml:space="preserve">No  informa  de  6  a  11  años  </t>
  </si>
  <si>
    <t xml:space="preserve">total  6  a  11  años  </t>
  </si>
  <si>
    <t xml:space="preserve">indigena  de  12  a  17  </t>
  </si>
  <si>
    <t xml:space="preserve">Gitano(a)  o  Rrom  de  12  a  17  años  </t>
  </si>
  <si>
    <t>Raizal  del  archipielago  de  San  andrEs,  Providencia  y  Santa  Catalina  de  12  a  17  años</t>
  </si>
  <si>
    <t xml:space="preserve">Palenquero(a)  de  San  Basilio  de  12  a  17  años  </t>
  </si>
  <si>
    <t xml:space="preserve">Negro(a),  Mulato(a),  afrodescendiente,  afrocolombiano(a)  de  12  a  17  años  </t>
  </si>
  <si>
    <t xml:space="preserve">NingUn  grupo  Etnico  de  12  a  17  años  </t>
  </si>
  <si>
    <t xml:space="preserve">No  informa  de  12  a  17  años  </t>
  </si>
  <si>
    <t xml:space="preserve">total  de  12  a  17  </t>
  </si>
  <si>
    <t xml:space="preserve">indigena    de  18  a  28  </t>
  </si>
  <si>
    <t xml:space="preserve">Gitano(a)  o  Rrom  de  18  a  28  años  </t>
  </si>
  <si>
    <t>Raizal  del  archipielago  de  San  andrEs,  Providencia  y  Santa  Catalina  de  18  a  28  años</t>
  </si>
  <si>
    <t xml:space="preserve">Palenquero(a)  de  San  Basilio  de  18  a  28  años  </t>
  </si>
  <si>
    <t xml:space="preserve">Negro(a),  Mulato(a),  afrodescendiente,  afrocolombiano(a)  de  18  a  28  años  </t>
  </si>
  <si>
    <t xml:space="preserve">NingUn  grupo  Etnico  de  18  a  28  años  </t>
  </si>
  <si>
    <t xml:space="preserve">No  informa  de  18  a  28  años  </t>
  </si>
  <si>
    <t xml:space="preserve">total  de  18  a  28  </t>
  </si>
  <si>
    <t>EMBERA  CHAMI  C  AS  OS</t>
  </si>
  <si>
    <t xml:space="preserve">EMBER  A  CHAMI  P  ORCENT  AJE  </t>
  </si>
  <si>
    <t>EMBERA  CASOS</t>
  </si>
  <si>
    <t xml:space="preserve">EMBERA  PORCENT  AJE  </t>
  </si>
  <si>
    <t>ZENU  CASOS</t>
  </si>
  <si>
    <t>ZENU  P  ORCENTAJES</t>
  </si>
  <si>
    <t>CALIMA  CASOS</t>
  </si>
  <si>
    <t xml:space="preserve">C  ALIMA  PORCENT  AJE  </t>
  </si>
  <si>
    <t xml:space="preserve">  ARHUACO  CASOS  </t>
  </si>
  <si>
    <t xml:space="preserve">  ARHUACO  PORCENTAJE  </t>
  </si>
  <si>
    <t xml:space="preserve">  COCONUCO  PORCENTAJE  </t>
  </si>
  <si>
    <t xml:space="preserve">  COCONUCO  CASOS  </t>
  </si>
  <si>
    <t xml:space="preserve">CUNA  TULE  CASOS  </t>
  </si>
  <si>
    <t xml:space="preserve">CUNA  TULE  PORCENTAJE  </t>
  </si>
  <si>
    <t xml:space="preserve">EMBERA  KATIO  PORCENTAJE  </t>
  </si>
  <si>
    <t>EMBERA  KATIO  CASOS</t>
  </si>
  <si>
    <t>PIJAO  CASOS</t>
  </si>
  <si>
    <t>PIJAO  PORCENTAJES</t>
  </si>
  <si>
    <t>NUTABE  CASOS</t>
  </si>
  <si>
    <t xml:space="preserve">NUTABE  PORCENTAJE  </t>
  </si>
  <si>
    <t xml:space="preserve">KOGUI  CASOS  </t>
  </si>
  <si>
    <t>KOGUI  PORCENTAJE</t>
  </si>
  <si>
    <t>TATUYO  CASOS</t>
  </si>
  <si>
    <t xml:space="preserve">TATUYO  PORCENTAJE  </t>
  </si>
  <si>
    <t xml:space="preserve">  OTAVALEÑO  CASOS</t>
  </si>
  <si>
    <t xml:space="preserve">  OTAVALEÑO  PORCENT  AJE</t>
  </si>
  <si>
    <t>INDIGEN  A  SIN  INFORMACION    CASOS</t>
  </si>
  <si>
    <t>INDIGENA  SIN  INFORMACION  PORCENTAJE</t>
  </si>
  <si>
    <t xml:space="preserve">WIWA  CASOS  </t>
  </si>
  <si>
    <t xml:space="preserve">WIWA  PORCENTAJE  </t>
  </si>
  <si>
    <t>C  AÑAMOMO  LOMAPRIETA  CASOS</t>
  </si>
  <si>
    <t xml:space="preserve">CAÑAMOMO  LOMAPRIETA  PORCENT  AJE  </t>
  </si>
  <si>
    <t xml:space="preserve">CHIMILA  CASOS    </t>
  </si>
  <si>
    <t xml:space="preserve">CHIMILA  PORCENT  AJE  </t>
  </si>
  <si>
    <t xml:space="preserve">EMBERA  DOBIDA  CASOS  </t>
  </si>
  <si>
    <t>EMBERA  DOBIDA  PORCENTAJE</t>
  </si>
  <si>
    <t xml:space="preserve">GUAYABERO  CASOS  </t>
  </si>
  <si>
    <t xml:space="preserve">GUAYABERO  PORCENTAJE  </t>
  </si>
  <si>
    <t xml:space="preserve">NASA  CASOS  </t>
  </si>
  <si>
    <t xml:space="preserve">NASA  PORCENTAJE  </t>
  </si>
  <si>
    <t xml:space="preserve">TIKUNA  CASOS  </t>
  </si>
  <si>
    <t xml:space="preserve">TIKUNA  PORCENTAJE  </t>
  </si>
  <si>
    <t xml:space="preserve">TSIRIPU  CASOS  </t>
  </si>
  <si>
    <t xml:space="preserve">TSIRIPU  PORCENT  AJE  </t>
  </si>
  <si>
    <t xml:space="preserve">WAYUU  CASOS  </t>
  </si>
  <si>
    <t xml:space="preserve">WAYUU  PORCENT  AJE  </t>
  </si>
  <si>
    <t xml:space="preserve">MURUI  CASOS  </t>
  </si>
  <si>
    <t>MURUI  PORCENT  AJE</t>
  </si>
  <si>
    <t>YANACONA  CASOS</t>
  </si>
  <si>
    <t>Y  AN  AC  ON  A  P  ORCENT  AJE</t>
  </si>
  <si>
    <t xml:space="preserve">KICHW  A    
C  AS  OS  </t>
  </si>
  <si>
    <t xml:space="preserve">KICHW  A  P  ORCENT  AJE  </t>
  </si>
  <si>
    <t>K  AMKU  AM  O  C  AS  OS</t>
  </si>
  <si>
    <t xml:space="preserve">K  AMKU  AM  O  P  ORCENT  AJE  </t>
  </si>
  <si>
    <t>QUIMB  AY  A  C  AS  OS</t>
  </si>
  <si>
    <t xml:space="preserve">QUIMB  AY  A  P  ORC  ANTEJ  A  </t>
  </si>
  <si>
    <t>INDIGEN  AS  ECU  AD  OR  (diferente  de    Ot  Av  Aleñ  Os)  C  AS  OS</t>
  </si>
  <si>
    <t xml:space="preserve">INDIGEN  AS  ECU  AD  OR  (diferente  de    Ot  Av  Aleñ  Os)  P  ORCENT  AJE  </t>
  </si>
  <si>
    <t xml:space="preserve">INDIGEN  AS  PERU  C  AS  OS  </t>
  </si>
  <si>
    <t xml:space="preserve">INDIGEN  AS  PERU  P  ORCENT  AJE  </t>
  </si>
  <si>
    <t xml:space="preserve">K  AWIY  ARI  P  ORCENT  AJE  </t>
  </si>
  <si>
    <t xml:space="preserve">K  AWIY  ARI  C  AS  OS  </t>
  </si>
  <si>
    <t xml:space="preserve">  AND  OKE  C  AS  OS  </t>
  </si>
  <si>
    <t xml:space="preserve">  AND  OKE  P  ORCENT  AJE  </t>
  </si>
  <si>
    <t xml:space="preserve">K  OF  AN  C  AS  OS  </t>
  </si>
  <si>
    <t xml:space="preserve">K  OF  AN  P  ORCENT  AJE  </t>
  </si>
  <si>
    <t>B  AR  A  C  AS  OS</t>
  </si>
  <si>
    <t xml:space="preserve">B  AR  A  P  ORCENT  AJE  </t>
  </si>
  <si>
    <t xml:space="preserve">B  ARI  C  AS  OS  </t>
  </si>
  <si>
    <t xml:space="preserve">B  ARI  P  ORCENT  AJE  </t>
  </si>
  <si>
    <t xml:space="preserve">B  OR  A  C  AS  OS  </t>
  </si>
  <si>
    <t xml:space="preserve">B  OR  A  P  ORCENY  AJE  </t>
  </si>
  <si>
    <t>CUIB  A  C  AS  OS</t>
  </si>
  <si>
    <t xml:space="preserve">CUIB  A  P  ORCENT  AJE  </t>
  </si>
  <si>
    <t xml:space="preserve">EPER  AR  A  SI  APID  AR  A  C  AS  OS  </t>
  </si>
  <si>
    <t xml:space="preserve">EPER  AR  A  SI  APID  AR  A  P  ORCENT  AJE  </t>
  </si>
  <si>
    <t xml:space="preserve">  AMB  AL  O  C  AS  OS  </t>
  </si>
  <si>
    <t xml:space="preserve">  AMB  AL  O  P  ORCENT  AJE  </t>
  </si>
  <si>
    <t>ING  A  C  AS  OS</t>
  </si>
  <si>
    <t xml:space="preserve">ING  A  P  ORCENT  AJE  </t>
  </si>
  <si>
    <t xml:space="preserve">M  AKUN  A  C  AS  OS  </t>
  </si>
  <si>
    <t xml:space="preserve">M  AKUN  A  P  ORCENT  AJE  </t>
  </si>
  <si>
    <t xml:space="preserve">MUISC  A  C  AS  OS  </t>
  </si>
  <si>
    <t>MUISC  A  P  ORCENT  AJE</t>
  </si>
  <si>
    <t>P  AST  OS  C  AS  OS</t>
  </si>
  <si>
    <t xml:space="preserve">P  AST  OS  P  ORCENT  AJE  </t>
  </si>
  <si>
    <t xml:space="preserve">SIKU  ANI  C  AS  OS  </t>
  </si>
  <si>
    <t xml:space="preserve">SIKU  ANI  P  ORCENT  AJE  </t>
  </si>
  <si>
    <t xml:space="preserve">U`W  A  C  AS  OS  </t>
  </si>
  <si>
    <t xml:space="preserve">U`W  A  P  ORCENT  AJE  </t>
  </si>
  <si>
    <t xml:space="preserve">INDIGEN  AS  VENEZUEL  A  C  AS  OS  </t>
  </si>
  <si>
    <t xml:space="preserve">INDIGEN  AS  VENEZUEL  A  P  ORCENT  AJE  </t>
  </si>
  <si>
    <t xml:space="preserve">INDIGEN  AS  P  AN  AM  A  C  AS  OS  </t>
  </si>
  <si>
    <t xml:space="preserve">M  AY  A  (GU  ATEM  AL  A)  C  AS  OS  </t>
  </si>
  <si>
    <t xml:space="preserve">M  AY  A  (GU  ATEM  AL  A)  P  ORCENY  AJE  </t>
  </si>
  <si>
    <t xml:space="preserve">W  OUN  AN  C  AS  OS  </t>
  </si>
  <si>
    <t>W  OUN  AN  P  ORCENT  AJE</t>
  </si>
  <si>
    <t>Y  AM  ALER  O  C  AS  OS</t>
  </si>
  <si>
    <t xml:space="preserve">Y  AM  ALER  O  P  ORCENT  AJE  </t>
  </si>
  <si>
    <t>SI  ON  A  C  AS  OS</t>
  </si>
  <si>
    <t xml:space="preserve">SI  ON  A  P  ORCENT  AJE  </t>
  </si>
  <si>
    <t xml:space="preserve">CHIT  ARER  O  C  AS  OS  </t>
  </si>
  <si>
    <t xml:space="preserve">CHIT  ARER  O  P  ORCENT  AJE  </t>
  </si>
  <si>
    <t xml:space="preserve">P  OLIND  AR  A  C  AS  OS  </t>
  </si>
  <si>
    <t xml:space="preserve">P  OLIND  AR  A  P  ORCENT  AJE  </t>
  </si>
  <si>
    <t xml:space="preserve">PI  AP  OC  O  C  AS  OS  </t>
  </si>
  <si>
    <t xml:space="preserve">PI  AP  OC  O  P  ORCENT  AJE  </t>
  </si>
  <si>
    <t xml:space="preserve">T  AIW  AN  O  C  AS  OS  </t>
  </si>
  <si>
    <t xml:space="preserve">T  AIW  AN  O  P  ORCENT  AJE  </t>
  </si>
  <si>
    <t xml:space="preserve">WIW  A  C  AS  OS  </t>
  </si>
  <si>
    <t xml:space="preserve">WIW  A  RESULT  AD  O  </t>
  </si>
  <si>
    <t xml:space="preserve">C  AR  AP  AN  A  C  AS  OS  </t>
  </si>
  <si>
    <t xml:space="preserve">C  AR  AP  AN  A  RESULT  AD  OS  </t>
  </si>
  <si>
    <t>TUYUC  A  C  AS  OS</t>
  </si>
  <si>
    <t xml:space="preserve">TUYUC  A  P  ORCENY  AJE  </t>
  </si>
  <si>
    <t xml:space="preserve">K  AMËNTS  A  P  ORCENT  AJE  </t>
  </si>
  <si>
    <t xml:space="preserve">LETU  AM  A  C  AS  OS  </t>
  </si>
  <si>
    <t xml:space="preserve">LETU  AM  A  P  ORCENT  AJE  </t>
  </si>
  <si>
    <t xml:space="preserve">K  ARIJ  ON  A  C  AS  OS  </t>
  </si>
  <si>
    <t xml:space="preserve">K  ARIJ  ON  A  P  ORCENT  AJE  </t>
  </si>
  <si>
    <t>JUPD  A  C  AS  OS</t>
  </si>
  <si>
    <t xml:space="preserve">JUPD  A  P  ORCENT  AJE  </t>
  </si>
  <si>
    <t xml:space="preserve">B  AR  AS  AN  O  C  AS  O  </t>
  </si>
  <si>
    <t>B  AR  AS  AN  O  P  ORCENT  AJE</t>
  </si>
  <si>
    <t>MIS  AK  C  AS  OS</t>
  </si>
  <si>
    <t>MIS  AK  P  ORCENT  AJE</t>
  </si>
  <si>
    <t>KIZG  O  C  AS  OS</t>
  </si>
  <si>
    <t xml:space="preserve">KIZG  O  P  ORCENT  AJE  </t>
  </si>
  <si>
    <t xml:space="preserve">  OC  AIN  A  C  AS  OS  </t>
  </si>
  <si>
    <t xml:space="preserve">  OC  AIN  A  P  ORCENT  AJE</t>
  </si>
  <si>
    <t xml:space="preserve">Y  AGU  A  C  AS  OS  </t>
  </si>
  <si>
    <t xml:space="preserve">Y  AGU  A  P  ORCENT  AJE  </t>
  </si>
  <si>
    <t xml:space="preserve">MIR  AÑ  A  C  AS  OS  </t>
  </si>
  <si>
    <t xml:space="preserve">MIR  AÑ  A  P  ORCENT  AJE  </t>
  </si>
  <si>
    <t>W  AN  AN  O  C  AS  OS</t>
  </si>
  <si>
    <t xml:space="preserve">WANANO  PORCENTAJE  </t>
  </si>
  <si>
    <t>GUANE  CASOS</t>
  </si>
  <si>
    <t xml:space="preserve">GU  ANE  P  ORCENT  AJE  </t>
  </si>
  <si>
    <t>MOKANA  CASOS</t>
  </si>
  <si>
    <t xml:space="preserve">  MOKANA  PORCENTAJE  </t>
  </si>
  <si>
    <t>COCAMA  CASOS</t>
  </si>
  <si>
    <t xml:space="preserve">COCAMA  PORCENTAJE  </t>
  </si>
  <si>
    <t xml:space="preserve">KAKUA  CASOS  </t>
  </si>
  <si>
    <t xml:space="preserve">KAKUA  PORCENTAJE  </t>
  </si>
  <si>
    <t>QUILL  ACING  A  C  AS  OS</t>
  </si>
  <si>
    <t xml:space="preserve">QUILLACINGA  PORCENTAJE  </t>
  </si>
  <si>
    <t>TUKANO  CASOS</t>
  </si>
  <si>
    <t xml:space="preserve">TUKANO  PORCENTAJE  </t>
  </si>
  <si>
    <t xml:space="preserve">CURRIPACO  CASOS  </t>
  </si>
  <si>
    <t xml:space="preserve">CURRIPACO  PORCENT  AJE  </t>
  </si>
  <si>
    <t>TARIANO  CASOS</t>
  </si>
  <si>
    <t>TARIANO  PORCENT  AJE</t>
  </si>
  <si>
    <t xml:space="preserve">COREGUAJE  CASOS  </t>
  </si>
  <si>
    <t>COREGUAJE  PORCENTAJE</t>
  </si>
  <si>
    <t>INDIGENAS  BOLIVIA  CASOS</t>
  </si>
  <si>
    <t xml:space="preserve">INDIGENAS  BOLIVIA  PORCENT  AJE  </t>
  </si>
  <si>
    <t xml:space="preserve">CUBEO  CASOS  </t>
  </si>
  <si>
    <t xml:space="preserve">CUBEO  PORCENT  AJE  </t>
  </si>
  <si>
    <t>PUINAVE  CASOS</t>
  </si>
  <si>
    <t xml:space="preserve">PUINAVE  PORCENT  AJE  </t>
  </si>
  <si>
    <t>SIRIANO  CASOS</t>
  </si>
  <si>
    <t xml:space="preserve">SIRIANO  PORCENT  AJE  </t>
  </si>
  <si>
    <t>BETOYE  CASOS</t>
  </si>
  <si>
    <t xml:space="preserve">BETOYE  PORCENTAJE  </t>
  </si>
  <si>
    <t>FUENTE</t>
  </si>
  <si>
    <t>DANE</t>
  </si>
  <si>
    <t>SSSA</t>
  </si>
  <si>
    <t>MIGRACION COLOMBIA</t>
  </si>
  <si>
    <t xml:space="preserve">SUIN </t>
  </si>
  <si>
    <t>SUIN</t>
  </si>
  <si>
    <t>REGISTRADURIA</t>
  </si>
  <si>
    <t>MEDICINA LEGAL</t>
  </si>
  <si>
    <t>MEN</t>
  </si>
  <si>
    <t>SIRITI</t>
  </si>
  <si>
    <t>ANTIOQUIA</t>
  </si>
  <si>
    <t>95.30%</t>
  </si>
  <si>
    <t>96.00%</t>
  </si>
  <si>
    <t>97.10%</t>
  </si>
  <si>
    <t>110.80%</t>
  </si>
  <si>
    <t>96.10%</t>
  </si>
  <si>
    <t>89.02</t>
  </si>
  <si>
    <t>3.9</t>
  </si>
  <si>
    <t>Abejorral</t>
  </si>
  <si>
    <t>05002</t>
  </si>
  <si>
    <t>Oriente</t>
  </si>
  <si>
    <t>SD</t>
  </si>
  <si>
    <t>29.8%</t>
  </si>
  <si>
    <t>75.8%</t>
  </si>
  <si>
    <t>80.6%</t>
  </si>
  <si>
    <t>93.8%</t>
  </si>
  <si>
    <t>101.8%</t>
  </si>
  <si>
    <t>92.9%</t>
  </si>
  <si>
    <t>3,26</t>
  </si>
  <si>
    <t>7,59</t>
  </si>
  <si>
    <t>49,19</t>
  </si>
  <si>
    <t>48,41</t>
  </si>
  <si>
    <t>Abriaqui</t>
  </si>
  <si>
    <t>05004</t>
  </si>
  <si>
    <t>Occidente</t>
  </si>
  <si>
    <t>87.2%</t>
  </si>
  <si>
    <t>90.1%</t>
  </si>
  <si>
    <t>89.5%</t>
  </si>
  <si>
    <t>90.6%</t>
  </si>
  <si>
    <t>89.7%</t>
  </si>
  <si>
    <t>121.0%</t>
  </si>
  <si>
    <t>0,51</t>
  </si>
  <si>
    <t>1,62</t>
  </si>
  <si>
    <t>45,94</t>
  </si>
  <si>
    <t>43,50</t>
  </si>
  <si>
    <t>Alejandria</t>
  </si>
  <si>
    <t>05021</t>
  </si>
  <si>
    <t>18.8%</t>
  </si>
  <si>
    <t>84.4%</t>
  </si>
  <si>
    <t>85.4%</t>
  </si>
  <si>
    <t>86.8%</t>
  </si>
  <si>
    <t>100.0%</t>
  </si>
  <si>
    <t>87.9%</t>
  </si>
  <si>
    <t>2,30</t>
  </si>
  <si>
    <t>7,18</t>
  </si>
  <si>
    <t>48,83</t>
  </si>
  <si>
    <t>45,62</t>
  </si>
  <si>
    <t>Amaga</t>
  </si>
  <si>
    <t>05030</t>
  </si>
  <si>
    <t>Suroeste</t>
  </si>
  <si>
    <t>25.0%</t>
  </si>
  <si>
    <t>86.9%</t>
  </si>
  <si>
    <t>84.2%</t>
  </si>
  <si>
    <t>93.7%</t>
  </si>
  <si>
    <t>117.8%</t>
  </si>
  <si>
    <t>94.1%</t>
  </si>
  <si>
    <t>4,60</t>
  </si>
  <si>
    <t>8,25</t>
  </si>
  <si>
    <t>47,06</t>
  </si>
  <si>
    <t>45,50</t>
  </si>
  <si>
    <t>Amalfi</t>
  </si>
  <si>
    <t>05031</t>
  </si>
  <si>
    <t>Nordeste</t>
  </si>
  <si>
    <t>24.5%</t>
  </si>
  <si>
    <t>86.5%</t>
  </si>
  <si>
    <t>86.2%</t>
  </si>
  <si>
    <t>95.0%</t>
  </si>
  <si>
    <t>88.9%</t>
  </si>
  <si>
    <t>6,20</t>
  </si>
  <si>
    <t>9,00</t>
  </si>
  <si>
    <t>47,63</t>
  </si>
  <si>
    <t>46,65</t>
  </si>
  <si>
    <t>Andes</t>
  </si>
  <si>
    <t>05034</t>
  </si>
  <si>
    <t>19.2%</t>
  </si>
  <si>
    <t>72.4%</t>
  </si>
  <si>
    <t>78.2%</t>
  </si>
  <si>
    <t>82.3%</t>
  </si>
  <si>
    <t>116.4%</t>
  </si>
  <si>
    <t>81.7%</t>
  </si>
  <si>
    <t>5,12</t>
  </si>
  <si>
    <t>9,88</t>
  </si>
  <si>
    <t>48,45</t>
  </si>
  <si>
    <t>47,99</t>
  </si>
  <si>
    <t>Angelopolis</t>
  </si>
  <si>
    <t>05036</t>
  </si>
  <si>
    <t>195.6%</t>
  </si>
  <si>
    <t>87.5%</t>
  </si>
  <si>
    <t>89.3%</t>
  </si>
  <si>
    <t>114.3%</t>
  </si>
  <si>
    <t>93.0%</t>
  </si>
  <si>
    <t>5,17</t>
  </si>
  <si>
    <t>8,03</t>
  </si>
  <si>
    <t>49,16</t>
  </si>
  <si>
    <t>48,23</t>
  </si>
  <si>
    <t>Angostura</t>
  </si>
  <si>
    <t>05038</t>
  </si>
  <si>
    <t>Norte</t>
  </si>
  <si>
    <t>30.4%</t>
  </si>
  <si>
    <t>85.0%</t>
  </si>
  <si>
    <t>85.1%</t>
  </si>
  <si>
    <t>86.0%</t>
  </si>
  <si>
    <t>124.1%</t>
  </si>
  <si>
    <t>88.6%</t>
  </si>
  <si>
    <t>2,78</t>
  </si>
  <si>
    <t>6,43</t>
  </si>
  <si>
    <t>44,65</t>
  </si>
  <si>
    <t>42,76</t>
  </si>
  <si>
    <t>Anori</t>
  </si>
  <si>
    <t>05040</t>
  </si>
  <si>
    <t>27.0%</t>
  </si>
  <si>
    <t>82.1%</t>
  </si>
  <si>
    <t>84.6%</t>
  </si>
  <si>
    <t>104.1%</t>
  </si>
  <si>
    <t>4,73</t>
  </si>
  <si>
    <t>7,07</t>
  </si>
  <si>
    <t>44,85</t>
  </si>
  <si>
    <t>42,39</t>
  </si>
  <si>
    <t>Anza</t>
  </si>
  <si>
    <t>05044</t>
  </si>
  <si>
    <t>32.0%</t>
  </si>
  <si>
    <t>88.3%</t>
  </si>
  <si>
    <t>89.4%</t>
  </si>
  <si>
    <t>122.1%</t>
  </si>
  <si>
    <t>90.4%</t>
  </si>
  <si>
    <t>5,29</t>
  </si>
  <si>
    <t>1,13</t>
  </si>
  <si>
    <t>44,93</t>
  </si>
  <si>
    <t>Apartado</t>
  </si>
  <si>
    <t>05045</t>
  </si>
  <si>
    <t>Uraba</t>
  </si>
  <si>
    <t>30.6%</t>
  </si>
  <si>
    <t>76.6%</t>
  </si>
  <si>
    <t>81.3%</t>
  </si>
  <si>
    <t>81.5%</t>
  </si>
  <si>
    <t>80.4%</t>
  </si>
  <si>
    <t>114.5%</t>
  </si>
  <si>
    <t>87.1%</t>
  </si>
  <si>
    <t>S.D</t>
  </si>
  <si>
    <t>5,27</t>
  </si>
  <si>
    <t>2,45</t>
  </si>
  <si>
    <t>47,34</t>
  </si>
  <si>
    <t>45,66</t>
  </si>
  <si>
    <t>Arboletes</t>
  </si>
  <si>
    <t>05051</t>
  </si>
  <si>
    <t>159.0%</t>
  </si>
  <si>
    <t>99.0%</t>
  </si>
  <si>
    <t>100.7%</t>
  </si>
  <si>
    <t>99.3%</t>
  </si>
  <si>
    <t>96.4%</t>
  </si>
  <si>
    <t>102.4%</t>
  </si>
  <si>
    <t>97.2%</t>
  </si>
  <si>
    <t>1,89</t>
  </si>
  <si>
    <t>12,05</t>
  </si>
  <si>
    <t>44,08</t>
  </si>
  <si>
    <t>44,60</t>
  </si>
  <si>
    <t>Argelia</t>
  </si>
  <si>
    <t>05055</t>
  </si>
  <si>
    <t>23.4%</t>
  </si>
  <si>
    <t>90.8%</t>
  </si>
  <si>
    <t>86.1%</t>
  </si>
  <si>
    <t>90.3%</t>
  </si>
  <si>
    <t>103.9%</t>
  </si>
  <si>
    <t>87.4%</t>
  </si>
  <si>
    <t>3,69</t>
  </si>
  <si>
    <t>5,09</t>
  </si>
  <si>
    <t>45,13</t>
  </si>
  <si>
    <t>42,95</t>
  </si>
  <si>
    <t>Armenia</t>
  </si>
  <si>
    <t>05059</t>
  </si>
  <si>
    <t>12.4%</t>
  </si>
  <si>
    <t>91.3%</t>
  </si>
  <si>
    <t>90.7%</t>
  </si>
  <si>
    <t>91.1%</t>
  </si>
  <si>
    <t>106.1%</t>
  </si>
  <si>
    <t>94.7%</t>
  </si>
  <si>
    <t>3,18</t>
  </si>
  <si>
    <t>11,74</t>
  </si>
  <si>
    <t>50,71</t>
  </si>
  <si>
    <t>Barbosa</t>
  </si>
  <si>
    <t>05079</t>
  </si>
  <si>
    <t>Valle de Aburrá</t>
  </si>
  <si>
    <t>211.7%</t>
  </si>
  <si>
    <t>96.0%</t>
  </si>
  <si>
    <t>96.5%</t>
  </si>
  <si>
    <t>95.3%</t>
  </si>
  <si>
    <t>91.0%</t>
  </si>
  <si>
    <t>94.2%</t>
  </si>
  <si>
    <t>91.7%</t>
  </si>
  <si>
    <t>3,19</t>
  </si>
  <si>
    <t>7,04</t>
  </si>
  <si>
    <t>48,09</t>
  </si>
  <si>
    <t>47,08</t>
  </si>
  <si>
    <t>Bello</t>
  </si>
  <si>
    <t>05088</t>
  </si>
  <si>
    <t>83.5%</t>
  </si>
  <si>
    <t>97.1%</t>
  </si>
  <si>
    <t>137.2%</t>
  </si>
  <si>
    <t>3,29</t>
  </si>
  <si>
    <t>2,56</t>
  </si>
  <si>
    <t>50,27</t>
  </si>
  <si>
    <t>49,40</t>
  </si>
  <si>
    <t>Belmira</t>
  </si>
  <si>
    <t>05086</t>
  </si>
  <si>
    <t>35.2%</t>
  </si>
  <si>
    <t>99.8%</t>
  </si>
  <si>
    <t>100.6%</t>
  </si>
  <si>
    <t>81.8%</t>
  </si>
  <si>
    <t>110.9%</t>
  </si>
  <si>
    <t>81.2%</t>
  </si>
  <si>
    <t>3,33</t>
  </si>
  <si>
    <t>8,52</t>
  </si>
  <si>
    <t>45,37</t>
  </si>
  <si>
    <t>45,36</t>
  </si>
  <si>
    <t>Betania</t>
  </si>
  <si>
    <t>05091</t>
  </si>
  <si>
    <t>50.0%</t>
  </si>
  <si>
    <t>91.9%</t>
  </si>
  <si>
    <t>88.5%</t>
  </si>
  <si>
    <t>86.3%</t>
  </si>
  <si>
    <t>4,37</t>
  </si>
  <si>
    <t>10,85</t>
  </si>
  <si>
    <t>45,46</t>
  </si>
  <si>
    <t>Betulia</t>
  </si>
  <si>
    <t>05093</t>
  </si>
  <si>
    <t>25.7%</t>
  </si>
  <si>
    <t>89.1%</t>
  </si>
  <si>
    <t>89.6%</t>
  </si>
  <si>
    <t>93.5%</t>
  </si>
  <si>
    <t>95.1%</t>
  </si>
  <si>
    <t>7,96</t>
  </si>
  <si>
    <t>10,80</t>
  </si>
  <si>
    <t>44,57</t>
  </si>
  <si>
    <t>44,10</t>
  </si>
  <si>
    <t>Briceno</t>
  </si>
  <si>
    <t>05107</t>
  </si>
  <si>
    <t>33.2%</t>
  </si>
  <si>
    <t>76.2%</t>
  </si>
  <si>
    <t>78.4%</t>
  </si>
  <si>
    <t>76.0%</t>
  </si>
  <si>
    <t>98.1%</t>
  </si>
  <si>
    <t>76.7%</t>
  </si>
  <si>
    <t>7,64</t>
  </si>
  <si>
    <t>5,24</t>
  </si>
  <si>
    <t>44,20</t>
  </si>
  <si>
    <t>43,47</t>
  </si>
  <si>
    <t>Buritica</t>
  </si>
  <si>
    <t>05113</t>
  </si>
  <si>
    <t>73.0%</t>
  </si>
  <si>
    <t>91.2%</t>
  </si>
  <si>
    <t>112.9%</t>
  </si>
  <si>
    <t>93.9%</t>
  </si>
  <si>
    <t>5,06</t>
  </si>
  <si>
    <t>0,30</t>
  </si>
  <si>
    <t>44,29</t>
  </si>
  <si>
    <t>42,66</t>
  </si>
  <si>
    <t>Caceres</t>
  </si>
  <si>
    <t>05120</t>
  </si>
  <si>
    <t>Bajo Cauca</t>
  </si>
  <si>
    <t>77.6%</t>
  </si>
  <si>
    <t>53.9%</t>
  </si>
  <si>
    <t>59.2%</t>
  </si>
  <si>
    <t>68.6%</t>
  </si>
  <si>
    <t>77.5%</t>
  </si>
  <si>
    <t>2,85</t>
  </si>
  <si>
    <t>4,61</t>
  </si>
  <si>
    <t>46,22</t>
  </si>
  <si>
    <t>45,35</t>
  </si>
  <si>
    <t>Caicedo</t>
  </si>
  <si>
    <t>05125</t>
  </si>
  <si>
    <t>27.9%</t>
  </si>
  <si>
    <t>73.2%</t>
  </si>
  <si>
    <t>74.2%</t>
  </si>
  <si>
    <t>86.4%</t>
  </si>
  <si>
    <t>94.4%</t>
  </si>
  <si>
    <t>6,76</t>
  </si>
  <si>
    <t>0,14</t>
  </si>
  <si>
    <t>46,21</t>
  </si>
  <si>
    <t>45,30</t>
  </si>
  <si>
    <t>Caldas</t>
  </si>
  <si>
    <t>05129</t>
  </si>
  <si>
    <t>36.5%</t>
  </si>
  <si>
    <t>95.9%</t>
  </si>
  <si>
    <t>101.2%</t>
  </si>
  <si>
    <t>101.1%</t>
  </si>
  <si>
    <t>90.9%</t>
  </si>
  <si>
    <t>2,66</t>
  </si>
  <si>
    <t>7,82</t>
  </si>
  <si>
    <t>50,61</t>
  </si>
  <si>
    <t>50,77</t>
  </si>
  <si>
    <t>Campamento</t>
  </si>
  <si>
    <t>05134</t>
  </si>
  <si>
    <t>28.6%</t>
  </si>
  <si>
    <t>110.7%</t>
  </si>
  <si>
    <t>103.6%</t>
  </si>
  <si>
    <t>107.9%</t>
  </si>
  <si>
    <t>100.8%</t>
  </si>
  <si>
    <t>105.5%</t>
  </si>
  <si>
    <t>3,93</t>
  </si>
  <si>
    <t>47,56</t>
  </si>
  <si>
    <t>46,27</t>
  </si>
  <si>
    <t>Cañasgordas</t>
  </si>
  <si>
    <t>05138</t>
  </si>
  <si>
    <t>25.3%</t>
  </si>
  <si>
    <t>100.4%</t>
  </si>
  <si>
    <t>120.7%</t>
  </si>
  <si>
    <t>102.7%</t>
  </si>
  <si>
    <t>2,54</t>
  </si>
  <si>
    <t>1,09</t>
  </si>
  <si>
    <t>44,53</t>
  </si>
  <si>
    <t>42,60</t>
  </si>
  <si>
    <t>Caracolí</t>
  </si>
  <si>
    <t>05142</t>
  </si>
  <si>
    <t>Magdalena Medio</t>
  </si>
  <si>
    <t>30.2%</t>
  </si>
  <si>
    <t>105.7%</t>
  </si>
  <si>
    <t>92.2%</t>
  </si>
  <si>
    <t>1,43</t>
  </si>
  <si>
    <t>0,00</t>
  </si>
  <si>
    <t>45,59</t>
  </si>
  <si>
    <t>43,26</t>
  </si>
  <si>
    <t>Caramanta</t>
  </si>
  <si>
    <t>05145</t>
  </si>
  <si>
    <t>34.9%</t>
  </si>
  <si>
    <t>84.7%</t>
  </si>
  <si>
    <t>98.3%</t>
  </si>
  <si>
    <t>5,76</t>
  </si>
  <si>
    <t>1,52</t>
  </si>
  <si>
    <t>48,94</t>
  </si>
  <si>
    <t>48,29</t>
  </si>
  <si>
    <t>Carepa</t>
  </si>
  <si>
    <t>05147</t>
  </si>
  <si>
    <t>6.8%</t>
  </si>
  <si>
    <t>83.0%</t>
  </si>
  <si>
    <t>80.0%</t>
  </si>
  <si>
    <t>73.7%</t>
  </si>
  <si>
    <t>4,35</t>
  </si>
  <si>
    <t>3,77</t>
  </si>
  <si>
    <t>47,58</t>
  </si>
  <si>
    <t>45,70</t>
  </si>
  <si>
    <t>Carolina</t>
  </si>
  <si>
    <t>05150</t>
  </si>
  <si>
    <t>37.4%</t>
  </si>
  <si>
    <t>92.3%</t>
  </si>
  <si>
    <t>95.4%</t>
  </si>
  <si>
    <t>99.5%</t>
  </si>
  <si>
    <t>1,95</t>
  </si>
  <si>
    <t>8,59</t>
  </si>
  <si>
    <t>48,27</t>
  </si>
  <si>
    <t>49,33</t>
  </si>
  <si>
    <t>Caucasia</t>
  </si>
  <si>
    <t>05154</t>
  </si>
  <si>
    <t>46.4%</t>
  </si>
  <si>
    <t>104.8%</t>
  </si>
  <si>
    <t>110.5%</t>
  </si>
  <si>
    <t>2,83</t>
  </si>
  <si>
    <t>9,74</t>
  </si>
  <si>
    <t>47,86</t>
  </si>
  <si>
    <t>47,45</t>
  </si>
  <si>
    <t>Chigorodo</t>
  </si>
  <si>
    <t>05172</t>
  </si>
  <si>
    <t>376.2%</t>
  </si>
  <si>
    <t>84.8%</t>
  </si>
  <si>
    <t>6,40</t>
  </si>
  <si>
    <t>9,96</t>
  </si>
  <si>
    <t>46,54</t>
  </si>
  <si>
    <t>45,68</t>
  </si>
  <si>
    <t>Cisneros</t>
  </si>
  <si>
    <t>05190</t>
  </si>
  <si>
    <t>3.7%</t>
  </si>
  <si>
    <t>126.9%</t>
  </si>
  <si>
    <t>115.4%</t>
  </si>
  <si>
    <t>3,65</t>
  </si>
  <si>
    <t>4,47</t>
  </si>
  <si>
    <t>45,04</t>
  </si>
  <si>
    <t>43,21</t>
  </si>
  <si>
    <t>Ciudad Bolivar</t>
  </si>
  <si>
    <t>05101</t>
  </si>
  <si>
    <t>330.9%</t>
  </si>
  <si>
    <t>116.2%</t>
  </si>
  <si>
    <t>110.4%</t>
  </si>
  <si>
    <t>111.3%</t>
  </si>
  <si>
    <t>8,48</t>
  </si>
  <si>
    <t>12,43</t>
  </si>
  <si>
    <t>50,08</t>
  </si>
  <si>
    <t>50,31</t>
  </si>
  <si>
    <t>Cocorna</t>
  </si>
  <si>
    <t>05197</t>
  </si>
  <si>
    <t>46.2%</t>
  </si>
  <si>
    <t>76.4%</t>
  </si>
  <si>
    <t>109.8%</t>
  </si>
  <si>
    <t>11,41</t>
  </si>
  <si>
    <t>48,51</t>
  </si>
  <si>
    <t>48,78</t>
  </si>
  <si>
    <t>Concepcion</t>
  </si>
  <si>
    <t>05206</t>
  </si>
  <si>
    <t>38.5%</t>
  </si>
  <si>
    <t>74.0%</t>
  </si>
  <si>
    <t>68.0%</t>
  </si>
  <si>
    <t>72.0%</t>
  </si>
  <si>
    <t>2,48</t>
  </si>
  <si>
    <t>5,53</t>
  </si>
  <si>
    <t>44,40</t>
  </si>
  <si>
    <t>43,19</t>
  </si>
  <si>
    <t>Concordia</t>
  </si>
  <si>
    <t>05209</t>
  </si>
  <si>
    <t>31.2%</t>
  </si>
  <si>
    <t>96.8%</t>
  </si>
  <si>
    <t>164.6%</t>
  </si>
  <si>
    <t>12,01</t>
  </si>
  <si>
    <t>46,30</t>
  </si>
  <si>
    <t>45,53</t>
  </si>
  <si>
    <t>Copacabana</t>
  </si>
  <si>
    <t>05212</t>
  </si>
  <si>
    <t>34.5%</t>
  </si>
  <si>
    <t>111.9%</t>
  </si>
  <si>
    <t>7,71</t>
  </si>
  <si>
    <t>52,23</t>
  </si>
  <si>
    <t>52,50</t>
  </si>
  <si>
    <t>Dabeiba</t>
  </si>
  <si>
    <t>05234</t>
  </si>
  <si>
    <t>35.0%</t>
  </si>
  <si>
    <t>111.1%</t>
  </si>
  <si>
    <t>104.4%</t>
  </si>
  <si>
    <t>113.3%</t>
  </si>
  <si>
    <t>3,92</t>
  </si>
  <si>
    <t>0,94</t>
  </si>
  <si>
    <t>44,81</t>
  </si>
  <si>
    <t>42,93</t>
  </si>
  <si>
    <t>Donmatias</t>
  </si>
  <si>
    <t>05237</t>
  </si>
  <si>
    <t>61.7%</t>
  </si>
  <si>
    <t>102.0%</t>
  </si>
  <si>
    <t>97.0%</t>
  </si>
  <si>
    <t>127.3%</t>
  </si>
  <si>
    <t>5,42</t>
  </si>
  <si>
    <t>6,26</t>
  </si>
  <si>
    <t>Ebejico</t>
  </si>
  <si>
    <t>05240</t>
  </si>
  <si>
    <t>31.3%</t>
  </si>
  <si>
    <t>71.4%</t>
  </si>
  <si>
    <t>96.6%</t>
  </si>
  <si>
    <t>72.9%</t>
  </si>
  <si>
    <t>9,56</t>
  </si>
  <si>
    <t>47,16</t>
  </si>
  <si>
    <t>46,60</t>
  </si>
  <si>
    <t>El Bagre</t>
  </si>
  <si>
    <t>05250</t>
  </si>
  <si>
    <t>63.2%</t>
  </si>
  <si>
    <t>86.7%</t>
  </si>
  <si>
    <t>82.7%</t>
  </si>
  <si>
    <t>90.5%</t>
  </si>
  <si>
    <t>132.0%</t>
  </si>
  <si>
    <t>98.6%</t>
  </si>
  <si>
    <t>4,65</t>
  </si>
  <si>
    <t>5,50</t>
  </si>
  <si>
    <t>45,19</t>
  </si>
  <si>
    <t>43,06</t>
  </si>
  <si>
    <t>El Carmen de Viboral</t>
  </si>
  <si>
    <t>05148</t>
  </si>
  <si>
    <t>23.7%</t>
  </si>
  <si>
    <t>78.9%</t>
  </si>
  <si>
    <t>85.2%</t>
  </si>
  <si>
    <t>67.5%</t>
  </si>
  <si>
    <t>2,07</t>
  </si>
  <si>
    <t>7,32</t>
  </si>
  <si>
    <t>51,61</t>
  </si>
  <si>
    <t>52,43</t>
  </si>
  <si>
    <t>El Santuario</t>
  </si>
  <si>
    <t>05697</t>
  </si>
  <si>
    <t>19.7%</t>
  </si>
  <si>
    <t>81.0%</t>
  </si>
  <si>
    <t>97.7%</t>
  </si>
  <si>
    <t>3,64</t>
  </si>
  <si>
    <t>5,14</t>
  </si>
  <si>
    <t>50,46</t>
  </si>
  <si>
    <t>50,15</t>
  </si>
  <si>
    <t>Entrerrios</t>
  </si>
  <si>
    <t>05264</t>
  </si>
  <si>
    <t>36.4%</t>
  </si>
  <si>
    <t>128.8%</t>
  </si>
  <si>
    <t>143.9%</t>
  </si>
  <si>
    <t>110.8%</t>
  </si>
  <si>
    <t>123.1%</t>
  </si>
  <si>
    <t>3,70</t>
  </si>
  <si>
    <t>5,03</t>
  </si>
  <si>
    <t>54,43</t>
  </si>
  <si>
    <t>Envigado</t>
  </si>
  <si>
    <t>05266</t>
  </si>
  <si>
    <t>11.7%</t>
  </si>
  <si>
    <t>75.0%</t>
  </si>
  <si>
    <t>105.3%</t>
  </si>
  <si>
    <t>1,72</t>
  </si>
  <si>
    <t>3,88</t>
  </si>
  <si>
    <t>54,55</t>
  </si>
  <si>
    <t>56,56</t>
  </si>
  <si>
    <t>Fredonia</t>
  </si>
  <si>
    <t>05282</t>
  </si>
  <si>
    <t>110.3%</t>
  </si>
  <si>
    <t>108.4%</t>
  </si>
  <si>
    <t>109.3%</t>
  </si>
  <si>
    <t>100.9%</t>
  </si>
  <si>
    <t>102.8%</t>
  </si>
  <si>
    <t>2,95</t>
  </si>
  <si>
    <t>46,87</t>
  </si>
  <si>
    <t>45,29</t>
  </si>
  <si>
    <t>Frontino</t>
  </si>
  <si>
    <t>05284</t>
  </si>
  <si>
    <t>13.8%</t>
  </si>
  <si>
    <t>103.4%</t>
  </si>
  <si>
    <t>96.2%</t>
  </si>
  <si>
    <t>130.8%</t>
  </si>
  <si>
    <t>11,09</t>
  </si>
  <si>
    <t>48,26</t>
  </si>
  <si>
    <t>46,67</t>
  </si>
  <si>
    <t>Giraldo</t>
  </si>
  <si>
    <t>05306</t>
  </si>
  <si>
    <t>50.7%</t>
  </si>
  <si>
    <t>94.9%</t>
  </si>
  <si>
    <t>95.6%</t>
  </si>
  <si>
    <t>97.8%</t>
  </si>
  <si>
    <t>101.5%</t>
  </si>
  <si>
    <t>6,60</t>
  </si>
  <si>
    <t>3,48</t>
  </si>
  <si>
    <t>48,22</t>
  </si>
  <si>
    <t>47,47</t>
  </si>
  <si>
    <t>Girardota</t>
  </si>
  <si>
    <t>05308</t>
  </si>
  <si>
    <t>27.6%</t>
  </si>
  <si>
    <t>68.4%</t>
  </si>
  <si>
    <t>64.9%</t>
  </si>
  <si>
    <t>83.7%</t>
  </si>
  <si>
    <t>103.5%</t>
  </si>
  <si>
    <t>3,04</t>
  </si>
  <si>
    <t>6,29</t>
  </si>
  <si>
    <t>50,53</t>
  </si>
  <si>
    <t>50,66</t>
  </si>
  <si>
    <t>Gomez Plata</t>
  </si>
  <si>
    <t>05310</t>
  </si>
  <si>
    <t>18.6%</t>
  </si>
  <si>
    <t>92.7%</t>
  </si>
  <si>
    <t>98.0%</t>
  </si>
  <si>
    <t>10,75</t>
  </si>
  <si>
    <t>47,39</t>
  </si>
  <si>
    <t>48,98</t>
  </si>
  <si>
    <t>Granada</t>
  </si>
  <si>
    <t>05313</t>
  </si>
  <si>
    <t>16.3%</t>
  </si>
  <si>
    <t>104.0%</t>
  </si>
  <si>
    <t>1,15</t>
  </si>
  <si>
    <t>9,23</t>
  </si>
  <si>
    <t>50,75</t>
  </si>
  <si>
    <t>52,76</t>
  </si>
  <si>
    <t>Guadalupe</t>
  </si>
  <si>
    <t>05315</t>
  </si>
  <si>
    <t>22.8%</t>
  </si>
  <si>
    <t>74.8%</t>
  </si>
  <si>
    <t>71.5%</t>
  </si>
  <si>
    <t>75.6%</t>
  </si>
  <si>
    <t>1,49</t>
  </si>
  <si>
    <t>12,10</t>
  </si>
  <si>
    <t>46,01</t>
  </si>
  <si>
    <t>Guarne</t>
  </si>
  <si>
    <t>05318</t>
  </si>
  <si>
    <t>20.7%</t>
  </si>
  <si>
    <t>101.4%</t>
  </si>
  <si>
    <t>2,88</t>
  </si>
  <si>
    <t>7,58</t>
  </si>
  <si>
    <t>50,50</t>
  </si>
  <si>
    <t>51,31</t>
  </si>
  <si>
    <t>Guatape</t>
  </si>
  <si>
    <t>05321</t>
  </si>
  <si>
    <t>11.2%</t>
  </si>
  <si>
    <t>52.8%</t>
  </si>
  <si>
    <t>56.2%</t>
  </si>
  <si>
    <t>2,37</t>
  </si>
  <si>
    <t>6,59</t>
  </si>
  <si>
    <t>49,42</t>
  </si>
  <si>
    <t>50,54</t>
  </si>
  <si>
    <t>Heliconia</t>
  </si>
  <si>
    <t>05347</t>
  </si>
  <si>
    <t>34.8%</t>
  </si>
  <si>
    <t>85.9%</t>
  </si>
  <si>
    <t>79.3%</t>
  </si>
  <si>
    <t>4,67</t>
  </si>
  <si>
    <t>3,89</t>
  </si>
  <si>
    <t>48,00</t>
  </si>
  <si>
    <t>47,15</t>
  </si>
  <si>
    <t>Hispania</t>
  </si>
  <si>
    <t>05353</t>
  </si>
  <si>
    <t>39.0%</t>
  </si>
  <si>
    <t>80.5%</t>
  </si>
  <si>
    <t>4,28</t>
  </si>
  <si>
    <t>10,86</t>
  </si>
  <si>
    <t>50,73</t>
  </si>
  <si>
    <t>54,14</t>
  </si>
  <si>
    <t>Itagui</t>
  </si>
  <si>
    <t>05360</t>
  </si>
  <si>
    <t>28.1%</t>
  </si>
  <si>
    <t>78.1%</t>
  </si>
  <si>
    <t>125.0%</t>
  </si>
  <si>
    <t>2,57</t>
  </si>
  <si>
    <t>1,30</t>
  </si>
  <si>
    <t>51,26</t>
  </si>
  <si>
    <t>50,45</t>
  </si>
  <si>
    <t>Ituango</t>
  </si>
  <si>
    <t>05361</t>
  </si>
  <si>
    <t>17.1%</t>
  </si>
  <si>
    <t>82.5%</t>
  </si>
  <si>
    <t>106.5%</t>
  </si>
  <si>
    <t>5,26</t>
  </si>
  <si>
    <t>44,61</t>
  </si>
  <si>
    <t>42,78</t>
  </si>
  <si>
    <t>Jardin</t>
  </si>
  <si>
    <t>05364</t>
  </si>
  <si>
    <t>23.3%</t>
  </si>
  <si>
    <t>101.7%</t>
  </si>
  <si>
    <t>103.3%</t>
  </si>
  <si>
    <t>93.4%</t>
  </si>
  <si>
    <t>4,43</t>
  </si>
  <si>
    <t>51,17</t>
  </si>
  <si>
    <t>49,30</t>
  </si>
  <si>
    <t>Jericó</t>
  </si>
  <si>
    <t>05368</t>
  </si>
  <si>
    <t>31.8%</t>
  </si>
  <si>
    <t>89.8%</t>
  </si>
  <si>
    <t>71.6%</t>
  </si>
  <si>
    <t>91.8%</t>
  </si>
  <si>
    <t>2,70</t>
  </si>
  <si>
    <t>3,96</t>
  </si>
  <si>
    <t>49,52</t>
  </si>
  <si>
    <t>La Ceja</t>
  </si>
  <si>
    <t>05376</t>
  </si>
  <si>
    <t>22.08</t>
  </si>
  <si>
    <t>21.2%</t>
  </si>
  <si>
    <t>95.5%</t>
  </si>
  <si>
    <t>104.5%</t>
  </si>
  <si>
    <t>95.7%</t>
  </si>
  <si>
    <t>2,00</t>
  </si>
  <si>
    <t>52,37</t>
  </si>
  <si>
    <t>La Estrella</t>
  </si>
  <si>
    <t>05380</t>
  </si>
  <si>
    <t>48.5%</t>
  </si>
  <si>
    <t>92.1%</t>
  </si>
  <si>
    <t>3,46</t>
  </si>
  <si>
    <t>52,25</t>
  </si>
  <si>
    <t>51,94</t>
  </si>
  <si>
    <t>La Pintada</t>
  </si>
  <si>
    <t>05390</t>
  </si>
  <si>
    <t>28.5%</t>
  </si>
  <si>
    <t>78.0%</t>
  </si>
  <si>
    <t>10,36</t>
  </si>
  <si>
    <t>10,30</t>
  </si>
  <si>
    <t>47,69</t>
  </si>
  <si>
    <t>45,47</t>
  </si>
  <si>
    <t>La Unión</t>
  </si>
  <si>
    <t>05400</t>
  </si>
  <si>
    <t>83.6%</t>
  </si>
  <si>
    <t>5,45</t>
  </si>
  <si>
    <t>Liborina</t>
  </si>
  <si>
    <t>05411</t>
  </si>
  <si>
    <t>29.2%</t>
  </si>
  <si>
    <t>107.6%</t>
  </si>
  <si>
    <t>118.2%</t>
  </si>
  <si>
    <t>1,91</t>
  </si>
  <si>
    <t>44,77</t>
  </si>
  <si>
    <t>42,06</t>
  </si>
  <si>
    <t>Maceo</t>
  </si>
  <si>
    <t>05425</t>
  </si>
  <si>
    <t>38.8%</t>
  </si>
  <si>
    <t>109.5%</t>
  </si>
  <si>
    <t>105.1%</t>
  </si>
  <si>
    <t>106.0%</t>
  </si>
  <si>
    <t>106.9%</t>
  </si>
  <si>
    <t>6,69</t>
  </si>
  <si>
    <t>8,22</t>
  </si>
  <si>
    <t>44,66</t>
  </si>
  <si>
    <t>Marinilla</t>
  </si>
  <si>
    <t>05440</t>
  </si>
  <si>
    <t>65.0%</t>
  </si>
  <si>
    <t>81.6%</t>
  </si>
  <si>
    <t>3,91</t>
  </si>
  <si>
    <t>7,19</t>
  </si>
  <si>
    <t>51,00</t>
  </si>
  <si>
    <t>51,39</t>
  </si>
  <si>
    <t>Medellin</t>
  </si>
  <si>
    <t>05001</t>
  </si>
  <si>
    <t>E</t>
  </si>
  <si>
    <t>34.1%</t>
  </si>
  <si>
    <t>3,58</t>
  </si>
  <si>
    <t>1,54</t>
  </si>
  <si>
    <t>50,84</t>
  </si>
  <si>
    <t>50,35</t>
  </si>
  <si>
    <t>Montebello</t>
  </si>
  <si>
    <t>05467</t>
  </si>
  <si>
    <t>139.6%</t>
  </si>
  <si>
    <t>92.0%</t>
  </si>
  <si>
    <t>93.2%</t>
  </si>
  <si>
    <t>101.9%</t>
  </si>
  <si>
    <t>0,86</t>
  </si>
  <si>
    <t>45,84</t>
  </si>
  <si>
    <t>45,73</t>
  </si>
  <si>
    <t>Murindó</t>
  </si>
  <si>
    <t>05475</t>
  </si>
  <si>
    <t>37.0%</t>
  </si>
  <si>
    <t>74.9%</t>
  </si>
  <si>
    <t>79.1%</t>
  </si>
  <si>
    <t>82.6%</t>
  </si>
  <si>
    <t>96.3%</t>
  </si>
  <si>
    <t>1,38</t>
  </si>
  <si>
    <t>45,38</t>
  </si>
  <si>
    <t>41,69</t>
  </si>
  <si>
    <t>Mutatá</t>
  </si>
  <si>
    <t>05480</t>
  </si>
  <si>
    <t>61.0%</t>
  </si>
  <si>
    <t>106.8%</t>
  </si>
  <si>
    <t>115.3%</t>
  </si>
  <si>
    <t>3,42</t>
  </si>
  <si>
    <t>45,26</t>
  </si>
  <si>
    <t>44,05</t>
  </si>
  <si>
    <t>Nariño</t>
  </si>
  <si>
    <t>05483</t>
  </si>
  <si>
    <t>103.1%</t>
  </si>
  <si>
    <t>4,63</t>
  </si>
  <si>
    <t>10,58</t>
  </si>
  <si>
    <t>44,45</t>
  </si>
  <si>
    <t>42,10</t>
  </si>
  <si>
    <t>Nechí</t>
  </si>
  <si>
    <t>05495</t>
  </si>
  <si>
    <t>8.6%</t>
  </si>
  <si>
    <t>90.0%</t>
  </si>
  <si>
    <t>98.8%</t>
  </si>
  <si>
    <t>105.2%</t>
  </si>
  <si>
    <t>5,32</t>
  </si>
  <si>
    <t>3,17</t>
  </si>
  <si>
    <t>42,64</t>
  </si>
  <si>
    <t>Necoclí</t>
  </si>
  <si>
    <t>05490</t>
  </si>
  <si>
    <t>19.5%</t>
  </si>
  <si>
    <t>106.2%</t>
  </si>
  <si>
    <t>4,19</t>
  </si>
  <si>
    <t>10,67</t>
  </si>
  <si>
    <t>43,64</t>
  </si>
  <si>
    <t>42,65</t>
  </si>
  <si>
    <t>Olaya</t>
  </si>
  <si>
    <t>05501</t>
  </si>
  <si>
    <t>29.5%</t>
  </si>
  <si>
    <t>79.6%</t>
  </si>
  <si>
    <t>69.4%</t>
  </si>
  <si>
    <t>2,15</t>
  </si>
  <si>
    <t>8,26</t>
  </si>
  <si>
    <t>47,09</t>
  </si>
  <si>
    <t>44,31</t>
  </si>
  <si>
    <t>Peñol</t>
  </si>
  <si>
    <t>05541</t>
  </si>
  <si>
    <t>9.5%</t>
  </si>
  <si>
    <t>98.5%</t>
  </si>
  <si>
    <t>94.5%</t>
  </si>
  <si>
    <t>97.3%</t>
  </si>
  <si>
    <t>1,73</t>
  </si>
  <si>
    <t>1,37</t>
  </si>
  <si>
    <t>49,07</t>
  </si>
  <si>
    <t>51,14</t>
  </si>
  <si>
    <t>Peque</t>
  </si>
  <si>
    <t>05543</t>
  </si>
  <si>
    <t>6.6%</t>
  </si>
  <si>
    <t>85.5%</t>
  </si>
  <si>
    <t>5,66</t>
  </si>
  <si>
    <t>10,13</t>
  </si>
  <si>
    <t>44,52</t>
  </si>
  <si>
    <t>43,01</t>
  </si>
  <si>
    <t>Pueblorrico</t>
  </si>
  <si>
    <t>05576</t>
  </si>
  <si>
    <t>1.4%</t>
  </si>
  <si>
    <t>115.9%</t>
  </si>
  <si>
    <t>108.5%</t>
  </si>
  <si>
    <t>118.3%</t>
  </si>
  <si>
    <t>7,77</t>
  </si>
  <si>
    <t>15,85</t>
  </si>
  <si>
    <t>48,13</t>
  </si>
  <si>
    <t>47,61</t>
  </si>
  <si>
    <t>Puerto Berrio</t>
  </si>
  <si>
    <t>05579</t>
  </si>
  <si>
    <t>100.3%</t>
  </si>
  <si>
    <t>112.3%</t>
  </si>
  <si>
    <t>3,75</t>
  </si>
  <si>
    <t>4,91</t>
  </si>
  <si>
    <t>142.56</t>
  </si>
  <si>
    <t>45,10</t>
  </si>
  <si>
    <t>43,07</t>
  </si>
  <si>
    <t>Puerto Nare</t>
  </si>
  <si>
    <t>05585</t>
  </si>
  <si>
    <t>11.1%</t>
  </si>
  <si>
    <t>107.4%</t>
  </si>
  <si>
    <t>4,44</t>
  </si>
  <si>
    <t>9,67</t>
  </si>
  <si>
    <t>46,58</t>
  </si>
  <si>
    <t>46,36</t>
  </si>
  <si>
    <t>Puerto Triunfo</t>
  </si>
  <si>
    <t>05591</t>
  </si>
  <si>
    <t>10.3%</t>
  </si>
  <si>
    <t>93.1%</t>
  </si>
  <si>
    <t>96.9%</t>
  </si>
  <si>
    <t>7,21</t>
  </si>
  <si>
    <t>15,45</t>
  </si>
  <si>
    <t>49,48</t>
  </si>
  <si>
    <t>48,47</t>
  </si>
  <si>
    <t>Remedios</t>
  </si>
  <si>
    <t>05604</t>
  </si>
  <si>
    <t>32.4%</t>
  </si>
  <si>
    <t>84.5%</t>
  </si>
  <si>
    <t>83.8%</t>
  </si>
  <si>
    <t>84.1%</t>
  </si>
  <si>
    <t>3,97</t>
  </si>
  <si>
    <t>8,18</t>
  </si>
  <si>
    <t>43,57</t>
  </si>
  <si>
    <t>Retiro</t>
  </si>
  <si>
    <t>05607</t>
  </si>
  <si>
    <t>8.4%</t>
  </si>
  <si>
    <t>106.7%</t>
  </si>
  <si>
    <t>2,19</t>
  </si>
  <si>
    <t>49,12</t>
  </si>
  <si>
    <t>48,84</t>
  </si>
  <si>
    <t>Rionegro</t>
  </si>
  <si>
    <t>05615</t>
  </si>
  <si>
    <t>2.3%</t>
  </si>
  <si>
    <t>96.1%</t>
  </si>
  <si>
    <t>95.2%</t>
  </si>
  <si>
    <t>113.6%</t>
  </si>
  <si>
    <t>4,33</t>
  </si>
  <si>
    <t>2,60</t>
  </si>
  <si>
    <t>51,05</t>
  </si>
  <si>
    <t>51,27</t>
  </si>
  <si>
    <t>Sabanalarga</t>
  </si>
  <si>
    <t>05628</t>
  </si>
  <si>
    <t>125.7%</t>
  </si>
  <si>
    <t>148.5%</t>
  </si>
  <si>
    <t>6,50</t>
  </si>
  <si>
    <t>9,25</t>
  </si>
  <si>
    <t>43,02</t>
  </si>
  <si>
    <t>43,11</t>
  </si>
  <si>
    <t>Sabaneta</t>
  </si>
  <si>
    <t>05631</t>
  </si>
  <si>
    <t>35.4%</t>
  </si>
  <si>
    <t>102.9%</t>
  </si>
  <si>
    <t>102.5%</t>
  </si>
  <si>
    <t>110.0%</t>
  </si>
  <si>
    <t>130.0%</t>
  </si>
  <si>
    <t>3,85</t>
  </si>
  <si>
    <t>5,11</t>
  </si>
  <si>
    <t>54,89</t>
  </si>
  <si>
    <t>55,49</t>
  </si>
  <si>
    <t>Salgar</t>
  </si>
  <si>
    <t>05642</t>
  </si>
  <si>
    <t>21.5%</t>
  </si>
  <si>
    <t>6,02</t>
  </si>
  <si>
    <t>10,21</t>
  </si>
  <si>
    <t>46,78</t>
  </si>
  <si>
    <t>44,24</t>
  </si>
  <si>
    <t>San Andres de Cuerquia</t>
  </si>
  <si>
    <t>05647</t>
  </si>
  <si>
    <t>106.4%</t>
  </si>
  <si>
    <t>98.7%</t>
  </si>
  <si>
    <t>129.6%</t>
  </si>
  <si>
    <t>110.1%</t>
  </si>
  <si>
    <t>2,27</t>
  </si>
  <si>
    <t>6,06</t>
  </si>
  <si>
    <t>45,31</t>
  </si>
  <si>
    <t>44,99</t>
  </si>
  <si>
    <t>San Carlos</t>
  </si>
  <si>
    <t>05649</t>
  </si>
  <si>
    <t>10.4%</t>
  </si>
  <si>
    <t>93.6%</t>
  </si>
  <si>
    <t>86.6%</t>
  </si>
  <si>
    <t>100.5%</t>
  </si>
  <si>
    <t>106.6%</t>
  </si>
  <si>
    <t>5,40</t>
  </si>
  <si>
    <t>8,69</t>
  </si>
  <si>
    <t>48,19</t>
  </si>
  <si>
    <t>46,26</t>
  </si>
  <si>
    <t>San Francisco</t>
  </si>
  <si>
    <t>05652</t>
  </si>
  <si>
    <t>6.7%</t>
  </si>
  <si>
    <t>108.0%</t>
  </si>
  <si>
    <t>104.2%</t>
  </si>
  <si>
    <t>3,13</t>
  </si>
  <si>
    <t>10,73</t>
  </si>
  <si>
    <t>48,59</t>
  </si>
  <si>
    <t>San Jerónimo</t>
  </si>
  <si>
    <t>05656</t>
  </si>
  <si>
    <t>20.6%</t>
  </si>
  <si>
    <t>77.7%</t>
  </si>
  <si>
    <t>85.3%</t>
  </si>
  <si>
    <t>93.3%</t>
  </si>
  <si>
    <t>3,54</t>
  </si>
  <si>
    <t>46,18</t>
  </si>
  <si>
    <t>44,59</t>
  </si>
  <si>
    <t>San Jose de la Montaña</t>
  </si>
  <si>
    <t>05658</t>
  </si>
  <si>
    <t>7,66</t>
  </si>
  <si>
    <t>51,72</t>
  </si>
  <si>
    <t>49,90</t>
  </si>
  <si>
    <t>San Juan de Uraba</t>
  </si>
  <si>
    <t>05659</t>
  </si>
  <si>
    <t>15.9%</t>
  </si>
  <si>
    <t>92.4%</t>
  </si>
  <si>
    <t>77.9%</t>
  </si>
  <si>
    <t>94.3%</t>
  </si>
  <si>
    <t>94.0%</t>
  </si>
  <si>
    <t>3,07</t>
  </si>
  <si>
    <t>12,29</t>
  </si>
  <si>
    <t>44,21</t>
  </si>
  <si>
    <t>San Luis</t>
  </si>
  <si>
    <t>05660</t>
  </si>
  <si>
    <t>49.3%</t>
  </si>
  <si>
    <t>89.9%</t>
  </si>
  <si>
    <t>89.2%</t>
  </si>
  <si>
    <t>7,40</t>
  </si>
  <si>
    <t>10,24</t>
  </si>
  <si>
    <t>44,12</t>
  </si>
  <si>
    <t>San Pedro de los Milagros</t>
  </si>
  <si>
    <t>05664</t>
  </si>
  <si>
    <t>113.8%</t>
  </si>
  <si>
    <t>117.2%</t>
  </si>
  <si>
    <t>68.9%</t>
  </si>
  <si>
    <t>2,67</t>
  </si>
  <si>
    <t>6,18</t>
  </si>
  <si>
    <t>49,68</t>
  </si>
  <si>
    <t>49,28</t>
  </si>
  <si>
    <t>San Pedro de Uraba</t>
  </si>
  <si>
    <t>05665</t>
  </si>
  <si>
    <t>2,46</t>
  </si>
  <si>
    <t>45,33</t>
  </si>
  <si>
    <t>44,67</t>
  </si>
  <si>
    <t xml:space="preserve">San Rafael </t>
  </si>
  <si>
    <t>05667</t>
  </si>
  <si>
    <t>36.2%</t>
  </si>
  <si>
    <t>84.3%</t>
  </si>
  <si>
    <t>3,35</t>
  </si>
  <si>
    <t>8,49</t>
  </si>
  <si>
    <t>47,32</t>
  </si>
  <si>
    <t>San Roque</t>
  </si>
  <si>
    <t>05670</t>
  </si>
  <si>
    <t>180.9%</t>
  </si>
  <si>
    <t>5,83</t>
  </si>
  <si>
    <t>O</t>
  </si>
  <si>
    <t>San vicente Ferrer</t>
  </si>
  <si>
    <t>05674</t>
  </si>
  <si>
    <t>16.7%</t>
  </si>
  <si>
    <t>63.0%</t>
  </si>
  <si>
    <t>64.8%</t>
  </si>
  <si>
    <t>61.1%</t>
  </si>
  <si>
    <t>7,49</t>
  </si>
  <si>
    <t>48,28</t>
  </si>
  <si>
    <t>49,27</t>
  </si>
  <si>
    <t>Santa Barbara</t>
  </si>
  <si>
    <t>05679</t>
  </si>
  <si>
    <t>53.6%</t>
  </si>
  <si>
    <t>88.2%</t>
  </si>
  <si>
    <t>78.6%</t>
  </si>
  <si>
    <t>2,42</t>
  </si>
  <si>
    <t>7,81</t>
  </si>
  <si>
    <t>48,63</t>
  </si>
  <si>
    <t>48,60</t>
  </si>
  <si>
    <t>Santa Fe de Antioquia</t>
  </si>
  <si>
    <t>05042</t>
  </si>
  <si>
    <t>75.1%</t>
  </si>
  <si>
    <t>91.6%</t>
  </si>
  <si>
    <t>3,38</t>
  </si>
  <si>
    <t>6,05</t>
  </si>
  <si>
    <t>48,64</t>
  </si>
  <si>
    <t>48,32</t>
  </si>
  <si>
    <t>Santa Rosa de Osos</t>
  </si>
  <si>
    <t>05686</t>
  </si>
  <si>
    <t>13.0%</t>
  </si>
  <si>
    <t>5,88</t>
  </si>
  <si>
    <t>46,85</t>
  </si>
  <si>
    <t>Santo domingo</t>
  </si>
  <si>
    <t>05690</t>
  </si>
  <si>
    <t>49.4%</t>
  </si>
  <si>
    <t>103.2%</t>
  </si>
  <si>
    <t>101.3%</t>
  </si>
  <si>
    <t>2,89</t>
  </si>
  <si>
    <t>46,41</t>
  </si>
  <si>
    <t>45,63</t>
  </si>
  <si>
    <t>Segovia</t>
  </si>
  <si>
    <t>05736</t>
  </si>
  <si>
    <t>103.8%</t>
  </si>
  <si>
    <t>108.7%</t>
  </si>
  <si>
    <t>90.2%</t>
  </si>
  <si>
    <t>4,09</t>
  </si>
  <si>
    <t>3,32</t>
  </si>
  <si>
    <t>46,12</t>
  </si>
  <si>
    <t>Sonsón</t>
  </si>
  <si>
    <t>05756</t>
  </si>
  <si>
    <t>79.2%</t>
  </si>
  <si>
    <t>85.7%</t>
  </si>
  <si>
    <t>4,27</t>
  </si>
  <si>
    <t>8,07</t>
  </si>
  <si>
    <t>47,71</t>
  </si>
  <si>
    <t>47,25</t>
  </si>
  <si>
    <t>Sopetran</t>
  </si>
  <si>
    <t>05761</t>
  </si>
  <si>
    <t>4,46</t>
  </si>
  <si>
    <t>44,98</t>
  </si>
  <si>
    <t>Tamesis</t>
  </si>
  <si>
    <t>05789</t>
  </si>
  <si>
    <t>37.9%</t>
  </si>
  <si>
    <t>103.0%</t>
  </si>
  <si>
    <t>3,43</t>
  </si>
  <si>
    <t>47,28</t>
  </si>
  <si>
    <t>Taraza</t>
  </si>
  <si>
    <t>05790</t>
  </si>
  <si>
    <t>32.3%</t>
  </si>
  <si>
    <t>79.4%</t>
  </si>
  <si>
    <t>7,26</t>
  </si>
  <si>
    <t>45,95</t>
  </si>
  <si>
    <t>44,46</t>
  </si>
  <si>
    <t>Tarso</t>
  </si>
  <si>
    <t>05792</t>
  </si>
  <si>
    <t>39.5%</t>
  </si>
  <si>
    <t>97.5%</t>
  </si>
  <si>
    <t>94.6%</t>
  </si>
  <si>
    <t>1,23</t>
  </si>
  <si>
    <t>10,14</t>
  </si>
  <si>
    <t>46,90</t>
  </si>
  <si>
    <t>45,77</t>
  </si>
  <si>
    <t>Titiribi</t>
  </si>
  <si>
    <t>05809</t>
  </si>
  <si>
    <t>28.3%</t>
  </si>
  <si>
    <t>68.1%</t>
  </si>
  <si>
    <t>58.3%</t>
  </si>
  <si>
    <t>6,01</t>
  </si>
  <si>
    <t>0,23</t>
  </si>
  <si>
    <t>46,31</t>
  </si>
  <si>
    <t>Toledo</t>
  </si>
  <si>
    <t>05819</t>
  </si>
  <si>
    <t>31.9%</t>
  </si>
  <si>
    <t>51.1%</t>
  </si>
  <si>
    <t>59.6%</t>
  </si>
  <si>
    <t>47.9%</t>
  </si>
  <si>
    <t>1,47</t>
  </si>
  <si>
    <t>46,06</t>
  </si>
  <si>
    <t>44,11</t>
  </si>
  <si>
    <t>Turbo</t>
  </si>
  <si>
    <t>05837</t>
  </si>
  <si>
    <t>70.3%</t>
  </si>
  <si>
    <t>113.4%</t>
  </si>
  <si>
    <t>3,78</t>
  </si>
  <si>
    <t>1,67</t>
  </si>
  <si>
    <t>43,08</t>
  </si>
  <si>
    <t>Uramita</t>
  </si>
  <si>
    <t>05842</t>
  </si>
  <si>
    <t>18.3%</t>
  </si>
  <si>
    <t>83.3%</t>
  </si>
  <si>
    <t>5,69</t>
  </si>
  <si>
    <t>13,74</t>
  </si>
  <si>
    <t>47,19</t>
  </si>
  <si>
    <t>Urrao</t>
  </si>
  <si>
    <t>05847</t>
  </si>
  <si>
    <t>114.1%</t>
  </si>
  <si>
    <t>113.1%</t>
  </si>
  <si>
    <t>115.2%</t>
  </si>
  <si>
    <t>9,11</t>
  </si>
  <si>
    <t>46,79</t>
  </si>
  <si>
    <t>45,48</t>
  </si>
  <si>
    <t>Valdivia</t>
  </si>
  <si>
    <t>05854</t>
  </si>
  <si>
    <t>151.0%</t>
  </si>
  <si>
    <t>102.3%</t>
  </si>
  <si>
    <t>118.0%</t>
  </si>
  <si>
    <t>99.1%</t>
  </si>
  <si>
    <t>5,34</t>
  </si>
  <si>
    <t>10,10</t>
  </si>
  <si>
    <t>45,86</t>
  </si>
  <si>
    <t>44,86</t>
  </si>
  <si>
    <t>Valparaiso</t>
  </si>
  <si>
    <t>05856</t>
  </si>
  <si>
    <t>14.5%</t>
  </si>
  <si>
    <t>104.3%</t>
  </si>
  <si>
    <t>99.6%</t>
  </si>
  <si>
    <t>46,98</t>
  </si>
  <si>
    <t>Vegachí</t>
  </si>
  <si>
    <t>05858</t>
  </si>
  <si>
    <t>26.2%</t>
  </si>
  <si>
    <t>115.1%</t>
  </si>
  <si>
    <t>8,16</t>
  </si>
  <si>
    <t>3,00</t>
  </si>
  <si>
    <t>46,68</t>
  </si>
  <si>
    <t>45,18</t>
  </si>
  <si>
    <t>Venecia</t>
  </si>
  <si>
    <t>05861</t>
  </si>
  <si>
    <t>184.9%</t>
  </si>
  <si>
    <t>107.2%</t>
  </si>
  <si>
    <t>126.8%</t>
  </si>
  <si>
    <t>113.2%</t>
  </si>
  <si>
    <t>7,89</t>
  </si>
  <si>
    <t>13,81</t>
  </si>
  <si>
    <t>47,73</t>
  </si>
  <si>
    <t>Vigía del Fuerte</t>
  </si>
  <si>
    <t>05873</t>
  </si>
  <si>
    <t>4.2%</t>
  </si>
  <si>
    <t>87.7%</t>
  </si>
  <si>
    <t>98.2%</t>
  </si>
  <si>
    <t>91.4%</t>
  </si>
  <si>
    <t>2,52</t>
  </si>
  <si>
    <t>0,90</t>
  </si>
  <si>
    <t>40,93</t>
  </si>
  <si>
    <t>41,62</t>
  </si>
  <si>
    <t>Yali</t>
  </si>
  <si>
    <t>05885</t>
  </si>
  <si>
    <t>163.2%</t>
  </si>
  <si>
    <t>4,31</t>
  </si>
  <si>
    <t>43,67</t>
  </si>
  <si>
    <t>Yarumal</t>
  </si>
  <si>
    <t>05887</t>
  </si>
  <si>
    <t>7.1%</t>
  </si>
  <si>
    <t>110.2%</t>
  </si>
  <si>
    <t>3,72</t>
  </si>
  <si>
    <t>3,31</t>
  </si>
  <si>
    <t>48,40</t>
  </si>
  <si>
    <t>47,85</t>
  </si>
  <si>
    <t>Yolombó</t>
  </si>
  <si>
    <t>05890</t>
  </si>
  <si>
    <t>3.1%</t>
  </si>
  <si>
    <t>107.1%</t>
  </si>
  <si>
    <t>2,24</t>
  </si>
  <si>
    <t>45,72</t>
  </si>
  <si>
    <t>43,87</t>
  </si>
  <si>
    <t>Yondo</t>
  </si>
  <si>
    <t>05893</t>
  </si>
  <si>
    <t>3.6%</t>
  </si>
  <si>
    <t>53.4%</t>
  </si>
  <si>
    <t>56.6%</t>
  </si>
  <si>
    <t>64.3%</t>
  </si>
  <si>
    <t>7,37</t>
  </si>
  <si>
    <t>12,13</t>
  </si>
  <si>
    <t>45,80</t>
  </si>
  <si>
    <t>44,33</t>
  </si>
  <si>
    <t>Zaragoza</t>
  </si>
  <si>
    <t>05895</t>
  </si>
  <si>
    <t>14.1%</t>
  </si>
  <si>
    <t>12,64</t>
  </si>
  <si>
    <t>44,06</t>
  </si>
  <si>
    <t>42,19</t>
  </si>
  <si>
    <t>39.8%</t>
  </si>
  <si>
    <t>105.6%</t>
  </si>
  <si>
    <t>78.7%</t>
  </si>
  <si>
    <t>72.1%</t>
  </si>
  <si>
    <t>4,23</t>
  </si>
  <si>
    <t>3,12</t>
  </si>
  <si>
    <t>51,28</t>
  </si>
  <si>
    <t>48,10</t>
  </si>
  <si>
    <t>Abriaquí</t>
  </si>
  <si>
    <t>66.1%</t>
  </si>
  <si>
    <t>2,74</t>
  </si>
  <si>
    <t>46,94</t>
  </si>
  <si>
    <t>Alejandría</t>
  </si>
  <si>
    <t>23.1%</t>
  </si>
  <si>
    <t>1,98</t>
  </si>
  <si>
    <t>0,91</t>
  </si>
  <si>
    <t>49,89</t>
  </si>
  <si>
    <t>47,20</t>
  </si>
  <si>
    <t>Amagá</t>
  </si>
  <si>
    <t>20.1%</t>
  </si>
  <si>
    <t>4,64</t>
  </si>
  <si>
    <t>1,84</t>
  </si>
  <si>
    <t>49,87</t>
  </si>
  <si>
    <t>45,75</t>
  </si>
  <si>
    <t>27.5%</t>
  </si>
  <si>
    <t>2,44</t>
  </si>
  <si>
    <t>47,23</t>
  </si>
  <si>
    <t>45,20</t>
  </si>
  <si>
    <t>22.9%</t>
  </si>
  <si>
    <t>81.1%</t>
  </si>
  <si>
    <t>51.9%</t>
  </si>
  <si>
    <t>4,96</t>
  </si>
  <si>
    <t>1,50</t>
  </si>
  <si>
    <t>51,21</t>
  </si>
  <si>
    <t>48,35</t>
  </si>
  <si>
    <t>Angelópolis</t>
  </si>
  <si>
    <t>194.2%</t>
  </si>
  <si>
    <t>66.3%</t>
  </si>
  <si>
    <t>2,28</t>
  </si>
  <si>
    <t>1,64</t>
  </si>
  <si>
    <t>47,93</t>
  </si>
  <si>
    <t>30.9%</t>
  </si>
  <si>
    <t>55.05</t>
  </si>
  <si>
    <t>6,30</t>
  </si>
  <si>
    <t>0,20</t>
  </si>
  <si>
    <t>43,12</t>
  </si>
  <si>
    <t>Anorí</t>
  </si>
  <si>
    <t>87.0%</t>
  </si>
  <si>
    <t>62.5%</t>
  </si>
  <si>
    <t>5,21</t>
  </si>
  <si>
    <t>43,88</t>
  </si>
  <si>
    <t>39,78</t>
  </si>
  <si>
    <t>Anzá</t>
  </si>
  <si>
    <t>26.8%</t>
  </si>
  <si>
    <t>83.2%</t>
  </si>
  <si>
    <t>82.2%</t>
  </si>
  <si>
    <t>56.5%</t>
  </si>
  <si>
    <t>5,05</t>
  </si>
  <si>
    <t>0,15</t>
  </si>
  <si>
    <t>50,58</t>
  </si>
  <si>
    <t>50,16</t>
  </si>
  <si>
    <t>Apartadó</t>
  </si>
  <si>
    <t>23.6%</t>
  </si>
  <si>
    <t>71.8%</t>
  </si>
  <si>
    <t>77.4%</t>
  </si>
  <si>
    <t>74.4%</t>
  </si>
  <si>
    <t>49,37</t>
  </si>
  <si>
    <t>138.3%</t>
  </si>
  <si>
    <t>4,70</t>
  </si>
  <si>
    <t>43,52</t>
  </si>
  <si>
    <t>40,95</t>
  </si>
  <si>
    <t>22.4%</t>
  </si>
  <si>
    <t>74.3%</t>
  </si>
  <si>
    <t>73.4%</t>
  </si>
  <si>
    <t>76.1%</t>
  </si>
  <si>
    <t>69.3%</t>
  </si>
  <si>
    <t>5,91</t>
  </si>
  <si>
    <t>3,24</t>
  </si>
  <si>
    <t>47,40</t>
  </si>
  <si>
    <t>43,51</t>
  </si>
  <si>
    <t>18.9%</t>
  </si>
  <si>
    <t>10,61</t>
  </si>
  <si>
    <t>50,65</t>
  </si>
  <si>
    <t>197.4%</t>
  </si>
  <si>
    <t>4,25</t>
  </si>
  <si>
    <t>3,51</t>
  </si>
  <si>
    <t>49,65</t>
  </si>
  <si>
    <t>108.9%</t>
  </si>
  <si>
    <t>127.7%</t>
  </si>
  <si>
    <t>61.8%</t>
  </si>
  <si>
    <t>4,89</t>
  </si>
  <si>
    <t>51,41</t>
  </si>
  <si>
    <t>56.8%</t>
  </si>
  <si>
    <t>107.8%</t>
  </si>
  <si>
    <t>3,30</t>
  </si>
  <si>
    <t>46,57</t>
  </si>
  <si>
    <t>43,39</t>
  </si>
  <si>
    <t>49.1%</t>
  </si>
  <si>
    <t>87.3%</t>
  </si>
  <si>
    <t>6,22</t>
  </si>
  <si>
    <t>2,76</t>
  </si>
  <si>
    <t>50,23</t>
  </si>
  <si>
    <t>46,35</t>
  </si>
  <si>
    <t>24.1%</t>
  </si>
  <si>
    <t>81.4%</t>
  </si>
  <si>
    <t>5,31</t>
  </si>
  <si>
    <t>1,85</t>
  </si>
  <si>
    <t>41,90</t>
  </si>
  <si>
    <t>Briceño</t>
  </si>
  <si>
    <t>63.5%</t>
  </si>
  <si>
    <t>72.8%</t>
  </si>
  <si>
    <t>43,00</t>
  </si>
  <si>
    <t>Buriticá</t>
  </si>
  <si>
    <t>69.5%</t>
  </si>
  <si>
    <t>79.7%</t>
  </si>
  <si>
    <t>61.5%</t>
  </si>
  <si>
    <t>39,98</t>
  </si>
  <si>
    <t>Cáceres</t>
  </si>
  <si>
    <t>123.9%</t>
  </si>
  <si>
    <t>57.6%</t>
  </si>
  <si>
    <t>140.9%</t>
  </si>
  <si>
    <t>6,83</t>
  </si>
  <si>
    <t>1,90</t>
  </si>
  <si>
    <t>38.9%</t>
  </si>
  <si>
    <t>104.6%</t>
  </si>
  <si>
    <t>72.2%</t>
  </si>
  <si>
    <t>82.4%</t>
  </si>
  <si>
    <t>44,18</t>
  </si>
  <si>
    <t>40,41</t>
  </si>
  <si>
    <t>37.3%</t>
  </si>
  <si>
    <t>0,93</t>
  </si>
  <si>
    <t>51,76</t>
  </si>
  <si>
    <t>49,14</t>
  </si>
  <si>
    <t>30.1%</t>
  </si>
  <si>
    <t>88.4%</t>
  </si>
  <si>
    <t>3,55</t>
  </si>
  <si>
    <t>4,03</t>
  </si>
  <si>
    <t>52,53</t>
  </si>
  <si>
    <t>35.7%</t>
  </si>
  <si>
    <t>91.5%</t>
  </si>
  <si>
    <t>3,44</t>
  </si>
  <si>
    <t>0,46</t>
  </si>
  <si>
    <t>47,78</t>
  </si>
  <si>
    <t>32.1%</t>
  </si>
  <si>
    <t>47,82</t>
  </si>
  <si>
    <t>42,92</t>
  </si>
  <si>
    <t>33.7%</t>
  </si>
  <si>
    <t>18.2%</t>
  </si>
  <si>
    <t>88.8%</t>
  </si>
  <si>
    <t>98.9%</t>
  </si>
  <si>
    <t>4,20</t>
  </si>
  <si>
    <t>1,25</t>
  </si>
  <si>
    <t>49,18</t>
  </si>
  <si>
    <t>46,72</t>
  </si>
  <si>
    <t>40.0%</t>
  </si>
  <si>
    <t>95.8%</t>
  </si>
  <si>
    <t>92.6%</t>
  </si>
  <si>
    <t>102.1%</t>
  </si>
  <si>
    <t>0,99</t>
  </si>
  <si>
    <t>49,66</t>
  </si>
  <si>
    <t>44,87</t>
  </si>
  <si>
    <t>79.0%</t>
  </si>
  <si>
    <t>5,33</t>
  </si>
  <si>
    <t>49,11</t>
  </si>
  <si>
    <t>46,69</t>
  </si>
  <si>
    <t>Chigorodó</t>
  </si>
  <si>
    <t>375.1%</t>
  </si>
  <si>
    <t>7,28</t>
  </si>
  <si>
    <t>2,99</t>
  </si>
  <si>
    <t>48,05</t>
  </si>
  <si>
    <t>45,61</t>
  </si>
  <si>
    <t>66.7%</t>
  </si>
  <si>
    <t>48,38</t>
  </si>
  <si>
    <t>45,23</t>
  </si>
  <si>
    <t>Ciudad Bolívar</t>
  </si>
  <si>
    <t>70.20</t>
  </si>
  <si>
    <t>308.2%</t>
  </si>
  <si>
    <t>8,28</t>
  </si>
  <si>
    <t>5,04</t>
  </si>
  <si>
    <t>53,88</t>
  </si>
  <si>
    <t>50,48</t>
  </si>
  <si>
    <t>Cocorná</t>
  </si>
  <si>
    <t>20.8%</t>
  </si>
  <si>
    <t>4,21</t>
  </si>
  <si>
    <t>3,15</t>
  </si>
  <si>
    <t>51,84</t>
  </si>
  <si>
    <t>50,14</t>
  </si>
  <si>
    <t>Concepción</t>
  </si>
  <si>
    <t>112.8%</t>
  </si>
  <si>
    <t>51.3%</t>
  </si>
  <si>
    <t>0,54</t>
  </si>
  <si>
    <t>2,86</t>
  </si>
  <si>
    <t>50,52</t>
  </si>
  <si>
    <t>47,64</t>
  </si>
  <si>
    <t>24.8%</t>
  </si>
  <si>
    <t>49.2%</t>
  </si>
  <si>
    <t>3,83</t>
  </si>
  <si>
    <t>47,90</t>
  </si>
  <si>
    <t>44,36</t>
  </si>
  <si>
    <t>25.5%</t>
  </si>
  <si>
    <t>107.3%</t>
  </si>
  <si>
    <t>53,32</t>
  </si>
  <si>
    <t>35.3%</t>
  </si>
  <si>
    <t>4,15</t>
  </si>
  <si>
    <t>45,54</t>
  </si>
  <si>
    <t>42,74</t>
  </si>
  <si>
    <t>Donmatías</t>
  </si>
  <si>
    <t>54.1%</t>
  </si>
  <si>
    <t>55.3%</t>
  </si>
  <si>
    <t>4,42</t>
  </si>
  <si>
    <t>2,84</t>
  </si>
  <si>
    <t>54,02</t>
  </si>
  <si>
    <t>52,09</t>
  </si>
  <si>
    <t>Ebéjico</t>
  </si>
  <si>
    <t>53.3%</t>
  </si>
  <si>
    <t>76.5%</t>
  </si>
  <si>
    <t>3,49</t>
  </si>
  <si>
    <t>3,01</t>
  </si>
  <si>
    <t>48,76</t>
  </si>
  <si>
    <t>45,03</t>
  </si>
  <si>
    <t>71.7%</t>
  </si>
  <si>
    <t>62.9%</t>
  </si>
  <si>
    <t>4,69</t>
  </si>
  <si>
    <t>0,76</t>
  </si>
  <si>
    <t>46,00</t>
  </si>
  <si>
    <t>42,40</t>
  </si>
  <si>
    <t>32.5%</t>
  </si>
  <si>
    <t>62.2%</t>
  </si>
  <si>
    <t>92.5%</t>
  </si>
  <si>
    <t>2,51</t>
  </si>
  <si>
    <t>2,63</t>
  </si>
  <si>
    <t>53,81</t>
  </si>
  <si>
    <t>51,89</t>
  </si>
  <si>
    <t>16.2%</t>
  </si>
  <si>
    <t>76.9%</t>
  </si>
  <si>
    <t>88.1%</t>
  </si>
  <si>
    <t>85.8%</t>
  </si>
  <si>
    <t>2,20</t>
  </si>
  <si>
    <t>51,85</t>
  </si>
  <si>
    <t>Entrerríos</t>
  </si>
  <si>
    <t>13.2%</t>
  </si>
  <si>
    <t>119.7%</t>
  </si>
  <si>
    <t>117.1%</t>
  </si>
  <si>
    <t>140.6%</t>
  </si>
  <si>
    <t>143.5%</t>
  </si>
  <si>
    <t>6,10</t>
  </si>
  <si>
    <t>52,19</t>
  </si>
  <si>
    <t>51,81</t>
  </si>
  <si>
    <t>31.0%</t>
  </si>
  <si>
    <t>1,82</t>
  </si>
  <si>
    <t>4,24</t>
  </si>
  <si>
    <t>56,50</t>
  </si>
  <si>
    <t>55,42</t>
  </si>
  <si>
    <t>43.9%</t>
  </si>
  <si>
    <t>104.7%</t>
  </si>
  <si>
    <t>103.7%</t>
  </si>
  <si>
    <t>5,74</t>
  </si>
  <si>
    <t>50,21</t>
  </si>
  <si>
    <t>46,91</t>
  </si>
  <si>
    <t>1,97</t>
  </si>
  <si>
    <t>51,43</t>
  </si>
  <si>
    <t>47.1%</t>
  </si>
  <si>
    <t>83.1%</t>
  </si>
  <si>
    <t>6,07</t>
  </si>
  <si>
    <t>3,95</t>
  </si>
  <si>
    <t>44,47</t>
  </si>
  <si>
    <t>40,87</t>
  </si>
  <si>
    <t>96.7%</t>
  </si>
  <si>
    <t>71.2%</t>
  </si>
  <si>
    <t>58.8%</t>
  </si>
  <si>
    <t>2,08</t>
  </si>
  <si>
    <t>54,45</t>
  </si>
  <si>
    <t>52,57</t>
  </si>
  <si>
    <t>Gómez Plata</t>
  </si>
  <si>
    <t>52,02</t>
  </si>
  <si>
    <t>51,24</t>
  </si>
  <si>
    <t>11.4%</t>
  </si>
  <si>
    <t>95.7/</t>
  </si>
  <si>
    <t>6,15</t>
  </si>
  <si>
    <t>52,31</t>
  </si>
  <si>
    <t>52,11</t>
  </si>
  <si>
    <t>60.6%</t>
  </si>
  <si>
    <t>65.5%</t>
  </si>
  <si>
    <t>66.4%</t>
  </si>
  <si>
    <t>69.0%</t>
  </si>
  <si>
    <t>53,07</t>
  </si>
  <si>
    <t>43.1%</t>
  </si>
  <si>
    <t>74.7%</t>
  </si>
  <si>
    <t>2,35</t>
  </si>
  <si>
    <t>52,03</t>
  </si>
  <si>
    <t>Guatapé</t>
  </si>
  <si>
    <t>21.3%</t>
  </si>
  <si>
    <t>88.0%</t>
  </si>
  <si>
    <t>57.3%</t>
  </si>
  <si>
    <t>2,16</t>
  </si>
  <si>
    <t>1,08</t>
  </si>
  <si>
    <t>52,65</t>
  </si>
  <si>
    <t>50,22</t>
  </si>
  <si>
    <t>1,33</t>
  </si>
  <si>
    <t>46,77</t>
  </si>
  <si>
    <t>43,82</t>
  </si>
  <si>
    <t>38.1%</t>
  </si>
  <si>
    <t>70.0%</t>
  </si>
  <si>
    <t>2,14</t>
  </si>
  <si>
    <t>2,82</t>
  </si>
  <si>
    <t>53,31</t>
  </si>
  <si>
    <t>51,57</t>
  </si>
  <si>
    <t>Itagüí</t>
  </si>
  <si>
    <t>67.7%</t>
  </si>
  <si>
    <t>61.3%</t>
  </si>
  <si>
    <t>64.5%</t>
  </si>
  <si>
    <t>4,54</t>
  </si>
  <si>
    <t>52,24</t>
  </si>
  <si>
    <t>49,13</t>
  </si>
  <si>
    <t>18.0%</t>
  </si>
  <si>
    <t>69.9%</t>
  </si>
  <si>
    <t>4,18</t>
  </si>
  <si>
    <t>40,35</t>
  </si>
  <si>
    <t>Jardín</t>
  </si>
  <si>
    <t>117.5%</t>
  </si>
  <si>
    <t>4,34</t>
  </si>
  <si>
    <t>52,96</t>
  </si>
  <si>
    <t>50,94</t>
  </si>
  <si>
    <t>83.9%</t>
  </si>
  <si>
    <t>3,41</t>
  </si>
  <si>
    <t>55,23</t>
  </si>
  <si>
    <t>52,66</t>
  </si>
  <si>
    <t>30.3%</t>
  </si>
  <si>
    <t>2,11</t>
  </si>
  <si>
    <t>1,03</t>
  </si>
  <si>
    <t>53,13</t>
  </si>
  <si>
    <t>52,06</t>
  </si>
  <si>
    <t>80.3%</t>
  </si>
  <si>
    <t>58.6%</t>
  </si>
  <si>
    <t>59.3%</t>
  </si>
  <si>
    <t>3,94</t>
  </si>
  <si>
    <t>0,10</t>
  </si>
  <si>
    <t>54,63</t>
  </si>
  <si>
    <t>51,73</t>
  </si>
  <si>
    <t>73.3%</t>
  </si>
  <si>
    <t>80.8%</t>
  </si>
  <si>
    <t>8,31</t>
  </si>
  <si>
    <t>42,75</t>
  </si>
  <si>
    <t>108.3%</t>
  </si>
  <si>
    <t>73.1%</t>
  </si>
  <si>
    <t>2,34</t>
  </si>
  <si>
    <t>0,44</t>
  </si>
  <si>
    <t>51,67</t>
  </si>
  <si>
    <t>50,04</t>
  </si>
  <si>
    <t>46,66</t>
  </si>
  <si>
    <t>42,96</t>
  </si>
  <si>
    <t>1003.6%</t>
  </si>
  <si>
    <t>102.6%</t>
  </si>
  <si>
    <t>109.4%</t>
  </si>
  <si>
    <t>2,53</t>
  </si>
  <si>
    <t>50,10</t>
  </si>
  <si>
    <t>47,35</t>
  </si>
  <si>
    <t>35.9%</t>
  </si>
  <si>
    <t>97.4%</t>
  </si>
  <si>
    <t>64.4%</t>
  </si>
  <si>
    <t>3,61</t>
  </si>
  <si>
    <t>1,59</t>
  </si>
  <si>
    <t>53,51</t>
  </si>
  <si>
    <t>52,14</t>
  </si>
  <si>
    <t>Medellín</t>
  </si>
  <si>
    <t>51,70</t>
  </si>
  <si>
    <t>49,26</t>
  </si>
  <si>
    <t>152.9%</t>
  </si>
  <si>
    <t>52,47</t>
  </si>
  <si>
    <t>49,80</t>
  </si>
  <si>
    <t>27.2%</t>
  </si>
  <si>
    <t>75.5%</t>
  </si>
  <si>
    <t>67.1%</t>
  </si>
  <si>
    <t>78.5%</t>
  </si>
  <si>
    <t>0,07</t>
  </si>
  <si>
    <t>43,13</t>
  </si>
  <si>
    <t>41,22</t>
  </si>
  <si>
    <t>20.3%</t>
  </si>
  <si>
    <t>101.6%</t>
  </si>
  <si>
    <t>0,12</t>
  </si>
  <si>
    <t>42,17</t>
  </si>
  <si>
    <t>33.3%</t>
  </si>
  <si>
    <t>5,65</t>
  </si>
  <si>
    <t>0,05</t>
  </si>
  <si>
    <t>44,56</t>
  </si>
  <si>
    <t>41,06</t>
  </si>
  <si>
    <t>8.8%</t>
  </si>
  <si>
    <t>105.9%</t>
  </si>
  <si>
    <t>4,56</t>
  </si>
  <si>
    <t>44,37</t>
  </si>
  <si>
    <t>41,14</t>
  </si>
  <si>
    <t>11.8%</t>
  </si>
  <si>
    <t>111.8%</t>
  </si>
  <si>
    <t>5,18</t>
  </si>
  <si>
    <t>2,06</t>
  </si>
  <si>
    <t>44,22</t>
  </si>
  <si>
    <t>40,61</t>
  </si>
  <si>
    <t>97.9%</t>
  </si>
  <si>
    <t>46,43</t>
  </si>
  <si>
    <t>42,63</t>
  </si>
  <si>
    <t>El Peñol</t>
  </si>
  <si>
    <t>5.8%</t>
  </si>
  <si>
    <t>100.00%</t>
  </si>
  <si>
    <t>1,96</t>
  </si>
  <si>
    <t>0,17</t>
  </si>
  <si>
    <t>51,02</t>
  </si>
  <si>
    <t>4.5%</t>
  </si>
  <si>
    <t>97.6%</t>
  </si>
  <si>
    <t>3,67</t>
  </si>
  <si>
    <t>43,72</t>
  </si>
  <si>
    <t>38,40</t>
  </si>
  <si>
    <t>117.3%</t>
  </si>
  <si>
    <t>118.7%</t>
  </si>
  <si>
    <t>4,57</t>
  </si>
  <si>
    <t>51,64</t>
  </si>
  <si>
    <t>49,54</t>
  </si>
  <si>
    <t>Puerto Berrío</t>
  </si>
  <si>
    <t>121.1%</t>
  </si>
  <si>
    <t>100.1%</t>
  </si>
  <si>
    <t>4,77</t>
  </si>
  <si>
    <t>2,55</t>
  </si>
  <si>
    <t>47,14</t>
  </si>
  <si>
    <t>43,34</t>
  </si>
  <si>
    <t>4,36</t>
  </si>
  <si>
    <t>46,50</t>
  </si>
  <si>
    <t>5.5%</t>
  </si>
  <si>
    <t>99.4%</t>
  </si>
  <si>
    <t>7,67</t>
  </si>
  <si>
    <t>9,51</t>
  </si>
  <si>
    <t>50,70</t>
  </si>
  <si>
    <t>50,05</t>
  </si>
  <si>
    <t>6,36</t>
  </si>
  <si>
    <t>0,67</t>
  </si>
  <si>
    <t>41,52</t>
  </si>
  <si>
    <t>El Retiro</t>
  </si>
  <si>
    <t>5.6%</t>
  </si>
  <si>
    <t>49,43</t>
  </si>
  <si>
    <t>0.8%</t>
  </si>
  <si>
    <t>112.0%</t>
  </si>
  <si>
    <t>108.8%</t>
  </si>
  <si>
    <t>111.2%</t>
  </si>
  <si>
    <t>3,71</t>
  </si>
  <si>
    <t>52,39</t>
  </si>
  <si>
    <t>84.9%</t>
  </si>
  <si>
    <t>80.9%</t>
  </si>
  <si>
    <t>3,60</t>
  </si>
  <si>
    <t>45,05</t>
  </si>
  <si>
    <t>41,24</t>
  </si>
  <si>
    <t>2,13</t>
  </si>
  <si>
    <t>56,06</t>
  </si>
  <si>
    <t>54,54</t>
  </si>
  <si>
    <t>32.6%</t>
  </si>
  <si>
    <t>102.2%</t>
  </si>
  <si>
    <t>6,55</t>
  </si>
  <si>
    <t>1,92</t>
  </si>
  <si>
    <t>50,06</t>
  </si>
  <si>
    <t>46,93</t>
  </si>
  <si>
    <t>San Andrés de Cuerquia</t>
  </si>
  <si>
    <t>331.3%</t>
  </si>
  <si>
    <t>100.9</t>
  </si>
  <si>
    <t>99.2%</t>
  </si>
  <si>
    <t>3,57</t>
  </si>
  <si>
    <t>10.8%</t>
  </si>
  <si>
    <t>5,92</t>
  </si>
  <si>
    <t>48,25</t>
  </si>
  <si>
    <t>44,32</t>
  </si>
  <si>
    <t>1.6%</t>
  </si>
  <si>
    <t>72.3%</t>
  </si>
  <si>
    <t>51,79</t>
  </si>
  <si>
    <t>53,21</t>
  </si>
  <si>
    <t>3,21</t>
  </si>
  <si>
    <t>0,60</t>
  </si>
  <si>
    <t>44,75</t>
  </si>
  <si>
    <t>San José de la Montaña</t>
  </si>
  <si>
    <t>89.0%</t>
  </si>
  <si>
    <t>52,18</t>
  </si>
  <si>
    <t>48,55</t>
  </si>
  <si>
    <t>San Juan de Urabá</t>
  </si>
  <si>
    <t>112.1%</t>
  </si>
  <si>
    <t>109.6%</t>
  </si>
  <si>
    <t>4,93</t>
  </si>
  <si>
    <t>6,61</t>
  </si>
  <si>
    <t>41,91</t>
  </si>
  <si>
    <t>1,77</t>
  </si>
  <si>
    <t>47,53</t>
  </si>
  <si>
    <t>44,02</t>
  </si>
  <si>
    <t>9.0%</t>
  </si>
  <si>
    <t>50,11</t>
  </si>
  <si>
    <t>47,27</t>
  </si>
  <si>
    <t>San Pedro de Urabá</t>
  </si>
  <si>
    <t>3,52</t>
  </si>
  <si>
    <t>1,74</t>
  </si>
  <si>
    <t>44,23</t>
  </si>
  <si>
    <t>San Rafael</t>
  </si>
  <si>
    <t>37.6%</t>
  </si>
  <si>
    <t>5,37</t>
  </si>
  <si>
    <t>0,52</t>
  </si>
  <si>
    <t>202.4%</t>
  </si>
  <si>
    <t>5,23</t>
  </si>
  <si>
    <t>47,33</t>
  </si>
  <si>
    <t>San Vicente</t>
  </si>
  <si>
    <t>2,32</t>
  </si>
  <si>
    <t>2,73</t>
  </si>
  <si>
    <t>52,46</t>
  </si>
  <si>
    <t>51,82</t>
  </si>
  <si>
    <t>Santa Bárbara</t>
  </si>
  <si>
    <t>45.8%</t>
  </si>
  <si>
    <t>2,33</t>
  </si>
  <si>
    <t>52,28</t>
  </si>
  <si>
    <t>50,00</t>
  </si>
  <si>
    <t>61.9%</t>
  </si>
  <si>
    <t>51,62</t>
  </si>
  <si>
    <t>49,20</t>
  </si>
  <si>
    <t>14.8%</t>
  </si>
  <si>
    <t>44.3%</t>
  </si>
  <si>
    <t>103.8</t>
  </si>
  <si>
    <t>4,01</t>
  </si>
  <si>
    <t>1,02</t>
  </si>
  <si>
    <t>46,51</t>
  </si>
  <si>
    <t>43,44</t>
  </si>
  <si>
    <t>62.8%</t>
  </si>
  <si>
    <t>164.1%</t>
  </si>
  <si>
    <t>162.8%</t>
  </si>
  <si>
    <t>7,99</t>
  </si>
  <si>
    <t>1,14</t>
  </si>
  <si>
    <t>46,62</t>
  </si>
  <si>
    <t>42,23</t>
  </si>
  <si>
    <t>16.9%</t>
  </si>
  <si>
    <t>75.4%</t>
  </si>
  <si>
    <t>69.2%</t>
  </si>
  <si>
    <t>73.5%</t>
  </si>
  <si>
    <t>4,26</t>
  </si>
  <si>
    <t>1,19</t>
  </si>
  <si>
    <t>47,77</t>
  </si>
  <si>
    <t>Sopetrán</t>
  </si>
  <si>
    <t>115.8%</t>
  </si>
  <si>
    <t>112.2%</t>
  </si>
  <si>
    <t>2,17</t>
  </si>
  <si>
    <t>1,68</t>
  </si>
  <si>
    <t>Támesis</t>
  </si>
  <si>
    <t>43.0%</t>
  </si>
  <si>
    <t>99.5</t>
  </si>
  <si>
    <t>88.7%</t>
  </si>
  <si>
    <t>3,56</t>
  </si>
  <si>
    <t>44,04</t>
  </si>
  <si>
    <t>Tarazá</t>
  </si>
  <si>
    <t>80.2%</t>
  </si>
  <si>
    <t>6,93</t>
  </si>
  <si>
    <t>2,64</t>
  </si>
  <si>
    <t>41,63</t>
  </si>
  <si>
    <t>41.9%</t>
  </si>
  <si>
    <t>0,09</t>
  </si>
  <si>
    <t>44,28</t>
  </si>
  <si>
    <t>41,32</t>
  </si>
  <si>
    <t>Titiribí</t>
  </si>
  <si>
    <t>33.9%</t>
  </si>
  <si>
    <t>122.0%</t>
  </si>
  <si>
    <t>123.7%</t>
  </si>
  <si>
    <t>82.8%</t>
  </si>
  <si>
    <t>8,56</t>
  </si>
  <si>
    <t>7,11</t>
  </si>
  <si>
    <t>49,78</t>
  </si>
  <si>
    <t>48.7%</t>
  </si>
  <si>
    <t>58.0%</t>
  </si>
  <si>
    <t>44,88</t>
  </si>
  <si>
    <t>77.0%</t>
  </si>
  <si>
    <t>6,16</t>
  </si>
  <si>
    <t>7,35</t>
  </si>
  <si>
    <t>46,82</t>
  </si>
  <si>
    <t>42,30</t>
  </si>
  <si>
    <t>29.3%</t>
  </si>
  <si>
    <t>94.8%</t>
  </si>
  <si>
    <t>68.3%</t>
  </si>
  <si>
    <t>1,24</t>
  </si>
  <si>
    <t>48,48</t>
  </si>
  <si>
    <t>4,39</t>
  </si>
  <si>
    <t>5,87</t>
  </si>
  <si>
    <t>50,59</t>
  </si>
  <si>
    <t>48,12</t>
  </si>
  <si>
    <t>147.7%</t>
  </si>
  <si>
    <t>75.9%</t>
  </si>
  <si>
    <t>4,53</t>
  </si>
  <si>
    <t>Valparaíso</t>
  </si>
  <si>
    <t>17.3%</t>
  </si>
  <si>
    <t>100,.4%</t>
  </si>
  <si>
    <t>2,05</t>
  </si>
  <si>
    <t>48,20</t>
  </si>
  <si>
    <t>9.8%</t>
  </si>
  <si>
    <t>10,98</t>
  </si>
  <si>
    <t>1,69</t>
  </si>
  <si>
    <t>42,59</t>
  </si>
  <si>
    <t>178.5%</t>
  </si>
  <si>
    <t>9,81</t>
  </si>
  <si>
    <t>9,34</t>
  </si>
  <si>
    <t>50,85</t>
  </si>
  <si>
    <t>47,91</t>
  </si>
  <si>
    <t>7.7%</t>
  </si>
  <si>
    <t>108.2%</t>
  </si>
  <si>
    <t>100.2%</t>
  </si>
  <si>
    <t>106.85</t>
  </si>
  <si>
    <t>81.6&amp;</t>
  </si>
  <si>
    <t>0,11</t>
  </si>
  <si>
    <t>43,18</t>
  </si>
  <si>
    <t>39,24</t>
  </si>
  <si>
    <t>Yalí</t>
  </si>
  <si>
    <t>190.9%</t>
  </si>
  <si>
    <t>76.1&amp;</t>
  </si>
  <si>
    <t>5,78</t>
  </si>
  <si>
    <t>0,81</t>
  </si>
  <si>
    <t>42,67</t>
  </si>
  <si>
    <t>48,89</t>
  </si>
  <si>
    <t>1.7%</t>
  </si>
  <si>
    <t>1,32</t>
  </si>
  <si>
    <t>42,35</t>
  </si>
  <si>
    <t>Yondó</t>
  </si>
  <si>
    <t>4.3%</t>
  </si>
  <si>
    <t>82.9%</t>
  </si>
  <si>
    <t>9,53</t>
  </si>
  <si>
    <t>5,01</t>
  </si>
  <si>
    <t>48,79</t>
  </si>
  <si>
    <t>105.8%</t>
  </si>
  <si>
    <t>2,41</t>
  </si>
  <si>
    <t>4,87</t>
  </si>
  <si>
    <t>42,90</t>
  </si>
  <si>
    <t>38,86</t>
  </si>
  <si>
    <t>83.3</t>
  </si>
  <si>
    <t>107.54</t>
  </si>
  <si>
    <t>71,12</t>
  </si>
  <si>
    <t>46,20</t>
  </si>
  <si>
    <t>3,79</t>
  </si>
  <si>
    <t>6,64</t>
  </si>
  <si>
    <t>91,57</t>
  </si>
  <si>
    <t>83,47</t>
  </si>
  <si>
    <t>80,89</t>
  </si>
  <si>
    <t>60,79</t>
  </si>
  <si>
    <t>52,29</t>
  </si>
  <si>
    <t>49,47</t>
  </si>
  <si>
    <t>58,76</t>
  </si>
  <si>
    <t>35,39</t>
  </si>
  <si>
    <t>17.73</t>
  </si>
  <si>
    <t>69.09</t>
  </si>
  <si>
    <t>100,00</t>
  </si>
  <si>
    <t>69,70</t>
  </si>
  <si>
    <t>107,99</t>
  </si>
  <si>
    <t>101,27</t>
  </si>
  <si>
    <t>95,93</t>
  </si>
  <si>
    <t>75,61</t>
  </si>
  <si>
    <t>52,67</t>
  </si>
  <si>
    <t>84,38</t>
  </si>
  <si>
    <t>43,75</t>
  </si>
  <si>
    <t>126,53</t>
  </si>
  <si>
    <t>104,08</t>
  </si>
  <si>
    <t>3,37</t>
  </si>
  <si>
    <t>0,16</t>
  </si>
  <si>
    <t>123,97</t>
  </si>
  <si>
    <t>130,43</t>
  </si>
  <si>
    <t>88,59</t>
  </si>
  <si>
    <t>68,48</t>
  </si>
  <si>
    <t>52,82</t>
  </si>
  <si>
    <t>48,54</t>
  </si>
  <si>
    <t>33,01</t>
  </si>
  <si>
    <t>53,94</t>
  </si>
  <si>
    <t>42,02</t>
  </si>
  <si>
    <t>73,44</t>
  </si>
  <si>
    <t>58,83</t>
  </si>
  <si>
    <t>82,62</t>
  </si>
  <si>
    <t>58,11</t>
  </si>
  <si>
    <t>51,20</t>
  </si>
  <si>
    <t>46,39</t>
  </si>
  <si>
    <t>70,41</t>
  </si>
  <si>
    <t>39,55</t>
  </si>
  <si>
    <t>73,04</t>
  </si>
  <si>
    <t>54,78</t>
  </si>
  <si>
    <t>6,71</t>
  </si>
  <si>
    <t>8,20</t>
  </si>
  <si>
    <t>109,99</t>
  </si>
  <si>
    <t>84,97</t>
  </si>
  <si>
    <t>114,40</t>
  </si>
  <si>
    <t>72,20</t>
  </si>
  <si>
    <t>50,30</t>
  </si>
  <si>
    <t>66,55</t>
  </si>
  <si>
    <t>31,88</t>
  </si>
  <si>
    <t>10,1,2</t>
  </si>
  <si>
    <t>69,58</t>
  </si>
  <si>
    <t>54,31</t>
  </si>
  <si>
    <t>4,38</t>
  </si>
  <si>
    <t>7,20</t>
  </si>
  <si>
    <t>89,99</t>
  </si>
  <si>
    <t>66,77</t>
  </si>
  <si>
    <t>100,35</t>
  </si>
  <si>
    <t>64,30</t>
  </si>
  <si>
    <t>51,66</t>
  </si>
  <si>
    <t>47,48</t>
  </si>
  <si>
    <t>73,22</t>
  </si>
  <si>
    <t>33,40</t>
  </si>
  <si>
    <t>39,31</t>
  </si>
  <si>
    <t>29,66</t>
  </si>
  <si>
    <t>4,68</t>
  </si>
  <si>
    <t>73,60</t>
  </si>
  <si>
    <t>57,14</t>
  </si>
  <si>
    <t>86,33</t>
  </si>
  <si>
    <t>47,92</t>
  </si>
  <si>
    <t>43,90</t>
  </si>
  <si>
    <t>67,51</t>
  </si>
  <si>
    <t>31,41</t>
  </si>
  <si>
    <t>54,32</t>
  </si>
  <si>
    <t>40,74</t>
  </si>
  <si>
    <t>7,52</t>
  </si>
  <si>
    <t>118,52</t>
  </si>
  <si>
    <t>78,75</t>
  </si>
  <si>
    <t>159,90</t>
  </si>
  <si>
    <t>108,72</t>
  </si>
  <si>
    <t>46,09</t>
  </si>
  <si>
    <t>41,28</t>
  </si>
  <si>
    <t>93,20</t>
  </si>
  <si>
    <t>43.98</t>
  </si>
  <si>
    <t>83,00</t>
  </si>
  <si>
    <t>60,62</t>
  </si>
  <si>
    <t>7,15</t>
  </si>
  <si>
    <t>112,33</t>
  </si>
  <si>
    <t>95,63</t>
  </si>
  <si>
    <t>103,87</t>
  </si>
  <si>
    <t>72,25</t>
  </si>
  <si>
    <t>47,59</t>
  </si>
  <si>
    <t>41,54</t>
  </si>
  <si>
    <t>59,39</t>
  </si>
  <si>
    <t>33,92</t>
  </si>
  <si>
    <t>53,59</t>
  </si>
  <si>
    <t>35,29</t>
  </si>
  <si>
    <t>81,21</t>
  </si>
  <si>
    <t>72,88</t>
  </si>
  <si>
    <t>66,61</t>
  </si>
  <si>
    <t>49,00</t>
  </si>
  <si>
    <t>34,74</t>
  </si>
  <si>
    <t>18,95</t>
  </si>
  <si>
    <t>32,96</t>
  </si>
  <si>
    <t>4,99</t>
  </si>
  <si>
    <t>0,61</t>
  </si>
  <si>
    <t>74,19</t>
  </si>
  <si>
    <t>55,57</t>
  </si>
  <si>
    <t>82,90</t>
  </si>
  <si>
    <t>51,52</t>
  </si>
  <si>
    <t>55,32</t>
  </si>
  <si>
    <t>26,61</t>
  </si>
  <si>
    <t>61,94</t>
  </si>
  <si>
    <t>38,36</t>
  </si>
  <si>
    <t>4,11</t>
  </si>
  <si>
    <t>89,59</t>
  </si>
  <si>
    <t>61,99</t>
  </si>
  <si>
    <t>102,41</t>
  </si>
  <si>
    <t>63,10</t>
  </si>
  <si>
    <t>46,61</t>
  </si>
  <si>
    <t>42,20</t>
  </si>
  <si>
    <t>68,44</t>
  </si>
  <si>
    <t>28,92</t>
  </si>
  <si>
    <t>62,30</t>
  </si>
  <si>
    <t>50,26</t>
  </si>
  <si>
    <t>79,80</t>
  </si>
  <si>
    <t>72,17</t>
  </si>
  <si>
    <t>70,76</t>
  </si>
  <si>
    <t>54,57</t>
  </si>
  <si>
    <t>28,89</t>
  </si>
  <si>
    <t>35,90</t>
  </si>
  <si>
    <t>6,08</t>
  </si>
  <si>
    <t>10,84</t>
  </si>
  <si>
    <t>77,37</t>
  </si>
  <si>
    <t>56,15</t>
  </si>
  <si>
    <t>88,37</t>
  </si>
  <si>
    <t>52,49</t>
  </si>
  <si>
    <t>54,40</t>
  </si>
  <si>
    <t>51,50</t>
  </si>
  <si>
    <t>45,99</t>
  </si>
  <si>
    <t>26,28</t>
  </si>
  <si>
    <t>53,73</t>
  </si>
  <si>
    <t>38,17</t>
  </si>
  <si>
    <t>79,57</t>
  </si>
  <si>
    <t>61,13</t>
  </si>
  <si>
    <t>94,94</t>
  </si>
  <si>
    <t>67,93</t>
  </si>
  <si>
    <t>51,69</t>
  </si>
  <si>
    <t>72,92</t>
  </si>
  <si>
    <t>42,49</t>
  </si>
  <si>
    <t>75,00</t>
  </si>
  <si>
    <t>49,31</t>
  </si>
  <si>
    <t>3,06</t>
  </si>
  <si>
    <t>1,45</t>
  </si>
  <si>
    <t>93,02</t>
  </si>
  <si>
    <t>77,24</t>
  </si>
  <si>
    <t>115,72</t>
  </si>
  <si>
    <t>85,42</t>
  </si>
  <si>
    <t>53,49</t>
  </si>
  <si>
    <t>49,35</t>
  </si>
  <si>
    <t>74,43</t>
  </si>
  <si>
    <t>38,29</t>
  </si>
  <si>
    <t>65,61</t>
  </si>
  <si>
    <t>53,37</t>
  </si>
  <si>
    <t>5,52</t>
  </si>
  <si>
    <t>104,11</t>
  </si>
  <si>
    <t>80,87</t>
  </si>
  <si>
    <t>101,77</t>
  </si>
  <si>
    <t>67,26</t>
  </si>
  <si>
    <t>49,79</t>
  </si>
  <si>
    <t>79,18</t>
  </si>
  <si>
    <t>37,55</t>
  </si>
  <si>
    <t>70,86</t>
  </si>
  <si>
    <t>53,71</t>
  </si>
  <si>
    <t>2,40</t>
  </si>
  <si>
    <t>93,55</t>
  </si>
  <si>
    <t>77,84</t>
  </si>
  <si>
    <t>85,52</t>
  </si>
  <si>
    <t>50,82</t>
  </si>
  <si>
    <t>52,74</t>
  </si>
  <si>
    <t>49,73</t>
  </si>
  <si>
    <t>56,84</t>
  </si>
  <si>
    <t>32,22</t>
  </si>
  <si>
    <t>75,77</t>
  </si>
  <si>
    <t>57,46</t>
  </si>
  <si>
    <t>6,95</t>
  </si>
  <si>
    <t>98,90</t>
  </si>
  <si>
    <t>76,36</t>
  </si>
  <si>
    <t>108,37</t>
  </si>
  <si>
    <t>71,13</t>
  </si>
  <si>
    <t>48,96</t>
  </si>
  <si>
    <t>43,09</t>
  </si>
  <si>
    <t>75,75</t>
  </si>
  <si>
    <t>38,35</t>
  </si>
  <si>
    <t>87,71</t>
  </si>
  <si>
    <t>64,25</t>
  </si>
  <si>
    <t>4,66</t>
  </si>
  <si>
    <t>12,79</t>
  </si>
  <si>
    <t>100,06</t>
  </si>
  <si>
    <t>83,30</t>
  </si>
  <si>
    <t>87,06</t>
  </si>
  <si>
    <t>54,05</t>
  </si>
  <si>
    <t>45,51</t>
  </si>
  <si>
    <t>40,38</t>
  </si>
  <si>
    <t>41,07</t>
  </si>
  <si>
    <t>14,42</t>
  </si>
  <si>
    <t>107,58</t>
  </si>
  <si>
    <t>74,24</t>
  </si>
  <si>
    <t>4,10</t>
  </si>
  <si>
    <t>4,76</t>
  </si>
  <si>
    <t>127,29</t>
  </si>
  <si>
    <t>107,48</t>
  </si>
  <si>
    <t>96,42</t>
  </si>
  <si>
    <t>68,84</t>
  </si>
  <si>
    <t>48,81</t>
  </si>
  <si>
    <t>44,73</t>
  </si>
  <si>
    <t>62,86</t>
  </si>
  <si>
    <t>34,29</t>
  </si>
  <si>
    <t>62,21</t>
  </si>
  <si>
    <t>40,70</t>
  </si>
  <si>
    <t>7,62</t>
  </si>
  <si>
    <t>6,81</t>
  </si>
  <si>
    <t>90,73</t>
  </si>
  <si>
    <t>70,29</t>
  </si>
  <si>
    <t>76,35</t>
  </si>
  <si>
    <t>48,16</t>
  </si>
  <si>
    <t>17,41</t>
  </si>
  <si>
    <t>46,99</t>
  </si>
  <si>
    <t>90,98</t>
  </si>
  <si>
    <t>79,34</t>
  </si>
  <si>
    <t>79,90</t>
  </si>
  <si>
    <t>54,46</t>
  </si>
  <si>
    <t>46,28</t>
  </si>
  <si>
    <t>40,27</t>
  </si>
  <si>
    <t>48,39</t>
  </si>
  <si>
    <t>25,27</t>
  </si>
  <si>
    <t>67,22</t>
  </si>
  <si>
    <t>60,74</t>
  </si>
  <si>
    <t>5,85</t>
  </si>
  <si>
    <t>87,46</t>
  </si>
  <si>
    <t>76,60</t>
  </si>
  <si>
    <t>93,14</t>
  </si>
  <si>
    <t>71,35</t>
  </si>
  <si>
    <t>54,15</t>
  </si>
  <si>
    <t>50,03</t>
  </si>
  <si>
    <t>74,07</t>
  </si>
  <si>
    <t>96,11</t>
  </si>
  <si>
    <t>63,89</t>
  </si>
  <si>
    <t>9,95</t>
  </si>
  <si>
    <t>94,98</t>
  </si>
  <si>
    <t>94,69</t>
  </si>
  <si>
    <t>52,16</t>
  </si>
  <si>
    <t>39,97</t>
  </si>
  <si>
    <t>49,77</t>
  </si>
  <si>
    <t>44,49</t>
  </si>
  <si>
    <t>24,46</t>
  </si>
  <si>
    <t>15,17</t>
  </si>
  <si>
    <t>55,21</t>
  </si>
  <si>
    <t>37,76</t>
  </si>
  <si>
    <t>64,27</t>
  </si>
  <si>
    <t>101,34</t>
  </si>
  <si>
    <t>65,80</t>
  </si>
  <si>
    <t>41,58</t>
  </si>
  <si>
    <t>75,90</t>
  </si>
  <si>
    <t>37,40</t>
  </si>
  <si>
    <t>70,93</t>
  </si>
  <si>
    <t>47,67</t>
  </si>
  <si>
    <t>2,38</t>
  </si>
  <si>
    <t>82,18</t>
  </si>
  <si>
    <t>73,06</t>
  </si>
  <si>
    <t>68,39</t>
  </si>
  <si>
    <t>43,23</t>
  </si>
  <si>
    <t>47,57</t>
  </si>
  <si>
    <t>42,57</t>
  </si>
  <si>
    <t>26,06</t>
  </si>
  <si>
    <t>43,96</t>
  </si>
  <si>
    <t>6,77</t>
  </si>
  <si>
    <t>78,23</t>
  </si>
  <si>
    <t>71,46</t>
  </si>
  <si>
    <t>73,58</t>
  </si>
  <si>
    <t>60,65</t>
  </si>
  <si>
    <t>49,74</t>
  </si>
  <si>
    <t>52,10</t>
  </si>
  <si>
    <t>39,52</t>
  </si>
  <si>
    <t>73,98</t>
  </si>
  <si>
    <t>47,88</t>
  </si>
  <si>
    <t>4,30</t>
  </si>
  <si>
    <t>98,54</t>
  </si>
  <si>
    <t>75,60</t>
  </si>
  <si>
    <t>104,59</t>
  </si>
  <si>
    <t>67,30</t>
  </si>
  <si>
    <t>51,59</t>
  </si>
  <si>
    <t>48,02</t>
  </si>
  <si>
    <t>70,48</t>
  </si>
  <si>
    <t>30,07</t>
  </si>
  <si>
    <t>76,79</t>
  </si>
  <si>
    <t>60,71</t>
  </si>
  <si>
    <t>109,95</t>
  </si>
  <si>
    <t>80,95</t>
  </si>
  <si>
    <t>127,57</t>
  </si>
  <si>
    <t>85,19</t>
  </si>
  <si>
    <t>55,93</t>
  </si>
  <si>
    <t>52,69</t>
  </si>
  <si>
    <t>100,93</t>
  </si>
  <si>
    <t>42,99</t>
  </si>
  <si>
    <t>63,03</t>
  </si>
  <si>
    <t>3,87</t>
  </si>
  <si>
    <t>8,76</t>
  </si>
  <si>
    <t>7.09</t>
  </si>
  <si>
    <t>94,76</t>
  </si>
  <si>
    <t>76,26</t>
  </si>
  <si>
    <t>99,97</t>
  </si>
  <si>
    <t>68,55</t>
  </si>
  <si>
    <t>53,25</t>
  </si>
  <si>
    <t>49,86</t>
  </si>
  <si>
    <t>61,82</t>
  </si>
  <si>
    <t>29,94</t>
  </si>
  <si>
    <t>59,76</t>
  </si>
  <si>
    <t>6,90</t>
  </si>
  <si>
    <t>8,71</t>
  </si>
  <si>
    <t>86,95</t>
  </si>
  <si>
    <t>68,01</t>
  </si>
  <si>
    <t>90,45</t>
  </si>
  <si>
    <t>59,69</t>
  </si>
  <si>
    <t>46,03</t>
  </si>
  <si>
    <t>54,98</t>
  </si>
  <si>
    <t>27,26</t>
  </si>
  <si>
    <t>64,00</t>
  </si>
  <si>
    <t>54,00</t>
  </si>
  <si>
    <t>2,93</t>
  </si>
  <si>
    <t>95,45</t>
  </si>
  <si>
    <t>77,14</t>
  </si>
  <si>
    <t>83,68</t>
  </si>
  <si>
    <t>48,65</t>
  </si>
  <si>
    <t>44,82</t>
  </si>
  <si>
    <t>92,63</t>
  </si>
  <si>
    <t>58,25</t>
  </si>
  <si>
    <t>72,58</t>
  </si>
  <si>
    <t>7,55</t>
  </si>
  <si>
    <t>73,46</t>
  </si>
  <si>
    <t>100,15</t>
  </si>
  <si>
    <t>53,46</t>
  </si>
  <si>
    <t>64,70</t>
  </si>
  <si>
    <t>33,02</t>
  </si>
  <si>
    <t>92,64</t>
  </si>
  <si>
    <t>80,62</t>
  </si>
  <si>
    <t>4,07</t>
  </si>
  <si>
    <t>8,90</t>
  </si>
  <si>
    <t>113,89</t>
  </si>
  <si>
    <t>98,96</t>
  </si>
  <si>
    <t>112,25</t>
  </si>
  <si>
    <t>84,35</t>
  </si>
  <si>
    <t>52,36</t>
  </si>
  <si>
    <t>69,33</t>
  </si>
  <si>
    <t>41,56</t>
  </si>
  <si>
    <t>114,29</t>
  </si>
  <si>
    <t>91,84</t>
  </si>
  <si>
    <t>0,18</t>
  </si>
  <si>
    <t>112,96</t>
  </si>
  <si>
    <t>117,45</t>
  </si>
  <si>
    <t>75,98</t>
  </si>
  <si>
    <t>63,13</t>
  </si>
  <si>
    <t>41,44</t>
  </si>
  <si>
    <t>53,93</t>
  </si>
  <si>
    <t>37,08</t>
  </si>
  <si>
    <t>62,02</t>
  </si>
  <si>
    <t>4,88</t>
  </si>
  <si>
    <t>8,34</t>
  </si>
  <si>
    <t>94,67</t>
  </si>
  <si>
    <t>114,45</t>
  </si>
  <si>
    <t>74,65</t>
  </si>
  <si>
    <t>43,25</t>
  </si>
  <si>
    <t>80,45</t>
  </si>
  <si>
    <t>35,14</t>
  </si>
  <si>
    <t>82,83</t>
  </si>
  <si>
    <t>65,27</t>
  </si>
  <si>
    <t>3,62</t>
  </si>
  <si>
    <t>3,27</t>
  </si>
  <si>
    <t>112,23</t>
  </si>
  <si>
    <t>93,72</t>
  </si>
  <si>
    <t>127,66</t>
  </si>
  <si>
    <t>96,67</t>
  </si>
  <si>
    <t>55,45</t>
  </si>
  <si>
    <t>87,64</t>
  </si>
  <si>
    <t>53,95</t>
  </si>
  <si>
    <t>81,93</t>
  </si>
  <si>
    <t>61,69</t>
  </si>
  <si>
    <t>6,67</t>
  </si>
  <si>
    <t>8,36</t>
  </si>
  <si>
    <t>123,35</t>
  </si>
  <si>
    <t>104,52</t>
  </si>
  <si>
    <t>106,77</t>
  </si>
  <si>
    <t>63,98</t>
  </si>
  <si>
    <t>42,55</t>
  </si>
  <si>
    <t>26,58</t>
  </si>
  <si>
    <t>58,53</t>
  </si>
  <si>
    <t>4,02</t>
  </si>
  <si>
    <t>10,29</t>
  </si>
  <si>
    <t>81,31</t>
  </si>
  <si>
    <t>68,74</t>
  </si>
  <si>
    <t>87,87</t>
  </si>
  <si>
    <t>63,73</t>
  </si>
  <si>
    <t>55,67</t>
  </si>
  <si>
    <t>52,99</t>
  </si>
  <si>
    <t>35,74</t>
  </si>
  <si>
    <t>58,30</t>
  </si>
  <si>
    <t>46,81</t>
  </si>
  <si>
    <t>9,79</t>
  </si>
  <si>
    <t>78,65</t>
  </si>
  <si>
    <t>57,83</t>
  </si>
  <si>
    <t>88,66</t>
  </si>
  <si>
    <t>60,43</t>
  </si>
  <si>
    <t>50,34</t>
  </si>
  <si>
    <t>45,85</t>
  </si>
  <si>
    <t>62,62</t>
  </si>
  <si>
    <t>32,48</t>
  </si>
  <si>
    <t>113,16</t>
  </si>
  <si>
    <t>59,87</t>
  </si>
  <si>
    <t>2,77</t>
  </si>
  <si>
    <t>137,48</t>
  </si>
  <si>
    <t>117,19</t>
  </si>
  <si>
    <t>111,02</t>
  </si>
  <si>
    <t>77,56</t>
  </si>
  <si>
    <t>43,70</t>
  </si>
  <si>
    <t>69,49</t>
  </si>
  <si>
    <t>36,88</t>
  </si>
  <si>
    <t>73,03</t>
  </si>
  <si>
    <t>62,96</t>
  </si>
  <si>
    <t>93,52</t>
  </si>
  <si>
    <t>96,60</t>
  </si>
  <si>
    <t>76,31</t>
  </si>
  <si>
    <t>54,59</t>
  </si>
  <si>
    <t>84,68</t>
  </si>
  <si>
    <t>2,31</t>
  </si>
  <si>
    <t>135,24</t>
  </si>
  <si>
    <t>122,62</t>
  </si>
  <si>
    <t>136,48</t>
  </si>
  <si>
    <t>105,09</t>
  </si>
  <si>
    <t>53,60</t>
  </si>
  <si>
    <t>104,49</t>
  </si>
  <si>
    <t>60,45</t>
  </si>
  <si>
    <t>70,11</t>
  </si>
  <si>
    <t>61,96</t>
  </si>
  <si>
    <t>3,99</t>
  </si>
  <si>
    <t>91,83</t>
  </si>
  <si>
    <t>76,84</t>
  </si>
  <si>
    <t>99,22</t>
  </si>
  <si>
    <t>74,90</t>
  </si>
  <si>
    <t>50,69</t>
  </si>
  <si>
    <t>80,11</t>
  </si>
  <si>
    <t>45,45</t>
  </si>
  <si>
    <t>59,53</t>
  </si>
  <si>
    <t>41,10</t>
  </si>
  <si>
    <t>3,47</t>
  </si>
  <si>
    <t>69,57</t>
  </si>
  <si>
    <t>58,72</t>
  </si>
  <si>
    <t>76,41</t>
  </si>
  <si>
    <t>59,40</t>
  </si>
  <si>
    <t>58,89</t>
  </si>
  <si>
    <t>57,02</t>
  </si>
  <si>
    <t>75,97</t>
  </si>
  <si>
    <t>57,78</t>
  </si>
  <si>
    <t>2,43</t>
  </si>
  <si>
    <t>88,06</t>
  </si>
  <si>
    <t>63,72</t>
  </si>
  <si>
    <t>104,91</t>
  </si>
  <si>
    <t>64,45</t>
  </si>
  <si>
    <t>48,42</t>
  </si>
  <si>
    <t>43,27</t>
  </si>
  <si>
    <t>92,18</t>
  </si>
  <si>
    <t>36,73</t>
  </si>
  <si>
    <t>111,97</t>
  </si>
  <si>
    <t>69,52</t>
  </si>
  <si>
    <t>148,42</t>
  </si>
  <si>
    <t>113,32</t>
  </si>
  <si>
    <t>132,33</t>
  </si>
  <si>
    <t>80,70</t>
  </si>
  <si>
    <t>53,75</t>
  </si>
  <si>
    <t>48,34</t>
  </si>
  <si>
    <t>93,71</t>
  </si>
  <si>
    <t>103,61</t>
  </si>
  <si>
    <t>73,49</t>
  </si>
  <si>
    <t>144,36</t>
  </si>
  <si>
    <t>115,13</t>
  </si>
  <si>
    <t>162,14</t>
  </si>
  <si>
    <t>111,43</t>
  </si>
  <si>
    <t>134,01</t>
  </si>
  <si>
    <t>69,39</t>
  </si>
  <si>
    <t>54,07</t>
  </si>
  <si>
    <t>39,92</t>
  </si>
  <si>
    <t>0,95</t>
  </si>
  <si>
    <t>72,24</t>
  </si>
  <si>
    <t>61,10</t>
  </si>
  <si>
    <t>77,60</t>
  </si>
  <si>
    <t>55,18</t>
  </si>
  <si>
    <t>55,11</t>
  </si>
  <si>
    <t>52,17</t>
  </si>
  <si>
    <t>61,78</t>
  </si>
  <si>
    <t>37,03</t>
  </si>
  <si>
    <t>37,73</t>
  </si>
  <si>
    <t>30,91</t>
  </si>
  <si>
    <t>2,79</t>
  </si>
  <si>
    <t>9,77</t>
  </si>
  <si>
    <t>68,12</t>
  </si>
  <si>
    <t>53,45</t>
  </si>
  <si>
    <t>80,64</t>
  </si>
  <si>
    <t>53,05</t>
  </si>
  <si>
    <t>22,86</t>
  </si>
  <si>
    <t>80,00</t>
  </si>
  <si>
    <t>67,43</t>
  </si>
  <si>
    <t>100,66</t>
  </si>
  <si>
    <t>90,05</t>
  </si>
  <si>
    <t>97,99</t>
  </si>
  <si>
    <t>74,85</t>
  </si>
  <si>
    <t>49,91</t>
  </si>
  <si>
    <t>61,49</t>
  </si>
  <si>
    <t>38,51</t>
  </si>
  <si>
    <t>80,81</t>
  </si>
  <si>
    <t>68,69</t>
  </si>
  <si>
    <t>1,66</t>
  </si>
  <si>
    <t>10,81</t>
  </si>
  <si>
    <t>107,87</t>
  </si>
  <si>
    <t>81,98</t>
  </si>
  <si>
    <t>114,52</t>
  </si>
  <si>
    <t>63,23</t>
  </si>
  <si>
    <t>49,38</t>
  </si>
  <si>
    <t>84,21</t>
  </si>
  <si>
    <t>31,58</t>
  </si>
  <si>
    <t>49,50</t>
  </si>
  <si>
    <t>39,38</t>
  </si>
  <si>
    <t>3,34</t>
  </si>
  <si>
    <t>7,10</t>
  </si>
  <si>
    <t>65,76</t>
  </si>
  <si>
    <t>56,62</t>
  </si>
  <si>
    <t>70,10</t>
  </si>
  <si>
    <t>54,28</t>
  </si>
  <si>
    <t>53,11</t>
  </si>
  <si>
    <t>59,62</t>
  </si>
  <si>
    <t>35,44</t>
  </si>
  <si>
    <t>87,21</t>
  </si>
  <si>
    <t>66,28</t>
  </si>
  <si>
    <t>2,72</t>
  </si>
  <si>
    <t>2,02</t>
  </si>
  <si>
    <t>137,94</t>
  </si>
  <si>
    <t>102,84</t>
  </si>
  <si>
    <t>173,29</t>
  </si>
  <si>
    <t>127,89</t>
  </si>
  <si>
    <t>52,00</t>
  </si>
  <si>
    <t>48,52</t>
  </si>
  <si>
    <t>132,94</t>
  </si>
  <si>
    <t>84,12</t>
  </si>
  <si>
    <t>33,93</t>
  </si>
  <si>
    <t>6,97</t>
  </si>
  <si>
    <t>6,57</t>
  </si>
  <si>
    <t>85,87</t>
  </si>
  <si>
    <t>61,87</t>
  </si>
  <si>
    <t>100,23</t>
  </si>
  <si>
    <t>63,07</t>
  </si>
  <si>
    <t>50,12</t>
  </si>
  <si>
    <t>43,22</t>
  </si>
  <si>
    <t>75,13</t>
  </si>
  <si>
    <t>34,52</t>
  </si>
  <si>
    <t>95,00</t>
  </si>
  <si>
    <t>65,00</t>
  </si>
  <si>
    <t>0,79</t>
  </si>
  <si>
    <t>10,17</t>
  </si>
  <si>
    <t>119,50</t>
  </si>
  <si>
    <t>87,60</t>
  </si>
  <si>
    <t>122,90</t>
  </si>
  <si>
    <t>77,78</t>
  </si>
  <si>
    <t>55,77</t>
  </si>
  <si>
    <t>82,58</t>
  </si>
  <si>
    <t>34,19</t>
  </si>
  <si>
    <t>61,86</t>
  </si>
  <si>
    <t>44,64</t>
  </si>
  <si>
    <t>3,09</t>
  </si>
  <si>
    <t>81,86</t>
  </si>
  <si>
    <t>68,23</t>
  </si>
  <si>
    <t>90,84</t>
  </si>
  <si>
    <t>65,23</t>
  </si>
  <si>
    <t>55,03</t>
  </si>
  <si>
    <t>73,47</t>
  </si>
  <si>
    <t>42,54</t>
  </si>
  <si>
    <t>45,21</t>
  </si>
  <si>
    <t>5,99</t>
  </si>
  <si>
    <t>108,73</t>
  </si>
  <si>
    <t>87,45</t>
  </si>
  <si>
    <t>106,42</t>
  </si>
  <si>
    <t>71,92</t>
  </si>
  <si>
    <t>39,71</t>
  </si>
  <si>
    <t>78,60</t>
  </si>
  <si>
    <t>44,01</t>
  </si>
  <si>
    <t>76,59</t>
  </si>
  <si>
    <t>64,68</t>
  </si>
  <si>
    <t>2,75</t>
  </si>
  <si>
    <t>95,11</t>
  </si>
  <si>
    <t>77,99</t>
  </si>
  <si>
    <t>95,75</t>
  </si>
  <si>
    <t>68,18</t>
  </si>
  <si>
    <t>55,87</t>
  </si>
  <si>
    <t>53,91</t>
  </si>
  <si>
    <t>87,15</t>
  </si>
  <si>
    <t>67,15</t>
  </si>
  <si>
    <t>53,14</t>
  </si>
  <si>
    <t>3,05</t>
  </si>
  <si>
    <t>5,62</t>
  </si>
  <si>
    <t>91,29</t>
  </si>
  <si>
    <t>69,61</t>
  </si>
  <si>
    <t>108,08</t>
  </si>
  <si>
    <t>71,60</t>
  </si>
  <si>
    <t>53,57</t>
  </si>
  <si>
    <t>50,20</t>
  </si>
  <si>
    <t>103,79</t>
  </si>
  <si>
    <t>59,34</t>
  </si>
  <si>
    <t>74,86</t>
  </si>
  <si>
    <t>64,11</t>
  </si>
  <si>
    <t>3,20</t>
  </si>
  <si>
    <t>98,21</t>
  </si>
  <si>
    <t>84,34</t>
  </si>
  <si>
    <t>105,70</t>
  </si>
  <si>
    <t>78,12</t>
  </si>
  <si>
    <t>52,41</t>
  </si>
  <si>
    <t>91,11</t>
  </si>
  <si>
    <t>52,89</t>
  </si>
  <si>
    <t>100,29</t>
  </si>
  <si>
    <t>68,24</t>
  </si>
  <si>
    <t>5,61</t>
  </si>
  <si>
    <t>112,81</t>
  </si>
  <si>
    <t>99,53</t>
  </si>
  <si>
    <t>114,77</t>
  </si>
  <si>
    <t>88,27</t>
  </si>
  <si>
    <t>57,18</t>
  </si>
  <si>
    <t>96,46</t>
  </si>
  <si>
    <t>56,97</t>
  </si>
  <si>
    <t>97,44</t>
  </si>
  <si>
    <t>65,81</t>
  </si>
  <si>
    <t>6,24</t>
  </si>
  <si>
    <t>1,61</t>
  </si>
  <si>
    <t>126,05</t>
  </si>
  <si>
    <t>99,49</t>
  </si>
  <si>
    <t>136,85</t>
  </si>
  <si>
    <t>95,91</t>
  </si>
  <si>
    <t>48,33</t>
  </si>
  <si>
    <t>44,17</t>
  </si>
  <si>
    <t>85,71</t>
  </si>
  <si>
    <t>44,70</t>
  </si>
  <si>
    <t>79.94</t>
  </si>
  <si>
    <t>83,10</t>
  </si>
  <si>
    <t>62,82</t>
  </si>
  <si>
    <t>101,30</t>
  </si>
  <si>
    <t>89,78</t>
  </si>
  <si>
    <t>101,03</t>
  </si>
  <si>
    <t>77,71</t>
  </si>
  <si>
    <t>50,67</t>
  </si>
  <si>
    <t>46,96</t>
  </si>
  <si>
    <t>88,49</t>
  </si>
  <si>
    <t>55,54</t>
  </si>
  <si>
    <t>72,12</t>
  </si>
  <si>
    <t>120,56</t>
  </si>
  <si>
    <t>95,80</t>
  </si>
  <si>
    <t>136,54</t>
  </si>
  <si>
    <t>96,15</t>
  </si>
  <si>
    <t>82,91</t>
  </si>
  <si>
    <t>113,27</t>
  </si>
  <si>
    <t>93,81</t>
  </si>
  <si>
    <t>6,11</t>
  </si>
  <si>
    <t>158,44</t>
  </si>
  <si>
    <t>128,21</t>
  </si>
  <si>
    <t>164,97</t>
  </si>
  <si>
    <t>106,96</t>
  </si>
  <si>
    <t>52,55</t>
  </si>
  <si>
    <t>108,60</t>
  </si>
  <si>
    <t>59,73</t>
  </si>
  <si>
    <t>71,18</t>
  </si>
  <si>
    <t>57,93</t>
  </si>
  <si>
    <t>99,76</t>
  </si>
  <si>
    <t>79,43</t>
  </si>
  <si>
    <t>87,61</t>
  </si>
  <si>
    <t>54,25</t>
  </si>
  <si>
    <t>51,92</t>
  </si>
  <si>
    <t>63,86</t>
  </si>
  <si>
    <t>10,16</t>
  </si>
  <si>
    <t>98,59</t>
  </si>
  <si>
    <t>130,23</t>
  </si>
  <si>
    <t>89,91</t>
  </si>
  <si>
    <t>51,08</t>
  </si>
  <si>
    <t>107,57</t>
  </si>
  <si>
    <t>54,91</t>
  </si>
  <si>
    <t>57,94</t>
  </si>
  <si>
    <t>5,02</t>
  </si>
  <si>
    <t>0,21</t>
  </si>
  <si>
    <t>83,05</t>
  </si>
  <si>
    <t>80,07</t>
  </si>
  <si>
    <t>62,56</t>
  </si>
  <si>
    <t>50,40</t>
  </si>
  <si>
    <t>45,41</t>
  </si>
  <si>
    <t>33,33</t>
  </si>
  <si>
    <t>114,74</t>
  </si>
  <si>
    <t>85,26</t>
  </si>
  <si>
    <t>2,69</t>
  </si>
  <si>
    <t>11,47</t>
  </si>
  <si>
    <t>144,82</t>
  </si>
  <si>
    <t>123,06</t>
  </si>
  <si>
    <t>75,44</t>
  </si>
  <si>
    <t>35,67</t>
  </si>
  <si>
    <t>34,56</t>
  </si>
  <si>
    <t>37,43</t>
  </si>
  <si>
    <t>7,02</t>
  </si>
  <si>
    <t>50,64</t>
  </si>
  <si>
    <t>112,16</t>
  </si>
  <si>
    <t>91,62</t>
  </si>
  <si>
    <t>62,12</t>
  </si>
  <si>
    <t>46,52</t>
  </si>
  <si>
    <t>42,94</t>
  </si>
  <si>
    <t>56,51</t>
  </si>
  <si>
    <t>19,42</t>
  </si>
  <si>
    <t>36,46</t>
  </si>
  <si>
    <t>25,69</t>
  </si>
  <si>
    <t>8,29</t>
  </si>
  <si>
    <t>55,86</t>
  </si>
  <si>
    <t>45,42</t>
  </si>
  <si>
    <t>35,92</t>
  </si>
  <si>
    <t>40,73</t>
  </si>
  <si>
    <t>36,26</t>
  </si>
  <si>
    <t>19,02</t>
  </si>
  <si>
    <t>104,29</t>
  </si>
  <si>
    <t>67,41</t>
  </si>
  <si>
    <t>6,21</t>
  </si>
  <si>
    <t>4,79</t>
  </si>
  <si>
    <t>127,33</t>
  </si>
  <si>
    <t>103,78</t>
  </si>
  <si>
    <t>98,65</t>
  </si>
  <si>
    <t>67,64</t>
  </si>
  <si>
    <t>49,21</t>
  </si>
  <si>
    <t>42,73</t>
  </si>
  <si>
    <t>41,09</t>
  </si>
  <si>
    <t>19,61</t>
  </si>
  <si>
    <t>72,02</t>
  </si>
  <si>
    <t>37,61</t>
  </si>
  <si>
    <t>5,77</t>
  </si>
  <si>
    <t>102,52</t>
  </si>
  <si>
    <t>81,16</t>
  </si>
  <si>
    <t>109,89</t>
  </si>
  <si>
    <t>41,71</t>
  </si>
  <si>
    <t>54,86</t>
  </si>
  <si>
    <t>26,80</t>
  </si>
  <si>
    <t>43,94</t>
  </si>
  <si>
    <t>36,36</t>
  </si>
  <si>
    <t>9,27</t>
  </si>
  <si>
    <t>80,29</t>
  </si>
  <si>
    <t>66,45</t>
  </si>
  <si>
    <t>83,75</t>
  </si>
  <si>
    <t>62,50</t>
  </si>
  <si>
    <t>43,73</t>
  </si>
  <si>
    <t>48,85</t>
  </si>
  <si>
    <t>23,66</t>
  </si>
  <si>
    <t>84,82</t>
  </si>
  <si>
    <t>76,57</t>
  </si>
  <si>
    <t>0,45</t>
  </si>
  <si>
    <t>94,09</t>
  </si>
  <si>
    <t>87,22</t>
  </si>
  <si>
    <t>88,02</t>
  </si>
  <si>
    <t>65,77</t>
  </si>
  <si>
    <t>50,72</t>
  </si>
  <si>
    <t>48,31</t>
  </si>
  <si>
    <t>61,01</t>
  </si>
  <si>
    <t>56,00</t>
  </si>
  <si>
    <t>45,78</t>
  </si>
  <si>
    <t>1,71</t>
  </si>
  <si>
    <t>77,19</t>
  </si>
  <si>
    <t>61,97</t>
  </si>
  <si>
    <t>73,50</t>
  </si>
  <si>
    <t>42,12</t>
  </si>
  <si>
    <t>41,82</t>
  </si>
  <si>
    <t>16,03</t>
  </si>
  <si>
    <t>83,46</t>
  </si>
  <si>
    <t>64,66</t>
  </si>
  <si>
    <t>4,74</t>
  </si>
  <si>
    <t>11,02</t>
  </si>
  <si>
    <t>109,68</t>
  </si>
  <si>
    <t>88,15</t>
  </si>
  <si>
    <t>104,50</t>
  </si>
  <si>
    <t>68,88</t>
  </si>
  <si>
    <t>52,01</t>
  </si>
  <si>
    <t>46,86</t>
  </si>
  <si>
    <t>55,14</t>
  </si>
  <si>
    <t>30,04</t>
  </si>
  <si>
    <t>62,60</t>
  </si>
  <si>
    <t>46,95</t>
  </si>
  <si>
    <t>81,17</t>
  </si>
  <si>
    <t>69,14</t>
  </si>
  <si>
    <t>82,46</t>
  </si>
  <si>
    <t>59,63</t>
  </si>
  <si>
    <t>60,15</t>
  </si>
  <si>
    <t>35,35</t>
  </si>
  <si>
    <t>54,95</t>
  </si>
  <si>
    <t>34,62</t>
  </si>
  <si>
    <t>5,63</t>
  </si>
  <si>
    <t>75,43</t>
  </si>
  <si>
    <t>56,89</t>
  </si>
  <si>
    <t>79,62</t>
  </si>
  <si>
    <t>53,82</t>
  </si>
  <si>
    <t>44,13</t>
  </si>
  <si>
    <t>29,81</t>
  </si>
  <si>
    <t>66,90</t>
  </si>
  <si>
    <t>14,01</t>
  </si>
  <si>
    <t>92,79</t>
  </si>
  <si>
    <t>74,54</t>
  </si>
  <si>
    <t>92,45</t>
  </si>
  <si>
    <t>58,17</t>
  </si>
  <si>
    <t>53,68</t>
  </si>
  <si>
    <t>23,98</t>
  </si>
  <si>
    <t>59,83</t>
  </si>
  <si>
    <t>5,55</t>
  </si>
  <si>
    <t>3,25</t>
  </si>
  <si>
    <t>111,25</t>
  </si>
  <si>
    <t>99,83</t>
  </si>
  <si>
    <t>92,59</t>
  </si>
  <si>
    <t>65,95</t>
  </si>
  <si>
    <t>43,40</t>
  </si>
  <si>
    <t>46,89</t>
  </si>
  <si>
    <t>27,92</t>
  </si>
  <si>
    <t>130,53</t>
  </si>
  <si>
    <t>72,59</t>
  </si>
  <si>
    <t>5,22</t>
  </si>
  <si>
    <t>128,86</t>
  </si>
  <si>
    <t>109,51</t>
  </si>
  <si>
    <t>126,18</t>
  </si>
  <si>
    <t>91,64</t>
  </si>
  <si>
    <t>53,77</t>
  </si>
  <si>
    <t>51,19</t>
  </si>
  <si>
    <t>53,52</t>
  </si>
  <si>
    <t>57,04</t>
  </si>
  <si>
    <t>11,91</t>
  </si>
  <si>
    <t>94,97</t>
  </si>
  <si>
    <t>76,61</t>
  </si>
  <si>
    <t>106,50</t>
  </si>
  <si>
    <t>73,96</t>
  </si>
  <si>
    <t>54,79</t>
  </si>
  <si>
    <t>52,13</t>
  </si>
  <si>
    <t>89,34</t>
  </si>
  <si>
    <t>46,33</t>
  </si>
  <si>
    <t>67,71</t>
  </si>
  <si>
    <t>51,04</t>
  </si>
  <si>
    <t>7,27</t>
  </si>
  <si>
    <t>8,01</t>
  </si>
  <si>
    <t>85,49</t>
  </si>
  <si>
    <t>100,30</t>
  </si>
  <si>
    <t>68,64</t>
  </si>
  <si>
    <t>46,44</t>
  </si>
  <si>
    <t>63,78</t>
  </si>
  <si>
    <t>32,82</t>
  </si>
  <si>
    <t>116,67</t>
  </si>
  <si>
    <t>1,86</t>
  </si>
  <si>
    <t>3,39</t>
  </si>
  <si>
    <t>145,25</t>
  </si>
  <si>
    <t>155,05</t>
  </si>
  <si>
    <t>120,42</t>
  </si>
  <si>
    <t>58,02</t>
  </si>
  <si>
    <t>55,70</t>
  </si>
  <si>
    <t>111,26</t>
  </si>
  <si>
    <t>73,26</t>
  </si>
  <si>
    <t>76,07</t>
  </si>
  <si>
    <t>52,42</t>
  </si>
  <si>
    <t>9,21</t>
  </si>
  <si>
    <t>89,32</t>
  </si>
  <si>
    <t>75,92</t>
  </si>
  <si>
    <t>101.16</t>
  </si>
  <si>
    <t>71,47</t>
  </si>
  <si>
    <t>53,02</t>
  </si>
  <si>
    <t>49,36</t>
  </si>
  <si>
    <t>47,55</t>
  </si>
  <si>
    <t>20,85</t>
  </si>
  <si>
    <t>1,12</t>
  </si>
  <si>
    <t>112,55</t>
  </si>
  <si>
    <t>95,88</t>
  </si>
  <si>
    <t>102,06</t>
  </si>
  <si>
    <t>68,35</t>
  </si>
  <si>
    <t>68,52</t>
  </si>
  <si>
    <t>39,35</t>
  </si>
  <si>
    <t>84,64</t>
  </si>
  <si>
    <t>59,04</t>
  </si>
  <si>
    <t>10,20</t>
  </si>
  <si>
    <t>98,76</t>
  </si>
  <si>
    <t>82,79</t>
  </si>
  <si>
    <t>99,38</t>
  </si>
  <si>
    <t>64,96</t>
  </si>
  <si>
    <t>52,22</t>
  </si>
  <si>
    <t>80,97</t>
  </si>
  <si>
    <t>81,37</t>
  </si>
  <si>
    <t>58,82</t>
  </si>
  <si>
    <t>7,12</t>
  </si>
  <si>
    <t>11,30</t>
  </si>
  <si>
    <t>104,99</t>
  </si>
  <si>
    <t>83,86</t>
  </si>
  <si>
    <t>56,77</t>
  </si>
  <si>
    <t>62,03</t>
  </si>
  <si>
    <t>28,48</t>
  </si>
  <si>
    <t>68,94</t>
  </si>
  <si>
    <t>3,36</t>
  </si>
  <si>
    <t>2,50</t>
  </si>
  <si>
    <t>95,49</t>
  </si>
  <si>
    <t>77,25</t>
  </si>
  <si>
    <t>106,06</t>
  </si>
  <si>
    <t>71,10</t>
  </si>
  <si>
    <t>49,17</t>
  </si>
  <si>
    <t>43,97</t>
  </si>
  <si>
    <t>85,65</t>
  </si>
  <si>
    <t>41,94</t>
  </si>
  <si>
    <t>68,29</t>
  </si>
  <si>
    <t>53,66</t>
  </si>
  <si>
    <t>0,28</t>
  </si>
  <si>
    <t>88,89</t>
  </si>
  <si>
    <t>71,28</t>
  </si>
  <si>
    <t>101,97</t>
  </si>
  <si>
    <t>68,09</t>
  </si>
  <si>
    <t>49,39</t>
  </si>
  <si>
    <t>43,63</t>
  </si>
  <si>
    <t>74,29</t>
  </si>
  <si>
    <t>40,71</t>
  </si>
  <si>
    <t>83,26</t>
  </si>
  <si>
    <t>37,63</t>
  </si>
  <si>
    <t>103,75</t>
  </si>
  <si>
    <t>75,48</t>
  </si>
  <si>
    <t>101,72</t>
  </si>
  <si>
    <t>65,41</t>
  </si>
  <si>
    <t>41,48</t>
  </si>
  <si>
    <t>61,91</t>
  </si>
  <si>
    <t>31,87</t>
  </si>
  <si>
    <t>108,13</t>
  </si>
  <si>
    <t>81,34</t>
  </si>
  <si>
    <t>2,04</t>
  </si>
  <si>
    <t>131,03</t>
  </si>
  <si>
    <t>114,20</t>
  </si>
  <si>
    <t>124,03</t>
  </si>
  <si>
    <t>90,36</t>
  </si>
  <si>
    <t>51,23</t>
  </si>
  <si>
    <t>46,32</t>
  </si>
  <si>
    <t>81,13</t>
  </si>
  <si>
    <t>56,54</t>
  </si>
  <si>
    <t>47,12</t>
  </si>
  <si>
    <t>85,98</t>
  </si>
  <si>
    <t>75,10</t>
  </si>
  <si>
    <t>93,34</t>
  </si>
  <si>
    <t>71,72</t>
  </si>
  <si>
    <t>51,12</t>
  </si>
  <si>
    <t>47,07</t>
  </si>
  <si>
    <t>96,92</t>
  </si>
  <si>
    <t>54,56</t>
  </si>
  <si>
    <t>1,99</t>
  </si>
  <si>
    <t>123,58</t>
  </si>
  <si>
    <t>101,10</t>
  </si>
  <si>
    <t>121,84</t>
  </si>
  <si>
    <t>85,40</t>
  </si>
  <si>
    <t>43,98</t>
  </si>
  <si>
    <t>87,77</t>
  </si>
  <si>
    <t>84,65</t>
  </si>
  <si>
    <t>54,42</t>
  </si>
  <si>
    <t>170,10</t>
  </si>
  <si>
    <t>97,20</t>
  </si>
  <si>
    <t>265,25</t>
  </si>
  <si>
    <t>185,71</t>
  </si>
  <si>
    <t>51,06</t>
  </si>
  <si>
    <t>46,10</t>
  </si>
  <si>
    <t>164,98</t>
  </si>
  <si>
    <t>92,51</t>
  </si>
  <si>
    <t>69,03</t>
  </si>
  <si>
    <t>6,32</t>
  </si>
  <si>
    <t>115,60</t>
  </si>
  <si>
    <t>91,65</t>
  </si>
  <si>
    <t>124,14</t>
  </si>
  <si>
    <t>81,44</t>
  </si>
  <si>
    <t>43,83</t>
  </si>
  <si>
    <t>98,09</t>
  </si>
  <si>
    <t>51,30</t>
  </si>
  <si>
    <t>81,59</t>
  </si>
  <si>
    <t>63,18</t>
  </si>
  <si>
    <t>3,10</t>
  </si>
  <si>
    <t>102,40</t>
  </si>
  <si>
    <t>93,41</t>
  </si>
  <si>
    <t>100,64</t>
  </si>
  <si>
    <t>80,33</t>
  </si>
  <si>
    <t>51,95</t>
  </si>
  <si>
    <t>49,45</t>
  </si>
  <si>
    <t>72,45</t>
  </si>
  <si>
    <t>48,18</t>
  </si>
  <si>
    <t>64,89</t>
  </si>
  <si>
    <t>87,31</t>
  </si>
  <si>
    <t>84,23</t>
  </si>
  <si>
    <t>64,18</t>
  </si>
  <si>
    <t>74,25</t>
  </si>
  <si>
    <t>51,37</t>
  </si>
  <si>
    <t>64,21</t>
  </si>
  <si>
    <t>4,29</t>
  </si>
  <si>
    <t>81,49</t>
  </si>
  <si>
    <t>155,99</t>
  </si>
  <si>
    <t>96,78</t>
  </si>
  <si>
    <t>103,02</t>
  </si>
  <si>
    <t>78,06</t>
  </si>
  <si>
    <t>64,60</t>
  </si>
  <si>
    <t>5,43</t>
  </si>
  <si>
    <t>109,86</t>
  </si>
  <si>
    <t>90,22</t>
  </si>
  <si>
    <t>121,51</t>
  </si>
  <si>
    <t>93,07</t>
  </si>
  <si>
    <t>52,85</t>
  </si>
  <si>
    <t>91,42</t>
  </si>
  <si>
    <t>54,99</t>
  </si>
  <si>
    <t>82,56</t>
  </si>
  <si>
    <t>64,62</t>
  </si>
  <si>
    <t>3,86</t>
  </si>
  <si>
    <t>125,97</t>
  </si>
  <si>
    <t>95,14</t>
  </si>
  <si>
    <t>149,87</t>
  </si>
  <si>
    <t>94,83</t>
  </si>
  <si>
    <t>49,76</t>
  </si>
  <si>
    <t>121,47</t>
  </si>
  <si>
    <t>64,41</t>
  </si>
  <si>
    <t>78,37</t>
  </si>
  <si>
    <t>60,46</t>
  </si>
  <si>
    <t>9,85</t>
  </si>
  <si>
    <t>101,06</t>
  </si>
  <si>
    <t>83,89</t>
  </si>
  <si>
    <t>96,82</t>
  </si>
  <si>
    <t>63,20</t>
  </si>
  <si>
    <t>48,24</t>
  </si>
  <si>
    <t>41,80</t>
  </si>
  <si>
    <t>54,64</t>
  </si>
  <si>
    <t>23,45</t>
  </si>
  <si>
    <t>77,35</t>
  </si>
  <si>
    <t>56,31</t>
  </si>
  <si>
    <t>101,60</t>
  </si>
  <si>
    <t>82,40</t>
  </si>
  <si>
    <t>105,17</t>
  </si>
  <si>
    <t>73,14</t>
  </si>
  <si>
    <t>47,36</t>
  </si>
  <si>
    <t>58,96</t>
  </si>
  <si>
    <t>42,91</t>
  </si>
  <si>
    <t>92,52</t>
  </si>
  <si>
    <t>74,31</t>
  </si>
  <si>
    <t>101,89</t>
  </si>
  <si>
    <t>67,14</t>
  </si>
  <si>
    <t>44,62</t>
  </si>
  <si>
    <t>75,96</t>
  </si>
  <si>
    <t>39,81</t>
  </si>
  <si>
    <t>69,87</t>
  </si>
  <si>
    <t>51,09</t>
  </si>
  <si>
    <t>114,17</t>
  </si>
  <si>
    <t>80,55</t>
  </si>
  <si>
    <t>142,02</t>
  </si>
  <si>
    <t>81,85</t>
  </si>
  <si>
    <t>49,59</t>
  </si>
  <si>
    <t>44,34</t>
  </si>
  <si>
    <t>120,09</t>
  </si>
  <si>
    <t>37,04</t>
  </si>
  <si>
    <t>8,42</t>
  </si>
  <si>
    <t>9,16</t>
  </si>
  <si>
    <t>86,66</t>
  </si>
  <si>
    <t>70,91</t>
  </si>
  <si>
    <t>78,99</t>
  </si>
  <si>
    <t>45,82</t>
  </si>
  <si>
    <t>47,26</t>
  </si>
  <si>
    <t>42,18</t>
  </si>
  <si>
    <t>15,10</t>
  </si>
  <si>
    <t>43,95</t>
  </si>
  <si>
    <t>33,76</t>
  </si>
  <si>
    <t>4,62</t>
  </si>
  <si>
    <t>0,19</t>
  </si>
  <si>
    <t>71,85</t>
  </si>
  <si>
    <t>89,14</t>
  </si>
  <si>
    <t>44,74</t>
  </si>
  <si>
    <t>47,29</t>
  </si>
  <si>
    <t>49,83</t>
  </si>
  <si>
    <t>22,84</t>
  </si>
  <si>
    <t>29,26</t>
  </si>
  <si>
    <t>10,91</t>
  </si>
  <si>
    <t>61,48</t>
  </si>
  <si>
    <t>49,05</t>
  </si>
  <si>
    <t>66,99</t>
  </si>
  <si>
    <t>52,88</t>
  </si>
  <si>
    <t>42,05</t>
  </si>
  <si>
    <t>24,32</t>
  </si>
  <si>
    <t>74,15</t>
  </si>
  <si>
    <t>52,38</t>
  </si>
  <si>
    <t>1,78</t>
  </si>
  <si>
    <t>9,37</t>
  </si>
  <si>
    <t>95,55</t>
  </si>
  <si>
    <t>72,62</t>
  </si>
  <si>
    <t>98,62</t>
  </si>
  <si>
    <t>57,99</t>
  </si>
  <si>
    <t>47,51</t>
  </si>
  <si>
    <t>40,50</t>
  </si>
  <si>
    <t>55,36</t>
  </si>
  <si>
    <t>22,32</t>
  </si>
  <si>
    <t>77,03</t>
  </si>
  <si>
    <t>106,70</t>
  </si>
  <si>
    <t>87,73</t>
  </si>
  <si>
    <t>66,72</t>
  </si>
  <si>
    <t>42,46</t>
  </si>
  <si>
    <t>32,29</t>
  </si>
  <si>
    <t>83,03</t>
  </si>
  <si>
    <t>49,70</t>
  </si>
  <si>
    <t>93,57</t>
  </si>
  <si>
    <t>76,92</t>
  </si>
  <si>
    <t>73,75</t>
  </si>
  <si>
    <t>49,04</t>
  </si>
  <si>
    <t>23,13</t>
  </si>
  <si>
    <t>51,34</t>
  </si>
  <si>
    <t>37,49</t>
  </si>
  <si>
    <t>4,94</t>
  </si>
  <si>
    <t>7,36</t>
  </si>
  <si>
    <t>64,61</t>
  </si>
  <si>
    <t>53,15</t>
  </si>
  <si>
    <t>61,54</t>
  </si>
  <si>
    <t>44,50</t>
  </si>
  <si>
    <t>47,44</t>
  </si>
  <si>
    <t>49,49</t>
  </si>
  <si>
    <t>32,61</t>
  </si>
  <si>
    <t>13,57</t>
  </si>
  <si>
    <t>66,33</t>
  </si>
  <si>
    <t>62,69</t>
  </si>
  <si>
    <t>46,34</t>
  </si>
  <si>
    <t>34,06</t>
  </si>
  <si>
    <t>49,71</t>
  </si>
  <si>
    <t>44,76</t>
  </si>
  <si>
    <t>21,50</t>
  </si>
  <si>
    <t>54,39</t>
  </si>
  <si>
    <t>55,63</t>
  </si>
  <si>
    <t>76,03</t>
  </si>
  <si>
    <t>52,62</t>
  </si>
  <si>
    <t>59,43</t>
  </si>
  <si>
    <t>34,91</t>
  </si>
  <si>
    <t>93,56</t>
  </si>
  <si>
    <t>1,16</t>
  </si>
  <si>
    <t>144,11</t>
  </si>
  <si>
    <t>113,48</t>
  </si>
  <si>
    <t>149,53</t>
  </si>
  <si>
    <t>95,58</t>
  </si>
  <si>
    <t>48,15</t>
  </si>
  <si>
    <t>42,31</t>
  </si>
  <si>
    <t>107,18</t>
  </si>
  <si>
    <t>56,90</t>
  </si>
  <si>
    <t>57,55</t>
  </si>
  <si>
    <t>40,57</t>
  </si>
  <si>
    <t>4,90</t>
  </si>
  <si>
    <t>91,18</t>
  </si>
  <si>
    <t>75,12</t>
  </si>
  <si>
    <t>98,75</t>
  </si>
  <si>
    <t>67,25</t>
  </si>
  <si>
    <t>50,89</t>
  </si>
  <si>
    <t>46,25</t>
  </si>
  <si>
    <t>69,81</t>
  </si>
  <si>
    <t>34,54</t>
  </si>
  <si>
    <t>161,26</t>
  </si>
  <si>
    <t>103,60</t>
  </si>
  <si>
    <t>239,78</t>
  </si>
  <si>
    <t>188,80</t>
  </si>
  <si>
    <t>202,79</t>
  </si>
  <si>
    <t>97,21</t>
  </si>
  <si>
    <t>41,35</t>
  </si>
  <si>
    <t>37,33</t>
  </si>
  <si>
    <t>187,31</t>
  </si>
  <si>
    <t>68,86</t>
  </si>
  <si>
    <t>53,62</t>
  </si>
  <si>
    <t>79,12</t>
  </si>
  <si>
    <t>48,68</t>
  </si>
  <si>
    <t>21,65</t>
  </si>
  <si>
    <t>56,98</t>
  </si>
  <si>
    <t>39,80</t>
  </si>
  <si>
    <t>3,59</t>
  </si>
  <si>
    <t>5,96</t>
  </si>
  <si>
    <t>92,58</t>
  </si>
  <si>
    <t>68,27</t>
  </si>
  <si>
    <t>94,71</t>
  </si>
  <si>
    <t>61,35</t>
  </si>
  <si>
    <t>52,64</t>
  </si>
  <si>
    <t>49,46</t>
  </si>
  <si>
    <t>75,55</t>
  </si>
  <si>
    <t>38,68</t>
  </si>
  <si>
    <t>55,33</t>
  </si>
  <si>
    <t>38,32</t>
  </si>
  <si>
    <t>2,49</t>
  </si>
  <si>
    <t>82,32</t>
  </si>
  <si>
    <t>82,37</t>
  </si>
  <si>
    <t>53,47</t>
  </si>
  <si>
    <t>66,16</t>
  </si>
  <si>
    <t>32,91</t>
  </si>
  <si>
    <t>92,06</t>
  </si>
  <si>
    <t>8,64</t>
  </si>
  <si>
    <t>9,40</t>
  </si>
  <si>
    <t>108,40</t>
  </si>
  <si>
    <t>96,94</t>
  </si>
  <si>
    <t>87,98</t>
  </si>
  <si>
    <t>60,37</t>
  </si>
  <si>
    <t>52,35</t>
  </si>
  <si>
    <t>39,86</t>
  </si>
  <si>
    <t>22,90</t>
  </si>
  <si>
    <t>107,65</t>
  </si>
  <si>
    <t>60,87</t>
  </si>
  <si>
    <t>8,40</t>
  </si>
  <si>
    <t>130,20</t>
  </si>
  <si>
    <t>106,51</t>
  </si>
  <si>
    <t>116,49</t>
  </si>
  <si>
    <t>44,83</t>
  </si>
  <si>
    <t>39,28</t>
  </si>
  <si>
    <t>76,20</t>
  </si>
  <si>
    <t>57.76</t>
  </si>
  <si>
    <t>4.46</t>
  </si>
  <si>
    <t>55.79</t>
  </si>
  <si>
    <t>59,82</t>
  </si>
  <si>
    <t>41,99</t>
  </si>
  <si>
    <t>2,47</t>
  </si>
  <si>
    <t>113,43</t>
  </si>
  <si>
    <t>77,81</t>
  </si>
  <si>
    <t>89,29</t>
  </si>
  <si>
    <t>51,40</t>
  </si>
  <si>
    <t>49,01</t>
  </si>
  <si>
    <t>36,04</t>
  </si>
  <si>
    <t>10.15</t>
  </si>
  <si>
    <t xml:space="preserve">Sistema Nervioso </t>
  </si>
  <si>
    <t>65,12</t>
  </si>
  <si>
    <t>3,82</t>
  </si>
  <si>
    <t>81,79</t>
  </si>
  <si>
    <t>64,29</t>
  </si>
  <si>
    <t>94,85</t>
  </si>
  <si>
    <t>60,44</t>
  </si>
  <si>
    <t>47,05</t>
  </si>
  <si>
    <t>73,72</t>
  </si>
  <si>
    <t>34,05</t>
  </si>
  <si>
    <t>9.85</t>
  </si>
  <si>
    <t>61,04</t>
  </si>
  <si>
    <t>41,65</t>
  </si>
  <si>
    <t>2,97</t>
  </si>
  <si>
    <t>70,36</t>
  </si>
  <si>
    <t>57,91</t>
  </si>
  <si>
    <t>89,24</t>
  </si>
  <si>
    <t>47,01</t>
  </si>
  <si>
    <t>69,25</t>
  </si>
  <si>
    <t>38,22</t>
  </si>
  <si>
    <t>5.63</t>
  </si>
  <si>
    <t xml:space="preserve">Los ojos </t>
  </si>
  <si>
    <t>56,09</t>
  </si>
  <si>
    <t>1,83</t>
  </si>
  <si>
    <t>88,87</t>
  </si>
  <si>
    <t>75,11</t>
  </si>
  <si>
    <t>69,37</t>
  </si>
  <si>
    <t>76,06</t>
  </si>
  <si>
    <t>37,67</t>
  </si>
  <si>
    <t>2.06</t>
  </si>
  <si>
    <t>68,28</t>
  </si>
  <si>
    <t>110,49</t>
  </si>
  <si>
    <t>76,15</t>
  </si>
  <si>
    <t>118,41</t>
  </si>
  <si>
    <t>83,87</t>
  </si>
  <si>
    <t>49,93</t>
  </si>
  <si>
    <t>47,98</t>
  </si>
  <si>
    <t>66,29</t>
  </si>
  <si>
    <t>38,64</t>
  </si>
  <si>
    <t>7.20</t>
  </si>
  <si>
    <t>58,50</t>
  </si>
  <si>
    <t>47,13</t>
  </si>
  <si>
    <t>6,39</t>
  </si>
  <si>
    <t>7,45</t>
  </si>
  <si>
    <t>95,18</t>
  </si>
  <si>
    <t>69,06</t>
  </si>
  <si>
    <t>78,54</t>
  </si>
  <si>
    <t>50,62</t>
  </si>
  <si>
    <t>47,03</t>
  </si>
  <si>
    <t>60,98</t>
  </si>
  <si>
    <t>28,35</t>
  </si>
  <si>
    <t>12.50</t>
  </si>
  <si>
    <t>59,77</t>
  </si>
  <si>
    <t>58,87</t>
  </si>
  <si>
    <t>100,78</t>
  </si>
  <si>
    <t>72,93</t>
  </si>
  <si>
    <t>106,02</t>
  </si>
  <si>
    <t>68,75</t>
  </si>
  <si>
    <t>42,58</t>
  </si>
  <si>
    <t>83,44</t>
  </si>
  <si>
    <t>40,78</t>
  </si>
  <si>
    <t>15.19</t>
  </si>
  <si>
    <t>70,70</t>
  </si>
  <si>
    <t>2,12</t>
  </si>
  <si>
    <t>103,35</t>
  </si>
  <si>
    <t>76,00</t>
  </si>
  <si>
    <t>92,90</t>
  </si>
  <si>
    <t>56,39</t>
  </si>
  <si>
    <t>42,29</t>
  </si>
  <si>
    <t>46,56</t>
  </si>
  <si>
    <t>19,69</t>
  </si>
  <si>
    <t>13.37</t>
  </si>
  <si>
    <t>63,74</t>
  </si>
  <si>
    <t>59,86</t>
  </si>
  <si>
    <t>85,31</t>
  </si>
  <si>
    <t>94,28</t>
  </si>
  <si>
    <t>71,36</t>
  </si>
  <si>
    <t>78,51</t>
  </si>
  <si>
    <t>45,76</t>
  </si>
  <si>
    <t>2.87</t>
  </si>
  <si>
    <t>96,61</t>
  </si>
  <si>
    <t>37,98</t>
  </si>
  <si>
    <t>73,40</t>
  </si>
  <si>
    <t>57,96</t>
  </si>
  <si>
    <t>105,75</t>
  </si>
  <si>
    <t>66,38</t>
  </si>
  <si>
    <t>41,96</t>
  </si>
  <si>
    <t>73,52</t>
  </si>
  <si>
    <t>34,35</t>
  </si>
  <si>
    <t>10.91</t>
  </si>
  <si>
    <t>64,95</t>
  </si>
  <si>
    <t>1,80</t>
  </si>
  <si>
    <t>4,95</t>
  </si>
  <si>
    <t>106,71</t>
  </si>
  <si>
    <t>80,21</t>
  </si>
  <si>
    <t>109,28</t>
  </si>
  <si>
    <t>73,42</t>
  </si>
  <si>
    <t>53,06</t>
  </si>
  <si>
    <t>50,91</t>
  </si>
  <si>
    <t>69,44</t>
  </si>
  <si>
    <t>6.74</t>
  </si>
  <si>
    <t>103,64</t>
  </si>
  <si>
    <t>44,63</t>
  </si>
  <si>
    <t>4,55</t>
  </si>
  <si>
    <t>102,64</t>
  </si>
  <si>
    <t>53,18</t>
  </si>
  <si>
    <t>49,84</t>
  </si>
  <si>
    <t>29,44</t>
  </si>
  <si>
    <t>8.34</t>
  </si>
  <si>
    <t>62,81</t>
  </si>
  <si>
    <t>5,08</t>
  </si>
  <si>
    <t>92,14</t>
  </si>
  <si>
    <t>63,69</t>
  </si>
  <si>
    <t>59,27</t>
  </si>
  <si>
    <t>49,34</t>
  </si>
  <si>
    <t>46,24</t>
  </si>
  <si>
    <t>58,67</t>
  </si>
  <si>
    <t>28,77</t>
  </si>
  <si>
    <t>9.54</t>
  </si>
  <si>
    <t>56,76</t>
  </si>
  <si>
    <t>83,67</t>
  </si>
  <si>
    <t>73,68</t>
  </si>
  <si>
    <t>114,24</t>
  </si>
  <si>
    <t>87,70</t>
  </si>
  <si>
    <t>44,07</t>
  </si>
  <si>
    <t>77,50</t>
  </si>
  <si>
    <t>5.25</t>
  </si>
  <si>
    <t>64,43</t>
  </si>
  <si>
    <t>51,98</t>
  </si>
  <si>
    <t>7,72</t>
  </si>
  <si>
    <t>90,97</t>
  </si>
  <si>
    <t>71,82</t>
  </si>
  <si>
    <t>103,77</t>
  </si>
  <si>
    <t>61,58</t>
  </si>
  <si>
    <t>47,83</t>
  </si>
  <si>
    <t>30,75</t>
  </si>
  <si>
    <t>10.60</t>
  </si>
  <si>
    <t xml:space="preserve">sistema Nervioso </t>
  </si>
  <si>
    <t>96,89</t>
  </si>
  <si>
    <t>102,17</t>
  </si>
  <si>
    <t>2,96</t>
  </si>
  <si>
    <t>1,11</t>
  </si>
  <si>
    <t>136,24</t>
  </si>
  <si>
    <t>114,85</t>
  </si>
  <si>
    <t>69,94</t>
  </si>
  <si>
    <t>42,70</t>
  </si>
  <si>
    <t>65,85</t>
  </si>
  <si>
    <t>41,46</t>
  </si>
  <si>
    <t>7.56</t>
  </si>
  <si>
    <t>115,22</t>
  </si>
  <si>
    <t>41,95</t>
  </si>
  <si>
    <t>4,17</t>
  </si>
  <si>
    <t>79,60</t>
  </si>
  <si>
    <t>60,66</t>
  </si>
  <si>
    <t>111,06</t>
  </si>
  <si>
    <t>70,64</t>
  </si>
  <si>
    <t>47,80</t>
  </si>
  <si>
    <t>84,56</t>
  </si>
  <si>
    <t>37,47</t>
  </si>
  <si>
    <t>85,,14</t>
  </si>
  <si>
    <t>16.27</t>
  </si>
  <si>
    <t>71,50</t>
  </si>
  <si>
    <t>3,08</t>
  </si>
  <si>
    <t>105,52</t>
  </si>
  <si>
    <t>92,97</t>
  </si>
  <si>
    <t>130,48</t>
  </si>
  <si>
    <t>97,66</t>
  </si>
  <si>
    <t>52,07</t>
  </si>
  <si>
    <t>90,30</t>
  </si>
  <si>
    <t>2.54</t>
  </si>
  <si>
    <t>89,55</t>
  </si>
  <si>
    <t>65,42</t>
  </si>
  <si>
    <t>155,01</t>
  </si>
  <si>
    <t>98,15</t>
  </si>
  <si>
    <t>116,97</t>
  </si>
  <si>
    <t>65,87</t>
  </si>
  <si>
    <t>45,90</t>
  </si>
  <si>
    <t>63,40</t>
  </si>
  <si>
    <t>27,34</t>
  </si>
  <si>
    <t>19.40</t>
  </si>
  <si>
    <t>64,77</t>
  </si>
  <si>
    <t>39,57</t>
  </si>
  <si>
    <t>70,78</t>
  </si>
  <si>
    <t>55,91</t>
  </si>
  <si>
    <t>81,11</t>
  </si>
  <si>
    <t>46,47</t>
  </si>
  <si>
    <t>61,79</t>
  </si>
  <si>
    <t>29,72</t>
  </si>
  <si>
    <t>12.95</t>
  </si>
  <si>
    <t>115,85</t>
  </si>
  <si>
    <t>65,56</t>
  </si>
  <si>
    <t>3,80</t>
  </si>
  <si>
    <t>97,88</t>
  </si>
  <si>
    <t>82,36</t>
  </si>
  <si>
    <t>102,68</t>
  </si>
  <si>
    <t>79,67</t>
  </si>
  <si>
    <t>55,24</t>
  </si>
  <si>
    <t>70,60</t>
  </si>
  <si>
    <t>4.65</t>
  </si>
  <si>
    <t>90,07</t>
  </si>
  <si>
    <t>138,71</t>
  </si>
  <si>
    <t>122,98</t>
  </si>
  <si>
    <t>141,76</t>
  </si>
  <si>
    <t>108,39</t>
  </si>
  <si>
    <t>52,40</t>
  </si>
  <si>
    <t>48,87</t>
  </si>
  <si>
    <t>98,29</t>
  </si>
  <si>
    <t>60,09</t>
  </si>
  <si>
    <t>118,96</t>
  </si>
  <si>
    <t>93,46</t>
  </si>
  <si>
    <t>79,32</t>
  </si>
  <si>
    <t>99,48</t>
  </si>
  <si>
    <t>52,15</t>
  </si>
  <si>
    <t>78,67</t>
  </si>
  <si>
    <t>2.78</t>
  </si>
  <si>
    <t>84,49</t>
  </si>
  <si>
    <t>2,25</t>
  </si>
  <si>
    <t>59,78</t>
  </si>
  <si>
    <t>75,76</t>
  </si>
  <si>
    <t>58,88</t>
  </si>
  <si>
    <t>57,17</t>
  </si>
  <si>
    <t>0.88</t>
  </si>
  <si>
    <t>60,67</t>
  </si>
  <si>
    <t>30,62</t>
  </si>
  <si>
    <t>72,46</t>
  </si>
  <si>
    <t>56,80</t>
  </si>
  <si>
    <t>98,71</t>
  </si>
  <si>
    <t>63,02</t>
  </si>
  <si>
    <t>8.90</t>
  </si>
  <si>
    <t xml:space="preserve">Movimiento del cuerpo,manos,brazos,piernas </t>
  </si>
  <si>
    <t>50,28</t>
  </si>
  <si>
    <t>67,63</t>
  </si>
  <si>
    <t>183,46</t>
  </si>
  <si>
    <t>111,45</t>
  </si>
  <si>
    <t>133,52</t>
  </si>
  <si>
    <t>82,95</t>
  </si>
  <si>
    <t>50,51</t>
  </si>
  <si>
    <t>102,34</t>
  </si>
  <si>
    <t>14.61</t>
  </si>
  <si>
    <t>84,52</t>
  </si>
  <si>
    <t>4,13</t>
  </si>
  <si>
    <t>70,35</t>
  </si>
  <si>
    <t>57,73</t>
  </si>
  <si>
    <t>76,04</t>
  </si>
  <si>
    <t>55,15</t>
  </si>
  <si>
    <t>55,04</t>
  </si>
  <si>
    <t>58,57</t>
  </si>
  <si>
    <t>34,70</t>
  </si>
  <si>
    <t>3.40</t>
  </si>
  <si>
    <t xml:space="preserve">GOMEZ PLATA </t>
  </si>
  <si>
    <t>53,17</t>
  </si>
  <si>
    <t>65,62</t>
  </si>
  <si>
    <t>49,03</t>
  </si>
  <si>
    <t>81,52</t>
  </si>
  <si>
    <t>54,06</t>
  </si>
  <si>
    <t>18,56</t>
  </si>
  <si>
    <t>6.29</t>
  </si>
  <si>
    <t>31,53</t>
  </si>
  <si>
    <t>104,13</t>
  </si>
  <si>
    <t>105,43</t>
  </si>
  <si>
    <t>52,83</t>
  </si>
  <si>
    <t>79,94</t>
  </si>
  <si>
    <t>8.17</t>
  </si>
  <si>
    <t>92,61</t>
  </si>
  <si>
    <t>62,00</t>
  </si>
  <si>
    <t>102,92</t>
  </si>
  <si>
    <t>77,00</t>
  </si>
  <si>
    <t>90,35</t>
  </si>
  <si>
    <t>31,96</t>
  </si>
  <si>
    <t>11.49</t>
  </si>
  <si>
    <t>72,00</t>
  </si>
  <si>
    <t>64,17</t>
  </si>
  <si>
    <t>55,89</t>
  </si>
  <si>
    <t>53,50</t>
  </si>
  <si>
    <t>32,72</t>
  </si>
  <si>
    <t>3.45</t>
  </si>
  <si>
    <t>33,95</t>
  </si>
  <si>
    <t>64,20</t>
  </si>
  <si>
    <t>7,93</t>
  </si>
  <si>
    <t>117,57</t>
  </si>
  <si>
    <t>88,63</t>
  </si>
  <si>
    <t>159,12</t>
  </si>
  <si>
    <t>93,58</t>
  </si>
  <si>
    <t>82,24</t>
  </si>
  <si>
    <t>27,63</t>
  </si>
  <si>
    <t>10.18</t>
  </si>
  <si>
    <t>Itagüi</t>
  </si>
  <si>
    <t>75,31</t>
  </si>
  <si>
    <t>2,65</t>
  </si>
  <si>
    <t>75,57</t>
  </si>
  <si>
    <t>66,12</t>
  </si>
  <si>
    <t>91,00</t>
  </si>
  <si>
    <t>65,69</t>
  </si>
  <si>
    <t>49,57</t>
  </si>
  <si>
    <t>73,91</t>
  </si>
  <si>
    <t>1.81</t>
  </si>
  <si>
    <t>64,37</t>
  </si>
  <si>
    <t>5,94</t>
  </si>
  <si>
    <t>107,71</t>
  </si>
  <si>
    <t>80,40</t>
  </si>
  <si>
    <t>103,65</t>
  </si>
  <si>
    <t>40,02</t>
  </si>
  <si>
    <t>68,63</t>
  </si>
  <si>
    <t>40,75</t>
  </si>
  <si>
    <t>12.62</t>
  </si>
  <si>
    <t>61,63</t>
  </si>
  <si>
    <t>45,16</t>
  </si>
  <si>
    <t>0,92</t>
  </si>
  <si>
    <t>91,23</t>
  </si>
  <si>
    <t>76,08</t>
  </si>
  <si>
    <t>106,93</t>
  </si>
  <si>
    <t>72,69</t>
  </si>
  <si>
    <t>54,20</t>
  </si>
  <si>
    <t>51,47</t>
  </si>
  <si>
    <t>84,42</t>
  </si>
  <si>
    <t>41,34</t>
  </si>
  <si>
    <t>6.55</t>
  </si>
  <si>
    <t>Jerico</t>
  </si>
  <si>
    <t>54,84</t>
  </si>
  <si>
    <t>55,17</t>
  </si>
  <si>
    <t>2,81</t>
  </si>
  <si>
    <t>77,52</t>
  </si>
  <si>
    <t>66,18</t>
  </si>
  <si>
    <t>106,45</t>
  </si>
  <si>
    <t>70,84</t>
  </si>
  <si>
    <t>54,48</t>
  </si>
  <si>
    <t>50,74</t>
  </si>
  <si>
    <t>7.48</t>
  </si>
  <si>
    <t>73,89</t>
  </si>
  <si>
    <t>69,36</t>
  </si>
  <si>
    <t>1,93</t>
  </si>
  <si>
    <t>1,48</t>
  </si>
  <si>
    <t>93,89</t>
  </si>
  <si>
    <t>80,85</t>
  </si>
  <si>
    <t>106,17</t>
  </si>
  <si>
    <t>78,46</t>
  </si>
  <si>
    <t>53,76</t>
  </si>
  <si>
    <t>91,16</t>
  </si>
  <si>
    <t>82,33</t>
  </si>
  <si>
    <t>113,95</t>
  </si>
  <si>
    <t>99,58</t>
  </si>
  <si>
    <t>117,86</t>
  </si>
  <si>
    <t>90,20</t>
  </si>
  <si>
    <t>56,01</t>
  </si>
  <si>
    <t>93,35</t>
  </si>
  <si>
    <t>57,08</t>
  </si>
  <si>
    <t>2.37</t>
  </si>
  <si>
    <t>108,11</t>
  </si>
  <si>
    <t>68,06</t>
  </si>
  <si>
    <t>1,22</t>
  </si>
  <si>
    <t>98,66</t>
  </si>
  <si>
    <t>78,94</t>
  </si>
  <si>
    <t>136,81</t>
  </si>
  <si>
    <t>88,20</t>
  </si>
  <si>
    <t>51,55</t>
  </si>
  <si>
    <t>124,08</t>
  </si>
  <si>
    <t>61,67</t>
  </si>
  <si>
    <t>2.71</t>
  </si>
  <si>
    <t>79,63</t>
  </si>
  <si>
    <t>77,18</t>
  </si>
  <si>
    <t>4,14</t>
  </si>
  <si>
    <t>3,81</t>
  </si>
  <si>
    <t>111,48</t>
  </si>
  <si>
    <t>95,96</t>
  </si>
  <si>
    <t>129,55</t>
  </si>
  <si>
    <t>90,53</t>
  </si>
  <si>
    <t>54,35</t>
  </si>
  <si>
    <t>53,79</t>
  </si>
  <si>
    <t>Mutata</t>
  </si>
  <si>
    <t>108,16</t>
  </si>
  <si>
    <t>53,78</t>
  </si>
  <si>
    <t>1,60</t>
  </si>
  <si>
    <t>141,92</t>
  </si>
  <si>
    <t>85,66</t>
  </si>
  <si>
    <t>111,20</t>
  </si>
  <si>
    <t>67,54</t>
  </si>
  <si>
    <t>42,07</t>
  </si>
  <si>
    <t>57,72</t>
  </si>
  <si>
    <t>25,09</t>
  </si>
  <si>
    <t>16.36</t>
  </si>
  <si>
    <t>44,78</t>
  </si>
  <si>
    <t>71,00</t>
  </si>
  <si>
    <t>0,62</t>
  </si>
  <si>
    <t>99,37</t>
  </si>
  <si>
    <t>87,90</t>
  </si>
  <si>
    <t>96,36</t>
  </si>
  <si>
    <t>70,58</t>
  </si>
  <si>
    <t>38,60</t>
  </si>
  <si>
    <t>3.72</t>
  </si>
  <si>
    <t>87,69</t>
  </si>
  <si>
    <t>82,26</t>
  </si>
  <si>
    <t>64,34</t>
  </si>
  <si>
    <t>87,52</t>
  </si>
  <si>
    <t>59,94</t>
  </si>
  <si>
    <t>41,92</t>
  </si>
  <si>
    <t>61,23</t>
  </si>
  <si>
    <t>33,47</t>
  </si>
  <si>
    <t>8.28</t>
  </si>
  <si>
    <t>6,62</t>
  </si>
  <si>
    <t>106,98</t>
  </si>
  <si>
    <t>73,99</t>
  </si>
  <si>
    <t>97,92</t>
  </si>
  <si>
    <t>59,22</t>
  </si>
  <si>
    <t>47,72</t>
  </si>
  <si>
    <t>20,89</t>
  </si>
  <si>
    <t>7.80</t>
  </si>
  <si>
    <t>62,76</t>
  </si>
  <si>
    <t>132,86</t>
  </si>
  <si>
    <t>96,13</t>
  </si>
  <si>
    <t>107,09</t>
  </si>
  <si>
    <t>71,98</t>
  </si>
  <si>
    <t>55,48</t>
  </si>
  <si>
    <t>29,95</t>
  </si>
  <si>
    <t>10.13</t>
  </si>
  <si>
    <t>80,65</t>
  </si>
  <si>
    <t>47,37</t>
  </si>
  <si>
    <t>0,59</t>
  </si>
  <si>
    <t>107,88</t>
  </si>
  <si>
    <t>90,18</t>
  </si>
  <si>
    <t>81,02</t>
  </si>
  <si>
    <t>48,75</t>
  </si>
  <si>
    <t>94,44</t>
  </si>
  <si>
    <t>51,88</t>
  </si>
  <si>
    <t>3.14</t>
  </si>
  <si>
    <t>78,33</t>
  </si>
  <si>
    <t>76,58</t>
  </si>
  <si>
    <t>109,53</t>
  </si>
  <si>
    <t>73,83</t>
  </si>
  <si>
    <t>91,45</t>
  </si>
  <si>
    <t>2.04</t>
  </si>
  <si>
    <t>Sistema Nervioso</t>
  </si>
  <si>
    <t>81,35</t>
  </si>
  <si>
    <t>113,37</t>
  </si>
  <si>
    <t>1,57</t>
  </si>
  <si>
    <t>147,69</t>
  </si>
  <si>
    <t>133,44</t>
  </si>
  <si>
    <t>160,91</t>
  </si>
  <si>
    <t>125,70</t>
  </si>
  <si>
    <t>57,48</t>
  </si>
  <si>
    <t>117,31</t>
  </si>
  <si>
    <t>1.06</t>
  </si>
  <si>
    <t>130,80</t>
  </si>
  <si>
    <t>51,44</t>
  </si>
  <si>
    <t>100,63</t>
  </si>
  <si>
    <t>70,95</t>
  </si>
  <si>
    <t>73,92</t>
  </si>
  <si>
    <t>46,11</t>
  </si>
  <si>
    <t>46,40</t>
  </si>
  <si>
    <t>21,94</t>
  </si>
  <si>
    <t>14.59</t>
  </si>
  <si>
    <t>102,50</t>
  </si>
  <si>
    <t>59,66</t>
  </si>
  <si>
    <t>97,55</t>
  </si>
  <si>
    <t>79,77</t>
  </si>
  <si>
    <t>112,43</t>
  </si>
  <si>
    <t>77,69</t>
  </si>
  <si>
    <t>46,74</t>
  </si>
  <si>
    <t>8.58</t>
  </si>
  <si>
    <t>98,55</t>
  </si>
  <si>
    <t>84,80</t>
  </si>
  <si>
    <t>70,24</t>
  </si>
  <si>
    <t>93,30</t>
  </si>
  <si>
    <t>70,83</t>
  </si>
  <si>
    <t>84,98</t>
  </si>
  <si>
    <t>2.94</t>
  </si>
  <si>
    <t>72,30</t>
  </si>
  <si>
    <t>56,12</t>
  </si>
  <si>
    <t>113,78</t>
  </si>
  <si>
    <t>89,11</t>
  </si>
  <si>
    <t>120,30</t>
  </si>
  <si>
    <t>81,77</t>
  </si>
  <si>
    <t>98,22</t>
  </si>
  <si>
    <t>8.73</t>
  </si>
  <si>
    <t>81,78</t>
  </si>
  <si>
    <t>2,90</t>
  </si>
  <si>
    <t>2,68</t>
  </si>
  <si>
    <t>70,59</t>
  </si>
  <si>
    <t>86,13</t>
  </si>
  <si>
    <t>64,84</t>
  </si>
  <si>
    <t>50,36</t>
  </si>
  <si>
    <t>47,54</t>
  </si>
  <si>
    <t>44,44</t>
  </si>
  <si>
    <t>7.76</t>
  </si>
  <si>
    <t>Santafe de Antioquia</t>
  </si>
  <si>
    <t>67,95</t>
  </si>
  <si>
    <t>8.80</t>
  </si>
  <si>
    <t>4.12</t>
  </si>
  <si>
    <t>56,99</t>
  </si>
  <si>
    <t>109,96</t>
  </si>
  <si>
    <t>146,47</t>
  </si>
  <si>
    <t>48,07</t>
  </si>
  <si>
    <t>124,29</t>
  </si>
  <si>
    <t>60,57</t>
  </si>
  <si>
    <t>7.94</t>
  </si>
  <si>
    <t>8,88</t>
  </si>
  <si>
    <t>4,52</t>
  </si>
  <si>
    <t>111,10</t>
  </si>
  <si>
    <t>97,59</t>
  </si>
  <si>
    <t>47,31</t>
  </si>
  <si>
    <t>40,86</t>
  </si>
  <si>
    <t>25,11</t>
  </si>
  <si>
    <t>8.68</t>
  </si>
  <si>
    <t>Sonson</t>
  </si>
  <si>
    <t>78,05</t>
  </si>
  <si>
    <t>56,60</t>
  </si>
  <si>
    <t>98,92</t>
  </si>
  <si>
    <t>77,88</t>
  </si>
  <si>
    <t>112,39</t>
  </si>
  <si>
    <t>75,85</t>
  </si>
  <si>
    <t>49,95</t>
  </si>
  <si>
    <t>7.75</t>
  </si>
  <si>
    <t>38,09</t>
  </si>
  <si>
    <t>54,73</t>
  </si>
  <si>
    <t>72,06</t>
  </si>
  <si>
    <t>39,91</t>
  </si>
  <si>
    <t>41,61</t>
  </si>
  <si>
    <t>35,37</t>
  </si>
  <si>
    <t>13,21</t>
  </si>
  <si>
    <t>15.31</t>
  </si>
  <si>
    <t>37,97</t>
  </si>
  <si>
    <t>2,26</t>
  </si>
  <si>
    <t>36,11</t>
  </si>
  <si>
    <t>50,38</t>
  </si>
  <si>
    <t>47,42</t>
  </si>
  <si>
    <t>50,17</t>
  </si>
  <si>
    <t>23,37</t>
  </si>
  <si>
    <t>13.41</t>
  </si>
  <si>
    <t>105,56</t>
  </si>
  <si>
    <t>80,75</t>
  </si>
  <si>
    <t>103,12</t>
  </si>
  <si>
    <t>69,74</t>
  </si>
  <si>
    <t>46,80</t>
  </si>
  <si>
    <t>42,33</t>
  </si>
  <si>
    <t>62,27</t>
  </si>
  <si>
    <t>30,03</t>
  </si>
  <si>
    <t>8.78</t>
  </si>
  <si>
    <t>65,24</t>
  </si>
  <si>
    <t>39,63</t>
  </si>
  <si>
    <t>0,29</t>
  </si>
  <si>
    <t>102,29</t>
  </si>
  <si>
    <t>75,95</t>
  </si>
  <si>
    <t>81,90</t>
  </si>
  <si>
    <t>43,65</t>
  </si>
  <si>
    <t>68,32</t>
  </si>
  <si>
    <t>30,69</t>
  </si>
  <si>
    <t>14.54</t>
  </si>
  <si>
    <t>38,83</t>
  </si>
  <si>
    <t>53,69</t>
  </si>
  <si>
    <t>62,93</t>
  </si>
  <si>
    <t>48,71</t>
  </si>
  <si>
    <t>50,57</t>
  </si>
  <si>
    <t>26,36</t>
  </si>
  <si>
    <t>13.87</t>
  </si>
  <si>
    <t>Vegachi</t>
  </si>
  <si>
    <t>95,94</t>
  </si>
  <si>
    <t>79,70</t>
  </si>
  <si>
    <t>158,49</t>
  </si>
  <si>
    <t>113,04</t>
  </si>
  <si>
    <t>158,77</t>
  </si>
  <si>
    <t>98,49</t>
  </si>
  <si>
    <t>43,54</t>
  </si>
  <si>
    <t>111,76</t>
  </si>
  <si>
    <t>59,71</t>
  </si>
  <si>
    <t>11.12</t>
  </si>
  <si>
    <t>41,98</t>
  </si>
  <si>
    <t>5,71</t>
  </si>
  <si>
    <t>8,93</t>
  </si>
  <si>
    <t>84,85</t>
  </si>
  <si>
    <t>68,05</t>
  </si>
  <si>
    <t>98,87</t>
  </si>
  <si>
    <t>67,38</t>
  </si>
  <si>
    <t>44,30</t>
  </si>
  <si>
    <t>74,81</t>
  </si>
  <si>
    <t>38,27</t>
  </si>
  <si>
    <t>10.59</t>
  </si>
  <si>
    <t>57,74</t>
  </si>
  <si>
    <t>87,28</t>
  </si>
  <si>
    <t>64,67</t>
  </si>
  <si>
    <t>98,19</t>
  </si>
  <si>
    <t>48,69</t>
  </si>
  <si>
    <t>7.32</t>
  </si>
  <si>
    <t>86.18</t>
  </si>
  <si>
    <t>28.06</t>
  </si>
  <si>
    <t>18.06</t>
  </si>
  <si>
    <t>23.43</t>
  </si>
  <si>
    <t>CODIGO MUNICIPIO</t>
  </si>
  <si>
    <t>INDICE DE DESEMPEÑO FISCAL</t>
  </si>
  <si>
    <t>POBLACION TOTAL</t>
  </si>
  <si>
    <t>Porcentaje de Afiliacion a Salud regimen contributivo</t>
  </si>
  <si>
    <t xml:space="preserve">Total afiliados al regimen contributivo </t>
  </si>
  <si>
    <t xml:space="preserve"> Porcentaje Afiliacion Salud Regimen Subsidiado</t>
  </si>
  <si>
    <t xml:space="preserve">Total afiliados salud regimen subsidiado </t>
  </si>
  <si>
    <t>#  De Niños de 0 a 4 años</t>
  </si>
  <si>
    <t>#  De Niños de 0 a 4 años Hombre</t>
  </si>
  <si>
    <t>#  De Niños de 0 a 4 años Mujer</t>
  </si>
  <si>
    <t># De niños y niñas de 0 a 5 años</t>
  </si>
  <si>
    <t>#  De Niños de 0 a 5 años  Hombres</t>
  </si>
  <si>
    <t xml:space="preserve">#  De Niños de 0 a 5 años  mujeres </t>
  </si>
  <si>
    <t># De  Niños de 5 a 9 años</t>
  </si>
  <si>
    <t># De Niños de 5 a 9 años  Hombres</t>
  </si>
  <si>
    <t># De Niños de 5 a 9 años Mujeres</t>
  </si>
  <si>
    <t># De niños y niñas de 6 a 11 años</t>
  </si>
  <si>
    <t>#  De Niños de 6 a 11 años  Hombres</t>
  </si>
  <si>
    <t># De Niños de 6 a 11 años   mujeres</t>
  </si>
  <si>
    <t>#  De Adolescentes de 10 a 14 años</t>
  </si>
  <si>
    <t>#  De Adolescentes de 10 a 14 años Hombre</t>
  </si>
  <si>
    <t># De Adolescentes de 10 a 14 años Mujer</t>
  </si>
  <si>
    <t># De niños y niñas de 12 a 17</t>
  </si>
  <si>
    <t># De niños y niñas de 12 a 17 Hombres</t>
  </si>
  <si>
    <t xml:space="preserve"># De niños y niñas de 12 a 17 Mujeres </t>
  </si>
  <si>
    <t># De Adolescentes de 15 a 19 años</t>
  </si>
  <si>
    <t># De Adolescentes de 15 a 19 años Hombres</t>
  </si>
  <si>
    <t>#  De Adolescentes de 15 a 19 años Mujeres</t>
  </si>
  <si>
    <t># De Jovenes de 18 a 28</t>
  </si>
  <si>
    <t># De Jovenes de 18 a 28 Hombres</t>
  </si>
  <si>
    <t># De Jovenes de 18 a 28 Mujeres</t>
  </si>
  <si>
    <t>#  De Jovenes de 20 a 24</t>
  </si>
  <si>
    <t># De Jovenes de 20 a 24 Hombres</t>
  </si>
  <si>
    <t># De Jovenes de 20 a 24 Mujeres</t>
  </si>
  <si>
    <t>#  De Jovenes de 25 a 29</t>
  </si>
  <si>
    <t>#  De Jovenes de 25 a 29 Hombres</t>
  </si>
  <si>
    <t>#  De Jovenes de 25 a 29 Mujeres</t>
  </si>
  <si>
    <t># NNAJ con Discapacidad</t>
  </si>
  <si>
    <t>Población Venezolana</t>
  </si>
  <si>
    <t>Tipo de discapacidad con mas prevalencia</t>
  </si>
  <si>
    <t>No de niños y niñas en programas de educacion inicial en el marco de atencion integral</t>
  </si>
  <si>
    <t>No de niños y niñas y adolescentes atendidos por ICBF en PARD por ser victimas de violencia sexual</t>
  </si>
  <si>
    <t>Niños, niñas menores de 1 año Registrados</t>
  </si>
  <si>
    <t>Tasa de Mortalidad niños menores de 1 año</t>
  </si>
  <si>
    <t># de Niños muertos menores de 1 año</t>
  </si>
  <si>
    <t>Tasa de Mortalidad de niños y niñas de 0 A 4 años</t>
  </si>
  <si>
    <t xml:space="preserve"> # de niños y niñas de 0 a 4 años Fallecidos</t>
  </si>
  <si>
    <t xml:space="preserve">Tasa de mortalidad materna directa </t>
  </si>
  <si>
    <t>Casos de mortalidad materna</t>
  </si>
  <si>
    <t>Tasa de mortalidad por desnutrición &lt; de 5 años</t>
  </si>
  <si>
    <t># de niñas y niños  &lt; de 5 años muertos por desnutrición</t>
  </si>
  <si>
    <t>Porcentaje de nacidos vivos con 4 controles prenatales</t>
  </si>
  <si>
    <t># de nacidos vivos con 4 controles prenatales</t>
  </si>
  <si>
    <t>Porcentaje de niños con bajo peso al nacer</t>
  </si>
  <si>
    <t># de niños y niñas con bajo peso al nacer</t>
  </si>
  <si>
    <t>Tasa de mortalidad por EDA en &lt; de 5 años</t>
  </si>
  <si>
    <t># de casos de niños y niñas  &lt; de 5 años muertos por EDA</t>
  </si>
  <si>
    <t>Tasa de mortalidad por IRA en &lt; de 5 años</t>
  </si>
  <si>
    <t># de Casos de muerte por IRA en menores de 5 años</t>
  </si>
  <si>
    <t>Tasa de accidentes de tránsito en &lt;  5 años</t>
  </si>
  <si>
    <t># de muertes por accidentes de tránsito en &lt; de 5 años</t>
  </si>
  <si>
    <t>Tasa de mortalidad por causa externa en &lt;de 5 años</t>
  </si>
  <si>
    <t># de muertes por causa externa &lt;de 5 años</t>
  </si>
  <si>
    <t>Tasa de homicidios en &lt; de 5 años</t>
  </si>
  <si>
    <t># de homicidios de niños  en &lt; de 5 años</t>
  </si>
  <si>
    <t>Tasa de otros accidente en &lt; de 5 años</t>
  </si>
  <si>
    <t># de otros accidentes en &lt; de 5 años</t>
  </si>
  <si>
    <t>Cobertura en vacunación con BCG en población &lt; de 1 año</t>
  </si>
  <si>
    <t>Cobertura en vacunación contra Polio en población &lt; de 1 año</t>
  </si>
  <si>
    <t>Cobertura en vacunación contra Rotavirus en población &lt; de 1 año</t>
  </si>
  <si>
    <t>Cobertura en vacunación con Pentavalente (DPT) en población &lt; de 1 año</t>
  </si>
  <si>
    <t>Cobertura en vacunación contra Neumococo en población de 1 año</t>
  </si>
  <si>
    <t>Cobertura en vacunación contra fiebre amarilla en población de 1 año</t>
  </si>
  <si>
    <t>Cobertura en vacunación contra triple viral en población de 1 año</t>
  </si>
  <si>
    <t>Cobertura escolar bruta en Transición</t>
  </si>
  <si>
    <t>Cobertura escolar neta en Transición</t>
  </si>
  <si>
    <t>Tasa de deserción en transición</t>
  </si>
  <si>
    <t>Tasa de deserción desde transición hasta once</t>
  </si>
  <si>
    <t>Tasa de Repitencia desde Transición hasta once</t>
  </si>
  <si>
    <t>Tasa de violencia intrafamiliar en niños y niñas &lt; 5 años</t>
  </si>
  <si>
    <t># de casos de Violencia Intrafamiliar en  niños y niñas &lt; 5 años</t>
  </si>
  <si>
    <t>Tasa de Mortalidad en niñ@s de 5 a 9 años</t>
  </si>
  <si>
    <t># de Casos de mortalidad en niñ@s de 5 a 9</t>
  </si>
  <si>
    <t>Tasa de violencia contra niños y niñas &lt; 5 años</t>
  </si>
  <si>
    <t># de casos de violencia contra niños y niñas  &lt; 5 años</t>
  </si>
  <si>
    <t>Tasa de exámenes médico legales por presunto delito sexual en niños y niñas &lt; 5 años</t>
  </si>
  <si>
    <t># de examenes medico legales por presunto delito sexual en niños y niñas &lt; 5 años</t>
  </si>
  <si>
    <t>Tasa de violencia interpersonal en niños y niñas &lt; 5 años</t>
  </si>
  <si>
    <t>Casos de Violencia interpersonal  en  niños y niñas &lt; 5 años</t>
  </si>
  <si>
    <t>Tasa de Mortalidad por causa externa en niños y niñas entre 6 y 11 años</t>
  </si>
  <si>
    <t># de Muertess por causa externa de niños y niñas entre 6 y 11 años</t>
  </si>
  <si>
    <t>Tasa de accidentes de tránsito en  niños y niñas entre 6 y 11 años</t>
  </si>
  <si>
    <t># de accidentes de tránsito de niños y niñas entre 6 y 11 años</t>
  </si>
  <si>
    <t>Tasa de homicidios en niños y niñas entre 6 y 11 años</t>
  </si>
  <si>
    <t># de homicidios en  niños y niñas entre 6 y 11 años</t>
  </si>
  <si>
    <t>Tasa de suicidios  de niños y niñas entre 6 y 11 años</t>
  </si>
  <si>
    <t># de Suicidios de   de niños y niñas entre 6 y 11 años</t>
  </si>
  <si>
    <t>Tasa de otros accidentes en niños y niñas entre 6 y 11 años</t>
  </si>
  <si>
    <t># de otros accidentes de niños y niñas entre 6 y 11 años</t>
  </si>
  <si>
    <t>Tasa de mortalidad de niñ@s de 10 a 14 años</t>
  </si>
  <si>
    <t># de Casos de mortalidad de niñ@s de 10 a 14 años de edad</t>
  </si>
  <si>
    <t>Cobertura escolar bruta para educación básica primaria</t>
  </si>
  <si>
    <t>Cobertura escolar neta en educación básica primaria</t>
  </si>
  <si>
    <t>Tasa de deserción en educación básica primaria</t>
  </si>
  <si>
    <t>Tasa de reprobación en educación básica primaria</t>
  </si>
  <si>
    <t>Tasa de violencia intrafamiliar en niños y niñas entre 6 y 11 años</t>
  </si>
  <si>
    <t># de casos de Violencia Intrafamiliar en  niños y niñas entre 6 y 11 años</t>
  </si>
  <si>
    <t>Tasa de exámenes médico legales por presunto delito sexual en niños y niñas entre 6 y 11 años</t>
  </si>
  <si>
    <t># de casos de  exámenes médico legales por presunto delito sexual en niños y niñas entre 6 y 11 años</t>
  </si>
  <si>
    <t>Tasa de violencia interpersonal en niños y niñas entre 6 y 11 años</t>
  </si>
  <si>
    <t># de casos de violencia interpersonal en niños de 6 a 11 años</t>
  </si>
  <si>
    <t>Tasa de violencia intrafamiliar   contra niños y niñas entre 12 a 17 años</t>
  </si>
  <si>
    <t># de casos de Violencia Intrafamiliar contra niños y niñas entre 12 a 17 años</t>
  </si>
  <si>
    <t>Tasa de Mortalidad por causa externa  en adolescentes de 12 a 17 años</t>
  </si>
  <si>
    <t># de casos de Muerte por causa Externa en adolescentes de 12 a 17 años</t>
  </si>
  <si>
    <t>Tasa de accidentes de tránsito enadolescentes de 12 a 17</t>
  </si>
  <si>
    <t># de muertes por accidentes de Tránsito en adolescentes de 12 a 17 años</t>
  </si>
  <si>
    <t>Tasa de homicidios en adolescentes de 12 a 17 años</t>
  </si>
  <si>
    <t># de homicidios en adolescentes de 12 a 17 años</t>
  </si>
  <si>
    <t>Tasa de suicidios en adolescentes de 12 a 17 años</t>
  </si>
  <si>
    <t># de Suicidios adolescentes de 12 a 17 años</t>
  </si>
  <si>
    <t>Tasa de otros accidente en adolescentes de 12 a 17 años</t>
  </si>
  <si>
    <t># de muertes por otros accidentes en adolescentes de 12 a 17 años</t>
  </si>
  <si>
    <t>Tasa de fecundidad  de  mujeres entre 10 y 14 años</t>
  </si>
  <si>
    <t># de embarazos niñas de 10 a 14 años</t>
  </si>
  <si>
    <t>Tasa de fecundidad de  mujeres entre 15 y 19 años</t>
  </si>
  <si>
    <t># de Embarazos de 15 a 19 años</t>
  </si>
  <si>
    <t>Tasa de mortalidad en adolescentes de 15 a 19 años</t>
  </si>
  <si>
    <t># de casos de mortalidad en adolescentes de 15 a 19 años</t>
  </si>
  <si>
    <t>Cobertura escolar bruta para educación básica secundaria</t>
  </si>
  <si>
    <t>Cobertura escolar neta en educación básica secundaria</t>
  </si>
  <si>
    <t>Tasa de deserción educación básica secundaria</t>
  </si>
  <si>
    <t>Tasa de reprobación en educación básica secundaria</t>
  </si>
  <si>
    <t>Puntaje Promedio Pruebas Saber en Lectura Critica</t>
  </si>
  <si>
    <t>Puntaje Promedio Pruebas Saber en Matemáticas</t>
  </si>
  <si>
    <t>Cobertura escolar bruta en educación media</t>
  </si>
  <si>
    <t>Cobertura escolar neta en educación media</t>
  </si>
  <si>
    <t>Tasa de deserción en educación media</t>
  </si>
  <si>
    <t>Tasa de reprobación en educación media</t>
  </si>
  <si>
    <t>Tasa de violencia intrafamiliar  contra adolescentes  de 12-17</t>
  </si>
  <si>
    <t xml:space="preserve"># de Casos de Violencia Intrafamiliar contra adolescentes  de 12-17 </t>
  </si>
  <si>
    <t>Tasa de exámenes médico legales por presunto delito sexual en adolescentes de 12-17</t>
  </si>
  <si>
    <t># de examenes medico legales por presunto delito sexual en adolescentes de   12-17</t>
  </si>
  <si>
    <t>Tasa de violencia interpersonal en adolescentes 12 - 17</t>
  </si>
  <si>
    <t># de casos por violencia interpersonal en adolescentes 12 - 17</t>
  </si>
  <si>
    <t>Tasa de violencia contra adolescentes de 12-17</t>
  </si>
  <si>
    <t># de casos por violencia contra adolescentes  de 12-17</t>
  </si>
  <si>
    <t>Trabajo Infantil</t>
  </si>
  <si>
    <t>Tasas de fecundidad en mujeres de 20 a 24 años</t>
  </si>
  <si>
    <t># de Embarazos en mujeres de 20 a 24</t>
  </si>
  <si>
    <t>Tasas de fecundidad por mil mujeres de 25 a 29 años</t>
  </si>
  <si>
    <t># de Embarazos en mujeres de 25 a 29</t>
  </si>
  <si>
    <t>Tasa de accidentes de tránsito en jóvenes de  18 a 28</t>
  </si>
  <si>
    <t xml:space="preserve"># de casos de accidentes de tránsito en  jovenes de  18  a 28 </t>
  </si>
  <si>
    <t>Tasa de homicidios en jóvenes  de 18 a 28</t>
  </si>
  <si>
    <t># de homicidios en jovenes de 18 a 28</t>
  </si>
  <si>
    <t>Tasa de otros accidentes en  jóvenes de 18 a 28</t>
  </si>
  <si>
    <t># de muertes por otros accidentes en jovenes de 18 a 28</t>
  </si>
  <si>
    <t>Tasa de suicidios en jóvenes 18 a28</t>
  </si>
  <si>
    <t>No de suicidios en jovenes de 18 a 28</t>
  </si>
  <si>
    <t>Tasa de muerte por causa externa en jóvenes de 18 a 28</t>
  </si>
  <si>
    <t># de muertes por causa externa en jovenes de 18 a 28</t>
  </si>
  <si>
    <t>Tasa de violencia intrafamiliar  en jóvenes de 18 a 28</t>
  </si>
  <si>
    <t># de casos por violencia intrafamiliar en jovenes de 18 a 28</t>
  </si>
  <si>
    <t xml:space="preserve">Tasa de violencia interpersonal  en los jovenes de  18 y 28 años </t>
  </si>
  <si>
    <t># de casos  de violencia interpersonal en jóvenes  de 18 a 28 años</t>
  </si>
  <si>
    <t>Tasa de exámenes médico legales por presunto delito sexual en  jovenes de 18 a 28 años</t>
  </si>
  <si>
    <t># de Casos de exámenes médico legales por presunto delito sexual  en jovenes de 18 a 28 años</t>
  </si>
  <si>
    <t>Tasa de mortalidad en jóvenes de 20 a 24 años</t>
  </si>
  <si>
    <t># de casos de mortalidad en Jóvenes de 20 a 24 años</t>
  </si>
  <si>
    <t>Tasa de mortalidad en jóvenes de 25 a 29 años</t>
  </si>
  <si>
    <t># de casos de de mortalidad en Jóvenes de 25 a 29 años</t>
  </si>
  <si>
    <t>Personas por Hogar</t>
  </si>
  <si>
    <t>Densidad de viviendas (viviendas por kilometro cuadrado)</t>
  </si>
  <si>
    <t>Hogares Particulares</t>
  </si>
  <si>
    <t>Unidades de Vivienda</t>
  </si>
  <si>
    <t>Porcentaje de Jefatura de Hogar Femenina</t>
  </si>
  <si>
    <t>Porcentaje de Jefatura de Hogar Masculina</t>
  </si>
  <si>
    <t>Jefatura masculina sin conyuge</t>
  </si>
  <si>
    <t>Jefatura Femenina sin Conyuge</t>
  </si>
  <si>
    <t>Porcentaje de Cobertura de Acueducto</t>
  </si>
  <si>
    <t>Porcentaje de Cobertura de Alcantarillado</t>
  </si>
  <si>
    <t>Porcentaje de Cobertura deEnergía Eléctrica</t>
  </si>
  <si>
    <t>Porcentaje de Cobertura de Gas</t>
  </si>
  <si>
    <t>Porcentaje de Cobertura de Internet</t>
  </si>
  <si>
    <t>Porcentaje de Cobertura de Recolección de Basuras</t>
  </si>
  <si>
    <t>% Personas que realizaron Preescolar</t>
  </si>
  <si>
    <t>% de Personas que realizaron primaria</t>
  </si>
  <si>
    <t>% de Personas que realizaron secundaria</t>
  </si>
  <si>
    <t>% de Personas que realizaron Media</t>
  </si>
  <si>
    <t>% de Personas que realizaron Técnico</t>
  </si>
  <si>
    <t>% de Personas que realizaron Tecnologo</t>
  </si>
  <si>
    <t>% de Personas que realizaron Universitaria</t>
  </si>
  <si>
    <t>% de Personas que realizaron Posgrado</t>
  </si>
  <si>
    <t>Ningun Nivel Educativa</t>
  </si>
  <si>
    <t>Prop de Personas en NBI (%)</t>
  </si>
  <si>
    <t>sin estrato</t>
  </si>
  <si>
    <t>Estrato 1</t>
  </si>
  <si>
    <t>Estrato 2</t>
  </si>
  <si>
    <t>Estrato 3</t>
  </si>
  <si>
    <t>Estrato 4</t>
  </si>
  <si>
    <t>Estrato 5</t>
  </si>
  <si>
    <t>Estrato 6</t>
  </si>
  <si>
    <t>no sabe el estrato</t>
  </si>
  <si>
    <t xml:space="preserve">IndIgena de 0 a 5 años </t>
  </si>
  <si>
    <t xml:space="preserve">Gitano(a) o Rrom de o a 5 años </t>
  </si>
  <si>
    <t>Raizal del archipielago de San andrEs, Providencia y Santa Catalina de 0 a 5 años</t>
  </si>
  <si>
    <t xml:space="preserve">Palenquero(a) de San Basilio de 0 a 5 años </t>
  </si>
  <si>
    <t xml:space="preserve">Negro(a), Mulato(a), afrodescendiente, afrocolombiano(a) de 0 a 5 años </t>
  </si>
  <si>
    <t xml:space="preserve">NingUn grupo Etnico de o a 5 años </t>
  </si>
  <si>
    <t xml:space="preserve">No informa de 0 a 5 años </t>
  </si>
  <si>
    <t xml:space="preserve">Total </t>
  </si>
  <si>
    <t xml:space="preserve">IndIgena de 6  a 11 años </t>
  </si>
  <si>
    <t xml:space="preserve">Gitano(a) o Rrom de 6 a 11 años </t>
  </si>
  <si>
    <t>Raizal del archipielago de San andrEs, Providencia y Santa Catalina de 6 a 11 años</t>
  </si>
  <si>
    <t xml:space="preserve">Palenquero(a) de San Basilio de 6 a 11 años </t>
  </si>
  <si>
    <t xml:space="preserve">Negro(a), Mulato(a), afrodescendiente, afrocolombiano(a) de 6 a 11 años </t>
  </si>
  <si>
    <t xml:space="preserve">NingUn grupo Etnico de 6 a 11 años </t>
  </si>
  <si>
    <t xml:space="preserve">No informa de 6 a 11 años </t>
  </si>
  <si>
    <t xml:space="preserve">total 6 a 11 años </t>
  </si>
  <si>
    <t xml:space="preserve">indigena de 12 a 17 </t>
  </si>
  <si>
    <t xml:space="preserve">Gitano(a) o Rrom de 12 a 17 años </t>
  </si>
  <si>
    <t>Raizal del archipielago de San andrEs, Providencia y Santa Catalina de 12 a 17 años</t>
  </si>
  <si>
    <t xml:space="preserve">Palenquero(a) de San Basilio de 12 a 17 años </t>
  </si>
  <si>
    <t xml:space="preserve">Negro(a), Mulato(a), afrodescendiente, afrocolombiano(a) de 12 a 17 años </t>
  </si>
  <si>
    <t xml:space="preserve">NingUn grupo Etnico de 12 a 17 años </t>
  </si>
  <si>
    <t xml:space="preserve">No informa de 12 a 17 años </t>
  </si>
  <si>
    <t xml:space="preserve">total de 12 a 17 </t>
  </si>
  <si>
    <t xml:space="preserve">indigena  de 18 a 28 </t>
  </si>
  <si>
    <t xml:space="preserve">Gitano(a) o Rrom de 18 a 28 años </t>
  </si>
  <si>
    <t>Raizal del archipielago de San andrEs, Providencia y Santa Catalina de 18 a 28 años</t>
  </si>
  <si>
    <t xml:space="preserve">Palenquero(a) de San Basilio de 18 a 28 años </t>
  </si>
  <si>
    <t xml:space="preserve">Negro(a), Mulato(a), afrodescendiente, afrocolombiano(a) de 18 a 28 años </t>
  </si>
  <si>
    <t xml:space="preserve">NingUn grupo Etnico de 18 a 28 años </t>
  </si>
  <si>
    <t xml:space="preserve">No informa de 18 a 28 años </t>
  </si>
  <si>
    <t xml:space="preserve">total de 18 a 28 </t>
  </si>
  <si>
    <t>TERRIDATA</t>
  </si>
  <si>
    <t># de niños con bajo peso al nacer</t>
  </si>
  <si>
    <t>Porcentaje de niños y niñas con bajo peso al nacer</t>
  </si>
  <si>
    <t># de Suicidios de  niños y niñas entre 6 y 11 años</t>
  </si>
  <si>
    <t>% de fecundidad  de  mujeres entre 10 y 14 años</t>
  </si>
  <si>
    <t>Tasa de violencia interpersonal en adolescentes</t>
  </si>
  <si>
    <t># de casos por violencia interpersonal en adolescentes</t>
  </si>
  <si>
    <t>Tasa de fecundidad en mujeres de 20 a 24 años</t>
  </si>
  <si>
    <t>EMBERA CHAMI C AS OS</t>
  </si>
  <si>
    <t xml:space="preserve">EMBER A CHAMI P ORCENT AJE </t>
  </si>
  <si>
    <t>EMBERA CASOS</t>
  </si>
  <si>
    <t xml:space="preserve">EMBERA PORCENT AJE </t>
  </si>
  <si>
    <t>ZENU CASOS</t>
  </si>
  <si>
    <t>ZENU P ORCENTAJES</t>
  </si>
  <si>
    <t>CALIMA CASOS</t>
  </si>
  <si>
    <t xml:space="preserve">C ALIMA PORCENT AJE </t>
  </si>
  <si>
    <t xml:space="preserve"> ARHUACO CASOS </t>
  </si>
  <si>
    <t xml:space="preserve"> ARHUACO PORCENTAJE </t>
  </si>
  <si>
    <t xml:space="preserve"> COCONUCO PORCENT AJE </t>
  </si>
  <si>
    <t xml:space="preserve"> COCONUCO CASOS </t>
  </si>
  <si>
    <t xml:space="preserve">CUNA TULE CASOS </t>
  </si>
  <si>
    <t xml:space="preserve">CUNA TULE PORCENT AJE </t>
  </si>
  <si>
    <t xml:space="preserve">EMBERA KATIO PORCENT AJE </t>
  </si>
  <si>
    <t>EMBERA KATIO CASOS</t>
  </si>
  <si>
    <t>PIJAO CASOS</t>
  </si>
  <si>
    <t>PIJAO PORCENTAJES</t>
  </si>
  <si>
    <t>NUTABE CASOS</t>
  </si>
  <si>
    <t xml:space="preserve">NUTABE PORCENTAJE </t>
  </si>
  <si>
    <t xml:space="preserve">KOGUI CASOS </t>
  </si>
  <si>
    <t>KOGUI PORCENTAJE</t>
  </si>
  <si>
    <t>TATUYO CASOS</t>
  </si>
  <si>
    <t xml:space="preserve">TATUYO PORCENTAJE </t>
  </si>
  <si>
    <t xml:space="preserve"> OTAVALEÑO CASOS</t>
  </si>
  <si>
    <t xml:space="preserve"> OTAVALEÑO PORCENT AJE</t>
  </si>
  <si>
    <t>INDIGEN A SIN INFORMACION  CASOS</t>
  </si>
  <si>
    <t>INDIGENA SIN INFORMACION PORCENTAJE</t>
  </si>
  <si>
    <t xml:space="preserve">WIWA CASOS </t>
  </si>
  <si>
    <t xml:space="preserve">WIWA PORCENTAJE </t>
  </si>
  <si>
    <t>C AÑAMOMO LOMAPRIETA CASOS</t>
  </si>
  <si>
    <t xml:space="preserve">CAÑAMOMO LOMAPRIETA PORCENT AJE </t>
  </si>
  <si>
    <t xml:space="preserve">CHIMILA CASOS  </t>
  </si>
  <si>
    <t xml:space="preserve">CHIMILA PORCENT AJE </t>
  </si>
  <si>
    <t xml:space="preserve">EMBERA DOBIDA CASOS </t>
  </si>
  <si>
    <t>EMBERA DOBIDA PORCENTAJE</t>
  </si>
  <si>
    <t xml:space="preserve">GUAYABERO CASOS </t>
  </si>
  <si>
    <t xml:space="preserve">GUAYABERO PORCENTAJE </t>
  </si>
  <si>
    <t xml:space="preserve">NASA CASOS </t>
  </si>
  <si>
    <t xml:space="preserve">NASA PORCENTAJE </t>
  </si>
  <si>
    <t xml:space="preserve">TIKUNA CASOS </t>
  </si>
  <si>
    <t xml:space="preserve">TIKUNA PORCENTAJE </t>
  </si>
  <si>
    <t xml:space="preserve">TSIRIPU CASOS </t>
  </si>
  <si>
    <t xml:space="preserve">TSIRIPU PORCENT AJE </t>
  </si>
  <si>
    <t xml:space="preserve">WAYUU CASOS </t>
  </si>
  <si>
    <t xml:space="preserve">WAYUU PORCENT AJE </t>
  </si>
  <si>
    <t xml:space="preserve">MURUI CASOS </t>
  </si>
  <si>
    <t>MURUI PORCENT AJE</t>
  </si>
  <si>
    <t>YANACONA CASOS</t>
  </si>
  <si>
    <t>Y AN AC ON A P ORCENT AJE</t>
  </si>
  <si>
    <t xml:space="preserve">KICHW A C AS OS </t>
  </si>
  <si>
    <t xml:space="preserve">KICHW A P ORCENT AJE </t>
  </si>
  <si>
    <t>K AMKU AM O C AS OS</t>
  </si>
  <si>
    <t xml:space="preserve">K AMKU AM O P ORCENT AJE </t>
  </si>
  <si>
    <t>QUIMB AY A C AS OS</t>
  </si>
  <si>
    <t xml:space="preserve">QUIMB AY A P ORC ANTEJ A </t>
  </si>
  <si>
    <t>INDIGEN AS ECU AD OR (diferente de  Ot Av Aleñ Os) C AS OS</t>
  </si>
  <si>
    <t xml:space="preserve">INDIGEN AS ECU AD OR (diferente de  Ot Av Aleñ Os) P ORCENT AJE </t>
  </si>
  <si>
    <t xml:space="preserve">INDIGEN AS PERU C AS OS </t>
  </si>
  <si>
    <t xml:space="preserve">INDIGEN AS PERU P ORCENT AJE </t>
  </si>
  <si>
    <t xml:space="preserve">K AWIY ARI P ORCENT AJE </t>
  </si>
  <si>
    <t xml:space="preserve">K AWIY ARI C AS OS </t>
  </si>
  <si>
    <t xml:space="preserve"> AND OKE C AS OS </t>
  </si>
  <si>
    <t xml:space="preserve"> AND OKE P ORCENT AJE </t>
  </si>
  <si>
    <t xml:space="preserve">K OF AN C AS OS </t>
  </si>
  <si>
    <t xml:space="preserve">K OF AN P ORCENT AJE </t>
  </si>
  <si>
    <t>B AR A C AS OS</t>
  </si>
  <si>
    <t xml:space="preserve">B AR A P ORCENT AJE </t>
  </si>
  <si>
    <t xml:space="preserve">B ARI C AS OS </t>
  </si>
  <si>
    <t xml:space="preserve">B ARI P ORCENT AJE </t>
  </si>
  <si>
    <t xml:space="preserve">B OR A C AS OS </t>
  </si>
  <si>
    <t xml:space="preserve">B OR A P ORCENY AJE </t>
  </si>
  <si>
    <t>CUIB A C AS OS</t>
  </si>
  <si>
    <t xml:space="preserve">CUIB A P ORCENT AJE </t>
  </si>
  <si>
    <t xml:space="preserve">EPER AR A SI APID AR A C AS OS </t>
  </si>
  <si>
    <t xml:space="preserve">EPER AR A SI APID AR A P ORCENT AJE </t>
  </si>
  <si>
    <t xml:space="preserve"> AMB AL O C AS OS </t>
  </si>
  <si>
    <t xml:space="preserve"> AMB AL O P ORCENT AJE </t>
  </si>
  <si>
    <t>ING A C AS OS</t>
  </si>
  <si>
    <t xml:space="preserve">ING A P ORCENT AJE </t>
  </si>
  <si>
    <t xml:space="preserve">M AKUN A C AS OS </t>
  </si>
  <si>
    <t xml:space="preserve">M AKUN A P ORCENT AJE </t>
  </si>
  <si>
    <t xml:space="preserve">MUISC A C AS OS </t>
  </si>
  <si>
    <t>MUISC A P ORCENT AJE</t>
  </si>
  <si>
    <t>P AST OS C AS OS</t>
  </si>
  <si>
    <t xml:space="preserve">P AST OS P ORCENT AJE </t>
  </si>
  <si>
    <t xml:space="preserve">SIKU ANI C AS OS </t>
  </si>
  <si>
    <t xml:space="preserve">SIKU ANI P ORCENT AJE </t>
  </si>
  <si>
    <t xml:space="preserve">U`W A C AS OS </t>
  </si>
  <si>
    <t xml:space="preserve">U`W A P ORCENT AJE </t>
  </si>
  <si>
    <t xml:space="preserve">INDIGEN AS VENEZUEL A C AS OS </t>
  </si>
  <si>
    <t xml:space="preserve">INDIGEN AS VENEZUEL A P ORCENT AJE </t>
  </si>
  <si>
    <t xml:space="preserve">INDIGEN AS P AN AM A C AS OS </t>
  </si>
  <si>
    <t xml:space="preserve">M AY A (GU ATEM AL A) C AS OS </t>
  </si>
  <si>
    <t xml:space="preserve">M AY A (GU ATEM AL A) P ORCENY AJE </t>
  </si>
  <si>
    <t xml:space="preserve">W OUN AN C AS OS </t>
  </si>
  <si>
    <t>W OUN AN P ORCENT AJE</t>
  </si>
  <si>
    <t>Y AM ALER O C AS OS</t>
  </si>
  <si>
    <t xml:space="preserve">Y AM ALER O P ORCENT AJE </t>
  </si>
  <si>
    <t>SI ON A C AS OS</t>
  </si>
  <si>
    <t xml:space="preserve">SI ON A P ORCENT AJE </t>
  </si>
  <si>
    <t xml:space="preserve">CHIT ARER O C AS OS </t>
  </si>
  <si>
    <t xml:space="preserve">CHIT ARER O P ORCENT AJE </t>
  </si>
  <si>
    <t xml:space="preserve">P OLIND AR A C AS OS </t>
  </si>
  <si>
    <t xml:space="preserve">P OLIND AR A P ORCENT AJE </t>
  </si>
  <si>
    <t xml:space="preserve">PI AP OC O C AS OS </t>
  </si>
  <si>
    <t xml:space="preserve">PI AP OC O P ORCENT AJE </t>
  </si>
  <si>
    <t xml:space="preserve">T AIW AN O C AS OS </t>
  </si>
  <si>
    <t xml:space="preserve">T AIW AN O P ORCENT AJE </t>
  </si>
  <si>
    <t xml:space="preserve">WIW A C AS OS </t>
  </si>
  <si>
    <t xml:space="preserve">WIW A RESULT AD O </t>
  </si>
  <si>
    <t xml:space="preserve">C AR AP AN A C AS OS </t>
  </si>
  <si>
    <t xml:space="preserve">C AR AP AN A RESULT AD OS </t>
  </si>
  <si>
    <t>TUYUC A C AS OS</t>
  </si>
  <si>
    <t xml:space="preserve">TUYUC A P ORCENY AJE </t>
  </si>
  <si>
    <t xml:space="preserve">K AMËNTS A P ORCENT AJE </t>
  </si>
  <si>
    <t xml:space="preserve">LETU AM A C AS OS </t>
  </si>
  <si>
    <t xml:space="preserve">LETU AM A P ORCENT AJE </t>
  </si>
  <si>
    <t xml:space="preserve">K ARIJ ON A C AS OS </t>
  </si>
  <si>
    <t xml:space="preserve">K ARIJ ON A P ORCENT AJE </t>
  </si>
  <si>
    <t>JUPD A C AS OS</t>
  </si>
  <si>
    <t xml:space="preserve">JUPD A P ORCENT AJE </t>
  </si>
  <si>
    <t xml:space="preserve">B AR AS AN O C AS O </t>
  </si>
  <si>
    <t>B AR AS AN O P ORCENT AJE</t>
  </si>
  <si>
    <t>MIS AK C AS OS</t>
  </si>
  <si>
    <t>MIS AK P ORCENT AJE</t>
  </si>
  <si>
    <t>KIZG O C AS OS</t>
  </si>
  <si>
    <t xml:space="preserve">KIZG O P ORCENT AJE </t>
  </si>
  <si>
    <t xml:space="preserve"> OC AIN A C AS OS </t>
  </si>
  <si>
    <t xml:space="preserve"> OC AIN A P ORCENT AJE</t>
  </si>
  <si>
    <t xml:space="preserve">Y AGU A C AS OS </t>
  </si>
  <si>
    <t xml:space="preserve">Y AGU A P ORCENT AJE </t>
  </si>
  <si>
    <t xml:space="preserve">MIR AÑ A C AS OS </t>
  </si>
  <si>
    <t xml:space="preserve">MIR AÑ A P ORCENT AJE </t>
  </si>
  <si>
    <t>W AN AN O C AS OS</t>
  </si>
  <si>
    <t xml:space="preserve">WANANO PORCENTAJE </t>
  </si>
  <si>
    <t>SSA</t>
  </si>
  <si>
    <t>URBNO</t>
  </si>
  <si>
    <t>REGISTRDURIA</t>
  </si>
  <si>
    <t>SSSA 27</t>
  </si>
  <si>
    <t>SSSA 26</t>
  </si>
  <si>
    <t>#  De Jovenes de 20 a 24
FALTAN 3 DE 18 A 28</t>
  </si>
  <si>
    <t xml:space="preserve">Población Venezolana
</t>
  </si>
  <si>
    <t xml:space="preserve">Tipo de discapacidad con mas prevalencia
</t>
  </si>
  <si>
    <t xml:space="preserve">No de niños y niñas en programas de educacion inicial en el marco de atencion integral
</t>
  </si>
  <si>
    <t xml:space="preserve">No de niños y niñas y adolescentes atendidos por ICBF en PARD por ser victimas de violencia sexual
</t>
  </si>
  <si>
    <t xml:space="preserve">Niños, niñas menores de 1 año Registrados
</t>
  </si>
  <si>
    <t xml:space="preserve">Tasa de Mortalidad niños menores de 1 año
</t>
  </si>
  <si>
    <t xml:space="preserve"># de Niños muertos menores de 1 año
</t>
  </si>
  <si>
    <t xml:space="preserve">Tasa de Mortalidad de niños y niñas de 0 A 4 años
</t>
  </si>
  <si>
    <t xml:space="preserve"> # de niños y niñas de 0 a 4 años Fallecidos
</t>
  </si>
  <si>
    <t xml:space="preserve">Tasa de mortalidad materna directa 
</t>
  </si>
  <si>
    <t xml:space="preserve">Casos de mortalidad materna
</t>
  </si>
  <si>
    <t>Tasa de violencia en adolescentes de 12-17</t>
  </si>
  <si>
    <t># de casos por violencia en adolescentes  de 12-17</t>
  </si>
  <si>
    <t>% Personas que tienen  educacion Preescolar</t>
  </si>
  <si>
    <t>% de Personas que tienen educacion primaria</t>
  </si>
  <si>
    <t>% de Personas que tienen educación secundaria</t>
  </si>
  <si>
    <t>% de Personas que tienen educación Media</t>
  </si>
  <si>
    <t>% de Personas que tienen educación Técnico</t>
  </si>
  <si>
    <t>% de Personas que tienen educación Tecnologo</t>
  </si>
  <si>
    <t>GUANE CASOS</t>
  </si>
  <si>
    <t xml:space="preserve">GU ANE P ORCENT AJE </t>
  </si>
  <si>
    <t>MOKANA CASOS</t>
  </si>
  <si>
    <t xml:space="preserve"> MOKANA PORCENTAJE </t>
  </si>
  <si>
    <t>COCAMA CASOS</t>
  </si>
  <si>
    <t xml:space="preserve">COCAMA PORCENTAJE </t>
  </si>
  <si>
    <t xml:space="preserve">KAKUA CASOS </t>
  </si>
  <si>
    <t xml:space="preserve">KAKUA PORCENTAJE </t>
  </si>
  <si>
    <t>QUILL ACING A C AS OS</t>
  </si>
  <si>
    <t xml:space="preserve">QUILLACINGA PORCENTAJE </t>
  </si>
  <si>
    <t>TUKANO CASOS</t>
  </si>
  <si>
    <t xml:space="preserve">TUKANO PORCENTAJE </t>
  </si>
  <si>
    <t xml:space="preserve">CURRIPACO CASOS </t>
  </si>
  <si>
    <t xml:space="preserve">CURRIPACO PORCENT AJE </t>
  </si>
  <si>
    <t>TARIANO CASOS</t>
  </si>
  <si>
    <t>TARIANO PORCENT AJE</t>
  </si>
  <si>
    <t xml:space="preserve">COREGUAJE CASOS </t>
  </si>
  <si>
    <t>COREGUAJE PORCENTAJE</t>
  </si>
  <si>
    <t>INDIGENAS BOLIVIA CASOS</t>
  </si>
  <si>
    <t xml:space="preserve">INDIGENAS BOLIVIA PORCENT AJE </t>
  </si>
  <si>
    <t xml:space="preserve">CUBEO CASOS </t>
  </si>
  <si>
    <t xml:space="preserve">CUBEO PORCENT AJE </t>
  </si>
  <si>
    <t>PUINAVE CASOS</t>
  </si>
  <si>
    <t xml:space="preserve">PUINAVE PORCENT AJE </t>
  </si>
  <si>
    <t>SIRIANO CASOS</t>
  </si>
  <si>
    <t xml:space="preserve">SIRIANO PORCENT AJE </t>
  </si>
  <si>
    <t>BETOYE CASOS</t>
  </si>
  <si>
    <t xml:space="preserve">BETOYE 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</si>
</sst>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0.0%"/>
    <numFmt numFmtId="168" formatCode="#,##0.0"/>
    <numFmt numFmtId="169" formatCode="##\ ###\ ###\ ###\ 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284775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7F6F3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0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2" fillId="5" borderId="1" xfId="2" applyFill="1" applyBorder="1"/>
    <xf numFmtId="0" fontId="2" fillId="0" borderId="1" xfId="2" applyBorder="1"/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0" fillId="5" borderId="0" xfId="0" applyFill="1"/>
    <xf numFmtId="0" fontId="8" fillId="0" borderId="0" xfId="0" applyFont="1"/>
    <xf numFmtId="0" fontId="9" fillId="0" borderId="0" xfId="0" applyFont="1"/>
    <xf numFmtId="0" fontId="13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left" vertical="center"/>
    </xf>
    <xf numFmtId="0" fontId="8" fillId="5" borderId="1" xfId="2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center"/>
    </xf>
    <xf numFmtId="2" fontId="8" fillId="5" borderId="1" xfId="2" applyNumberFormat="1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166" fontId="8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2" applyFont="1" applyFill="1" applyBorder="1"/>
    <xf numFmtId="0" fontId="12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7" fontId="8" fillId="5" borderId="1" xfId="2" applyNumberFormat="1" applyFont="1" applyFill="1" applyBorder="1" applyAlignment="1">
      <alignment horizontal="center" vertical="center"/>
    </xf>
    <xf numFmtId="0" fontId="8" fillId="0" borderId="1" xfId="2" applyFont="1" applyBorder="1"/>
    <xf numFmtId="3" fontId="8" fillId="0" borderId="1" xfId="2" applyNumberFormat="1" applyFont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4" fontId="10" fillId="4" borderId="1" xfId="2" applyNumberFormat="1" applyFont="1" applyFill="1" applyBorder="1" applyAlignment="1">
      <alignment horizontal="center" vertical="center" wrapText="1"/>
    </xf>
    <xf numFmtId="4" fontId="8" fillId="5" borderId="1" xfId="2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10" fillId="4" borderId="1" xfId="2" applyNumberFormat="1" applyFont="1" applyFill="1" applyBorder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 wrapText="1"/>
    </xf>
    <xf numFmtId="4" fontId="13" fillId="2" borderId="1" xfId="2" applyNumberFormat="1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 vertical="center" wrapText="1"/>
    </xf>
    <xf numFmtId="4" fontId="9" fillId="4" borderId="1" xfId="2" applyNumberFormat="1" applyFont="1" applyFill="1" applyBorder="1" applyAlignment="1">
      <alignment horizontal="center" vertical="center" wrapText="1"/>
    </xf>
    <xf numFmtId="9" fontId="9" fillId="5" borderId="1" xfId="2" applyNumberFormat="1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 wrapText="1"/>
    </xf>
    <xf numFmtId="166" fontId="9" fillId="4" borderId="1" xfId="2" applyNumberFormat="1" applyFont="1" applyFill="1" applyBorder="1" applyAlignment="1">
      <alignment horizontal="center" vertical="center" wrapText="1"/>
    </xf>
    <xf numFmtId="2" fontId="9" fillId="4" borderId="1" xfId="2" applyNumberFormat="1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left" vertical="center"/>
    </xf>
    <xf numFmtId="0" fontId="9" fillId="5" borderId="1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 vertical="center" wrapText="1"/>
    </xf>
    <xf numFmtId="166" fontId="15" fillId="5" borderId="1" xfId="2" applyNumberFormat="1" applyFont="1" applyFill="1" applyBorder="1" applyAlignment="1" applyProtection="1">
      <alignment horizontal="center" vertical="center"/>
      <protection locked="0"/>
    </xf>
    <xf numFmtId="1" fontId="15" fillId="5" borderId="1" xfId="2" applyNumberFormat="1" applyFont="1" applyFill="1" applyBorder="1" applyAlignment="1" applyProtection="1">
      <alignment horizontal="center" vertical="center"/>
      <protection locked="0"/>
    </xf>
    <xf numFmtId="166" fontId="9" fillId="5" borderId="1" xfId="2" applyNumberFormat="1" applyFont="1" applyFill="1" applyBorder="1" applyAlignment="1">
      <alignment horizontal="center" vertical="center"/>
    </xf>
    <xf numFmtId="1" fontId="9" fillId="5" borderId="1" xfId="2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9" fillId="5" borderId="1" xfId="2" applyFont="1" applyFill="1" applyBorder="1"/>
    <xf numFmtId="0" fontId="9" fillId="0" borderId="1" xfId="2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7" fontId="9" fillId="5" borderId="1" xfId="2" applyNumberFormat="1" applyFont="1" applyFill="1" applyBorder="1" applyAlignment="1">
      <alignment horizontal="center" vertical="center"/>
    </xf>
    <xf numFmtId="0" fontId="9" fillId="0" borderId="1" xfId="2" applyFont="1" applyBorder="1"/>
    <xf numFmtId="1" fontId="15" fillId="5" borderId="1" xfId="2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 applyProtection="1">
      <alignment horizontal="center" vertical="center"/>
      <protection locked="0"/>
    </xf>
    <xf numFmtId="0" fontId="15" fillId="0" borderId="1" xfId="2" applyFont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166" fontId="15" fillId="5" borderId="1" xfId="2" applyNumberFormat="1" applyFont="1" applyFill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 vertical="center"/>
    </xf>
    <xf numFmtId="166" fontId="18" fillId="5" borderId="1" xfId="2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/>
    </xf>
    <xf numFmtId="0" fontId="13" fillId="13" borderId="1" xfId="2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>
      <alignment horizontal="center" vertical="center" wrapText="1"/>
    </xf>
    <xf numFmtId="168" fontId="15" fillId="5" borderId="1" xfId="2" applyNumberFormat="1" applyFont="1" applyFill="1" applyBorder="1" applyAlignment="1">
      <alignment horizontal="center" vertical="center" wrapText="1"/>
    </xf>
    <xf numFmtId="166" fontId="15" fillId="0" borderId="1" xfId="2" applyNumberFormat="1" applyFont="1" applyBorder="1" applyAlignment="1" applyProtection="1">
      <alignment horizontal="center" vertical="center"/>
      <protection locked="0"/>
    </xf>
    <xf numFmtId="1" fontId="15" fillId="0" borderId="1" xfId="2" applyNumberFormat="1" applyFont="1" applyBorder="1" applyAlignment="1" applyProtection="1">
      <alignment horizontal="center" vertical="center"/>
      <protection locked="0"/>
    </xf>
    <xf numFmtId="166" fontId="9" fillId="0" borderId="1" xfId="2" applyNumberFormat="1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/>
    </xf>
    <xf numFmtId="166" fontId="15" fillId="0" borderId="1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4" fontId="17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66" fontId="13" fillId="4" borderId="1" xfId="2" applyNumberFormat="1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/>
    </xf>
    <xf numFmtId="166" fontId="9" fillId="8" borderId="1" xfId="2" applyNumberFormat="1" applyFont="1" applyFill="1" applyBorder="1" applyAlignment="1">
      <alignment horizontal="center" vertical="center" wrapText="1"/>
    </xf>
    <xf numFmtId="1" fontId="9" fillId="8" borderId="1" xfId="2" applyNumberFormat="1" applyFont="1" applyFill="1" applyBorder="1" applyAlignment="1">
      <alignment horizontal="center" vertical="center" wrapText="1"/>
    </xf>
    <xf numFmtId="2" fontId="9" fillId="8" borderId="1" xfId="2" applyNumberFormat="1" applyFont="1" applyFill="1" applyBorder="1" applyAlignment="1">
      <alignment horizontal="center" vertical="center"/>
    </xf>
    <xf numFmtId="4" fontId="9" fillId="8" borderId="1" xfId="2" applyNumberFormat="1" applyFont="1" applyFill="1" applyBorder="1" applyAlignment="1">
      <alignment horizontal="center" vertical="center"/>
    </xf>
    <xf numFmtId="166" fontId="9" fillId="8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4" fontId="17" fillId="5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3" fontId="17" fillId="5" borderId="1" xfId="2" applyNumberFormat="1" applyFont="1" applyFill="1" applyBorder="1" applyAlignment="1">
      <alignment horizontal="center" vertical="center"/>
    </xf>
    <xf numFmtId="2" fontId="13" fillId="4" borderId="1" xfId="2" applyNumberFormat="1" applyFont="1" applyFill="1" applyBorder="1" applyAlignment="1">
      <alignment horizontal="center" vertical="center" wrapText="1"/>
    </xf>
    <xf numFmtId="3" fontId="9" fillId="8" borderId="1" xfId="2" applyNumberFormat="1" applyFont="1" applyFill="1" applyBorder="1" applyAlignment="1">
      <alignment horizontal="center" vertical="center"/>
    </xf>
    <xf numFmtId="3" fontId="9" fillId="5" borderId="1" xfId="2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left"/>
    </xf>
    <xf numFmtId="4" fontId="9" fillId="8" borderId="1" xfId="2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0" fontId="9" fillId="5" borderId="1" xfId="0" applyFont="1" applyFill="1" applyBorder="1"/>
    <xf numFmtId="10" fontId="19" fillId="5" borderId="1" xfId="0" applyNumberFormat="1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vertical="top" wrapText="1"/>
    </xf>
    <xf numFmtId="169" fontId="19" fillId="5" borderId="1" xfId="0" applyNumberFormat="1" applyFont="1" applyFill="1" applyBorder="1" applyAlignment="1">
      <alignment vertical="top" wrapText="1"/>
    </xf>
    <xf numFmtId="10" fontId="19" fillId="5" borderId="1" xfId="0" applyNumberFormat="1" applyFont="1" applyFill="1" applyBorder="1" applyAlignment="1">
      <alignment vertical="top" wrapText="1"/>
    </xf>
    <xf numFmtId="3" fontId="15" fillId="5" borderId="1" xfId="2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/>
    <xf numFmtId="0" fontId="9" fillId="5" borderId="1" xfId="2" applyFont="1" applyFill="1" applyBorder="1" applyAlignment="1">
      <alignment horizontal="left" vertical="center"/>
    </xf>
    <xf numFmtId="164" fontId="9" fillId="8" borderId="1" xfId="2" applyNumberFormat="1" applyFont="1" applyFill="1" applyBorder="1" applyAlignment="1">
      <alignment horizontal="center" vertical="center"/>
    </xf>
    <xf numFmtId="1" fontId="9" fillId="8" borderId="1" xfId="2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169" fontId="19" fillId="5" borderId="1" xfId="0" applyNumberFormat="1" applyFont="1" applyFill="1" applyBorder="1" applyAlignment="1">
      <alignment horizontal="right" vertical="top" wrapText="1"/>
    </xf>
    <xf numFmtId="10" fontId="19" fillId="5" borderId="1" xfId="0" applyNumberFormat="1" applyFont="1" applyFill="1" applyBorder="1" applyAlignment="1">
      <alignment horizontal="right" vertical="top" wrapText="1"/>
    </xf>
    <xf numFmtId="0" fontId="17" fillId="5" borderId="1" xfId="2" applyFont="1" applyFill="1" applyBorder="1" applyAlignment="1">
      <alignment horizontal="center" vertical="center"/>
    </xf>
    <xf numFmtId="3" fontId="9" fillId="5" borderId="0" xfId="0" applyNumberFormat="1" applyFont="1" applyFill="1" applyAlignment="1">
      <alignment horizontal="center"/>
    </xf>
    <xf numFmtId="0" fontId="17" fillId="8" borderId="1" xfId="2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/>
    </xf>
    <xf numFmtId="169" fontId="19" fillId="5" borderId="1" xfId="0" applyNumberFormat="1" applyFont="1" applyFill="1" applyBorder="1" applyAlignment="1">
      <alignment horizontal="center" vertical="top" wrapText="1"/>
    </xf>
    <xf numFmtId="0" fontId="19" fillId="5" borderId="1" xfId="0" quotePrefix="1" applyFont="1" applyFill="1" applyBorder="1" applyAlignment="1">
      <alignment vertical="top" wrapText="1"/>
    </xf>
    <xf numFmtId="0" fontId="13" fillId="3" borderId="1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3" fontId="15" fillId="5" borderId="1" xfId="3" quotePrefix="1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horizontal="center" vertical="center" wrapText="1"/>
    </xf>
    <xf numFmtId="0" fontId="9" fillId="9" borderId="1" xfId="2" applyFont="1" applyFill="1" applyBorder="1" applyAlignment="1">
      <alignment horizontal="center" vertical="center"/>
    </xf>
    <xf numFmtId="2" fontId="15" fillId="5" borderId="1" xfId="2" applyNumberFormat="1" applyFont="1" applyFill="1" applyBorder="1" applyAlignment="1">
      <alignment horizontal="center" vertical="center"/>
    </xf>
    <xf numFmtId="4" fontId="15" fillId="5" borderId="1" xfId="2" applyNumberFormat="1" applyFont="1" applyFill="1" applyBorder="1" applyAlignment="1">
      <alignment horizontal="center" vertical="center"/>
    </xf>
    <xf numFmtId="4" fontId="17" fillId="10" borderId="1" xfId="2" applyNumberFormat="1" applyFont="1" applyFill="1" applyBorder="1" applyAlignment="1">
      <alignment horizontal="center" vertical="center"/>
    </xf>
    <xf numFmtId="4" fontId="17" fillId="6" borderId="1" xfId="2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center" wrapText="1"/>
    </xf>
    <xf numFmtId="0" fontId="17" fillId="11" borderId="1" xfId="2" applyFont="1" applyFill="1" applyBorder="1" applyAlignment="1">
      <alignment horizontal="center" vertical="center" wrapText="1"/>
    </xf>
    <xf numFmtId="0" fontId="9" fillId="12" borderId="1" xfId="2" applyFont="1" applyFill="1" applyBorder="1" applyAlignment="1">
      <alignment horizontal="center" vertical="center"/>
    </xf>
    <xf numFmtId="0" fontId="9" fillId="11" borderId="1" xfId="2" applyFont="1" applyFill="1" applyBorder="1" applyAlignment="1">
      <alignment horizontal="center" vertical="center" wrapText="1"/>
    </xf>
    <xf numFmtId="3" fontId="17" fillId="6" borderId="1" xfId="2" applyNumberFormat="1" applyFont="1" applyFill="1" applyBorder="1" applyAlignment="1">
      <alignment horizontal="center" vertical="center"/>
    </xf>
    <xf numFmtId="0" fontId="17" fillId="10" borderId="1" xfId="2" applyFont="1" applyFill="1" applyBorder="1" applyAlignment="1">
      <alignment horizontal="center" vertical="center"/>
    </xf>
    <xf numFmtId="0" fontId="17" fillId="6" borderId="1" xfId="2" applyFont="1" applyFill="1" applyBorder="1" applyAlignment="1">
      <alignment horizontal="center" vertical="center"/>
    </xf>
    <xf numFmtId="3" fontId="17" fillId="10" borderId="1" xfId="2" applyNumberFormat="1" applyFont="1" applyFill="1" applyBorder="1" applyAlignment="1">
      <alignment horizontal="center" vertical="center"/>
    </xf>
    <xf numFmtId="2" fontId="15" fillId="5" borderId="1" xfId="4" applyNumberFormat="1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 wrapText="1"/>
    </xf>
    <xf numFmtId="2" fontId="15" fillId="0" borderId="1" xfId="4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0" fontId="9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4" fontId="15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3" fontId="17" fillId="14" borderId="1" xfId="2" applyNumberFormat="1" applyFont="1" applyFill="1" applyBorder="1" applyAlignment="1">
      <alignment horizontal="center" vertical="center"/>
    </xf>
    <xf numFmtId="4" fontId="17" fillId="14" borderId="1" xfId="2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9" fillId="5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 wrapText="1"/>
    </xf>
    <xf numFmtId="3" fontId="14" fillId="4" borderId="2" xfId="2" applyNumberFormat="1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/>
    </xf>
    <xf numFmtId="3" fontId="9" fillId="5" borderId="2" xfId="2" applyNumberFormat="1" applyFont="1" applyFill="1" applyBorder="1" applyAlignment="1">
      <alignment horizontal="center" vertical="center"/>
    </xf>
    <xf numFmtId="3" fontId="15" fillId="5" borderId="2" xfId="2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14" fillId="13" borderId="1" xfId="2" applyFont="1" applyFill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>
      <alignment horizontal="center" vertical="center"/>
    </xf>
    <xf numFmtId="3" fontId="12" fillId="5" borderId="1" xfId="6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right"/>
    </xf>
    <xf numFmtId="165" fontId="8" fillId="5" borderId="1" xfId="1" applyNumberFormat="1" applyFont="1" applyFill="1" applyBorder="1" applyAlignment="1">
      <alignment horizontal="center" vertical="center"/>
    </xf>
    <xf numFmtId="165" fontId="8" fillId="5" borderId="1" xfId="1" applyNumberFormat="1" applyFont="1" applyFill="1" applyBorder="1" applyAlignment="1">
      <alignment vertical="center"/>
    </xf>
    <xf numFmtId="165" fontId="8" fillId="5" borderId="1" xfId="1" applyNumberFormat="1" applyFont="1" applyFill="1" applyBorder="1" applyAlignment="1"/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right"/>
    </xf>
    <xf numFmtId="167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right"/>
    </xf>
    <xf numFmtId="167" fontId="12" fillId="0" borderId="1" xfId="0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right"/>
    </xf>
    <xf numFmtId="0" fontId="8" fillId="0" borderId="1" xfId="2" applyFont="1" applyBorder="1" applyAlignment="1">
      <alignment horizontal="left" vertical="center"/>
    </xf>
    <xf numFmtId="0" fontId="15" fillId="5" borderId="1" xfId="2" applyFont="1" applyFill="1" applyBorder="1" applyAlignment="1">
      <alignment horizontal="center" vertical="center" wrapText="1"/>
    </xf>
    <xf numFmtId="3" fontId="15" fillId="4" borderId="1" xfId="2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_Censos 1951-1993" xfId="3" xr:uid="{00000000-0005-0000-0000-000005000000}"/>
    <cellStyle name="Porcentaje 4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wnloads/Nacimientos%202016%20(12-201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Salud/Mortalidad-Infancia_y_Maternas_2005-2019(06-202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Salud/Mortalidad_por_Grupo_Edad_2005-2019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Salud/Nacimientos_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Salud/Fecundidad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Salud/5.%202019%20Estad&#237;sticas_Cobertura_en_aseguramiento_Diciembre_2019-Ajustado_Proyecci&#243;n_DANE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Demografia/anexos-proyecciones-poblacion-municipios-edadessimples-2018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Salud/Nacimientos_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wnloads/ESTADISTICAS_EN_EDUCACION_BASICA_POR_MUNICIPIO%20(1).csv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/Documents/3.MONICA%20TRABAJO%20EN%20CASA/3.TRABAJO%20EN%20CASA/PLAN/Medicina%20Legal/Indicadores%20Procuraduri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imientos Sexo"/>
      <sheetName val="Edad Madre"/>
      <sheetName val="Nacimientos Zona"/>
      <sheetName val="Nacimientos Regimen"/>
      <sheetName val="Peso"/>
      <sheetName val="Sitio"/>
      <sheetName val="Controles"/>
      <sheetName val="Nivel educativo"/>
    </sheetNames>
    <sheetDataSet>
      <sheetData sheetId="0"/>
      <sheetData sheetId="1"/>
      <sheetData sheetId="2"/>
      <sheetData sheetId="3"/>
      <sheetData sheetId="4">
        <row r="7">
          <cell r="A7" t="str">
            <v>Caracolí</v>
          </cell>
          <cell r="B7">
            <v>50</v>
          </cell>
          <cell r="C7">
            <v>2</v>
          </cell>
          <cell r="D7">
            <v>4</v>
          </cell>
        </row>
        <row r="8">
          <cell r="A8" t="str">
            <v>Maceo</v>
          </cell>
          <cell r="B8">
            <v>107</v>
          </cell>
          <cell r="C8">
            <v>8</v>
          </cell>
          <cell r="D8">
            <v>7.4766355140186906</v>
          </cell>
        </row>
        <row r="9">
          <cell r="A9" t="str">
            <v>Puerto Berrío</v>
          </cell>
          <cell r="B9">
            <v>561</v>
          </cell>
          <cell r="C9">
            <v>36</v>
          </cell>
          <cell r="D9">
            <v>6.4171122994652414</v>
          </cell>
        </row>
        <row r="10">
          <cell r="A10" t="str">
            <v>Puerto Nare</v>
          </cell>
          <cell r="B10">
            <v>105</v>
          </cell>
          <cell r="C10">
            <v>11</v>
          </cell>
          <cell r="D10">
            <v>10.476190476190476</v>
          </cell>
        </row>
        <row r="11">
          <cell r="A11" t="str">
            <v>Puerto Triunfo</v>
          </cell>
          <cell r="B11">
            <v>196</v>
          </cell>
          <cell r="C11">
            <v>12</v>
          </cell>
          <cell r="D11">
            <v>6.1224489795918364</v>
          </cell>
        </row>
        <row r="12">
          <cell r="A12" t="str">
            <v>Yondó</v>
          </cell>
          <cell r="B12">
            <v>315</v>
          </cell>
          <cell r="C12">
            <v>27</v>
          </cell>
          <cell r="D12">
            <v>8.5714285714285712</v>
          </cell>
        </row>
        <row r="13">
          <cell r="A13" t="str">
            <v>BAJO CAUCA</v>
          </cell>
          <cell r="B13">
            <v>4663</v>
          </cell>
          <cell r="C13">
            <v>322</v>
          </cell>
          <cell r="D13">
            <v>6.9054256916148402</v>
          </cell>
        </row>
        <row r="14">
          <cell r="A14" t="str">
            <v>Cáceres</v>
          </cell>
          <cell r="B14">
            <v>376</v>
          </cell>
          <cell r="C14">
            <v>34</v>
          </cell>
          <cell r="D14">
            <v>9.0425531914893629</v>
          </cell>
        </row>
        <row r="15">
          <cell r="A15" t="str">
            <v>Caucasia</v>
          </cell>
          <cell r="B15">
            <v>1980</v>
          </cell>
          <cell r="C15">
            <v>118</v>
          </cell>
          <cell r="D15">
            <v>5.9595959595959602</v>
          </cell>
        </row>
        <row r="16">
          <cell r="A16" t="str">
            <v>El Bagre</v>
          </cell>
          <cell r="B16">
            <v>944</v>
          </cell>
          <cell r="C16">
            <v>56</v>
          </cell>
          <cell r="D16">
            <v>5.9322033898305087</v>
          </cell>
        </row>
        <row r="17">
          <cell r="A17" t="str">
            <v>Nechí</v>
          </cell>
          <cell r="B17">
            <v>449</v>
          </cell>
          <cell r="C17">
            <v>37</v>
          </cell>
          <cell r="D17">
            <v>8.2405345211581285</v>
          </cell>
        </row>
        <row r="18">
          <cell r="A18" t="str">
            <v>Tarazá</v>
          </cell>
          <cell r="B18">
            <v>550</v>
          </cell>
          <cell r="C18">
            <v>39</v>
          </cell>
          <cell r="D18">
            <v>7.0909090909090908</v>
          </cell>
        </row>
        <row r="19">
          <cell r="A19" t="str">
            <v>Zaragoza</v>
          </cell>
          <cell r="B19">
            <v>364</v>
          </cell>
          <cell r="C19">
            <v>38</v>
          </cell>
          <cell r="D19">
            <v>10.43956043956044</v>
          </cell>
        </row>
        <row r="20">
          <cell r="A20" t="str">
            <v>URABA</v>
          </cell>
          <cell r="B20">
            <v>9271</v>
          </cell>
          <cell r="C20">
            <v>720</v>
          </cell>
          <cell r="D20">
            <v>7.7661525186064075</v>
          </cell>
        </row>
        <row r="21">
          <cell r="A21" t="str">
            <v>Apartadó</v>
          </cell>
          <cell r="B21">
            <v>2007</v>
          </cell>
          <cell r="C21">
            <v>161</v>
          </cell>
          <cell r="D21">
            <v>8.0219232685600392</v>
          </cell>
        </row>
        <row r="22">
          <cell r="A22" t="str">
            <v>Arboletes</v>
          </cell>
          <cell r="B22">
            <v>457</v>
          </cell>
          <cell r="C22">
            <v>38</v>
          </cell>
          <cell r="D22">
            <v>8.3150984682713336</v>
          </cell>
        </row>
        <row r="23">
          <cell r="A23" t="str">
            <v>Carepa</v>
          </cell>
          <cell r="B23">
            <v>851</v>
          </cell>
          <cell r="C23">
            <v>72</v>
          </cell>
          <cell r="D23">
            <v>8.46063454759107</v>
          </cell>
        </row>
        <row r="24">
          <cell r="A24" t="str">
            <v>Chigorodó</v>
          </cell>
          <cell r="B24">
            <v>1018</v>
          </cell>
          <cell r="C24">
            <v>69</v>
          </cell>
          <cell r="D24">
            <v>6.7779960707269158</v>
          </cell>
        </row>
        <row r="25">
          <cell r="A25" t="str">
            <v>Murindó</v>
          </cell>
          <cell r="B25">
            <v>58</v>
          </cell>
          <cell r="C25">
            <v>8</v>
          </cell>
          <cell r="D25">
            <v>13.793103448275861</v>
          </cell>
        </row>
        <row r="26">
          <cell r="A26" t="str">
            <v>Mutatá</v>
          </cell>
          <cell r="B26">
            <v>509</v>
          </cell>
          <cell r="C26">
            <v>43</v>
          </cell>
          <cell r="D26">
            <v>8.4479371316306473</v>
          </cell>
        </row>
        <row r="27">
          <cell r="A27" t="str">
            <v>Necoclí</v>
          </cell>
          <cell r="B27">
            <v>855</v>
          </cell>
          <cell r="C27">
            <v>55</v>
          </cell>
          <cell r="D27">
            <v>6.4327485380116958</v>
          </cell>
        </row>
        <row r="28">
          <cell r="A28" t="str">
            <v>San Juan de Urabá</v>
          </cell>
          <cell r="B28">
            <v>419</v>
          </cell>
          <cell r="C28">
            <v>31</v>
          </cell>
          <cell r="D28">
            <v>7.3985680190930783</v>
          </cell>
        </row>
        <row r="29">
          <cell r="A29" t="str">
            <v>San Pedro de Urabá</v>
          </cell>
          <cell r="B29">
            <v>497</v>
          </cell>
          <cell r="C29">
            <v>36</v>
          </cell>
          <cell r="D29">
            <v>7.2434607645875255</v>
          </cell>
        </row>
        <row r="30">
          <cell r="A30" t="str">
            <v>Turbo</v>
          </cell>
          <cell r="B30">
            <v>2513</v>
          </cell>
          <cell r="C30">
            <v>201</v>
          </cell>
          <cell r="D30">
            <v>7.9984082769598093</v>
          </cell>
        </row>
        <row r="31">
          <cell r="A31" t="str">
            <v>Vigía del Fuerte</v>
          </cell>
          <cell r="B31">
            <v>87</v>
          </cell>
          <cell r="C31">
            <v>6</v>
          </cell>
          <cell r="D31">
            <v>6.8965517241379306</v>
          </cell>
        </row>
        <row r="32">
          <cell r="A32" t="str">
            <v>NORDESTE</v>
          </cell>
          <cell r="B32">
            <v>2277</v>
          </cell>
          <cell r="C32">
            <v>158</v>
          </cell>
          <cell r="D32">
            <v>6.9389547650417214</v>
          </cell>
        </row>
        <row r="33">
          <cell r="A33" t="str">
            <v>Amalfi</v>
          </cell>
          <cell r="B33">
            <v>316</v>
          </cell>
          <cell r="C33">
            <v>19</v>
          </cell>
          <cell r="D33">
            <v>6.0126582278481013</v>
          </cell>
        </row>
        <row r="34">
          <cell r="A34" t="str">
            <v>Anorí</v>
          </cell>
          <cell r="B34">
            <v>199</v>
          </cell>
          <cell r="C34">
            <v>18</v>
          </cell>
          <cell r="D34">
            <v>9.0452261306532673</v>
          </cell>
        </row>
        <row r="35">
          <cell r="A35" t="str">
            <v>Cisneros</v>
          </cell>
          <cell r="B35">
            <v>113</v>
          </cell>
          <cell r="C35">
            <v>14</v>
          </cell>
          <cell r="D35">
            <v>12.389380530973451</v>
          </cell>
        </row>
        <row r="36">
          <cell r="A36" t="str">
            <v>Remedios</v>
          </cell>
          <cell r="B36">
            <v>392</v>
          </cell>
          <cell r="C36">
            <v>25</v>
          </cell>
          <cell r="D36">
            <v>6.3775510204081636</v>
          </cell>
        </row>
        <row r="37">
          <cell r="A37" t="str">
            <v>San Roque</v>
          </cell>
          <cell r="B37">
            <v>192</v>
          </cell>
          <cell r="C37">
            <v>12</v>
          </cell>
          <cell r="D37">
            <v>6.25</v>
          </cell>
        </row>
        <row r="38">
          <cell r="A38" t="str">
            <v>Santo Domingo</v>
          </cell>
          <cell r="B38">
            <v>107</v>
          </cell>
          <cell r="C38">
            <v>7</v>
          </cell>
          <cell r="D38">
            <v>6.5420560747663545</v>
          </cell>
        </row>
        <row r="39">
          <cell r="A39" t="str">
            <v>Segovia</v>
          </cell>
          <cell r="B39">
            <v>540</v>
          </cell>
          <cell r="C39">
            <v>39</v>
          </cell>
          <cell r="D39">
            <v>7.2222222222222214</v>
          </cell>
        </row>
        <row r="40">
          <cell r="A40" t="str">
            <v>Vegachí</v>
          </cell>
          <cell r="B40">
            <v>145</v>
          </cell>
          <cell r="C40">
            <v>8</v>
          </cell>
          <cell r="D40">
            <v>5.5172413793103452</v>
          </cell>
        </row>
        <row r="41">
          <cell r="A41" t="str">
            <v>Yalí</v>
          </cell>
          <cell r="B41">
            <v>71</v>
          </cell>
          <cell r="C41">
            <v>4</v>
          </cell>
          <cell r="D41">
            <v>5.6338028169014089</v>
          </cell>
        </row>
        <row r="42">
          <cell r="A42" t="str">
            <v>Yolombó</v>
          </cell>
          <cell r="B42">
            <v>202</v>
          </cell>
          <cell r="C42">
            <v>12</v>
          </cell>
          <cell r="D42">
            <v>5.9405940594059405</v>
          </cell>
        </row>
        <row r="43">
          <cell r="A43" t="str">
            <v>OCCIDENTE</v>
          </cell>
          <cell r="B43">
            <v>2380</v>
          </cell>
          <cell r="C43">
            <v>204</v>
          </cell>
          <cell r="D43">
            <v>8.5714285714285712</v>
          </cell>
        </row>
        <row r="44">
          <cell r="A44" t="str">
            <v>Abriaquí</v>
          </cell>
          <cell r="B44">
            <v>12</v>
          </cell>
          <cell r="C44">
            <v>3</v>
          </cell>
          <cell r="D44">
            <v>25</v>
          </cell>
        </row>
        <row r="45">
          <cell r="A45" t="str">
            <v>Anzá</v>
          </cell>
          <cell r="B45">
            <v>88</v>
          </cell>
          <cell r="C45">
            <v>12</v>
          </cell>
          <cell r="D45">
            <v>13.636363636363635</v>
          </cell>
        </row>
        <row r="46">
          <cell r="A46" t="str">
            <v>Armenia</v>
          </cell>
          <cell r="B46">
            <v>23</v>
          </cell>
          <cell r="C46">
            <v>1</v>
          </cell>
          <cell r="D46">
            <v>4.3478260869565215</v>
          </cell>
        </row>
        <row r="47">
          <cell r="A47" t="str">
            <v>Buriticá</v>
          </cell>
          <cell r="B47">
            <v>118</v>
          </cell>
          <cell r="C47">
            <v>6</v>
          </cell>
          <cell r="D47">
            <v>5.0847457627118651</v>
          </cell>
        </row>
        <row r="48">
          <cell r="A48" t="str">
            <v>Caicedo</v>
          </cell>
          <cell r="B48">
            <v>124</v>
          </cell>
          <cell r="C48">
            <v>15</v>
          </cell>
          <cell r="D48">
            <v>12.096774193548388</v>
          </cell>
        </row>
        <row r="49">
          <cell r="A49" t="str">
            <v>Cañasgordas</v>
          </cell>
          <cell r="B49">
            <v>169</v>
          </cell>
          <cell r="C49">
            <v>14</v>
          </cell>
          <cell r="D49">
            <v>8.2840236686390547</v>
          </cell>
        </row>
        <row r="50">
          <cell r="A50" t="str">
            <v>Dabeiba</v>
          </cell>
          <cell r="B50">
            <v>288</v>
          </cell>
          <cell r="C50">
            <v>18</v>
          </cell>
          <cell r="D50">
            <v>6.25</v>
          </cell>
        </row>
        <row r="51">
          <cell r="A51" t="str">
            <v>Ebéjico</v>
          </cell>
          <cell r="B51">
            <v>108</v>
          </cell>
          <cell r="C51">
            <v>14</v>
          </cell>
          <cell r="D51">
            <v>12.962962962962962</v>
          </cell>
        </row>
        <row r="52">
          <cell r="A52" t="str">
            <v>Frontino</v>
          </cell>
          <cell r="B52">
            <v>251</v>
          </cell>
          <cell r="C52">
            <v>25</v>
          </cell>
          <cell r="D52">
            <v>9.9601593625498008</v>
          </cell>
        </row>
        <row r="53">
          <cell r="A53" t="str">
            <v>Giraldo</v>
          </cell>
          <cell r="B53">
            <v>92</v>
          </cell>
          <cell r="C53">
            <v>5</v>
          </cell>
          <cell r="D53">
            <v>5.4347826086956523</v>
          </cell>
        </row>
        <row r="54">
          <cell r="A54" t="str">
            <v>Heliconia</v>
          </cell>
          <cell r="B54">
            <v>55</v>
          </cell>
          <cell r="C54">
            <v>8</v>
          </cell>
          <cell r="D54">
            <v>14.545454545454545</v>
          </cell>
        </row>
        <row r="55">
          <cell r="A55" t="str">
            <v>Liborina</v>
          </cell>
          <cell r="B55">
            <v>111</v>
          </cell>
          <cell r="C55">
            <v>11</v>
          </cell>
          <cell r="D55">
            <v>9.9099099099099099</v>
          </cell>
        </row>
        <row r="56">
          <cell r="A56" t="str">
            <v>Olaya</v>
          </cell>
          <cell r="B56">
            <v>18</v>
          </cell>
          <cell r="C56">
            <v>2</v>
          </cell>
          <cell r="D56">
            <v>11.111111111111111</v>
          </cell>
        </row>
        <row r="57">
          <cell r="A57" t="str">
            <v>Peque</v>
          </cell>
          <cell r="B57">
            <v>109</v>
          </cell>
          <cell r="C57">
            <v>6</v>
          </cell>
          <cell r="D57">
            <v>5.5045871559633035</v>
          </cell>
        </row>
        <row r="58">
          <cell r="A58" t="str">
            <v>Sabanalarga</v>
          </cell>
          <cell r="B58">
            <v>122</v>
          </cell>
          <cell r="C58">
            <v>7</v>
          </cell>
          <cell r="D58">
            <v>5.7377049180327866</v>
          </cell>
        </row>
        <row r="59">
          <cell r="A59" t="str">
            <v>San Jerónimo</v>
          </cell>
          <cell r="B59">
            <v>114</v>
          </cell>
          <cell r="C59">
            <v>9</v>
          </cell>
          <cell r="D59">
            <v>7.8947368421052628</v>
          </cell>
        </row>
        <row r="60">
          <cell r="A60" t="str">
            <v>Santa Fe de Antioquia</v>
          </cell>
          <cell r="B60">
            <v>363</v>
          </cell>
          <cell r="C60">
            <v>36</v>
          </cell>
          <cell r="D60">
            <v>9.9173553719008272</v>
          </cell>
        </row>
        <row r="61">
          <cell r="A61" t="str">
            <v>Sopetrán</v>
          </cell>
          <cell r="B61">
            <v>133</v>
          </cell>
          <cell r="C61">
            <v>6</v>
          </cell>
          <cell r="D61">
            <v>4.5112781954887211</v>
          </cell>
        </row>
        <row r="62">
          <cell r="A62" t="str">
            <v>Uramita</v>
          </cell>
          <cell r="B62">
            <v>82</v>
          </cell>
          <cell r="C62">
            <v>6</v>
          </cell>
          <cell r="D62">
            <v>7.3170731707317067</v>
          </cell>
        </row>
        <row r="63">
          <cell r="A63" t="str">
            <v>NORTE</v>
          </cell>
          <cell r="B63">
            <v>3091</v>
          </cell>
          <cell r="C63">
            <v>286</v>
          </cell>
          <cell r="D63">
            <v>9.252669039145907</v>
          </cell>
        </row>
        <row r="64">
          <cell r="A64" t="str">
            <v>Angostura</v>
          </cell>
          <cell r="B64">
            <v>144</v>
          </cell>
          <cell r="C64">
            <v>9</v>
          </cell>
          <cell r="D64">
            <v>6.25</v>
          </cell>
        </row>
        <row r="65">
          <cell r="A65" t="str">
            <v>Belmira</v>
          </cell>
          <cell r="B65">
            <v>66</v>
          </cell>
          <cell r="C65">
            <v>8</v>
          </cell>
          <cell r="D65">
            <v>12.121212121212121</v>
          </cell>
        </row>
        <row r="66">
          <cell r="A66" t="str">
            <v>Briceño</v>
          </cell>
          <cell r="B66">
            <v>116</v>
          </cell>
          <cell r="C66">
            <v>9</v>
          </cell>
          <cell r="D66">
            <v>7.7586206896551726</v>
          </cell>
        </row>
        <row r="67">
          <cell r="A67" t="str">
            <v>Campamento</v>
          </cell>
          <cell r="B67">
            <v>76</v>
          </cell>
          <cell r="C67">
            <v>9</v>
          </cell>
          <cell r="D67">
            <v>11.842105263157894</v>
          </cell>
        </row>
        <row r="68">
          <cell r="A68" t="str">
            <v>Carolina</v>
          </cell>
          <cell r="B68">
            <v>25</v>
          </cell>
          <cell r="C68">
            <v>2</v>
          </cell>
          <cell r="D68">
            <v>8</v>
          </cell>
        </row>
        <row r="69">
          <cell r="A69" t="str">
            <v>Donmatías</v>
          </cell>
          <cell r="B69">
            <v>223</v>
          </cell>
          <cell r="C69">
            <v>15</v>
          </cell>
          <cell r="D69">
            <v>6.7264573991031389</v>
          </cell>
        </row>
        <row r="70">
          <cell r="A70" t="str">
            <v>Entrerríos</v>
          </cell>
          <cell r="B70">
            <v>120</v>
          </cell>
          <cell r="C70">
            <v>10</v>
          </cell>
          <cell r="D70">
            <v>8.3333333333333321</v>
          </cell>
        </row>
        <row r="71">
          <cell r="A71" t="str">
            <v>Gómez Plata</v>
          </cell>
          <cell r="B71">
            <v>74</v>
          </cell>
          <cell r="C71">
            <v>5</v>
          </cell>
          <cell r="D71">
            <v>6.756756756756757</v>
          </cell>
        </row>
        <row r="72">
          <cell r="A72" t="str">
            <v>Guadalupe</v>
          </cell>
          <cell r="B72">
            <v>62</v>
          </cell>
          <cell r="C72">
            <v>5</v>
          </cell>
          <cell r="D72">
            <v>8.064516129032258</v>
          </cell>
        </row>
        <row r="73">
          <cell r="A73" t="str">
            <v>Ituango</v>
          </cell>
          <cell r="B73">
            <v>330</v>
          </cell>
          <cell r="C73">
            <v>28</v>
          </cell>
          <cell r="D73">
            <v>8.4848484848484862</v>
          </cell>
        </row>
        <row r="74">
          <cell r="A74" t="str">
            <v>San Andrés de Cuerquia</v>
          </cell>
          <cell r="B74">
            <v>90</v>
          </cell>
          <cell r="C74">
            <v>5</v>
          </cell>
          <cell r="D74">
            <v>5.5555555555555554</v>
          </cell>
        </row>
        <row r="75">
          <cell r="A75" t="str">
            <v>San José de La Montaña</v>
          </cell>
          <cell r="B75">
            <v>42</v>
          </cell>
          <cell r="C75">
            <v>3</v>
          </cell>
          <cell r="D75">
            <v>7.1428571428571423</v>
          </cell>
        </row>
        <row r="76">
          <cell r="A76" t="str">
            <v>San Pedro de Los Milagros</v>
          </cell>
          <cell r="B76">
            <v>314</v>
          </cell>
          <cell r="C76">
            <v>37</v>
          </cell>
          <cell r="D76">
            <v>11.783439490445859</v>
          </cell>
        </row>
        <row r="77">
          <cell r="A77" t="str">
            <v>Santa Rosa de Osos</v>
          </cell>
          <cell r="B77">
            <v>464</v>
          </cell>
          <cell r="C77">
            <v>57</v>
          </cell>
          <cell r="D77">
            <v>12.284482758620689</v>
          </cell>
        </row>
        <row r="78">
          <cell r="A78" t="str">
            <v>Toledo</v>
          </cell>
          <cell r="B78">
            <v>72</v>
          </cell>
          <cell r="C78">
            <v>7</v>
          </cell>
          <cell r="D78">
            <v>9.7222222222222232</v>
          </cell>
        </row>
        <row r="79">
          <cell r="A79" t="str">
            <v>Valdivia</v>
          </cell>
          <cell r="B79">
            <v>249</v>
          </cell>
          <cell r="C79">
            <v>13</v>
          </cell>
          <cell r="D79">
            <v>5.2208835341365463</v>
          </cell>
        </row>
        <row r="80">
          <cell r="A80" t="str">
            <v>Yarumal</v>
          </cell>
          <cell r="B80">
            <v>624</v>
          </cell>
          <cell r="C80">
            <v>64</v>
          </cell>
          <cell r="D80">
            <v>10.256410256410255</v>
          </cell>
        </row>
        <row r="81">
          <cell r="A81" t="str">
            <v>ORIENTE</v>
          </cell>
          <cell r="B81">
            <v>7145</v>
          </cell>
          <cell r="C81">
            <v>748</v>
          </cell>
          <cell r="D81">
            <v>10.468859342197341</v>
          </cell>
        </row>
        <row r="82">
          <cell r="A82" t="str">
            <v>Abejorral</v>
          </cell>
          <cell r="B82">
            <v>174</v>
          </cell>
          <cell r="C82">
            <v>17</v>
          </cell>
          <cell r="D82">
            <v>9.7701149425287355</v>
          </cell>
        </row>
        <row r="83">
          <cell r="A83" t="str">
            <v>Alejandría</v>
          </cell>
          <cell r="B83">
            <v>40</v>
          </cell>
          <cell r="C83">
            <v>6</v>
          </cell>
          <cell r="D83">
            <v>15</v>
          </cell>
        </row>
        <row r="84">
          <cell r="A84" t="str">
            <v>Argelia</v>
          </cell>
          <cell r="B84">
            <v>82</v>
          </cell>
          <cell r="C84">
            <v>7</v>
          </cell>
          <cell r="D84">
            <v>8.536585365853659</v>
          </cell>
        </row>
        <row r="85">
          <cell r="A85" t="str">
            <v>Cocorná</v>
          </cell>
          <cell r="B85">
            <v>199</v>
          </cell>
          <cell r="C85">
            <v>17</v>
          </cell>
          <cell r="D85">
            <v>8.5427135678391952</v>
          </cell>
        </row>
        <row r="86">
          <cell r="A86" t="str">
            <v>Concepción</v>
          </cell>
          <cell r="B86">
            <v>45</v>
          </cell>
          <cell r="C86">
            <v>0</v>
          </cell>
          <cell r="D86">
            <v>0</v>
          </cell>
        </row>
        <row r="87">
          <cell r="A87" t="str">
            <v>El Carmen de Viboral</v>
          </cell>
          <cell r="B87">
            <v>668</v>
          </cell>
          <cell r="C87">
            <v>77</v>
          </cell>
          <cell r="D87">
            <v>11.526946107784433</v>
          </cell>
        </row>
        <row r="88">
          <cell r="A88" t="str">
            <v>El Peñol</v>
          </cell>
          <cell r="B88">
            <v>205</v>
          </cell>
          <cell r="C88">
            <v>14</v>
          </cell>
          <cell r="D88">
            <v>6.8292682926829276</v>
          </cell>
        </row>
        <row r="89">
          <cell r="A89" t="str">
            <v>El Retiro</v>
          </cell>
          <cell r="B89">
            <v>197</v>
          </cell>
          <cell r="C89">
            <v>24</v>
          </cell>
          <cell r="D89">
            <v>12.18274111675127</v>
          </cell>
        </row>
        <row r="90">
          <cell r="A90" t="str">
            <v>El Santuario</v>
          </cell>
          <cell r="B90">
            <v>489</v>
          </cell>
          <cell r="C90">
            <v>71</v>
          </cell>
          <cell r="D90">
            <v>14.519427402862986</v>
          </cell>
        </row>
        <row r="91">
          <cell r="A91" t="str">
            <v>Granada</v>
          </cell>
          <cell r="B91">
            <v>137</v>
          </cell>
          <cell r="C91">
            <v>17</v>
          </cell>
          <cell r="D91">
            <v>12.408759124087592</v>
          </cell>
        </row>
        <row r="92">
          <cell r="A92" t="str">
            <v>Guarne</v>
          </cell>
          <cell r="B92">
            <v>458</v>
          </cell>
          <cell r="C92">
            <v>42</v>
          </cell>
          <cell r="D92">
            <v>9.1703056768558966</v>
          </cell>
        </row>
        <row r="93">
          <cell r="A93" t="str">
            <v>Guatapé</v>
          </cell>
          <cell r="B93">
            <v>79</v>
          </cell>
          <cell r="C93">
            <v>8</v>
          </cell>
          <cell r="D93">
            <v>10.126582278481013</v>
          </cell>
        </row>
        <row r="94">
          <cell r="A94" t="str">
            <v>La Ceja</v>
          </cell>
          <cell r="B94">
            <v>692</v>
          </cell>
          <cell r="C94">
            <v>80</v>
          </cell>
          <cell r="D94">
            <v>11.560693641618498</v>
          </cell>
        </row>
        <row r="95">
          <cell r="A95" t="str">
            <v>La Unión</v>
          </cell>
          <cell r="B95">
            <v>235</v>
          </cell>
          <cell r="C95">
            <v>35</v>
          </cell>
          <cell r="D95">
            <v>14.893617021276595</v>
          </cell>
        </row>
        <row r="96">
          <cell r="A96" t="str">
            <v>Marinilla</v>
          </cell>
          <cell r="B96">
            <v>712</v>
          </cell>
          <cell r="C96">
            <v>81</v>
          </cell>
          <cell r="D96">
            <v>11.376404494382022</v>
          </cell>
        </row>
        <row r="97">
          <cell r="A97" t="str">
            <v>Nariño</v>
          </cell>
          <cell r="B97">
            <v>115</v>
          </cell>
          <cell r="C97">
            <v>12</v>
          </cell>
          <cell r="D97">
            <v>10.434782608695652</v>
          </cell>
        </row>
        <row r="98">
          <cell r="A98" t="str">
            <v>Rionegro</v>
          </cell>
          <cell r="B98">
            <v>1523</v>
          </cell>
          <cell r="C98">
            <v>155</v>
          </cell>
          <cell r="D98">
            <v>10.177281680892975</v>
          </cell>
        </row>
        <row r="99">
          <cell r="A99" t="str">
            <v>San Carlos</v>
          </cell>
          <cell r="B99">
            <v>167</v>
          </cell>
          <cell r="C99">
            <v>9</v>
          </cell>
          <cell r="D99">
            <v>5.3892215568862278</v>
          </cell>
        </row>
        <row r="100">
          <cell r="A100" t="str">
            <v>San Francisco</v>
          </cell>
          <cell r="B100">
            <v>76</v>
          </cell>
          <cell r="C100">
            <v>3</v>
          </cell>
          <cell r="D100">
            <v>3.9473684210526314</v>
          </cell>
        </row>
        <row r="101">
          <cell r="A101" t="str">
            <v>San Luis</v>
          </cell>
          <cell r="B101">
            <v>181</v>
          </cell>
          <cell r="C101">
            <v>9</v>
          </cell>
          <cell r="D101">
            <v>4.972375690607735</v>
          </cell>
        </row>
        <row r="102">
          <cell r="A102" t="str">
            <v>San Rafael</v>
          </cell>
          <cell r="B102">
            <v>169</v>
          </cell>
          <cell r="C102">
            <v>18</v>
          </cell>
          <cell r="D102">
            <v>10.650887573964498</v>
          </cell>
        </row>
        <row r="103">
          <cell r="A103" t="str">
            <v>San Vicente</v>
          </cell>
          <cell r="B103">
            <v>169</v>
          </cell>
          <cell r="C103">
            <v>20</v>
          </cell>
          <cell r="D103">
            <v>11.834319526627219</v>
          </cell>
        </row>
        <row r="104">
          <cell r="A104" t="str">
            <v>Sonsón</v>
          </cell>
          <cell r="B104">
            <v>333</v>
          </cell>
          <cell r="C104">
            <v>26</v>
          </cell>
          <cell r="D104">
            <v>7.8078078078078077</v>
          </cell>
        </row>
        <row r="105">
          <cell r="A105" t="str">
            <v>SUROESTE</v>
          </cell>
          <cell r="B105">
            <v>3640</v>
          </cell>
          <cell r="C105">
            <v>316</v>
          </cell>
          <cell r="D105">
            <v>8.6813186813186807</v>
          </cell>
        </row>
        <row r="106">
          <cell r="A106" t="str">
            <v>Amagá</v>
          </cell>
          <cell r="B106">
            <v>253</v>
          </cell>
          <cell r="C106">
            <v>20</v>
          </cell>
          <cell r="D106">
            <v>7.9051383399209492</v>
          </cell>
        </row>
        <row r="107">
          <cell r="A107" t="str">
            <v>Andes</v>
          </cell>
          <cell r="B107">
            <v>505</v>
          </cell>
          <cell r="C107">
            <v>49</v>
          </cell>
          <cell r="D107">
            <v>9.7029702970297027</v>
          </cell>
        </row>
        <row r="108">
          <cell r="A108" t="str">
            <v>Angelópolis</v>
          </cell>
          <cell r="B108">
            <v>51</v>
          </cell>
          <cell r="C108">
            <v>7</v>
          </cell>
          <cell r="D108">
            <v>13.725490196078432</v>
          </cell>
        </row>
        <row r="109">
          <cell r="A109" t="str">
            <v>Betania</v>
          </cell>
          <cell r="B109">
            <v>99</v>
          </cell>
          <cell r="C109">
            <v>4</v>
          </cell>
          <cell r="D109">
            <v>4.0404040404040407</v>
          </cell>
        </row>
        <row r="110">
          <cell r="A110" t="str">
            <v>Betulia</v>
          </cell>
          <cell r="B110">
            <v>223</v>
          </cell>
          <cell r="C110">
            <v>19</v>
          </cell>
          <cell r="D110">
            <v>8.5201793721973083</v>
          </cell>
        </row>
        <row r="111">
          <cell r="A111" t="str">
            <v>Caramanta</v>
          </cell>
          <cell r="B111">
            <v>33</v>
          </cell>
          <cell r="C111">
            <v>5</v>
          </cell>
          <cell r="D111">
            <v>15.151515151515152</v>
          </cell>
        </row>
        <row r="112">
          <cell r="A112" t="str">
            <v>Ciudad Bolívar</v>
          </cell>
          <cell r="B112">
            <v>354</v>
          </cell>
          <cell r="C112">
            <v>29</v>
          </cell>
          <cell r="D112">
            <v>8.1920903954802249</v>
          </cell>
        </row>
        <row r="113">
          <cell r="A113" t="str">
            <v>Concordia</v>
          </cell>
          <cell r="B113">
            <v>201</v>
          </cell>
          <cell r="C113">
            <v>23</v>
          </cell>
          <cell r="D113">
            <v>11.442786069651742</v>
          </cell>
        </row>
        <row r="114">
          <cell r="A114" t="str">
            <v>Fredonia</v>
          </cell>
          <cell r="B114">
            <v>147</v>
          </cell>
          <cell r="C114">
            <v>17</v>
          </cell>
          <cell r="D114">
            <v>11.564625850340136</v>
          </cell>
        </row>
        <row r="115">
          <cell r="A115" t="str">
            <v>Hispania</v>
          </cell>
          <cell r="B115">
            <v>40</v>
          </cell>
          <cell r="C115">
            <v>3</v>
          </cell>
          <cell r="D115">
            <v>7.5</v>
          </cell>
        </row>
        <row r="116">
          <cell r="A116" t="str">
            <v>Jardín</v>
          </cell>
          <cell r="B116">
            <v>183</v>
          </cell>
          <cell r="C116">
            <v>16</v>
          </cell>
          <cell r="D116">
            <v>8.7431693989071047</v>
          </cell>
        </row>
        <row r="117">
          <cell r="A117" t="str">
            <v>Jericó</v>
          </cell>
          <cell r="B117">
            <v>94</v>
          </cell>
          <cell r="C117">
            <v>9</v>
          </cell>
          <cell r="D117">
            <v>9.5744680851063837</v>
          </cell>
        </row>
        <row r="118">
          <cell r="A118" t="str">
            <v>La Pintada</v>
          </cell>
          <cell r="B118">
            <v>110</v>
          </cell>
          <cell r="C118">
            <v>6</v>
          </cell>
          <cell r="D118">
            <v>5.4545454545454541</v>
          </cell>
        </row>
        <row r="119">
          <cell r="A119" t="str">
            <v>Montebello</v>
          </cell>
          <cell r="B119">
            <v>39</v>
          </cell>
          <cell r="C119">
            <v>3</v>
          </cell>
          <cell r="D119">
            <v>7.6923076923076925</v>
          </cell>
        </row>
        <row r="120">
          <cell r="A120" t="str">
            <v>Pueblorrico</v>
          </cell>
          <cell r="B120">
            <v>88</v>
          </cell>
          <cell r="C120">
            <v>5</v>
          </cell>
          <cell r="D120">
            <v>5.6818181818181817</v>
          </cell>
        </row>
        <row r="121">
          <cell r="A121" t="str">
            <v>Salgar</v>
          </cell>
          <cell r="B121">
            <v>187</v>
          </cell>
          <cell r="C121">
            <v>19</v>
          </cell>
          <cell r="D121">
            <v>10.160427807486631</v>
          </cell>
        </row>
        <row r="122">
          <cell r="A122" t="str">
            <v>Santa Bárbara</v>
          </cell>
          <cell r="B122">
            <v>202</v>
          </cell>
          <cell r="C122">
            <v>18</v>
          </cell>
          <cell r="D122">
            <v>8.9108910891089099</v>
          </cell>
        </row>
        <row r="123">
          <cell r="A123" t="str">
            <v>Támesis</v>
          </cell>
          <cell r="B123">
            <v>125</v>
          </cell>
          <cell r="C123">
            <v>9</v>
          </cell>
          <cell r="D123">
            <v>7.1999999999999993</v>
          </cell>
        </row>
        <row r="124">
          <cell r="A124" t="str">
            <v>Tarso</v>
          </cell>
          <cell r="B124">
            <v>65</v>
          </cell>
          <cell r="C124">
            <v>10</v>
          </cell>
          <cell r="D124">
            <v>15.384615384615385</v>
          </cell>
        </row>
        <row r="125">
          <cell r="A125" t="str">
            <v>Titiribí</v>
          </cell>
          <cell r="B125">
            <v>67</v>
          </cell>
          <cell r="C125">
            <v>5</v>
          </cell>
          <cell r="D125">
            <v>7.4626865671641784</v>
          </cell>
        </row>
        <row r="126">
          <cell r="A126" t="str">
            <v>Urrao</v>
          </cell>
          <cell r="B126">
            <v>456</v>
          </cell>
          <cell r="C126">
            <v>32</v>
          </cell>
          <cell r="D126">
            <v>7.0175438596491224</v>
          </cell>
        </row>
        <row r="127">
          <cell r="A127" t="str">
            <v>Valparaíso</v>
          </cell>
          <cell r="B127">
            <v>30</v>
          </cell>
          <cell r="C127">
            <v>2</v>
          </cell>
          <cell r="D127">
            <v>6.666666666666667</v>
          </cell>
        </row>
        <row r="128">
          <cell r="A128" t="str">
            <v>Venecia</v>
          </cell>
          <cell r="B128">
            <v>88</v>
          </cell>
          <cell r="C128">
            <v>6</v>
          </cell>
          <cell r="D128">
            <v>6.8181818181818175</v>
          </cell>
        </row>
        <row r="129">
          <cell r="A129" t="str">
            <v>VALLE DE ABURRA</v>
          </cell>
          <cell r="B129">
            <v>41223</v>
          </cell>
          <cell r="C129">
            <v>4139</v>
          </cell>
          <cell r="D129">
            <v>10.040511365014677</v>
          </cell>
        </row>
        <row r="130">
          <cell r="A130" t="str">
            <v>Barbosa</v>
          </cell>
          <cell r="B130">
            <v>436</v>
          </cell>
          <cell r="C130">
            <v>36</v>
          </cell>
          <cell r="D130">
            <v>8.2568807339449553</v>
          </cell>
        </row>
        <row r="131">
          <cell r="A131" t="str">
            <v>Bello</v>
          </cell>
          <cell r="B131">
            <v>5045</v>
          </cell>
          <cell r="C131">
            <v>514</v>
          </cell>
          <cell r="D131">
            <v>10.18830525272547</v>
          </cell>
        </row>
        <row r="132">
          <cell r="A132" t="str">
            <v>Caldas</v>
          </cell>
          <cell r="B132">
            <v>864</v>
          </cell>
          <cell r="C132">
            <v>106</v>
          </cell>
          <cell r="D132">
            <v>12.268518518518519</v>
          </cell>
        </row>
        <row r="133">
          <cell r="A133" t="str">
            <v>Copacabana</v>
          </cell>
          <cell r="B133">
            <v>668</v>
          </cell>
          <cell r="C133">
            <v>56</v>
          </cell>
          <cell r="D133">
            <v>8.3832335329341312</v>
          </cell>
        </row>
        <row r="134">
          <cell r="A134" t="str">
            <v>Envigado</v>
          </cell>
          <cell r="B134">
            <v>1592</v>
          </cell>
          <cell r="C134">
            <v>138</v>
          </cell>
          <cell r="D134">
            <v>8.6683417085427141</v>
          </cell>
        </row>
        <row r="135">
          <cell r="A135" t="str">
            <v>Girardota</v>
          </cell>
          <cell r="B135">
            <v>454</v>
          </cell>
          <cell r="C135">
            <v>37</v>
          </cell>
          <cell r="D135">
            <v>8.1497797356828183</v>
          </cell>
        </row>
        <row r="136">
          <cell r="A136" t="str">
            <v>Itagüí</v>
          </cell>
          <cell r="B136">
            <v>2588</v>
          </cell>
          <cell r="C136">
            <v>254</v>
          </cell>
          <cell r="D136">
            <v>9.8145285935085003</v>
          </cell>
        </row>
        <row r="137">
          <cell r="A137" t="str">
            <v>La Estrella</v>
          </cell>
          <cell r="B137">
            <v>635</v>
          </cell>
          <cell r="C137">
            <v>53</v>
          </cell>
          <cell r="D137">
            <v>8.3464566929133852</v>
          </cell>
        </row>
        <row r="138">
          <cell r="A138" t="str">
            <v>Medellín</v>
          </cell>
          <cell r="B138">
            <v>28214</v>
          </cell>
          <cell r="C138">
            <v>2875</v>
          </cell>
          <cell r="D138">
            <v>10.18997660735805</v>
          </cell>
        </row>
        <row r="139">
          <cell r="A139" t="str">
            <v>Sabaneta</v>
          </cell>
          <cell r="B139">
            <v>727</v>
          </cell>
          <cell r="C139">
            <v>70</v>
          </cell>
          <cell r="D139">
            <v>9.628610729023384</v>
          </cell>
        </row>
      </sheetData>
      <sheetData sheetId="5"/>
      <sheetData sheetId="6">
        <row r="7">
          <cell r="A7" t="str">
            <v>Caracolí</v>
          </cell>
          <cell r="B7">
            <v>50</v>
          </cell>
          <cell r="C7">
            <v>2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2</v>
          </cell>
          <cell r="K7">
            <v>2</v>
          </cell>
          <cell r="L7">
            <v>4</v>
          </cell>
        </row>
        <row r="8">
          <cell r="A8" t="str">
            <v>Maceo</v>
          </cell>
          <cell r="B8">
            <v>107</v>
          </cell>
          <cell r="C8">
            <v>2</v>
          </cell>
          <cell r="D8">
            <v>1.8691588785046727</v>
          </cell>
          <cell r="E8">
            <v>1</v>
          </cell>
          <cell r="F8">
            <v>0.93457943925233633</v>
          </cell>
          <cell r="G8">
            <v>4</v>
          </cell>
          <cell r="H8">
            <v>3.7383177570093453</v>
          </cell>
          <cell r="I8">
            <v>2</v>
          </cell>
          <cell r="J8">
            <v>1.8691588785046727</v>
          </cell>
          <cell r="K8">
            <v>11</v>
          </cell>
          <cell r="L8">
            <v>10.2803738317757</v>
          </cell>
        </row>
        <row r="9">
          <cell r="A9" t="str">
            <v>Puerto Berrío</v>
          </cell>
          <cell r="B9">
            <v>561</v>
          </cell>
          <cell r="C9">
            <v>19</v>
          </cell>
          <cell r="D9">
            <v>3.3868092691622103</v>
          </cell>
          <cell r="E9">
            <v>14</v>
          </cell>
          <cell r="F9">
            <v>2.4955436720142603</v>
          </cell>
          <cell r="G9">
            <v>16</v>
          </cell>
          <cell r="H9">
            <v>2.8520499108734403</v>
          </cell>
          <cell r="I9">
            <v>20</v>
          </cell>
          <cell r="J9">
            <v>3.5650623885918007</v>
          </cell>
          <cell r="K9">
            <v>33</v>
          </cell>
          <cell r="L9">
            <v>5.8823529411764701</v>
          </cell>
        </row>
        <row r="10">
          <cell r="A10" t="str">
            <v>Puerto Nare</v>
          </cell>
          <cell r="B10">
            <v>105</v>
          </cell>
          <cell r="C10">
            <v>2</v>
          </cell>
          <cell r="D10">
            <v>1.9047619047619049</v>
          </cell>
          <cell r="E10">
            <v>1</v>
          </cell>
          <cell r="F10">
            <v>0.95238095238095244</v>
          </cell>
          <cell r="G10">
            <v>2</v>
          </cell>
          <cell r="H10">
            <v>1.9047619047619049</v>
          </cell>
          <cell r="I10">
            <v>3</v>
          </cell>
          <cell r="J10">
            <v>2.8571428571428572</v>
          </cell>
          <cell r="K10">
            <v>3</v>
          </cell>
          <cell r="L10">
            <v>2.8571428571428572</v>
          </cell>
        </row>
        <row r="11">
          <cell r="A11" t="str">
            <v>Puerto Triunfo</v>
          </cell>
          <cell r="B11">
            <v>196</v>
          </cell>
          <cell r="C11">
            <v>4</v>
          </cell>
          <cell r="D11">
            <v>2.0408163265306123</v>
          </cell>
          <cell r="E11">
            <v>6</v>
          </cell>
          <cell r="F11">
            <v>3.0612244897959182</v>
          </cell>
          <cell r="G11">
            <v>9</v>
          </cell>
          <cell r="H11">
            <v>4.591836734693878</v>
          </cell>
          <cell r="I11">
            <v>13</v>
          </cell>
          <cell r="J11">
            <v>6.6326530612244898</v>
          </cell>
          <cell r="K11">
            <v>19</v>
          </cell>
          <cell r="L11">
            <v>9.6938775510204085</v>
          </cell>
        </row>
        <row r="12">
          <cell r="A12" t="str">
            <v>Yondó</v>
          </cell>
          <cell r="B12">
            <v>315</v>
          </cell>
          <cell r="C12">
            <v>21</v>
          </cell>
          <cell r="D12">
            <v>6.666666666666667</v>
          </cell>
          <cell r="E12">
            <v>8</v>
          </cell>
          <cell r="F12">
            <v>2.5396825396825395</v>
          </cell>
          <cell r="G12">
            <v>10</v>
          </cell>
          <cell r="H12">
            <v>3.1746031746031744</v>
          </cell>
          <cell r="I12">
            <v>14</v>
          </cell>
          <cell r="J12">
            <v>4.4444444444444446</v>
          </cell>
          <cell r="K12">
            <v>33</v>
          </cell>
          <cell r="L12">
            <v>10.476190476190476</v>
          </cell>
        </row>
        <row r="13">
          <cell r="A13" t="str">
            <v>BAJO CAUCA</v>
          </cell>
          <cell r="B13">
            <v>4663</v>
          </cell>
          <cell r="C13">
            <v>254</v>
          </cell>
          <cell r="D13">
            <v>5.4471370362427622</v>
          </cell>
          <cell r="E13">
            <v>132</v>
          </cell>
          <cell r="F13">
            <v>2.830795625134034</v>
          </cell>
          <cell r="G13">
            <v>252</v>
          </cell>
          <cell r="H13">
            <v>5.4042461934377011</v>
          </cell>
          <cell r="I13">
            <v>394</v>
          </cell>
          <cell r="J13">
            <v>8.4494960325970414</v>
          </cell>
          <cell r="K13">
            <v>562</v>
          </cell>
          <cell r="L13">
            <v>12.052326828222174</v>
          </cell>
        </row>
        <row r="14">
          <cell r="A14" t="str">
            <v>Cáceres</v>
          </cell>
          <cell r="B14">
            <v>376</v>
          </cell>
          <cell r="C14">
            <v>22</v>
          </cell>
          <cell r="D14">
            <v>5.8510638297872344</v>
          </cell>
          <cell r="E14">
            <v>19</v>
          </cell>
          <cell r="F14">
            <v>5.0531914893617014</v>
          </cell>
          <cell r="G14">
            <v>26</v>
          </cell>
          <cell r="H14">
            <v>6.9148936170212769</v>
          </cell>
          <cell r="I14">
            <v>46</v>
          </cell>
          <cell r="J14">
            <v>12.23404255319149</v>
          </cell>
          <cell r="K14">
            <v>52</v>
          </cell>
          <cell r="L14">
            <v>13.829787234042554</v>
          </cell>
        </row>
        <row r="15">
          <cell r="A15" t="str">
            <v>Caucasia</v>
          </cell>
          <cell r="B15">
            <v>1980</v>
          </cell>
          <cell r="C15">
            <v>108</v>
          </cell>
          <cell r="D15">
            <v>5.4545454545454541</v>
          </cell>
          <cell r="E15">
            <v>42</v>
          </cell>
          <cell r="F15">
            <v>2.1212121212121215</v>
          </cell>
          <cell r="G15">
            <v>72</v>
          </cell>
          <cell r="H15">
            <v>3.6363636363636362</v>
          </cell>
          <cell r="I15">
            <v>131</v>
          </cell>
          <cell r="J15">
            <v>6.6161616161616159</v>
          </cell>
          <cell r="K15">
            <v>217</v>
          </cell>
          <cell r="L15">
            <v>10.95959595959596</v>
          </cell>
        </row>
        <row r="16">
          <cell r="A16" t="str">
            <v>El Bagre</v>
          </cell>
          <cell r="B16">
            <v>944</v>
          </cell>
          <cell r="C16">
            <v>55</v>
          </cell>
          <cell r="D16">
            <v>5.8262711864406773</v>
          </cell>
          <cell r="E16">
            <v>33</v>
          </cell>
          <cell r="F16">
            <v>3.4957627118644066</v>
          </cell>
          <cell r="G16">
            <v>69</v>
          </cell>
          <cell r="H16">
            <v>7.3093220338983054</v>
          </cell>
          <cell r="I16">
            <v>98</v>
          </cell>
          <cell r="J16">
            <v>10.381355932203389</v>
          </cell>
          <cell r="K16">
            <v>134</v>
          </cell>
          <cell r="L16">
            <v>14.194915254237289</v>
          </cell>
        </row>
        <row r="17">
          <cell r="A17" t="str">
            <v>Nechí</v>
          </cell>
          <cell r="B17">
            <v>449</v>
          </cell>
          <cell r="C17">
            <v>27</v>
          </cell>
          <cell r="D17">
            <v>6.0133630289532292</v>
          </cell>
          <cell r="E17">
            <v>12</v>
          </cell>
          <cell r="F17">
            <v>2.6726057906458798</v>
          </cell>
          <cell r="G17">
            <v>35</v>
          </cell>
          <cell r="H17">
            <v>7.7951002227171493</v>
          </cell>
          <cell r="I17">
            <v>44</v>
          </cell>
          <cell r="J17">
            <v>9.799554565701559</v>
          </cell>
          <cell r="K17">
            <v>63</v>
          </cell>
          <cell r="L17">
            <v>14.03118040089087</v>
          </cell>
        </row>
        <row r="18">
          <cell r="A18" t="str">
            <v>Tarazá</v>
          </cell>
          <cell r="B18">
            <v>550</v>
          </cell>
          <cell r="C18">
            <v>16</v>
          </cell>
          <cell r="D18">
            <v>2.9090909090909092</v>
          </cell>
          <cell r="E18">
            <v>11</v>
          </cell>
          <cell r="F18">
            <v>2</v>
          </cell>
          <cell r="G18">
            <v>23</v>
          </cell>
          <cell r="H18">
            <v>4.1818181818181817</v>
          </cell>
          <cell r="I18">
            <v>37</v>
          </cell>
          <cell r="J18">
            <v>6.7272727272727275</v>
          </cell>
          <cell r="K18">
            <v>51</v>
          </cell>
          <cell r="L18">
            <v>9.2727272727272734</v>
          </cell>
        </row>
        <row r="19">
          <cell r="A19" t="str">
            <v>Zaragoza</v>
          </cell>
          <cell r="B19">
            <v>364</v>
          </cell>
          <cell r="C19">
            <v>26</v>
          </cell>
          <cell r="D19">
            <v>7.1428571428571423</v>
          </cell>
          <cell r="E19">
            <v>15</v>
          </cell>
          <cell r="F19">
            <v>4.1208791208791204</v>
          </cell>
          <cell r="G19">
            <v>27</v>
          </cell>
          <cell r="H19">
            <v>7.4175824175824179</v>
          </cell>
          <cell r="I19">
            <v>38</v>
          </cell>
          <cell r="J19">
            <v>10.43956043956044</v>
          </cell>
          <cell r="K19">
            <v>45</v>
          </cell>
          <cell r="L19">
            <v>12.362637362637363</v>
          </cell>
        </row>
        <row r="20">
          <cell r="A20" t="str">
            <v>URABA</v>
          </cell>
          <cell r="B20">
            <v>9271</v>
          </cell>
          <cell r="C20">
            <v>424</v>
          </cell>
          <cell r="D20">
            <v>4.5734009276237737</v>
          </cell>
          <cell r="E20">
            <v>225</v>
          </cell>
          <cell r="F20">
            <v>2.4269226620645021</v>
          </cell>
          <cell r="G20">
            <v>455</v>
          </cell>
          <cell r="H20">
            <v>4.9077769388415486</v>
          </cell>
          <cell r="I20">
            <v>560</v>
          </cell>
          <cell r="J20">
            <v>6.0403408478049831</v>
          </cell>
          <cell r="K20">
            <v>759</v>
          </cell>
          <cell r="L20">
            <v>8.1868191133642529</v>
          </cell>
        </row>
        <row r="21">
          <cell r="A21" t="str">
            <v>Apartadó</v>
          </cell>
          <cell r="B21">
            <v>2007</v>
          </cell>
          <cell r="C21">
            <v>59</v>
          </cell>
          <cell r="D21">
            <v>2.9397110114598903</v>
          </cell>
          <cell r="E21">
            <v>36</v>
          </cell>
          <cell r="F21">
            <v>1.7937219730941705</v>
          </cell>
          <cell r="G21">
            <v>65</v>
          </cell>
          <cell r="H21">
            <v>3.2386646736422517</v>
          </cell>
          <cell r="I21">
            <v>97</v>
          </cell>
          <cell r="J21">
            <v>4.8330842052815148</v>
          </cell>
          <cell r="K21">
            <v>154</v>
          </cell>
          <cell r="L21">
            <v>7.6731439960139509</v>
          </cell>
        </row>
        <row r="22">
          <cell r="A22" t="str">
            <v>Arboletes</v>
          </cell>
          <cell r="B22">
            <v>457</v>
          </cell>
          <cell r="C22">
            <v>16</v>
          </cell>
          <cell r="D22">
            <v>3.5010940919037199</v>
          </cell>
          <cell r="E22">
            <v>7</v>
          </cell>
          <cell r="F22">
            <v>1.5317286652078774</v>
          </cell>
          <cell r="G22">
            <v>17</v>
          </cell>
          <cell r="H22">
            <v>3.7199124726477026</v>
          </cell>
          <cell r="I22">
            <v>34</v>
          </cell>
          <cell r="J22">
            <v>7.4398249452954053</v>
          </cell>
          <cell r="K22">
            <v>40</v>
          </cell>
          <cell r="L22">
            <v>8.7527352297592991</v>
          </cell>
        </row>
        <row r="23">
          <cell r="A23" t="str">
            <v>Carepa</v>
          </cell>
          <cell r="B23">
            <v>851</v>
          </cell>
          <cell r="C23">
            <v>31</v>
          </cell>
          <cell r="D23">
            <v>3.6427732079905994</v>
          </cell>
          <cell r="E23">
            <v>10</v>
          </cell>
          <cell r="F23">
            <v>1.1750881316098707</v>
          </cell>
          <cell r="G23">
            <v>29</v>
          </cell>
          <cell r="H23">
            <v>3.4077555816686247</v>
          </cell>
          <cell r="I23">
            <v>35</v>
          </cell>
          <cell r="J23">
            <v>4.1128084606345476</v>
          </cell>
          <cell r="K23">
            <v>56</v>
          </cell>
          <cell r="L23">
            <v>6.5804935370152764</v>
          </cell>
        </row>
        <row r="24">
          <cell r="A24" t="str">
            <v>Chigorodó</v>
          </cell>
          <cell r="B24">
            <v>1018</v>
          </cell>
          <cell r="C24">
            <v>35</v>
          </cell>
          <cell r="D24">
            <v>3.4381139489194501</v>
          </cell>
          <cell r="E24">
            <v>21</v>
          </cell>
          <cell r="F24">
            <v>2.0628683693516701</v>
          </cell>
          <cell r="G24">
            <v>56</v>
          </cell>
          <cell r="H24">
            <v>5.5009823182711202</v>
          </cell>
          <cell r="I24">
            <v>50</v>
          </cell>
          <cell r="J24">
            <v>4.9115913555992137</v>
          </cell>
          <cell r="K24">
            <v>67</v>
          </cell>
          <cell r="L24">
            <v>6.581532416502947</v>
          </cell>
        </row>
        <row r="25">
          <cell r="A25" t="str">
            <v>Murindó</v>
          </cell>
          <cell r="B25">
            <v>58</v>
          </cell>
          <cell r="C25">
            <v>14</v>
          </cell>
          <cell r="D25">
            <v>24.137931034482758</v>
          </cell>
          <cell r="E25">
            <v>5</v>
          </cell>
          <cell r="F25">
            <v>8.6206896551724146</v>
          </cell>
          <cell r="G25">
            <v>5</v>
          </cell>
          <cell r="H25">
            <v>8.6206896551724146</v>
          </cell>
          <cell r="I25">
            <v>11</v>
          </cell>
          <cell r="J25">
            <v>18.96551724137931</v>
          </cell>
          <cell r="K25">
            <v>7</v>
          </cell>
          <cell r="L25">
            <v>12.068965517241379</v>
          </cell>
        </row>
        <row r="26">
          <cell r="A26" t="str">
            <v>Mutatá</v>
          </cell>
          <cell r="B26">
            <v>509</v>
          </cell>
          <cell r="C26">
            <v>72</v>
          </cell>
          <cell r="D26">
            <v>14.145383104125736</v>
          </cell>
          <cell r="E26">
            <v>22</v>
          </cell>
          <cell r="F26">
            <v>4.3222003929273081</v>
          </cell>
          <cell r="G26">
            <v>44</v>
          </cell>
          <cell r="H26">
            <v>8.6444007858546161</v>
          </cell>
          <cell r="I26">
            <v>46</v>
          </cell>
          <cell r="J26">
            <v>9.0373280943025556</v>
          </cell>
          <cell r="K26">
            <v>47</v>
          </cell>
          <cell r="L26">
            <v>9.2337917485265226</v>
          </cell>
        </row>
        <row r="27">
          <cell r="A27" t="str">
            <v>Necoclí</v>
          </cell>
          <cell r="B27">
            <v>855</v>
          </cell>
          <cell r="C27">
            <v>21</v>
          </cell>
          <cell r="D27">
            <v>2.4561403508771931</v>
          </cell>
          <cell r="E27">
            <v>15</v>
          </cell>
          <cell r="F27">
            <v>1.7543859649122806</v>
          </cell>
          <cell r="G27">
            <v>28</v>
          </cell>
          <cell r="H27">
            <v>3.2748538011695909</v>
          </cell>
          <cell r="I27">
            <v>46</v>
          </cell>
          <cell r="J27">
            <v>5.3801169590643276</v>
          </cell>
          <cell r="K27">
            <v>63</v>
          </cell>
          <cell r="L27">
            <v>7.3684210526315779</v>
          </cell>
        </row>
        <row r="28">
          <cell r="A28" t="str">
            <v>San Juan de Urabá</v>
          </cell>
          <cell r="B28">
            <v>419</v>
          </cell>
          <cell r="C28">
            <v>18</v>
          </cell>
          <cell r="D28">
            <v>4.2959427207637226</v>
          </cell>
          <cell r="E28">
            <v>12</v>
          </cell>
          <cell r="F28">
            <v>2.8639618138424821</v>
          </cell>
          <cell r="G28">
            <v>23</v>
          </cell>
          <cell r="H28">
            <v>5.4892601431980905</v>
          </cell>
          <cell r="I28">
            <v>39</v>
          </cell>
          <cell r="J28">
            <v>9.3078758949880669</v>
          </cell>
          <cell r="K28">
            <v>47</v>
          </cell>
          <cell r="L28">
            <v>11.217183770883054</v>
          </cell>
        </row>
        <row r="29">
          <cell r="A29" t="str">
            <v>San Pedro de Urabá</v>
          </cell>
          <cell r="B29">
            <v>497</v>
          </cell>
          <cell r="C29">
            <v>11</v>
          </cell>
          <cell r="D29">
            <v>2.2132796780684103</v>
          </cell>
          <cell r="E29">
            <v>6</v>
          </cell>
          <cell r="F29">
            <v>1.2072434607645874</v>
          </cell>
          <cell r="G29">
            <v>23</v>
          </cell>
          <cell r="H29">
            <v>4.6277665995975852</v>
          </cell>
          <cell r="I29">
            <v>21</v>
          </cell>
          <cell r="J29">
            <v>4.225352112676056</v>
          </cell>
          <cell r="K29">
            <v>45</v>
          </cell>
          <cell r="L29">
            <v>9.0543259557344058</v>
          </cell>
        </row>
        <row r="30">
          <cell r="A30" t="str">
            <v>Turbo</v>
          </cell>
          <cell r="B30">
            <v>2513</v>
          </cell>
          <cell r="C30">
            <v>129</v>
          </cell>
          <cell r="D30">
            <v>5.1333068046159971</v>
          </cell>
          <cell r="E30">
            <v>84</v>
          </cell>
          <cell r="F30">
            <v>3.3426183844011144</v>
          </cell>
          <cell r="G30">
            <v>149</v>
          </cell>
          <cell r="H30">
            <v>5.9291683247115001</v>
          </cell>
          <cell r="I30">
            <v>176</v>
          </cell>
          <cell r="J30">
            <v>7.0035813768404305</v>
          </cell>
          <cell r="K30">
            <v>228</v>
          </cell>
          <cell r="L30">
            <v>9.0728213290887378</v>
          </cell>
        </row>
        <row r="31">
          <cell r="A31" t="str">
            <v>Vigía del Fuerte</v>
          </cell>
          <cell r="B31">
            <v>87</v>
          </cell>
          <cell r="C31">
            <v>18</v>
          </cell>
          <cell r="D31">
            <v>20.689655172413794</v>
          </cell>
          <cell r="E31">
            <v>7</v>
          </cell>
          <cell r="F31">
            <v>8.0459770114942533</v>
          </cell>
          <cell r="G31">
            <v>16</v>
          </cell>
          <cell r="H31">
            <v>18.390804597701148</v>
          </cell>
          <cell r="I31">
            <v>5</v>
          </cell>
          <cell r="J31">
            <v>5.7471264367816088</v>
          </cell>
          <cell r="K31">
            <v>5</v>
          </cell>
          <cell r="L31">
            <v>5.7471264367816088</v>
          </cell>
        </row>
        <row r="32">
          <cell r="A32" t="str">
            <v>NORDESTE</v>
          </cell>
          <cell r="B32">
            <v>2277</v>
          </cell>
          <cell r="C32">
            <v>48</v>
          </cell>
          <cell r="D32">
            <v>2.1080368906455864</v>
          </cell>
          <cell r="E32">
            <v>42</v>
          </cell>
          <cell r="F32">
            <v>1.8445322793148879</v>
          </cell>
          <cell r="G32">
            <v>56</v>
          </cell>
          <cell r="H32">
            <v>2.4593763724198507</v>
          </cell>
          <cell r="I32">
            <v>88</v>
          </cell>
          <cell r="J32">
            <v>3.8647342995169081</v>
          </cell>
          <cell r="K32">
            <v>187</v>
          </cell>
          <cell r="L32">
            <v>8.2125603864734309</v>
          </cell>
        </row>
        <row r="33">
          <cell r="A33" t="str">
            <v>Amalfi</v>
          </cell>
          <cell r="B33">
            <v>316</v>
          </cell>
          <cell r="C33">
            <v>8</v>
          </cell>
          <cell r="D33">
            <v>2.5316455696202533</v>
          </cell>
          <cell r="E33">
            <v>3</v>
          </cell>
          <cell r="F33">
            <v>0.949367088607595</v>
          </cell>
          <cell r="G33">
            <v>4</v>
          </cell>
          <cell r="H33">
            <v>1.2658227848101267</v>
          </cell>
          <cell r="I33">
            <v>13</v>
          </cell>
          <cell r="J33">
            <v>4.1139240506329111</v>
          </cell>
          <cell r="K33">
            <v>17</v>
          </cell>
          <cell r="L33">
            <v>5.3797468354430382</v>
          </cell>
        </row>
        <row r="34">
          <cell r="A34" t="str">
            <v>Anorí</v>
          </cell>
          <cell r="B34">
            <v>199</v>
          </cell>
          <cell r="C34">
            <v>3</v>
          </cell>
          <cell r="D34">
            <v>1.5075376884422109</v>
          </cell>
          <cell r="E34">
            <v>3</v>
          </cell>
          <cell r="F34">
            <v>1.5075376884422109</v>
          </cell>
          <cell r="G34">
            <v>3</v>
          </cell>
          <cell r="H34">
            <v>1.5075376884422109</v>
          </cell>
          <cell r="I34">
            <v>2</v>
          </cell>
          <cell r="J34">
            <v>1.0050251256281406</v>
          </cell>
          <cell r="K34">
            <v>23</v>
          </cell>
          <cell r="L34">
            <v>11.557788944723619</v>
          </cell>
        </row>
        <row r="35">
          <cell r="A35" t="str">
            <v>Cisneros</v>
          </cell>
          <cell r="B35">
            <v>113</v>
          </cell>
          <cell r="C35">
            <v>2</v>
          </cell>
          <cell r="D35">
            <v>1.7699115044247788</v>
          </cell>
          <cell r="E35">
            <v>0</v>
          </cell>
          <cell r="F35">
            <v>0</v>
          </cell>
          <cell r="G35">
            <v>3</v>
          </cell>
          <cell r="H35">
            <v>2.6548672566371683</v>
          </cell>
          <cell r="I35">
            <v>8</v>
          </cell>
          <cell r="J35">
            <v>7.0796460176991154</v>
          </cell>
          <cell r="K35">
            <v>5</v>
          </cell>
          <cell r="L35">
            <v>4.4247787610619467</v>
          </cell>
        </row>
        <row r="36">
          <cell r="A36" t="str">
            <v>Remedios</v>
          </cell>
          <cell r="B36">
            <v>392</v>
          </cell>
          <cell r="C36">
            <v>11</v>
          </cell>
          <cell r="D36">
            <v>2.806122448979592</v>
          </cell>
          <cell r="E36">
            <v>9</v>
          </cell>
          <cell r="F36">
            <v>2.295918367346939</v>
          </cell>
          <cell r="G36">
            <v>8</v>
          </cell>
          <cell r="H36">
            <v>2.0408163265306123</v>
          </cell>
          <cell r="I36">
            <v>19</v>
          </cell>
          <cell r="J36">
            <v>4.8469387755102042</v>
          </cell>
          <cell r="K36">
            <v>34</v>
          </cell>
          <cell r="L36">
            <v>8.6734693877551017</v>
          </cell>
        </row>
        <row r="37">
          <cell r="A37" t="str">
            <v>San Roque</v>
          </cell>
          <cell r="B37">
            <v>192</v>
          </cell>
          <cell r="C37">
            <v>3</v>
          </cell>
          <cell r="D37">
            <v>1.5625</v>
          </cell>
          <cell r="E37">
            <v>1</v>
          </cell>
          <cell r="F37">
            <v>0.52083333333333326</v>
          </cell>
          <cell r="G37">
            <v>6</v>
          </cell>
          <cell r="H37">
            <v>3.125</v>
          </cell>
          <cell r="I37">
            <v>6</v>
          </cell>
          <cell r="J37">
            <v>3.125</v>
          </cell>
          <cell r="K37">
            <v>15</v>
          </cell>
          <cell r="L37">
            <v>7.8125</v>
          </cell>
        </row>
        <row r="38">
          <cell r="A38" t="str">
            <v>Santo Domingo</v>
          </cell>
          <cell r="B38">
            <v>107</v>
          </cell>
          <cell r="C38">
            <v>1</v>
          </cell>
          <cell r="D38">
            <v>0.93457943925233633</v>
          </cell>
          <cell r="E38">
            <v>0</v>
          </cell>
          <cell r="F38">
            <v>0</v>
          </cell>
          <cell r="G38">
            <v>3</v>
          </cell>
          <cell r="H38">
            <v>2.8037383177570092</v>
          </cell>
          <cell r="I38">
            <v>2</v>
          </cell>
          <cell r="J38">
            <v>1.8691588785046727</v>
          </cell>
          <cell r="K38">
            <v>7</v>
          </cell>
          <cell r="L38">
            <v>6.5420560747663545</v>
          </cell>
        </row>
        <row r="39">
          <cell r="A39" t="str">
            <v>Segovia</v>
          </cell>
          <cell r="B39">
            <v>540</v>
          </cell>
          <cell r="C39">
            <v>15</v>
          </cell>
          <cell r="D39">
            <v>2.7777777777777777</v>
          </cell>
          <cell r="E39">
            <v>19</v>
          </cell>
          <cell r="F39">
            <v>3.5185185185185186</v>
          </cell>
          <cell r="G39">
            <v>23</v>
          </cell>
          <cell r="H39">
            <v>4.2592592592592595</v>
          </cell>
          <cell r="I39">
            <v>30</v>
          </cell>
          <cell r="J39">
            <v>5.5555555555555554</v>
          </cell>
          <cell r="K39">
            <v>48</v>
          </cell>
          <cell r="L39">
            <v>8.8888888888888893</v>
          </cell>
        </row>
        <row r="40">
          <cell r="A40" t="str">
            <v>Vegachí</v>
          </cell>
          <cell r="B40">
            <v>145</v>
          </cell>
          <cell r="C40">
            <v>0</v>
          </cell>
          <cell r="D40">
            <v>0</v>
          </cell>
          <cell r="E40">
            <v>1</v>
          </cell>
          <cell r="F40">
            <v>0.68965517241379315</v>
          </cell>
          <cell r="G40">
            <v>2</v>
          </cell>
          <cell r="H40">
            <v>1.3793103448275863</v>
          </cell>
          <cell r="I40">
            <v>1</v>
          </cell>
          <cell r="J40">
            <v>0.68965517241379315</v>
          </cell>
          <cell r="K40">
            <v>11</v>
          </cell>
          <cell r="L40">
            <v>7.5862068965517242</v>
          </cell>
        </row>
        <row r="41">
          <cell r="A41" t="str">
            <v>Yalí</v>
          </cell>
          <cell r="B41">
            <v>71</v>
          </cell>
          <cell r="C41">
            <v>3</v>
          </cell>
          <cell r="D41">
            <v>4.225352112676056</v>
          </cell>
          <cell r="E41">
            <v>2</v>
          </cell>
          <cell r="F41">
            <v>2.8169014084507045</v>
          </cell>
          <cell r="G41">
            <v>1</v>
          </cell>
          <cell r="H41">
            <v>1.4084507042253522</v>
          </cell>
          <cell r="I41">
            <v>2</v>
          </cell>
          <cell r="J41">
            <v>2.8169014084507045</v>
          </cell>
          <cell r="K41">
            <v>3</v>
          </cell>
          <cell r="L41">
            <v>4.225352112676056</v>
          </cell>
        </row>
        <row r="42">
          <cell r="A42" t="str">
            <v>Yolombó</v>
          </cell>
          <cell r="B42">
            <v>202</v>
          </cell>
          <cell r="C42">
            <v>2</v>
          </cell>
          <cell r="D42">
            <v>0.99009900990099009</v>
          </cell>
          <cell r="E42">
            <v>4</v>
          </cell>
          <cell r="F42">
            <v>1.9801980198019802</v>
          </cell>
          <cell r="G42">
            <v>3</v>
          </cell>
          <cell r="H42">
            <v>1.4851485148514851</v>
          </cell>
          <cell r="I42">
            <v>5</v>
          </cell>
          <cell r="J42">
            <v>2.4752475247524752</v>
          </cell>
          <cell r="K42">
            <v>24</v>
          </cell>
          <cell r="L42">
            <v>11.881188118811881</v>
          </cell>
        </row>
        <row r="43">
          <cell r="A43" t="str">
            <v>OCCIDENTE</v>
          </cell>
          <cell r="B43">
            <v>2380</v>
          </cell>
          <cell r="C43">
            <v>38</v>
          </cell>
          <cell r="D43">
            <v>1.5966386554621848</v>
          </cell>
          <cell r="E43">
            <v>40</v>
          </cell>
          <cell r="F43">
            <v>1.680672268907563</v>
          </cell>
          <cell r="G43">
            <v>66</v>
          </cell>
          <cell r="H43">
            <v>2.7731092436974789</v>
          </cell>
          <cell r="I43">
            <v>96</v>
          </cell>
          <cell r="J43">
            <v>4.0336134453781511</v>
          </cell>
          <cell r="K43">
            <v>159</v>
          </cell>
          <cell r="L43">
            <v>6.6806722689075633</v>
          </cell>
        </row>
        <row r="44">
          <cell r="A44" t="str">
            <v>Abriaquí</v>
          </cell>
          <cell r="B44">
            <v>12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</v>
          </cell>
          <cell r="L44">
            <v>16.666666666666664</v>
          </cell>
        </row>
        <row r="45">
          <cell r="A45" t="str">
            <v>Anzá</v>
          </cell>
          <cell r="B45">
            <v>88</v>
          </cell>
          <cell r="C45">
            <v>1</v>
          </cell>
          <cell r="D45">
            <v>1.1363636363636365</v>
          </cell>
          <cell r="E45">
            <v>1</v>
          </cell>
          <cell r="F45">
            <v>1.1363636363636365</v>
          </cell>
          <cell r="G45">
            <v>2</v>
          </cell>
          <cell r="H45">
            <v>2.2727272727272729</v>
          </cell>
          <cell r="I45">
            <v>2</v>
          </cell>
          <cell r="J45">
            <v>2.2727272727272729</v>
          </cell>
          <cell r="K45">
            <v>1</v>
          </cell>
          <cell r="L45">
            <v>1.1363636363636365</v>
          </cell>
        </row>
        <row r="46">
          <cell r="A46" t="str">
            <v>Armenia</v>
          </cell>
          <cell r="B46">
            <v>23</v>
          </cell>
          <cell r="C46">
            <v>1</v>
          </cell>
          <cell r="D46">
            <v>4.3478260869565215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</v>
          </cell>
          <cell r="J46">
            <v>8.695652173913043</v>
          </cell>
          <cell r="K46">
            <v>2</v>
          </cell>
          <cell r="L46">
            <v>8.695652173913043</v>
          </cell>
        </row>
        <row r="47">
          <cell r="A47" t="str">
            <v>Buriticá</v>
          </cell>
          <cell r="B47">
            <v>118</v>
          </cell>
          <cell r="C47">
            <v>2</v>
          </cell>
          <cell r="D47">
            <v>1.6949152542372881</v>
          </cell>
          <cell r="E47">
            <v>4</v>
          </cell>
          <cell r="F47">
            <v>3.3898305084745761</v>
          </cell>
          <cell r="G47">
            <v>7</v>
          </cell>
          <cell r="H47">
            <v>5.9322033898305087</v>
          </cell>
          <cell r="I47">
            <v>6</v>
          </cell>
          <cell r="J47">
            <v>5.0847457627118651</v>
          </cell>
          <cell r="K47">
            <v>12</v>
          </cell>
          <cell r="L47">
            <v>10.16949152542373</v>
          </cell>
        </row>
        <row r="48">
          <cell r="A48" t="str">
            <v>Caicedo</v>
          </cell>
          <cell r="B48">
            <v>124</v>
          </cell>
          <cell r="C48">
            <v>0</v>
          </cell>
          <cell r="D48">
            <v>0</v>
          </cell>
          <cell r="E48">
            <v>2</v>
          </cell>
          <cell r="F48">
            <v>1.6129032258064515</v>
          </cell>
          <cell r="G48">
            <v>2</v>
          </cell>
          <cell r="H48">
            <v>1.6129032258064515</v>
          </cell>
          <cell r="I48">
            <v>6</v>
          </cell>
          <cell r="J48">
            <v>4.838709677419355</v>
          </cell>
          <cell r="K48">
            <v>18</v>
          </cell>
          <cell r="L48">
            <v>14.516129032258066</v>
          </cell>
        </row>
        <row r="49">
          <cell r="A49" t="str">
            <v>Cañasgordas</v>
          </cell>
          <cell r="B49">
            <v>169</v>
          </cell>
          <cell r="C49">
            <v>2</v>
          </cell>
          <cell r="D49">
            <v>1.1834319526627219</v>
          </cell>
          <cell r="E49">
            <v>0</v>
          </cell>
          <cell r="F49">
            <v>0</v>
          </cell>
          <cell r="G49">
            <v>2</v>
          </cell>
          <cell r="H49">
            <v>1.1834319526627219</v>
          </cell>
          <cell r="I49">
            <v>9</v>
          </cell>
          <cell r="J49">
            <v>5.3254437869822491</v>
          </cell>
          <cell r="K49">
            <v>5</v>
          </cell>
          <cell r="L49">
            <v>2.9585798816568047</v>
          </cell>
        </row>
        <row r="50">
          <cell r="A50" t="str">
            <v>Dabeiba</v>
          </cell>
          <cell r="B50">
            <v>288</v>
          </cell>
          <cell r="C50">
            <v>10</v>
          </cell>
          <cell r="D50">
            <v>3.4722222222222223</v>
          </cell>
          <cell r="E50">
            <v>14</v>
          </cell>
          <cell r="F50">
            <v>4.8611111111111116</v>
          </cell>
          <cell r="G50">
            <v>13</v>
          </cell>
          <cell r="H50">
            <v>4.5138888888888884</v>
          </cell>
          <cell r="I50">
            <v>19</v>
          </cell>
          <cell r="J50">
            <v>6.5972222222222223</v>
          </cell>
          <cell r="K50">
            <v>24</v>
          </cell>
          <cell r="L50">
            <v>8.3333333333333321</v>
          </cell>
        </row>
        <row r="51">
          <cell r="A51" t="str">
            <v>Ebéjico</v>
          </cell>
          <cell r="B51">
            <v>108</v>
          </cell>
          <cell r="C51">
            <v>2</v>
          </cell>
          <cell r="D51">
            <v>1.8518518518518516</v>
          </cell>
          <cell r="E51">
            <v>2</v>
          </cell>
          <cell r="F51">
            <v>1.8518518518518516</v>
          </cell>
          <cell r="G51">
            <v>2</v>
          </cell>
          <cell r="H51">
            <v>1.8518518518518516</v>
          </cell>
          <cell r="I51">
            <v>0</v>
          </cell>
          <cell r="J51">
            <v>0</v>
          </cell>
          <cell r="K51">
            <v>4</v>
          </cell>
          <cell r="L51">
            <v>3.7037037037037033</v>
          </cell>
        </row>
        <row r="52">
          <cell r="A52" t="str">
            <v>Frontino</v>
          </cell>
          <cell r="B52">
            <v>251</v>
          </cell>
          <cell r="C52">
            <v>8</v>
          </cell>
          <cell r="D52">
            <v>3.1872509960159361</v>
          </cell>
          <cell r="E52">
            <v>4</v>
          </cell>
          <cell r="F52">
            <v>1.593625498007968</v>
          </cell>
          <cell r="G52">
            <v>11</v>
          </cell>
          <cell r="H52">
            <v>4.3824701195219129</v>
          </cell>
          <cell r="I52">
            <v>9</v>
          </cell>
          <cell r="J52">
            <v>3.5856573705179287</v>
          </cell>
          <cell r="K52">
            <v>13</v>
          </cell>
          <cell r="L52">
            <v>5.1792828685258963</v>
          </cell>
        </row>
        <row r="53">
          <cell r="A53" t="str">
            <v>Giraldo</v>
          </cell>
          <cell r="B53">
            <v>92</v>
          </cell>
          <cell r="C53">
            <v>0</v>
          </cell>
          <cell r="D53">
            <v>0</v>
          </cell>
          <cell r="E53">
            <v>1</v>
          </cell>
          <cell r="F53">
            <v>1.0869565217391304</v>
          </cell>
          <cell r="G53">
            <v>0</v>
          </cell>
          <cell r="H53">
            <v>0</v>
          </cell>
          <cell r="I53">
            <v>2</v>
          </cell>
          <cell r="J53">
            <v>2.1739130434782608</v>
          </cell>
          <cell r="K53">
            <v>5</v>
          </cell>
          <cell r="L53">
            <v>5.4347826086956523</v>
          </cell>
        </row>
        <row r="54">
          <cell r="A54" t="str">
            <v>Heliconia</v>
          </cell>
          <cell r="B54">
            <v>55</v>
          </cell>
          <cell r="C54">
            <v>0</v>
          </cell>
          <cell r="D54">
            <v>0</v>
          </cell>
          <cell r="E54">
            <v>1</v>
          </cell>
          <cell r="F54">
            <v>1.8181818181818181</v>
          </cell>
          <cell r="G54">
            <v>1</v>
          </cell>
          <cell r="H54">
            <v>1.8181818181818181</v>
          </cell>
          <cell r="I54">
            <v>2</v>
          </cell>
          <cell r="J54">
            <v>3.6363636363636362</v>
          </cell>
          <cell r="K54">
            <v>4</v>
          </cell>
          <cell r="L54">
            <v>7.2727272727272725</v>
          </cell>
        </row>
        <row r="55">
          <cell r="A55" t="str">
            <v>Liborina</v>
          </cell>
          <cell r="B55">
            <v>111</v>
          </cell>
          <cell r="C55">
            <v>1</v>
          </cell>
          <cell r="D55">
            <v>0.90090090090090091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4</v>
          </cell>
          <cell r="J55">
            <v>3.6036036036036037</v>
          </cell>
          <cell r="K55">
            <v>8</v>
          </cell>
          <cell r="L55">
            <v>7.2072072072072073</v>
          </cell>
        </row>
        <row r="56">
          <cell r="A56" t="str">
            <v>Olaya</v>
          </cell>
          <cell r="B56">
            <v>18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Peque</v>
          </cell>
          <cell r="B57">
            <v>109</v>
          </cell>
          <cell r="C57">
            <v>1</v>
          </cell>
          <cell r="D57">
            <v>0.91743119266055051</v>
          </cell>
          <cell r="E57">
            <v>4</v>
          </cell>
          <cell r="F57">
            <v>3.669724770642202</v>
          </cell>
          <cell r="G57">
            <v>2</v>
          </cell>
          <cell r="H57">
            <v>1.834862385321101</v>
          </cell>
          <cell r="I57">
            <v>5</v>
          </cell>
          <cell r="J57">
            <v>4.5871559633027523</v>
          </cell>
          <cell r="K57">
            <v>14</v>
          </cell>
          <cell r="L57">
            <v>12.844036697247708</v>
          </cell>
        </row>
        <row r="58">
          <cell r="A58" t="str">
            <v>Sabanalarga</v>
          </cell>
          <cell r="B58">
            <v>122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</v>
          </cell>
          <cell r="H58">
            <v>4.918032786885246</v>
          </cell>
          <cell r="I58">
            <v>7</v>
          </cell>
          <cell r="J58">
            <v>5.7377049180327866</v>
          </cell>
          <cell r="K58">
            <v>8</v>
          </cell>
          <cell r="L58">
            <v>6.557377049180328</v>
          </cell>
        </row>
        <row r="59">
          <cell r="A59" t="str">
            <v>San Jerónimo</v>
          </cell>
          <cell r="B59">
            <v>114</v>
          </cell>
          <cell r="C59">
            <v>2</v>
          </cell>
          <cell r="D59">
            <v>1.7543859649122806</v>
          </cell>
          <cell r="E59">
            <v>0</v>
          </cell>
          <cell r="F59">
            <v>0</v>
          </cell>
          <cell r="G59">
            <v>3</v>
          </cell>
          <cell r="H59">
            <v>2.6315789473684208</v>
          </cell>
          <cell r="I59">
            <v>0</v>
          </cell>
          <cell r="J59">
            <v>0</v>
          </cell>
          <cell r="K59">
            <v>10</v>
          </cell>
          <cell r="L59">
            <v>8.7719298245614024</v>
          </cell>
        </row>
        <row r="60">
          <cell r="A60" t="str">
            <v>Santa Fe de Antioquia</v>
          </cell>
          <cell r="B60">
            <v>363</v>
          </cell>
          <cell r="C60">
            <v>3</v>
          </cell>
          <cell r="D60">
            <v>0.82644628099173556</v>
          </cell>
          <cell r="E60">
            <v>6</v>
          </cell>
          <cell r="F60">
            <v>1.6528925619834711</v>
          </cell>
          <cell r="G60">
            <v>4</v>
          </cell>
          <cell r="H60">
            <v>1.1019283746556474</v>
          </cell>
          <cell r="I60">
            <v>14</v>
          </cell>
          <cell r="J60">
            <v>3.8567493112947657</v>
          </cell>
          <cell r="K60">
            <v>14</v>
          </cell>
          <cell r="L60">
            <v>3.8567493112947657</v>
          </cell>
        </row>
        <row r="61">
          <cell r="A61" t="str">
            <v>Sopetrán</v>
          </cell>
          <cell r="B61">
            <v>133</v>
          </cell>
          <cell r="C61">
            <v>2</v>
          </cell>
          <cell r="D61">
            <v>1.5037593984962405</v>
          </cell>
          <cell r="E61">
            <v>1</v>
          </cell>
          <cell r="F61">
            <v>0.75187969924812026</v>
          </cell>
          <cell r="G61">
            <v>5</v>
          </cell>
          <cell r="H61">
            <v>3.7593984962406015</v>
          </cell>
          <cell r="I61">
            <v>3</v>
          </cell>
          <cell r="J61">
            <v>2.2556390977443606</v>
          </cell>
          <cell r="K61">
            <v>7</v>
          </cell>
          <cell r="L61">
            <v>5.2631578947368416</v>
          </cell>
        </row>
        <row r="62">
          <cell r="A62" t="str">
            <v>Uramita</v>
          </cell>
          <cell r="B62">
            <v>82</v>
          </cell>
          <cell r="C62">
            <v>3</v>
          </cell>
          <cell r="D62">
            <v>3.6585365853658534</v>
          </cell>
          <cell r="E62">
            <v>0</v>
          </cell>
          <cell r="F62">
            <v>0</v>
          </cell>
          <cell r="G62">
            <v>6</v>
          </cell>
          <cell r="H62">
            <v>7.3170731707317067</v>
          </cell>
          <cell r="I62">
            <v>6</v>
          </cell>
          <cell r="J62">
            <v>7.3170731707317067</v>
          </cell>
          <cell r="K62">
            <v>8</v>
          </cell>
          <cell r="L62">
            <v>9.7560975609756095</v>
          </cell>
        </row>
        <row r="63">
          <cell r="A63" t="str">
            <v>NORTE</v>
          </cell>
          <cell r="B63">
            <v>3091</v>
          </cell>
          <cell r="C63">
            <v>34</v>
          </cell>
          <cell r="D63">
            <v>1.0999676480103526</v>
          </cell>
          <cell r="E63">
            <v>52</v>
          </cell>
          <cell r="F63">
            <v>1.6823034616628922</v>
          </cell>
          <cell r="G63">
            <v>75</v>
          </cell>
          <cell r="H63">
            <v>2.4263992235522487</v>
          </cell>
          <cell r="I63">
            <v>117</v>
          </cell>
          <cell r="J63">
            <v>3.7851827887415075</v>
          </cell>
          <cell r="K63">
            <v>213</v>
          </cell>
          <cell r="L63">
            <v>6.890973794888386</v>
          </cell>
        </row>
        <row r="64">
          <cell r="A64" t="str">
            <v>Angostura</v>
          </cell>
          <cell r="B64">
            <v>144</v>
          </cell>
          <cell r="C64">
            <v>2</v>
          </cell>
          <cell r="D64">
            <v>1.3888888888888888</v>
          </cell>
          <cell r="E64">
            <v>2</v>
          </cell>
          <cell r="F64">
            <v>1.3888888888888888</v>
          </cell>
          <cell r="G64">
            <v>1</v>
          </cell>
          <cell r="H64">
            <v>0.69444444444444442</v>
          </cell>
          <cell r="I64">
            <v>4</v>
          </cell>
          <cell r="J64">
            <v>2.7777777777777777</v>
          </cell>
          <cell r="K64">
            <v>16</v>
          </cell>
          <cell r="L64">
            <v>11.111111111111111</v>
          </cell>
        </row>
        <row r="65">
          <cell r="A65" t="str">
            <v>Belmira</v>
          </cell>
          <cell r="B65">
            <v>66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</v>
          </cell>
          <cell r="J65">
            <v>1.5151515151515151</v>
          </cell>
          <cell r="K65">
            <v>4</v>
          </cell>
          <cell r="L65">
            <v>6.0606060606060606</v>
          </cell>
        </row>
        <row r="66">
          <cell r="A66" t="str">
            <v>Briceño</v>
          </cell>
          <cell r="B66">
            <v>116</v>
          </cell>
          <cell r="C66">
            <v>1</v>
          </cell>
          <cell r="D66">
            <v>0.86206896551724133</v>
          </cell>
          <cell r="E66">
            <v>1</v>
          </cell>
          <cell r="F66">
            <v>0.86206896551724133</v>
          </cell>
          <cell r="G66">
            <v>7</v>
          </cell>
          <cell r="H66">
            <v>6.0344827586206895</v>
          </cell>
          <cell r="I66">
            <v>4</v>
          </cell>
          <cell r="J66">
            <v>3.4482758620689653</v>
          </cell>
          <cell r="K66">
            <v>9</v>
          </cell>
          <cell r="L66">
            <v>7.7586206896551726</v>
          </cell>
        </row>
        <row r="67">
          <cell r="A67" t="str">
            <v>Campamento</v>
          </cell>
          <cell r="B67">
            <v>76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1.3157894736842104</v>
          </cell>
          <cell r="I67">
            <v>4</v>
          </cell>
          <cell r="J67">
            <v>5.2631578947368416</v>
          </cell>
          <cell r="K67">
            <v>11</v>
          </cell>
          <cell r="L67">
            <v>14.473684210526317</v>
          </cell>
        </row>
        <row r="68">
          <cell r="A68" t="str">
            <v>Carolina</v>
          </cell>
          <cell r="B68">
            <v>25</v>
          </cell>
          <cell r="C68">
            <v>0</v>
          </cell>
          <cell r="D68">
            <v>0</v>
          </cell>
          <cell r="E68">
            <v>2</v>
          </cell>
          <cell r="F68">
            <v>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Donmatías</v>
          </cell>
          <cell r="B69">
            <v>223</v>
          </cell>
          <cell r="C69">
            <v>0</v>
          </cell>
          <cell r="D69">
            <v>0</v>
          </cell>
          <cell r="E69">
            <v>1</v>
          </cell>
          <cell r="F69">
            <v>0.44843049327354262</v>
          </cell>
          <cell r="G69">
            <v>2</v>
          </cell>
          <cell r="H69">
            <v>0.89686098654708524</v>
          </cell>
          <cell r="I69">
            <v>7</v>
          </cell>
          <cell r="J69">
            <v>3.1390134529147984</v>
          </cell>
          <cell r="K69">
            <v>10</v>
          </cell>
          <cell r="L69">
            <v>4.4843049327354256</v>
          </cell>
        </row>
        <row r="70">
          <cell r="A70" t="str">
            <v>Entrerríos</v>
          </cell>
          <cell r="B70">
            <v>120</v>
          </cell>
          <cell r="C70">
            <v>0</v>
          </cell>
          <cell r="D70">
            <v>0</v>
          </cell>
          <cell r="E70">
            <v>1</v>
          </cell>
          <cell r="F70">
            <v>0.83333333333333337</v>
          </cell>
          <cell r="G70">
            <v>3</v>
          </cell>
          <cell r="H70">
            <v>2.5</v>
          </cell>
          <cell r="I70">
            <v>1</v>
          </cell>
          <cell r="J70">
            <v>0.83333333333333337</v>
          </cell>
          <cell r="K70">
            <v>3</v>
          </cell>
          <cell r="L70">
            <v>2.5</v>
          </cell>
        </row>
        <row r="71">
          <cell r="A71" t="str">
            <v>Gómez Plata</v>
          </cell>
          <cell r="B71">
            <v>74</v>
          </cell>
          <cell r="C71">
            <v>1</v>
          </cell>
          <cell r="D71">
            <v>1.3513513513513513</v>
          </cell>
          <cell r="E71">
            <v>0</v>
          </cell>
          <cell r="F71">
            <v>0</v>
          </cell>
          <cell r="G71">
            <v>1</v>
          </cell>
          <cell r="H71">
            <v>1.3513513513513513</v>
          </cell>
          <cell r="I71">
            <v>3</v>
          </cell>
          <cell r="J71">
            <v>4.0540540540540544</v>
          </cell>
          <cell r="K71">
            <v>3</v>
          </cell>
          <cell r="L71">
            <v>4.0540540540540544</v>
          </cell>
        </row>
        <row r="72">
          <cell r="A72" t="str">
            <v>Guadalupe</v>
          </cell>
          <cell r="B72">
            <v>62</v>
          </cell>
          <cell r="C72">
            <v>1</v>
          </cell>
          <cell r="D72">
            <v>1.6129032258064515</v>
          </cell>
          <cell r="E72">
            <v>0</v>
          </cell>
          <cell r="F72">
            <v>0</v>
          </cell>
          <cell r="G72">
            <v>1</v>
          </cell>
          <cell r="H72">
            <v>1.6129032258064515</v>
          </cell>
          <cell r="I72">
            <v>3</v>
          </cell>
          <cell r="J72">
            <v>4.838709677419355</v>
          </cell>
          <cell r="K72">
            <v>7</v>
          </cell>
          <cell r="L72">
            <v>11.29032258064516</v>
          </cell>
        </row>
        <row r="73">
          <cell r="A73" t="str">
            <v>Ituango</v>
          </cell>
          <cell r="B73">
            <v>330</v>
          </cell>
          <cell r="C73">
            <v>9</v>
          </cell>
          <cell r="D73">
            <v>2.7272727272727271</v>
          </cell>
          <cell r="E73">
            <v>11</v>
          </cell>
          <cell r="F73">
            <v>3.3333333333333335</v>
          </cell>
          <cell r="G73">
            <v>13</v>
          </cell>
          <cell r="H73">
            <v>3.939393939393939</v>
          </cell>
          <cell r="I73">
            <v>18</v>
          </cell>
          <cell r="J73">
            <v>5.4545454545454541</v>
          </cell>
          <cell r="K73">
            <v>28</v>
          </cell>
          <cell r="L73">
            <v>8.4848484848484862</v>
          </cell>
        </row>
        <row r="74">
          <cell r="A74" t="str">
            <v>San Andrés de Cuerquia</v>
          </cell>
          <cell r="B74">
            <v>90</v>
          </cell>
          <cell r="C74">
            <v>0</v>
          </cell>
          <cell r="D74">
            <v>0</v>
          </cell>
          <cell r="E74">
            <v>4</v>
          </cell>
          <cell r="F74">
            <v>4.4444444444444446</v>
          </cell>
          <cell r="G74">
            <v>2</v>
          </cell>
          <cell r="H74">
            <v>2.2222222222222223</v>
          </cell>
          <cell r="I74">
            <v>5</v>
          </cell>
          <cell r="J74">
            <v>5.5555555555555554</v>
          </cell>
          <cell r="K74">
            <v>9</v>
          </cell>
          <cell r="L74">
            <v>10</v>
          </cell>
        </row>
        <row r="75">
          <cell r="A75" t="str">
            <v>San José de La Montaña</v>
          </cell>
          <cell r="B75">
            <v>42</v>
          </cell>
          <cell r="C75">
            <v>2</v>
          </cell>
          <cell r="D75">
            <v>4.7619047619047619</v>
          </cell>
          <cell r="E75">
            <v>1</v>
          </cell>
          <cell r="F75">
            <v>2.3809523809523809</v>
          </cell>
          <cell r="G75">
            <v>2</v>
          </cell>
          <cell r="H75">
            <v>4.7619047619047619</v>
          </cell>
          <cell r="I75">
            <v>3</v>
          </cell>
          <cell r="J75">
            <v>7.1428571428571423</v>
          </cell>
          <cell r="K75">
            <v>2</v>
          </cell>
          <cell r="L75">
            <v>4.7619047619047619</v>
          </cell>
        </row>
        <row r="76">
          <cell r="A76" t="str">
            <v>San Pedro de Los Milagros</v>
          </cell>
          <cell r="B76">
            <v>314</v>
          </cell>
          <cell r="C76">
            <v>2</v>
          </cell>
          <cell r="D76">
            <v>0.63694267515923575</v>
          </cell>
          <cell r="E76">
            <v>3</v>
          </cell>
          <cell r="F76">
            <v>0.95541401273885351</v>
          </cell>
          <cell r="G76">
            <v>3</v>
          </cell>
          <cell r="H76">
            <v>0.95541401273885351</v>
          </cell>
          <cell r="I76">
            <v>8</v>
          </cell>
          <cell r="J76">
            <v>2.547770700636943</v>
          </cell>
          <cell r="K76">
            <v>16</v>
          </cell>
          <cell r="L76">
            <v>5.095541401273886</v>
          </cell>
        </row>
        <row r="77">
          <cell r="A77" t="str">
            <v>Santa Rosa de Osos</v>
          </cell>
          <cell r="B77">
            <v>464</v>
          </cell>
          <cell r="C77">
            <v>6</v>
          </cell>
          <cell r="D77">
            <v>1.2931034482758621</v>
          </cell>
          <cell r="E77">
            <v>7</v>
          </cell>
          <cell r="F77">
            <v>1.5086206896551724</v>
          </cell>
          <cell r="G77">
            <v>9</v>
          </cell>
          <cell r="H77">
            <v>1.9396551724137931</v>
          </cell>
          <cell r="I77">
            <v>9</v>
          </cell>
          <cell r="J77">
            <v>1.9396551724137931</v>
          </cell>
          <cell r="K77">
            <v>23</v>
          </cell>
          <cell r="L77">
            <v>4.9568965517241379</v>
          </cell>
        </row>
        <row r="78">
          <cell r="A78" t="str">
            <v>Toledo</v>
          </cell>
          <cell r="B78">
            <v>72</v>
          </cell>
          <cell r="C78">
            <v>1</v>
          </cell>
          <cell r="D78">
            <v>1.3888888888888888</v>
          </cell>
          <cell r="E78">
            <v>3</v>
          </cell>
          <cell r="F78">
            <v>4.1666666666666661</v>
          </cell>
          <cell r="G78">
            <v>1</v>
          </cell>
          <cell r="H78">
            <v>1.3888888888888888</v>
          </cell>
          <cell r="I78">
            <v>3</v>
          </cell>
          <cell r="J78">
            <v>4.1666666666666661</v>
          </cell>
          <cell r="K78">
            <v>8</v>
          </cell>
          <cell r="L78">
            <v>11.111111111111111</v>
          </cell>
        </row>
        <row r="79">
          <cell r="A79" t="str">
            <v>Valdivia</v>
          </cell>
          <cell r="B79">
            <v>249</v>
          </cell>
          <cell r="C79">
            <v>5</v>
          </cell>
          <cell r="D79">
            <v>2.0080321285140563</v>
          </cell>
          <cell r="E79">
            <v>7</v>
          </cell>
          <cell r="F79">
            <v>2.8112449799196786</v>
          </cell>
          <cell r="G79">
            <v>12</v>
          </cell>
          <cell r="H79">
            <v>4.8192771084337354</v>
          </cell>
          <cell r="I79">
            <v>17</v>
          </cell>
          <cell r="J79">
            <v>6.8273092369477917</v>
          </cell>
          <cell r="K79">
            <v>25</v>
          </cell>
          <cell r="L79">
            <v>10.040160642570282</v>
          </cell>
        </row>
        <row r="80">
          <cell r="A80" t="str">
            <v>Yarumal</v>
          </cell>
          <cell r="B80">
            <v>624</v>
          </cell>
          <cell r="C80">
            <v>4</v>
          </cell>
          <cell r="D80">
            <v>0.64102564102564097</v>
          </cell>
          <cell r="E80">
            <v>9</v>
          </cell>
          <cell r="F80">
            <v>1.4423076923076923</v>
          </cell>
          <cell r="G80">
            <v>17</v>
          </cell>
          <cell r="H80">
            <v>2.7243589743589745</v>
          </cell>
          <cell r="I80">
            <v>27</v>
          </cell>
          <cell r="J80">
            <v>4.3269230769230766</v>
          </cell>
          <cell r="K80">
            <v>39</v>
          </cell>
          <cell r="L80">
            <v>6.25</v>
          </cell>
        </row>
        <row r="81">
          <cell r="A81" t="str">
            <v>ORIENTE</v>
          </cell>
          <cell r="B81">
            <v>7145</v>
          </cell>
          <cell r="C81">
            <v>72</v>
          </cell>
          <cell r="D81">
            <v>1.0076976906927921</v>
          </cell>
          <cell r="E81">
            <v>35</v>
          </cell>
          <cell r="F81">
            <v>0.48985304408677399</v>
          </cell>
          <cell r="G81">
            <v>63</v>
          </cell>
          <cell r="H81">
            <v>0.88173547935619312</v>
          </cell>
          <cell r="I81">
            <v>129</v>
          </cell>
          <cell r="J81">
            <v>1.8054583624912528</v>
          </cell>
          <cell r="K81">
            <v>263</v>
          </cell>
          <cell r="L81">
            <v>3.6808957312806161</v>
          </cell>
        </row>
        <row r="82">
          <cell r="A82" t="str">
            <v>Abejorral</v>
          </cell>
          <cell r="B82">
            <v>174</v>
          </cell>
          <cell r="C82">
            <v>2</v>
          </cell>
          <cell r="D82">
            <v>1.1494252873563218</v>
          </cell>
          <cell r="E82">
            <v>2</v>
          </cell>
          <cell r="F82">
            <v>1.1494252873563218</v>
          </cell>
          <cell r="G82">
            <v>2</v>
          </cell>
          <cell r="H82">
            <v>1.1494252873563218</v>
          </cell>
          <cell r="I82">
            <v>2</v>
          </cell>
          <cell r="J82">
            <v>1.1494252873563218</v>
          </cell>
          <cell r="K82">
            <v>7</v>
          </cell>
          <cell r="L82">
            <v>4.0229885057471266</v>
          </cell>
        </row>
        <row r="83">
          <cell r="A83" t="str">
            <v>Alejandría</v>
          </cell>
          <cell r="B83">
            <v>40</v>
          </cell>
          <cell r="C83">
            <v>1</v>
          </cell>
          <cell r="D83">
            <v>2.5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</v>
          </cell>
          <cell r="L83">
            <v>5</v>
          </cell>
        </row>
        <row r="84">
          <cell r="A84" t="str">
            <v>Argelia</v>
          </cell>
          <cell r="B84">
            <v>82</v>
          </cell>
          <cell r="C84">
            <v>0</v>
          </cell>
          <cell r="D84">
            <v>0</v>
          </cell>
          <cell r="E84">
            <v>1</v>
          </cell>
          <cell r="F84">
            <v>1.2195121951219512</v>
          </cell>
          <cell r="G84">
            <v>2</v>
          </cell>
          <cell r="H84">
            <v>2.4390243902439024</v>
          </cell>
          <cell r="I84">
            <v>1</v>
          </cell>
          <cell r="J84">
            <v>1.2195121951219512</v>
          </cell>
          <cell r="K84">
            <v>3</v>
          </cell>
          <cell r="L84">
            <v>3.6585365853658534</v>
          </cell>
        </row>
        <row r="85">
          <cell r="A85" t="str">
            <v>Cocorná</v>
          </cell>
          <cell r="B85">
            <v>199</v>
          </cell>
          <cell r="C85">
            <v>3</v>
          </cell>
          <cell r="D85">
            <v>1.5075376884422109</v>
          </cell>
          <cell r="E85">
            <v>1</v>
          </cell>
          <cell r="F85">
            <v>0.50251256281407031</v>
          </cell>
          <cell r="G85">
            <v>7</v>
          </cell>
          <cell r="H85">
            <v>3.5175879396984926</v>
          </cell>
          <cell r="I85">
            <v>5</v>
          </cell>
          <cell r="J85">
            <v>2.512562814070352</v>
          </cell>
          <cell r="K85">
            <v>7</v>
          </cell>
          <cell r="L85">
            <v>3.5175879396984926</v>
          </cell>
        </row>
        <row r="86">
          <cell r="A86" t="str">
            <v>Concepción</v>
          </cell>
          <cell r="B86">
            <v>45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2</v>
          </cell>
          <cell r="L86">
            <v>4.4444444444444446</v>
          </cell>
        </row>
        <row r="87">
          <cell r="A87" t="str">
            <v>El Carmen de Viboral</v>
          </cell>
          <cell r="B87">
            <v>668</v>
          </cell>
          <cell r="C87">
            <v>7</v>
          </cell>
          <cell r="D87">
            <v>1.0479041916167664</v>
          </cell>
          <cell r="E87">
            <v>1</v>
          </cell>
          <cell r="F87">
            <v>0.14970059880239522</v>
          </cell>
          <cell r="G87">
            <v>6</v>
          </cell>
          <cell r="H87">
            <v>0.89820359281437123</v>
          </cell>
          <cell r="I87">
            <v>10</v>
          </cell>
          <cell r="J87">
            <v>1.4970059880239521</v>
          </cell>
          <cell r="K87">
            <v>22</v>
          </cell>
          <cell r="L87">
            <v>3.293413173652695</v>
          </cell>
        </row>
        <row r="88">
          <cell r="A88" t="str">
            <v>El Peñol</v>
          </cell>
          <cell r="B88">
            <v>205</v>
          </cell>
          <cell r="C88">
            <v>4</v>
          </cell>
          <cell r="D88">
            <v>1.9512195121951219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</v>
          </cell>
          <cell r="J88">
            <v>0.48780487804878048</v>
          </cell>
          <cell r="K88">
            <v>6</v>
          </cell>
          <cell r="L88">
            <v>2.9268292682926833</v>
          </cell>
        </row>
        <row r="89">
          <cell r="A89" t="str">
            <v>El Retiro</v>
          </cell>
          <cell r="B89">
            <v>197</v>
          </cell>
          <cell r="C89">
            <v>1</v>
          </cell>
          <cell r="D89">
            <v>0.50761421319796951</v>
          </cell>
          <cell r="E89">
            <v>0</v>
          </cell>
          <cell r="F89">
            <v>0</v>
          </cell>
          <cell r="G89">
            <v>2</v>
          </cell>
          <cell r="H89">
            <v>1.015228426395939</v>
          </cell>
          <cell r="I89">
            <v>7</v>
          </cell>
          <cell r="J89">
            <v>3.5532994923857872</v>
          </cell>
          <cell r="K89">
            <v>10</v>
          </cell>
          <cell r="L89">
            <v>5.0761421319796955</v>
          </cell>
        </row>
        <row r="90">
          <cell r="A90" t="str">
            <v>El Santuario</v>
          </cell>
          <cell r="B90">
            <v>489</v>
          </cell>
          <cell r="C90">
            <v>0</v>
          </cell>
          <cell r="D90">
            <v>0</v>
          </cell>
          <cell r="E90">
            <v>1</v>
          </cell>
          <cell r="F90">
            <v>0.20449897750511251</v>
          </cell>
          <cell r="G90">
            <v>4</v>
          </cell>
          <cell r="H90">
            <v>0.81799591002045002</v>
          </cell>
          <cell r="I90">
            <v>4</v>
          </cell>
          <cell r="J90">
            <v>0.81799591002045002</v>
          </cell>
          <cell r="K90">
            <v>20</v>
          </cell>
          <cell r="L90">
            <v>4.0899795501022496</v>
          </cell>
        </row>
        <row r="91">
          <cell r="A91" t="str">
            <v>Granada</v>
          </cell>
          <cell r="B91">
            <v>137</v>
          </cell>
          <cell r="C91">
            <v>1</v>
          </cell>
          <cell r="D91">
            <v>0.72992700729927007</v>
          </cell>
          <cell r="E91">
            <v>0</v>
          </cell>
          <cell r="F91">
            <v>0</v>
          </cell>
          <cell r="G91">
            <v>2</v>
          </cell>
          <cell r="H91">
            <v>1.4598540145985401</v>
          </cell>
          <cell r="I91">
            <v>2</v>
          </cell>
          <cell r="J91">
            <v>1.4598540145985401</v>
          </cell>
          <cell r="K91">
            <v>12</v>
          </cell>
          <cell r="L91">
            <v>8.7591240875912408</v>
          </cell>
        </row>
        <row r="92">
          <cell r="A92" t="str">
            <v>Guarne</v>
          </cell>
          <cell r="B92">
            <v>458</v>
          </cell>
          <cell r="C92">
            <v>1</v>
          </cell>
          <cell r="D92">
            <v>0.21834061135371177</v>
          </cell>
          <cell r="E92">
            <v>2</v>
          </cell>
          <cell r="F92">
            <v>0.43668122270742354</v>
          </cell>
          <cell r="G92">
            <v>2</v>
          </cell>
          <cell r="H92">
            <v>0.43668122270742354</v>
          </cell>
          <cell r="I92">
            <v>7</v>
          </cell>
          <cell r="J92">
            <v>1.5283842794759825</v>
          </cell>
          <cell r="K92">
            <v>11</v>
          </cell>
          <cell r="L92">
            <v>2.4017467248908297</v>
          </cell>
        </row>
        <row r="93">
          <cell r="A93" t="str">
            <v>Guatapé</v>
          </cell>
          <cell r="B93">
            <v>79</v>
          </cell>
          <cell r="C93">
            <v>1</v>
          </cell>
          <cell r="D93">
            <v>1.2658227848101267</v>
          </cell>
          <cell r="E93">
            <v>1</v>
          </cell>
          <cell r="F93">
            <v>1.2658227848101267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</v>
          </cell>
          <cell r="L93">
            <v>3.79746835443038</v>
          </cell>
        </row>
        <row r="94">
          <cell r="A94" t="str">
            <v>La Ceja</v>
          </cell>
          <cell r="B94">
            <v>692</v>
          </cell>
          <cell r="C94">
            <v>8</v>
          </cell>
          <cell r="D94">
            <v>1.1560693641618496</v>
          </cell>
          <cell r="E94">
            <v>1</v>
          </cell>
          <cell r="F94">
            <v>0.1445086705202312</v>
          </cell>
          <cell r="G94">
            <v>5</v>
          </cell>
          <cell r="H94">
            <v>0.7225433526011561</v>
          </cell>
          <cell r="I94">
            <v>10</v>
          </cell>
          <cell r="J94">
            <v>1.4450867052023122</v>
          </cell>
          <cell r="K94">
            <v>20</v>
          </cell>
          <cell r="L94">
            <v>2.8901734104046244</v>
          </cell>
        </row>
        <row r="95">
          <cell r="A95" t="str">
            <v>La Unión</v>
          </cell>
          <cell r="B95">
            <v>235</v>
          </cell>
          <cell r="C95">
            <v>3</v>
          </cell>
          <cell r="D95">
            <v>1.2765957446808509</v>
          </cell>
          <cell r="E95">
            <v>3</v>
          </cell>
          <cell r="F95">
            <v>1.2765957446808509</v>
          </cell>
          <cell r="G95">
            <v>1</v>
          </cell>
          <cell r="H95">
            <v>0.42553191489361702</v>
          </cell>
          <cell r="I95">
            <v>4</v>
          </cell>
          <cell r="J95">
            <v>1.7021276595744681</v>
          </cell>
          <cell r="K95">
            <v>14</v>
          </cell>
          <cell r="L95">
            <v>5.9574468085106389</v>
          </cell>
        </row>
        <row r="96">
          <cell r="A96" t="str">
            <v>Marinilla</v>
          </cell>
          <cell r="B96">
            <v>712</v>
          </cell>
          <cell r="C96">
            <v>5</v>
          </cell>
          <cell r="D96">
            <v>0.70224719101123589</v>
          </cell>
          <cell r="E96">
            <v>2</v>
          </cell>
          <cell r="F96">
            <v>0.2808988764044944</v>
          </cell>
          <cell r="G96">
            <v>8</v>
          </cell>
          <cell r="H96">
            <v>1.1235955056179776</v>
          </cell>
          <cell r="I96">
            <v>14</v>
          </cell>
          <cell r="J96">
            <v>1.9662921348314606</v>
          </cell>
          <cell r="K96">
            <v>23</v>
          </cell>
          <cell r="L96">
            <v>3.2303370786516856</v>
          </cell>
        </row>
        <row r="97">
          <cell r="A97" t="str">
            <v>Nariño</v>
          </cell>
          <cell r="B97">
            <v>115</v>
          </cell>
          <cell r="C97">
            <v>3</v>
          </cell>
          <cell r="D97">
            <v>2.6086956521739131</v>
          </cell>
          <cell r="E97">
            <v>3</v>
          </cell>
          <cell r="F97">
            <v>2.6086956521739131</v>
          </cell>
          <cell r="G97">
            <v>2</v>
          </cell>
          <cell r="H97">
            <v>1.7391304347826086</v>
          </cell>
          <cell r="I97">
            <v>5</v>
          </cell>
          <cell r="J97">
            <v>4.3478260869565215</v>
          </cell>
          <cell r="K97">
            <v>7</v>
          </cell>
          <cell r="L97">
            <v>6.0869565217391308</v>
          </cell>
        </row>
        <row r="98">
          <cell r="A98" t="str">
            <v>Rionegro</v>
          </cell>
          <cell r="B98">
            <v>1523</v>
          </cell>
          <cell r="C98">
            <v>17</v>
          </cell>
          <cell r="D98">
            <v>1.1162179908076166</v>
          </cell>
          <cell r="E98">
            <v>7</v>
          </cell>
          <cell r="F98">
            <v>0.45961917268548919</v>
          </cell>
          <cell r="G98">
            <v>6</v>
          </cell>
          <cell r="H98">
            <v>0.39395929087327641</v>
          </cell>
          <cell r="I98">
            <v>22</v>
          </cell>
          <cell r="J98">
            <v>1.4445173998686802</v>
          </cell>
          <cell r="K98">
            <v>35</v>
          </cell>
          <cell r="L98">
            <v>2.298095863427446</v>
          </cell>
        </row>
        <row r="99">
          <cell r="A99" t="str">
            <v>San Carlos</v>
          </cell>
          <cell r="B99">
            <v>167</v>
          </cell>
          <cell r="C99">
            <v>2</v>
          </cell>
          <cell r="D99">
            <v>1.1976047904191618</v>
          </cell>
          <cell r="E99">
            <v>2</v>
          </cell>
          <cell r="F99">
            <v>1.1976047904191618</v>
          </cell>
          <cell r="G99">
            <v>8</v>
          </cell>
          <cell r="H99">
            <v>4.7904191616766472</v>
          </cell>
          <cell r="I99">
            <v>10</v>
          </cell>
          <cell r="J99">
            <v>5.9880239520958085</v>
          </cell>
          <cell r="K99">
            <v>14</v>
          </cell>
          <cell r="L99">
            <v>8.3832335329341312</v>
          </cell>
        </row>
        <row r="100">
          <cell r="A100" t="str">
            <v>San Francisco</v>
          </cell>
          <cell r="B100">
            <v>76</v>
          </cell>
          <cell r="C100">
            <v>6</v>
          </cell>
          <cell r="D100">
            <v>7.8947368421052628</v>
          </cell>
          <cell r="E100">
            <v>1</v>
          </cell>
          <cell r="F100">
            <v>1.3157894736842104</v>
          </cell>
          <cell r="G100">
            <v>3</v>
          </cell>
          <cell r="H100">
            <v>3.9473684210526314</v>
          </cell>
          <cell r="I100">
            <v>5</v>
          </cell>
          <cell r="J100">
            <v>6.5789473684210522</v>
          </cell>
          <cell r="K100">
            <v>5</v>
          </cell>
          <cell r="L100">
            <v>6.5789473684210522</v>
          </cell>
        </row>
        <row r="101">
          <cell r="A101" t="str">
            <v>San Luis</v>
          </cell>
          <cell r="B101">
            <v>181</v>
          </cell>
          <cell r="C101">
            <v>2</v>
          </cell>
          <cell r="D101">
            <v>1.1049723756906076</v>
          </cell>
          <cell r="E101">
            <v>5</v>
          </cell>
          <cell r="F101">
            <v>2.7624309392265194</v>
          </cell>
          <cell r="G101">
            <v>0</v>
          </cell>
          <cell r="H101">
            <v>0</v>
          </cell>
          <cell r="I101">
            <v>3</v>
          </cell>
          <cell r="J101">
            <v>1.6574585635359116</v>
          </cell>
          <cell r="K101">
            <v>18</v>
          </cell>
          <cell r="L101">
            <v>9.94475138121547</v>
          </cell>
        </row>
        <row r="102">
          <cell r="A102" t="str">
            <v>San Rafael</v>
          </cell>
          <cell r="B102">
            <v>169</v>
          </cell>
          <cell r="C102">
            <v>2</v>
          </cell>
          <cell r="D102">
            <v>1.1834319526627219</v>
          </cell>
          <cell r="E102">
            <v>0</v>
          </cell>
          <cell r="F102">
            <v>0</v>
          </cell>
          <cell r="G102">
            <v>1</v>
          </cell>
          <cell r="H102">
            <v>0.59171597633136097</v>
          </cell>
          <cell r="I102">
            <v>2</v>
          </cell>
          <cell r="J102">
            <v>1.1834319526627219</v>
          </cell>
          <cell r="K102">
            <v>5</v>
          </cell>
          <cell r="L102">
            <v>2.9585798816568047</v>
          </cell>
        </row>
        <row r="103">
          <cell r="A103" t="str">
            <v>San Vicente</v>
          </cell>
          <cell r="B103">
            <v>169</v>
          </cell>
          <cell r="C103">
            <v>2</v>
          </cell>
          <cell r="D103">
            <v>1.1834319526627219</v>
          </cell>
          <cell r="E103">
            <v>1</v>
          </cell>
          <cell r="F103">
            <v>0.59171597633136097</v>
          </cell>
          <cell r="G103">
            <v>0</v>
          </cell>
          <cell r="H103">
            <v>0</v>
          </cell>
          <cell r="I103">
            <v>5</v>
          </cell>
          <cell r="J103">
            <v>2.9585798816568047</v>
          </cell>
          <cell r="K103">
            <v>6</v>
          </cell>
          <cell r="L103">
            <v>3.5502958579881656</v>
          </cell>
        </row>
        <row r="104">
          <cell r="A104" t="str">
            <v>Sonsón</v>
          </cell>
          <cell r="B104">
            <v>333</v>
          </cell>
          <cell r="C104">
            <v>1</v>
          </cell>
          <cell r="D104">
            <v>0.3003003003003003</v>
          </cell>
          <cell r="E104">
            <v>1</v>
          </cell>
          <cell r="F104">
            <v>0.3003003003003003</v>
          </cell>
          <cell r="G104">
            <v>2</v>
          </cell>
          <cell r="H104">
            <v>0.60060060060060061</v>
          </cell>
          <cell r="I104">
            <v>10</v>
          </cell>
          <cell r="J104">
            <v>3.0030030030030028</v>
          </cell>
          <cell r="K104">
            <v>11</v>
          </cell>
          <cell r="L104">
            <v>3.303303303303303</v>
          </cell>
        </row>
        <row r="105">
          <cell r="A105" t="str">
            <v>SUROESTE</v>
          </cell>
          <cell r="B105">
            <v>3640</v>
          </cell>
          <cell r="C105">
            <v>58</v>
          </cell>
          <cell r="D105">
            <v>1.5934065934065933</v>
          </cell>
          <cell r="E105">
            <v>30</v>
          </cell>
          <cell r="F105">
            <v>0.82417582417582425</v>
          </cell>
          <cell r="G105">
            <v>68</v>
          </cell>
          <cell r="H105">
            <v>1.8681318681318682</v>
          </cell>
          <cell r="I105">
            <v>127</v>
          </cell>
          <cell r="J105">
            <v>3.4890109890109891</v>
          </cell>
          <cell r="K105">
            <v>206</v>
          </cell>
          <cell r="L105">
            <v>5.6593406593406597</v>
          </cell>
        </row>
        <row r="106">
          <cell r="A106" t="str">
            <v>Amagá</v>
          </cell>
          <cell r="B106">
            <v>253</v>
          </cell>
          <cell r="C106">
            <v>2</v>
          </cell>
          <cell r="D106">
            <v>0.79051383399209485</v>
          </cell>
          <cell r="E106">
            <v>3</v>
          </cell>
          <cell r="F106">
            <v>1.1857707509881421</v>
          </cell>
          <cell r="G106">
            <v>3</v>
          </cell>
          <cell r="H106">
            <v>1.1857707509881421</v>
          </cell>
          <cell r="I106">
            <v>9</v>
          </cell>
          <cell r="J106">
            <v>3.5573122529644272</v>
          </cell>
          <cell r="K106">
            <v>20</v>
          </cell>
          <cell r="L106">
            <v>7.9051383399209492</v>
          </cell>
        </row>
        <row r="107">
          <cell r="A107" t="str">
            <v>Andes</v>
          </cell>
          <cell r="B107">
            <v>505</v>
          </cell>
          <cell r="C107">
            <v>14</v>
          </cell>
          <cell r="D107">
            <v>2.7722772277227725</v>
          </cell>
          <cell r="E107">
            <v>8</v>
          </cell>
          <cell r="F107">
            <v>1.5841584158415842</v>
          </cell>
          <cell r="G107">
            <v>11</v>
          </cell>
          <cell r="H107">
            <v>2.1782178217821779</v>
          </cell>
          <cell r="I107">
            <v>15</v>
          </cell>
          <cell r="J107">
            <v>2.9702970297029703</v>
          </cell>
          <cell r="K107">
            <v>36</v>
          </cell>
          <cell r="L107">
            <v>7.1287128712871279</v>
          </cell>
        </row>
        <row r="108">
          <cell r="A108" t="str">
            <v>Angelópolis</v>
          </cell>
          <cell r="B108">
            <v>51</v>
          </cell>
          <cell r="C108">
            <v>1</v>
          </cell>
          <cell r="D108">
            <v>1.9607843137254901</v>
          </cell>
          <cell r="E108">
            <v>0</v>
          </cell>
          <cell r="F108">
            <v>0</v>
          </cell>
          <cell r="G108">
            <v>1</v>
          </cell>
          <cell r="H108">
            <v>1.9607843137254901</v>
          </cell>
          <cell r="I108">
            <v>0</v>
          </cell>
          <cell r="J108">
            <v>0</v>
          </cell>
          <cell r="K108">
            <v>2</v>
          </cell>
          <cell r="L108">
            <v>3.9215686274509802</v>
          </cell>
        </row>
        <row r="109">
          <cell r="A109" t="str">
            <v>Betania</v>
          </cell>
          <cell r="B109">
            <v>99</v>
          </cell>
          <cell r="C109">
            <v>0</v>
          </cell>
          <cell r="D109">
            <v>0</v>
          </cell>
          <cell r="E109">
            <v>2</v>
          </cell>
          <cell r="F109">
            <v>2.0202020202020203</v>
          </cell>
          <cell r="G109">
            <v>1</v>
          </cell>
          <cell r="H109">
            <v>1.0101010101010102</v>
          </cell>
          <cell r="I109">
            <v>3</v>
          </cell>
          <cell r="J109">
            <v>3.0303030303030303</v>
          </cell>
          <cell r="K109">
            <v>4</v>
          </cell>
          <cell r="L109">
            <v>4.0404040404040407</v>
          </cell>
        </row>
        <row r="110">
          <cell r="A110" t="str">
            <v>Betulia</v>
          </cell>
          <cell r="B110">
            <v>223</v>
          </cell>
          <cell r="C110">
            <v>5</v>
          </cell>
          <cell r="D110">
            <v>2.2421524663677128</v>
          </cell>
          <cell r="E110">
            <v>0</v>
          </cell>
          <cell r="F110">
            <v>0</v>
          </cell>
          <cell r="G110">
            <v>4</v>
          </cell>
          <cell r="H110">
            <v>1.7937219730941705</v>
          </cell>
          <cell r="I110">
            <v>8</v>
          </cell>
          <cell r="J110">
            <v>3.5874439461883409</v>
          </cell>
          <cell r="K110">
            <v>10</v>
          </cell>
          <cell r="L110">
            <v>4.4843049327354256</v>
          </cell>
        </row>
        <row r="111">
          <cell r="A111" t="str">
            <v>Caramanta</v>
          </cell>
          <cell r="B111">
            <v>33</v>
          </cell>
          <cell r="C111">
            <v>0</v>
          </cell>
          <cell r="D111">
            <v>0</v>
          </cell>
          <cell r="E111">
            <v>2</v>
          </cell>
          <cell r="F111">
            <v>6.0606060606060606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3.0303030303030303</v>
          </cell>
        </row>
        <row r="112">
          <cell r="A112" t="str">
            <v>Ciudad Bolívar</v>
          </cell>
          <cell r="B112">
            <v>354</v>
          </cell>
          <cell r="C112">
            <v>2</v>
          </cell>
          <cell r="D112">
            <v>0.56497175141242939</v>
          </cell>
          <cell r="E112">
            <v>4</v>
          </cell>
          <cell r="F112">
            <v>1.1299435028248588</v>
          </cell>
          <cell r="G112">
            <v>8</v>
          </cell>
          <cell r="H112">
            <v>2.2598870056497176</v>
          </cell>
          <cell r="I112">
            <v>19</v>
          </cell>
          <cell r="J112">
            <v>5.3672316384180787</v>
          </cell>
          <cell r="K112">
            <v>26</v>
          </cell>
          <cell r="L112">
            <v>7.3446327683615822</v>
          </cell>
        </row>
        <row r="113">
          <cell r="A113" t="str">
            <v>Concordia</v>
          </cell>
          <cell r="B113">
            <v>201</v>
          </cell>
          <cell r="C113">
            <v>2</v>
          </cell>
          <cell r="D113">
            <v>0.99502487562189057</v>
          </cell>
          <cell r="E113">
            <v>3</v>
          </cell>
          <cell r="F113">
            <v>1.4925373134328357</v>
          </cell>
          <cell r="G113">
            <v>2</v>
          </cell>
          <cell r="H113">
            <v>0.99502487562189057</v>
          </cell>
          <cell r="I113">
            <v>7</v>
          </cell>
          <cell r="J113">
            <v>3.4825870646766171</v>
          </cell>
          <cell r="K113">
            <v>9</v>
          </cell>
          <cell r="L113">
            <v>4.4776119402985071</v>
          </cell>
        </row>
        <row r="114">
          <cell r="A114" t="str">
            <v>Fredonia</v>
          </cell>
          <cell r="B114">
            <v>147</v>
          </cell>
          <cell r="C114">
            <v>4</v>
          </cell>
          <cell r="D114">
            <v>2.7210884353741496</v>
          </cell>
          <cell r="E114">
            <v>0</v>
          </cell>
          <cell r="F114">
            <v>0</v>
          </cell>
          <cell r="G114">
            <v>2</v>
          </cell>
          <cell r="H114">
            <v>1.3605442176870748</v>
          </cell>
          <cell r="I114">
            <v>7</v>
          </cell>
          <cell r="J114">
            <v>4.7619047619047619</v>
          </cell>
          <cell r="K114">
            <v>11</v>
          </cell>
          <cell r="L114">
            <v>7.4829931972789119</v>
          </cell>
        </row>
        <row r="115">
          <cell r="A115" t="str">
            <v>Hispania</v>
          </cell>
          <cell r="B115">
            <v>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</v>
          </cell>
          <cell r="J115">
            <v>5</v>
          </cell>
          <cell r="K115">
            <v>0</v>
          </cell>
          <cell r="L115">
            <v>0</v>
          </cell>
        </row>
        <row r="116">
          <cell r="A116" t="str">
            <v>Jardín</v>
          </cell>
          <cell r="B116">
            <v>183</v>
          </cell>
          <cell r="C116">
            <v>2</v>
          </cell>
          <cell r="D116">
            <v>1.0928961748633881</v>
          </cell>
          <cell r="E116">
            <v>1</v>
          </cell>
          <cell r="F116">
            <v>0.54644808743169404</v>
          </cell>
          <cell r="G116">
            <v>3</v>
          </cell>
          <cell r="H116">
            <v>1.639344262295082</v>
          </cell>
          <cell r="I116">
            <v>6</v>
          </cell>
          <cell r="J116">
            <v>3.278688524590164</v>
          </cell>
          <cell r="K116">
            <v>11</v>
          </cell>
          <cell r="L116">
            <v>6.0109289617486334</v>
          </cell>
        </row>
        <row r="117">
          <cell r="A117" t="str">
            <v>Jericó</v>
          </cell>
          <cell r="B117">
            <v>94</v>
          </cell>
          <cell r="C117">
            <v>1</v>
          </cell>
          <cell r="D117">
            <v>1.0638297872340425</v>
          </cell>
          <cell r="E117">
            <v>0</v>
          </cell>
          <cell r="F117">
            <v>0</v>
          </cell>
          <cell r="G117">
            <v>3</v>
          </cell>
          <cell r="H117">
            <v>3.1914893617021276</v>
          </cell>
          <cell r="I117">
            <v>2</v>
          </cell>
          <cell r="J117">
            <v>2.1276595744680851</v>
          </cell>
          <cell r="K117">
            <v>6</v>
          </cell>
          <cell r="L117">
            <v>6.3829787234042552</v>
          </cell>
        </row>
        <row r="118">
          <cell r="A118" t="str">
            <v>La Pintada</v>
          </cell>
          <cell r="B118">
            <v>110</v>
          </cell>
          <cell r="C118">
            <v>1</v>
          </cell>
          <cell r="D118">
            <v>0.90909090909090906</v>
          </cell>
          <cell r="E118">
            <v>0</v>
          </cell>
          <cell r="F118">
            <v>0</v>
          </cell>
          <cell r="G118">
            <v>2</v>
          </cell>
          <cell r="H118">
            <v>1.8181818181818181</v>
          </cell>
          <cell r="I118">
            <v>3</v>
          </cell>
          <cell r="J118">
            <v>2.7272727272727271</v>
          </cell>
          <cell r="K118">
            <v>6</v>
          </cell>
          <cell r="L118">
            <v>5.4545454545454541</v>
          </cell>
        </row>
        <row r="119">
          <cell r="A119" t="str">
            <v>Montebello</v>
          </cell>
          <cell r="B119">
            <v>39</v>
          </cell>
          <cell r="C119">
            <v>0</v>
          </cell>
          <cell r="D119">
            <v>0</v>
          </cell>
          <cell r="E119">
            <v>1</v>
          </cell>
          <cell r="F119">
            <v>2.5641025641025639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Pueblorrico</v>
          </cell>
          <cell r="B120">
            <v>88</v>
          </cell>
          <cell r="C120">
            <v>1</v>
          </cell>
          <cell r="D120">
            <v>1.1363636363636365</v>
          </cell>
          <cell r="E120">
            <v>0</v>
          </cell>
          <cell r="F120">
            <v>0</v>
          </cell>
          <cell r="G120">
            <v>4</v>
          </cell>
          <cell r="H120">
            <v>4.5454545454545459</v>
          </cell>
          <cell r="I120">
            <v>5</v>
          </cell>
          <cell r="J120">
            <v>5.6818181818181817</v>
          </cell>
          <cell r="K120">
            <v>9</v>
          </cell>
          <cell r="L120">
            <v>10.227272727272728</v>
          </cell>
        </row>
        <row r="121">
          <cell r="A121" t="str">
            <v>Salgar</v>
          </cell>
          <cell r="B121">
            <v>187</v>
          </cell>
          <cell r="C121">
            <v>5</v>
          </cell>
          <cell r="D121">
            <v>2.6737967914438503</v>
          </cell>
          <cell r="E121">
            <v>0</v>
          </cell>
          <cell r="F121">
            <v>0</v>
          </cell>
          <cell r="G121">
            <v>4</v>
          </cell>
          <cell r="H121">
            <v>2.1390374331550799</v>
          </cell>
          <cell r="I121">
            <v>11</v>
          </cell>
          <cell r="J121">
            <v>5.8823529411764701</v>
          </cell>
          <cell r="K121">
            <v>13</v>
          </cell>
          <cell r="L121">
            <v>6.9518716577540109</v>
          </cell>
        </row>
        <row r="122">
          <cell r="A122" t="str">
            <v>Santa Bárbara</v>
          </cell>
          <cell r="B122">
            <v>202</v>
          </cell>
          <cell r="C122">
            <v>1</v>
          </cell>
          <cell r="D122">
            <v>0.49504950495049505</v>
          </cell>
          <cell r="E122">
            <v>1</v>
          </cell>
          <cell r="F122">
            <v>0.49504950495049505</v>
          </cell>
          <cell r="G122">
            <v>2</v>
          </cell>
          <cell r="H122">
            <v>0.99009900990099009</v>
          </cell>
          <cell r="I122">
            <v>8</v>
          </cell>
          <cell r="J122">
            <v>3.9603960396039604</v>
          </cell>
          <cell r="K122">
            <v>9</v>
          </cell>
          <cell r="L122">
            <v>4.455445544554455</v>
          </cell>
        </row>
        <row r="123">
          <cell r="A123" t="str">
            <v>Támesis</v>
          </cell>
          <cell r="B123">
            <v>125</v>
          </cell>
          <cell r="C123">
            <v>2</v>
          </cell>
          <cell r="D123">
            <v>1.6</v>
          </cell>
          <cell r="E123">
            <v>0</v>
          </cell>
          <cell r="F123">
            <v>0</v>
          </cell>
          <cell r="G123">
            <v>1</v>
          </cell>
          <cell r="H123">
            <v>0.8</v>
          </cell>
          <cell r="I123">
            <v>3</v>
          </cell>
          <cell r="J123">
            <v>2.4</v>
          </cell>
          <cell r="K123">
            <v>5</v>
          </cell>
          <cell r="L123">
            <v>4</v>
          </cell>
        </row>
        <row r="124">
          <cell r="A124" t="str">
            <v>Tarso</v>
          </cell>
          <cell r="B124">
            <v>65</v>
          </cell>
          <cell r="C124">
            <v>2</v>
          </cell>
          <cell r="D124">
            <v>3.0769230769230771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2</v>
          </cell>
          <cell r="L124">
            <v>3.0769230769230771</v>
          </cell>
        </row>
        <row r="125">
          <cell r="A125" t="str">
            <v>Titiribí</v>
          </cell>
          <cell r="B125">
            <v>67</v>
          </cell>
          <cell r="C125">
            <v>1</v>
          </cell>
          <cell r="D125">
            <v>1.4925373134328357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</v>
          </cell>
          <cell r="L125">
            <v>1.4925373134328357</v>
          </cell>
        </row>
        <row r="126">
          <cell r="A126" t="str">
            <v>Urrao</v>
          </cell>
          <cell r="B126">
            <v>456</v>
          </cell>
          <cell r="C126">
            <v>9</v>
          </cell>
          <cell r="D126">
            <v>1.9736842105263157</v>
          </cell>
          <cell r="E126">
            <v>4</v>
          </cell>
          <cell r="F126">
            <v>0.8771929824561403</v>
          </cell>
          <cell r="G126">
            <v>14</v>
          </cell>
          <cell r="H126">
            <v>3.070175438596491</v>
          </cell>
          <cell r="I126">
            <v>17</v>
          </cell>
          <cell r="J126">
            <v>3.7280701754385963</v>
          </cell>
          <cell r="K126">
            <v>20</v>
          </cell>
          <cell r="L126">
            <v>4.3859649122807012</v>
          </cell>
        </row>
        <row r="127">
          <cell r="A127" t="str">
            <v>Valparaíso</v>
          </cell>
          <cell r="B127">
            <v>30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3.3333333333333335</v>
          </cell>
          <cell r="K127">
            <v>0</v>
          </cell>
          <cell r="L127">
            <v>0</v>
          </cell>
        </row>
        <row r="128">
          <cell r="A128" t="str">
            <v>Venecia</v>
          </cell>
          <cell r="B128">
            <v>88</v>
          </cell>
          <cell r="C128">
            <v>3</v>
          </cell>
          <cell r="D128">
            <v>3.4090909090909087</v>
          </cell>
          <cell r="E128">
            <v>1</v>
          </cell>
          <cell r="F128">
            <v>1.1363636363636365</v>
          </cell>
          <cell r="G128">
            <v>3</v>
          </cell>
          <cell r="H128">
            <v>3.4090909090909087</v>
          </cell>
          <cell r="I128">
            <v>1</v>
          </cell>
          <cell r="J128">
            <v>1.1363636363636365</v>
          </cell>
          <cell r="K128">
            <v>5</v>
          </cell>
          <cell r="L128">
            <v>5.6818181818181817</v>
          </cell>
        </row>
        <row r="129">
          <cell r="A129" t="str">
            <v>VALLE DE ABURRA</v>
          </cell>
          <cell r="B129">
            <v>41223</v>
          </cell>
          <cell r="C129">
            <v>641</v>
          </cell>
          <cell r="D129">
            <v>1.5549571840962571</v>
          </cell>
          <cell r="E129">
            <v>329</v>
          </cell>
          <cell r="F129">
            <v>0.79809814909152665</v>
          </cell>
          <cell r="G129">
            <v>541</v>
          </cell>
          <cell r="H129">
            <v>1.3123741600562793</v>
          </cell>
          <cell r="I129">
            <v>816</v>
          </cell>
          <cell r="J129">
            <v>1.9794774761662179</v>
          </cell>
          <cell r="K129">
            <v>1400</v>
          </cell>
          <cell r="L129">
            <v>3.3961623365596876</v>
          </cell>
        </row>
        <row r="130">
          <cell r="A130" t="str">
            <v>Barbosa</v>
          </cell>
          <cell r="B130">
            <v>436</v>
          </cell>
          <cell r="C130">
            <v>5</v>
          </cell>
          <cell r="D130">
            <v>1.1467889908256881</v>
          </cell>
          <cell r="E130">
            <v>3</v>
          </cell>
          <cell r="F130">
            <v>0.68807339449541294</v>
          </cell>
          <cell r="G130">
            <v>7</v>
          </cell>
          <cell r="H130">
            <v>1.6055045871559634</v>
          </cell>
          <cell r="I130">
            <v>5</v>
          </cell>
          <cell r="J130">
            <v>1.1467889908256881</v>
          </cell>
          <cell r="K130">
            <v>18</v>
          </cell>
          <cell r="L130">
            <v>4.1284403669724776</v>
          </cell>
        </row>
        <row r="131">
          <cell r="A131" t="str">
            <v>Bello</v>
          </cell>
          <cell r="B131">
            <v>5045</v>
          </cell>
          <cell r="C131">
            <v>63</v>
          </cell>
          <cell r="D131">
            <v>1.2487611496531219</v>
          </cell>
          <cell r="E131">
            <v>47</v>
          </cell>
          <cell r="F131">
            <v>0.93161546085232905</v>
          </cell>
          <cell r="G131">
            <v>55</v>
          </cell>
          <cell r="H131">
            <v>1.0901883052527255</v>
          </cell>
          <cell r="I131">
            <v>112</v>
          </cell>
          <cell r="J131">
            <v>2.22001982160555</v>
          </cell>
          <cell r="K131">
            <v>182</v>
          </cell>
          <cell r="L131">
            <v>3.607532210109019</v>
          </cell>
        </row>
        <row r="132">
          <cell r="A132" t="str">
            <v>Caldas</v>
          </cell>
          <cell r="B132">
            <v>864</v>
          </cell>
          <cell r="C132">
            <v>12</v>
          </cell>
          <cell r="D132">
            <v>1.3888888888888888</v>
          </cell>
          <cell r="E132">
            <v>11</v>
          </cell>
          <cell r="F132">
            <v>1.2731481481481481</v>
          </cell>
          <cell r="G132">
            <v>13</v>
          </cell>
          <cell r="H132">
            <v>1.5046296296296295</v>
          </cell>
          <cell r="I132">
            <v>14</v>
          </cell>
          <cell r="J132">
            <v>1.6203703703703702</v>
          </cell>
          <cell r="K132">
            <v>31</v>
          </cell>
          <cell r="L132">
            <v>3.5879629629629628</v>
          </cell>
        </row>
        <row r="133">
          <cell r="A133" t="str">
            <v>Copacabana</v>
          </cell>
          <cell r="B133">
            <v>668</v>
          </cell>
          <cell r="C133">
            <v>2</v>
          </cell>
          <cell r="D133">
            <v>0.29940119760479045</v>
          </cell>
          <cell r="E133">
            <v>2</v>
          </cell>
          <cell r="F133">
            <v>0.29940119760479045</v>
          </cell>
          <cell r="G133">
            <v>12</v>
          </cell>
          <cell r="H133">
            <v>1.7964071856287425</v>
          </cell>
          <cell r="I133">
            <v>15</v>
          </cell>
          <cell r="J133">
            <v>2.2455089820359282</v>
          </cell>
          <cell r="K133">
            <v>11</v>
          </cell>
          <cell r="L133">
            <v>1.6467065868263475</v>
          </cell>
        </row>
        <row r="134">
          <cell r="A134" t="str">
            <v>Envigado</v>
          </cell>
          <cell r="B134">
            <v>1592</v>
          </cell>
          <cell r="C134">
            <v>10</v>
          </cell>
          <cell r="D134">
            <v>0.62814070351758799</v>
          </cell>
          <cell r="E134">
            <v>4</v>
          </cell>
          <cell r="F134">
            <v>0.25125628140703515</v>
          </cell>
          <cell r="G134">
            <v>6</v>
          </cell>
          <cell r="H134">
            <v>0.37688442211055273</v>
          </cell>
          <cell r="I134">
            <v>12</v>
          </cell>
          <cell r="J134">
            <v>0.75376884422110546</v>
          </cell>
          <cell r="K134">
            <v>18</v>
          </cell>
          <cell r="L134">
            <v>1.1306532663316584</v>
          </cell>
        </row>
        <row r="135">
          <cell r="A135" t="str">
            <v>Girardota</v>
          </cell>
          <cell r="B135">
            <v>454</v>
          </cell>
          <cell r="C135">
            <v>1</v>
          </cell>
          <cell r="D135">
            <v>0.22026431718061676</v>
          </cell>
          <cell r="E135">
            <v>3</v>
          </cell>
          <cell r="F135">
            <v>0.66079295154185025</v>
          </cell>
          <cell r="G135">
            <v>1</v>
          </cell>
          <cell r="H135">
            <v>0.22026431718061676</v>
          </cell>
          <cell r="I135">
            <v>4</v>
          </cell>
          <cell r="J135">
            <v>0.88105726872246704</v>
          </cell>
          <cell r="K135">
            <v>19</v>
          </cell>
          <cell r="L135">
            <v>4.1850220264317182</v>
          </cell>
        </row>
        <row r="136">
          <cell r="A136" t="str">
            <v>Itagüí</v>
          </cell>
          <cell r="B136">
            <v>2588</v>
          </cell>
          <cell r="C136">
            <v>27</v>
          </cell>
          <cell r="D136">
            <v>1.0432766615146831</v>
          </cell>
          <cell r="E136">
            <v>12</v>
          </cell>
          <cell r="F136">
            <v>0.46367851622874806</v>
          </cell>
          <cell r="G136">
            <v>31</v>
          </cell>
          <cell r="H136">
            <v>1.1978361669242659</v>
          </cell>
          <cell r="I136">
            <v>36</v>
          </cell>
          <cell r="J136">
            <v>1.3910355486862442</v>
          </cell>
          <cell r="K136">
            <v>100</v>
          </cell>
          <cell r="L136">
            <v>3.863987635239567</v>
          </cell>
        </row>
        <row r="137">
          <cell r="A137" t="str">
            <v>La Estrella</v>
          </cell>
          <cell r="B137">
            <v>635</v>
          </cell>
          <cell r="C137">
            <v>4</v>
          </cell>
          <cell r="D137">
            <v>0.62992125984251968</v>
          </cell>
          <cell r="E137">
            <v>2</v>
          </cell>
          <cell r="F137">
            <v>0.31496062992125984</v>
          </cell>
          <cell r="G137">
            <v>9</v>
          </cell>
          <cell r="H137">
            <v>1.4173228346456692</v>
          </cell>
          <cell r="I137">
            <v>9</v>
          </cell>
          <cell r="J137">
            <v>1.4173228346456692</v>
          </cell>
          <cell r="K137">
            <v>19</v>
          </cell>
          <cell r="L137">
            <v>2.9921259842519685</v>
          </cell>
        </row>
        <row r="138">
          <cell r="A138" t="str">
            <v>Medellín</v>
          </cell>
          <cell r="B138">
            <v>28214</v>
          </cell>
          <cell r="C138">
            <v>514</v>
          </cell>
          <cell r="D138">
            <v>1.8217906004111433</v>
          </cell>
          <cell r="E138">
            <v>240</v>
          </cell>
          <cell r="F138">
            <v>0.85064152548380234</v>
          </cell>
          <cell r="G138">
            <v>407</v>
          </cell>
          <cell r="H138">
            <v>1.4425462536329483</v>
          </cell>
          <cell r="I138">
            <v>600</v>
          </cell>
          <cell r="J138">
            <v>2.1266038137095058</v>
          </cell>
          <cell r="K138">
            <v>986</v>
          </cell>
          <cell r="L138">
            <v>3.4947189338626212</v>
          </cell>
        </row>
        <row r="139">
          <cell r="A139" t="str">
            <v>Sabaneta</v>
          </cell>
          <cell r="B139">
            <v>727</v>
          </cell>
          <cell r="C139">
            <v>3</v>
          </cell>
          <cell r="D139">
            <v>0.41265474552957354</v>
          </cell>
          <cell r="E139">
            <v>5</v>
          </cell>
          <cell r="F139">
            <v>0.68775790921595592</v>
          </cell>
          <cell r="G139">
            <v>0</v>
          </cell>
          <cell r="H139">
            <v>0</v>
          </cell>
          <cell r="I139">
            <v>9</v>
          </cell>
          <cell r="J139">
            <v>1.2379642365887207</v>
          </cell>
          <cell r="K139">
            <v>16</v>
          </cell>
          <cell r="L139">
            <v>2.200825309491059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NATAL"/>
      <sheetName val="INFANTIL"/>
      <sheetName val="MATERNAS"/>
      <sheetName val="MATERNAS DIRECTAS"/>
      <sheetName val="MENORES DE 5"/>
      <sheetName val="DESNUTRICION &lt; 5AÑOS"/>
      <sheetName val="EDA &lt; 5AÑOS"/>
      <sheetName val="IRA &lt; 5AÑOS"/>
    </sheetNames>
    <sheetDataSet>
      <sheetData sheetId="0"/>
      <sheetData sheetId="1">
        <row r="8">
          <cell r="A8" t="str">
            <v>Caracolí</v>
          </cell>
          <cell r="B8">
            <v>0</v>
          </cell>
          <cell r="C8">
            <v>0</v>
          </cell>
          <cell r="D8">
            <v>2</v>
          </cell>
          <cell r="E8">
            <v>26.315789473684209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39.473684210526315</v>
          </cell>
          <cell r="L8">
            <v>0</v>
          </cell>
          <cell r="M8">
            <v>0</v>
          </cell>
          <cell r="N8">
            <v>1</v>
          </cell>
          <cell r="O8">
            <v>22.222222222222221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21.276595744680851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A9" t="str">
            <v>Maceo</v>
          </cell>
          <cell r="B9">
            <v>1</v>
          </cell>
          <cell r="C9">
            <v>6.8965517241379306</v>
          </cell>
          <cell r="D9">
            <v>1</v>
          </cell>
          <cell r="E9">
            <v>6.4935064935064943</v>
          </cell>
          <cell r="F9">
            <v>0</v>
          </cell>
          <cell r="G9">
            <v>0</v>
          </cell>
          <cell r="H9">
            <v>3</v>
          </cell>
          <cell r="I9">
            <v>21.428571428571427</v>
          </cell>
          <cell r="J9">
            <v>2</v>
          </cell>
          <cell r="K9">
            <v>16.949152542372882</v>
          </cell>
          <cell r="L9">
            <v>2</v>
          </cell>
          <cell r="M9">
            <v>21.739130434782609</v>
          </cell>
          <cell r="N9">
            <v>0</v>
          </cell>
          <cell r="O9">
            <v>0</v>
          </cell>
          <cell r="P9">
            <v>1</v>
          </cell>
          <cell r="Q9">
            <v>9.0909090909090899</v>
          </cell>
          <cell r="R9">
            <v>2</v>
          </cell>
          <cell r="S9">
            <v>17.094017094017097</v>
          </cell>
          <cell r="T9">
            <v>1</v>
          </cell>
          <cell r="U9">
            <v>10.416666666666666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2</v>
          </cell>
          <cell r="AA9">
            <v>14.705882352941176</v>
          </cell>
          <cell r="AB9">
            <v>1</v>
          </cell>
          <cell r="AC9">
            <v>8.6206896551724128</v>
          </cell>
          <cell r="AD9">
            <v>1</v>
          </cell>
          <cell r="AE9">
            <v>11.76470588235294</v>
          </cell>
        </row>
        <row r="10">
          <cell r="A10" t="str">
            <v>Puerto Berrio</v>
          </cell>
          <cell r="B10">
            <v>25</v>
          </cell>
          <cell r="C10">
            <v>23.234200743494423</v>
          </cell>
          <cell r="D10">
            <v>17</v>
          </cell>
          <cell r="E10">
            <v>14.604810996563574</v>
          </cell>
          <cell r="F10">
            <v>9</v>
          </cell>
          <cell r="G10">
            <v>9.513742071881607</v>
          </cell>
          <cell r="H10">
            <v>14</v>
          </cell>
          <cell r="I10">
            <v>13.011152416356877</v>
          </cell>
          <cell r="J10">
            <v>11</v>
          </cell>
          <cell r="K10">
            <v>11.518324607329843</v>
          </cell>
          <cell r="L10">
            <v>8</v>
          </cell>
          <cell r="M10">
            <v>10</v>
          </cell>
          <cell r="N10">
            <v>5</v>
          </cell>
          <cell r="O10">
            <v>5.7208237986270021</v>
          </cell>
          <cell r="P10">
            <v>10</v>
          </cell>
          <cell r="Q10">
            <v>13.071895424836601</v>
          </cell>
          <cell r="R10">
            <v>6</v>
          </cell>
          <cell r="S10">
            <v>10.186757215619695</v>
          </cell>
          <cell r="T10">
            <v>9</v>
          </cell>
          <cell r="U10">
            <v>14.657980456026058</v>
          </cell>
          <cell r="V10">
            <v>5</v>
          </cell>
          <cell r="W10">
            <v>8.8339222614840995</v>
          </cell>
          <cell r="X10">
            <v>2</v>
          </cell>
          <cell r="Y10">
            <v>3.5650623885918002</v>
          </cell>
          <cell r="Z10">
            <v>4</v>
          </cell>
          <cell r="AA10">
            <v>6.3897763578274756</v>
          </cell>
          <cell r="AB10">
            <v>3</v>
          </cell>
          <cell r="AC10">
            <v>5.5970149253731343</v>
          </cell>
          <cell r="AD10">
            <v>12</v>
          </cell>
          <cell r="AE10">
            <v>23.4375</v>
          </cell>
        </row>
        <row r="11">
          <cell r="A11" t="str">
            <v>Puerto Nare</v>
          </cell>
          <cell r="B11">
            <v>1</v>
          </cell>
          <cell r="C11">
            <v>3.0487804878048781</v>
          </cell>
          <cell r="D11">
            <v>2</v>
          </cell>
          <cell r="E11">
            <v>7.4074074074074074</v>
          </cell>
          <cell r="F11">
            <v>5</v>
          </cell>
          <cell r="G11">
            <v>18.939393939393941</v>
          </cell>
          <cell r="H11">
            <v>6</v>
          </cell>
          <cell r="I11">
            <v>22.988505747126435</v>
          </cell>
          <cell r="J11">
            <v>0</v>
          </cell>
          <cell r="K11">
            <v>0</v>
          </cell>
          <cell r="L11">
            <v>3</v>
          </cell>
          <cell r="M11">
            <v>17.341040462427745</v>
          </cell>
          <cell r="N11">
            <v>4</v>
          </cell>
          <cell r="O11">
            <v>23.952095808383234</v>
          </cell>
          <cell r="P11">
            <v>2</v>
          </cell>
          <cell r="Q11">
            <v>16.393442622950822</v>
          </cell>
          <cell r="R11">
            <v>1</v>
          </cell>
          <cell r="S11">
            <v>8.5470085470085486</v>
          </cell>
          <cell r="T11">
            <v>1</v>
          </cell>
          <cell r="U11">
            <v>8.7719298245614024</v>
          </cell>
          <cell r="V11">
            <v>1</v>
          </cell>
          <cell r="W11">
            <v>10.638297872340425</v>
          </cell>
          <cell r="X11">
            <v>1</v>
          </cell>
          <cell r="Y11">
            <v>9.5238095238095255</v>
          </cell>
          <cell r="Z11">
            <v>3</v>
          </cell>
          <cell r="AA11">
            <v>29.411764705882351</v>
          </cell>
          <cell r="AB11">
            <v>0</v>
          </cell>
          <cell r="AC11">
            <v>0</v>
          </cell>
          <cell r="AD11">
            <v>1</v>
          </cell>
          <cell r="AE11">
            <v>11.235955056179774</v>
          </cell>
        </row>
        <row r="12">
          <cell r="A12" t="str">
            <v>Puerto Triunfo</v>
          </cell>
          <cell r="B12">
            <v>3</v>
          </cell>
          <cell r="C12">
            <v>8.3333333333333339</v>
          </cell>
          <cell r="D12">
            <v>4</v>
          </cell>
          <cell r="E12">
            <v>12.539184952978056</v>
          </cell>
          <cell r="F12">
            <v>3</v>
          </cell>
          <cell r="G12">
            <v>10.48951048951049</v>
          </cell>
          <cell r="H12">
            <v>6</v>
          </cell>
          <cell r="I12">
            <v>20.761245674740483</v>
          </cell>
          <cell r="J12">
            <v>2</v>
          </cell>
          <cell r="K12">
            <v>6.8259385665529013</v>
          </cell>
          <cell r="L12">
            <v>3</v>
          </cell>
          <cell r="M12">
            <v>12.096774193548386</v>
          </cell>
          <cell r="N12">
            <v>3</v>
          </cell>
          <cell r="O12">
            <v>13.274336283185841</v>
          </cell>
          <cell r="P12">
            <v>4</v>
          </cell>
          <cell r="Q12">
            <v>19.323671497584542</v>
          </cell>
          <cell r="R12">
            <v>4</v>
          </cell>
          <cell r="S12">
            <v>19.047619047619051</v>
          </cell>
          <cell r="T12">
            <v>6</v>
          </cell>
          <cell r="U12">
            <v>32.432432432432435</v>
          </cell>
          <cell r="V12">
            <v>1</v>
          </cell>
          <cell r="W12">
            <v>4.6728971962616823</v>
          </cell>
          <cell r="X12">
            <v>2</v>
          </cell>
          <cell r="Y12">
            <v>10.204081632653061</v>
          </cell>
          <cell r="Z12">
            <v>2</v>
          </cell>
          <cell r="AA12">
            <v>8.8495575221238933</v>
          </cell>
          <cell r="AB12">
            <v>1</v>
          </cell>
          <cell r="AC12">
            <v>4.4843049327354256</v>
          </cell>
          <cell r="AD12">
            <v>2</v>
          </cell>
          <cell r="AE12">
            <v>8.4388185654008439</v>
          </cell>
        </row>
        <row r="13">
          <cell r="A13" t="str">
            <v>Yondo</v>
          </cell>
          <cell r="B13">
            <v>7</v>
          </cell>
          <cell r="C13">
            <v>25.547445255474454</v>
          </cell>
          <cell r="D13">
            <v>6</v>
          </cell>
          <cell r="E13">
            <v>19.801980198019802</v>
          </cell>
          <cell r="F13">
            <v>9</v>
          </cell>
          <cell r="G13">
            <v>32.142857142857139</v>
          </cell>
          <cell r="H13">
            <v>1</v>
          </cell>
          <cell r="I13">
            <v>4</v>
          </cell>
          <cell r="J13">
            <v>3</v>
          </cell>
          <cell r="K13">
            <v>8.9285714285714288</v>
          </cell>
          <cell r="L13">
            <v>6</v>
          </cell>
          <cell r="M13">
            <v>22.058823529411764</v>
          </cell>
          <cell r="N13">
            <v>1</v>
          </cell>
          <cell r="O13">
            <v>3.0487804878048781</v>
          </cell>
          <cell r="P13">
            <v>7</v>
          </cell>
          <cell r="Q13">
            <v>25</v>
          </cell>
          <cell r="R13">
            <v>3</v>
          </cell>
          <cell r="S13">
            <v>10.600706713780919</v>
          </cell>
          <cell r="T13">
            <v>3</v>
          </cell>
          <cell r="U13">
            <v>9.2307692307692317</v>
          </cell>
          <cell r="V13">
            <v>1</v>
          </cell>
          <cell r="W13">
            <v>3.5087719298245617</v>
          </cell>
          <cell r="X13">
            <v>3</v>
          </cell>
          <cell r="Y13">
            <v>9.5238095238095255</v>
          </cell>
          <cell r="Z13">
            <v>1</v>
          </cell>
          <cell r="AA13">
            <v>3.6363636363636362</v>
          </cell>
          <cell r="AB13">
            <v>6</v>
          </cell>
          <cell r="AC13">
            <v>24.390243902439025</v>
          </cell>
          <cell r="AD13">
            <v>3</v>
          </cell>
          <cell r="AE13">
            <v>14.084507042253522</v>
          </cell>
        </row>
        <row r="14">
          <cell r="A14" t="str">
            <v>BAJO CAUCA</v>
          </cell>
          <cell r="B14">
            <v>146</v>
          </cell>
          <cell r="C14">
            <v>24.196221411998675</v>
          </cell>
          <cell r="D14">
            <v>117</v>
          </cell>
          <cell r="E14">
            <v>18.574376885219877</v>
          </cell>
          <cell r="F14">
            <v>100</v>
          </cell>
          <cell r="G14">
            <v>16.852039096730707</v>
          </cell>
          <cell r="H14">
            <v>101</v>
          </cell>
          <cell r="I14">
            <v>16.861435726210349</v>
          </cell>
          <cell r="J14">
            <v>93</v>
          </cell>
          <cell r="K14">
            <v>16.143030723832666</v>
          </cell>
          <cell r="L14">
            <v>72</v>
          </cell>
          <cell r="M14">
            <v>14.879107253564786</v>
          </cell>
          <cell r="N14">
            <v>82</v>
          </cell>
          <cell r="O14">
            <v>17.219655606887862</v>
          </cell>
          <cell r="P14">
            <v>60</v>
          </cell>
          <cell r="Q14">
            <v>11.316484345529988</v>
          </cell>
          <cell r="R14">
            <v>74</v>
          </cell>
          <cell r="S14">
            <v>14.103297122165046</v>
          </cell>
          <cell r="T14">
            <v>81</v>
          </cell>
          <cell r="U14">
            <v>15.676407973679117</v>
          </cell>
          <cell r="V14">
            <v>66</v>
          </cell>
          <cell r="W14">
            <v>13.950538998097654</v>
          </cell>
          <cell r="X14">
            <v>69</v>
          </cell>
          <cell r="Y14">
            <v>14.797340767746086</v>
          </cell>
          <cell r="Z14">
            <v>73</v>
          </cell>
          <cell r="AA14">
            <v>14.125386996904025</v>
          </cell>
          <cell r="AB14">
            <v>65</v>
          </cell>
          <cell r="AC14">
            <v>13.357994245787093</v>
          </cell>
          <cell r="AD14">
            <v>47</v>
          </cell>
          <cell r="AE14">
            <v>11.203814064362335</v>
          </cell>
        </row>
        <row r="15">
          <cell r="A15" t="str">
            <v>Caceres</v>
          </cell>
          <cell r="B15">
            <v>24</v>
          </cell>
          <cell r="C15">
            <v>34.383954154727796</v>
          </cell>
          <cell r="D15">
            <v>14</v>
          </cell>
          <cell r="E15">
            <v>18.893387314439948</v>
          </cell>
          <cell r="F15">
            <v>8</v>
          </cell>
          <cell r="G15">
            <v>13.201320132013201</v>
          </cell>
          <cell r="H15">
            <v>7</v>
          </cell>
          <cell r="I15">
            <v>10.385756676557863</v>
          </cell>
          <cell r="J15">
            <v>18</v>
          </cell>
          <cell r="K15">
            <v>26.986506746626688</v>
          </cell>
          <cell r="L15">
            <v>4</v>
          </cell>
          <cell r="M15">
            <v>6.2208398133748055</v>
          </cell>
          <cell r="N15">
            <v>10</v>
          </cell>
          <cell r="O15">
            <v>17.094017094017097</v>
          </cell>
          <cell r="P15">
            <v>7</v>
          </cell>
          <cell r="Q15">
            <v>11.884550084889643</v>
          </cell>
          <cell r="R15">
            <v>10</v>
          </cell>
          <cell r="S15">
            <v>17.636684303350968</v>
          </cell>
          <cell r="T15">
            <v>6</v>
          </cell>
          <cell r="U15">
            <v>12</v>
          </cell>
          <cell r="V15">
            <v>6</v>
          </cell>
          <cell r="W15">
            <v>14.88833746898263</v>
          </cell>
          <cell r="X15">
            <v>11</v>
          </cell>
          <cell r="Y15">
            <v>29.25531914893617</v>
          </cell>
          <cell r="Z15">
            <v>10</v>
          </cell>
          <cell r="AA15">
            <v>31.347962382445139</v>
          </cell>
          <cell r="AB15">
            <v>9</v>
          </cell>
          <cell r="AC15">
            <v>25.069637883008355</v>
          </cell>
          <cell r="AD15">
            <v>9</v>
          </cell>
          <cell r="AE15">
            <v>32.967032967032971</v>
          </cell>
        </row>
        <row r="16">
          <cell r="A16" t="str">
            <v>Caucasia</v>
          </cell>
          <cell r="B16">
            <v>41</v>
          </cell>
          <cell r="C16">
            <v>18.061674008810574</v>
          </cell>
          <cell r="D16">
            <v>38</v>
          </cell>
          <cell r="E16">
            <v>15.618577887381832</v>
          </cell>
          <cell r="F16">
            <v>36</v>
          </cell>
          <cell r="G16">
            <v>15.796401930671347</v>
          </cell>
          <cell r="H16">
            <v>34</v>
          </cell>
          <cell r="I16">
            <v>15.274034141958671</v>
          </cell>
          <cell r="J16">
            <v>25</v>
          </cell>
          <cell r="K16">
            <v>11.781338360037699</v>
          </cell>
          <cell r="L16">
            <v>21</v>
          </cell>
          <cell r="M16">
            <v>12.859767299448867</v>
          </cell>
          <cell r="N16">
            <v>25</v>
          </cell>
          <cell r="O16">
            <v>16.490765171503959</v>
          </cell>
          <cell r="P16">
            <v>10</v>
          </cell>
          <cell r="Q16">
            <v>5.6689342403628116</v>
          </cell>
          <cell r="R16">
            <v>19</v>
          </cell>
          <cell r="S16">
            <v>9.4857713429855224</v>
          </cell>
          <cell r="T16">
            <v>29</v>
          </cell>
          <cell r="U16">
            <v>15.633423180592992</v>
          </cell>
          <cell r="V16">
            <v>26</v>
          </cell>
          <cell r="W16">
            <v>14.420410427066001</v>
          </cell>
          <cell r="X16">
            <v>22</v>
          </cell>
          <cell r="Y16">
            <v>11.111111111111111</v>
          </cell>
          <cell r="Z16">
            <v>25</v>
          </cell>
          <cell r="AA16">
            <v>10.092854259184497</v>
          </cell>
          <cell r="AB16">
            <v>23</v>
          </cell>
          <cell r="AC16">
            <v>10.309278350515465</v>
          </cell>
          <cell r="AD16">
            <v>12</v>
          </cell>
          <cell r="AE16">
            <v>6.1570035915854282</v>
          </cell>
        </row>
        <row r="17">
          <cell r="A17" t="str">
            <v>El Bagre</v>
          </cell>
          <cell r="B17">
            <v>29</v>
          </cell>
          <cell r="C17">
            <v>28.827037773359841</v>
          </cell>
          <cell r="D17">
            <v>24</v>
          </cell>
          <cell r="E17">
            <v>23.856858846918488</v>
          </cell>
          <cell r="F17">
            <v>24</v>
          </cell>
          <cell r="G17">
            <v>24.390243902439025</v>
          </cell>
          <cell r="H17">
            <v>25</v>
          </cell>
          <cell r="I17">
            <v>22.893772893772891</v>
          </cell>
          <cell r="J17">
            <v>17</v>
          </cell>
          <cell r="K17">
            <v>15.813953488372091</v>
          </cell>
          <cell r="L17">
            <v>18</v>
          </cell>
          <cell r="M17">
            <v>17.629774730656219</v>
          </cell>
          <cell r="N17">
            <v>17</v>
          </cell>
          <cell r="O17">
            <v>15.454545454545455</v>
          </cell>
          <cell r="P17">
            <v>15</v>
          </cell>
          <cell r="Q17">
            <v>12.776831345826235</v>
          </cell>
          <cell r="R17">
            <v>17</v>
          </cell>
          <cell r="S17">
            <v>14.604810996563574</v>
          </cell>
          <cell r="T17">
            <v>17</v>
          </cell>
          <cell r="U17">
            <v>13.632718524458701</v>
          </cell>
          <cell r="V17">
            <v>13</v>
          </cell>
          <cell r="W17">
            <v>12.206572769953052</v>
          </cell>
          <cell r="X17">
            <v>17</v>
          </cell>
          <cell r="Y17">
            <v>18.008474576271187</v>
          </cell>
          <cell r="Z17">
            <v>17</v>
          </cell>
          <cell r="AA17">
            <v>17.653167185877468</v>
          </cell>
          <cell r="AB17">
            <v>18</v>
          </cell>
          <cell r="AC17">
            <v>18.967334035827186</v>
          </cell>
          <cell r="AD17">
            <v>11</v>
          </cell>
          <cell r="AE17">
            <v>14.248704663212436</v>
          </cell>
        </row>
        <row r="18">
          <cell r="A18" t="str">
            <v>Nechí</v>
          </cell>
          <cell r="B18">
            <v>9</v>
          </cell>
          <cell r="C18">
            <v>18.789144050104383</v>
          </cell>
          <cell r="D18">
            <v>12</v>
          </cell>
          <cell r="E18">
            <v>21.937842778793417</v>
          </cell>
          <cell r="F18">
            <v>6</v>
          </cell>
          <cell r="G18">
            <v>10.434782608695652</v>
          </cell>
          <cell r="H18">
            <v>6</v>
          </cell>
          <cell r="I18">
            <v>11.904761904761903</v>
          </cell>
          <cell r="J18">
            <v>9</v>
          </cell>
          <cell r="K18">
            <v>15.126050420168067</v>
          </cell>
          <cell r="L18">
            <v>8</v>
          </cell>
          <cell r="M18">
            <v>18.140589569160998</v>
          </cell>
          <cell r="N18">
            <v>6</v>
          </cell>
          <cell r="O18">
            <v>12.244897959183673</v>
          </cell>
          <cell r="P18">
            <v>7</v>
          </cell>
          <cell r="Q18">
            <v>13.618677042801556</v>
          </cell>
          <cell r="R18">
            <v>7</v>
          </cell>
          <cell r="S18">
            <v>17.676767676767675</v>
          </cell>
          <cell r="T18">
            <v>9</v>
          </cell>
          <cell r="U18">
            <v>18.672199170124482</v>
          </cell>
          <cell r="V18">
            <v>8</v>
          </cell>
          <cell r="W18">
            <v>18.140589569160998</v>
          </cell>
          <cell r="X18">
            <v>5</v>
          </cell>
          <cell r="Y18">
            <v>11.135857461024498</v>
          </cell>
          <cell r="Z18">
            <v>3</v>
          </cell>
          <cell r="AA18">
            <v>6.6518847006651889</v>
          </cell>
          <cell r="AB18">
            <v>8</v>
          </cell>
          <cell r="AC18">
            <v>16.913319238900634</v>
          </cell>
          <cell r="AD18">
            <v>9</v>
          </cell>
          <cell r="AE18">
            <v>19.148936170212767</v>
          </cell>
        </row>
        <row r="19">
          <cell r="A19" t="str">
            <v>Taraza</v>
          </cell>
          <cell r="B19">
            <v>29</v>
          </cell>
          <cell r="C19">
            <v>27.540360873694208</v>
          </cell>
          <cell r="D19">
            <v>17</v>
          </cell>
          <cell r="E19">
            <v>17.293997965412007</v>
          </cell>
          <cell r="F19">
            <v>20</v>
          </cell>
          <cell r="G19">
            <v>22.371364653243848</v>
          </cell>
          <cell r="H19">
            <v>15</v>
          </cell>
          <cell r="I19">
            <v>16.411378555798684</v>
          </cell>
          <cell r="J19">
            <v>15</v>
          </cell>
          <cell r="K19">
            <v>20.804438280166437</v>
          </cell>
          <cell r="L19">
            <v>15</v>
          </cell>
          <cell r="M19">
            <v>25.55366269165247</v>
          </cell>
          <cell r="N19">
            <v>11</v>
          </cell>
          <cell r="O19">
            <v>19.642857142857142</v>
          </cell>
          <cell r="P19">
            <v>16</v>
          </cell>
          <cell r="Q19">
            <v>23.188405797101449</v>
          </cell>
          <cell r="R19">
            <v>10</v>
          </cell>
          <cell r="S19">
            <v>17.21170395869191</v>
          </cell>
          <cell r="T19">
            <v>9</v>
          </cell>
          <cell r="U19">
            <v>15.490533562822719</v>
          </cell>
          <cell r="V19">
            <v>9</v>
          </cell>
          <cell r="W19">
            <v>16.605166051660518</v>
          </cell>
          <cell r="X19">
            <v>9</v>
          </cell>
          <cell r="Y19">
            <v>16.363636363636363</v>
          </cell>
          <cell r="Z19">
            <v>8</v>
          </cell>
          <cell r="AA19">
            <v>14.953271028037383</v>
          </cell>
          <cell r="AB19">
            <v>4</v>
          </cell>
          <cell r="AC19">
            <v>10.126582278481013</v>
          </cell>
          <cell r="AD19">
            <v>1</v>
          </cell>
          <cell r="AE19">
            <v>2.9239766081871341</v>
          </cell>
        </row>
        <row r="20">
          <cell r="A20" t="str">
            <v>Zaragoza</v>
          </cell>
          <cell r="B20">
            <v>14</v>
          </cell>
          <cell r="C20">
            <v>26.515151515151516</v>
          </cell>
          <cell r="D20">
            <v>12</v>
          </cell>
          <cell r="E20">
            <v>20.373514431239389</v>
          </cell>
          <cell r="F20">
            <v>6</v>
          </cell>
          <cell r="G20">
            <v>10.067114093959731</v>
          </cell>
          <cell r="H20">
            <v>14</v>
          </cell>
          <cell r="I20">
            <v>24.137931034482758</v>
          </cell>
          <cell r="J20">
            <v>9</v>
          </cell>
          <cell r="K20">
            <v>15.490533562822719</v>
          </cell>
          <cell r="L20">
            <v>6</v>
          </cell>
          <cell r="M20">
            <v>11.673151750972762</v>
          </cell>
          <cell r="N20">
            <v>13</v>
          </cell>
          <cell r="O20">
            <v>25.440313111545986</v>
          </cell>
          <cell r="P20">
            <v>5</v>
          </cell>
          <cell r="Q20">
            <v>8.7565674255691768</v>
          </cell>
          <cell r="R20">
            <v>11</v>
          </cell>
          <cell r="S20">
            <v>20.522388059701491</v>
          </cell>
          <cell r="T20">
            <v>11</v>
          </cell>
          <cell r="U20">
            <v>21.912350597609564</v>
          </cell>
          <cell r="V20">
            <v>4</v>
          </cell>
          <cell r="W20">
            <v>8.3857442348008391</v>
          </cell>
          <cell r="X20">
            <v>5</v>
          </cell>
          <cell r="Y20">
            <v>13.736263736263735</v>
          </cell>
          <cell r="Z20">
            <v>10</v>
          </cell>
          <cell r="AA20">
            <v>23.640661938534279</v>
          </cell>
          <cell r="AB20">
            <v>3</v>
          </cell>
          <cell r="AC20">
            <v>6.5359477124183005</v>
          </cell>
          <cell r="AD20">
            <v>5</v>
          </cell>
          <cell r="AE20">
            <v>12.853470437017995</v>
          </cell>
        </row>
        <row r="21">
          <cell r="A21" t="str">
            <v>URABA</v>
          </cell>
          <cell r="B21">
            <v>242</v>
          </cell>
          <cell r="C21">
            <v>19.814951281421436</v>
          </cell>
          <cell r="D21">
            <v>228</v>
          </cell>
          <cell r="E21">
            <v>18.504991477964452</v>
          </cell>
          <cell r="F21">
            <v>209</v>
          </cell>
          <cell r="G21">
            <v>17.496860611134366</v>
          </cell>
          <cell r="H21">
            <v>243</v>
          </cell>
          <cell r="I21">
            <v>20.744408400204883</v>
          </cell>
          <cell r="J21">
            <v>176</v>
          </cell>
          <cell r="K21">
            <v>15.984015984015985</v>
          </cell>
          <cell r="L21">
            <v>120</v>
          </cell>
          <cell r="M21">
            <v>11.740534194305841</v>
          </cell>
          <cell r="N21">
            <v>153</v>
          </cell>
          <cell r="O21">
            <v>14.33389544688027</v>
          </cell>
          <cell r="P21">
            <v>140</v>
          </cell>
          <cell r="Q21">
            <v>13.157894736842104</v>
          </cell>
          <cell r="R21">
            <v>122</v>
          </cell>
          <cell r="S21">
            <v>12.565660727160367</v>
          </cell>
          <cell r="T21">
            <v>126</v>
          </cell>
          <cell r="U21">
            <v>12.802275960170697</v>
          </cell>
          <cell r="V21">
            <v>100</v>
          </cell>
          <cell r="W21">
            <v>10.406910188365075</v>
          </cell>
          <cell r="X21">
            <v>129</v>
          </cell>
          <cell r="Y21">
            <v>13.91435659583648</v>
          </cell>
          <cell r="Z21">
            <v>124</v>
          </cell>
          <cell r="AA21">
            <v>12.554419358104687</v>
          </cell>
          <cell r="AB21">
            <v>117</v>
          </cell>
          <cell r="AC21">
            <v>11.396843950905902</v>
          </cell>
          <cell r="AD21">
            <v>123</v>
          </cell>
          <cell r="AE21">
            <v>12.257100149476832</v>
          </cell>
        </row>
        <row r="22">
          <cell r="A22" t="str">
            <v>Apartado</v>
          </cell>
          <cell r="B22">
            <v>61</v>
          </cell>
          <cell r="C22">
            <v>20.232172470978441</v>
          </cell>
          <cell r="D22">
            <v>56</v>
          </cell>
          <cell r="E22">
            <v>18.555334658714383</v>
          </cell>
          <cell r="F22">
            <v>47</v>
          </cell>
          <cell r="G22">
            <v>16.376306620209057</v>
          </cell>
          <cell r="H22">
            <v>64</v>
          </cell>
          <cell r="I22">
            <v>22.848982506247768</v>
          </cell>
          <cell r="J22">
            <v>39</v>
          </cell>
          <cell r="K22">
            <v>15.157403808783521</v>
          </cell>
          <cell r="L22">
            <v>25</v>
          </cell>
          <cell r="M22">
            <v>11.261261261261261</v>
          </cell>
          <cell r="N22">
            <v>24</v>
          </cell>
          <cell r="O22">
            <v>10.23454157782516</v>
          </cell>
          <cell r="P22">
            <v>36</v>
          </cell>
          <cell r="Q22">
            <v>16.007114273010227</v>
          </cell>
          <cell r="R22">
            <v>19</v>
          </cell>
          <cell r="S22">
            <v>9.0047393364928912</v>
          </cell>
          <cell r="T22">
            <v>25</v>
          </cell>
          <cell r="U22">
            <v>12.303149606299213</v>
          </cell>
          <cell r="V22">
            <v>17</v>
          </cell>
          <cell r="W22">
            <v>8.2564351627003401</v>
          </cell>
          <cell r="X22">
            <v>13</v>
          </cell>
          <cell r="Y22">
            <v>6.4773293472845044</v>
          </cell>
          <cell r="Z22">
            <v>23</v>
          </cell>
          <cell r="AA22">
            <v>11.235955056179774</v>
          </cell>
          <cell r="AB22">
            <v>22</v>
          </cell>
          <cell r="AC22">
            <v>10.323791647114032</v>
          </cell>
          <cell r="AD22">
            <v>25</v>
          </cell>
          <cell r="AE22">
            <v>12.351778656126482</v>
          </cell>
        </row>
        <row r="23">
          <cell r="A23" t="str">
            <v>Arboletes</v>
          </cell>
          <cell r="B23">
            <v>6</v>
          </cell>
          <cell r="C23">
            <v>8.8365243004418268</v>
          </cell>
          <cell r="D23">
            <v>7</v>
          </cell>
          <cell r="E23">
            <v>12.006861063464836</v>
          </cell>
          <cell r="F23">
            <v>10</v>
          </cell>
          <cell r="G23">
            <v>19.801980198019802</v>
          </cell>
          <cell r="H23">
            <v>9</v>
          </cell>
          <cell r="I23">
            <v>18.218623481781375</v>
          </cell>
          <cell r="J23">
            <v>11</v>
          </cell>
          <cell r="K23">
            <v>26.066350710900473</v>
          </cell>
          <cell r="L23">
            <v>7</v>
          </cell>
          <cell r="M23">
            <v>17.199017199017199</v>
          </cell>
          <cell r="N23">
            <v>7</v>
          </cell>
          <cell r="O23">
            <v>14.056224899598392</v>
          </cell>
          <cell r="P23">
            <v>6</v>
          </cell>
          <cell r="Q23">
            <v>12.345679012345679</v>
          </cell>
          <cell r="R23">
            <v>4</v>
          </cell>
          <cell r="S23">
            <v>8.565310492505354</v>
          </cell>
          <cell r="T23">
            <v>9</v>
          </cell>
          <cell r="U23">
            <v>18.145161290322584</v>
          </cell>
          <cell r="V23">
            <v>5</v>
          </cell>
          <cell r="W23">
            <v>10.183299389002038</v>
          </cell>
          <cell r="X23">
            <v>7</v>
          </cell>
          <cell r="Y23">
            <v>15.317286652078774</v>
          </cell>
          <cell r="Z23">
            <v>7</v>
          </cell>
          <cell r="AA23">
            <v>14.799154334038054</v>
          </cell>
          <cell r="AB23">
            <v>8</v>
          </cell>
          <cell r="AC23">
            <v>16.632016632016633</v>
          </cell>
          <cell r="AD23">
            <v>5</v>
          </cell>
          <cell r="AE23">
            <v>10</v>
          </cell>
        </row>
        <row r="24">
          <cell r="A24" t="str">
            <v>Carepa</v>
          </cell>
          <cell r="B24">
            <v>17</v>
          </cell>
          <cell r="C24">
            <v>16.393442622950822</v>
          </cell>
          <cell r="D24">
            <v>19</v>
          </cell>
          <cell r="E24">
            <v>18.700787401574804</v>
          </cell>
          <cell r="F24">
            <v>16</v>
          </cell>
          <cell r="G24">
            <v>15.904572564612325</v>
          </cell>
          <cell r="H24">
            <v>12</v>
          </cell>
          <cell r="I24">
            <v>12.875536480686696</v>
          </cell>
          <cell r="J24">
            <v>11</v>
          </cell>
          <cell r="K24">
            <v>12.514220705346986</v>
          </cell>
          <cell r="L24">
            <v>8</v>
          </cell>
          <cell r="M24">
            <v>8.9186176142697882</v>
          </cell>
          <cell r="N24">
            <v>11</v>
          </cell>
          <cell r="O24">
            <v>11.088709677419356</v>
          </cell>
          <cell r="P24">
            <v>11</v>
          </cell>
          <cell r="Q24">
            <v>11.470281543274243</v>
          </cell>
          <cell r="R24">
            <v>9</v>
          </cell>
          <cell r="S24">
            <v>10.66350710900474</v>
          </cell>
          <cell r="T24">
            <v>10</v>
          </cell>
          <cell r="U24">
            <v>10.559662090813093</v>
          </cell>
          <cell r="V24">
            <v>3</v>
          </cell>
          <cell r="W24">
            <v>3.5419126328217239</v>
          </cell>
          <cell r="X24">
            <v>11</v>
          </cell>
          <cell r="Y24">
            <v>12.925969447708578</v>
          </cell>
          <cell r="Z24">
            <v>13</v>
          </cell>
          <cell r="AA24">
            <v>15.116279069767442</v>
          </cell>
          <cell r="AB24">
            <v>10</v>
          </cell>
          <cell r="AC24">
            <v>10.626992561105208</v>
          </cell>
          <cell r="AD24">
            <v>14</v>
          </cell>
          <cell r="AE24">
            <v>14.893617021276597</v>
          </cell>
        </row>
        <row r="25">
          <cell r="A25" t="str">
            <v>Chigorodo</v>
          </cell>
          <cell r="B25">
            <v>37</v>
          </cell>
          <cell r="C25">
            <v>22.85361334156887</v>
          </cell>
          <cell r="D25">
            <v>33</v>
          </cell>
          <cell r="E25">
            <v>20.992366412213741</v>
          </cell>
          <cell r="F25">
            <v>33</v>
          </cell>
          <cell r="G25">
            <v>21.753460777851021</v>
          </cell>
          <cell r="H25">
            <v>39</v>
          </cell>
          <cell r="I25">
            <v>25.793650793650791</v>
          </cell>
          <cell r="J25">
            <v>17</v>
          </cell>
          <cell r="K25">
            <v>11.963406052076003</v>
          </cell>
          <cell r="L25">
            <v>20</v>
          </cell>
          <cell r="M25">
            <v>16.353229762878168</v>
          </cell>
          <cell r="N25">
            <v>19</v>
          </cell>
          <cell r="O25">
            <v>15.873015873015872</v>
          </cell>
          <cell r="P25">
            <v>13</v>
          </cell>
          <cell r="Q25">
            <v>11.016949152542372</v>
          </cell>
          <cell r="R25">
            <v>12</v>
          </cell>
          <cell r="S25">
            <v>10.452961672473869</v>
          </cell>
          <cell r="T25">
            <v>17</v>
          </cell>
          <cell r="U25">
            <v>14.617368873602752</v>
          </cell>
          <cell r="V25">
            <v>8</v>
          </cell>
          <cell r="W25">
            <v>6.8143100511073254</v>
          </cell>
          <cell r="X25">
            <v>17</v>
          </cell>
          <cell r="Y25">
            <v>16.699410609037329</v>
          </cell>
          <cell r="Z25">
            <v>15</v>
          </cell>
          <cell r="AA25">
            <v>12.998266897746968</v>
          </cell>
          <cell r="AB25">
            <v>9</v>
          </cell>
          <cell r="AC25">
            <v>8.1300813008130088</v>
          </cell>
          <cell r="AD25">
            <v>12</v>
          </cell>
          <cell r="AE25">
            <v>10.38961038961039</v>
          </cell>
        </row>
        <row r="26">
          <cell r="A26" t="str">
            <v>Murindó</v>
          </cell>
          <cell r="B26">
            <v>1</v>
          </cell>
          <cell r="C26">
            <v>26.315789473684209</v>
          </cell>
          <cell r="D26">
            <v>1</v>
          </cell>
          <cell r="E26">
            <v>41.666666666666664</v>
          </cell>
          <cell r="F26">
            <v>3</v>
          </cell>
          <cell r="G26">
            <v>68.181818181818173</v>
          </cell>
          <cell r="H26">
            <v>5</v>
          </cell>
          <cell r="I26">
            <v>81.967213114754088</v>
          </cell>
          <cell r="J26">
            <v>8</v>
          </cell>
          <cell r="K26">
            <v>177.77777777777777</v>
          </cell>
          <cell r="L26">
            <v>3</v>
          </cell>
          <cell r="M26">
            <v>58.823529411764703</v>
          </cell>
          <cell r="N26">
            <v>2</v>
          </cell>
          <cell r="O26">
            <v>28.985507246376812</v>
          </cell>
          <cell r="P26">
            <v>2</v>
          </cell>
          <cell r="Q26">
            <v>37.735849056603769</v>
          </cell>
          <cell r="R26">
            <v>5</v>
          </cell>
          <cell r="S26">
            <v>80.645161290322577</v>
          </cell>
          <cell r="T26">
            <v>2</v>
          </cell>
          <cell r="U26">
            <v>39.215686274509807</v>
          </cell>
          <cell r="V26">
            <v>2</v>
          </cell>
          <cell r="W26">
            <v>35.087719298245609</v>
          </cell>
          <cell r="X26">
            <v>3</v>
          </cell>
          <cell r="Y26">
            <v>51.724137931034484</v>
          </cell>
          <cell r="Z26">
            <v>3</v>
          </cell>
          <cell r="AA26">
            <v>52.631578947368418</v>
          </cell>
          <cell r="AB26">
            <v>1</v>
          </cell>
          <cell r="AC26">
            <v>11.235955056179774</v>
          </cell>
          <cell r="AD26">
            <v>1</v>
          </cell>
          <cell r="AE26">
            <v>13.513513513513514</v>
          </cell>
        </row>
        <row r="27">
          <cell r="A27" t="str">
            <v>Mutatá</v>
          </cell>
          <cell r="B27">
            <v>9</v>
          </cell>
          <cell r="C27">
            <v>51.428571428571431</v>
          </cell>
          <cell r="D27">
            <v>4</v>
          </cell>
          <cell r="E27">
            <v>17.316017316017316</v>
          </cell>
          <cell r="F27">
            <v>8</v>
          </cell>
          <cell r="G27">
            <v>37.914691943127963</v>
          </cell>
          <cell r="H27">
            <v>14</v>
          </cell>
          <cell r="I27">
            <v>26.565464895635674</v>
          </cell>
          <cell r="J27">
            <v>14</v>
          </cell>
          <cell r="K27">
            <v>33.2541567695962</v>
          </cell>
          <cell r="L27">
            <v>2</v>
          </cell>
          <cell r="M27">
            <v>5.1679586563307494</v>
          </cell>
          <cell r="N27">
            <v>8</v>
          </cell>
          <cell r="O27">
            <v>19.753086419753085</v>
          </cell>
          <cell r="P27">
            <v>8</v>
          </cell>
          <cell r="Q27">
            <v>16.666666666666668</v>
          </cell>
          <cell r="R27">
            <v>9</v>
          </cell>
          <cell r="S27">
            <v>17.509727626459146</v>
          </cell>
          <cell r="T27">
            <v>13</v>
          </cell>
          <cell r="U27">
            <v>30.732860520094562</v>
          </cell>
          <cell r="V27">
            <v>9</v>
          </cell>
          <cell r="W27">
            <v>19.35483870967742</v>
          </cell>
          <cell r="X27">
            <v>14</v>
          </cell>
          <cell r="Y27">
            <v>27.504911591355601</v>
          </cell>
          <cell r="Z27">
            <v>9</v>
          </cell>
          <cell r="AA27">
            <v>16.304347826086957</v>
          </cell>
          <cell r="AB27">
            <v>9</v>
          </cell>
          <cell r="AC27">
            <v>15.151515151515152</v>
          </cell>
          <cell r="AD27">
            <v>9</v>
          </cell>
          <cell r="AE27">
            <v>14.586709886547812</v>
          </cell>
        </row>
        <row r="28">
          <cell r="A28" t="str">
            <v>Necoclí</v>
          </cell>
          <cell r="B28">
            <v>13</v>
          </cell>
          <cell r="C28">
            <v>15.133876600698487</v>
          </cell>
          <cell r="D28">
            <v>16</v>
          </cell>
          <cell r="E28">
            <v>15.686274509803921</v>
          </cell>
          <cell r="F28">
            <v>18</v>
          </cell>
          <cell r="G28">
            <v>18.018018018018019</v>
          </cell>
          <cell r="H28">
            <v>18</v>
          </cell>
          <cell r="I28">
            <v>18.595041322314049</v>
          </cell>
          <cell r="J28">
            <v>14</v>
          </cell>
          <cell r="K28">
            <v>13.806706114398422</v>
          </cell>
          <cell r="L28">
            <v>10</v>
          </cell>
          <cell r="M28">
            <v>10.845986984815617</v>
          </cell>
          <cell r="N28">
            <v>20</v>
          </cell>
          <cell r="O28">
            <v>21.008403361344538</v>
          </cell>
          <cell r="P28">
            <v>11</v>
          </cell>
          <cell r="Q28">
            <v>10.945273631840797</v>
          </cell>
          <cell r="R28">
            <v>11</v>
          </cell>
          <cell r="S28">
            <v>12.835472578763126</v>
          </cell>
          <cell r="T28">
            <v>9</v>
          </cell>
          <cell r="U28">
            <v>9.6982758620689662</v>
          </cell>
          <cell r="V28">
            <v>12</v>
          </cell>
          <cell r="W28">
            <v>13.303769401330378</v>
          </cell>
          <cell r="X28">
            <v>15</v>
          </cell>
          <cell r="Y28">
            <v>17.543859649122805</v>
          </cell>
          <cell r="Z28">
            <v>15</v>
          </cell>
          <cell r="AA28">
            <v>16.393442622950822</v>
          </cell>
          <cell r="AB28">
            <v>12</v>
          </cell>
          <cell r="AC28">
            <v>12.552301255230125</v>
          </cell>
          <cell r="AD28">
            <v>14</v>
          </cell>
          <cell r="AE28">
            <v>15.783540022547914</v>
          </cell>
        </row>
        <row r="29">
          <cell r="A29" t="str">
            <v>San Juan de Uraba</v>
          </cell>
          <cell r="B29">
            <v>8</v>
          </cell>
          <cell r="C29">
            <v>20.618556701030929</v>
          </cell>
          <cell r="D29">
            <v>6</v>
          </cell>
          <cell r="E29">
            <v>17.543859649122805</v>
          </cell>
          <cell r="F29">
            <v>7</v>
          </cell>
          <cell r="G29">
            <v>15.945330296127564</v>
          </cell>
          <cell r="H29">
            <v>6</v>
          </cell>
          <cell r="I29">
            <v>16.042780748663102</v>
          </cell>
          <cell r="J29">
            <v>6</v>
          </cell>
          <cell r="K29">
            <v>15.189873417721518</v>
          </cell>
          <cell r="L29">
            <v>6</v>
          </cell>
          <cell r="M29">
            <v>15.228426395939087</v>
          </cell>
          <cell r="N29">
            <v>9</v>
          </cell>
          <cell r="O29">
            <v>17.475728155339805</v>
          </cell>
          <cell r="P29">
            <v>4</v>
          </cell>
          <cell r="Q29">
            <v>8.4925690021231421</v>
          </cell>
          <cell r="R29">
            <v>5</v>
          </cell>
          <cell r="S29">
            <v>13.812154696132596</v>
          </cell>
          <cell r="T29">
            <v>3</v>
          </cell>
          <cell r="U29">
            <v>6.6371681415929205</v>
          </cell>
          <cell r="V29">
            <v>6</v>
          </cell>
          <cell r="W29">
            <v>14.251781472684087</v>
          </cell>
          <cell r="X29">
            <v>5</v>
          </cell>
          <cell r="Y29">
            <v>11.933174224343675</v>
          </cell>
          <cell r="Z29">
            <v>6</v>
          </cell>
          <cell r="AA29">
            <v>14.634146341463415</v>
          </cell>
          <cell r="AB29">
            <v>3</v>
          </cell>
          <cell r="AC29">
            <v>7.2463768115942031</v>
          </cell>
          <cell r="AD29">
            <v>3</v>
          </cell>
          <cell r="AE29">
            <v>7.7720207253886011</v>
          </cell>
        </row>
        <row r="30">
          <cell r="A30" t="str">
            <v>San Pedro de Uraba</v>
          </cell>
          <cell r="B30">
            <v>12</v>
          </cell>
          <cell r="C30">
            <v>15.267175572519083</v>
          </cell>
          <cell r="D30">
            <v>8</v>
          </cell>
          <cell r="E30">
            <v>11.958146487294469</v>
          </cell>
          <cell r="F30">
            <v>14</v>
          </cell>
          <cell r="G30">
            <v>22.875816993464049</v>
          </cell>
          <cell r="H30">
            <v>9</v>
          </cell>
          <cell r="I30">
            <v>13.043478260869565</v>
          </cell>
          <cell r="J30">
            <v>8</v>
          </cell>
          <cell r="K30">
            <v>11.15760111576011</v>
          </cell>
          <cell r="L30">
            <v>8</v>
          </cell>
          <cell r="M30">
            <v>10.38961038961039</v>
          </cell>
          <cell r="N30">
            <v>10</v>
          </cell>
          <cell r="O30">
            <v>14.903129657228018</v>
          </cell>
          <cell r="P30">
            <v>8</v>
          </cell>
          <cell r="Q30">
            <v>12.232415902140673</v>
          </cell>
          <cell r="R30">
            <v>17</v>
          </cell>
          <cell r="S30">
            <v>29.411764705882351</v>
          </cell>
          <cell r="T30">
            <v>5</v>
          </cell>
          <cell r="U30">
            <v>9.2081031307550649</v>
          </cell>
          <cell r="V30">
            <v>6</v>
          </cell>
          <cell r="W30">
            <v>12.474012474012476</v>
          </cell>
          <cell r="X30">
            <v>8</v>
          </cell>
          <cell r="Y30">
            <v>16.096579476861169</v>
          </cell>
          <cell r="Z30">
            <v>4</v>
          </cell>
          <cell r="AA30">
            <v>7.8431372549019605</v>
          </cell>
          <cell r="AB30">
            <v>5</v>
          </cell>
          <cell r="AC30">
            <v>8.8183421516754841</v>
          </cell>
          <cell r="AD30">
            <v>3</v>
          </cell>
          <cell r="AE30">
            <v>6.369426751592357</v>
          </cell>
        </row>
        <row r="31">
          <cell r="A31" t="str">
            <v>Turbo</v>
          </cell>
          <cell r="B31">
            <v>76</v>
          </cell>
          <cell r="C31">
            <v>21.60318362706083</v>
          </cell>
          <cell r="D31">
            <v>69</v>
          </cell>
          <cell r="E31">
            <v>18.58836206896552</v>
          </cell>
          <cell r="F31">
            <v>49</v>
          </cell>
          <cell r="G31">
            <v>13.465237702665569</v>
          </cell>
          <cell r="H31">
            <v>61</v>
          </cell>
          <cell r="I31">
            <v>18.775007694675285</v>
          </cell>
          <cell r="J31">
            <v>48</v>
          </cell>
          <cell r="K31">
            <v>15.836357637743319</v>
          </cell>
          <cell r="L31">
            <v>31</v>
          </cell>
          <cell r="M31">
            <v>10.942463819272856</v>
          </cell>
          <cell r="N31">
            <v>39</v>
          </cell>
          <cell r="O31">
            <v>13.269819666553248</v>
          </cell>
          <cell r="P31">
            <v>37</v>
          </cell>
          <cell r="Q31">
            <v>12.391158740790356</v>
          </cell>
          <cell r="R31">
            <v>30</v>
          </cell>
          <cell r="S31">
            <v>11.152416356877323</v>
          </cell>
          <cell r="T31">
            <v>30</v>
          </cell>
          <cell r="U31">
            <v>10.993037742762915</v>
          </cell>
          <cell r="V31">
            <v>29</v>
          </cell>
          <cell r="W31">
            <v>11.153846153846153</v>
          </cell>
          <cell r="X31">
            <v>31</v>
          </cell>
          <cell r="Y31">
            <v>12.335853561480302</v>
          </cell>
          <cell r="Z31">
            <v>28</v>
          </cell>
          <cell r="AA31">
            <v>10.108303249097473</v>
          </cell>
          <cell r="AB31">
            <v>36</v>
          </cell>
          <cell r="AC31">
            <v>12.556679455877225</v>
          </cell>
          <cell r="AD31">
            <v>37</v>
          </cell>
          <cell r="AE31">
            <v>12.851684612712747</v>
          </cell>
        </row>
        <row r="32">
          <cell r="A32" t="str">
            <v>Vigía del Fuerte</v>
          </cell>
          <cell r="B32">
            <v>2</v>
          </cell>
          <cell r="C32">
            <v>20.202020202020204</v>
          </cell>
          <cell r="D32">
            <v>9</v>
          </cell>
          <cell r="E32">
            <v>67.164179104477611</v>
          </cell>
          <cell r="F32">
            <v>4</v>
          </cell>
          <cell r="G32">
            <v>38.834951456310677</v>
          </cell>
          <cell r="H32">
            <v>6</v>
          </cell>
          <cell r="I32">
            <v>56.60377358490566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</v>
          </cell>
          <cell r="O32">
            <v>43.956043956043956</v>
          </cell>
          <cell r="P32">
            <v>4</v>
          </cell>
          <cell r="Q32">
            <v>34.188034188034194</v>
          </cell>
          <cell r="R32">
            <v>1</v>
          </cell>
          <cell r="S32">
            <v>12.987012987012989</v>
          </cell>
          <cell r="T32">
            <v>3</v>
          </cell>
          <cell r="U32">
            <v>38.461538461538467</v>
          </cell>
          <cell r="V32">
            <v>3</v>
          </cell>
          <cell r="W32">
            <v>26.785714285714285</v>
          </cell>
          <cell r="X32">
            <v>5</v>
          </cell>
          <cell r="Y32">
            <v>57.47126436781609</v>
          </cell>
          <cell r="Z32">
            <v>1</v>
          </cell>
          <cell r="AA32">
            <v>7.7519379844961236</v>
          </cell>
          <cell r="AB32">
            <v>2</v>
          </cell>
          <cell r="AC32">
            <v>16.806722689075631</v>
          </cell>
          <cell r="AD32">
            <v>0</v>
          </cell>
          <cell r="AE32">
            <v>0</v>
          </cell>
        </row>
        <row r="33">
          <cell r="A33" t="str">
            <v>NORDESTE</v>
          </cell>
          <cell r="B33">
            <v>44</v>
          </cell>
          <cell r="C33">
            <v>12.813046010483401</v>
          </cell>
          <cell r="D33">
            <v>42</v>
          </cell>
          <cell r="E33">
            <v>13.003095975232197</v>
          </cell>
          <cell r="F33">
            <v>50</v>
          </cell>
          <cell r="G33">
            <v>16.276041666666668</v>
          </cell>
          <cell r="H33">
            <v>42</v>
          </cell>
          <cell r="I33">
            <v>13.716525146962768</v>
          </cell>
          <cell r="J33">
            <v>30</v>
          </cell>
          <cell r="K33">
            <v>10.295126973232669</v>
          </cell>
          <cell r="L33">
            <v>37</v>
          </cell>
          <cell r="M33">
            <v>13.209568011424491</v>
          </cell>
          <cell r="N33">
            <v>26</v>
          </cell>
          <cell r="O33">
            <v>9.3457943925233646</v>
          </cell>
          <cell r="P33">
            <v>31</v>
          </cell>
          <cell r="Q33">
            <v>11.502782931354359</v>
          </cell>
          <cell r="R33">
            <v>18</v>
          </cell>
          <cell r="S33">
            <v>7.5408462505236695</v>
          </cell>
          <cell r="T33">
            <v>25</v>
          </cell>
          <cell r="U33">
            <v>10.611205432937181</v>
          </cell>
          <cell r="V33">
            <v>19</v>
          </cell>
          <cell r="W33">
            <v>8.3663584324086298</v>
          </cell>
          <cell r="X33">
            <v>21</v>
          </cell>
          <cell r="Y33">
            <v>9.2226613965744395</v>
          </cell>
          <cell r="Z33">
            <v>15</v>
          </cell>
          <cell r="AA33">
            <v>6.2840385421030582</v>
          </cell>
          <cell r="AB33">
            <v>16</v>
          </cell>
          <cell r="AC33">
            <v>6.6445182724252492</v>
          </cell>
          <cell r="AD33">
            <v>18</v>
          </cell>
          <cell r="AE33">
            <v>7.8740157480314963</v>
          </cell>
        </row>
        <row r="34">
          <cell r="A34" t="str">
            <v>Amalfi</v>
          </cell>
          <cell r="B34">
            <v>5</v>
          </cell>
          <cell r="C34">
            <v>12.106537530266344</v>
          </cell>
          <cell r="D34">
            <v>3</v>
          </cell>
          <cell r="E34">
            <v>7.042253521126761</v>
          </cell>
          <cell r="F34">
            <v>7</v>
          </cell>
          <cell r="G34">
            <v>16.393442622950822</v>
          </cell>
          <cell r="H34">
            <v>6</v>
          </cell>
          <cell r="I34">
            <v>14.598540145985401</v>
          </cell>
          <cell r="J34">
            <v>5</v>
          </cell>
          <cell r="K34">
            <v>12.376237623762377</v>
          </cell>
          <cell r="L34">
            <v>9</v>
          </cell>
          <cell r="M34">
            <v>22.95918367346939</v>
          </cell>
          <cell r="N34">
            <v>2</v>
          </cell>
          <cell r="O34">
            <v>4.9875311720698257</v>
          </cell>
          <cell r="P34">
            <v>5</v>
          </cell>
          <cell r="Q34">
            <v>14.084507042253522</v>
          </cell>
          <cell r="R34">
            <v>2</v>
          </cell>
          <cell r="S34">
            <v>5.9347181008902083</v>
          </cell>
          <cell r="T34">
            <v>0</v>
          </cell>
          <cell r="U34">
            <v>0</v>
          </cell>
          <cell r="V34">
            <v>1</v>
          </cell>
          <cell r="W34">
            <v>3.3670033670033668</v>
          </cell>
          <cell r="X34">
            <v>1</v>
          </cell>
          <cell r="Y34">
            <v>3.1645569620253164</v>
          </cell>
          <cell r="Z34">
            <v>3</v>
          </cell>
          <cell r="AA34">
            <v>9.3457943925233646</v>
          </cell>
          <cell r="AB34">
            <v>4</v>
          </cell>
          <cell r="AC34">
            <v>14.598540145985401</v>
          </cell>
          <cell r="AD34">
            <v>3</v>
          </cell>
          <cell r="AE34">
            <v>11.71875</v>
          </cell>
        </row>
        <row r="35">
          <cell r="A35" t="str">
            <v>Anori</v>
          </cell>
          <cell r="B35">
            <v>3</v>
          </cell>
          <cell r="C35">
            <v>9.1463414634146343</v>
          </cell>
          <cell r="D35">
            <v>7</v>
          </cell>
          <cell r="E35">
            <v>22.875816993464049</v>
          </cell>
          <cell r="F35">
            <v>3</v>
          </cell>
          <cell r="G35">
            <v>10.714285714285714</v>
          </cell>
          <cell r="H35">
            <v>3</v>
          </cell>
          <cell r="I35">
            <v>10.600706713780919</v>
          </cell>
          <cell r="J35">
            <v>1</v>
          </cell>
          <cell r="K35">
            <v>3.5971223021582737</v>
          </cell>
          <cell r="L35">
            <v>5</v>
          </cell>
          <cell r="M35">
            <v>16.339869281045754</v>
          </cell>
          <cell r="N35">
            <v>2</v>
          </cell>
          <cell r="O35">
            <v>6.968641114982578</v>
          </cell>
          <cell r="P35">
            <v>3</v>
          </cell>
          <cell r="Q35">
            <v>11.152416356877323</v>
          </cell>
          <cell r="R35">
            <v>3</v>
          </cell>
          <cell r="S35">
            <v>12.658227848101266</v>
          </cell>
          <cell r="T35">
            <v>2</v>
          </cell>
          <cell r="U35">
            <v>8.8495575221238933</v>
          </cell>
          <cell r="V35">
            <v>2</v>
          </cell>
          <cell r="W35">
            <v>9.3896713615023479</v>
          </cell>
          <cell r="X35">
            <v>1</v>
          </cell>
          <cell r="Y35">
            <v>5.025125628140704</v>
          </cell>
          <cell r="Z35">
            <v>1</v>
          </cell>
          <cell r="AA35">
            <v>4.4642857142857144</v>
          </cell>
          <cell r="AB35">
            <v>0</v>
          </cell>
          <cell r="AC35">
            <v>0</v>
          </cell>
          <cell r="AD35">
            <v>3</v>
          </cell>
          <cell r="AE35">
            <v>13.392857142857142</v>
          </cell>
        </row>
        <row r="36">
          <cell r="A36" t="str">
            <v>Cisneros</v>
          </cell>
          <cell r="B36">
            <v>2</v>
          </cell>
          <cell r="C36">
            <v>10.752688172043012</v>
          </cell>
          <cell r="D36">
            <v>1</v>
          </cell>
          <cell r="E36">
            <v>6.0975609756097562</v>
          </cell>
          <cell r="F36">
            <v>1</v>
          </cell>
          <cell r="G36">
            <v>6.5789473684210522</v>
          </cell>
          <cell r="H36">
            <v>1</v>
          </cell>
          <cell r="I36">
            <v>6.0606060606060606</v>
          </cell>
          <cell r="J36">
            <v>1</v>
          </cell>
          <cell r="K36">
            <v>6.9930069930069934</v>
          </cell>
          <cell r="L36">
            <v>3</v>
          </cell>
          <cell r="M36">
            <v>23.076923076923077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22.727272727272727</v>
          </cell>
          <cell r="T36">
            <v>0</v>
          </cell>
          <cell r="U36">
            <v>0</v>
          </cell>
          <cell r="V36">
            <v>1</v>
          </cell>
          <cell r="W36">
            <v>10.989010989010989</v>
          </cell>
          <cell r="X36">
            <v>2</v>
          </cell>
          <cell r="Y36">
            <v>17.699115044247787</v>
          </cell>
          <cell r="Z36">
            <v>1</v>
          </cell>
          <cell r="AA36">
            <v>8.8495575221238933</v>
          </cell>
          <cell r="AB36">
            <v>0</v>
          </cell>
          <cell r="AC36">
            <v>0</v>
          </cell>
          <cell r="AD36">
            <v>1</v>
          </cell>
          <cell r="AE36">
            <v>8.7719298245614024</v>
          </cell>
        </row>
        <row r="37">
          <cell r="A37" t="str">
            <v>Remedios</v>
          </cell>
          <cell r="B37">
            <v>7</v>
          </cell>
          <cell r="C37">
            <v>15.555555555555555</v>
          </cell>
          <cell r="D37">
            <v>2</v>
          </cell>
          <cell r="E37">
            <v>4.545454545454545</v>
          </cell>
          <cell r="F37">
            <v>5</v>
          </cell>
          <cell r="G37">
            <v>11.185682326621924</v>
          </cell>
          <cell r="H37">
            <v>8</v>
          </cell>
          <cell r="I37">
            <v>19.047619047619051</v>
          </cell>
          <cell r="J37">
            <v>5</v>
          </cell>
          <cell r="K37">
            <v>13.698630136986301</v>
          </cell>
          <cell r="L37">
            <v>5</v>
          </cell>
          <cell r="M37">
            <v>12.919896640826872</v>
          </cell>
          <cell r="N37">
            <v>6</v>
          </cell>
          <cell r="O37">
            <v>13.856812933025404</v>
          </cell>
          <cell r="P37">
            <v>6</v>
          </cell>
          <cell r="Q37">
            <v>15.544041450777202</v>
          </cell>
          <cell r="R37">
            <v>1</v>
          </cell>
          <cell r="S37">
            <v>2.7548209366391188</v>
          </cell>
          <cell r="T37">
            <v>8</v>
          </cell>
          <cell r="U37">
            <v>19.851116625310173</v>
          </cell>
          <cell r="V37">
            <v>5</v>
          </cell>
          <cell r="W37">
            <v>14.124293785310734</v>
          </cell>
          <cell r="X37">
            <v>7</v>
          </cell>
          <cell r="Y37">
            <v>17.857142857142858</v>
          </cell>
          <cell r="Z37">
            <v>1</v>
          </cell>
          <cell r="AA37">
            <v>2.4691358024691357</v>
          </cell>
          <cell r="AB37">
            <v>4</v>
          </cell>
          <cell r="AC37">
            <v>9.2592592592592595</v>
          </cell>
          <cell r="AD37">
            <v>1</v>
          </cell>
          <cell r="AE37">
            <v>2.5510204081632653</v>
          </cell>
        </row>
        <row r="38">
          <cell r="A38" t="str">
            <v>San Roque</v>
          </cell>
          <cell r="B38">
            <v>4</v>
          </cell>
          <cell r="C38">
            <v>12.269938650306749</v>
          </cell>
          <cell r="D38">
            <v>3</v>
          </cell>
          <cell r="E38">
            <v>9.4043887147335425</v>
          </cell>
          <cell r="F38">
            <v>4</v>
          </cell>
          <cell r="G38">
            <v>13.071895424836601</v>
          </cell>
          <cell r="H38">
            <v>4</v>
          </cell>
          <cell r="I38">
            <v>12.658227848101266</v>
          </cell>
          <cell r="J38">
            <v>3</v>
          </cell>
          <cell r="K38">
            <v>11.152416356877323</v>
          </cell>
          <cell r="L38">
            <v>3</v>
          </cell>
          <cell r="M38">
            <v>11.904761904761903</v>
          </cell>
          <cell r="N38">
            <v>1</v>
          </cell>
          <cell r="O38">
            <v>3.8461538461538463</v>
          </cell>
          <cell r="P38">
            <v>4</v>
          </cell>
          <cell r="Q38">
            <v>15.209125475285171</v>
          </cell>
          <cell r="R38">
            <v>2</v>
          </cell>
          <cell r="S38">
            <v>8.3682008368200833</v>
          </cell>
          <cell r="T38">
            <v>1</v>
          </cell>
          <cell r="U38">
            <v>4.7169811320754711</v>
          </cell>
          <cell r="V38">
            <v>1</v>
          </cell>
          <cell r="W38">
            <v>5</v>
          </cell>
          <cell r="X38">
            <v>3</v>
          </cell>
          <cell r="Y38">
            <v>15.625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</v>
          </cell>
          <cell r="AE38">
            <v>15.384615384615385</v>
          </cell>
        </row>
        <row r="39">
          <cell r="A39" t="str">
            <v>Santo Domingo</v>
          </cell>
          <cell r="B39">
            <v>1</v>
          </cell>
          <cell r="C39">
            <v>5.8139534883720927</v>
          </cell>
          <cell r="D39">
            <v>1</v>
          </cell>
          <cell r="E39">
            <v>6.0606060606060606</v>
          </cell>
          <cell r="F39">
            <v>4</v>
          </cell>
          <cell r="G39">
            <v>23.952095808383234</v>
          </cell>
          <cell r="H39">
            <v>0</v>
          </cell>
          <cell r="I39">
            <v>0</v>
          </cell>
          <cell r="J39">
            <v>2</v>
          </cell>
          <cell r="K39">
            <v>12.738853503184714</v>
          </cell>
          <cell r="L39">
            <v>0</v>
          </cell>
          <cell r="M39">
            <v>0</v>
          </cell>
          <cell r="N39">
            <v>1</v>
          </cell>
          <cell r="O39">
            <v>9.8039215686274517</v>
          </cell>
          <cell r="P39">
            <v>0</v>
          </cell>
          <cell r="Q39">
            <v>0</v>
          </cell>
          <cell r="R39">
            <v>1</v>
          </cell>
          <cell r="S39">
            <v>11.235955056179774</v>
          </cell>
          <cell r="T39">
            <v>3</v>
          </cell>
          <cell r="U39">
            <v>35.294117647058826</v>
          </cell>
          <cell r="V39">
            <v>0</v>
          </cell>
          <cell r="W39">
            <v>0</v>
          </cell>
          <cell r="X39">
            <v>2</v>
          </cell>
          <cell r="Y39">
            <v>18.691588785046729</v>
          </cell>
          <cell r="Z39">
            <v>0</v>
          </cell>
          <cell r="AA39">
            <v>0</v>
          </cell>
          <cell r="AB39">
            <v>2</v>
          </cell>
          <cell r="AC39">
            <v>25</v>
          </cell>
          <cell r="AD39">
            <v>0</v>
          </cell>
          <cell r="AE39">
            <v>0</v>
          </cell>
        </row>
        <row r="40">
          <cell r="A40" t="str">
            <v>Segovia</v>
          </cell>
          <cell r="B40">
            <v>12</v>
          </cell>
          <cell r="C40">
            <v>15.768725361366622</v>
          </cell>
          <cell r="D40">
            <v>11</v>
          </cell>
          <cell r="E40">
            <v>15.32033426183844</v>
          </cell>
          <cell r="F40">
            <v>10</v>
          </cell>
          <cell r="G40">
            <v>17.421602787456447</v>
          </cell>
          <cell r="H40">
            <v>9</v>
          </cell>
          <cell r="I40">
            <v>15.463917525773196</v>
          </cell>
          <cell r="J40">
            <v>9</v>
          </cell>
          <cell r="K40">
            <v>13.953488372093023</v>
          </cell>
          <cell r="L40">
            <v>3</v>
          </cell>
          <cell r="M40">
            <v>4.665629860031105</v>
          </cell>
          <cell r="N40">
            <v>9</v>
          </cell>
          <cell r="O40">
            <v>13.803680981595091</v>
          </cell>
          <cell r="P40">
            <v>9</v>
          </cell>
          <cell r="Q40">
            <v>12.931034482758621</v>
          </cell>
          <cell r="R40">
            <v>5</v>
          </cell>
          <cell r="S40">
            <v>8.9126559714795004</v>
          </cell>
          <cell r="T40">
            <v>5</v>
          </cell>
          <cell r="U40">
            <v>10.224948875255624</v>
          </cell>
          <cell r="V40">
            <v>3</v>
          </cell>
          <cell r="W40">
            <v>5.5045871559633035</v>
          </cell>
          <cell r="X40">
            <v>3</v>
          </cell>
          <cell r="Y40">
            <v>5.5555555555555554</v>
          </cell>
          <cell r="Z40">
            <v>3</v>
          </cell>
          <cell r="AA40">
            <v>5.4446460980036298</v>
          </cell>
          <cell r="AB40">
            <v>5</v>
          </cell>
          <cell r="AC40">
            <v>7.716049382716049</v>
          </cell>
          <cell r="AD40">
            <v>5</v>
          </cell>
          <cell r="AE40">
            <v>8.4602368866328259</v>
          </cell>
        </row>
        <row r="41">
          <cell r="A41" t="str">
            <v>Vegachí</v>
          </cell>
          <cell r="B41">
            <v>4</v>
          </cell>
          <cell r="C41">
            <v>14.652014652014651</v>
          </cell>
          <cell r="D41">
            <v>6</v>
          </cell>
          <cell r="E41">
            <v>23.904382470119522</v>
          </cell>
          <cell r="F41">
            <v>7</v>
          </cell>
          <cell r="G41">
            <v>30.434782608695652</v>
          </cell>
          <cell r="H41">
            <v>5</v>
          </cell>
          <cell r="I41">
            <v>21.929824561403507</v>
          </cell>
          <cell r="J41">
            <v>1</v>
          </cell>
          <cell r="K41">
            <v>5.0761421319796947</v>
          </cell>
          <cell r="L41">
            <v>3</v>
          </cell>
          <cell r="M41">
            <v>13.698630136986301</v>
          </cell>
          <cell r="N41">
            <v>1</v>
          </cell>
          <cell r="O41">
            <v>4.7169811320754711</v>
          </cell>
          <cell r="P41">
            <v>2</v>
          </cell>
          <cell r="Q41">
            <v>9.9009900990099009</v>
          </cell>
          <cell r="R41">
            <v>0</v>
          </cell>
          <cell r="S41">
            <v>0</v>
          </cell>
          <cell r="T41">
            <v>5</v>
          </cell>
          <cell r="U41">
            <v>28.409090909090907</v>
          </cell>
          <cell r="V41">
            <v>1</v>
          </cell>
          <cell r="W41">
            <v>5.7142857142857144</v>
          </cell>
          <cell r="X41">
            <v>1</v>
          </cell>
          <cell r="Y41">
            <v>6.8965517241379306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2</v>
          </cell>
          <cell r="AE41">
            <v>11.904761904761903</v>
          </cell>
        </row>
        <row r="42">
          <cell r="A42" t="str">
            <v>Yali</v>
          </cell>
          <cell r="B42">
            <v>0</v>
          </cell>
          <cell r="C42">
            <v>0</v>
          </cell>
          <cell r="D42">
            <v>1</v>
          </cell>
          <cell r="E42">
            <v>11.494252873563218</v>
          </cell>
          <cell r="F42">
            <v>0</v>
          </cell>
          <cell r="G42">
            <v>0</v>
          </cell>
          <cell r="H42">
            <v>2</v>
          </cell>
          <cell r="I42">
            <v>19.230769230769234</v>
          </cell>
          <cell r="J42">
            <v>1</v>
          </cell>
          <cell r="K42">
            <v>11.363636363636363</v>
          </cell>
          <cell r="L42">
            <v>2</v>
          </cell>
          <cell r="M42">
            <v>23.255813953488371</v>
          </cell>
          <cell r="N42">
            <v>1</v>
          </cell>
          <cell r="O42">
            <v>11.627906976744185</v>
          </cell>
          <cell r="P42">
            <v>0</v>
          </cell>
          <cell r="Q42">
            <v>0</v>
          </cell>
          <cell r="R42">
            <v>2</v>
          </cell>
          <cell r="S42">
            <v>27.397260273972602</v>
          </cell>
          <cell r="T42">
            <v>0</v>
          </cell>
          <cell r="U42">
            <v>0</v>
          </cell>
          <cell r="V42">
            <v>1</v>
          </cell>
          <cell r="W42">
            <v>12.5</v>
          </cell>
          <cell r="X42">
            <v>1</v>
          </cell>
          <cell r="Y42">
            <v>14.084507042253522</v>
          </cell>
          <cell r="Z42">
            <v>2</v>
          </cell>
          <cell r="AA42">
            <v>29.850746268656717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A43" t="str">
            <v>Yolombó</v>
          </cell>
          <cell r="B43">
            <v>6</v>
          </cell>
          <cell r="C43">
            <v>14.388489208633095</v>
          </cell>
          <cell r="D43">
            <v>7</v>
          </cell>
          <cell r="E43">
            <v>19.774011299435031</v>
          </cell>
          <cell r="F43">
            <v>9</v>
          </cell>
          <cell r="G43">
            <v>23.49869451697128</v>
          </cell>
          <cell r="H43">
            <v>4</v>
          </cell>
          <cell r="I43">
            <v>9.9750623441396513</v>
          </cell>
          <cell r="J43">
            <v>2</v>
          </cell>
          <cell r="K43">
            <v>5.4347826086956523</v>
          </cell>
          <cell r="L43">
            <v>4</v>
          </cell>
          <cell r="M43">
            <v>15.686274509803921</v>
          </cell>
          <cell r="N43">
            <v>3</v>
          </cell>
          <cell r="O43">
            <v>13.215859030837004</v>
          </cell>
          <cell r="P43">
            <v>2</v>
          </cell>
          <cell r="Q43">
            <v>9.3023255813953494</v>
          </cell>
          <cell r="R43">
            <v>0</v>
          </cell>
          <cell r="S43">
            <v>0</v>
          </cell>
          <cell r="T43">
            <v>1</v>
          </cell>
          <cell r="U43">
            <v>3.90625</v>
          </cell>
          <cell r="V43">
            <v>4</v>
          </cell>
          <cell r="W43">
            <v>17.621145374449341</v>
          </cell>
          <cell r="X43">
            <v>0</v>
          </cell>
          <cell r="Y43">
            <v>0</v>
          </cell>
          <cell r="Z43">
            <v>4</v>
          </cell>
          <cell r="AA43">
            <v>16.326530612244898</v>
          </cell>
          <cell r="AB43">
            <v>1</v>
          </cell>
          <cell r="AC43">
            <v>4.7169811320754711</v>
          </cell>
          <cell r="AD43">
            <v>0</v>
          </cell>
          <cell r="AE43">
            <v>0</v>
          </cell>
        </row>
        <row r="44">
          <cell r="A44" t="str">
            <v>OCCIDENTE</v>
          </cell>
          <cell r="B44">
            <v>48</v>
          </cell>
          <cell r="C44">
            <v>14.773776546629731</v>
          </cell>
          <cell r="D44">
            <v>43</v>
          </cell>
          <cell r="E44">
            <v>13.483850736908122</v>
          </cell>
          <cell r="F44">
            <v>51</v>
          </cell>
          <cell r="G44">
            <v>17.394270122783084</v>
          </cell>
          <cell r="H44">
            <v>45</v>
          </cell>
          <cell r="I44">
            <v>15.630427231677665</v>
          </cell>
          <cell r="J44">
            <v>33</v>
          </cell>
          <cell r="K44">
            <v>12.835472578763126</v>
          </cell>
          <cell r="L44">
            <v>32</v>
          </cell>
          <cell r="M44">
            <v>12.246460007654038</v>
          </cell>
          <cell r="N44">
            <v>27</v>
          </cell>
          <cell r="O44">
            <v>11.175496688741722</v>
          </cell>
          <cell r="P44">
            <v>29</v>
          </cell>
          <cell r="Q44">
            <v>11.660635303578609</v>
          </cell>
          <cell r="R44">
            <v>29</v>
          </cell>
          <cell r="S44">
            <v>12.575888985255855</v>
          </cell>
          <cell r="T44">
            <v>26</v>
          </cell>
          <cell r="U44">
            <v>10.677618069815194</v>
          </cell>
          <cell r="V44">
            <v>36</v>
          </cell>
          <cell r="W44">
            <v>15.852047556142669</v>
          </cell>
          <cell r="X44">
            <v>21</v>
          </cell>
          <cell r="Y44">
            <v>8.8235294117647065</v>
          </cell>
          <cell r="Z44">
            <v>24</v>
          </cell>
          <cell r="AA44">
            <v>9.7640358014646047</v>
          </cell>
          <cell r="AB44">
            <v>21</v>
          </cell>
          <cell r="AC44">
            <v>9.8176718092566624</v>
          </cell>
          <cell r="AD44">
            <v>22</v>
          </cell>
          <cell r="AE44">
            <v>10.628019323671499</v>
          </cell>
        </row>
        <row r="45">
          <cell r="A45" t="str">
            <v>Abriaqui</v>
          </cell>
          <cell r="B45">
            <v>1</v>
          </cell>
          <cell r="C45">
            <v>30.303030303030305</v>
          </cell>
          <cell r="D45">
            <v>0</v>
          </cell>
          <cell r="E45">
            <v>0</v>
          </cell>
          <cell r="F45">
            <v>1</v>
          </cell>
          <cell r="G45">
            <v>45.454545454545453</v>
          </cell>
          <cell r="H45">
            <v>1</v>
          </cell>
          <cell r="I45">
            <v>37.037037037037038</v>
          </cell>
          <cell r="J45">
            <v>1</v>
          </cell>
          <cell r="K45">
            <v>47.619047619047613</v>
          </cell>
          <cell r="L45">
            <v>0</v>
          </cell>
          <cell r="M45">
            <v>0</v>
          </cell>
          <cell r="N45">
            <v>1</v>
          </cell>
          <cell r="O45">
            <v>33.333333333333336</v>
          </cell>
          <cell r="P45">
            <v>2</v>
          </cell>
          <cell r="Q45">
            <v>64.516129032258064</v>
          </cell>
          <cell r="R45">
            <v>0</v>
          </cell>
          <cell r="S45">
            <v>0</v>
          </cell>
          <cell r="T45">
            <v>1</v>
          </cell>
          <cell r="U45">
            <v>37.037037037037038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Anza</v>
          </cell>
          <cell r="B46">
            <v>3</v>
          </cell>
          <cell r="C46">
            <v>23.076923076923077</v>
          </cell>
          <cell r="D46">
            <v>2</v>
          </cell>
          <cell r="E46">
            <v>14.705882352941176</v>
          </cell>
          <cell r="F46">
            <v>2</v>
          </cell>
          <cell r="G46">
            <v>15.267175572519083</v>
          </cell>
          <cell r="H46">
            <v>0</v>
          </cell>
          <cell r="I46">
            <v>0</v>
          </cell>
          <cell r="J46">
            <v>2</v>
          </cell>
          <cell r="K46">
            <v>16.393442622950822</v>
          </cell>
          <cell r="L46">
            <v>3</v>
          </cell>
          <cell r="M46">
            <v>31.25</v>
          </cell>
          <cell r="N46">
            <v>1</v>
          </cell>
          <cell r="O46">
            <v>9.9009900990099009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21.276595744680851</v>
          </cell>
          <cell r="V46">
            <v>1</v>
          </cell>
          <cell r="W46">
            <v>11.363636363636363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11.76470588235294</v>
          </cell>
          <cell r="AD46">
            <v>1</v>
          </cell>
          <cell r="AE46">
            <v>10.989010989010989</v>
          </cell>
        </row>
        <row r="47">
          <cell r="A47" t="str">
            <v>Armenia</v>
          </cell>
          <cell r="B47">
            <v>0</v>
          </cell>
          <cell r="C47">
            <v>0</v>
          </cell>
          <cell r="D47">
            <v>3</v>
          </cell>
          <cell r="E47">
            <v>38.461538461538467</v>
          </cell>
          <cell r="F47">
            <v>0</v>
          </cell>
          <cell r="G47">
            <v>0</v>
          </cell>
          <cell r="H47">
            <v>1</v>
          </cell>
          <cell r="I47">
            <v>17.857142857142858</v>
          </cell>
          <cell r="J47">
            <v>0</v>
          </cell>
          <cell r="K47">
            <v>0</v>
          </cell>
          <cell r="L47">
            <v>1</v>
          </cell>
          <cell r="M47">
            <v>18.867924528301884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25</v>
          </cell>
          <cell r="V47">
            <v>1</v>
          </cell>
          <cell r="W47">
            <v>25.641025641025639</v>
          </cell>
          <cell r="X47">
            <v>1</v>
          </cell>
          <cell r="Y47">
            <v>43.478260869565219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Buritica</v>
          </cell>
          <cell r="B48">
            <v>1</v>
          </cell>
          <cell r="C48">
            <v>7.4626865671641793</v>
          </cell>
          <cell r="D48">
            <v>0</v>
          </cell>
          <cell r="E48">
            <v>0</v>
          </cell>
          <cell r="F48">
            <v>3</v>
          </cell>
          <cell r="G48">
            <v>26.548672566371682</v>
          </cell>
          <cell r="H48">
            <v>1</v>
          </cell>
          <cell r="I48">
            <v>8.1300813008130088</v>
          </cell>
          <cell r="J48">
            <v>0</v>
          </cell>
          <cell r="K48">
            <v>0</v>
          </cell>
          <cell r="L48">
            <v>3</v>
          </cell>
          <cell r="M48">
            <v>24.793388429752067</v>
          </cell>
          <cell r="N48">
            <v>0</v>
          </cell>
          <cell r="O48">
            <v>0</v>
          </cell>
          <cell r="P48">
            <v>2</v>
          </cell>
          <cell r="Q48">
            <v>19.417475728155338</v>
          </cell>
          <cell r="R48">
            <v>1</v>
          </cell>
          <cell r="S48">
            <v>9.3457943925233646</v>
          </cell>
          <cell r="T48">
            <v>2</v>
          </cell>
          <cell r="U48">
            <v>18.348623853211009</v>
          </cell>
          <cell r="V48">
            <v>2</v>
          </cell>
          <cell r="W48">
            <v>21.739130434782609</v>
          </cell>
          <cell r="X48">
            <v>2</v>
          </cell>
          <cell r="Y48">
            <v>16.949152542372882</v>
          </cell>
          <cell r="Z48">
            <v>1</v>
          </cell>
          <cell r="AA48">
            <v>10.101010101010102</v>
          </cell>
          <cell r="AB48">
            <v>0</v>
          </cell>
          <cell r="AC48">
            <v>0</v>
          </cell>
          <cell r="AD48">
            <v>3</v>
          </cell>
          <cell r="AE48">
            <v>31.578947368421055</v>
          </cell>
        </row>
        <row r="49">
          <cell r="A49" t="str">
            <v>Caicedo</v>
          </cell>
          <cell r="B49">
            <v>4</v>
          </cell>
          <cell r="C49">
            <v>23.52941176470588</v>
          </cell>
          <cell r="D49">
            <v>1</v>
          </cell>
          <cell r="E49">
            <v>6.4102564102564097</v>
          </cell>
          <cell r="F49">
            <v>3</v>
          </cell>
          <cell r="G49">
            <v>18.18181818181818</v>
          </cell>
          <cell r="H49">
            <v>3</v>
          </cell>
          <cell r="I49">
            <v>19.35483870967742</v>
          </cell>
          <cell r="J49">
            <v>3</v>
          </cell>
          <cell r="K49">
            <v>25</v>
          </cell>
          <cell r="L49">
            <v>0</v>
          </cell>
          <cell r="M49">
            <v>0</v>
          </cell>
          <cell r="N49">
            <v>3</v>
          </cell>
          <cell r="O49">
            <v>24.390243902439025</v>
          </cell>
          <cell r="P49">
            <v>2</v>
          </cell>
          <cell r="Q49">
            <v>19.230769230769234</v>
          </cell>
          <cell r="R49">
            <v>1</v>
          </cell>
          <cell r="S49">
            <v>11.904761904761903</v>
          </cell>
          <cell r="T49">
            <v>0</v>
          </cell>
          <cell r="U49">
            <v>0</v>
          </cell>
          <cell r="V49">
            <v>1</v>
          </cell>
          <cell r="W49">
            <v>9.0090090090090094</v>
          </cell>
          <cell r="X49">
            <v>4</v>
          </cell>
          <cell r="Y49">
            <v>32.258064516129032</v>
          </cell>
          <cell r="Z49">
            <v>1</v>
          </cell>
          <cell r="AA49">
            <v>8.4745762711864412</v>
          </cell>
          <cell r="AB49">
            <v>3</v>
          </cell>
          <cell r="AC49">
            <v>32.608695652173914</v>
          </cell>
          <cell r="AD49">
            <v>0</v>
          </cell>
          <cell r="AE49">
            <v>0</v>
          </cell>
        </row>
        <row r="50">
          <cell r="A50" t="str">
            <v>Cañasgordas</v>
          </cell>
          <cell r="B50">
            <v>4</v>
          </cell>
          <cell r="C50">
            <v>15.444015444015445</v>
          </cell>
          <cell r="D50">
            <v>2</v>
          </cell>
          <cell r="E50">
            <v>8</v>
          </cell>
          <cell r="F50">
            <v>3</v>
          </cell>
          <cell r="G50">
            <v>12.875536480686696</v>
          </cell>
          <cell r="H50">
            <v>4</v>
          </cell>
          <cell r="I50">
            <v>21.052631578947366</v>
          </cell>
          <cell r="J50">
            <v>2</v>
          </cell>
          <cell r="K50">
            <v>10.989010989010989</v>
          </cell>
          <cell r="L50">
            <v>2</v>
          </cell>
          <cell r="M50">
            <v>10.471204188481677</v>
          </cell>
          <cell r="N50">
            <v>2</v>
          </cell>
          <cell r="O50">
            <v>10.928961748633879</v>
          </cell>
          <cell r="P50">
            <v>1</v>
          </cell>
          <cell r="Q50">
            <v>5.1282051282051286</v>
          </cell>
          <cell r="R50">
            <v>4</v>
          </cell>
          <cell r="S50">
            <v>21.978021978021978</v>
          </cell>
          <cell r="T50">
            <v>2</v>
          </cell>
          <cell r="U50">
            <v>10.869565217391305</v>
          </cell>
          <cell r="V50">
            <v>4</v>
          </cell>
          <cell r="W50">
            <v>21.390374331550802</v>
          </cell>
          <cell r="X50">
            <v>0</v>
          </cell>
          <cell r="Y50">
            <v>0</v>
          </cell>
          <cell r="Z50">
            <v>1</v>
          </cell>
          <cell r="AA50">
            <v>6.3291139240506329</v>
          </cell>
          <cell r="AB50">
            <v>0</v>
          </cell>
          <cell r="AC50">
            <v>0</v>
          </cell>
          <cell r="AD50">
            <v>1</v>
          </cell>
          <cell r="AE50">
            <v>6.8027210884353737</v>
          </cell>
        </row>
        <row r="51">
          <cell r="A51" t="str">
            <v>Dabeiba</v>
          </cell>
          <cell r="B51">
            <v>14</v>
          </cell>
          <cell r="C51">
            <v>47.781569965870311</v>
          </cell>
          <cell r="D51">
            <v>8</v>
          </cell>
          <cell r="E51">
            <v>26.578073089700997</v>
          </cell>
          <cell r="F51">
            <v>12</v>
          </cell>
          <cell r="G51">
            <v>39.215686274509807</v>
          </cell>
          <cell r="H51">
            <v>3</v>
          </cell>
          <cell r="I51">
            <v>9.0090090090090094</v>
          </cell>
          <cell r="J51">
            <v>2</v>
          </cell>
          <cell r="K51">
            <v>7.8740157480314963</v>
          </cell>
          <cell r="L51">
            <v>3</v>
          </cell>
          <cell r="M51">
            <v>11.029411764705882</v>
          </cell>
          <cell r="N51">
            <v>2</v>
          </cell>
          <cell r="O51">
            <v>8.7336244541484707</v>
          </cell>
          <cell r="P51">
            <v>9</v>
          </cell>
          <cell r="Q51">
            <v>30.612244897959183</v>
          </cell>
          <cell r="R51">
            <v>5</v>
          </cell>
          <cell r="S51">
            <v>19.011406844106464</v>
          </cell>
          <cell r="T51">
            <v>3</v>
          </cell>
          <cell r="U51">
            <v>10.380622837370241</v>
          </cell>
          <cell r="V51">
            <v>5</v>
          </cell>
          <cell r="W51">
            <v>19.157088122605362</v>
          </cell>
          <cell r="X51">
            <v>3</v>
          </cell>
          <cell r="Y51">
            <v>10.416666666666666</v>
          </cell>
          <cell r="Z51">
            <v>8</v>
          </cell>
          <cell r="AA51">
            <v>24.691358024691358</v>
          </cell>
          <cell r="AB51">
            <v>4</v>
          </cell>
          <cell r="AC51">
            <v>13.986013986013987</v>
          </cell>
          <cell r="AD51">
            <v>1</v>
          </cell>
          <cell r="AE51">
            <v>4.0816326530612246</v>
          </cell>
        </row>
        <row r="52">
          <cell r="A52" t="str">
            <v>Ebejico</v>
          </cell>
          <cell r="B52">
            <v>1</v>
          </cell>
          <cell r="C52">
            <v>4.8076923076923084</v>
          </cell>
          <cell r="D52">
            <v>0</v>
          </cell>
          <cell r="E52">
            <v>0</v>
          </cell>
          <cell r="F52">
            <v>2</v>
          </cell>
          <cell r="G52">
            <v>13.605442176870747</v>
          </cell>
          <cell r="H52">
            <v>2</v>
          </cell>
          <cell r="I52">
            <v>12.345679012345679</v>
          </cell>
          <cell r="J52">
            <v>1</v>
          </cell>
          <cell r="K52">
            <v>7.4074074074074074</v>
          </cell>
          <cell r="L52">
            <v>1</v>
          </cell>
          <cell r="M52">
            <v>7.8740157480314963</v>
          </cell>
          <cell r="N52">
            <v>1</v>
          </cell>
          <cell r="O52">
            <v>8.6206896551724128</v>
          </cell>
          <cell r="P52">
            <v>0</v>
          </cell>
          <cell r="Q52">
            <v>0</v>
          </cell>
          <cell r="R52">
            <v>1</v>
          </cell>
          <cell r="S52">
            <v>9.6153846153846168</v>
          </cell>
          <cell r="T52">
            <v>1</v>
          </cell>
          <cell r="U52">
            <v>11.111111111111111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10</v>
          </cell>
          <cell r="AD52">
            <v>1</v>
          </cell>
          <cell r="AE52">
            <v>12.5</v>
          </cell>
        </row>
        <row r="53">
          <cell r="A53" t="str">
            <v>Frontino</v>
          </cell>
          <cell r="B53">
            <v>2</v>
          </cell>
          <cell r="C53">
            <v>5.8823529411764701</v>
          </cell>
          <cell r="D53">
            <v>4</v>
          </cell>
          <cell r="E53">
            <v>10.695187165775401</v>
          </cell>
          <cell r="F53">
            <v>6</v>
          </cell>
          <cell r="G53">
            <v>23.076923076923077</v>
          </cell>
          <cell r="H53">
            <v>13</v>
          </cell>
          <cell r="I53">
            <v>42.483660130718953</v>
          </cell>
          <cell r="J53">
            <v>6</v>
          </cell>
          <cell r="K53">
            <v>24.390243902439025</v>
          </cell>
          <cell r="L53">
            <v>3</v>
          </cell>
          <cell r="M53">
            <v>9.8684210526315788</v>
          </cell>
          <cell r="N53">
            <v>4</v>
          </cell>
          <cell r="O53">
            <v>14.285714285714285</v>
          </cell>
          <cell r="P53">
            <v>2</v>
          </cell>
          <cell r="Q53">
            <v>6.756756756756757</v>
          </cell>
          <cell r="R53">
            <v>5</v>
          </cell>
          <cell r="S53">
            <v>18.18181818181818</v>
          </cell>
          <cell r="T53">
            <v>7</v>
          </cell>
          <cell r="U53">
            <v>26.217228464419478</v>
          </cell>
          <cell r="V53">
            <v>10</v>
          </cell>
          <cell r="W53">
            <v>44.247787610619469</v>
          </cell>
          <cell r="X53">
            <v>4</v>
          </cell>
          <cell r="Y53">
            <v>15.936254980079681</v>
          </cell>
          <cell r="Z53">
            <v>3</v>
          </cell>
          <cell r="AA53">
            <v>12.987012987012989</v>
          </cell>
          <cell r="AB53">
            <v>4</v>
          </cell>
          <cell r="AC53">
            <v>17.241379310344826</v>
          </cell>
          <cell r="AD53">
            <v>6</v>
          </cell>
          <cell r="AE53">
            <v>26.905829596412559</v>
          </cell>
        </row>
        <row r="54">
          <cell r="A54" t="str">
            <v>Giraldo</v>
          </cell>
          <cell r="B54">
            <v>2</v>
          </cell>
          <cell r="C54">
            <v>32.258064516129032</v>
          </cell>
          <cell r="D54">
            <v>2</v>
          </cell>
          <cell r="E54">
            <v>29.411764705882351</v>
          </cell>
          <cell r="F54">
            <v>0</v>
          </cell>
          <cell r="G54">
            <v>0</v>
          </cell>
          <cell r="H54">
            <v>1</v>
          </cell>
          <cell r="I54">
            <v>14.084507042253522</v>
          </cell>
          <cell r="J54">
            <v>1</v>
          </cell>
          <cell r="K54">
            <v>13.513513513513514</v>
          </cell>
          <cell r="L54">
            <v>1</v>
          </cell>
          <cell r="M54">
            <v>14.705882352941176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16.949152542372882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16.666666666666668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55" t="str">
            <v>Heliconia</v>
          </cell>
          <cell r="B55">
            <v>1</v>
          </cell>
          <cell r="C55">
            <v>9.8039215686274517</v>
          </cell>
          <cell r="D55">
            <v>1</v>
          </cell>
          <cell r="E55">
            <v>9.9009900990099009</v>
          </cell>
          <cell r="F55">
            <v>1</v>
          </cell>
          <cell r="G55">
            <v>14.285714285714285</v>
          </cell>
          <cell r="H55">
            <v>1</v>
          </cell>
          <cell r="I55">
            <v>13.698630136986301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  <cell r="O55">
            <v>18.518518518518519</v>
          </cell>
          <cell r="P55">
            <v>1</v>
          </cell>
          <cell r="Q55">
            <v>19.230769230769234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56" t="str">
            <v>Liborina</v>
          </cell>
          <cell r="B56">
            <v>1</v>
          </cell>
          <cell r="C56">
            <v>5.3191489361702127</v>
          </cell>
          <cell r="D56">
            <v>1</v>
          </cell>
          <cell r="E56">
            <v>5.7803468208092479</v>
          </cell>
          <cell r="F56">
            <v>3</v>
          </cell>
          <cell r="G56">
            <v>17.341040462427745</v>
          </cell>
          <cell r="H56">
            <v>2</v>
          </cell>
          <cell r="I56">
            <v>13.245033112582782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</v>
          </cell>
          <cell r="O56">
            <v>7.8740157480314963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11.363636363636363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</v>
          </cell>
          <cell r="AA56">
            <v>9.4339622641509422</v>
          </cell>
          <cell r="AB56">
            <v>2</v>
          </cell>
          <cell r="AC56">
            <v>25.641025641025639</v>
          </cell>
          <cell r="AD56">
            <v>0</v>
          </cell>
          <cell r="AE56">
            <v>0</v>
          </cell>
        </row>
        <row r="57">
          <cell r="A57" t="str">
            <v>Olaya</v>
          </cell>
          <cell r="B57">
            <v>0</v>
          </cell>
          <cell r="C57">
            <v>0</v>
          </cell>
          <cell r="D57">
            <v>1</v>
          </cell>
          <cell r="E57">
            <v>25</v>
          </cell>
          <cell r="F57">
            <v>1</v>
          </cell>
          <cell r="G57">
            <v>22.727272727272727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47.619047619047613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</v>
          </cell>
          <cell r="Y57">
            <v>55.55555555555555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58" t="str">
            <v>Peque</v>
          </cell>
          <cell r="B58">
            <v>3</v>
          </cell>
          <cell r="C58">
            <v>25</v>
          </cell>
          <cell r="D58">
            <v>1</v>
          </cell>
          <cell r="E58">
            <v>9.5238095238095255</v>
          </cell>
          <cell r="F58">
            <v>2</v>
          </cell>
          <cell r="G58">
            <v>20.408163265306122</v>
          </cell>
          <cell r="H58">
            <v>2</v>
          </cell>
          <cell r="I58">
            <v>22.222222222222221</v>
          </cell>
          <cell r="J58">
            <v>0</v>
          </cell>
          <cell r="K58">
            <v>0</v>
          </cell>
          <cell r="L58">
            <v>3</v>
          </cell>
          <cell r="M58">
            <v>32.258064516129032</v>
          </cell>
          <cell r="N58">
            <v>0</v>
          </cell>
          <cell r="O58">
            <v>0</v>
          </cell>
          <cell r="P58">
            <v>2</v>
          </cell>
          <cell r="Q58">
            <v>17.857142857142858</v>
          </cell>
          <cell r="R58">
            <v>1</v>
          </cell>
          <cell r="S58">
            <v>10.309278350515465</v>
          </cell>
          <cell r="T58">
            <v>0</v>
          </cell>
          <cell r="U58">
            <v>0</v>
          </cell>
          <cell r="V58">
            <v>1</v>
          </cell>
          <cell r="W58">
            <v>10.309278350515465</v>
          </cell>
          <cell r="X58">
            <v>2</v>
          </cell>
          <cell r="Y58">
            <v>18.348623853211009</v>
          </cell>
          <cell r="Z58">
            <v>3</v>
          </cell>
          <cell r="AA58">
            <v>24.590163934426229</v>
          </cell>
          <cell r="AB58">
            <v>0</v>
          </cell>
          <cell r="AC58">
            <v>0</v>
          </cell>
          <cell r="AD58">
            <v>1</v>
          </cell>
          <cell r="AE58">
            <v>12.195121951219512</v>
          </cell>
        </row>
        <row r="59">
          <cell r="A59" t="str">
            <v>Sabanalarga</v>
          </cell>
          <cell r="B59">
            <v>2</v>
          </cell>
          <cell r="C59">
            <v>12.269938650306749</v>
          </cell>
          <cell r="D59">
            <v>4</v>
          </cell>
          <cell r="E59">
            <v>27.397260273972602</v>
          </cell>
          <cell r="F59">
            <v>2</v>
          </cell>
          <cell r="G59">
            <v>12.987012987012989</v>
          </cell>
          <cell r="H59">
            <v>2</v>
          </cell>
          <cell r="I59">
            <v>16.806722689075631</v>
          </cell>
          <cell r="J59">
            <v>4</v>
          </cell>
          <cell r="K59">
            <v>24.242424242424242</v>
          </cell>
          <cell r="L59">
            <v>5</v>
          </cell>
          <cell r="M59">
            <v>26.881720430107528</v>
          </cell>
          <cell r="N59">
            <v>2</v>
          </cell>
          <cell r="O59">
            <v>13.698630136986301</v>
          </cell>
          <cell r="P59">
            <v>2</v>
          </cell>
          <cell r="Q59">
            <v>14.084507042253522</v>
          </cell>
          <cell r="R59">
            <v>2</v>
          </cell>
          <cell r="S59">
            <v>15.748031496062993</v>
          </cell>
          <cell r="T59">
            <v>1</v>
          </cell>
          <cell r="U59">
            <v>8</v>
          </cell>
          <cell r="V59">
            <v>1</v>
          </cell>
          <cell r="W59">
            <v>10.638297872340425</v>
          </cell>
          <cell r="X59">
            <v>0</v>
          </cell>
          <cell r="Y59">
            <v>0</v>
          </cell>
          <cell r="Z59">
            <v>2</v>
          </cell>
          <cell r="AA59">
            <v>14.388489208633095</v>
          </cell>
          <cell r="AB59">
            <v>3</v>
          </cell>
          <cell r="AC59">
            <v>28.037383177570092</v>
          </cell>
          <cell r="AD59">
            <v>1</v>
          </cell>
          <cell r="AE59">
            <v>9.6153846153846168</v>
          </cell>
        </row>
        <row r="60">
          <cell r="A60" t="str">
            <v>San Jerónimo</v>
          </cell>
          <cell r="B60">
            <v>3</v>
          </cell>
          <cell r="C60">
            <v>16.483516483516485</v>
          </cell>
          <cell r="D60">
            <v>3</v>
          </cell>
          <cell r="E60">
            <v>16.853932584269664</v>
          </cell>
          <cell r="F60">
            <v>2</v>
          </cell>
          <cell r="G60">
            <v>12.345679012345679</v>
          </cell>
          <cell r="H60">
            <v>4</v>
          </cell>
          <cell r="I60">
            <v>22.988505747126435</v>
          </cell>
          <cell r="J60">
            <v>4</v>
          </cell>
          <cell r="K60">
            <v>29.850746268656717</v>
          </cell>
          <cell r="L60">
            <v>3</v>
          </cell>
          <cell r="M60">
            <v>20.408163265306122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2</v>
          </cell>
          <cell r="S60">
            <v>14.705882352941176</v>
          </cell>
          <cell r="T60">
            <v>1</v>
          </cell>
          <cell r="U60">
            <v>7.042253521126761</v>
          </cell>
          <cell r="V60">
            <v>2</v>
          </cell>
          <cell r="W60">
            <v>16.129032258064516</v>
          </cell>
          <cell r="X60">
            <v>0</v>
          </cell>
          <cell r="Y60">
            <v>0</v>
          </cell>
          <cell r="Z60">
            <v>1</v>
          </cell>
          <cell r="AA60">
            <v>7.1428571428571423</v>
          </cell>
          <cell r="AB60">
            <v>1</v>
          </cell>
          <cell r="AC60">
            <v>7.2463768115942031</v>
          </cell>
          <cell r="AD60">
            <v>0</v>
          </cell>
          <cell r="AE60">
            <v>0</v>
          </cell>
        </row>
        <row r="61">
          <cell r="A61" t="str">
            <v>Santa Fe de Antioquia</v>
          </cell>
          <cell r="B61">
            <v>4</v>
          </cell>
          <cell r="C61">
            <v>10.050251256281408</v>
          </cell>
          <cell r="D61">
            <v>2</v>
          </cell>
          <cell r="E61">
            <v>4.9382716049382713</v>
          </cell>
          <cell r="F61">
            <v>6</v>
          </cell>
          <cell r="G61">
            <v>14.563106796116505</v>
          </cell>
          <cell r="H61">
            <v>3</v>
          </cell>
          <cell r="I61">
            <v>7.8125</v>
          </cell>
          <cell r="J61">
            <v>5</v>
          </cell>
          <cell r="K61">
            <v>15.151515151515152</v>
          </cell>
          <cell r="L61">
            <v>1</v>
          </cell>
          <cell r="M61">
            <v>3.0211480362537766</v>
          </cell>
          <cell r="N61">
            <v>8</v>
          </cell>
          <cell r="O61">
            <v>27.777777777777775</v>
          </cell>
          <cell r="P61">
            <v>2</v>
          </cell>
          <cell r="Q61">
            <v>6.309148264984227</v>
          </cell>
          <cell r="R61">
            <v>2</v>
          </cell>
          <cell r="S61">
            <v>6.8965517241379306</v>
          </cell>
          <cell r="T61">
            <v>2</v>
          </cell>
          <cell r="U61">
            <v>5.0632911392405067</v>
          </cell>
          <cell r="V61">
            <v>6</v>
          </cell>
          <cell r="W61">
            <v>14.778325123152708</v>
          </cell>
          <cell r="X61">
            <v>2</v>
          </cell>
          <cell r="Y61">
            <v>5.5096418732782375</v>
          </cell>
          <cell r="Z61">
            <v>1</v>
          </cell>
          <cell r="AA61">
            <v>2.3529411764705879</v>
          </cell>
          <cell r="AB61">
            <v>1</v>
          </cell>
          <cell r="AC61">
            <v>3.0303030303030303</v>
          </cell>
          <cell r="AD61">
            <v>4</v>
          </cell>
          <cell r="AE61">
            <v>12.121212121212121</v>
          </cell>
        </row>
        <row r="62">
          <cell r="A62" t="str">
            <v>Sopetran</v>
          </cell>
          <cell r="B62">
            <v>1</v>
          </cell>
          <cell r="C62">
            <v>4.6511627906976747</v>
          </cell>
          <cell r="D62">
            <v>5</v>
          </cell>
          <cell r="E62">
            <v>24.154589371980677</v>
          </cell>
          <cell r="F62">
            <v>0</v>
          </cell>
          <cell r="G62">
            <v>0</v>
          </cell>
          <cell r="H62">
            <v>1</v>
          </cell>
          <cell r="I62">
            <v>5.6179775280898872</v>
          </cell>
          <cell r="J62">
            <v>1</v>
          </cell>
          <cell r="K62">
            <v>5.3191489361702127</v>
          </cell>
          <cell r="L62">
            <v>1</v>
          </cell>
          <cell r="M62">
            <v>5.9880239520958085</v>
          </cell>
          <cell r="N62">
            <v>0</v>
          </cell>
          <cell r="O62">
            <v>0</v>
          </cell>
          <cell r="P62">
            <v>2</v>
          </cell>
          <cell r="Q62">
            <v>13.333333333333334</v>
          </cell>
          <cell r="R62">
            <v>1</v>
          </cell>
          <cell r="S62">
            <v>6.756756756756757</v>
          </cell>
          <cell r="T62">
            <v>2</v>
          </cell>
          <cell r="U62">
            <v>12.738853503184714</v>
          </cell>
          <cell r="V62">
            <v>0</v>
          </cell>
          <cell r="W62">
            <v>0</v>
          </cell>
          <cell r="X62">
            <v>1</v>
          </cell>
          <cell r="Y62">
            <v>7.518796992481203</v>
          </cell>
          <cell r="Z62">
            <v>1</v>
          </cell>
          <cell r="AA62">
            <v>6.8027210884353737</v>
          </cell>
          <cell r="AB62">
            <v>0</v>
          </cell>
          <cell r="AC62">
            <v>0</v>
          </cell>
          <cell r="AD62">
            <v>2</v>
          </cell>
          <cell r="AE62">
            <v>16</v>
          </cell>
        </row>
        <row r="63">
          <cell r="A63" t="str">
            <v>Uramita</v>
          </cell>
          <cell r="B63">
            <v>1</v>
          </cell>
          <cell r="C63">
            <v>7.042253521126761</v>
          </cell>
          <cell r="D63">
            <v>3</v>
          </cell>
          <cell r="E63">
            <v>22.058823529411764</v>
          </cell>
          <cell r="F63">
            <v>2</v>
          </cell>
          <cell r="G63">
            <v>16.260162601626018</v>
          </cell>
          <cell r="H63">
            <v>1</v>
          </cell>
          <cell r="I63">
            <v>7.8125</v>
          </cell>
          <cell r="J63">
            <v>1</v>
          </cell>
          <cell r="K63">
            <v>9.1743119266055047</v>
          </cell>
          <cell r="L63">
            <v>2</v>
          </cell>
          <cell r="M63">
            <v>18.348623853211009</v>
          </cell>
          <cell r="N63">
            <v>1</v>
          </cell>
          <cell r="O63">
            <v>10.869565217391305</v>
          </cell>
          <cell r="P63">
            <v>2</v>
          </cell>
          <cell r="Q63">
            <v>19.047619047619051</v>
          </cell>
          <cell r="R63">
            <v>2</v>
          </cell>
          <cell r="S63">
            <v>20.408163265306122</v>
          </cell>
          <cell r="T63">
            <v>0</v>
          </cell>
          <cell r="U63">
            <v>0</v>
          </cell>
          <cell r="V63">
            <v>2</v>
          </cell>
          <cell r="W63">
            <v>26.315789473684209</v>
          </cell>
          <cell r="X63">
            <v>1</v>
          </cell>
          <cell r="Y63">
            <v>12.195121951219512</v>
          </cell>
          <cell r="Z63">
            <v>0</v>
          </cell>
          <cell r="AA63">
            <v>0</v>
          </cell>
          <cell r="AB63">
            <v>1</v>
          </cell>
          <cell r="AC63">
            <v>13.333333333333334</v>
          </cell>
          <cell r="AD63">
            <v>1</v>
          </cell>
          <cell r="AE63">
            <v>15.625</v>
          </cell>
        </row>
        <row r="64">
          <cell r="A64" t="str">
            <v>NORTE</v>
          </cell>
          <cell r="B64">
            <v>70</v>
          </cell>
          <cell r="C64">
            <v>14.746155466610491</v>
          </cell>
          <cell r="D64">
            <v>68</v>
          </cell>
          <cell r="E64">
            <v>14.505119453924916</v>
          </cell>
          <cell r="F64">
            <v>61</v>
          </cell>
          <cell r="G64">
            <v>13.33041958041958</v>
          </cell>
          <cell r="H64">
            <v>68</v>
          </cell>
          <cell r="I64">
            <v>15.769944341372913</v>
          </cell>
          <cell r="J64">
            <v>52</v>
          </cell>
          <cell r="K64">
            <v>12.996750812296925</v>
          </cell>
          <cell r="L64">
            <v>36</v>
          </cell>
          <cell r="M64">
            <v>9.8738343390016468</v>
          </cell>
          <cell r="N64">
            <v>40</v>
          </cell>
          <cell r="O64">
            <v>11.699327288680902</v>
          </cell>
          <cell r="P64">
            <v>28</v>
          </cell>
          <cell r="Q64">
            <v>8.398320335932814</v>
          </cell>
          <cell r="R64">
            <v>40</v>
          </cell>
          <cell r="S64">
            <v>12.488292226038089</v>
          </cell>
          <cell r="T64">
            <v>30</v>
          </cell>
          <cell r="U64">
            <v>9.5877277085330785</v>
          </cell>
          <cell r="V64">
            <v>22</v>
          </cell>
          <cell r="W64">
            <v>7.3553995319291205</v>
          </cell>
          <cell r="X64">
            <v>28</v>
          </cell>
          <cell r="Y64">
            <v>9.0585571012617283</v>
          </cell>
          <cell r="Z64">
            <v>38</v>
          </cell>
          <cell r="AA64">
            <v>12.624584717607974</v>
          </cell>
          <cell r="AB64">
            <v>33</v>
          </cell>
          <cell r="AC64">
            <v>11.660777385159012</v>
          </cell>
          <cell r="AD64">
            <v>22</v>
          </cell>
          <cell r="AE64">
            <v>8.5238279736536224</v>
          </cell>
        </row>
        <row r="65">
          <cell r="A65" t="str">
            <v>Angostura</v>
          </cell>
          <cell r="B65">
            <v>2</v>
          </cell>
          <cell r="C65">
            <v>9.6153846153846168</v>
          </cell>
          <cell r="D65">
            <v>4</v>
          </cell>
          <cell r="E65">
            <v>18.779342723004696</v>
          </cell>
          <cell r="F65">
            <v>5</v>
          </cell>
          <cell r="G65">
            <v>25.906735751295336</v>
          </cell>
          <cell r="H65">
            <v>5</v>
          </cell>
          <cell r="I65">
            <v>27.932960893854748</v>
          </cell>
          <cell r="J65">
            <v>1</v>
          </cell>
          <cell r="K65">
            <v>6.25</v>
          </cell>
          <cell r="L65">
            <v>4</v>
          </cell>
          <cell r="M65">
            <v>25</v>
          </cell>
          <cell r="N65">
            <v>2</v>
          </cell>
          <cell r="O65">
            <v>11.560693641618496</v>
          </cell>
          <cell r="P65">
            <v>1</v>
          </cell>
          <cell r="Q65">
            <v>7.042253521126761</v>
          </cell>
          <cell r="R65">
            <v>2</v>
          </cell>
          <cell r="S65">
            <v>14.388489208633095</v>
          </cell>
          <cell r="T65">
            <v>2</v>
          </cell>
          <cell r="U65">
            <v>13.888888888888888</v>
          </cell>
          <cell r="V65">
            <v>2</v>
          </cell>
          <cell r="W65">
            <v>16.806722689075631</v>
          </cell>
          <cell r="X65">
            <v>2</v>
          </cell>
          <cell r="Y65">
            <v>13.888888888888888</v>
          </cell>
          <cell r="Z65">
            <v>2</v>
          </cell>
          <cell r="AA65">
            <v>16.806722689075631</v>
          </cell>
          <cell r="AB65">
            <v>3</v>
          </cell>
          <cell r="AC65">
            <v>25.423728813559325</v>
          </cell>
          <cell r="AD65">
            <v>2</v>
          </cell>
          <cell r="AE65">
            <v>21.739130434782609</v>
          </cell>
        </row>
        <row r="66">
          <cell r="A66" t="str">
            <v>Belmira</v>
          </cell>
          <cell r="B66">
            <v>4</v>
          </cell>
          <cell r="C66">
            <v>33.333333333333336</v>
          </cell>
          <cell r="D66">
            <v>3</v>
          </cell>
          <cell r="E66">
            <v>28.571428571428569</v>
          </cell>
          <cell r="F66">
            <v>1</v>
          </cell>
          <cell r="G66">
            <v>10.989010989010989</v>
          </cell>
          <cell r="H66">
            <v>0</v>
          </cell>
          <cell r="I66">
            <v>0</v>
          </cell>
          <cell r="J66">
            <v>1</v>
          </cell>
          <cell r="K66">
            <v>14.285714285714285</v>
          </cell>
          <cell r="L66">
            <v>1</v>
          </cell>
          <cell r="M66">
            <v>13.157894736842104</v>
          </cell>
          <cell r="N66">
            <v>1</v>
          </cell>
          <cell r="O66">
            <v>12.987012987012989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</v>
          </cell>
          <cell r="U66">
            <v>16.393442622950822</v>
          </cell>
          <cell r="V66">
            <v>2</v>
          </cell>
          <cell r="W66">
            <v>47.619047619047613</v>
          </cell>
          <cell r="X66">
            <v>2</v>
          </cell>
          <cell r="Y66">
            <v>30.303030303030305</v>
          </cell>
          <cell r="Z66">
            <v>3</v>
          </cell>
          <cell r="AA66">
            <v>52.631578947368418</v>
          </cell>
          <cell r="AB66">
            <v>1</v>
          </cell>
          <cell r="AC66">
            <v>20</v>
          </cell>
          <cell r="AD66">
            <v>0</v>
          </cell>
          <cell r="AE66">
            <v>0</v>
          </cell>
        </row>
        <row r="67">
          <cell r="A67" t="str">
            <v>Briceño</v>
          </cell>
          <cell r="B67">
            <v>3</v>
          </cell>
          <cell r="C67">
            <v>15.151515151515152</v>
          </cell>
          <cell r="D67">
            <v>1</v>
          </cell>
          <cell r="E67">
            <v>4.032258064516129</v>
          </cell>
          <cell r="F67">
            <v>2</v>
          </cell>
          <cell r="G67">
            <v>9.0909090909090899</v>
          </cell>
          <cell r="H67">
            <v>2</v>
          </cell>
          <cell r="I67">
            <v>10.695187165775401</v>
          </cell>
          <cell r="J67">
            <v>3</v>
          </cell>
          <cell r="K67">
            <v>18.75</v>
          </cell>
          <cell r="L67">
            <v>2</v>
          </cell>
          <cell r="M67">
            <v>13.333333333333334</v>
          </cell>
          <cell r="N67">
            <v>4</v>
          </cell>
          <cell r="O67">
            <v>26.845637583892618</v>
          </cell>
          <cell r="P67">
            <v>1</v>
          </cell>
          <cell r="Q67">
            <v>7.518796992481203</v>
          </cell>
          <cell r="R67">
            <v>1</v>
          </cell>
          <cell r="S67">
            <v>7.8740157480314963</v>
          </cell>
          <cell r="T67">
            <v>2</v>
          </cell>
          <cell r="U67">
            <v>16.528925619834713</v>
          </cell>
          <cell r="V67">
            <v>2</v>
          </cell>
          <cell r="W67">
            <v>17.241379310344826</v>
          </cell>
          <cell r="X67">
            <v>0</v>
          </cell>
          <cell r="Y67">
            <v>0</v>
          </cell>
          <cell r="Z67">
            <v>1</v>
          </cell>
          <cell r="AA67">
            <v>10.101010101010102</v>
          </cell>
          <cell r="AB67">
            <v>2</v>
          </cell>
          <cell r="AC67">
            <v>18.867924528301884</v>
          </cell>
          <cell r="AD67">
            <v>1</v>
          </cell>
          <cell r="AE67">
            <v>12.048192771084338</v>
          </cell>
        </row>
        <row r="68">
          <cell r="A68" t="str">
            <v>Campamento</v>
          </cell>
          <cell r="B68">
            <v>4</v>
          </cell>
          <cell r="C68">
            <v>20.408163265306122</v>
          </cell>
          <cell r="D68">
            <v>2</v>
          </cell>
          <cell r="E68">
            <v>12.048192771084338</v>
          </cell>
          <cell r="F68">
            <v>4</v>
          </cell>
          <cell r="G68">
            <v>20.725388601036268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</v>
          </cell>
          <cell r="O68">
            <v>18.867924528301884</v>
          </cell>
          <cell r="P68">
            <v>3</v>
          </cell>
          <cell r="Q68">
            <v>23.4375</v>
          </cell>
          <cell r="R68">
            <v>2</v>
          </cell>
          <cell r="S68">
            <v>17.391304347826086</v>
          </cell>
          <cell r="T68">
            <v>0</v>
          </cell>
          <cell r="U68">
            <v>0</v>
          </cell>
          <cell r="V68">
            <v>1</v>
          </cell>
          <cell r="W68">
            <v>11.111111111111111</v>
          </cell>
          <cell r="X68">
            <v>1</v>
          </cell>
          <cell r="Y68">
            <v>13.157894736842104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10.989010989010989</v>
          </cell>
        </row>
        <row r="69">
          <cell r="A69" t="str">
            <v>Carolina</v>
          </cell>
          <cell r="B69">
            <v>0</v>
          </cell>
          <cell r="C69">
            <v>0</v>
          </cell>
          <cell r="D69">
            <v>2</v>
          </cell>
          <cell r="E69">
            <v>52.631578947368418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70" t="str">
            <v>Donmatias</v>
          </cell>
          <cell r="B70">
            <v>3</v>
          </cell>
          <cell r="C70">
            <v>8.1300813008130088</v>
          </cell>
          <cell r="D70">
            <v>3</v>
          </cell>
          <cell r="E70">
            <v>8.9285714285714288</v>
          </cell>
          <cell r="F70">
            <v>6</v>
          </cell>
          <cell r="G70">
            <v>18.575851393188852</v>
          </cell>
          <cell r="H70">
            <v>7</v>
          </cell>
          <cell r="I70">
            <v>22.082018927444796</v>
          </cell>
          <cell r="J70">
            <v>4</v>
          </cell>
          <cell r="K70">
            <v>13.84083044982699</v>
          </cell>
          <cell r="L70">
            <v>0</v>
          </cell>
          <cell r="M70">
            <v>0</v>
          </cell>
          <cell r="N70">
            <v>4</v>
          </cell>
          <cell r="O70">
            <v>17.857142857142858</v>
          </cell>
          <cell r="P70">
            <v>2</v>
          </cell>
          <cell r="Q70">
            <v>8.4388185654008439</v>
          </cell>
          <cell r="R70">
            <v>2</v>
          </cell>
          <cell r="S70">
            <v>8.4388185654008439</v>
          </cell>
          <cell r="T70">
            <v>3</v>
          </cell>
          <cell r="U70">
            <v>13.888888888888888</v>
          </cell>
          <cell r="V70">
            <v>1</v>
          </cell>
          <cell r="W70">
            <v>4.7169811320754711</v>
          </cell>
          <cell r="X70">
            <v>1</v>
          </cell>
          <cell r="Y70">
            <v>4.4843049327354256</v>
          </cell>
          <cell r="Z70">
            <v>3</v>
          </cell>
          <cell r="AA70">
            <v>13.157894736842104</v>
          </cell>
          <cell r="AB70">
            <v>1</v>
          </cell>
          <cell r="AC70">
            <v>4.2016806722689077</v>
          </cell>
          <cell r="AD70">
            <v>1</v>
          </cell>
          <cell r="AE70">
            <v>4.6082949308755756</v>
          </cell>
        </row>
        <row r="71">
          <cell r="A71" t="str">
            <v>Entrerrios</v>
          </cell>
          <cell r="B71">
            <v>1</v>
          </cell>
          <cell r="C71">
            <v>5.9171597633136095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>
            <v>7.3529411764705879</v>
          </cell>
          <cell r="J71">
            <v>0</v>
          </cell>
          <cell r="K71">
            <v>0</v>
          </cell>
          <cell r="L71">
            <v>1</v>
          </cell>
          <cell r="M71">
            <v>9.9009900990099009</v>
          </cell>
          <cell r="N71">
            <v>2</v>
          </cell>
          <cell r="O71">
            <v>19.047619047619051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10.101010101010102</v>
          </cell>
          <cell r="V71">
            <v>3</v>
          </cell>
          <cell r="W71">
            <v>27.027027027027028</v>
          </cell>
          <cell r="X71">
            <v>1</v>
          </cell>
          <cell r="Y71">
            <v>8.3333333333333339</v>
          </cell>
          <cell r="Z71">
            <v>4</v>
          </cell>
          <cell r="AA71">
            <v>34.188034188034194</v>
          </cell>
          <cell r="AB71">
            <v>1</v>
          </cell>
          <cell r="AC71">
            <v>8.4745762711864412</v>
          </cell>
          <cell r="AD71">
            <v>1</v>
          </cell>
          <cell r="AE71">
            <v>6.756756756756757</v>
          </cell>
        </row>
        <row r="72">
          <cell r="A72" t="str">
            <v>Gomez Plata</v>
          </cell>
          <cell r="B72">
            <v>1</v>
          </cell>
          <cell r="C72">
            <v>6.1349693251533743</v>
          </cell>
          <cell r="D72">
            <v>1</v>
          </cell>
          <cell r="E72">
            <v>6.8027210884353737</v>
          </cell>
          <cell r="F72">
            <v>1</v>
          </cell>
          <cell r="G72">
            <v>7.9365079365079358</v>
          </cell>
          <cell r="H72">
            <v>1</v>
          </cell>
          <cell r="I72">
            <v>8.9285714285714288</v>
          </cell>
          <cell r="J72">
            <v>2</v>
          </cell>
          <cell r="K72">
            <v>15.625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2</v>
          </cell>
          <cell r="S72">
            <v>22.222222222222221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</v>
          </cell>
          <cell r="Y72">
            <v>13.513513513513514</v>
          </cell>
          <cell r="Z72">
            <v>0</v>
          </cell>
          <cell r="AA72">
            <v>0</v>
          </cell>
          <cell r="AB72">
            <v>1</v>
          </cell>
          <cell r="AC72">
            <v>17.543859649122805</v>
          </cell>
          <cell r="AD72">
            <v>0</v>
          </cell>
          <cell r="AE72">
            <v>0</v>
          </cell>
        </row>
        <row r="73">
          <cell r="A73" t="str">
            <v>Guadalupe</v>
          </cell>
          <cell r="B73">
            <v>1</v>
          </cell>
          <cell r="C73">
            <v>9.7087378640776691</v>
          </cell>
          <cell r="D73">
            <v>2</v>
          </cell>
          <cell r="E73">
            <v>17.699115044247787</v>
          </cell>
          <cell r="F73">
            <v>0</v>
          </cell>
          <cell r="G73">
            <v>0</v>
          </cell>
          <cell r="H73">
            <v>1</v>
          </cell>
          <cell r="I73">
            <v>10.204081632653061</v>
          </cell>
          <cell r="J73">
            <v>1</v>
          </cell>
          <cell r="K73">
            <v>12.195121951219512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2</v>
          </cell>
          <cell r="U73">
            <v>31.746031746031743</v>
          </cell>
          <cell r="V73">
            <v>1</v>
          </cell>
          <cell r="W73">
            <v>16.949152542372882</v>
          </cell>
          <cell r="X73">
            <v>0</v>
          </cell>
          <cell r="Y73">
            <v>0</v>
          </cell>
          <cell r="Z73">
            <v>1</v>
          </cell>
          <cell r="AA73">
            <v>20</v>
          </cell>
          <cell r="AB73">
            <v>1</v>
          </cell>
          <cell r="AC73">
            <v>14.925373134328359</v>
          </cell>
          <cell r="AD73">
            <v>2</v>
          </cell>
          <cell r="AE73">
            <v>41.666666666666664</v>
          </cell>
        </row>
        <row r="74">
          <cell r="A74" t="str">
            <v>Ituango</v>
          </cell>
          <cell r="B74">
            <v>7</v>
          </cell>
          <cell r="C74">
            <v>15.053763440860216</v>
          </cell>
          <cell r="D74">
            <v>5</v>
          </cell>
          <cell r="E74">
            <v>11.235955056179774</v>
          </cell>
          <cell r="F74">
            <v>7</v>
          </cell>
          <cell r="G74">
            <v>16.509433962264151</v>
          </cell>
          <cell r="H74">
            <v>6</v>
          </cell>
          <cell r="I74">
            <v>12.658227848101266</v>
          </cell>
          <cell r="J74">
            <v>5</v>
          </cell>
          <cell r="K74">
            <v>13.020833333333334</v>
          </cell>
          <cell r="L74">
            <v>7</v>
          </cell>
          <cell r="M74">
            <v>17.902813299232736</v>
          </cell>
          <cell r="N74">
            <v>7</v>
          </cell>
          <cell r="O74">
            <v>16.949152542372882</v>
          </cell>
          <cell r="P74">
            <v>5</v>
          </cell>
          <cell r="Q74">
            <v>13.368983957219251</v>
          </cell>
          <cell r="R74">
            <v>6</v>
          </cell>
          <cell r="S74">
            <v>18.927444794952681</v>
          </cell>
          <cell r="T74">
            <v>5</v>
          </cell>
          <cell r="U74">
            <v>15.822784810126583</v>
          </cell>
          <cell r="V74">
            <v>2</v>
          </cell>
          <cell r="W74">
            <v>6.557377049180328</v>
          </cell>
          <cell r="X74">
            <v>3</v>
          </cell>
          <cell r="Y74">
            <v>9.0909090909090899</v>
          </cell>
          <cell r="Z74">
            <v>4</v>
          </cell>
          <cell r="AA74">
            <v>12.987012987012989</v>
          </cell>
          <cell r="AB74">
            <v>5</v>
          </cell>
          <cell r="AC74">
            <v>19.762845849802371</v>
          </cell>
          <cell r="AD74">
            <v>3</v>
          </cell>
          <cell r="AE74">
            <v>14.084507042253522</v>
          </cell>
        </row>
        <row r="75">
          <cell r="A75" t="str">
            <v>San Andres de Cuerquia</v>
          </cell>
          <cell r="B75">
            <v>1</v>
          </cell>
          <cell r="C75">
            <v>6.5789473684210522</v>
          </cell>
          <cell r="D75">
            <v>5</v>
          </cell>
          <cell r="E75">
            <v>47.169811320754718</v>
          </cell>
          <cell r="F75">
            <v>1</v>
          </cell>
          <cell r="G75">
            <v>7.8125</v>
          </cell>
          <cell r="H75">
            <v>1</v>
          </cell>
          <cell r="I75">
            <v>10.101010101010102</v>
          </cell>
          <cell r="J75">
            <v>2</v>
          </cell>
          <cell r="K75">
            <v>20.833333333333332</v>
          </cell>
          <cell r="L75">
            <v>0</v>
          </cell>
          <cell r="M75">
            <v>0</v>
          </cell>
          <cell r="N75">
            <v>1</v>
          </cell>
          <cell r="O75">
            <v>10.638297872340425</v>
          </cell>
          <cell r="P75">
            <v>1</v>
          </cell>
          <cell r="Q75">
            <v>9.0090090090090094</v>
          </cell>
          <cell r="R75">
            <v>3</v>
          </cell>
          <cell r="S75">
            <v>27.777777777777775</v>
          </cell>
          <cell r="T75">
            <v>1</v>
          </cell>
          <cell r="U75">
            <v>10.989010989010989</v>
          </cell>
          <cell r="V75">
            <v>0</v>
          </cell>
          <cell r="W75">
            <v>0</v>
          </cell>
          <cell r="X75">
            <v>2</v>
          </cell>
          <cell r="Y75">
            <v>22.222222222222221</v>
          </cell>
          <cell r="Z75">
            <v>1</v>
          </cell>
          <cell r="AA75">
            <v>10.204081632653061</v>
          </cell>
          <cell r="AB75">
            <v>1</v>
          </cell>
          <cell r="AC75">
            <v>12.987012987012989</v>
          </cell>
          <cell r="AD75">
            <v>0</v>
          </cell>
          <cell r="AE75">
            <v>0</v>
          </cell>
        </row>
        <row r="76">
          <cell r="A76" t="str">
            <v>San Jose de La Montaña</v>
          </cell>
          <cell r="B76">
            <v>2</v>
          </cell>
          <cell r="C76">
            <v>24.691358024691358</v>
          </cell>
          <cell r="D76">
            <v>2</v>
          </cell>
          <cell r="E76">
            <v>25.641025641025639</v>
          </cell>
          <cell r="F76">
            <v>0</v>
          </cell>
          <cell r="G76">
            <v>0</v>
          </cell>
          <cell r="H76">
            <v>1</v>
          </cell>
          <cell r="I76">
            <v>11.111111111111111</v>
          </cell>
          <cell r="J76">
            <v>0</v>
          </cell>
          <cell r="K76">
            <v>0</v>
          </cell>
          <cell r="L76">
            <v>1</v>
          </cell>
          <cell r="M76">
            <v>15.873015873015872</v>
          </cell>
          <cell r="N76">
            <v>0</v>
          </cell>
          <cell r="O76">
            <v>0</v>
          </cell>
          <cell r="P76">
            <v>1</v>
          </cell>
          <cell r="Q76">
            <v>20.833333333333332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</v>
          </cell>
          <cell r="AA76">
            <v>22.222222222222221</v>
          </cell>
          <cell r="AB76">
            <v>1</v>
          </cell>
          <cell r="AC76">
            <v>25.641025641025639</v>
          </cell>
          <cell r="AD76">
            <v>1</v>
          </cell>
          <cell r="AE76">
            <v>28.571428571428569</v>
          </cell>
        </row>
        <row r="77">
          <cell r="A77" t="str">
            <v>San Pedro de Los Milagros</v>
          </cell>
          <cell r="B77">
            <v>11</v>
          </cell>
          <cell r="C77">
            <v>23.454157782515992</v>
          </cell>
          <cell r="D77">
            <v>7</v>
          </cell>
          <cell r="E77">
            <v>16.509433962264151</v>
          </cell>
          <cell r="F77">
            <v>5</v>
          </cell>
          <cell r="G77">
            <v>11.520737327188941</v>
          </cell>
          <cell r="H77">
            <v>6</v>
          </cell>
          <cell r="I77">
            <v>13.605442176870747</v>
          </cell>
          <cell r="J77">
            <v>7</v>
          </cell>
          <cell r="K77">
            <v>16.6270783847981</v>
          </cell>
          <cell r="L77">
            <v>2</v>
          </cell>
          <cell r="M77">
            <v>5.025125628140704</v>
          </cell>
          <cell r="N77">
            <v>4</v>
          </cell>
          <cell r="O77">
            <v>12.121212121212121</v>
          </cell>
          <cell r="P77">
            <v>2</v>
          </cell>
          <cell r="Q77">
            <v>6.4516129032258061</v>
          </cell>
          <cell r="R77">
            <v>2</v>
          </cell>
          <cell r="S77">
            <v>6.1919504643962853</v>
          </cell>
          <cell r="T77">
            <v>2</v>
          </cell>
          <cell r="U77">
            <v>5.7803468208092479</v>
          </cell>
          <cell r="V77">
            <v>1</v>
          </cell>
          <cell r="W77">
            <v>3.278688524590164</v>
          </cell>
          <cell r="X77">
            <v>1</v>
          </cell>
          <cell r="Y77">
            <v>3.1847133757961785</v>
          </cell>
          <cell r="Z77">
            <v>2</v>
          </cell>
          <cell r="AA77">
            <v>6.5359477124183005</v>
          </cell>
          <cell r="AB77">
            <v>4</v>
          </cell>
          <cell r="AC77">
            <v>13.245033112582782</v>
          </cell>
          <cell r="AD77">
            <v>1</v>
          </cell>
          <cell r="AE77">
            <v>3.4364261168384878</v>
          </cell>
        </row>
        <row r="78">
          <cell r="A78" t="str">
            <v>Santa Rosa de Osos</v>
          </cell>
          <cell r="B78">
            <v>9</v>
          </cell>
          <cell r="C78">
            <v>14.492753623188406</v>
          </cell>
          <cell r="D78">
            <v>3</v>
          </cell>
          <cell r="E78">
            <v>4.5385779122541603</v>
          </cell>
          <cell r="F78">
            <v>7</v>
          </cell>
          <cell r="G78">
            <v>11.254019292604502</v>
          </cell>
          <cell r="H78">
            <v>17</v>
          </cell>
          <cell r="I78">
            <v>29.82456140350877</v>
          </cell>
          <cell r="J78">
            <v>9</v>
          </cell>
          <cell r="K78">
            <v>15.17706576728499</v>
          </cell>
          <cell r="L78">
            <v>9</v>
          </cell>
          <cell r="M78">
            <v>17.68172888015717</v>
          </cell>
          <cell r="N78">
            <v>6</v>
          </cell>
          <cell r="O78">
            <v>12.738853503184714</v>
          </cell>
          <cell r="P78">
            <v>5</v>
          </cell>
          <cell r="Q78">
            <v>10.080645161290322</v>
          </cell>
          <cell r="R78">
            <v>6</v>
          </cell>
          <cell r="S78">
            <v>12.631578947368421</v>
          </cell>
          <cell r="T78">
            <v>5</v>
          </cell>
          <cell r="U78">
            <v>11.135857461024498</v>
          </cell>
          <cell r="V78">
            <v>3</v>
          </cell>
          <cell r="W78">
            <v>6.4102564102564097</v>
          </cell>
          <cell r="X78">
            <v>4</v>
          </cell>
          <cell r="Y78">
            <v>8.6206896551724128</v>
          </cell>
          <cell r="Z78">
            <v>4</v>
          </cell>
          <cell r="AA78">
            <v>9.2592592592592595</v>
          </cell>
          <cell r="AB78">
            <v>4</v>
          </cell>
          <cell r="AC78">
            <v>8.8888888888888893</v>
          </cell>
          <cell r="AD78">
            <v>3</v>
          </cell>
          <cell r="AE78">
            <v>6.9444444444444438</v>
          </cell>
        </row>
        <row r="79">
          <cell r="A79" t="str">
            <v>Toledo</v>
          </cell>
          <cell r="B79">
            <v>2</v>
          </cell>
          <cell r="C79">
            <v>17.699115044247787</v>
          </cell>
          <cell r="D79">
            <v>1</v>
          </cell>
          <cell r="E79">
            <v>9.8039215686274517</v>
          </cell>
          <cell r="F79">
            <v>2</v>
          </cell>
          <cell r="G79">
            <v>15.625</v>
          </cell>
          <cell r="H79">
            <v>2</v>
          </cell>
          <cell r="I79">
            <v>18.018018018018019</v>
          </cell>
          <cell r="J79">
            <v>1</v>
          </cell>
          <cell r="K79">
            <v>12.5</v>
          </cell>
          <cell r="L79">
            <v>1</v>
          </cell>
          <cell r="M79">
            <v>9.7087378640776691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2</v>
          </cell>
          <cell r="S79">
            <v>25.316455696202532</v>
          </cell>
          <cell r="T79">
            <v>1</v>
          </cell>
          <cell r="U79">
            <v>16.393442622950822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</v>
          </cell>
          <cell r="AA79">
            <v>14.925373134328359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A80" t="str">
            <v>Valdivia</v>
          </cell>
          <cell r="B80">
            <v>8</v>
          </cell>
          <cell r="C80">
            <v>21.917808219178081</v>
          </cell>
          <cell r="D80">
            <v>8</v>
          </cell>
          <cell r="E80">
            <v>19.417475728155338</v>
          </cell>
          <cell r="F80">
            <v>9</v>
          </cell>
          <cell r="G80">
            <v>22.95918367346939</v>
          </cell>
          <cell r="H80">
            <v>5</v>
          </cell>
          <cell r="I80">
            <v>12.886597938144329</v>
          </cell>
          <cell r="J80">
            <v>3</v>
          </cell>
          <cell r="K80">
            <v>9.1463414634146343</v>
          </cell>
          <cell r="L80">
            <v>2</v>
          </cell>
          <cell r="M80">
            <v>7.0921985815602833</v>
          </cell>
          <cell r="N80">
            <v>2</v>
          </cell>
          <cell r="O80">
            <v>7.6923076923076925</v>
          </cell>
          <cell r="P80">
            <v>3</v>
          </cell>
          <cell r="Q80">
            <v>14.285714285714285</v>
          </cell>
          <cell r="R80">
            <v>1</v>
          </cell>
          <cell r="S80">
            <v>5.1813471502590671</v>
          </cell>
          <cell r="T80">
            <v>1</v>
          </cell>
          <cell r="U80">
            <v>4.6296296296296298</v>
          </cell>
          <cell r="V80">
            <v>0</v>
          </cell>
          <cell r="W80">
            <v>0</v>
          </cell>
          <cell r="X80">
            <v>3</v>
          </cell>
          <cell r="Y80">
            <v>12.048192771084338</v>
          </cell>
          <cell r="Z80">
            <v>6</v>
          </cell>
          <cell r="AA80">
            <v>22.641509433962263</v>
          </cell>
          <cell r="AB80">
            <v>3</v>
          </cell>
          <cell r="AC80">
            <v>12.875536480686696</v>
          </cell>
          <cell r="AD80">
            <v>1</v>
          </cell>
          <cell r="AE80">
            <v>5.8139534883720927</v>
          </cell>
        </row>
        <row r="81">
          <cell r="A81" t="str">
            <v>Yarumal</v>
          </cell>
          <cell r="B81">
            <v>11</v>
          </cell>
          <cell r="C81">
            <v>12.087912087912088</v>
          </cell>
          <cell r="D81">
            <v>19</v>
          </cell>
          <cell r="E81">
            <v>20.299145299145302</v>
          </cell>
          <cell r="F81">
            <v>11</v>
          </cell>
          <cell r="G81">
            <v>11.739594450373533</v>
          </cell>
          <cell r="H81">
            <v>13</v>
          </cell>
          <cell r="I81">
            <v>15.568862275449103</v>
          </cell>
          <cell r="J81">
            <v>13</v>
          </cell>
          <cell r="K81">
            <v>15.046296296296296</v>
          </cell>
          <cell r="L81">
            <v>6</v>
          </cell>
          <cell r="M81">
            <v>8.3217753120665741</v>
          </cell>
          <cell r="N81">
            <v>5</v>
          </cell>
          <cell r="O81">
            <v>7.2463768115942031</v>
          </cell>
          <cell r="P81">
            <v>4</v>
          </cell>
          <cell r="Q81">
            <v>5.7061340941512126</v>
          </cell>
          <cell r="R81">
            <v>11</v>
          </cell>
          <cell r="S81">
            <v>15.781922525107603</v>
          </cell>
          <cell r="T81">
            <v>4</v>
          </cell>
          <cell r="U81">
            <v>5.7388809182209473</v>
          </cell>
          <cell r="V81">
            <v>4</v>
          </cell>
          <cell r="W81">
            <v>5.7971014492753623</v>
          </cell>
          <cell r="X81">
            <v>7</v>
          </cell>
          <cell r="Y81">
            <v>11.217948717948717</v>
          </cell>
          <cell r="Z81">
            <v>5</v>
          </cell>
          <cell r="AA81">
            <v>7.6804915514592933</v>
          </cell>
          <cell r="AB81">
            <v>5</v>
          </cell>
          <cell r="AC81">
            <v>9.2421441774491697</v>
          </cell>
          <cell r="AD81">
            <v>5</v>
          </cell>
          <cell r="AE81">
            <v>10.204081632653061</v>
          </cell>
        </row>
        <row r="82">
          <cell r="A82" t="str">
            <v>ORIENTE</v>
          </cell>
          <cell r="B82">
            <v>107</v>
          </cell>
          <cell r="C82">
            <v>12.335715932672354</v>
          </cell>
          <cell r="D82">
            <v>108</v>
          </cell>
          <cell r="E82">
            <v>12.869399428026693</v>
          </cell>
          <cell r="F82">
            <v>91</v>
          </cell>
          <cell r="G82">
            <v>10.843660629170639</v>
          </cell>
          <cell r="H82">
            <v>84</v>
          </cell>
          <cell r="I82">
            <v>10.352477199901404</v>
          </cell>
          <cell r="J82">
            <v>67</v>
          </cell>
          <cell r="K82">
            <v>8.9166888474846964</v>
          </cell>
          <cell r="L82">
            <v>66</v>
          </cell>
          <cell r="M82">
            <v>9.4407094836217986</v>
          </cell>
          <cell r="N82">
            <v>71</v>
          </cell>
          <cell r="O82">
            <v>10.428907168037602</v>
          </cell>
          <cell r="P82">
            <v>56</v>
          </cell>
          <cell r="Q82">
            <v>7.9920079920079923</v>
          </cell>
          <cell r="R82">
            <v>65</v>
          </cell>
          <cell r="S82">
            <v>9.327019658487588</v>
          </cell>
          <cell r="T82">
            <v>66</v>
          </cell>
          <cell r="U82">
            <v>9.1577632856944646</v>
          </cell>
          <cell r="V82">
            <v>50</v>
          </cell>
          <cell r="W82">
            <v>7.1705148429657255</v>
          </cell>
          <cell r="X82">
            <v>75</v>
          </cell>
          <cell r="Y82">
            <v>10.496850944716584</v>
          </cell>
          <cell r="Z82">
            <v>80</v>
          </cell>
          <cell r="AA82">
            <v>10.843046896177826</v>
          </cell>
          <cell r="AB82">
            <v>65</v>
          </cell>
          <cell r="AC82">
            <v>8.9212187757342853</v>
          </cell>
          <cell r="AD82">
            <v>63</v>
          </cell>
          <cell r="AE82">
            <v>8.5273416350839195</v>
          </cell>
        </row>
        <row r="83">
          <cell r="A83" t="str">
            <v>Abejorral</v>
          </cell>
          <cell r="B83">
            <v>2</v>
          </cell>
          <cell r="C83">
            <v>5.7803468208092479</v>
          </cell>
          <cell r="D83">
            <v>6</v>
          </cell>
          <cell r="E83">
            <v>19.35483870967742</v>
          </cell>
          <cell r="F83">
            <v>2</v>
          </cell>
          <cell r="G83">
            <v>6.8259385665529013</v>
          </cell>
          <cell r="H83">
            <v>4</v>
          </cell>
          <cell r="I83">
            <v>12.944983818770227</v>
          </cell>
          <cell r="J83">
            <v>5</v>
          </cell>
          <cell r="K83">
            <v>18.450184501845019</v>
          </cell>
          <cell r="L83">
            <v>6</v>
          </cell>
          <cell r="M83">
            <v>24.896265560165972</v>
          </cell>
          <cell r="N83">
            <v>4</v>
          </cell>
          <cell r="O83">
            <v>15.810276679841897</v>
          </cell>
          <cell r="P83">
            <v>4</v>
          </cell>
          <cell r="Q83">
            <v>16.260162601626018</v>
          </cell>
          <cell r="R83">
            <v>4</v>
          </cell>
          <cell r="S83">
            <v>17.467248908296941</v>
          </cell>
          <cell r="T83">
            <v>1</v>
          </cell>
          <cell r="U83">
            <v>4.6296296296296298</v>
          </cell>
          <cell r="V83">
            <v>2</v>
          </cell>
          <cell r="W83">
            <v>11.235955056179774</v>
          </cell>
          <cell r="X83">
            <v>5</v>
          </cell>
          <cell r="Y83">
            <v>28.735632183908045</v>
          </cell>
          <cell r="Z83">
            <v>1</v>
          </cell>
          <cell r="AA83">
            <v>5.5555555555555554</v>
          </cell>
          <cell r="AB83">
            <v>2</v>
          </cell>
          <cell r="AC83">
            <v>12.820512820512819</v>
          </cell>
          <cell r="AD83">
            <v>0</v>
          </cell>
          <cell r="AE83">
            <v>0</v>
          </cell>
        </row>
        <row r="84">
          <cell r="A84" t="str">
            <v>Alejandría</v>
          </cell>
          <cell r="B84">
            <v>2</v>
          </cell>
          <cell r="C84">
            <v>35.087719298245609</v>
          </cell>
          <cell r="D84">
            <v>1</v>
          </cell>
          <cell r="E84">
            <v>15.873015873015872</v>
          </cell>
          <cell r="F84">
            <v>0</v>
          </cell>
          <cell r="G84">
            <v>0</v>
          </cell>
          <cell r="H84">
            <v>1</v>
          </cell>
          <cell r="I84">
            <v>14.492753623188406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2</v>
          </cell>
          <cell r="Y84">
            <v>50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A85" t="str">
            <v>Argelia</v>
          </cell>
          <cell r="B85">
            <v>3</v>
          </cell>
          <cell r="C85">
            <v>18.75</v>
          </cell>
          <cell r="D85">
            <v>0</v>
          </cell>
          <cell r="E85">
            <v>0</v>
          </cell>
          <cell r="F85">
            <v>5</v>
          </cell>
          <cell r="G85">
            <v>34.965034965034967</v>
          </cell>
          <cell r="H85">
            <v>2</v>
          </cell>
          <cell r="I85">
            <v>13.513513513513514</v>
          </cell>
          <cell r="J85">
            <v>3</v>
          </cell>
          <cell r="K85">
            <v>21.428571428571427</v>
          </cell>
          <cell r="L85">
            <v>2</v>
          </cell>
          <cell r="M85">
            <v>18.018018018018019</v>
          </cell>
          <cell r="N85">
            <v>4</v>
          </cell>
          <cell r="O85">
            <v>30.76923076923077</v>
          </cell>
          <cell r="P85">
            <v>0</v>
          </cell>
          <cell r="Q85">
            <v>0</v>
          </cell>
          <cell r="R85">
            <v>2</v>
          </cell>
          <cell r="S85">
            <v>16.666666666666668</v>
          </cell>
          <cell r="T85">
            <v>1</v>
          </cell>
          <cell r="U85">
            <v>9.4339622641509422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</v>
          </cell>
          <cell r="AE85">
            <v>12.048192771084338</v>
          </cell>
        </row>
        <row r="86">
          <cell r="A86" t="str">
            <v>Cocorna</v>
          </cell>
          <cell r="B86">
            <v>3</v>
          </cell>
          <cell r="C86">
            <v>16.216216216216218</v>
          </cell>
          <cell r="D86">
            <v>0</v>
          </cell>
          <cell r="E86">
            <v>0</v>
          </cell>
          <cell r="F86">
            <v>4</v>
          </cell>
          <cell r="G86">
            <v>20.304568527918779</v>
          </cell>
          <cell r="H86">
            <v>1</v>
          </cell>
          <cell r="I86">
            <v>4.9751243781094523</v>
          </cell>
          <cell r="J86">
            <v>1</v>
          </cell>
          <cell r="K86">
            <v>4.8076923076923084</v>
          </cell>
          <cell r="L86">
            <v>0</v>
          </cell>
          <cell r="M86">
            <v>0</v>
          </cell>
          <cell r="N86">
            <v>1</v>
          </cell>
          <cell r="O86">
            <v>4.9751243781094523</v>
          </cell>
          <cell r="P86">
            <v>0</v>
          </cell>
          <cell r="Q86">
            <v>0</v>
          </cell>
          <cell r="R86">
            <v>2</v>
          </cell>
          <cell r="S86">
            <v>10.416666666666666</v>
          </cell>
          <cell r="T86">
            <v>1</v>
          </cell>
          <cell r="U86">
            <v>5.6497175141242941</v>
          </cell>
          <cell r="V86">
            <v>2</v>
          </cell>
          <cell r="W86">
            <v>9.9009900990099009</v>
          </cell>
          <cell r="X86">
            <v>5</v>
          </cell>
          <cell r="Y86">
            <v>25.125628140703519</v>
          </cell>
          <cell r="Z86">
            <v>2</v>
          </cell>
          <cell r="AA86">
            <v>10.810810810810811</v>
          </cell>
          <cell r="AB86">
            <v>3</v>
          </cell>
          <cell r="AC86">
            <v>15.873015873015872</v>
          </cell>
          <cell r="AD86">
            <v>0</v>
          </cell>
          <cell r="AE86">
            <v>0</v>
          </cell>
        </row>
        <row r="87">
          <cell r="A87" t="str">
            <v>Concepcion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</v>
          </cell>
          <cell r="K87">
            <v>31.25</v>
          </cell>
          <cell r="L87">
            <v>1</v>
          </cell>
          <cell r="M87">
            <v>19.230769230769234</v>
          </cell>
          <cell r="N87">
            <v>0</v>
          </cell>
          <cell r="O87">
            <v>0</v>
          </cell>
          <cell r="P87">
            <v>1</v>
          </cell>
          <cell r="Q87">
            <v>23.809523809523807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</v>
          </cell>
          <cell r="W87">
            <v>47.619047619047613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3</v>
          </cell>
          <cell r="AC87">
            <v>68.181818181818173</v>
          </cell>
          <cell r="AD87">
            <v>0</v>
          </cell>
          <cell r="AE87">
            <v>0</v>
          </cell>
        </row>
        <row r="88">
          <cell r="A88" t="str">
            <v>El Carmen de Viboral</v>
          </cell>
          <cell r="B88">
            <v>3</v>
          </cell>
          <cell r="C88">
            <v>4.2979942693409745</v>
          </cell>
          <cell r="D88">
            <v>6</v>
          </cell>
          <cell r="E88">
            <v>8.6330935251798557</v>
          </cell>
          <cell r="F88">
            <v>8</v>
          </cell>
          <cell r="G88">
            <v>11.544011544011545</v>
          </cell>
          <cell r="H88">
            <v>0</v>
          </cell>
          <cell r="I88">
            <v>0</v>
          </cell>
          <cell r="J88">
            <v>4</v>
          </cell>
          <cell r="K88">
            <v>6.9204152249134951</v>
          </cell>
          <cell r="L88">
            <v>2</v>
          </cell>
          <cell r="M88">
            <v>3.6900369003690034</v>
          </cell>
          <cell r="N88">
            <v>3</v>
          </cell>
          <cell r="O88">
            <v>5.9055118110236222</v>
          </cell>
          <cell r="P88">
            <v>2</v>
          </cell>
          <cell r="Q88">
            <v>3.795066413662239</v>
          </cell>
          <cell r="R88">
            <v>7</v>
          </cell>
          <cell r="S88">
            <v>11.804384485666104</v>
          </cell>
          <cell r="T88">
            <v>9</v>
          </cell>
          <cell r="U88">
            <v>14.87603305785124</v>
          </cell>
          <cell r="V88">
            <v>5</v>
          </cell>
          <cell r="W88">
            <v>8.8183421516754841</v>
          </cell>
          <cell r="X88">
            <v>8</v>
          </cell>
          <cell r="Y88">
            <v>11.976047904191617</v>
          </cell>
          <cell r="Z88">
            <v>9</v>
          </cell>
          <cell r="AA88">
            <v>12.91248206599713</v>
          </cell>
          <cell r="AB88">
            <v>3</v>
          </cell>
          <cell r="AC88">
            <v>4.2918454935622314</v>
          </cell>
          <cell r="AD88">
            <v>5</v>
          </cell>
          <cell r="AE88">
            <v>7.2046109510086449</v>
          </cell>
        </row>
        <row r="89">
          <cell r="A89" t="str">
            <v>Peñol</v>
          </cell>
          <cell r="B89">
            <v>3</v>
          </cell>
          <cell r="C89">
            <v>12.396694214876034</v>
          </cell>
          <cell r="D89">
            <v>2</v>
          </cell>
          <cell r="E89">
            <v>7.7220077220077226</v>
          </cell>
          <cell r="F89">
            <v>3</v>
          </cell>
          <cell r="G89">
            <v>13.215859030837004</v>
          </cell>
          <cell r="H89">
            <v>3</v>
          </cell>
          <cell r="I89">
            <v>12.145748987854251</v>
          </cell>
          <cell r="J89">
            <v>1</v>
          </cell>
          <cell r="K89">
            <v>4.4052863436123353</v>
          </cell>
          <cell r="L89">
            <v>3</v>
          </cell>
          <cell r="M89">
            <v>14.925373134328359</v>
          </cell>
          <cell r="N89">
            <v>1</v>
          </cell>
          <cell r="O89">
            <v>4.6296296296296298</v>
          </cell>
          <cell r="P89">
            <v>3</v>
          </cell>
          <cell r="Q89">
            <v>13.157894736842104</v>
          </cell>
          <cell r="R89">
            <v>1</v>
          </cell>
          <cell r="S89">
            <v>4.2194092827004219</v>
          </cell>
          <cell r="T89">
            <v>4</v>
          </cell>
          <cell r="U89">
            <v>18.18181818181818</v>
          </cell>
          <cell r="V89">
            <v>2</v>
          </cell>
          <cell r="W89">
            <v>9.7087378640776691</v>
          </cell>
          <cell r="X89">
            <v>4</v>
          </cell>
          <cell r="Y89">
            <v>19.512195121951219</v>
          </cell>
          <cell r="Z89">
            <v>4</v>
          </cell>
          <cell r="AA89">
            <v>18.18181818181818</v>
          </cell>
          <cell r="AB89">
            <v>2</v>
          </cell>
          <cell r="AC89">
            <v>7.9051383399209483</v>
          </cell>
          <cell r="AD89">
            <v>1</v>
          </cell>
          <cell r="AE89">
            <v>4.032258064516129</v>
          </cell>
        </row>
        <row r="90">
          <cell r="A90" t="str">
            <v>Retiro</v>
          </cell>
          <cell r="B90">
            <v>1</v>
          </cell>
          <cell r="C90">
            <v>4.5248868778280551</v>
          </cell>
          <cell r="D90">
            <v>1</v>
          </cell>
          <cell r="E90">
            <v>5.2910052910052912</v>
          </cell>
          <cell r="F90">
            <v>2</v>
          </cell>
          <cell r="G90">
            <v>9.6618357487922708</v>
          </cell>
          <cell r="H90">
            <v>1</v>
          </cell>
          <cell r="I90">
            <v>5</v>
          </cell>
          <cell r="J90">
            <v>2</v>
          </cell>
          <cell r="K90">
            <v>10.256410256410257</v>
          </cell>
          <cell r="L90">
            <v>2</v>
          </cell>
          <cell r="M90">
            <v>12.658227848101266</v>
          </cell>
          <cell r="N90">
            <v>3</v>
          </cell>
          <cell r="O90">
            <v>17.441860465116278</v>
          </cell>
          <cell r="P90">
            <v>0</v>
          </cell>
          <cell r="Q90">
            <v>0</v>
          </cell>
          <cell r="R90">
            <v>1</v>
          </cell>
          <cell r="S90">
            <v>6.1349693251533743</v>
          </cell>
          <cell r="T90">
            <v>1</v>
          </cell>
          <cell r="U90">
            <v>6.9444444444444438</v>
          </cell>
          <cell r="V90">
            <v>1</v>
          </cell>
          <cell r="W90">
            <v>5.4945054945054945</v>
          </cell>
          <cell r="X90">
            <v>2</v>
          </cell>
          <cell r="Y90">
            <v>10.152284263959389</v>
          </cell>
          <cell r="Z90">
            <v>4</v>
          </cell>
          <cell r="AA90">
            <v>21.739130434782609</v>
          </cell>
          <cell r="AB90">
            <v>4</v>
          </cell>
          <cell r="AC90">
            <v>23.391812865497073</v>
          </cell>
          <cell r="AD90">
            <v>3</v>
          </cell>
          <cell r="AE90">
            <v>16.666666666666668</v>
          </cell>
        </row>
        <row r="91">
          <cell r="A91" t="str">
            <v>El Santuario</v>
          </cell>
          <cell r="B91">
            <v>5</v>
          </cell>
          <cell r="C91">
            <v>9.9206349206349209</v>
          </cell>
          <cell r="D91">
            <v>2</v>
          </cell>
          <cell r="E91">
            <v>3.795066413662239</v>
          </cell>
          <cell r="F91">
            <v>6</v>
          </cell>
          <cell r="G91">
            <v>12.738853503184714</v>
          </cell>
          <cell r="H91">
            <v>6</v>
          </cell>
          <cell r="I91">
            <v>11.904761904761903</v>
          </cell>
          <cell r="J91">
            <v>7</v>
          </cell>
          <cell r="K91">
            <v>14.373716632443532</v>
          </cell>
          <cell r="L91">
            <v>2</v>
          </cell>
          <cell r="M91">
            <v>4.329004329004329</v>
          </cell>
          <cell r="N91">
            <v>2</v>
          </cell>
          <cell r="O91">
            <v>4.5045045045045047</v>
          </cell>
          <cell r="P91">
            <v>10</v>
          </cell>
          <cell r="Q91">
            <v>21.598272138228939</v>
          </cell>
          <cell r="R91">
            <v>3</v>
          </cell>
          <cell r="S91">
            <v>6.9284064665127021</v>
          </cell>
          <cell r="T91">
            <v>5</v>
          </cell>
          <cell r="U91">
            <v>10.16260162601626</v>
          </cell>
          <cell r="V91">
            <v>6</v>
          </cell>
          <cell r="W91">
            <v>13.303769401330378</v>
          </cell>
          <cell r="X91">
            <v>5</v>
          </cell>
          <cell r="Y91">
            <v>10.224948875255624</v>
          </cell>
          <cell r="Z91">
            <v>6</v>
          </cell>
          <cell r="AA91">
            <v>11.673151750972762</v>
          </cell>
          <cell r="AB91">
            <v>4</v>
          </cell>
          <cell r="AC91">
            <v>8.0160320641282556</v>
          </cell>
          <cell r="AD91">
            <v>7</v>
          </cell>
          <cell r="AE91">
            <v>11.925042589437821</v>
          </cell>
        </row>
        <row r="92">
          <cell r="A92" t="str">
            <v>Granada</v>
          </cell>
          <cell r="B92">
            <v>6</v>
          </cell>
          <cell r="C92">
            <v>46.875</v>
          </cell>
          <cell r="D92">
            <v>6</v>
          </cell>
          <cell r="E92">
            <v>43.478260869565219</v>
          </cell>
          <cell r="F92">
            <v>2</v>
          </cell>
          <cell r="G92">
            <v>14.388489208633095</v>
          </cell>
          <cell r="H92">
            <v>1</v>
          </cell>
          <cell r="I92">
            <v>6.369426751592357</v>
          </cell>
          <cell r="J92">
            <v>1</v>
          </cell>
          <cell r="K92">
            <v>10.416666666666666</v>
          </cell>
          <cell r="L92">
            <v>1</v>
          </cell>
          <cell r="M92">
            <v>8.7719298245614024</v>
          </cell>
          <cell r="N92">
            <v>3</v>
          </cell>
          <cell r="O92">
            <v>25.210084033613445</v>
          </cell>
          <cell r="P92">
            <v>2</v>
          </cell>
          <cell r="Q92">
            <v>17.543859649122805</v>
          </cell>
          <cell r="R92">
            <v>0</v>
          </cell>
          <cell r="S92">
            <v>0</v>
          </cell>
          <cell r="T92">
            <v>2</v>
          </cell>
          <cell r="U92">
            <v>16.393442622950822</v>
          </cell>
          <cell r="V92">
            <v>0</v>
          </cell>
          <cell r="W92">
            <v>0</v>
          </cell>
          <cell r="X92">
            <v>2</v>
          </cell>
          <cell r="Y92">
            <v>14.598540145985401</v>
          </cell>
          <cell r="Z92">
            <v>2</v>
          </cell>
          <cell r="AA92">
            <v>15.037593984962406</v>
          </cell>
          <cell r="AB92">
            <v>1</v>
          </cell>
          <cell r="AC92">
            <v>8.1300813008130088</v>
          </cell>
          <cell r="AD92">
            <v>2</v>
          </cell>
          <cell r="AE92">
            <v>16.129032258064516</v>
          </cell>
        </row>
        <row r="93">
          <cell r="A93" t="str">
            <v>Guarne</v>
          </cell>
          <cell r="B93">
            <v>8</v>
          </cell>
          <cell r="C93">
            <v>17.204301075268816</v>
          </cell>
          <cell r="D93">
            <v>11</v>
          </cell>
          <cell r="E93">
            <v>23.255813953488371</v>
          </cell>
          <cell r="F93">
            <v>5</v>
          </cell>
          <cell r="G93">
            <v>10.183299389002038</v>
          </cell>
          <cell r="H93">
            <v>5</v>
          </cell>
          <cell r="I93">
            <v>9.1743119266055047</v>
          </cell>
          <cell r="J93">
            <v>2</v>
          </cell>
          <cell r="K93">
            <v>4.5351473922902494</v>
          </cell>
          <cell r="L93">
            <v>4</v>
          </cell>
          <cell r="M93">
            <v>9.0909090909090899</v>
          </cell>
          <cell r="N93">
            <v>5</v>
          </cell>
          <cell r="O93">
            <v>13.888888888888888</v>
          </cell>
          <cell r="P93">
            <v>2</v>
          </cell>
          <cell r="Q93">
            <v>4.2918454935622314</v>
          </cell>
          <cell r="R93">
            <v>3</v>
          </cell>
          <cell r="S93">
            <v>7.3349633251833737</v>
          </cell>
          <cell r="T93">
            <v>5</v>
          </cell>
          <cell r="U93">
            <v>12.376237623762377</v>
          </cell>
          <cell r="V93">
            <v>2</v>
          </cell>
          <cell r="W93">
            <v>4.8780487804878048</v>
          </cell>
          <cell r="X93">
            <v>4</v>
          </cell>
          <cell r="Y93">
            <v>8.7336244541484707</v>
          </cell>
          <cell r="Z93">
            <v>2</v>
          </cell>
          <cell r="AA93">
            <v>4.2462845010615711</v>
          </cell>
          <cell r="AB93">
            <v>7</v>
          </cell>
          <cell r="AC93">
            <v>13.64522417153996</v>
          </cell>
          <cell r="AD93">
            <v>3</v>
          </cell>
          <cell r="AE93">
            <v>6.2370062370062378</v>
          </cell>
        </row>
        <row r="94">
          <cell r="A94" t="str">
            <v>Guatape</v>
          </cell>
          <cell r="B94">
            <v>2</v>
          </cell>
          <cell r="C94">
            <v>22.471910112359549</v>
          </cell>
          <cell r="D94">
            <v>1</v>
          </cell>
          <cell r="E94">
            <v>15.625</v>
          </cell>
          <cell r="F94">
            <v>2</v>
          </cell>
          <cell r="G94">
            <v>29.850746268656717</v>
          </cell>
          <cell r="H94">
            <v>3</v>
          </cell>
          <cell r="I94">
            <v>58.823529411764703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</v>
          </cell>
          <cell r="O94">
            <v>17.857142857142858</v>
          </cell>
          <cell r="P94">
            <v>1</v>
          </cell>
          <cell r="Q94">
            <v>18.867924528301884</v>
          </cell>
          <cell r="R94">
            <v>0</v>
          </cell>
          <cell r="S94">
            <v>0</v>
          </cell>
          <cell r="T94">
            <v>2</v>
          </cell>
          <cell r="U94">
            <v>25.974025974025977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2</v>
          </cell>
          <cell r="AA94">
            <v>27.777777777777775</v>
          </cell>
          <cell r="AB94">
            <v>1</v>
          </cell>
          <cell r="AC94">
            <v>13.333333333333334</v>
          </cell>
          <cell r="AD94">
            <v>1</v>
          </cell>
          <cell r="AE94">
            <v>11.76470588235294</v>
          </cell>
        </row>
        <row r="95">
          <cell r="A95" t="str">
            <v>La Ceja</v>
          </cell>
          <cell r="B95">
            <v>8</v>
          </cell>
          <cell r="C95">
            <v>9.3896713615023479</v>
          </cell>
          <cell r="D95">
            <v>13</v>
          </cell>
          <cell r="E95">
            <v>16.209476309226932</v>
          </cell>
          <cell r="F95">
            <v>10</v>
          </cell>
          <cell r="G95">
            <v>11.600928074245939</v>
          </cell>
          <cell r="H95">
            <v>9</v>
          </cell>
          <cell r="I95">
            <v>11.734028683181226</v>
          </cell>
          <cell r="J95">
            <v>4</v>
          </cell>
          <cell r="K95">
            <v>5.8055152394775034</v>
          </cell>
          <cell r="L95">
            <v>9</v>
          </cell>
          <cell r="M95">
            <v>13.00578034682081</v>
          </cell>
          <cell r="N95">
            <v>4</v>
          </cell>
          <cell r="O95">
            <v>5.6737588652482271</v>
          </cell>
          <cell r="P95">
            <v>6</v>
          </cell>
          <cell r="Q95">
            <v>9.1324200913241995</v>
          </cell>
          <cell r="R95">
            <v>5</v>
          </cell>
          <cell r="S95">
            <v>7.1736011477761839</v>
          </cell>
          <cell r="T95">
            <v>6</v>
          </cell>
          <cell r="U95">
            <v>8</v>
          </cell>
          <cell r="V95">
            <v>2</v>
          </cell>
          <cell r="W95">
            <v>2.6420079260237781</v>
          </cell>
          <cell r="X95">
            <v>6</v>
          </cell>
          <cell r="Y95">
            <v>8.6705202312138727</v>
          </cell>
          <cell r="Z95">
            <v>8</v>
          </cell>
          <cell r="AA95">
            <v>11.577424023154848</v>
          </cell>
          <cell r="AB95">
            <v>11</v>
          </cell>
          <cell r="AC95">
            <v>16.105417276720353</v>
          </cell>
          <cell r="AD95">
            <v>5</v>
          </cell>
          <cell r="AE95">
            <v>7.5872534142640369</v>
          </cell>
        </row>
        <row r="96">
          <cell r="A96" t="str">
            <v>La Unión</v>
          </cell>
          <cell r="B96">
            <v>4</v>
          </cell>
          <cell r="C96">
            <v>11.976047904191617</v>
          </cell>
          <cell r="D96">
            <v>5</v>
          </cell>
          <cell r="E96">
            <v>14.326647564469916</v>
          </cell>
          <cell r="F96">
            <v>6</v>
          </cell>
          <cell r="G96">
            <v>18.927444794952681</v>
          </cell>
          <cell r="H96">
            <v>6</v>
          </cell>
          <cell r="I96">
            <v>17.804154302670625</v>
          </cell>
          <cell r="J96">
            <v>4</v>
          </cell>
          <cell r="K96">
            <v>13.513513513513514</v>
          </cell>
          <cell r="L96">
            <v>1</v>
          </cell>
          <cell r="M96">
            <v>3.8759689922480618</v>
          </cell>
          <cell r="N96">
            <v>2</v>
          </cell>
          <cell r="O96">
            <v>6.9444444444444438</v>
          </cell>
          <cell r="P96">
            <v>3</v>
          </cell>
          <cell r="Q96">
            <v>12.552301255230125</v>
          </cell>
          <cell r="R96">
            <v>4</v>
          </cell>
          <cell r="S96">
            <v>16.528925619834713</v>
          </cell>
          <cell r="T96">
            <v>5</v>
          </cell>
          <cell r="U96">
            <v>19.379844961240309</v>
          </cell>
          <cell r="V96">
            <v>1</v>
          </cell>
          <cell r="W96">
            <v>4.2735042735042743</v>
          </cell>
          <cell r="X96">
            <v>3</v>
          </cell>
          <cell r="Y96">
            <v>12.76595744680851</v>
          </cell>
          <cell r="Z96">
            <v>2</v>
          </cell>
          <cell r="AA96">
            <v>6.430868167202572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97" t="str">
            <v>Marinilla</v>
          </cell>
          <cell r="B97">
            <v>6</v>
          </cell>
          <cell r="C97">
            <v>7.9051383399209483</v>
          </cell>
          <cell r="D97">
            <v>11</v>
          </cell>
          <cell r="E97">
            <v>14.569536423841061</v>
          </cell>
          <cell r="F97">
            <v>4</v>
          </cell>
          <cell r="G97">
            <v>5.2700922266139658</v>
          </cell>
          <cell r="H97">
            <v>8</v>
          </cell>
          <cell r="I97">
            <v>11.678832116788321</v>
          </cell>
          <cell r="J97">
            <v>4</v>
          </cell>
          <cell r="K97">
            <v>6.0606060606060606</v>
          </cell>
          <cell r="L97">
            <v>4</v>
          </cell>
          <cell r="M97">
            <v>6.309148264984227</v>
          </cell>
          <cell r="N97">
            <v>4</v>
          </cell>
          <cell r="O97">
            <v>6.9565217391304355</v>
          </cell>
          <cell r="P97">
            <v>3</v>
          </cell>
          <cell r="Q97">
            <v>4.6439628482972131</v>
          </cell>
          <cell r="R97">
            <v>8</v>
          </cell>
          <cell r="S97">
            <v>12.383900928792571</v>
          </cell>
          <cell r="T97">
            <v>4</v>
          </cell>
          <cell r="U97">
            <v>5.9259259259259256</v>
          </cell>
          <cell r="V97">
            <v>7</v>
          </cell>
          <cell r="W97">
            <v>10.903426791277258</v>
          </cell>
          <cell r="X97">
            <v>7</v>
          </cell>
          <cell r="Y97">
            <v>9.8314606741573023</v>
          </cell>
          <cell r="Z97">
            <v>8</v>
          </cell>
          <cell r="AA97">
            <v>10.457516339869281</v>
          </cell>
          <cell r="AB97">
            <v>9</v>
          </cell>
          <cell r="AC97">
            <v>11.568123393316196</v>
          </cell>
          <cell r="AD97">
            <v>12</v>
          </cell>
          <cell r="AE97">
            <v>12.987012987012989</v>
          </cell>
        </row>
        <row r="98">
          <cell r="A98" t="str">
            <v>Nariño</v>
          </cell>
          <cell r="B98">
            <v>5</v>
          </cell>
          <cell r="C98">
            <v>20.66115702479339</v>
          </cell>
          <cell r="D98">
            <v>1</v>
          </cell>
          <cell r="E98">
            <v>6.0606060606060606</v>
          </cell>
          <cell r="F98">
            <v>3</v>
          </cell>
          <cell r="G98">
            <v>20</v>
          </cell>
          <cell r="H98">
            <v>3</v>
          </cell>
          <cell r="I98">
            <v>15.789473684210527</v>
          </cell>
          <cell r="J98">
            <v>2</v>
          </cell>
          <cell r="K98">
            <v>13.245033112582782</v>
          </cell>
          <cell r="L98">
            <v>1</v>
          </cell>
          <cell r="M98">
            <v>5.9880239520958085</v>
          </cell>
          <cell r="N98">
            <v>5</v>
          </cell>
          <cell r="O98">
            <v>32.051282051282051</v>
          </cell>
          <cell r="P98">
            <v>1</v>
          </cell>
          <cell r="Q98">
            <v>6.5789473684210522</v>
          </cell>
          <cell r="R98">
            <v>2</v>
          </cell>
          <cell r="S98">
            <v>16.528925619834713</v>
          </cell>
          <cell r="T98">
            <v>1</v>
          </cell>
          <cell r="U98">
            <v>8.8495575221238933</v>
          </cell>
          <cell r="V98">
            <v>1</v>
          </cell>
          <cell r="W98">
            <v>8.2644628099173563</v>
          </cell>
          <cell r="X98">
            <v>0</v>
          </cell>
          <cell r="Y98">
            <v>0</v>
          </cell>
          <cell r="Z98">
            <v>1</v>
          </cell>
          <cell r="AA98">
            <v>7.9365079365079358</v>
          </cell>
          <cell r="AB98">
            <v>0</v>
          </cell>
          <cell r="AC98">
            <v>0</v>
          </cell>
          <cell r="AD98">
            <v>1</v>
          </cell>
          <cell r="AE98">
            <v>10.752688172043012</v>
          </cell>
        </row>
        <row r="99">
          <cell r="A99" t="str">
            <v>Rionegro</v>
          </cell>
          <cell r="B99">
            <v>13</v>
          </cell>
          <cell r="C99">
            <v>7.9950799507995072</v>
          </cell>
          <cell r="D99">
            <v>14</v>
          </cell>
          <cell r="E99">
            <v>9.0732339598185359</v>
          </cell>
          <cell r="F99">
            <v>14</v>
          </cell>
          <cell r="G99">
            <v>8.7719298245614024</v>
          </cell>
          <cell r="H99">
            <v>14</v>
          </cell>
          <cell r="I99">
            <v>9.4149293880295897</v>
          </cell>
          <cell r="J99">
            <v>9</v>
          </cell>
          <cell r="K99">
            <v>6.2849162011173192</v>
          </cell>
          <cell r="L99">
            <v>12</v>
          </cell>
          <cell r="M99">
            <v>9.3530787217459093</v>
          </cell>
          <cell r="N99">
            <v>14</v>
          </cell>
          <cell r="O99">
            <v>11.128775834658187</v>
          </cell>
          <cell r="P99">
            <v>8</v>
          </cell>
          <cell r="Q99">
            <v>5.9746079163554899</v>
          </cell>
          <cell r="R99">
            <v>7</v>
          </cell>
          <cell r="S99">
            <v>5.2122114668652273</v>
          </cell>
          <cell r="T99">
            <v>11</v>
          </cell>
          <cell r="U99">
            <v>7.3578595317725748</v>
          </cell>
          <cell r="V99">
            <v>9</v>
          </cell>
          <cell r="W99">
            <v>6.1601642710472282</v>
          </cell>
          <cell r="X99">
            <v>14</v>
          </cell>
          <cell r="Y99">
            <v>9.1923834537097839</v>
          </cell>
          <cell r="Z99">
            <v>12</v>
          </cell>
          <cell r="AA99">
            <v>7.8895463510848129</v>
          </cell>
          <cell r="AB99">
            <v>10</v>
          </cell>
          <cell r="AC99">
            <v>6.7934782608695654</v>
          </cell>
          <cell r="AD99">
            <v>13</v>
          </cell>
          <cell r="AE99">
            <v>9.0718771807397065</v>
          </cell>
        </row>
        <row r="100">
          <cell r="A100" t="str">
            <v>San Carlos</v>
          </cell>
          <cell r="B100">
            <v>7</v>
          </cell>
          <cell r="C100">
            <v>37.234042553191486</v>
          </cell>
          <cell r="D100">
            <v>2</v>
          </cell>
          <cell r="E100">
            <v>11.111111111111111</v>
          </cell>
          <cell r="F100">
            <v>1</v>
          </cell>
          <cell r="G100">
            <v>5.6818181818181817</v>
          </cell>
          <cell r="H100">
            <v>4</v>
          </cell>
          <cell r="I100">
            <v>20.304568527918779</v>
          </cell>
          <cell r="J100">
            <v>0</v>
          </cell>
          <cell r="K100">
            <v>0</v>
          </cell>
          <cell r="L100">
            <v>3</v>
          </cell>
          <cell r="M100">
            <v>16.304347826086957</v>
          </cell>
          <cell r="N100">
            <v>3</v>
          </cell>
          <cell r="O100">
            <v>16.393442622950822</v>
          </cell>
          <cell r="P100">
            <v>1</v>
          </cell>
          <cell r="Q100">
            <v>5.208333333333333</v>
          </cell>
          <cell r="R100">
            <v>1</v>
          </cell>
          <cell r="S100">
            <v>5.6179775280898872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3</v>
          </cell>
          <cell r="Y100">
            <v>17.964071856287426</v>
          </cell>
          <cell r="Z100">
            <v>4</v>
          </cell>
          <cell r="AA100">
            <v>27.586206896551722</v>
          </cell>
          <cell r="AB100">
            <v>0</v>
          </cell>
          <cell r="AC100">
            <v>0</v>
          </cell>
          <cell r="AD100">
            <v>1</v>
          </cell>
          <cell r="AE100">
            <v>6.25</v>
          </cell>
        </row>
        <row r="101">
          <cell r="A101" t="str">
            <v>San Francisco</v>
          </cell>
          <cell r="B101">
            <v>0</v>
          </cell>
          <cell r="C101">
            <v>0</v>
          </cell>
          <cell r="D101">
            <v>2</v>
          </cell>
          <cell r="E101">
            <v>20.618556701030929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12.987012987012989</v>
          </cell>
          <cell r="P101">
            <v>1</v>
          </cell>
          <cell r="Q101">
            <v>13.333333333333334</v>
          </cell>
          <cell r="R101">
            <v>1</v>
          </cell>
          <cell r="S101">
            <v>12.345679012345679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1</v>
          </cell>
          <cell r="AA101">
            <v>12.345679012345679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102" t="str">
            <v>San Luis</v>
          </cell>
          <cell r="B102">
            <v>1</v>
          </cell>
          <cell r="C102">
            <v>5.6179775280898872</v>
          </cell>
          <cell r="D102">
            <v>7</v>
          </cell>
          <cell r="E102">
            <v>33.816425120772948</v>
          </cell>
          <cell r="F102">
            <v>2</v>
          </cell>
          <cell r="G102">
            <v>8.5836909871244629</v>
          </cell>
          <cell r="H102">
            <v>0</v>
          </cell>
          <cell r="I102">
            <v>0</v>
          </cell>
          <cell r="J102">
            <v>2</v>
          </cell>
          <cell r="K102">
            <v>9.3457943925233646</v>
          </cell>
          <cell r="L102">
            <v>5</v>
          </cell>
          <cell r="M102">
            <v>26.455026455026452</v>
          </cell>
          <cell r="N102">
            <v>2</v>
          </cell>
          <cell r="O102">
            <v>10.526315789473683</v>
          </cell>
          <cell r="P102">
            <v>2</v>
          </cell>
          <cell r="Q102">
            <v>9.3896713615023479</v>
          </cell>
          <cell r="R102">
            <v>3</v>
          </cell>
          <cell r="S102">
            <v>14.018691588785046</v>
          </cell>
          <cell r="T102">
            <v>4</v>
          </cell>
          <cell r="U102">
            <v>17.167381974248926</v>
          </cell>
          <cell r="V102">
            <v>1</v>
          </cell>
          <cell r="W102">
            <v>4.5662100456620998</v>
          </cell>
          <cell r="X102">
            <v>2</v>
          </cell>
          <cell r="Y102">
            <v>11.049723756906078</v>
          </cell>
          <cell r="Z102">
            <v>2</v>
          </cell>
          <cell r="AA102">
            <v>10.204081632653061</v>
          </cell>
          <cell r="AB102">
            <v>1</v>
          </cell>
          <cell r="AC102">
            <v>5</v>
          </cell>
          <cell r="AD102">
            <v>1</v>
          </cell>
          <cell r="AE102">
            <v>5.3763440860215059</v>
          </cell>
        </row>
        <row r="103">
          <cell r="A103" t="str">
            <v xml:space="preserve">San Rafael </v>
          </cell>
          <cell r="B103">
            <v>1</v>
          </cell>
          <cell r="C103">
            <v>4.4843049327354256</v>
          </cell>
          <cell r="D103">
            <v>3</v>
          </cell>
          <cell r="E103">
            <v>13.513513513513514</v>
          </cell>
          <cell r="F103">
            <v>1</v>
          </cell>
          <cell r="G103">
            <v>4.9751243781094523</v>
          </cell>
          <cell r="H103">
            <v>3</v>
          </cell>
          <cell r="I103">
            <v>15.151515151515152</v>
          </cell>
          <cell r="J103">
            <v>4</v>
          </cell>
          <cell r="K103">
            <v>21.390374331550802</v>
          </cell>
          <cell r="L103">
            <v>1</v>
          </cell>
          <cell r="M103">
            <v>5.8479532163742682</v>
          </cell>
          <cell r="N103">
            <v>1</v>
          </cell>
          <cell r="O103">
            <v>6.756756756756757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6.369426751592357</v>
          </cell>
          <cell r="V103">
            <v>3</v>
          </cell>
          <cell r="W103">
            <v>17.341040462427745</v>
          </cell>
          <cell r="X103">
            <v>0</v>
          </cell>
          <cell r="Y103">
            <v>0</v>
          </cell>
          <cell r="Z103">
            <v>2</v>
          </cell>
          <cell r="AA103">
            <v>13.422818791946309</v>
          </cell>
          <cell r="AB103">
            <v>0</v>
          </cell>
          <cell r="AC103">
            <v>0</v>
          </cell>
          <cell r="AD103">
            <v>3</v>
          </cell>
          <cell r="AE103">
            <v>19.607843137254903</v>
          </cell>
        </row>
        <row r="104">
          <cell r="A104" t="str">
            <v>San vicente Ferrer</v>
          </cell>
          <cell r="B104">
            <v>5</v>
          </cell>
          <cell r="C104">
            <v>15.24390243902439</v>
          </cell>
          <cell r="D104">
            <v>1</v>
          </cell>
          <cell r="E104">
            <v>3.4602076124567476</v>
          </cell>
          <cell r="F104">
            <v>3</v>
          </cell>
          <cell r="G104">
            <v>9.8039215686274517</v>
          </cell>
          <cell r="H104">
            <v>4</v>
          </cell>
          <cell r="I104">
            <v>15.503875968992247</v>
          </cell>
          <cell r="J104">
            <v>3</v>
          </cell>
          <cell r="K104">
            <v>11.363636363636363</v>
          </cell>
          <cell r="L104">
            <v>1</v>
          </cell>
          <cell r="M104">
            <v>4.2918454935622314</v>
          </cell>
          <cell r="N104">
            <v>3</v>
          </cell>
          <cell r="O104">
            <v>14.285714285714285</v>
          </cell>
          <cell r="P104">
            <v>1</v>
          </cell>
          <cell r="Q104">
            <v>5.1546391752577323</v>
          </cell>
          <cell r="R104">
            <v>4</v>
          </cell>
          <cell r="S104">
            <v>20</v>
          </cell>
          <cell r="T104">
            <v>0</v>
          </cell>
          <cell r="U104">
            <v>0</v>
          </cell>
          <cell r="V104">
            <v>2</v>
          </cell>
          <cell r="W104">
            <v>10</v>
          </cell>
          <cell r="X104">
            <v>0</v>
          </cell>
          <cell r="Y104">
            <v>0</v>
          </cell>
          <cell r="Z104">
            <v>2</v>
          </cell>
          <cell r="AA104">
            <v>10.471204188481677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105" t="str">
            <v>Sonsón</v>
          </cell>
          <cell r="B105">
            <v>19</v>
          </cell>
          <cell r="C105">
            <v>27.737226277372265</v>
          </cell>
          <cell r="D105">
            <v>13</v>
          </cell>
          <cell r="E105">
            <v>19.345238095238095</v>
          </cell>
          <cell r="F105">
            <v>8</v>
          </cell>
          <cell r="G105">
            <v>12.519561815336463</v>
          </cell>
          <cell r="H105">
            <v>6</v>
          </cell>
          <cell r="I105">
            <v>10.471204188481677</v>
          </cell>
          <cell r="J105">
            <v>7</v>
          </cell>
          <cell r="K105">
            <v>13.539651837524179</v>
          </cell>
          <cell r="L105">
            <v>6</v>
          </cell>
          <cell r="M105">
            <v>13.043478260869565</v>
          </cell>
          <cell r="N105">
            <v>5</v>
          </cell>
          <cell r="O105">
            <v>11.037527593818986</v>
          </cell>
          <cell r="P105">
            <v>5</v>
          </cell>
          <cell r="Q105">
            <v>10.752688172043012</v>
          </cell>
          <cell r="R105">
            <v>7</v>
          </cell>
          <cell r="S105">
            <v>15.695067264573991</v>
          </cell>
          <cell r="T105">
            <v>3</v>
          </cell>
          <cell r="U105">
            <v>8.0862533692722369</v>
          </cell>
          <cell r="V105">
            <v>2</v>
          </cell>
          <cell r="W105">
            <v>6.4516129032258061</v>
          </cell>
          <cell r="X105">
            <v>3</v>
          </cell>
          <cell r="Y105">
            <v>9.0090090090090094</v>
          </cell>
          <cell r="Z105">
            <v>6</v>
          </cell>
          <cell r="AA105">
            <v>15.957446808510637</v>
          </cell>
          <cell r="AB105">
            <v>4</v>
          </cell>
          <cell r="AC105">
            <v>9.5465393794749414</v>
          </cell>
          <cell r="AD105">
            <v>4</v>
          </cell>
          <cell r="AE105">
            <v>9.7323600973236015</v>
          </cell>
        </row>
        <row r="106">
          <cell r="A106" t="str">
            <v>SUROESTE</v>
          </cell>
          <cell r="B106">
            <v>65</v>
          </cell>
          <cell r="C106">
            <v>10.966762274337777</v>
          </cell>
          <cell r="D106">
            <v>76</v>
          </cell>
          <cell r="E106">
            <v>13.494318181818182</v>
          </cell>
          <cell r="F106">
            <v>96</v>
          </cell>
          <cell r="G106">
            <v>17.547066349844634</v>
          </cell>
          <cell r="H106">
            <v>56</v>
          </cell>
          <cell r="I106">
            <v>10.943912448700409</v>
          </cell>
          <cell r="J106">
            <v>51</v>
          </cell>
          <cell r="K106">
            <v>10.770855332629356</v>
          </cell>
          <cell r="L106">
            <v>61</v>
          </cell>
          <cell r="M106">
            <v>14.05853883383268</v>
          </cell>
          <cell r="N106">
            <v>53</v>
          </cell>
          <cell r="O106">
            <v>12.589073634204276</v>
          </cell>
          <cell r="P106">
            <v>47</v>
          </cell>
          <cell r="Q106">
            <v>11.322572874006262</v>
          </cell>
          <cell r="R106">
            <v>43</v>
          </cell>
          <cell r="S106">
            <v>11.145671332296526</v>
          </cell>
          <cell r="T106">
            <v>44</v>
          </cell>
          <cell r="U106">
            <v>11.689691817215728</v>
          </cell>
          <cell r="V106">
            <v>36</v>
          </cell>
          <cell r="W106">
            <v>9.5389507154213025</v>
          </cell>
          <cell r="X106">
            <v>38</v>
          </cell>
          <cell r="Y106">
            <v>10.43956043956044</v>
          </cell>
          <cell r="Z106">
            <v>27</v>
          </cell>
          <cell r="AA106">
            <v>7.3609596510359863</v>
          </cell>
          <cell r="AB106">
            <v>32</v>
          </cell>
          <cell r="AC106">
            <v>8.9686098654708513</v>
          </cell>
          <cell r="AD106">
            <v>43</v>
          </cell>
          <cell r="AE106">
            <v>13.214505224339275</v>
          </cell>
        </row>
        <row r="107">
          <cell r="A107" t="str">
            <v>Amaga</v>
          </cell>
          <cell r="B107">
            <v>2</v>
          </cell>
          <cell r="C107">
            <v>5.0377833753148611</v>
          </cell>
          <cell r="D107">
            <v>4</v>
          </cell>
          <cell r="E107">
            <v>9.7087378640776691</v>
          </cell>
          <cell r="F107">
            <v>9</v>
          </cell>
          <cell r="G107">
            <v>24.128686327077748</v>
          </cell>
          <cell r="H107">
            <v>1</v>
          </cell>
          <cell r="I107">
            <v>2.770083102493075</v>
          </cell>
          <cell r="J107">
            <v>2</v>
          </cell>
          <cell r="K107">
            <v>5.6497175141242941</v>
          </cell>
          <cell r="L107">
            <v>1</v>
          </cell>
          <cell r="M107">
            <v>3.2467532467532472</v>
          </cell>
          <cell r="N107">
            <v>3</v>
          </cell>
          <cell r="O107">
            <v>10.90909090909091</v>
          </cell>
          <cell r="P107">
            <v>5</v>
          </cell>
          <cell r="Q107">
            <v>17.605633802816904</v>
          </cell>
          <cell r="R107">
            <v>3</v>
          </cell>
          <cell r="S107">
            <v>11.583011583011583</v>
          </cell>
          <cell r="T107">
            <v>1</v>
          </cell>
          <cell r="U107">
            <v>3.7593984962406015</v>
          </cell>
          <cell r="V107">
            <v>2</v>
          </cell>
          <cell r="W107">
            <v>7.1174377224199281</v>
          </cell>
          <cell r="X107">
            <v>2</v>
          </cell>
          <cell r="Y107">
            <v>7.9051383399209483</v>
          </cell>
          <cell r="Z107">
            <v>3</v>
          </cell>
          <cell r="AA107">
            <v>10.791366906474821</v>
          </cell>
          <cell r="AB107">
            <v>1</v>
          </cell>
          <cell r="AC107">
            <v>3.215434083601286</v>
          </cell>
          <cell r="AD107">
            <v>2</v>
          </cell>
          <cell r="AE107">
            <v>8.2987551867219924</v>
          </cell>
        </row>
        <row r="108">
          <cell r="A108" t="str">
            <v>Andes</v>
          </cell>
          <cell r="B108">
            <v>6</v>
          </cell>
          <cell r="C108">
            <v>8.2872928176795568</v>
          </cell>
          <cell r="D108">
            <v>7</v>
          </cell>
          <cell r="E108">
            <v>11.76470588235294</v>
          </cell>
          <cell r="F108">
            <v>16</v>
          </cell>
          <cell r="G108">
            <v>23.426061493411421</v>
          </cell>
          <cell r="H108">
            <v>5</v>
          </cell>
          <cell r="I108">
            <v>7.6923076923076925</v>
          </cell>
          <cell r="J108">
            <v>5</v>
          </cell>
          <cell r="K108">
            <v>8.4175084175084169</v>
          </cell>
          <cell r="L108">
            <v>8</v>
          </cell>
          <cell r="M108">
            <v>14.492753623188406</v>
          </cell>
          <cell r="N108">
            <v>8</v>
          </cell>
          <cell r="O108">
            <v>14.388489208633095</v>
          </cell>
          <cell r="P108">
            <v>6</v>
          </cell>
          <cell r="Q108">
            <v>11.363636363636363</v>
          </cell>
          <cell r="R108">
            <v>3</v>
          </cell>
          <cell r="S108">
            <v>5.5147058823529411</v>
          </cell>
          <cell r="T108">
            <v>6</v>
          </cell>
          <cell r="U108">
            <v>12.931034482758621</v>
          </cell>
          <cell r="V108">
            <v>4</v>
          </cell>
          <cell r="W108">
            <v>8.5106382978723403</v>
          </cell>
          <cell r="X108">
            <v>6</v>
          </cell>
          <cell r="Y108">
            <v>11.881188118811881</v>
          </cell>
          <cell r="Z108">
            <v>4</v>
          </cell>
          <cell r="AA108">
            <v>7.9051383399209483</v>
          </cell>
          <cell r="AB108">
            <v>5</v>
          </cell>
          <cell r="AC108">
            <v>12.345679012345679</v>
          </cell>
          <cell r="AD108">
            <v>9</v>
          </cell>
          <cell r="AE108">
            <v>22.900763358778626</v>
          </cell>
        </row>
        <row r="109">
          <cell r="A109" t="str">
            <v>Angelopolis</v>
          </cell>
          <cell r="B109">
            <v>1</v>
          </cell>
          <cell r="C109">
            <v>12.658227848101266</v>
          </cell>
          <cell r="D109">
            <v>3</v>
          </cell>
          <cell r="E109">
            <v>33.707865168539328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3</v>
          </cell>
          <cell r="M109">
            <v>37.974683544303801</v>
          </cell>
          <cell r="N109">
            <v>2</v>
          </cell>
          <cell r="O109">
            <v>31.746031746031743</v>
          </cell>
          <cell r="P109">
            <v>2</v>
          </cell>
          <cell r="Q109">
            <v>37.037037037037038</v>
          </cell>
          <cell r="R109">
            <v>0</v>
          </cell>
          <cell r="S109">
            <v>0</v>
          </cell>
          <cell r="T109">
            <v>2</v>
          </cell>
          <cell r="U109">
            <v>32.786885245901644</v>
          </cell>
          <cell r="V109">
            <v>1</v>
          </cell>
          <cell r="W109">
            <v>17.543859649122805</v>
          </cell>
          <cell r="X109">
            <v>1</v>
          </cell>
          <cell r="Y109">
            <v>19.607843137254903</v>
          </cell>
          <cell r="Z109">
            <v>1</v>
          </cell>
          <cell r="AA109">
            <v>14.492753623188406</v>
          </cell>
          <cell r="AB109">
            <v>1</v>
          </cell>
          <cell r="AC109">
            <v>17.543859649122805</v>
          </cell>
          <cell r="AD109">
            <v>0</v>
          </cell>
          <cell r="AE109">
            <v>0</v>
          </cell>
        </row>
        <row r="110">
          <cell r="A110" t="str">
            <v>Betania</v>
          </cell>
          <cell r="B110">
            <v>0</v>
          </cell>
          <cell r="C110">
            <v>0</v>
          </cell>
          <cell r="D110">
            <v>1</v>
          </cell>
          <cell r="E110">
            <v>5.4644808743169397</v>
          </cell>
          <cell r="F110">
            <v>3</v>
          </cell>
          <cell r="G110">
            <v>17.751479289940828</v>
          </cell>
          <cell r="H110">
            <v>1</v>
          </cell>
          <cell r="I110">
            <v>6.9444444444444438</v>
          </cell>
          <cell r="J110">
            <v>2</v>
          </cell>
          <cell r="K110">
            <v>12.987012987012989</v>
          </cell>
          <cell r="L110">
            <v>2</v>
          </cell>
          <cell r="M110">
            <v>16.949152542372882</v>
          </cell>
          <cell r="N110">
            <v>1</v>
          </cell>
          <cell r="O110">
            <v>8.9285714285714288</v>
          </cell>
          <cell r="P110">
            <v>0</v>
          </cell>
          <cell r="Q110">
            <v>0</v>
          </cell>
          <cell r="R110">
            <v>1</v>
          </cell>
          <cell r="S110">
            <v>10.101010101010102</v>
          </cell>
          <cell r="T110">
            <v>2</v>
          </cell>
          <cell r="U110">
            <v>19.801980198019802</v>
          </cell>
          <cell r="V110">
            <v>2</v>
          </cell>
          <cell r="W110">
            <v>19.417475728155338</v>
          </cell>
          <cell r="X110">
            <v>1</v>
          </cell>
          <cell r="Y110">
            <v>10.101010101010102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1</v>
          </cell>
          <cell r="AE110">
            <v>10.101010101010102</v>
          </cell>
        </row>
        <row r="111">
          <cell r="A111" t="str">
            <v>Betulia</v>
          </cell>
          <cell r="B111">
            <v>7</v>
          </cell>
          <cell r="C111">
            <v>19.125683060109289</v>
          </cell>
          <cell r="D111">
            <v>6</v>
          </cell>
          <cell r="E111">
            <v>18.18181818181818</v>
          </cell>
          <cell r="F111">
            <v>3</v>
          </cell>
          <cell r="G111">
            <v>9.67741935483871</v>
          </cell>
          <cell r="H111">
            <v>7</v>
          </cell>
          <cell r="I111">
            <v>26.717557251908396</v>
          </cell>
          <cell r="J111">
            <v>3</v>
          </cell>
          <cell r="K111">
            <v>10.526315789473683</v>
          </cell>
          <cell r="L111">
            <v>6</v>
          </cell>
          <cell r="M111">
            <v>21.81818181818182</v>
          </cell>
          <cell r="N111">
            <v>4</v>
          </cell>
          <cell r="O111">
            <v>13.84083044982699</v>
          </cell>
          <cell r="P111">
            <v>4</v>
          </cell>
          <cell r="Q111">
            <v>14.9812734082397</v>
          </cell>
          <cell r="R111">
            <v>9</v>
          </cell>
          <cell r="S111">
            <v>37.815126050420169</v>
          </cell>
          <cell r="T111">
            <v>4</v>
          </cell>
          <cell r="U111">
            <v>17.699115044247787</v>
          </cell>
          <cell r="V111">
            <v>3</v>
          </cell>
          <cell r="W111">
            <v>13.157894736842104</v>
          </cell>
          <cell r="X111">
            <v>2</v>
          </cell>
          <cell r="Y111">
            <v>8.9686098654708513</v>
          </cell>
          <cell r="Z111">
            <v>2</v>
          </cell>
          <cell r="AA111">
            <v>9.0909090909090899</v>
          </cell>
          <cell r="AB111">
            <v>2</v>
          </cell>
          <cell r="AC111">
            <v>10.989010989010989</v>
          </cell>
          <cell r="AD111">
            <v>2</v>
          </cell>
          <cell r="AE111">
            <v>9.7560975609756095</v>
          </cell>
        </row>
        <row r="112">
          <cell r="A112" t="str">
            <v>Caramanta</v>
          </cell>
          <cell r="B112">
            <v>1</v>
          </cell>
          <cell r="C112">
            <v>9.0090090090090094</v>
          </cell>
          <cell r="D112">
            <v>1</v>
          </cell>
          <cell r="E112">
            <v>12.658227848101266</v>
          </cell>
          <cell r="F112">
            <v>1</v>
          </cell>
          <cell r="G112">
            <v>14.285714285714285</v>
          </cell>
          <cell r="H112">
            <v>1</v>
          </cell>
          <cell r="I112">
            <v>16.129032258064516</v>
          </cell>
          <cell r="J112">
            <v>1</v>
          </cell>
          <cell r="K112">
            <v>14.705882352941176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</v>
          </cell>
          <cell r="AA112">
            <v>24.390243902439025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A113" t="str">
            <v>Ciudad Bolivar</v>
          </cell>
          <cell r="B113">
            <v>5</v>
          </cell>
          <cell r="C113">
            <v>8.9605734767025087</v>
          </cell>
          <cell r="D113">
            <v>6</v>
          </cell>
          <cell r="E113">
            <v>11.472275334608032</v>
          </cell>
          <cell r="F113">
            <v>16</v>
          </cell>
          <cell r="G113">
            <v>30.76923076923077</v>
          </cell>
          <cell r="H113">
            <v>4</v>
          </cell>
          <cell r="I113">
            <v>7.9207920792079207</v>
          </cell>
          <cell r="J113">
            <v>4</v>
          </cell>
          <cell r="K113">
            <v>7.9365079365079358</v>
          </cell>
          <cell r="L113">
            <v>4</v>
          </cell>
          <cell r="M113">
            <v>9.3896713615023479</v>
          </cell>
          <cell r="N113">
            <v>3</v>
          </cell>
          <cell r="O113">
            <v>6.5789473684210522</v>
          </cell>
          <cell r="P113">
            <v>6</v>
          </cell>
          <cell r="Q113">
            <v>13.392857142857142</v>
          </cell>
          <cell r="R113">
            <v>6</v>
          </cell>
          <cell r="S113">
            <v>15.113350125944583</v>
          </cell>
          <cell r="T113">
            <v>5</v>
          </cell>
          <cell r="U113">
            <v>11.682242990654204</v>
          </cell>
          <cell r="V113">
            <v>3</v>
          </cell>
          <cell r="W113">
            <v>7.6530612244897958</v>
          </cell>
          <cell r="X113">
            <v>3</v>
          </cell>
          <cell r="Y113">
            <v>8.4745762711864412</v>
          </cell>
          <cell r="Z113">
            <v>1</v>
          </cell>
          <cell r="AA113">
            <v>3.1847133757961785</v>
          </cell>
          <cell r="AB113">
            <v>2</v>
          </cell>
          <cell r="AC113">
            <v>6.5359477124183005</v>
          </cell>
          <cell r="AD113">
            <v>3</v>
          </cell>
          <cell r="AE113">
            <v>10.948905109489052</v>
          </cell>
        </row>
        <row r="114">
          <cell r="A114" t="str">
            <v>Concordia</v>
          </cell>
          <cell r="B114">
            <v>1</v>
          </cell>
          <cell r="C114">
            <v>2.5575447570332481</v>
          </cell>
          <cell r="D114">
            <v>12</v>
          </cell>
          <cell r="E114">
            <v>31.578947368421055</v>
          </cell>
          <cell r="F114">
            <v>5</v>
          </cell>
          <cell r="G114">
            <v>14.084507042253522</v>
          </cell>
          <cell r="H114">
            <v>0</v>
          </cell>
          <cell r="I114">
            <v>0</v>
          </cell>
          <cell r="J114">
            <v>4</v>
          </cell>
          <cell r="K114">
            <v>14.285714285714285</v>
          </cell>
          <cell r="L114">
            <v>7</v>
          </cell>
          <cell r="M114">
            <v>25.089605734767026</v>
          </cell>
          <cell r="N114">
            <v>9</v>
          </cell>
          <cell r="O114">
            <v>33.582089552238806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5</v>
          </cell>
          <cell r="V114">
            <v>0</v>
          </cell>
          <cell r="W114">
            <v>0</v>
          </cell>
          <cell r="X114">
            <v>5</v>
          </cell>
          <cell r="Y114">
            <v>24.875621890547265</v>
          </cell>
          <cell r="Z114">
            <v>2</v>
          </cell>
          <cell r="AA114">
            <v>11.834319526627219</v>
          </cell>
          <cell r="AB114">
            <v>2</v>
          </cell>
          <cell r="AC114">
            <v>10</v>
          </cell>
          <cell r="AD114">
            <v>2</v>
          </cell>
          <cell r="AE114">
            <v>11.363636363636363</v>
          </cell>
        </row>
        <row r="115">
          <cell r="A115" t="str">
            <v>Fredonia</v>
          </cell>
          <cell r="B115">
            <v>5</v>
          </cell>
          <cell r="C115">
            <v>17.182130584192443</v>
          </cell>
          <cell r="D115">
            <v>4</v>
          </cell>
          <cell r="E115">
            <v>13.651877133105803</v>
          </cell>
          <cell r="F115">
            <v>3</v>
          </cell>
          <cell r="G115">
            <v>10.169491525423728</v>
          </cell>
          <cell r="H115">
            <v>1</v>
          </cell>
          <cell r="I115">
            <v>3.9840637450199203</v>
          </cell>
          <cell r="J115">
            <v>4</v>
          </cell>
          <cell r="K115">
            <v>16.194331983805668</v>
          </cell>
          <cell r="L115">
            <v>2</v>
          </cell>
          <cell r="M115">
            <v>9.3896713615023479</v>
          </cell>
          <cell r="N115">
            <v>1</v>
          </cell>
          <cell r="O115">
            <v>5.7803468208092479</v>
          </cell>
          <cell r="P115">
            <v>0</v>
          </cell>
          <cell r="Q115">
            <v>0</v>
          </cell>
          <cell r="R115">
            <v>2</v>
          </cell>
          <cell r="S115">
            <v>12.738853503184714</v>
          </cell>
          <cell r="T115">
            <v>2</v>
          </cell>
          <cell r="U115">
            <v>10.928961748633879</v>
          </cell>
          <cell r="V115">
            <v>2</v>
          </cell>
          <cell r="W115">
            <v>12.269938650306749</v>
          </cell>
          <cell r="X115">
            <v>2</v>
          </cell>
          <cell r="Y115">
            <v>13.605442176870747</v>
          </cell>
          <cell r="Z115">
            <v>1</v>
          </cell>
          <cell r="AA115">
            <v>5.5555555555555554</v>
          </cell>
          <cell r="AB115">
            <v>0</v>
          </cell>
          <cell r="AC115">
            <v>0</v>
          </cell>
          <cell r="AD115">
            <v>1</v>
          </cell>
          <cell r="AE115">
            <v>7.5757575757575761</v>
          </cell>
        </row>
        <row r="116">
          <cell r="A116" t="str">
            <v>Hispania</v>
          </cell>
          <cell r="B116">
            <v>2</v>
          </cell>
          <cell r="C116">
            <v>25.974025974025977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23.255813953488371</v>
          </cell>
          <cell r="N116">
            <v>0</v>
          </cell>
          <cell r="O116">
            <v>0</v>
          </cell>
          <cell r="P116">
            <v>1</v>
          </cell>
          <cell r="Q116">
            <v>19.607843137254903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117" t="str">
            <v>Jardin</v>
          </cell>
          <cell r="B117">
            <v>2</v>
          </cell>
          <cell r="C117">
            <v>7.4906367041198498</v>
          </cell>
          <cell r="D117">
            <v>1</v>
          </cell>
          <cell r="E117">
            <v>4.6296296296296298</v>
          </cell>
          <cell r="F117">
            <v>6</v>
          </cell>
          <cell r="G117">
            <v>24.691358024691358</v>
          </cell>
          <cell r="H117">
            <v>5</v>
          </cell>
          <cell r="I117">
            <v>19.379844961240309</v>
          </cell>
          <cell r="J117">
            <v>2</v>
          </cell>
          <cell r="K117">
            <v>12.738853503184714</v>
          </cell>
          <cell r="L117">
            <v>3</v>
          </cell>
          <cell r="M117">
            <v>17.751479289940828</v>
          </cell>
          <cell r="N117">
            <v>1</v>
          </cell>
          <cell r="O117">
            <v>6.4935064935064943</v>
          </cell>
          <cell r="P117">
            <v>2</v>
          </cell>
          <cell r="Q117">
            <v>11.494252873563218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5.4644808743169397</v>
          </cell>
          <cell r="X117">
            <v>4</v>
          </cell>
          <cell r="Y117">
            <v>21.857923497267759</v>
          </cell>
          <cell r="Z117">
            <v>1</v>
          </cell>
          <cell r="AA117">
            <v>5.1282051282051286</v>
          </cell>
          <cell r="AB117">
            <v>3</v>
          </cell>
          <cell r="AC117">
            <v>15.384615384615385</v>
          </cell>
          <cell r="AD117">
            <v>2</v>
          </cell>
          <cell r="AE117">
            <v>12.578616352201259</v>
          </cell>
        </row>
        <row r="118">
          <cell r="A118" t="str">
            <v>Jericó</v>
          </cell>
          <cell r="B118">
            <v>1</v>
          </cell>
          <cell r="C118">
            <v>7.2463768115942031</v>
          </cell>
          <cell r="D118">
            <v>4</v>
          </cell>
          <cell r="E118">
            <v>22.598870056497177</v>
          </cell>
          <cell r="F118">
            <v>1</v>
          </cell>
          <cell r="G118">
            <v>5.8823529411764701</v>
          </cell>
          <cell r="H118">
            <v>0</v>
          </cell>
          <cell r="I118">
            <v>0</v>
          </cell>
          <cell r="J118">
            <v>1</v>
          </cell>
          <cell r="K118">
            <v>7.6923076923076925</v>
          </cell>
          <cell r="L118">
            <v>0</v>
          </cell>
          <cell r="M118">
            <v>0</v>
          </cell>
          <cell r="N118">
            <v>2</v>
          </cell>
          <cell r="O118">
            <v>15.748031496062993</v>
          </cell>
          <cell r="P118">
            <v>2</v>
          </cell>
          <cell r="Q118">
            <v>16.129032258064516</v>
          </cell>
          <cell r="R118">
            <v>3</v>
          </cell>
          <cell r="S118">
            <v>25.862068965517242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1</v>
          </cell>
          <cell r="AC118">
            <v>10.869565217391305</v>
          </cell>
          <cell r="AD118">
            <v>1</v>
          </cell>
          <cell r="AE118">
            <v>10.526315789473683</v>
          </cell>
        </row>
        <row r="119">
          <cell r="A119" t="str">
            <v>La Pintada</v>
          </cell>
          <cell r="B119">
            <v>2</v>
          </cell>
          <cell r="C119">
            <v>14.184397163120567</v>
          </cell>
          <cell r="D119">
            <v>1</v>
          </cell>
          <cell r="E119">
            <v>7.0921985815602833</v>
          </cell>
          <cell r="F119">
            <v>1</v>
          </cell>
          <cell r="G119">
            <v>8.695652173913043</v>
          </cell>
          <cell r="H119">
            <v>2</v>
          </cell>
          <cell r="I119">
            <v>15.267175572519083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4</v>
          </cell>
          <cell r="O119">
            <v>45.977011494252871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7</v>
          </cell>
          <cell r="U119">
            <v>86.419753086419746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>
            <v>9.0090090090090094</v>
          </cell>
          <cell r="AB119">
            <v>0</v>
          </cell>
          <cell r="AC119">
            <v>0</v>
          </cell>
          <cell r="AD119">
            <v>2</v>
          </cell>
          <cell r="AE119">
            <v>23.255813953488371</v>
          </cell>
        </row>
        <row r="120">
          <cell r="A120" t="str">
            <v>Montebello</v>
          </cell>
          <cell r="B120">
            <v>2</v>
          </cell>
          <cell r="C120">
            <v>16.129032258064516</v>
          </cell>
          <cell r="D120">
            <v>3</v>
          </cell>
          <cell r="E120">
            <v>30.927835051546392</v>
          </cell>
          <cell r="F120">
            <v>1</v>
          </cell>
          <cell r="G120">
            <v>10.869565217391305</v>
          </cell>
          <cell r="H120">
            <v>2</v>
          </cell>
          <cell r="I120">
            <v>22.222222222222221</v>
          </cell>
          <cell r="J120">
            <v>2</v>
          </cell>
          <cell r="K120">
            <v>30.76923076923077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</v>
          </cell>
          <cell r="Q120">
            <v>11.235955056179774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</v>
          </cell>
          <cell r="W120">
            <v>15.625</v>
          </cell>
          <cell r="X120">
            <v>1</v>
          </cell>
          <cell r="Y120">
            <v>25.641025641025639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2</v>
          </cell>
          <cell r="AE120">
            <v>60.606060606060609</v>
          </cell>
        </row>
        <row r="121">
          <cell r="A121" t="str">
            <v>Pueblorrico</v>
          </cell>
          <cell r="B121">
            <v>1</v>
          </cell>
          <cell r="C121">
            <v>6.7114093959731544</v>
          </cell>
          <cell r="D121">
            <v>1</v>
          </cell>
          <cell r="E121">
            <v>8.5470085470085486</v>
          </cell>
          <cell r="F121">
            <v>1</v>
          </cell>
          <cell r="G121">
            <v>9.4339622641509422</v>
          </cell>
          <cell r="H121">
            <v>2</v>
          </cell>
          <cell r="I121">
            <v>15.267175572519083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9.9009900990099009</v>
          </cell>
          <cell r="R121">
            <v>1</v>
          </cell>
          <cell r="S121">
            <v>11.627906976744185</v>
          </cell>
          <cell r="T121">
            <v>1</v>
          </cell>
          <cell r="U121">
            <v>12.5</v>
          </cell>
          <cell r="V121">
            <v>1</v>
          </cell>
          <cell r="W121">
            <v>9.0909090909090899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122" t="str">
            <v>Salgar</v>
          </cell>
          <cell r="B122">
            <v>4</v>
          </cell>
          <cell r="C122">
            <v>11.661807580174926</v>
          </cell>
          <cell r="D122">
            <v>3</v>
          </cell>
          <cell r="E122">
            <v>8.9285714285714288</v>
          </cell>
          <cell r="F122">
            <v>5</v>
          </cell>
          <cell r="G122">
            <v>16.181229773462782</v>
          </cell>
          <cell r="H122">
            <v>6</v>
          </cell>
          <cell r="I122">
            <v>20</v>
          </cell>
          <cell r="J122">
            <v>2</v>
          </cell>
          <cell r="K122">
            <v>7.6335877862595414</v>
          </cell>
          <cell r="L122">
            <v>5</v>
          </cell>
          <cell r="M122">
            <v>19.305019305019304</v>
          </cell>
          <cell r="N122">
            <v>3</v>
          </cell>
          <cell r="O122">
            <v>11.627906976744185</v>
          </cell>
          <cell r="P122">
            <v>4</v>
          </cell>
          <cell r="Q122">
            <v>16.736401673640167</v>
          </cell>
          <cell r="R122">
            <v>3</v>
          </cell>
          <cell r="S122">
            <v>13.215859030837004</v>
          </cell>
          <cell r="T122">
            <v>4</v>
          </cell>
          <cell r="U122">
            <v>19.900497512437809</v>
          </cell>
          <cell r="V122">
            <v>2</v>
          </cell>
          <cell r="W122">
            <v>11.695906432748536</v>
          </cell>
          <cell r="X122">
            <v>1</v>
          </cell>
          <cell r="Y122">
            <v>5.3475935828877006</v>
          </cell>
          <cell r="Z122">
            <v>3</v>
          </cell>
          <cell r="AA122">
            <v>16.574585635359114</v>
          </cell>
          <cell r="AB122">
            <v>3</v>
          </cell>
          <cell r="AC122">
            <v>18.18181818181818</v>
          </cell>
          <cell r="AD122">
            <v>2</v>
          </cell>
          <cell r="AE122">
            <v>11.627906976744185</v>
          </cell>
        </row>
        <row r="123">
          <cell r="A123" t="str">
            <v>Santa Barbara</v>
          </cell>
          <cell r="B123">
            <v>6</v>
          </cell>
          <cell r="C123">
            <v>16.483516483516485</v>
          </cell>
          <cell r="D123">
            <v>5</v>
          </cell>
          <cell r="E123">
            <v>13.368983957219251</v>
          </cell>
          <cell r="F123">
            <v>5</v>
          </cell>
          <cell r="G123">
            <v>14.204545454545453</v>
          </cell>
          <cell r="H123">
            <v>4</v>
          </cell>
          <cell r="I123">
            <v>13.071895424836601</v>
          </cell>
          <cell r="J123">
            <v>4</v>
          </cell>
          <cell r="K123">
            <v>13.114754098360656</v>
          </cell>
          <cell r="L123">
            <v>4</v>
          </cell>
          <cell r="M123">
            <v>16.064257028112447</v>
          </cell>
          <cell r="N123">
            <v>2</v>
          </cell>
          <cell r="O123">
            <v>7.3260073260073257</v>
          </cell>
          <cell r="P123">
            <v>2</v>
          </cell>
          <cell r="Q123">
            <v>7.6335877862595414</v>
          </cell>
          <cell r="R123">
            <v>2</v>
          </cell>
          <cell r="S123">
            <v>8.5836909871244629</v>
          </cell>
          <cell r="T123">
            <v>0</v>
          </cell>
          <cell r="U123">
            <v>0</v>
          </cell>
          <cell r="V123">
            <v>6</v>
          </cell>
          <cell r="W123">
            <v>29.411764705882351</v>
          </cell>
          <cell r="X123">
            <v>1</v>
          </cell>
          <cell r="Y123">
            <v>4.9504950495049505</v>
          </cell>
          <cell r="Z123">
            <v>0</v>
          </cell>
          <cell r="AA123">
            <v>0</v>
          </cell>
          <cell r="AB123">
            <v>4</v>
          </cell>
          <cell r="AC123">
            <v>24.242424242424242</v>
          </cell>
          <cell r="AD123">
            <v>1</v>
          </cell>
          <cell r="AE123">
            <v>5.9880239520958085</v>
          </cell>
        </row>
        <row r="124">
          <cell r="A124" t="str">
            <v>Tamesis</v>
          </cell>
          <cell r="B124">
            <v>3</v>
          </cell>
          <cell r="C124">
            <v>12.448132780082986</v>
          </cell>
          <cell r="D124">
            <v>1</v>
          </cell>
          <cell r="E124">
            <v>4.2735042735042743</v>
          </cell>
          <cell r="F124">
            <v>3</v>
          </cell>
          <cell r="G124">
            <v>14.354066985645934</v>
          </cell>
          <cell r="H124">
            <v>1</v>
          </cell>
          <cell r="I124">
            <v>4.6296296296296298</v>
          </cell>
          <cell r="J124">
            <v>2</v>
          </cell>
          <cell r="K124">
            <v>12.422360248447204</v>
          </cell>
          <cell r="L124">
            <v>2</v>
          </cell>
          <cell r="M124">
            <v>11.494252873563218</v>
          </cell>
          <cell r="N124">
            <v>0</v>
          </cell>
          <cell r="O124">
            <v>0</v>
          </cell>
          <cell r="P124">
            <v>1</v>
          </cell>
          <cell r="Q124">
            <v>7.2992700729927007</v>
          </cell>
          <cell r="R124">
            <v>1</v>
          </cell>
          <cell r="S124">
            <v>6.4935064935064943</v>
          </cell>
          <cell r="T124">
            <v>2</v>
          </cell>
          <cell r="U124">
            <v>13.888888888888888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</v>
          </cell>
          <cell r="AA124">
            <v>17.857142857142858</v>
          </cell>
          <cell r="AB124">
            <v>0</v>
          </cell>
          <cell r="AC124">
            <v>0</v>
          </cell>
          <cell r="AD124">
            <v>4</v>
          </cell>
          <cell r="AE124">
            <v>35.398230088495573</v>
          </cell>
        </row>
        <row r="125">
          <cell r="A125" t="str">
            <v>Tarso</v>
          </cell>
          <cell r="B125">
            <v>2</v>
          </cell>
          <cell r="C125">
            <v>22.222222222222221</v>
          </cell>
          <cell r="D125">
            <v>1</v>
          </cell>
          <cell r="E125">
            <v>10.869565217391305</v>
          </cell>
          <cell r="F125">
            <v>2</v>
          </cell>
          <cell r="G125">
            <v>21.978021978021978</v>
          </cell>
          <cell r="H125">
            <v>1</v>
          </cell>
          <cell r="I125">
            <v>16.393442622950822</v>
          </cell>
          <cell r="J125">
            <v>0</v>
          </cell>
          <cell r="K125">
            <v>0</v>
          </cell>
          <cell r="L125">
            <v>1</v>
          </cell>
          <cell r="M125">
            <v>15.625</v>
          </cell>
          <cell r="N125">
            <v>0</v>
          </cell>
          <cell r="O125">
            <v>0</v>
          </cell>
          <cell r="P125">
            <v>1</v>
          </cell>
          <cell r="Q125">
            <v>13.888888888888888</v>
          </cell>
          <cell r="R125">
            <v>1</v>
          </cell>
          <cell r="S125">
            <v>15.625</v>
          </cell>
          <cell r="T125">
            <v>1</v>
          </cell>
          <cell r="U125">
            <v>23.809523809523807</v>
          </cell>
          <cell r="V125">
            <v>0</v>
          </cell>
          <cell r="W125">
            <v>0</v>
          </cell>
          <cell r="X125">
            <v>1</v>
          </cell>
          <cell r="Y125">
            <v>15.384615384615385</v>
          </cell>
          <cell r="Z125">
            <v>0</v>
          </cell>
          <cell r="AA125">
            <v>0</v>
          </cell>
          <cell r="AB125">
            <v>1</v>
          </cell>
          <cell r="AC125">
            <v>15.384615384615385</v>
          </cell>
          <cell r="AD125">
            <v>1</v>
          </cell>
          <cell r="AE125">
            <v>18.518518518518519</v>
          </cell>
        </row>
        <row r="126">
          <cell r="A126" t="str">
            <v>Titiribi</v>
          </cell>
          <cell r="B126">
            <v>1</v>
          </cell>
          <cell r="C126">
            <v>7.5757575757575761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2</v>
          </cell>
          <cell r="I126">
            <v>19.607843137254903</v>
          </cell>
          <cell r="J126">
            <v>3</v>
          </cell>
          <cell r="K126">
            <v>25.210084033613445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23.52941176470588</v>
          </cell>
          <cell r="R126">
            <v>1</v>
          </cell>
          <cell r="S126">
            <v>9.3457943925233646</v>
          </cell>
          <cell r="T126">
            <v>2</v>
          </cell>
          <cell r="U126">
            <v>38.461538461538467</v>
          </cell>
          <cell r="V126">
            <v>1</v>
          </cell>
          <cell r="W126">
            <v>15.384615384615385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1</v>
          </cell>
          <cell r="AC126">
            <v>14.705882352941176</v>
          </cell>
          <cell r="AD126">
            <v>0</v>
          </cell>
          <cell r="AE126">
            <v>0</v>
          </cell>
        </row>
        <row r="127">
          <cell r="A127" t="str">
            <v>Urrao</v>
          </cell>
          <cell r="B127">
            <v>6</v>
          </cell>
          <cell r="C127">
            <v>12.711864406779663</v>
          </cell>
          <cell r="D127">
            <v>10</v>
          </cell>
          <cell r="E127">
            <v>21.786492374727668</v>
          </cell>
          <cell r="F127">
            <v>12</v>
          </cell>
          <cell r="G127">
            <v>28.503562945368174</v>
          </cell>
          <cell r="H127">
            <v>11</v>
          </cell>
          <cell r="I127">
            <v>24.830699774266364</v>
          </cell>
          <cell r="J127">
            <v>8</v>
          </cell>
          <cell r="K127">
            <v>17.817371937639198</v>
          </cell>
          <cell r="L127">
            <v>9</v>
          </cell>
          <cell r="M127">
            <v>23.255813953488371</v>
          </cell>
          <cell r="N127">
            <v>8</v>
          </cell>
          <cell r="O127">
            <v>18.648018648018649</v>
          </cell>
          <cell r="P127">
            <v>5</v>
          </cell>
          <cell r="Q127">
            <v>12.987012987012989</v>
          </cell>
          <cell r="R127">
            <v>6</v>
          </cell>
          <cell r="S127">
            <v>14.598540145985401</v>
          </cell>
          <cell r="T127">
            <v>3</v>
          </cell>
          <cell r="U127">
            <v>6.8027210884353737</v>
          </cell>
          <cell r="V127">
            <v>5</v>
          </cell>
          <cell r="W127">
            <v>10.729613733905579</v>
          </cell>
          <cell r="X127">
            <v>8</v>
          </cell>
          <cell r="Y127">
            <v>17.543859649122805</v>
          </cell>
          <cell r="Z127">
            <v>4</v>
          </cell>
          <cell r="AA127">
            <v>8.3160083160083165</v>
          </cell>
          <cell r="AB127">
            <v>6</v>
          </cell>
          <cell r="AC127">
            <v>11.173184357541899</v>
          </cell>
          <cell r="AD127">
            <v>8</v>
          </cell>
          <cell r="AE127">
            <v>17.204301075268816</v>
          </cell>
        </row>
        <row r="128">
          <cell r="A128" t="str">
            <v>Valparaiso</v>
          </cell>
          <cell r="B128">
            <v>2</v>
          </cell>
          <cell r="C128">
            <v>25.641025641025639</v>
          </cell>
          <cell r="D128">
            <v>0</v>
          </cell>
          <cell r="E128">
            <v>0</v>
          </cell>
          <cell r="F128">
            <v>1</v>
          </cell>
          <cell r="G128">
            <v>10.752688172043012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19.230769230769234</v>
          </cell>
          <cell r="N128">
            <v>0</v>
          </cell>
          <cell r="O128">
            <v>0</v>
          </cell>
          <cell r="P128">
            <v>1</v>
          </cell>
          <cell r="Q128">
            <v>19.607843137254903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</v>
          </cell>
          <cell r="AA128">
            <v>18.518518518518519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</row>
        <row r="129">
          <cell r="A129" t="str">
            <v>Venecia</v>
          </cell>
          <cell r="B129">
            <v>3</v>
          </cell>
          <cell r="C129">
            <v>13.888888888888888</v>
          </cell>
          <cell r="D129">
            <v>2</v>
          </cell>
          <cell r="E129">
            <v>10.152284263959389</v>
          </cell>
          <cell r="F129">
            <v>2</v>
          </cell>
          <cell r="G129">
            <v>9.5693779904306222</v>
          </cell>
          <cell r="H129">
            <v>0</v>
          </cell>
          <cell r="I129">
            <v>0</v>
          </cell>
          <cell r="J129">
            <v>2</v>
          </cell>
          <cell r="K129">
            <v>13.422818791946309</v>
          </cell>
          <cell r="L129">
            <v>2</v>
          </cell>
          <cell r="M129">
            <v>15.151515151515152</v>
          </cell>
          <cell r="N129">
            <v>2</v>
          </cell>
          <cell r="O129">
            <v>16.949152542372882</v>
          </cell>
          <cell r="P129">
            <v>1</v>
          </cell>
          <cell r="Q129">
            <v>8.8495575221238933</v>
          </cell>
          <cell r="R129">
            <v>1</v>
          </cell>
          <cell r="S129">
            <v>14.285714285714285</v>
          </cell>
          <cell r="T129">
            <v>1</v>
          </cell>
          <cell r="U129">
            <v>11.363636363636363</v>
          </cell>
          <cell r="V129">
            <v>2</v>
          </cell>
          <cell r="W129">
            <v>21.276595744680851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A130" t="str">
            <v>VALLE DE ABURRA</v>
          </cell>
          <cell r="B130">
            <v>528</v>
          </cell>
          <cell r="C130">
            <v>11.020663744520975</v>
          </cell>
          <cell r="D130">
            <v>513</v>
          </cell>
          <cell r="E130">
            <v>10.710930159724397</v>
          </cell>
          <cell r="F130">
            <v>516</v>
          </cell>
          <cell r="G130">
            <v>10.778293019175335</v>
          </cell>
          <cell r="H130">
            <v>505</v>
          </cell>
          <cell r="I130">
            <v>10.692582946918208</v>
          </cell>
          <cell r="J130">
            <v>411</v>
          </cell>
          <cell r="K130">
            <v>9.1369881285847665</v>
          </cell>
          <cell r="L130">
            <v>398</v>
          </cell>
          <cell r="M130">
            <v>9.7422465914375938</v>
          </cell>
          <cell r="N130">
            <v>334</v>
          </cell>
          <cell r="O130">
            <v>8.4492790285858845</v>
          </cell>
          <cell r="P130">
            <v>340</v>
          </cell>
          <cell r="Q130">
            <v>8.5048903119293602</v>
          </cell>
          <cell r="R130">
            <v>329</v>
          </cell>
          <cell r="S130">
            <v>8.285484033444142</v>
          </cell>
          <cell r="T130">
            <v>310</v>
          </cell>
          <cell r="U130">
            <v>7.5356118430648067</v>
          </cell>
          <cell r="V130">
            <v>328</v>
          </cell>
          <cell r="W130">
            <v>7.808966026236221</v>
          </cell>
          <cell r="X130">
            <v>283</v>
          </cell>
          <cell r="Y130">
            <v>6.8650995803313686</v>
          </cell>
          <cell r="Z130">
            <v>304</v>
          </cell>
          <cell r="AA130">
            <v>7.3272433657113929</v>
          </cell>
          <cell r="AB130">
            <v>272</v>
          </cell>
          <cell r="AC130">
            <v>6.7964318732665348</v>
          </cell>
          <cell r="AD130">
            <v>282</v>
          </cell>
          <cell r="AE130">
            <v>7.0531739282677206</v>
          </cell>
        </row>
        <row r="131">
          <cell r="A131" t="str">
            <v>Barbosa</v>
          </cell>
          <cell r="B131">
            <v>8</v>
          </cell>
          <cell r="C131">
            <v>11.049723756906078</v>
          </cell>
          <cell r="D131">
            <v>8</v>
          </cell>
          <cell r="E131">
            <v>12.232415902140673</v>
          </cell>
          <cell r="F131">
            <v>7</v>
          </cell>
          <cell r="G131">
            <v>10.719754977029096</v>
          </cell>
          <cell r="H131">
            <v>8</v>
          </cell>
          <cell r="I131">
            <v>12.718600953895072</v>
          </cell>
          <cell r="J131">
            <v>2</v>
          </cell>
          <cell r="K131">
            <v>3.5523978685612789</v>
          </cell>
          <cell r="L131">
            <v>7</v>
          </cell>
          <cell r="M131">
            <v>14.112903225806452</v>
          </cell>
          <cell r="N131">
            <v>3</v>
          </cell>
          <cell r="O131">
            <v>6.7114093959731544</v>
          </cell>
          <cell r="P131">
            <v>3</v>
          </cell>
          <cell r="Q131">
            <v>5.9880239520958085</v>
          </cell>
          <cell r="R131">
            <v>3</v>
          </cell>
          <cell r="S131">
            <v>6.9444444444444438</v>
          </cell>
          <cell r="T131">
            <v>6</v>
          </cell>
          <cell r="U131">
            <v>13.729977116704804</v>
          </cell>
          <cell r="V131">
            <v>4</v>
          </cell>
          <cell r="W131">
            <v>9.7560975609756095</v>
          </cell>
          <cell r="X131">
            <v>3</v>
          </cell>
          <cell r="Y131">
            <v>6.8807339449541285</v>
          </cell>
          <cell r="Z131">
            <v>3</v>
          </cell>
          <cell r="AA131">
            <v>5.9523809523809517</v>
          </cell>
          <cell r="AB131">
            <v>3</v>
          </cell>
          <cell r="AC131">
            <v>7.6726342710997448</v>
          </cell>
          <cell r="AD131">
            <v>3</v>
          </cell>
          <cell r="AE131">
            <v>6.7114093959731544</v>
          </cell>
        </row>
        <row r="132">
          <cell r="A132" t="str">
            <v>Bello</v>
          </cell>
          <cell r="B132">
            <v>45</v>
          </cell>
          <cell r="C132">
            <v>8.2131775871509394</v>
          </cell>
          <cell r="D132">
            <v>54</v>
          </cell>
          <cell r="E132">
            <v>9.6826250672404512</v>
          </cell>
          <cell r="F132">
            <v>60</v>
          </cell>
          <cell r="G132">
            <v>10.982976386600768</v>
          </cell>
          <cell r="H132">
            <v>44</v>
          </cell>
          <cell r="I132">
            <v>7.8613542969447927</v>
          </cell>
          <cell r="J132">
            <v>34</v>
          </cell>
          <cell r="K132">
            <v>6.5942591155934833</v>
          </cell>
          <cell r="L132">
            <v>59</v>
          </cell>
          <cell r="M132">
            <v>12.235586893405227</v>
          </cell>
          <cell r="N132">
            <v>28</v>
          </cell>
          <cell r="O132">
            <v>6.1430451952610801</v>
          </cell>
          <cell r="P132">
            <v>36</v>
          </cell>
          <cell r="Q132">
            <v>7.4518733181535914</v>
          </cell>
          <cell r="R132">
            <v>30</v>
          </cell>
          <cell r="S132">
            <v>6.1437640794593493</v>
          </cell>
          <cell r="T132">
            <v>42</v>
          </cell>
          <cell r="U132">
            <v>8.3565459610027855</v>
          </cell>
          <cell r="V132">
            <v>43</v>
          </cell>
          <cell r="W132">
            <v>8.7026917628010523</v>
          </cell>
          <cell r="X132">
            <v>26</v>
          </cell>
          <cell r="Y132">
            <v>5.1536174430128847</v>
          </cell>
          <cell r="Z132">
            <v>28</v>
          </cell>
          <cell r="AA132">
            <v>5.463414634146341</v>
          </cell>
          <cell r="AB132">
            <v>39</v>
          </cell>
          <cell r="AC132">
            <v>7.7075098814229248</v>
          </cell>
          <cell r="AD132">
            <v>39</v>
          </cell>
          <cell r="AE132">
            <v>7.639569049951028</v>
          </cell>
        </row>
        <row r="133">
          <cell r="A133" t="str">
            <v>Caldas</v>
          </cell>
          <cell r="B133">
            <v>8</v>
          </cell>
          <cell r="C133">
            <v>8.3160083160083165</v>
          </cell>
          <cell r="D133">
            <v>11</v>
          </cell>
          <cell r="E133">
            <v>11.31687242798354</v>
          </cell>
          <cell r="F133">
            <v>6</v>
          </cell>
          <cell r="G133">
            <v>6.25</v>
          </cell>
          <cell r="H133">
            <v>9</v>
          </cell>
          <cell r="I133">
            <v>10.011123470522802</v>
          </cell>
          <cell r="J133">
            <v>5</v>
          </cell>
          <cell r="K133">
            <v>5.5066079295154191</v>
          </cell>
          <cell r="L133">
            <v>9</v>
          </cell>
          <cell r="M133">
            <v>12.162162162162163</v>
          </cell>
          <cell r="N133">
            <v>3</v>
          </cell>
          <cell r="O133">
            <v>4.0106951871657754</v>
          </cell>
          <cell r="P133">
            <v>5</v>
          </cell>
          <cell r="Q133">
            <v>6.9060773480662982</v>
          </cell>
          <cell r="R133">
            <v>3</v>
          </cell>
          <cell r="S133">
            <v>4.0431266846361185</v>
          </cell>
          <cell r="T133">
            <v>6</v>
          </cell>
          <cell r="U133">
            <v>7.3891625615763541</v>
          </cell>
          <cell r="V133">
            <v>4</v>
          </cell>
          <cell r="W133">
            <v>4.7393364928909953</v>
          </cell>
          <cell r="X133">
            <v>6</v>
          </cell>
          <cell r="Y133">
            <v>6.9444444444444438</v>
          </cell>
          <cell r="Z133">
            <v>5</v>
          </cell>
          <cell r="AA133">
            <v>5.7471264367816088</v>
          </cell>
          <cell r="AB133">
            <v>5</v>
          </cell>
          <cell r="AC133">
            <v>6.0753341433778862</v>
          </cell>
          <cell r="AD133">
            <v>10</v>
          </cell>
          <cell r="AE133">
            <v>12.004801920768308</v>
          </cell>
        </row>
        <row r="134">
          <cell r="A134" t="str">
            <v>Copacabana</v>
          </cell>
          <cell r="B134">
            <v>9</v>
          </cell>
          <cell r="C134">
            <v>10.368663594470046</v>
          </cell>
          <cell r="D134">
            <v>11</v>
          </cell>
          <cell r="E134">
            <v>14.397905759162303</v>
          </cell>
          <cell r="F134">
            <v>5</v>
          </cell>
          <cell r="G134">
            <v>6.7842605156037994</v>
          </cell>
          <cell r="H134">
            <v>6</v>
          </cell>
          <cell r="I134">
            <v>8.097165991902834</v>
          </cell>
          <cell r="J134">
            <v>6</v>
          </cell>
          <cell r="K134">
            <v>8.5470085470085486</v>
          </cell>
          <cell r="L134">
            <v>2</v>
          </cell>
          <cell r="M134">
            <v>3.1298904538341157</v>
          </cell>
          <cell r="N134">
            <v>5</v>
          </cell>
          <cell r="O134">
            <v>7.518796992481203</v>
          </cell>
          <cell r="P134">
            <v>3</v>
          </cell>
          <cell r="Q134">
            <v>4.5045045045045047</v>
          </cell>
          <cell r="R134">
            <v>7</v>
          </cell>
          <cell r="S134">
            <v>10.510510510510512</v>
          </cell>
          <cell r="T134">
            <v>4</v>
          </cell>
          <cell r="U134">
            <v>6.309148264984227</v>
          </cell>
          <cell r="V134">
            <v>7</v>
          </cell>
          <cell r="W134">
            <v>10.510510510510512</v>
          </cell>
          <cell r="X134">
            <v>4</v>
          </cell>
          <cell r="Y134">
            <v>5.9880239520958085</v>
          </cell>
          <cell r="Z134">
            <v>5</v>
          </cell>
          <cell r="AA134">
            <v>7.3746312684365778</v>
          </cell>
          <cell r="AB134">
            <v>4</v>
          </cell>
          <cell r="AC134">
            <v>6.8610634648370494</v>
          </cell>
          <cell r="AD134">
            <v>2</v>
          </cell>
          <cell r="AE134">
            <v>3.3955857385398982</v>
          </cell>
        </row>
        <row r="135">
          <cell r="A135" t="str">
            <v>Envigado</v>
          </cell>
          <cell r="B135">
            <v>10</v>
          </cell>
          <cell r="C135">
            <v>6.1387354205033766</v>
          </cell>
          <cell r="D135">
            <v>13</v>
          </cell>
          <cell r="E135">
            <v>8.3979328165374678</v>
          </cell>
          <cell r="F135">
            <v>8</v>
          </cell>
          <cell r="G135">
            <v>5.2424639580602888</v>
          </cell>
          <cell r="H135">
            <v>26</v>
          </cell>
          <cell r="I135">
            <v>15.72897761645493</v>
          </cell>
          <cell r="J135">
            <v>13</v>
          </cell>
          <cell r="K135">
            <v>8.7189805499664654</v>
          </cell>
          <cell r="L135">
            <v>16</v>
          </cell>
          <cell r="M135">
            <v>10.018785222291797</v>
          </cell>
          <cell r="N135">
            <v>8</v>
          </cell>
          <cell r="O135">
            <v>5.0632911392405067</v>
          </cell>
          <cell r="P135">
            <v>14</v>
          </cell>
          <cell r="Q135">
            <v>9.2348284960422173</v>
          </cell>
          <cell r="R135">
            <v>8</v>
          </cell>
          <cell r="S135">
            <v>5.3226879574184967</v>
          </cell>
          <cell r="T135">
            <v>4</v>
          </cell>
          <cell r="U135">
            <v>2.4813895781637716</v>
          </cell>
          <cell r="V135">
            <v>5</v>
          </cell>
          <cell r="W135">
            <v>3.061849357011635</v>
          </cell>
          <cell r="X135">
            <v>6</v>
          </cell>
          <cell r="Y135">
            <v>3.7688442211055273</v>
          </cell>
          <cell r="Z135">
            <v>8</v>
          </cell>
          <cell r="AA135">
            <v>4.9968769519050591</v>
          </cell>
          <cell r="AB135">
            <v>3</v>
          </cell>
          <cell r="AC135">
            <v>1.846153846153846</v>
          </cell>
          <cell r="AD135">
            <v>5</v>
          </cell>
          <cell r="AE135">
            <v>3.1867431485022304</v>
          </cell>
        </row>
        <row r="136">
          <cell r="A136" t="str">
            <v>Girardota</v>
          </cell>
          <cell r="B136">
            <v>4</v>
          </cell>
          <cell r="C136">
            <v>7.9365079365079358</v>
          </cell>
          <cell r="D136">
            <v>8</v>
          </cell>
          <cell r="E136">
            <v>14.285714285714285</v>
          </cell>
          <cell r="F136">
            <v>5</v>
          </cell>
          <cell r="G136">
            <v>9.1407678244972583</v>
          </cell>
          <cell r="H136">
            <v>5</v>
          </cell>
          <cell r="I136">
            <v>10.101010101010102</v>
          </cell>
          <cell r="J136">
            <v>5</v>
          </cell>
          <cell r="K136">
            <v>10.351966873706004</v>
          </cell>
          <cell r="L136">
            <v>4</v>
          </cell>
          <cell r="M136">
            <v>8.5836909871244629</v>
          </cell>
          <cell r="N136">
            <v>3</v>
          </cell>
          <cell r="O136">
            <v>7.4812967581047376</v>
          </cell>
          <cell r="P136">
            <v>2</v>
          </cell>
          <cell r="Q136">
            <v>4.7169811320754711</v>
          </cell>
          <cell r="R136">
            <v>3</v>
          </cell>
          <cell r="S136">
            <v>6.864988558352402</v>
          </cell>
          <cell r="T136">
            <v>3</v>
          </cell>
          <cell r="U136">
            <v>6.7415730337078656</v>
          </cell>
          <cell r="V136">
            <v>6</v>
          </cell>
          <cell r="W136">
            <v>12.820512820512819</v>
          </cell>
          <cell r="X136">
            <v>1</v>
          </cell>
          <cell r="Y136">
            <v>2.2026431718061676</v>
          </cell>
          <cell r="Z136">
            <v>2</v>
          </cell>
          <cell r="AA136">
            <v>4.6728971962616823</v>
          </cell>
          <cell r="AB136">
            <v>4</v>
          </cell>
          <cell r="AC136">
            <v>8.9285714285714288</v>
          </cell>
          <cell r="AD136">
            <v>3</v>
          </cell>
          <cell r="AE136">
            <v>6.4794816414686824</v>
          </cell>
        </row>
        <row r="137">
          <cell r="A137" t="str">
            <v>Itagui</v>
          </cell>
          <cell r="B137">
            <v>20</v>
          </cell>
          <cell r="C137">
            <v>6.2597809076682314</v>
          </cell>
          <cell r="D137">
            <v>25</v>
          </cell>
          <cell r="E137">
            <v>8.2891246684350133</v>
          </cell>
          <cell r="F137">
            <v>33</v>
          </cell>
          <cell r="G137">
            <v>10.610932475884246</v>
          </cell>
          <cell r="H137">
            <v>22</v>
          </cell>
          <cell r="I137">
            <v>7.5162282200204986</v>
          </cell>
          <cell r="J137">
            <v>15</v>
          </cell>
          <cell r="K137">
            <v>5.448601525608427</v>
          </cell>
          <cell r="L137">
            <v>27</v>
          </cell>
          <cell r="M137">
            <v>10.722795869737888</v>
          </cell>
          <cell r="N137">
            <v>17</v>
          </cell>
          <cell r="O137">
            <v>6.9274653626731864</v>
          </cell>
          <cell r="P137">
            <v>15</v>
          </cell>
          <cell r="Q137">
            <v>6.0120240480961922</v>
          </cell>
          <cell r="R137">
            <v>15</v>
          </cell>
          <cell r="S137">
            <v>6.170300287947347</v>
          </cell>
          <cell r="T137">
            <v>25</v>
          </cell>
          <cell r="U137">
            <v>9.7809076682316132</v>
          </cell>
          <cell r="V137">
            <v>8</v>
          </cell>
          <cell r="W137">
            <v>3.1372549019607843</v>
          </cell>
          <cell r="X137">
            <v>20</v>
          </cell>
          <cell r="Y137">
            <v>7.7279752704791349</v>
          </cell>
          <cell r="Z137">
            <v>17</v>
          </cell>
          <cell r="AA137">
            <v>6.530925854782943</v>
          </cell>
          <cell r="AB137">
            <v>16</v>
          </cell>
          <cell r="AC137">
            <v>6.371963361210673</v>
          </cell>
          <cell r="AD137">
            <v>17</v>
          </cell>
          <cell r="AE137">
            <v>6.9387755102040813</v>
          </cell>
        </row>
        <row r="138">
          <cell r="A138" t="str">
            <v>La Estrella</v>
          </cell>
          <cell r="B138">
            <v>7</v>
          </cell>
          <cell r="C138">
            <v>11.023622047244094</v>
          </cell>
          <cell r="D138">
            <v>8</v>
          </cell>
          <cell r="E138">
            <v>11.922503725782414</v>
          </cell>
          <cell r="F138">
            <v>1</v>
          </cell>
          <cell r="G138">
            <v>1.5649452269170578</v>
          </cell>
          <cell r="H138">
            <v>7</v>
          </cell>
          <cell r="I138">
            <v>12.455516014234876</v>
          </cell>
          <cell r="J138">
            <v>3</v>
          </cell>
          <cell r="K138">
            <v>5.2356020942408383</v>
          </cell>
          <cell r="L138">
            <v>5</v>
          </cell>
          <cell r="M138">
            <v>9.2421441774491697</v>
          </cell>
          <cell r="N138">
            <v>4</v>
          </cell>
          <cell r="O138">
            <v>7.285974499089253</v>
          </cell>
          <cell r="P138">
            <v>2</v>
          </cell>
          <cell r="Q138">
            <v>3.7037037037037037</v>
          </cell>
          <cell r="R138">
            <v>1</v>
          </cell>
          <cell r="S138">
            <v>1.9047619047619047</v>
          </cell>
          <cell r="T138">
            <v>3</v>
          </cell>
          <cell r="U138">
            <v>5.7581573896353166</v>
          </cell>
          <cell r="V138">
            <v>1</v>
          </cell>
          <cell r="W138">
            <v>1.7421602787456445</v>
          </cell>
          <cell r="X138">
            <v>1</v>
          </cell>
          <cell r="Y138">
            <v>1.5748031496062991</v>
          </cell>
          <cell r="Z138">
            <v>4</v>
          </cell>
          <cell r="AA138">
            <v>7.1684587813620073</v>
          </cell>
          <cell r="AB138">
            <v>3</v>
          </cell>
          <cell r="AC138">
            <v>4.8780487804878048</v>
          </cell>
          <cell r="AD138">
            <v>4</v>
          </cell>
          <cell r="AE138">
            <v>6.6555740432612316</v>
          </cell>
        </row>
        <row r="139">
          <cell r="A139" t="str">
            <v>Medellin</v>
          </cell>
          <cell r="B139">
            <v>412</v>
          </cell>
          <cell r="C139">
            <v>12.293003132925556</v>
          </cell>
          <cell r="D139">
            <v>371</v>
          </cell>
          <cell r="E139">
            <v>11.023622047244094</v>
          </cell>
          <cell r="F139">
            <v>387</v>
          </cell>
          <cell r="G139">
            <v>11.456143986264468</v>
          </cell>
          <cell r="H139">
            <v>375</v>
          </cell>
          <cell r="I139">
            <v>11.285662694113398</v>
          </cell>
          <cell r="J139">
            <v>325</v>
          </cell>
          <cell r="K139">
            <v>10.190323895525664</v>
          </cell>
          <cell r="L139">
            <v>269</v>
          </cell>
          <cell r="M139">
            <v>9.4098716199671184</v>
          </cell>
          <cell r="N139">
            <v>258</v>
          </cell>
          <cell r="O139">
            <v>9.3224932249322485</v>
          </cell>
          <cell r="P139">
            <v>260</v>
          </cell>
          <cell r="Q139">
            <v>9.3471383376473973</v>
          </cell>
          <cell r="R139">
            <v>256</v>
          </cell>
          <cell r="S139">
            <v>9.2871394884817704</v>
          </cell>
          <cell r="T139">
            <v>215</v>
          </cell>
          <cell r="U139">
            <v>7.5507480508534099</v>
          </cell>
          <cell r="V139">
            <v>243</v>
          </cell>
          <cell r="W139">
            <v>8.3187840197185992</v>
          </cell>
          <cell r="X139">
            <v>213</v>
          </cell>
          <cell r="Y139">
            <v>7.5494435386687462</v>
          </cell>
          <cell r="Z139">
            <v>227</v>
          </cell>
          <cell r="AA139">
            <v>8.0254551882623293</v>
          </cell>
          <cell r="AB139">
            <v>191</v>
          </cell>
          <cell r="AC139">
            <v>7.0313650419673097</v>
          </cell>
          <cell r="AD139">
            <v>197</v>
          </cell>
          <cell r="AE139">
            <v>7.2621373539278213</v>
          </cell>
        </row>
        <row r="140">
          <cell r="A140" t="str">
            <v>Sabaneta</v>
          </cell>
          <cell r="B140">
            <v>5</v>
          </cell>
          <cell r="C140">
            <v>12.531328320802004</v>
          </cell>
          <cell r="D140">
            <v>4</v>
          </cell>
          <cell r="E140">
            <v>8.3682008368200833</v>
          </cell>
          <cell r="F140">
            <v>4</v>
          </cell>
          <cell r="G140">
            <v>8.7336244541484707</v>
          </cell>
          <cell r="H140">
            <v>3</v>
          </cell>
          <cell r="I140">
            <v>6.024096385542169</v>
          </cell>
          <cell r="J140">
            <v>3</v>
          </cell>
          <cell r="K140">
            <v>6.5217391304347823</v>
          </cell>
          <cell r="L140">
            <v>0</v>
          </cell>
          <cell r="M140">
            <v>0</v>
          </cell>
          <cell r="N140">
            <v>5</v>
          </cell>
          <cell r="O140">
            <v>11.037527593818986</v>
          </cell>
          <cell r="P140">
            <v>0</v>
          </cell>
          <cell r="Q140">
            <v>0</v>
          </cell>
          <cell r="R140">
            <v>3</v>
          </cell>
          <cell r="S140">
            <v>5.7251908396946565</v>
          </cell>
          <cell r="T140">
            <v>2</v>
          </cell>
          <cell r="U140">
            <v>3.2206119162640903</v>
          </cell>
          <cell r="V140">
            <v>7</v>
          </cell>
          <cell r="W140">
            <v>9.9150141643059495</v>
          </cell>
          <cell r="X140">
            <v>3</v>
          </cell>
          <cell r="Y140">
            <v>4.1265474552957357</v>
          </cell>
          <cell r="Z140">
            <v>5</v>
          </cell>
          <cell r="AA140">
            <v>5.9737156511350067</v>
          </cell>
          <cell r="AB140">
            <v>4</v>
          </cell>
          <cell r="AC140">
            <v>4.9937578027465666</v>
          </cell>
          <cell r="AD140">
            <v>2</v>
          </cell>
          <cell r="AE140">
            <v>2.5062656641604009</v>
          </cell>
        </row>
      </sheetData>
      <sheetData sheetId="2">
        <row r="8">
          <cell r="A8" t="str">
            <v>Caracolí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Maceo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1041.6666666666665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A10" t="str">
            <v>Puerto Berrío</v>
          </cell>
          <cell r="B10">
            <v>1</v>
          </cell>
          <cell r="C10">
            <v>92.936802973977692</v>
          </cell>
          <cell r="D10">
            <v>1</v>
          </cell>
          <cell r="E10">
            <v>85.910652920962193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209.42408376963354</v>
          </cell>
          <cell r="L10">
            <v>0</v>
          </cell>
          <cell r="M10">
            <v>0</v>
          </cell>
          <cell r="N10">
            <v>1</v>
          </cell>
          <cell r="O10">
            <v>114.41647597254004</v>
          </cell>
          <cell r="P10">
            <v>0</v>
          </cell>
          <cell r="Q10">
            <v>0</v>
          </cell>
          <cell r="R10">
            <v>1</v>
          </cell>
          <cell r="S10">
            <v>169.7792869269949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A11" t="str">
            <v>Puerto Nare</v>
          </cell>
          <cell r="B11">
            <v>0</v>
          </cell>
          <cell r="C11">
            <v>0</v>
          </cell>
          <cell r="D11">
            <v>1</v>
          </cell>
          <cell r="E11">
            <v>370.37037037037038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578.03468208092488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Puerto Triunfo</v>
          </cell>
          <cell r="B12">
            <v>0</v>
          </cell>
          <cell r="C12">
            <v>0</v>
          </cell>
          <cell r="D12">
            <v>1</v>
          </cell>
          <cell r="E12">
            <v>313.47962382445138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Yondó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304.8780487804878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350.87719298245617</v>
          </cell>
          <cell r="X13">
            <v>1</v>
          </cell>
          <cell r="Y13">
            <v>317.46031746031747</v>
          </cell>
          <cell r="Z13">
            <v>0</v>
          </cell>
          <cell r="AA13">
            <v>0</v>
          </cell>
        </row>
        <row r="14">
          <cell r="A14" t="str">
            <v>BAJO CAUCA</v>
          </cell>
          <cell r="B14">
            <v>10</v>
          </cell>
          <cell r="C14">
            <v>165.72754391779915</v>
          </cell>
          <cell r="D14">
            <v>9</v>
          </cell>
          <cell r="E14">
            <v>142.87982219399905</v>
          </cell>
          <cell r="F14">
            <v>5</v>
          </cell>
          <cell r="G14">
            <v>84.260195483653519</v>
          </cell>
          <cell r="H14">
            <v>7</v>
          </cell>
          <cell r="I14">
            <v>116.86143572621035</v>
          </cell>
          <cell r="J14">
            <v>3</v>
          </cell>
          <cell r="K14">
            <v>52.074292657524737</v>
          </cell>
          <cell r="L14">
            <v>4</v>
          </cell>
          <cell r="M14">
            <v>82.661706964248822</v>
          </cell>
          <cell r="N14">
            <v>4</v>
          </cell>
          <cell r="O14">
            <v>83.998320033599327</v>
          </cell>
          <cell r="P14">
            <v>4</v>
          </cell>
          <cell r="Q14">
            <v>75.443228970199925</v>
          </cell>
          <cell r="R14">
            <v>4</v>
          </cell>
          <cell r="S14">
            <v>76.234038498189435</v>
          </cell>
          <cell r="T14">
            <v>3</v>
          </cell>
          <cell r="U14">
            <v>58.060770272885627</v>
          </cell>
          <cell r="V14">
            <v>3</v>
          </cell>
          <cell r="W14">
            <v>63.411540900443882</v>
          </cell>
          <cell r="X14">
            <v>2</v>
          </cell>
          <cell r="Y14">
            <v>42.890842805061119</v>
          </cell>
          <cell r="Z14">
            <v>1</v>
          </cell>
          <cell r="AA14">
            <v>19.349845201238391</v>
          </cell>
        </row>
        <row r="15">
          <cell r="A15" t="str">
            <v>Cáceres</v>
          </cell>
          <cell r="B15">
            <v>1</v>
          </cell>
          <cell r="C15">
            <v>143.26647564469914</v>
          </cell>
          <cell r="D15">
            <v>2</v>
          </cell>
          <cell r="E15">
            <v>269.90553306342781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149.92503748125935</v>
          </cell>
          <cell r="L15">
            <v>1</v>
          </cell>
          <cell r="M15">
            <v>155.52099533437013</v>
          </cell>
          <cell r="N15">
            <v>1</v>
          </cell>
          <cell r="O15">
            <v>170.94017094017093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265.95744680851061</v>
          </cell>
          <cell r="Z15">
            <v>0</v>
          </cell>
          <cell r="AA15">
            <v>0</v>
          </cell>
        </row>
        <row r="16">
          <cell r="A16" t="str">
            <v>Caucasia</v>
          </cell>
          <cell r="B16">
            <v>3</v>
          </cell>
          <cell r="C16">
            <v>132.15859030837004</v>
          </cell>
          <cell r="D16">
            <v>2</v>
          </cell>
          <cell r="E16">
            <v>82.203041512535961</v>
          </cell>
          <cell r="F16">
            <v>1</v>
          </cell>
          <cell r="G16">
            <v>43.878894251864857</v>
          </cell>
          <cell r="H16">
            <v>1</v>
          </cell>
          <cell r="I16">
            <v>44.923629829290206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</v>
          </cell>
          <cell r="Q16">
            <v>56.689342403628117</v>
          </cell>
          <cell r="R16">
            <v>1</v>
          </cell>
          <cell r="S16">
            <v>49.925112331502753</v>
          </cell>
          <cell r="T16">
            <v>1</v>
          </cell>
          <cell r="U16">
            <v>53.908355795148253</v>
          </cell>
          <cell r="V16">
            <v>1</v>
          </cell>
          <cell r="W16">
            <v>55.463117027176935</v>
          </cell>
          <cell r="X16">
            <v>0</v>
          </cell>
          <cell r="Y16">
            <v>0</v>
          </cell>
          <cell r="Z16">
            <v>1</v>
          </cell>
          <cell r="AA16">
            <v>40.371417036737988</v>
          </cell>
        </row>
        <row r="17">
          <cell r="A17" t="str">
            <v>El Bagre</v>
          </cell>
          <cell r="B17">
            <v>0</v>
          </cell>
          <cell r="C17">
            <v>0</v>
          </cell>
          <cell r="D17">
            <v>2</v>
          </cell>
          <cell r="E17">
            <v>198.80715705765405</v>
          </cell>
          <cell r="F17">
            <v>2</v>
          </cell>
          <cell r="G17">
            <v>203.25203252032523</v>
          </cell>
          <cell r="H17">
            <v>2</v>
          </cell>
          <cell r="I17">
            <v>183.15018315018315</v>
          </cell>
          <cell r="J17">
            <v>2</v>
          </cell>
          <cell r="K17">
            <v>186.04651162790699</v>
          </cell>
          <cell r="L17">
            <v>1</v>
          </cell>
          <cell r="M17">
            <v>97.943192948090115</v>
          </cell>
          <cell r="N17">
            <v>3</v>
          </cell>
          <cell r="O17">
            <v>272.72727272727275</v>
          </cell>
          <cell r="P17">
            <v>2</v>
          </cell>
          <cell r="Q17">
            <v>170.35775127768315</v>
          </cell>
          <cell r="R17">
            <v>1</v>
          </cell>
          <cell r="S17">
            <v>85.910652920962193</v>
          </cell>
          <cell r="T17">
            <v>0</v>
          </cell>
          <cell r="U17">
            <v>0</v>
          </cell>
          <cell r="V17">
            <v>1</v>
          </cell>
          <cell r="W17">
            <v>93.896713615023472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Nechí</v>
          </cell>
          <cell r="B18">
            <v>4</v>
          </cell>
          <cell r="C18">
            <v>835.0730688935281</v>
          </cell>
          <cell r="D18">
            <v>3</v>
          </cell>
          <cell r="E18">
            <v>548.44606946983549</v>
          </cell>
          <cell r="F18">
            <v>0</v>
          </cell>
          <cell r="G18">
            <v>0</v>
          </cell>
          <cell r="H18">
            <v>2</v>
          </cell>
          <cell r="I18">
            <v>396.82539682539681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194.55252918287937</v>
          </cell>
          <cell r="R18">
            <v>2</v>
          </cell>
          <cell r="S18">
            <v>505.05050505050508</v>
          </cell>
          <cell r="T18">
            <v>2</v>
          </cell>
          <cell r="U18">
            <v>414.93775933609959</v>
          </cell>
          <cell r="V18">
            <v>1</v>
          </cell>
          <cell r="W18">
            <v>226.75736961451247</v>
          </cell>
          <cell r="X18">
            <v>1</v>
          </cell>
          <cell r="Y18">
            <v>222.71714922048997</v>
          </cell>
          <cell r="Z18">
            <v>0</v>
          </cell>
          <cell r="AA18">
            <v>0</v>
          </cell>
        </row>
        <row r="19">
          <cell r="A19" t="str">
            <v>Tarazá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</v>
          </cell>
          <cell r="G19">
            <v>223.71364653243847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170.35775127768315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Zaragoza</v>
          </cell>
          <cell r="B20">
            <v>2</v>
          </cell>
          <cell r="C20">
            <v>378.78787878787881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344.82758620689657</v>
          </cell>
          <cell r="J20">
            <v>0</v>
          </cell>
          <cell r="K20">
            <v>0</v>
          </cell>
          <cell r="L20">
            <v>1</v>
          </cell>
          <cell r="M20">
            <v>194.55252918287937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URABA</v>
          </cell>
          <cell r="B21">
            <v>11</v>
          </cell>
          <cell r="C21">
            <v>90.067960370097438</v>
          </cell>
          <cell r="D21">
            <v>14</v>
          </cell>
          <cell r="E21">
            <v>113.62714065416768</v>
          </cell>
          <cell r="F21">
            <v>7</v>
          </cell>
          <cell r="G21">
            <v>58.601925491837591</v>
          </cell>
          <cell r="H21">
            <v>6</v>
          </cell>
          <cell r="I21">
            <v>51.220761481987374</v>
          </cell>
          <cell r="J21">
            <v>9</v>
          </cell>
          <cell r="K21">
            <v>81.736445372809001</v>
          </cell>
          <cell r="L21">
            <v>7</v>
          </cell>
          <cell r="M21">
            <v>68.48644946678408</v>
          </cell>
          <cell r="N21">
            <v>8</v>
          </cell>
          <cell r="O21">
            <v>74.948472924864149</v>
          </cell>
          <cell r="P21">
            <v>14</v>
          </cell>
          <cell r="Q21">
            <v>131.57894736842104</v>
          </cell>
          <cell r="R21">
            <v>10</v>
          </cell>
          <cell r="S21">
            <v>102.99721907508497</v>
          </cell>
          <cell r="T21">
            <v>7</v>
          </cell>
          <cell r="U21">
            <v>71.123755334281654</v>
          </cell>
          <cell r="V21">
            <v>9</v>
          </cell>
          <cell r="W21">
            <v>93.662191695285671</v>
          </cell>
          <cell r="X21">
            <v>9</v>
          </cell>
          <cell r="Y21">
            <v>97.076906482580085</v>
          </cell>
          <cell r="Z21">
            <v>3</v>
          </cell>
          <cell r="AA21">
            <v>30.37359522122102</v>
          </cell>
        </row>
        <row r="22">
          <cell r="A22" t="str">
            <v>Apartadó</v>
          </cell>
          <cell r="B22">
            <v>2</v>
          </cell>
          <cell r="C22">
            <v>66.33499170812604</v>
          </cell>
          <cell r="D22">
            <v>5</v>
          </cell>
          <cell r="E22">
            <v>165.67263088137838</v>
          </cell>
          <cell r="F22">
            <v>1</v>
          </cell>
          <cell r="G22">
            <v>34.843205574912893</v>
          </cell>
          <cell r="H22">
            <v>1</v>
          </cell>
          <cell r="I22">
            <v>35.701535166012142</v>
          </cell>
          <cell r="J22">
            <v>4</v>
          </cell>
          <cell r="K22">
            <v>155.46055188495919</v>
          </cell>
          <cell r="L22">
            <v>1</v>
          </cell>
          <cell r="M22">
            <v>45.045045045045043</v>
          </cell>
          <cell r="N22">
            <v>2</v>
          </cell>
          <cell r="O22">
            <v>85.287846481876329</v>
          </cell>
          <cell r="P22">
            <v>3</v>
          </cell>
          <cell r="Q22">
            <v>133.39261894175189</v>
          </cell>
          <cell r="R22">
            <v>2</v>
          </cell>
          <cell r="S22">
            <v>94.786729857819907</v>
          </cell>
          <cell r="T22">
            <v>2</v>
          </cell>
          <cell r="U22">
            <v>98.425196850393704</v>
          </cell>
          <cell r="V22">
            <v>1</v>
          </cell>
          <cell r="W22">
            <v>48.567265662943171</v>
          </cell>
          <cell r="X22">
            <v>2</v>
          </cell>
          <cell r="Y22">
            <v>99.651220727453904</v>
          </cell>
          <cell r="Z22">
            <v>0</v>
          </cell>
          <cell r="AA22">
            <v>0</v>
          </cell>
        </row>
        <row r="23">
          <cell r="A23" t="str">
            <v>Arboletes</v>
          </cell>
          <cell r="B23">
            <v>1</v>
          </cell>
          <cell r="C23">
            <v>147.27540500736376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236.96682464454977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205.76131687242801</v>
          </cell>
          <cell r="R23">
            <v>0</v>
          </cell>
          <cell r="S23">
            <v>0</v>
          </cell>
          <cell r="T23">
            <v>1</v>
          </cell>
          <cell r="U23">
            <v>201.61290322580643</v>
          </cell>
          <cell r="V23">
            <v>2</v>
          </cell>
          <cell r="W23">
            <v>407.33197556008145</v>
          </cell>
          <cell r="X23">
            <v>2</v>
          </cell>
          <cell r="Y23">
            <v>437.63676148796498</v>
          </cell>
          <cell r="Z23">
            <v>0</v>
          </cell>
          <cell r="AA23">
            <v>0</v>
          </cell>
        </row>
        <row r="24">
          <cell r="A24" t="str">
            <v>Carepa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113.76564277588167</v>
          </cell>
          <cell r="L24">
            <v>1</v>
          </cell>
          <cell r="M24">
            <v>111.48272017837235</v>
          </cell>
          <cell r="N24">
            <v>2</v>
          </cell>
          <cell r="O24">
            <v>201.61290322580643</v>
          </cell>
          <cell r="P24">
            <v>1</v>
          </cell>
          <cell r="Q24">
            <v>104.27528675703859</v>
          </cell>
          <cell r="R24">
            <v>0</v>
          </cell>
          <cell r="S24">
            <v>0</v>
          </cell>
          <cell r="T24">
            <v>1</v>
          </cell>
          <cell r="U24">
            <v>105.59662090813093</v>
          </cell>
          <cell r="V24">
            <v>1</v>
          </cell>
          <cell r="W24">
            <v>118.06375442739079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Chigorodó</v>
          </cell>
          <cell r="B25">
            <v>1</v>
          </cell>
          <cell r="C25">
            <v>61.766522544780734</v>
          </cell>
          <cell r="D25">
            <v>2</v>
          </cell>
          <cell r="E25">
            <v>127.2264631043257</v>
          </cell>
          <cell r="F25">
            <v>1</v>
          </cell>
          <cell r="G25">
            <v>65.919578114700059</v>
          </cell>
          <cell r="H25">
            <v>0</v>
          </cell>
          <cell r="I25">
            <v>0</v>
          </cell>
          <cell r="J25">
            <v>1</v>
          </cell>
          <cell r="K25">
            <v>70.372976776917668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169.4915254237288</v>
          </cell>
          <cell r="R25">
            <v>2</v>
          </cell>
          <cell r="S25">
            <v>174.21602787456445</v>
          </cell>
          <cell r="T25">
            <v>1</v>
          </cell>
          <cell r="U25">
            <v>85.984522785898534</v>
          </cell>
          <cell r="V25">
            <v>0</v>
          </cell>
          <cell r="W25">
            <v>0</v>
          </cell>
          <cell r="X25">
            <v>1</v>
          </cell>
          <cell r="Y25">
            <v>98.231827111984273</v>
          </cell>
          <cell r="Z25">
            <v>0</v>
          </cell>
          <cell r="AA25">
            <v>0</v>
          </cell>
        </row>
        <row r="26">
          <cell r="A26" t="str">
            <v>Murindó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2272.727272727273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1754.3859649122805</v>
          </cell>
        </row>
        <row r="27">
          <cell r="A27" t="str">
            <v>Mutatá</v>
          </cell>
          <cell r="B27">
            <v>0</v>
          </cell>
          <cell r="C27">
            <v>0</v>
          </cell>
          <cell r="D27">
            <v>1</v>
          </cell>
          <cell r="E27">
            <v>432.90043290043292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258.39793281653749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215.05376344086022</v>
          </cell>
          <cell r="X27">
            <v>0</v>
          </cell>
          <cell r="Y27">
            <v>0</v>
          </cell>
          <cell r="Z27">
            <v>1</v>
          </cell>
          <cell r="AA27">
            <v>181.15942028985506</v>
          </cell>
        </row>
        <row r="28">
          <cell r="A28" t="str">
            <v>Necoclí</v>
          </cell>
          <cell r="B28">
            <v>2</v>
          </cell>
          <cell r="C28">
            <v>232.82887077997671</v>
          </cell>
          <cell r="D28">
            <v>2</v>
          </cell>
          <cell r="E28">
            <v>196.07843137254901</v>
          </cell>
          <cell r="F28">
            <v>2</v>
          </cell>
          <cell r="G28">
            <v>200.20020020020019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</v>
          </cell>
          <cell r="O28">
            <v>210.08403361344537</v>
          </cell>
          <cell r="P28">
            <v>2</v>
          </cell>
          <cell r="Q28">
            <v>199.00497512437809</v>
          </cell>
          <cell r="R28">
            <v>3</v>
          </cell>
          <cell r="S28">
            <v>350.05834305717622</v>
          </cell>
          <cell r="T28">
            <v>0</v>
          </cell>
          <cell r="U28">
            <v>0</v>
          </cell>
          <cell r="V28">
            <v>1</v>
          </cell>
          <cell r="W28">
            <v>110.86474501108647</v>
          </cell>
          <cell r="X28">
            <v>3</v>
          </cell>
          <cell r="Y28">
            <v>350.87719298245617</v>
          </cell>
          <cell r="Z28">
            <v>1</v>
          </cell>
          <cell r="AA28">
            <v>109.2896174863388</v>
          </cell>
        </row>
        <row r="29">
          <cell r="A29" t="str">
            <v>San Juan de Urabá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253.16455696202533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San Pedro de Urabá</v>
          </cell>
          <cell r="B30">
            <v>1</v>
          </cell>
          <cell r="C30">
            <v>127.2264631043257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144.92753623188406</v>
          </cell>
          <cell r="J30">
            <v>0</v>
          </cell>
          <cell r="K30">
            <v>0</v>
          </cell>
          <cell r="L30">
            <v>3</v>
          </cell>
          <cell r="M30">
            <v>389.61038961038963</v>
          </cell>
          <cell r="N30">
            <v>1</v>
          </cell>
          <cell r="O30">
            <v>149.03129657228018</v>
          </cell>
          <cell r="P30">
            <v>2</v>
          </cell>
          <cell r="Q30">
            <v>305.81039755351685</v>
          </cell>
          <cell r="R30">
            <v>1</v>
          </cell>
          <cell r="S30">
            <v>173.01038062283737</v>
          </cell>
          <cell r="T30">
            <v>1</v>
          </cell>
          <cell r="U30">
            <v>184.16206261510129</v>
          </cell>
          <cell r="V30">
            <v>1</v>
          </cell>
          <cell r="W30">
            <v>207.9002079002079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Turbo</v>
          </cell>
          <cell r="B31">
            <v>3</v>
          </cell>
          <cell r="C31">
            <v>85.275724843661166</v>
          </cell>
          <cell r="D31">
            <v>4</v>
          </cell>
          <cell r="E31">
            <v>107.75862068965517</v>
          </cell>
          <cell r="F31">
            <v>2</v>
          </cell>
          <cell r="G31">
            <v>54.960153888430888</v>
          </cell>
          <cell r="H31">
            <v>3</v>
          </cell>
          <cell r="I31">
            <v>92.336103416435819</v>
          </cell>
          <cell r="J31">
            <v>1</v>
          </cell>
          <cell r="K31">
            <v>32.992411745298583</v>
          </cell>
          <cell r="L31">
            <v>1</v>
          </cell>
          <cell r="M31">
            <v>35.298270384751149</v>
          </cell>
          <cell r="N31">
            <v>1</v>
          </cell>
          <cell r="O31">
            <v>34.025178632187817</v>
          </cell>
          <cell r="P31">
            <v>3</v>
          </cell>
          <cell r="Q31">
            <v>100.46885465505693</v>
          </cell>
          <cell r="R31">
            <v>2</v>
          </cell>
          <cell r="S31">
            <v>74.34944237918215</v>
          </cell>
          <cell r="T31">
            <v>1</v>
          </cell>
          <cell r="U31">
            <v>36.643459142543058</v>
          </cell>
          <cell r="V31">
            <v>2</v>
          </cell>
          <cell r="W31">
            <v>76.92307692307692</v>
          </cell>
          <cell r="X31">
            <v>1</v>
          </cell>
          <cell r="Y31">
            <v>39.793076004775166</v>
          </cell>
          <cell r="Z31">
            <v>0</v>
          </cell>
          <cell r="AA31">
            <v>0</v>
          </cell>
        </row>
        <row r="32">
          <cell r="A32" t="str">
            <v>Vigía del Fuerte</v>
          </cell>
          <cell r="B32">
            <v>1</v>
          </cell>
          <cell r="C32">
            <v>1010.1010101010102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943.39622641509425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NORDESTE</v>
          </cell>
          <cell r="B33">
            <v>3</v>
          </cell>
          <cell r="C33">
            <v>87.361677344205006</v>
          </cell>
          <cell r="D33">
            <v>2</v>
          </cell>
          <cell r="E33">
            <v>61.919504643962853</v>
          </cell>
          <cell r="F33">
            <v>1</v>
          </cell>
          <cell r="G33">
            <v>32.552083333333329</v>
          </cell>
          <cell r="H33">
            <v>2</v>
          </cell>
          <cell r="I33">
            <v>65.316786414108435</v>
          </cell>
          <cell r="J33">
            <v>7</v>
          </cell>
          <cell r="K33">
            <v>240.21962937542898</v>
          </cell>
          <cell r="L33">
            <v>1</v>
          </cell>
          <cell r="M33">
            <v>35.701535166012142</v>
          </cell>
          <cell r="N33">
            <v>4</v>
          </cell>
          <cell r="O33">
            <v>143.78145219266716</v>
          </cell>
          <cell r="P33">
            <v>0</v>
          </cell>
          <cell r="Q33">
            <v>0</v>
          </cell>
          <cell r="R33">
            <v>2</v>
          </cell>
          <cell r="S33">
            <v>83.787180561374115</v>
          </cell>
          <cell r="T33">
            <v>0</v>
          </cell>
          <cell r="U33">
            <v>0</v>
          </cell>
          <cell r="V33">
            <v>1</v>
          </cell>
          <cell r="W33">
            <v>44.033465433729631</v>
          </cell>
          <cell r="X33">
            <v>1</v>
          </cell>
          <cell r="Y33">
            <v>43.917435221783052</v>
          </cell>
          <cell r="Z33">
            <v>0</v>
          </cell>
          <cell r="AA33">
            <v>0</v>
          </cell>
        </row>
        <row r="34">
          <cell r="A34" t="str">
            <v>Amalfi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247.52475247524754</v>
          </cell>
          <cell r="L34">
            <v>0</v>
          </cell>
          <cell r="M34">
            <v>0</v>
          </cell>
          <cell r="N34">
            <v>1</v>
          </cell>
          <cell r="O34">
            <v>249.37655860349128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Anorí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353.35689045936397</v>
          </cell>
          <cell r="J35">
            <v>2</v>
          </cell>
          <cell r="K35">
            <v>719.42446043165467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421.94092827004215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Cisneros</v>
          </cell>
          <cell r="B36">
            <v>1</v>
          </cell>
          <cell r="C36">
            <v>537.63440860215053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819.67213114754099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Remedios</v>
          </cell>
          <cell r="B37">
            <v>1</v>
          </cell>
          <cell r="C37">
            <v>222.22222222222223</v>
          </cell>
          <cell r="D37">
            <v>1</v>
          </cell>
          <cell r="E37">
            <v>227.27272727272725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273.97260273972603</v>
          </cell>
          <cell r="L37">
            <v>1</v>
          </cell>
          <cell r="M37">
            <v>258.39793281653749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San Roque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371.74721189591077</v>
          </cell>
          <cell r="L38">
            <v>0</v>
          </cell>
          <cell r="M38">
            <v>0</v>
          </cell>
          <cell r="N38">
            <v>1</v>
          </cell>
          <cell r="O38">
            <v>384.61538461538464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</v>
          </cell>
          <cell r="Y38">
            <v>520.83333333333326</v>
          </cell>
          <cell r="Z38">
            <v>0</v>
          </cell>
          <cell r="AA38">
            <v>0</v>
          </cell>
        </row>
        <row r="39">
          <cell r="A39" t="str">
            <v>Santo Domingo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1</v>
          </cell>
          <cell r="G39">
            <v>598.80239520958082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Segovia</v>
          </cell>
          <cell r="B40">
            <v>1</v>
          </cell>
          <cell r="C40">
            <v>131.4060446780552</v>
          </cell>
          <cell r="D40">
            <v>1</v>
          </cell>
          <cell r="E40">
            <v>139.27576601671311</v>
          </cell>
          <cell r="F40">
            <v>0</v>
          </cell>
          <cell r="G40">
            <v>0</v>
          </cell>
          <cell r="H40">
            <v>1</v>
          </cell>
          <cell r="I40">
            <v>171.82130584192439</v>
          </cell>
          <cell r="J40">
            <v>2</v>
          </cell>
          <cell r="K40">
            <v>310.07751937984494</v>
          </cell>
          <cell r="L40">
            <v>0</v>
          </cell>
          <cell r="M40">
            <v>0</v>
          </cell>
          <cell r="N40">
            <v>1</v>
          </cell>
          <cell r="O40">
            <v>153.37423312883436</v>
          </cell>
          <cell r="P40">
            <v>0</v>
          </cell>
          <cell r="Q40">
            <v>0</v>
          </cell>
          <cell r="R40">
            <v>1</v>
          </cell>
          <cell r="S40">
            <v>178.25311942959001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Vegachí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Yalí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Yolombó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</v>
          </cell>
          <cell r="W43">
            <v>440.52863436123351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OCCIDENTE</v>
          </cell>
          <cell r="B44">
            <v>3</v>
          </cell>
          <cell r="C44">
            <v>92.336103416435819</v>
          </cell>
          <cell r="D44">
            <v>4</v>
          </cell>
          <cell r="E44">
            <v>125.43116964565694</v>
          </cell>
          <cell r="F44">
            <v>3</v>
          </cell>
          <cell r="G44">
            <v>102.31923601637108</v>
          </cell>
          <cell r="H44">
            <v>2</v>
          </cell>
          <cell r="I44">
            <v>69.468565474122954</v>
          </cell>
          <cell r="J44">
            <v>0</v>
          </cell>
          <cell r="K44">
            <v>0</v>
          </cell>
          <cell r="L44">
            <v>4</v>
          </cell>
          <cell r="M44">
            <v>153.08075009567548</v>
          </cell>
          <cell r="N44">
            <v>2</v>
          </cell>
          <cell r="O44">
            <v>82.78145695364239</v>
          </cell>
          <cell r="P44">
            <v>2</v>
          </cell>
          <cell r="Q44">
            <v>80.418174507438678</v>
          </cell>
          <cell r="R44">
            <v>2</v>
          </cell>
          <cell r="S44">
            <v>86.730268863833473</v>
          </cell>
          <cell r="T44">
            <v>0</v>
          </cell>
          <cell r="U44">
            <v>0</v>
          </cell>
          <cell r="V44">
            <v>3</v>
          </cell>
          <cell r="W44">
            <v>132.10039630118891</v>
          </cell>
          <cell r="X44">
            <v>2</v>
          </cell>
          <cell r="Y44">
            <v>84.033613445378151</v>
          </cell>
          <cell r="Z44">
            <v>4</v>
          </cell>
          <cell r="AA44">
            <v>162.73393002441009</v>
          </cell>
        </row>
        <row r="45">
          <cell r="A45" t="str">
            <v>Abriaquí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</v>
          </cell>
          <cell r="AA45">
            <v>6250</v>
          </cell>
        </row>
        <row r="46">
          <cell r="A46" t="str">
            <v>Anzá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Armenia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>Buriticá</v>
          </cell>
          <cell r="B48">
            <v>0</v>
          </cell>
          <cell r="C48">
            <v>0</v>
          </cell>
          <cell r="D48">
            <v>1</v>
          </cell>
          <cell r="E48">
            <v>775.19379844961236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Caicedo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Cañasgordas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Dabeiba</v>
          </cell>
          <cell r="B51">
            <v>1</v>
          </cell>
          <cell r="C51">
            <v>341.29692832764505</v>
          </cell>
          <cell r="D51">
            <v>0</v>
          </cell>
          <cell r="E51">
            <v>0</v>
          </cell>
          <cell r="F51">
            <v>1</v>
          </cell>
          <cell r="G51">
            <v>326.79738562091507</v>
          </cell>
          <cell r="H51">
            <v>1</v>
          </cell>
          <cell r="I51">
            <v>300.30030030030031</v>
          </cell>
          <cell r="J51">
            <v>0</v>
          </cell>
          <cell r="K51">
            <v>0</v>
          </cell>
          <cell r="L51">
            <v>1</v>
          </cell>
          <cell r="M51">
            <v>367.64705882352939</v>
          </cell>
          <cell r="N51">
            <v>1</v>
          </cell>
          <cell r="O51">
            <v>436.68122270742356</v>
          </cell>
          <cell r="P51">
            <v>1</v>
          </cell>
          <cell r="Q51">
            <v>340.13605442176868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383.14176245210729</v>
          </cell>
          <cell r="X51">
            <v>1</v>
          </cell>
          <cell r="Y51">
            <v>347.22222222222223</v>
          </cell>
          <cell r="Z51">
            <v>0</v>
          </cell>
          <cell r="AA51">
            <v>0</v>
          </cell>
        </row>
        <row r="52">
          <cell r="A52" t="str">
            <v>Ebéjico</v>
          </cell>
          <cell r="B52">
            <v>0</v>
          </cell>
          <cell r="C52">
            <v>0</v>
          </cell>
          <cell r="D52">
            <v>1</v>
          </cell>
          <cell r="E52">
            <v>558.65921787709499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Frontino</v>
          </cell>
          <cell r="B53">
            <v>1</v>
          </cell>
          <cell r="C53">
            <v>294.11764705882354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326.79738562091507</v>
          </cell>
          <cell r="J53">
            <v>0</v>
          </cell>
          <cell r="K53">
            <v>0</v>
          </cell>
          <cell r="L53">
            <v>1</v>
          </cell>
          <cell r="M53">
            <v>328.9473684210526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</v>
          </cell>
          <cell r="AA53">
            <v>432.90043290043292</v>
          </cell>
        </row>
        <row r="54">
          <cell r="A54" t="str">
            <v>Giraldo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>Heliconia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1923.0769230769231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Liborina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909.09090909090901</v>
          </cell>
          <cell r="N56">
            <v>0</v>
          </cell>
          <cell r="O56">
            <v>0</v>
          </cell>
          <cell r="P56">
            <v>1</v>
          </cell>
          <cell r="Q56">
            <v>970.87378640776694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</v>
          </cell>
          <cell r="Y56">
            <v>900.90090090090087</v>
          </cell>
          <cell r="Z56">
            <v>0</v>
          </cell>
          <cell r="AA56">
            <v>0</v>
          </cell>
        </row>
        <row r="57">
          <cell r="A57" t="str">
            <v>Olaya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Peque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1030.9278350515465</v>
          </cell>
          <cell r="X58">
            <v>0</v>
          </cell>
          <cell r="Y58">
            <v>0</v>
          </cell>
          <cell r="Z58">
            <v>2</v>
          </cell>
          <cell r="AA58">
            <v>1639.344262295082</v>
          </cell>
        </row>
        <row r="59">
          <cell r="A59" t="str">
            <v>Sabanalarga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</v>
          </cell>
          <cell r="G59">
            <v>649.35064935064941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A60" t="str">
            <v>San Jerónimo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A61" t="str">
            <v>Santa Fe de Antioquia</v>
          </cell>
          <cell r="B61">
            <v>1</v>
          </cell>
          <cell r="C61">
            <v>251.25628140703517</v>
          </cell>
          <cell r="D61">
            <v>1</v>
          </cell>
          <cell r="E61">
            <v>246.91358024691357</v>
          </cell>
          <cell r="F61">
            <v>1</v>
          </cell>
          <cell r="G61">
            <v>242.71844660194174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344.82758620689657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Sopetrán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598.80239520958082</v>
          </cell>
          <cell r="N62">
            <v>1</v>
          </cell>
          <cell r="O62">
            <v>689.65517241379314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Uramita</v>
          </cell>
          <cell r="B63">
            <v>0</v>
          </cell>
          <cell r="C63">
            <v>0</v>
          </cell>
          <cell r="D63">
            <v>1</v>
          </cell>
          <cell r="E63">
            <v>735.29411764705878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1020.408163265306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A64" t="str">
            <v>NORTE</v>
          </cell>
          <cell r="B64">
            <v>3</v>
          </cell>
          <cell r="C64">
            <v>63.197809142616393</v>
          </cell>
          <cell r="D64">
            <v>2</v>
          </cell>
          <cell r="E64">
            <v>42.662116040955631</v>
          </cell>
          <cell r="F64">
            <v>3</v>
          </cell>
          <cell r="G64">
            <v>65.55944055944056</v>
          </cell>
          <cell r="H64">
            <v>1</v>
          </cell>
          <cell r="I64">
            <v>23.19109461966605</v>
          </cell>
          <cell r="J64">
            <v>3</v>
          </cell>
          <cell r="K64">
            <v>74.981254686328413</v>
          </cell>
          <cell r="L64">
            <v>4</v>
          </cell>
          <cell r="M64">
            <v>109.70927043335162</v>
          </cell>
          <cell r="N64">
            <v>2</v>
          </cell>
          <cell r="O64">
            <v>58.496636443404505</v>
          </cell>
          <cell r="P64">
            <v>2</v>
          </cell>
          <cell r="Q64">
            <v>59.988002399520092</v>
          </cell>
          <cell r="R64">
            <v>3</v>
          </cell>
          <cell r="S64">
            <v>93.662191695285671</v>
          </cell>
          <cell r="T64">
            <v>2</v>
          </cell>
          <cell r="U64">
            <v>63.91818472355385</v>
          </cell>
          <cell r="V64">
            <v>3</v>
          </cell>
          <cell r="W64">
            <v>100.30090270812437</v>
          </cell>
          <cell r="X64">
            <v>4</v>
          </cell>
          <cell r="Y64">
            <v>129.40795858945327</v>
          </cell>
          <cell r="Z64">
            <v>1</v>
          </cell>
          <cell r="AA64">
            <v>33.222591362126245</v>
          </cell>
        </row>
        <row r="65">
          <cell r="A65" t="str">
            <v>Angostura</v>
          </cell>
          <cell r="B65">
            <v>2</v>
          </cell>
          <cell r="C65">
            <v>961.53846153846155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625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 t="str">
            <v>Belmira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A67" t="str">
            <v>Briceño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A68" t="str">
            <v>Campamento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781.25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</v>
          </cell>
          <cell r="Y68">
            <v>1315.7894736842104</v>
          </cell>
          <cell r="Z68">
            <v>0</v>
          </cell>
          <cell r="AA68">
            <v>0</v>
          </cell>
        </row>
        <row r="69">
          <cell r="A69" t="str">
            <v>Carolina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A70" t="str">
            <v>Donmatías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 t="str">
            <v>Entrerríos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990.09900990099015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Gómez Plata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793.65079365079362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A73" t="str">
            <v>Guadalupe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 t="str">
            <v>Ituango</v>
          </cell>
          <cell r="B74">
            <v>1</v>
          </cell>
          <cell r="C74">
            <v>215.05376344086022</v>
          </cell>
          <cell r="D74">
            <v>2</v>
          </cell>
          <cell r="E74">
            <v>449.43820224719104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260.41666666666663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315.45741324921136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</v>
          </cell>
          <cell r="Y74">
            <v>303.030303030303</v>
          </cell>
          <cell r="Z74">
            <v>0</v>
          </cell>
          <cell r="AA74">
            <v>0</v>
          </cell>
        </row>
        <row r="75">
          <cell r="A75" t="str">
            <v>San Andrés de Cuerquia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76" t="str">
            <v>San José de La Montaña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A77" t="str">
            <v>San Pedro de Los Milagros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303.030303030303</v>
          </cell>
          <cell r="P77">
            <v>0</v>
          </cell>
          <cell r="Q77">
            <v>0</v>
          </cell>
          <cell r="R77">
            <v>1</v>
          </cell>
          <cell r="S77">
            <v>309.59752321981426</v>
          </cell>
          <cell r="T77">
            <v>1</v>
          </cell>
          <cell r="U77">
            <v>289.01734104046244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 t="str">
            <v>Santa Rosa de Osos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G78">
            <v>160.77170418006432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196.46365422396855</v>
          </cell>
          <cell r="N78">
            <v>1</v>
          </cell>
          <cell r="O78">
            <v>212.31422505307856</v>
          </cell>
          <cell r="P78">
            <v>1</v>
          </cell>
          <cell r="Q78">
            <v>201.61290322580643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215.51724137931035</v>
          </cell>
          <cell r="Z78">
            <v>0</v>
          </cell>
          <cell r="AA78">
            <v>0</v>
          </cell>
        </row>
        <row r="79">
          <cell r="A79" t="str">
            <v>Toledo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970.87378640776694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1265.8227848101264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</v>
          </cell>
          <cell r="AA79">
            <v>1492.5373134328358</v>
          </cell>
        </row>
        <row r="80">
          <cell r="A80" t="str">
            <v>Valdivia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G80">
            <v>255.10204081632651</v>
          </cell>
          <cell r="H80">
            <v>1</v>
          </cell>
          <cell r="I80">
            <v>257.73195876288662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462.96296296296293</v>
          </cell>
          <cell r="V80">
            <v>2</v>
          </cell>
          <cell r="W80">
            <v>1111.1111111111111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Yarumal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115.74074074074073</v>
          </cell>
          <cell r="L81">
            <v>1</v>
          </cell>
          <cell r="M81">
            <v>138.69625520110958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144.92753623188406</v>
          </cell>
          <cell r="X81">
            <v>1</v>
          </cell>
          <cell r="Y81">
            <v>160.25641025641025</v>
          </cell>
          <cell r="Z81">
            <v>0</v>
          </cell>
          <cell r="AA81">
            <v>0</v>
          </cell>
        </row>
        <row r="82">
          <cell r="A82" t="str">
            <v>ORIENTE</v>
          </cell>
          <cell r="B82">
            <v>7</v>
          </cell>
          <cell r="C82">
            <v>80.700945353931289</v>
          </cell>
          <cell r="D82">
            <v>2</v>
          </cell>
          <cell r="E82">
            <v>23.832221163012392</v>
          </cell>
          <cell r="F82">
            <v>4</v>
          </cell>
          <cell r="G82">
            <v>47.664442326024783</v>
          </cell>
          <cell r="H82">
            <v>3</v>
          </cell>
          <cell r="I82">
            <v>36.973132856790727</v>
          </cell>
          <cell r="J82">
            <v>0</v>
          </cell>
          <cell r="K82">
            <v>0</v>
          </cell>
          <cell r="L82">
            <v>3</v>
          </cell>
          <cell r="M82">
            <v>42.912315834644545</v>
          </cell>
          <cell r="N82">
            <v>4</v>
          </cell>
          <cell r="O82">
            <v>58.754406580493537</v>
          </cell>
          <cell r="P82">
            <v>3</v>
          </cell>
          <cell r="Q82">
            <v>42.814328528614247</v>
          </cell>
          <cell r="R82">
            <v>2</v>
          </cell>
          <cell r="S82">
            <v>28.698522026115654</v>
          </cell>
          <cell r="T82">
            <v>1</v>
          </cell>
          <cell r="U82">
            <v>13.875398917718885</v>
          </cell>
          <cell r="V82">
            <v>1</v>
          </cell>
          <cell r="W82">
            <v>14.341029685931451</v>
          </cell>
          <cell r="X82">
            <v>3</v>
          </cell>
          <cell r="Y82">
            <v>41.987403778866337</v>
          </cell>
          <cell r="Z82">
            <v>1</v>
          </cell>
          <cell r="AA82">
            <v>13.553808620222281</v>
          </cell>
        </row>
        <row r="83">
          <cell r="A83" t="str">
            <v>Abejorral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</v>
          </cell>
          <cell r="I83">
            <v>323.62459546925567</v>
          </cell>
          <cell r="J83">
            <v>0</v>
          </cell>
          <cell r="K83">
            <v>0</v>
          </cell>
          <cell r="L83">
            <v>1</v>
          </cell>
          <cell r="M83">
            <v>414.93775933609959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Alejandría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A85" t="str">
            <v>Argelia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G85">
            <v>699.30069930069931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  <cell r="O85">
            <v>769.23076923076928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A86" t="str">
            <v>Cocorná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497.51243781094524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Concepción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 t="str">
            <v>El Carmen de Viboral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A89" t="str">
            <v>El Peñol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462.96296296296293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A90" t="str">
            <v>El Retiro</v>
          </cell>
          <cell r="B90">
            <v>1</v>
          </cell>
          <cell r="C90">
            <v>452.48868778280547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El Santuario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A92" t="str">
            <v>Granada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</v>
          </cell>
          <cell r="Y92">
            <v>729.92700729927003</v>
          </cell>
          <cell r="Z92">
            <v>0</v>
          </cell>
          <cell r="AA92">
            <v>0</v>
          </cell>
        </row>
        <row r="93">
          <cell r="A93" t="str">
            <v>Guarne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A94" t="str">
            <v>Guatapé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A95" t="str">
            <v>La Ceja</v>
          </cell>
          <cell r="B95">
            <v>1</v>
          </cell>
          <cell r="C95">
            <v>117.37089201877934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289.01734104046244</v>
          </cell>
          <cell r="N95">
            <v>0</v>
          </cell>
          <cell r="O95">
            <v>0</v>
          </cell>
          <cell r="P95">
            <v>1</v>
          </cell>
          <cell r="Q95">
            <v>152.20700152207002</v>
          </cell>
          <cell r="R95">
            <v>1</v>
          </cell>
          <cell r="S95">
            <v>143.47202295552367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</v>
          </cell>
          <cell r="Y95">
            <v>289.01734104046244</v>
          </cell>
          <cell r="Z95">
            <v>0</v>
          </cell>
          <cell r="AA95">
            <v>0</v>
          </cell>
        </row>
        <row r="96">
          <cell r="A96" t="str">
            <v>La Unión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  <cell r="O96">
            <v>347.22222222222223</v>
          </cell>
          <cell r="P96">
            <v>1</v>
          </cell>
          <cell r="Q96">
            <v>418.41004184100416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A97" t="str">
            <v>Marinilla</v>
          </cell>
          <cell r="B97">
            <v>0</v>
          </cell>
          <cell r="C97">
            <v>0</v>
          </cell>
          <cell r="D97">
            <v>1</v>
          </cell>
          <cell r="E97">
            <v>132.4503311258278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A98" t="str">
            <v>Nariño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826.44628099173553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>Rionegro</v>
          </cell>
          <cell r="B99">
            <v>1</v>
          </cell>
          <cell r="C99">
            <v>61.500615006150063</v>
          </cell>
          <cell r="D99">
            <v>1</v>
          </cell>
          <cell r="E99">
            <v>64.808813998703826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68.446269678302528</v>
          </cell>
          <cell r="X99">
            <v>0</v>
          </cell>
          <cell r="Y99">
            <v>0</v>
          </cell>
          <cell r="Z99">
            <v>1</v>
          </cell>
          <cell r="AA99">
            <v>65.746219592373436</v>
          </cell>
        </row>
        <row r="100">
          <cell r="A100" t="str">
            <v>San Carlos</v>
          </cell>
          <cell r="B100">
            <v>1</v>
          </cell>
          <cell r="C100">
            <v>531.91489361702122</v>
          </cell>
          <cell r="D100">
            <v>0</v>
          </cell>
          <cell r="E100">
            <v>0</v>
          </cell>
          <cell r="F100">
            <v>1</v>
          </cell>
          <cell r="G100">
            <v>568.18181818181824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520.83333333333326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San Francisco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1</v>
          </cell>
          <cell r="G101">
            <v>1010.1010101010102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 t="str">
            <v>San Luis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431.0344827586207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A103" t="str">
            <v>San Rafael</v>
          </cell>
          <cell r="B103">
            <v>1</v>
          </cell>
          <cell r="C103">
            <v>448.4304932735426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 t="str">
            <v>San Vicente</v>
          </cell>
          <cell r="B104">
            <v>2</v>
          </cell>
          <cell r="C104">
            <v>609.7560975609756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A105" t="str">
            <v>Sonsón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156.49452269170578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220.75055187637969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</v>
          </cell>
          <cell r="U105">
            <v>269.54177897574124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A106" t="str">
            <v>SUROESTE</v>
          </cell>
          <cell r="B106">
            <v>3</v>
          </cell>
          <cell r="C106">
            <v>50.615825881558969</v>
          </cell>
          <cell r="D106">
            <v>4</v>
          </cell>
          <cell r="E106">
            <v>71.02272727272728</v>
          </cell>
          <cell r="F106">
            <v>1</v>
          </cell>
          <cell r="G106">
            <v>18.278194114421495</v>
          </cell>
          <cell r="H106">
            <v>3</v>
          </cell>
          <cell r="I106">
            <v>58.628102403752202</v>
          </cell>
          <cell r="J106">
            <v>3</v>
          </cell>
          <cell r="K106">
            <v>63.357972544878571</v>
          </cell>
          <cell r="L106">
            <v>3</v>
          </cell>
          <cell r="M106">
            <v>69.140354920488591</v>
          </cell>
          <cell r="N106">
            <v>2</v>
          </cell>
          <cell r="O106">
            <v>47.505938242280287</v>
          </cell>
          <cell r="P106">
            <v>2</v>
          </cell>
          <cell r="Q106">
            <v>48.181161165984101</v>
          </cell>
          <cell r="R106">
            <v>1</v>
          </cell>
          <cell r="S106">
            <v>25.920165889061689</v>
          </cell>
          <cell r="T106">
            <v>0</v>
          </cell>
          <cell r="U106">
            <v>0</v>
          </cell>
          <cell r="V106">
            <v>1</v>
          </cell>
          <cell r="W106">
            <v>26.497085320614733</v>
          </cell>
          <cell r="X106">
            <v>3</v>
          </cell>
          <cell r="Y106">
            <v>82.417582417582423</v>
          </cell>
          <cell r="Z106">
            <v>1</v>
          </cell>
          <cell r="AA106">
            <v>27.262813522355508</v>
          </cell>
        </row>
        <row r="107">
          <cell r="A107" t="str">
            <v>Amagá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324.6753246753247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</v>
          </cell>
          <cell r="Y107">
            <v>395.25691699604738</v>
          </cell>
          <cell r="Z107">
            <v>0</v>
          </cell>
          <cell r="AA107">
            <v>0</v>
          </cell>
        </row>
        <row r="108">
          <cell r="A108" t="str">
            <v>Andes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153.84615384615384</v>
          </cell>
          <cell r="J108">
            <v>1</v>
          </cell>
          <cell r="K108">
            <v>168.35016835016833</v>
          </cell>
          <cell r="L108">
            <v>0</v>
          </cell>
          <cell r="M108">
            <v>0</v>
          </cell>
          <cell r="N108">
            <v>1</v>
          </cell>
          <cell r="O108">
            <v>179.85611510791367</v>
          </cell>
          <cell r="P108">
            <v>1</v>
          </cell>
          <cell r="Q108">
            <v>189.39393939393941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</v>
          </cell>
          <cell r="AA108">
            <v>197.62845849802369</v>
          </cell>
        </row>
        <row r="109">
          <cell r="A109" t="str">
            <v>Angelópolis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Betania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 t="str">
            <v>Betulia</v>
          </cell>
          <cell r="B111">
            <v>0</v>
          </cell>
          <cell r="C111">
            <v>0</v>
          </cell>
          <cell r="D111">
            <v>1</v>
          </cell>
          <cell r="E111">
            <v>303.030303030303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346.02076124567475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A112" t="str">
            <v>Caramanta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A113" t="str">
            <v>Ciudad Bolívar</v>
          </cell>
          <cell r="B113">
            <v>1</v>
          </cell>
          <cell r="C113">
            <v>179.21146953405017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234.74178403755869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A114" t="str">
            <v>Concordia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</v>
          </cell>
          <cell r="K114">
            <v>357.14285714285711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A115" t="str">
            <v>Fredonia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A116" t="str">
            <v>Hispania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A117" t="str">
            <v>Jardín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A118" t="str">
            <v>Jericó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A119" t="str">
            <v>La Pintada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</v>
          </cell>
          <cell r="Y119">
            <v>909.09090909090901</v>
          </cell>
          <cell r="Z119">
            <v>0</v>
          </cell>
          <cell r="AA119">
            <v>0</v>
          </cell>
        </row>
        <row r="120">
          <cell r="A120" t="str">
            <v>Montebello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</v>
          </cell>
          <cell r="Q120">
            <v>1123.5955056179776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A121" t="str">
            <v>Pueblorrico</v>
          </cell>
          <cell r="B121">
            <v>0</v>
          </cell>
          <cell r="C121">
            <v>0</v>
          </cell>
          <cell r="D121">
            <v>2</v>
          </cell>
          <cell r="E121">
            <v>1709.4017094017095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943.39622641509425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A122" t="str">
            <v>Salgar</v>
          </cell>
          <cell r="B122">
            <v>1</v>
          </cell>
          <cell r="C122">
            <v>291.54518950437318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381.67938931297709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440.52863436123351</v>
          </cell>
          <cell r="T122">
            <v>0</v>
          </cell>
          <cell r="U122">
            <v>0</v>
          </cell>
          <cell r="V122">
            <v>1</v>
          </cell>
          <cell r="W122">
            <v>584.79532163742692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A123" t="str">
            <v>Santa Bárbara</v>
          </cell>
          <cell r="B123">
            <v>0</v>
          </cell>
          <cell r="C123">
            <v>0</v>
          </cell>
          <cell r="D123">
            <v>1</v>
          </cell>
          <cell r="E123">
            <v>267.37967914438502</v>
          </cell>
          <cell r="F123">
            <v>0</v>
          </cell>
          <cell r="G123">
            <v>0</v>
          </cell>
          <cell r="H123">
            <v>1</v>
          </cell>
          <cell r="I123">
            <v>326.79738562091507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A124" t="str">
            <v>Támesis</v>
          </cell>
          <cell r="B124">
            <v>1</v>
          </cell>
          <cell r="C124">
            <v>414.93775933609959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A125" t="str">
            <v>Tarso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A126" t="str">
            <v>Titiribí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A127" t="str">
            <v>Urrao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237.52969121140143</v>
          </cell>
          <cell r="H127">
            <v>1</v>
          </cell>
          <cell r="I127">
            <v>225.73363431151239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219.29824561403507</v>
          </cell>
          <cell r="Z127">
            <v>0</v>
          </cell>
          <cell r="AA127">
            <v>0</v>
          </cell>
        </row>
        <row r="128">
          <cell r="A128" t="str">
            <v>Valparaíso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A129" t="str">
            <v>Venecia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A130" t="str">
            <v>VALLE DE ABURRA</v>
          </cell>
          <cell r="B130">
            <v>20</v>
          </cell>
          <cell r="C130">
            <v>41.744938426215818</v>
          </cell>
          <cell r="D130">
            <v>24</v>
          </cell>
          <cell r="E130">
            <v>50.109614782336358</v>
          </cell>
          <cell r="F130">
            <v>13</v>
          </cell>
          <cell r="G130">
            <v>27.154614195596775</v>
          </cell>
          <cell r="H130">
            <v>18</v>
          </cell>
          <cell r="I130">
            <v>38.112176840500545</v>
          </cell>
          <cell r="J130">
            <v>21</v>
          </cell>
          <cell r="K130">
            <v>46.685340802987866</v>
          </cell>
          <cell r="L130">
            <v>13</v>
          </cell>
          <cell r="M130">
            <v>31.821408464494652</v>
          </cell>
          <cell r="N130">
            <v>14</v>
          </cell>
          <cell r="O130">
            <v>35.416139640779157</v>
          </cell>
          <cell r="P130">
            <v>14</v>
          </cell>
          <cell r="Q130">
            <v>35.020136578532657</v>
          </cell>
          <cell r="R130">
            <v>7</v>
          </cell>
          <cell r="S130">
            <v>17.628689432859879</v>
          </cell>
          <cell r="T130">
            <v>8</v>
          </cell>
          <cell r="U130">
            <v>19.446740240167244</v>
          </cell>
          <cell r="V130">
            <v>10</v>
          </cell>
          <cell r="W130">
            <v>23.807823250720187</v>
          </cell>
          <cell r="X130">
            <v>14</v>
          </cell>
          <cell r="Y130">
            <v>33.961623365596878</v>
          </cell>
          <cell r="Z130">
            <v>10</v>
          </cell>
          <cell r="AA130">
            <v>24.102774229313795</v>
          </cell>
        </row>
        <row r="131">
          <cell r="A131" t="str">
            <v>Barbosa</v>
          </cell>
          <cell r="B131">
            <v>0</v>
          </cell>
          <cell r="C131">
            <v>0</v>
          </cell>
          <cell r="D131">
            <v>2</v>
          </cell>
          <cell r="E131">
            <v>305.81039755351685</v>
          </cell>
          <cell r="F131">
            <v>2</v>
          </cell>
          <cell r="G131">
            <v>306.27871362940277</v>
          </cell>
          <cell r="H131">
            <v>0</v>
          </cell>
          <cell r="I131">
            <v>0</v>
          </cell>
          <cell r="J131">
            <v>1</v>
          </cell>
          <cell r="K131">
            <v>177.61989342806396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A132" t="str">
            <v>Bello</v>
          </cell>
          <cell r="B132">
            <v>1</v>
          </cell>
          <cell r="C132">
            <v>18.251505749224311</v>
          </cell>
          <cell r="D132">
            <v>2</v>
          </cell>
          <cell r="E132">
            <v>35.861574323112784</v>
          </cell>
          <cell r="F132">
            <v>0</v>
          </cell>
          <cell r="G132">
            <v>0</v>
          </cell>
          <cell r="H132">
            <v>2</v>
          </cell>
          <cell r="I132">
            <v>35.733428622476325</v>
          </cell>
          <cell r="J132">
            <v>1</v>
          </cell>
          <cell r="K132">
            <v>19.394879751745538</v>
          </cell>
          <cell r="L132">
            <v>4</v>
          </cell>
          <cell r="M132">
            <v>82.953131480713395</v>
          </cell>
          <cell r="N132">
            <v>1</v>
          </cell>
          <cell r="O132">
            <v>21.939447125932428</v>
          </cell>
          <cell r="P132">
            <v>3</v>
          </cell>
          <cell r="Q132">
            <v>62.098944317946597</v>
          </cell>
          <cell r="R132">
            <v>2</v>
          </cell>
          <cell r="S132">
            <v>40.958427196395654</v>
          </cell>
          <cell r="T132">
            <v>1</v>
          </cell>
          <cell r="U132">
            <v>19.896538002387583</v>
          </cell>
          <cell r="V132">
            <v>1</v>
          </cell>
          <cell r="W132">
            <v>20.238818053025703</v>
          </cell>
          <cell r="X132">
            <v>3</v>
          </cell>
          <cell r="Y132">
            <v>59.46481665014867</v>
          </cell>
          <cell r="Z132">
            <v>3</v>
          </cell>
          <cell r="AA132">
            <v>58.536585365853654</v>
          </cell>
        </row>
        <row r="133">
          <cell r="A133" t="str">
            <v>Caldas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110.13215859030838</v>
          </cell>
          <cell r="L133">
            <v>1</v>
          </cell>
          <cell r="M133">
            <v>135.13513513513513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A134" t="str">
            <v>Copacabana</v>
          </cell>
          <cell r="B134">
            <v>0</v>
          </cell>
          <cell r="C134">
            <v>0</v>
          </cell>
          <cell r="D134">
            <v>1</v>
          </cell>
          <cell r="E134">
            <v>130.89005235602096</v>
          </cell>
          <cell r="F134">
            <v>0</v>
          </cell>
          <cell r="G134">
            <v>0</v>
          </cell>
          <cell r="H134">
            <v>1</v>
          </cell>
          <cell r="I134">
            <v>134.95276653171391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A135" t="str">
            <v>Envigado</v>
          </cell>
          <cell r="B135">
            <v>2</v>
          </cell>
          <cell r="C135">
            <v>122.77470841006752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60.496067755595888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61.236987140232699</v>
          </cell>
          <cell r="X135">
            <v>1</v>
          </cell>
          <cell r="Y135">
            <v>62.814070351758794</v>
          </cell>
          <cell r="Z135">
            <v>0</v>
          </cell>
          <cell r="AA135">
            <v>0</v>
          </cell>
        </row>
        <row r="136">
          <cell r="A136" t="str">
            <v>Girardota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182.81535648994515</v>
          </cell>
          <cell r="H136">
            <v>0</v>
          </cell>
          <cell r="I136">
            <v>0</v>
          </cell>
          <cell r="J136">
            <v>1</v>
          </cell>
          <cell r="K136">
            <v>207.03933747412009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</v>
          </cell>
          <cell r="W136">
            <v>213.67521367521368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A137" t="str">
            <v>Itagüí</v>
          </cell>
          <cell r="B137">
            <v>2</v>
          </cell>
          <cell r="C137">
            <v>62.59780907668231</v>
          </cell>
          <cell r="D137">
            <v>1</v>
          </cell>
          <cell r="E137">
            <v>33.156498673740053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72.648020341445701</v>
          </cell>
          <cell r="L137">
            <v>2</v>
          </cell>
          <cell r="M137">
            <v>79.428117553613973</v>
          </cell>
          <cell r="N137">
            <v>1</v>
          </cell>
          <cell r="O137">
            <v>40.749796251018743</v>
          </cell>
          <cell r="P137">
            <v>1</v>
          </cell>
          <cell r="Q137">
            <v>40.080160320641284</v>
          </cell>
          <cell r="R137">
            <v>1</v>
          </cell>
          <cell r="S137">
            <v>41.135335252982316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</v>
          </cell>
          <cell r="Y137">
            <v>38.639876352395675</v>
          </cell>
          <cell r="Z137">
            <v>1</v>
          </cell>
          <cell r="AA137">
            <v>38.417210910487903</v>
          </cell>
        </row>
        <row r="138">
          <cell r="A138" t="str">
            <v>La Estrella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177.9359430604982</v>
          </cell>
          <cell r="J138">
            <v>1</v>
          </cell>
          <cell r="K138">
            <v>174.52006980802793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</v>
          </cell>
          <cell r="Y138">
            <v>157.48031496062993</v>
          </cell>
          <cell r="Z138">
            <v>0</v>
          </cell>
          <cell r="AA138">
            <v>0</v>
          </cell>
        </row>
        <row r="139">
          <cell r="A139" t="str">
            <v>Medellín</v>
          </cell>
          <cell r="B139">
            <v>15</v>
          </cell>
          <cell r="C139">
            <v>44.756079367447413</v>
          </cell>
          <cell r="D139">
            <v>18</v>
          </cell>
          <cell r="E139">
            <v>53.483880552666768</v>
          </cell>
          <cell r="F139">
            <v>10</v>
          </cell>
          <cell r="G139">
            <v>29.602439240993455</v>
          </cell>
          <cell r="H139">
            <v>13</v>
          </cell>
          <cell r="I139">
            <v>39.123630672926446</v>
          </cell>
          <cell r="J139">
            <v>14</v>
          </cell>
          <cell r="K139">
            <v>43.896779857649015</v>
          </cell>
          <cell r="L139">
            <v>6</v>
          </cell>
          <cell r="M139">
            <v>20.988561234127399</v>
          </cell>
          <cell r="N139">
            <v>11</v>
          </cell>
          <cell r="O139">
            <v>39.747064137308037</v>
          </cell>
          <cell r="P139">
            <v>10</v>
          </cell>
          <cell r="Q139">
            <v>35.950532067874605</v>
          </cell>
          <cell r="R139">
            <v>4</v>
          </cell>
          <cell r="S139">
            <v>14.511155450752767</v>
          </cell>
          <cell r="T139">
            <v>6</v>
          </cell>
          <cell r="U139">
            <v>21.071855025637426</v>
          </cell>
          <cell r="V139">
            <v>7</v>
          </cell>
          <cell r="W139">
            <v>23.963575365444527</v>
          </cell>
          <cell r="X139">
            <v>7</v>
          </cell>
          <cell r="Y139">
            <v>24.8103778266109</v>
          </cell>
          <cell r="Z139">
            <v>6</v>
          </cell>
          <cell r="AA139">
            <v>21.212656885274878</v>
          </cell>
        </row>
        <row r="140">
          <cell r="A140" t="str">
            <v>Sabaneta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220.75055187637969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</v>
          </cell>
          <cell r="U140">
            <v>161.03059581320451</v>
          </cell>
          <cell r="V140">
            <v>0</v>
          </cell>
          <cell r="W140">
            <v>0</v>
          </cell>
          <cell r="X140">
            <v>1</v>
          </cell>
          <cell r="Y140">
            <v>137.5515818431912</v>
          </cell>
          <cell r="Z140">
            <v>0</v>
          </cell>
          <cell r="AA140">
            <v>0</v>
          </cell>
        </row>
      </sheetData>
      <sheetData sheetId="3">
        <row r="8">
          <cell r="A8" t="str">
            <v>Caracolí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A9" t="str">
            <v>Maceo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1041.6666666666665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A10" t="str">
            <v>Puerto Berrio</v>
          </cell>
          <cell r="B10">
            <v>1</v>
          </cell>
          <cell r="C10">
            <v>92.936802973977692</v>
          </cell>
          <cell r="D10">
            <v>1</v>
          </cell>
          <cell r="E10">
            <v>85.910652920962193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104.71204188481677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169.7792869269949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11" t="str">
            <v>Puerto Nare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578.03468208092488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A12" t="str">
            <v>Puerto Triunfo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13" t="str">
            <v>Yondo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350.87719298245617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406.50406504065046</v>
          </cell>
          <cell r="AD13">
            <v>0</v>
          </cell>
          <cell r="AE13">
            <v>0</v>
          </cell>
        </row>
        <row r="14">
          <cell r="A14" t="str">
            <v>BAJO CAUCA</v>
          </cell>
          <cell r="B14">
            <v>6</v>
          </cell>
          <cell r="C14">
            <v>99.436526350679486</v>
          </cell>
          <cell r="D14">
            <v>5</v>
          </cell>
          <cell r="E14">
            <v>79.377678996666134</v>
          </cell>
          <cell r="F14">
            <v>4</v>
          </cell>
          <cell r="G14">
            <v>67.408156386922826</v>
          </cell>
          <cell r="H14">
            <v>6</v>
          </cell>
          <cell r="I14">
            <v>100.1669449081803</v>
          </cell>
          <cell r="J14">
            <v>3</v>
          </cell>
          <cell r="K14">
            <v>52.074292657524737</v>
          </cell>
          <cell r="L14">
            <v>2</v>
          </cell>
          <cell r="M14">
            <v>41.330853482124411</v>
          </cell>
          <cell r="N14">
            <v>3</v>
          </cell>
          <cell r="O14">
            <v>62.998740025199503</v>
          </cell>
          <cell r="P14">
            <v>3</v>
          </cell>
          <cell r="Q14">
            <v>56.582421727649944</v>
          </cell>
          <cell r="R14">
            <v>2</v>
          </cell>
          <cell r="S14">
            <v>38.117019249094717</v>
          </cell>
          <cell r="T14">
            <v>3</v>
          </cell>
          <cell r="U14">
            <v>58.060770272885627</v>
          </cell>
          <cell r="V14">
            <v>3</v>
          </cell>
          <cell r="W14">
            <v>63.411540900443882</v>
          </cell>
          <cell r="X14">
            <v>2</v>
          </cell>
          <cell r="Y14">
            <v>42.890842805061119</v>
          </cell>
          <cell r="Z14">
            <v>1</v>
          </cell>
          <cell r="AA14">
            <v>19.349845201238391</v>
          </cell>
          <cell r="AB14">
            <v>2</v>
          </cell>
          <cell r="AC14">
            <v>41.101520756267981</v>
          </cell>
          <cell r="AD14">
            <v>1</v>
          </cell>
          <cell r="AE14">
            <v>23.837902264600714</v>
          </cell>
        </row>
        <row r="15">
          <cell r="A15" t="str">
            <v>Caceres</v>
          </cell>
          <cell r="B15">
            <v>1</v>
          </cell>
          <cell r="C15">
            <v>143.26647564469914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149.92503748125935</v>
          </cell>
          <cell r="L15">
            <v>1</v>
          </cell>
          <cell r="M15">
            <v>155.52099533437013</v>
          </cell>
          <cell r="N15">
            <v>1</v>
          </cell>
          <cell r="O15">
            <v>170.94017094017093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265.95744680851061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A16" t="str">
            <v>Caucasia</v>
          </cell>
          <cell r="B16">
            <v>2</v>
          </cell>
          <cell r="C16">
            <v>88.105726872246706</v>
          </cell>
          <cell r="D16">
            <v>1</v>
          </cell>
          <cell r="E16">
            <v>41.101520756267981</v>
          </cell>
          <cell r="F16">
            <v>1</v>
          </cell>
          <cell r="G16">
            <v>43.878894251864857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</v>
          </cell>
          <cell r="Q16">
            <v>56.689342403628117</v>
          </cell>
          <cell r="R16">
            <v>0</v>
          </cell>
          <cell r="S16">
            <v>0</v>
          </cell>
          <cell r="T16">
            <v>1</v>
          </cell>
          <cell r="U16">
            <v>53.908355795148253</v>
          </cell>
          <cell r="V16">
            <v>1</v>
          </cell>
          <cell r="W16">
            <v>55.463117027176935</v>
          </cell>
          <cell r="X16">
            <v>0</v>
          </cell>
          <cell r="Y16">
            <v>0</v>
          </cell>
          <cell r="Z16">
            <v>1</v>
          </cell>
          <cell r="AA16">
            <v>40.371417036737988</v>
          </cell>
          <cell r="AB16">
            <v>1</v>
          </cell>
          <cell r="AC16">
            <v>44.822949350067233</v>
          </cell>
          <cell r="AD16">
            <v>0</v>
          </cell>
          <cell r="AE16">
            <v>0</v>
          </cell>
        </row>
        <row r="17">
          <cell r="A17" t="str">
            <v>El Bagre</v>
          </cell>
          <cell r="B17">
            <v>0</v>
          </cell>
          <cell r="C17">
            <v>0</v>
          </cell>
          <cell r="D17">
            <v>2</v>
          </cell>
          <cell r="E17">
            <v>198.80715705765405</v>
          </cell>
          <cell r="F17">
            <v>1</v>
          </cell>
          <cell r="G17">
            <v>101.62601626016261</v>
          </cell>
          <cell r="H17">
            <v>2</v>
          </cell>
          <cell r="I17">
            <v>183.15018315018315</v>
          </cell>
          <cell r="J17">
            <v>2</v>
          </cell>
          <cell r="K17">
            <v>186.04651162790699</v>
          </cell>
          <cell r="L17">
            <v>1</v>
          </cell>
          <cell r="M17">
            <v>97.943192948090115</v>
          </cell>
          <cell r="N17">
            <v>2</v>
          </cell>
          <cell r="O17">
            <v>181.81818181818181</v>
          </cell>
          <cell r="P17">
            <v>1</v>
          </cell>
          <cell r="Q17">
            <v>85.178875638841575</v>
          </cell>
          <cell r="R17">
            <v>1</v>
          </cell>
          <cell r="S17">
            <v>85.910652920962193</v>
          </cell>
          <cell r="T17">
            <v>0</v>
          </cell>
          <cell r="U17">
            <v>0</v>
          </cell>
          <cell r="V17">
            <v>1</v>
          </cell>
          <cell r="W17">
            <v>93.896713615023472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105.3740779768177</v>
          </cell>
          <cell r="AD17">
            <v>1</v>
          </cell>
          <cell r="AE17">
            <v>129.53367875647669</v>
          </cell>
        </row>
        <row r="18">
          <cell r="A18" t="str">
            <v>Nechí</v>
          </cell>
          <cell r="B18">
            <v>2</v>
          </cell>
          <cell r="C18">
            <v>417.53653444676405</v>
          </cell>
          <cell r="D18">
            <v>2</v>
          </cell>
          <cell r="E18">
            <v>365.63071297989029</v>
          </cell>
          <cell r="F18">
            <v>0</v>
          </cell>
          <cell r="G18">
            <v>0</v>
          </cell>
          <cell r="H18">
            <v>2</v>
          </cell>
          <cell r="I18">
            <v>396.82539682539681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194.55252918287937</v>
          </cell>
          <cell r="R18">
            <v>1</v>
          </cell>
          <cell r="S18">
            <v>252.52525252525254</v>
          </cell>
          <cell r="T18">
            <v>2</v>
          </cell>
          <cell r="U18">
            <v>414.93775933609959</v>
          </cell>
          <cell r="V18">
            <v>1</v>
          </cell>
          <cell r="W18">
            <v>226.75736961451247</v>
          </cell>
          <cell r="X18">
            <v>1</v>
          </cell>
          <cell r="Y18">
            <v>222.71714922048997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 t="str">
            <v>Taraza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</v>
          </cell>
          <cell r="G19">
            <v>223.71364653243847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 t="str">
            <v>Zaragoza</v>
          </cell>
          <cell r="B20">
            <v>1</v>
          </cell>
          <cell r="C20">
            <v>189.39393939393941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344.82758620689657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21" t="str">
            <v>URABA</v>
          </cell>
          <cell r="B21">
            <v>7</v>
          </cell>
          <cell r="C21">
            <v>57.315974780971089</v>
          </cell>
          <cell r="D21">
            <v>12</v>
          </cell>
          <cell r="E21">
            <v>97.394691989286585</v>
          </cell>
          <cell r="F21">
            <v>4</v>
          </cell>
          <cell r="G21">
            <v>33.486814566764338</v>
          </cell>
          <cell r="H21">
            <v>5</v>
          </cell>
          <cell r="I21">
            <v>42.683967901656139</v>
          </cell>
          <cell r="J21">
            <v>6</v>
          </cell>
          <cell r="K21">
            <v>54.490963581872677</v>
          </cell>
          <cell r="L21">
            <v>7</v>
          </cell>
          <cell r="M21">
            <v>68.48644946678408</v>
          </cell>
          <cell r="N21">
            <v>5</v>
          </cell>
          <cell r="O21">
            <v>46.842795578040096</v>
          </cell>
          <cell r="P21">
            <v>11</v>
          </cell>
          <cell r="Q21">
            <v>103.38345864661653</v>
          </cell>
          <cell r="R21">
            <v>6</v>
          </cell>
          <cell r="S21">
            <v>61.798331445050977</v>
          </cell>
          <cell r="T21">
            <v>6</v>
          </cell>
          <cell r="U21">
            <v>60.963218857955695</v>
          </cell>
          <cell r="V21">
            <v>7</v>
          </cell>
          <cell r="W21">
            <v>72.848371318555522</v>
          </cell>
          <cell r="X21">
            <v>6</v>
          </cell>
          <cell r="Y21">
            <v>64.71793765505339</v>
          </cell>
          <cell r="Z21">
            <v>2</v>
          </cell>
          <cell r="AA21">
            <v>20.249063480814012</v>
          </cell>
          <cell r="AB21">
            <v>2</v>
          </cell>
          <cell r="AC21">
            <v>19.481784531463081</v>
          </cell>
          <cell r="AD21">
            <v>5</v>
          </cell>
          <cell r="AE21">
            <v>49.825610363726952</v>
          </cell>
        </row>
        <row r="22">
          <cell r="A22" t="str">
            <v>Apartado</v>
          </cell>
          <cell r="B22">
            <v>1</v>
          </cell>
          <cell r="C22">
            <v>33.16749585406302</v>
          </cell>
          <cell r="D22">
            <v>4</v>
          </cell>
          <cell r="E22">
            <v>132.53810470510271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3</v>
          </cell>
          <cell r="K22">
            <v>116.5954139137194</v>
          </cell>
          <cell r="L22">
            <v>1</v>
          </cell>
          <cell r="M22">
            <v>45.045045045045043</v>
          </cell>
          <cell r="N22">
            <v>1</v>
          </cell>
          <cell r="O22">
            <v>42.643923240938165</v>
          </cell>
          <cell r="P22">
            <v>2</v>
          </cell>
          <cell r="Q22">
            <v>88.928412627834589</v>
          </cell>
          <cell r="R22">
            <v>1</v>
          </cell>
          <cell r="S22">
            <v>47.393364928909953</v>
          </cell>
          <cell r="T22">
            <v>1</v>
          </cell>
          <cell r="U22">
            <v>49.212598425196852</v>
          </cell>
          <cell r="V22">
            <v>1</v>
          </cell>
          <cell r="W22">
            <v>48.567265662943171</v>
          </cell>
          <cell r="X22">
            <v>2</v>
          </cell>
          <cell r="Y22">
            <v>99.651220727453904</v>
          </cell>
          <cell r="Z22">
            <v>0</v>
          </cell>
          <cell r="AA22">
            <v>0</v>
          </cell>
          <cell r="AB22">
            <v>1</v>
          </cell>
          <cell r="AC22">
            <v>46.926325668700137</v>
          </cell>
          <cell r="AD22">
            <v>0</v>
          </cell>
          <cell r="AE22">
            <v>0</v>
          </cell>
        </row>
        <row r="23">
          <cell r="A23" t="str">
            <v>Arboletes</v>
          </cell>
          <cell r="B23">
            <v>1</v>
          </cell>
          <cell r="C23">
            <v>147.27540500736376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205.76131687242801</v>
          </cell>
          <cell r="R23">
            <v>0</v>
          </cell>
          <cell r="S23">
            <v>0</v>
          </cell>
          <cell r="T23">
            <v>1</v>
          </cell>
          <cell r="U23">
            <v>201.61290322580643</v>
          </cell>
          <cell r="V23">
            <v>1</v>
          </cell>
          <cell r="W23">
            <v>203.66598778004072</v>
          </cell>
          <cell r="X23">
            <v>1</v>
          </cell>
          <cell r="Y23">
            <v>218.81838074398249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>Carepa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113.76564277588167</v>
          </cell>
          <cell r="L24">
            <v>1</v>
          </cell>
          <cell r="M24">
            <v>111.48272017837235</v>
          </cell>
          <cell r="N24">
            <v>1</v>
          </cell>
          <cell r="O24">
            <v>100.80645161290322</v>
          </cell>
          <cell r="P24">
            <v>1</v>
          </cell>
          <cell r="Q24">
            <v>104.27528675703859</v>
          </cell>
          <cell r="R24">
            <v>0</v>
          </cell>
          <cell r="S24">
            <v>0</v>
          </cell>
          <cell r="T24">
            <v>1</v>
          </cell>
          <cell r="U24">
            <v>105.59662090813093</v>
          </cell>
          <cell r="V24">
            <v>1</v>
          </cell>
          <cell r="W24">
            <v>118.06375442739079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</v>
          </cell>
          <cell r="AE24">
            <v>106.38297872340426</v>
          </cell>
        </row>
        <row r="25">
          <cell r="A25" t="str">
            <v>Chigorodo</v>
          </cell>
          <cell r="B25">
            <v>1</v>
          </cell>
          <cell r="C25">
            <v>61.766522544780734</v>
          </cell>
          <cell r="D25">
            <v>2</v>
          </cell>
          <cell r="E25">
            <v>127.2264631043257</v>
          </cell>
          <cell r="F25">
            <v>1</v>
          </cell>
          <cell r="G25">
            <v>65.919578114700059</v>
          </cell>
          <cell r="H25">
            <v>0</v>
          </cell>
          <cell r="I25">
            <v>0</v>
          </cell>
          <cell r="J25">
            <v>1</v>
          </cell>
          <cell r="K25">
            <v>70.372976776917668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169.4915254237288</v>
          </cell>
          <cell r="R25">
            <v>0</v>
          </cell>
          <cell r="S25">
            <v>0</v>
          </cell>
          <cell r="T25">
            <v>1</v>
          </cell>
          <cell r="U25">
            <v>85.984522785898534</v>
          </cell>
          <cell r="V25">
            <v>0</v>
          </cell>
          <cell r="W25">
            <v>0</v>
          </cell>
          <cell r="X25">
            <v>1</v>
          </cell>
          <cell r="Y25">
            <v>98.231827111984273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</v>
          </cell>
          <cell r="AE25">
            <v>86.580086580086586</v>
          </cell>
        </row>
        <row r="26">
          <cell r="A26" t="str">
            <v>Murindó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1754.3859649122805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 t="str">
            <v>Mutatá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258.39793281653749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215.05376344086022</v>
          </cell>
          <cell r="X27">
            <v>0</v>
          </cell>
          <cell r="Y27">
            <v>0</v>
          </cell>
          <cell r="Z27">
            <v>1</v>
          </cell>
          <cell r="AA27">
            <v>181.15942028985506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 t="str">
            <v>Necoclí</v>
          </cell>
          <cell r="B28">
            <v>1</v>
          </cell>
          <cell r="C28">
            <v>116.41443538998836</v>
          </cell>
          <cell r="D28">
            <v>2</v>
          </cell>
          <cell r="E28">
            <v>196.07843137254901</v>
          </cell>
          <cell r="F28">
            <v>2</v>
          </cell>
          <cell r="G28">
            <v>200.20020020020019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105.04201680672269</v>
          </cell>
          <cell r="P28">
            <v>2</v>
          </cell>
          <cell r="Q28">
            <v>199.00497512437809</v>
          </cell>
          <cell r="R28">
            <v>2</v>
          </cell>
          <cell r="S28">
            <v>233.37222870478411</v>
          </cell>
          <cell r="T28">
            <v>0</v>
          </cell>
          <cell r="U28">
            <v>0</v>
          </cell>
          <cell r="V28">
            <v>1</v>
          </cell>
          <cell r="W28">
            <v>110.86474501108647</v>
          </cell>
          <cell r="X28">
            <v>1</v>
          </cell>
          <cell r="Y28">
            <v>116.95906432748538</v>
          </cell>
          <cell r="Z28">
            <v>0</v>
          </cell>
          <cell r="AA28">
            <v>0</v>
          </cell>
          <cell r="AB28">
            <v>1</v>
          </cell>
          <cell r="AC28">
            <v>104.60251046025104</v>
          </cell>
          <cell r="AD28">
            <v>1</v>
          </cell>
          <cell r="AE28">
            <v>112.73957158962796</v>
          </cell>
        </row>
        <row r="29">
          <cell r="A29" t="str">
            <v>San Juan de Uraba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253.16455696202533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 t="str">
            <v>San Pedro de Uraba</v>
          </cell>
          <cell r="B30">
            <v>1</v>
          </cell>
          <cell r="C30">
            <v>127.2264631043257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144.92753623188406</v>
          </cell>
          <cell r="J30">
            <v>0</v>
          </cell>
          <cell r="K30">
            <v>0</v>
          </cell>
          <cell r="L30">
            <v>3</v>
          </cell>
          <cell r="M30">
            <v>389.61038961038963</v>
          </cell>
          <cell r="N30">
            <v>1</v>
          </cell>
          <cell r="O30">
            <v>149.03129657228018</v>
          </cell>
          <cell r="P30">
            <v>1</v>
          </cell>
          <cell r="Q30">
            <v>152.90519877675843</v>
          </cell>
          <cell r="R30">
            <v>1</v>
          </cell>
          <cell r="S30">
            <v>173.01038062283737</v>
          </cell>
          <cell r="T30">
            <v>1</v>
          </cell>
          <cell r="U30">
            <v>184.16206261510129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 t="str">
            <v>Turbo</v>
          </cell>
          <cell r="B31">
            <v>1</v>
          </cell>
          <cell r="C31">
            <v>28.425241614553723</v>
          </cell>
          <cell r="D31">
            <v>4</v>
          </cell>
          <cell r="E31">
            <v>107.75862068965517</v>
          </cell>
          <cell r="F31">
            <v>1</v>
          </cell>
          <cell r="G31">
            <v>27.480076944215444</v>
          </cell>
          <cell r="H31">
            <v>3</v>
          </cell>
          <cell r="I31">
            <v>92.336103416435819</v>
          </cell>
          <cell r="J31">
            <v>0</v>
          </cell>
          <cell r="K31">
            <v>0</v>
          </cell>
          <cell r="L31">
            <v>1</v>
          </cell>
          <cell r="M31">
            <v>35.298270384751149</v>
          </cell>
          <cell r="N31">
            <v>1</v>
          </cell>
          <cell r="O31">
            <v>34.025178632187817</v>
          </cell>
          <cell r="P31">
            <v>2</v>
          </cell>
          <cell r="Q31">
            <v>66.979236436704625</v>
          </cell>
          <cell r="R31">
            <v>2</v>
          </cell>
          <cell r="S31">
            <v>74.34944237918215</v>
          </cell>
          <cell r="T31">
            <v>1</v>
          </cell>
          <cell r="U31">
            <v>36.643459142543058</v>
          </cell>
          <cell r="V31">
            <v>2</v>
          </cell>
          <cell r="W31">
            <v>76.92307692307692</v>
          </cell>
          <cell r="X31">
            <v>1</v>
          </cell>
          <cell r="Y31">
            <v>39.793076004775166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2</v>
          </cell>
          <cell r="AE31">
            <v>69.468565474122954</v>
          </cell>
        </row>
        <row r="32">
          <cell r="A32" t="str">
            <v>Vigía del Fuerte</v>
          </cell>
          <cell r="B32">
            <v>1</v>
          </cell>
          <cell r="C32">
            <v>1010.1010101010102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943.39622641509425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 t="str">
            <v>NORDESTE</v>
          </cell>
          <cell r="B33">
            <v>2</v>
          </cell>
          <cell r="C33">
            <v>58.241118229470011</v>
          </cell>
          <cell r="D33">
            <v>2</v>
          </cell>
          <cell r="E33">
            <v>61.919504643962853</v>
          </cell>
          <cell r="F33">
            <v>0</v>
          </cell>
          <cell r="G33">
            <v>0</v>
          </cell>
          <cell r="H33">
            <v>2</v>
          </cell>
          <cell r="I33">
            <v>65.316786414108435</v>
          </cell>
          <cell r="J33">
            <v>5</v>
          </cell>
          <cell r="K33">
            <v>171.58544955387782</v>
          </cell>
          <cell r="L33">
            <v>1</v>
          </cell>
          <cell r="M33">
            <v>35.701535166012142</v>
          </cell>
          <cell r="N33">
            <v>1</v>
          </cell>
          <cell r="O33">
            <v>35.94536304816679</v>
          </cell>
          <cell r="P33">
            <v>0</v>
          </cell>
          <cell r="Q33">
            <v>0</v>
          </cell>
          <cell r="R33">
            <v>1</v>
          </cell>
          <cell r="S33">
            <v>41.893590280687057</v>
          </cell>
          <cell r="T33">
            <v>0</v>
          </cell>
          <cell r="U33">
            <v>0</v>
          </cell>
          <cell r="V33">
            <v>1</v>
          </cell>
          <cell r="W33">
            <v>44.033465433729631</v>
          </cell>
          <cell r="X33">
            <v>1</v>
          </cell>
          <cell r="Y33">
            <v>43.917435221783052</v>
          </cell>
          <cell r="Z33">
            <v>0</v>
          </cell>
          <cell r="AA33">
            <v>0</v>
          </cell>
          <cell r="AB33">
            <v>1</v>
          </cell>
          <cell r="AC33">
            <v>41.528239202657808</v>
          </cell>
          <cell r="AD33">
            <v>1</v>
          </cell>
          <cell r="AE33">
            <v>43.744531933508313</v>
          </cell>
        </row>
        <row r="34">
          <cell r="A34" t="str">
            <v>Amalfi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247.52475247524754</v>
          </cell>
          <cell r="L34">
            <v>0</v>
          </cell>
          <cell r="M34">
            <v>0</v>
          </cell>
          <cell r="N34">
            <v>1</v>
          </cell>
          <cell r="O34">
            <v>249.37655860349128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  <cell r="AE34">
            <v>390.625</v>
          </cell>
        </row>
        <row r="35">
          <cell r="A35" t="str">
            <v>Anori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353.35689045936397</v>
          </cell>
          <cell r="J35">
            <v>1</v>
          </cell>
          <cell r="K35">
            <v>359.71223021582733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421.94092827004215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Cisneros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37" t="str">
            <v>Remedios</v>
          </cell>
          <cell r="B37">
            <v>1</v>
          </cell>
          <cell r="C37">
            <v>222.22222222222223</v>
          </cell>
          <cell r="D37">
            <v>1</v>
          </cell>
          <cell r="E37">
            <v>227.27272727272725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273.97260273972603</v>
          </cell>
          <cell r="L37">
            <v>1</v>
          </cell>
          <cell r="M37">
            <v>258.39793281653749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231.48148148148147</v>
          </cell>
          <cell r="AD37">
            <v>0</v>
          </cell>
          <cell r="AE37">
            <v>0</v>
          </cell>
        </row>
        <row r="38">
          <cell r="A38" t="str">
            <v>San Roque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</v>
          </cell>
          <cell r="Y38">
            <v>520.83333333333326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A39" t="str">
            <v>Santo Domingo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A40" t="str">
            <v>Segovia</v>
          </cell>
          <cell r="B40">
            <v>1</v>
          </cell>
          <cell r="C40">
            <v>131.4060446780552</v>
          </cell>
          <cell r="D40">
            <v>1</v>
          </cell>
          <cell r="E40">
            <v>139.27576601671311</v>
          </cell>
          <cell r="F40">
            <v>0</v>
          </cell>
          <cell r="G40">
            <v>0</v>
          </cell>
          <cell r="H40">
            <v>1</v>
          </cell>
          <cell r="I40">
            <v>171.82130584192439</v>
          </cell>
          <cell r="J40">
            <v>2</v>
          </cell>
          <cell r="K40">
            <v>310.07751937984494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Vegachí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Yali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A43" t="str">
            <v>Yolombó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</v>
          </cell>
          <cell r="W43">
            <v>440.52863436123351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A44" t="str">
            <v>OCCIDENTE</v>
          </cell>
          <cell r="B44">
            <v>3</v>
          </cell>
          <cell r="C44">
            <v>92.336103416435819</v>
          </cell>
          <cell r="D44">
            <v>4</v>
          </cell>
          <cell r="E44">
            <v>125.43116964565694</v>
          </cell>
          <cell r="F44">
            <v>2</v>
          </cell>
          <cell r="G44">
            <v>68.212824010914048</v>
          </cell>
          <cell r="H44">
            <v>2</v>
          </cell>
          <cell r="I44">
            <v>69.468565474122954</v>
          </cell>
          <cell r="J44">
            <v>0</v>
          </cell>
          <cell r="K44">
            <v>0</v>
          </cell>
          <cell r="L44">
            <v>3</v>
          </cell>
          <cell r="M44">
            <v>114.81056257175661</v>
          </cell>
          <cell r="N44">
            <v>2</v>
          </cell>
          <cell r="O44">
            <v>82.78145695364239</v>
          </cell>
          <cell r="P44">
            <v>1</v>
          </cell>
          <cell r="Q44">
            <v>40.209087253719339</v>
          </cell>
          <cell r="R44">
            <v>2</v>
          </cell>
          <cell r="S44">
            <v>86.730268863833473</v>
          </cell>
          <cell r="T44">
            <v>0</v>
          </cell>
          <cell r="U44">
            <v>0</v>
          </cell>
          <cell r="V44">
            <v>2</v>
          </cell>
          <cell r="W44">
            <v>88.066930867459263</v>
          </cell>
          <cell r="X44">
            <v>0</v>
          </cell>
          <cell r="Y44">
            <v>0</v>
          </cell>
          <cell r="Z44">
            <v>2</v>
          </cell>
          <cell r="AA44">
            <v>81.366965012205043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45" t="str">
            <v>Abriaqui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</v>
          </cell>
          <cell r="AA45">
            <v>6250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Anza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Armenia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Buritica</v>
          </cell>
          <cell r="B48">
            <v>0</v>
          </cell>
          <cell r="C48">
            <v>0</v>
          </cell>
          <cell r="D48">
            <v>1</v>
          </cell>
          <cell r="E48">
            <v>775.19379844961236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>Caicedo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50" t="str">
            <v>Cañasgordas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51" t="str">
            <v>Dabeiba</v>
          </cell>
          <cell r="B51">
            <v>1</v>
          </cell>
          <cell r="C51">
            <v>341.29692832764505</v>
          </cell>
          <cell r="D51">
            <v>0</v>
          </cell>
          <cell r="E51">
            <v>0</v>
          </cell>
          <cell r="F51">
            <v>1</v>
          </cell>
          <cell r="G51">
            <v>326.79738562091507</v>
          </cell>
          <cell r="H51">
            <v>1</v>
          </cell>
          <cell r="I51">
            <v>300.30030030030031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436.68122270742356</v>
          </cell>
          <cell r="P51">
            <v>1</v>
          </cell>
          <cell r="Q51">
            <v>340.13605442176868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383.14176245210729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52" t="str">
            <v>Ebejico</v>
          </cell>
          <cell r="B52">
            <v>0</v>
          </cell>
          <cell r="C52">
            <v>0</v>
          </cell>
          <cell r="D52">
            <v>1</v>
          </cell>
          <cell r="E52">
            <v>558.65921787709499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>Frontino</v>
          </cell>
          <cell r="B53">
            <v>1</v>
          </cell>
          <cell r="C53">
            <v>294.11764705882354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326.79738562091507</v>
          </cell>
          <cell r="J53">
            <v>0</v>
          </cell>
          <cell r="K53">
            <v>0</v>
          </cell>
          <cell r="L53">
            <v>1</v>
          </cell>
          <cell r="M53">
            <v>328.9473684210526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A54" t="str">
            <v>Giraldo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55" t="str">
            <v>Heliconia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56" t="str">
            <v>Liborina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909.09090909090901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57" t="str">
            <v>Olaya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58" t="str">
            <v>Peque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1030.9278350515465</v>
          </cell>
          <cell r="X58">
            <v>0</v>
          </cell>
          <cell r="Y58">
            <v>0</v>
          </cell>
          <cell r="Z58">
            <v>1</v>
          </cell>
          <cell r="AA58">
            <v>819.67213114754099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A59" t="str">
            <v>Sabanalarga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</v>
          </cell>
          <cell r="G59">
            <v>649.35064935064941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A60" t="str">
            <v>San Jerónimo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A61" t="str">
            <v>Santa Fe de Antioquia</v>
          </cell>
          <cell r="B61">
            <v>1</v>
          </cell>
          <cell r="C61">
            <v>251.25628140703517</v>
          </cell>
          <cell r="D61">
            <v>1</v>
          </cell>
          <cell r="E61">
            <v>246.91358024691357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344.82758620689657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A62" t="str">
            <v>Sopetran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598.80239520958082</v>
          </cell>
          <cell r="N62">
            <v>1</v>
          </cell>
          <cell r="O62">
            <v>689.65517241379314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A63" t="str">
            <v>Uramita</v>
          </cell>
          <cell r="B63">
            <v>0</v>
          </cell>
          <cell r="C63">
            <v>0</v>
          </cell>
          <cell r="D63">
            <v>1</v>
          </cell>
          <cell r="E63">
            <v>735.29411764705878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1020.408163265306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A64" t="str">
            <v>NORTE</v>
          </cell>
          <cell r="B64">
            <v>1</v>
          </cell>
          <cell r="C64">
            <v>21.065936380872131</v>
          </cell>
          <cell r="D64">
            <v>2</v>
          </cell>
          <cell r="E64">
            <v>42.662116040955631</v>
          </cell>
          <cell r="F64">
            <v>3</v>
          </cell>
          <cell r="G64">
            <v>65.55944055944056</v>
          </cell>
          <cell r="H64">
            <v>0</v>
          </cell>
          <cell r="I64">
            <v>0</v>
          </cell>
          <cell r="J64">
            <v>3</v>
          </cell>
          <cell r="K64">
            <v>74.981254686328413</v>
          </cell>
          <cell r="L64">
            <v>1</v>
          </cell>
          <cell r="M64">
            <v>27.427317608337905</v>
          </cell>
          <cell r="N64">
            <v>1</v>
          </cell>
          <cell r="O64">
            <v>29.248318221702252</v>
          </cell>
          <cell r="P64">
            <v>1</v>
          </cell>
          <cell r="Q64">
            <v>29.994001199760046</v>
          </cell>
          <cell r="R64">
            <v>3</v>
          </cell>
          <cell r="S64">
            <v>93.662191695285671</v>
          </cell>
          <cell r="T64">
            <v>2</v>
          </cell>
          <cell r="U64">
            <v>63.91818472355385</v>
          </cell>
          <cell r="V64">
            <v>3</v>
          </cell>
          <cell r="W64">
            <v>100.30090270812437</v>
          </cell>
          <cell r="X64">
            <v>3</v>
          </cell>
          <cell r="Y64">
            <v>97.055968942089933</v>
          </cell>
          <cell r="Z64">
            <v>1</v>
          </cell>
          <cell r="AA64">
            <v>33.222591362126245</v>
          </cell>
          <cell r="AB64">
            <v>1</v>
          </cell>
          <cell r="AC64">
            <v>35.335689045936391</v>
          </cell>
          <cell r="AD64">
            <v>0</v>
          </cell>
          <cell r="AE64">
            <v>0</v>
          </cell>
        </row>
        <row r="65">
          <cell r="A65" t="str">
            <v>Angostura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625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Belmira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A67" t="str">
            <v>Briceño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A68" t="str">
            <v>Campamento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781.25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A69" t="str">
            <v>Carolina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70" t="str">
            <v>Donmatias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A71" t="str">
            <v>Entrerrios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A72" t="str">
            <v>Gomez Plata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793.65079365079362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A73" t="str">
            <v>Guadalupe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A74" t="str">
            <v>Ituango</v>
          </cell>
          <cell r="B74">
            <v>1</v>
          </cell>
          <cell r="C74">
            <v>215.05376344086022</v>
          </cell>
          <cell r="D74">
            <v>2</v>
          </cell>
          <cell r="E74">
            <v>449.43820224719104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260.41666666666663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315.45741324921136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</v>
          </cell>
          <cell r="Y74">
            <v>303.030303030303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A75" t="str">
            <v>San Andres de Cuerquia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A76" t="str">
            <v>San Jose de La Montaña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A77" t="str">
            <v>San Pedro de Los Milagros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303.030303030303</v>
          </cell>
          <cell r="P77">
            <v>0</v>
          </cell>
          <cell r="Q77">
            <v>0</v>
          </cell>
          <cell r="R77">
            <v>1</v>
          </cell>
          <cell r="S77">
            <v>309.59752321981426</v>
          </cell>
          <cell r="T77">
            <v>1</v>
          </cell>
          <cell r="U77">
            <v>289.01734104046244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78" t="str">
            <v>Santa Rosa de Osos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G78">
            <v>160.77170418006432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215.51724137931035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A79" t="str">
            <v>Toledo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970.87378640776694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1265.8227848101264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</v>
          </cell>
          <cell r="AA79">
            <v>1492.5373134328358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A80" t="str">
            <v>Valdivia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G80">
            <v>255.10204081632651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462.96296296296293</v>
          </cell>
          <cell r="V80">
            <v>2</v>
          </cell>
          <cell r="W80">
            <v>1111.1111111111111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A81" t="str">
            <v>Yarumal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115.74074074074073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144.92753623188406</v>
          </cell>
          <cell r="X81">
            <v>1</v>
          </cell>
          <cell r="Y81">
            <v>160.25641025641025</v>
          </cell>
          <cell r="Z81">
            <v>0</v>
          </cell>
          <cell r="AA81">
            <v>0</v>
          </cell>
          <cell r="AB81">
            <v>1</v>
          </cell>
          <cell r="AC81">
            <v>184.84288354898337</v>
          </cell>
          <cell r="AD81">
            <v>0</v>
          </cell>
          <cell r="AE81">
            <v>0</v>
          </cell>
        </row>
        <row r="82">
          <cell r="A82" t="str">
            <v>ORIENTE</v>
          </cell>
          <cell r="B82">
            <v>5</v>
          </cell>
          <cell r="C82">
            <v>57.643532395665204</v>
          </cell>
          <cell r="D82">
            <v>0</v>
          </cell>
          <cell r="E82">
            <v>0</v>
          </cell>
          <cell r="F82">
            <v>4</v>
          </cell>
          <cell r="G82">
            <v>47.664442326024783</v>
          </cell>
          <cell r="H82">
            <v>2</v>
          </cell>
          <cell r="I82">
            <v>24.648755237860488</v>
          </cell>
          <cell r="J82">
            <v>0</v>
          </cell>
          <cell r="K82">
            <v>0</v>
          </cell>
          <cell r="L82">
            <v>3</v>
          </cell>
          <cell r="M82">
            <v>42.912315834644545</v>
          </cell>
          <cell r="N82">
            <v>2</v>
          </cell>
          <cell r="O82">
            <v>29.377203290246769</v>
          </cell>
          <cell r="P82">
            <v>3</v>
          </cell>
          <cell r="Q82">
            <v>42.814328528614247</v>
          </cell>
          <cell r="R82">
            <v>0</v>
          </cell>
          <cell r="S82">
            <v>0</v>
          </cell>
          <cell r="T82">
            <v>1</v>
          </cell>
          <cell r="U82">
            <v>13.875398917718885</v>
          </cell>
          <cell r="V82">
            <v>0</v>
          </cell>
          <cell r="W82">
            <v>0</v>
          </cell>
          <cell r="X82">
            <v>3</v>
          </cell>
          <cell r="Y82">
            <v>41.987403778866337</v>
          </cell>
          <cell r="Z82">
            <v>1</v>
          </cell>
          <cell r="AA82">
            <v>13.553808620222281</v>
          </cell>
          <cell r="AB82">
            <v>1</v>
          </cell>
          <cell r="AC82">
            <v>13.724951962668129</v>
          </cell>
          <cell r="AD82">
            <v>1</v>
          </cell>
          <cell r="AE82">
            <v>13.535462912831619</v>
          </cell>
        </row>
        <row r="83">
          <cell r="A83" t="str">
            <v>Abejorral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</v>
          </cell>
          <cell r="M83">
            <v>414.93775933609959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A84" t="str">
            <v>Alejandría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A85" t="str">
            <v>Argelia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G85">
            <v>699.30069930069931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  <cell r="O85">
            <v>769.23076923076928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A86" t="str">
            <v>Cocorna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497.51243781094524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A87" t="str">
            <v>Concepcion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A88" t="str">
            <v>El Carmen de Viboral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A89" t="str">
            <v>Peñol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462.96296296296293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A90" t="str">
            <v>Retiro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A91" t="str">
            <v>El Santuario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A92" t="str">
            <v>Granada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</v>
          </cell>
          <cell r="Y92">
            <v>729.92700729927003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A93" t="str">
            <v>Guarne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A94" t="str">
            <v>Guatape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A95" t="str">
            <v>La Ceja</v>
          </cell>
          <cell r="B95">
            <v>1</v>
          </cell>
          <cell r="C95">
            <v>117.37089201877934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289.01734104046244</v>
          </cell>
          <cell r="N95">
            <v>0</v>
          </cell>
          <cell r="O95">
            <v>0</v>
          </cell>
          <cell r="P95">
            <v>1</v>
          </cell>
          <cell r="Q95">
            <v>152.20700152207002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</v>
          </cell>
          <cell r="Y95">
            <v>289.01734104046244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A96" t="str">
            <v>La Unión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</v>
          </cell>
          <cell r="Q96">
            <v>418.41004184100416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97" t="str">
            <v>Marinilla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A98" t="str">
            <v>Nariño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</v>
          </cell>
          <cell r="AC98">
            <v>1086.9565217391305</v>
          </cell>
          <cell r="AD98">
            <v>0</v>
          </cell>
          <cell r="AE98">
            <v>0</v>
          </cell>
        </row>
        <row r="99">
          <cell r="A99" t="str">
            <v>Rionegro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65.746219592373436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A100" t="str">
            <v>San Carlos</v>
          </cell>
          <cell r="B100">
            <v>1</v>
          </cell>
          <cell r="C100">
            <v>531.91489361702122</v>
          </cell>
          <cell r="D100">
            <v>0</v>
          </cell>
          <cell r="E100">
            <v>0</v>
          </cell>
          <cell r="F100">
            <v>1</v>
          </cell>
          <cell r="G100">
            <v>568.18181818181824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520.83333333333326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A101" t="str">
            <v>San Francisco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1</v>
          </cell>
          <cell r="G101">
            <v>1010.1010101010102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102" t="str">
            <v>San Luis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431.0344827586207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A103" t="str">
            <v xml:space="preserve">San Rafael </v>
          </cell>
          <cell r="B103">
            <v>1</v>
          </cell>
          <cell r="C103">
            <v>448.4304932735426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</row>
        <row r="104">
          <cell r="A104" t="str">
            <v>San vicente Ferrer</v>
          </cell>
          <cell r="B104">
            <v>2</v>
          </cell>
          <cell r="C104">
            <v>609.7560975609756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105" t="str">
            <v>Sonsón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156.49452269170578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</v>
          </cell>
          <cell r="U105">
            <v>269.54177897574124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E105">
            <v>243.30900243309003</v>
          </cell>
        </row>
        <row r="106">
          <cell r="A106" t="str">
            <v>SUROESTE</v>
          </cell>
          <cell r="B106">
            <v>3</v>
          </cell>
          <cell r="C106">
            <v>50.615825881558969</v>
          </cell>
          <cell r="D106">
            <v>4</v>
          </cell>
          <cell r="E106">
            <v>71.02272727272728</v>
          </cell>
          <cell r="F106">
            <v>1</v>
          </cell>
          <cell r="G106">
            <v>18.278194114421495</v>
          </cell>
          <cell r="H106">
            <v>0</v>
          </cell>
          <cell r="I106">
            <v>0</v>
          </cell>
          <cell r="J106">
            <v>3</v>
          </cell>
          <cell r="K106">
            <v>63.357972544878571</v>
          </cell>
          <cell r="L106">
            <v>1</v>
          </cell>
          <cell r="M106">
            <v>23.046784973496194</v>
          </cell>
          <cell r="N106">
            <v>2</v>
          </cell>
          <cell r="O106">
            <v>47.505938242280287</v>
          </cell>
          <cell r="P106">
            <v>2</v>
          </cell>
          <cell r="Q106">
            <v>48.181161165984101</v>
          </cell>
          <cell r="R106">
            <v>1</v>
          </cell>
          <cell r="S106">
            <v>25.920165889061689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</v>
          </cell>
          <cell r="Y106">
            <v>27.472527472527471</v>
          </cell>
          <cell r="Z106">
            <v>1</v>
          </cell>
          <cell r="AA106">
            <v>27.262813522355508</v>
          </cell>
          <cell r="AB106">
            <v>1</v>
          </cell>
          <cell r="AC106">
            <v>28.026905829596412</v>
          </cell>
          <cell r="AD106">
            <v>1</v>
          </cell>
          <cell r="AE106">
            <v>30.731407498463426</v>
          </cell>
        </row>
        <row r="107">
          <cell r="A107" t="str">
            <v>Amaga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324.6753246753247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A108" t="str">
            <v>Andes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168.35016835016833</v>
          </cell>
          <cell r="L108">
            <v>0</v>
          </cell>
          <cell r="M108">
            <v>0</v>
          </cell>
          <cell r="N108">
            <v>1</v>
          </cell>
          <cell r="O108">
            <v>179.85611510791367</v>
          </cell>
          <cell r="P108">
            <v>1</v>
          </cell>
          <cell r="Q108">
            <v>189.39393939393941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</v>
          </cell>
          <cell r="AA108">
            <v>197.62845849802369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A109" t="str">
            <v>Angelopolis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A110" t="str">
            <v>Betania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A111" t="str">
            <v>Betulia</v>
          </cell>
          <cell r="B111">
            <v>0</v>
          </cell>
          <cell r="C111">
            <v>0</v>
          </cell>
          <cell r="D111">
            <v>1</v>
          </cell>
          <cell r="E111">
            <v>303.030303030303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346.02076124567475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A112" t="str">
            <v>Caramanta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A113" t="str">
            <v>Ciudad Bolivar</v>
          </cell>
          <cell r="B113">
            <v>1</v>
          </cell>
          <cell r="C113">
            <v>179.21146953405017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A114" t="str">
            <v>Concordia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</v>
          </cell>
          <cell r="K114">
            <v>357.14285714285711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</row>
        <row r="115">
          <cell r="A115" t="str">
            <v>Fredonia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6">
          <cell r="A116" t="str">
            <v>Hispania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117" t="str">
            <v>Jardin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A118" t="str">
            <v>Jericó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19">
          <cell r="A119" t="str">
            <v>La Pintada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A120" t="str">
            <v>Montebello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</v>
          </cell>
          <cell r="Q120">
            <v>1123.5955056179776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A121" t="str">
            <v>Pueblorrico</v>
          </cell>
          <cell r="B121">
            <v>0</v>
          </cell>
          <cell r="C121">
            <v>0</v>
          </cell>
          <cell r="D121">
            <v>2</v>
          </cell>
          <cell r="E121">
            <v>1709.4017094017095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122" t="str">
            <v>Salgar</v>
          </cell>
          <cell r="B122">
            <v>1</v>
          </cell>
          <cell r="C122">
            <v>291.54518950437318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381.67938931297709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440.52863436123351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A123" t="str">
            <v>Santa Barbara</v>
          </cell>
          <cell r="B123">
            <v>0</v>
          </cell>
          <cell r="C123">
            <v>0</v>
          </cell>
          <cell r="D123">
            <v>1</v>
          </cell>
          <cell r="E123">
            <v>267.37967914438502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4">
          <cell r="A124" t="str">
            <v>Tamesis</v>
          </cell>
          <cell r="B124">
            <v>1</v>
          </cell>
          <cell r="C124">
            <v>414.93775933609959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</v>
          </cell>
          <cell r="AE124">
            <v>884.95575221238937</v>
          </cell>
        </row>
        <row r="125">
          <cell r="A125" t="str">
            <v>Tarso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A126" t="str">
            <v>Titiribi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1</v>
          </cell>
          <cell r="AC126">
            <v>1470.5882352941176</v>
          </cell>
          <cell r="AD126">
            <v>0</v>
          </cell>
          <cell r="AE126">
            <v>0</v>
          </cell>
        </row>
        <row r="127">
          <cell r="A127" t="str">
            <v>Urrao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237.52969121140143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219.29824561403507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</row>
        <row r="128">
          <cell r="A128" t="str">
            <v>Valparaiso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</row>
        <row r="129">
          <cell r="A129" t="str">
            <v>Venecia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A130" t="str">
            <v>VALLE DE ABURRA</v>
          </cell>
          <cell r="B130">
            <v>12</v>
          </cell>
          <cell r="C130">
            <v>25.046963055729492</v>
          </cell>
          <cell r="D130">
            <v>20</v>
          </cell>
          <cell r="E130">
            <v>41.75801231861363</v>
          </cell>
          <cell r="F130">
            <v>9</v>
          </cell>
          <cell r="G130">
            <v>18.799348289259306</v>
          </cell>
          <cell r="H130">
            <v>13</v>
          </cell>
          <cell r="I130">
            <v>27.525461051472611</v>
          </cell>
          <cell r="J130">
            <v>13</v>
          </cell>
          <cell r="K130">
            <v>28.900449068516295</v>
          </cell>
          <cell r="L130">
            <v>7</v>
          </cell>
          <cell r="M130">
            <v>17.134604557804813</v>
          </cell>
          <cell r="N130">
            <v>6</v>
          </cell>
          <cell r="O130">
            <v>15.178345560333923</v>
          </cell>
          <cell r="P130">
            <v>7</v>
          </cell>
          <cell r="Q130">
            <v>17.510068289266329</v>
          </cell>
          <cell r="R130">
            <v>4</v>
          </cell>
          <cell r="S130">
            <v>10.073536818777072</v>
          </cell>
          <cell r="T130">
            <v>5</v>
          </cell>
          <cell r="U130">
            <v>12.154212650104526</v>
          </cell>
          <cell r="V130">
            <v>6</v>
          </cell>
          <cell r="W130">
            <v>14.284693950432112</v>
          </cell>
          <cell r="X130">
            <v>8</v>
          </cell>
          <cell r="Y130">
            <v>19.406641923198215</v>
          </cell>
          <cell r="Z130">
            <v>7</v>
          </cell>
          <cell r="AA130">
            <v>16.871941960519653</v>
          </cell>
          <cell r="AB130">
            <v>8</v>
          </cell>
          <cell r="AC130">
            <v>19.989505509607454</v>
          </cell>
          <cell r="AD130">
            <v>6</v>
          </cell>
          <cell r="AE130">
            <v>15.006753038867492</v>
          </cell>
        </row>
        <row r="131">
          <cell r="A131" t="str">
            <v>Barbosa</v>
          </cell>
          <cell r="B131">
            <v>0</v>
          </cell>
          <cell r="C131">
            <v>0</v>
          </cell>
          <cell r="D131">
            <v>2</v>
          </cell>
          <cell r="E131">
            <v>305.81039755351685</v>
          </cell>
          <cell r="F131">
            <v>2</v>
          </cell>
          <cell r="G131">
            <v>306.27871362940277</v>
          </cell>
          <cell r="H131">
            <v>0</v>
          </cell>
          <cell r="I131">
            <v>0</v>
          </cell>
          <cell r="J131">
            <v>1</v>
          </cell>
          <cell r="K131">
            <v>177.61989342806396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1</v>
          </cell>
          <cell r="AC131">
            <v>255.75447570332483</v>
          </cell>
          <cell r="AD131">
            <v>0</v>
          </cell>
          <cell r="AE131">
            <v>0</v>
          </cell>
        </row>
        <row r="132">
          <cell r="A132" t="str">
            <v>Bello</v>
          </cell>
          <cell r="B132">
            <v>1</v>
          </cell>
          <cell r="C132">
            <v>18.251505749224311</v>
          </cell>
          <cell r="D132">
            <v>2</v>
          </cell>
          <cell r="E132">
            <v>35.861574323112784</v>
          </cell>
          <cell r="F132">
            <v>0</v>
          </cell>
          <cell r="G132">
            <v>0</v>
          </cell>
          <cell r="H132">
            <v>2</v>
          </cell>
          <cell r="I132">
            <v>35.733428622476325</v>
          </cell>
          <cell r="J132">
            <v>1</v>
          </cell>
          <cell r="K132">
            <v>19.394879751745538</v>
          </cell>
          <cell r="L132">
            <v>2</v>
          </cell>
          <cell r="M132">
            <v>41.476565740356698</v>
          </cell>
          <cell r="N132">
            <v>1</v>
          </cell>
          <cell r="O132">
            <v>21.939447125932428</v>
          </cell>
          <cell r="P132">
            <v>3</v>
          </cell>
          <cell r="Q132">
            <v>62.098944317946597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20.238818053025703</v>
          </cell>
          <cell r="X132">
            <v>1</v>
          </cell>
          <cell r="Y132">
            <v>19.821605550049554</v>
          </cell>
          <cell r="Z132">
            <v>2</v>
          </cell>
          <cell r="AA132">
            <v>39.024390243902438</v>
          </cell>
          <cell r="AB132">
            <v>2</v>
          </cell>
          <cell r="AC132">
            <v>39.525691699604742</v>
          </cell>
          <cell r="AD132">
            <v>2</v>
          </cell>
          <cell r="AE132">
            <v>39.177277179236043</v>
          </cell>
        </row>
        <row r="133">
          <cell r="A133" t="str">
            <v>Caldas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110.13215859030838</v>
          </cell>
          <cell r="L133">
            <v>1</v>
          </cell>
          <cell r="M133">
            <v>135.13513513513513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</row>
        <row r="134">
          <cell r="A134" t="str">
            <v>Copacabana</v>
          </cell>
          <cell r="B134">
            <v>0</v>
          </cell>
          <cell r="C134">
            <v>0</v>
          </cell>
          <cell r="D134">
            <v>1</v>
          </cell>
          <cell r="E134">
            <v>130.89005235602096</v>
          </cell>
          <cell r="F134">
            <v>0</v>
          </cell>
          <cell r="G134">
            <v>0</v>
          </cell>
          <cell r="H134">
            <v>1</v>
          </cell>
          <cell r="I134">
            <v>134.95276653171391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</v>
          </cell>
          <cell r="AC134">
            <v>171.52658662092625</v>
          </cell>
          <cell r="AD134">
            <v>0</v>
          </cell>
          <cell r="AE134">
            <v>0</v>
          </cell>
        </row>
        <row r="135">
          <cell r="A135" t="str">
            <v>Envigado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60.496067755595888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</row>
        <row r="136">
          <cell r="A136" t="str">
            <v>Girardota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182.81535648994515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37">
          <cell r="A137" t="str">
            <v>Itagui</v>
          </cell>
          <cell r="B137">
            <v>2</v>
          </cell>
          <cell r="C137">
            <v>62.59780907668231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36.32401017072285</v>
          </cell>
          <cell r="L137">
            <v>1</v>
          </cell>
          <cell r="M137">
            <v>39.714058776806986</v>
          </cell>
          <cell r="N137">
            <v>1</v>
          </cell>
          <cell r="O137">
            <v>40.749796251018743</v>
          </cell>
          <cell r="P137">
            <v>1</v>
          </cell>
          <cell r="Q137">
            <v>40.080160320641284</v>
          </cell>
          <cell r="R137">
            <v>1</v>
          </cell>
          <cell r="S137">
            <v>41.135335252982316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</v>
          </cell>
          <cell r="Y137">
            <v>38.639876352395675</v>
          </cell>
          <cell r="Z137">
            <v>1</v>
          </cell>
          <cell r="AA137">
            <v>38.417210910487903</v>
          </cell>
          <cell r="AB137">
            <v>0</v>
          </cell>
          <cell r="AC137">
            <v>0</v>
          </cell>
          <cell r="AD137">
            <v>1</v>
          </cell>
          <cell r="AE137">
            <v>40.816326530612244</v>
          </cell>
        </row>
        <row r="138">
          <cell r="A138" t="str">
            <v>La Estrella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177.9359430604982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</row>
        <row r="139">
          <cell r="A139" t="str">
            <v>Medellin</v>
          </cell>
          <cell r="B139">
            <v>9</v>
          </cell>
          <cell r="C139">
            <v>26.853647620468447</v>
          </cell>
          <cell r="D139">
            <v>15</v>
          </cell>
          <cell r="E139">
            <v>44.569900460555637</v>
          </cell>
          <cell r="F139">
            <v>6</v>
          </cell>
          <cell r="G139">
            <v>17.761463544596076</v>
          </cell>
          <cell r="H139">
            <v>8</v>
          </cell>
          <cell r="I139">
            <v>24.076080414108581</v>
          </cell>
          <cell r="J139">
            <v>9</v>
          </cell>
          <cell r="K139">
            <v>28.219358479917222</v>
          </cell>
          <cell r="L139">
            <v>3</v>
          </cell>
          <cell r="M139">
            <v>10.4942806170637</v>
          </cell>
          <cell r="N139">
            <v>3</v>
          </cell>
          <cell r="O139">
            <v>10.840108401084011</v>
          </cell>
          <cell r="P139">
            <v>3</v>
          </cell>
          <cell r="Q139">
            <v>10.785159620362382</v>
          </cell>
          <cell r="R139">
            <v>3</v>
          </cell>
          <cell r="S139">
            <v>10.883366588064574</v>
          </cell>
          <cell r="T139">
            <v>4</v>
          </cell>
          <cell r="U139">
            <v>14.047903350424949</v>
          </cell>
          <cell r="V139">
            <v>5</v>
          </cell>
          <cell r="W139">
            <v>17.116839546746089</v>
          </cell>
          <cell r="X139">
            <v>6</v>
          </cell>
          <cell r="Y139">
            <v>21.266038137095059</v>
          </cell>
          <cell r="Z139">
            <v>4</v>
          </cell>
          <cell r="AA139">
            <v>14.141771256849921</v>
          </cell>
          <cell r="AB139">
            <v>4</v>
          </cell>
          <cell r="AC139">
            <v>14.725371815638345</v>
          </cell>
          <cell r="AD139">
            <v>3</v>
          </cell>
          <cell r="AE139">
            <v>11.059092417148966</v>
          </cell>
        </row>
        <row r="140">
          <cell r="A140" t="str">
            <v>Sabaneta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220.75055187637969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</v>
          </cell>
          <cell r="U140">
            <v>161.03059581320451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</sheetData>
      <sheetData sheetId="4"/>
      <sheetData sheetId="5"/>
      <sheetData sheetId="6">
        <row r="8">
          <cell r="A8" t="str">
            <v>Caracolí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A9" t="str">
            <v>Maceo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A10" t="str">
            <v>Puerto Berrio</v>
          </cell>
          <cell r="B10">
            <v>1</v>
          </cell>
          <cell r="C10">
            <v>25.953802232026991</v>
          </cell>
          <cell r="D10">
            <v>2</v>
          </cell>
          <cell r="E10">
            <v>51.612903225806456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24.283632831471586</v>
          </cell>
          <cell r="T10">
            <v>1</v>
          </cell>
          <cell r="U10">
            <v>23.986567522187574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</v>
          </cell>
          <cell r="AA10">
            <v>23.158869847151458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11" t="str">
            <v>Puerto Nare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A12" t="str">
            <v>Puerto Triunfo</v>
          </cell>
          <cell r="B12">
            <v>0</v>
          </cell>
          <cell r="C12">
            <v>0</v>
          </cell>
          <cell r="D12">
            <v>1</v>
          </cell>
          <cell r="E12">
            <v>54.406964091403701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13" t="str">
            <v>Yondo</v>
          </cell>
          <cell r="B13">
            <v>1</v>
          </cell>
          <cell r="C13">
            <v>59.031877213695395</v>
          </cell>
          <cell r="D13">
            <v>2</v>
          </cell>
          <cell r="E13">
            <v>118.27321111768185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14" t="str">
            <v>BAJO CAUCA</v>
          </cell>
          <cell r="B14">
            <v>14</v>
          </cell>
          <cell r="C14">
            <v>43.02000430200043</v>
          </cell>
          <cell r="D14">
            <v>5</v>
          </cell>
          <cell r="E14">
            <v>15.402624607233072</v>
          </cell>
          <cell r="F14">
            <v>12</v>
          </cell>
          <cell r="G14">
            <v>36.975411351451285</v>
          </cell>
          <cell r="H14">
            <v>9</v>
          </cell>
          <cell r="I14">
            <v>27.764067127344521</v>
          </cell>
          <cell r="J14">
            <v>7</v>
          </cell>
          <cell r="K14">
            <v>21.530511811023622</v>
          </cell>
          <cell r="L14">
            <v>4</v>
          </cell>
          <cell r="M14">
            <v>12.229797902589659</v>
          </cell>
          <cell r="N14">
            <v>2</v>
          </cell>
          <cell r="O14">
            <v>6.0362780309661064</v>
          </cell>
          <cell r="P14">
            <v>4</v>
          </cell>
          <cell r="Q14">
            <v>11.903699074487397</v>
          </cell>
          <cell r="R14">
            <v>1</v>
          </cell>
          <cell r="S14">
            <v>2.9324653235975484</v>
          </cell>
          <cell r="T14">
            <v>2</v>
          </cell>
          <cell r="U14">
            <v>5.7780088981337032</v>
          </cell>
          <cell r="V14">
            <v>1</v>
          </cell>
          <cell r="W14">
            <v>2.8460027890827333</v>
          </cell>
          <cell r="X14">
            <v>1</v>
          </cell>
          <cell r="Y14">
            <v>2.8008066323101053</v>
          </cell>
          <cell r="Z14">
            <v>0</v>
          </cell>
          <cell r="AA14">
            <v>0</v>
          </cell>
          <cell r="AB14">
            <v>3</v>
          </cell>
          <cell r="AC14">
            <v>10.601081310293649</v>
          </cell>
          <cell r="AD14">
            <v>1</v>
          </cell>
          <cell r="AE14">
            <v>3.4641632313714621</v>
          </cell>
        </row>
        <row r="15">
          <cell r="A15" t="str">
            <v>Caceres</v>
          </cell>
          <cell r="B15">
            <v>3</v>
          </cell>
          <cell r="C15">
            <v>68.493150684931507</v>
          </cell>
          <cell r="D15">
            <v>0</v>
          </cell>
          <cell r="E15">
            <v>0</v>
          </cell>
          <cell r="F15">
            <v>1</v>
          </cell>
          <cell r="G15">
            <v>22.411474675033617</v>
          </cell>
          <cell r="H15">
            <v>0</v>
          </cell>
          <cell r="I15">
            <v>0</v>
          </cell>
          <cell r="J15">
            <v>2</v>
          </cell>
          <cell r="K15">
            <v>44.12089124200309</v>
          </cell>
          <cell r="L15">
            <v>1</v>
          </cell>
          <cell r="M15">
            <v>21.891418563922944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A16" t="str">
            <v>Caucasia</v>
          </cell>
          <cell r="B16">
            <v>1</v>
          </cell>
          <cell r="C16">
            <v>9.209799226376866</v>
          </cell>
          <cell r="D16">
            <v>2</v>
          </cell>
          <cell r="E16">
            <v>18.592544389699729</v>
          </cell>
          <cell r="F16">
            <v>1</v>
          </cell>
          <cell r="G16">
            <v>9.2971364819635554</v>
          </cell>
          <cell r="H16">
            <v>0</v>
          </cell>
          <cell r="I16">
            <v>0</v>
          </cell>
          <cell r="J16">
            <v>1</v>
          </cell>
          <cell r="K16">
            <v>9.1299187437231808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8.1479670822129879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</v>
          </cell>
          <cell r="AC16">
            <v>10.836584308625921</v>
          </cell>
          <cell r="AD16">
            <v>0</v>
          </cell>
          <cell r="AE16">
            <v>0</v>
          </cell>
        </row>
        <row r="17">
          <cell r="A17" t="str">
            <v>El Bagre</v>
          </cell>
          <cell r="B17">
            <v>3</v>
          </cell>
          <cell r="C17">
            <v>48.685491723466406</v>
          </cell>
          <cell r="D17">
            <v>0</v>
          </cell>
          <cell r="E17">
            <v>0</v>
          </cell>
          <cell r="F17">
            <v>4</v>
          </cell>
          <cell r="G17">
            <v>66.25807520291535</v>
          </cell>
          <cell r="H17">
            <v>2</v>
          </cell>
          <cell r="I17">
            <v>33.607797008906068</v>
          </cell>
          <cell r="J17">
            <v>0</v>
          </cell>
          <cell r="K17">
            <v>0</v>
          </cell>
          <cell r="L17">
            <v>1</v>
          </cell>
          <cell r="M17">
            <v>17.488632388947185</v>
          </cell>
          <cell r="N17">
            <v>0</v>
          </cell>
          <cell r="O17">
            <v>0</v>
          </cell>
          <cell r="P17">
            <v>1</v>
          </cell>
          <cell r="Q17">
            <v>17.577781683951486</v>
          </cell>
          <cell r="R17">
            <v>0</v>
          </cell>
          <cell r="S17">
            <v>0</v>
          </cell>
          <cell r="T17">
            <v>2</v>
          </cell>
          <cell r="U17">
            <v>35.149384885764505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32.738582419381238</v>
          </cell>
          <cell r="AD17">
            <v>1</v>
          </cell>
          <cell r="AE17">
            <v>16.100466913540494</v>
          </cell>
        </row>
        <row r="18">
          <cell r="A18" t="str">
            <v>Nechí</v>
          </cell>
          <cell r="B18">
            <v>1</v>
          </cell>
          <cell r="C18">
            <v>39.231071008238523</v>
          </cell>
          <cell r="D18">
            <v>1</v>
          </cell>
          <cell r="E18">
            <v>39.385584875935407</v>
          </cell>
          <cell r="F18">
            <v>4</v>
          </cell>
          <cell r="G18">
            <v>157.35641227380015</v>
          </cell>
          <cell r="H18">
            <v>0</v>
          </cell>
          <cell r="I18">
            <v>0</v>
          </cell>
          <cell r="J18">
            <v>1</v>
          </cell>
          <cell r="K18">
            <v>38.639876352395675</v>
          </cell>
          <cell r="L18">
            <v>2</v>
          </cell>
          <cell r="M18">
            <v>75.557234605213452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 t="str">
            <v>Taraza</v>
          </cell>
          <cell r="B19">
            <v>5</v>
          </cell>
          <cell r="C19">
            <v>100.30090270812437</v>
          </cell>
          <cell r="D19">
            <v>1</v>
          </cell>
          <cell r="E19">
            <v>19.853087155052609</v>
          </cell>
          <cell r="F19">
            <v>1</v>
          </cell>
          <cell r="G19">
            <v>19.677292404565129</v>
          </cell>
          <cell r="H19">
            <v>5</v>
          </cell>
          <cell r="I19">
            <v>99.029510794216662</v>
          </cell>
          <cell r="J19">
            <v>2</v>
          </cell>
          <cell r="K19">
            <v>39.277297721916732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  <cell r="Q19">
            <v>18.68460388639761</v>
          </cell>
          <cell r="R19">
            <v>1</v>
          </cell>
          <cell r="S19">
            <v>18.304960644334617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</v>
          </cell>
          <cell r="Y19">
            <v>17.182130584192443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 t="str">
            <v>Zaragoza</v>
          </cell>
          <cell r="B20">
            <v>1</v>
          </cell>
          <cell r="C20">
            <v>27.708506511499031</v>
          </cell>
          <cell r="D20">
            <v>1</v>
          </cell>
          <cell r="E20">
            <v>27.793218454697051</v>
          </cell>
          <cell r="F20">
            <v>1</v>
          </cell>
          <cell r="G20">
            <v>27.972027972027973</v>
          </cell>
          <cell r="H20">
            <v>2</v>
          </cell>
          <cell r="I20">
            <v>56.401579244218844</v>
          </cell>
          <cell r="J20">
            <v>1</v>
          </cell>
          <cell r="K20">
            <v>28.563267637817766</v>
          </cell>
          <cell r="L20">
            <v>0</v>
          </cell>
          <cell r="M20">
            <v>0</v>
          </cell>
          <cell r="N20">
            <v>2</v>
          </cell>
          <cell r="O20">
            <v>57.920648711265564</v>
          </cell>
          <cell r="P20">
            <v>2</v>
          </cell>
          <cell r="Q20">
            <v>57.670126874279127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21" t="str">
            <v>URABA</v>
          </cell>
          <cell r="B21">
            <v>25</v>
          </cell>
          <cell r="C21">
            <v>35.747479802673915</v>
          </cell>
          <cell r="D21">
            <v>16</v>
          </cell>
          <cell r="E21">
            <v>22.922307703328034</v>
          </cell>
          <cell r="F21">
            <v>18</v>
          </cell>
          <cell r="G21">
            <v>25.719062111534999</v>
          </cell>
          <cell r="H21">
            <v>22</v>
          </cell>
          <cell r="I21">
            <v>31.222946026880116</v>
          </cell>
          <cell r="J21">
            <v>18</v>
          </cell>
          <cell r="K21">
            <v>25.235177837906043</v>
          </cell>
          <cell r="L21">
            <v>8</v>
          </cell>
          <cell r="M21">
            <v>11.000343760742522</v>
          </cell>
          <cell r="N21">
            <v>7</v>
          </cell>
          <cell r="O21">
            <v>9.4260860197678493</v>
          </cell>
          <cell r="P21">
            <v>1</v>
          </cell>
          <cell r="Q21">
            <v>1.3173147855411529</v>
          </cell>
          <cell r="R21">
            <v>5</v>
          </cell>
          <cell r="S21">
            <v>6.4377406105553199</v>
          </cell>
          <cell r="T21">
            <v>4</v>
          </cell>
          <cell r="U21">
            <v>5.0328392762777119</v>
          </cell>
          <cell r="V21">
            <v>5</v>
          </cell>
          <cell r="W21">
            <v>6.1459037551471933</v>
          </cell>
          <cell r="X21">
            <v>12</v>
          </cell>
          <cell r="Y21">
            <v>14.397120575884824</v>
          </cell>
          <cell r="Z21">
            <v>1</v>
          </cell>
          <cell r="AA21">
            <v>1.1727041384729047</v>
          </cell>
          <cell r="AB21">
            <v>4</v>
          </cell>
          <cell r="AC21">
            <v>7.4042537437757989</v>
          </cell>
          <cell r="AD21">
            <v>4</v>
          </cell>
          <cell r="AE21">
            <v>7.2558409519663334</v>
          </cell>
        </row>
        <row r="22">
          <cell r="A22" t="str">
            <v>Apartado</v>
          </cell>
          <cell r="B22">
            <v>4</v>
          </cell>
          <cell r="C22">
            <v>22.04707049550791</v>
          </cell>
          <cell r="D22">
            <v>3</v>
          </cell>
          <cell r="E22">
            <v>16.576417283677756</v>
          </cell>
          <cell r="F22">
            <v>1</v>
          </cell>
          <cell r="G22">
            <v>5.5005500550055002</v>
          </cell>
          <cell r="H22">
            <v>3</v>
          </cell>
          <cell r="I22">
            <v>16.335420637081405</v>
          </cell>
          <cell r="J22">
            <v>3</v>
          </cell>
          <cell r="K22">
            <v>16.045354869765202</v>
          </cell>
          <cell r="L22">
            <v>0</v>
          </cell>
          <cell r="M22">
            <v>0</v>
          </cell>
          <cell r="N22">
            <v>2</v>
          </cell>
          <cell r="O22">
            <v>10.139931048468871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23" t="str">
            <v>Arboletes</v>
          </cell>
          <cell r="B23">
            <v>1</v>
          </cell>
          <cell r="C23">
            <v>23.646252069047055</v>
          </cell>
          <cell r="D23">
            <v>0</v>
          </cell>
          <cell r="E23">
            <v>0</v>
          </cell>
          <cell r="F23">
            <v>1</v>
          </cell>
          <cell r="G23">
            <v>23.568230025925054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22.552999548940008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20.669698222405952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>Carepa</v>
          </cell>
          <cell r="B24">
            <v>3</v>
          </cell>
          <cell r="C24">
            <v>51.107325383304946</v>
          </cell>
          <cell r="D24">
            <v>0</v>
          </cell>
          <cell r="E24">
            <v>0</v>
          </cell>
          <cell r="F24">
            <v>1</v>
          </cell>
          <cell r="G24">
            <v>16.798252981689906</v>
          </cell>
          <cell r="H24">
            <v>2</v>
          </cell>
          <cell r="I24">
            <v>33.305578684429641</v>
          </cell>
          <cell r="J24">
            <v>3</v>
          </cell>
          <cell r="K24">
            <v>49.439683586025048</v>
          </cell>
          <cell r="L24">
            <v>0</v>
          </cell>
          <cell r="M24">
            <v>0</v>
          </cell>
          <cell r="N24">
            <v>1</v>
          </cell>
          <cell r="O24">
            <v>15.971889474524836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 t="str">
            <v>Chigorodo</v>
          </cell>
          <cell r="B25">
            <v>4</v>
          </cell>
          <cell r="C25">
            <v>49.498824402920434</v>
          </cell>
          <cell r="D25">
            <v>3</v>
          </cell>
          <cell r="E25">
            <v>37.156304186276941</v>
          </cell>
          <cell r="F25">
            <v>4</v>
          </cell>
          <cell r="G25">
            <v>49.15212582944212</v>
          </cell>
          <cell r="H25">
            <v>3</v>
          </cell>
          <cell r="I25">
            <v>36.531904529956158</v>
          </cell>
          <cell r="J25">
            <v>3</v>
          </cell>
          <cell r="K25">
            <v>36.157647342412922</v>
          </cell>
          <cell r="L25">
            <v>4</v>
          </cell>
          <cell r="M25">
            <v>47.675804529201429</v>
          </cell>
          <cell r="N25">
            <v>1</v>
          </cell>
          <cell r="O25">
            <v>11.68770453482936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10.938525486764384</v>
          </cell>
          <cell r="V25">
            <v>0</v>
          </cell>
          <cell r="W25">
            <v>0</v>
          </cell>
          <cell r="X25">
            <v>2</v>
          </cell>
          <cell r="Y25">
            <v>20.896458050360465</v>
          </cell>
          <cell r="Z25">
            <v>0</v>
          </cell>
          <cell r="AA25">
            <v>0</v>
          </cell>
          <cell r="AB25">
            <v>2</v>
          </cell>
          <cell r="AC25">
            <v>35.460992907801419</v>
          </cell>
          <cell r="AD25">
            <v>0</v>
          </cell>
          <cell r="AE25">
            <v>0</v>
          </cell>
        </row>
        <row r="26">
          <cell r="A26" t="str">
            <v>Murindó</v>
          </cell>
          <cell r="B26">
            <v>0</v>
          </cell>
          <cell r="C26">
            <v>0</v>
          </cell>
          <cell r="D26">
            <v>1</v>
          </cell>
          <cell r="E26">
            <v>239.23444976076553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217.39130434782609</v>
          </cell>
          <cell r="T26">
            <v>0</v>
          </cell>
          <cell r="U26">
            <v>0</v>
          </cell>
          <cell r="V26">
            <v>1</v>
          </cell>
          <cell r="W26">
            <v>206.18556701030928</v>
          </cell>
          <cell r="X26">
            <v>2</v>
          </cell>
          <cell r="Y26">
            <v>402.4144869215292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2</v>
          </cell>
          <cell r="AE26">
            <v>212.31422505307856</v>
          </cell>
        </row>
        <row r="27">
          <cell r="A27" t="str">
            <v>Mutatá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49.825610363726952</v>
          </cell>
          <cell r="H27">
            <v>1</v>
          </cell>
          <cell r="I27">
            <v>49.504950495049506</v>
          </cell>
          <cell r="J27">
            <v>2</v>
          </cell>
          <cell r="K27">
            <v>97.513408093612867</v>
          </cell>
          <cell r="L27">
            <v>1</v>
          </cell>
          <cell r="M27">
            <v>47.505938242280287</v>
          </cell>
          <cell r="N27">
            <v>1</v>
          </cell>
          <cell r="O27">
            <v>46.511627906976749</v>
          </cell>
          <cell r="P27">
            <v>0</v>
          </cell>
          <cell r="Q27">
            <v>0</v>
          </cell>
          <cell r="R27">
            <v>3</v>
          </cell>
          <cell r="S27">
            <v>133.86880856760374</v>
          </cell>
          <cell r="T27">
            <v>2</v>
          </cell>
          <cell r="U27">
            <v>87.527352297592998</v>
          </cell>
          <cell r="V27">
            <v>0</v>
          </cell>
          <cell r="W27">
            <v>0</v>
          </cell>
          <cell r="X27">
            <v>1</v>
          </cell>
          <cell r="Y27">
            <v>41.946308724832214</v>
          </cell>
          <cell r="Z27">
            <v>0</v>
          </cell>
          <cell r="AA27">
            <v>0</v>
          </cell>
          <cell r="AB27">
            <v>1</v>
          </cell>
          <cell r="AC27">
            <v>54.17118093174431</v>
          </cell>
          <cell r="AD27">
            <v>1</v>
          </cell>
          <cell r="AE27">
            <v>53.850296176628973</v>
          </cell>
        </row>
        <row r="28">
          <cell r="A28" t="str">
            <v>Necoclí</v>
          </cell>
          <cell r="B28">
            <v>0</v>
          </cell>
          <cell r="C28">
            <v>0</v>
          </cell>
          <cell r="D28">
            <v>1</v>
          </cell>
          <cell r="E28">
            <v>15.206812652068127</v>
          </cell>
          <cell r="F28">
            <v>2</v>
          </cell>
          <cell r="G28">
            <v>30.413625304136254</v>
          </cell>
          <cell r="H28">
            <v>4</v>
          </cell>
          <cell r="I28">
            <v>60.505218575102106</v>
          </cell>
          <cell r="J28">
            <v>0</v>
          </cell>
          <cell r="K28">
            <v>0</v>
          </cell>
          <cell r="L28">
            <v>1</v>
          </cell>
          <cell r="M28">
            <v>14.564520827264781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25.987525987525988</v>
          </cell>
          <cell r="X28">
            <v>1</v>
          </cell>
          <cell r="Y28">
            <v>12.675877804537965</v>
          </cell>
          <cell r="Z28">
            <v>0</v>
          </cell>
          <cell r="AA28">
            <v>0</v>
          </cell>
          <cell r="AB28">
            <v>1</v>
          </cell>
          <cell r="AC28">
            <v>19.884668920262477</v>
          </cell>
          <cell r="AD28">
            <v>1</v>
          </cell>
          <cell r="AE28">
            <v>19.557989438685702</v>
          </cell>
        </row>
        <row r="29">
          <cell r="A29" t="str">
            <v>San Juan de Uraba</v>
          </cell>
          <cell r="B29">
            <v>2</v>
          </cell>
          <cell r="C29">
            <v>61.900340451872488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 t="str">
            <v>San Pedro de Uraba</v>
          </cell>
          <cell r="B30">
            <v>0</v>
          </cell>
          <cell r="C30">
            <v>0</v>
          </cell>
          <cell r="D30">
            <v>1</v>
          </cell>
          <cell r="E30">
            <v>25.779840164990979</v>
          </cell>
          <cell r="F30">
            <v>2</v>
          </cell>
          <cell r="G30">
            <v>51.586278050038693</v>
          </cell>
          <cell r="H30">
            <v>1</v>
          </cell>
          <cell r="I30">
            <v>25.859839668994052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26.281208935611037</v>
          </cell>
          <cell r="R30">
            <v>1</v>
          </cell>
          <cell r="S30">
            <v>26.171159382360635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</v>
          </cell>
          <cell r="Y30">
            <v>25.967281225655675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 t="str">
            <v>Turbo</v>
          </cell>
          <cell r="B31">
            <v>10</v>
          </cell>
          <cell r="C31">
            <v>59.357749154152081</v>
          </cell>
          <cell r="D31">
            <v>7</v>
          </cell>
          <cell r="E31">
            <v>41.766109785202865</v>
          </cell>
          <cell r="F31">
            <v>6</v>
          </cell>
          <cell r="G31">
            <v>35.818757089129008</v>
          </cell>
          <cell r="H31">
            <v>8</v>
          </cell>
          <cell r="I31">
            <v>47.494656851104253</v>
          </cell>
          <cell r="J31">
            <v>7</v>
          </cell>
          <cell r="K31">
            <v>40.947645510383154</v>
          </cell>
          <cell r="L31">
            <v>1</v>
          </cell>
          <cell r="M31">
            <v>5.6944365355048117</v>
          </cell>
          <cell r="N31">
            <v>2</v>
          </cell>
          <cell r="O31">
            <v>11.146408069999444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10.120433154539015</v>
          </cell>
          <cell r="X31">
            <v>3</v>
          </cell>
          <cell r="Y31">
            <v>14.784151389710232</v>
          </cell>
          <cell r="Z31">
            <v>1</v>
          </cell>
          <cell r="AA31">
            <v>4.8063058733057771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 t="str">
            <v>Vigía del Fuerte</v>
          </cell>
          <cell r="B32">
            <v>1</v>
          </cell>
          <cell r="C32">
            <v>163.13213703099512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2</v>
          </cell>
          <cell r="Y32">
            <v>339.5585738539898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 t="str">
            <v>NORDESTE</v>
          </cell>
          <cell r="B33">
            <v>3</v>
          </cell>
          <cell r="C33">
            <v>15.444015444015445</v>
          </cell>
          <cell r="D33">
            <v>2</v>
          </cell>
          <cell r="E33">
            <v>10.355182768975872</v>
          </cell>
          <cell r="F33">
            <v>3</v>
          </cell>
          <cell r="G33">
            <v>15.611177603163865</v>
          </cell>
          <cell r="H33">
            <v>3</v>
          </cell>
          <cell r="I33">
            <v>15.677257525083613</v>
          </cell>
          <cell r="J33">
            <v>4</v>
          </cell>
          <cell r="K33">
            <v>20.995171110644552</v>
          </cell>
          <cell r="L33">
            <v>2</v>
          </cell>
          <cell r="M33">
            <v>10.5368526421158</v>
          </cell>
          <cell r="N33">
            <v>0</v>
          </cell>
          <cell r="O33">
            <v>0</v>
          </cell>
          <cell r="P33">
            <v>1</v>
          </cell>
          <cell r="Q33">
            <v>5.239168020118405</v>
          </cell>
          <cell r="R33">
            <v>1</v>
          </cell>
          <cell r="S33">
            <v>5.2189342936172434</v>
          </cell>
          <cell r="T33">
            <v>0</v>
          </cell>
          <cell r="U33">
            <v>0</v>
          </cell>
          <cell r="V33">
            <v>1</v>
          </cell>
          <cell r="W33">
            <v>5.1749120264955497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E33">
            <v>5.722788142382969</v>
          </cell>
        </row>
        <row r="34">
          <cell r="A34" t="str">
            <v>Amalfi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42.034468263976464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35" t="str">
            <v>Anori</v>
          </cell>
          <cell r="B35">
            <v>0</v>
          </cell>
          <cell r="C35">
            <v>0</v>
          </cell>
          <cell r="D35">
            <v>1</v>
          </cell>
          <cell r="E35">
            <v>63.211125158027819</v>
          </cell>
          <cell r="F35">
            <v>1</v>
          </cell>
          <cell r="G35">
            <v>63.131313131313135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Cisneros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37" t="str">
            <v>Remedios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3</v>
          </cell>
          <cell r="I37">
            <v>114.32926829268293</v>
          </cell>
          <cell r="J37">
            <v>1</v>
          </cell>
          <cell r="K37">
            <v>37.608123354644604</v>
          </cell>
          <cell r="L37">
            <v>2</v>
          </cell>
          <cell r="M37">
            <v>73.827980804724987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38" t="str">
            <v>San Roque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A39" t="str">
            <v>Santo Domingo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</v>
          </cell>
          <cell r="G39">
            <v>166.66666666666669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A40" t="str">
            <v>Segovia</v>
          </cell>
          <cell r="B40">
            <v>2</v>
          </cell>
          <cell r="C40">
            <v>46.816479400749067</v>
          </cell>
          <cell r="D40">
            <v>1</v>
          </cell>
          <cell r="E40">
            <v>23.490721165139771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47.675804529201429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23.80952380952381</v>
          </cell>
          <cell r="R40">
            <v>1</v>
          </cell>
          <cell r="S40">
            <v>23.679848448969928</v>
          </cell>
          <cell r="T40">
            <v>0</v>
          </cell>
          <cell r="U40">
            <v>0</v>
          </cell>
          <cell r="V40">
            <v>1</v>
          </cell>
          <cell r="W40">
            <v>23.337222870478413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  <cell r="AE40">
            <v>26.595744680851066</v>
          </cell>
        </row>
        <row r="41">
          <cell r="A41" t="str">
            <v>Vegachí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Yali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A43" t="str">
            <v>Yolombó</v>
          </cell>
          <cell r="B43">
            <v>1</v>
          </cell>
          <cell r="C43">
            <v>48.332527791203482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A44" t="str">
            <v>OCCIDENTE</v>
          </cell>
          <cell r="B44">
            <v>0</v>
          </cell>
          <cell r="C44">
            <v>0</v>
          </cell>
          <cell r="D44">
            <v>2</v>
          </cell>
          <cell r="E44">
            <v>8.9513494159244509</v>
          </cell>
          <cell r="F44">
            <v>6</v>
          </cell>
          <cell r="G44">
            <v>27.514100976750584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4.6908715639365797</v>
          </cell>
          <cell r="N44">
            <v>0</v>
          </cell>
          <cell r="O44">
            <v>0</v>
          </cell>
          <cell r="P44">
            <v>2</v>
          </cell>
          <cell r="Q44">
            <v>9.443762394938144</v>
          </cell>
          <cell r="R44">
            <v>1</v>
          </cell>
          <cell r="S44">
            <v>4.7326076668244204</v>
          </cell>
          <cell r="T44">
            <v>0</v>
          </cell>
          <cell r="U44">
            <v>0</v>
          </cell>
          <cell r="V44">
            <v>1</v>
          </cell>
          <cell r="W44">
            <v>4.7521741196597445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5.2706477626100252</v>
          </cell>
          <cell r="AD44">
            <v>1</v>
          </cell>
          <cell r="AE44">
            <v>5.2739834396919987</v>
          </cell>
        </row>
        <row r="45">
          <cell r="A45" t="str">
            <v>Abriaqui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Anza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Armenia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Buritica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>Caicedo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50" t="str">
            <v>Cañasgordas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51" t="str">
            <v>Dabeiba</v>
          </cell>
          <cell r="B51">
            <v>0</v>
          </cell>
          <cell r="C51">
            <v>0</v>
          </cell>
          <cell r="D51">
            <v>1</v>
          </cell>
          <cell r="E51">
            <v>30.845157310302284</v>
          </cell>
          <cell r="F51">
            <v>4</v>
          </cell>
          <cell r="G51">
            <v>130.67624959163672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</v>
          </cell>
          <cell r="Q51">
            <v>34.770514603616135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32.113037893384714</v>
          </cell>
          <cell r="AD51">
            <v>0</v>
          </cell>
          <cell r="AE51">
            <v>0</v>
          </cell>
        </row>
        <row r="52">
          <cell r="A52" t="str">
            <v>Ebejico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>Frontino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49.850448654037884</v>
          </cell>
          <cell r="R53">
            <v>1</v>
          </cell>
          <cell r="S53">
            <v>50.813008130081307</v>
          </cell>
          <cell r="T53">
            <v>0</v>
          </cell>
          <cell r="U53">
            <v>0</v>
          </cell>
          <cell r="V53">
            <v>1</v>
          </cell>
          <cell r="W53">
            <v>52.882072977260705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A54" t="str">
            <v>Giraldo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55" t="str">
            <v>Heliconia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56" t="str">
            <v>Liborina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1</v>
          </cell>
          <cell r="G56">
            <v>137.1742112482853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57" t="str">
            <v>Olaya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1</v>
          </cell>
          <cell r="G57">
            <v>311.52647975077883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58" t="str">
            <v>Peque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A59" t="str">
            <v>Sabanalarga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A60" t="str">
            <v>San Jerónimo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A61" t="str">
            <v>Santa Fe de Antioquia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  <cell r="AE61">
            <v>51.3347022587269</v>
          </cell>
        </row>
        <row r="62">
          <cell r="A62" t="str">
            <v>Sopetran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A63" t="str">
            <v>Uramita</v>
          </cell>
          <cell r="B63">
            <v>0</v>
          </cell>
          <cell r="C63">
            <v>0</v>
          </cell>
          <cell r="D63">
            <v>1</v>
          </cell>
          <cell r="E63">
            <v>107.41138560687432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113.25028312570782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A64" t="str">
            <v>NORTE</v>
          </cell>
          <cell r="B64">
            <v>3</v>
          </cell>
          <cell r="C64">
            <v>11.035497517013058</v>
          </cell>
          <cell r="D64">
            <v>4</v>
          </cell>
          <cell r="E64">
            <v>14.815912289799243</v>
          </cell>
          <cell r="F64">
            <v>1</v>
          </cell>
          <cell r="G64">
            <v>3.7246722288438616</v>
          </cell>
          <cell r="H64">
            <v>3</v>
          </cell>
          <cell r="I64">
            <v>11.216630524190533</v>
          </cell>
          <cell r="J64">
            <v>2</v>
          </cell>
          <cell r="K64">
            <v>7.509762691498949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</v>
          </cell>
          <cell r="U64">
            <v>3.7038408829956664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5.0210885720024097</v>
          </cell>
        </row>
        <row r="65">
          <cell r="A65" t="str">
            <v>Angostura</v>
          </cell>
          <cell r="B65">
            <v>0</v>
          </cell>
          <cell r="C65">
            <v>0</v>
          </cell>
          <cell r="D65">
            <v>1</v>
          </cell>
          <cell r="E65">
            <v>65.659881812212731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Belmira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A67" t="str">
            <v>Briceño</v>
          </cell>
          <cell r="B67">
            <v>1</v>
          </cell>
          <cell r="C67">
            <v>101.62601626016261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103.09278350515464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A68" t="str">
            <v>Campamento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A69" t="str">
            <v>Carolina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70" t="str">
            <v>Donmatias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A71" t="str">
            <v>Entrerrios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A72" t="str">
            <v>Gomez Plata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A73" t="str">
            <v>Guadalupe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A74" t="str">
            <v>Ituango</v>
          </cell>
          <cell r="B74">
            <v>1</v>
          </cell>
          <cell r="C74">
            <v>28.264556246466928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31.426775612822127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</v>
          </cell>
          <cell r="U74">
            <v>34.770514603616135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1</v>
          </cell>
          <cell r="AE74">
            <v>48.923679060665357</v>
          </cell>
        </row>
        <row r="75">
          <cell r="A75" t="str">
            <v>San Andres de Cuerquia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A76" t="str">
            <v>San Jose de La Montaña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A77" t="str">
            <v>San Pedro de Los Milagros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78" t="str">
            <v>Santa Rosa de Osos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32.175032175032172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A79" t="str">
            <v>Toledo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A80" t="str">
            <v>Valdivia</v>
          </cell>
          <cell r="B80">
            <v>1</v>
          </cell>
          <cell r="C80">
            <v>42.78990158322636</v>
          </cell>
          <cell r="D80">
            <v>2</v>
          </cell>
          <cell r="E80">
            <v>85.287846481876329</v>
          </cell>
          <cell r="F80">
            <v>1</v>
          </cell>
          <cell r="G80">
            <v>42.354934349851753</v>
          </cell>
          <cell r="H80">
            <v>1</v>
          </cell>
          <cell r="I80">
            <v>41.858518208455422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A81" t="str">
            <v>Yarumal</v>
          </cell>
          <cell r="B81">
            <v>0</v>
          </cell>
          <cell r="C81">
            <v>0</v>
          </cell>
          <cell r="D81">
            <v>1</v>
          </cell>
          <cell r="E81">
            <v>21.385799828913601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20.986358866736619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A82" t="str">
            <v>ORIENTE</v>
          </cell>
          <cell r="B82">
            <v>3</v>
          </cell>
          <cell r="C82">
            <v>5.4999450005499941</v>
          </cell>
          <cell r="D82">
            <v>0</v>
          </cell>
          <cell r="E82">
            <v>0</v>
          </cell>
          <cell r="F82">
            <v>2</v>
          </cell>
          <cell r="G82">
            <v>3.7035665345727935</v>
          </cell>
          <cell r="H82">
            <v>1</v>
          </cell>
          <cell r="I82">
            <v>1.8610883644755454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</v>
          </cell>
          <cell r="O82">
            <v>5.688605722737357</v>
          </cell>
          <cell r="P82">
            <v>1</v>
          </cell>
          <cell r="Q82">
            <v>1.8957705359343306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</v>
          </cell>
          <cell r="AC82">
            <v>2.020569396455921</v>
          </cell>
          <cell r="AD82">
            <v>2</v>
          </cell>
          <cell r="AE82">
            <v>4.0049661580359643</v>
          </cell>
        </row>
        <row r="83">
          <cell r="A83" t="str">
            <v>Abejorral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A84" t="str">
            <v>Alejandría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A85" t="str">
            <v>Argelia</v>
          </cell>
          <cell r="B85">
            <v>1</v>
          </cell>
          <cell r="C85">
            <v>75.187969924812037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A86" t="str">
            <v>Cocorna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74.404761904761898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A87" t="str">
            <v>Concepcion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A88" t="str">
            <v>El Carmen de Viboral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A89" t="str">
            <v>Peñol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A90" t="str">
            <v>Retiro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  <cell r="O90">
            <v>60.096153846153847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A91" t="str">
            <v>El Santuario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G91">
            <v>43.066322136089575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A92" t="str">
            <v>Granada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A93" t="str">
            <v>Guarne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  <cell r="AE93">
            <v>26.130128037627383</v>
          </cell>
        </row>
        <row r="94">
          <cell r="A94" t="str">
            <v>Guatape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A95" t="str">
            <v>La Ceja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</v>
          </cell>
          <cell r="O95">
            <v>22.487069934787499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A96" t="str">
            <v>La Unión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97" t="str">
            <v>Marinilla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19.485580670303975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19.436345966958214</v>
          </cell>
        </row>
        <row r="98">
          <cell r="A98" t="str">
            <v>Nariño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A99" t="str">
            <v>Rionegro</v>
          </cell>
          <cell r="B99">
            <v>1</v>
          </cell>
          <cell r="C99">
            <v>10.298661174047375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A100" t="str">
            <v>San Carlos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</v>
          </cell>
          <cell r="AC100">
            <v>74.57121551081282</v>
          </cell>
          <cell r="AD100">
            <v>0</v>
          </cell>
          <cell r="AE100">
            <v>0</v>
          </cell>
        </row>
        <row r="101">
          <cell r="A101" t="str">
            <v>San Francisco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102" t="str">
            <v>San Luis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91.074681238615668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A103" t="str">
            <v xml:space="preserve">San Rafael 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</row>
        <row r="104">
          <cell r="A104" t="str">
            <v>San vicente Ferrer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105" t="str">
            <v>Sonsón</v>
          </cell>
          <cell r="B105">
            <v>1</v>
          </cell>
          <cell r="C105">
            <v>28.376844494892168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30.807147258163894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A106" t="str">
            <v>SUROESTE</v>
          </cell>
          <cell r="B106">
            <v>2</v>
          </cell>
          <cell r="C106">
            <v>5.1046452271567127</v>
          </cell>
          <cell r="D106">
            <v>5</v>
          </cell>
          <cell r="E106">
            <v>12.868025530162651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2.7274710888064586</v>
          </cell>
          <cell r="N106">
            <v>2</v>
          </cell>
          <cell r="O106">
            <v>5.4895287239590482</v>
          </cell>
          <cell r="P106">
            <v>1</v>
          </cell>
          <cell r="Q106">
            <v>2.7611342739597426</v>
          </cell>
          <cell r="R106">
            <v>0</v>
          </cell>
          <cell r="S106">
            <v>0</v>
          </cell>
          <cell r="T106">
            <v>1</v>
          </cell>
          <cell r="U106">
            <v>2.7874564459930311</v>
          </cell>
          <cell r="V106">
            <v>2</v>
          </cell>
          <cell r="W106">
            <v>5.6071098152457317</v>
          </cell>
          <cell r="X106">
            <v>1</v>
          </cell>
          <cell r="Y106">
            <v>2.8173775849439342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</v>
          </cell>
          <cell r="AE106">
            <v>11.800802454566909</v>
          </cell>
        </row>
        <row r="107">
          <cell r="A107" t="str">
            <v>Amaga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A108" t="str">
            <v>Andes</v>
          </cell>
          <cell r="B108">
            <v>1</v>
          </cell>
          <cell r="C108">
            <v>22.784233310549098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</v>
          </cell>
          <cell r="O108">
            <v>23.261223540358223</v>
          </cell>
          <cell r="P108">
            <v>1</v>
          </cell>
          <cell r="Q108">
            <v>23.164234422052349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</v>
          </cell>
          <cell r="Y108">
            <v>22.862368541380885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A109" t="str">
            <v>Angelopolis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143.06151645207439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A110" t="str">
            <v>Betania</v>
          </cell>
          <cell r="B110">
            <v>0</v>
          </cell>
          <cell r="C110">
            <v>0</v>
          </cell>
          <cell r="D110">
            <v>1</v>
          </cell>
          <cell r="E110">
            <v>90.497737556561091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A111" t="str">
            <v>Betulia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A112" t="str">
            <v>Caramanta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A113" t="str">
            <v>Ciudad Bolivar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A114" t="str">
            <v>Concordia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</row>
        <row r="115">
          <cell r="A115" t="str">
            <v>Fredonia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53.705692803437159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6">
          <cell r="A116" t="str">
            <v>Hispania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117" t="str">
            <v>Jardin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A118" t="str">
            <v>Jericó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124.84394506866417</v>
          </cell>
        </row>
        <row r="119">
          <cell r="A119" t="str">
            <v>La Pintada</v>
          </cell>
          <cell r="B119">
            <v>1</v>
          </cell>
          <cell r="C119">
            <v>140.64697609001408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A120" t="str">
            <v>Montebello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A121" t="str">
            <v>Pueblorrico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122" t="str">
            <v>Salgar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A123" t="str">
            <v>Santa Barbara</v>
          </cell>
          <cell r="B123">
            <v>0</v>
          </cell>
          <cell r="C123">
            <v>0</v>
          </cell>
          <cell r="D123">
            <v>1</v>
          </cell>
          <cell r="E123">
            <v>42.625745950554133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46.860356138706656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  <cell r="AE123">
            <v>65.876152832674578</v>
          </cell>
        </row>
        <row r="124">
          <cell r="A124" t="str">
            <v>Tamesis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</row>
        <row r="125">
          <cell r="A125" t="str">
            <v>Tarso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A126" t="str">
            <v>Titiribi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A127" t="str">
            <v>Urrao</v>
          </cell>
          <cell r="B127">
            <v>0</v>
          </cell>
          <cell r="C127">
            <v>0</v>
          </cell>
          <cell r="D127">
            <v>2</v>
          </cell>
          <cell r="E127">
            <v>44.111160123511247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22.336385972749607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21.588946459412778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  <cell r="AE127">
            <v>32.970656116056709</v>
          </cell>
        </row>
        <row r="128">
          <cell r="A128" t="str">
            <v>Valparaiso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</row>
        <row r="129">
          <cell r="A129" t="str">
            <v>Venecia</v>
          </cell>
          <cell r="B129">
            <v>0</v>
          </cell>
          <cell r="C129">
            <v>0</v>
          </cell>
          <cell r="D129">
            <v>1</v>
          </cell>
          <cell r="E129">
            <v>89.285714285714278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A130" t="str">
            <v>VALLE DE ABURRA</v>
          </cell>
          <cell r="B130">
            <v>20</v>
          </cell>
          <cell r="C130">
            <v>8.1905448350424273</v>
          </cell>
          <cell r="D130">
            <v>5</v>
          </cell>
          <cell r="E130">
            <v>2.0524609006198431</v>
          </cell>
          <cell r="F130">
            <v>8</v>
          </cell>
          <cell r="G130">
            <v>3.2891355740569428</v>
          </cell>
          <cell r="H130">
            <v>3</v>
          </cell>
          <cell r="I130">
            <v>1.2343139271754784</v>
          </cell>
          <cell r="J130">
            <v>6</v>
          </cell>
          <cell r="K130">
            <v>2.4643288400404146</v>
          </cell>
          <cell r="L130">
            <v>1</v>
          </cell>
          <cell r="M130">
            <v>0.40908161178155045</v>
          </cell>
          <cell r="N130">
            <v>1</v>
          </cell>
          <cell r="O130">
            <v>0.40869206279144848</v>
          </cell>
          <cell r="P130">
            <v>3</v>
          </cell>
          <cell r="Q130">
            <v>1.2235010073491628</v>
          </cell>
          <cell r="R130">
            <v>2</v>
          </cell>
          <cell r="S130">
            <v>0.81325607400630284</v>
          </cell>
          <cell r="T130">
            <v>3</v>
          </cell>
          <cell r="U130">
            <v>1.2158251805500393</v>
          </cell>
          <cell r="V130">
            <v>3</v>
          </cell>
          <cell r="W130">
            <v>1.211538694526672</v>
          </cell>
          <cell r="X130">
            <v>2</v>
          </cell>
          <cell r="Y130">
            <v>0.80446963328251764</v>
          </cell>
          <cell r="Z130">
            <v>2</v>
          </cell>
          <cell r="AA130">
            <v>0.80232674756794709</v>
          </cell>
          <cell r="AB130">
            <v>3</v>
          </cell>
          <cell r="AC130">
            <v>1.313278117284491</v>
          </cell>
          <cell r="AD130">
            <v>4</v>
          </cell>
          <cell r="AE130">
            <v>1.7179031274426435</v>
          </cell>
        </row>
        <row r="131">
          <cell r="A131" t="str">
            <v>Barbosa</v>
          </cell>
          <cell r="B131">
            <v>1</v>
          </cell>
          <cell r="C131">
            <v>22.21235006663705</v>
          </cell>
          <cell r="D131">
            <v>1</v>
          </cell>
          <cell r="E131">
            <v>22.050716648291072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21.891418563922944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</row>
        <row r="132">
          <cell r="A132" t="str">
            <v>Bello</v>
          </cell>
          <cell r="B132">
            <v>3</v>
          </cell>
          <cell r="C132">
            <v>8.5937723796155723</v>
          </cell>
          <cell r="D132">
            <v>0</v>
          </cell>
          <cell r="E132">
            <v>0</v>
          </cell>
          <cell r="F132">
            <v>1</v>
          </cell>
          <cell r="G132">
            <v>2.8302153793903715</v>
          </cell>
          <cell r="H132">
            <v>0</v>
          </cell>
          <cell r="I132">
            <v>0</v>
          </cell>
          <cell r="J132">
            <v>2</v>
          </cell>
          <cell r="K132">
            <v>5.6219255094869993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2.7509559571951252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1</v>
          </cell>
          <cell r="AC132">
            <v>2.9148570262628617</v>
          </cell>
          <cell r="AD132">
            <v>1</v>
          </cell>
          <cell r="AE132">
            <v>2.8560820266758062</v>
          </cell>
        </row>
        <row r="133">
          <cell r="A133" t="str">
            <v>Caldas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</row>
        <row r="134">
          <cell r="A134" t="str">
            <v>Copacabana</v>
          </cell>
          <cell r="B134">
            <v>1</v>
          </cell>
          <cell r="C134">
            <v>22.002200220022001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</row>
        <row r="135">
          <cell r="A135" t="str">
            <v>Envigado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1</v>
          </cell>
          <cell r="G135">
            <v>7.3195725369638414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</v>
          </cell>
          <cell r="AE135">
            <v>9.4091080165600296</v>
          </cell>
        </row>
        <row r="136">
          <cell r="A136" t="str">
            <v>Girardota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37">
          <cell r="A137" t="str">
            <v>Itagui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4.7986947550266326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4.8718698236383124</v>
          </cell>
          <cell r="T137">
            <v>0</v>
          </cell>
          <cell r="U137">
            <v>0</v>
          </cell>
          <cell r="V137">
            <v>1</v>
          </cell>
          <cell r="W137">
            <v>4.8579062424095216</v>
          </cell>
          <cell r="X137">
            <v>0</v>
          </cell>
          <cell r="Y137">
            <v>0</v>
          </cell>
          <cell r="Z137">
            <v>1</v>
          </cell>
          <cell r="AA137">
            <v>4.8234613158402473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</row>
        <row r="138">
          <cell r="A138" t="str">
            <v>La Estrella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</row>
        <row r="139">
          <cell r="A139" t="str">
            <v>Medellin</v>
          </cell>
          <cell r="B139">
            <v>15</v>
          </cell>
          <cell r="C139">
            <v>10.123438459617605</v>
          </cell>
          <cell r="D139">
            <v>4</v>
          </cell>
          <cell r="E139">
            <v>2.7191277038326107</v>
          </cell>
          <cell r="F139">
            <v>6</v>
          </cell>
          <cell r="G139">
            <v>4.099788860873665</v>
          </cell>
          <cell r="H139">
            <v>3</v>
          </cell>
          <cell r="I139">
            <v>2.055287226389888</v>
          </cell>
          <cell r="J139">
            <v>3</v>
          </cell>
          <cell r="K139">
            <v>2.0537113987828337</v>
          </cell>
          <cell r="L139">
            <v>0</v>
          </cell>
          <cell r="M139">
            <v>0</v>
          </cell>
          <cell r="N139">
            <v>1</v>
          </cell>
          <cell r="O139">
            <v>0.68340554651941554</v>
          </cell>
          <cell r="P139">
            <v>2</v>
          </cell>
          <cell r="Q139">
            <v>1.3679048485387357</v>
          </cell>
          <cell r="R139">
            <v>1</v>
          </cell>
          <cell r="S139">
            <v>0.68400388514206756</v>
          </cell>
          <cell r="T139">
            <v>3</v>
          </cell>
          <cell r="U139">
            <v>2.0525311129507871</v>
          </cell>
          <cell r="V139">
            <v>2</v>
          </cell>
          <cell r="W139">
            <v>1.368878546250984</v>
          </cell>
          <cell r="X139">
            <v>2</v>
          </cell>
          <cell r="Y139">
            <v>1.3685881644495539</v>
          </cell>
          <cell r="Z139">
            <v>1</v>
          </cell>
          <cell r="AA139">
            <v>0.68560772268538839</v>
          </cell>
          <cell r="AB139">
            <v>2</v>
          </cell>
          <cell r="AC139">
            <v>1.3905594916114499</v>
          </cell>
          <cell r="AD139">
            <v>2</v>
          </cell>
          <cell r="AE139">
            <v>1.3642471743030402</v>
          </cell>
        </row>
        <row r="140">
          <cell r="A140" t="str">
            <v>Sabaneta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</sheetData>
      <sheetData sheetId="7">
        <row r="8">
          <cell r="A8" t="str">
            <v>Caracolí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220.26431718061676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A9" t="str">
            <v>Maceo</v>
          </cell>
          <cell r="B9">
            <v>1</v>
          </cell>
          <cell r="C9">
            <v>131.06159895150722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157.23270440251574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A10" t="str">
            <v>Puerto Berrio</v>
          </cell>
          <cell r="B10">
            <v>1</v>
          </cell>
          <cell r="C10">
            <v>25.953802232026991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25.45824847250509</v>
          </cell>
          <cell r="J10">
            <v>2</v>
          </cell>
          <cell r="K10">
            <v>50.556117290192113</v>
          </cell>
          <cell r="L10">
            <v>2</v>
          </cell>
          <cell r="M10">
            <v>50.213406979663567</v>
          </cell>
          <cell r="N10">
            <v>3</v>
          </cell>
          <cell r="O10">
            <v>74.589756340129284</v>
          </cell>
          <cell r="P10">
            <v>2</v>
          </cell>
          <cell r="Q10">
            <v>49.164208456243855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11" t="str">
            <v>Puerto Nare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55.126791620727673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54.28881650380022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53.304904051172706</v>
          </cell>
          <cell r="V11">
            <v>0</v>
          </cell>
          <cell r="W11">
            <v>0</v>
          </cell>
          <cell r="X11">
            <v>1</v>
          </cell>
          <cell r="Y11">
            <v>52.714812862414341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A12" t="str">
            <v>Puerto Triunfo</v>
          </cell>
          <cell r="B12">
            <v>1</v>
          </cell>
          <cell r="C12">
            <v>54.200542005420054</v>
          </cell>
          <cell r="D12">
            <v>1</v>
          </cell>
          <cell r="E12">
            <v>54.406964091403701</v>
          </cell>
          <cell r="F12">
            <v>2</v>
          </cell>
          <cell r="G12">
            <v>108.93246187363836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13" t="str">
            <v>Yondo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58.105752469494476</v>
          </cell>
          <cell r="L13">
            <v>1</v>
          </cell>
          <cell r="M13">
            <v>57.142857142857146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</v>
          </cell>
          <cell r="Y13">
            <v>156.73981191222569</v>
          </cell>
          <cell r="Z13">
            <v>1</v>
          </cell>
          <cell r="AA13">
            <v>51.652892561983471</v>
          </cell>
          <cell r="AB13">
            <v>0</v>
          </cell>
          <cell r="AC13">
            <v>0</v>
          </cell>
          <cell r="AD13">
            <v>1</v>
          </cell>
          <cell r="AE13">
            <v>41.390728476821195</v>
          </cell>
        </row>
        <row r="14">
          <cell r="A14" t="str">
            <v>BAJO CAUCA</v>
          </cell>
          <cell r="B14">
            <v>18</v>
          </cell>
          <cell r="C14">
            <v>55.31143410257198</v>
          </cell>
          <cell r="D14">
            <v>17</v>
          </cell>
          <cell r="E14">
            <v>52.368923664592444</v>
          </cell>
          <cell r="F14">
            <v>11</v>
          </cell>
          <cell r="G14">
            <v>33.894127072163677</v>
          </cell>
          <cell r="H14">
            <v>5</v>
          </cell>
          <cell r="I14">
            <v>15.424481737413622</v>
          </cell>
          <cell r="J14">
            <v>8</v>
          </cell>
          <cell r="K14">
            <v>24.606299212598426</v>
          </cell>
          <cell r="L14">
            <v>10</v>
          </cell>
          <cell r="M14">
            <v>30.574494756474152</v>
          </cell>
          <cell r="N14">
            <v>3</v>
          </cell>
          <cell r="O14">
            <v>9.05441704644916</v>
          </cell>
          <cell r="P14">
            <v>5</v>
          </cell>
          <cell r="Q14">
            <v>14.879623843109247</v>
          </cell>
          <cell r="R14">
            <v>4</v>
          </cell>
          <cell r="S14">
            <v>11.729861294390194</v>
          </cell>
          <cell r="T14">
            <v>6</v>
          </cell>
          <cell r="U14">
            <v>17.334026694401111</v>
          </cell>
          <cell r="V14">
            <v>3</v>
          </cell>
          <cell r="W14">
            <v>8.5380083672481994</v>
          </cell>
          <cell r="X14">
            <v>4</v>
          </cell>
          <cell r="Y14">
            <v>11.203226529240421</v>
          </cell>
          <cell r="Z14">
            <v>3</v>
          </cell>
          <cell r="AA14">
            <v>8.2788310290586971</v>
          </cell>
          <cell r="AB14">
            <v>5</v>
          </cell>
          <cell r="AC14">
            <v>17.668468850489415</v>
          </cell>
          <cell r="AD14">
            <v>3</v>
          </cell>
          <cell r="AE14">
            <v>10.392489694114387</v>
          </cell>
        </row>
        <row r="15">
          <cell r="A15" t="str">
            <v>Caceres</v>
          </cell>
          <cell r="B15">
            <v>2</v>
          </cell>
          <cell r="C15">
            <v>45.662100456621005</v>
          </cell>
          <cell r="D15">
            <v>3</v>
          </cell>
          <cell r="E15">
            <v>67.811934900542497</v>
          </cell>
          <cell r="F15">
            <v>2</v>
          </cell>
          <cell r="G15">
            <v>44.822949350067233</v>
          </cell>
          <cell r="H15">
            <v>0</v>
          </cell>
          <cell r="I15">
            <v>0</v>
          </cell>
          <cell r="J15">
            <v>2</v>
          </cell>
          <cell r="K15">
            <v>44.12089124200309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63.11803071744162</v>
          </cell>
          <cell r="R15">
            <v>2</v>
          </cell>
          <cell r="S15">
            <v>41.262636682484015</v>
          </cell>
          <cell r="T15">
            <v>2</v>
          </cell>
          <cell r="U15">
            <v>40.444893832153689</v>
          </cell>
          <cell r="V15">
            <v>0</v>
          </cell>
          <cell r="W15">
            <v>0</v>
          </cell>
          <cell r="X15">
            <v>2</v>
          </cell>
          <cell r="Y15">
            <v>38.789759503491076</v>
          </cell>
          <cell r="Z15">
            <v>0</v>
          </cell>
          <cell r="AA15">
            <v>0</v>
          </cell>
          <cell r="AB15">
            <v>1</v>
          </cell>
          <cell r="AC15">
            <v>27.300027300027303</v>
          </cell>
          <cell r="AD15">
            <v>1</v>
          </cell>
          <cell r="AE15">
            <v>26.788106080900082</v>
          </cell>
        </row>
        <row r="16">
          <cell r="A16" t="str">
            <v>Caucasia</v>
          </cell>
          <cell r="B16">
            <v>3</v>
          </cell>
          <cell r="C16">
            <v>27.629397679130594</v>
          </cell>
          <cell r="D16">
            <v>1</v>
          </cell>
          <cell r="E16">
            <v>9.2962721948498643</v>
          </cell>
          <cell r="F16">
            <v>4</v>
          </cell>
          <cell r="G16">
            <v>37.188545927854221</v>
          </cell>
          <cell r="H16">
            <v>3</v>
          </cell>
          <cell r="I16">
            <v>27.739251040221912</v>
          </cell>
          <cell r="J16">
            <v>1</v>
          </cell>
          <cell r="K16">
            <v>9.1299187437231808</v>
          </cell>
          <cell r="L16">
            <v>4</v>
          </cell>
          <cell r="M16">
            <v>35.730236712818225</v>
          </cell>
          <cell r="N16">
            <v>0</v>
          </cell>
          <cell r="O16">
            <v>0</v>
          </cell>
          <cell r="P16">
            <v>1</v>
          </cell>
          <cell r="Q16">
            <v>8.6244070720137991</v>
          </cell>
          <cell r="R16">
            <v>0</v>
          </cell>
          <cell r="S16">
            <v>0</v>
          </cell>
          <cell r="T16">
            <v>2</v>
          </cell>
          <cell r="U16">
            <v>16.603021749958494</v>
          </cell>
          <cell r="V16">
            <v>1</v>
          </cell>
          <cell r="W16">
            <v>8.1479670822129879</v>
          </cell>
          <cell r="X16">
            <v>0</v>
          </cell>
          <cell r="Y16">
            <v>0</v>
          </cell>
          <cell r="Z16">
            <v>1</v>
          </cell>
          <cell r="AA16">
            <v>7.8499097260381507</v>
          </cell>
          <cell r="AB16">
            <v>1</v>
          </cell>
          <cell r="AC16">
            <v>10.836584308625921</v>
          </cell>
          <cell r="AD16">
            <v>0</v>
          </cell>
          <cell r="AE16">
            <v>0</v>
          </cell>
        </row>
        <row r="17">
          <cell r="A17" t="str">
            <v>El Bagre</v>
          </cell>
          <cell r="B17">
            <v>3</v>
          </cell>
          <cell r="C17">
            <v>48.685491723466406</v>
          </cell>
          <cell r="D17">
            <v>4</v>
          </cell>
          <cell r="E17">
            <v>65.498608154576715</v>
          </cell>
          <cell r="F17">
            <v>4</v>
          </cell>
          <cell r="G17">
            <v>66.25807520291535</v>
          </cell>
          <cell r="H17">
            <v>0</v>
          </cell>
          <cell r="I17">
            <v>0</v>
          </cell>
          <cell r="J17">
            <v>3</v>
          </cell>
          <cell r="K17">
            <v>51.325919589392647</v>
          </cell>
          <cell r="L17">
            <v>1</v>
          </cell>
          <cell r="M17">
            <v>17.488632388947185</v>
          </cell>
          <cell r="N17">
            <v>2</v>
          </cell>
          <cell r="O17">
            <v>35.087719298245609</v>
          </cell>
          <cell r="P17">
            <v>1</v>
          </cell>
          <cell r="Q17">
            <v>17.577781683951486</v>
          </cell>
          <cell r="R17">
            <v>2</v>
          </cell>
          <cell r="S17">
            <v>35.155563367902971</v>
          </cell>
          <cell r="T17">
            <v>2</v>
          </cell>
          <cell r="U17">
            <v>35.149384885764505</v>
          </cell>
          <cell r="V17">
            <v>0</v>
          </cell>
          <cell r="W17">
            <v>0</v>
          </cell>
          <cell r="X17">
            <v>2</v>
          </cell>
          <cell r="Y17">
            <v>35.112359550561798</v>
          </cell>
          <cell r="Z17">
            <v>2</v>
          </cell>
          <cell r="AA17">
            <v>35.124692658939232</v>
          </cell>
          <cell r="AB17">
            <v>1</v>
          </cell>
          <cell r="AC17">
            <v>16.369291209690619</v>
          </cell>
          <cell r="AD17">
            <v>1</v>
          </cell>
          <cell r="AE17">
            <v>16.100466913540494</v>
          </cell>
        </row>
        <row r="18">
          <cell r="A18" t="str">
            <v>Nechí</v>
          </cell>
          <cell r="B18">
            <v>3</v>
          </cell>
          <cell r="C18">
            <v>117.69321302471559</v>
          </cell>
          <cell r="D18">
            <v>3</v>
          </cell>
          <cell r="E18">
            <v>118.15675462780622</v>
          </cell>
          <cell r="F18">
            <v>1</v>
          </cell>
          <cell r="G18">
            <v>39.339103068450036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37.778617302606726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34.376074252320386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31.32832080200501</v>
          </cell>
          <cell r="AD18">
            <v>0</v>
          </cell>
          <cell r="AE18">
            <v>0</v>
          </cell>
        </row>
        <row r="19">
          <cell r="A19" t="str">
            <v>Taraza</v>
          </cell>
          <cell r="B19">
            <v>4</v>
          </cell>
          <cell r="C19">
            <v>80.240722166499495</v>
          </cell>
          <cell r="D19">
            <v>5</v>
          </cell>
          <cell r="E19">
            <v>99.265435775263057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19.638648860958366</v>
          </cell>
          <cell r="L19">
            <v>2</v>
          </cell>
          <cell r="M19">
            <v>38.963569062926162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17.571604287471445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 t="str">
            <v>Zaragoza</v>
          </cell>
          <cell r="B20">
            <v>3</v>
          </cell>
          <cell r="C20">
            <v>83.125519534497087</v>
          </cell>
          <cell r="D20">
            <v>1</v>
          </cell>
          <cell r="E20">
            <v>27.793218454697051</v>
          </cell>
          <cell r="F20">
            <v>0</v>
          </cell>
          <cell r="G20">
            <v>0</v>
          </cell>
          <cell r="H20">
            <v>2</v>
          </cell>
          <cell r="I20">
            <v>56.401579244218844</v>
          </cell>
          <cell r="J20">
            <v>1</v>
          </cell>
          <cell r="K20">
            <v>28.563267637817766</v>
          </cell>
          <cell r="L20">
            <v>2</v>
          </cell>
          <cell r="M20">
            <v>58.038305281485783</v>
          </cell>
          <cell r="N20">
            <v>1</v>
          </cell>
          <cell r="O20">
            <v>28.960324355632782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>
            <v>32.051282051282051</v>
          </cell>
          <cell r="AD20">
            <v>1</v>
          </cell>
          <cell r="AE20">
            <v>31.505986137366101</v>
          </cell>
        </row>
        <row r="21">
          <cell r="A21" t="str">
            <v>URABA</v>
          </cell>
          <cell r="B21">
            <v>30</v>
          </cell>
          <cell r="C21">
            <v>42.896975763208694</v>
          </cell>
          <cell r="D21">
            <v>22</v>
          </cell>
          <cell r="E21">
            <v>31.518173092076044</v>
          </cell>
          <cell r="F21">
            <v>21</v>
          </cell>
          <cell r="G21">
            <v>30.005572463457497</v>
          </cell>
          <cell r="H21">
            <v>21</v>
          </cell>
          <cell r="I21">
            <v>29.803721207476478</v>
          </cell>
          <cell r="J21">
            <v>20</v>
          </cell>
          <cell r="K21">
            <v>28.039086486562269</v>
          </cell>
          <cell r="L21">
            <v>21</v>
          </cell>
          <cell r="M21">
            <v>28.875902371949124</v>
          </cell>
          <cell r="N21">
            <v>18</v>
          </cell>
          <cell r="O21">
            <v>24.238506907974468</v>
          </cell>
          <cell r="P21">
            <v>15</v>
          </cell>
          <cell r="Q21">
            <v>19.759721783117293</v>
          </cell>
          <cell r="R21">
            <v>14</v>
          </cell>
          <cell r="S21">
            <v>18.025673709554894</v>
          </cell>
          <cell r="T21">
            <v>11</v>
          </cell>
          <cell r="U21">
            <v>13.840308009763707</v>
          </cell>
          <cell r="V21">
            <v>8</v>
          </cell>
          <cell r="W21">
            <v>9.8334460082355104</v>
          </cell>
          <cell r="X21">
            <v>13</v>
          </cell>
          <cell r="Y21">
            <v>15.596880623875226</v>
          </cell>
          <cell r="Z21">
            <v>7</v>
          </cell>
          <cell r="AA21">
            <v>8.2089289693103318</v>
          </cell>
          <cell r="AB21">
            <v>8</v>
          </cell>
          <cell r="AC21">
            <v>14.808507487551598</v>
          </cell>
          <cell r="AD21">
            <v>12</v>
          </cell>
          <cell r="AE21">
            <v>21.767522855898999</v>
          </cell>
        </row>
        <row r="22">
          <cell r="A22" t="str">
            <v>Apartado</v>
          </cell>
          <cell r="B22">
            <v>3</v>
          </cell>
          <cell r="C22">
            <v>16.535302871630932</v>
          </cell>
          <cell r="D22">
            <v>2</v>
          </cell>
          <cell r="E22">
            <v>11.050944855785168</v>
          </cell>
          <cell r="F22">
            <v>3</v>
          </cell>
          <cell r="G22">
            <v>16.501650165016503</v>
          </cell>
          <cell r="H22">
            <v>3</v>
          </cell>
          <cell r="I22">
            <v>16.335420637081405</v>
          </cell>
          <cell r="J22">
            <v>5</v>
          </cell>
          <cell r="K22">
            <v>26.742258116275341</v>
          </cell>
          <cell r="L22">
            <v>3</v>
          </cell>
          <cell r="M22">
            <v>15.605493133583021</v>
          </cell>
          <cell r="N22">
            <v>0</v>
          </cell>
          <cell r="O22">
            <v>0</v>
          </cell>
          <cell r="P22">
            <v>6</v>
          </cell>
          <cell r="Q22">
            <v>29.62377801915671</v>
          </cell>
          <cell r="R22">
            <v>2</v>
          </cell>
          <cell r="S22">
            <v>9.6079938508839362</v>
          </cell>
          <cell r="T22">
            <v>2</v>
          </cell>
          <cell r="U22">
            <v>9.3462311322959017</v>
          </cell>
          <cell r="V22">
            <v>2</v>
          </cell>
          <cell r="W22">
            <v>9.0888434446716655</v>
          </cell>
          <cell r="X22">
            <v>0</v>
          </cell>
          <cell r="Y22">
            <v>0</v>
          </cell>
          <cell r="Z22">
            <v>1</v>
          </cell>
          <cell r="AA22">
            <v>4.2940570250772936</v>
          </cell>
          <cell r="AB22">
            <v>1</v>
          </cell>
          <cell r="AC22">
            <v>9.0293453724604955</v>
          </cell>
          <cell r="AD22">
            <v>2</v>
          </cell>
          <cell r="AE22">
            <v>17.591696719148562</v>
          </cell>
        </row>
        <row r="23">
          <cell r="A23" t="str">
            <v>Arboletes</v>
          </cell>
          <cell r="B23">
            <v>0</v>
          </cell>
          <cell r="C23">
            <v>0</v>
          </cell>
          <cell r="D23">
            <v>1</v>
          </cell>
          <cell r="E23">
            <v>23.629489603024574</v>
          </cell>
          <cell r="F23">
            <v>1</v>
          </cell>
          <cell r="G23">
            <v>23.568230025925054</v>
          </cell>
          <cell r="H23">
            <v>1</v>
          </cell>
          <cell r="I23">
            <v>23.391812865497077</v>
          </cell>
          <cell r="J23">
            <v>1</v>
          </cell>
          <cell r="K23">
            <v>23.073373327180434</v>
          </cell>
          <cell r="L23">
            <v>0</v>
          </cell>
          <cell r="M23">
            <v>0</v>
          </cell>
          <cell r="N23">
            <v>1</v>
          </cell>
          <cell r="O23">
            <v>22.114108801415306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31.416902293433868</v>
          </cell>
          <cell r="AD23">
            <v>0</v>
          </cell>
          <cell r="AE23">
            <v>0</v>
          </cell>
        </row>
        <row r="24">
          <cell r="A24" t="str">
            <v>Carepa</v>
          </cell>
          <cell r="B24">
            <v>2</v>
          </cell>
          <cell r="C24">
            <v>34.071550255536629</v>
          </cell>
          <cell r="D24">
            <v>3</v>
          </cell>
          <cell r="E24">
            <v>50.778605280974951</v>
          </cell>
          <cell r="F24">
            <v>2</v>
          </cell>
          <cell r="G24">
            <v>33.596505963379812</v>
          </cell>
          <cell r="H24">
            <v>0</v>
          </cell>
          <cell r="I24">
            <v>0</v>
          </cell>
          <cell r="J24">
            <v>2</v>
          </cell>
          <cell r="K24">
            <v>32.959789057350029</v>
          </cell>
          <cell r="L24">
            <v>1</v>
          </cell>
          <cell r="M24">
            <v>16.286644951140065</v>
          </cell>
          <cell r="N24">
            <v>0</v>
          </cell>
          <cell r="O24">
            <v>0</v>
          </cell>
          <cell r="P24">
            <v>4</v>
          </cell>
          <cell r="Q24">
            <v>62.539086929330828</v>
          </cell>
          <cell r="R24">
            <v>1</v>
          </cell>
          <cell r="S24">
            <v>15.283509093687909</v>
          </cell>
          <cell r="T24">
            <v>1</v>
          </cell>
          <cell r="U24">
            <v>14.945449110745777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>
            <v>13.986013986013987</v>
          </cell>
          <cell r="AB24">
            <v>1</v>
          </cell>
          <cell r="AC24">
            <v>21.231422505307858</v>
          </cell>
          <cell r="AD24">
            <v>0</v>
          </cell>
          <cell r="AE24">
            <v>0</v>
          </cell>
        </row>
        <row r="25">
          <cell r="A25" t="str">
            <v>Chigorodo</v>
          </cell>
          <cell r="B25">
            <v>8</v>
          </cell>
          <cell r="C25">
            <v>98.997648805840868</v>
          </cell>
          <cell r="D25">
            <v>4</v>
          </cell>
          <cell r="E25">
            <v>49.541738915035914</v>
          </cell>
          <cell r="F25">
            <v>4</v>
          </cell>
          <cell r="G25">
            <v>49.15212582944212</v>
          </cell>
          <cell r="H25">
            <v>4</v>
          </cell>
          <cell r="I25">
            <v>48.709206039941549</v>
          </cell>
          <cell r="J25">
            <v>1</v>
          </cell>
          <cell r="K25">
            <v>12.052549114137641</v>
          </cell>
          <cell r="L25">
            <v>3</v>
          </cell>
          <cell r="M25">
            <v>35.756853396901072</v>
          </cell>
          <cell r="N25">
            <v>5</v>
          </cell>
          <cell r="O25">
            <v>58.438522674146789</v>
          </cell>
          <cell r="P25">
            <v>0</v>
          </cell>
          <cell r="Q25">
            <v>0</v>
          </cell>
          <cell r="R25">
            <v>4</v>
          </cell>
          <cell r="S25">
            <v>44.752741105392701</v>
          </cell>
          <cell r="T25">
            <v>2</v>
          </cell>
          <cell r="U25">
            <v>21.877050973528767</v>
          </cell>
          <cell r="V25">
            <v>1</v>
          </cell>
          <cell r="W25">
            <v>10.691756655618518</v>
          </cell>
          <cell r="X25">
            <v>1</v>
          </cell>
          <cell r="Y25">
            <v>10.448229025180233</v>
          </cell>
          <cell r="Z25">
            <v>0</v>
          </cell>
          <cell r="AA25">
            <v>0</v>
          </cell>
          <cell r="AB25">
            <v>1</v>
          </cell>
          <cell r="AC25">
            <v>17.730496453900709</v>
          </cell>
          <cell r="AD25">
            <v>1</v>
          </cell>
          <cell r="AE25">
            <v>17.452006980802793</v>
          </cell>
        </row>
        <row r="26">
          <cell r="A26" t="str">
            <v>Murindó</v>
          </cell>
          <cell r="B26">
            <v>1</v>
          </cell>
          <cell r="C26">
            <v>239.80815347721821</v>
          </cell>
          <cell r="D26">
            <v>0</v>
          </cell>
          <cell r="E26">
            <v>0</v>
          </cell>
          <cell r="F26">
            <v>2</v>
          </cell>
          <cell r="G26">
            <v>479.61630695443642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235.29411764705881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217.39130434782609</v>
          </cell>
          <cell r="T26">
            <v>1</v>
          </cell>
          <cell r="U26">
            <v>211.86440677966101</v>
          </cell>
          <cell r="V26">
            <v>1</v>
          </cell>
          <cell r="W26">
            <v>206.18556701030928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 t="str">
            <v>Mutatá</v>
          </cell>
          <cell r="B27">
            <v>4</v>
          </cell>
          <cell r="C27">
            <v>197.72614928324268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3</v>
          </cell>
          <cell r="I27">
            <v>148.51485148514851</v>
          </cell>
          <cell r="J27">
            <v>1</v>
          </cell>
          <cell r="K27">
            <v>48.756704046806433</v>
          </cell>
          <cell r="L27">
            <v>0</v>
          </cell>
          <cell r="M27">
            <v>0</v>
          </cell>
          <cell r="N27">
            <v>1</v>
          </cell>
          <cell r="O27">
            <v>46.511627906976749</v>
          </cell>
          <cell r="P27">
            <v>1</v>
          </cell>
          <cell r="Q27">
            <v>45.599635202918378</v>
          </cell>
          <cell r="R27">
            <v>0</v>
          </cell>
          <cell r="S27">
            <v>0</v>
          </cell>
          <cell r="T27">
            <v>2</v>
          </cell>
          <cell r="U27">
            <v>87.527352297592998</v>
          </cell>
          <cell r="V27">
            <v>0</v>
          </cell>
          <cell r="W27">
            <v>0</v>
          </cell>
          <cell r="X27">
            <v>2</v>
          </cell>
          <cell r="Y27">
            <v>83.892617449664428</v>
          </cell>
          <cell r="Z27">
            <v>2</v>
          </cell>
          <cell r="AA27">
            <v>82.474226804123717</v>
          </cell>
          <cell r="AB27">
            <v>0</v>
          </cell>
          <cell r="AC27">
            <v>0</v>
          </cell>
          <cell r="AD27">
            <v>1</v>
          </cell>
          <cell r="AE27">
            <v>53.850296176628973</v>
          </cell>
        </row>
        <row r="28">
          <cell r="A28" t="str">
            <v>Necoclí</v>
          </cell>
          <cell r="B28">
            <v>5</v>
          </cell>
          <cell r="C28">
            <v>75.723156141147967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15.126304643775526</v>
          </cell>
          <cell r="J28">
            <v>1</v>
          </cell>
          <cell r="K28">
            <v>14.920919128618324</v>
          </cell>
          <cell r="L28">
            <v>1</v>
          </cell>
          <cell r="M28">
            <v>14.564520827264781</v>
          </cell>
          <cell r="N28">
            <v>2</v>
          </cell>
          <cell r="O28">
            <v>28.514399771884804</v>
          </cell>
          <cell r="P28">
            <v>0</v>
          </cell>
          <cell r="Q28">
            <v>0</v>
          </cell>
          <cell r="R28">
            <v>1</v>
          </cell>
          <cell r="S28">
            <v>13.618412093149937</v>
          </cell>
          <cell r="T28">
            <v>1</v>
          </cell>
          <cell r="U28">
            <v>13.303179459890915</v>
          </cell>
          <cell r="V28">
            <v>1</v>
          </cell>
          <cell r="W28">
            <v>12.993762993762994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>
            <v>19.884668920262477</v>
          </cell>
          <cell r="AD28">
            <v>1</v>
          </cell>
          <cell r="AE28">
            <v>19.557989438685702</v>
          </cell>
        </row>
        <row r="29">
          <cell r="A29" t="str">
            <v>San Juan de Uraba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</v>
          </cell>
          <cell r="W29">
            <v>28.653295128939828</v>
          </cell>
          <cell r="X29">
            <v>1</v>
          </cell>
          <cell r="Y29">
            <v>28.256569652444195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39.920159680638719</v>
          </cell>
        </row>
        <row r="30">
          <cell r="A30" t="str">
            <v>San Pedro de Uraba</v>
          </cell>
          <cell r="B30">
            <v>1</v>
          </cell>
          <cell r="C30">
            <v>25.786487880350698</v>
          </cell>
          <cell r="D30">
            <v>1</v>
          </cell>
          <cell r="E30">
            <v>25.779840164990979</v>
          </cell>
          <cell r="F30">
            <v>2</v>
          </cell>
          <cell r="G30">
            <v>51.586278050038693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26.53927813163482</v>
          </cell>
          <cell r="N30">
            <v>1</v>
          </cell>
          <cell r="O30">
            <v>26.399155227032733</v>
          </cell>
          <cell r="P30">
            <v>0</v>
          </cell>
          <cell r="Q30">
            <v>0</v>
          </cell>
          <cell r="R30">
            <v>2</v>
          </cell>
          <cell r="S30">
            <v>52.34231876472127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31.816735602927139</v>
          </cell>
          <cell r="AD30">
            <v>0</v>
          </cell>
          <cell r="AE30">
            <v>0</v>
          </cell>
        </row>
        <row r="31">
          <cell r="A31" t="str">
            <v>Turbo</v>
          </cell>
          <cell r="B31">
            <v>6</v>
          </cell>
          <cell r="C31">
            <v>35.614649492491246</v>
          </cell>
          <cell r="D31">
            <v>7</v>
          </cell>
          <cell r="E31">
            <v>41.766109785202865</v>
          </cell>
          <cell r="F31">
            <v>7</v>
          </cell>
          <cell r="G31">
            <v>41.788549937317178</v>
          </cell>
          <cell r="H31">
            <v>9</v>
          </cell>
          <cell r="I31">
            <v>53.431488957492284</v>
          </cell>
          <cell r="J31">
            <v>9</v>
          </cell>
          <cell r="K31">
            <v>52.646972799064052</v>
          </cell>
          <cell r="L31">
            <v>11</v>
          </cell>
          <cell r="M31">
            <v>62.638801890552934</v>
          </cell>
          <cell r="N31">
            <v>7</v>
          </cell>
          <cell r="O31">
            <v>39.012428244998048</v>
          </cell>
          <cell r="P31">
            <v>4</v>
          </cell>
          <cell r="Q31">
            <v>21.787679067487336</v>
          </cell>
          <cell r="R31">
            <v>3</v>
          </cell>
          <cell r="S31">
            <v>15.953203935123637</v>
          </cell>
          <cell r="T31">
            <v>2</v>
          </cell>
          <cell r="U31">
            <v>10.376673238559718</v>
          </cell>
          <cell r="V31">
            <v>2</v>
          </cell>
          <cell r="W31">
            <v>10.120433154539015</v>
          </cell>
          <cell r="X31">
            <v>8</v>
          </cell>
          <cell r="Y31">
            <v>39.424403705893951</v>
          </cell>
          <cell r="Z31">
            <v>3</v>
          </cell>
          <cell r="AA31">
            <v>14.41891761991733</v>
          </cell>
          <cell r="AB31">
            <v>2</v>
          </cell>
          <cell r="AC31">
            <v>13.666803334700013</v>
          </cell>
          <cell r="AD31">
            <v>6</v>
          </cell>
          <cell r="AE31">
            <v>40.19292604501608</v>
          </cell>
        </row>
        <row r="32">
          <cell r="A32" t="str">
            <v>Vigía del Fuerte</v>
          </cell>
          <cell r="B32">
            <v>0</v>
          </cell>
          <cell r="C32">
            <v>0</v>
          </cell>
          <cell r="D32">
            <v>4</v>
          </cell>
          <cell r="E32">
            <v>668.89632107023408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175.13134851138355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</v>
          </cell>
          <cell r="Y32">
            <v>169.7792869269949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 t="str">
            <v>NORDESTE</v>
          </cell>
          <cell r="B33">
            <v>2</v>
          </cell>
          <cell r="C33">
            <v>10.296010296010296</v>
          </cell>
          <cell r="D33">
            <v>10</v>
          </cell>
          <cell r="E33">
            <v>51.775913844879355</v>
          </cell>
          <cell r="F33">
            <v>4</v>
          </cell>
          <cell r="G33">
            <v>20.814903470885156</v>
          </cell>
          <cell r="H33">
            <v>3</v>
          </cell>
          <cell r="I33">
            <v>15.677257525083613</v>
          </cell>
          <cell r="J33">
            <v>7</v>
          </cell>
          <cell r="K33">
            <v>36.74154944362796</v>
          </cell>
          <cell r="L33">
            <v>2</v>
          </cell>
          <cell r="M33">
            <v>10.5368526421158</v>
          </cell>
          <cell r="N33">
            <v>1</v>
          </cell>
          <cell r="O33">
            <v>5.2576235541535219</v>
          </cell>
          <cell r="P33">
            <v>0</v>
          </cell>
          <cell r="Q33">
            <v>0</v>
          </cell>
          <cell r="R33">
            <v>2</v>
          </cell>
          <cell r="S33">
            <v>10.437868587234487</v>
          </cell>
          <cell r="T33">
            <v>3</v>
          </cell>
          <cell r="U33">
            <v>15.586034912718205</v>
          </cell>
          <cell r="V33">
            <v>1</v>
          </cell>
          <cell r="W33">
            <v>5.1749120264955497</v>
          </cell>
          <cell r="X33">
            <v>0</v>
          </cell>
          <cell r="Y33">
            <v>0</v>
          </cell>
          <cell r="Z33">
            <v>4</v>
          </cell>
          <cell r="AA33">
            <v>20.548648926333094</v>
          </cell>
          <cell r="AB33">
            <v>1</v>
          </cell>
          <cell r="AC33">
            <v>5.7770075101097635</v>
          </cell>
          <cell r="AD33">
            <v>0</v>
          </cell>
          <cell r="AE33">
            <v>0</v>
          </cell>
        </row>
        <row r="34">
          <cell r="A34" t="str">
            <v>Amalfi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42.034468263976464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41.511000415110004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35" t="str">
            <v>Anori</v>
          </cell>
          <cell r="B35">
            <v>0</v>
          </cell>
          <cell r="C35">
            <v>0</v>
          </cell>
          <cell r="D35">
            <v>2</v>
          </cell>
          <cell r="E35">
            <v>126.42225031605564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61.012812690665037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</v>
          </cell>
          <cell r="AA35">
            <v>113.63636363636363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Cisneros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37" t="str">
            <v>Remedios</v>
          </cell>
          <cell r="B37">
            <v>0</v>
          </cell>
          <cell r="C37">
            <v>0</v>
          </cell>
          <cell r="D37">
            <v>1</v>
          </cell>
          <cell r="E37">
            <v>38.85003885003885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37.608123354644604</v>
          </cell>
          <cell r="L37">
            <v>1</v>
          </cell>
          <cell r="M37">
            <v>36.913990402362494</v>
          </cell>
          <cell r="N37">
            <v>1</v>
          </cell>
          <cell r="O37">
            <v>36.376864314296107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2</v>
          </cell>
          <cell r="AA37">
            <v>65.78947368421052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38" t="str">
            <v>San Roque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54.43658138268917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</v>
          </cell>
          <cell r="AC38">
            <v>56.980056980056979</v>
          </cell>
          <cell r="AD38">
            <v>0</v>
          </cell>
          <cell r="AE38">
            <v>0</v>
          </cell>
        </row>
        <row r="39">
          <cell r="A39" t="str">
            <v>Santo Domingo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95.969289827255281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A40" t="str">
            <v>Segovia</v>
          </cell>
          <cell r="B40">
            <v>2</v>
          </cell>
          <cell r="C40">
            <v>46.816479400749067</v>
          </cell>
          <cell r="D40">
            <v>4</v>
          </cell>
          <cell r="E40">
            <v>93.962884660559084</v>
          </cell>
          <cell r="F40">
            <v>1</v>
          </cell>
          <cell r="G40">
            <v>23.607176581680832</v>
          </cell>
          <cell r="H40">
            <v>1</v>
          </cell>
          <cell r="I40">
            <v>23.730422401518748</v>
          </cell>
          <cell r="J40">
            <v>3</v>
          </cell>
          <cell r="K40">
            <v>71.513706793802143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23.679848448969928</v>
          </cell>
          <cell r="T40">
            <v>1</v>
          </cell>
          <cell r="U40">
            <v>23.518344308560678</v>
          </cell>
          <cell r="V40">
            <v>1</v>
          </cell>
          <cell r="W40">
            <v>23.337222870478413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Vegachí</v>
          </cell>
          <cell r="B41">
            <v>0</v>
          </cell>
          <cell r="C41">
            <v>0</v>
          </cell>
          <cell r="D41">
            <v>1</v>
          </cell>
          <cell r="E41">
            <v>74.239049740163324</v>
          </cell>
          <cell r="F41">
            <v>1</v>
          </cell>
          <cell r="G41">
            <v>76.452599388379213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92.250922509225092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Yali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100.30090270812437</v>
          </cell>
          <cell r="J42">
            <v>1</v>
          </cell>
          <cell r="K42">
            <v>101.93679918450562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A43" t="str">
            <v>Yolombó</v>
          </cell>
          <cell r="B43">
            <v>0</v>
          </cell>
          <cell r="C43">
            <v>0</v>
          </cell>
          <cell r="D43">
            <v>2</v>
          </cell>
          <cell r="E43">
            <v>94.921689606074992</v>
          </cell>
          <cell r="F43">
            <v>2</v>
          </cell>
          <cell r="G43">
            <v>93.28358208955224</v>
          </cell>
          <cell r="H43">
            <v>1</v>
          </cell>
          <cell r="I43">
            <v>45.955882352941174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A44" t="str">
            <v>OCCIDENTE</v>
          </cell>
          <cell r="B44">
            <v>6</v>
          </cell>
          <cell r="C44">
            <v>26.080153003564288</v>
          </cell>
          <cell r="D44">
            <v>5</v>
          </cell>
          <cell r="E44">
            <v>22.378373539811125</v>
          </cell>
          <cell r="F44">
            <v>6</v>
          </cell>
          <cell r="G44">
            <v>27.514100976750584</v>
          </cell>
          <cell r="H44">
            <v>3</v>
          </cell>
          <cell r="I44">
            <v>13.993189980875973</v>
          </cell>
          <cell r="J44">
            <v>5</v>
          </cell>
          <cell r="K44">
            <v>23.507287259050305</v>
          </cell>
          <cell r="L44">
            <v>2</v>
          </cell>
          <cell r="M44">
            <v>9.3817431278731593</v>
          </cell>
          <cell r="N44">
            <v>4</v>
          </cell>
          <cell r="O44">
            <v>18.835938971557734</v>
          </cell>
          <cell r="P44">
            <v>1</v>
          </cell>
          <cell r="Q44">
            <v>4.721881197469072</v>
          </cell>
          <cell r="R44">
            <v>1</v>
          </cell>
          <cell r="S44">
            <v>4.7326076668244204</v>
          </cell>
          <cell r="T44">
            <v>2</v>
          </cell>
          <cell r="U44">
            <v>9.4809196492059726</v>
          </cell>
          <cell r="V44">
            <v>4</v>
          </cell>
          <cell r="W44">
            <v>19.008696478638978</v>
          </cell>
          <cell r="X44">
            <v>3</v>
          </cell>
          <cell r="Y44">
            <v>14.29388221841052</v>
          </cell>
          <cell r="Z44">
            <v>7</v>
          </cell>
          <cell r="AA44">
            <v>33.486414083429004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45" t="str">
            <v>Abriaqui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571.42857142857144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Anza</v>
          </cell>
          <cell r="B46">
            <v>1</v>
          </cell>
          <cell r="C46">
            <v>116.27906976744185</v>
          </cell>
          <cell r="D46">
            <v>1</v>
          </cell>
          <cell r="E46">
            <v>119.76047904191617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125.78616352201257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Armenia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</v>
          </cell>
          <cell r="Y47">
            <v>252.52525252525254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Buritica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</v>
          </cell>
          <cell r="G48">
            <v>131.75230566534916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</v>
          </cell>
          <cell r="Y48">
            <v>147.05882352941177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>Caicedo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108.22510822510823</v>
          </cell>
          <cell r="J49">
            <v>1</v>
          </cell>
          <cell r="K49">
            <v>108.10810810810811</v>
          </cell>
          <cell r="L49">
            <v>0</v>
          </cell>
          <cell r="M49">
            <v>0</v>
          </cell>
          <cell r="N49">
            <v>1</v>
          </cell>
          <cell r="O49">
            <v>103.95010395010395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102.14504596527068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50" t="str">
            <v>Cañasgordas</v>
          </cell>
          <cell r="B50">
            <v>0</v>
          </cell>
          <cell r="C50">
            <v>0</v>
          </cell>
          <cell r="D50">
            <v>1</v>
          </cell>
          <cell r="E50">
            <v>53.879310344827587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51" t="str">
            <v>Dabeiba</v>
          </cell>
          <cell r="B51">
            <v>3</v>
          </cell>
          <cell r="C51">
            <v>86.755349913244643</v>
          </cell>
          <cell r="D51">
            <v>2</v>
          </cell>
          <cell r="E51">
            <v>61.690314620604568</v>
          </cell>
          <cell r="F51">
            <v>2</v>
          </cell>
          <cell r="G51">
            <v>65.338124795818359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</v>
          </cell>
          <cell r="O51">
            <v>68.752148504640772</v>
          </cell>
          <cell r="P51">
            <v>1</v>
          </cell>
          <cell r="Q51">
            <v>34.770514603616135</v>
          </cell>
          <cell r="R51">
            <v>1</v>
          </cell>
          <cell r="S51">
            <v>35.1000351000351</v>
          </cell>
          <cell r="T51">
            <v>0</v>
          </cell>
          <cell r="U51">
            <v>0</v>
          </cell>
          <cell r="V51">
            <v>1</v>
          </cell>
          <cell r="W51">
            <v>35.739814152966403</v>
          </cell>
          <cell r="X51">
            <v>0</v>
          </cell>
          <cell r="Y51">
            <v>0</v>
          </cell>
          <cell r="Z51">
            <v>4</v>
          </cell>
          <cell r="AA51">
            <v>145.2960406828914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52" t="str">
            <v>Ebejico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>Frontino</v>
          </cell>
          <cell r="B53">
            <v>1</v>
          </cell>
          <cell r="C53">
            <v>40.883074407195423</v>
          </cell>
          <cell r="D53">
            <v>0</v>
          </cell>
          <cell r="E53">
            <v>0</v>
          </cell>
          <cell r="F53">
            <v>1</v>
          </cell>
          <cell r="G53">
            <v>44.189129474149361</v>
          </cell>
          <cell r="H53">
            <v>0</v>
          </cell>
          <cell r="I53">
            <v>0</v>
          </cell>
          <cell r="J53">
            <v>1</v>
          </cell>
          <cell r="K53">
            <v>46.904315196998127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</v>
          </cell>
          <cell r="W53">
            <v>105.76414595452141</v>
          </cell>
          <cell r="X53">
            <v>0</v>
          </cell>
          <cell r="Y53">
            <v>0</v>
          </cell>
          <cell r="Z53">
            <v>1</v>
          </cell>
          <cell r="AA53">
            <v>55.279159756771698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A54" t="str">
            <v>Giraldo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55" t="str">
            <v>Heliconia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56" t="str">
            <v>Liborina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57" t="str">
            <v>Olaya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58" t="str">
            <v>Peque</v>
          </cell>
          <cell r="B58">
            <v>1</v>
          </cell>
          <cell r="C58">
            <v>89.525514771709936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</v>
          </cell>
          <cell r="Y58">
            <v>87.336244541484717</v>
          </cell>
          <cell r="Z58">
            <v>2</v>
          </cell>
          <cell r="AA58">
            <v>173.61111111111111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A59" t="str">
            <v>Sabanalarga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</v>
          </cell>
          <cell r="G59">
            <v>105.3740779768177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</v>
          </cell>
          <cell r="M59">
            <v>210.3049421661409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A60" t="str">
            <v>San Jerónimo</v>
          </cell>
          <cell r="B60">
            <v>0</v>
          </cell>
          <cell r="C60">
            <v>0</v>
          </cell>
          <cell r="D60">
            <v>1</v>
          </cell>
          <cell r="E60">
            <v>81.699346405228766</v>
          </cell>
          <cell r="F60">
            <v>0</v>
          </cell>
          <cell r="G60">
            <v>0</v>
          </cell>
          <cell r="H60">
            <v>1</v>
          </cell>
          <cell r="I60">
            <v>82.712985938792386</v>
          </cell>
          <cell r="J60">
            <v>1</v>
          </cell>
          <cell r="K60">
            <v>83.194675540765388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</row>
        <row r="61">
          <cell r="A61" t="str">
            <v>Santa Fe de Antioquia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</v>
          </cell>
          <cell r="K61">
            <v>78.740157480314963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39.047247169074581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</row>
        <row r="62">
          <cell r="A62" t="str">
            <v>Sopetran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</row>
        <row r="63">
          <cell r="A63" t="str">
            <v>Uramita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1</v>
          </cell>
          <cell r="G63">
            <v>110.13215859030838</v>
          </cell>
          <cell r="H63">
            <v>1</v>
          </cell>
          <cell r="I63">
            <v>111.98208286674132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A64" t="str">
            <v>NORTE</v>
          </cell>
          <cell r="B64">
            <v>9</v>
          </cell>
          <cell r="C64">
            <v>33.106492551039175</v>
          </cell>
          <cell r="D64">
            <v>6</v>
          </cell>
          <cell r="E64">
            <v>22.223868434698868</v>
          </cell>
          <cell r="F64">
            <v>4</v>
          </cell>
          <cell r="G64">
            <v>14.898688915375446</v>
          </cell>
          <cell r="H64">
            <v>6</v>
          </cell>
          <cell r="I64">
            <v>22.433261048381066</v>
          </cell>
          <cell r="J64">
            <v>4</v>
          </cell>
          <cell r="K64">
            <v>15.019525382997898</v>
          </cell>
          <cell r="L64">
            <v>0</v>
          </cell>
          <cell r="M64">
            <v>0</v>
          </cell>
          <cell r="N64">
            <v>2</v>
          </cell>
          <cell r="O64">
            <v>7.5148418125798448</v>
          </cell>
          <cell r="P64">
            <v>3</v>
          </cell>
          <cell r="Q64">
            <v>11.227124733355787</v>
          </cell>
          <cell r="R64">
            <v>2</v>
          </cell>
          <cell r="S64">
            <v>7.446848121532561</v>
          </cell>
          <cell r="T64">
            <v>3</v>
          </cell>
          <cell r="U64">
            <v>11.111522648987</v>
          </cell>
          <cell r="V64">
            <v>1</v>
          </cell>
          <cell r="W64">
            <v>3.6845983787767134</v>
          </cell>
          <cell r="X64">
            <v>3</v>
          </cell>
          <cell r="Y64">
            <v>10.995455211845771</v>
          </cell>
          <cell r="Z64">
            <v>1</v>
          </cell>
          <cell r="AA64">
            <v>3.6548371770037642</v>
          </cell>
          <cell r="AB64">
            <v>3</v>
          </cell>
          <cell r="AC64">
            <v>15.157639450282943</v>
          </cell>
          <cell r="AD64">
            <v>1</v>
          </cell>
          <cell r="AE64">
            <v>5.0210885720024097</v>
          </cell>
        </row>
        <row r="65">
          <cell r="A65" t="str">
            <v>Angostura</v>
          </cell>
          <cell r="B65">
            <v>1</v>
          </cell>
          <cell r="C65">
            <v>60.679611650485434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>
            <v>73.421439060205572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Belmira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A67" t="str">
            <v>Briceño</v>
          </cell>
          <cell r="B67">
            <v>1</v>
          </cell>
          <cell r="C67">
            <v>101.62601626016261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</v>
          </cell>
          <cell r="W67">
            <v>108.8139281828074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A68" t="str">
            <v>Campamento</v>
          </cell>
          <cell r="B68">
            <v>1</v>
          </cell>
          <cell r="C68">
            <v>97.65625</v>
          </cell>
          <cell r="D68">
            <v>1</v>
          </cell>
          <cell r="E68">
            <v>99.700897308075767</v>
          </cell>
          <cell r="F68">
            <v>1</v>
          </cell>
          <cell r="G68">
            <v>101.7293997965412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A69" t="str">
            <v>Carolina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70" t="str">
            <v>Donmatias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1</v>
          </cell>
          <cell r="G70">
            <v>50.556117290192113</v>
          </cell>
          <cell r="H70">
            <v>1</v>
          </cell>
          <cell r="I70">
            <v>50</v>
          </cell>
          <cell r="J70">
            <v>1</v>
          </cell>
          <cell r="K70">
            <v>49.776007964161273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A71" t="str">
            <v>Entrerrios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</v>
          </cell>
          <cell r="AA71">
            <v>105.3740779768177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A72" t="str">
            <v>Gomez Plata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A73" t="str">
            <v>Guadalupe</v>
          </cell>
          <cell r="B73">
            <v>1</v>
          </cell>
          <cell r="C73">
            <v>168.63406408094434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A74" t="str">
            <v>Ituango</v>
          </cell>
          <cell r="B74">
            <v>1</v>
          </cell>
          <cell r="C74">
            <v>28.264556246466928</v>
          </cell>
          <cell r="D74">
            <v>1</v>
          </cell>
          <cell r="E74">
            <v>29.437739181630853</v>
          </cell>
          <cell r="F74">
            <v>0</v>
          </cell>
          <cell r="G74">
            <v>0</v>
          </cell>
          <cell r="H74">
            <v>1</v>
          </cell>
          <cell r="I74">
            <v>31.426775612822127</v>
          </cell>
          <cell r="J74">
            <v>1</v>
          </cell>
          <cell r="K74">
            <v>32.258064516129032</v>
          </cell>
          <cell r="L74">
            <v>0</v>
          </cell>
          <cell r="M74">
            <v>0</v>
          </cell>
          <cell r="N74">
            <v>1</v>
          </cell>
          <cell r="O74">
            <v>33.422459893048128</v>
          </cell>
          <cell r="P74">
            <v>1</v>
          </cell>
          <cell r="Q74">
            <v>33.886818027787193</v>
          </cell>
          <cell r="R74">
            <v>1</v>
          </cell>
          <cell r="S74">
            <v>34.305317324185246</v>
          </cell>
          <cell r="T74">
            <v>1</v>
          </cell>
          <cell r="U74">
            <v>34.770514603616135</v>
          </cell>
          <cell r="V74">
            <v>0</v>
          </cell>
          <cell r="W74">
            <v>0</v>
          </cell>
          <cell r="X74">
            <v>1</v>
          </cell>
          <cell r="Y74">
            <v>35.752592062924563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1</v>
          </cell>
          <cell r="AE74">
            <v>48.923679060665357</v>
          </cell>
        </row>
        <row r="75">
          <cell r="A75" t="str">
            <v>San Andres de Cuerquia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</v>
          </cell>
          <cell r="U75">
            <v>155.52099533437013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A76" t="str">
            <v>San Jose de La Montaña</v>
          </cell>
          <cell r="B76">
            <v>1</v>
          </cell>
          <cell r="C76">
            <v>253.80710659898475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255.75447570332483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A77" t="str">
            <v>San Pedro de Los Milagros</v>
          </cell>
          <cell r="B77">
            <v>1</v>
          </cell>
          <cell r="C77">
            <v>41.322314049586772</v>
          </cell>
          <cell r="D77">
            <v>1</v>
          </cell>
          <cell r="E77">
            <v>40.584415584415588</v>
          </cell>
          <cell r="F77">
            <v>0</v>
          </cell>
          <cell r="G77">
            <v>0</v>
          </cell>
          <cell r="H77">
            <v>1</v>
          </cell>
          <cell r="I77">
            <v>39.666798889329634</v>
          </cell>
          <cell r="J77">
            <v>2</v>
          </cell>
          <cell r="K77">
            <v>79.45967421533571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78" t="str">
            <v>Santa Rosa de Osos</v>
          </cell>
          <cell r="B78">
            <v>1</v>
          </cell>
          <cell r="C78">
            <v>32.331070158422243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32.341526520051751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30.721966205837173</v>
          </cell>
          <cell r="Z78">
            <v>0</v>
          </cell>
          <cell r="AA78">
            <v>0</v>
          </cell>
          <cell r="AB78">
            <v>2</v>
          </cell>
          <cell r="AC78">
            <v>65.941312232113418</v>
          </cell>
          <cell r="AD78">
            <v>0</v>
          </cell>
          <cell r="AE78">
            <v>0</v>
          </cell>
        </row>
        <row r="79">
          <cell r="A79" t="str">
            <v>Toledo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A80" t="str">
            <v>Valdivia</v>
          </cell>
          <cell r="B80">
            <v>1</v>
          </cell>
          <cell r="C80">
            <v>42.78990158322636</v>
          </cell>
          <cell r="D80">
            <v>1</v>
          </cell>
          <cell r="E80">
            <v>42.643923240938165</v>
          </cell>
          <cell r="F80">
            <v>1</v>
          </cell>
          <cell r="G80">
            <v>42.354934349851753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</v>
          </cell>
          <cell r="Q80">
            <v>38.402457757296467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A81" t="str">
            <v>Yarumal</v>
          </cell>
          <cell r="B81">
            <v>0</v>
          </cell>
          <cell r="C81">
            <v>0</v>
          </cell>
          <cell r="D81">
            <v>2</v>
          </cell>
          <cell r="E81">
            <v>42.771599657827203</v>
          </cell>
          <cell r="F81">
            <v>1</v>
          </cell>
          <cell r="G81">
            <v>21.159542953872197</v>
          </cell>
          <cell r="H81">
            <v>1</v>
          </cell>
          <cell r="I81">
            <v>20.999580008399832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</v>
          </cell>
          <cell r="O81">
            <v>20.990764063811923</v>
          </cell>
          <cell r="P81">
            <v>0</v>
          </cell>
          <cell r="Q81">
            <v>0</v>
          </cell>
          <cell r="R81">
            <v>1</v>
          </cell>
          <cell r="S81">
            <v>20.571898786257972</v>
          </cell>
          <cell r="T81">
            <v>1</v>
          </cell>
          <cell r="U81">
            <v>20.374898125509372</v>
          </cell>
          <cell r="V81">
            <v>0</v>
          </cell>
          <cell r="W81">
            <v>0</v>
          </cell>
          <cell r="X81">
            <v>1</v>
          </cell>
          <cell r="Y81">
            <v>20.060180541624874</v>
          </cell>
          <cell r="Z81">
            <v>0</v>
          </cell>
          <cell r="AA81">
            <v>0</v>
          </cell>
          <cell r="AB81">
            <v>1</v>
          </cell>
          <cell r="AC81">
            <v>30.998140111593305</v>
          </cell>
          <cell r="AD81">
            <v>0</v>
          </cell>
          <cell r="AE81">
            <v>0</v>
          </cell>
        </row>
        <row r="82">
          <cell r="A82" t="str">
            <v>ORIENTE</v>
          </cell>
          <cell r="B82">
            <v>17</v>
          </cell>
          <cell r="C82">
            <v>31.166355003116635</v>
          </cell>
          <cell r="D82">
            <v>10</v>
          </cell>
          <cell r="E82">
            <v>18.437258010988604</v>
          </cell>
          <cell r="F82">
            <v>7</v>
          </cell>
          <cell r="G82">
            <v>12.962482871004777</v>
          </cell>
          <cell r="H82">
            <v>10</v>
          </cell>
          <cell r="I82">
            <v>18.61088364475545</v>
          </cell>
          <cell r="J82">
            <v>7</v>
          </cell>
          <cell r="K82">
            <v>13.118440779610193</v>
          </cell>
          <cell r="L82">
            <v>3</v>
          </cell>
          <cell r="M82">
            <v>5.6808498551383284</v>
          </cell>
          <cell r="N82">
            <v>3</v>
          </cell>
          <cell r="O82">
            <v>5.688605722737357</v>
          </cell>
          <cell r="P82">
            <v>2</v>
          </cell>
          <cell r="Q82">
            <v>3.7915410718686613</v>
          </cell>
          <cell r="R82">
            <v>6</v>
          </cell>
          <cell r="S82">
            <v>11.36471256747798</v>
          </cell>
          <cell r="T82">
            <v>3</v>
          </cell>
          <cell r="U82">
            <v>5.6773021460202111</v>
          </cell>
          <cell r="V82">
            <v>4</v>
          </cell>
          <cell r="W82">
            <v>7.5632953277743118</v>
          </cell>
          <cell r="X82">
            <v>6</v>
          </cell>
          <cell r="Y82">
            <v>11.330160888284613</v>
          </cell>
          <cell r="Z82">
            <v>3</v>
          </cell>
          <cell r="AA82">
            <v>5.6695770495521032</v>
          </cell>
          <cell r="AB82">
            <v>3</v>
          </cell>
          <cell r="AC82">
            <v>6.0617081893677636</v>
          </cell>
          <cell r="AD82">
            <v>3</v>
          </cell>
          <cell r="AE82">
            <v>6.0074492370539465</v>
          </cell>
        </row>
        <row r="83">
          <cell r="A83" t="str">
            <v>Abejorral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</v>
          </cell>
          <cell r="K83">
            <v>55.648302726766836</v>
          </cell>
          <cell r="L83">
            <v>0</v>
          </cell>
          <cell r="M83">
            <v>0</v>
          </cell>
          <cell r="N83">
            <v>1</v>
          </cell>
          <cell r="O83">
            <v>56.657223796033989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</v>
          </cell>
          <cell r="U83">
            <v>57.570523891767422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</v>
          </cell>
          <cell r="AC83">
            <v>75.301204819277118</v>
          </cell>
          <cell r="AD83">
            <v>0</v>
          </cell>
          <cell r="AE83">
            <v>0</v>
          </cell>
        </row>
        <row r="84">
          <cell r="A84" t="str">
            <v>Alejandría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</row>
        <row r="85">
          <cell r="A85" t="str">
            <v>Argelia</v>
          </cell>
          <cell r="B85">
            <v>1</v>
          </cell>
          <cell r="C85">
            <v>75.187969924812037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A86" t="str">
            <v>Cocorna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</v>
          </cell>
          <cell r="W86">
            <v>78.125</v>
          </cell>
          <cell r="X86">
            <v>1</v>
          </cell>
          <cell r="Y86">
            <v>78.988941548183249</v>
          </cell>
          <cell r="Z86">
            <v>1</v>
          </cell>
          <cell r="AA86">
            <v>80.064051240992782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A87" t="str">
            <v>Concepcion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A88" t="str">
            <v>El Carmen de Viboral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G88">
            <v>21.44542140253056</v>
          </cell>
          <cell r="H88">
            <v>1</v>
          </cell>
          <cell r="I88">
            <v>21.417862497322766</v>
          </cell>
          <cell r="J88">
            <v>2</v>
          </cell>
          <cell r="K88">
            <v>42.955326460481096</v>
          </cell>
          <cell r="L88">
            <v>1</v>
          </cell>
          <cell r="M88">
            <v>21.673168617251843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20.618556701030929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A89" t="str">
            <v>Peñol</v>
          </cell>
          <cell r="B89">
            <v>1</v>
          </cell>
          <cell r="C89">
            <v>56.4652738565782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60.679611650485434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63.371356147021544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1</v>
          </cell>
          <cell r="AC89">
            <v>61.766522544780734</v>
          </cell>
          <cell r="AD89">
            <v>1</v>
          </cell>
          <cell r="AE89">
            <v>61.012812690665037</v>
          </cell>
        </row>
        <row r="90">
          <cell r="A90" t="str">
            <v>Retiro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59.988002399520092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A91" t="str">
            <v>El Santuario</v>
          </cell>
          <cell r="B91">
            <v>1</v>
          </cell>
          <cell r="C91">
            <v>41.911148365465216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43.725404459991253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44.38526409232135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</row>
        <row r="92">
          <cell r="A92" t="str">
            <v>Granada</v>
          </cell>
          <cell r="B92">
            <v>0</v>
          </cell>
          <cell r="C92">
            <v>0</v>
          </cell>
          <cell r="D92">
            <v>1</v>
          </cell>
          <cell r="E92">
            <v>108.45986984815619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A93" t="str">
            <v>Guarne</v>
          </cell>
          <cell r="B93">
            <v>1</v>
          </cell>
          <cell r="C93">
            <v>23.380874444704233</v>
          </cell>
          <cell r="D93">
            <v>4</v>
          </cell>
          <cell r="E93">
            <v>92.571164082388336</v>
          </cell>
          <cell r="F93">
            <v>1</v>
          </cell>
          <cell r="G93">
            <v>22.962112514351322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</v>
          </cell>
          <cell r="Y93">
            <v>21.621621621621621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A94" t="str">
            <v>Guatape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202.42914979757086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A95" t="str">
            <v>La Ceja</v>
          </cell>
          <cell r="B95">
            <v>1</v>
          </cell>
          <cell r="C95">
            <v>22.321428571428569</v>
          </cell>
          <cell r="D95">
            <v>0</v>
          </cell>
          <cell r="E95">
            <v>0</v>
          </cell>
          <cell r="F95">
            <v>1</v>
          </cell>
          <cell r="G95">
            <v>22.256843979523705</v>
          </cell>
          <cell r="H95">
            <v>2</v>
          </cell>
          <cell r="I95">
            <v>44.563279857397504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22.406453058480842</v>
          </cell>
          <cell r="R95">
            <v>1</v>
          </cell>
          <cell r="S95">
            <v>22.296544035674472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21.915406530791149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  <cell r="AE95">
            <v>24.521824423737126</v>
          </cell>
        </row>
        <row r="96">
          <cell r="A96" t="str">
            <v>La Unión</v>
          </cell>
          <cell r="B96">
            <v>1</v>
          </cell>
          <cell r="C96">
            <v>50.30181086519115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</v>
          </cell>
          <cell r="I96">
            <v>51.3347022587269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</v>
          </cell>
          <cell r="Q96">
            <v>53.966540744738261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</v>
          </cell>
          <cell r="Y96">
            <v>54.318305268875605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97" t="str">
            <v>Marinilla</v>
          </cell>
          <cell r="B97">
            <v>0</v>
          </cell>
          <cell r="C97">
            <v>0</v>
          </cell>
          <cell r="D97">
            <v>2</v>
          </cell>
          <cell r="E97">
            <v>39.541320680110715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</row>
        <row r="98">
          <cell r="A98" t="str">
            <v>Nariño</v>
          </cell>
          <cell r="B98">
            <v>1</v>
          </cell>
          <cell r="C98">
            <v>55.340343110127279</v>
          </cell>
          <cell r="D98">
            <v>1</v>
          </cell>
          <cell r="E98">
            <v>56.497175141242941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57.570523891767422</v>
          </cell>
          <cell r="L98">
            <v>0</v>
          </cell>
          <cell r="M98">
            <v>0</v>
          </cell>
          <cell r="N98">
            <v>1</v>
          </cell>
          <cell r="O98">
            <v>56.274620146314014</v>
          </cell>
          <cell r="P98">
            <v>0</v>
          </cell>
          <cell r="Q98">
            <v>0</v>
          </cell>
          <cell r="R98">
            <v>1</v>
          </cell>
          <cell r="S98">
            <v>55.370985603543744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A99" t="str">
            <v>Rionegro</v>
          </cell>
          <cell r="B99">
            <v>2</v>
          </cell>
          <cell r="C99">
            <v>20.59732234809475</v>
          </cell>
          <cell r="D99">
            <v>0</v>
          </cell>
          <cell r="E99">
            <v>0</v>
          </cell>
          <cell r="F99">
            <v>2</v>
          </cell>
          <cell r="G99">
            <v>20.533880903490758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</v>
          </cell>
          <cell r="M99">
            <v>10.310341272296114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10.032102728731942</v>
          </cell>
          <cell r="X99">
            <v>0</v>
          </cell>
          <cell r="Y99">
            <v>0</v>
          </cell>
          <cell r="Z99">
            <v>2</v>
          </cell>
          <cell r="AA99">
            <v>19.801980198019802</v>
          </cell>
          <cell r="AB99">
            <v>0</v>
          </cell>
          <cell r="AC99">
            <v>0</v>
          </cell>
          <cell r="AD99">
            <v>1</v>
          </cell>
          <cell r="AE99">
            <v>12.007684918347742</v>
          </cell>
        </row>
        <row r="100">
          <cell r="A100" t="str">
            <v>San Carlos</v>
          </cell>
          <cell r="B100">
            <v>1</v>
          </cell>
          <cell r="C100">
            <v>60.313630880579005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2</v>
          </cell>
          <cell r="I100">
            <v>121.72854534388314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  <cell r="O100">
            <v>64.599483204134373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66.800267201068806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A101" t="str">
            <v>San Francisco</v>
          </cell>
          <cell r="B101">
            <v>1</v>
          </cell>
          <cell r="C101">
            <v>144.92753623188406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102" t="str">
            <v>San Luis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</v>
          </cell>
          <cell r="AC102">
            <v>74.074074074074076</v>
          </cell>
          <cell r="AD102">
            <v>0</v>
          </cell>
          <cell r="AE102">
            <v>0</v>
          </cell>
        </row>
        <row r="103">
          <cell r="A103" t="str">
            <v xml:space="preserve">San Rafael </v>
          </cell>
          <cell r="B103">
            <v>0</v>
          </cell>
          <cell r="C103">
            <v>0</v>
          </cell>
          <cell r="D103">
            <v>1</v>
          </cell>
          <cell r="E103">
            <v>87.950747581354449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91.996320147194112</v>
          </cell>
          <cell r="T103">
            <v>0</v>
          </cell>
          <cell r="U103">
            <v>0</v>
          </cell>
          <cell r="V103">
            <v>1</v>
          </cell>
          <cell r="W103">
            <v>93.808630393996253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</row>
        <row r="104">
          <cell r="A104" t="str">
            <v>San vicente Ferrer</v>
          </cell>
          <cell r="B104">
            <v>2</v>
          </cell>
          <cell r="C104">
            <v>117.64705882352941</v>
          </cell>
          <cell r="D104">
            <v>0</v>
          </cell>
          <cell r="E104">
            <v>0</v>
          </cell>
          <cell r="F104">
            <v>1</v>
          </cell>
          <cell r="G104">
            <v>61.425061425061422</v>
          </cell>
          <cell r="H104">
            <v>1</v>
          </cell>
          <cell r="I104">
            <v>62.656641604010019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68.823124569855466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105" t="str">
            <v>Sonsón</v>
          </cell>
          <cell r="B105">
            <v>4</v>
          </cell>
          <cell r="C105">
            <v>113.50737797956867</v>
          </cell>
          <cell r="D105">
            <v>1</v>
          </cell>
          <cell r="E105">
            <v>28.571428571428573</v>
          </cell>
          <cell r="F105">
            <v>1</v>
          </cell>
          <cell r="G105">
            <v>28.760425654299681</v>
          </cell>
          <cell r="H105">
            <v>1</v>
          </cell>
          <cell r="I105">
            <v>29.061319383900031</v>
          </cell>
          <cell r="J105">
            <v>2</v>
          </cell>
          <cell r="K105">
            <v>59.06674542232723</v>
          </cell>
          <cell r="L105">
            <v>1</v>
          </cell>
          <cell r="M105">
            <v>30.376670716889425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31.585596967782688</v>
          </cell>
          <cell r="T105">
            <v>1</v>
          </cell>
          <cell r="U105">
            <v>32.010243277848907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A106" t="str">
            <v>SUROESTE</v>
          </cell>
          <cell r="B106">
            <v>2</v>
          </cell>
          <cell r="C106">
            <v>5.1046452271567127</v>
          </cell>
          <cell r="D106">
            <v>6</v>
          </cell>
          <cell r="E106">
            <v>15.441630636195184</v>
          </cell>
          <cell r="F106">
            <v>10</v>
          </cell>
          <cell r="G106">
            <v>25.971327654269686</v>
          </cell>
          <cell r="H106">
            <v>7</v>
          </cell>
          <cell r="I106">
            <v>18.390563013950558</v>
          </cell>
          <cell r="J106">
            <v>4</v>
          </cell>
          <cell r="K106">
            <v>10.674352200250848</v>
          </cell>
          <cell r="L106">
            <v>3</v>
          </cell>
          <cell r="M106">
            <v>8.1824132664193758</v>
          </cell>
          <cell r="N106">
            <v>0</v>
          </cell>
          <cell r="O106">
            <v>0</v>
          </cell>
          <cell r="P106">
            <v>8</v>
          </cell>
          <cell r="Q106">
            <v>22.089074191677941</v>
          </cell>
          <cell r="R106">
            <v>3</v>
          </cell>
          <cell r="S106">
            <v>8.3254703890769832</v>
          </cell>
          <cell r="T106">
            <v>1</v>
          </cell>
          <cell r="U106">
            <v>2.7874564459930311</v>
          </cell>
          <cell r="V106">
            <v>5</v>
          </cell>
          <cell r="W106">
            <v>14.017774538114329</v>
          </cell>
          <cell r="X106">
            <v>2</v>
          </cell>
          <cell r="Y106">
            <v>5.6347551698878684</v>
          </cell>
          <cell r="Z106">
            <v>2</v>
          </cell>
          <cell r="AA106">
            <v>5.6729541908949086</v>
          </cell>
          <cell r="AB106">
            <v>1</v>
          </cell>
          <cell r="AC106">
            <v>3.9181882297625581</v>
          </cell>
          <cell r="AD106">
            <v>4</v>
          </cell>
          <cell r="AE106">
            <v>15.73440327275588</v>
          </cell>
        </row>
        <row r="107">
          <cell r="A107" t="str">
            <v>Amaga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35.599857600569599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A108" t="str">
            <v>Andes</v>
          </cell>
          <cell r="B108">
            <v>0</v>
          </cell>
          <cell r="C108">
            <v>0</v>
          </cell>
          <cell r="D108">
            <v>1</v>
          </cell>
          <cell r="E108">
            <v>22.711787417669772</v>
          </cell>
          <cell r="F108">
            <v>1</v>
          </cell>
          <cell r="G108">
            <v>22.686025408348456</v>
          </cell>
          <cell r="H108">
            <v>1</v>
          </cell>
          <cell r="I108">
            <v>22.74277916761428</v>
          </cell>
          <cell r="J108">
            <v>1</v>
          </cell>
          <cell r="K108">
            <v>22.941041523285158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3</v>
          </cell>
          <cell r="Q108">
            <v>69.492703266157051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</v>
          </cell>
          <cell r="Y108">
            <v>22.862368541380885</v>
          </cell>
          <cell r="Z108">
            <v>1</v>
          </cell>
          <cell r="AA108">
            <v>22.846698652044779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A109" t="str">
            <v>Angelopolis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A110" t="str">
            <v>Betania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107.99136069114472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A111" t="str">
            <v>Betulia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2</v>
          </cell>
          <cell r="G111">
            <v>103.25245224574084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</v>
          </cell>
          <cell r="Q111">
            <v>108.63661053775121</v>
          </cell>
          <cell r="R111">
            <v>1</v>
          </cell>
          <cell r="S111">
            <v>54.318305268875605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A112" t="str">
            <v>Caramanta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</row>
        <row r="113">
          <cell r="A113" t="str">
            <v>Ciudad Bolivar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</v>
          </cell>
          <cell r="S113">
            <v>37.00962250185048</v>
          </cell>
          <cell r="T113">
            <v>1</v>
          </cell>
          <cell r="U113">
            <v>37.369207772795221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  <cell r="AE113">
            <v>53.792361484669172</v>
          </cell>
        </row>
        <row r="114">
          <cell r="A114" t="str">
            <v>Concordia</v>
          </cell>
          <cell r="B114">
            <v>0</v>
          </cell>
          <cell r="C114">
            <v>0</v>
          </cell>
          <cell r="D114">
            <v>1</v>
          </cell>
          <cell r="E114">
            <v>39.808917197452232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</row>
        <row r="115">
          <cell r="A115" t="str">
            <v>Fredonia</v>
          </cell>
          <cell r="B115">
            <v>0</v>
          </cell>
          <cell r="C115">
            <v>0</v>
          </cell>
          <cell r="D115">
            <v>1</v>
          </cell>
          <cell r="E115">
            <v>47.258979206049148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49.677098857426728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6">
          <cell r="A116" t="str">
            <v>Hispania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117" t="str">
            <v>Jardin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62.61740763932373</v>
          </cell>
          <cell r="H117">
            <v>1</v>
          </cell>
          <cell r="I117">
            <v>63.979526551503518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A118" t="str">
            <v>Jericó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93.984962406015029</v>
          </cell>
          <cell r="X118">
            <v>1</v>
          </cell>
          <cell r="Y118">
            <v>95.057034220532316</v>
          </cell>
          <cell r="Z118">
            <v>1</v>
          </cell>
          <cell r="AA118">
            <v>96.339113680154142</v>
          </cell>
          <cell r="AB118">
            <v>1</v>
          </cell>
          <cell r="AC118">
            <v>123.15270935960591</v>
          </cell>
          <cell r="AD118">
            <v>0</v>
          </cell>
          <cell r="AE118">
            <v>0</v>
          </cell>
        </row>
        <row r="119">
          <cell r="A119" t="str">
            <v>La Pintada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1</v>
          </cell>
          <cell r="G119">
            <v>144.71780028943559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A120" t="str">
            <v>Montebello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A121" t="str">
            <v>Pueblorrico</v>
          </cell>
          <cell r="B121">
            <v>1</v>
          </cell>
          <cell r="C121">
            <v>107.29613733905579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</v>
          </cell>
          <cell r="W121">
            <v>140.44943820224719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122" t="str">
            <v>Salgar</v>
          </cell>
          <cell r="B122">
            <v>1</v>
          </cell>
          <cell r="C122">
            <v>45.913682277318642</v>
          </cell>
          <cell r="D122">
            <v>0</v>
          </cell>
          <cell r="E122">
            <v>0</v>
          </cell>
          <cell r="F122">
            <v>1</v>
          </cell>
          <cell r="G122">
            <v>46.816479400749067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50.632911392405063</v>
          </cell>
          <cell r="N122">
            <v>0</v>
          </cell>
          <cell r="O122">
            <v>0</v>
          </cell>
          <cell r="P122">
            <v>2</v>
          </cell>
          <cell r="Q122">
            <v>103.7344398340249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</row>
        <row r="123">
          <cell r="A123" t="str">
            <v>Santa Barbara</v>
          </cell>
          <cell r="B123">
            <v>0</v>
          </cell>
          <cell r="C123">
            <v>0</v>
          </cell>
          <cell r="D123">
            <v>1</v>
          </cell>
          <cell r="E123">
            <v>42.625745950554133</v>
          </cell>
          <cell r="F123">
            <v>0</v>
          </cell>
          <cell r="G123">
            <v>0</v>
          </cell>
          <cell r="H123">
            <v>1</v>
          </cell>
          <cell r="I123">
            <v>43.878894251864857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</row>
        <row r="124">
          <cell r="A124" t="str">
            <v>Tamesis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1</v>
          </cell>
          <cell r="G124">
            <v>76.86395080707149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</row>
        <row r="125">
          <cell r="A125" t="str">
            <v>Tarso</v>
          </cell>
          <cell r="B125">
            <v>0</v>
          </cell>
          <cell r="C125">
            <v>0</v>
          </cell>
          <cell r="D125">
            <v>1</v>
          </cell>
          <cell r="E125">
            <v>124.68827930174564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</row>
        <row r="126">
          <cell r="A126" t="str">
            <v>Titiribi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</v>
          </cell>
          <cell r="K126">
            <v>89.445438282647586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89.445438282647586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</row>
        <row r="127">
          <cell r="A127" t="str">
            <v>Urrao</v>
          </cell>
          <cell r="B127">
            <v>0</v>
          </cell>
          <cell r="C127">
            <v>0</v>
          </cell>
          <cell r="D127">
            <v>1</v>
          </cell>
          <cell r="E127">
            <v>22.055580061755624</v>
          </cell>
          <cell r="F127">
            <v>2</v>
          </cell>
          <cell r="G127">
            <v>44.414834554741283</v>
          </cell>
          <cell r="H127">
            <v>4</v>
          </cell>
          <cell r="I127">
            <v>89.186176142697889</v>
          </cell>
          <cell r="J127">
            <v>1</v>
          </cell>
          <cell r="K127">
            <v>22.346368715083798</v>
          </cell>
          <cell r="L127">
            <v>1</v>
          </cell>
          <cell r="M127">
            <v>22.336385972749607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21.872265966754156</v>
          </cell>
          <cell r="T127">
            <v>0</v>
          </cell>
          <cell r="U127">
            <v>0</v>
          </cell>
          <cell r="V127">
            <v>2</v>
          </cell>
          <cell r="W127">
            <v>43.177892918825556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</v>
          </cell>
          <cell r="AE127">
            <v>98.91196834817012</v>
          </cell>
        </row>
        <row r="128">
          <cell r="A128" t="str">
            <v>Valparaiso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</row>
        <row r="129">
          <cell r="A129" t="str">
            <v>Venecia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1</v>
          </cell>
          <cell r="G129">
            <v>90.909090909090907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</row>
        <row r="130">
          <cell r="A130" t="str">
            <v>VALLE DE ABURRA</v>
          </cell>
          <cell r="B130">
            <v>32</v>
          </cell>
          <cell r="C130">
            <v>13.104871736067885</v>
          </cell>
          <cell r="D130">
            <v>48</v>
          </cell>
          <cell r="E130">
            <v>19.703624645950494</v>
          </cell>
          <cell r="F130">
            <v>46</v>
          </cell>
          <cell r="G130">
            <v>18.912529550827426</v>
          </cell>
          <cell r="H130">
            <v>38</v>
          </cell>
          <cell r="I130">
            <v>15.63464307755606</v>
          </cell>
          <cell r="J130">
            <v>37</v>
          </cell>
          <cell r="K130">
            <v>15.19669451358256</v>
          </cell>
          <cell r="L130">
            <v>27</v>
          </cell>
          <cell r="M130">
            <v>11.045203518101861</v>
          </cell>
          <cell r="N130">
            <v>21</v>
          </cell>
          <cell r="O130">
            <v>8.5825333186204187</v>
          </cell>
          <cell r="P130">
            <v>24</v>
          </cell>
          <cell r="Q130">
            <v>9.7880080587933023</v>
          </cell>
          <cell r="R130">
            <v>16</v>
          </cell>
          <cell r="S130">
            <v>6.5060485920504227</v>
          </cell>
          <cell r="T130">
            <v>17</v>
          </cell>
          <cell r="U130">
            <v>6.8896760231168894</v>
          </cell>
          <cell r="V130">
            <v>25</v>
          </cell>
          <cell r="W130">
            <v>10.096155787722267</v>
          </cell>
          <cell r="X130">
            <v>15</v>
          </cell>
          <cell r="Y130">
            <v>6.0335222496188825</v>
          </cell>
          <cell r="Z130">
            <v>15</v>
          </cell>
          <cell r="AA130">
            <v>6.0174506067596027</v>
          </cell>
          <cell r="AB130">
            <v>13</v>
          </cell>
          <cell r="AC130">
            <v>5.6908718415661284</v>
          </cell>
          <cell r="AD130">
            <v>22</v>
          </cell>
          <cell r="AE130">
            <v>9.4484672009345392</v>
          </cell>
        </row>
        <row r="131">
          <cell r="A131" t="str">
            <v>Barbosa</v>
          </cell>
          <cell r="B131">
            <v>3</v>
          </cell>
          <cell r="C131">
            <v>66.637050199911158</v>
          </cell>
          <cell r="D131">
            <v>2</v>
          </cell>
          <cell r="E131">
            <v>44.101433296582144</v>
          </cell>
          <cell r="F131">
            <v>0</v>
          </cell>
          <cell r="G131">
            <v>0</v>
          </cell>
          <cell r="H131">
            <v>1</v>
          </cell>
          <cell r="I131">
            <v>21.857923497267759</v>
          </cell>
          <cell r="J131">
            <v>1</v>
          </cell>
          <cell r="K131">
            <v>21.853146853146853</v>
          </cell>
          <cell r="L131">
            <v>1</v>
          </cell>
          <cell r="M131">
            <v>21.891418563922944</v>
          </cell>
          <cell r="N131">
            <v>1</v>
          </cell>
          <cell r="O131">
            <v>21.819768710451669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21.399529210357372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1</v>
          </cell>
          <cell r="AC131">
            <v>30.988534242330338</v>
          </cell>
          <cell r="AD131">
            <v>0</v>
          </cell>
          <cell r="AE131">
            <v>0</v>
          </cell>
        </row>
        <row r="132">
          <cell r="A132" t="str">
            <v>Bello</v>
          </cell>
          <cell r="B132">
            <v>2</v>
          </cell>
          <cell r="C132">
            <v>5.7291815864103812</v>
          </cell>
          <cell r="D132">
            <v>7</v>
          </cell>
          <cell r="E132">
            <v>19.913518434228493</v>
          </cell>
          <cell r="F132">
            <v>3</v>
          </cell>
          <cell r="G132">
            <v>8.4906461381711154</v>
          </cell>
          <cell r="H132">
            <v>4</v>
          </cell>
          <cell r="I132">
            <v>11.288592876897894</v>
          </cell>
          <cell r="J132">
            <v>1</v>
          </cell>
          <cell r="K132">
            <v>2.8109627547434997</v>
          </cell>
          <cell r="L132">
            <v>2</v>
          </cell>
          <cell r="M132">
            <v>5.5906524291384807</v>
          </cell>
          <cell r="N132">
            <v>1</v>
          </cell>
          <cell r="O132">
            <v>2.7756189630287555</v>
          </cell>
          <cell r="P132">
            <v>1</v>
          </cell>
          <cell r="Q132">
            <v>2.7509559571951252</v>
          </cell>
          <cell r="R132">
            <v>2</v>
          </cell>
          <cell r="S132">
            <v>5.4442508710801389</v>
          </cell>
          <cell r="T132">
            <v>2</v>
          </cell>
          <cell r="U132">
            <v>5.3803938448294417</v>
          </cell>
          <cell r="V132">
            <v>5</v>
          </cell>
          <cell r="W132">
            <v>13.284799532375057</v>
          </cell>
          <cell r="X132">
            <v>0</v>
          </cell>
          <cell r="Y132">
            <v>0</v>
          </cell>
          <cell r="Z132">
            <v>3</v>
          </cell>
          <cell r="AA132">
            <v>7.7643770381489725</v>
          </cell>
          <cell r="AB132">
            <v>3</v>
          </cell>
          <cell r="AC132">
            <v>8.7445710787885851</v>
          </cell>
          <cell r="AD132">
            <v>1</v>
          </cell>
          <cell r="AE132">
            <v>2.8560820266758062</v>
          </cell>
        </row>
        <row r="133">
          <cell r="A133" t="str">
            <v>Caldas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2</v>
          </cell>
          <cell r="G133">
            <v>34.441191665231614</v>
          </cell>
          <cell r="H133">
            <v>1</v>
          </cell>
          <cell r="I133">
            <v>17.259233690024161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</v>
          </cell>
          <cell r="W133">
            <v>17.661603673613563</v>
          </cell>
          <cell r="X133">
            <v>1</v>
          </cell>
          <cell r="Y133">
            <v>17.649135192375574</v>
          </cell>
          <cell r="Z133">
            <v>0</v>
          </cell>
          <cell r="AA133">
            <v>0</v>
          </cell>
          <cell r="AB133">
            <v>1</v>
          </cell>
          <cell r="AC133">
            <v>22.951572182694516</v>
          </cell>
          <cell r="AD133">
            <v>0</v>
          </cell>
          <cell r="AE133">
            <v>0</v>
          </cell>
        </row>
        <row r="134">
          <cell r="A134" t="str">
            <v>Copacabana</v>
          </cell>
          <cell r="B134">
            <v>0</v>
          </cell>
          <cell r="C134">
            <v>0</v>
          </cell>
          <cell r="D134">
            <v>1</v>
          </cell>
          <cell r="E134">
            <v>22.207417277370642</v>
          </cell>
          <cell r="F134">
            <v>1</v>
          </cell>
          <cell r="G134">
            <v>22.291573785109229</v>
          </cell>
          <cell r="H134">
            <v>3</v>
          </cell>
          <cell r="I134">
            <v>66.637050199911158</v>
          </cell>
          <cell r="J134">
            <v>0</v>
          </cell>
          <cell r="K134">
            <v>0</v>
          </cell>
          <cell r="L134">
            <v>1</v>
          </cell>
          <cell r="M134">
            <v>21.701388888888889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1</v>
          </cell>
          <cell r="Y134">
            <v>21.088148460565161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</row>
        <row r="135">
          <cell r="A135" t="str">
            <v>Envigado</v>
          </cell>
          <cell r="B135">
            <v>0</v>
          </cell>
          <cell r="C135">
            <v>0</v>
          </cell>
          <cell r="D135">
            <v>1</v>
          </cell>
          <cell r="E135">
            <v>7.4377091855708448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6.9175428887659098</v>
          </cell>
          <cell r="N135">
            <v>2</v>
          </cell>
          <cell r="O135">
            <v>13.606367780121097</v>
          </cell>
          <cell r="P135">
            <v>1</v>
          </cell>
          <cell r="Q135">
            <v>6.6898581750066901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6.3787714486189957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</v>
          </cell>
          <cell r="AE135">
            <v>9.4091080165600296</v>
          </cell>
        </row>
        <row r="136">
          <cell r="A136" t="str">
            <v>Girardota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</v>
          </cell>
          <cell r="W136">
            <v>21.519259737465031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</row>
        <row r="137">
          <cell r="A137" t="str">
            <v>Itagui</v>
          </cell>
          <cell r="B137">
            <v>0</v>
          </cell>
          <cell r="C137">
            <v>0</v>
          </cell>
          <cell r="D137">
            <v>1</v>
          </cell>
          <cell r="E137">
            <v>4.6981442330279535</v>
          </cell>
          <cell r="F137">
            <v>0</v>
          </cell>
          <cell r="G137">
            <v>0</v>
          </cell>
          <cell r="H137">
            <v>1</v>
          </cell>
          <cell r="I137">
            <v>4.7605446063029611</v>
          </cell>
          <cell r="J137">
            <v>0</v>
          </cell>
          <cell r="K137">
            <v>0</v>
          </cell>
          <cell r="L137">
            <v>2</v>
          </cell>
          <cell r="M137">
            <v>9.6623025266921108</v>
          </cell>
          <cell r="N137">
            <v>0</v>
          </cell>
          <cell r="O137">
            <v>0</v>
          </cell>
          <cell r="P137">
            <v>1</v>
          </cell>
          <cell r="Q137">
            <v>4.8678381930584633</v>
          </cell>
          <cell r="R137">
            <v>1</v>
          </cell>
          <cell r="S137">
            <v>4.8718698236383124</v>
          </cell>
          <cell r="T137">
            <v>2</v>
          </cell>
          <cell r="U137">
            <v>9.7356763861169267</v>
          </cell>
          <cell r="V137">
            <v>1</v>
          </cell>
          <cell r="W137">
            <v>4.8579062424095216</v>
          </cell>
          <cell r="X137">
            <v>4</v>
          </cell>
          <cell r="Y137">
            <v>19.377028532674515</v>
          </cell>
          <cell r="Z137">
            <v>0</v>
          </cell>
          <cell r="AA137">
            <v>0</v>
          </cell>
          <cell r="AB137">
            <v>1</v>
          </cell>
          <cell r="AC137">
            <v>6.281801620704818</v>
          </cell>
          <cell r="AD137">
            <v>0</v>
          </cell>
          <cell r="AE137">
            <v>0</v>
          </cell>
        </row>
        <row r="138">
          <cell r="A138" t="str">
            <v>La Estrella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1</v>
          </cell>
          <cell r="AE138">
            <v>23.730422401518748</v>
          </cell>
        </row>
        <row r="139">
          <cell r="A139" t="str">
            <v>Medellin</v>
          </cell>
          <cell r="B139">
            <v>27</v>
          </cell>
          <cell r="C139">
            <v>18.222189227311688</v>
          </cell>
          <cell r="D139">
            <v>36</v>
          </cell>
          <cell r="E139">
            <v>24.472149334493494</v>
          </cell>
          <cell r="F139">
            <v>40</v>
          </cell>
          <cell r="G139">
            <v>27.331925739157768</v>
          </cell>
          <cell r="H139">
            <v>28</v>
          </cell>
          <cell r="I139">
            <v>19.182680779638954</v>
          </cell>
          <cell r="J139">
            <v>35</v>
          </cell>
          <cell r="K139">
            <v>23.959966319133059</v>
          </cell>
          <cell r="L139">
            <v>20</v>
          </cell>
          <cell r="M139">
            <v>13.643309321108928</v>
          </cell>
          <cell r="N139">
            <v>17</v>
          </cell>
          <cell r="O139">
            <v>11.617894290830064</v>
          </cell>
          <cell r="P139">
            <v>21</v>
          </cell>
          <cell r="Q139">
            <v>14.363000909656726</v>
          </cell>
          <cell r="R139">
            <v>13</v>
          </cell>
          <cell r="S139">
            <v>8.8920505068468785</v>
          </cell>
          <cell r="T139">
            <v>12</v>
          </cell>
          <cell r="U139">
            <v>8.2101244518031482</v>
          </cell>
          <cell r="V139">
            <v>16</v>
          </cell>
          <cell r="W139">
            <v>10.951028370007872</v>
          </cell>
          <cell r="X139">
            <v>9</v>
          </cell>
          <cell r="Y139">
            <v>6.1586467400229923</v>
          </cell>
          <cell r="Z139">
            <v>12</v>
          </cell>
          <cell r="AA139">
            <v>8.2272926722246602</v>
          </cell>
          <cell r="AB139">
            <v>7</v>
          </cell>
          <cell r="AC139">
            <v>4.8669582206400746</v>
          </cell>
          <cell r="AD139">
            <v>19</v>
          </cell>
          <cell r="AE139">
            <v>12.960348155878883</v>
          </cell>
        </row>
        <row r="140">
          <cell r="A140" t="str">
            <v>Sabaneta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Hoja1"/>
      <sheetName val="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>Caracolí</v>
          </cell>
          <cell r="B8">
            <v>45</v>
          </cell>
          <cell r="C8">
            <v>9.905348888399736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2.5510204081632653</v>
          </cell>
        </row>
        <row r="9">
          <cell r="A9" t="str">
            <v>Maceo</v>
          </cell>
          <cell r="B9">
            <v>49</v>
          </cell>
          <cell r="C9">
            <v>7.3178016726403818</v>
          </cell>
          <cell r="D9">
            <v>2</v>
          </cell>
          <cell r="E9">
            <v>3.3840947546531304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5.3475935828877006</v>
          </cell>
          <cell r="L9">
            <v>0</v>
          </cell>
          <cell r="M9">
            <v>0</v>
          </cell>
          <cell r="N9">
            <v>2</v>
          </cell>
          <cell r="O9">
            <v>3.75234521575985</v>
          </cell>
        </row>
        <row r="10">
          <cell r="A10" t="str">
            <v>Puerto Berrío</v>
          </cell>
          <cell r="B10">
            <v>242</v>
          </cell>
          <cell r="C10">
            <v>4.9842440219965809</v>
          </cell>
          <cell r="D10">
            <v>4</v>
          </cell>
          <cell r="E10">
            <v>0.92635479388605835</v>
          </cell>
          <cell r="F10">
            <v>0</v>
          </cell>
          <cell r="G10">
            <v>0</v>
          </cell>
          <cell r="H10">
            <v>1</v>
          </cell>
          <cell r="I10">
            <v>0.2332089552238806</v>
          </cell>
          <cell r="J10">
            <v>4</v>
          </cell>
          <cell r="K10">
            <v>0.9356725146198831</v>
          </cell>
          <cell r="L10">
            <v>11</v>
          </cell>
          <cell r="M10">
            <v>2.3763231799524736</v>
          </cell>
          <cell r="N10">
            <v>8</v>
          </cell>
          <cell r="O10">
            <v>1.8416206261510129</v>
          </cell>
        </row>
        <row r="11">
          <cell r="A11" t="str">
            <v>Puerto Nare</v>
          </cell>
          <cell r="B11">
            <v>64</v>
          </cell>
          <cell r="C11">
            <v>3.3639947437582127</v>
          </cell>
          <cell r="D11">
            <v>3</v>
          </cell>
          <cell r="E11">
            <v>1.5764582238570679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3</v>
          </cell>
          <cell r="K11">
            <v>1.7421602787456445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Puerto Triunfo</v>
          </cell>
          <cell r="B12">
            <v>91</v>
          </cell>
          <cell r="C12">
            <v>4.3555257741827402</v>
          </cell>
          <cell r="D12">
            <v>3</v>
          </cell>
          <cell r="E12">
            <v>1.3623978201634876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1.5067805123053741</v>
          </cell>
          <cell r="L12">
            <v>3</v>
          </cell>
          <cell r="M12">
            <v>1.5313935681470139</v>
          </cell>
          <cell r="N12">
            <v>4</v>
          </cell>
          <cell r="O12">
            <v>2.1881838074398248</v>
          </cell>
        </row>
        <row r="13">
          <cell r="A13" t="str">
            <v>Yondó</v>
          </cell>
          <cell r="B13">
            <v>49</v>
          </cell>
          <cell r="C13">
            <v>2.5303382390911437</v>
          </cell>
          <cell r="D13">
            <v>1</v>
          </cell>
          <cell r="E13">
            <v>0.51652892561983477</v>
          </cell>
          <cell r="F13">
            <v>1</v>
          </cell>
          <cell r="G13">
            <v>0.53995680345572361</v>
          </cell>
          <cell r="H13">
            <v>1</v>
          </cell>
          <cell r="I13">
            <v>0.56148231330713083</v>
          </cell>
          <cell r="J13">
            <v>1</v>
          </cell>
          <cell r="K13">
            <v>0.547645125958379</v>
          </cell>
          <cell r="L13">
            <v>4</v>
          </cell>
          <cell r="M13">
            <v>2.1691973969631237</v>
          </cell>
          <cell r="N13">
            <v>1</v>
          </cell>
          <cell r="O13">
            <v>0.5592841163310962</v>
          </cell>
        </row>
        <row r="14">
          <cell r="A14" t="str">
            <v>BAJO CAUCA</v>
          </cell>
          <cell r="B14">
            <v>1077</v>
          </cell>
          <cell r="C14">
            <v>3.4482648216155298</v>
          </cell>
          <cell r="D14">
            <v>90</v>
          </cell>
          <cell r="E14">
            <v>2.483649308717609</v>
          </cell>
          <cell r="F14">
            <v>11</v>
          </cell>
          <cell r="G14">
            <v>0.32643855536101135</v>
          </cell>
          <cell r="H14">
            <v>12</v>
          </cell>
          <cell r="I14">
            <v>0.37055335968379444</v>
          </cell>
          <cell r="J14">
            <v>25</v>
          </cell>
          <cell r="K14">
            <v>0.78879283145074774</v>
          </cell>
          <cell r="L14">
            <v>43</v>
          </cell>
          <cell r="M14">
            <v>1.4024787997390737</v>
          </cell>
          <cell r="N14">
            <v>47</v>
          </cell>
          <cell r="O14">
            <v>1.6833207979656888</v>
          </cell>
        </row>
        <row r="15">
          <cell r="A15" t="str">
            <v>Cáceres</v>
          </cell>
          <cell r="B15">
            <v>123</v>
          </cell>
          <cell r="C15">
            <v>3.0813166992334287</v>
          </cell>
          <cell r="D15">
            <v>12</v>
          </cell>
          <cell r="E15">
            <v>2.2792022792022792</v>
          </cell>
          <cell r="F15">
            <v>2</v>
          </cell>
          <cell r="G15">
            <v>0.41186161449752884</v>
          </cell>
          <cell r="H15">
            <v>4</v>
          </cell>
          <cell r="I15">
            <v>0.87051142546245919</v>
          </cell>
          <cell r="J15">
            <v>3</v>
          </cell>
          <cell r="K15">
            <v>0.7183908045977011</v>
          </cell>
          <cell r="L15">
            <v>4</v>
          </cell>
          <cell r="M15">
            <v>1.0925976509150503</v>
          </cell>
          <cell r="N15">
            <v>5</v>
          </cell>
          <cell r="O15">
            <v>1.4654161781946073</v>
          </cell>
        </row>
        <row r="16">
          <cell r="A16" t="str">
            <v>Caucasia</v>
          </cell>
          <cell r="B16">
            <v>418</v>
          </cell>
          <cell r="C16">
            <v>3.5523073000764853</v>
          </cell>
          <cell r="D16">
            <v>29</v>
          </cell>
          <cell r="E16">
            <v>2.2764738205510633</v>
          </cell>
          <cell r="F16">
            <v>2</v>
          </cell>
          <cell r="G16">
            <v>0.1668195846192343</v>
          </cell>
          <cell r="H16">
            <v>2</v>
          </cell>
          <cell r="I16">
            <v>0.17496282040066485</v>
          </cell>
          <cell r="J16">
            <v>13</v>
          </cell>
          <cell r="K16">
            <v>1.0933557611438185</v>
          </cell>
          <cell r="L16">
            <v>14</v>
          </cell>
          <cell r="M16">
            <v>1.198835417023463</v>
          </cell>
          <cell r="N16">
            <v>15</v>
          </cell>
          <cell r="O16">
            <v>1.4268049082088843</v>
          </cell>
        </row>
        <row r="17">
          <cell r="A17" t="str">
            <v>El Bagre</v>
          </cell>
          <cell r="B17">
            <v>176</v>
          </cell>
          <cell r="C17">
            <v>3.5030452609370646</v>
          </cell>
          <cell r="D17">
            <v>25</v>
          </cell>
          <cell r="E17">
            <v>4.3905865823674048</v>
          </cell>
          <cell r="F17">
            <v>2</v>
          </cell>
          <cell r="G17">
            <v>0.38160656363289447</v>
          </cell>
          <cell r="H17">
            <v>1</v>
          </cell>
          <cell r="I17">
            <v>0.19234468166955182</v>
          </cell>
          <cell r="J17">
            <v>1</v>
          </cell>
          <cell r="K17">
            <v>0.20104543626859669</v>
          </cell>
          <cell r="L17">
            <v>8</v>
          </cell>
          <cell r="M17">
            <v>1.5464913976416006</v>
          </cell>
          <cell r="N17">
            <v>9</v>
          </cell>
          <cell r="O17">
            <v>1.9144862795149968</v>
          </cell>
        </row>
        <row r="18">
          <cell r="A18" t="str">
            <v>Nechí</v>
          </cell>
          <cell r="B18">
            <v>91</v>
          </cell>
          <cell r="C18">
            <v>3.2598961132007882</v>
          </cell>
          <cell r="D18">
            <v>3</v>
          </cell>
          <cell r="E18">
            <v>0.99272005294506949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0.3546099290780142</v>
          </cell>
          <cell r="L18">
            <v>1</v>
          </cell>
          <cell r="M18">
            <v>0.36127167630057799</v>
          </cell>
          <cell r="N18">
            <v>3</v>
          </cell>
          <cell r="O18">
            <v>1.2043356081894823</v>
          </cell>
        </row>
        <row r="19">
          <cell r="A19" t="str">
            <v>Tarazá</v>
          </cell>
          <cell r="B19">
            <v>156</v>
          </cell>
          <cell r="C19">
            <v>3.4602843643945609</v>
          </cell>
          <cell r="D19">
            <v>8</v>
          </cell>
          <cell r="E19">
            <v>1.3452160753321001</v>
          </cell>
          <cell r="F19">
            <v>3</v>
          </cell>
          <cell r="G19">
            <v>0.54704595185995619</v>
          </cell>
          <cell r="H19">
            <v>4</v>
          </cell>
          <cell r="I19">
            <v>0.77071290944123316</v>
          </cell>
          <cell r="J19">
            <v>2</v>
          </cell>
          <cell r="K19">
            <v>0.42399830400678395</v>
          </cell>
          <cell r="L19">
            <v>11</v>
          </cell>
          <cell r="M19">
            <v>2.6602176541717051</v>
          </cell>
          <cell r="N19">
            <v>12</v>
          </cell>
          <cell r="O19">
            <v>3.1128404669260701</v>
          </cell>
        </row>
        <row r="20">
          <cell r="A20" t="str">
            <v>Zaragoza</v>
          </cell>
          <cell r="B20">
            <v>113</v>
          </cell>
          <cell r="C20">
            <v>3.5869599720661527</v>
          </cell>
          <cell r="D20">
            <v>13</v>
          </cell>
          <cell r="E20">
            <v>3.6414565826330532</v>
          </cell>
          <cell r="F20">
            <v>2</v>
          </cell>
          <cell r="G20">
            <v>0.60864272671941566</v>
          </cell>
          <cell r="H20">
            <v>1</v>
          </cell>
          <cell r="I20">
            <v>0.30674846625766872</v>
          </cell>
          <cell r="J20">
            <v>5</v>
          </cell>
          <cell r="K20">
            <v>1.6041065126724414</v>
          </cell>
          <cell r="L20">
            <v>5</v>
          </cell>
          <cell r="M20">
            <v>1.5408320493066257</v>
          </cell>
          <cell r="N20">
            <v>3</v>
          </cell>
          <cell r="O20">
            <v>1.0172939979654119</v>
          </cell>
        </row>
        <row r="21">
          <cell r="A21" t="str">
            <v>URABA</v>
          </cell>
          <cell r="B21">
            <v>1991</v>
          </cell>
          <cell r="C21">
            <v>2.8694218496889898</v>
          </cell>
          <cell r="D21">
            <v>144</v>
          </cell>
          <cell r="E21">
            <v>1.6886939594009827</v>
          </cell>
          <cell r="F21">
            <v>14</v>
          </cell>
          <cell r="G21">
            <v>0.17903729091002099</v>
          </cell>
          <cell r="H21">
            <v>13</v>
          </cell>
          <cell r="I21">
            <v>0.17687796780820986</v>
          </cell>
          <cell r="J21">
            <v>83</v>
          </cell>
          <cell r="K21">
            <v>1.1420237210710256</v>
          </cell>
          <cell r="L21">
            <v>105</v>
          </cell>
          <cell r="M21">
            <v>1.5148454857604523</v>
          </cell>
          <cell r="N21">
            <v>83</v>
          </cell>
          <cell r="O21">
            <v>1.3168959334888222</v>
          </cell>
        </row>
        <row r="22">
          <cell r="A22" t="str">
            <v>Apartadó</v>
          </cell>
          <cell r="B22">
            <v>486</v>
          </cell>
          <cell r="C22">
            <v>2.5670143932391389</v>
          </cell>
          <cell r="D22">
            <v>28</v>
          </cell>
          <cell r="E22">
            <v>1.202335967021642</v>
          </cell>
          <cell r="F22">
            <v>2</v>
          </cell>
          <cell r="G22">
            <v>9.3839440716933328E-2</v>
          </cell>
          <cell r="H22">
            <v>1</v>
          </cell>
          <cell r="I22">
            <v>5.0035024517162012E-2</v>
          </cell>
          <cell r="J22">
            <v>26</v>
          </cell>
          <cell r="K22">
            <v>1.2817352723687454</v>
          </cell>
          <cell r="L22">
            <v>23</v>
          </cell>
          <cell r="M22">
            <v>1.2099531800725971</v>
          </cell>
          <cell r="N22">
            <v>24</v>
          </cell>
          <cell r="O22">
            <v>1.3730762629441045</v>
          </cell>
        </row>
        <row r="23">
          <cell r="A23" t="str">
            <v>Arboletes</v>
          </cell>
          <cell r="B23">
            <v>101</v>
          </cell>
          <cell r="C23">
            <v>2.3876504101557883</v>
          </cell>
          <cell r="D23">
            <v>8</v>
          </cell>
          <cell r="E23">
            <v>1.5349194167306217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</v>
          </cell>
          <cell r="K23">
            <v>0.63816209317166561</v>
          </cell>
          <cell r="L23">
            <v>5</v>
          </cell>
          <cell r="M23">
            <v>1.1584800741427246</v>
          </cell>
          <cell r="N23">
            <v>5</v>
          </cell>
          <cell r="O23">
            <v>1.2943308309603934</v>
          </cell>
        </row>
        <row r="24">
          <cell r="A24" t="str">
            <v>Carepa</v>
          </cell>
          <cell r="B24">
            <v>170</v>
          </cell>
          <cell r="C24">
            <v>2.8977108084613157</v>
          </cell>
          <cell r="D24">
            <v>15</v>
          </cell>
          <cell r="E24">
            <v>2.0979020979020979</v>
          </cell>
          <cell r="F24">
            <v>1</v>
          </cell>
          <cell r="G24">
            <v>0.15328019619865113</v>
          </cell>
          <cell r="H24">
            <v>2</v>
          </cell>
          <cell r="I24">
            <v>0.3246226261970459</v>
          </cell>
          <cell r="J24">
            <v>3</v>
          </cell>
          <cell r="K24">
            <v>0.50564638462834988</v>
          </cell>
          <cell r="L24">
            <v>8</v>
          </cell>
          <cell r="M24">
            <v>1.3443118803562426</v>
          </cell>
          <cell r="N24">
            <v>7</v>
          </cell>
          <cell r="O24">
            <v>1.3563262933540012</v>
          </cell>
        </row>
        <row r="25">
          <cell r="A25" t="str">
            <v>Chigorodó</v>
          </cell>
          <cell r="B25">
            <v>224</v>
          </cell>
          <cell r="C25">
            <v>2.7953876104427695</v>
          </cell>
          <cell r="D25">
            <v>19</v>
          </cell>
          <cell r="E25">
            <v>1.9439328831594025</v>
          </cell>
          <cell r="F25">
            <v>0</v>
          </cell>
          <cell r="G25">
            <v>0</v>
          </cell>
          <cell r="H25">
            <v>1</v>
          </cell>
          <cell r="I25">
            <v>0.11841326228537596</v>
          </cell>
          <cell r="J25">
            <v>10</v>
          </cell>
          <cell r="K25">
            <v>1.2281994595922379</v>
          </cell>
          <cell r="L25">
            <v>12</v>
          </cell>
          <cell r="M25">
            <v>1.4660965180207699</v>
          </cell>
          <cell r="N25">
            <v>5</v>
          </cell>
          <cell r="O25">
            <v>0.70422535211267612</v>
          </cell>
        </row>
        <row r="26">
          <cell r="A26" t="str">
            <v>Murindó</v>
          </cell>
          <cell r="B26">
            <v>15</v>
          </cell>
          <cell r="C26">
            <v>3.1282586027111576</v>
          </cell>
          <cell r="D26">
            <v>3</v>
          </cell>
          <cell r="E26">
            <v>5.8939096267190569</v>
          </cell>
          <cell r="F26">
            <v>1</v>
          </cell>
          <cell r="G26">
            <v>2.1786492374727673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2.1321961620469083</v>
          </cell>
          <cell r="N26">
            <v>1</v>
          </cell>
          <cell r="O26">
            <v>2.2883295194508011</v>
          </cell>
        </row>
        <row r="27">
          <cell r="A27" t="str">
            <v>Mutatá</v>
          </cell>
          <cell r="B27">
            <v>94</v>
          </cell>
          <cell r="C27">
            <v>4.3629612439080994</v>
          </cell>
          <cell r="D27">
            <v>10</v>
          </cell>
          <cell r="E27">
            <v>4.123711340206186</v>
          </cell>
          <cell r="F27">
            <v>1</v>
          </cell>
          <cell r="G27">
            <v>0.44622936189201245</v>
          </cell>
          <cell r="H27">
            <v>0</v>
          </cell>
          <cell r="I27">
            <v>0</v>
          </cell>
          <cell r="J27">
            <v>3</v>
          </cell>
          <cell r="K27">
            <v>1.3850415512465375</v>
          </cell>
          <cell r="L27">
            <v>8</v>
          </cell>
          <cell r="M27">
            <v>3.7932669511616881</v>
          </cell>
          <cell r="N27">
            <v>5</v>
          </cell>
          <cell r="O27">
            <v>2.4390243902439024</v>
          </cell>
        </row>
        <row r="28">
          <cell r="A28" t="str">
            <v>Necoclí</v>
          </cell>
          <cell r="B28">
            <v>150</v>
          </cell>
          <cell r="C28">
            <v>2.2843915142469884</v>
          </cell>
          <cell r="D28">
            <v>15</v>
          </cell>
          <cell r="E28">
            <v>1.8580453363062057</v>
          </cell>
          <cell r="F28">
            <v>0</v>
          </cell>
          <cell r="G28">
            <v>0</v>
          </cell>
          <cell r="H28">
            <v>2</v>
          </cell>
          <cell r="I28">
            <v>0.29120559114735006</v>
          </cell>
          <cell r="J28">
            <v>1</v>
          </cell>
          <cell r="K28">
            <v>0.1431229426077</v>
          </cell>
          <cell r="L28">
            <v>9</v>
          </cell>
          <cell r="M28">
            <v>1.3692377909630307</v>
          </cell>
          <cell r="N28">
            <v>6</v>
          </cell>
          <cell r="O28">
            <v>0.9878169245966415</v>
          </cell>
        </row>
        <row r="29">
          <cell r="A29" t="str">
            <v>San Juan de Urabá</v>
          </cell>
          <cell r="B29">
            <v>70</v>
          </cell>
          <cell r="C29">
            <v>2.677273770366404</v>
          </cell>
          <cell r="D29">
            <v>6</v>
          </cell>
          <cell r="E29">
            <v>1.6722408026755853</v>
          </cell>
          <cell r="F29">
            <v>2</v>
          </cell>
          <cell r="G29">
            <v>0.61330880098129414</v>
          </cell>
          <cell r="H29">
            <v>3</v>
          </cell>
          <cell r="I29">
            <v>1.0172939979654119</v>
          </cell>
          <cell r="J29">
            <v>0</v>
          </cell>
          <cell r="K29">
            <v>0</v>
          </cell>
          <cell r="L29">
            <v>1</v>
          </cell>
          <cell r="M29">
            <v>0.44111160123511245</v>
          </cell>
          <cell r="N29">
            <v>3</v>
          </cell>
          <cell r="O29">
            <v>1.4130946773433821</v>
          </cell>
        </row>
        <row r="30">
          <cell r="A30" t="str">
            <v>San Pedro de Urabá</v>
          </cell>
          <cell r="B30">
            <v>114</v>
          </cell>
          <cell r="C30">
            <v>3.5846802087918999</v>
          </cell>
          <cell r="D30">
            <v>6</v>
          </cell>
          <cell r="E30">
            <v>1.55561317085818</v>
          </cell>
          <cell r="F30">
            <v>1</v>
          </cell>
          <cell r="G30">
            <v>0.27270248159258248</v>
          </cell>
          <cell r="H30">
            <v>1</v>
          </cell>
          <cell r="I30">
            <v>0.29129041654529564</v>
          </cell>
          <cell r="J30">
            <v>2</v>
          </cell>
          <cell r="K30">
            <v>0.67934782608695654</v>
          </cell>
          <cell r="L30">
            <v>1</v>
          </cell>
          <cell r="M30">
            <v>0.34734282737061478</v>
          </cell>
          <cell r="N30">
            <v>4</v>
          </cell>
          <cell r="O30">
            <v>1.484230055658627</v>
          </cell>
        </row>
        <row r="31">
          <cell r="A31" t="str">
            <v>Turbo</v>
          </cell>
          <cell r="B31">
            <v>554</v>
          </cell>
          <cell r="C31">
            <v>3.2998582371371046</v>
          </cell>
          <cell r="D31">
            <v>33</v>
          </cell>
          <cell r="E31">
            <v>1.5860809381909065</v>
          </cell>
          <cell r="F31">
            <v>6</v>
          </cell>
          <cell r="G31">
            <v>0.31529164477141353</v>
          </cell>
          <cell r="H31">
            <v>2</v>
          </cell>
          <cell r="I31">
            <v>0.11135237458938811</v>
          </cell>
          <cell r="J31">
            <v>35</v>
          </cell>
          <cell r="K31">
            <v>1.935091502183889</v>
          </cell>
          <cell r="L31">
            <v>37</v>
          </cell>
          <cell r="M31">
            <v>2.1745518660005878</v>
          </cell>
          <cell r="N31">
            <v>22</v>
          </cell>
          <cell r="O31">
            <v>1.4161570646926296</v>
          </cell>
        </row>
        <row r="32">
          <cell r="A32" t="str">
            <v>Vigía del Fuerte</v>
          </cell>
          <cell r="B32">
            <v>13</v>
          </cell>
          <cell r="C32">
            <v>2.3189439885836602</v>
          </cell>
          <cell r="D32">
            <v>1</v>
          </cell>
          <cell r="E32">
            <v>1.6920473773265652</v>
          </cell>
          <cell r="F32">
            <v>0</v>
          </cell>
          <cell r="G32">
            <v>0</v>
          </cell>
          <cell r="H32">
            <v>1</v>
          </cell>
          <cell r="I32">
            <v>2.0242914979757085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1.9607843137254901</v>
          </cell>
        </row>
        <row r="33">
          <cell r="A33" t="str">
            <v>NORDESTE</v>
          </cell>
          <cell r="B33">
            <v>907</v>
          </cell>
          <cell r="C33">
            <v>4.7791928591376376</v>
          </cell>
          <cell r="D33">
            <v>20</v>
          </cell>
          <cell r="E33">
            <v>1.0274324463166546</v>
          </cell>
          <cell r="F33">
            <v>5</v>
          </cell>
          <cell r="G33">
            <v>0.26513946335772615</v>
          </cell>
          <cell r="H33">
            <v>2</v>
          </cell>
          <cell r="I33">
            <v>0.10995052226498077</v>
          </cell>
          <cell r="J33">
            <v>28</v>
          </cell>
          <cell r="K33">
            <v>1.5962601904110369</v>
          </cell>
          <cell r="L33">
            <v>36</v>
          </cell>
          <cell r="M33">
            <v>2.0161290322580645</v>
          </cell>
          <cell r="N33">
            <v>45</v>
          </cell>
          <cell r="O33">
            <v>2.7702536321103177</v>
          </cell>
        </row>
        <row r="34">
          <cell r="A34" t="str">
            <v>Amalfi</v>
          </cell>
          <cell r="B34">
            <v>94</v>
          </cell>
          <cell r="C34">
            <v>4.1938074417774605</v>
          </cell>
          <cell r="D34">
            <v>3</v>
          </cell>
          <cell r="E34">
            <v>1.215066828675577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0.47938638542665385</v>
          </cell>
          <cell r="L34">
            <v>1</v>
          </cell>
          <cell r="M34">
            <v>0.45871559633027525</v>
          </cell>
          <cell r="N34">
            <v>3</v>
          </cell>
          <cell r="O34">
            <v>1.6339869281045751</v>
          </cell>
        </row>
        <row r="35">
          <cell r="A35" t="str">
            <v>Anorí</v>
          </cell>
          <cell r="B35">
            <v>66</v>
          </cell>
          <cell r="C35">
            <v>3.7669082814907822</v>
          </cell>
          <cell r="D35">
            <v>3</v>
          </cell>
          <cell r="E35">
            <v>1.7045454545454544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2</v>
          </cell>
          <cell r="K35">
            <v>1.2795905310300704</v>
          </cell>
          <cell r="L35">
            <v>1</v>
          </cell>
          <cell r="M35">
            <v>0.65832784726793936</v>
          </cell>
          <cell r="N35">
            <v>4</v>
          </cell>
          <cell r="O35">
            <v>2.9218407596785974</v>
          </cell>
        </row>
        <row r="36">
          <cell r="A36" t="str">
            <v>Cisneros</v>
          </cell>
          <cell r="B36">
            <v>74</v>
          </cell>
          <cell r="C36">
            <v>8.2848186296462156</v>
          </cell>
          <cell r="D36">
            <v>1</v>
          </cell>
          <cell r="E36">
            <v>1.3698630136986301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1.4005602240896358</v>
          </cell>
          <cell r="L36">
            <v>0</v>
          </cell>
          <cell r="M36">
            <v>0</v>
          </cell>
          <cell r="N36">
            <v>1</v>
          </cell>
          <cell r="O36">
            <v>1.4285714285714286</v>
          </cell>
        </row>
        <row r="37">
          <cell r="A37" t="str">
            <v>Remedios</v>
          </cell>
          <cell r="B37">
            <v>111</v>
          </cell>
          <cell r="C37">
            <v>3.6259105608728315</v>
          </cell>
          <cell r="D37">
            <v>3</v>
          </cell>
          <cell r="E37">
            <v>0.98684210526315796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4</v>
          </cell>
          <cell r="K37">
            <v>1.3179571663920921</v>
          </cell>
          <cell r="L37">
            <v>8</v>
          </cell>
          <cell r="M37">
            <v>2.622950819672131</v>
          </cell>
          <cell r="N37">
            <v>5</v>
          </cell>
          <cell r="O37">
            <v>1.7574692442882249</v>
          </cell>
        </row>
        <row r="38">
          <cell r="A38" t="str">
            <v>San Roque</v>
          </cell>
          <cell r="B38">
            <v>103</v>
          </cell>
          <cell r="C38">
            <v>6.2348668280871671</v>
          </cell>
          <cell r="D38">
            <v>1</v>
          </cell>
          <cell r="E38">
            <v>0.59701492537313439</v>
          </cell>
          <cell r="F38">
            <v>2</v>
          </cell>
          <cell r="G38">
            <v>1.2040939193257074</v>
          </cell>
          <cell r="H38">
            <v>1</v>
          </cell>
          <cell r="I38">
            <v>0.65061808718282377</v>
          </cell>
          <cell r="J38">
            <v>0</v>
          </cell>
          <cell r="K38">
            <v>0</v>
          </cell>
          <cell r="L38">
            <v>4</v>
          </cell>
          <cell r="M38">
            <v>2.8328611898017</v>
          </cell>
          <cell r="N38">
            <v>6</v>
          </cell>
          <cell r="O38">
            <v>4.6728971962616823</v>
          </cell>
        </row>
        <row r="39">
          <cell r="A39" t="str">
            <v>Santo Domingo</v>
          </cell>
          <cell r="B39">
            <v>48</v>
          </cell>
          <cell r="C39">
            <v>4.7183721616042469</v>
          </cell>
          <cell r="D39">
            <v>0</v>
          </cell>
          <cell r="E39">
            <v>0</v>
          </cell>
          <cell r="F39">
            <v>1</v>
          </cell>
          <cell r="G39">
            <v>1.0152284263959392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3.4883720930232558</v>
          </cell>
        </row>
        <row r="40">
          <cell r="A40" t="str">
            <v>Segovia</v>
          </cell>
          <cell r="B40">
            <v>159</v>
          </cell>
          <cell r="C40">
            <v>3.8587550054605027</v>
          </cell>
          <cell r="D40">
            <v>3</v>
          </cell>
          <cell r="E40">
            <v>0.68870523415977969</v>
          </cell>
          <cell r="F40">
            <v>1</v>
          </cell>
          <cell r="G40">
            <v>0.24396194193705781</v>
          </cell>
          <cell r="H40">
            <v>1</v>
          </cell>
          <cell r="I40">
            <v>0.2469745616201531</v>
          </cell>
          <cell r="J40">
            <v>12</v>
          </cell>
          <cell r="K40">
            <v>2.9462312791554139</v>
          </cell>
          <cell r="L40">
            <v>15</v>
          </cell>
          <cell r="M40">
            <v>3.5799522673031028</v>
          </cell>
          <cell r="N40">
            <v>11</v>
          </cell>
          <cell r="O40">
            <v>2.9000790930661746</v>
          </cell>
        </row>
        <row r="41">
          <cell r="A41" t="str">
            <v>Vegachí</v>
          </cell>
          <cell r="B41">
            <v>80</v>
          </cell>
          <cell r="C41">
            <v>8.78348704435661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</v>
          </cell>
          <cell r="K41">
            <v>4.7789725209080043</v>
          </cell>
          <cell r="L41">
            <v>0</v>
          </cell>
          <cell r="M41">
            <v>0</v>
          </cell>
          <cell r="N41">
            <v>6</v>
          </cell>
          <cell r="O41">
            <v>8.9552238805970159</v>
          </cell>
        </row>
        <row r="42">
          <cell r="A42" t="str">
            <v>Yalí</v>
          </cell>
          <cell r="B42">
            <v>47</v>
          </cell>
          <cell r="C42">
            <v>5.538534056092387</v>
          </cell>
          <cell r="D42">
            <v>2</v>
          </cell>
          <cell r="E42">
            <v>1.9646365422396854</v>
          </cell>
          <cell r="F42">
            <v>1</v>
          </cell>
          <cell r="G42">
            <v>1.0857763300760044</v>
          </cell>
          <cell r="H42">
            <v>0</v>
          </cell>
          <cell r="I42">
            <v>0</v>
          </cell>
          <cell r="J42">
            <v>2</v>
          </cell>
          <cell r="K42">
            <v>2.4844720496894412</v>
          </cell>
          <cell r="L42">
            <v>3</v>
          </cell>
          <cell r="M42">
            <v>3.7831021437578816</v>
          </cell>
          <cell r="N42">
            <v>3</v>
          </cell>
          <cell r="O42">
            <v>4.2735042735042743</v>
          </cell>
        </row>
        <row r="43">
          <cell r="A43" t="str">
            <v>Yolombó</v>
          </cell>
          <cell r="B43">
            <v>125</v>
          </cell>
          <cell r="C43">
            <v>5.0384940948849204</v>
          </cell>
          <cell r="D43">
            <v>4</v>
          </cell>
          <cell r="E43">
            <v>1.6481252575195715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</v>
          </cell>
          <cell r="K43">
            <v>0.93984962406015038</v>
          </cell>
          <cell r="L43">
            <v>4</v>
          </cell>
          <cell r="M43">
            <v>1.7211703958691911</v>
          </cell>
          <cell r="N43">
            <v>3</v>
          </cell>
          <cell r="O43">
            <v>1.3729977116704806</v>
          </cell>
        </row>
        <row r="44">
          <cell r="A44" t="str">
            <v>OCCIDENTE</v>
          </cell>
          <cell r="B44">
            <v>1092</v>
          </cell>
          <cell r="C44">
            <v>5.4650278255995515</v>
          </cell>
          <cell r="D44">
            <v>35</v>
          </cell>
          <cell r="E44">
            <v>1.6743207041714505</v>
          </cell>
          <cell r="F44">
            <v>9</v>
          </cell>
          <cell r="G44">
            <v>0.45634317006388803</v>
          </cell>
          <cell r="H44">
            <v>6</v>
          </cell>
          <cell r="I44">
            <v>0.32644178454842215</v>
          </cell>
          <cell r="J44">
            <v>22</v>
          </cell>
          <cell r="K44">
            <v>1.1713342562027473</v>
          </cell>
          <cell r="L44">
            <v>30</v>
          </cell>
          <cell r="M44">
            <v>1.6450074025333115</v>
          </cell>
          <cell r="N44">
            <v>32</v>
          </cell>
          <cell r="O44">
            <v>1.8927071627136689</v>
          </cell>
        </row>
        <row r="45">
          <cell r="A45" t="str">
            <v>Abriaquí</v>
          </cell>
          <cell r="B45">
            <v>11</v>
          </cell>
          <cell r="C45">
            <v>5.4482417038137685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Anzá</v>
          </cell>
          <cell r="B46">
            <v>35</v>
          </cell>
          <cell r="C46">
            <v>4.6107232248715588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1.4144271570014144</v>
          </cell>
          <cell r="L46">
            <v>1</v>
          </cell>
          <cell r="M46">
            <v>1.524390243902439</v>
          </cell>
          <cell r="N46">
            <v>2</v>
          </cell>
          <cell r="O46">
            <v>3.0769230769230771</v>
          </cell>
        </row>
        <row r="47">
          <cell r="A47" t="str">
            <v>Armenia</v>
          </cell>
          <cell r="B47">
            <v>21</v>
          </cell>
          <cell r="C47">
            <v>5.2122114668652273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2.9325513196480939</v>
          </cell>
          <cell r="L47">
            <v>2</v>
          </cell>
          <cell r="M47">
            <v>5.4347826086956523</v>
          </cell>
          <cell r="N47">
            <v>0</v>
          </cell>
          <cell r="O47">
            <v>0</v>
          </cell>
        </row>
        <row r="48">
          <cell r="A48" t="str">
            <v>Buriticá</v>
          </cell>
          <cell r="B48">
            <v>41</v>
          </cell>
          <cell r="C48">
            <v>6.2777522584596541</v>
          </cell>
          <cell r="D48">
            <v>1</v>
          </cell>
          <cell r="E48">
            <v>1.4880952380952379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</v>
          </cell>
          <cell r="M48">
            <v>3.5211267605633805</v>
          </cell>
          <cell r="N48">
            <v>1</v>
          </cell>
          <cell r="O48">
            <v>1.7889087656529516</v>
          </cell>
        </row>
        <row r="49">
          <cell r="A49" t="str">
            <v>Caicedo</v>
          </cell>
          <cell r="B49">
            <v>44</v>
          </cell>
          <cell r="C49">
            <v>5.2821128451380552</v>
          </cell>
          <cell r="D49">
            <v>1</v>
          </cell>
          <cell r="E49">
            <v>0.99502487562189046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1.0570824524312896</v>
          </cell>
          <cell r="L49">
            <v>1</v>
          </cell>
          <cell r="M49">
            <v>1.3368983957219251</v>
          </cell>
          <cell r="N49">
            <v>1</v>
          </cell>
          <cell r="O49">
            <v>1.5037593984962407</v>
          </cell>
        </row>
        <row r="50">
          <cell r="A50" t="str">
            <v>Cañasgordas</v>
          </cell>
          <cell r="B50">
            <v>82</v>
          </cell>
          <cell r="C50">
            <v>4.8969841743804121</v>
          </cell>
          <cell r="D50">
            <v>1</v>
          </cell>
          <cell r="E50">
            <v>0.52056220718375845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0.66006600660066006</v>
          </cell>
          <cell r="N50">
            <v>3</v>
          </cell>
          <cell r="O50">
            <v>2.3584905660377355</v>
          </cell>
        </row>
        <row r="51">
          <cell r="A51" t="str">
            <v>Dabeiba</v>
          </cell>
          <cell r="B51">
            <v>113</v>
          </cell>
          <cell r="C51">
            <v>4.8757335174318257</v>
          </cell>
          <cell r="D51">
            <v>9</v>
          </cell>
          <cell r="E51">
            <v>3.2691609153650565</v>
          </cell>
          <cell r="F51">
            <v>1</v>
          </cell>
          <cell r="G51">
            <v>0.4203446826397646</v>
          </cell>
          <cell r="H51">
            <v>1</v>
          </cell>
          <cell r="I51">
            <v>0.46926325668700136</v>
          </cell>
          <cell r="J51">
            <v>3</v>
          </cell>
          <cell r="K51">
            <v>1.2140833670578712</v>
          </cell>
          <cell r="L51">
            <v>6</v>
          </cell>
          <cell r="M51">
            <v>3.0150753768844218</v>
          </cell>
          <cell r="N51">
            <v>9</v>
          </cell>
          <cell r="O51">
            <v>4.8648648648648649</v>
          </cell>
        </row>
        <row r="52">
          <cell r="A52" t="str">
            <v>Ebéjico</v>
          </cell>
          <cell r="B52">
            <v>88</v>
          </cell>
          <cell r="C52">
            <v>7.0360598065083559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0.90171325518485113</v>
          </cell>
          <cell r="J52">
            <v>0</v>
          </cell>
          <cell r="K52">
            <v>0</v>
          </cell>
          <cell r="L52">
            <v>2</v>
          </cell>
          <cell r="M52">
            <v>1.6934801016088061</v>
          </cell>
          <cell r="N52">
            <v>2</v>
          </cell>
          <cell r="O52">
            <v>1.7497812773403325</v>
          </cell>
        </row>
        <row r="53">
          <cell r="A53" t="str">
            <v>Frontino</v>
          </cell>
          <cell r="B53">
            <v>88</v>
          </cell>
          <cell r="C53">
            <v>5.4972513743128433</v>
          </cell>
          <cell r="D53">
            <v>7</v>
          </cell>
          <cell r="E53">
            <v>3.8695411829740189</v>
          </cell>
          <cell r="F53">
            <v>1</v>
          </cell>
          <cell r="G53">
            <v>0.58582308142940831</v>
          </cell>
          <cell r="H53">
            <v>0</v>
          </cell>
          <cell r="I53">
            <v>0</v>
          </cell>
          <cell r="J53">
            <v>2</v>
          </cell>
          <cell r="K53">
            <v>1.29366106080207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Giraldo</v>
          </cell>
          <cell r="B54">
            <v>22</v>
          </cell>
          <cell r="C54">
            <v>5.5110220440881763</v>
          </cell>
          <cell r="D54">
            <v>1</v>
          </cell>
          <cell r="E54">
            <v>2.4875621890547261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Heliconia</v>
          </cell>
          <cell r="B55">
            <v>41</v>
          </cell>
          <cell r="C55">
            <v>7.121764808059754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2.0661157024793391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Liborina</v>
          </cell>
          <cell r="B56">
            <v>67</v>
          </cell>
          <cell r="C56">
            <v>7.0098346934505127</v>
          </cell>
          <cell r="D56">
            <v>1</v>
          </cell>
          <cell r="E56">
            <v>1.2376237623762376</v>
          </cell>
          <cell r="F56">
            <v>0</v>
          </cell>
          <cell r="G56">
            <v>0</v>
          </cell>
          <cell r="H56">
            <v>4</v>
          </cell>
          <cell r="I56">
            <v>5.6022408963585431</v>
          </cell>
          <cell r="J56">
            <v>1</v>
          </cell>
          <cell r="K56">
            <v>1.0764262648008611</v>
          </cell>
          <cell r="L56">
            <v>1</v>
          </cell>
          <cell r="M56">
            <v>1.0515247108307044</v>
          </cell>
          <cell r="N56">
            <v>2</v>
          </cell>
          <cell r="O56">
            <v>2.1164021164021167</v>
          </cell>
        </row>
        <row r="57">
          <cell r="A57" t="str">
            <v>Olaya</v>
          </cell>
          <cell r="B57">
            <v>19</v>
          </cell>
          <cell r="C57">
            <v>0</v>
          </cell>
          <cell r="D57">
            <v>0</v>
          </cell>
          <cell r="E57">
            <v>0</v>
          </cell>
          <cell r="F57">
            <v>1</v>
          </cell>
          <cell r="G57">
            <v>3.1446540880503147</v>
          </cell>
          <cell r="H57">
            <v>0</v>
          </cell>
          <cell r="I57">
            <v>0</v>
          </cell>
          <cell r="J57">
            <v>1</v>
          </cell>
          <cell r="K57">
            <v>3.0581039755351682</v>
          </cell>
          <cell r="L57">
            <v>0</v>
          </cell>
          <cell r="M57">
            <v>0</v>
          </cell>
          <cell r="N57">
            <v>1</v>
          </cell>
          <cell r="O57">
            <v>3.2679738562091503</v>
          </cell>
        </row>
        <row r="58">
          <cell r="A58" t="str">
            <v>Peque</v>
          </cell>
          <cell r="B58">
            <v>33</v>
          </cell>
          <cell r="C58">
            <v>2.9466916688990086</v>
          </cell>
          <cell r="D58">
            <v>4</v>
          </cell>
          <cell r="E58">
            <v>3.4722222222222219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0.96061479346781942</v>
          </cell>
          <cell r="L58">
            <v>0</v>
          </cell>
          <cell r="M58">
            <v>0</v>
          </cell>
          <cell r="N58">
            <v>2</v>
          </cell>
          <cell r="O58">
            <v>2.0855057351407718</v>
          </cell>
        </row>
        <row r="59">
          <cell r="A59" t="str">
            <v>Sabanalarga</v>
          </cell>
          <cell r="B59">
            <v>56</v>
          </cell>
          <cell r="C59">
            <v>6.8367720669026983</v>
          </cell>
          <cell r="D59">
            <v>4</v>
          </cell>
          <cell r="E59">
            <v>4.0774719673802249</v>
          </cell>
          <cell r="F59">
            <v>1</v>
          </cell>
          <cell r="G59">
            <v>1.0845986984815619</v>
          </cell>
          <cell r="H59">
            <v>0</v>
          </cell>
          <cell r="I59">
            <v>0</v>
          </cell>
          <cell r="J59">
            <v>4</v>
          </cell>
          <cell r="K59">
            <v>4.9504950495049505</v>
          </cell>
          <cell r="L59">
            <v>2</v>
          </cell>
          <cell r="M59">
            <v>2.5062656641604009</v>
          </cell>
          <cell r="N59">
            <v>1</v>
          </cell>
          <cell r="O59">
            <v>1.5220700152207001</v>
          </cell>
        </row>
        <row r="60">
          <cell r="A60" t="str">
            <v>San Jerónimo</v>
          </cell>
          <cell r="B60">
            <v>78</v>
          </cell>
          <cell r="C60">
            <v>6.088517680118648</v>
          </cell>
          <cell r="D60">
            <v>2</v>
          </cell>
          <cell r="E60">
            <v>1.6611295681063123</v>
          </cell>
          <cell r="F60">
            <v>1</v>
          </cell>
          <cell r="G60">
            <v>0.85324232081911267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3</v>
          </cell>
          <cell r="M60">
            <v>2.5751072961373391</v>
          </cell>
          <cell r="N60">
            <v>3</v>
          </cell>
          <cell r="O60">
            <v>2.7777777777777777</v>
          </cell>
        </row>
        <row r="61">
          <cell r="A61" t="str">
            <v>Santa Fe de Antioquia</v>
          </cell>
          <cell r="B61">
            <v>160</v>
          </cell>
          <cell r="C61">
            <v>6.4244127685203773</v>
          </cell>
          <cell r="D61">
            <v>3</v>
          </cell>
          <cell r="E61">
            <v>1.1529592621060722</v>
          </cell>
          <cell r="F61">
            <v>1</v>
          </cell>
          <cell r="G61">
            <v>0.40420371867421179</v>
          </cell>
          <cell r="H61">
            <v>0</v>
          </cell>
          <cell r="I61">
            <v>0</v>
          </cell>
          <cell r="J61">
            <v>4</v>
          </cell>
          <cell r="K61">
            <v>1.8561484918793503</v>
          </cell>
          <cell r="L61">
            <v>4</v>
          </cell>
          <cell r="M61">
            <v>1.6927634363097757</v>
          </cell>
          <cell r="N61">
            <v>4</v>
          </cell>
          <cell r="O61">
            <v>1.9351717464925011</v>
          </cell>
        </row>
        <row r="62">
          <cell r="A62" t="str">
            <v>Sopetrán</v>
          </cell>
          <cell r="B62">
            <v>74</v>
          </cell>
          <cell r="C62">
            <v>4.9544724156400646</v>
          </cell>
          <cell r="D62">
            <v>1</v>
          </cell>
          <cell r="E62">
            <v>0.75357950263752826</v>
          </cell>
          <cell r="F62">
            <v>2</v>
          </cell>
          <cell r="G62">
            <v>1.4958863126402393</v>
          </cell>
          <cell r="H62">
            <v>0</v>
          </cell>
          <cell r="I62">
            <v>0</v>
          </cell>
          <cell r="J62">
            <v>1</v>
          </cell>
          <cell r="K62">
            <v>0.76335877862595414</v>
          </cell>
          <cell r="L62">
            <v>4</v>
          </cell>
          <cell r="M62">
            <v>2.8818443804034581</v>
          </cell>
          <cell r="N62">
            <v>1</v>
          </cell>
          <cell r="O62">
            <v>0.77399380804953566</v>
          </cell>
        </row>
        <row r="63">
          <cell r="A63" t="str">
            <v>Uramita</v>
          </cell>
          <cell r="B63">
            <v>19</v>
          </cell>
          <cell r="C63">
            <v>2.3111543607833593</v>
          </cell>
          <cell r="D63">
            <v>0</v>
          </cell>
          <cell r="E63">
            <v>0</v>
          </cell>
          <cell r="F63">
            <v>1</v>
          </cell>
          <cell r="G63">
            <v>1.2453300124533002</v>
          </cell>
          <cell r="H63">
            <v>0</v>
          </cell>
          <cell r="I63">
            <v>0</v>
          </cell>
          <cell r="J63">
            <v>1</v>
          </cell>
          <cell r="K63">
            <v>1.3071895424836601</v>
          </cell>
          <cell r="L63">
            <v>1</v>
          </cell>
          <cell r="M63">
            <v>1.4064697609001406</v>
          </cell>
          <cell r="N63">
            <v>0</v>
          </cell>
          <cell r="O63">
            <v>0</v>
          </cell>
        </row>
        <row r="64">
          <cell r="A64" t="str">
            <v>NORTE</v>
          </cell>
          <cell r="B64">
            <v>1219</v>
          </cell>
          <cell r="C64">
            <v>4.6219411394468839</v>
          </cell>
          <cell r="D64">
            <v>44</v>
          </cell>
          <cell r="E64">
            <v>1.6081283578816563</v>
          </cell>
          <cell r="F64">
            <v>4</v>
          </cell>
          <cell r="G64">
            <v>0.15167026883555151</v>
          </cell>
          <cell r="H64">
            <v>9</v>
          </cell>
          <cell r="I64">
            <v>0.35132919545614244</v>
          </cell>
          <cell r="J64">
            <v>35</v>
          </cell>
          <cell r="K64">
            <v>1.4254877204414937</v>
          </cell>
          <cell r="L64">
            <v>46</v>
          </cell>
          <cell r="M64">
            <v>1.8429487179487178</v>
          </cell>
          <cell r="N64">
            <v>36</v>
          </cell>
          <cell r="O64">
            <v>1.5861825872400424</v>
          </cell>
        </row>
        <row r="65">
          <cell r="A65" t="str">
            <v>Angostura</v>
          </cell>
          <cell r="B65">
            <v>56</v>
          </cell>
          <cell r="C65">
            <v>5.0273812730047576</v>
          </cell>
          <cell r="D65">
            <v>2</v>
          </cell>
          <cell r="E65">
            <v>1.5197568389057752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0.80840743734842357</v>
          </cell>
          <cell r="L65">
            <v>3</v>
          </cell>
          <cell r="M65">
            <v>2.9498525073746311</v>
          </cell>
          <cell r="N65">
            <v>1</v>
          </cell>
          <cell r="O65">
            <v>1.0582010582010584</v>
          </cell>
        </row>
        <row r="66">
          <cell r="A66" t="str">
            <v>Belmira</v>
          </cell>
          <cell r="B66">
            <v>33</v>
          </cell>
          <cell r="C66">
            <v>4.8</v>
          </cell>
          <cell r="D66">
            <v>4</v>
          </cell>
          <cell r="E66">
            <v>5.3835800807537009</v>
          </cell>
          <cell r="F66">
            <v>0</v>
          </cell>
          <cell r="G66">
            <v>0</v>
          </cell>
          <cell r="H66">
            <v>1</v>
          </cell>
          <cell r="I66">
            <v>1.5128593040847202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Briceño</v>
          </cell>
          <cell r="B67">
            <v>53</v>
          </cell>
          <cell r="C67">
            <v>6.1045841971895873</v>
          </cell>
          <cell r="D67">
            <v>1</v>
          </cell>
          <cell r="E67">
            <v>1.1049723756906078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2.5188916876574305</v>
          </cell>
          <cell r="L67">
            <v>4</v>
          </cell>
          <cell r="M67">
            <v>4.6893317702227426</v>
          </cell>
          <cell r="N67">
            <v>3</v>
          </cell>
          <cell r="O67">
            <v>4.0540540540540544</v>
          </cell>
        </row>
        <row r="68">
          <cell r="A68" t="str">
            <v>Campamento</v>
          </cell>
          <cell r="B68">
            <v>43</v>
          </cell>
          <cell r="C68">
            <v>4.7937569676700118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3</v>
          </cell>
          <cell r="K68">
            <v>3.7359900373599007</v>
          </cell>
          <cell r="L68">
            <v>0</v>
          </cell>
          <cell r="M68">
            <v>0</v>
          </cell>
          <cell r="N68">
            <v>1</v>
          </cell>
          <cell r="O68">
            <v>1.4245014245014245</v>
          </cell>
        </row>
        <row r="69">
          <cell r="A69" t="str">
            <v>Carolina</v>
          </cell>
          <cell r="B69">
            <v>31</v>
          </cell>
          <cell r="C69">
            <v>8.7274774774774766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3.7878787878787881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Donmatías</v>
          </cell>
          <cell r="B70">
            <v>91</v>
          </cell>
          <cell r="C70">
            <v>3.9208927571200825</v>
          </cell>
          <cell r="D70">
            <v>3</v>
          </cell>
          <cell r="E70">
            <v>1.371742112482853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3</v>
          </cell>
          <cell r="K70">
            <v>1.3723696248856359</v>
          </cell>
          <cell r="L70">
            <v>4</v>
          </cell>
          <cell r="M70">
            <v>1.7414018284719197</v>
          </cell>
          <cell r="N70">
            <v>3</v>
          </cell>
          <cell r="O70">
            <v>1.3876040703052728</v>
          </cell>
        </row>
        <row r="71">
          <cell r="A71" t="str">
            <v>Entrerríos</v>
          </cell>
          <cell r="B71">
            <v>40</v>
          </cell>
          <cell r="C71">
            <v>3.9032006245120998</v>
          </cell>
          <cell r="D71">
            <v>4</v>
          </cell>
          <cell r="E71">
            <v>4.2149631190727082</v>
          </cell>
          <cell r="F71">
            <v>0</v>
          </cell>
          <cell r="G71">
            <v>0</v>
          </cell>
          <cell r="H71">
            <v>1</v>
          </cell>
          <cell r="I71">
            <v>1.0471204188481678</v>
          </cell>
          <cell r="J71">
            <v>3</v>
          </cell>
          <cell r="K71">
            <v>3.4443168771526977</v>
          </cell>
          <cell r="L71">
            <v>1</v>
          </cell>
          <cell r="M71">
            <v>1.0672358591248667</v>
          </cell>
          <cell r="N71">
            <v>0</v>
          </cell>
          <cell r="O71">
            <v>0</v>
          </cell>
        </row>
        <row r="72">
          <cell r="A72" t="str">
            <v>Gómez Plata</v>
          </cell>
          <cell r="B72">
            <v>53</v>
          </cell>
          <cell r="C72">
            <v>4.041174227983225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</v>
          </cell>
          <cell r="M72">
            <v>1.7667844522968197</v>
          </cell>
          <cell r="N72">
            <v>3</v>
          </cell>
          <cell r="O72">
            <v>2.8818443804034581</v>
          </cell>
        </row>
        <row r="73">
          <cell r="A73" t="str">
            <v>Guadalupe</v>
          </cell>
          <cell r="B73">
            <v>18</v>
          </cell>
          <cell r="C73">
            <v>2.8512593061935689</v>
          </cell>
          <cell r="D73">
            <v>1</v>
          </cell>
          <cell r="E73">
            <v>1.9379844961240309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Ituango</v>
          </cell>
          <cell r="B74">
            <v>130</v>
          </cell>
          <cell r="C74">
            <v>6.4124697874019638</v>
          </cell>
          <cell r="D74">
            <v>4</v>
          </cell>
          <cell r="E74">
            <v>1.4529604068289139</v>
          </cell>
          <cell r="F74">
            <v>2</v>
          </cell>
          <cell r="G74">
            <v>0.80353555644837282</v>
          </cell>
          <cell r="H74">
            <v>1</v>
          </cell>
          <cell r="I74">
            <v>0.45289855072463769</v>
          </cell>
          <cell r="J74">
            <v>1</v>
          </cell>
          <cell r="K74">
            <v>0.49726504226752855</v>
          </cell>
          <cell r="L74">
            <v>10</v>
          </cell>
          <cell r="M74">
            <v>5.5493895671476139</v>
          </cell>
          <cell r="N74">
            <v>5</v>
          </cell>
          <cell r="O74">
            <v>3.3783783783783785</v>
          </cell>
        </row>
        <row r="75">
          <cell r="A75" t="str">
            <v>San Andrés de Cuerquia</v>
          </cell>
          <cell r="B75">
            <v>34</v>
          </cell>
          <cell r="C75">
            <v>5.6440903054448874</v>
          </cell>
          <cell r="D75">
            <v>1</v>
          </cell>
          <cell r="E75">
            <v>1.6528925619834711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</v>
          </cell>
          <cell r="K75">
            <v>1.8587360594795539</v>
          </cell>
          <cell r="L75">
            <v>4</v>
          </cell>
          <cell r="M75">
            <v>7.6775431861804222</v>
          </cell>
          <cell r="N75">
            <v>1</v>
          </cell>
          <cell r="O75">
            <v>2.1231422505307855</v>
          </cell>
        </row>
        <row r="76">
          <cell r="A76" t="str">
            <v>San José de La Montaña</v>
          </cell>
          <cell r="B76">
            <v>19</v>
          </cell>
          <cell r="C76">
            <v>5.5865921787709496</v>
          </cell>
          <cell r="D76">
            <v>1</v>
          </cell>
          <cell r="E76">
            <v>2.5445292620865141</v>
          </cell>
          <cell r="F76">
            <v>1</v>
          </cell>
          <cell r="G76">
            <v>2.512562814070352</v>
          </cell>
          <cell r="H76">
            <v>0</v>
          </cell>
          <cell r="I76">
            <v>0</v>
          </cell>
          <cell r="J76">
            <v>2</v>
          </cell>
          <cell r="K76">
            <v>5.9523809523809517</v>
          </cell>
          <cell r="L76">
            <v>1</v>
          </cell>
          <cell r="M76">
            <v>3.3670033670033668</v>
          </cell>
          <cell r="N76">
            <v>0</v>
          </cell>
          <cell r="O76">
            <v>0</v>
          </cell>
        </row>
        <row r="77">
          <cell r="A77" t="str">
            <v>San Pedro de Los Milagros</v>
          </cell>
          <cell r="B77">
            <v>105</v>
          </cell>
          <cell r="C77">
            <v>3.8163777123541598</v>
          </cell>
          <cell r="D77">
            <v>3</v>
          </cell>
          <cell r="E77">
            <v>1.142857142857143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</v>
          </cell>
          <cell r="K77">
            <v>1.2053033346725592</v>
          </cell>
          <cell r="L77">
            <v>1</v>
          </cell>
          <cell r="M77">
            <v>0.37257824143070045</v>
          </cell>
          <cell r="N77">
            <v>3</v>
          </cell>
          <cell r="O77">
            <v>1.1569610489780178</v>
          </cell>
        </row>
        <row r="78">
          <cell r="A78" t="str">
            <v>Santa Rosa de Osos</v>
          </cell>
          <cell r="B78">
            <v>158</v>
          </cell>
          <cell r="C78">
            <v>4.3230819743898437</v>
          </cell>
          <cell r="D78">
            <v>6</v>
          </cell>
          <cell r="E78">
            <v>1.8354236769654328</v>
          </cell>
          <cell r="F78">
            <v>1</v>
          </cell>
          <cell r="G78">
            <v>0.30193236714975846</v>
          </cell>
          <cell r="H78">
            <v>2</v>
          </cell>
          <cell r="I78">
            <v>0.6007810153199159</v>
          </cell>
          <cell r="J78">
            <v>5</v>
          </cell>
          <cell r="K78">
            <v>1.4526438117373619</v>
          </cell>
          <cell r="L78">
            <v>4</v>
          </cell>
          <cell r="M78">
            <v>1.1464603038119805</v>
          </cell>
          <cell r="N78">
            <v>4</v>
          </cell>
          <cell r="O78">
            <v>1.195814648729447</v>
          </cell>
        </row>
        <row r="79">
          <cell r="A79" t="str">
            <v>Toledo</v>
          </cell>
          <cell r="B79">
            <v>31</v>
          </cell>
          <cell r="C79">
            <v>4.7313797313797314</v>
          </cell>
          <cell r="D79">
            <v>1</v>
          </cell>
          <cell r="E79">
            <v>1.3140604467805519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1.8181818181818181</v>
          </cell>
          <cell r="N79">
            <v>1</v>
          </cell>
          <cell r="O79">
            <v>2.0325203252032522</v>
          </cell>
        </row>
        <row r="80">
          <cell r="A80" t="str">
            <v>Valdivia</v>
          </cell>
          <cell r="B80">
            <v>94</v>
          </cell>
          <cell r="C80">
            <v>4.0286289804140063</v>
          </cell>
          <cell r="D80">
            <v>6</v>
          </cell>
          <cell r="E80">
            <v>2.0140986908358509</v>
          </cell>
          <cell r="F80">
            <v>0</v>
          </cell>
          <cell r="G80">
            <v>0</v>
          </cell>
          <cell r="H80">
            <v>3</v>
          </cell>
          <cell r="I80">
            <v>1.2300123001230012</v>
          </cell>
          <cell r="J80">
            <v>3</v>
          </cell>
          <cell r="K80">
            <v>1.2626262626262628</v>
          </cell>
          <cell r="L80">
            <v>8</v>
          </cell>
          <cell r="M80">
            <v>3.3347228011671532</v>
          </cell>
          <cell r="N80">
            <v>3</v>
          </cell>
          <cell r="O80">
            <v>1.46484375</v>
          </cell>
        </row>
        <row r="81">
          <cell r="A81" t="str">
            <v>Yarumal</v>
          </cell>
          <cell r="B81">
            <v>230</v>
          </cell>
          <cell r="C81">
            <v>4.7921658506094378</v>
          </cell>
          <cell r="D81">
            <v>7</v>
          </cell>
          <cell r="E81">
            <v>1.3972055888223553</v>
          </cell>
          <cell r="F81">
            <v>0</v>
          </cell>
          <cell r="G81">
            <v>0</v>
          </cell>
          <cell r="H81">
            <v>1</v>
          </cell>
          <cell r="I81">
            <v>0.20538098172109262</v>
          </cell>
          <cell r="J81">
            <v>7</v>
          </cell>
          <cell r="K81">
            <v>1.5938069216757742</v>
          </cell>
          <cell r="L81">
            <v>3</v>
          </cell>
          <cell r="M81">
            <v>0.63613231552162852</v>
          </cell>
          <cell r="N81">
            <v>8</v>
          </cell>
          <cell r="O81">
            <v>1.9579050416054824</v>
          </cell>
        </row>
        <row r="82">
          <cell r="A82" t="str">
            <v>ORIENTE</v>
          </cell>
          <cell r="B82">
            <v>3036</v>
          </cell>
          <cell r="C82">
            <v>5.1382904183407856</v>
          </cell>
          <cell r="D82">
            <v>91</v>
          </cell>
          <cell r="E82">
            <v>1.7197717050308048</v>
          </cell>
          <cell r="F82">
            <v>6</v>
          </cell>
          <cell r="G82">
            <v>0.11453223127875237</v>
          </cell>
          <cell r="H82">
            <v>11</v>
          </cell>
          <cell r="I82">
            <v>0.21057870857821084</v>
          </cell>
          <cell r="J82">
            <v>59</v>
          </cell>
          <cell r="K82">
            <v>1.1669765417935836</v>
          </cell>
          <cell r="L82">
            <v>59</v>
          </cell>
          <cell r="M82">
            <v>1.0962467484206615</v>
          </cell>
          <cell r="N82">
            <v>64</v>
          </cell>
          <cell r="O82">
            <v>1.2469070859391744</v>
          </cell>
        </row>
        <row r="83">
          <cell r="A83" t="str">
            <v>Abejorral</v>
          </cell>
          <cell r="B83">
            <v>118</v>
          </cell>
          <cell r="C83">
            <v>6.1793045664013411</v>
          </cell>
          <cell r="D83">
            <v>2</v>
          </cell>
          <cell r="E83">
            <v>1.1689070718877848</v>
          </cell>
          <cell r="F83">
            <v>0</v>
          </cell>
          <cell r="G83">
            <v>0</v>
          </cell>
          <cell r="H83">
            <v>1</v>
          </cell>
          <cell r="I83">
            <v>0.65274151436031336</v>
          </cell>
          <cell r="J83">
            <v>2</v>
          </cell>
          <cell r="K83">
            <v>1.3315579227696406</v>
          </cell>
          <cell r="L83">
            <v>1</v>
          </cell>
          <cell r="M83">
            <v>0.65659881812212728</v>
          </cell>
          <cell r="N83">
            <v>0</v>
          </cell>
          <cell r="O83">
            <v>0</v>
          </cell>
        </row>
        <row r="84">
          <cell r="A84" t="str">
            <v>Alejandría</v>
          </cell>
          <cell r="B84">
            <v>19</v>
          </cell>
          <cell r="C84">
            <v>5.599764220453876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Argelia</v>
          </cell>
          <cell r="B85">
            <v>42</v>
          </cell>
          <cell r="C85">
            <v>4.9845715642060293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4</v>
          </cell>
          <cell r="K85">
            <v>5.2631578947368416</v>
          </cell>
          <cell r="L85">
            <v>0</v>
          </cell>
          <cell r="M85">
            <v>0</v>
          </cell>
          <cell r="N85">
            <v>1</v>
          </cell>
          <cell r="O85">
            <v>1.680672268907563</v>
          </cell>
        </row>
        <row r="86">
          <cell r="A86" t="str">
            <v>Cocorná</v>
          </cell>
          <cell r="B86">
            <v>92</v>
          </cell>
          <cell r="C86">
            <v>6.1559049849447982</v>
          </cell>
          <cell r="D86">
            <v>2</v>
          </cell>
          <cell r="E86">
            <v>1.6012810248198557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</v>
          </cell>
          <cell r="O86">
            <v>1.9940179461615153</v>
          </cell>
        </row>
        <row r="87">
          <cell r="A87" t="str">
            <v>Concepción</v>
          </cell>
          <cell r="B87">
            <v>27</v>
          </cell>
          <cell r="C87">
            <v>8.2216808769792937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</v>
          </cell>
          <cell r="M87">
            <v>4.0816326530612246</v>
          </cell>
          <cell r="N87">
            <v>2</v>
          </cell>
          <cell r="O87">
            <v>8.6206896551724128</v>
          </cell>
        </row>
        <row r="88">
          <cell r="A88" t="str">
            <v>El Carmen de Viboral</v>
          </cell>
          <cell r="B88">
            <v>186</v>
          </cell>
          <cell r="C88">
            <v>3.8818741521444227</v>
          </cell>
          <cell r="D88">
            <v>9</v>
          </cell>
          <cell r="E88">
            <v>1.8469115534578289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3</v>
          </cell>
          <cell r="K88">
            <v>0.68634179821551133</v>
          </cell>
          <cell r="L88">
            <v>2</v>
          </cell>
          <cell r="M88">
            <v>0.42408821034775235</v>
          </cell>
          <cell r="N88">
            <v>3</v>
          </cell>
          <cell r="O88">
            <v>0.67069081153588195</v>
          </cell>
        </row>
        <row r="89">
          <cell r="A89" t="str">
            <v>El Peñol</v>
          </cell>
          <cell r="B89">
            <v>115</v>
          </cell>
          <cell r="C89">
            <v>7.277559802556639</v>
          </cell>
          <cell r="D89">
            <v>5</v>
          </cell>
          <cell r="E89">
            <v>3.2216494845360821</v>
          </cell>
          <cell r="F89">
            <v>0</v>
          </cell>
          <cell r="G89">
            <v>0</v>
          </cell>
          <cell r="H89">
            <v>1</v>
          </cell>
          <cell r="I89">
            <v>0.7178750897343863</v>
          </cell>
          <cell r="J89">
            <v>5</v>
          </cell>
          <cell r="K89">
            <v>3.4411562284927735</v>
          </cell>
          <cell r="L89">
            <v>3</v>
          </cell>
          <cell r="M89">
            <v>2.0229265003371544</v>
          </cell>
          <cell r="N89">
            <v>2</v>
          </cell>
          <cell r="O89">
            <v>1.5337423312883436</v>
          </cell>
        </row>
        <row r="90">
          <cell r="A90" t="str">
            <v>El Retiro</v>
          </cell>
          <cell r="B90">
            <v>83</v>
          </cell>
          <cell r="C90">
            <v>4.2548828625621571</v>
          </cell>
          <cell r="D90">
            <v>5</v>
          </cell>
          <cell r="E90">
            <v>3.0030030030030028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2</v>
          </cell>
          <cell r="K90">
            <v>1.2195121951219512</v>
          </cell>
          <cell r="L90">
            <v>1</v>
          </cell>
          <cell r="M90">
            <v>0.56242969628796402</v>
          </cell>
          <cell r="N90">
            <v>0</v>
          </cell>
          <cell r="O90">
            <v>0</v>
          </cell>
        </row>
        <row r="91">
          <cell r="A91" t="str">
            <v>El Santuario</v>
          </cell>
          <cell r="B91">
            <v>155</v>
          </cell>
          <cell r="C91">
            <v>5.6916241324863215</v>
          </cell>
          <cell r="D91">
            <v>8</v>
          </cell>
          <cell r="E91">
            <v>3.5938903863432166</v>
          </cell>
          <cell r="F91">
            <v>1</v>
          </cell>
          <cell r="G91">
            <v>0.45351473922902497</v>
          </cell>
          <cell r="H91">
            <v>0</v>
          </cell>
          <cell r="I91">
            <v>0</v>
          </cell>
          <cell r="J91">
            <v>3</v>
          </cell>
          <cell r="K91">
            <v>1.3309671694764862</v>
          </cell>
          <cell r="L91">
            <v>1</v>
          </cell>
          <cell r="M91">
            <v>0.42662116040955633</v>
          </cell>
          <cell r="N91">
            <v>2</v>
          </cell>
          <cell r="O91">
            <v>0.87412587412587417</v>
          </cell>
        </row>
        <row r="92">
          <cell r="A92" t="str">
            <v>Granada</v>
          </cell>
          <cell r="B92">
            <v>56</v>
          </cell>
          <cell r="C92">
            <v>5.6720348424997464</v>
          </cell>
          <cell r="D92">
            <v>2</v>
          </cell>
          <cell r="E92">
            <v>2.190580503833516</v>
          </cell>
          <cell r="F92">
            <v>0</v>
          </cell>
          <cell r="G92">
            <v>0</v>
          </cell>
          <cell r="H92">
            <v>1</v>
          </cell>
          <cell r="I92">
            <v>1.2315270935960592</v>
          </cell>
          <cell r="J92">
            <v>1</v>
          </cell>
          <cell r="K92">
            <v>1.1764705882352939</v>
          </cell>
          <cell r="L92">
            <v>1</v>
          </cell>
          <cell r="M92">
            <v>1.1467889908256881</v>
          </cell>
          <cell r="N92">
            <v>1</v>
          </cell>
          <cell r="O92">
            <v>1.1820330969267139</v>
          </cell>
        </row>
        <row r="93">
          <cell r="A93" t="str">
            <v>Guarne</v>
          </cell>
          <cell r="B93">
            <v>236</v>
          </cell>
          <cell r="C93">
            <v>4.7645004340540646</v>
          </cell>
          <cell r="D93">
            <v>3</v>
          </cell>
          <cell r="E93">
            <v>0.64239828693790146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2</v>
          </cell>
          <cell r="K93">
            <v>0.46739892498247254</v>
          </cell>
          <cell r="L93">
            <v>5</v>
          </cell>
          <cell r="M93">
            <v>1.101079057476327</v>
          </cell>
          <cell r="N93">
            <v>8</v>
          </cell>
          <cell r="O93">
            <v>1.8445930366612866</v>
          </cell>
        </row>
        <row r="94">
          <cell r="A94" t="str">
            <v>Guatapé</v>
          </cell>
          <cell r="B94">
            <v>44</v>
          </cell>
          <cell r="C94">
            <v>8.5155796400232244</v>
          </cell>
          <cell r="D94">
            <v>2</v>
          </cell>
          <cell r="E94">
            <v>4.7393364928909953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</v>
          </cell>
          <cell r="K94">
            <v>2.3419203747072599</v>
          </cell>
          <cell r="L94">
            <v>5</v>
          </cell>
          <cell r="M94">
            <v>11.547344110854503</v>
          </cell>
          <cell r="N94">
            <v>0</v>
          </cell>
          <cell r="O94">
            <v>0</v>
          </cell>
        </row>
        <row r="95">
          <cell r="A95" t="str">
            <v>La Ceja</v>
          </cell>
          <cell r="B95">
            <v>291</v>
          </cell>
          <cell r="C95">
            <v>5.3895875391254426</v>
          </cell>
          <cell r="D95">
            <v>9</v>
          </cell>
          <cell r="E95">
            <v>1.9637791839406502</v>
          </cell>
          <cell r="F95">
            <v>0</v>
          </cell>
          <cell r="G95">
            <v>0</v>
          </cell>
          <cell r="H95">
            <v>1</v>
          </cell>
          <cell r="I95">
            <v>0.21168501270110077</v>
          </cell>
          <cell r="J95">
            <v>7</v>
          </cell>
          <cell r="K95">
            <v>1.4783526927138331</v>
          </cell>
          <cell r="L95">
            <v>8</v>
          </cell>
          <cell r="M95">
            <v>1.5446997489862908</v>
          </cell>
          <cell r="N95">
            <v>1</v>
          </cell>
          <cell r="O95">
            <v>0.19980019980019981</v>
          </cell>
        </row>
        <row r="96">
          <cell r="A96" t="str">
            <v>La Unión</v>
          </cell>
          <cell r="B96">
            <v>93</v>
          </cell>
          <cell r="C96">
            <v>4.8126681846408603</v>
          </cell>
          <cell r="D96">
            <v>2</v>
          </cell>
          <cell r="E96">
            <v>1.0893246187363836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</v>
          </cell>
          <cell r="M96">
            <v>0.5580357142857143</v>
          </cell>
          <cell r="N96">
            <v>0</v>
          </cell>
          <cell r="O96">
            <v>0</v>
          </cell>
        </row>
        <row r="97">
          <cell r="A97" t="str">
            <v>Marinilla</v>
          </cell>
          <cell r="B97">
            <v>254</v>
          </cell>
          <cell r="C97">
            <v>4.6181818181818182</v>
          </cell>
          <cell r="D97">
            <v>9</v>
          </cell>
          <cell r="E97">
            <v>1.6672841793256763</v>
          </cell>
          <cell r="F97">
            <v>2</v>
          </cell>
          <cell r="G97">
            <v>0.36907178446207789</v>
          </cell>
          <cell r="H97">
            <v>0</v>
          </cell>
          <cell r="I97">
            <v>0</v>
          </cell>
          <cell r="J97">
            <v>3</v>
          </cell>
          <cell r="K97">
            <v>0.61112242819311469</v>
          </cell>
          <cell r="L97">
            <v>2</v>
          </cell>
          <cell r="M97">
            <v>0.37264766163592322</v>
          </cell>
          <cell r="N97">
            <v>3</v>
          </cell>
          <cell r="O97">
            <v>0.59311981020166082</v>
          </cell>
        </row>
        <row r="98">
          <cell r="A98" t="str">
            <v>Nariño</v>
          </cell>
          <cell r="B98">
            <v>40</v>
          </cell>
          <cell r="C98">
            <v>2.2616759018432657</v>
          </cell>
          <cell r="D98">
            <v>1</v>
          </cell>
          <cell r="E98">
            <v>0.53361792956243337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Rionegro</v>
          </cell>
          <cell r="B99">
            <v>651</v>
          </cell>
          <cell r="C99">
            <v>5.2407441695714834</v>
          </cell>
          <cell r="D99">
            <v>13</v>
          </cell>
          <cell r="E99">
            <v>1.2871287128712872</v>
          </cell>
          <cell r="F99">
            <v>1</v>
          </cell>
          <cell r="G99">
            <v>9.8522167487684734E-2</v>
          </cell>
          <cell r="H99">
            <v>4</v>
          </cell>
          <cell r="I99">
            <v>0.38004750593824227</v>
          </cell>
          <cell r="J99">
            <v>12</v>
          </cell>
          <cell r="K99">
            <v>1.1529592621060722</v>
          </cell>
          <cell r="L99">
            <v>14</v>
          </cell>
          <cell r="M99">
            <v>1.2323943661971832</v>
          </cell>
          <cell r="N99">
            <v>27</v>
          </cell>
          <cell r="O99">
            <v>2.4666544856568611</v>
          </cell>
        </row>
        <row r="100">
          <cell r="A100" t="str">
            <v>San Carlos</v>
          </cell>
          <cell r="B100">
            <v>75</v>
          </cell>
          <cell r="C100">
            <v>4.6552045186518525</v>
          </cell>
          <cell r="D100">
            <v>4</v>
          </cell>
          <cell r="E100">
            <v>2.7359781121751023</v>
          </cell>
          <cell r="F100">
            <v>1</v>
          </cell>
          <cell r="G100">
            <v>0.67796610169491534</v>
          </cell>
          <cell r="H100">
            <v>1</v>
          </cell>
          <cell r="I100">
            <v>0.70077084793272593</v>
          </cell>
          <cell r="J100">
            <v>2</v>
          </cell>
          <cell r="K100">
            <v>1.669449081803005</v>
          </cell>
          <cell r="L100">
            <v>3</v>
          </cell>
          <cell r="M100">
            <v>2.4135156878519708</v>
          </cell>
          <cell r="N100">
            <v>0</v>
          </cell>
          <cell r="O100">
            <v>0</v>
          </cell>
        </row>
        <row r="101">
          <cell r="A101" t="str">
            <v>San Francisco</v>
          </cell>
          <cell r="B101">
            <v>28</v>
          </cell>
          <cell r="C101">
            <v>5.4698183238913849</v>
          </cell>
          <cell r="D101">
            <v>1</v>
          </cell>
          <cell r="E101">
            <v>1.9342359767891684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2.5</v>
          </cell>
        </row>
        <row r="102">
          <cell r="A102" t="str">
            <v>San Luis</v>
          </cell>
          <cell r="B102">
            <v>76</v>
          </cell>
          <cell r="C102">
            <v>6.9539756610851864</v>
          </cell>
          <cell r="D102">
            <v>2</v>
          </cell>
          <cell r="E102">
            <v>1.9286403085824495</v>
          </cell>
          <cell r="F102">
            <v>1</v>
          </cell>
          <cell r="G102">
            <v>0.9624639076034649</v>
          </cell>
          <cell r="H102">
            <v>1</v>
          </cell>
          <cell r="I102">
            <v>0.99601593625498008</v>
          </cell>
          <cell r="J102">
            <v>3</v>
          </cell>
          <cell r="K102">
            <v>3.2930845225027441</v>
          </cell>
          <cell r="L102">
            <v>7</v>
          </cell>
          <cell r="M102">
            <v>7.4866310160427805</v>
          </cell>
          <cell r="N102">
            <v>1</v>
          </cell>
          <cell r="O102">
            <v>1.1454753722794961</v>
          </cell>
        </row>
        <row r="103">
          <cell r="A103" t="str">
            <v>San Rafael</v>
          </cell>
          <cell r="B103">
            <v>53</v>
          </cell>
          <cell r="C103">
            <v>4.1168246077365236</v>
          </cell>
          <cell r="D103">
            <v>2</v>
          </cell>
          <cell r="E103">
            <v>1.9193857965451055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0.93283582089552242</v>
          </cell>
          <cell r="L103">
            <v>0</v>
          </cell>
          <cell r="M103">
            <v>0</v>
          </cell>
          <cell r="N103">
            <v>2</v>
          </cell>
          <cell r="O103">
            <v>2.0202020202020203</v>
          </cell>
        </row>
        <row r="104">
          <cell r="A104" t="str">
            <v>San Vicente</v>
          </cell>
          <cell r="B104">
            <v>104</v>
          </cell>
          <cell r="C104">
            <v>6.2152632522560207</v>
          </cell>
          <cell r="D104">
            <v>3</v>
          </cell>
          <cell r="E104">
            <v>2.2222222222222223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</v>
          </cell>
          <cell r="K104">
            <v>1.4388489208633093</v>
          </cell>
          <cell r="L104">
            <v>1</v>
          </cell>
          <cell r="M104">
            <v>0.67934782608695654</v>
          </cell>
          <cell r="N104">
            <v>1</v>
          </cell>
          <cell r="O104">
            <v>0.71174377224199292</v>
          </cell>
        </row>
        <row r="105">
          <cell r="A105" t="str">
            <v>Sonsón</v>
          </cell>
          <cell r="B105">
            <v>198</v>
          </cell>
          <cell r="C105">
            <v>5.7067097071708552</v>
          </cell>
          <cell r="D105">
            <v>7</v>
          </cell>
          <cell r="E105">
            <v>2.348993288590604</v>
          </cell>
          <cell r="F105">
            <v>0</v>
          </cell>
          <cell r="G105">
            <v>0</v>
          </cell>
          <cell r="H105">
            <v>1</v>
          </cell>
          <cell r="I105">
            <v>0.31496062992125984</v>
          </cell>
          <cell r="J105">
            <v>6</v>
          </cell>
          <cell r="K105">
            <v>2.018842530282638</v>
          </cell>
          <cell r="L105">
            <v>3</v>
          </cell>
          <cell r="M105">
            <v>0.89686098654708524</v>
          </cell>
          <cell r="N105">
            <v>7</v>
          </cell>
          <cell r="O105">
            <v>2.1909233176838812</v>
          </cell>
        </row>
        <row r="106">
          <cell r="A106" t="str">
            <v>SUROESTE</v>
          </cell>
          <cell r="B106">
            <v>2156</v>
          </cell>
          <cell r="C106">
            <v>5.711530616029374</v>
          </cell>
          <cell r="D106">
            <v>34</v>
          </cell>
          <cell r="E106">
            <v>0.96440221245213453</v>
          </cell>
          <cell r="F106">
            <v>4</v>
          </cell>
          <cell r="G106">
            <v>0.11481385803266454</v>
          </cell>
          <cell r="H106">
            <v>12</v>
          </cell>
          <cell r="I106">
            <v>0.34741321907298572</v>
          </cell>
          <cell r="J106">
            <v>37</v>
          </cell>
          <cell r="K106">
            <v>1.1500683824443616</v>
          </cell>
          <cell r="L106">
            <v>69</v>
          </cell>
          <cell r="M106">
            <v>2.0469918120327519</v>
          </cell>
          <cell r="N106">
            <v>83</v>
          </cell>
          <cell r="O106">
            <v>2.5729253851638303</v>
          </cell>
        </row>
        <row r="107">
          <cell r="A107" t="str">
            <v>Amagá</v>
          </cell>
          <cell r="B107">
            <v>159</v>
          </cell>
          <cell r="C107">
            <v>5.3035356904603068</v>
          </cell>
          <cell r="D107">
            <v>3</v>
          </cell>
          <cell r="E107">
            <v>1.0733452593917709</v>
          </cell>
          <cell r="F107">
            <v>0</v>
          </cell>
          <cell r="G107">
            <v>0</v>
          </cell>
          <cell r="H107">
            <v>1</v>
          </cell>
          <cell r="I107">
            <v>0.35612535612535612</v>
          </cell>
          <cell r="J107">
            <v>1</v>
          </cell>
          <cell r="K107">
            <v>0.39432176656151419</v>
          </cell>
          <cell r="L107">
            <v>3</v>
          </cell>
          <cell r="M107">
            <v>1.0323468685478321</v>
          </cell>
          <cell r="N107">
            <v>8</v>
          </cell>
          <cell r="O107">
            <v>2.9973772948669914</v>
          </cell>
        </row>
        <row r="108">
          <cell r="A108" t="str">
            <v>Andes</v>
          </cell>
          <cell r="B108">
            <v>244</v>
          </cell>
          <cell r="C108">
            <v>5.2336929709787432</v>
          </cell>
          <cell r="D108">
            <v>5</v>
          </cell>
          <cell r="E108">
            <v>1.142334932602239</v>
          </cell>
          <cell r="F108">
            <v>1</v>
          </cell>
          <cell r="G108">
            <v>0.23234200743494424</v>
          </cell>
          <cell r="H108">
            <v>1</v>
          </cell>
          <cell r="I108">
            <v>0.23180343069077422</v>
          </cell>
          <cell r="J108">
            <v>3</v>
          </cell>
          <cell r="K108">
            <v>0.75471698113207542</v>
          </cell>
          <cell r="L108">
            <v>7</v>
          </cell>
          <cell r="M108">
            <v>1.643578304766377</v>
          </cell>
          <cell r="N108">
            <v>9</v>
          </cell>
          <cell r="O108">
            <v>2.0905923344947737</v>
          </cell>
        </row>
        <row r="109">
          <cell r="A109" t="str">
            <v>Angelópolis</v>
          </cell>
          <cell r="B109">
            <v>53</v>
          </cell>
          <cell r="C109">
            <v>5.7508680555555562</v>
          </cell>
          <cell r="D109">
            <v>1</v>
          </cell>
          <cell r="E109">
            <v>1.4064697609001406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</v>
          </cell>
          <cell r="M109">
            <v>2.6809651474530831</v>
          </cell>
          <cell r="N109">
            <v>7</v>
          </cell>
          <cell r="O109">
            <v>9.5238095238095255</v>
          </cell>
        </row>
        <row r="110">
          <cell r="A110" t="str">
            <v>Betania</v>
          </cell>
          <cell r="B110">
            <v>55</v>
          </cell>
          <cell r="C110">
            <v>6.0579358960237908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2</v>
          </cell>
          <cell r="K110">
            <v>2.4844720496894412</v>
          </cell>
          <cell r="L110">
            <v>4</v>
          </cell>
          <cell r="M110">
            <v>4.6029919447640966</v>
          </cell>
          <cell r="N110">
            <v>5</v>
          </cell>
          <cell r="O110">
            <v>6.0024009603841542</v>
          </cell>
        </row>
        <row r="111">
          <cell r="A111" t="str">
            <v>Betulia</v>
          </cell>
          <cell r="B111">
            <v>89</v>
          </cell>
          <cell r="C111">
            <v>5.0387816339240219</v>
          </cell>
          <cell r="D111">
            <v>4</v>
          </cell>
          <cell r="E111">
            <v>2.1965952773201538</v>
          </cell>
          <cell r="F111">
            <v>0</v>
          </cell>
          <cell r="G111">
            <v>0</v>
          </cell>
          <cell r="H111">
            <v>1</v>
          </cell>
          <cell r="I111">
            <v>0.56529112492933853</v>
          </cell>
          <cell r="J111">
            <v>4</v>
          </cell>
          <cell r="K111">
            <v>2.574002574002574</v>
          </cell>
          <cell r="L111">
            <v>7</v>
          </cell>
          <cell r="M111">
            <v>4.1128084606345476</v>
          </cell>
          <cell r="N111">
            <v>2</v>
          </cell>
          <cell r="O111">
            <v>1.1947431302270011</v>
          </cell>
        </row>
        <row r="112">
          <cell r="A112" t="str">
            <v>Caramanta</v>
          </cell>
          <cell r="B112">
            <v>31</v>
          </cell>
          <cell r="C112">
            <v>5.8259725615485811</v>
          </cell>
          <cell r="D112">
            <v>1</v>
          </cell>
          <cell r="E112">
            <v>2.347417840375587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2.5252525252525255</v>
          </cell>
          <cell r="L112">
            <v>0</v>
          </cell>
          <cell r="M112">
            <v>0</v>
          </cell>
          <cell r="N112">
            <v>3</v>
          </cell>
          <cell r="O112">
            <v>8.1743869209809255</v>
          </cell>
        </row>
        <row r="113">
          <cell r="A113" t="str">
            <v>Ciudad Bolívar</v>
          </cell>
          <cell r="B113">
            <v>183</v>
          </cell>
          <cell r="C113">
            <v>6.8212315491277771</v>
          </cell>
          <cell r="D113">
            <v>1</v>
          </cell>
          <cell r="E113">
            <v>0.38550501156515032</v>
          </cell>
          <cell r="F113">
            <v>0</v>
          </cell>
          <cell r="G113">
            <v>0</v>
          </cell>
          <cell r="H113">
            <v>2</v>
          </cell>
          <cell r="I113">
            <v>0.80224628961091049</v>
          </cell>
          <cell r="J113">
            <v>2</v>
          </cell>
          <cell r="K113">
            <v>0.82850041425020704</v>
          </cell>
          <cell r="L113">
            <v>7</v>
          </cell>
          <cell r="M113">
            <v>2.7944111776447107</v>
          </cell>
          <cell r="N113">
            <v>5</v>
          </cell>
          <cell r="O113">
            <v>2.1008403361344539</v>
          </cell>
        </row>
        <row r="114">
          <cell r="A114" t="str">
            <v>Concordia</v>
          </cell>
          <cell r="B114">
            <v>102</v>
          </cell>
          <cell r="C114">
            <v>4.9814416878296539</v>
          </cell>
          <cell r="D114">
            <v>2</v>
          </cell>
          <cell r="E114">
            <v>0.93676814988290402</v>
          </cell>
          <cell r="F114">
            <v>1</v>
          </cell>
          <cell r="G114">
            <v>0.48007681228996635</v>
          </cell>
          <cell r="H114">
            <v>0</v>
          </cell>
          <cell r="I114">
            <v>0</v>
          </cell>
          <cell r="J114">
            <v>2</v>
          </cell>
          <cell r="K114">
            <v>1.0799136069114472</v>
          </cell>
          <cell r="L114">
            <v>4</v>
          </cell>
          <cell r="M114">
            <v>2.0909566126502872</v>
          </cell>
          <cell r="N114">
            <v>2</v>
          </cell>
          <cell r="O114">
            <v>1.0917030567685588</v>
          </cell>
        </row>
        <row r="115">
          <cell r="A115" t="str">
            <v>Fredonia</v>
          </cell>
          <cell r="B115">
            <v>156</v>
          </cell>
          <cell r="C115">
            <v>7.3297937320866415</v>
          </cell>
          <cell r="D115">
            <v>3</v>
          </cell>
          <cell r="E115">
            <v>1.6741071428571428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</v>
          </cell>
          <cell r="K115">
            <v>1.6731734523145567</v>
          </cell>
          <cell r="L115">
            <v>8</v>
          </cell>
          <cell r="M115">
            <v>4.1365046535677354</v>
          </cell>
          <cell r="N115">
            <v>7</v>
          </cell>
          <cell r="O115">
            <v>3.6919831223628692</v>
          </cell>
        </row>
        <row r="116">
          <cell r="A116" t="str">
            <v>Hispania</v>
          </cell>
          <cell r="B116">
            <v>29</v>
          </cell>
          <cell r="C116">
            <v>5.9438409510145522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</v>
          </cell>
          <cell r="I116">
            <v>2.688172043010753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3</v>
          </cell>
          <cell r="O116">
            <v>8.5227272727272716</v>
          </cell>
        </row>
        <row r="117">
          <cell r="A117" t="str">
            <v>Jardín</v>
          </cell>
          <cell r="B117">
            <v>99</v>
          </cell>
          <cell r="C117">
            <v>7.2815533980582527</v>
          </cell>
          <cell r="D117">
            <v>1</v>
          </cell>
          <cell r="E117">
            <v>0.76103500761035003</v>
          </cell>
          <cell r="F117">
            <v>1</v>
          </cell>
          <cell r="G117">
            <v>0.78926598263614833</v>
          </cell>
          <cell r="H117">
            <v>1</v>
          </cell>
          <cell r="I117">
            <v>0.78802206461780933</v>
          </cell>
          <cell r="J117">
            <v>1</v>
          </cell>
          <cell r="K117">
            <v>0.88967971530249101</v>
          </cell>
          <cell r="L117">
            <v>1</v>
          </cell>
          <cell r="M117">
            <v>0.85910652920962194</v>
          </cell>
          <cell r="N117">
            <v>3</v>
          </cell>
          <cell r="O117">
            <v>2.6246719160104988</v>
          </cell>
        </row>
        <row r="118">
          <cell r="A118" t="str">
            <v>Jericó</v>
          </cell>
          <cell r="B118">
            <v>73</v>
          </cell>
          <cell r="C118">
            <v>6.1144149426250101</v>
          </cell>
          <cell r="D118">
            <v>1</v>
          </cell>
          <cell r="E118">
            <v>0.96339113680154143</v>
          </cell>
          <cell r="F118">
            <v>0</v>
          </cell>
          <cell r="G118">
            <v>0</v>
          </cell>
          <cell r="H118">
            <v>1</v>
          </cell>
          <cell r="I118">
            <v>0.97751710654936463</v>
          </cell>
          <cell r="J118">
            <v>0</v>
          </cell>
          <cell r="K118">
            <v>0</v>
          </cell>
          <cell r="L118">
            <v>1</v>
          </cell>
          <cell r="M118">
            <v>0.91743119266055051</v>
          </cell>
          <cell r="N118">
            <v>0</v>
          </cell>
          <cell r="O118">
            <v>0</v>
          </cell>
        </row>
        <row r="119">
          <cell r="A119" t="str">
            <v>La Pintada</v>
          </cell>
          <cell r="B119">
            <v>58</v>
          </cell>
          <cell r="C119">
            <v>8.9894606323620572</v>
          </cell>
          <cell r="D119">
            <v>1</v>
          </cell>
          <cell r="E119">
            <v>1.6949152542372881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1.8518518518518519</v>
          </cell>
          <cell r="L119">
            <v>5</v>
          </cell>
          <cell r="M119">
            <v>8.4602368866328259</v>
          </cell>
          <cell r="N119">
            <v>1</v>
          </cell>
          <cell r="O119">
            <v>1.838235294117647</v>
          </cell>
        </row>
        <row r="120">
          <cell r="A120" t="str">
            <v>Montebello</v>
          </cell>
          <cell r="B120">
            <v>32</v>
          </cell>
          <cell r="C120">
            <v>5.3781512605042021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</v>
          </cell>
          <cell r="K120">
            <v>2.0040080160320639</v>
          </cell>
          <cell r="L120">
            <v>0</v>
          </cell>
          <cell r="M120">
            <v>0</v>
          </cell>
          <cell r="N120">
            <v>1</v>
          </cell>
          <cell r="O120">
            <v>1.9157088122605364</v>
          </cell>
        </row>
        <row r="121">
          <cell r="A121" t="str">
            <v>Pueblorrico</v>
          </cell>
          <cell r="B121">
            <v>52</v>
          </cell>
          <cell r="C121">
            <v>7.6549389076991012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1.6260162601626016</v>
          </cell>
          <cell r="N121">
            <v>3</v>
          </cell>
          <cell r="O121">
            <v>5.1724137931034484</v>
          </cell>
        </row>
        <row r="122">
          <cell r="A122" t="str">
            <v>Salgar</v>
          </cell>
          <cell r="B122">
            <v>91</v>
          </cell>
          <cell r="C122">
            <v>5.209227774915564</v>
          </cell>
          <cell r="D122">
            <v>3</v>
          </cell>
          <cell r="E122">
            <v>1.6456390565002743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</v>
          </cell>
          <cell r="K122">
            <v>1.9442644199611148</v>
          </cell>
          <cell r="L122">
            <v>1</v>
          </cell>
          <cell r="M122">
            <v>0.63051702395964693</v>
          </cell>
          <cell r="N122">
            <v>2</v>
          </cell>
          <cell r="O122">
            <v>1.3271400132714002</v>
          </cell>
        </row>
        <row r="123">
          <cell r="A123" t="str">
            <v>Santa Bárbara</v>
          </cell>
          <cell r="B123">
            <v>147</v>
          </cell>
          <cell r="C123">
            <v>6.7573779534798195</v>
          </cell>
          <cell r="D123">
            <v>1</v>
          </cell>
          <cell r="E123">
            <v>0.50327126321087068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2</v>
          </cell>
          <cell r="K123">
            <v>1.0982976386600769</v>
          </cell>
          <cell r="L123">
            <v>2</v>
          </cell>
          <cell r="M123">
            <v>1.0045203415369162</v>
          </cell>
          <cell r="N123">
            <v>7</v>
          </cell>
          <cell r="O123">
            <v>3.8147138964577656</v>
          </cell>
        </row>
        <row r="124">
          <cell r="A124" t="str">
            <v>Támesis</v>
          </cell>
          <cell r="B124">
            <v>113</v>
          </cell>
          <cell r="C124">
            <v>7.8521298033493157</v>
          </cell>
          <cell r="D124">
            <v>2</v>
          </cell>
          <cell r="E124">
            <v>1.8181818181818181</v>
          </cell>
          <cell r="F124">
            <v>0</v>
          </cell>
          <cell r="G124">
            <v>0</v>
          </cell>
          <cell r="H124">
            <v>1</v>
          </cell>
          <cell r="I124">
            <v>0.87719298245614041</v>
          </cell>
          <cell r="J124">
            <v>2</v>
          </cell>
          <cell r="K124">
            <v>1.7777777777777779</v>
          </cell>
          <cell r="L124">
            <v>2</v>
          </cell>
          <cell r="M124">
            <v>1.737619461337967</v>
          </cell>
          <cell r="N124">
            <v>1</v>
          </cell>
          <cell r="O124">
            <v>1.0245901639344264</v>
          </cell>
        </row>
        <row r="125">
          <cell r="A125" t="str">
            <v>Tarso</v>
          </cell>
          <cell r="B125">
            <v>37</v>
          </cell>
          <cell r="C125">
            <v>4.6511627906976747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2</v>
          </cell>
          <cell r="M125">
            <v>2.6917900403768504</v>
          </cell>
          <cell r="N125">
            <v>3</v>
          </cell>
          <cell r="O125">
            <v>3.9946737683089215</v>
          </cell>
        </row>
        <row r="126">
          <cell r="A126" t="str">
            <v>Titiribí</v>
          </cell>
          <cell r="B126">
            <v>78</v>
          </cell>
          <cell r="C126">
            <v>5.3417340090398575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1.8099547511312217</v>
          </cell>
          <cell r="L126">
            <v>1</v>
          </cell>
          <cell r="M126">
            <v>0.84745762711864403</v>
          </cell>
          <cell r="N126">
            <v>3</v>
          </cell>
          <cell r="O126">
            <v>2.5773195876288661</v>
          </cell>
        </row>
        <row r="127">
          <cell r="A127" t="str">
            <v>Urrao</v>
          </cell>
          <cell r="B127">
            <v>152</v>
          </cell>
          <cell r="C127">
            <v>3.3118354540700716</v>
          </cell>
          <cell r="D127">
            <v>4</v>
          </cell>
          <cell r="E127">
            <v>0.85251491901108267</v>
          </cell>
          <cell r="F127">
            <v>1</v>
          </cell>
          <cell r="G127">
            <v>0.21829294913774286</v>
          </cell>
          <cell r="H127">
            <v>2</v>
          </cell>
          <cell r="I127">
            <v>0.46157396722824834</v>
          </cell>
          <cell r="J127">
            <v>3</v>
          </cell>
          <cell r="K127">
            <v>0.72992700729927007</v>
          </cell>
          <cell r="L127">
            <v>7</v>
          </cell>
          <cell r="M127">
            <v>1.8214936247723132</v>
          </cell>
          <cell r="N127">
            <v>5</v>
          </cell>
          <cell r="O127">
            <v>1.4249073810202335</v>
          </cell>
        </row>
        <row r="128">
          <cell r="A128" t="str">
            <v>Valparaíso</v>
          </cell>
          <cell r="B128">
            <v>32</v>
          </cell>
          <cell r="C128">
            <v>5.2193769368781604</v>
          </cell>
          <cell r="D128">
            <v>1</v>
          </cell>
          <cell r="E128">
            <v>1.7331022530329288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1.8656716417910448</v>
          </cell>
        </row>
        <row r="129">
          <cell r="A129" t="str">
            <v>Venecia</v>
          </cell>
          <cell r="B129">
            <v>91</v>
          </cell>
          <cell r="C129">
            <v>6.8897637795275593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0.99502487562189046</v>
          </cell>
          <cell r="J129">
            <v>4</v>
          </cell>
          <cell r="K129">
            <v>3.8131553860819829</v>
          </cell>
          <cell r="L129">
            <v>4</v>
          </cell>
          <cell r="M129">
            <v>3.7418147801683816</v>
          </cell>
          <cell r="N129">
            <v>2</v>
          </cell>
          <cell r="O129">
            <v>1.932367149758454</v>
          </cell>
        </row>
        <row r="130">
          <cell r="A130" t="str">
            <v>VALLE DE ABURRA</v>
          </cell>
          <cell r="B130">
            <v>20309</v>
          </cell>
          <cell r="C130">
            <v>5.2530091188555064</v>
          </cell>
          <cell r="D130">
            <v>363</v>
          </cell>
          <cell r="E130">
            <v>1.4562230468358239</v>
          </cell>
          <cell r="F130">
            <v>40</v>
          </cell>
          <cell r="G130">
            <v>0.15755102683881744</v>
          </cell>
          <cell r="H130">
            <v>72</v>
          </cell>
          <cell r="I130">
            <v>0.27451578465761783</v>
          </cell>
          <cell r="J130">
            <v>243</v>
          </cell>
          <cell r="K130">
            <v>0.86086873346016091</v>
          </cell>
          <cell r="L130">
            <v>354</v>
          </cell>
          <cell r="M130">
            <v>1.1368124933766222</v>
          </cell>
          <cell r="N130">
            <v>386</v>
          </cell>
          <cell r="O130">
            <v>1.1813602169295652</v>
          </cell>
        </row>
        <row r="131">
          <cell r="A131" t="str">
            <v>Barbosa</v>
          </cell>
          <cell r="B131">
            <v>273</v>
          </cell>
          <cell r="C131">
            <v>5.2889551891818591</v>
          </cell>
          <cell r="D131">
            <v>5</v>
          </cell>
          <cell r="E131">
            <v>1.0466820180029306</v>
          </cell>
          <cell r="F131">
            <v>1</v>
          </cell>
          <cell r="G131">
            <v>0.21249468763280918</v>
          </cell>
          <cell r="H131">
            <v>2</v>
          </cell>
          <cell r="I131">
            <v>0.42122999157540014</v>
          </cell>
          <cell r="J131">
            <v>4</v>
          </cell>
          <cell r="K131">
            <v>0.8806693086745927</v>
          </cell>
          <cell r="L131">
            <v>4</v>
          </cell>
          <cell r="M131">
            <v>0.83350698062096273</v>
          </cell>
          <cell r="N131">
            <v>6</v>
          </cell>
          <cell r="O131">
            <v>1.3175230566534915</v>
          </cell>
        </row>
        <row r="132">
          <cell r="A132" t="str">
            <v>Bello</v>
          </cell>
          <cell r="B132">
            <v>1986</v>
          </cell>
          <cell r="C132">
            <v>4.1949799650629567</v>
          </cell>
          <cell r="D132">
            <v>37</v>
          </cell>
          <cell r="E132">
            <v>0.95760650137170655</v>
          </cell>
          <cell r="F132">
            <v>2</v>
          </cell>
          <cell r="G132">
            <v>5.2347798775061509E-2</v>
          </cell>
          <cell r="H132">
            <v>11</v>
          </cell>
          <cell r="I132">
            <v>0.28095627298733145</v>
          </cell>
          <cell r="J132">
            <v>32</v>
          </cell>
          <cell r="K132">
            <v>0.77494974935219052</v>
          </cell>
          <cell r="L132">
            <v>43</v>
          </cell>
          <cell r="M132">
            <v>0.93606461022705012</v>
          </cell>
          <cell r="N132">
            <v>50</v>
          </cell>
          <cell r="O132">
            <v>1.1398609369656902</v>
          </cell>
        </row>
        <row r="133">
          <cell r="A133" t="str">
            <v>Caldas</v>
          </cell>
          <cell r="B133">
            <v>442</v>
          </cell>
          <cell r="C133">
            <v>5.549138753578065</v>
          </cell>
          <cell r="D133">
            <v>5</v>
          </cell>
          <cell r="E133">
            <v>0.8830801836806782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5</v>
          </cell>
          <cell r="K133">
            <v>0.80089700464520264</v>
          </cell>
          <cell r="L133">
            <v>10</v>
          </cell>
          <cell r="M133">
            <v>1.4297969688304262</v>
          </cell>
          <cell r="N133">
            <v>6</v>
          </cell>
          <cell r="O133">
            <v>0.89113322441705034</v>
          </cell>
        </row>
        <row r="134">
          <cell r="A134" t="str">
            <v>Copacabana</v>
          </cell>
          <cell r="B134">
            <v>404</v>
          </cell>
          <cell r="C134">
            <v>5.6200876399805244</v>
          </cell>
          <cell r="D134">
            <v>7</v>
          </cell>
          <cell r="E134">
            <v>1.48619957537155</v>
          </cell>
          <cell r="F134">
            <v>1</v>
          </cell>
          <cell r="G134">
            <v>0.19908421262193907</v>
          </cell>
          <cell r="H134">
            <v>1</v>
          </cell>
          <cell r="I134">
            <v>0.1967729240456513</v>
          </cell>
          <cell r="J134">
            <v>5</v>
          </cell>
          <cell r="K134">
            <v>0.84860828241683639</v>
          </cell>
          <cell r="L134">
            <v>7</v>
          </cell>
          <cell r="M134">
            <v>1.1210762331838564</v>
          </cell>
          <cell r="N134">
            <v>19</v>
          </cell>
          <cell r="O134">
            <v>3.3153027394870009</v>
          </cell>
        </row>
        <row r="135">
          <cell r="A135" t="str">
            <v>Envigado</v>
          </cell>
          <cell r="B135">
            <v>1126</v>
          </cell>
          <cell r="C135">
            <v>4.8346307260962718</v>
          </cell>
          <cell r="D135">
            <v>11</v>
          </cell>
          <cell r="E135">
            <v>0.67901234567901236</v>
          </cell>
          <cell r="F135">
            <v>1</v>
          </cell>
          <cell r="G135">
            <v>5.9129612109744559E-2</v>
          </cell>
          <cell r="H135">
            <v>2</v>
          </cell>
          <cell r="I135">
            <v>0.11479079377833898</v>
          </cell>
          <cell r="J135">
            <v>5</v>
          </cell>
          <cell r="K135">
            <v>0.27095865170974914</v>
          </cell>
          <cell r="L135">
            <v>14</v>
          </cell>
          <cell r="M135">
            <v>0.73529411764705876</v>
          </cell>
          <cell r="N135">
            <v>10</v>
          </cell>
          <cell r="O135">
            <v>0.51698288786641156</v>
          </cell>
        </row>
        <row r="136">
          <cell r="A136" t="str">
            <v>Girardota</v>
          </cell>
          <cell r="B136">
            <v>238</v>
          </cell>
          <cell r="C136">
            <v>4.1934631310016739</v>
          </cell>
          <cell r="D136">
            <v>3</v>
          </cell>
          <cell r="E136">
            <v>0.62945866554762897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0.59090013787669893</v>
          </cell>
          <cell r="L136">
            <v>2</v>
          </cell>
          <cell r="M136">
            <v>0.37750094375235937</v>
          </cell>
          <cell r="N136">
            <v>6</v>
          </cell>
          <cell r="O136">
            <v>1.1630160883892229</v>
          </cell>
        </row>
        <row r="137">
          <cell r="A137" t="str">
            <v>Itagüí</v>
          </cell>
          <cell r="B137">
            <v>1306</v>
          </cell>
          <cell r="C137">
            <v>4.7676935825968227</v>
          </cell>
          <cell r="D137">
            <v>19</v>
          </cell>
          <cell r="E137">
            <v>0.91645765000964685</v>
          </cell>
          <cell r="F137">
            <v>2</v>
          </cell>
          <cell r="G137">
            <v>9.8120983172251389E-2</v>
          </cell>
          <cell r="H137">
            <v>5</v>
          </cell>
          <cell r="I137">
            <v>0.23289394009967859</v>
          </cell>
          <cell r="J137">
            <v>16</v>
          </cell>
          <cell r="K137">
            <v>0.69342116668111298</v>
          </cell>
          <cell r="L137">
            <v>17</v>
          </cell>
          <cell r="M137">
            <v>0.66533599467731208</v>
          </cell>
          <cell r="N137">
            <v>22</v>
          </cell>
          <cell r="O137">
            <v>0.90729132299571102</v>
          </cell>
        </row>
        <row r="138">
          <cell r="A138" t="str">
            <v>La Estrella</v>
          </cell>
          <cell r="B138">
            <v>300</v>
          </cell>
          <cell r="C138">
            <v>4.6645417087771133</v>
          </cell>
          <cell r="D138">
            <v>5</v>
          </cell>
          <cell r="E138">
            <v>0.97181729834791053</v>
          </cell>
          <cell r="F138">
            <v>2</v>
          </cell>
          <cell r="G138">
            <v>0.39016777214202109</v>
          </cell>
          <cell r="H138">
            <v>3</v>
          </cell>
          <cell r="I138">
            <v>0.56338028169014087</v>
          </cell>
          <cell r="J138">
            <v>4</v>
          </cell>
          <cell r="K138">
            <v>0.72332730560578662</v>
          </cell>
          <cell r="L138">
            <v>7</v>
          </cell>
          <cell r="M138">
            <v>1.1772620248906827</v>
          </cell>
          <cell r="N138">
            <v>5</v>
          </cell>
          <cell r="O138">
            <v>0.8481764206955047</v>
          </cell>
        </row>
        <row r="139">
          <cell r="A139" t="str">
            <v>Medellín</v>
          </cell>
          <cell r="B139">
            <v>13870</v>
          </cell>
          <cell r="C139">
            <v>5.5293065205154406</v>
          </cell>
          <cell r="D139">
            <v>265</v>
          </cell>
          <cell r="E139">
            <v>1.816860465116279</v>
          </cell>
          <cell r="F139">
            <v>31</v>
          </cell>
          <cell r="G139">
            <v>0.20675764002827912</v>
          </cell>
          <cell r="H139">
            <v>47</v>
          </cell>
          <cell r="I139">
            <v>0.30332952557971438</v>
          </cell>
          <cell r="J139">
            <v>166</v>
          </cell>
          <cell r="K139">
            <v>0.98668568711364713</v>
          </cell>
          <cell r="L139">
            <v>247</v>
          </cell>
          <cell r="M139">
            <v>1.3214421374192822</v>
          </cell>
          <cell r="N139">
            <v>256</v>
          </cell>
          <cell r="O139">
            <v>1.2399075881375716</v>
          </cell>
        </row>
        <row r="140">
          <cell r="A140" t="str">
            <v>Sabaneta</v>
          </cell>
          <cell r="B140">
            <v>364</v>
          </cell>
          <cell r="C140">
            <v>6.8374783980764891</v>
          </cell>
          <cell r="D140">
            <v>6</v>
          </cell>
          <cell r="E140">
            <v>2.151308712800287</v>
          </cell>
          <cell r="F140">
            <v>0</v>
          </cell>
          <cell r="G140">
            <v>0</v>
          </cell>
          <cell r="H140">
            <v>1</v>
          </cell>
          <cell r="I140">
            <v>0.33818058843422388</v>
          </cell>
          <cell r="J140">
            <v>3</v>
          </cell>
          <cell r="K140">
            <v>0.76355306693815217</v>
          </cell>
          <cell r="L140">
            <v>3</v>
          </cell>
          <cell r="M140">
            <v>0.64226075786769421</v>
          </cell>
          <cell r="N140">
            <v>6</v>
          </cell>
          <cell r="O140">
            <v>1.2639561828523278</v>
          </cell>
        </row>
      </sheetData>
      <sheetData sheetId="13"/>
      <sheetData sheetId="14"/>
      <sheetData sheetId="15">
        <row r="8">
          <cell r="A8" t="str">
            <v>Caracolí</v>
          </cell>
          <cell r="B8">
            <v>29</v>
          </cell>
          <cell r="C8">
            <v>6.3918889133788852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Maceo</v>
          </cell>
          <cell r="B9">
            <v>61</v>
          </cell>
          <cell r="C9">
            <v>7.4227305913847648</v>
          </cell>
          <cell r="D9">
            <v>2</v>
          </cell>
          <cell r="E9">
            <v>2.6350461133069829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4.6801872074882995</v>
          </cell>
          <cell r="L9">
            <v>5</v>
          </cell>
          <cell r="M9">
            <v>8.6355785837651116</v>
          </cell>
          <cell r="N9">
            <v>0</v>
          </cell>
          <cell r="O9">
            <v>0</v>
          </cell>
        </row>
        <row r="10">
          <cell r="A10" t="str">
            <v>Puerto Berrio</v>
          </cell>
          <cell r="B10">
            <v>267</v>
          </cell>
          <cell r="C10">
            <v>6.666999600479425</v>
          </cell>
          <cell r="D10">
            <v>13</v>
          </cell>
          <cell r="E10">
            <v>4.2455911169170477</v>
          </cell>
          <cell r="F10">
            <v>1</v>
          </cell>
          <cell r="G10">
            <v>0.31397174254317112</v>
          </cell>
          <cell r="H10">
            <v>1</v>
          </cell>
          <cell r="I10">
            <v>0.30275507114744171</v>
          </cell>
          <cell r="J10">
            <v>11</v>
          </cell>
          <cell r="K10">
            <v>3.1491554537646724</v>
          </cell>
          <cell r="L10">
            <v>9</v>
          </cell>
          <cell r="M10">
            <v>2.6462805057336078</v>
          </cell>
          <cell r="N10">
            <v>14</v>
          </cell>
          <cell r="O10">
            <v>4.329004329004329</v>
          </cell>
        </row>
        <row r="11">
          <cell r="A11" t="str">
            <v>Puerto Nare</v>
          </cell>
          <cell r="B11">
            <v>71</v>
          </cell>
          <cell r="C11">
            <v>4.9360400444938817</v>
          </cell>
          <cell r="D11">
            <v>1</v>
          </cell>
          <cell r="E11">
            <v>0.85689802913453306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0.89525514771709935</v>
          </cell>
          <cell r="L11">
            <v>1</v>
          </cell>
          <cell r="M11">
            <v>1.0917030567685588</v>
          </cell>
          <cell r="N11">
            <v>3</v>
          </cell>
          <cell r="O11">
            <v>3.2751091703056767</v>
          </cell>
        </row>
        <row r="12">
          <cell r="A12" t="str">
            <v>Puerto Triunfo</v>
          </cell>
          <cell r="B12">
            <v>102</v>
          </cell>
          <cell r="C12">
            <v>5.4986522911051212</v>
          </cell>
          <cell r="D12">
            <v>4</v>
          </cell>
          <cell r="E12">
            <v>2.4227740763173835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1.969796454366382</v>
          </cell>
          <cell r="L12">
            <v>5</v>
          </cell>
          <cell r="M12">
            <v>2.8232636928289101</v>
          </cell>
          <cell r="N12">
            <v>2</v>
          </cell>
          <cell r="O12">
            <v>1.084010840108401</v>
          </cell>
        </row>
        <row r="13">
          <cell r="A13" t="str">
            <v>Yondo</v>
          </cell>
          <cell r="B13">
            <v>60</v>
          </cell>
          <cell r="C13">
            <v>3.0574806359559723</v>
          </cell>
          <cell r="D13">
            <v>4</v>
          </cell>
          <cell r="E13">
            <v>1.6556291390728477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</v>
          </cell>
          <cell r="K13">
            <v>1.8518518518518519</v>
          </cell>
          <cell r="L13">
            <v>1</v>
          </cell>
          <cell r="M13">
            <v>0.67249495628782785</v>
          </cell>
          <cell r="N13">
            <v>1</v>
          </cell>
          <cell r="O13">
            <v>0.65876152832674573</v>
          </cell>
        </row>
        <row r="14">
          <cell r="A14" t="str">
            <v>BAJO CAUCA</v>
          </cell>
          <cell r="B14">
            <v>1325</v>
          </cell>
          <cell r="C14">
            <v>5.1947746447950314</v>
          </cell>
          <cell r="D14">
            <v>55</v>
          </cell>
          <cell r="E14">
            <v>1.9052897772543043</v>
          </cell>
          <cell r="F14">
            <v>6</v>
          </cell>
          <cell r="G14">
            <v>0.21126760563380284</v>
          </cell>
          <cell r="H14">
            <v>11</v>
          </cell>
          <cell r="I14">
            <v>0.4031075930812078</v>
          </cell>
          <cell r="J14">
            <v>68</v>
          </cell>
          <cell r="K14">
            <v>2.7529249827942186</v>
          </cell>
          <cell r="L14">
            <v>88</v>
          </cell>
          <cell r="M14">
            <v>4.1698256254738437</v>
          </cell>
          <cell r="N14">
            <v>81</v>
          </cell>
          <cell r="O14">
            <v>4.160887656033287</v>
          </cell>
        </row>
        <row r="15">
          <cell r="A15" t="str">
            <v>Caceres</v>
          </cell>
          <cell r="B15">
            <v>149</v>
          </cell>
          <cell r="C15">
            <v>5.0141337999730791</v>
          </cell>
          <cell r="D15">
            <v>10</v>
          </cell>
          <cell r="E15">
            <v>2.678810608090008</v>
          </cell>
          <cell r="F15">
            <v>0</v>
          </cell>
          <cell r="G15">
            <v>0</v>
          </cell>
          <cell r="H15">
            <v>1</v>
          </cell>
          <cell r="I15">
            <v>0.30248033877797947</v>
          </cell>
          <cell r="J15">
            <v>9</v>
          </cell>
          <cell r="K15">
            <v>3.0384875084402427</v>
          </cell>
          <cell r="L15">
            <v>15</v>
          </cell>
          <cell r="M15">
            <v>6.3344594594594597</v>
          </cell>
          <cell r="N15">
            <v>10</v>
          </cell>
          <cell r="O15">
            <v>4.9455984174085064</v>
          </cell>
        </row>
        <row r="16">
          <cell r="A16" t="str">
            <v>Caucasia</v>
          </cell>
          <cell r="B16">
            <v>543</v>
          </cell>
          <cell r="C16">
            <v>5.8359485834658873</v>
          </cell>
          <cell r="D16">
            <v>14</v>
          </cell>
          <cell r="E16">
            <v>1.483836777954425</v>
          </cell>
          <cell r="F16">
            <v>3</v>
          </cell>
          <cell r="G16">
            <v>0.31759474910014823</v>
          </cell>
          <cell r="H16">
            <v>2</v>
          </cell>
          <cell r="I16">
            <v>0.21623959346956428</v>
          </cell>
          <cell r="J16">
            <v>29</v>
          </cell>
          <cell r="K16">
            <v>3.3260695033834153</v>
          </cell>
          <cell r="L16">
            <v>25</v>
          </cell>
          <cell r="M16">
            <v>3.1137127911321461</v>
          </cell>
          <cell r="N16">
            <v>36</v>
          </cell>
          <cell r="O16">
            <v>4.7923322683706067</v>
          </cell>
        </row>
        <row r="17">
          <cell r="A17" t="str">
            <v>El Bagre</v>
          </cell>
          <cell r="B17">
            <v>209</v>
          </cell>
          <cell r="C17">
            <v>3.9489844119036372</v>
          </cell>
          <cell r="D17">
            <v>12</v>
          </cell>
          <cell r="E17">
            <v>1.9320560296248592</v>
          </cell>
          <cell r="F17">
            <v>0</v>
          </cell>
          <cell r="G17">
            <v>0</v>
          </cell>
          <cell r="H17">
            <v>3</v>
          </cell>
          <cell r="I17">
            <v>0.50692801622169659</v>
          </cell>
          <cell r="J17">
            <v>6</v>
          </cell>
          <cell r="K17">
            <v>1.1307953260459858</v>
          </cell>
          <cell r="L17">
            <v>16</v>
          </cell>
          <cell r="M17">
            <v>3.6068530207394045</v>
          </cell>
          <cell r="N17">
            <v>11</v>
          </cell>
          <cell r="O17">
            <v>2.6901442895573489</v>
          </cell>
        </row>
        <row r="18">
          <cell r="A18" t="str">
            <v>Nechí</v>
          </cell>
          <cell r="B18">
            <v>116</v>
          </cell>
          <cell r="C18">
            <v>4.3523938165991298</v>
          </cell>
          <cell r="D18">
            <v>10</v>
          </cell>
          <cell r="E18">
            <v>3.047851264858275</v>
          </cell>
          <cell r="F18">
            <v>1</v>
          </cell>
          <cell r="G18">
            <v>0.31565656565656569</v>
          </cell>
          <cell r="H18">
            <v>1</v>
          </cell>
          <cell r="I18">
            <v>0.3368137420006736</v>
          </cell>
          <cell r="J18">
            <v>3</v>
          </cell>
          <cell r="K18">
            <v>1.1673151750972763</v>
          </cell>
          <cell r="L18">
            <v>4</v>
          </cell>
          <cell r="M18">
            <v>1.929570670525808</v>
          </cell>
          <cell r="N18">
            <v>1</v>
          </cell>
          <cell r="O18">
            <v>0.52083333333333337</v>
          </cell>
        </row>
        <row r="19">
          <cell r="A19" t="str">
            <v>Taraza</v>
          </cell>
          <cell r="B19">
            <v>184</v>
          </cell>
          <cell r="C19">
            <v>6.6867754479049317</v>
          </cell>
          <cell r="D19">
            <v>2</v>
          </cell>
          <cell r="E19">
            <v>0.65941312232113425</v>
          </cell>
          <cell r="F19">
            <v>1</v>
          </cell>
          <cell r="G19">
            <v>0.32061558191728118</v>
          </cell>
          <cell r="H19">
            <v>3</v>
          </cell>
          <cell r="I19">
            <v>0.9587727708533077</v>
          </cell>
          <cell r="J19">
            <v>13</v>
          </cell>
          <cell r="K19">
            <v>4.694835680751174</v>
          </cell>
          <cell r="L19">
            <v>22</v>
          </cell>
          <cell r="M19">
            <v>10.237319683573755</v>
          </cell>
          <cell r="N19">
            <v>17</v>
          </cell>
          <cell r="O19">
            <v>8.568548387096774</v>
          </cell>
        </row>
        <row r="20">
          <cell r="A20" t="str">
            <v>Zaragoza</v>
          </cell>
          <cell r="B20">
            <v>124</v>
          </cell>
          <cell r="C20">
            <v>4.918683062276874</v>
          </cell>
          <cell r="D20">
            <v>7</v>
          </cell>
          <cell r="E20">
            <v>2.2054190296156269</v>
          </cell>
          <cell r="F20">
            <v>1</v>
          </cell>
          <cell r="G20">
            <v>0.33523298692591352</v>
          </cell>
          <cell r="H20">
            <v>1</v>
          </cell>
          <cell r="I20">
            <v>0.36805299963194699</v>
          </cell>
          <cell r="J20">
            <v>8</v>
          </cell>
          <cell r="K20">
            <v>3.3684210526315792</v>
          </cell>
          <cell r="L20">
            <v>6</v>
          </cell>
          <cell r="M20">
            <v>2.9282576866764276</v>
          </cell>
          <cell r="N20">
            <v>6</v>
          </cell>
          <cell r="O20">
            <v>3.0927835051546388</v>
          </cell>
        </row>
        <row r="21">
          <cell r="A21" t="str">
            <v>URABA</v>
          </cell>
          <cell r="B21">
            <v>2158</v>
          </cell>
          <cell r="C21">
            <v>4.1949912814940236</v>
          </cell>
          <cell r="D21">
            <v>158</v>
          </cell>
          <cell r="E21">
            <v>2.8660571760267013</v>
          </cell>
          <cell r="F21">
            <v>17</v>
          </cell>
          <cell r="G21">
            <v>0.30927647497589467</v>
          </cell>
          <cell r="H21">
            <v>16</v>
          </cell>
          <cell r="I21">
            <v>0.29470814683833418</v>
          </cell>
          <cell r="J21">
            <v>92</v>
          </cell>
          <cell r="K21">
            <v>1.7930577481533456</v>
          </cell>
          <cell r="L21">
            <v>105</v>
          </cell>
          <cell r="M21">
            <v>2.303389272787101</v>
          </cell>
          <cell r="N21">
            <v>74</v>
          </cell>
          <cell r="O21">
            <v>1.7780767936950359</v>
          </cell>
        </row>
        <row r="22">
          <cell r="A22" t="str">
            <v>Apartado</v>
          </cell>
          <cell r="B22">
            <v>525</v>
          </cell>
          <cell r="C22">
            <v>4.2118943897566732</v>
          </cell>
          <cell r="D22">
            <v>31</v>
          </cell>
          <cell r="E22">
            <v>2.7267129914680273</v>
          </cell>
          <cell r="F22">
            <v>3</v>
          </cell>
          <cell r="G22">
            <v>0.25724575544503514</v>
          </cell>
          <cell r="H22">
            <v>4</v>
          </cell>
          <cell r="I22">
            <v>0.33500837520938026</v>
          </cell>
          <cell r="J22">
            <v>18</v>
          </cell>
          <cell r="K22">
            <v>1.5090543259557343</v>
          </cell>
          <cell r="L22">
            <v>22</v>
          </cell>
          <cell r="M22">
            <v>1.8696354210928867</v>
          </cell>
          <cell r="N22">
            <v>21</v>
          </cell>
          <cell r="O22">
            <v>1.8331005586592179</v>
          </cell>
        </row>
        <row r="23">
          <cell r="A23" t="str">
            <v>Arboletes</v>
          </cell>
          <cell r="B23">
            <v>113</v>
          </cell>
          <cell r="C23">
            <v>3.773962995123906</v>
          </cell>
          <cell r="D23">
            <v>6</v>
          </cell>
          <cell r="E23">
            <v>1.8570102135561746</v>
          </cell>
          <cell r="F23">
            <v>0</v>
          </cell>
          <cell r="G23">
            <v>0</v>
          </cell>
          <cell r="H23">
            <v>1</v>
          </cell>
          <cell r="I23">
            <v>0.31585596967782686</v>
          </cell>
          <cell r="J23">
            <v>2</v>
          </cell>
          <cell r="K23">
            <v>0.70372976776917662</v>
          </cell>
          <cell r="L23">
            <v>4</v>
          </cell>
          <cell r="M23">
            <v>1.8206645425580337</v>
          </cell>
          <cell r="N23">
            <v>3</v>
          </cell>
          <cell r="O23">
            <v>1.557632398753894</v>
          </cell>
        </row>
        <row r="24">
          <cell r="A24" t="str">
            <v>Carepa</v>
          </cell>
          <cell r="B24">
            <v>191</v>
          </cell>
          <cell r="C24">
            <v>3.8462312974485995</v>
          </cell>
          <cell r="D24">
            <v>16</v>
          </cell>
          <cell r="E24">
            <v>3.2948929159802307</v>
          </cell>
          <cell r="F24">
            <v>1</v>
          </cell>
          <cell r="G24">
            <v>0.19932230416583616</v>
          </cell>
          <cell r="H24">
            <v>0</v>
          </cell>
          <cell r="I24">
            <v>0</v>
          </cell>
          <cell r="J24">
            <v>7</v>
          </cell>
          <cell r="K24">
            <v>1.3487475915221581</v>
          </cell>
          <cell r="L24">
            <v>11</v>
          </cell>
          <cell r="M24">
            <v>2.3031825795644894</v>
          </cell>
          <cell r="N24">
            <v>2</v>
          </cell>
          <cell r="O24">
            <v>0.46242774566473988</v>
          </cell>
        </row>
        <row r="25">
          <cell r="A25" t="str">
            <v>Chigorodo</v>
          </cell>
          <cell r="B25">
            <v>255</v>
          </cell>
          <cell r="C25">
            <v>4.3453070683661652</v>
          </cell>
          <cell r="D25">
            <v>19</v>
          </cell>
          <cell r="E25">
            <v>3.3158813263525304</v>
          </cell>
          <cell r="F25">
            <v>5</v>
          </cell>
          <cell r="G25">
            <v>0.83486391718149944</v>
          </cell>
          <cell r="H25">
            <v>2</v>
          </cell>
          <cell r="I25">
            <v>0.32273680813296757</v>
          </cell>
          <cell r="J25">
            <v>12</v>
          </cell>
          <cell r="K25">
            <v>2.0003333888981496</v>
          </cell>
          <cell r="L25">
            <v>12</v>
          </cell>
          <cell r="M25">
            <v>2.1921812203142128</v>
          </cell>
          <cell r="N25">
            <v>7</v>
          </cell>
          <cell r="O25">
            <v>1.41643059490085</v>
          </cell>
        </row>
        <row r="26">
          <cell r="A26" t="str">
            <v>Murindó</v>
          </cell>
          <cell r="B26">
            <v>10</v>
          </cell>
          <cell r="C26">
            <v>1.9654088050314464</v>
          </cell>
          <cell r="D26">
            <v>2</v>
          </cell>
          <cell r="E26">
            <v>2.1231422505307855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2.5641025641025643</v>
          </cell>
          <cell r="N26">
            <v>0</v>
          </cell>
          <cell r="O26">
            <v>0</v>
          </cell>
        </row>
        <row r="27">
          <cell r="A27" t="str">
            <v>Mutatá</v>
          </cell>
          <cell r="B27">
            <v>132</v>
          </cell>
          <cell r="C27">
            <v>9.2983939137785292</v>
          </cell>
          <cell r="D27">
            <v>15</v>
          </cell>
          <cell r="E27">
            <v>8.0775444264943452</v>
          </cell>
          <cell r="F27">
            <v>0</v>
          </cell>
          <cell r="G27">
            <v>0</v>
          </cell>
          <cell r="H27">
            <v>5</v>
          </cell>
          <cell r="I27">
            <v>3.1867431485022304</v>
          </cell>
          <cell r="J27">
            <v>11</v>
          </cell>
          <cell r="K27">
            <v>7.9767947788252354</v>
          </cell>
          <cell r="L27">
            <v>12</v>
          </cell>
          <cell r="M27">
            <v>10.160880609652835</v>
          </cell>
          <cell r="N27">
            <v>7</v>
          </cell>
          <cell r="O27">
            <v>6.5851364063969902</v>
          </cell>
        </row>
        <row r="28">
          <cell r="A28" t="str">
            <v>Necoclí</v>
          </cell>
          <cell r="B28">
            <v>166</v>
          </cell>
          <cell r="C28">
            <v>3.837529186027695</v>
          </cell>
          <cell r="D28">
            <v>16</v>
          </cell>
          <cell r="E28">
            <v>3.1292783101897124</v>
          </cell>
          <cell r="F28">
            <v>2</v>
          </cell>
          <cell r="G28">
            <v>0.39354584809130261</v>
          </cell>
          <cell r="H28">
            <v>1</v>
          </cell>
          <cell r="I28">
            <v>0.2017349203147065</v>
          </cell>
          <cell r="J28">
            <v>5</v>
          </cell>
          <cell r="K28">
            <v>1.1358473421172195</v>
          </cell>
          <cell r="L28">
            <v>6</v>
          </cell>
          <cell r="M28">
            <v>1.7331022530329288</v>
          </cell>
          <cell r="N28">
            <v>7</v>
          </cell>
          <cell r="O28">
            <v>2.2808732486151841</v>
          </cell>
        </row>
        <row r="29">
          <cell r="A29" t="str">
            <v>San Juan de Uraba</v>
          </cell>
          <cell r="B29">
            <v>79</v>
          </cell>
          <cell r="C29">
            <v>3.8444693172417148</v>
          </cell>
          <cell r="D29">
            <v>6</v>
          </cell>
          <cell r="E29">
            <v>2.3952095808383231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5</v>
          </cell>
          <cell r="K29">
            <v>2.4177949709864603</v>
          </cell>
          <cell r="L29">
            <v>2</v>
          </cell>
          <cell r="M29">
            <v>1.2547051442910915</v>
          </cell>
          <cell r="N29">
            <v>2</v>
          </cell>
          <cell r="O29">
            <v>1.4738393515106853</v>
          </cell>
        </row>
        <row r="30">
          <cell r="A30" t="str">
            <v>San Pedro de Uraba</v>
          </cell>
          <cell r="B30">
            <v>122</v>
          </cell>
          <cell r="C30">
            <v>3.8643058503056604</v>
          </cell>
          <cell r="D30">
            <v>4</v>
          </cell>
          <cell r="E30">
            <v>1.2554927809165097</v>
          </cell>
          <cell r="F30">
            <v>1</v>
          </cell>
          <cell r="G30">
            <v>0.30275507114744171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0.38774718883288095</v>
          </cell>
          <cell r="N30">
            <v>2</v>
          </cell>
          <cell r="O30">
            <v>0.90009000900090008</v>
          </cell>
        </row>
        <row r="31">
          <cell r="A31" t="str">
            <v>Turbo</v>
          </cell>
          <cell r="B31">
            <v>553</v>
          </cell>
          <cell r="C31">
            <v>4.335044879081253</v>
          </cell>
          <cell r="D31">
            <v>42</v>
          </cell>
          <cell r="E31">
            <v>2.8135048231511255</v>
          </cell>
          <cell r="F31">
            <v>4</v>
          </cell>
          <cell r="G31">
            <v>0.27696994876055947</v>
          </cell>
          <cell r="H31">
            <v>3</v>
          </cell>
          <cell r="I31">
            <v>0.21713954834973942</v>
          </cell>
          <cell r="J31">
            <v>31</v>
          </cell>
          <cell r="K31">
            <v>2.4038461538461542</v>
          </cell>
          <cell r="L31">
            <v>34</v>
          </cell>
          <cell r="M31">
            <v>2.9848125713282414</v>
          </cell>
          <cell r="N31">
            <v>23</v>
          </cell>
          <cell r="O31">
            <v>2.2345283202176236</v>
          </cell>
        </row>
        <row r="32">
          <cell r="A32" t="str">
            <v>Vigía del Fuerte</v>
          </cell>
          <cell r="B32">
            <v>12</v>
          </cell>
          <cell r="C32">
            <v>1.2951969778737185</v>
          </cell>
          <cell r="D32">
            <v>1</v>
          </cell>
          <cell r="E32">
            <v>0.70871722182849051</v>
          </cell>
          <cell r="F32">
            <v>1</v>
          </cell>
          <cell r="G32">
            <v>0.79491255961844198</v>
          </cell>
          <cell r="H32">
            <v>0</v>
          </cell>
          <cell r="I32">
            <v>0</v>
          </cell>
          <cell r="J32">
            <v>1</v>
          </cell>
          <cell r="K32">
            <v>1.0330578512396695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NORDESTE</v>
          </cell>
          <cell r="B33">
            <v>998</v>
          </cell>
          <cell r="C33">
            <v>5.0066471016128622</v>
          </cell>
          <cell r="D33">
            <v>19</v>
          </cell>
          <cell r="E33">
            <v>1.0873297470527643</v>
          </cell>
          <cell r="F33">
            <v>5</v>
          </cell>
          <cell r="G33">
            <v>0.2796420581655481</v>
          </cell>
          <cell r="H33">
            <v>7</v>
          </cell>
          <cell r="I33">
            <v>0.38230475150191151</v>
          </cell>
          <cell r="J33">
            <v>45</v>
          </cell>
          <cell r="K33">
            <v>2.5150905432595572</v>
          </cell>
          <cell r="L33">
            <v>49</v>
          </cell>
          <cell r="M33">
            <v>2.9374737725556024</v>
          </cell>
          <cell r="N33">
            <v>51</v>
          </cell>
          <cell r="O33">
            <v>3.2383008444980637</v>
          </cell>
        </row>
        <row r="34">
          <cell r="A34" t="str">
            <v>Amalfi</v>
          </cell>
          <cell r="B34">
            <v>120</v>
          </cell>
          <cell r="C34">
            <v>4.5194335643266044</v>
          </cell>
          <cell r="D34">
            <v>3</v>
          </cell>
          <cell r="E34">
            <v>1.3901760889712698</v>
          </cell>
          <cell r="F34">
            <v>2</v>
          </cell>
          <cell r="G34">
            <v>0.85947571981091531</v>
          </cell>
          <cell r="H34">
            <v>0</v>
          </cell>
          <cell r="I34">
            <v>0</v>
          </cell>
          <cell r="J34">
            <v>5</v>
          </cell>
          <cell r="K34">
            <v>1.9968051118210861</v>
          </cell>
          <cell r="L34">
            <v>2</v>
          </cell>
          <cell r="M34">
            <v>0.87912087912087911</v>
          </cell>
          <cell r="N34">
            <v>6</v>
          </cell>
          <cell r="O34">
            <v>2.8804608737397985</v>
          </cell>
        </row>
        <row r="35">
          <cell r="A35" t="str">
            <v>Anori</v>
          </cell>
          <cell r="B35">
            <v>48</v>
          </cell>
          <cell r="C35">
            <v>2.5617761648075996</v>
          </cell>
          <cell r="D35">
            <v>3</v>
          </cell>
          <cell r="E35">
            <v>1.5463917525773194</v>
          </cell>
          <cell r="F35">
            <v>0</v>
          </cell>
          <cell r="G35">
            <v>0</v>
          </cell>
          <cell r="H35">
            <v>1</v>
          </cell>
          <cell r="I35">
            <v>0.53390282968499725</v>
          </cell>
          <cell r="J35">
            <v>1</v>
          </cell>
          <cell r="K35">
            <v>0.5577244841048522</v>
          </cell>
          <cell r="L35">
            <v>1</v>
          </cell>
          <cell r="M35">
            <v>0.59206631142687971</v>
          </cell>
          <cell r="N35">
            <v>3</v>
          </cell>
          <cell r="O35">
            <v>1.8416206261510129</v>
          </cell>
        </row>
        <row r="36">
          <cell r="A36" t="str">
            <v>Cisneros</v>
          </cell>
          <cell r="B36">
            <v>80</v>
          </cell>
          <cell r="C36">
            <v>8.1267777326290123</v>
          </cell>
          <cell r="D36">
            <v>1</v>
          </cell>
          <cell r="E36">
            <v>1.5600624024960998</v>
          </cell>
          <cell r="F36">
            <v>1</v>
          </cell>
          <cell r="G36">
            <v>1.445086705202312</v>
          </cell>
          <cell r="H36">
            <v>0</v>
          </cell>
          <cell r="I36">
            <v>0</v>
          </cell>
          <cell r="J36">
            <v>1</v>
          </cell>
          <cell r="K36">
            <v>1.3586956521739131</v>
          </cell>
          <cell r="L36">
            <v>2</v>
          </cell>
          <cell r="M36">
            <v>2.7972027972027971</v>
          </cell>
          <cell r="N36">
            <v>3</v>
          </cell>
          <cell r="O36">
            <v>4.1899441340782122</v>
          </cell>
        </row>
        <row r="37">
          <cell r="A37" t="str">
            <v>Remedios</v>
          </cell>
          <cell r="B37">
            <v>130</v>
          </cell>
          <cell r="C37">
            <v>4.4733491621072918</v>
          </cell>
          <cell r="D37">
            <v>1</v>
          </cell>
          <cell r="E37">
            <v>0.32195750160978748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11</v>
          </cell>
          <cell r="K37">
            <v>4.1106128550074743</v>
          </cell>
          <cell r="L37">
            <v>7</v>
          </cell>
          <cell r="M37">
            <v>2.8033640368442132</v>
          </cell>
          <cell r="N37">
            <v>8</v>
          </cell>
          <cell r="O37">
            <v>3.2520325203252032</v>
          </cell>
        </row>
        <row r="38">
          <cell r="A38" t="str">
            <v>San Roque</v>
          </cell>
          <cell r="B38">
            <v>123</v>
          </cell>
          <cell r="C38">
            <v>5.7121627269771977</v>
          </cell>
          <cell r="D38">
            <v>3</v>
          </cell>
          <cell r="E38">
            <v>1.7231476163124642</v>
          </cell>
          <cell r="F38">
            <v>0</v>
          </cell>
          <cell r="G38">
            <v>0</v>
          </cell>
          <cell r="H38">
            <v>2</v>
          </cell>
          <cell r="I38">
            <v>1.0851871947911014</v>
          </cell>
          <cell r="J38">
            <v>5</v>
          </cell>
          <cell r="K38">
            <v>2.7808676307007789</v>
          </cell>
          <cell r="L38">
            <v>2</v>
          </cell>
          <cell r="M38">
            <v>1.2330456226880395</v>
          </cell>
          <cell r="N38">
            <v>2</v>
          </cell>
          <cell r="O38">
            <v>1.3245033112582782</v>
          </cell>
        </row>
        <row r="39">
          <cell r="A39" t="str">
            <v>Santo Domingo</v>
          </cell>
          <cell r="B39">
            <v>56</v>
          </cell>
          <cell r="C39">
            <v>4.5432419276326472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6</v>
          </cell>
          <cell r="M39">
            <v>6.3559322033898313</v>
          </cell>
          <cell r="N39">
            <v>2</v>
          </cell>
          <cell r="O39">
            <v>2.2883295194508011</v>
          </cell>
        </row>
        <row r="40">
          <cell r="A40" t="str">
            <v>Segovia</v>
          </cell>
          <cell r="B40">
            <v>220</v>
          </cell>
          <cell r="C40">
            <v>5.6859299079913157</v>
          </cell>
          <cell r="D40">
            <v>6</v>
          </cell>
          <cell r="E40">
            <v>1.5957446808510638</v>
          </cell>
          <cell r="F40">
            <v>2</v>
          </cell>
          <cell r="G40">
            <v>0.54141851651326478</v>
          </cell>
          <cell r="H40">
            <v>3</v>
          </cell>
          <cell r="I40">
            <v>0.82327113062568602</v>
          </cell>
          <cell r="J40">
            <v>17</v>
          </cell>
          <cell r="K40">
            <v>4.5995670995670999</v>
          </cell>
          <cell r="L40">
            <v>16</v>
          </cell>
          <cell r="M40">
            <v>4.3336944745395449</v>
          </cell>
          <cell r="N40">
            <v>19</v>
          </cell>
          <cell r="O40">
            <v>5.4960948799537173</v>
          </cell>
        </row>
        <row r="41">
          <cell r="A41" t="str">
            <v>Vegachí</v>
          </cell>
          <cell r="B41">
            <v>75</v>
          </cell>
          <cell r="C41">
            <v>6.2972292191435768</v>
          </cell>
          <cell r="D41">
            <v>2</v>
          </cell>
          <cell r="E41">
            <v>2.1598272138228944</v>
          </cell>
          <cell r="F41">
            <v>0</v>
          </cell>
          <cell r="G41">
            <v>0</v>
          </cell>
          <cell r="H41">
            <v>1</v>
          </cell>
          <cell r="I41">
            <v>0.87642418930762489</v>
          </cell>
          <cell r="J41">
            <v>4</v>
          </cell>
          <cell r="K41">
            <v>3.629764065335753</v>
          </cell>
          <cell r="L41">
            <v>7</v>
          </cell>
          <cell r="M41">
            <v>6.9444444444444438</v>
          </cell>
          <cell r="N41">
            <v>3</v>
          </cell>
          <cell r="O41">
            <v>3.1217481789802286</v>
          </cell>
        </row>
        <row r="42">
          <cell r="A42" t="str">
            <v>Yali</v>
          </cell>
          <cell r="B42">
            <v>26</v>
          </cell>
          <cell r="C42">
            <v>3.4076015727391873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1.5847860538827259</v>
          </cell>
          <cell r="L42">
            <v>1</v>
          </cell>
          <cell r="M42">
            <v>1.7421602787456445</v>
          </cell>
          <cell r="N42">
            <v>1</v>
          </cell>
          <cell r="O42">
            <v>1.7513134851138354</v>
          </cell>
        </row>
        <row r="43">
          <cell r="A43" t="str">
            <v>Yolombó</v>
          </cell>
          <cell r="B43">
            <v>120</v>
          </cell>
          <cell r="C43">
            <v>5.2060737527114966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5</v>
          </cell>
          <cell r="M43">
            <v>3.0030030030030028</v>
          </cell>
          <cell r="N43">
            <v>4</v>
          </cell>
          <cell r="O43">
            <v>2.688172043010753</v>
          </cell>
        </row>
        <row r="44">
          <cell r="A44" t="str">
            <v>OCCIDENTE</v>
          </cell>
          <cell r="B44">
            <v>1093</v>
          </cell>
          <cell r="C44">
            <v>5.1955830413887849</v>
          </cell>
          <cell r="D44">
            <v>26</v>
          </cell>
          <cell r="E44">
            <v>1.3712356943199198</v>
          </cell>
          <cell r="F44">
            <v>3</v>
          </cell>
          <cell r="G44">
            <v>0.16086653439862728</v>
          </cell>
          <cell r="H44">
            <v>5</v>
          </cell>
          <cell r="I44">
            <v>0.27182776992497554</v>
          </cell>
          <cell r="J44">
            <v>24</v>
          </cell>
          <cell r="K44">
            <v>1.348314606741573</v>
          </cell>
          <cell r="L44">
            <v>28</v>
          </cell>
          <cell r="M44">
            <v>1.7166329470909203</v>
          </cell>
          <cell r="N44">
            <v>43</v>
          </cell>
          <cell r="O44">
            <v>2.8747158711057628</v>
          </cell>
        </row>
        <row r="45">
          <cell r="A45" t="str">
            <v>Abriaqui</v>
          </cell>
          <cell r="B45">
            <v>8</v>
          </cell>
          <cell r="C45">
            <v>2.9520295202952029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Anza</v>
          </cell>
          <cell r="B46">
            <v>31</v>
          </cell>
          <cell r="C46">
            <v>4.3754410726887798</v>
          </cell>
          <cell r="D46">
            <v>1</v>
          </cell>
          <cell r="E46">
            <v>1.6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1.7667844522968197</v>
          </cell>
          <cell r="N46">
            <v>0</v>
          </cell>
          <cell r="O46">
            <v>0</v>
          </cell>
        </row>
        <row r="47">
          <cell r="A47" t="str">
            <v>Armenia</v>
          </cell>
          <cell r="B47">
            <v>36</v>
          </cell>
          <cell r="C47">
            <v>7.0796460176991154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2.9411764705882351</v>
          </cell>
          <cell r="L47">
            <v>1</v>
          </cell>
          <cell r="M47">
            <v>3.4364261168384878</v>
          </cell>
          <cell r="N47">
            <v>0</v>
          </cell>
          <cell r="O47">
            <v>0</v>
          </cell>
        </row>
        <row r="48">
          <cell r="A48" t="str">
            <v>Buritica</v>
          </cell>
          <cell r="B48">
            <v>25</v>
          </cell>
          <cell r="C48">
            <v>2.6310250473584507</v>
          </cell>
          <cell r="D48">
            <v>3</v>
          </cell>
          <cell r="E48">
            <v>3.2502708559046587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2.6666666666666665</v>
          </cell>
        </row>
        <row r="49">
          <cell r="A49" t="str">
            <v>Caicedo</v>
          </cell>
          <cell r="B49">
            <v>35</v>
          </cell>
          <cell r="C49">
            <v>4.156769596199525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</v>
          </cell>
          <cell r="O49">
            <v>3.0303030303030303</v>
          </cell>
        </row>
        <row r="50">
          <cell r="A50" t="str">
            <v>Cañasgordas</v>
          </cell>
          <cell r="B50">
            <v>82</v>
          </cell>
          <cell r="C50">
            <v>5.2937378954163981</v>
          </cell>
          <cell r="D50">
            <v>2</v>
          </cell>
          <cell r="E50">
            <v>1.6012810248198557</v>
          </cell>
          <cell r="F50">
            <v>0</v>
          </cell>
          <cell r="G50">
            <v>0</v>
          </cell>
          <cell r="H50">
            <v>1</v>
          </cell>
          <cell r="I50">
            <v>0.73367571533382248</v>
          </cell>
          <cell r="J50">
            <v>2</v>
          </cell>
          <cell r="K50">
            <v>1.4727540500736376</v>
          </cell>
          <cell r="L50">
            <v>2</v>
          </cell>
          <cell r="M50">
            <v>1.6652789342214822</v>
          </cell>
          <cell r="N50">
            <v>3</v>
          </cell>
          <cell r="O50">
            <v>2.8680688336520079</v>
          </cell>
        </row>
        <row r="51">
          <cell r="A51" t="str">
            <v>Dabeiba</v>
          </cell>
          <cell r="B51">
            <v>96</v>
          </cell>
          <cell r="C51">
            <v>4.1281444850569766</v>
          </cell>
          <cell r="D51">
            <v>2</v>
          </cell>
          <cell r="E51">
            <v>0.64061499039077507</v>
          </cell>
          <cell r="F51">
            <v>1</v>
          </cell>
          <cell r="G51">
            <v>0.35373187124159888</v>
          </cell>
          <cell r="H51">
            <v>2</v>
          </cell>
          <cell r="I51">
            <v>0.80515297906602257</v>
          </cell>
          <cell r="J51">
            <v>4</v>
          </cell>
          <cell r="K51">
            <v>1.8639328984156569</v>
          </cell>
          <cell r="L51">
            <v>5</v>
          </cell>
          <cell r="M51">
            <v>2.7012425715829282</v>
          </cell>
          <cell r="N51">
            <v>1</v>
          </cell>
          <cell r="O51">
            <v>0.59101654846335694</v>
          </cell>
        </row>
        <row r="52">
          <cell r="A52" t="str">
            <v>Ebejico</v>
          </cell>
          <cell r="B52">
            <v>74</v>
          </cell>
          <cell r="C52">
            <v>6.1116617112652794</v>
          </cell>
          <cell r="D52">
            <v>1</v>
          </cell>
          <cell r="E52">
            <v>1.4044943820224718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2.3094688221709005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Frontino</v>
          </cell>
          <cell r="B53">
            <v>112</v>
          </cell>
          <cell r="C53">
            <v>5.4218908844459506</v>
          </cell>
          <cell r="D53">
            <v>7</v>
          </cell>
          <cell r="E53">
            <v>2.8771064529387589</v>
          </cell>
          <cell r="F53">
            <v>1</v>
          </cell>
          <cell r="G53">
            <v>0.45126353790613721</v>
          </cell>
          <cell r="H53">
            <v>0</v>
          </cell>
          <cell r="I53">
            <v>0</v>
          </cell>
          <cell r="J53">
            <v>3</v>
          </cell>
          <cell r="K53">
            <v>1.6592920353982301</v>
          </cell>
          <cell r="L53">
            <v>2</v>
          </cell>
          <cell r="M53">
            <v>1.2445550715619167</v>
          </cell>
          <cell r="N53">
            <v>4</v>
          </cell>
          <cell r="O53">
            <v>2.8208744710860367</v>
          </cell>
        </row>
        <row r="54">
          <cell r="A54" t="str">
            <v>Giraldo</v>
          </cell>
          <cell r="B54">
            <v>32</v>
          </cell>
          <cell r="C54">
            <v>5.6617126680820951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2.3310023310023311</v>
          </cell>
          <cell r="N54">
            <v>4</v>
          </cell>
          <cell r="O54">
            <v>9.5011876484560567</v>
          </cell>
        </row>
        <row r="55">
          <cell r="A55" t="str">
            <v>Heliconia</v>
          </cell>
          <cell r="B55">
            <v>38</v>
          </cell>
          <cell r="C55">
            <v>7.0370370370370372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2.7397260273972601</v>
          </cell>
          <cell r="N55">
            <v>2</v>
          </cell>
          <cell r="O55">
            <v>5.9523809523809517</v>
          </cell>
        </row>
        <row r="56">
          <cell r="A56" t="str">
            <v>Liborina</v>
          </cell>
          <cell r="B56">
            <v>57</v>
          </cell>
          <cell r="C56">
            <v>5.6772908366533859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1.5128593040847202</v>
          </cell>
          <cell r="N56">
            <v>1</v>
          </cell>
          <cell r="O56">
            <v>1.6977928692699491</v>
          </cell>
        </row>
        <row r="57">
          <cell r="A57" t="str">
            <v>Olaya</v>
          </cell>
          <cell r="B57">
            <v>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</v>
          </cell>
          <cell r="O57">
            <v>10.695187165775401</v>
          </cell>
        </row>
        <row r="58">
          <cell r="A58" t="str">
            <v>Peque</v>
          </cell>
          <cell r="B58">
            <v>38</v>
          </cell>
          <cell r="C58">
            <v>4.6420718299535793</v>
          </cell>
          <cell r="D58">
            <v>1</v>
          </cell>
          <cell r="E58">
            <v>1.1560693641618498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1.2953367875647668</v>
          </cell>
          <cell r="L58">
            <v>0</v>
          </cell>
          <cell r="M58">
            <v>0</v>
          </cell>
          <cell r="N58">
            <v>3</v>
          </cell>
          <cell r="O58">
            <v>5.208333333333333</v>
          </cell>
        </row>
        <row r="59">
          <cell r="A59" t="str">
            <v>Sabanalarga</v>
          </cell>
          <cell r="B59">
            <v>49</v>
          </cell>
          <cell r="C59">
            <v>5.3522665210267615</v>
          </cell>
          <cell r="D59">
            <v>1</v>
          </cell>
          <cell r="E59">
            <v>1.0040160642570279</v>
          </cell>
          <cell r="F59">
            <v>0</v>
          </cell>
          <cell r="G59">
            <v>0</v>
          </cell>
          <cell r="H59">
            <v>1</v>
          </cell>
          <cell r="I59">
            <v>1.1890606420927465</v>
          </cell>
          <cell r="J59">
            <v>1</v>
          </cell>
          <cell r="K59">
            <v>1.2106537530266344</v>
          </cell>
          <cell r="L59">
            <v>1</v>
          </cell>
          <cell r="M59">
            <v>1.272264631043257</v>
          </cell>
          <cell r="N59">
            <v>3</v>
          </cell>
          <cell r="O59">
            <v>4.3415340086830687</v>
          </cell>
        </row>
        <row r="60">
          <cell r="A60" t="str">
            <v>San Jerónimo</v>
          </cell>
          <cell r="B60">
            <v>89</v>
          </cell>
          <cell r="C60">
            <v>5.6651814131126672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  <cell r="I60">
            <v>0.81566068515497558</v>
          </cell>
          <cell r="J60">
            <v>3</v>
          </cell>
          <cell r="K60">
            <v>2.3828435266084194</v>
          </cell>
          <cell r="L60">
            <v>2</v>
          </cell>
          <cell r="M60">
            <v>1.5772870662460567</v>
          </cell>
          <cell r="N60">
            <v>5</v>
          </cell>
          <cell r="O60">
            <v>4.1186161449752881</v>
          </cell>
        </row>
        <row r="61">
          <cell r="A61" t="str">
            <v>Santa Fe de Antioquia</v>
          </cell>
          <cell r="B61">
            <v>150</v>
          </cell>
          <cell r="C61">
            <v>5.6395217685540269</v>
          </cell>
          <cell r="D61">
            <v>5</v>
          </cell>
          <cell r="E61">
            <v>2.5667351129363447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  <cell r="K61">
            <v>2.2251891410769913</v>
          </cell>
          <cell r="L61">
            <v>7</v>
          </cell>
          <cell r="M61">
            <v>3.1631269769543606</v>
          </cell>
          <cell r="N61">
            <v>7</v>
          </cell>
          <cell r="O61">
            <v>3.2497678737233051</v>
          </cell>
        </row>
        <row r="62">
          <cell r="A62" t="str">
            <v>Sopetran</v>
          </cell>
          <cell r="B62">
            <v>97</v>
          </cell>
          <cell r="C62">
            <v>6.3427712025109528</v>
          </cell>
          <cell r="D62">
            <v>2</v>
          </cell>
          <cell r="E62">
            <v>1.8248175182481752</v>
          </cell>
          <cell r="F62">
            <v>1</v>
          </cell>
          <cell r="G62">
            <v>0.90171325518485113</v>
          </cell>
          <cell r="H62">
            <v>0</v>
          </cell>
          <cell r="I62">
            <v>0</v>
          </cell>
          <cell r="J62">
            <v>2</v>
          </cell>
          <cell r="K62">
            <v>1.7286084701815039</v>
          </cell>
          <cell r="L62">
            <v>3</v>
          </cell>
          <cell r="M62">
            <v>2.5380710659898473</v>
          </cell>
          <cell r="N62">
            <v>3</v>
          </cell>
          <cell r="O62">
            <v>2.6525198938992043</v>
          </cell>
        </row>
        <row r="63">
          <cell r="A63" t="str">
            <v>Uramita</v>
          </cell>
          <cell r="B63">
            <v>24</v>
          </cell>
          <cell r="C63">
            <v>3.4909090909090907</v>
          </cell>
          <cell r="D63">
            <v>1</v>
          </cell>
          <cell r="E63">
            <v>1.4388489208633093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1.8867924528301887</v>
          </cell>
          <cell r="N63">
            <v>1</v>
          </cell>
          <cell r="O63">
            <v>2.061855670103093</v>
          </cell>
        </row>
        <row r="64">
          <cell r="A64" t="str">
            <v>NORTE</v>
          </cell>
          <cell r="B64">
            <v>1195</v>
          </cell>
          <cell r="C64">
            <v>4.8776505642972303</v>
          </cell>
          <cell r="D64">
            <v>27</v>
          </cell>
          <cell r="E64">
            <v>1.3556939144406506</v>
          </cell>
          <cell r="F64">
            <v>4</v>
          </cell>
          <cell r="G64">
            <v>0.19301293186643503</v>
          </cell>
          <cell r="H64">
            <v>6</v>
          </cell>
          <cell r="I64">
            <v>0.27524198357722829</v>
          </cell>
          <cell r="J64">
            <v>36</v>
          </cell>
          <cell r="K64">
            <v>1.6430853491556368</v>
          </cell>
          <cell r="L64">
            <v>40</v>
          </cell>
          <cell r="M64">
            <v>1.9159840973319922</v>
          </cell>
          <cell r="N64">
            <v>46</v>
          </cell>
          <cell r="O64">
            <v>2.3718675879137878</v>
          </cell>
        </row>
        <row r="65">
          <cell r="A65" t="str">
            <v>Angostura</v>
          </cell>
          <cell r="B65">
            <v>45</v>
          </cell>
          <cell r="C65">
            <v>3.92601640202408</v>
          </cell>
          <cell r="D65">
            <v>2</v>
          </cell>
          <cell r="E65">
            <v>2.0512820512820511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0.94339622641509435</v>
          </cell>
          <cell r="L65">
            <v>1</v>
          </cell>
          <cell r="M65">
            <v>1.0405827263267431</v>
          </cell>
          <cell r="N65">
            <v>1</v>
          </cell>
          <cell r="O65">
            <v>1.1695906432748537</v>
          </cell>
        </row>
        <row r="66">
          <cell r="A66" t="str">
            <v>Belmira</v>
          </cell>
          <cell r="B66">
            <v>26</v>
          </cell>
          <cell r="C66">
            <v>4.2946812025107359</v>
          </cell>
          <cell r="D66">
            <v>1</v>
          </cell>
          <cell r="E66">
            <v>2.0325203252032522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Briceño</v>
          </cell>
          <cell r="B67">
            <v>34</v>
          </cell>
          <cell r="C67">
            <v>4.2157470551766894</v>
          </cell>
          <cell r="D67">
            <v>1</v>
          </cell>
          <cell r="E67">
            <v>1.1904761904761907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</v>
          </cell>
          <cell r="M67">
            <v>3.0441400304414001</v>
          </cell>
          <cell r="N67">
            <v>2</v>
          </cell>
          <cell r="O67">
            <v>3.3112582781456954</v>
          </cell>
        </row>
        <row r="68">
          <cell r="A68" t="str">
            <v>Campamento</v>
          </cell>
          <cell r="B68">
            <v>33</v>
          </cell>
          <cell r="C68">
            <v>3.586176918061291</v>
          </cell>
          <cell r="D68">
            <v>1</v>
          </cell>
          <cell r="E68">
            <v>1.2210012210012211</v>
          </cell>
          <cell r="F68">
            <v>0</v>
          </cell>
          <cell r="G68">
            <v>0</v>
          </cell>
          <cell r="H68">
            <v>2</v>
          </cell>
          <cell r="I68">
            <v>2.0491803278688527</v>
          </cell>
          <cell r="J68">
            <v>1</v>
          </cell>
          <cell r="K68">
            <v>1.1049723756906078</v>
          </cell>
          <cell r="L68">
            <v>2</v>
          </cell>
          <cell r="M68">
            <v>2.6990553306342777</v>
          </cell>
          <cell r="N68">
            <v>1</v>
          </cell>
          <cell r="O68">
            <v>1.5772870662460567</v>
          </cell>
        </row>
        <row r="69">
          <cell r="A69" t="str">
            <v>Carolina</v>
          </cell>
          <cell r="B69">
            <v>28</v>
          </cell>
          <cell r="C69">
            <v>7.0814365199797678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</v>
          </cell>
          <cell r="O69">
            <v>7.518796992481203</v>
          </cell>
        </row>
        <row r="70">
          <cell r="A70" t="str">
            <v>Donmatias</v>
          </cell>
          <cell r="B70">
            <v>92</v>
          </cell>
          <cell r="C70">
            <v>4.7589488930271049</v>
          </cell>
          <cell r="D70">
            <v>1</v>
          </cell>
          <cell r="E70">
            <v>0.68119891008174382</v>
          </cell>
          <cell r="F70">
            <v>0</v>
          </cell>
          <cell r="G70">
            <v>0</v>
          </cell>
          <cell r="H70">
            <v>1</v>
          </cell>
          <cell r="I70">
            <v>0.62735257214554574</v>
          </cell>
          <cell r="J70">
            <v>1</v>
          </cell>
          <cell r="K70">
            <v>0.59488399762046407</v>
          </cell>
          <cell r="L70">
            <v>2</v>
          </cell>
          <cell r="M70">
            <v>1.1918951132300357</v>
          </cell>
          <cell r="N70">
            <v>4</v>
          </cell>
          <cell r="O70">
            <v>2.5690430314707768</v>
          </cell>
        </row>
        <row r="71">
          <cell r="A71" t="str">
            <v>Entrerrios</v>
          </cell>
          <cell r="B71">
            <v>32</v>
          </cell>
          <cell r="C71">
            <v>2.7911033580462279</v>
          </cell>
          <cell r="D71">
            <v>1</v>
          </cell>
          <cell r="E71">
            <v>1.0570824524312896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Gomez Plata</v>
          </cell>
          <cell r="B72">
            <v>65</v>
          </cell>
          <cell r="C72">
            <v>6.6137566137566131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Guadalupe</v>
          </cell>
          <cell r="B73">
            <v>38</v>
          </cell>
          <cell r="C73">
            <v>5.7514757075828662</v>
          </cell>
          <cell r="D73">
            <v>2</v>
          </cell>
          <cell r="E73">
            <v>3.9761431411530812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1.7271157167530224</v>
          </cell>
          <cell r="L73">
            <v>1</v>
          </cell>
          <cell r="M73">
            <v>1.8656716417910448</v>
          </cell>
          <cell r="N73">
            <v>3</v>
          </cell>
          <cell r="O73">
            <v>6.0606060606060606</v>
          </cell>
        </row>
        <row r="74">
          <cell r="A74" t="str">
            <v>Ituango</v>
          </cell>
          <cell r="B74">
            <v>118</v>
          </cell>
          <cell r="C74">
            <v>4.3035851052190086</v>
          </cell>
          <cell r="D74">
            <v>4</v>
          </cell>
          <cell r="E74">
            <v>1.9569471624266144</v>
          </cell>
          <cell r="F74">
            <v>1</v>
          </cell>
          <cell r="G74">
            <v>0.46707146193367582</v>
          </cell>
          <cell r="H74">
            <v>0</v>
          </cell>
          <cell r="I74">
            <v>0</v>
          </cell>
          <cell r="J74">
            <v>9</v>
          </cell>
          <cell r="K74">
            <v>4.032258064516129</v>
          </cell>
          <cell r="L74">
            <v>5</v>
          </cell>
          <cell r="M74">
            <v>2.0374898125509371</v>
          </cell>
          <cell r="N74">
            <v>8</v>
          </cell>
          <cell r="O74">
            <v>3.258655804480652</v>
          </cell>
        </row>
        <row r="75">
          <cell r="A75" t="str">
            <v>San Andres de Cuerquia</v>
          </cell>
          <cell r="B75">
            <v>40</v>
          </cell>
          <cell r="C75">
            <v>5.5248618784530388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</v>
          </cell>
          <cell r="K75">
            <v>4.511278195488722</v>
          </cell>
          <cell r="L75">
            <v>0</v>
          </cell>
          <cell r="M75">
            <v>0</v>
          </cell>
          <cell r="N75">
            <v>1</v>
          </cell>
          <cell r="O75">
            <v>1.9305019305019306</v>
          </cell>
        </row>
        <row r="76">
          <cell r="A76" t="str">
            <v>San Jose de La Montaña</v>
          </cell>
          <cell r="B76">
            <v>9</v>
          </cell>
          <cell r="C76">
            <v>2.4284943335132216</v>
          </cell>
          <cell r="D76">
            <v>1</v>
          </cell>
          <cell r="E76">
            <v>3.0864197530864197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San Pedro de Los Milagros</v>
          </cell>
          <cell r="B77">
            <v>122</v>
          </cell>
          <cell r="C77">
            <v>5.4350247249075601</v>
          </cell>
          <cell r="D77">
            <v>1</v>
          </cell>
          <cell r="E77">
            <v>0.58719906048150317</v>
          </cell>
          <cell r="F77">
            <v>1</v>
          </cell>
          <cell r="G77">
            <v>0.57471264367816088</v>
          </cell>
          <cell r="H77">
            <v>1</v>
          </cell>
          <cell r="I77">
            <v>0.54734537493158186</v>
          </cell>
          <cell r="J77">
            <v>2</v>
          </cell>
          <cell r="K77">
            <v>1.0303967027305514</v>
          </cell>
          <cell r="L77">
            <v>1</v>
          </cell>
          <cell r="M77">
            <v>0.50632911392405067</v>
          </cell>
          <cell r="N77">
            <v>2</v>
          </cell>
          <cell r="O77">
            <v>1.095890410958904</v>
          </cell>
        </row>
        <row r="78">
          <cell r="A78" t="str">
            <v>Santa Rosa de Osos</v>
          </cell>
          <cell r="B78">
            <v>197</v>
          </cell>
          <cell r="C78">
            <v>5.3038257545163283</v>
          </cell>
          <cell r="D78">
            <v>5</v>
          </cell>
          <cell r="E78">
            <v>1.6239038648911985</v>
          </cell>
          <cell r="F78">
            <v>0</v>
          </cell>
          <cell r="G78">
            <v>0</v>
          </cell>
          <cell r="H78">
            <v>1</v>
          </cell>
          <cell r="I78">
            <v>0.31113876789047917</v>
          </cell>
          <cell r="J78">
            <v>5</v>
          </cell>
          <cell r="K78">
            <v>1.4876524843796488</v>
          </cell>
          <cell r="L78">
            <v>11</v>
          </cell>
          <cell r="M78">
            <v>3.2826022082960309</v>
          </cell>
          <cell r="N78">
            <v>12</v>
          </cell>
          <cell r="O78">
            <v>3.8155802861685215</v>
          </cell>
        </row>
        <row r="79">
          <cell r="A79" t="str">
            <v>Toledo</v>
          </cell>
          <cell r="B79">
            <v>23</v>
          </cell>
          <cell r="C79">
            <v>4.5954045954045952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</v>
          </cell>
          <cell r="O79">
            <v>2.6666666666666665</v>
          </cell>
        </row>
        <row r="80">
          <cell r="A80" t="str">
            <v>Valdivia</v>
          </cell>
          <cell r="B80">
            <v>87</v>
          </cell>
          <cell r="C80">
            <v>6.2365591397849469</v>
          </cell>
          <cell r="D80">
            <v>1</v>
          </cell>
          <cell r="E80">
            <v>0.69108500345542501</v>
          </cell>
          <cell r="F80">
            <v>1</v>
          </cell>
          <cell r="G80">
            <v>0.68965517241379304</v>
          </cell>
          <cell r="H80">
            <v>1</v>
          </cell>
          <cell r="I80">
            <v>0.68917987594762231</v>
          </cell>
          <cell r="J80">
            <v>7</v>
          </cell>
          <cell r="K80">
            <v>5.1282051282051286</v>
          </cell>
          <cell r="L80">
            <v>8</v>
          </cell>
          <cell r="M80">
            <v>6.7170445004198154</v>
          </cell>
          <cell r="N80">
            <v>3</v>
          </cell>
          <cell r="O80">
            <v>2.7472527472527473</v>
          </cell>
        </row>
        <row r="81">
          <cell r="A81" t="str">
            <v>Yarumal</v>
          </cell>
          <cell r="B81">
            <v>206</v>
          </cell>
          <cell r="C81">
            <v>4.8912527305537088</v>
          </cell>
          <cell r="D81">
            <v>6</v>
          </cell>
          <cell r="E81">
            <v>1.8495684340320593</v>
          </cell>
          <cell r="F81">
            <v>1</v>
          </cell>
          <cell r="G81">
            <v>0.27917364600781686</v>
          </cell>
          <cell r="H81">
            <v>0</v>
          </cell>
          <cell r="I81">
            <v>0</v>
          </cell>
          <cell r="J81">
            <v>6</v>
          </cell>
          <cell r="K81">
            <v>1.5232292460015233</v>
          </cell>
          <cell r="L81">
            <v>7</v>
          </cell>
          <cell r="M81">
            <v>1.9353055017970695</v>
          </cell>
          <cell r="N81">
            <v>6</v>
          </cell>
          <cell r="O81">
            <v>1.8039687312086592</v>
          </cell>
        </row>
        <row r="82">
          <cell r="A82" t="str">
            <v>ORIENTE</v>
          </cell>
          <cell r="B82">
            <v>3252</v>
          </cell>
          <cell r="C82">
            <v>4.7546084027322912</v>
          </cell>
          <cell r="D82">
            <v>77</v>
          </cell>
          <cell r="E82">
            <v>1.5419119708438462</v>
          </cell>
          <cell r="F82">
            <v>15</v>
          </cell>
          <cell r="G82">
            <v>0.30101139829828222</v>
          </cell>
          <cell r="H82">
            <v>15</v>
          </cell>
          <cell r="I82">
            <v>0.2937432683834329</v>
          </cell>
          <cell r="J82">
            <v>41</v>
          </cell>
          <cell r="K82">
            <v>0.75409233032922574</v>
          </cell>
          <cell r="L82">
            <v>73</v>
          </cell>
          <cell r="M82">
            <v>1.2812637121544537</v>
          </cell>
          <cell r="N82">
            <v>59</v>
          </cell>
          <cell r="O82">
            <v>1.0779799751516479</v>
          </cell>
        </row>
        <row r="83">
          <cell r="A83" t="str">
            <v>Abejorral</v>
          </cell>
          <cell r="B83">
            <v>111</v>
          </cell>
          <cell r="C83">
            <v>5.47931681311087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</v>
          </cell>
          <cell r="K83">
            <v>0.60606060606060608</v>
          </cell>
          <cell r="L83">
            <v>3</v>
          </cell>
          <cell r="M83">
            <v>2.0905923344947737</v>
          </cell>
          <cell r="N83">
            <v>1</v>
          </cell>
          <cell r="O83">
            <v>0.80710250201775624</v>
          </cell>
        </row>
        <row r="84">
          <cell r="A84" t="str">
            <v>Alejandría</v>
          </cell>
          <cell r="B84">
            <v>21</v>
          </cell>
          <cell r="C84">
            <v>4.497751124437781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>
            <v>2.8490028490028489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Argelia</v>
          </cell>
          <cell r="B85">
            <v>25</v>
          </cell>
          <cell r="C85">
            <v>3.2994588887422465</v>
          </cell>
          <cell r="D85">
            <v>1</v>
          </cell>
          <cell r="E85">
            <v>1.4771048744460857</v>
          </cell>
          <cell r="F85">
            <v>0</v>
          </cell>
          <cell r="G85">
            <v>0</v>
          </cell>
          <cell r="H85">
            <v>1</v>
          </cell>
          <cell r="I85">
            <v>1.3774104683195594</v>
          </cell>
          <cell r="J85">
            <v>0</v>
          </cell>
          <cell r="K85">
            <v>0</v>
          </cell>
          <cell r="L85">
            <v>1</v>
          </cell>
          <cell r="M85">
            <v>1.7699115044247788</v>
          </cell>
          <cell r="N85">
            <v>1</v>
          </cell>
          <cell r="O85">
            <v>2.028397565922921</v>
          </cell>
        </row>
        <row r="86">
          <cell r="A86" t="str">
            <v>Cocorna</v>
          </cell>
          <cell r="B86">
            <v>103</v>
          </cell>
          <cell r="C86">
            <v>6.8474936843504857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2</v>
          </cell>
          <cell r="I86">
            <v>1.6299918500407498</v>
          </cell>
          <cell r="J86">
            <v>2</v>
          </cell>
          <cell r="K86">
            <v>1.6750418760469012</v>
          </cell>
          <cell r="L86">
            <v>1</v>
          </cell>
          <cell r="M86">
            <v>0.90909090909090906</v>
          </cell>
          <cell r="N86">
            <v>5</v>
          </cell>
          <cell r="O86">
            <v>5.1020408163265305</v>
          </cell>
        </row>
        <row r="87">
          <cell r="A87" t="str">
            <v>Concepcion</v>
          </cell>
          <cell r="B87">
            <v>16</v>
          </cell>
          <cell r="C87">
            <v>3.3613445378151261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El Carmen de Viboral</v>
          </cell>
          <cell r="B88">
            <v>219</v>
          </cell>
          <cell r="C88">
            <v>3.5829979385491315</v>
          </cell>
          <cell r="D88">
            <v>9</v>
          </cell>
          <cell r="E88">
            <v>1.8075918859208675</v>
          </cell>
          <cell r="F88">
            <v>2</v>
          </cell>
          <cell r="G88">
            <v>0.41928721174004191</v>
          </cell>
          <cell r="H88">
            <v>1</v>
          </cell>
          <cell r="I88">
            <v>0.21312872975277067</v>
          </cell>
          <cell r="J88">
            <v>0</v>
          </cell>
          <cell r="K88">
            <v>0</v>
          </cell>
          <cell r="L88">
            <v>8</v>
          </cell>
          <cell r="M88">
            <v>1.4751982297621242</v>
          </cell>
          <cell r="N88">
            <v>6</v>
          </cell>
          <cell r="O88">
            <v>1.1303692539562924</v>
          </cell>
        </row>
        <row r="89">
          <cell r="A89" t="str">
            <v>Peñol</v>
          </cell>
          <cell r="B89">
            <v>116</v>
          </cell>
          <cell r="C89">
            <v>5.4137303402249497</v>
          </cell>
          <cell r="D89">
            <v>1</v>
          </cell>
          <cell r="E89">
            <v>0.61012812690665041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</v>
          </cell>
          <cell r="K89">
            <v>2.4721878862793569</v>
          </cell>
          <cell r="L89">
            <v>3</v>
          </cell>
          <cell r="M89">
            <v>1.791044776119403</v>
          </cell>
          <cell r="N89">
            <v>2</v>
          </cell>
          <cell r="O89">
            <v>1.2406947890818858</v>
          </cell>
        </row>
        <row r="90">
          <cell r="A90" t="str">
            <v>Retiro</v>
          </cell>
          <cell r="B90">
            <v>117</v>
          </cell>
          <cell r="C90">
            <v>4.8377093239611328</v>
          </cell>
          <cell r="D90">
            <v>3</v>
          </cell>
          <cell r="E90">
            <v>1.9920318725099602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</v>
          </cell>
          <cell r="K90">
            <v>0.60606060606060608</v>
          </cell>
          <cell r="L90">
            <v>4</v>
          </cell>
          <cell r="M90">
            <v>2.2358859698155396</v>
          </cell>
          <cell r="N90">
            <v>2</v>
          </cell>
          <cell r="O90">
            <v>1.1123470522803114</v>
          </cell>
        </row>
        <row r="91">
          <cell r="A91" t="str">
            <v>El Santuario</v>
          </cell>
          <cell r="B91">
            <v>187</v>
          </cell>
          <cell r="C91">
            <v>5.1882473711955166</v>
          </cell>
          <cell r="D91">
            <v>9</v>
          </cell>
          <cell r="E91">
            <v>2.589182968929804</v>
          </cell>
          <cell r="F91">
            <v>0</v>
          </cell>
          <cell r="G91">
            <v>0</v>
          </cell>
          <cell r="H91">
            <v>1</v>
          </cell>
          <cell r="I91">
            <v>0.3222687721559781</v>
          </cell>
          <cell r="J91">
            <v>5</v>
          </cell>
          <cell r="K91">
            <v>1.6578249336870028</v>
          </cell>
          <cell r="L91">
            <v>1</v>
          </cell>
          <cell r="M91">
            <v>0.33829499323410017</v>
          </cell>
          <cell r="N91">
            <v>3</v>
          </cell>
          <cell r="O91">
            <v>1.1115227862171175</v>
          </cell>
        </row>
        <row r="92">
          <cell r="A92" t="str">
            <v>Granada</v>
          </cell>
          <cell r="B92">
            <v>52</v>
          </cell>
          <cell r="C92">
            <v>5.2684903748733536</v>
          </cell>
          <cell r="D92">
            <v>3</v>
          </cell>
          <cell r="E92">
            <v>2.9940119760479043</v>
          </cell>
          <cell r="F92">
            <v>0</v>
          </cell>
          <cell r="G92">
            <v>0</v>
          </cell>
          <cell r="H92">
            <v>1</v>
          </cell>
          <cell r="I92">
            <v>1.1534025374855825</v>
          </cell>
          <cell r="J92">
            <v>1</v>
          </cell>
          <cell r="K92">
            <v>1.2391573729863692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Guarne</v>
          </cell>
          <cell r="B93">
            <v>271</v>
          </cell>
          <cell r="C93">
            <v>4.7733117271990695</v>
          </cell>
          <cell r="D93">
            <v>4</v>
          </cell>
          <cell r="E93">
            <v>1.0452051215050953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5</v>
          </cell>
          <cell r="K93">
            <v>1.20598166907863</v>
          </cell>
          <cell r="L93">
            <v>8</v>
          </cell>
          <cell r="M93">
            <v>1.6663195167673401</v>
          </cell>
          <cell r="N93">
            <v>6</v>
          </cell>
          <cell r="O93">
            <v>1.2612991381122556</v>
          </cell>
        </row>
        <row r="94">
          <cell r="A94" t="str">
            <v>Guatape</v>
          </cell>
          <cell r="B94">
            <v>45</v>
          </cell>
          <cell r="C94">
            <v>5.2643893308376226</v>
          </cell>
          <cell r="D94">
            <v>1</v>
          </cell>
          <cell r="E94">
            <v>1.6977928692699491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</v>
          </cell>
          <cell r="K94">
            <v>1.5797788309636651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La Ceja</v>
          </cell>
          <cell r="B95">
            <v>310</v>
          </cell>
          <cell r="C95">
            <v>4.6444730770383238</v>
          </cell>
          <cell r="D95">
            <v>6</v>
          </cell>
          <cell r="E95">
            <v>1.4713094654242276</v>
          </cell>
          <cell r="F95">
            <v>2</v>
          </cell>
          <cell r="G95">
            <v>0.46479200557750405</v>
          </cell>
          <cell r="H95">
            <v>0</v>
          </cell>
          <cell r="I95">
            <v>0</v>
          </cell>
          <cell r="J95">
            <v>7</v>
          </cell>
          <cell r="K95">
            <v>1.3280212483399734</v>
          </cell>
          <cell r="L95">
            <v>8</v>
          </cell>
          <cell r="M95">
            <v>1.3845621322256838</v>
          </cell>
          <cell r="N95">
            <v>4</v>
          </cell>
          <cell r="O95">
            <v>0.71594773581528548</v>
          </cell>
        </row>
        <row r="96">
          <cell r="A96" t="str">
            <v>La Unión</v>
          </cell>
          <cell r="B96">
            <v>102</v>
          </cell>
          <cell r="C96">
            <v>4.6441742931293541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  <cell r="O96">
            <v>0.55617352614015569</v>
          </cell>
        </row>
        <row r="97">
          <cell r="A97" t="str">
            <v>Marinilla</v>
          </cell>
          <cell r="B97">
            <v>278</v>
          </cell>
          <cell r="C97">
            <v>4.1868100423199142</v>
          </cell>
          <cell r="D97">
            <v>14</v>
          </cell>
          <cell r="E97">
            <v>2.7210884353741496</v>
          </cell>
          <cell r="F97">
            <v>2</v>
          </cell>
          <cell r="G97">
            <v>0.39706174310105219</v>
          </cell>
          <cell r="H97">
            <v>3</v>
          </cell>
          <cell r="I97">
            <v>0.59241706161137442</v>
          </cell>
          <cell r="J97">
            <v>0</v>
          </cell>
          <cell r="K97">
            <v>0</v>
          </cell>
          <cell r="L97">
            <v>9</v>
          </cell>
          <cell r="M97">
            <v>1.5077902496230524</v>
          </cell>
          <cell r="N97">
            <v>8</v>
          </cell>
          <cell r="O97">
            <v>1.3966480446927374</v>
          </cell>
        </row>
        <row r="98">
          <cell r="A98" t="str">
            <v>Nariño</v>
          </cell>
          <cell r="B98">
            <v>48</v>
          </cell>
          <cell r="C98">
            <v>4.8014404321296391</v>
          </cell>
          <cell r="D98">
            <v>1</v>
          </cell>
          <cell r="E98">
            <v>1.2468827930174564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1.445086705202312</v>
          </cell>
          <cell r="N98">
            <v>0</v>
          </cell>
          <cell r="O98">
            <v>0</v>
          </cell>
        </row>
        <row r="99">
          <cell r="A99" t="str">
            <v>Rionegro</v>
          </cell>
          <cell r="B99">
            <v>696</v>
          </cell>
          <cell r="C99">
            <v>4.9873524754036103</v>
          </cell>
          <cell r="D99">
            <v>13</v>
          </cell>
          <cell r="E99">
            <v>1.5609990393852065</v>
          </cell>
          <cell r="F99">
            <v>5</v>
          </cell>
          <cell r="G99">
            <v>0.59382422802850354</v>
          </cell>
          <cell r="H99">
            <v>2</v>
          </cell>
          <cell r="I99">
            <v>0.22114108801415305</v>
          </cell>
          <cell r="J99">
            <v>6</v>
          </cell>
          <cell r="K99">
            <v>0.56571751838581941</v>
          </cell>
          <cell r="L99">
            <v>12</v>
          </cell>
          <cell r="M99">
            <v>0.97751710654936463</v>
          </cell>
          <cell r="N99">
            <v>13</v>
          </cell>
          <cell r="O99">
            <v>1.0535699813599158</v>
          </cell>
        </row>
        <row r="100">
          <cell r="A100" t="str">
            <v>San Carlos</v>
          </cell>
          <cell r="B100">
            <v>56</v>
          </cell>
          <cell r="C100">
            <v>3.5131744040150568</v>
          </cell>
          <cell r="D100">
            <v>1</v>
          </cell>
          <cell r="E100">
            <v>0.76452599388379205</v>
          </cell>
          <cell r="F100">
            <v>0</v>
          </cell>
          <cell r="G100">
            <v>0</v>
          </cell>
          <cell r="H100">
            <v>1</v>
          </cell>
          <cell r="I100">
            <v>0.73099415204678353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  <cell r="O100">
            <v>0.94339622641509435</v>
          </cell>
        </row>
        <row r="101">
          <cell r="A101" t="str">
            <v>San Francisco</v>
          </cell>
          <cell r="B101">
            <v>35</v>
          </cell>
          <cell r="C101">
            <v>6.0595567867036015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San Luis</v>
          </cell>
          <cell r="B102">
            <v>80</v>
          </cell>
          <cell r="C102">
            <v>6.1373225930187951</v>
          </cell>
          <cell r="D102">
            <v>1</v>
          </cell>
          <cell r="E102">
            <v>0.74294205052005935</v>
          </cell>
          <cell r="F102">
            <v>0</v>
          </cell>
          <cell r="G102">
            <v>0</v>
          </cell>
          <cell r="H102">
            <v>1</v>
          </cell>
          <cell r="I102">
            <v>0.81766148814390849</v>
          </cell>
          <cell r="J102">
            <v>2</v>
          </cell>
          <cell r="K102">
            <v>1.8198362147406735</v>
          </cell>
          <cell r="L102">
            <v>4</v>
          </cell>
          <cell r="M102">
            <v>4.032258064516129</v>
          </cell>
          <cell r="N102">
            <v>4</v>
          </cell>
          <cell r="O102">
            <v>4.2643923240938166</v>
          </cell>
        </row>
        <row r="103">
          <cell r="A103" t="str">
            <v xml:space="preserve">San Rafael </v>
          </cell>
          <cell r="B103">
            <v>71</v>
          </cell>
          <cell r="C103">
            <v>4.5419651995905834</v>
          </cell>
          <cell r="D103">
            <v>4</v>
          </cell>
          <cell r="E103">
            <v>3.3112582781456954</v>
          </cell>
          <cell r="F103">
            <v>0</v>
          </cell>
          <cell r="G103">
            <v>0</v>
          </cell>
          <cell r="H103">
            <v>1</v>
          </cell>
          <cell r="I103">
            <v>0.81300813008130079</v>
          </cell>
          <cell r="J103">
            <v>1</v>
          </cell>
          <cell r="K103">
            <v>0.80128205128205121</v>
          </cell>
          <cell r="L103">
            <v>1</v>
          </cell>
          <cell r="M103">
            <v>0.84961767204757865</v>
          </cell>
          <cell r="N103">
            <v>0</v>
          </cell>
          <cell r="O103">
            <v>0</v>
          </cell>
        </row>
        <row r="104">
          <cell r="A104" t="str">
            <v>San vicente Ferrer</v>
          </cell>
          <cell r="B104">
            <v>103</v>
          </cell>
          <cell r="C104">
            <v>4.6275496450714355</v>
          </cell>
          <cell r="D104">
            <v>1</v>
          </cell>
          <cell r="E104">
            <v>0.5995203836930455</v>
          </cell>
          <cell r="F104">
            <v>3</v>
          </cell>
          <cell r="G104">
            <v>1.7974835230677051</v>
          </cell>
          <cell r="H104">
            <v>1</v>
          </cell>
          <cell r="I104">
            <v>0.58139534883720934</v>
          </cell>
          <cell r="J104">
            <v>2</v>
          </cell>
          <cell r="K104">
            <v>1.1111111111111112</v>
          </cell>
          <cell r="L104">
            <v>3</v>
          </cell>
          <cell r="M104">
            <v>1.6492578339747115</v>
          </cell>
          <cell r="N104">
            <v>0</v>
          </cell>
          <cell r="O104">
            <v>0</v>
          </cell>
        </row>
        <row r="105">
          <cell r="A105" t="str">
            <v>Sonsón</v>
          </cell>
          <cell r="B105">
            <v>190</v>
          </cell>
          <cell r="C105">
            <v>5.2206407649612574</v>
          </cell>
          <cell r="D105">
            <v>5</v>
          </cell>
          <cell r="E105">
            <v>1.834862385321101</v>
          </cell>
          <cell r="F105">
            <v>1</v>
          </cell>
          <cell r="G105">
            <v>0.34746351633078526</v>
          </cell>
          <cell r="H105">
            <v>0</v>
          </cell>
          <cell r="I105">
            <v>0</v>
          </cell>
          <cell r="J105">
            <v>2</v>
          </cell>
          <cell r="K105">
            <v>0.62952470884482215</v>
          </cell>
          <cell r="L105">
            <v>6</v>
          </cell>
          <cell r="M105">
            <v>2.0498804236419543</v>
          </cell>
          <cell r="N105">
            <v>2</v>
          </cell>
          <cell r="O105">
            <v>0.7399186089530152</v>
          </cell>
        </row>
        <row r="106">
          <cell r="A106" t="str">
            <v>SUROESTE</v>
          </cell>
          <cell r="B106">
            <v>2082</v>
          </cell>
          <cell r="C106">
            <v>5.6658148895002816</v>
          </cell>
          <cell r="D106">
            <v>49</v>
          </cell>
          <cell r="E106">
            <v>1.9274644009125954</v>
          </cell>
          <cell r="F106">
            <v>8</v>
          </cell>
          <cell r="G106">
            <v>0.29741988251914642</v>
          </cell>
          <cell r="H106">
            <v>7</v>
          </cell>
          <cell r="I106">
            <v>0.24218939210462581</v>
          </cell>
          <cell r="J106">
            <v>44</v>
          </cell>
          <cell r="K106">
            <v>1.4757672312594332</v>
          </cell>
          <cell r="L106">
            <v>80</v>
          </cell>
          <cell r="M106">
            <v>2.8323597096831294</v>
          </cell>
          <cell r="N106">
            <v>61</v>
          </cell>
          <cell r="O106">
            <v>2.3606811145510838</v>
          </cell>
        </row>
        <row r="107">
          <cell r="A107" t="str">
            <v>Amaga</v>
          </cell>
          <cell r="B107">
            <v>148</v>
          </cell>
          <cell r="C107">
            <v>4.8087857815901485</v>
          </cell>
          <cell r="D107">
            <v>2</v>
          </cell>
          <cell r="E107">
            <v>0.99502487562189046</v>
          </cell>
          <cell r="F107">
            <v>2</v>
          </cell>
          <cell r="G107">
            <v>0.97040271712760795</v>
          </cell>
          <cell r="H107">
            <v>0</v>
          </cell>
          <cell r="I107">
            <v>0</v>
          </cell>
          <cell r="J107">
            <v>3</v>
          </cell>
          <cell r="K107">
            <v>1.2366034624896949</v>
          </cell>
          <cell r="L107">
            <v>8</v>
          </cell>
          <cell r="M107">
            <v>3.0733768728390318</v>
          </cell>
          <cell r="N107">
            <v>4</v>
          </cell>
          <cell r="O107">
            <v>1.5760441292356187</v>
          </cell>
        </row>
        <row r="108">
          <cell r="A108" t="str">
            <v>Andes</v>
          </cell>
          <cell r="B108">
            <v>259</v>
          </cell>
          <cell r="C108">
            <v>5.9250108663326699</v>
          </cell>
          <cell r="D108">
            <v>9</v>
          </cell>
          <cell r="E108">
            <v>2.8462998102466792</v>
          </cell>
          <cell r="F108">
            <v>1</v>
          </cell>
          <cell r="G108">
            <v>0.31240237425804435</v>
          </cell>
          <cell r="H108">
            <v>1</v>
          </cell>
          <cell r="I108">
            <v>0.30039050765995795</v>
          </cell>
          <cell r="J108">
            <v>4</v>
          </cell>
          <cell r="K108">
            <v>1.094391244870041</v>
          </cell>
          <cell r="L108">
            <v>5</v>
          </cell>
          <cell r="M108">
            <v>1.3579576317218902</v>
          </cell>
          <cell r="N108">
            <v>4</v>
          </cell>
          <cell r="O108">
            <v>1.2191405059433098</v>
          </cell>
        </row>
        <row r="109">
          <cell r="A109" t="str">
            <v>Angelopolis</v>
          </cell>
          <cell r="B109">
            <v>28</v>
          </cell>
          <cell r="C109">
            <v>4.8359240069084626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3</v>
          </cell>
          <cell r="O109">
            <v>7.1258907363420434</v>
          </cell>
        </row>
        <row r="110">
          <cell r="A110" t="str">
            <v>Betania</v>
          </cell>
          <cell r="B110">
            <v>65</v>
          </cell>
          <cell r="C110">
            <v>6.3266497956005452</v>
          </cell>
          <cell r="D110">
            <v>1</v>
          </cell>
          <cell r="E110">
            <v>1.2547051442910915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2</v>
          </cell>
          <cell r="M110">
            <v>2.4570024570024569</v>
          </cell>
          <cell r="N110">
            <v>3</v>
          </cell>
          <cell r="O110">
            <v>4.3604651162790695</v>
          </cell>
        </row>
        <row r="111">
          <cell r="A111" t="str">
            <v>Betulia</v>
          </cell>
          <cell r="B111">
            <v>82</v>
          </cell>
          <cell r="C111">
            <v>5.2109811896288765</v>
          </cell>
          <cell r="D111">
            <v>2</v>
          </cell>
          <cell r="E111">
            <v>1.448225923244026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0.77700077700077697</v>
          </cell>
          <cell r="N111">
            <v>5</v>
          </cell>
          <cell r="O111">
            <v>4.4326241134751774</v>
          </cell>
        </row>
        <row r="112">
          <cell r="A112" t="str">
            <v>Caramanta</v>
          </cell>
          <cell r="B112">
            <v>29</v>
          </cell>
          <cell r="C112">
            <v>6.209850107066381</v>
          </cell>
          <cell r="D112">
            <v>0</v>
          </cell>
          <cell r="E112">
            <v>0</v>
          </cell>
          <cell r="F112">
            <v>1</v>
          </cell>
          <cell r="G112">
            <v>3.2467532467532472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Ciudad Bolivar</v>
          </cell>
          <cell r="B113">
            <v>175</v>
          </cell>
          <cell r="C113">
            <v>6.6896024464831809</v>
          </cell>
          <cell r="D113">
            <v>3</v>
          </cell>
          <cell r="E113">
            <v>1.6137708445400754</v>
          </cell>
          <cell r="F113">
            <v>0</v>
          </cell>
          <cell r="G113">
            <v>0</v>
          </cell>
          <cell r="H113">
            <v>1</v>
          </cell>
          <cell r="I113">
            <v>0.46707146193367582</v>
          </cell>
          <cell r="J113">
            <v>7</v>
          </cell>
          <cell r="K113">
            <v>3.2925682031984951</v>
          </cell>
          <cell r="L113">
            <v>12</v>
          </cell>
          <cell r="M113">
            <v>6.024096385542169</v>
          </cell>
          <cell r="N113">
            <v>4</v>
          </cell>
          <cell r="O113">
            <v>2.1459227467811157</v>
          </cell>
        </row>
        <row r="114">
          <cell r="A114" t="str">
            <v>Concordia</v>
          </cell>
          <cell r="B114">
            <v>116</v>
          </cell>
          <cell r="C114">
            <v>5.3943452380952381</v>
          </cell>
          <cell r="D114">
            <v>2</v>
          </cell>
          <cell r="E114">
            <v>1.3422818791946307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4</v>
          </cell>
          <cell r="K114">
            <v>2.131060202450719</v>
          </cell>
          <cell r="L114">
            <v>5</v>
          </cell>
          <cell r="M114">
            <v>2.9603315571343991</v>
          </cell>
          <cell r="N114">
            <v>8</v>
          </cell>
          <cell r="O114">
            <v>5.4570259208731242</v>
          </cell>
        </row>
        <row r="115">
          <cell r="A115" t="str">
            <v>Fredonia</v>
          </cell>
          <cell r="B115">
            <v>135</v>
          </cell>
          <cell r="C115">
            <v>5.498309778845762</v>
          </cell>
          <cell r="D115">
            <v>1</v>
          </cell>
          <cell r="E115">
            <v>0.72306579898770784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</v>
          </cell>
          <cell r="K115">
            <v>1.1104941699056081</v>
          </cell>
          <cell r="L115">
            <v>3</v>
          </cell>
          <cell r="M115">
            <v>1.7814726840855108</v>
          </cell>
          <cell r="N115">
            <v>1</v>
          </cell>
          <cell r="O115">
            <v>0.64102564102564108</v>
          </cell>
        </row>
        <row r="116">
          <cell r="A116" t="str">
            <v>Hispania</v>
          </cell>
          <cell r="B116">
            <v>20</v>
          </cell>
          <cell r="C116">
            <v>3.6166365280289328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2.4271844660194173</v>
          </cell>
          <cell r="N116">
            <v>1</v>
          </cell>
          <cell r="O116">
            <v>2.5906735751295336</v>
          </cell>
        </row>
        <row r="117">
          <cell r="A117" t="str">
            <v>Jardin</v>
          </cell>
          <cell r="B117">
            <v>98</v>
          </cell>
          <cell r="C117">
            <v>6.6839448915564041</v>
          </cell>
          <cell r="D117">
            <v>3</v>
          </cell>
          <cell r="E117">
            <v>3.0737704918032787</v>
          </cell>
          <cell r="F117">
            <v>0</v>
          </cell>
          <cell r="G117">
            <v>0</v>
          </cell>
          <cell r="H117">
            <v>1</v>
          </cell>
          <cell r="I117">
            <v>0.92165898617511521</v>
          </cell>
          <cell r="J117">
            <v>2</v>
          </cell>
          <cell r="K117">
            <v>1.7777777777777779</v>
          </cell>
          <cell r="L117">
            <v>5</v>
          </cell>
          <cell r="M117">
            <v>4.4843049327354256</v>
          </cell>
          <cell r="N117">
            <v>2</v>
          </cell>
          <cell r="O117">
            <v>1.9230769230769231</v>
          </cell>
        </row>
        <row r="118">
          <cell r="A118" t="str">
            <v>Jericó</v>
          </cell>
          <cell r="B118">
            <v>84</v>
          </cell>
          <cell r="C118">
            <v>6.1597125467478184</v>
          </cell>
          <cell r="D118">
            <v>1</v>
          </cell>
          <cell r="E118">
            <v>1.2484394506866416</v>
          </cell>
          <cell r="F118">
            <v>0</v>
          </cell>
          <cell r="G118">
            <v>0</v>
          </cell>
          <cell r="H118">
            <v>1</v>
          </cell>
          <cell r="I118">
            <v>1.0604453870625663</v>
          </cell>
          <cell r="J118">
            <v>1</v>
          </cell>
          <cell r="K118">
            <v>1.0172939979654119</v>
          </cell>
          <cell r="L118">
            <v>2</v>
          </cell>
          <cell r="M118">
            <v>2.1459227467811157</v>
          </cell>
          <cell r="N118">
            <v>1</v>
          </cell>
          <cell r="O118">
            <v>1.1363636363636362</v>
          </cell>
        </row>
        <row r="119">
          <cell r="A119" t="str">
            <v>La Pintada</v>
          </cell>
          <cell r="B119">
            <v>58</v>
          </cell>
          <cell r="C119">
            <v>6.9896360568811762</v>
          </cell>
          <cell r="D119">
            <v>2</v>
          </cell>
          <cell r="E119">
            <v>3.6036036036036037</v>
          </cell>
          <cell r="F119">
            <v>1</v>
          </cell>
          <cell r="G119">
            <v>1.639344262295082</v>
          </cell>
          <cell r="H119">
            <v>0</v>
          </cell>
          <cell r="I119">
            <v>0</v>
          </cell>
          <cell r="J119">
            <v>3</v>
          </cell>
          <cell r="K119">
            <v>4.0214477211796247</v>
          </cell>
          <cell r="L119">
            <v>8</v>
          </cell>
          <cell r="M119">
            <v>10.165184243964422</v>
          </cell>
          <cell r="N119">
            <v>4</v>
          </cell>
          <cell r="O119">
            <v>5.4274084124830386</v>
          </cell>
        </row>
        <row r="120">
          <cell r="A120" t="str">
            <v>Montebello</v>
          </cell>
          <cell r="B120">
            <v>23</v>
          </cell>
          <cell r="C120">
            <v>3.4664657121326301</v>
          </cell>
          <cell r="D120">
            <v>2</v>
          </cell>
          <cell r="E120">
            <v>4.6189376443418011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Pueblorrico</v>
          </cell>
          <cell r="B121">
            <v>50</v>
          </cell>
          <cell r="C121">
            <v>5.759705103098721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1.3477088948787064</v>
          </cell>
          <cell r="J121">
            <v>2</v>
          </cell>
          <cell r="K121">
            <v>2.7624309392265194</v>
          </cell>
          <cell r="L121">
            <v>1</v>
          </cell>
          <cell r="M121">
            <v>1.5923566878980893</v>
          </cell>
          <cell r="N121">
            <v>1</v>
          </cell>
          <cell r="O121">
            <v>1.7985611510791368</v>
          </cell>
        </row>
        <row r="122">
          <cell r="A122" t="str">
            <v>Salgar</v>
          </cell>
          <cell r="B122">
            <v>109</v>
          </cell>
          <cell r="C122">
            <v>5.9830936436491386</v>
          </cell>
          <cell r="D122">
            <v>3</v>
          </cell>
          <cell r="E122">
            <v>2.1216407355021216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</v>
          </cell>
          <cell r="K122">
            <v>1.9442644199611148</v>
          </cell>
          <cell r="L122">
            <v>2</v>
          </cell>
          <cell r="M122">
            <v>1.3869625520110958</v>
          </cell>
          <cell r="N122">
            <v>3</v>
          </cell>
          <cell r="O122">
            <v>2.2404779686333085</v>
          </cell>
        </row>
        <row r="123">
          <cell r="A123" t="str">
            <v>Santa Barbara</v>
          </cell>
          <cell r="B123">
            <v>152</v>
          </cell>
          <cell r="C123">
            <v>5.6413301662707838</v>
          </cell>
          <cell r="D123">
            <v>1</v>
          </cell>
          <cell r="E123">
            <v>0.65876152832674573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6</v>
          </cell>
          <cell r="K123">
            <v>2.9282576866764276</v>
          </cell>
          <cell r="L123">
            <v>8</v>
          </cell>
          <cell r="M123">
            <v>4.1644976574700676</v>
          </cell>
          <cell r="N123">
            <v>5</v>
          </cell>
          <cell r="O123">
            <v>2.807411566535654</v>
          </cell>
        </row>
        <row r="124">
          <cell r="A124" t="str">
            <v>Tamesis</v>
          </cell>
          <cell r="B124">
            <v>90</v>
          </cell>
          <cell r="C124">
            <v>5.557957141974927</v>
          </cell>
          <cell r="D124">
            <v>4</v>
          </cell>
          <cell r="E124">
            <v>4.4198895027624312</v>
          </cell>
          <cell r="F124">
            <v>0</v>
          </cell>
          <cell r="G124">
            <v>0</v>
          </cell>
          <cell r="H124">
            <v>1</v>
          </cell>
          <cell r="I124">
            <v>0.82712985938792394</v>
          </cell>
          <cell r="J124">
            <v>1</v>
          </cell>
          <cell r="K124">
            <v>0.81566068515497558</v>
          </cell>
          <cell r="L124">
            <v>3</v>
          </cell>
          <cell r="M124">
            <v>2.7624309392265194</v>
          </cell>
          <cell r="N124">
            <v>1</v>
          </cell>
          <cell r="O124">
            <v>1.0438413361169101</v>
          </cell>
        </row>
        <row r="125">
          <cell r="A125" t="str">
            <v>Tarso</v>
          </cell>
          <cell r="B125">
            <v>21</v>
          </cell>
          <cell r="C125">
            <v>3.3903777849531807</v>
          </cell>
          <cell r="D125">
            <v>1</v>
          </cell>
          <cell r="E125">
            <v>2.4271844660194173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</v>
          </cell>
          <cell r="M125">
            <v>1.9230769230769231</v>
          </cell>
          <cell r="N125">
            <v>1</v>
          </cell>
          <cell r="O125">
            <v>2.1834061135371177</v>
          </cell>
        </row>
        <row r="126">
          <cell r="A126" t="str">
            <v>Titiribi</v>
          </cell>
          <cell r="B126">
            <v>55</v>
          </cell>
          <cell r="C126">
            <v>5.1325121313923106</v>
          </cell>
          <cell r="D126">
            <v>0</v>
          </cell>
          <cell r="E126">
            <v>0</v>
          </cell>
          <cell r="F126">
            <v>1</v>
          </cell>
          <cell r="G126">
            <v>1.524390243902439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</v>
          </cell>
          <cell r="O126">
            <v>2.8612303290414878</v>
          </cell>
        </row>
        <row r="127">
          <cell r="A127" t="str">
            <v>Urrao</v>
          </cell>
          <cell r="B127">
            <v>168</v>
          </cell>
          <cell r="C127">
            <v>5.5110877837554124</v>
          </cell>
          <cell r="D127">
            <v>11</v>
          </cell>
          <cell r="E127">
            <v>3.6267721727662376</v>
          </cell>
          <cell r="F127">
            <v>2</v>
          </cell>
          <cell r="G127">
            <v>0.67476383265856943</v>
          </cell>
          <cell r="H127">
            <v>1</v>
          </cell>
          <cell r="I127">
            <v>0.3465003465003465</v>
          </cell>
          <cell r="J127">
            <v>4</v>
          </cell>
          <cell r="K127">
            <v>1.4609203798392987</v>
          </cell>
          <cell r="L127">
            <v>11</v>
          </cell>
          <cell r="M127">
            <v>4.4606650446066505</v>
          </cell>
          <cell r="N127">
            <v>5</v>
          </cell>
          <cell r="O127">
            <v>2.2789425706472195</v>
          </cell>
        </row>
        <row r="128">
          <cell r="A128" t="str">
            <v>Valparaiso</v>
          </cell>
          <cell r="B128">
            <v>38</v>
          </cell>
          <cell r="C128">
            <v>5.8805323429278857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Venecia</v>
          </cell>
          <cell r="B129">
            <v>79</v>
          </cell>
          <cell r="C129">
            <v>6.7892746648332754</v>
          </cell>
          <cell r="D129">
            <v>1</v>
          </cell>
          <cell r="E129">
            <v>1.8214936247723132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  <cell r="K129">
            <v>2.2909507445589923</v>
          </cell>
          <cell r="L129">
            <v>2</v>
          </cell>
          <cell r="M129">
            <v>2.466091245376079</v>
          </cell>
          <cell r="N129">
            <v>3</v>
          </cell>
          <cell r="O129">
            <v>3.8860103626943006</v>
          </cell>
        </row>
        <row r="130">
          <cell r="A130" t="str">
            <v>VALLE DE ABURRA</v>
          </cell>
          <cell r="B130">
            <v>21382</v>
          </cell>
          <cell r="C130">
            <v>5.3869498858970344</v>
          </cell>
          <cell r="D130">
            <v>340</v>
          </cell>
          <cell r="E130">
            <v>1.4602176583262469</v>
          </cell>
          <cell r="F130">
            <v>40</v>
          </cell>
          <cell r="G130">
            <v>0.16854027269816124</v>
          </cell>
          <cell r="H130">
            <v>76</v>
          </cell>
          <cell r="I130">
            <v>0.29943304716464486</v>
          </cell>
          <cell r="J130">
            <v>250</v>
          </cell>
          <cell r="K130">
            <v>0.84077984011730567</v>
          </cell>
          <cell r="L130">
            <v>450</v>
          </cell>
          <cell r="M130">
            <v>1.2566813558754042</v>
          </cell>
          <cell r="N130">
            <v>464</v>
          </cell>
          <cell r="O130">
            <v>1.2574866527548172</v>
          </cell>
        </row>
        <row r="131">
          <cell r="A131" t="str">
            <v>Barbosa</v>
          </cell>
          <cell r="B131">
            <v>300</v>
          </cell>
          <cell r="C131">
            <v>5.6346493369895949</v>
          </cell>
          <cell r="D131">
            <v>3</v>
          </cell>
          <cell r="E131">
            <v>0.91435537945748258</v>
          </cell>
          <cell r="F131">
            <v>0</v>
          </cell>
          <cell r="G131">
            <v>0</v>
          </cell>
          <cell r="H131">
            <v>1</v>
          </cell>
          <cell r="I131">
            <v>0.26816840976133011</v>
          </cell>
          <cell r="J131">
            <v>6</v>
          </cell>
          <cell r="K131">
            <v>1.4416146083613646</v>
          </cell>
          <cell r="L131">
            <v>9</v>
          </cell>
          <cell r="M131">
            <v>2.0380434782608696</v>
          </cell>
          <cell r="N131">
            <v>8</v>
          </cell>
          <cell r="O131">
            <v>1.873536299765808</v>
          </cell>
        </row>
        <row r="132">
          <cell r="A132" t="str">
            <v>Bello</v>
          </cell>
          <cell r="B132">
            <v>2193</v>
          </cell>
          <cell r="C132">
            <v>4.0722192202062297</v>
          </cell>
          <cell r="D132">
            <v>46</v>
          </cell>
          <cell r="E132">
            <v>1.3137977322708709</v>
          </cell>
          <cell r="F132">
            <v>7</v>
          </cell>
          <cell r="G132">
            <v>0.19829466587348801</v>
          </cell>
          <cell r="H132">
            <v>8</v>
          </cell>
          <cell r="I132">
            <v>0.21584286639326569</v>
          </cell>
          <cell r="J132">
            <v>36</v>
          </cell>
          <cell r="K132">
            <v>0.84330858066480829</v>
          </cell>
          <cell r="L132">
            <v>58</v>
          </cell>
          <cell r="M132">
            <v>1.1350737797956867</v>
          </cell>
          <cell r="N132">
            <v>59</v>
          </cell>
          <cell r="O132">
            <v>1.1154595126009113</v>
          </cell>
        </row>
        <row r="133">
          <cell r="A133" t="str">
            <v>Caldas</v>
          </cell>
          <cell r="B133">
            <v>458</v>
          </cell>
          <cell r="C133">
            <v>5.6087584804918071</v>
          </cell>
          <cell r="D133">
            <v>10</v>
          </cell>
          <cell r="E133">
            <v>2.2573363431151239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8</v>
          </cell>
          <cell r="K133">
            <v>1.3582342954159594</v>
          </cell>
          <cell r="L133">
            <v>8</v>
          </cell>
          <cell r="M133">
            <v>1.1333050007083156</v>
          </cell>
          <cell r="N133">
            <v>19</v>
          </cell>
          <cell r="O133">
            <v>2.6283026698021859</v>
          </cell>
        </row>
        <row r="134">
          <cell r="A134" t="str">
            <v>Copacabana</v>
          </cell>
          <cell r="B134">
            <v>365</v>
          </cell>
          <cell r="C134">
            <v>4.5625</v>
          </cell>
          <cell r="D134">
            <v>3</v>
          </cell>
          <cell r="E134">
            <v>0.69060773480662985</v>
          </cell>
          <cell r="F134">
            <v>1</v>
          </cell>
          <cell r="G134">
            <v>0.21978021978021978</v>
          </cell>
          <cell r="H134">
            <v>3</v>
          </cell>
          <cell r="I134">
            <v>0.59183270862102988</v>
          </cell>
          <cell r="J134">
            <v>4</v>
          </cell>
          <cell r="K134">
            <v>0.66445182724252494</v>
          </cell>
          <cell r="L134">
            <v>8</v>
          </cell>
          <cell r="M134">
            <v>1.1371712864250179</v>
          </cell>
          <cell r="N134">
            <v>10</v>
          </cell>
          <cell r="O134">
            <v>1.422070534698521</v>
          </cell>
        </row>
        <row r="135">
          <cell r="A135" t="str">
            <v>Envigado</v>
          </cell>
          <cell r="B135">
            <v>1144</v>
          </cell>
          <cell r="C135">
            <v>4.8451171891543909</v>
          </cell>
          <cell r="D135">
            <v>9</v>
          </cell>
          <cell r="E135">
            <v>0.84681972149040274</v>
          </cell>
          <cell r="F135">
            <v>0</v>
          </cell>
          <cell r="G135">
            <v>0</v>
          </cell>
          <cell r="H135">
            <v>3</v>
          </cell>
          <cell r="I135">
            <v>0.25163563160543534</v>
          </cell>
          <cell r="J135">
            <v>8</v>
          </cell>
          <cell r="K135">
            <v>0.56369785794813976</v>
          </cell>
          <cell r="L135">
            <v>10</v>
          </cell>
          <cell r="M135">
            <v>0.57244261262808405</v>
          </cell>
          <cell r="N135">
            <v>10</v>
          </cell>
          <cell r="O135">
            <v>0.52637119696810186</v>
          </cell>
        </row>
        <row r="136">
          <cell r="A136" t="str">
            <v>Girardota</v>
          </cell>
          <cell r="B136">
            <v>261</v>
          </cell>
          <cell r="C136">
            <v>4.9095218389074899</v>
          </cell>
          <cell r="D136">
            <v>3</v>
          </cell>
          <cell r="E136">
            <v>0.91771183848271642</v>
          </cell>
          <cell r="F136">
            <v>2</v>
          </cell>
          <cell r="G136">
            <v>0.60096153846153855</v>
          </cell>
          <cell r="H136">
            <v>2</v>
          </cell>
          <cell r="I136">
            <v>0.56338028169014087</v>
          </cell>
          <cell r="J136">
            <v>1</v>
          </cell>
          <cell r="K136">
            <v>0.24931438544003989</v>
          </cell>
          <cell r="L136">
            <v>4</v>
          </cell>
          <cell r="M136">
            <v>0.87661626123164593</v>
          </cell>
          <cell r="N136">
            <v>2</v>
          </cell>
          <cell r="O136">
            <v>0.4326195111399524</v>
          </cell>
        </row>
        <row r="137">
          <cell r="A137" t="str">
            <v>Itagui</v>
          </cell>
          <cell r="B137">
            <v>1399</v>
          </cell>
          <cell r="C137">
            <v>4.9296320570554695</v>
          </cell>
          <cell r="D137">
            <v>20</v>
          </cell>
          <cell r="E137">
            <v>1.2410797393732547</v>
          </cell>
          <cell r="F137">
            <v>2</v>
          </cell>
          <cell r="G137">
            <v>0.12416190712689348</v>
          </cell>
          <cell r="H137">
            <v>5</v>
          </cell>
          <cell r="I137">
            <v>0.29384109073812881</v>
          </cell>
          <cell r="J137">
            <v>13</v>
          </cell>
          <cell r="K137">
            <v>0.64644455494778719</v>
          </cell>
          <cell r="L137">
            <v>30</v>
          </cell>
          <cell r="M137">
            <v>1.1991366216324248</v>
          </cell>
          <cell r="N137">
            <v>19</v>
          </cell>
          <cell r="O137">
            <v>0.70840013422318338</v>
          </cell>
        </row>
        <row r="138">
          <cell r="A138" t="str">
            <v>La Estrella</v>
          </cell>
          <cell r="B138">
            <v>337</v>
          </cell>
          <cell r="C138">
            <v>4.5728397742075551</v>
          </cell>
          <cell r="D138">
            <v>4</v>
          </cell>
          <cell r="E138">
            <v>0.94921689606074988</v>
          </cell>
          <cell r="F138">
            <v>0</v>
          </cell>
          <cell r="G138">
            <v>0</v>
          </cell>
          <cell r="H138">
            <v>2</v>
          </cell>
          <cell r="I138">
            <v>0.43677658877484166</v>
          </cell>
          <cell r="J138">
            <v>6</v>
          </cell>
          <cell r="K138">
            <v>1.1273957158962795</v>
          </cell>
          <cell r="L138">
            <v>5</v>
          </cell>
          <cell r="M138">
            <v>0.78308535630383713</v>
          </cell>
          <cell r="N138">
            <v>4</v>
          </cell>
          <cell r="O138">
            <v>0.60141332130506697</v>
          </cell>
        </row>
        <row r="139">
          <cell r="A139" t="str">
            <v>Medellin</v>
          </cell>
          <cell r="B139">
            <v>14571</v>
          </cell>
          <cell r="C139">
            <v>5.8670167039453682</v>
          </cell>
          <cell r="D139">
            <v>239</v>
          </cell>
          <cell r="E139">
            <v>1.6302753732921331</v>
          </cell>
          <cell r="F139">
            <v>27</v>
          </cell>
          <cell r="G139">
            <v>0.17962757216704034</v>
          </cell>
          <cell r="H139">
            <v>51</v>
          </cell>
          <cell r="I139">
            <v>0.31546912114014253</v>
          </cell>
          <cell r="J139">
            <v>166</v>
          </cell>
          <cell r="K139">
            <v>0.87363822956686488</v>
          </cell>
          <cell r="L139">
            <v>316</v>
          </cell>
          <cell r="M139">
            <v>1.384240682658443</v>
          </cell>
          <cell r="N139">
            <v>329</v>
          </cell>
          <cell r="O139">
            <v>1.4170101516502354</v>
          </cell>
        </row>
        <row r="140">
          <cell r="A140" t="str">
            <v>Sabaneta</v>
          </cell>
          <cell r="B140">
            <v>354</v>
          </cell>
          <cell r="C140">
            <v>4.1411258247157363</v>
          </cell>
          <cell r="D140">
            <v>3</v>
          </cell>
          <cell r="E140">
            <v>0.60642813826561559</v>
          </cell>
          <cell r="F140">
            <v>1</v>
          </cell>
          <cell r="G140">
            <v>0.22246941045606231</v>
          </cell>
          <cell r="H140">
            <v>1</v>
          </cell>
          <cell r="I140">
            <v>0.23747328425552125</v>
          </cell>
          <cell r="J140">
            <v>2</v>
          </cell>
          <cell r="K140">
            <v>0.40510431436094796</v>
          </cell>
          <cell r="L140">
            <v>2</v>
          </cell>
          <cell r="M140">
            <v>0.29590176061547568</v>
          </cell>
          <cell r="N140">
            <v>4</v>
          </cell>
          <cell r="O140">
            <v>0.48227634434530986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imientos Sexo"/>
      <sheetName val="Edad Madre"/>
      <sheetName val="Nacimientos Zona"/>
      <sheetName val="Nacimientos Regimen"/>
      <sheetName val="Peso"/>
      <sheetName val="Sitio"/>
      <sheetName val="Controles"/>
      <sheetName val="Nivel educativo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Caracolí</v>
          </cell>
          <cell r="B7">
            <v>44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4.5454545454545459</v>
          </cell>
          <cell r="I7">
            <v>2</v>
          </cell>
          <cell r="J7">
            <v>4.5454545454545459</v>
          </cell>
          <cell r="K7">
            <v>2</v>
          </cell>
          <cell r="L7">
            <v>4.5454545454545459</v>
          </cell>
        </row>
        <row r="8">
          <cell r="A8" t="str">
            <v>Maceo</v>
          </cell>
          <cell r="B8">
            <v>136</v>
          </cell>
          <cell r="C8">
            <v>1</v>
          </cell>
          <cell r="D8">
            <v>0.73529411764705876</v>
          </cell>
          <cell r="E8">
            <v>0</v>
          </cell>
          <cell r="F8">
            <v>0</v>
          </cell>
          <cell r="G8">
            <v>5</v>
          </cell>
          <cell r="H8">
            <v>3.6764705882352944</v>
          </cell>
          <cell r="I8">
            <v>5</v>
          </cell>
          <cell r="J8">
            <v>3.6764705882352944</v>
          </cell>
          <cell r="K8">
            <v>14</v>
          </cell>
          <cell r="L8">
            <v>10.294117647058822</v>
          </cell>
        </row>
        <row r="9">
          <cell r="A9" t="str">
            <v>Puerto Berrío</v>
          </cell>
          <cell r="B9">
            <v>626</v>
          </cell>
          <cell r="C9">
            <v>15</v>
          </cell>
          <cell r="D9">
            <v>2.3961661341853033</v>
          </cell>
          <cell r="E9">
            <v>13</v>
          </cell>
          <cell r="F9">
            <v>2.0766773162939298</v>
          </cell>
          <cell r="G9">
            <v>21</v>
          </cell>
          <cell r="H9">
            <v>3.3546325878594248</v>
          </cell>
          <cell r="I9">
            <v>36</v>
          </cell>
          <cell r="J9">
            <v>5.7507987220447285</v>
          </cell>
          <cell r="K9">
            <v>53</v>
          </cell>
          <cell r="L9">
            <v>8.4664536741214054</v>
          </cell>
        </row>
        <row r="10">
          <cell r="A10" t="str">
            <v>Puerto Nare</v>
          </cell>
          <cell r="B10">
            <v>102</v>
          </cell>
          <cell r="C10">
            <v>3</v>
          </cell>
          <cell r="D10">
            <v>2.9411764705882351</v>
          </cell>
          <cell r="E10">
            <v>1</v>
          </cell>
          <cell r="F10">
            <v>0.98039215686274506</v>
          </cell>
          <cell r="G10">
            <v>3</v>
          </cell>
          <cell r="H10">
            <v>2.9411764705882351</v>
          </cell>
          <cell r="I10">
            <v>5</v>
          </cell>
          <cell r="J10">
            <v>4.9019607843137258</v>
          </cell>
          <cell r="K10">
            <v>6</v>
          </cell>
          <cell r="L10">
            <v>5.8823529411764701</v>
          </cell>
        </row>
        <row r="11">
          <cell r="A11" t="str">
            <v>Puerto Triunfo</v>
          </cell>
          <cell r="B11">
            <v>226</v>
          </cell>
          <cell r="C11">
            <v>7</v>
          </cell>
          <cell r="D11">
            <v>3.0973451327433628</v>
          </cell>
          <cell r="E11">
            <v>11</v>
          </cell>
          <cell r="F11">
            <v>4.8672566371681416</v>
          </cell>
          <cell r="G11">
            <v>15</v>
          </cell>
          <cell r="H11">
            <v>6.6371681415929213</v>
          </cell>
          <cell r="I11">
            <v>14</v>
          </cell>
          <cell r="J11">
            <v>6.1946902654867255</v>
          </cell>
          <cell r="K11">
            <v>13</v>
          </cell>
          <cell r="L11">
            <v>5.7522123893805306</v>
          </cell>
        </row>
        <row r="12">
          <cell r="A12" t="str">
            <v>Yondó</v>
          </cell>
          <cell r="B12">
            <v>275</v>
          </cell>
          <cell r="C12">
            <v>12</v>
          </cell>
          <cell r="D12">
            <v>4.3636363636363642</v>
          </cell>
          <cell r="E12">
            <v>7</v>
          </cell>
          <cell r="F12">
            <v>2.5454545454545454</v>
          </cell>
          <cell r="G12">
            <v>17</v>
          </cell>
          <cell r="H12">
            <v>6.1818181818181817</v>
          </cell>
          <cell r="I12">
            <v>13</v>
          </cell>
          <cell r="J12">
            <v>4.7272727272727275</v>
          </cell>
          <cell r="K12">
            <v>30</v>
          </cell>
          <cell r="L12">
            <v>10.909090909090908</v>
          </cell>
        </row>
        <row r="13">
          <cell r="A13" t="str">
            <v>BAJO CAUCA</v>
          </cell>
          <cell r="B13">
            <v>5168</v>
          </cell>
          <cell r="C13">
            <v>231</v>
          </cell>
          <cell r="D13">
            <v>4.469814241486068</v>
          </cell>
          <cell r="E13">
            <v>153</v>
          </cell>
          <cell r="F13">
            <v>2.9605263157894735</v>
          </cell>
          <cell r="G13">
            <v>246</v>
          </cell>
          <cell r="H13">
            <v>4.7600619195046443</v>
          </cell>
          <cell r="I13">
            <v>403</v>
          </cell>
          <cell r="J13">
            <v>7.7979876160990713</v>
          </cell>
          <cell r="K13">
            <v>631</v>
          </cell>
          <cell r="L13">
            <v>12.209752321981423</v>
          </cell>
        </row>
        <row r="14">
          <cell r="A14" t="str">
            <v>Cáceres</v>
          </cell>
          <cell r="B14">
            <v>319</v>
          </cell>
          <cell r="C14">
            <v>24</v>
          </cell>
          <cell r="D14">
            <v>7.523510971786834</v>
          </cell>
          <cell r="E14">
            <v>12</v>
          </cell>
          <cell r="F14">
            <v>3.761755485893417</v>
          </cell>
          <cell r="G14">
            <v>21</v>
          </cell>
          <cell r="H14">
            <v>6.5830721003134789</v>
          </cell>
          <cell r="I14">
            <v>29</v>
          </cell>
          <cell r="J14">
            <v>9.0909090909090917</v>
          </cell>
          <cell r="K14">
            <v>51</v>
          </cell>
          <cell r="L14">
            <v>15.987460815047022</v>
          </cell>
        </row>
        <row r="15">
          <cell r="A15" t="str">
            <v>Caucasia</v>
          </cell>
          <cell r="B15">
            <v>2477</v>
          </cell>
          <cell r="C15">
            <v>108</v>
          </cell>
          <cell r="D15">
            <v>4.3601130399677031</v>
          </cell>
          <cell r="E15">
            <v>50</v>
          </cell>
          <cell r="F15">
            <v>2.0185708518368992</v>
          </cell>
          <cell r="G15">
            <v>106</v>
          </cell>
          <cell r="H15">
            <v>4.2793702058942271</v>
          </cell>
          <cell r="I15">
            <v>173</v>
          </cell>
          <cell r="J15">
            <v>6.9842551473556727</v>
          </cell>
          <cell r="K15">
            <v>281</v>
          </cell>
          <cell r="L15">
            <v>11.344368187323376</v>
          </cell>
        </row>
        <row r="16">
          <cell r="A16" t="str">
            <v>El Bagre</v>
          </cell>
          <cell r="B16">
            <v>963</v>
          </cell>
          <cell r="C16">
            <v>37</v>
          </cell>
          <cell r="D16">
            <v>3.8421599169262723</v>
          </cell>
          <cell r="E16">
            <v>35</v>
          </cell>
          <cell r="F16">
            <v>3.6344755970924196</v>
          </cell>
          <cell r="G16">
            <v>50</v>
          </cell>
          <cell r="H16">
            <v>5.1921079958463139</v>
          </cell>
          <cell r="I16">
            <v>89</v>
          </cell>
          <cell r="J16">
            <v>9.2419522326064385</v>
          </cell>
          <cell r="K16">
            <v>142</v>
          </cell>
          <cell r="L16">
            <v>14.745586708203531</v>
          </cell>
        </row>
        <row r="17">
          <cell r="A17" t="str">
            <v>Nechí</v>
          </cell>
          <cell r="B17">
            <v>451</v>
          </cell>
          <cell r="C17">
            <v>18</v>
          </cell>
          <cell r="D17">
            <v>3.9911308203991127</v>
          </cell>
          <cell r="E17">
            <v>25</v>
          </cell>
          <cell r="F17">
            <v>5.5432372505543244</v>
          </cell>
          <cell r="G17">
            <v>23</v>
          </cell>
          <cell r="H17">
            <v>5.0997782705099777</v>
          </cell>
          <cell r="I17">
            <v>60</v>
          </cell>
          <cell r="J17">
            <v>13.303769401330376</v>
          </cell>
          <cell r="K17">
            <v>61</v>
          </cell>
          <cell r="L17">
            <v>13.52549889135255</v>
          </cell>
        </row>
        <row r="18">
          <cell r="A18" t="str">
            <v>Tarazá</v>
          </cell>
          <cell r="B18">
            <v>535</v>
          </cell>
          <cell r="C18">
            <v>12</v>
          </cell>
          <cell r="D18">
            <v>2.2429906542056073</v>
          </cell>
          <cell r="E18">
            <v>14</v>
          </cell>
          <cell r="F18">
            <v>2.6168224299065423</v>
          </cell>
          <cell r="G18">
            <v>17</v>
          </cell>
          <cell r="H18">
            <v>3.1775700934579438</v>
          </cell>
          <cell r="I18">
            <v>13</v>
          </cell>
          <cell r="J18">
            <v>2.4299065420560746</v>
          </cell>
          <cell r="K18">
            <v>39</v>
          </cell>
          <cell r="L18">
            <v>7.2897196261682247</v>
          </cell>
        </row>
        <row r="19">
          <cell r="A19" t="str">
            <v>Zaragoza</v>
          </cell>
          <cell r="B19">
            <v>423</v>
          </cell>
          <cell r="C19">
            <v>32</v>
          </cell>
          <cell r="D19">
            <v>7.5650118203309695</v>
          </cell>
          <cell r="E19">
            <v>17</v>
          </cell>
          <cell r="F19">
            <v>4.0189125295508275</v>
          </cell>
          <cell r="G19">
            <v>29</v>
          </cell>
          <cell r="H19">
            <v>6.8557919621749415</v>
          </cell>
          <cell r="I19">
            <v>39</v>
          </cell>
          <cell r="J19">
            <v>9.2198581560283674</v>
          </cell>
          <cell r="K19">
            <v>57</v>
          </cell>
          <cell r="L19">
            <v>13.475177304964539</v>
          </cell>
        </row>
        <row r="20">
          <cell r="A20" t="str">
            <v>URABA</v>
          </cell>
          <cell r="B20">
            <v>9877</v>
          </cell>
          <cell r="C20">
            <v>434</v>
          </cell>
          <cell r="D20">
            <v>4.3940467753366406</v>
          </cell>
          <cell r="E20">
            <v>292</v>
          </cell>
          <cell r="F20">
            <v>2.9563632681988459</v>
          </cell>
          <cell r="G20">
            <v>453</v>
          </cell>
          <cell r="H20">
            <v>4.5864128784043734</v>
          </cell>
          <cell r="I20">
            <v>637</v>
          </cell>
          <cell r="J20">
            <v>6.4493267186392629</v>
          </cell>
          <cell r="K20">
            <v>859</v>
          </cell>
          <cell r="L20">
            <v>8.6969727650096189</v>
          </cell>
        </row>
        <row r="21">
          <cell r="A21" t="str">
            <v>Apartadó</v>
          </cell>
          <cell r="B21">
            <v>2047</v>
          </cell>
          <cell r="C21">
            <v>69</v>
          </cell>
          <cell r="D21">
            <v>3.3707865168539324</v>
          </cell>
          <cell r="E21">
            <v>48</v>
          </cell>
          <cell r="F21">
            <v>2.3448949682462139</v>
          </cell>
          <cell r="G21">
            <v>65</v>
          </cell>
          <cell r="H21">
            <v>3.1753786028334146</v>
          </cell>
          <cell r="I21">
            <v>102</v>
          </cell>
          <cell r="J21">
            <v>4.9829018075232048</v>
          </cell>
          <cell r="K21">
            <v>116</v>
          </cell>
          <cell r="L21">
            <v>5.6668295065950165</v>
          </cell>
        </row>
        <row r="22">
          <cell r="A22" t="str">
            <v>Arboletes</v>
          </cell>
          <cell r="B22">
            <v>473</v>
          </cell>
          <cell r="C22">
            <v>13</v>
          </cell>
          <cell r="D22">
            <v>2.7484143763213531</v>
          </cell>
          <cell r="E22">
            <v>6</v>
          </cell>
          <cell r="F22">
            <v>1.2684989429175475</v>
          </cell>
          <cell r="G22">
            <v>17</v>
          </cell>
          <cell r="H22">
            <v>3.5940803382663846</v>
          </cell>
          <cell r="I22">
            <v>30</v>
          </cell>
          <cell r="J22">
            <v>6.3424947145877377</v>
          </cell>
          <cell r="K22">
            <v>48</v>
          </cell>
          <cell r="L22">
            <v>10.14799154334038</v>
          </cell>
        </row>
        <row r="23">
          <cell r="A23" t="str">
            <v>Carepa</v>
          </cell>
          <cell r="B23">
            <v>860</v>
          </cell>
          <cell r="C23">
            <v>31</v>
          </cell>
          <cell r="D23">
            <v>3.6046511627906979</v>
          </cell>
          <cell r="E23">
            <v>27</v>
          </cell>
          <cell r="F23">
            <v>3.1395348837209305</v>
          </cell>
          <cell r="G23">
            <v>32</v>
          </cell>
          <cell r="H23">
            <v>3.7209302325581395</v>
          </cell>
          <cell r="I23">
            <v>41</v>
          </cell>
          <cell r="J23">
            <v>4.7674418604651168</v>
          </cell>
          <cell r="K23">
            <v>59</v>
          </cell>
          <cell r="L23">
            <v>6.8604651162790704</v>
          </cell>
        </row>
        <row r="24">
          <cell r="A24" t="str">
            <v>Chigorodó</v>
          </cell>
          <cell r="B24">
            <v>1154</v>
          </cell>
          <cell r="C24">
            <v>39</v>
          </cell>
          <cell r="D24">
            <v>3.3795493934142113</v>
          </cell>
          <cell r="E24">
            <v>34</v>
          </cell>
          <cell r="F24">
            <v>2.9462738301559792</v>
          </cell>
          <cell r="G24">
            <v>35</v>
          </cell>
          <cell r="H24">
            <v>3.0329289428076258</v>
          </cell>
          <cell r="I24">
            <v>73</v>
          </cell>
          <cell r="J24">
            <v>6.3258232235701897</v>
          </cell>
          <cell r="K24">
            <v>86</v>
          </cell>
          <cell r="L24">
            <v>7.4523396880415937</v>
          </cell>
        </row>
        <row r="25">
          <cell r="A25" t="str">
            <v>Murindó</v>
          </cell>
          <cell r="B25">
            <v>57</v>
          </cell>
          <cell r="C25">
            <v>9</v>
          </cell>
          <cell r="D25">
            <v>15.789473684210526</v>
          </cell>
          <cell r="E25">
            <v>9</v>
          </cell>
          <cell r="F25">
            <v>15.789473684210526</v>
          </cell>
          <cell r="G25">
            <v>10</v>
          </cell>
          <cell r="H25">
            <v>17.543859649122805</v>
          </cell>
          <cell r="I25">
            <v>5</v>
          </cell>
          <cell r="J25">
            <v>8.7719298245614024</v>
          </cell>
          <cell r="K25">
            <v>5</v>
          </cell>
          <cell r="L25">
            <v>8.7719298245614024</v>
          </cell>
        </row>
        <row r="26">
          <cell r="A26" t="str">
            <v>Mutatá</v>
          </cell>
          <cell r="B26">
            <v>552</v>
          </cell>
          <cell r="C26">
            <v>71</v>
          </cell>
          <cell r="D26">
            <v>12.862318840579709</v>
          </cell>
          <cell r="E26">
            <v>38</v>
          </cell>
          <cell r="F26">
            <v>6.8840579710144931</v>
          </cell>
          <cell r="G26">
            <v>57</v>
          </cell>
          <cell r="H26">
            <v>10.326086956521738</v>
          </cell>
          <cell r="I26">
            <v>72</v>
          </cell>
          <cell r="J26">
            <v>13.043478260869565</v>
          </cell>
          <cell r="K26">
            <v>76</v>
          </cell>
          <cell r="L26">
            <v>13.768115942028986</v>
          </cell>
        </row>
        <row r="27">
          <cell r="A27" t="str">
            <v>Necoclí</v>
          </cell>
          <cell r="B27">
            <v>915</v>
          </cell>
          <cell r="C27">
            <v>26</v>
          </cell>
          <cell r="D27">
            <v>2.8415300546448088</v>
          </cell>
          <cell r="E27">
            <v>9</v>
          </cell>
          <cell r="F27">
            <v>0.98360655737704927</v>
          </cell>
          <cell r="G27">
            <v>34</v>
          </cell>
          <cell r="H27">
            <v>3.7158469945355188</v>
          </cell>
          <cell r="I27">
            <v>43</v>
          </cell>
          <cell r="J27">
            <v>4.6994535519125682</v>
          </cell>
          <cell r="K27">
            <v>90</v>
          </cell>
          <cell r="L27">
            <v>9.8360655737704921</v>
          </cell>
        </row>
        <row r="28">
          <cell r="A28" t="str">
            <v>San Juan de Urabá</v>
          </cell>
          <cell r="B28">
            <v>410</v>
          </cell>
          <cell r="C28">
            <v>16</v>
          </cell>
          <cell r="D28">
            <v>3.9024390243902438</v>
          </cell>
          <cell r="E28">
            <v>11</v>
          </cell>
          <cell r="F28">
            <v>2.6829268292682928</v>
          </cell>
          <cell r="G28">
            <v>34</v>
          </cell>
          <cell r="H28">
            <v>8.2926829268292686</v>
          </cell>
          <cell r="I28">
            <v>33</v>
          </cell>
          <cell r="J28">
            <v>8.0487804878048781</v>
          </cell>
          <cell r="K28">
            <v>60</v>
          </cell>
          <cell r="L28">
            <v>14.634146341463413</v>
          </cell>
        </row>
        <row r="29">
          <cell r="A29" t="str">
            <v>San Pedro de Urabá</v>
          </cell>
          <cell r="B29">
            <v>510</v>
          </cell>
          <cell r="C29">
            <v>21</v>
          </cell>
          <cell r="D29">
            <v>4.117647058823529</v>
          </cell>
          <cell r="E29">
            <v>15</v>
          </cell>
          <cell r="F29">
            <v>2.9411764705882351</v>
          </cell>
          <cell r="G29">
            <v>19</v>
          </cell>
          <cell r="H29">
            <v>3.7254901960784315</v>
          </cell>
          <cell r="I29">
            <v>36</v>
          </cell>
          <cell r="J29">
            <v>7.0588235294117645</v>
          </cell>
          <cell r="K29">
            <v>42</v>
          </cell>
          <cell r="L29">
            <v>8.235294117647058</v>
          </cell>
        </row>
        <row r="30">
          <cell r="A30" t="str">
            <v>Turbo</v>
          </cell>
          <cell r="B30">
            <v>2770</v>
          </cell>
          <cell r="C30">
            <v>122</v>
          </cell>
          <cell r="D30">
            <v>4.4043321299638993</v>
          </cell>
          <cell r="E30">
            <v>82</v>
          </cell>
          <cell r="F30">
            <v>2.9602888086642598</v>
          </cell>
          <cell r="G30">
            <v>140</v>
          </cell>
          <cell r="H30">
            <v>5.0541516245487363</v>
          </cell>
          <cell r="I30">
            <v>189</v>
          </cell>
          <cell r="J30">
            <v>6.8231046931407944</v>
          </cell>
          <cell r="K30">
            <v>264</v>
          </cell>
          <cell r="L30">
            <v>9.530685920577616</v>
          </cell>
        </row>
        <row r="31">
          <cell r="A31" t="str">
            <v>Vigía del Fuerte</v>
          </cell>
          <cell r="B31">
            <v>129</v>
          </cell>
          <cell r="C31">
            <v>17</v>
          </cell>
          <cell r="D31">
            <v>13.178294573643413</v>
          </cell>
          <cell r="E31">
            <v>13</v>
          </cell>
          <cell r="F31">
            <v>10.077519379844961</v>
          </cell>
          <cell r="G31">
            <v>10</v>
          </cell>
          <cell r="H31">
            <v>7.7519379844961236</v>
          </cell>
          <cell r="I31">
            <v>13</v>
          </cell>
          <cell r="J31">
            <v>10.077519379844961</v>
          </cell>
          <cell r="K31">
            <v>13</v>
          </cell>
          <cell r="L31">
            <v>10.077519379844961</v>
          </cell>
        </row>
        <row r="32">
          <cell r="A32" t="str">
            <v>NORDESTE</v>
          </cell>
          <cell r="B32">
            <v>2387</v>
          </cell>
          <cell r="C32">
            <v>53</v>
          </cell>
          <cell r="D32">
            <v>2.2203602848764139</v>
          </cell>
          <cell r="E32">
            <v>54</v>
          </cell>
          <cell r="F32">
            <v>2.2622538751571013</v>
          </cell>
          <cell r="G32">
            <v>80</v>
          </cell>
          <cell r="H32">
            <v>3.3514872224549643</v>
          </cell>
          <cell r="I32">
            <v>107</v>
          </cell>
          <cell r="J32">
            <v>4.4826141600335152</v>
          </cell>
          <cell r="K32">
            <v>213</v>
          </cell>
          <cell r="L32">
            <v>8.9233347297863439</v>
          </cell>
        </row>
        <row r="33">
          <cell r="A33" t="str">
            <v>Amalfi</v>
          </cell>
          <cell r="B33">
            <v>321</v>
          </cell>
          <cell r="C33">
            <v>2</v>
          </cell>
          <cell r="D33">
            <v>0.62305295950155759</v>
          </cell>
          <cell r="E33">
            <v>6</v>
          </cell>
          <cell r="F33">
            <v>1.8691588785046727</v>
          </cell>
          <cell r="G33">
            <v>8</v>
          </cell>
          <cell r="H33">
            <v>2.4922118380062304</v>
          </cell>
          <cell r="I33">
            <v>6</v>
          </cell>
          <cell r="J33">
            <v>1.8691588785046727</v>
          </cell>
          <cell r="K33">
            <v>28</v>
          </cell>
          <cell r="L33">
            <v>8.722741433021806</v>
          </cell>
        </row>
        <row r="34">
          <cell r="A34" t="str">
            <v>Anorí</v>
          </cell>
          <cell r="B34">
            <v>224</v>
          </cell>
          <cell r="C34">
            <v>2</v>
          </cell>
          <cell r="D34">
            <v>0.89285714285714279</v>
          </cell>
          <cell r="E34">
            <v>2</v>
          </cell>
          <cell r="F34">
            <v>0.89285714285714279</v>
          </cell>
          <cell r="G34">
            <v>4</v>
          </cell>
          <cell r="H34">
            <v>1.7857142857142856</v>
          </cell>
          <cell r="I34">
            <v>4</v>
          </cell>
          <cell r="J34">
            <v>1.7857142857142856</v>
          </cell>
          <cell r="K34">
            <v>17</v>
          </cell>
          <cell r="L34">
            <v>7.5892857142857135</v>
          </cell>
        </row>
        <row r="35">
          <cell r="A35" t="str">
            <v>Cisneros</v>
          </cell>
          <cell r="B35">
            <v>113</v>
          </cell>
          <cell r="C35">
            <v>0</v>
          </cell>
          <cell r="D35">
            <v>0</v>
          </cell>
          <cell r="E35">
            <v>2</v>
          </cell>
          <cell r="F35">
            <v>1.7699115044247788</v>
          </cell>
          <cell r="G35">
            <v>1</v>
          </cell>
          <cell r="H35">
            <v>0.88495575221238942</v>
          </cell>
          <cell r="I35">
            <v>4</v>
          </cell>
          <cell r="J35">
            <v>3.5398230088495577</v>
          </cell>
          <cell r="K35">
            <v>4</v>
          </cell>
          <cell r="L35">
            <v>3.5398230088495577</v>
          </cell>
        </row>
        <row r="36">
          <cell r="A36" t="str">
            <v>Remedios</v>
          </cell>
          <cell r="B36">
            <v>405</v>
          </cell>
          <cell r="C36">
            <v>13</v>
          </cell>
          <cell r="D36">
            <v>3.2098765432098766</v>
          </cell>
          <cell r="E36">
            <v>11</v>
          </cell>
          <cell r="F36">
            <v>2.7160493827160495</v>
          </cell>
          <cell r="G36">
            <v>21</v>
          </cell>
          <cell r="H36">
            <v>5.1851851851851851</v>
          </cell>
          <cell r="I36">
            <v>19</v>
          </cell>
          <cell r="J36">
            <v>4.6913580246913584</v>
          </cell>
          <cell r="K36">
            <v>39</v>
          </cell>
          <cell r="L36">
            <v>9.6296296296296298</v>
          </cell>
        </row>
        <row r="37">
          <cell r="A37" t="str">
            <v>San Roque</v>
          </cell>
          <cell r="B37">
            <v>190</v>
          </cell>
          <cell r="C37">
            <v>2</v>
          </cell>
          <cell r="D37">
            <v>1.0526315789473684</v>
          </cell>
          <cell r="E37">
            <v>2</v>
          </cell>
          <cell r="F37">
            <v>1.0526315789473684</v>
          </cell>
          <cell r="G37">
            <v>2</v>
          </cell>
          <cell r="H37">
            <v>1.0526315789473684</v>
          </cell>
          <cell r="I37">
            <v>7</v>
          </cell>
          <cell r="J37">
            <v>3.6842105263157889</v>
          </cell>
          <cell r="K37">
            <v>8</v>
          </cell>
          <cell r="L37">
            <v>4.2105263157894735</v>
          </cell>
        </row>
        <row r="38">
          <cell r="A38" t="str">
            <v>Santo Domingo</v>
          </cell>
          <cell r="B38">
            <v>101</v>
          </cell>
          <cell r="C38">
            <v>1</v>
          </cell>
          <cell r="D38">
            <v>0.99009900990099009</v>
          </cell>
          <cell r="E38">
            <v>2</v>
          </cell>
          <cell r="F38">
            <v>1.9801980198019802</v>
          </cell>
          <cell r="G38">
            <v>0</v>
          </cell>
          <cell r="H38">
            <v>0</v>
          </cell>
          <cell r="I38">
            <v>1</v>
          </cell>
          <cell r="J38">
            <v>0.99009900990099009</v>
          </cell>
          <cell r="K38">
            <v>6</v>
          </cell>
          <cell r="L38">
            <v>5.9405940594059405</v>
          </cell>
        </row>
        <row r="39">
          <cell r="A39" t="str">
            <v>Segovia</v>
          </cell>
          <cell r="B39">
            <v>551</v>
          </cell>
          <cell r="C39">
            <v>22</v>
          </cell>
          <cell r="D39">
            <v>3.9927404718693285</v>
          </cell>
          <cell r="E39">
            <v>22</v>
          </cell>
          <cell r="F39">
            <v>3.9927404718693285</v>
          </cell>
          <cell r="G39">
            <v>32</v>
          </cell>
          <cell r="H39">
            <v>5.8076225045372052</v>
          </cell>
          <cell r="I39">
            <v>42</v>
          </cell>
          <cell r="J39">
            <v>7.6225045372050815</v>
          </cell>
          <cell r="K39">
            <v>72</v>
          </cell>
          <cell r="L39">
            <v>13.06715063520871</v>
          </cell>
        </row>
        <row r="40">
          <cell r="A40" t="str">
            <v>Vegachí</v>
          </cell>
          <cell r="B40">
            <v>170</v>
          </cell>
          <cell r="C40">
            <v>5</v>
          </cell>
          <cell r="D40">
            <v>2.9411764705882351</v>
          </cell>
          <cell r="E40">
            <v>2</v>
          </cell>
          <cell r="F40">
            <v>1.1764705882352942</v>
          </cell>
          <cell r="G40">
            <v>3</v>
          </cell>
          <cell r="H40">
            <v>1.7647058823529411</v>
          </cell>
          <cell r="I40">
            <v>7</v>
          </cell>
          <cell r="J40">
            <v>4.117647058823529</v>
          </cell>
          <cell r="K40">
            <v>15</v>
          </cell>
          <cell r="L40">
            <v>8.8235294117647065</v>
          </cell>
        </row>
        <row r="41">
          <cell r="A41" t="str">
            <v>Yalí</v>
          </cell>
          <cell r="B41">
            <v>67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</v>
          </cell>
          <cell r="J41">
            <v>7.4626865671641784</v>
          </cell>
          <cell r="K41">
            <v>6</v>
          </cell>
          <cell r="L41">
            <v>8.9552238805970141</v>
          </cell>
        </row>
        <row r="42">
          <cell r="A42" t="str">
            <v>Yolombó</v>
          </cell>
          <cell r="B42">
            <v>245</v>
          </cell>
          <cell r="C42">
            <v>6</v>
          </cell>
          <cell r="D42">
            <v>2.4489795918367347</v>
          </cell>
          <cell r="E42">
            <v>5</v>
          </cell>
          <cell r="F42">
            <v>2.0408163265306123</v>
          </cell>
          <cell r="G42">
            <v>9</v>
          </cell>
          <cell r="H42">
            <v>3.6734693877551026</v>
          </cell>
          <cell r="I42">
            <v>12</v>
          </cell>
          <cell r="J42">
            <v>4.8979591836734695</v>
          </cell>
          <cell r="K42">
            <v>18</v>
          </cell>
          <cell r="L42">
            <v>7.3469387755102051</v>
          </cell>
        </row>
        <row r="43">
          <cell r="A43" t="str">
            <v>OCCIDENTE</v>
          </cell>
          <cell r="B43">
            <v>2458</v>
          </cell>
          <cell r="C43">
            <v>56</v>
          </cell>
          <cell r="D43">
            <v>2.2782750203417415</v>
          </cell>
          <cell r="E43">
            <v>41</v>
          </cell>
          <cell r="F43">
            <v>1.6680227827502034</v>
          </cell>
          <cell r="G43">
            <v>56</v>
          </cell>
          <cell r="H43">
            <v>2.2782750203417415</v>
          </cell>
          <cell r="I43">
            <v>109</v>
          </cell>
          <cell r="J43">
            <v>4.4344995931651745</v>
          </cell>
          <cell r="K43">
            <v>169</v>
          </cell>
          <cell r="L43">
            <v>6.8755085435313266</v>
          </cell>
        </row>
        <row r="44">
          <cell r="A44" t="str">
            <v>Abriaquí</v>
          </cell>
          <cell r="B44">
            <v>16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</v>
          </cell>
          <cell r="L44">
            <v>12.5</v>
          </cell>
        </row>
        <row r="45">
          <cell r="A45" t="str">
            <v>Anzá</v>
          </cell>
          <cell r="B45">
            <v>94</v>
          </cell>
          <cell r="C45">
            <v>1</v>
          </cell>
          <cell r="D45">
            <v>1.0638297872340425</v>
          </cell>
          <cell r="E45">
            <v>1</v>
          </cell>
          <cell r="F45">
            <v>1.0638297872340425</v>
          </cell>
          <cell r="G45">
            <v>3</v>
          </cell>
          <cell r="H45">
            <v>3.1914893617021276</v>
          </cell>
          <cell r="I45">
            <v>1</v>
          </cell>
          <cell r="J45">
            <v>1.0638297872340425</v>
          </cell>
          <cell r="K45">
            <v>8</v>
          </cell>
          <cell r="L45">
            <v>8.5106382978723403</v>
          </cell>
        </row>
        <row r="46">
          <cell r="A46" t="str">
            <v>Armenia</v>
          </cell>
          <cell r="B46">
            <v>30</v>
          </cell>
          <cell r="C46">
            <v>1</v>
          </cell>
          <cell r="D46">
            <v>3.3333333333333335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3.3333333333333335</v>
          </cell>
          <cell r="K46">
            <v>3</v>
          </cell>
          <cell r="L46">
            <v>10</v>
          </cell>
        </row>
        <row r="47">
          <cell r="A47" t="str">
            <v>Buriticá</v>
          </cell>
          <cell r="B47">
            <v>99</v>
          </cell>
          <cell r="C47">
            <v>2</v>
          </cell>
          <cell r="D47">
            <v>2.0202020202020203</v>
          </cell>
          <cell r="E47">
            <v>0</v>
          </cell>
          <cell r="F47">
            <v>0</v>
          </cell>
          <cell r="G47">
            <v>2</v>
          </cell>
          <cell r="H47">
            <v>2.0202020202020203</v>
          </cell>
          <cell r="I47">
            <v>3</v>
          </cell>
          <cell r="J47">
            <v>3.0303030303030303</v>
          </cell>
          <cell r="K47">
            <v>7</v>
          </cell>
          <cell r="L47">
            <v>7.0707070707070701</v>
          </cell>
        </row>
        <row r="48">
          <cell r="A48" t="str">
            <v>Caicedo</v>
          </cell>
          <cell r="B48">
            <v>118</v>
          </cell>
          <cell r="C48">
            <v>1</v>
          </cell>
          <cell r="D48">
            <v>0.84745762711864403</v>
          </cell>
          <cell r="E48">
            <v>2</v>
          </cell>
          <cell r="F48">
            <v>1.6949152542372881</v>
          </cell>
          <cell r="G48">
            <v>2</v>
          </cell>
          <cell r="H48">
            <v>1.6949152542372881</v>
          </cell>
          <cell r="I48">
            <v>6</v>
          </cell>
          <cell r="J48">
            <v>5.0847457627118651</v>
          </cell>
          <cell r="K48">
            <v>7</v>
          </cell>
          <cell r="L48">
            <v>5.9322033898305087</v>
          </cell>
        </row>
        <row r="49">
          <cell r="A49" t="str">
            <v>Cañasgordas</v>
          </cell>
          <cell r="B49">
            <v>158</v>
          </cell>
          <cell r="C49">
            <v>1</v>
          </cell>
          <cell r="D49">
            <v>0.63291139240506333</v>
          </cell>
          <cell r="E49">
            <v>0</v>
          </cell>
          <cell r="F49">
            <v>0</v>
          </cell>
          <cell r="G49">
            <v>2</v>
          </cell>
          <cell r="H49">
            <v>1.2658227848101267</v>
          </cell>
          <cell r="I49">
            <v>4</v>
          </cell>
          <cell r="J49">
            <v>2.5316455696202533</v>
          </cell>
          <cell r="K49">
            <v>5</v>
          </cell>
          <cell r="L49">
            <v>3.1645569620253164</v>
          </cell>
        </row>
        <row r="50">
          <cell r="A50" t="str">
            <v>Dabeiba</v>
          </cell>
          <cell r="B50">
            <v>324</v>
          </cell>
          <cell r="C50">
            <v>11</v>
          </cell>
          <cell r="D50">
            <v>3.3950617283950617</v>
          </cell>
          <cell r="E50">
            <v>10</v>
          </cell>
          <cell r="F50">
            <v>3.0864197530864197</v>
          </cell>
          <cell r="G50">
            <v>15</v>
          </cell>
          <cell r="H50">
            <v>4.6296296296296298</v>
          </cell>
          <cell r="I50">
            <v>23</v>
          </cell>
          <cell r="J50">
            <v>7.098765432098765</v>
          </cell>
          <cell r="K50">
            <v>32</v>
          </cell>
          <cell r="L50">
            <v>9.8765432098765427</v>
          </cell>
        </row>
        <row r="51">
          <cell r="A51" t="str">
            <v>Ebéjico</v>
          </cell>
          <cell r="B51">
            <v>85</v>
          </cell>
          <cell r="C51">
            <v>3</v>
          </cell>
          <cell r="D51">
            <v>3.5294117647058822</v>
          </cell>
          <cell r="E51">
            <v>1</v>
          </cell>
          <cell r="F51">
            <v>1.1764705882352942</v>
          </cell>
          <cell r="G51">
            <v>0</v>
          </cell>
          <cell r="H51">
            <v>0</v>
          </cell>
          <cell r="I51">
            <v>3</v>
          </cell>
          <cell r="J51">
            <v>3.5294117647058822</v>
          </cell>
          <cell r="K51">
            <v>3</v>
          </cell>
          <cell r="L51">
            <v>3.5294117647058822</v>
          </cell>
        </row>
        <row r="52">
          <cell r="A52" t="str">
            <v>Frontino</v>
          </cell>
          <cell r="B52">
            <v>231</v>
          </cell>
          <cell r="C52">
            <v>12</v>
          </cell>
          <cell r="D52">
            <v>5.1948051948051948</v>
          </cell>
          <cell r="E52">
            <v>9</v>
          </cell>
          <cell r="F52">
            <v>3.8961038961038961</v>
          </cell>
          <cell r="G52">
            <v>8</v>
          </cell>
          <cell r="H52">
            <v>3.4632034632034632</v>
          </cell>
          <cell r="I52">
            <v>8</v>
          </cell>
          <cell r="J52">
            <v>3.4632034632034632</v>
          </cell>
          <cell r="K52">
            <v>13</v>
          </cell>
          <cell r="L52">
            <v>5.6277056277056277</v>
          </cell>
        </row>
        <row r="53">
          <cell r="A53" t="str">
            <v>Giraldo</v>
          </cell>
          <cell r="B53">
            <v>60</v>
          </cell>
          <cell r="C53">
            <v>3</v>
          </cell>
          <cell r="D53">
            <v>5</v>
          </cell>
          <cell r="E53">
            <v>1</v>
          </cell>
          <cell r="F53">
            <v>1.6666666666666667</v>
          </cell>
          <cell r="G53">
            <v>2</v>
          </cell>
          <cell r="H53">
            <v>3.3333333333333335</v>
          </cell>
          <cell r="I53">
            <v>2</v>
          </cell>
          <cell r="J53">
            <v>3.3333333333333335</v>
          </cell>
          <cell r="K53">
            <v>2</v>
          </cell>
          <cell r="L53">
            <v>3.3333333333333335</v>
          </cell>
        </row>
        <row r="54">
          <cell r="A54" t="str">
            <v>Heliconia</v>
          </cell>
          <cell r="B54">
            <v>46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3</v>
          </cell>
          <cell r="H54">
            <v>6.5217391304347823</v>
          </cell>
          <cell r="I54">
            <v>1</v>
          </cell>
          <cell r="J54">
            <v>2.1739130434782608</v>
          </cell>
          <cell r="K54">
            <v>2</v>
          </cell>
          <cell r="L54">
            <v>4.3478260869565215</v>
          </cell>
        </row>
        <row r="55">
          <cell r="A55" t="str">
            <v>Liborina</v>
          </cell>
          <cell r="B55">
            <v>106</v>
          </cell>
          <cell r="C55">
            <v>0</v>
          </cell>
          <cell r="D55">
            <v>0</v>
          </cell>
          <cell r="E55">
            <v>1</v>
          </cell>
          <cell r="F55">
            <v>0.94339622641509435</v>
          </cell>
          <cell r="G55">
            <v>0</v>
          </cell>
          <cell r="H55">
            <v>0</v>
          </cell>
          <cell r="I55">
            <v>7</v>
          </cell>
          <cell r="J55">
            <v>6.6037735849056602</v>
          </cell>
          <cell r="K55">
            <v>3</v>
          </cell>
          <cell r="L55">
            <v>2.8301886792452833</v>
          </cell>
        </row>
        <row r="56">
          <cell r="A56" t="str">
            <v>Olaya</v>
          </cell>
          <cell r="B56">
            <v>30</v>
          </cell>
          <cell r="C56">
            <v>1</v>
          </cell>
          <cell r="D56">
            <v>3.3333333333333335</v>
          </cell>
          <cell r="E56">
            <v>0</v>
          </cell>
          <cell r="F56">
            <v>0</v>
          </cell>
          <cell r="G56">
            <v>1</v>
          </cell>
          <cell r="H56">
            <v>3.3333333333333335</v>
          </cell>
          <cell r="I56">
            <v>2</v>
          </cell>
          <cell r="J56">
            <v>6.666666666666667</v>
          </cell>
          <cell r="K56">
            <v>2</v>
          </cell>
          <cell r="L56">
            <v>6.666666666666667</v>
          </cell>
        </row>
        <row r="57">
          <cell r="A57" t="str">
            <v>Peque</v>
          </cell>
          <cell r="B57">
            <v>122</v>
          </cell>
          <cell r="C57">
            <v>4</v>
          </cell>
          <cell r="D57">
            <v>3.278688524590164</v>
          </cell>
          <cell r="E57">
            <v>1</v>
          </cell>
          <cell r="F57">
            <v>0.81967213114754101</v>
          </cell>
          <cell r="G57">
            <v>2</v>
          </cell>
          <cell r="H57">
            <v>1.639344262295082</v>
          </cell>
          <cell r="I57">
            <v>4</v>
          </cell>
          <cell r="J57">
            <v>3.278688524590164</v>
          </cell>
          <cell r="K57">
            <v>16</v>
          </cell>
          <cell r="L57">
            <v>13.114754098360656</v>
          </cell>
        </row>
        <row r="58">
          <cell r="A58" t="str">
            <v>Sabanalarga</v>
          </cell>
          <cell r="B58">
            <v>139</v>
          </cell>
          <cell r="C58">
            <v>2</v>
          </cell>
          <cell r="D58">
            <v>1.4388489208633095</v>
          </cell>
          <cell r="E58">
            <v>2</v>
          </cell>
          <cell r="F58">
            <v>1.4388489208633095</v>
          </cell>
          <cell r="G58">
            <v>2</v>
          </cell>
          <cell r="H58">
            <v>1.4388489208633095</v>
          </cell>
          <cell r="I58">
            <v>6</v>
          </cell>
          <cell r="J58">
            <v>4.3165467625899279</v>
          </cell>
          <cell r="K58">
            <v>10</v>
          </cell>
          <cell r="L58">
            <v>7.1942446043165464</v>
          </cell>
        </row>
        <row r="59">
          <cell r="A59" t="str">
            <v>San Jerónimo</v>
          </cell>
          <cell r="B59">
            <v>140</v>
          </cell>
          <cell r="C59">
            <v>0</v>
          </cell>
          <cell r="D59">
            <v>0</v>
          </cell>
          <cell r="E59">
            <v>4</v>
          </cell>
          <cell r="F59">
            <v>2.8571428571428572</v>
          </cell>
          <cell r="G59">
            <v>3</v>
          </cell>
          <cell r="H59">
            <v>2.1428571428571428</v>
          </cell>
          <cell r="I59">
            <v>3</v>
          </cell>
          <cell r="J59">
            <v>2.1428571428571428</v>
          </cell>
          <cell r="K59">
            <v>13</v>
          </cell>
          <cell r="L59">
            <v>9.2857142857142865</v>
          </cell>
        </row>
        <row r="60">
          <cell r="A60" t="str">
            <v>Santa Fe de Antioquia</v>
          </cell>
          <cell r="B60">
            <v>425</v>
          </cell>
          <cell r="C60">
            <v>5</v>
          </cell>
          <cell r="D60">
            <v>1.1764705882352942</v>
          </cell>
          <cell r="E60">
            <v>5</v>
          </cell>
          <cell r="F60">
            <v>1.1764705882352942</v>
          </cell>
          <cell r="G60">
            <v>6</v>
          </cell>
          <cell r="H60">
            <v>1.411764705882353</v>
          </cell>
          <cell r="I60">
            <v>17</v>
          </cell>
          <cell r="J60">
            <v>4</v>
          </cell>
          <cell r="K60">
            <v>30</v>
          </cell>
          <cell r="L60">
            <v>7.0588235294117645</v>
          </cell>
        </row>
        <row r="61">
          <cell r="A61" t="str">
            <v>Sopetrán</v>
          </cell>
          <cell r="B61">
            <v>147</v>
          </cell>
          <cell r="C61">
            <v>5</v>
          </cell>
          <cell r="D61">
            <v>3.4013605442176873</v>
          </cell>
          <cell r="E61">
            <v>1</v>
          </cell>
          <cell r="F61">
            <v>0.68027210884353739</v>
          </cell>
          <cell r="G61">
            <v>4</v>
          </cell>
          <cell r="H61">
            <v>2.7210884353741496</v>
          </cell>
          <cell r="I61">
            <v>12</v>
          </cell>
          <cell r="J61">
            <v>8.1632653061224492</v>
          </cell>
          <cell r="K61">
            <v>5</v>
          </cell>
          <cell r="L61">
            <v>3.4013605442176873</v>
          </cell>
        </row>
        <row r="62">
          <cell r="A62" t="str">
            <v>Uramita</v>
          </cell>
          <cell r="B62">
            <v>88</v>
          </cell>
          <cell r="C62">
            <v>4</v>
          </cell>
          <cell r="D62">
            <v>4.5454545454545459</v>
          </cell>
          <cell r="E62">
            <v>3</v>
          </cell>
          <cell r="F62">
            <v>3.4090909090909087</v>
          </cell>
          <cell r="G62">
            <v>1</v>
          </cell>
          <cell r="H62">
            <v>1.1363636363636365</v>
          </cell>
          <cell r="I62">
            <v>6</v>
          </cell>
          <cell r="J62">
            <v>6.8181818181818175</v>
          </cell>
          <cell r="K62">
            <v>6</v>
          </cell>
          <cell r="L62">
            <v>6.8181818181818175</v>
          </cell>
        </row>
        <row r="63">
          <cell r="A63" t="str">
            <v>NORTE</v>
          </cell>
          <cell r="B63">
            <v>3010</v>
          </cell>
          <cell r="C63">
            <v>58</v>
          </cell>
          <cell r="D63">
            <v>1.9269102990033222</v>
          </cell>
          <cell r="E63">
            <v>41</v>
          </cell>
          <cell r="F63">
            <v>1.3621262458471761</v>
          </cell>
          <cell r="G63">
            <v>73</v>
          </cell>
          <cell r="H63">
            <v>2.4252491694352161</v>
          </cell>
          <cell r="I63">
            <v>114</v>
          </cell>
          <cell r="J63">
            <v>3.7873754152823924</v>
          </cell>
          <cell r="K63">
            <v>200</v>
          </cell>
          <cell r="L63">
            <v>6.6445182724252501</v>
          </cell>
        </row>
        <row r="64">
          <cell r="A64" t="str">
            <v>Angostura</v>
          </cell>
          <cell r="B64">
            <v>119</v>
          </cell>
          <cell r="C64">
            <v>1</v>
          </cell>
          <cell r="D64">
            <v>0.84033613445378152</v>
          </cell>
          <cell r="E64">
            <v>2</v>
          </cell>
          <cell r="F64">
            <v>1.680672268907563</v>
          </cell>
          <cell r="G64">
            <v>5</v>
          </cell>
          <cell r="H64">
            <v>4.2016806722689077</v>
          </cell>
          <cell r="I64">
            <v>3</v>
          </cell>
          <cell r="J64">
            <v>2.5210084033613445</v>
          </cell>
          <cell r="K64">
            <v>8</v>
          </cell>
          <cell r="L64">
            <v>6.7226890756302522</v>
          </cell>
        </row>
        <row r="65">
          <cell r="A65" t="str">
            <v>Belmira</v>
          </cell>
          <cell r="B65">
            <v>57</v>
          </cell>
          <cell r="C65">
            <v>0</v>
          </cell>
          <cell r="D65">
            <v>0</v>
          </cell>
          <cell r="E65">
            <v>2</v>
          </cell>
          <cell r="F65">
            <v>3.5087719298245612</v>
          </cell>
          <cell r="G65">
            <v>1</v>
          </cell>
          <cell r="H65">
            <v>1.7543859649122806</v>
          </cell>
          <cell r="I65">
            <v>2</v>
          </cell>
          <cell r="J65">
            <v>3.5087719298245612</v>
          </cell>
          <cell r="K65">
            <v>0</v>
          </cell>
          <cell r="L65">
            <v>0</v>
          </cell>
        </row>
        <row r="66">
          <cell r="A66" t="str">
            <v>Briceño</v>
          </cell>
          <cell r="B66">
            <v>99</v>
          </cell>
          <cell r="C66">
            <v>2</v>
          </cell>
          <cell r="D66">
            <v>2.0202020202020203</v>
          </cell>
          <cell r="E66">
            <v>0</v>
          </cell>
          <cell r="F66">
            <v>0</v>
          </cell>
          <cell r="G66">
            <v>5</v>
          </cell>
          <cell r="H66">
            <v>5.0505050505050502</v>
          </cell>
          <cell r="I66">
            <v>5</v>
          </cell>
          <cell r="J66">
            <v>5.0505050505050502</v>
          </cell>
          <cell r="K66">
            <v>5</v>
          </cell>
          <cell r="L66">
            <v>5.0505050505050502</v>
          </cell>
        </row>
        <row r="67">
          <cell r="A67" t="str">
            <v>Campamento</v>
          </cell>
          <cell r="B67">
            <v>63</v>
          </cell>
          <cell r="C67">
            <v>0</v>
          </cell>
          <cell r="D67">
            <v>0</v>
          </cell>
          <cell r="E67">
            <v>1</v>
          </cell>
          <cell r="F67">
            <v>1.5873015873015872</v>
          </cell>
          <cell r="G67">
            <v>0</v>
          </cell>
          <cell r="H67">
            <v>0</v>
          </cell>
          <cell r="I67">
            <v>7</v>
          </cell>
          <cell r="J67">
            <v>11.111111111111111</v>
          </cell>
          <cell r="K67">
            <v>4</v>
          </cell>
          <cell r="L67">
            <v>6.3492063492063489</v>
          </cell>
        </row>
        <row r="68">
          <cell r="A68" t="str">
            <v>Carolina</v>
          </cell>
          <cell r="B68">
            <v>22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1</v>
          </cell>
          <cell r="H68">
            <v>4.5454545454545459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Donmatías</v>
          </cell>
          <cell r="B69">
            <v>228</v>
          </cell>
          <cell r="C69">
            <v>2</v>
          </cell>
          <cell r="D69">
            <v>0.8771929824561403</v>
          </cell>
          <cell r="E69">
            <v>2</v>
          </cell>
          <cell r="F69">
            <v>0.8771929824561403</v>
          </cell>
          <cell r="G69">
            <v>6</v>
          </cell>
          <cell r="H69">
            <v>2.6315789473684208</v>
          </cell>
          <cell r="I69">
            <v>10</v>
          </cell>
          <cell r="J69">
            <v>4.3859649122807012</v>
          </cell>
          <cell r="K69">
            <v>12</v>
          </cell>
          <cell r="L69">
            <v>5.2631578947368416</v>
          </cell>
        </row>
        <row r="70">
          <cell r="A70" t="str">
            <v>Entrerríos</v>
          </cell>
          <cell r="B70">
            <v>117</v>
          </cell>
          <cell r="C70">
            <v>1</v>
          </cell>
          <cell r="D70">
            <v>0.85470085470085477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2</v>
          </cell>
          <cell r="J70">
            <v>1.7094017094017095</v>
          </cell>
          <cell r="K70">
            <v>4</v>
          </cell>
          <cell r="L70">
            <v>3.4188034188034191</v>
          </cell>
        </row>
        <row r="71">
          <cell r="A71" t="str">
            <v>Gómez Plata</v>
          </cell>
          <cell r="B71">
            <v>83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3</v>
          </cell>
          <cell r="J71">
            <v>3.6144578313253009</v>
          </cell>
          <cell r="K71">
            <v>5</v>
          </cell>
          <cell r="L71">
            <v>6.024096385542169</v>
          </cell>
        </row>
        <row r="72">
          <cell r="A72" t="str">
            <v>Guadalupe</v>
          </cell>
          <cell r="B72">
            <v>50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2</v>
          </cell>
          <cell r="H72">
            <v>4</v>
          </cell>
          <cell r="I72">
            <v>5</v>
          </cell>
          <cell r="J72">
            <v>10</v>
          </cell>
          <cell r="K72">
            <v>4</v>
          </cell>
          <cell r="L72">
            <v>8</v>
          </cell>
        </row>
        <row r="73">
          <cell r="A73" t="str">
            <v>Ituango</v>
          </cell>
          <cell r="B73">
            <v>308</v>
          </cell>
          <cell r="C73">
            <v>9</v>
          </cell>
          <cell r="D73">
            <v>2.9220779220779218</v>
          </cell>
          <cell r="E73">
            <v>6</v>
          </cell>
          <cell r="F73">
            <v>1.948051948051948</v>
          </cell>
          <cell r="G73">
            <v>10</v>
          </cell>
          <cell r="H73">
            <v>3.2467532467532463</v>
          </cell>
          <cell r="I73">
            <v>16</v>
          </cell>
          <cell r="J73">
            <v>5.1948051948051948</v>
          </cell>
          <cell r="K73">
            <v>27</v>
          </cell>
          <cell r="L73">
            <v>8.7662337662337659</v>
          </cell>
        </row>
        <row r="74">
          <cell r="A74" t="str">
            <v>San Andrés de Cuerquia</v>
          </cell>
          <cell r="B74">
            <v>98</v>
          </cell>
          <cell r="C74">
            <v>1</v>
          </cell>
          <cell r="D74">
            <v>1.0204081632653061</v>
          </cell>
          <cell r="E74">
            <v>1</v>
          </cell>
          <cell r="F74">
            <v>1.0204081632653061</v>
          </cell>
          <cell r="G74">
            <v>3</v>
          </cell>
          <cell r="H74">
            <v>3.0612244897959182</v>
          </cell>
          <cell r="I74">
            <v>2</v>
          </cell>
          <cell r="J74">
            <v>2.0408163265306123</v>
          </cell>
          <cell r="K74">
            <v>6</v>
          </cell>
          <cell r="L74">
            <v>6.1224489795918364</v>
          </cell>
        </row>
        <row r="75">
          <cell r="A75" t="str">
            <v>San José de La Montaña</v>
          </cell>
          <cell r="B75">
            <v>45</v>
          </cell>
          <cell r="C75">
            <v>1</v>
          </cell>
          <cell r="D75">
            <v>2.2222222222222223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4.4444444444444446</v>
          </cell>
        </row>
        <row r="76">
          <cell r="A76" t="str">
            <v>San Pedro de Los Milagros</v>
          </cell>
          <cell r="B76">
            <v>306</v>
          </cell>
          <cell r="C76">
            <v>6</v>
          </cell>
          <cell r="D76">
            <v>1.9607843137254901</v>
          </cell>
          <cell r="E76">
            <v>4</v>
          </cell>
          <cell r="F76">
            <v>1.3071895424836601</v>
          </cell>
          <cell r="G76">
            <v>6</v>
          </cell>
          <cell r="H76">
            <v>1.9607843137254901</v>
          </cell>
          <cell r="I76">
            <v>5</v>
          </cell>
          <cell r="J76">
            <v>1.6339869281045754</v>
          </cell>
          <cell r="K76">
            <v>15</v>
          </cell>
          <cell r="L76">
            <v>4.9019607843137258</v>
          </cell>
        </row>
        <row r="77">
          <cell r="A77" t="str">
            <v>Santa Rosa de Osos</v>
          </cell>
          <cell r="B77">
            <v>432</v>
          </cell>
          <cell r="C77">
            <v>10</v>
          </cell>
          <cell r="D77">
            <v>2.3148148148148149</v>
          </cell>
          <cell r="E77">
            <v>9</v>
          </cell>
          <cell r="F77">
            <v>2.083333333333333</v>
          </cell>
          <cell r="G77">
            <v>5</v>
          </cell>
          <cell r="H77">
            <v>1.1574074074074074</v>
          </cell>
          <cell r="I77">
            <v>17</v>
          </cell>
          <cell r="J77">
            <v>3.9351851851851851</v>
          </cell>
          <cell r="K77">
            <v>26</v>
          </cell>
          <cell r="L77">
            <v>6.0185185185185182</v>
          </cell>
        </row>
        <row r="78">
          <cell r="A78" t="str">
            <v>Toledo</v>
          </cell>
          <cell r="B78">
            <v>67</v>
          </cell>
          <cell r="C78">
            <v>4</v>
          </cell>
          <cell r="D78">
            <v>5.9701492537313428</v>
          </cell>
          <cell r="E78">
            <v>2</v>
          </cell>
          <cell r="F78">
            <v>2.9850746268656714</v>
          </cell>
          <cell r="G78">
            <v>1</v>
          </cell>
          <cell r="H78">
            <v>1.4925373134328357</v>
          </cell>
          <cell r="I78">
            <v>1</v>
          </cell>
          <cell r="J78">
            <v>1.4925373134328357</v>
          </cell>
          <cell r="K78">
            <v>6</v>
          </cell>
          <cell r="L78">
            <v>8.9552238805970141</v>
          </cell>
        </row>
        <row r="79">
          <cell r="A79" t="str">
            <v>Valdivia</v>
          </cell>
          <cell r="B79">
            <v>265</v>
          </cell>
          <cell r="C79">
            <v>9</v>
          </cell>
          <cell r="D79">
            <v>3.3962264150943398</v>
          </cell>
          <cell r="E79">
            <v>8</v>
          </cell>
          <cell r="F79">
            <v>3.0188679245283021</v>
          </cell>
          <cell r="G79">
            <v>10</v>
          </cell>
          <cell r="H79">
            <v>3.7735849056603774</v>
          </cell>
          <cell r="I79">
            <v>20</v>
          </cell>
          <cell r="J79">
            <v>7.5471698113207548</v>
          </cell>
          <cell r="K79">
            <v>30</v>
          </cell>
          <cell r="L79">
            <v>11.320754716981133</v>
          </cell>
        </row>
        <row r="80">
          <cell r="A80" t="str">
            <v>Yarumal</v>
          </cell>
          <cell r="B80">
            <v>651</v>
          </cell>
          <cell r="C80">
            <v>12</v>
          </cell>
          <cell r="D80">
            <v>1.8433179723502304</v>
          </cell>
          <cell r="E80">
            <v>4</v>
          </cell>
          <cell r="F80">
            <v>0.61443932411674351</v>
          </cell>
          <cell r="G80">
            <v>18</v>
          </cell>
          <cell r="H80">
            <v>2.7649769585253456</v>
          </cell>
          <cell r="I80">
            <v>16</v>
          </cell>
          <cell r="J80">
            <v>2.4577572964669741</v>
          </cell>
          <cell r="K80">
            <v>46</v>
          </cell>
          <cell r="L80">
            <v>7.0660522273425492</v>
          </cell>
        </row>
        <row r="81">
          <cell r="A81" t="str">
            <v>ORIENTE</v>
          </cell>
          <cell r="B81">
            <v>7378</v>
          </cell>
          <cell r="C81">
            <v>62</v>
          </cell>
          <cell r="D81">
            <v>0.84033613445378152</v>
          </cell>
          <cell r="E81">
            <v>42</v>
          </cell>
          <cell r="F81">
            <v>0.56925996204933582</v>
          </cell>
          <cell r="G81">
            <v>73</v>
          </cell>
          <cell r="H81">
            <v>0.98942802927622664</v>
          </cell>
          <cell r="I81">
            <v>128</v>
          </cell>
          <cell r="J81">
            <v>1.7348875033884519</v>
          </cell>
          <cell r="K81">
            <v>232</v>
          </cell>
          <cell r="L81">
            <v>3.1444835998915699</v>
          </cell>
        </row>
        <row r="82">
          <cell r="A82" t="str">
            <v>Abejorral</v>
          </cell>
          <cell r="B82">
            <v>180</v>
          </cell>
          <cell r="C82">
            <v>3</v>
          </cell>
          <cell r="D82">
            <v>1.6666666666666667</v>
          </cell>
          <cell r="E82">
            <v>0</v>
          </cell>
          <cell r="F82">
            <v>0</v>
          </cell>
          <cell r="G82">
            <v>2</v>
          </cell>
          <cell r="H82">
            <v>1.1111111111111112</v>
          </cell>
          <cell r="I82">
            <v>5</v>
          </cell>
          <cell r="J82">
            <v>2.7777777777777777</v>
          </cell>
          <cell r="K82">
            <v>9</v>
          </cell>
          <cell r="L82">
            <v>5</v>
          </cell>
        </row>
        <row r="83">
          <cell r="A83" t="str">
            <v>Alejandría</v>
          </cell>
          <cell r="B83">
            <v>49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</v>
          </cell>
          <cell r="H83">
            <v>4.0816326530612246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Argelia</v>
          </cell>
          <cell r="B84">
            <v>88</v>
          </cell>
          <cell r="C84">
            <v>0</v>
          </cell>
          <cell r="D84">
            <v>0</v>
          </cell>
          <cell r="E84">
            <v>1</v>
          </cell>
          <cell r="F84">
            <v>1.1363636363636365</v>
          </cell>
          <cell r="G84">
            <v>2</v>
          </cell>
          <cell r="H84">
            <v>2.2727272727272729</v>
          </cell>
          <cell r="I84">
            <v>1</v>
          </cell>
          <cell r="J84">
            <v>1.1363636363636365</v>
          </cell>
          <cell r="K84">
            <v>3</v>
          </cell>
          <cell r="L84">
            <v>3.4090909090909087</v>
          </cell>
        </row>
        <row r="85">
          <cell r="A85" t="str">
            <v>Cocorná</v>
          </cell>
          <cell r="B85">
            <v>185</v>
          </cell>
          <cell r="C85">
            <v>4</v>
          </cell>
          <cell r="D85">
            <v>2.1621621621621623</v>
          </cell>
          <cell r="E85">
            <v>0</v>
          </cell>
          <cell r="F85">
            <v>0</v>
          </cell>
          <cell r="G85">
            <v>2</v>
          </cell>
          <cell r="H85">
            <v>1.0810810810810811</v>
          </cell>
          <cell r="I85">
            <v>2</v>
          </cell>
          <cell r="J85">
            <v>1.0810810810810811</v>
          </cell>
          <cell r="K85">
            <v>5</v>
          </cell>
          <cell r="L85">
            <v>2.7027027027027026</v>
          </cell>
        </row>
        <row r="86">
          <cell r="A86" t="str">
            <v>Concepción</v>
          </cell>
          <cell r="B86">
            <v>33</v>
          </cell>
          <cell r="C86">
            <v>0</v>
          </cell>
          <cell r="D86">
            <v>0</v>
          </cell>
          <cell r="E86">
            <v>1</v>
          </cell>
          <cell r="F86">
            <v>3.0303030303030303</v>
          </cell>
          <cell r="G86">
            <v>0</v>
          </cell>
          <cell r="H86">
            <v>0</v>
          </cell>
          <cell r="I86">
            <v>1</v>
          </cell>
          <cell r="J86">
            <v>3.0303030303030303</v>
          </cell>
          <cell r="K86">
            <v>1</v>
          </cell>
          <cell r="L86">
            <v>3.0303030303030303</v>
          </cell>
        </row>
        <row r="87">
          <cell r="A87" t="str">
            <v>El Carmen de Viboral</v>
          </cell>
          <cell r="B87">
            <v>697</v>
          </cell>
          <cell r="C87">
            <v>5</v>
          </cell>
          <cell r="D87">
            <v>0.71736011477761841</v>
          </cell>
          <cell r="E87">
            <v>4</v>
          </cell>
          <cell r="F87">
            <v>0.57388809182209477</v>
          </cell>
          <cell r="G87">
            <v>3</v>
          </cell>
          <cell r="H87">
            <v>0.43041606886657102</v>
          </cell>
          <cell r="I87">
            <v>8</v>
          </cell>
          <cell r="J87">
            <v>1.1477761836441895</v>
          </cell>
          <cell r="K87">
            <v>20</v>
          </cell>
          <cell r="L87">
            <v>2.8694404591104736</v>
          </cell>
        </row>
        <row r="88">
          <cell r="A88" t="str">
            <v>El Peñol</v>
          </cell>
          <cell r="B88">
            <v>220</v>
          </cell>
          <cell r="C88">
            <v>1</v>
          </cell>
          <cell r="D88">
            <v>0.45454545454545453</v>
          </cell>
          <cell r="E88">
            <v>0</v>
          </cell>
          <cell r="F88">
            <v>0</v>
          </cell>
          <cell r="G88">
            <v>3</v>
          </cell>
          <cell r="H88">
            <v>1.3636363636363635</v>
          </cell>
          <cell r="I88">
            <v>2</v>
          </cell>
          <cell r="J88">
            <v>0.90909090909090906</v>
          </cell>
          <cell r="K88">
            <v>5</v>
          </cell>
          <cell r="L88">
            <v>2.2727272727272729</v>
          </cell>
        </row>
        <row r="89">
          <cell r="A89" t="str">
            <v>El Retiro</v>
          </cell>
          <cell r="B89">
            <v>184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3</v>
          </cell>
          <cell r="H89">
            <v>1.6304347826086956</v>
          </cell>
          <cell r="I89">
            <v>4</v>
          </cell>
          <cell r="J89">
            <v>2.1739130434782608</v>
          </cell>
          <cell r="K89">
            <v>13</v>
          </cell>
          <cell r="L89">
            <v>7.0652173913043477</v>
          </cell>
        </row>
        <row r="90">
          <cell r="A90" t="str">
            <v>El Santuario</v>
          </cell>
          <cell r="B90">
            <v>514</v>
          </cell>
          <cell r="C90">
            <v>1</v>
          </cell>
          <cell r="D90">
            <v>0.19455252918287938</v>
          </cell>
          <cell r="E90">
            <v>1</v>
          </cell>
          <cell r="F90">
            <v>0.19455252918287938</v>
          </cell>
          <cell r="G90">
            <v>2</v>
          </cell>
          <cell r="H90">
            <v>0.38910505836575876</v>
          </cell>
          <cell r="I90">
            <v>6</v>
          </cell>
          <cell r="J90">
            <v>1.1673151750972763</v>
          </cell>
          <cell r="K90">
            <v>8</v>
          </cell>
          <cell r="L90">
            <v>1.556420233463035</v>
          </cell>
        </row>
        <row r="91">
          <cell r="A91" t="str">
            <v>Granada</v>
          </cell>
          <cell r="B91">
            <v>133</v>
          </cell>
          <cell r="C91">
            <v>1</v>
          </cell>
          <cell r="D91">
            <v>0.75187969924812026</v>
          </cell>
          <cell r="E91">
            <v>3</v>
          </cell>
          <cell r="F91">
            <v>2.2556390977443606</v>
          </cell>
          <cell r="G91">
            <v>4</v>
          </cell>
          <cell r="H91">
            <v>3.007518796992481</v>
          </cell>
          <cell r="I91">
            <v>4</v>
          </cell>
          <cell r="J91">
            <v>3.007518796992481</v>
          </cell>
          <cell r="K91">
            <v>3</v>
          </cell>
          <cell r="L91">
            <v>2.2556390977443606</v>
          </cell>
        </row>
        <row r="92">
          <cell r="A92" t="str">
            <v>Guarne</v>
          </cell>
          <cell r="B92">
            <v>471</v>
          </cell>
          <cell r="C92">
            <v>3</v>
          </cell>
          <cell r="D92">
            <v>0.63694267515923575</v>
          </cell>
          <cell r="E92">
            <v>4</v>
          </cell>
          <cell r="F92">
            <v>0.84925690021231426</v>
          </cell>
          <cell r="G92">
            <v>4</v>
          </cell>
          <cell r="H92">
            <v>0.84925690021231426</v>
          </cell>
          <cell r="I92">
            <v>6</v>
          </cell>
          <cell r="J92">
            <v>1.2738853503184715</v>
          </cell>
          <cell r="K92">
            <v>17</v>
          </cell>
          <cell r="L92">
            <v>3.6093418259023355</v>
          </cell>
        </row>
        <row r="93">
          <cell r="A93" t="str">
            <v>Guatapé</v>
          </cell>
          <cell r="B93">
            <v>72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</v>
          </cell>
          <cell r="J93">
            <v>4.1666666666666661</v>
          </cell>
          <cell r="K93">
            <v>4</v>
          </cell>
          <cell r="L93">
            <v>5.5555555555555554</v>
          </cell>
        </row>
        <row r="94">
          <cell r="A94" t="str">
            <v>La Ceja</v>
          </cell>
          <cell r="B94">
            <v>691</v>
          </cell>
          <cell r="C94">
            <v>7</v>
          </cell>
          <cell r="D94">
            <v>1.0130246020260492</v>
          </cell>
          <cell r="E94">
            <v>4</v>
          </cell>
          <cell r="F94">
            <v>0.57887120115774238</v>
          </cell>
          <cell r="G94">
            <v>4</v>
          </cell>
          <cell r="H94">
            <v>0.57887120115774238</v>
          </cell>
          <cell r="I94">
            <v>13</v>
          </cell>
          <cell r="J94">
            <v>1.8813314037626629</v>
          </cell>
          <cell r="K94">
            <v>20</v>
          </cell>
          <cell r="L94">
            <v>2.8943560057887119</v>
          </cell>
        </row>
        <row r="95">
          <cell r="A95" t="str">
            <v>La Unión</v>
          </cell>
          <cell r="B95">
            <v>311</v>
          </cell>
          <cell r="C95">
            <v>4</v>
          </cell>
          <cell r="D95">
            <v>1.2861736334405145</v>
          </cell>
          <cell r="E95">
            <v>1</v>
          </cell>
          <cell r="F95">
            <v>0.32154340836012862</v>
          </cell>
          <cell r="G95">
            <v>5</v>
          </cell>
          <cell r="H95">
            <v>1.607717041800643</v>
          </cell>
          <cell r="I95">
            <v>4</v>
          </cell>
          <cell r="J95">
            <v>1.2861736334405145</v>
          </cell>
          <cell r="K95">
            <v>10</v>
          </cell>
          <cell r="L95">
            <v>3.215434083601286</v>
          </cell>
        </row>
        <row r="96">
          <cell r="A96" t="str">
            <v>Marinilla</v>
          </cell>
          <cell r="B96">
            <v>765</v>
          </cell>
          <cell r="C96">
            <v>4</v>
          </cell>
          <cell r="D96">
            <v>0.52287581699346397</v>
          </cell>
          <cell r="E96">
            <v>4</v>
          </cell>
          <cell r="F96">
            <v>0.52287581699346397</v>
          </cell>
          <cell r="G96">
            <v>5</v>
          </cell>
          <cell r="H96">
            <v>0.65359477124183007</v>
          </cell>
          <cell r="I96">
            <v>12</v>
          </cell>
          <cell r="J96">
            <v>1.5686274509803921</v>
          </cell>
          <cell r="K96">
            <v>18</v>
          </cell>
          <cell r="L96">
            <v>2.3529411764705883</v>
          </cell>
        </row>
        <row r="97">
          <cell r="A97" t="str">
            <v>Nariño</v>
          </cell>
          <cell r="B97">
            <v>126</v>
          </cell>
          <cell r="C97">
            <v>2</v>
          </cell>
          <cell r="D97">
            <v>1.5873015873015872</v>
          </cell>
          <cell r="E97">
            <v>1</v>
          </cell>
          <cell r="F97">
            <v>0.79365079365079361</v>
          </cell>
          <cell r="G97">
            <v>1</v>
          </cell>
          <cell r="H97">
            <v>0.79365079365079361</v>
          </cell>
          <cell r="I97">
            <v>6</v>
          </cell>
          <cell r="J97">
            <v>4.7619047619047619</v>
          </cell>
          <cell r="K97">
            <v>3</v>
          </cell>
          <cell r="L97">
            <v>2.3809523809523809</v>
          </cell>
        </row>
        <row r="98">
          <cell r="A98" t="str">
            <v>Rionegro</v>
          </cell>
          <cell r="B98">
            <v>1521</v>
          </cell>
          <cell r="C98">
            <v>15</v>
          </cell>
          <cell r="D98">
            <v>0.98619329388560162</v>
          </cell>
          <cell r="E98">
            <v>9</v>
          </cell>
          <cell r="F98">
            <v>0.59171597633136097</v>
          </cell>
          <cell r="G98">
            <v>9</v>
          </cell>
          <cell r="H98">
            <v>0.59171597633136097</v>
          </cell>
          <cell r="I98">
            <v>16</v>
          </cell>
          <cell r="J98">
            <v>1.051939513477975</v>
          </cell>
          <cell r="K98">
            <v>40</v>
          </cell>
          <cell r="L98">
            <v>2.6298487836949378</v>
          </cell>
        </row>
        <row r="99">
          <cell r="A99" t="str">
            <v>San Carlos</v>
          </cell>
          <cell r="B99">
            <v>145</v>
          </cell>
          <cell r="C99">
            <v>6</v>
          </cell>
          <cell r="D99">
            <v>4.1379310344827589</v>
          </cell>
          <cell r="E99">
            <v>2</v>
          </cell>
          <cell r="F99">
            <v>1.3793103448275863</v>
          </cell>
          <cell r="G99">
            <v>2</v>
          </cell>
          <cell r="H99">
            <v>1.3793103448275863</v>
          </cell>
          <cell r="I99">
            <v>4</v>
          </cell>
          <cell r="J99">
            <v>2.7586206896551726</v>
          </cell>
          <cell r="K99">
            <v>8</v>
          </cell>
          <cell r="L99">
            <v>5.5172413793103452</v>
          </cell>
        </row>
        <row r="100">
          <cell r="A100" t="str">
            <v>San Francisco</v>
          </cell>
          <cell r="B100">
            <v>81</v>
          </cell>
          <cell r="C100">
            <v>2</v>
          </cell>
          <cell r="D100">
            <v>2.4691358024691357</v>
          </cell>
          <cell r="E100">
            <v>1</v>
          </cell>
          <cell r="F100">
            <v>1.2345679012345678</v>
          </cell>
          <cell r="G100">
            <v>3</v>
          </cell>
          <cell r="H100">
            <v>3.7037037037037033</v>
          </cell>
          <cell r="I100">
            <v>7</v>
          </cell>
          <cell r="J100">
            <v>8.6419753086419746</v>
          </cell>
          <cell r="K100">
            <v>8</v>
          </cell>
          <cell r="L100">
            <v>9.8765432098765427</v>
          </cell>
        </row>
        <row r="101">
          <cell r="A101" t="str">
            <v>San Luis</v>
          </cell>
          <cell r="B101">
            <v>196</v>
          </cell>
          <cell r="C101">
            <v>0</v>
          </cell>
          <cell r="D101">
            <v>0</v>
          </cell>
          <cell r="E101">
            <v>1</v>
          </cell>
          <cell r="F101">
            <v>0.51020408163265307</v>
          </cell>
          <cell r="G101">
            <v>6</v>
          </cell>
          <cell r="H101">
            <v>3.0612244897959182</v>
          </cell>
          <cell r="I101">
            <v>9</v>
          </cell>
          <cell r="J101">
            <v>4.591836734693878</v>
          </cell>
          <cell r="K101">
            <v>8</v>
          </cell>
          <cell r="L101">
            <v>4.0816326530612246</v>
          </cell>
        </row>
        <row r="102">
          <cell r="A102" t="str">
            <v>San Rafael</v>
          </cell>
          <cell r="B102">
            <v>149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1</v>
          </cell>
          <cell r="H102">
            <v>0.67114093959731547</v>
          </cell>
          <cell r="I102">
            <v>1</v>
          </cell>
          <cell r="J102">
            <v>0.67114093959731547</v>
          </cell>
          <cell r="K102">
            <v>9</v>
          </cell>
          <cell r="L102">
            <v>6.0402684563758395</v>
          </cell>
        </row>
        <row r="103">
          <cell r="A103" t="str">
            <v>San Vicente</v>
          </cell>
          <cell r="B103">
            <v>191</v>
          </cell>
          <cell r="C103">
            <v>1</v>
          </cell>
          <cell r="D103">
            <v>0.52356020942408377</v>
          </cell>
          <cell r="E103">
            <v>1</v>
          </cell>
          <cell r="F103">
            <v>0.52356020942408377</v>
          </cell>
          <cell r="G103">
            <v>3</v>
          </cell>
          <cell r="H103">
            <v>1.5706806282722512</v>
          </cell>
          <cell r="I103">
            <v>2</v>
          </cell>
          <cell r="J103">
            <v>1.0471204188481675</v>
          </cell>
          <cell r="K103">
            <v>10</v>
          </cell>
          <cell r="L103">
            <v>5.2356020942408374</v>
          </cell>
        </row>
        <row r="104">
          <cell r="A104" t="str">
            <v>Sonsón</v>
          </cell>
          <cell r="B104">
            <v>376</v>
          </cell>
          <cell r="C104">
            <v>3</v>
          </cell>
          <cell r="D104">
            <v>0.7978723404255319</v>
          </cell>
          <cell r="E104">
            <v>4</v>
          </cell>
          <cell r="F104">
            <v>1.0638297872340425</v>
          </cell>
          <cell r="G104">
            <v>7</v>
          </cell>
          <cell r="H104">
            <v>1.8617021276595744</v>
          </cell>
          <cell r="I104">
            <v>12</v>
          </cell>
          <cell r="J104">
            <v>3.1914893617021276</v>
          </cell>
          <cell r="K104">
            <v>10</v>
          </cell>
          <cell r="L104">
            <v>2.6595744680851063</v>
          </cell>
        </row>
        <row r="105">
          <cell r="A105" t="str">
            <v>SUROESTE</v>
          </cell>
          <cell r="B105">
            <v>3668</v>
          </cell>
          <cell r="C105">
            <v>40</v>
          </cell>
          <cell r="D105">
            <v>1.0905125408942202</v>
          </cell>
          <cell r="E105">
            <v>56</v>
          </cell>
          <cell r="F105">
            <v>1.5267175572519083</v>
          </cell>
          <cell r="G105">
            <v>87</v>
          </cell>
          <cell r="H105">
            <v>2.3718647764449292</v>
          </cell>
          <cell r="I105">
            <v>116</v>
          </cell>
          <cell r="J105">
            <v>3.162486368593239</v>
          </cell>
          <cell r="K105">
            <v>191</v>
          </cell>
          <cell r="L105">
            <v>5.2071973827699018</v>
          </cell>
        </row>
        <row r="106">
          <cell r="A106" t="str">
            <v>Amagá</v>
          </cell>
          <cell r="B106">
            <v>278</v>
          </cell>
          <cell r="C106">
            <v>1</v>
          </cell>
          <cell r="D106">
            <v>0.35971223021582738</v>
          </cell>
          <cell r="E106">
            <v>2</v>
          </cell>
          <cell r="F106">
            <v>0.71942446043165476</v>
          </cell>
          <cell r="G106">
            <v>10</v>
          </cell>
          <cell r="H106">
            <v>3.5971223021582732</v>
          </cell>
          <cell r="I106">
            <v>15</v>
          </cell>
          <cell r="J106">
            <v>5.3956834532374103</v>
          </cell>
          <cell r="K106">
            <v>16</v>
          </cell>
          <cell r="L106">
            <v>5.755395683453238</v>
          </cell>
        </row>
        <row r="107">
          <cell r="A107" t="str">
            <v>Andes</v>
          </cell>
          <cell r="B107">
            <v>506</v>
          </cell>
          <cell r="C107">
            <v>6</v>
          </cell>
          <cell r="D107">
            <v>1.1857707509881421</v>
          </cell>
          <cell r="E107">
            <v>5</v>
          </cell>
          <cell r="F107">
            <v>0.98814229249011865</v>
          </cell>
          <cell r="G107">
            <v>7</v>
          </cell>
          <cell r="H107">
            <v>1.383399209486166</v>
          </cell>
          <cell r="I107">
            <v>9</v>
          </cell>
          <cell r="J107">
            <v>1.7786561264822136</v>
          </cell>
          <cell r="K107">
            <v>25</v>
          </cell>
          <cell r="L107">
            <v>4.9407114624505928</v>
          </cell>
        </row>
        <row r="108">
          <cell r="A108" t="str">
            <v>Angelópolis</v>
          </cell>
          <cell r="B108">
            <v>69</v>
          </cell>
          <cell r="C108">
            <v>1</v>
          </cell>
          <cell r="D108">
            <v>1.4492753623188406</v>
          </cell>
          <cell r="E108">
            <v>2</v>
          </cell>
          <cell r="F108">
            <v>2.8985507246376812</v>
          </cell>
          <cell r="G108">
            <v>4</v>
          </cell>
          <cell r="H108">
            <v>5.7971014492753623</v>
          </cell>
          <cell r="I108">
            <v>5</v>
          </cell>
          <cell r="J108">
            <v>7.2463768115942031</v>
          </cell>
          <cell r="K108">
            <v>5</v>
          </cell>
          <cell r="L108">
            <v>7.2463768115942031</v>
          </cell>
        </row>
        <row r="109">
          <cell r="A109" t="str">
            <v>Betania</v>
          </cell>
          <cell r="B109">
            <v>76</v>
          </cell>
          <cell r="C109">
            <v>1</v>
          </cell>
          <cell r="D109">
            <v>1.3157894736842104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</v>
          </cell>
          <cell r="J109">
            <v>6.5789473684210522</v>
          </cell>
          <cell r="K109">
            <v>9</v>
          </cell>
          <cell r="L109">
            <v>11.842105263157894</v>
          </cell>
        </row>
        <row r="110">
          <cell r="A110" t="str">
            <v>Betulia</v>
          </cell>
          <cell r="B110">
            <v>220</v>
          </cell>
          <cell r="C110">
            <v>4</v>
          </cell>
          <cell r="D110">
            <v>1.8181818181818181</v>
          </cell>
          <cell r="E110">
            <v>4</v>
          </cell>
          <cell r="F110">
            <v>1.8181818181818181</v>
          </cell>
          <cell r="G110">
            <v>5</v>
          </cell>
          <cell r="H110">
            <v>2.2727272727272729</v>
          </cell>
          <cell r="I110">
            <v>4</v>
          </cell>
          <cell r="J110">
            <v>1.8181818181818181</v>
          </cell>
          <cell r="K110">
            <v>8</v>
          </cell>
          <cell r="L110">
            <v>3.6363636363636362</v>
          </cell>
        </row>
        <row r="111">
          <cell r="A111" t="str">
            <v>Caramanta</v>
          </cell>
          <cell r="B111">
            <v>41</v>
          </cell>
          <cell r="C111">
            <v>0</v>
          </cell>
          <cell r="D111">
            <v>0</v>
          </cell>
          <cell r="E111">
            <v>2</v>
          </cell>
          <cell r="F111">
            <v>4.8780487804878048</v>
          </cell>
          <cell r="G111">
            <v>1</v>
          </cell>
          <cell r="H111">
            <v>2.4390243902439024</v>
          </cell>
          <cell r="I111">
            <v>0</v>
          </cell>
          <cell r="J111">
            <v>0</v>
          </cell>
          <cell r="K111">
            <v>3</v>
          </cell>
          <cell r="L111">
            <v>7.3170731707317067</v>
          </cell>
        </row>
        <row r="112">
          <cell r="A112" t="str">
            <v>Ciudad Bolívar</v>
          </cell>
          <cell r="B112">
            <v>314</v>
          </cell>
          <cell r="C112">
            <v>4</v>
          </cell>
          <cell r="D112">
            <v>1.2738853503184715</v>
          </cell>
          <cell r="E112">
            <v>2</v>
          </cell>
          <cell r="F112">
            <v>0.63694267515923575</v>
          </cell>
          <cell r="G112">
            <v>3</v>
          </cell>
          <cell r="H112">
            <v>0.95541401273885351</v>
          </cell>
          <cell r="I112">
            <v>5</v>
          </cell>
          <cell r="J112">
            <v>1.5923566878980893</v>
          </cell>
          <cell r="K112">
            <v>18</v>
          </cell>
          <cell r="L112">
            <v>5.7324840764331215</v>
          </cell>
        </row>
        <row r="113">
          <cell r="A113" t="str">
            <v>Concordia</v>
          </cell>
          <cell r="B113">
            <v>169</v>
          </cell>
          <cell r="C113">
            <v>0</v>
          </cell>
          <cell r="D113">
            <v>0</v>
          </cell>
          <cell r="E113">
            <v>1</v>
          </cell>
          <cell r="F113">
            <v>0.59171597633136097</v>
          </cell>
          <cell r="G113">
            <v>1</v>
          </cell>
          <cell r="H113">
            <v>0.59171597633136097</v>
          </cell>
          <cell r="I113">
            <v>5</v>
          </cell>
          <cell r="J113">
            <v>2.9585798816568047</v>
          </cell>
          <cell r="K113">
            <v>8</v>
          </cell>
          <cell r="L113">
            <v>4.7337278106508878</v>
          </cell>
        </row>
        <row r="114">
          <cell r="A114" t="str">
            <v>Fredonia</v>
          </cell>
          <cell r="B114">
            <v>180</v>
          </cell>
          <cell r="C114">
            <v>1</v>
          </cell>
          <cell r="D114">
            <v>0.55555555555555558</v>
          </cell>
          <cell r="E114">
            <v>4</v>
          </cell>
          <cell r="F114">
            <v>2.2222222222222223</v>
          </cell>
          <cell r="G114">
            <v>2</v>
          </cell>
          <cell r="H114">
            <v>1.1111111111111112</v>
          </cell>
          <cell r="I114">
            <v>2</v>
          </cell>
          <cell r="J114">
            <v>1.1111111111111112</v>
          </cell>
          <cell r="K114">
            <v>11</v>
          </cell>
          <cell r="L114">
            <v>6.1111111111111107</v>
          </cell>
        </row>
        <row r="115">
          <cell r="A115" t="str">
            <v>Hispania</v>
          </cell>
          <cell r="B115">
            <v>48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2.083333333333333</v>
          </cell>
          <cell r="I115">
            <v>3</v>
          </cell>
          <cell r="J115">
            <v>6.25</v>
          </cell>
          <cell r="K115">
            <v>1</v>
          </cell>
          <cell r="L115">
            <v>2.083333333333333</v>
          </cell>
        </row>
        <row r="116">
          <cell r="A116" t="str">
            <v>Jardín</v>
          </cell>
          <cell r="B116">
            <v>195</v>
          </cell>
          <cell r="C116">
            <v>0</v>
          </cell>
          <cell r="D116">
            <v>0</v>
          </cell>
          <cell r="E116">
            <v>3</v>
          </cell>
          <cell r="F116">
            <v>1.5384615384615385</v>
          </cell>
          <cell r="G116">
            <v>5</v>
          </cell>
          <cell r="H116">
            <v>2.5641025641025639</v>
          </cell>
          <cell r="I116">
            <v>11</v>
          </cell>
          <cell r="J116">
            <v>5.6410256410256414</v>
          </cell>
          <cell r="K116">
            <v>12</v>
          </cell>
          <cell r="L116">
            <v>6.1538461538461542</v>
          </cell>
        </row>
        <row r="117">
          <cell r="A117" t="str">
            <v>Jericó</v>
          </cell>
          <cell r="B117">
            <v>114</v>
          </cell>
          <cell r="C117">
            <v>1</v>
          </cell>
          <cell r="D117">
            <v>0.8771929824561403</v>
          </cell>
          <cell r="E117">
            <v>0</v>
          </cell>
          <cell r="F117">
            <v>0</v>
          </cell>
          <cell r="G117">
            <v>2</v>
          </cell>
          <cell r="H117">
            <v>1.7543859649122806</v>
          </cell>
          <cell r="I117">
            <v>2</v>
          </cell>
          <cell r="J117">
            <v>1.7543859649122806</v>
          </cell>
          <cell r="K117">
            <v>10</v>
          </cell>
          <cell r="L117">
            <v>8.7719298245614024</v>
          </cell>
        </row>
        <row r="118">
          <cell r="A118" t="str">
            <v>La Pintada</v>
          </cell>
          <cell r="B118">
            <v>111</v>
          </cell>
          <cell r="C118">
            <v>0</v>
          </cell>
          <cell r="D118">
            <v>0</v>
          </cell>
          <cell r="E118">
            <v>3</v>
          </cell>
          <cell r="F118">
            <v>2.7027027027027026</v>
          </cell>
          <cell r="G118">
            <v>1</v>
          </cell>
          <cell r="H118">
            <v>0.90090090090090091</v>
          </cell>
          <cell r="I118">
            <v>4</v>
          </cell>
          <cell r="J118">
            <v>3.6036036036036037</v>
          </cell>
          <cell r="K118">
            <v>4</v>
          </cell>
          <cell r="L118">
            <v>3.6036036036036037</v>
          </cell>
        </row>
        <row r="119">
          <cell r="A119" t="str">
            <v>Montebello</v>
          </cell>
          <cell r="B119">
            <v>47</v>
          </cell>
          <cell r="C119">
            <v>3</v>
          </cell>
          <cell r="D119">
            <v>6.3829787234042552</v>
          </cell>
          <cell r="E119">
            <v>0</v>
          </cell>
          <cell r="F119">
            <v>0</v>
          </cell>
          <cell r="G119">
            <v>1</v>
          </cell>
          <cell r="H119">
            <v>2.1276595744680851</v>
          </cell>
          <cell r="I119">
            <v>3</v>
          </cell>
          <cell r="J119">
            <v>6.3829787234042552</v>
          </cell>
          <cell r="K119">
            <v>2</v>
          </cell>
          <cell r="L119">
            <v>4.2553191489361701</v>
          </cell>
        </row>
        <row r="120">
          <cell r="A120" t="str">
            <v>Pueblorrico</v>
          </cell>
          <cell r="B120">
            <v>83</v>
          </cell>
          <cell r="C120">
            <v>2</v>
          </cell>
          <cell r="D120">
            <v>2.4096385542168677</v>
          </cell>
          <cell r="E120">
            <v>0</v>
          </cell>
          <cell r="F120">
            <v>0</v>
          </cell>
          <cell r="G120">
            <v>2</v>
          </cell>
          <cell r="H120">
            <v>2.4096385542168677</v>
          </cell>
          <cell r="I120">
            <v>1</v>
          </cell>
          <cell r="J120">
            <v>1.2048192771084338</v>
          </cell>
          <cell r="K120">
            <v>0</v>
          </cell>
          <cell r="L120">
            <v>0</v>
          </cell>
        </row>
        <row r="121">
          <cell r="A121" t="str">
            <v>Salgar</v>
          </cell>
          <cell r="B121">
            <v>181</v>
          </cell>
          <cell r="C121">
            <v>3</v>
          </cell>
          <cell r="D121">
            <v>1.6574585635359116</v>
          </cell>
          <cell r="E121">
            <v>3</v>
          </cell>
          <cell r="F121">
            <v>1.6574585635359116</v>
          </cell>
          <cell r="G121">
            <v>11</v>
          </cell>
          <cell r="H121">
            <v>6.0773480662983426</v>
          </cell>
          <cell r="I121">
            <v>5</v>
          </cell>
          <cell r="J121">
            <v>2.7624309392265194</v>
          </cell>
          <cell r="K121">
            <v>14</v>
          </cell>
          <cell r="L121">
            <v>7.7348066298342539</v>
          </cell>
        </row>
        <row r="122">
          <cell r="A122" t="str">
            <v>Santa Bárbara</v>
          </cell>
          <cell r="B122">
            <v>180</v>
          </cell>
          <cell r="C122">
            <v>1</v>
          </cell>
          <cell r="D122">
            <v>0.55555555555555558</v>
          </cell>
          <cell r="E122">
            <v>2</v>
          </cell>
          <cell r="F122">
            <v>1.1111111111111112</v>
          </cell>
          <cell r="G122">
            <v>5</v>
          </cell>
          <cell r="H122">
            <v>2.7777777777777777</v>
          </cell>
          <cell r="I122">
            <v>4</v>
          </cell>
          <cell r="J122">
            <v>2.2222222222222223</v>
          </cell>
          <cell r="K122">
            <v>6</v>
          </cell>
          <cell r="L122">
            <v>3.3333333333333335</v>
          </cell>
        </row>
        <row r="123">
          <cell r="A123" t="str">
            <v>Támesis</v>
          </cell>
          <cell r="B123">
            <v>112</v>
          </cell>
          <cell r="C123">
            <v>1</v>
          </cell>
          <cell r="D123">
            <v>0.89285714285714279</v>
          </cell>
          <cell r="E123">
            <v>2</v>
          </cell>
          <cell r="F123">
            <v>1.7857142857142856</v>
          </cell>
          <cell r="G123">
            <v>6</v>
          </cell>
          <cell r="H123">
            <v>5.3571428571428568</v>
          </cell>
          <cell r="I123">
            <v>2</v>
          </cell>
          <cell r="J123">
            <v>1.7857142857142856</v>
          </cell>
          <cell r="K123">
            <v>5</v>
          </cell>
          <cell r="L123">
            <v>4.4642857142857144</v>
          </cell>
        </row>
        <row r="124">
          <cell r="A124" t="str">
            <v>Tarso</v>
          </cell>
          <cell r="B124">
            <v>61</v>
          </cell>
          <cell r="C124">
            <v>0</v>
          </cell>
          <cell r="D124">
            <v>0</v>
          </cell>
          <cell r="E124">
            <v>1</v>
          </cell>
          <cell r="F124">
            <v>1.639344262295082</v>
          </cell>
          <cell r="G124">
            <v>1</v>
          </cell>
          <cell r="H124">
            <v>1.639344262295082</v>
          </cell>
          <cell r="I124">
            <v>4</v>
          </cell>
          <cell r="J124">
            <v>6.557377049180328</v>
          </cell>
          <cell r="K124">
            <v>2</v>
          </cell>
          <cell r="L124">
            <v>3.278688524590164</v>
          </cell>
        </row>
        <row r="125">
          <cell r="A125" t="str">
            <v>Titiribí</v>
          </cell>
          <cell r="B125">
            <v>70</v>
          </cell>
          <cell r="C125">
            <v>1</v>
          </cell>
          <cell r="D125">
            <v>1.4285714285714286</v>
          </cell>
          <cell r="E125">
            <v>1</v>
          </cell>
          <cell r="F125">
            <v>1.4285714285714286</v>
          </cell>
          <cell r="G125">
            <v>2</v>
          </cell>
          <cell r="H125">
            <v>2.8571428571428572</v>
          </cell>
          <cell r="I125">
            <v>2</v>
          </cell>
          <cell r="J125">
            <v>2.8571428571428572</v>
          </cell>
          <cell r="K125">
            <v>4</v>
          </cell>
          <cell r="L125">
            <v>5.7142857142857144</v>
          </cell>
        </row>
        <row r="126">
          <cell r="A126" t="str">
            <v>Urrao</v>
          </cell>
          <cell r="B126">
            <v>481</v>
          </cell>
          <cell r="C126">
            <v>8</v>
          </cell>
          <cell r="D126">
            <v>1.6632016632016633</v>
          </cell>
          <cell r="E126">
            <v>17</v>
          </cell>
          <cell r="F126">
            <v>3.5343035343035343</v>
          </cell>
          <cell r="G126">
            <v>13</v>
          </cell>
          <cell r="H126">
            <v>2.7027027027027026</v>
          </cell>
          <cell r="I126">
            <v>19</v>
          </cell>
          <cell r="J126">
            <v>3.9501039501039505</v>
          </cell>
          <cell r="K126">
            <v>17</v>
          </cell>
          <cell r="L126">
            <v>3.5343035343035343</v>
          </cell>
        </row>
        <row r="127">
          <cell r="A127" t="str">
            <v>Valparaíso</v>
          </cell>
          <cell r="B127">
            <v>54</v>
          </cell>
          <cell r="C127">
            <v>0</v>
          </cell>
          <cell r="D127">
            <v>0</v>
          </cell>
          <cell r="E127">
            <v>2</v>
          </cell>
          <cell r="F127">
            <v>3.7037037037037033</v>
          </cell>
          <cell r="G127">
            <v>0</v>
          </cell>
          <cell r="H127">
            <v>0</v>
          </cell>
          <cell r="I127">
            <v>3</v>
          </cell>
          <cell r="J127">
            <v>5.5555555555555554</v>
          </cell>
          <cell r="K127">
            <v>3</v>
          </cell>
          <cell r="L127">
            <v>5.5555555555555554</v>
          </cell>
        </row>
        <row r="128">
          <cell r="A128" t="str">
            <v>Venecia</v>
          </cell>
          <cell r="B128">
            <v>78</v>
          </cell>
          <cell r="C128">
            <v>2</v>
          </cell>
          <cell r="D128">
            <v>2.5641025641025639</v>
          </cell>
          <cell r="E128">
            <v>0</v>
          </cell>
          <cell r="F128">
            <v>0</v>
          </cell>
          <cell r="G128">
            <v>4</v>
          </cell>
          <cell r="H128">
            <v>5.1282051282051277</v>
          </cell>
          <cell r="I128">
            <v>3</v>
          </cell>
          <cell r="J128">
            <v>3.8461538461538463</v>
          </cell>
          <cell r="K128">
            <v>8</v>
          </cell>
          <cell r="L128">
            <v>10.256410256410255</v>
          </cell>
        </row>
        <row r="129">
          <cell r="A129" t="str">
            <v>VALLE DE ABURRA</v>
          </cell>
          <cell r="B129">
            <v>41489</v>
          </cell>
          <cell r="C129">
            <v>781</v>
          </cell>
          <cell r="D129">
            <v>1.8824266673094072</v>
          </cell>
          <cell r="E129">
            <v>404</v>
          </cell>
          <cell r="F129">
            <v>0.97375207886427717</v>
          </cell>
          <cell r="G129">
            <v>603</v>
          </cell>
          <cell r="H129">
            <v>1.4533972860276219</v>
          </cell>
          <cell r="I129">
            <v>899</v>
          </cell>
          <cell r="J129">
            <v>2.16683940321531</v>
          </cell>
          <cell r="K129">
            <v>1486</v>
          </cell>
          <cell r="L129">
            <v>3.5816722504760299</v>
          </cell>
        </row>
        <row r="130">
          <cell r="A130" t="str">
            <v>Barbosa</v>
          </cell>
          <cell r="B130">
            <v>504</v>
          </cell>
          <cell r="C130">
            <v>6</v>
          </cell>
          <cell r="D130">
            <v>1.1904761904761905</v>
          </cell>
          <cell r="E130">
            <v>9</v>
          </cell>
          <cell r="F130">
            <v>1.7857142857142856</v>
          </cell>
          <cell r="G130">
            <v>8</v>
          </cell>
          <cell r="H130">
            <v>1.5873015873015872</v>
          </cell>
          <cell r="I130">
            <v>16</v>
          </cell>
          <cell r="J130">
            <v>3.1746031746031744</v>
          </cell>
          <cell r="K130">
            <v>28</v>
          </cell>
          <cell r="L130">
            <v>5.5555555555555554</v>
          </cell>
        </row>
        <row r="131">
          <cell r="A131" t="str">
            <v>Bello</v>
          </cell>
          <cell r="B131">
            <v>5125</v>
          </cell>
          <cell r="C131">
            <v>85</v>
          </cell>
          <cell r="D131">
            <v>1.6585365853658538</v>
          </cell>
          <cell r="E131">
            <v>50</v>
          </cell>
          <cell r="F131">
            <v>0.97560975609756095</v>
          </cell>
          <cell r="G131">
            <v>86</v>
          </cell>
          <cell r="H131">
            <v>1.678048780487805</v>
          </cell>
          <cell r="I131">
            <v>129</v>
          </cell>
          <cell r="J131">
            <v>2.5170731707317073</v>
          </cell>
          <cell r="K131">
            <v>211</v>
          </cell>
          <cell r="L131">
            <v>4.1170731707317074</v>
          </cell>
        </row>
        <row r="132">
          <cell r="A132" t="str">
            <v>Caldas</v>
          </cell>
          <cell r="B132">
            <v>870</v>
          </cell>
          <cell r="C132">
            <v>12</v>
          </cell>
          <cell r="D132">
            <v>1.3793103448275863</v>
          </cell>
          <cell r="E132">
            <v>8</v>
          </cell>
          <cell r="F132">
            <v>0.91954022988505746</v>
          </cell>
          <cell r="G132">
            <v>6</v>
          </cell>
          <cell r="H132">
            <v>0.68965517241379315</v>
          </cell>
          <cell r="I132">
            <v>12</v>
          </cell>
          <cell r="J132">
            <v>1.3793103448275863</v>
          </cell>
          <cell r="K132">
            <v>36</v>
          </cell>
          <cell r="L132">
            <v>4.1379310344827589</v>
          </cell>
        </row>
        <row r="133">
          <cell r="A133" t="str">
            <v>Copacabana</v>
          </cell>
          <cell r="B133">
            <v>678</v>
          </cell>
          <cell r="C133">
            <v>6</v>
          </cell>
          <cell r="D133">
            <v>0.88495575221238942</v>
          </cell>
          <cell r="E133">
            <v>6</v>
          </cell>
          <cell r="F133">
            <v>0.88495575221238942</v>
          </cell>
          <cell r="G133">
            <v>7</v>
          </cell>
          <cell r="H133">
            <v>1.0324483775811208</v>
          </cell>
          <cell r="I133">
            <v>10</v>
          </cell>
          <cell r="J133">
            <v>1.4749262536873156</v>
          </cell>
          <cell r="K133">
            <v>20</v>
          </cell>
          <cell r="L133">
            <v>2.9498525073746311</v>
          </cell>
        </row>
        <row r="134">
          <cell r="A134" t="str">
            <v>Envigado</v>
          </cell>
          <cell r="B134">
            <v>1601</v>
          </cell>
          <cell r="C134">
            <v>8</v>
          </cell>
          <cell r="D134">
            <v>0.49968769519050593</v>
          </cell>
          <cell r="E134">
            <v>2</v>
          </cell>
          <cell r="F134">
            <v>0.12492192379762648</v>
          </cell>
          <cell r="G134">
            <v>5</v>
          </cell>
          <cell r="H134">
            <v>0.31230480949406619</v>
          </cell>
          <cell r="I134">
            <v>16</v>
          </cell>
          <cell r="J134">
            <v>0.99937539038101186</v>
          </cell>
          <cell r="K134">
            <v>20</v>
          </cell>
          <cell r="L134">
            <v>1.2492192379762648</v>
          </cell>
        </row>
        <row r="135">
          <cell r="A135" t="str">
            <v>Girardota</v>
          </cell>
          <cell r="B135">
            <v>428</v>
          </cell>
          <cell r="C135">
            <v>2</v>
          </cell>
          <cell r="D135">
            <v>0.46728971962616817</v>
          </cell>
          <cell r="E135">
            <v>5</v>
          </cell>
          <cell r="F135">
            <v>1.1682242990654206</v>
          </cell>
          <cell r="G135">
            <v>5</v>
          </cell>
          <cell r="H135">
            <v>1.1682242990654206</v>
          </cell>
          <cell r="I135">
            <v>4</v>
          </cell>
          <cell r="J135">
            <v>0.93457943925233633</v>
          </cell>
          <cell r="K135">
            <v>13</v>
          </cell>
          <cell r="L135">
            <v>3.0373831775700935</v>
          </cell>
        </row>
        <row r="136">
          <cell r="A136" t="str">
            <v>Itagüí</v>
          </cell>
          <cell r="B136">
            <v>2603</v>
          </cell>
          <cell r="C136">
            <v>19</v>
          </cell>
          <cell r="D136">
            <v>0.72992700729927007</v>
          </cell>
          <cell r="E136">
            <v>12</v>
          </cell>
          <cell r="F136">
            <v>0.46100653092585475</v>
          </cell>
          <cell r="G136">
            <v>26</v>
          </cell>
          <cell r="H136">
            <v>0.99884748367268539</v>
          </cell>
          <cell r="I136">
            <v>63</v>
          </cell>
          <cell r="J136">
            <v>2.4202842873607375</v>
          </cell>
          <cell r="K136">
            <v>87</v>
          </cell>
          <cell r="L136">
            <v>3.3422973492124477</v>
          </cell>
        </row>
        <row r="137">
          <cell r="A137" t="str">
            <v>La Estrella</v>
          </cell>
          <cell r="B137">
            <v>558</v>
          </cell>
          <cell r="C137">
            <v>6</v>
          </cell>
          <cell r="D137">
            <v>1.0752688172043012</v>
          </cell>
          <cell r="E137">
            <v>3</v>
          </cell>
          <cell r="F137">
            <v>0.53763440860215062</v>
          </cell>
          <cell r="G137">
            <v>8</v>
          </cell>
          <cell r="H137">
            <v>1.4336917562724014</v>
          </cell>
          <cell r="I137">
            <v>8</v>
          </cell>
          <cell r="J137">
            <v>1.4336917562724014</v>
          </cell>
          <cell r="K137">
            <v>14</v>
          </cell>
          <cell r="L137">
            <v>2.5089605734767026</v>
          </cell>
        </row>
        <row r="138">
          <cell r="A138" t="str">
            <v>Medellín</v>
          </cell>
          <cell r="B138">
            <v>28285</v>
          </cell>
          <cell r="C138">
            <v>631</v>
          </cell>
          <cell r="D138">
            <v>2.230864415768075</v>
          </cell>
          <cell r="E138">
            <v>302</v>
          </cell>
          <cell r="F138">
            <v>1.067703729892169</v>
          </cell>
          <cell r="G138">
            <v>449</v>
          </cell>
          <cell r="H138">
            <v>1.5874138235814035</v>
          </cell>
          <cell r="I138">
            <v>634</v>
          </cell>
          <cell r="J138">
            <v>2.2414707442107122</v>
          </cell>
          <cell r="K138">
            <v>1044</v>
          </cell>
          <cell r="L138">
            <v>3.6910022980378292</v>
          </cell>
        </row>
        <row r="139">
          <cell r="A139" t="str">
            <v>Sabaneta</v>
          </cell>
          <cell r="B139">
            <v>837</v>
          </cell>
          <cell r="C139">
            <v>6</v>
          </cell>
          <cell r="D139">
            <v>0.71684587813620071</v>
          </cell>
          <cell r="E139">
            <v>7</v>
          </cell>
          <cell r="F139">
            <v>0.83632019115890077</v>
          </cell>
          <cell r="G139">
            <v>3</v>
          </cell>
          <cell r="H139">
            <v>0.35842293906810035</v>
          </cell>
          <cell r="I139">
            <v>7</v>
          </cell>
          <cell r="J139">
            <v>0.83632019115890077</v>
          </cell>
          <cell r="K139">
            <v>13</v>
          </cell>
          <cell r="L139">
            <v>1.5531660692951015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lidad"/>
      <sheetName val="Fetales"/>
      <sheetName val="Fecundidad"/>
      <sheetName val="Embarazos"/>
    </sheetNames>
    <sheetDataSet>
      <sheetData sheetId="0"/>
      <sheetData sheetId="1"/>
      <sheetData sheetId="2"/>
      <sheetData sheetId="3">
        <row r="7">
          <cell r="A7" t="str">
            <v>Caracolí</v>
          </cell>
          <cell r="B7">
            <v>48</v>
          </cell>
          <cell r="C7">
            <v>0</v>
          </cell>
          <cell r="D7">
            <v>0</v>
          </cell>
          <cell r="E7">
            <v>9</v>
          </cell>
          <cell r="F7">
            <v>18.75</v>
          </cell>
          <cell r="G7">
            <v>16</v>
          </cell>
          <cell r="H7">
            <v>33.333333333333329</v>
          </cell>
          <cell r="I7">
            <v>8</v>
          </cell>
          <cell r="J7">
            <v>16.666666666666664</v>
          </cell>
        </row>
        <row r="8">
          <cell r="A8" t="str">
            <v>Maceo</v>
          </cell>
          <cell r="B8">
            <v>145</v>
          </cell>
          <cell r="C8">
            <v>2</v>
          </cell>
          <cell r="D8">
            <v>1.3793103448275863</v>
          </cell>
          <cell r="E8">
            <v>34</v>
          </cell>
          <cell r="F8">
            <v>23.448275862068964</v>
          </cell>
          <cell r="G8">
            <v>46</v>
          </cell>
          <cell r="H8">
            <v>31.724137931034484</v>
          </cell>
          <cell r="I8">
            <v>27</v>
          </cell>
          <cell r="J8">
            <v>18.620689655172416</v>
          </cell>
        </row>
        <row r="9">
          <cell r="A9" t="str">
            <v>Puerto Berrío</v>
          </cell>
          <cell r="B9">
            <v>642</v>
          </cell>
          <cell r="C9">
            <v>9</v>
          </cell>
          <cell r="D9">
            <v>1.4018691588785046</v>
          </cell>
          <cell r="E9">
            <v>167</v>
          </cell>
          <cell r="F9">
            <v>26.012461059190027</v>
          </cell>
          <cell r="G9">
            <v>203</v>
          </cell>
          <cell r="H9">
            <v>31.619937694704049</v>
          </cell>
          <cell r="I9">
            <v>135</v>
          </cell>
          <cell r="J9">
            <v>21.028037383177569</v>
          </cell>
        </row>
        <row r="10">
          <cell r="A10" t="str">
            <v>Puerto Nare</v>
          </cell>
          <cell r="B10">
            <v>105</v>
          </cell>
          <cell r="C10">
            <v>3</v>
          </cell>
          <cell r="D10">
            <v>2.8571428571428572</v>
          </cell>
          <cell r="E10">
            <v>26</v>
          </cell>
          <cell r="F10">
            <v>24.761904761904763</v>
          </cell>
          <cell r="G10">
            <v>31</v>
          </cell>
          <cell r="H10">
            <v>29.523809523809526</v>
          </cell>
          <cell r="I10">
            <v>21</v>
          </cell>
          <cell r="J10">
            <v>20</v>
          </cell>
        </row>
        <row r="11">
          <cell r="A11" t="str">
            <v>Puerto Triunfo</v>
          </cell>
          <cell r="B11">
            <v>235</v>
          </cell>
          <cell r="C11">
            <v>2</v>
          </cell>
          <cell r="D11">
            <v>0.85106382978723405</v>
          </cell>
          <cell r="E11">
            <v>61</v>
          </cell>
          <cell r="F11">
            <v>25.957446808510635</v>
          </cell>
          <cell r="G11">
            <v>69</v>
          </cell>
          <cell r="H11">
            <v>29.361702127659573</v>
          </cell>
          <cell r="I11">
            <v>50</v>
          </cell>
          <cell r="J11">
            <v>21.276595744680851</v>
          </cell>
        </row>
        <row r="12">
          <cell r="A12" t="str">
            <v>Yondó</v>
          </cell>
          <cell r="B12">
            <v>280</v>
          </cell>
          <cell r="C12">
            <v>3</v>
          </cell>
          <cell r="D12">
            <v>1.0714285714285714</v>
          </cell>
          <cell r="E12">
            <v>65</v>
          </cell>
          <cell r="F12">
            <v>23.214285714285715</v>
          </cell>
          <cell r="G12">
            <v>88</v>
          </cell>
          <cell r="H12">
            <v>31.428571428571427</v>
          </cell>
          <cell r="I12">
            <v>56</v>
          </cell>
          <cell r="J12">
            <v>20</v>
          </cell>
        </row>
        <row r="13">
          <cell r="A13" t="str">
            <v>BAJO CAUCA</v>
          </cell>
          <cell r="B13">
            <v>5233</v>
          </cell>
          <cell r="C13">
            <v>134</v>
          </cell>
          <cell r="D13">
            <v>2.5606726543091916</v>
          </cell>
          <cell r="E13">
            <v>1477</v>
          </cell>
          <cell r="F13">
            <v>28.224727689661762</v>
          </cell>
          <cell r="G13">
            <v>1590</v>
          </cell>
          <cell r="H13">
            <v>30.384100898146375</v>
          </cell>
          <cell r="I13">
            <v>1034</v>
          </cell>
          <cell r="J13">
            <v>19.759220332505258</v>
          </cell>
        </row>
        <row r="14">
          <cell r="A14" t="str">
            <v>Cáceres</v>
          </cell>
          <cell r="B14">
            <v>324</v>
          </cell>
          <cell r="C14">
            <v>12</v>
          </cell>
          <cell r="D14">
            <v>3.7037037037037033</v>
          </cell>
          <cell r="E14">
            <v>108</v>
          </cell>
          <cell r="F14">
            <v>33.333333333333329</v>
          </cell>
          <cell r="G14">
            <v>88</v>
          </cell>
          <cell r="H14">
            <v>27.160493827160494</v>
          </cell>
          <cell r="I14">
            <v>51</v>
          </cell>
          <cell r="J14">
            <v>15.74074074074074</v>
          </cell>
        </row>
        <row r="15">
          <cell r="A15" t="str">
            <v>Caucasia</v>
          </cell>
          <cell r="B15">
            <v>2501</v>
          </cell>
          <cell r="C15">
            <v>42</v>
          </cell>
          <cell r="D15">
            <v>1.6793282686925233</v>
          </cell>
          <cell r="E15">
            <v>662</v>
          </cell>
          <cell r="F15">
            <v>26.46941223510596</v>
          </cell>
          <cell r="G15">
            <v>781</v>
          </cell>
          <cell r="H15">
            <v>31.227508996401436</v>
          </cell>
          <cell r="I15">
            <v>517</v>
          </cell>
          <cell r="J15">
            <v>20.67173130747701</v>
          </cell>
        </row>
        <row r="16">
          <cell r="A16" t="str">
            <v>El Bagre</v>
          </cell>
          <cell r="B16">
            <v>974</v>
          </cell>
          <cell r="C16">
            <v>31</v>
          </cell>
          <cell r="D16">
            <v>3.1827515400410675</v>
          </cell>
          <cell r="E16">
            <v>273</v>
          </cell>
          <cell r="F16">
            <v>28.02874743326489</v>
          </cell>
          <cell r="G16">
            <v>297</v>
          </cell>
          <cell r="H16">
            <v>30.492813141683779</v>
          </cell>
          <cell r="I16">
            <v>194</v>
          </cell>
          <cell r="J16">
            <v>19.917864476386036</v>
          </cell>
        </row>
        <row r="17">
          <cell r="A17" t="str">
            <v>Nechí</v>
          </cell>
          <cell r="B17">
            <v>458</v>
          </cell>
          <cell r="C17">
            <v>21</v>
          </cell>
          <cell r="D17">
            <v>4.5851528384279483</v>
          </cell>
          <cell r="E17">
            <v>150</v>
          </cell>
          <cell r="F17">
            <v>32.751091703056765</v>
          </cell>
          <cell r="G17">
            <v>127</v>
          </cell>
          <cell r="H17">
            <v>27.729257641921397</v>
          </cell>
          <cell r="I17">
            <v>81</v>
          </cell>
          <cell r="J17">
            <v>17.685589519650655</v>
          </cell>
        </row>
        <row r="18">
          <cell r="A18" t="str">
            <v>Tarazá</v>
          </cell>
          <cell r="B18">
            <v>543</v>
          </cell>
          <cell r="C18">
            <v>15</v>
          </cell>
          <cell r="D18">
            <v>2.7624309392265194</v>
          </cell>
          <cell r="E18">
            <v>157</v>
          </cell>
          <cell r="F18">
            <v>28.913443830570902</v>
          </cell>
          <cell r="G18">
            <v>163</v>
          </cell>
          <cell r="H18">
            <v>30.018416206261513</v>
          </cell>
          <cell r="I18">
            <v>107</v>
          </cell>
          <cell r="J18">
            <v>19.705340699815839</v>
          </cell>
        </row>
        <row r="19">
          <cell r="A19" t="str">
            <v>Zaragoza</v>
          </cell>
          <cell r="B19">
            <v>433</v>
          </cell>
          <cell r="C19">
            <v>13</v>
          </cell>
          <cell r="D19">
            <v>3.0023094688221708</v>
          </cell>
          <cell r="E19">
            <v>127</v>
          </cell>
          <cell r="F19">
            <v>29.330254041570434</v>
          </cell>
          <cell r="G19">
            <v>134</v>
          </cell>
          <cell r="H19">
            <v>30.946882217090071</v>
          </cell>
          <cell r="I19">
            <v>84</v>
          </cell>
          <cell r="J19">
            <v>19.399538106235568</v>
          </cell>
        </row>
        <row r="20">
          <cell r="A20" t="str">
            <v>URABA</v>
          </cell>
          <cell r="B20">
            <v>10964</v>
          </cell>
          <cell r="C20">
            <v>228</v>
          </cell>
          <cell r="D20">
            <v>2.0795330171470265</v>
          </cell>
          <cell r="E20">
            <v>3030</v>
          </cell>
          <cell r="F20">
            <v>27.635899306822324</v>
          </cell>
          <cell r="G20">
            <v>3180</v>
          </cell>
          <cell r="H20">
            <v>29.004013133892741</v>
          </cell>
          <cell r="I20">
            <v>2245</v>
          </cell>
          <cell r="J20">
            <v>20.476103611820502</v>
          </cell>
        </row>
        <row r="21">
          <cell r="A21" t="str">
            <v>Apartadó</v>
          </cell>
          <cell r="B21">
            <v>2419</v>
          </cell>
          <cell r="C21">
            <v>26</v>
          </cell>
          <cell r="D21">
            <v>1.0748243075651096</v>
          </cell>
          <cell r="E21">
            <v>584</v>
          </cell>
          <cell r="F21">
            <v>24.142207523770153</v>
          </cell>
          <cell r="G21">
            <v>703</v>
          </cell>
          <cell r="H21">
            <v>29.061595700702767</v>
          </cell>
          <cell r="I21">
            <v>553</v>
          </cell>
          <cell r="J21">
            <v>22.860686233980985</v>
          </cell>
        </row>
        <row r="22">
          <cell r="A22" t="str">
            <v>Arboletes</v>
          </cell>
          <cell r="B22">
            <v>514</v>
          </cell>
          <cell r="C22">
            <v>9</v>
          </cell>
          <cell r="D22">
            <v>1.7509727626459144</v>
          </cell>
          <cell r="E22">
            <v>152</v>
          </cell>
          <cell r="F22">
            <v>29.571984435797667</v>
          </cell>
          <cell r="G22">
            <v>147</v>
          </cell>
          <cell r="H22">
            <v>28.599221789883266</v>
          </cell>
          <cell r="I22">
            <v>109</v>
          </cell>
          <cell r="J22">
            <v>21.206225680933851</v>
          </cell>
        </row>
        <row r="23">
          <cell r="A23" t="str">
            <v>Carepa</v>
          </cell>
          <cell r="B23">
            <v>975</v>
          </cell>
          <cell r="C23">
            <v>24</v>
          </cell>
          <cell r="D23">
            <v>2.4615384615384617</v>
          </cell>
          <cell r="E23">
            <v>278</v>
          </cell>
          <cell r="F23">
            <v>28.512820512820515</v>
          </cell>
          <cell r="G23">
            <v>264</v>
          </cell>
          <cell r="H23">
            <v>27.076923076923077</v>
          </cell>
          <cell r="I23">
            <v>205</v>
          </cell>
          <cell r="J23">
            <v>21.025641025641026</v>
          </cell>
        </row>
        <row r="24">
          <cell r="A24" t="str">
            <v>Chigorodó</v>
          </cell>
          <cell r="B24">
            <v>1303</v>
          </cell>
          <cell r="C24">
            <v>31</v>
          </cell>
          <cell r="D24">
            <v>2.3791250959324639</v>
          </cell>
          <cell r="E24">
            <v>316</v>
          </cell>
          <cell r="F24">
            <v>24.251726784343823</v>
          </cell>
          <cell r="G24">
            <v>399</v>
          </cell>
          <cell r="H24">
            <v>30.621642363775901</v>
          </cell>
          <cell r="I24">
            <v>254</v>
          </cell>
          <cell r="J24">
            <v>19.493476592478896</v>
          </cell>
        </row>
        <row r="25">
          <cell r="A25" t="str">
            <v>Murindó</v>
          </cell>
          <cell r="B25">
            <v>72</v>
          </cell>
          <cell r="C25">
            <v>5</v>
          </cell>
          <cell r="D25">
            <v>6.9444444444444446</v>
          </cell>
          <cell r="E25">
            <v>21</v>
          </cell>
          <cell r="F25">
            <v>29.166666666666668</v>
          </cell>
          <cell r="G25">
            <v>17</v>
          </cell>
          <cell r="H25">
            <v>23.611111111111111</v>
          </cell>
          <cell r="I25">
            <v>11</v>
          </cell>
          <cell r="J25">
            <v>15.277777777777779</v>
          </cell>
        </row>
        <row r="26">
          <cell r="A26" t="str">
            <v>Mutatá</v>
          </cell>
          <cell r="B26">
            <v>610</v>
          </cell>
          <cell r="C26">
            <v>21</v>
          </cell>
          <cell r="D26">
            <v>3.4426229508196724</v>
          </cell>
          <cell r="E26">
            <v>197</v>
          </cell>
          <cell r="F26">
            <v>32.295081967213115</v>
          </cell>
          <cell r="G26">
            <v>178</v>
          </cell>
          <cell r="H26">
            <v>29.180327868852459</v>
          </cell>
          <cell r="I26">
            <v>103</v>
          </cell>
          <cell r="J26">
            <v>16.885245901639344</v>
          </cell>
        </row>
        <row r="27">
          <cell r="A27" t="str">
            <v>Necoclí</v>
          </cell>
          <cell r="B27">
            <v>1006</v>
          </cell>
          <cell r="C27">
            <v>27</v>
          </cell>
          <cell r="D27">
            <v>2.6838966202783299</v>
          </cell>
          <cell r="E27">
            <v>311</v>
          </cell>
          <cell r="F27">
            <v>30.91451292246521</v>
          </cell>
          <cell r="G27">
            <v>267</v>
          </cell>
          <cell r="H27">
            <v>26.540755467196821</v>
          </cell>
          <cell r="I27">
            <v>196</v>
          </cell>
          <cell r="J27">
            <v>19.483101391650099</v>
          </cell>
        </row>
        <row r="28">
          <cell r="A28" t="str">
            <v>San Juan de Urabá</v>
          </cell>
          <cell r="B28">
            <v>438</v>
          </cell>
          <cell r="C28">
            <v>12</v>
          </cell>
          <cell r="D28">
            <v>2.7397260273972601</v>
          </cell>
          <cell r="E28">
            <v>133</v>
          </cell>
          <cell r="F28">
            <v>30.365296803652971</v>
          </cell>
          <cell r="G28">
            <v>137</v>
          </cell>
          <cell r="H28">
            <v>31.278538812785389</v>
          </cell>
          <cell r="I28">
            <v>77</v>
          </cell>
          <cell r="J28">
            <v>17.579908675799086</v>
          </cell>
        </row>
        <row r="29">
          <cell r="A29" t="str">
            <v>San Pedro de Urabá</v>
          </cell>
          <cell r="B29">
            <v>577</v>
          </cell>
          <cell r="C29">
            <v>14</v>
          </cell>
          <cell r="D29">
            <v>2.4263431542461005</v>
          </cell>
          <cell r="E29">
            <v>167</v>
          </cell>
          <cell r="F29">
            <v>28.942807625649912</v>
          </cell>
          <cell r="G29">
            <v>172</v>
          </cell>
          <cell r="H29">
            <v>29.809358752166375</v>
          </cell>
          <cell r="I29">
            <v>118</v>
          </cell>
          <cell r="J29">
            <v>20.450606585788559</v>
          </cell>
        </row>
        <row r="30">
          <cell r="A30" t="str">
            <v>Turbo</v>
          </cell>
          <cell r="B30">
            <v>2903</v>
          </cell>
          <cell r="C30">
            <v>51</v>
          </cell>
          <cell r="D30">
            <v>1.756803306923872</v>
          </cell>
          <cell r="E30">
            <v>834</v>
          </cell>
          <cell r="F30">
            <v>28.728901136755081</v>
          </cell>
          <cell r="G30">
            <v>858</v>
          </cell>
          <cell r="H30">
            <v>29.555632104719255</v>
          </cell>
          <cell r="I30">
            <v>595</v>
          </cell>
          <cell r="J30">
            <v>20.496038580778507</v>
          </cell>
        </row>
        <row r="31">
          <cell r="A31" t="str">
            <v>Vigía del Fuerte</v>
          </cell>
          <cell r="B31">
            <v>147</v>
          </cell>
          <cell r="C31">
            <v>8</v>
          </cell>
          <cell r="D31">
            <v>5.4421768707482991</v>
          </cell>
          <cell r="E31">
            <v>37</v>
          </cell>
          <cell r="F31">
            <v>25.170068027210885</v>
          </cell>
          <cell r="G31">
            <v>38</v>
          </cell>
          <cell r="H31">
            <v>25.850340136054424</v>
          </cell>
          <cell r="I31">
            <v>24</v>
          </cell>
          <cell r="J31">
            <v>16.326530612244898</v>
          </cell>
        </row>
        <row r="32">
          <cell r="A32" t="str">
            <v>NORDESTE</v>
          </cell>
          <cell r="B32">
            <v>2630</v>
          </cell>
          <cell r="C32">
            <v>46</v>
          </cell>
          <cell r="D32">
            <v>1.7490494296577948</v>
          </cell>
          <cell r="E32">
            <v>690</v>
          </cell>
          <cell r="F32">
            <v>26.235741444866921</v>
          </cell>
          <cell r="G32">
            <v>767</v>
          </cell>
          <cell r="H32">
            <v>29.163498098859314</v>
          </cell>
          <cell r="I32">
            <v>556</v>
          </cell>
          <cell r="J32">
            <v>21.140684410646386</v>
          </cell>
        </row>
        <row r="33">
          <cell r="A33" t="str">
            <v>Amalfi</v>
          </cell>
          <cell r="B33">
            <v>354</v>
          </cell>
          <cell r="C33">
            <v>3</v>
          </cell>
          <cell r="D33">
            <v>0.84745762711864403</v>
          </cell>
          <cell r="E33">
            <v>88</v>
          </cell>
          <cell r="F33">
            <v>24.858757062146893</v>
          </cell>
          <cell r="G33">
            <v>108</v>
          </cell>
          <cell r="H33">
            <v>30.508474576271187</v>
          </cell>
          <cell r="I33">
            <v>82</v>
          </cell>
          <cell r="J33">
            <v>23.163841807909606</v>
          </cell>
        </row>
        <row r="34">
          <cell r="A34" t="str">
            <v>Anorí</v>
          </cell>
          <cell r="B34">
            <v>236</v>
          </cell>
          <cell r="C34">
            <v>1</v>
          </cell>
          <cell r="D34">
            <v>0.42372881355932202</v>
          </cell>
          <cell r="E34">
            <v>65</v>
          </cell>
          <cell r="F34">
            <v>27.542372881355931</v>
          </cell>
          <cell r="G34">
            <v>71</v>
          </cell>
          <cell r="H34">
            <v>30.084745762711862</v>
          </cell>
          <cell r="I34">
            <v>53</v>
          </cell>
          <cell r="J34">
            <v>22.457627118644069</v>
          </cell>
        </row>
        <row r="35">
          <cell r="A35" t="str">
            <v>Cisneros</v>
          </cell>
          <cell r="B35">
            <v>120</v>
          </cell>
          <cell r="C35">
            <v>1</v>
          </cell>
          <cell r="D35">
            <v>0.83333333333333337</v>
          </cell>
          <cell r="E35">
            <v>26</v>
          </cell>
          <cell r="F35">
            <v>21.666666666666668</v>
          </cell>
          <cell r="G35">
            <v>33</v>
          </cell>
          <cell r="H35">
            <v>27.500000000000004</v>
          </cell>
          <cell r="I35">
            <v>30</v>
          </cell>
          <cell r="J35">
            <v>25</v>
          </cell>
        </row>
        <row r="36">
          <cell r="A36" t="str">
            <v>Remedios</v>
          </cell>
          <cell r="B36">
            <v>445</v>
          </cell>
          <cell r="C36">
            <v>15</v>
          </cell>
          <cell r="D36">
            <v>3.3707865168539324</v>
          </cell>
          <cell r="E36">
            <v>128</v>
          </cell>
          <cell r="F36">
            <v>28.764044943820227</v>
          </cell>
          <cell r="G36">
            <v>135</v>
          </cell>
          <cell r="H36">
            <v>30.337078651685395</v>
          </cell>
          <cell r="I36">
            <v>75</v>
          </cell>
          <cell r="J36">
            <v>16.853932584269664</v>
          </cell>
        </row>
        <row r="37">
          <cell r="A37" t="str">
            <v>San Roque</v>
          </cell>
          <cell r="B37">
            <v>207</v>
          </cell>
          <cell r="C37">
            <v>5</v>
          </cell>
          <cell r="D37">
            <v>2.4154589371980677</v>
          </cell>
          <cell r="E37">
            <v>59</v>
          </cell>
          <cell r="F37">
            <v>28.502415458937197</v>
          </cell>
          <cell r="G37">
            <v>58</v>
          </cell>
          <cell r="H37">
            <v>28.019323671497588</v>
          </cell>
          <cell r="I37">
            <v>42</v>
          </cell>
          <cell r="J37">
            <v>20.289855072463769</v>
          </cell>
        </row>
        <row r="38">
          <cell r="A38" t="str">
            <v>Santo Domingo</v>
          </cell>
          <cell r="B38">
            <v>109</v>
          </cell>
          <cell r="C38">
            <v>0</v>
          </cell>
          <cell r="D38">
            <v>0</v>
          </cell>
          <cell r="E38">
            <v>21</v>
          </cell>
          <cell r="F38">
            <v>19.26605504587156</v>
          </cell>
          <cell r="G38">
            <v>28</v>
          </cell>
          <cell r="H38">
            <v>25.688073394495415</v>
          </cell>
          <cell r="I38">
            <v>24</v>
          </cell>
          <cell r="J38">
            <v>22.018348623853214</v>
          </cell>
        </row>
        <row r="39">
          <cell r="A39" t="str">
            <v>Segovia</v>
          </cell>
          <cell r="B39">
            <v>607</v>
          </cell>
          <cell r="C39">
            <v>12</v>
          </cell>
          <cell r="D39">
            <v>1.9769357495881383</v>
          </cell>
          <cell r="E39">
            <v>148</v>
          </cell>
          <cell r="F39">
            <v>24.382207578253706</v>
          </cell>
          <cell r="G39">
            <v>196</v>
          </cell>
          <cell r="H39">
            <v>32.289950576606259</v>
          </cell>
          <cell r="I39">
            <v>130</v>
          </cell>
          <cell r="J39">
            <v>21.416803953871501</v>
          </cell>
        </row>
        <row r="40">
          <cell r="A40" t="str">
            <v>Vegachí</v>
          </cell>
          <cell r="B40">
            <v>191</v>
          </cell>
          <cell r="C40">
            <v>4</v>
          </cell>
          <cell r="D40">
            <v>2.0942408376963351</v>
          </cell>
          <cell r="E40">
            <v>57</v>
          </cell>
          <cell r="F40">
            <v>29.842931937172771</v>
          </cell>
          <cell r="G40">
            <v>49</v>
          </cell>
          <cell r="H40">
            <v>25.654450261780106</v>
          </cell>
          <cell r="I40">
            <v>49</v>
          </cell>
          <cell r="J40">
            <v>25.654450261780106</v>
          </cell>
        </row>
        <row r="41">
          <cell r="A41" t="str">
            <v>Yalí</v>
          </cell>
          <cell r="B41">
            <v>71</v>
          </cell>
          <cell r="C41">
            <v>2</v>
          </cell>
          <cell r="D41">
            <v>2.8169014084507045</v>
          </cell>
          <cell r="E41">
            <v>17</v>
          </cell>
          <cell r="F41">
            <v>23.943661971830984</v>
          </cell>
          <cell r="G41">
            <v>20</v>
          </cell>
          <cell r="H41">
            <v>28.169014084507044</v>
          </cell>
          <cell r="I41">
            <v>13</v>
          </cell>
          <cell r="J41">
            <v>18.30985915492958</v>
          </cell>
        </row>
        <row r="42">
          <cell r="A42" t="str">
            <v>Yolombó</v>
          </cell>
          <cell r="B42">
            <v>290</v>
          </cell>
          <cell r="C42">
            <v>3</v>
          </cell>
          <cell r="D42">
            <v>1.0344827586206897</v>
          </cell>
          <cell r="E42">
            <v>81</v>
          </cell>
          <cell r="F42">
            <v>27.931034482758619</v>
          </cell>
          <cell r="G42">
            <v>69</v>
          </cell>
          <cell r="H42">
            <v>23.793103448275861</v>
          </cell>
          <cell r="I42">
            <v>58</v>
          </cell>
          <cell r="J42">
            <v>20</v>
          </cell>
        </row>
        <row r="43">
          <cell r="A43" t="str">
            <v>OCCIDENTE</v>
          </cell>
          <cell r="B43">
            <v>2504</v>
          </cell>
          <cell r="C43">
            <v>41</v>
          </cell>
          <cell r="D43">
            <v>1.6373801916932909</v>
          </cell>
          <cell r="E43">
            <v>675</v>
          </cell>
          <cell r="F43">
            <v>26.956869009584665</v>
          </cell>
          <cell r="G43">
            <v>715</v>
          </cell>
          <cell r="H43">
            <v>28.554313099041533</v>
          </cell>
          <cell r="I43">
            <v>519</v>
          </cell>
          <cell r="J43">
            <v>20.726837060702874</v>
          </cell>
        </row>
        <row r="44">
          <cell r="A44" t="str">
            <v>Abriaquí</v>
          </cell>
          <cell r="B44">
            <v>16</v>
          </cell>
          <cell r="C44">
            <v>0</v>
          </cell>
          <cell r="D44">
            <v>0</v>
          </cell>
          <cell r="E44">
            <v>3</v>
          </cell>
          <cell r="F44">
            <v>18.75</v>
          </cell>
          <cell r="G44">
            <v>7</v>
          </cell>
          <cell r="H44">
            <v>43.75</v>
          </cell>
          <cell r="I44">
            <v>2</v>
          </cell>
          <cell r="J44">
            <v>12.5</v>
          </cell>
        </row>
        <row r="45">
          <cell r="A45" t="str">
            <v>Anzá</v>
          </cell>
          <cell r="B45">
            <v>95</v>
          </cell>
          <cell r="C45">
            <v>4</v>
          </cell>
          <cell r="D45">
            <v>4.2105263157894735</v>
          </cell>
          <cell r="E45">
            <v>24</v>
          </cell>
          <cell r="F45">
            <v>25.263157894736842</v>
          </cell>
          <cell r="G45">
            <v>28</v>
          </cell>
          <cell r="H45">
            <v>29.473684210526311</v>
          </cell>
          <cell r="I45">
            <v>19</v>
          </cell>
          <cell r="J45">
            <v>20</v>
          </cell>
        </row>
        <row r="46">
          <cell r="A46" t="str">
            <v>Armenia</v>
          </cell>
          <cell r="B46">
            <v>30</v>
          </cell>
          <cell r="C46">
            <v>0</v>
          </cell>
          <cell r="D46">
            <v>0</v>
          </cell>
          <cell r="E46">
            <v>8</v>
          </cell>
          <cell r="F46">
            <v>26.666666666666668</v>
          </cell>
          <cell r="G46">
            <v>10</v>
          </cell>
          <cell r="H46">
            <v>33.333333333333329</v>
          </cell>
          <cell r="I46">
            <v>7</v>
          </cell>
          <cell r="J46">
            <v>23.333333333333332</v>
          </cell>
        </row>
        <row r="47">
          <cell r="A47" t="str">
            <v>Buriticá</v>
          </cell>
          <cell r="B47">
            <v>101</v>
          </cell>
          <cell r="C47">
            <v>1</v>
          </cell>
          <cell r="D47">
            <v>0.99009900990099009</v>
          </cell>
          <cell r="E47">
            <v>39</v>
          </cell>
          <cell r="F47">
            <v>38.613861386138616</v>
          </cell>
          <cell r="G47">
            <v>29</v>
          </cell>
          <cell r="H47">
            <v>28.71287128712871</v>
          </cell>
          <cell r="I47">
            <v>13</v>
          </cell>
          <cell r="J47">
            <v>12.871287128712872</v>
          </cell>
        </row>
        <row r="48">
          <cell r="A48" t="str">
            <v>Caicedo</v>
          </cell>
          <cell r="B48">
            <v>119</v>
          </cell>
          <cell r="C48">
            <v>2</v>
          </cell>
          <cell r="D48">
            <v>1.680672268907563</v>
          </cell>
          <cell r="E48">
            <v>27</v>
          </cell>
          <cell r="F48">
            <v>22.689075630252102</v>
          </cell>
          <cell r="G48">
            <v>36</v>
          </cell>
          <cell r="H48">
            <v>30.252100840336134</v>
          </cell>
          <cell r="I48">
            <v>21</v>
          </cell>
          <cell r="J48">
            <v>17.647058823529413</v>
          </cell>
        </row>
        <row r="49">
          <cell r="A49" t="str">
            <v>Cañasgordas</v>
          </cell>
          <cell r="B49">
            <v>160</v>
          </cell>
          <cell r="C49">
            <v>3</v>
          </cell>
          <cell r="D49">
            <v>1.875</v>
          </cell>
          <cell r="E49">
            <v>37</v>
          </cell>
          <cell r="F49">
            <v>23.125</v>
          </cell>
          <cell r="G49">
            <v>48</v>
          </cell>
          <cell r="H49">
            <v>30</v>
          </cell>
          <cell r="I49">
            <v>38</v>
          </cell>
          <cell r="J49">
            <v>23.75</v>
          </cell>
        </row>
        <row r="50">
          <cell r="A50" t="str">
            <v>Dabeiba</v>
          </cell>
          <cell r="B50">
            <v>337</v>
          </cell>
          <cell r="C50">
            <v>8</v>
          </cell>
          <cell r="D50">
            <v>2.3738872403560833</v>
          </cell>
          <cell r="E50">
            <v>99</v>
          </cell>
          <cell r="F50">
            <v>29.376854599406528</v>
          </cell>
          <cell r="G50">
            <v>86</v>
          </cell>
          <cell r="H50">
            <v>25.519287833827892</v>
          </cell>
          <cell r="I50">
            <v>82</v>
          </cell>
          <cell r="J50">
            <v>24.332344213649851</v>
          </cell>
        </row>
        <row r="51">
          <cell r="A51" t="str">
            <v>Ebéjico</v>
          </cell>
          <cell r="B51">
            <v>85</v>
          </cell>
          <cell r="C51">
            <v>1</v>
          </cell>
          <cell r="D51">
            <v>1.1764705882352942</v>
          </cell>
          <cell r="E51">
            <v>20</v>
          </cell>
          <cell r="F51">
            <v>23.52941176470588</v>
          </cell>
          <cell r="G51">
            <v>30</v>
          </cell>
          <cell r="H51">
            <v>35.294117647058826</v>
          </cell>
          <cell r="I51">
            <v>20</v>
          </cell>
          <cell r="J51">
            <v>23.52941176470588</v>
          </cell>
        </row>
        <row r="52">
          <cell r="A52" t="str">
            <v>Frontino</v>
          </cell>
          <cell r="B52">
            <v>236</v>
          </cell>
          <cell r="C52">
            <v>7</v>
          </cell>
          <cell r="D52">
            <v>2.9661016949152543</v>
          </cell>
          <cell r="E52">
            <v>66</v>
          </cell>
          <cell r="F52">
            <v>27.966101694915253</v>
          </cell>
          <cell r="G52">
            <v>74</v>
          </cell>
          <cell r="H52">
            <v>31.35593220338983</v>
          </cell>
          <cell r="I52">
            <v>41</v>
          </cell>
          <cell r="J52">
            <v>17.372881355932204</v>
          </cell>
        </row>
        <row r="53">
          <cell r="A53" t="str">
            <v>Giraldo</v>
          </cell>
          <cell r="B53">
            <v>61</v>
          </cell>
          <cell r="C53">
            <v>2</v>
          </cell>
          <cell r="D53">
            <v>3.278688524590164</v>
          </cell>
          <cell r="E53">
            <v>19</v>
          </cell>
          <cell r="F53">
            <v>31.147540983606557</v>
          </cell>
          <cell r="G53">
            <v>20</v>
          </cell>
          <cell r="H53">
            <v>32.786885245901637</v>
          </cell>
          <cell r="I53">
            <v>13</v>
          </cell>
          <cell r="J53">
            <v>21.311475409836063</v>
          </cell>
        </row>
        <row r="54">
          <cell r="A54" t="str">
            <v>Heliconia</v>
          </cell>
          <cell r="B54">
            <v>47</v>
          </cell>
          <cell r="C54">
            <v>1</v>
          </cell>
          <cell r="D54">
            <v>2.1276595744680851</v>
          </cell>
          <cell r="E54">
            <v>23</v>
          </cell>
          <cell r="F54">
            <v>48.936170212765958</v>
          </cell>
          <cell r="G54">
            <v>6</v>
          </cell>
          <cell r="H54">
            <v>12.76595744680851</v>
          </cell>
          <cell r="I54">
            <v>12</v>
          </cell>
          <cell r="J54">
            <v>25.531914893617021</v>
          </cell>
        </row>
        <row r="55">
          <cell r="A55" t="str">
            <v>Liborina</v>
          </cell>
          <cell r="B55">
            <v>107</v>
          </cell>
          <cell r="C55">
            <v>0</v>
          </cell>
          <cell r="D55">
            <v>0</v>
          </cell>
          <cell r="E55">
            <v>29</v>
          </cell>
          <cell r="F55">
            <v>27.102803738317753</v>
          </cell>
          <cell r="G55">
            <v>31</v>
          </cell>
          <cell r="H55">
            <v>28.971962616822427</v>
          </cell>
          <cell r="I55">
            <v>14</v>
          </cell>
          <cell r="J55">
            <v>13.084112149532709</v>
          </cell>
        </row>
        <row r="56">
          <cell r="A56" t="str">
            <v>Olaya</v>
          </cell>
          <cell r="B56">
            <v>30</v>
          </cell>
          <cell r="C56">
            <v>0</v>
          </cell>
          <cell r="D56">
            <v>0</v>
          </cell>
          <cell r="E56">
            <v>5</v>
          </cell>
          <cell r="F56">
            <v>16.666666666666664</v>
          </cell>
          <cell r="G56">
            <v>12</v>
          </cell>
          <cell r="H56">
            <v>40</v>
          </cell>
          <cell r="I56">
            <v>5</v>
          </cell>
          <cell r="J56">
            <v>16.666666666666664</v>
          </cell>
        </row>
        <row r="57">
          <cell r="A57" t="str">
            <v>Peque</v>
          </cell>
          <cell r="B57">
            <v>125</v>
          </cell>
          <cell r="C57">
            <v>1</v>
          </cell>
          <cell r="D57">
            <v>0.8</v>
          </cell>
          <cell r="E57">
            <v>33</v>
          </cell>
          <cell r="F57">
            <v>26.400000000000002</v>
          </cell>
          <cell r="G57">
            <v>29</v>
          </cell>
          <cell r="H57">
            <v>23.200000000000003</v>
          </cell>
          <cell r="I57">
            <v>31</v>
          </cell>
          <cell r="J57">
            <v>24.8</v>
          </cell>
        </row>
        <row r="58">
          <cell r="A58" t="str">
            <v>Sabanalarga</v>
          </cell>
          <cell r="B58">
            <v>139</v>
          </cell>
          <cell r="C58">
            <v>5</v>
          </cell>
          <cell r="D58">
            <v>3.5971223021582732</v>
          </cell>
          <cell r="E58">
            <v>45</v>
          </cell>
          <cell r="F58">
            <v>32.374100719424462</v>
          </cell>
          <cell r="G58">
            <v>37</v>
          </cell>
          <cell r="H58">
            <v>26.618705035971225</v>
          </cell>
          <cell r="I58">
            <v>20</v>
          </cell>
          <cell r="J58">
            <v>14.388489208633093</v>
          </cell>
        </row>
        <row r="59">
          <cell r="A59" t="str">
            <v>San Jerónimo</v>
          </cell>
          <cell r="B59">
            <v>144</v>
          </cell>
          <cell r="C59">
            <v>0</v>
          </cell>
          <cell r="D59">
            <v>0</v>
          </cell>
          <cell r="E59">
            <v>36</v>
          </cell>
          <cell r="F59">
            <v>25</v>
          </cell>
          <cell r="G59">
            <v>38</v>
          </cell>
          <cell r="H59">
            <v>26.388888888888889</v>
          </cell>
          <cell r="I59">
            <v>37</v>
          </cell>
          <cell r="J59">
            <v>25.694444444444443</v>
          </cell>
        </row>
        <row r="60">
          <cell r="A60" t="str">
            <v>Santa Fe de Antioquia</v>
          </cell>
          <cell r="B60">
            <v>435</v>
          </cell>
          <cell r="C60">
            <v>2</v>
          </cell>
          <cell r="D60">
            <v>0.45977011494252873</v>
          </cell>
          <cell r="E60">
            <v>98</v>
          </cell>
          <cell r="F60">
            <v>22.528735632183906</v>
          </cell>
          <cell r="G60">
            <v>134</v>
          </cell>
          <cell r="H60">
            <v>30.804597701149426</v>
          </cell>
          <cell r="I60">
            <v>91</v>
          </cell>
          <cell r="J60">
            <v>20.919540229885058</v>
          </cell>
        </row>
        <row r="61">
          <cell r="A61" t="str">
            <v>Sopetrán</v>
          </cell>
          <cell r="B61">
            <v>149</v>
          </cell>
          <cell r="C61">
            <v>4</v>
          </cell>
          <cell r="D61">
            <v>2.6845637583892619</v>
          </cell>
          <cell r="E61">
            <v>36</v>
          </cell>
          <cell r="F61">
            <v>24.161073825503358</v>
          </cell>
          <cell r="G61">
            <v>37</v>
          </cell>
          <cell r="H61">
            <v>24.832214765100673</v>
          </cell>
          <cell r="I61">
            <v>34</v>
          </cell>
          <cell r="J61">
            <v>22.818791946308725</v>
          </cell>
        </row>
        <row r="62">
          <cell r="A62" t="str">
            <v>Uramita</v>
          </cell>
          <cell r="B62">
            <v>88</v>
          </cell>
          <cell r="C62">
            <v>0</v>
          </cell>
          <cell r="D62">
            <v>0</v>
          </cell>
          <cell r="E62">
            <v>28</v>
          </cell>
          <cell r="F62">
            <v>31.818181818181817</v>
          </cell>
          <cell r="G62">
            <v>23</v>
          </cell>
          <cell r="H62">
            <v>26.136363636363637</v>
          </cell>
          <cell r="I62">
            <v>19</v>
          </cell>
          <cell r="J62">
            <v>21.59090909090909</v>
          </cell>
        </row>
        <row r="63">
          <cell r="A63" t="str">
            <v>NORTE</v>
          </cell>
          <cell r="B63">
            <v>3104</v>
          </cell>
          <cell r="C63">
            <v>46</v>
          </cell>
          <cell r="D63">
            <v>1.4819587628865978</v>
          </cell>
          <cell r="E63">
            <v>811</v>
          </cell>
          <cell r="F63">
            <v>26.12757731958763</v>
          </cell>
          <cell r="G63">
            <v>936</v>
          </cell>
          <cell r="H63">
            <v>30.154639175257731</v>
          </cell>
          <cell r="I63">
            <v>593</v>
          </cell>
          <cell r="J63">
            <v>19.104381443298969</v>
          </cell>
        </row>
        <row r="64">
          <cell r="A64" t="str">
            <v>Angostura</v>
          </cell>
          <cell r="B64">
            <v>120</v>
          </cell>
          <cell r="C64">
            <v>2</v>
          </cell>
          <cell r="D64">
            <v>1.6666666666666667</v>
          </cell>
          <cell r="E64">
            <v>36</v>
          </cell>
          <cell r="F64">
            <v>30</v>
          </cell>
          <cell r="G64">
            <v>39</v>
          </cell>
          <cell r="H64">
            <v>32.5</v>
          </cell>
          <cell r="I64">
            <v>17</v>
          </cell>
          <cell r="J64">
            <v>14.166666666666666</v>
          </cell>
        </row>
        <row r="65">
          <cell r="A65" t="str">
            <v>Belmira</v>
          </cell>
          <cell r="B65">
            <v>60</v>
          </cell>
          <cell r="C65">
            <v>0</v>
          </cell>
          <cell r="D65">
            <v>0</v>
          </cell>
          <cell r="E65">
            <v>12</v>
          </cell>
          <cell r="F65">
            <v>20</v>
          </cell>
          <cell r="G65">
            <v>19</v>
          </cell>
          <cell r="H65">
            <v>31.666666666666664</v>
          </cell>
          <cell r="I65">
            <v>14</v>
          </cell>
          <cell r="J65">
            <v>23.333333333333332</v>
          </cell>
        </row>
        <row r="66">
          <cell r="A66" t="str">
            <v>Briceño</v>
          </cell>
          <cell r="B66">
            <v>100</v>
          </cell>
          <cell r="C66">
            <v>4</v>
          </cell>
          <cell r="D66">
            <v>4</v>
          </cell>
          <cell r="E66">
            <v>32</v>
          </cell>
          <cell r="F66">
            <v>32</v>
          </cell>
          <cell r="G66">
            <v>35</v>
          </cell>
          <cell r="H66">
            <v>35</v>
          </cell>
          <cell r="I66">
            <v>13</v>
          </cell>
          <cell r="J66">
            <v>13</v>
          </cell>
        </row>
        <row r="67">
          <cell r="A67" t="str">
            <v>Campamento</v>
          </cell>
          <cell r="B67">
            <v>64</v>
          </cell>
          <cell r="C67">
            <v>2</v>
          </cell>
          <cell r="D67">
            <v>3.125</v>
          </cell>
          <cell r="E67">
            <v>23</v>
          </cell>
          <cell r="F67">
            <v>35.9375</v>
          </cell>
          <cell r="G67">
            <v>16</v>
          </cell>
          <cell r="H67">
            <v>25</v>
          </cell>
          <cell r="I67">
            <v>10</v>
          </cell>
          <cell r="J67">
            <v>15.625</v>
          </cell>
        </row>
        <row r="68">
          <cell r="A68" t="str">
            <v>Carolina</v>
          </cell>
          <cell r="B68">
            <v>24</v>
          </cell>
          <cell r="C68">
            <v>1</v>
          </cell>
          <cell r="D68">
            <v>4.1666666666666661</v>
          </cell>
          <cell r="E68">
            <v>3</v>
          </cell>
          <cell r="F68">
            <v>12.5</v>
          </cell>
          <cell r="G68">
            <v>6</v>
          </cell>
          <cell r="H68">
            <v>25</v>
          </cell>
          <cell r="I68">
            <v>6</v>
          </cell>
          <cell r="J68">
            <v>25</v>
          </cell>
        </row>
        <row r="69">
          <cell r="A69" t="str">
            <v>Donmatías</v>
          </cell>
          <cell r="B69">
            <v>246</v>
          </cell>
          <cell r="C69">
            <v>3</v>
          </cell>
          <cell r="D69">
            <v>1.2195121951219512</v>
          </cell>
          <cell r="E69">
            <v>49</v>
          </cell>
          <cell r="F69">
            <v>19.918699186991869</v>
          </cell>
          <cell r="G69">
            <v>82</v>
          </cell>
          <cell r="H69">
            <v>33.333333333333329</v>
          </cell>
          <cell r="I69">
            <v>54</v>
          </cell>
          <cell r="J69">
            <v>21.951219512195124</v>
          </cell>
        </row>
        <row r="70">
          <cell r="A70" t="str">
            <v>Entrerríos</v>
          </cell>
          <cell r="B70">
            <v>121</v>
          </cell>
          <cell r="C70">
            <v>1</v>
          </cell>
          <cell r="D70">
            <v>0.82644628099173556</v>
          </cell>
          <cell r="E70">
            <v>21</v>
          </cell>
          <cell r="F70">
            <v>17.355371900826448</v>
          </cell>
          <cell r="G70">
            <v>31</v>
          </cell>
          <cell r="H70">
            <v>25.619834710743799</v>
          </cell>
          <cell r="I70">
            <v>28</v>
          </cell>
          <cell r="J70">
            <v>23.140495867768596</v>
          </cell>
        </row>
        <row r="71">
          <cell r="A71" t="str">
            <v>Gómez Plata</v>
          </cell>
          <cell r="B71">
            <v>87</v>
          </cell>
          <cell r="C71">
            <v>1</v>
          </cell>
          <cell r="D71">
            <v>1.1494252873563218</v>
          </cell>
          <cell r="E71">
            <v>18</v>
          </cell>
          <cell r="F71">
            <v>20.689655172413794</v>
          </cell>
          <cell r="G71">
            <v>27</v>
          </cell>
          <cell r="H71">
            <v>31.03448275862069</v>
          </cell>
          <cell r="I71">
            <v>16</v>
          </cell>
          <cell r="J71">
            <v>18.390804597701148</v>
          </cell>
        </row>
        <row r="72">
          <cell r="A72" t="str">
            <v>Guadalupe</v>
          </cell>
          <cell r="B72">
            <v>56</v>
          </cell>
          <cell r="C72">
            <v>0</v>
          </cell>
          <cell r="D72">
            <v>0</v>
          </cell>
          <cell r="E72">
            <v>16</v>
          </cell>
          <cell r="F72">
            <v>28.571428571428569</v>
          </cell>
          <cell r="G72">
            <v>15</v>
          </cell>
          <cell r="H72">
            <v>26.785714285714285</v>
          </cell>
          <cell r="I72">
            <v>6</v>
          </cell>
          <cell r="J72">
            <v>10.714285714285714</v>
          </cell>
        </row>
        <row r="73">
          <cell r="A73" t="str">
            <v>Ituango</v>
          </cell>
          <cell r="B73">
            <v>314</v>
          </cell>
          <cell r="C73">
            <v>3</v>
          </cell>
          <cell r="D73">
            <v>0.95541401273885351</v>
          </cell>
          <cell r="E73">
            <v>100</v>
          </cell>
          <cell r="F73">
            <v>31.847133757961782</v>
          </cell>
          <cell r="G73">
            <v>97</v>
          </cell>
          <cell r="H73">
            <v>30.891719745222929</v>
          </cell>
          <cell r="I73">
            <v>53</v>
          </cell>
          <cell r="J73">
            <v>16.878980891719745</v>
          </cell>
        </row>
        <row r="74">
          <cell r="A74" t="str">
            <v>San Andrés de Cuerquia</v>
          </cell>
          <cell r="B74">
            <v>102</v>
          </cell>
          <cell r="C74">
            <v>1</v>
          </cell>
          <cell r="D74">
            <v>0.98039215686274506</v>
          </cell>
          <cell r="E74">
            <v>27</v>
          </cell>
          <cell r="F74">
            <v>26.47058823529412</v>
          </cell>
          <cell r="G74">
            <v>24</v>
          </cell>
          <cell r="H74">
            <v>23.52941176470588</v>
          </cell>
          <cell r="I74">
            <v>24</v>
          </cell>
          <cell r="J74">
            <v>23.52941176470588</v>
          </cell>
        </row>
        <row r="75">
          <cell r="A75" t="str">
            <v>San José de La Montaña</v>
          </cell>
          <cell r="B75">
            <v>45</v>
          </cell>
          <cell r="C75">
            <v>1</v>
          </cell>
          <cell r="D75">
            <v>2.2222222222222223</v>
          </cell>
          <cell r="E75">
            <v>10</v>
          </cell>
          <cell r="F75">
            <v>22.222222222222221</v>
          </cell>
          <cell r="G75">
            <v>17</v>
          </cell>
          <cell r="H75">
            <v>37.777777777777779</v>
          </cell>
          <cell r="I75">
            <v>10</v>
          </cell>
          <cell r="J75">
            <v>22.222222222222221</v>
          </cell>
        </row>
        <row r="76">
          <cell r="A76" t="str">
            <v>San Pedro de Los Milagros</v>
          </cell>
          <cell r="B76">
            <v>320</v>
          </cell>
          <cell r="C76">
            <v>1</v>
          </cell>
          <cell r="D76">
            <v>0.3125</v>
          </cell>
          <cell r="E76">
            <v>75</v>
          </cell>
          <cell r="F76">
            <v>23.4375</v>
          </cell>
          <cell r="G76">
            <v>105</v>
          </cell>
          <cell r="H76">
            <v>32.8125</v>
          </cell>
          <cell r="I76">
            <v>61</v>
          </cell>
          <cell r="J76">
            <v>19.0625</v>
          </cell>
        </row>
        <row r="77">
          <cell r="A77" t="str">
            <v>Santa Rosa de Osos</v>
          </cell>
          <cell r="B77">
            <v>454</v>
          </cell>
          <cell r="C77">
            <v>6</v>
          </cell>
          <cell r="D77">
            <v>1.3215859030837005</v>
          </cell>
          <cell r="E77">
            <v>114</v>
          </cell>
          <cell r="F77">
            <v>25.110132158590311</v>
          </cell>
          <cell r="G77">
            <v>135</v>
          </cell>
          <cell r="H77">
            <v>29.735682819383257</v>
          </cell>
          <cell r="I77">
            <v>84</v>
          </cell>
          <cell r="J77">
            <v>18.502202643171806</v>
          </cell>
        </row>
        <row r="78">
          <cell r="A78" t="str">
            <v>Toledo</v>
          </cell>
          <cell r="B78">
            <v>68</v>
          </cell>
          <cell r="C78">
            <v>2</v>
          </cell>
          <cell r="D78">
            <v>2.9411764705882351</v>
          </cell>
          <cell r="E78">
            <v>18</v>
          </cell>
          <cell r="F78">
            <v>26.47058823529412</v>
          </cell>
          <cell r="G78">
            <v>12</v>
          </cell>
          <cell r="H78">
            <v>17.647058823529413</v>
          </cell>
          <cell r="I78">
            <v>18</v>
          </cell>
          <cell r="J78">
            <v>26.47058823529412</v>
          </cell>
        </row>
        <row r="79">
          <cell r="A79" t="str">
            <v>Valdivia</v>
          </cell>
          <cell r="B79">
            <v>267</v>
          </cell>
          <cell r="C79">
            <v>10</v>
          </cell>
          <cell r="D79">
            <v>3.7453183520599254</v>
          </cell>
          <cell r="E79">
            <v>78</v>
          </cell>
          <cell r="F79">
            <v>29.213483146067414</v>
          </cell>
          <cell r="G79">
            <v>75</v>
          </cell>
          <cell r="H79">
            <v>28.08988764044944</v>
          </cell>
          <cell r="I79">
            <v>56</v>
          </cell>
          <cell r="J79">
            <v>20.973782771535582</v>
          </cell>
        </row>
        <row r="80">
          <cell r="A80" t="str">
            <v>Yarumal</v>
          </cell>
          <cell r="B80">
            <v>656</v>
          </cell>
          <cell r="C80">
            <v>8</v>
          </cell>
          <cell r="D80">
            <v>1.2195121951219512</v>
          </cell>
          <cell r="E80">
            <v>179</v>
          </cell>
          <cell r="F80">
            <v>27.286585365853661</v>
          </cell>
          <cell r="G80">
            <v>201</v>
          </cell>
          <cell r="H80">
            <v>30.640243902439025</v>
          </cell>
          <cell r="I80">
            <v>123</v>
          </cell>
          <cell r="J80">
            <v>18.75</v>
          </cell>
        </row>
        <row r="81">
          <cell r="A81" t="str">
            <v>ORIENTE</v>
          </cell>
          <cell r="B81">
            <v>8000</v>
          </cell>
          <cell r="C81">
            <v>54</v>
          </cell>
          <cell r="D81">
            <v>0.67500000000000004</v>
          </cell>
          <cell r="E81">
            <v>1403</v>
          </cell>
          <cell r="F81">
            <v>17.537500000000001</v>
          </cell>
          <cell r="G81">
            <v>2344</v>
          </cell>
          <cell r="H81">
            <v>29.299999999999997</v>
          </cell>
          <cell r="I81">
            <v>1910</v>
          </cell>
          <cell r="J81">
            <v>23.875</v>
          </cell>
        </row>
        <row r="82">
          <cell r="A82" t="str">
            <v>Abejorral</v>
          </cell>
          <cell r="B82">
            <v>191</v>
          </cell>
          <cell r="C82">
            <v>3</v>
          </cell>
          <cell r="D82">
            <v>1.5706806282722512</v>
          </cell>
          <cell r="E82">
            <v>52</v>
          </cell>
          <cell r="F82">
            <v>27.225130890052355</v>
          </cell>
          <cell r="G82">
            <v>55</v>
          </cell>
          <cell r="H82">
            <v>28.795811518324609</v>
          </cell>
          <cell r="I82">
            <v>29</v>
          </cell>
          <cell r="J82">
            <v>15.183246073298429</v>
          </cell>
        </row>
        <row r="83">
          <cell r="A83" t="str">
            <v>Alejandría</v>
          </cell>
          <cell r="B83">
            <v>51</v>
          </cell>
          <cell r="C83">
            <v>1</v>
          </cell>
          <cell r="D83">
            <v>1.9607843137254901</v>
          </cell>
          <cell r="E83">
            <v>7</v>
          </cell>
          <cell r="F83">
            <v>13.725490196078432</v>
          </cell>
          <cell r="G83">
            <v>17</v>
          </cell>
          <cell r="H83">
            <v>33.333333333333329</v>
          </cell>
          <cell r="I83">
            <v>15</v>
          </cell>
          <cell r="J83">
            <v>29.411764705882355</v>
          </cell>
        </row>
        <row r="84">
          <cell r="A84" t="str">
            <v>Argelia</v>
          </cell>
          <cell r="B84">
            <v>95</v>
          </cell>
          <cell r="C84">
            <v>1</v>
          </cell>
          <cell r="D84">
            <v>1.0526315789473684</v>
          </cell>
          <cell r="E84">
            <v>29</v>
          </cell>
          <cell r="F84">
            <v>30.526315789473685</v>
          </cell>
          <cell r="G84">
            <v>26</v>
          </cell>
          <cell r="H84">
            <v>27.368421052631582</v>
          </cell>
          <cell r="I84">
            <v>16</v>
          </cell>
          <cell r="J84">
            <v>16.842105263157894</v>
          </cell>
        </row>
        <row r="85">
          <cell r="A85" t="str">
            <v>Cocorná</v>
          </cell>
          <cell r="B85">
            <v>195</v>
          </cell>
          <cell r="C85">
            <v>1</v>
          </cell>
          <cell r="D85">
            <v>0.51282051282051277</v>
          </cell>
          <cell r="E85">
            <v>41</v>
          </cell>
          <cell r="F85">
            <v>21.025641025641026</v>
          </cell>
          <cell r="G85">
            <v>44</v>
          </cell>
          <cell r="H85">
            <v>22.564102564102566</v>
          </cell>
          <cell r="I85">
            <v>50</v>
          </cell>
          <cell r="J85">
            <v>25.641025641025639</v>
          </cell>
        </row>
        <row r="86">
          <cell r="A86" t="str">
            <v>Concepción</v>
          </cell>
          <cell r="B86">
            <v>36</v>
          </cell>
          <cell r="C86">
            <v>0</v>
          </cell>
          <cell r="D86">
            <v>0</v>
          </cell>
          <cell r="E86">
            <v>7</v>
          </cell>
          <cell r="F86">
            <v>19.444444444444446</v>
          </cell>
          <cell r="G86">
            <v>9</v>
          </cell>
          <cell r="H86">
            <v>25</v>
          </cell>
          <cell r="I86">
            <v>10</v>
          </cell>
          <cell r="J86">
            <v>27.777777777777779</v>
          </cell>
        </row>
        <row r="87">
          <cell r="A87" t="str">
            <v>El Carmen de Viboral</v>
          </cell>
          <cell r="B87">
            <v>743</v>
          </cell>
          <cell r="C87">
            <v>4</v>
          </cell>
          <cell r="D87">
            <v>0.53835800807537015</v>
          </cell>
          <cell r="E87">
            <v>109</v>
          </cell>
          <cell r="F87">
            <v>14.670255720053834</v>
          </cell>
          <cell r="G87">
            <v>231</v>
          </cell>
          <cell r="H87">
            <v>31.090174966352624</v>
          </cell>
          <cell r="I87">
            <v>206</v>
          </cell>
          <cell r="J87">
            <v>27.725437415881558</v>
          </cell>
        </row>
        <row r="88">
          <cell r="A88" t="str">
            <v>El Peñol</v>
          </cell>
          <cell r="B88">
            <v>237</v>
          </cell>
          <cell r="C88">
            <v>0</v>
          </cell>
          <cell r="D88">
            <v>0</v>
          </cell>
          <cell r="E88">
            <v>45</v>
          </cell>
          <cell r="F88">
            <v>18.9873417721519</v>
          </cell>
          <cell r="G88">
            <v>72</v>
          </cell>
          <cell r="H88">
            <v>30.37974683544304</v>
          </cell>
          <cell r="I88">
            <v>48</v>
          </cell>
          <cell r="J88">
            <v>20.253164556962027</v>
          </cell>
        </row>
        <row r="89">
          <cell r="A89" t="str">
            <v>El Retiro</v>
          </cell>
          <cell r="B89">
            <v>199</v>
          </cell>
          <cell r="C89">
            <v>1</v>
          </cell>
          <cell r="D89">
            <v>0.50251256281407031</v>
          </cell>
          <cell r="E89">
            <v>29</v>
          </cell>
          <cell r="F89">
            <v>14.572864321608039</v>
          </cell>
          <cell r="G89">
            <v>67</v>
          </cell>
          <cell r="H89">
            <v>33.668341708542712</v>
          </cell>
          <cell r="I89">
            <v>50</v>
          </cell>
          <cell r="J89">
            <v>25.125628140703515</v>
          </cell>
        </row>
        <row r="90">
          <cell r="A90" t="str">
            <v>El Santuario</v>
          </cell>
          <cell r="B90">
            <v>544</v>
          </cell>
          <cell r="C90">
            <v>3</v>
          </cell>
          <cell r="D90">
            <v>0.55147058823529416</v>
          </cell>
          <cell r="E90">
            <v>86</v>
          </cell>
          <cell r="F90">
            <v>15.808823529411764</v>
          </cell>
          <cell r="G90">
            <v>170</v>
          </cell>
          <cell r="H90">
            <v>31.25</v>
          </cell>
          <cell r="I90">
            <v>121</v>
          </cell>
          <cell r="J90">
            <v>22.242647058823529</v>
          </cell>
        </row>
        <row r="91">
          <cell r="A91" t="str">
            <v>Granada</v>
          </cell>
          <cell r="B91">
            <v>144</v>
          </cell>
          <cell r="C91">
            <v>0</v>
          </cell>
          <cell r="D91">
            <v>0</v>
          </cell>
          <cell r="E91">
            <v>33</v>
          </cell>
          <cell r="F91">
            <v>22.916666666666664</v>
          </cell>
          <cell r="G91">
            <v>41</v>
          </cell>
          <cell r="H91">
            <v>28.472222222222221</v>
          </cell>
          <cell r="I91">
            <v>33</v>
          </cell>
          <cell r="J91">
            <v>22.916666666666664</v>
          </cell>
        </row>
        <row r="92">
          <cell r="A92" t="str">
            <v>Guarne</v>
          </cell>
          <cell r="B92">
            <v>522</v>
          </cell>
          <cell r="C92">
            <v>4</v>
          </cell>
          <cell r="D92">
            <v>0.76628352490421447</v>
          </cell>
          <cell r="E92">
            <v>88</v>
          </cell>
          <cell r="F92">
            <v>16.85823754789272</v>
          </cell>
          <cell r="G92">
            <v>162</v>
          </cell>
          <cell r="H92">
            <v>31.03448275862069</v>
          </cell>
          <cell r="I92">
            <v>120</v>
          </cell>
          <cell r="J92">
            <v>22.988505747126435</v>
          </cell>
        </row>
        <row r="93">
          <cell r="A93" t="str">
            <v>Guatapé</v>
          </cell>
          <cell r="B93">
            <v>79</v>
          </cell>
          <cell r="C93">
            <v>0</v>
          </cell>
          <cell r="D93">
            <v>0</v>
          </cell>
          <cell r="E93">
            <v>13</v>
          </cell>
          <cell r="F93">
            <v>16.455696202531644</v>
          </cell>
          <cell r="G93">
            <v>20</v>
          </cell>
          <cell r="H93">
            <v>25.316455696202532</v>
          </cell>
          <cell r="I93">
            <v>22</v>
          </cell>
          <cell r="J93">
            <v>27.848101265822784</v>
          </cell>
        </row>
        <row r="94">
          <cell r="A94" t="str">
            <v>La Ceja</v>
          </cell>
          <cell r="B94">
            <v>740</v>
          </cell>
          <cell r="C94">
            <v>9</v>
          </cell>
          <cell r="D94">
            <v>1.2162162162162162</v>
          </cell>
          <cell r="E94">
            <v>112</v>
          </cell>
          <cell r="F94">
            <v>15.135135135135137</v>
          </cell>
          <cell r="G94">
            <v>220</v>
          </cell>
          <cell r="H94">
            <v>29.72972972972973</v>
          </cell>
          <cell r="I94">
            <v>187</v>
          </cell>
          <cell r="J94">
            <v>25.270270270270267</v>
          </cell>
        </row>
        <row r="95">
          <cell r="A95" t="str">
            <v>La Unión</v>
          </cell>
          <cell r="B95">
            <v>333</v>
          </cell>
          <cell r="C95">
            <v>3</v>
          </cell>
          <cell r="D95">
            <v>0.90090090090090091</v>
          </cell>
          <cell r="E95">
            <v>73</v>
          </cell>
          <cell r="F95">
            <v>21.921921921921921</v>
          </cell>
          <cell r="G95">
            <v>109</v>
          </cell>
          <cell r="H95">
            <v>32.732732732732735</v>
          </cell>
          <cell r="I95">
            <v>78</v>
          </cell>
          <cell r="J95">
            <v>23.423423423423422</v>
          </cell>
        </row>
        <row r="96">
          <cell r="A96" t="str">
            <v>Marinilla</v>
          </cell>
          <cell r="B96">
            <v>828</v>
          </cell>
          <cell r="C96">
            <v>2</v>
          </cell>
          <cell r="D96">
            <v>0.24154589371980675</v>
          </cell>
          <cell r="E96">
            <v>115</v>
          </cell>
          <cell r="F96">
            <v>13.888888888888889</v>
          </cell>
          <cell r="G96">
            <v>248</v>
          </cell>
          <cell r="H96">
            <v>29.951690821256037</v>
          </cell>
          <cell r="I96">
            <v>208</v>
          </cell>
          <cell r="J96">
            <v>25.120772946859905</v>
          </cell>
        </row>
        <row r="97">
          <cell r="A97" t="str">
            <v>Nariño</v>
          </cell>
          <cell r="B97">
            <v>135</v>
          </cell>
          <cell r="C97">
            <v>1</v>
          </cell>
          <cell r="D97">
            <v>0.74074074074074081</v>
          </cell>
          <cell r="E97">
            <v>40</v>
          </cell>
          <cell r="F97">
            <v>29.629629629629626</v>
          </cell>
          <cell r="G97">
            <v>41</v>
          </cell>
          <cell r="H97">
            <v>30.37037037037037</v>
          </cell>
          <cell r="I97">
            <v>29</v>
          </cell>
          <cell r="J97">
            <v>21.481481481481481</v>
          </cell>
        </row>
        <row r="98">
          <cell r="A98" t="str">
            <v>Rionegro</v>
          </cell>
          <cell r="B98">
            <v>1716</v>
          </cell>
          <cell r="C98">
            <v>11</v>
          </cell>
          <cell r="D98">
            <v>0.64102564102564097</v>
          </cell>
          <cell r="E98">
            <v>242</v>
          </cell>
          <cell r="F98">
            <v>14.102564102564102</v>
          </cell>
          <cell r="G98">
            <v>469</v>
          </cell>
          <cell r="H98">
            <v>27.331002331002331</v>
          </cell>
          <cell r="I98">
            <v>427</v>
          </cell>
          <cell r="J98">
            <v>24.883449883449885</v>
          </cell>
        </row>
        <row r="99">
          <cell r="A99" t="str">
            <v>San Carlos</v>
          </cell>
          <cell r="B99">
            <v>155</v>
          </cell>
          <cell r="C99">
            <v>2</v>
          </cell>
          <cell r="D99">
            <v>1.2903225806451613</v>
          </cell>
          <cell r="E99">
            <v>42</v>
          </cell>
          <cell r="F99">
            <v>27.096774193548391</v>
          </cell>
          <cell r="G99">
            <v>38</v>
          </cell>
          <cell r="H99">
            <v>24.516129032258064</v>
          </cell>
          <cell r="I99">
            <v>38</v>
          </cell>
          <cell r="J99">
            <v>24.516129032258064</v>
          </cell>
        </row>
        <row r="100">
          <cell r="A100" t="str">
            <v>San Francisco</v>
          </cell>
          <cell r="B100">
            <v>85</v>
          </cell>
          <cell r="C100">
            <v>1</v>
          </cell>
          <cell r="D100">
            <v>1.1764705882352942</v>
          </cell>
          <cell r="E100">
            <v>14</v>
          </cell>
          <cell r="F100">
            <v>16.470588235294116</v>
          </cell>
          <cell r="G100">
            <v>30</v>
          </cell>
          <cell r="H100">
            <v>35.294117647058826</v>
          </cell>
          <cell r="I100">
            <v>18</v>
          </cell>
          <cell r="J100">
            <v>21.176470588235293</v>
          </cell>
        </row>
        <row r="101">
          <cell r="A101" t="str">
            <v>San Luis</v>
          </cell>
          <cell r="B101">
            <v>217</v>
          </cell>
          <cell r="C101">
            <v>1</v>
          </cell>
          <cell r="D101">
            <v>0.46082949308755761</v>
          </cell>
          <cell r="E101">
            <v>48</v>
          </cell>
          <cell r="F101">
            <v>22.119815668202765</v>
          </cell>
          <cell r="G101">
            <v>53</v>
          </cell>
          <cell r="H101">
            <v>24.423963133640552</v>
          </cell>
          <cell r="I101">
            <v>44</v>
          </cell>
          <cell r="J101">
            <v>20.276497695852534</v>
          </cell>
        </row>
        <row r="102">
          <cell r="A102" t="str">
            <v>San Rafael</v>
          </cell>
          <cell r="B102">
            <v>161</v>
          </cell>
          <cell r="C102">
            <v>2</v>
          </cell>
          <cell r="D102">
            <v>1.2422360248447204</v>
          </cell>
          <cell r="E102">
            <v>40</v>
          </cell>
          <cell r="F102">
            <v>24.844720496894411</v>
          </cell>
          <cell r="G102">
            <v>48</v>
          </cell>
          <cell r="H102">
            <v>29.813664596273291</v>
          </cell>
          <cell r="I102">
            <v>32</v>
          </cell>
          <cell r="J102">
            <v>19.875776397515526</v>
          </cell>
        </row>
        <row r="103">
          <cell r="A103" t="str">
            <v>San Vicente</v>
          </cell>
          <cell r="B103">
            <v>201</v>
          </cell>
          <cell r="C103">
            <v>0</v>
          </cell>
          <cell r="D103">
            <v>0</v>
          </cell>
          <cell r="E103">
            <v>37</v>
          </cell>
          <cell r="F103">
            <v>18.407960199004975</v>
          </cell>
          <cell r="G103">
            <v>69</v>
          </cell>
          <cell r="H103">
            <v>34.328358208955223</v>
          </cell>
          <cell r="I103">
            <v>37</v>
          </cell>
          <cell r="J103">
            <v>18.407960199004975</v>
          </cell>
        </row>
        <row r="104">
          <cell r="A104" t="str">
            <v>Sonsón</v>
          </cell>
          <cell r="B104">
            <v>393</v>
          </cell>
          <cell r="C104">
            <v>4</v>
          </cell>
          <cell r="D104">
            <v>1.0178117048346056</v>
          </cell>
          <cell r="E104">
            <v>101</v>
          </cell>
          <cell r="F104">
            <v>25.699745547073793</v>
          </cell>
          <cell r="G104">
            <v>105</v>
          </cell>
          <cell r="H104">
            <v>26.717557251908396</v>
          </cell>
          <cell r="I104">
            <v>92</v>
          </cell>
          <cell r="J104">
            <v>23.409669211195929</v>
          </cell>
        </row>
        <row r="105">
          <cell r="A105" t="str">
            <v>SUROESTE</v>
          </cell>
          <cell r="B105">
            <v>3742</v>
          </cell>
          <cell r="C105">
            <v>71</v>
          </cell>
          <cell r="D105">
            <v>1.8973810796365578</v>
          </cell>
          <cell r="E105">
            <v>951</v>
          </cell>
          <cell r="F105">
            <v>25.414216996258688</v>
          </cell>
          <cell r="G105">
            <v>1187</v>
          </cell>
          <cell r="H105">
            <v>31.721004810261892</v>
          </cell>
          <cell r="I105">
            <v>727</v>
          </cell>
          <cell r="J105">
            <v>19.428113308391236</v>
          </cell>
        </row>
        <row r="106">
          <cell r="A106" t="str">
            <v>Amagá</v>
          </cell>
          <cell r="B106">
            <v>279</v>
          </cell>
          <cell r="C106">
            <v>2</v>
          </cell>
          <cell r="D106">
            <v>0.71684587813620071</v>
          </cell>
          <cell r="E106">
            <v>69</v>
          </cell>
          <cell r="F106">
            <v>24.731182795698924</v>
          </cell>
          <cell r="G106">
            <v>98</v>
          </cell>
          <cell r="H106">
            <v>35.12544802867383</v>
          </cell>
          <cell r="I106">
            <v>57</v>
          </cell>
          <cell r="J106">
            <v>20.43010752688172</v>
          </cell>
        </row>
        <row r="107">
          <cell r="A107" t="str">
            <v>Andes</v>
          </cell>
          <cell r="B107">
            <v>516</v>
          </cell>
          <cell r="C107">
            <v>8</v>
          </cell>
          <cell r="D107">
            <v>1.5503875968992249</v>
          </cell>
          <cell r="E107">
            <v>109</v>
          </cell>
          <cell r="F107">
            <v>21.124031007751938</v>
          </cell>
          <cell r="G107">
            <v>169</v>
          </cell>
          <cell r="H107">
            <v>32.751937984496124</v>
          </cell>
          <cell r="I107">
            <v>110</v>
          </cell>
          <cell r="J107">
            <v>21.31782945736434</v>
          </cell>
        </row>
        <row r="108">
          <cell r="A108" t="str">
            <v>Angelópolis</v>
          </cell>
          <cell r="B108">
            <v>69</v>
          </cell>
          <cell r="C108">
            <v>1</v>
          </cell>
          <cell r="D108">
            <v>1.4492753623188406</v>
          </cell>
          <cell r="E108">
            <v>24</v>
          </cell>
          <cell r="F108">
            <v>34.782608695652172</v>
          </cell>
          <cell r="G108">
            <v>26</v>
          </cell>
          <cell r="H108">
            <v>37.681159420289859</v>
          </cell>
          <cell r="I108">
            <v>8</v>
          </cell>
          <cell r="J108">
            <v>11.594202898550725</v>
          </cell>
        </row>
        <row r="109">
          <cell r="A109" t="str">
            <v>Betania</v>
          </cell>
          <cell r="B109">
            <v>76</v>
          </cell>
          <cell r="C109">
            <v>2</v>
          </cell>
          <cell r="D109">
            <v>2.6315789473684208</v>
          </cell>
          <cell r="E109">
            <v>20</v>
          </cell>
          <cell r="F109">
            <v>26.315789473684209</v>
          </cell>
          <cell r="G109">
            <v>24</v>
          </cell>
          <cell r="H109">
            <v>31.578947368421051</v>
          </cell>
          <cell r="I109">
            <v>15</v>
          </cell>
          <cell r="J109">
            <v>19.736842105263158</v>
          </cell>
        </row>
        <row r="110">
          <cell r="A110" t="str">
            <v>Betulia</v>
          </cell>
          <cell r="B110">
            <v>222</v>
          </cell>
          <cell r="C110">
            <v>4</v>
          </cell>
          <cell r="D110">
            <v>1.8018018018018018</v>
          </cell>
          <cell r="E110">
            <v>69</v>
          </cell>
          <cell r="F110">
            <v>31.081081081081081</v>
          </cell>
          <cell r="G110">
            <v>77</v>
          </cell>
          <cell r="H110">
            <v>34.684684684684683</v>
          </cell>
          <cell r="I110">
            <v>39</v>
          </cell>
          <cell r="J110">
            <v>17.567567567567568</v>
          </cell>
        </row>
        <row r="111">
          <cell r="A111" t="str">
            <v>Caramanta</v>
          </cell>
          <cell r="B111">
            <v>41</v>
          </cell>
          <cell r="C111">
            <v>1</v>
          </cell>
          <cell r="D111">
            <v>2.4390243902439024</v>
          </cell>
          <cell r="E111">
            <v>9</v>
          </cell>
          <cell r="F111">
            <v>21.951219512195124</v>
          </cell>
          <cell r="G111">
            <v>13</v>
          </cell>
          <cell r="H111">
            <v>31.707317073170731</v>
          </cell>
          <cell r="I111">
            <v>8</v>
          </cell>
          <cell r="J111">
            <v>19.512195121951219</v>
          </cell>
        </row>
        <row r="112">
          <cell r="A112" t="str">
            <v>Ciudad Bolívar</v>
          </cell>
          <cell r="B112">
            <v>320</v>
          </cell>
          <cell r="C112">
            <v>9</v>
          </cell>
          <cell r="D112">
            <v>2.8125</v>
          </cell>
          <cell r="E112">
            <v>87</v>
          </cell>
          <cell r="F112">
            <v>27.187499999999996</v>
          </cell>
          <cell r="G112">
            <v>98</v>
          </cell>
          <cell r="H112">
            <v>30.625000000000004</v>
          </cell>
          <cell r="I112">
            <v>61</v>
          </cell>
          <cell r="J112">
            <v>19.0625</v>
          </cell>
        </row>
        <row r="113">
          <cell r="A113" t="str">
            <v>Concordia</v>
          </cell>
          <cell r="B113">
            <v>171</v>
          </cell>
          <cell r="C113">
            <v>3</v>
          </cell>
          <cell r="D113">
            <v>1.7543859649122806</v>
          </cell>
          <cell r="E113">
            <v>40</v>
          </cell>
          <cell r="F113">
            <v>23.391812865497073</v>
          </cell>
          <cell r="G113">
            <v>59</v>
          </cell>
          <cell r="H113">
            <v>34.502923976608187</v>
          </cell>
          <cell r="I113">
            <v>33</v>
          </cell>
          <cell r="J113">
            <v>19.298245614035086</v>
          </cell>
        </row>
        <row r="114">
          <cell r="A114" t="str">
            <v>Fredonia</v>
          </cell>
          <cell r="B114">
            <v>185</v>
          </cell>
          <cell r="C114">
            <v>2</v>
          </cell>
          <cell r="D114">
            <v>1.0810810810810811</v>
          </cell>
          <cell r="E114">
            <v>41</v>
          </cell>
          <cell r="F114">
            <v>22.162162162162165</v>
          </cell>
          <cell r="G114">
            <v>62</v>
          </cell>
          <cell r="H114">
            <v>33.513513513513516</v>
          </cell>
          <cell r="I114">
            <v>34</v>
          </cell>
          <cell r="J114">
            <v>18.378378378378379</v>
          </cell>
        </row>
        <row r="115">
          <cell r="A115" t="str">
            <v>Hispania</v>
          </cell>
          <cell r="B115">
            <v>49</v>
          </cell>
          <cell r="C115">
            <v>0</v>
          </cell>
          <cell r="D115">
            <v>0</v>
          </cell>
          <cell r="E115">
            <v>12</v>
          </cell>
          <cell r="F115">
            <v>24.489795918367346</v>
          </cell>
          <cell r="G115">
            <v>17</v>
          </cell>
          <cell r="H115">
            <v>34.693877551020407</v>
          </cell>
          <cell r="I115">
            <v>6</v>
          </cell>
          <cell r="J115">
            <v>12.244897959183673</v>
          </cell>
        </row>
        <row r="116">
          <cell r="A116" t="str">
            <v>Jardín</v>
          </cell>
          <cell r="B116">
            <v>200</v>
          </cell>
          <cell r="C116">
            <v>4</v>
          </cell>
          <cell r="D116">
            <v>2</v>
          </cell>
          <cell r="E116">
            <v>50</v>
          </cell>
          <cell r="F116">
            <v>25</v>
          </cell>
          <cell r="G116">
            <v>63</v>
          </cell>
          <cell r="H116">
            <v>31.5</v>
          </cell>
          <cell r="I116">
            <v>38</v>
          </cell>
          <cell r="J116">
            <v>19</v>
          </cell>
        </row>
        <row r="117">
          <cell r="A117" t="str">
            <v>Jericó</v>
          </cell>
          <cell r="B117">
            <v>116</v>
          </cell>
          <cell r="C117">
            <v>1</v>
          </cell>
          <cell r="D117">
            <v>0.86206896551724133</v>
          </cell>
          <cell r="E117">
            <v>27</v>
          </cell>
          <cell r="F117">
            <v>23.275862068965516</v>
          </cell>
          <cell r="G117">
            <v>31</v>
          </cell>
          <cell r="H117">
            <v>26.72413793103448</v>
          </cell>
          <cell r="I117">
            <v>26</v>
          </cell>
          <cell r="J117">
            <v>22.413793103448278</v>
          </cell>
        </row>
        <row r="118">
          <cell r="A118" t="str">
            <v>La Pintada</v>
          </cell>
          <cell r="B118">
            <v>114</v>
          </cell>
          <cell r="C118">
            <v>2</v>
          </cell>
          <cell r="D118">
            <v>1.7543859649122806</v>
          </cell>
          <cell r="E118">
            <v>34</v>
          </cell>
          <cell r="F118">
            <v>29.82456140350877</v>
          </cell>
          <cell r="G118">
            <v>40</v>
          </cell>
          <cell r="H118">
            <v>35.087719298245609</v>
          </cell>
          <cell r="I118">
            <v>20</v>
          </cell>
          <cell r="J118">
            <v>17.543859649122805</v>
          </cell>
        </row>
        <row r="119">
          <cell r="A119" t="str">
            <v>Montebello</v>
          </cell>
          <cell r="B119">
            <v>49</v>
          </cell>
          <cell r="C119">
            <v>1</v>
          </cell>
          <cell r="D119">
            <v>2.0408163265306123</v>
          </cell>
          <cell r="E119">
            <v>13</v>
          </cell>
          <cell r="F119">
            <v>26.530612244897959</v>
          </cell>
          <cell r="G119">
            <v>14</v>
          </cell>
          <cell r="H119">
            <v>28.571428571428569</v>
          </cell>
          <cell r="I119">
            <v>5</v>
          </cell>
          <cell r="J119">
            <v>10.204081632653061</v>
          </cell>
        </row>
        <row r="120">
          <cell r="A120" t="str">
            <v>Pueblorrico</v>
          </cell>
          <cell r="B120">
            <v>87</v>
          </cell>
          <cell r="C120">
            <v>2</v>
          </cell>
          <cell r="D120">
            <v>2.2988505747126435</v>
          </cell>
          <cell r="E120">
            <v>27</v>
          </cell>
          <cell r="F120">
            <v>31.03448275862069</v>
          </cell>
          <cell r="G120">
            <v>21</v>
          </cell>
          <cell r="H120">
            <v>24.137931034482758</v>
          </cell>
          <cell r="I120">
            <v>19</v>
          </cell>
          <cell r="J120">
            <v>21.839080459770116</v>
          </cell>
        </row>
        <row r="121">
          <cell r="A121" t="str">
            <v>Salgar</v>
          </cell>
          <cell r="B121">
            <v>182</v>
          </cell>
          <cell r="C121">
            <v>1</v>
          </cell>
          <cell r="D121">
            <v>0.5494505494505495</v>
          </cell>
          <cell r="E121">
            <v>51</v>
          </cell>
          <cell r="F121">
            <v>28.021978021978022</v>
          </cell>
          <cell r="G121">
            <v>62</v>
          </cell>
          <cell r="H121">
            <v>34.065934065934066</v>
          </cell>
          <cell r="I121">
            <v>43</v>
          </cell>
          <cell r="J121">
            <v>23.626373626373624</v>
          </cell>
        </row>
        <row r="122">
          <cell r="A122" t="str">
            <v>Santa Bárbara</v>
          </cell>
          <cell r="B122">
            <v>187</v>
          </cell>
          <cell r="C122">
            <v>3</v>
          </cell>
          <cell r="D122">
            <v>1.6042780748663104</v>
          </cell>
          <cell r="E122">
            <v>54</v>
          </cell>
          <cell r="F122">
            <v>28.877005347593581</v>
          </cell>
          <cell r="G122">
            <v>53</v>
          </cell>
          <cell r="H122">
            <v>28.342245989304814</v>
          </cell>
          <cell r="I122">
            <v>31</v>
          </cell>
          <cell r="J122">
            <v>16.577540106951872</v>
          </cell>
        </row>
        <row r="123">
          <cell r="A123" t="str">
            <v>Támesis</v>
          </cell>
          <cell r="B123">
            <v>118</v>
          </cell>
          <cell r="C123">
            <v>3</v>
          </cell>
          <cell r="D123">
            <v>2.5423728813559325</v>
          </cell>
          <cell r="E123">
            <v>29</v>
          </cell>
          <cell r="F123">
            <v>24.576271186440678</v>
          </cell>
          <cell r="G123">
            <v>32</v>
          </cell>
          <cell r="H123">
            <v>27.118644067796609</v>
          </cell>
          <cell r="I123">
            <v>22</v>
          </cell>
          <cell r="J123">
            <v>18.64406779661017</v>
          </cell>
        </row>
        <row r="124">
          <cell r="A124" t="str">
            <v>Tarso</v>
          </cell>
          <cell r="B124">
            <v>62</v>
          </cell>
          <cell r="C124">
            <v>1</v>
          </cell>
          <cell r="D124">
            <v>1.6129032258064515</v>
          </cell>
          <cell r="E124">
            <v>14</v>
          </cell>
          <cell r="F124">
            <v>22.58064516129032</v>
          </cell>
          <cell r="G124">
            <v>15</v>
          </cell>
          <cell r="H124">
            <v>24.193548387096776</v>
          </cell>
          <cell r="I124">
            <v>10</v>
          </cell>
          <cell r="J124">
            <v>16.129032258064516</v>
          </cell>
        </row>
        <row r="125">
          <cell r="A125" t="str">
            <v>Titiribí</v>
          </cell>
          <cell r="B125">
            <v>70</v>
          </cell>
          <cell r="C125">
            <v>1</v>
          </cell>
          <cell r="D125">
            <v>1.4285714285714286</v>
          </cell>
          <cell r="E125">
            <v>12</v>
          </cell>
          <cell r="F125">
            <v>17.142857142857142</v>
          </cell>
          <cell r="G125">
            <v>25</v>
          </cell>
          <cell r="H125">
            <v>35.714285714285715</v>
          </cell>
          <cell r="I125">
            <v>19</v>
          </cell>
          <cell r="J125">
            <v>27.142857142857142</v>
          </cell>
        </row>
        <row r="126">
          <cell r="A126" t="str">
            <v>Urrao</v>
          </cell>
          <cell r="B126">
            <v>490</v>
          </cell>
          <cell r="C126">
            <v>16</v>
          </cell>
          <cell r="D126">
            <v>3.2653061224489797</v>
          </cell>
          <cell r="E126">
            <v>118</v>
          </cell>
          <cell r="F126">
            <v>24.081632653061224</v>
          </cell>
          <cell r="G126">
            <v>152</v>
          </cell>
          <cell r="H126">
            <v>31.020408163265305</v>
          </cell>
          <cell r="I126">
            <v>97</v>
          </cell>
          <cell r="J126">
            <v>19.795918367346939</v>
          </cell>
        </row>
        <row r="127">
          <cell r="A127" t="str">
            <v>Valparaíso</v>
          </cell>
          <cell r="B127">
            <v>59</v>
          </cell>
          <cell r="C127">
            <v>4</v>
          </cell>
          <cell r="D127">
            <v>6.7796610169491522</v>
          </cell>
          <cell r="E127">
            <v>15</v>
          </cell>
          <cell r="F127">
            <v>25.423728813559322</v>
          </cell>
          <cell r="G127">
            <v>14</v>
          </cell>
          <cell r="H127">
            <v>23.728813559322035</v>
          </cell>
          <cell r="I127">
            <v>10</v>
          </cell>
          <cell r="J127">
            <v>16.949152542372879</v>
          </cell>
        </row>
        <row r="128">
          <cell r="A128" t="str">
            <v>Venecia</v>
          </cell>
          <cell r="B128">
            <v>80</v>
          </cell>
          <cell r="C128">
            <v>0</v>
          </cell>
          <cell r="D128">
            <v>0</v>
          </cell>
          <cell r="E128">
            <v>27</v>
          </cell>
          <cell r="F128">
            <v>33.75</v>
          </cell>
          <cell r="G128">
            <v>22</v>
          </cell>
          <cell r="H128">
            <v>27.500000000000004</v>
          </cell>
          <cell r="I128">
            <v>16</v>
          </cell>
          <cell r="J128">
            <v>20</v>
          </cell>
        </row>
        <row r="129">
          <cell r="A129" t="str">
            <v>VALLE DE ABURRA</v>
          </cell>
          <cell r="B129">
            <v>45302</v>
          </cell>
          <cell r="C129">
            <v>297</v>
          </cell>
          <cell r="D129">
            <v>0.65560019425190941</v>
          </cell>
          <cell r="E129">
            <v>6917</v>
          </cell>
          <cell r="F129">
            <v>15.268641561078979</v>
          </cell>
          <cell r="G129">
            <v>12986</v>
          </cell>
          <cell r="H129">
            <v>28.665401086044767</v>
          </cell>
          <cell r="I129">
            <v>11212</v>
          </cell>
          <cell r="J129">
            <v>24.749459185024943</v>
          </cell>
        </row>
        <row r="130">
          <cell r="A130" t="str">
            <v>Barbosa</v>
          </cell>
          <cell r="B130">
            <v>533</v>
          </cell>
          <cell r="C130">
            <v>6</v>
          </cell>
          <cell r="D130">
            <v>1.125703564727955</v>
          </cell>
          <cell r="E130">
            <v>98</v>
          </cell>
          <cell r="F130">
            <v>18.386491557223263</v>
          </cell>
          <cell r="G130">
            <v>184</v>
          </cell>
          <cell r="H130">
            <v>34.521575984990619</v>
          </cell>
          <cell r="I130">
            <v>130</v>
          </cell>
          <cell r="J130">
            <v>24.390243902439025</v>
          </cell>
        </row>
        <row r="131">
          <cell r="A131" t="str">
            <v>Bello</v>
          </cell>
          <cell r="B131">
            <v>5524</v>
          </cell>
          <cell r="C131">
            <v>29</v>
          </cell>
          <cell r="D131">
            <v>0.52498189717595944</v>
          </cell>
          <cell r="E131">
            <v>862</v>
          </cell>
          <cell r="F131">
            <v>15.60463432295438</v>
          </cell>
          <cell r="G131">
            <v>1638</v>
          </cell>
          <cell r="H131">
            <v>29.652425778421431</v>
          </cell>
          <cell r="I131">
            <v>1477</v>
          </cell>
          <cell r="J131">
            <v>26.737871107892829</v>
          </cell>
        </row>
        <row r="132">
          <cell r="A132" t="str">
            <v>Caldas</v>
          </cell>
          <cell r="B132">
            <v>917</v>
          </cell>
          <cell r="C132">
            <v>8</v>
          </cell>
          <cell r="D132">
            <v>0.87241003271537632</v>
          </cell>
          <cell r="E132">
            <v>160</v>
          </cell>
          <cell r="F132">
            <v>17.448200654307524</v>
          </cell>
          <cell r="G132">
            <v>288</v>
          </cell>
          <cell r="H132">
            <v>31.406761177753545</v>
          </cell>
          <cell r="I132">
            <v>242</v>
          </cell>
          <cell r="J132">
            <v>26.390403489640128</v>
          </cell>
        </row>
        <row r="133">
          <cell r="A133" t="str">
            <v>Copacabana</v>
          </cell>
          <cell r="B133">
            <v>718</v>
          </cell>
          <cell r="C133">
            <v>2</v>
          </cell>
          <cell r="D133">
            <v>0.2785515320334262</v>
          </cell>
          <cell r="E133">
            <v>109</v>
          </cell>
          <cell r="F133">
            <v>15.181058495821729</v>
          </cell>
          <cell r="G133">
            <v>210</v>
          </cell>
          <cell r="H133">
            <v>29.247910863509752</v>
          </cell>
          <cell r="I133">
            <v>176</v>
          </cell>
          <cell r="J133">
            <v>24.512534818941504</v>
          </cell>
        </row>
        <row r="134">
          <cell r="A134" t="str">
            <v>Envigado</v>
          </cell>
          <cell r="B134">
            <v>1748</v>
          </cell>
          <cell r="C134">
            <v>1</v>
          </cell>
          <cell r="D134">
            <v>5.7208237986270026E-2</v>
          </cell>
          <cell r="E134">
            <v>93</v>
          </cell>
          <cell r="F134">
            <v>5.3203661327231124</v>
          </cell>
          <cell r="G134">
            <v>305</v>
          </cell>
          <cell r="H134">
            <v>17.448512585812356</v>
          </cell>
          <cell r="I134">
            <v>398</v>
          </cell>
          <cell r="J134">
            <v>22.768878718535468</v>
          </cell>
        </row>
        <row r="135">
          <cell r="A135" t="str">
            <v>Girardota</v>
          </cell>
          <cell r="B135">
            <v>465</v>
          </cell>
          <cell r="C135">
            <v>2</v>
          </cell>
          <cell r="D135">
            <v>0.43010752688172044</v>
          </cell>
          <cell r="E135">
            <v>74</v>
          </cell>
          <cell r="F135">
            <v>15.913978494623656</v>
          </cell>
          <cell r="G135">
            <v>130</v>
          </cell>
          <cell r="H135">
            <v>27.956989247311824</v>
          </cell>
          <cell r="I135">
            <v>126</v>
          </cell>
          <cell r="J135">
            <v>27.096774193548391</v>
          </cell>
        </row>
        <row r="136">
          <cell r="A136" t="str">
            <v>Itagüí</v>
          </cell>
          <cell r="B136">
            <v>2877</v>
          </cell>
          <cell r="C136">
            <v>17</v>
          </cell>
          <cell r="D136">
            <v>0.59089329162321858</v>
          </cell>
          <cell r="E136">
            <v>404</v>
          </cell>
          <cell r="F136">
            <v>14.042405283281195</v>
          </cell>
          <cell r="G136">
            <v>790</v>
          </cell>
          <cell r="H136">
            <v>27.459158846020159</v>
          </cell>
          <cell r="I136">
            <v>774</v>
          </cell>
          <cell r="J136">
            <v>26.903023983315954</v>
          </cell>
        </row>
        <row r="137">
          <cell r="A137" t="str">
            <v>La Estrella</v>
          </cell>
          <cell r="B137">
            <v>598</v>
          </cell>
          <cell r="C137">
            <v>2</v>
          </cell>
          <cell r="D137">
            <v>0.33444816053511706</v>
          </cell>
          <cell r="E137">
            <v>78</v>
          </cell>
          <cell r="F137">
            <v>13.043478260869565</v>
          </cell>
          <cell r="G137">
            <v>167</v>
          </cell>
          <cell r="H137">
            <v>27.926421404682273</v>
          </cell>
          <cell r="I137">
            <v>158</v>
          </cell>
          <cell r="J137">
            <v>26.421404682274247</v>
          </cell>
        </row>
        <row r="138">
          <cell r="A138" t="str">
            <v>Medellín</v>
          </cell>
          <cell r="B138">
            <v>31016</v>
          </cell>
          <cell r="C138">
            <v>229</v>
          </cell>
          <cell r="D138">
            <v>0.73832860459117877</v>
          </cell>
          <cell r="E138">
            <v>4985</v>
          </cell>
          <cell r="F138">
            <v>16.072349754965177</v>
          </cell>
          <cell r="G138">
            <v>9113</v>
          </cell>
          <cell r="H138">
            <v>29.38160949187516</v>
          </cell>
          <cell r="I138">
            <v>7486</v>
          </cell>
          <cell r="J138">
            <v>24.135929842661852</v>
          </cell>
        </row>
        <row r="139">
          <cell r="A139" t="str">
            <v>Sabaneta</v>
          </cell>
          <cell r="B139">
            <v>908</v>
          </cell>
          <cell r="C139">
            <v>1</v>
          </cell>
          <cell r="D139">
            <v>0.11013215859030838</v>
          </cell>
          <cell r="E139">
            <v>54</v>
          </cell>
          <cell r="F139">
            <v>5.9471365638766516</v>
          </cell>
          <cell r="G139">
            <v>161</v>
          </cell>
          <cell r="H139">
            <v>17.731277533039645</v>
          </cell>
          <cell r="I139">
            <v>245</v>
          </cell>
          <cell r="J139">
            <v>26.982378854625548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1.COBERTURA  DANE"/>
      <sheetName val="Hoja1"/>
      <sheetName val="2.TOTAL EPS"/>
      <sheetName val="2A.TENDENCIA EPS "/>
      <sheetName val="3A. Afiliados_ Mpio_RS"/>
      <sheetName val="3B. Afiliados_ Mpio_RC "/>
      <sheetName val="3C. Afiliados_ Suspendidos_RC"/>
      <sheetName val="4. Tendencia RS"/>
      <sheetName val="5A. Tendencia RC"/>
      <sheetName val="5B. Tendencia REX"/>
      <sheetName val="5C. Tendencia RC+REX"/>
      <sheetName val="6. Tendencia_Subregiones"/>
      <sheetName val="7. Tendencia_Valores_Años"/>
      <sheetName val="8. %Cobertura_años "/>
      <sheetName val="9. Cobertura_Meses"/>
      <sheetName val="9. GENERO-ZONA"/>
      <sheetName val="10. RS_GRUPOS_EDAD"/>
      <sheetName val="11. RC_GRUPOS_EDAD"/>
      <sheetName val="TD"/>
      <sheetName val="DATOS TD"/>
      <sheetName val="12. TIPO_POBLACION_RS"/>
      <sheetName val="13. Cobertura Nacional"/>
      <sheetName val="A. Codigos_Municipio"/>
      <sheetName val="B. NUEVOS CODIGO EPS"/>
    </sheetNames>
    <sheetDataSet>
      <sheetData sheetId="0"/>
      <sheetData sheetId="1">
        <row r="7">
          <cell r="B7" t="str">
            <v>Caracolí</v>
          </cell>
          <cell r="C7">
            <v>4537</v>
          </cell>
          <cell r="D7">
            <v>3025</v>
          </cell>
          <cell r="E7">
            <v>66.674013665417675</v>
          </cell>
          <cell r="F7">
            <v>803</v>
          </cell>
          <cell r="G7">
            <v>17.698919991183601</v>
          </cell>
        </row>
        <row r="8">
          <cell r="B8" t="str">
            <v>MACEO</v>
          </cell>
          <cell r="C8">
            <v>8218</v>
          </cell>
          <cell r="D8">
            <v>5797</v>
          </cell>
          <cell r="E8">
            <v>70.540277439766356</v>
          </cell>
          <cell r="F8">
            <v>1765</v>
          </cell>
          <cell r="G8">
            <v>21.477245071793625</v>
          </cell>
        </row>
        <row r="9">
          <cell r="B9" t="str">
            <v>PUERTO BERRIO</v>
          </cell>
          <cell r="C9">
            <v>40048</v>
          </cell>
          <cell r="D9">
            <v>25879</v>
          </cell>
          <cell r="E9">
            <v>64.619956052736711</v>
          </cell>
          <cell r="F9">
            <v>16204</v>
          </cell>
          <cell r="G9">
            <v>40.461446264482618</v>
          </cell>
        </row>
        <row r="10">
          <cell r="B10" t="str">
            <v>PUERTO NARE</v>
          </cell>
          <cell r="C10">
            <v>14384</v>
          </cell>
          <cell r="D10">
            <v>7050</v>
          </cell>
          <cell r="E10">
            <v>49.012791991101224</v>
          </cell>
          <cell r="F10">
            <v>2820</v>
          </cell>
          <cell r="G10">
            <v>19.605116796440488</v>
          </cell>
        </row>
        <row r="11">
          <cell r="B11" t="str">
            <v>PUERTO TRIUNFO</v>
          </cell>
          <cell r="C11">
            <v>18550</v>
          </cell>
          <cell r="D11">
            <v>9018</v>
          </cell>
          <cell r="E11">
            <v>48.614555256064691</v>
          </cell>
          <cell r="F11">
            <v>3822</v>
          </cell>
          <cell r="G11">
            <v>20.60377358490566</v>
          </cell>
        </row>
        <row r="12">
          <cell r="B12" t="str">
            <v>YONDO</v>
          </cell>
          <cell r="C12">
            <v>19624</v>
          </cell>
          <cell r="D12">
            <v>10009</v>
          </cell>
          <cell r="E12">
            <v>51.003872808805539</v>
          </cell>
          <cell r="F12">
            <v>1007</v>
          </cell>
          <cell r="G12">
            <v>5.1314716673461067</v>
          </cell>
        </row>
        <row r="13">
          <cell r="B13" t="str">
            <v>TOTAL BAJO CAUCA</v>
          </cell>
          <cell r="C13">
            <v>255064</v>
          </cell>
          <cell r="D13">
            <v>216234</v>
          </cell>
          <cell r="E13">
            <v>84.776369852272367</v>
          </cell>
          <cell r="F13">
            <v>40486</v>
          </cell>
          <cell r="G13">
            <v>15.872878963711068</v>
          </cell>
        </row>
        <row r="14">
          <cell r="B14" t="str">
            <v>CACERES</v>
          </cell>
          <cell r="C14">
            <v>29716</v>
          </cell>
          <cell r="D14">
            <v>22723</v>
          </cell>
          <cell r="E14">
            <v>76.467223044824337</v>
          </cell>
          <cell r="F14">
            <v>1358</v>
          </cell>
          <cell r="G14">
            <v>4.5699286579620404</v>
          </cell>
        </row>
        <row r="15">
          <cell r="B15" t="str">
            <v>CAUCASIA</v>
          </cell>
          <cell r="C15">
            <v>93044</v>
          </cell>
          <cell r="D15">
            <v>72749</v>
          </cell>
          <cell r="E15">
            <v>78.187739134173086</v>
          </cell>
          <cell r="F15">
            <v>24892</v>
          </cell>
          <cell r="G15">
            <v>26.752934095696663</v>
          </cell>
        </row>
        <row r="16">
          <cell r="B16" t="str">
            <v>EL BAGRE</v>
          </cell>
          <cell r="C16">
            <v>52925</v>
          </cell>
          <cell r="D16">
            <v>46139</v>
          </cell>
          <cell r="E16">
            <v>87.178082191780831</v>
          </cell>
          <cell r="F16">
            <v>9184</v>
          </cell>
          <cell r="G16">
            <v>17.352857817666507</v>
          </cell>
        </row>
        <row r="17">
          <cell r="B17" t="str">
            <v>Nechí</v>
          </cell>
          <cell r="C17">
            <v>26652</v>
          </cell>
          <cell r="D17">
            <v>24248</v>
          </cell>
          <cell r="E17">
            <v>90.980039021461806</v>
          </cell>
          <cell r="F17">
            <v>1118</v>
          </cell>
          <cell r="G17">
            <v>4.194807143929161</v>
          </cell>
        </row>
        <row r="18">
          <cell r="B18" t="str">
            <v>TARAZA</v>
          </cell>
          <cell r="C18">
            <v>27517</v>
          </cell>
          <cell r="D18">
            <v>27555</v>
          </cell>
          <cell r="E18">
            <v>100.13809644946761</v>
          </cell>
          <cell r="F18">
            <v>2012</v>
          </cell>
          <cell r="G18">
            <v>7.3118435876003929</v>
          </cell>
        </row>
        <row r="19">
          <cell r="B19" t="str">
            <v>ZARAGOZA</v>
          </cell>
          <cell r="C19">
            <v>25210</v>
          </cell>
          <cell r="D19">
            <v>22820</v>
          </cell>
          <cell r="E19">
            <v>90.519635065450217</v>
          </cell>
          <cell r="F19">
            <v>1922</v>
          </cell>
          <cell r="G19">
            <v>7.623958746529155</v>
          </cell>
        </row>
        <row r="20">
          <cell r="B20" t="str">
            <v>TOTAL URABA</v>
          </cell>
          <cell r="C20">
            <v>514423</v>
          </cell>
          <cell r="D20">
            <v>360360</v>
          </cell>
          <cell r="E20">
            <v>70.051300194586943</v>
          </cell>
          <cell r="F20">
            <v>197645</v>
          </cell>
          <cell r="G20">
            <v>38.420716025527632</v>
          </cell>
        </row>
        <row r="21">
          <cell r="B21" t="str">
            <v>APARTADO</v>
          </cell>
          <cell r="C21">
            <v>124647</v>
          </cell>
          <cell r="D21">
            <v>51049</v>
          </cell>
          <cell r="E21">
            <v>40.95485651479779</v>
          </cell>
          <cell r="F21">
            <v>88062</v>
          </cell>
          <cell r="G21">
            <v>70.649113095381352</v>
          </cell>
        </row>
        <row r="22">
          <cell r="B22" t="str">
            <v>ARBOLETES</v>
          </cell>
          <cell r="C22">
            <v>29942</v>
          </cell>
          <cell r="D22">
            <v>26099</v>
          </cell>
          <cell r="E22">
            <v>87.165186026317542</v>
          </cell>
          <cell r="F22">
            <v>3541</v>
          </cell>
          <cell r="G22">
            <v>11.826197314808629</v>
          </cell>
        </row>
        <row r="23">
          <cell r="B23" t="str">
            <v>CAREPA</v>
          </cell>
          <cell r="C23">
            <v>49659</v>
          </cell>
          <cell r="D23">
            <v>26056</v>
          </cell>
          <cell r="E23">
            <v>52.469844338387809</v>
          </cell>
          <cell r="F23">
            <v>25829</v>
          </cell>
          <cell r="G23">
            <v>52.01272679675386</v>
          </cell>
        </row>
        <row r="24">
          <cell r="B24" t="str">
            <v>CHIGORODO</v>
          </cell>
          <cell r="C24">
            <v>58684</v>
          </cell>
          <cell r="D24">
            <v>35736</v>
          </cell>
          <cell r="E24">
            <v>60.895644468679713</v>
          </cell>
          <cell r="F24">
            <v>30767</v>
          </cell>
          <cell r="G24">
            <v>52.428259832322269</v>
          </cell>
        </row>
        <row r="25">
          <cell r="B25" t="str">
            <v>Murindó</v>
          </cell>
          <cell r="C25">
            <v>5088</v>
          </cell>
          <cell r="D25">
            <v>4502</v>
          </cell>
          <cell r="E25">
            <v>88.482704402515722</v>
          </cell>
          <cell r="F25">
            <v>291</v>
          </cell>
          <cell r="G25">
            <v>5.7193396226415096</v>
          </cell>
        </row>
        <row r="26">
          <cell r="B26" t="str">
            <v>Mutatá</v>
          </cell>
          <cell r="C26">
            <v>14196</v>
          </cell>
          <cell r="D26">
            <v>18883</v>
          </cell>
          <cell r="E26">
            <v>133.01634263172727</v>
          </cell>
          <cell r="F26">
            <v>2381</v>
          </cell>
          <cell r="G26">
            <v>16.772330233868697</v>
          </cell>
        </row>
        <row r="27">
          <cell r="B27" t="str">
            <v>Necoclí</v>
          </cell>
          <cell r="C27">
            <v>43257</v>
          </cell>
          <cell r="D27">
            <v>46892</v>
          </cell>
          <cell r="E27">
            <v>108.40326421157269</v>
          </cell>
          <cell r="F27">
            <v>4667</v>
          </cell>
          <cell r="G27">
            <v>10.789005247705575</v>
          </cell>
        </row>
        <row r="28">
          <cell r="B28" t="str">
            <v>SAN JUAN DE URABA</v>
          </cell>
          <cell r="C28">
            <v>20549</v>
          </cell>
          <cell r="D28">
            <v>20451</v>
          </cell>
          <cell r="E28">
            <v>99.523091147987742</v>
          </cell>
          <cell r="F28">
            <v>1069</v>
          </cell>
          <cell r="G28">
            <v>5.2021996204194849</v>
          </cell>
        </row>
        <row r="29">
          <cell r="B29" t="str">
            <v>SAN PEDRO DE URABA</v>
          </cell>
          <cell r="C29">
            <v>31571</v>
          </cell>
          <cell r="D29">
            <v>30385</v>
          </cell>
          <cell r="E29">
            <v>96.243387919293028</v>
          </cell>
          <cell r="F29">
            <v>2282</v>
          </cell>
          <cell r="G29">
            <v>7.2281524183586203</v>
          </cell>
        </row>
        <row r="30">
          <cell r="B30" t="str">
            <v>TURBO</v>
          </cell>
          <cell r="C30">
            <v>127565</v>
          </cell>
          <cell r="D30">
            <v>93338</v>
          </cell>
          <cell r="E30">
            <v>73.168972680594209</v>
          </cell>
          <cell r="F30">
            <v>38523</v>
          </cell>
          <cell r="G30">
            <v>30.198722220044683</v>
          </cell>
        </row>
        <row r="31">
          <cell r="B31" t="str">
            <v>Vigía del Fuerte</v>
          </cell>
          <cell r="C31">
            <v>9265</v>
          </cell>
          <cell r="D31">
            <v>6969</v>
          </cell>
          <cell r="E31">
            <v>75.218564490016192</v>
          </cell>
          <cell r="F31">
            <v>233</v>
          </cell>
          <cell r="G31">
            <v>2.5148407987048031</v>
          </cell>
        </row>
        <row r="32">
          <cell r="B32" t="str">
            <v>TOTAL  NORDESTE</v>
          </cell>
          <cell r="C32">
            <v>199335</v>
          </cell>
          <cell r="D32">
            <v>129469</v>
          </cell>
          <cell r="E32">
            <v>64.950460280432438</v>
          </cell>
          <cell r="F32">
            <v>38806</v>
          </cell>
          <cell r="G32">
            <v>19.467730202924724</v>
          </cell>
        </row>
        <row r="33">
          <cell r="B33" t="str">
            <v>AMALFI</v>
          </cell>
          <cell r="C33">
            <v>26552</v>
          </cell>
          <cell r="D33">
            <v>16851</v>
          </cell>
          <cell r="E33">
            <v>63.464145827056342</v>
          </cell>
          <cell r="F33">
            <v>3806</v>
          </cell>
          <cell r="G33">
            <v>14.334136788189214</v>
          </cell>
        </row>
        <row r="34">
          <cell r="B34" t="str">
            <v>ANORI</v>
          </cell>
          <cell r="C34">
            <v>18737</v>
          </cell>
          <cell r="D34">
            <v>14124</v>
          </cell>
          <cell r="E34">
            <v>75.380263649463629</v>
          </cell>
          <cell r="F34">
            <v>1702</v>
          </cell>
          <cell r="G34">
            <v>9.0836313177136141</v>
          </cell>
        </row>
        <row r="35">
          <cell r="B35" t="str">
            <v>CISNEROS</v>
          </cell>
          <cell r="C35">
            <v>9844</v>
          </cell>
          <cell r="D35">
            <v>6150</v>
          </cell>
          <cell r="E35">
            <v>62.474603819585539</v>
          </cell>
          <cell r="F35">
            <v>3172</v>
          </cell>
          <cell r="G35">
            <v>32.22267370987403</v>
          </cell>
        </row>
        <row r="36">
          <cell r="B36" t="str">
            <v>REMEDIOS</v>
          </cell>
          <cell r="C36">
            <v>29061</v>
          </cell>
          <cell r="D36">
            <v>19886</v>
          </cell>
          <cell r="E36">
            <v>68.428478028973544</v>
          </cell>
          <cell r="F36">
            <v>4936</v>
          </cell>
          <cell r="G36">
            <v>16.984962664739687</v>
          </cell>
        </row>
        <row r="37">
          <cell r="B37" t="str">
            <v>SAN ROQUE</v>
          </cell>
          <cell r="C37">
            <v>21533</v>
          </cell>
          <cell r="D37">
            <v>13243</v>
          </cell>
          <cell r="E37">
            <v>61.500952027121158</v>
          </cell>
          <cell r="F37">
            <v>3389</v>
          </cell>
          <cell r="G37">
            <v>15.738633724980264</v>
          </cell>
        </row>
        <row r="38">
          <cell r="B38" t="str">
            <v>SANTO DOMINGO</v>
          </cell>
          <cell r="C38">
            <v>12326</v>
          </cell>
          <cell r="D38">
            <v>6124</v>
          </cell>
          <cell r="E38">
            <v>49.683595651468444</v>
          </cell>
          <cell r="F38">
            <v>1483</v>
          </cell>
          <cell r="G38">
            <v>12.031478176212882</v>
          </cell>
        </row>
        <row r="39">
          <cell r="B39" t="str">
            <v>SEGOVIA</v>
          </cell>
          <cell r="C39">
            <v>38692</v>
          </cell>
          <cell r="D39">
            <v>23012</v>
          </cell>
          <cell r="E39">
            <v>59.47482683758917</v>
          </cell>
          <cell r="F39">
            <v>14099</v>
          </cell>
          <cell r="G39">
            <v>36.439057169440716</v>
          </cell>
        </row>
        <row r="40">
          <cell r="B40" t="str">
            <v>Vegachí</v>
          </cell>
          <cell r="C40">
            <v>11910</v>
          </cell>
          <cell r="D40">
            <v>10352</v>
          </cell>
          <cell r="E40">
            <v>86.918555835432414</v>
          </cell>
          <cell r="F40">
            <v>2217</v>
          </cell>
          <cell r="G40">
            <v>18.614609571788414</v>
          </cell>
        </row>
        <row r="41">
          <cell r="B41" t="str">
            <v>YALI</v>
          </cell>
          <cell r="C41">
            <v>7630</v>
          </cell>
          <cell r="D41">
            <v>5194</v>
          </cell>
          <cell r="E41">
            <v>68.073394495412842</v>
          </cell>
          <cell r="F41">
            <v>849</v>
          </cell>
          <cell r="G41">
            <v>11.127129750982961</v>
          </cell>
        </row>
        <row r="42">
          <cell r="B42" t="str">
            <v>Yolombó</v>
          </cell>
          <cell r="C42">
            <v>23050</v>
          </cell>
          <cell r="D42">
            <v>14533</v>
          </cell>
          <cell r="E42">
            <v>63.049891540130155</v>
          </cell>
          <cell r="F42">
            <v>3153</v>
          </cell>
          <cell r="G42">
            <v>13.678958785249456</v>
          </cell>
        </row>
        <row r="43">
          <cell r="B43" t="str">
            <v>TOTAL  OCCIDENTE</v>
          </cell>
          <cell r="C43">
            <v>210371</v>
          </cell>
          <cell r="D43">
            <v>142864</v>
          </cell>
          <cell r="E43">
            <v>67.910500972092152</v>
          </cell>
          <cell r="F43">
            <v>35923</v>
          </cell>
          <cell r="G43">
            <v>17.076022835847144</v>
          </cell>
        </row>
        <row r="44">
          <cell r="B44" t="str">
            <v>ABRIAQUI</v>
          </cell>
          <cell r="C44">
            <v>2710</v>
          </cell>
          <cell r="D44">
            <v>1393</v>
          </cell>
          <cell r="E44">
            <v>51.402214022140228</v>
          </cell>
          <cell r="F44">
            <v>280</v>
          </cell>
          <cell r="G44">
            <v>10.332103321033211</v>
          </cell>
        </row>
        <row r="45">
          <cell r="B45" t="str">
            <v>Santa Fe de Antioquia</v>
          </cell>
          <cell r="C45">
            <v>26598</v>
          </cell>
          <cell r="D45">
            <v>16621</v>
          </cell>
          <cell r="E45">
            <v>62.489660876757647</v>
          </cell>
          <cell r="F45">
            <v>8765</v>
          </cell>
          <cell r="G45">
            <v>32.953605534250698</v>
          </cell>
        </row>
        <row r="46">
          <cell r="B46" t="str">
            <v>ANZA</v>
          </cell>
          <cell r="C46">
            <v>7085</v>
          </cell>
          <cell r="D46">
            <v>5365</v>
          </cell>
          <cell r="E46">
            <v>75.723359209597746</v>
          </cell>
          <cell r="F46">
            <v>1187</v>
          </cell>
          <cell r="G46">
            <v>16.753705010585744</v>
          </cell>
        </row>
        <row r="47">
          <cell r="B47" t="str">
            <v>ARMENIA</v>
          </cell>
          <cell r="C47">
            <v>5085</v>
          </cell>
          <cell r="D47">
            <v>2690</v>
          </cell>
          <cell r="E47">
            <v>52.900688298918382</v>
          </cell>
          <cell r="F47">
            <v>891</v>
          </cell>
          <cell r="G47">
            <v>17.522123893805311</v>
          </cell>
        </row>
        <row r="48">
          <cell r="B48" t="str">
            <v>BURITICA</v>
          </cell>
          <cell r="C48">
            <v>9502</v>
          </cell>
          <cell r="D48">
            <v>5402</v>
          </cell>
          <cell r="E48">
            <v>56.851189223321406</v>
          </cell>
          <cell r="F48">
            <v>2084</v>
          </cell>
          <cell r="G48">
            <v>21.932224794780048</v>
          </cell>
        </row>
        <row r="49">
          <cell r="B49" t="str">
            <v>CAICEDO</v>
          </cell>
          <cell r="C49">
            <v>8420</v>
          </cell>
          <cell r="D49">
            <v>6495</v>
          </cell>
          <cell r="E49">
            <v>77.137767220902603</v>
          </cell>
          <cell r="F49">
            <v>597</v>
          </cell>
          <cell r="G49">
            <v>7.0902612826603333</v>
          </cell>
        </row>
        <row r="50">
          <cell r="B50" t="str">
            <v>CAÑASGORDAS</v>
          </cell>
          <cell r="C50">
            <v>15490</v>
          </cell>
          <cell r="D50">
            <v>10832</v>
          </cell>
          <cell r="E50">
            <v>69.928986442866375</v>
          </cell>
          <cell r="F50">
            <v>2207</v>
          </cell>
          <cell r="G50">
            <v>14.247901872175598</v>
          </cell>
        </row>
        <row r="51">
          <cell r="B51" t="str">
            <v>DABEIBA</v>
          </cell>
          <cell r="C51">
            <v>23255</v>
          </cell>
          <cell r="D51">
            <v>19846</v>
          </cell>
          <cell r="E51">
            <v>85.340786927542467</v>
          </cell>
          <cell r="F51">
            <v>2466</v>
          </cell>
          <cell r="G51">
            <v>10.60417114599011</v>
          </cell>
        </row>
        <row r="52">
          <cell r="B52" t="str">
            <v>EBEJICO</v>
          </cell>
          <cell r="C52">
            <v>12108</v>
          </cell>
          <cell r="D52">
            <v>6735</v>
          </cell>
          <cell r="E52">
            <v>55.62438057482656</v>
          </cell>
          <cell r="F52">
            <v>1871</v>
          </cell>
          <cell r="G52">
            <v>15.452593326726133</v>
          </cell>
        </row>
        <row r="53">
          <cell r="B53" t="str">
            <v>FRONTINO</v>
          </cell>
          <cell r="C53">
            <v>20657</v>
          </cell>
          <cell r="D53">
            <v>18471</v>
          </cell>
          <cell r="E53">
            <v>89.417630827322455</v>
          </cell>
          <cell r="F53">
            <v>2706</v>
          </cell>
          <cell r="G53">
            <v>13.099675654741736</v>
          </cell>
        </row>
        <row r="54">
          <cell r="B54" t="str">
            <v>GIRALDO</v>
          </cell>
          <cell r="C54">
            <v>5652</v>
          </cell>
          <cell r="D54">
            <v>3444</v>
          </cell>
          <cell r="E54">
            <v>60.93418259023354</v>
          </cell>
          <cell r="F54">
            <v>896</v>
          </cell>
          <cell r="G54">
            <v>15.852795470629866</v>
          </cell>
        </row>
        <row r="55">
          <cell r="B55" t="str">
            <v>HELICONIA</v>
          </cell>
          <cell r="C55">
            <v>5400</v>
          </cell>
          <cell r="D55">
            <v>3365</v>
          </cell>
          <cell r="E55">
            <v>62.31481481481481</v>
          </cell>
          <cell r="F55">
            <v>823</v>
          </cell>
          <cell r="G55">
            <v>15.24074074074074</v>
          </cell>
        </row>
        <row r="56">
          <cell r="B56" t="str">
            <v>LIBORINA</v>
          </cell>
          <cell r="C56">
            <v>10040</v>
          </cell>
          <cell r="D56">
            <v>7413</v>
          </cell>
          <cell r="E56">
            <v>73.834661354581669</v>
          </cell>
          <cell r="F56">
            <v>1127</v>
          </cell>
          <cell r="G56">
            <v>11.225099601593627</v>
          </cell>
        </row>
        <row r="57">
          <cell r="B57" t="str">
            <v>OLAYA</v>
          </cell>
          <cell r="C57">
            <v>3150</v>
          </cell>
          <cell r="D57">
            <v>1696</v>
          </cell>
          <cell r="E57">
            <v>53.841269841269849</v>
          </cell>
          <cell r="F57">
            <v>223</v>
          </cell>
          <cell r="G57">
            <v>7.07936507936508</v>
          </cell>
        </row>
        <row r="58">
          <cell r="B58" t="str">
            <v>PEQUE</v>
          </cell>
          <cell r="C58">
            <v>8186</v>
          </cell>
          <cell r="D58">
            <v>6505</v>
          </cell>
          <cell r="E58">
            <v>79.464940141705355</v>
          </cell>
          <cell r="F58">
            <v>547</v>
          </cell>
          <cell r="G58">
            <v>6.6821402394331795</v>
          </cell>
        </row>
        <row r="59">
          <cell r="B59" t="str">
            <v>SABANALARGA</v>
          </cell>
          <cell r="C59">
            <v>9155</v>
          </cell>
          <cell r="D59">
            <v>7117</v>
          </cell>
          <cell r="E59">
            <v>77.7389404696887</v>
          </cell>
          <cell r="F59">
            <v>720</v>
          </cell>
          <cell r="G59">
            <v>7.864554888039323</v>
          </cell>
        </row>
        <row r="60">
          <cell r="B60" t="str">
            <v>San Jerónimo</v>
          </cell>
          <cell r="C60">
            <v>15710</v>
          </cell>
          <cell r="D60">
            <v>6491</v>
          </cell>
          <cell r="E60">
            <v>41.317632081476766</v>
          </cell>
          <cell r="F60">
            <v>4883</v>
          </cell>
          <cell r="G60">
            <v>31.082113303628262</v>
          </cell>
        </row>
        <row r="61">
          <cell r="B61" t="str">
            <v>SOPETRAN</v>
          </cell>
          <cell r="C61">
            <v>15293</v>
          </cell>
          <cell r="D61">
            <v>7517</v>
          </cell>
          <cell r="E61">
            <v>49.153207349767868</v>
          </cell>
          <cell r="F61">
            <v>2847</v>
          </cell>
          <cell r="G61">
            <v>18.616360426338847</v>
          </cell>
        </row>
        <row r="62">
          <cell r="B62" t="str">
            <v>URAMITA</v>
          </cell>
          <cell r="C62">
            <v>6875</v>
          </cell>
          <cell r="D62">
            <v>5466</v>
          </cell>
          <cell r="E62">
            <v>79.50545454545454</v>
          </cell>
          <cell r="F62">
            <v>803</v>
          </cell>
          <cell r="G62">
            <v>11.68</v>
          </cell>
        </row>
        <row r="63">
          <cell r="B63" t="str">
            <v>TOTAL NORTE</v>
          </cell>
          <cell r="C63">
            <v>244995</v>
          </cell>
          <cell r="D63">
            <v>133773</v>
          </cell>
          <cell r="E63">
            <v>54.60233882324129</v>
          </cell>
          <cell r="F63">
            <v>85229</v>
          </cell>
          <cell r="G63">
            <v>34.788056899120392</v>
          </cell>
        </row>
        <row r="64">
          <cell r="B64" t="str">
            <v>ANGOSTURA</v>
          </cell>
          <cell r="C64">
            <v>11462</v>
          </cell>
          <cell r="D64">
            <v>8550</v>
          </cell>
          <cell r="E64">
            <v>74.594311638457512</v>
          </cell>
          <cell r="F64">
            <v>1020</v>
          </cell>
          <cell r="G64">
            <v>8.8989705112545803</v>
          </cell>
        </row>
        <row r="65">
          <cell r="B65" t="str">
            <v>BELMIRA</v>
          </cell>
          <cell r="C65">
            <v>6054</v>
          </cell>
          <cell r="D65">
            <v>2744</v>
          </cell>
          <cell r="E65">
            <v>45.325404691113313</v>
          </cell>
          <cell r="F65">
            <v>1140</v>
          </cell>
          <cell r="G65">
            <v>18.830525272547078</v>
          </cell>
        </row>
        <row r="66">
          <cell r="B66" t="str">
            <v>BRICEÑO</v>
          </cell>
          <cell r="C66">
            <v>8065</v>
          </cell>
          <cell r="D66">
            <v>5657</v>
          </cell>
          <cell r="E66">
            <v>70.142591444513329</v>
          </cell>
          <cell r="F66">
            <v>701</v>
          </cell>
          <cell r="G66">
            <v>8.6918784872907615</v>
          </cell>
        </row>
        <row r="67">
          <cell r="B67" t="str">
            <v>CAMPAMENTO</v>
          </cell>
          <cell r="C67">
            <v>9202</v>
          </cell>
          <cell r="D67">
            <v>6124</v>
          </cell>
          <cell r="E67">
            <v>66.550749836991969</v>
          </cell>
          <cell r="F67">
            <v>503</v>
          </cell>
          <cell r="G67">
            <v>5.4662029993479679</v>
          </cell>
        </row>
        <row r="68">
          <cell r="B68" t="str">
            <v>CAROLINA</v>
          </cell>
          <cell r="C68">
            <v>3954</v>
          </cell>
          <cell r="D68">
            <v>1573</v>
          </cell>
          <cell r="E68">
            <v>39.782498735457764</v>
          </cell>
          <cell r="F68">
            <v>1091</v>
          </cell>
          <cell r="G68">
            <v>27.592311583206879</v>
          </cell>
        </row>
        <row r="69">
          <cell r="B69" t="str">
            <v>Donmatias</v>
          </cell>
          <cell r="C69">
            <v>19332</v>
          </cell>
          <cell r="D69">
            <v>5897</v>
          </cell>
          <cell r="E69">
            <v>30.503827850196565</v>
          </cell>
          <cell r="F69">
            <v>13594</v>
          </cell>
          <cell r="G69">
            <v>70.318642665011382</v>
          </cell>
        </row>
        <row r="70">
          <cell r="B70" t="str">
            <v>ENTRERRIOS</v>
          </cell>
          <cell r="C70">
            <v>11465</v>
          </cell>
          <cell r="D70">
            <v>2186</v>
          </cell>
          <cell r="E70">
            <v>19.066724814653295</v>
          </cell>
          <cell r="F70">
            <v>6464</v>
          </cell>
          <cell r="G70">
            <v>56.380287832533796</v>
          </cell>
        </row>
        <row r="71">
          <cell r="B71" t="str">
            <v>Gomez Plata</v>
          </cell>
          <cell r="C71">
            <v>9828</v>
          </cell>
          <cell r="D71">
            <v>4784</v>
          </cell>
          <cell r="E71">
            <v>48.677248677248677</v>
          </cell>
          <cell r="F71">
            <v>2367</v>
          </cell>
          <cell r="G71">
            <v>24.084249084249084</v>
          </cell>
        </row>
        <row r="72">
          <cell r="B72" t="str">
            <v>GUADALUPE</v>
          </cell>
          <cell r="C72">
            <v>6607</v>
          </cell>
          <cell r="D72">
            <v>3921</v>
          </cell>
          <cell r="E72">
            <v>59.346148024822156</v>
          </cell>
          <cell r="F72">
            <v>1326</v>
          </cell>
          <cell r="G72">
            <v>20.069623126986532</v>
          </cell>
        </row>
        <row r="73">
          <cell r="B73" t="str">
            <v>ITUANGO</v>
          </cell>
          <cell r="C73">
            <v>27419</v>
          </cell>
          <cell r="D73">
            <v>18191</v>
          </cell>
          <cell r="E73">
            <v>66.344505634778812</v>
          </cell>
          <cell r="F73">
            <v>2239</v>
          </cell>
          <cell r="G73">
            <v>8.1658703818520006</v>
          </cell>
        </row>
        <row r="74">
          <cell r="B74" t="str">
            <v>SAN ANDRES DE CUERQUIA</v>
          </cell>
          <cell r="C74">
            <v>7240</v>
          </cell>
          <cell r="D74">
            <v>4305</v>
          </cell>
          <cell r="E74">
            <v>59.461325966850829</v>
          </cell>
          <cell r="F74">
            <v>1406</v>
          </cell>
          <cell r="G74">
            <v>19.41988950276243</v>
          </cell>
        </row>
        <row r="75">
          <cell r="B75" t="str">
            <v>SAN JOSE DE LA MONTAÑA</v>
          </cell>
          <cell r="C75">
            <v>3706</v>
          </cell>
          <cell r="D75">
            <v>1845</v>
          </cell>
          <cell r="E75">
            <v>49.784133837021052</v>
          </cell>
          <cell r="F75">
            <v>1197</v>
          </cell>
          <cell r="G75">
            <v>32.298974635725855</v>
          </cell>
        </row>
        <row r="76">
          <cell r="B76" t="str">
            <v>SAN PEDRO DE LOS MILAGROS</v>
          </cell>
          <cell r="C76">
            <v>22447</v>
          </cell>
          <cell r="D76">
            <v>9010</v>
          </cell>
          <cell r="E76">
            <v>40.138994074932057</v>
          </cell>
          <cell r="F76">
            <v>14604</v>
          </cell>
          <cell r="G76">
            <v>65.059918920122968</v>
          </cell>
        </row>
        <row r="77">
          <cell r="B77" t="str">
            <v>SANTA ROSA DE OSOS</v>
          </cell>
          <cell r="C77">
            <v>37143</v>
          </cell>
          <cell r="D77">
            <v>15460</v>
          </cell>
          <cell r="E77">
            <v>41.622916834935253</v>
          </cell>
          <cell r="F77">
            <v>20046</v>
          </cell>
          <cell r="G77">
            <v>53.969792423875298</v>
          </cell>
        </row>
        <row r="78">
          <cell r="B78" t="str">
            <v>TOLEDO</v>
          </cell>
          <cell r="C78">
            <v>5005</v>
          </cell>
          <cell r="D78">
            <v>3889</v>
          </cell>
          <cell r="E78">
            <v>77.702297702297713</v>
          </cell>
          <cell r="F78">
            <v>935</v>
          </cell>
          <cell r="G78">
            <v>18.681318681318682</v>
          </cell>
        </row>
        <row r="79">
          <cell r="B79" t="str">
            <v>VALDIVIA</v>
          </cell>
          <cell r="C79">
            <v>13950</v>
          </cell>
          <cell r="D79">
            <v>12683</v>
          </cell>
          <cell r="E79">
            <v>90.917562724014331</v>
          </cell>
          <cell r="F79">
            <v>1157</v>
          </cell>
          <cell r="G79">
            <v>8.2939068100358426</v>
          </cell>
        </row>
        <row r="80">
          <cell r="B80" t="str">
            <v>YARUMAL</v>
          </cell>
          <cell r="C80">
            <v>42116</v>
          </cell>
          <cell r="D80">
            <v>26954</v>
          </cell>
          <cell r="E80">
            <v>63.999430145312942</v>
          </cell>
          <cell r="F80">
            <v>15439</v>
          </cell>
          <cell r="G80">
            <v>36.658277139329471</v>
          </cell>
        </row>
        <row r="81">
          <cell r="B81" t="str">
            <v>TOTAL  ORIENTE</v>
          </cell>
          <cell r="C81">
            <v>683968</v>
          </cell>
          <cell r="D81">
            <v>236118</v>
          </cell>
          <cell r="E81">
            <v>34.521790493122481</v>
          </cell>
          <cell r="F81">
            <v>364827</v>
          </cell>
          <cell r="G81">
            <v>53.339776129877428</v>
          </cell>
        </row>
        <row r="82">
          <cell r="B82" t="str">
            <v>ABEJORRAL</v>
          </cell>
          <cell r="C82">
            <v>20258</v>
          </cell>
          <cell r="D82">
            <v>12444</v>
          </cell>
          <cell r="E82">
            <v>61.42758416428078</v>
          </cell>
          <cell r="F82">
            <v>2611</v>
          </cell>
          <cell r="G82">
            <v>12.888735314443679</v>
          </cell>
        </row>
        <row r="83">
          <cell r="B83" t="str">
            <v>Alejandría</v>
          </cell>
          <cell r="C83">
            <v>4669</v>
          </cell>
          <cell r="D83">
            <v>2850</v>
          </cell>
          <cell r="E83">
            <v>61.040908117369888</v>
          </cell>
          <cell r="F83">
            <v>562</v>
          </cell>
          <cell r="G83">
            <v>12.036838723495395</v>
          </cell>
        </row>
        <row r="84">
          <cell r="B84" t="str">
            <v>ARGELIA</v>
          </cell>
          <cell r="C84">
            <v>7577</v>
          </cell>
          <cell r="D84">
            <v>6345</v>
          </cell>
          <cell r="E84">
            <v>83.740266596278218</v>
          </cell>
          <cell r="F84">
            <v>500</v>
          </cell>
          <cell r="G84">
            <v>6.598917777484492</v>
          </cell>
        </row>
        <row r="85">
          <cell r="B85" t="str">
            <v>EL CARMEN DE VIBORAL</v>
          </cell>
          <cell r="C85">
            <v>61122</v>
          </cell>
          <cell r="D85">
            <v>14673</v>
          </cell>
          <cell r="E85">
            <v>24.006086188279181</v>
          </cell>
          <cell r="F85">
            <v>30632</v>
          </cell>
          <cell r="G85">
            <v>50.116161120382188</v>
          </cell>
        </row>
        <row r="86">
          <cell r="B86" t="str">
            <v>COCORNA</v>
          </cell>
          <cell r="C86">
            <v>15042</v>
          </cell>
          <cell r="D86">
            <v>10875</v>
          </cell>
          <cell r="E86">
            <v>72.297566812923804</v>
          </cell>
          <cell r="F86">
            <v>2573</v>
          </cell>
          <cell r="G86">
            <v>17.105438106634757</v>
          </cell>
        </row>
        <row r="87">
          <cell r="B87" t="str">
            <v>CONCEPCION</v>
          </cell>
          <cell r="C87">
            <v>4760</v>
          </cell>
          <cell r="D87">
            <v>2777</v>
          </cell>
          <cell r="E87">
            <v>58.340336134453786</v>
          </cell>
          <cell r="F87">
            <v>647</v>
          </cell>
          <cell r="G87">
            <v>13.592436974789916</v>
          </cell>
        </row>
        <row r="88">
          <cell r="B88" t="str">
            <v>GRANADA</v>
          </cell>
          <cell r="C88">
            <v>9870</v>
          </cell>
          <cell r="D88">
            <v>6553</v>
          </cell>
          <cell r="E88">
            <v>66.39311043566363</v>
          </cell>
          <cell r="F88">
            <v>1578</v>
          </cell>
          <cell r="G88">
            <v>15.987841945288753</v>
          </cell>
        </row>
        <row r="89">
          <cell r="B89" t="str">
            <v>GUARNE</v>
          </cell>
          <cell r="C89">
            <v>56774</v>
          </cell>
          <cell r="D89">
            <v>11128</v>
          </cell>
          <cell r="E89">
            <v>19.600521365413744</v>
          </cell>
          <cell r="F89">
            <v>27759</v>
          </cell>
          <cell r="G89">
            <v>48.893859865431359</v>
          </cell>
        </row>
        <row r="90">
          <cell r="B90" t="str">
            <v>GUATAPE</v>
          </cell>
          <cell r="C90">
            <v>8548</v>
          </cell>
          <cell r="D90">
            <v>2765</v>
          </cell>
          <cell r="E90">
            <v>32.346747777257839</v>
          </cell>
          <cell r="F90">
            <v>2584</v>
          </cell>
          <cell r="G90">
            <v>30.229293401965375</v>
          </cell>
        </row>
        <row r="91">
          <cell r="B91" t="str">
            <v>LA CEJA</v>
          </cell>
          <cell r="C91">
            <v>66746</v>
          </cell>
          <cell r="D91">
            <v>10997</v>
          </cell>
          <cell r="E91">
            <v>16.47589368651305</v>
          </cell>
          <cell r="F91">
            <v>57974</v>
          </cell>
          <cell r="G91">
            <v>86.857639409103172</v>
          </cell>
        </row>
        <row r="92">
          <cell r="B92" t="str">
            <v>La Unión</v>
          </cell>
          <cell r="C92">
            <v>21963</v>
          </cell>
          <cell r="D92">
            <v>8941</v>
          </cell>
          <cell r="E92">
            <v>40.709374857715247</v>
          </cell>
          <cell r="F92">
            <v>9809</v>
          </cell>
          <cell r="G92">
            <v>44.661476118927283</v>
          </cell>
        </row>
        <row r="93">
          <cell r="B93" t="str">
            <v>MARINILLA</v>
          </cell>
          <cell r="C93">
            <v>66399</v>
          </cell>
          <cell r="D93">
            <v>16307</v>
          </cell>
          <cell r="E93">
            <v>24.559104805795268</v>
          </cell>
          <cell r="F93">
            <v>40077</v>
          </cell>
          <cell r="G93">
            <v>60.35783671440835</v>
          </cell>
        </row>
        <row r="94">
          <cell r="B94" t="str">
            <v>NARIÑO</v>
          </cell>
          <cell r="C94">
            <v>9997</v>
          </cell>
          <cell r="D94">
            <v>8204</v>
          </cell>
          <cell r="E94">
            <v>82.064619385815746</v>
          </cell>
          <cell r="F94">
            <v>756</v>
          </cell>
          <cell r="G94">
            <v>7.5622686806041814</v>
          </cell>
        </row>
        <row r="95">
          <cell r="B95" t="str">
            <v>Peñol</v>
          </cell>
          <cell r="C95">
            <v>21427</v>
          </cell>
          <cell r="D95">
            <v>11255</v>
          </cell>
          <cell r="E95">
            <v>52.527185326923977</v>
          </cell>
          <cell r="F95">
            <v>4981</v>
          </cell>
          <cell r="G95">
            <v>23.246371400569373</v>
          </cell>
        </row>
        <row r="96">
          <cell r="B96" t="str">
            <v>Retiro</v>
          </cell>
          <cell r="C96">
            <v>24185</v>
          </cell>
          <cell r="D96">
            <v>3551</v>
          </cell>
          <cell r="E96">
            <v>14.682654537936738</v>
          </cell>
          <cell r="F96">
            <v>9212</v>
          </cell>
          <cell r="G96">
            <v>38.089725036179452</v>
          </cell>
        </row>
        <row r="97">
          <cell r="B97" t="str">
            <v>RIONEGRO</v>
          </cell>
          <cell r="C97">
            <v>139553</v>
          </cell>
          <cell r="D97">
            <v>22620</v>
          </cell>
          <cell r="E97">
            <v>16.208895545061733</v>
          </cell>
          <cell r="F97">
            <v>142227</v>
          </cell>
          <cell r="G97">
            <v>101.91611789069385</v>
          </cell>
        </row>
        <row r="98">
          <cell r="B98" t="str">
            <v>SAN CARLOS</v>
          </cell>
          <cell r="C98">
            <v>15940</v>
          </cell>
          <cell r="D98">
            <v>10173</v>
          </cell>
          <cell r="E98">
            <v>63.820577164366377</v>
          </cell>
          <cell r="F98">
            <v>2437</v>
          </cell>
          <cell r="G98">
            <v>15.288582183186952</v>
          </cell>
        </row>
        <row r="99">
          <cell r="B99" t="str">
            <v>SAN FRANCISCO</v>
          </cell>
          <cell r="C99">
            <v>5776</v>
          </cell>
          <cell r="D99">
            <v>5016</v>
          </cell>
          <cell r="E99">
            <v>86.842105263157904</v>
          </cell>
          <cell r="F99">
            <v>391</v>
          </cell>
          <cell r="G99">
            <v>6.7693905817174524</v>
          </cell>
        </row>
        <row r="100">
          <cell r="B100" t="str">
            <v>SAN LUIS</v>
          </cell>
          <cell r="C100">
            <v>13035</v>
          </cell>
          <cell r="D100">
            <v>10059</v>
          </cell>
          <cell r="E100">
            <v>77.16915995397008</v>
          </cell>
          <cell r="F100">
            <v>3712</v>
          </cell>
          <cell r="G100">
            <v>28.47717683160721</v>
          </cell>
        </row>
        <row r="101">
          <cell r="B101" t="str">
            <v xml:space="preserve">San Rafael </v>
          </cell>
          <cell r="C101">
            <v>15632</v>
          </cell>
          <cell r="D101">
            <v>9044</v>
          </cell>
          <cell r="E101">
            <v>57.855680655066536</v>
          </cell>
          <cell r="F101">
            <v>3215</v>
          </cell>
          <cell r="G101">
            <v>20.566786079836234</v>
          </cell>
        </row>
        <row r="102">
          <cell r="B102" t="str">
            <v>San vicente Ferrer</v>
          </cell>
          <cell r="C102">
            <v>22258</v>
          </cell>
          <cell r="D102">
            <v>11942</v>
          </cell>
          <cell r="E102">
            <v>53.65261928295444</v>
          </cell>
          <cell r="F102">
            <v>2393</v>
          </cell>
          <cell r="G102">
            <v>10.75119058316111</v>
          </cell>
        </row>
        <row r="103">
          <cell r="B103" t="str">
            <v>EL SANTUARIO</v>
          </cell>
          <cell r="C103">
            <v>36043</v>
          </cell>
          <cell r="D103">
            <v>14611</v>
          </cell>
          <cell r="E103">
            <v>40.537691091196628</v>
          </cell>
          <cell r="F103">
            <v>11666</v>
          </cell>
          <cell r="G103">
            <v>32.366895097522402</v>
          </cell>
        </row>
        <row r="104">
          <cell r="B104" t="str">
            <v>Sonsón</v>
          </cell>
          <cell r="C104">
            <v>36394</v>
          </cell>
          <cell r="D104">
            <v>22988</v>
          </cell>
          <cell r="E104">
            <v>63.164257844699677</v>
          </cell>
          <cell r="F104">
            <v>6531</v>
          </cell>
          <cell r="G104">
            <v>17.945265703137881</v>
          </cell>
        </row>
        <row r="105">
          <cell r="B105" t="str">
            <v>TOTAL  SUROESTE</v>
          </cell>
          <cell r="C105">
            <v>367467</v>
          </cell>
          <cell r="D105">
            <v>210677</v>
          </cell>
          <cell r="E105">
            <v>57.332223029550953</v>
          </cell>
          <cell r="F105">
            <v>85183</v>
          </cell>
          <cell r="G105">
            <v>23.18112918983201</v>
          </cell>
        </row>
        <row r="106">
          <cell r="B106" t="str">
            <v>AMAGA</v>
          </cell>
          <cell r="C106">
            <v>30777</v>
          </cell>
          <cell r="D106">
            <v>9563</v>
          </cell>
          <cell r="E106">
            <v>31.071904344153101</v>
          </cell>
          <cell r="F106">
            <v>14279</v>
          </cell>
          <cell r="G106">
            <v>46.395035253598465</v>
          </cell>
        </row>
        <row r="107">
          <cell r="B107" t="str">
            <v>ANDES</v>
          </cell>
          <cell r="C107">
            <v>43713</v>
          </cell>
          <cell r="D107">
            <v>27992</v>
          </cell>
          <cell r="E107">
            <v>64.035870336055638</v>
          </cell>
          <cell r="F107">
            <v>8201</v>
          </cell>
          <cell r="G107">
            <v>18.76100931073136</v>
          </cell>
        </row>
        <row r="108">
          <cell r="B108" t="str">
            <v>ANGELOPOLIS</v>
          </cell>
          <cell r="C108">
            <v>5790</v>
          </cell>
          <cell r="D108">
            <v>2663</v>
          </cell>
          <cell r="E108">
            <v>45.993091537132983</v>
          </cell>
          <cell r="F108">
            <v>1506</v>
          </cell>
          <cell r="G108">
            <v>26.010362694300522</v>
          </cell>
        </row>
        <row r="109">
          <cell r="B109" t="str">
            <v>BETANIA</v>
          </cell>
          <cell r="C109">
            <v>10274</v>
          </cell>
          <cell r="D109">
            <v>6310</v>
          </cell>
          <cell r="E109">
            <v>61.417169554214524</v>
          </cell>
          <cell r="F109">
            <v>910</v>
          </cell>
          <cell r="G109">
            <v>8.8573097138407633</v>
          </cell>
        </row>
        <row r="110">
          <cell r="B110" t="str">
            <v>BETULIA</v>
          </cell>
          <cell r="C110">
            <v>15736</v>
          </cell>
          <cell r="D110">
            <v>13724</v>
          </cell>
          <cell r="E110">
            <v>87.214031520081349</v>
          </cell>
          <cell r="F110">
            <v>1217</v>
          </cell>
          <cell r="G110">
            <v>7.7338586680223695</v>
          </cell>
        </row>
        <row r="111">
          <cell r="B111" t="str">
            <v>CIUDAD BOLIVAR</v>
          </cell>
          <cell r="C111">
            <v>26160</v>
          </cell>
          <cell r="D111">
            <v>18471</v>
          </cell>
          <cell r="E111">
            <v>70.607798165137609</v>
          </cell>
          <cell r="F111">
            <v>7336</v>
          </cell>
          <cell r="G111">
            <v>28.042813455657495</v>
          </cell>
        </row>
        <row r="112">
          <cell r="B112" t="str">
            <v>CARAMANTA</v>
          </cell>
          <cell r="C112">
            <v>4670</v>
          </cell>
          <cell r="D112">
            <v>3563</v>
          </cell>
          <cell r="E112">
            <v>76.295503211991431</v>
          </cell>
          <cell r="F112">
            <v>629</v>
          </cell>
          <cell r="G112">
            <v>13.468950749464668</v>
          </cell>
        </row>
        <row r="113">
          <cell r="B113" t="str">
            <v>CONCORDIA</v>
          </cell>
          <cell r="C113">
            <v>21504</v>
          </cell>
          <cell r="D113">
            <v>13342</v>
          </cell>
          <cell r="E113">
            <v>62.044270833333336</v>
          </cell>
          <cell r="F113">
            <v>3188</v>
          </cell>
          <cell r="G113">
            <v>14.825148809523808</v>
          </cell>
        </row>
        <row r="114">
          <cell r="B114" t="str">
            <v>FREDONIA</v>
          </cell>
          <cell r="C114">
            <v>24553</v>
          </cell>
          <cell r="D114">
            <v>7634</v>
          </cell>
          <cell r="E114">
            <v>31.091923593858183</v>
          </cell>
          <cell r="F114">
            <v>6883</v>
          </cell>
          <cell r="G114">
            <v>28.03323422799658</v>
          </cell>
        </row>
        <row r="115">
          <cell r="B115" t="str">
            <v>HISPANIA</v>
          </cell>
          <cell r="C115">
            <v>5530</v>
          </cell>
          <cell r="D115">
            <v>2723</v>
          </cell>
          <cell r="E115">
            <v>49.240506329113927</v>
          </cell>
          <cell r="F115">
            <v>1074</v>
          </cell>
          <cell r="G115">
            <v>19.421338155515372</v>
          </cell>
        </row>
        <row r="116">
          <cell r="B116" t="str">
            <v>JARDIN</v>
          </cell>
          <cell r="C116">
            <v>14662</v>
          </cell>
          <cell r="D116">
            <v>9308</v>
          </cell>
          <cell r="E116">
            <v>63.483835765925519</v>
          </cell>
          <cell r="F116">
            <v>3412</v>
          </cell>
          <cell r="G116">
            <v>23.271040785704542</v>
          </cell>
        </row>
        <row r="117">
          <cell r="B117" t="str">
            <v>Jericó</v>
          </cell>
          <cell r="C117">
            <v>13637</v>
          </cell>
          <cell r="D117">
            <v>6479</v>
          </cell>
          <cell r="E117">
            <v>47.510449512356089</v>
          </cell>
          <cell r="F117">
            <v>3631</v>
          </cell>
          <cell r="G117">
            <v>26.62609078243015</v>
          </cell>
        </row>
        <row r="118">
          <cell r="B118" t="str">
            <v>LA PINTADA</v>
          </cell>
          <cell r="C118">
            <v>8298</v>
          </cell>
          <cell r="D118">
            <v>4127</v>
          </cell>
          <cell r="E118">
            <v>49.73487587370451</v>
          </cell>
          <cell r="F118">
            <v>3447</v>
          </cell>
          <cell r="G118">
            <v>41.540130151843819</v>
          </cell>
        </row>
        <row r="119">
          <cell r="B119" t="str">
            <v>MONTEBELLO</v>
          </cell>
          <cell r="C119">
            <v>6635</v>
          </cell>
          <cell r="D119">
            <v>4413</v>
          </cell>
          <cell r="E119">
            <v>66.510926902788242</v>
          </cell>
          <cell r="F119">
            <v>850</v>
          </cell>
          <cell r="G119">
            <v>12.81085154483798</v>
          </cell>
        </row>
        <row r="120">
          <cell r="B120" t="str">
            <v>PUEBLORRICO</v>
          </cell>
          <cell r="C120">
            <v>8681</v>
          </cell>
          <cell r="D120">
            <v>5808</v>
          </cell>
          <cell r="E120">
            <v>66.904734477594758</v>
          </cell>
          <cell r="F120">
            <v>1112</v>
          </cell>
          <cell r="G120">
            <v>12.809584149291556</v>
          </cell>
        </row>
        <row r="121">
          <cell r="B121" t="str">
            <v>SALGAR</v>
          </cell>
          <cell r="C121">
            <v>18218</v>
          </cell>
          <cell r="D121">
            <v>12810</v>
          </cell>
          <cell r="E121">
            <v>70.315073004720603</v>
          </cell>
          <cell r="F121">
            <v>2225</v>
          </cell>
          <cell r="G121">
            <v>12.213195740476451</v>
          </cell>
        </row>
        <row r="122">
          <cell r="B122" t="str">
            <v>SANTA BARBARA</v>
          </cell>
          <cell r="C122">
            <v>26944</v>
          </cell>
          <cell r="D122">
            <v>13004</v>
          </cell>
          <cell r="E122">
            <v>48.263064133016627</v>
          </cell>
          <cell r="F122">
            <v>5784</v>
          </cell>
          <cell r="G122">
            <v>21.466745843230402</v>
          </cell>
        </row>
        <row r="123">
          <cell r="B123" t="str">
            <v>TAMESIS</v>
          </cell>
          <cell r="C123">
            <v>16193</v>
          </cell>
          <cell r="D123">
            <v>8982</v>
          </cell>
          <cell r="E123">
            <v>55.468412276909774</v>
          </cell>
          <cell r="F123">
            <v>4111</v>
          </cell>
          <cell r="G123">
            <v>25.387513122954363</v>
          </cell>
        </row>
        <row r="124">
          <cell r="B124" t="str">
            <v>TARSO</v>
          </cell>
          <cell r="C124">
            <v>6194</v>
          </cell>
          <cell r="D124">
            <v>2993</v>
          </cell>
          <cell r="E124">
            <v>48.320955763642239</v>
          </cell>
          <cell r="F124">
            <v>1910</v>
          </cell>
          <cell r="G124">
            <v>30.836293186955118</v>
          </cell>
        </row>
        <row r="125">
          <cell r="B125" t="str">
            <v>TITIRIBI</v>
          </cell>
          <cell r="C125">
            <v>10716</v>
          </cell>
          <cell r="D125">
            <v>3527</v>
          </cell>
          <cell r="E125">
            <v>32.913400522583053</v>
          </cell>
          <cell r="F125">
            <v>3582</v>
          </cell>
          <cell r="G125">
            <v>33.426651735722288</v>
          </cell>
        </row>
        <row r="126">
          <cell r="B126" t="str">
            <v>URRAO</v>
          </cell>
          <cell r="C126">
            <v>30484</v>
          </cell>
          <cell r="D126">
            <v>24566</v>
          </cell>
          <cell r="E126">
            <v>80.586537199842539</v>
          </cell>
          <cell r="F126">
            <v>4400</v>
          </cell>
          <cell r="G126">
            <v>14.433801338407031</v>
          </cell>
        </row>
        <row r="127">
          <cell r="B127" t="str">
            <v>VALPARAISO</v>
          </cell>
          <cell r="C127">
            <v>6462</v>
          </cell>
          <cell r="D127">
            <v>3105</v>
          </cell>
          <cell r="E127">
            <v>48.050139275766021</v>
          </cell>
          <cell r="F127">
            <v>1594</v>
          </cell>
          <cell r="G127">
            <v>24.667285670071184</v>
          </cell>
        </row>
        <row r="128">
          <cell r="B128" t="str">
            <v>VENECIA</v>
          </cell>
          <cell r="C128">
            <v>11636</v>
          </cell>
          <cell r="D128">
            <v>5570</v>
          </cell>
          <cell r="E128">
            <v>47.86868339635614</v>
          </cell>
          <cell r="F128">
            <v>3902</v>
          </cell>
          <cell r="G128">
            <v>33.533860433138535</v>
          </cell>
        </row>
        <row r="129">
          <cell r="B129" t="str">
            <v xml:space="preserve">TOTAL  VALLE ABURRA </v>
          </cell>
          <cell r="C129">
            <v>3969222</v>
          </cell>
          <cell r="D129">
            <v>800149</v>
          </cell>
          <cell r="E129">
            <v>20.158837172624761</v>
          </cell>
          <cell r="F129">
            <v>3067157</v>
          </cell>
          <cell r="G129">
            <v>77.273505991854321</v>
          </cell>
        </row>
        <row r="130">
          <cell r="B130" t="str">
            <v>MEDELLIN</v>
          </cell>
          <cell r="C130">
            <v>2483545</v>
          </cell>
          <cell r="D130">
            <v>586522</v>
          </cell>
          <cell r="E130">
            <v>23.616322635587437</v>
          </cell>
          <cell r="F130">
            <v>2066488</v>
          </cell>
          <cell r="G130">
            <v>83.207189722755174</v>
          </cell>
        </row>
        <row r="131">
          <cell r="B131" t="str">
            <v>BARBOSA</v>
          </cell>
          <cell r="C131">
            <v>53242</v>
          </cell>
          <cell r="D131">
            <v>17198</v>
          </cell>
          <cell r="E131">
            <v>32.301566432515685</v>
          </cell>
          <cell r="F131">
            <v>24873</v>
          </cell>
          <cell r="G131">
            <v>46.716877652980735</v>
          </cell>
        </row>
        <row r="132">
          <cell r="B132" t="str">
            <v>BELLO</v>
          </cell>
          <cell r="C132">
            <v>538527</v>
          </cell>
          <cell r="D132">
            <v>85641</v>
          </cell>
          <cell r="E132">
            <v>15.902823813847775</v>
          </cell>
          <cell r="F132">
            <v>317380</v>
          </cell>
          <cell r="G132">
            <v>58.934835207891155</v>
          </cell>
        </row>
        <row r="133">
          <cell r="B133" t="str">
            <v>CALDAS</v>
          </cell>
          <cell r="C133">
            <v>81658</v>
          </cell>
          <cell r="D133">
            <v>14448</v>
          </cell>
          <cell r="E133">
            <v>17.693306228416077</v>
          </cell>
          <cell r="F133">
            <v>68066</v>
          </cell>
          <cell r="G133">
            <v>83.354968282348324</v>
          </cell>
        </row>
        <row r="134">
          <cell r="B134" t="str">
            <v>COPACABANA</v>
          </cell>
          <cell r="C134">
            <v>80000</v>
          </cell>
          <cell r="D134">
            <v>16074</v>
          </cell>
          <cell r="E134">
            <v>20.092499999999998</v>
          </cell>
          <cell r="F134">
            <v>46304</v>
          </cell>
          <cell r="G134">
            <v>57.879999999999995</v>
          </cell>
        </row>
        <row r="135">
          <cell r="B135" t="str">
            <v>ENVIGADO</v>
          </cell>
          <cell r="C135">
            <v>236114</v>
          </cell>
          <cell r="D135">
            <v>14047</v>
          </cell>
          <cell r="E135">
            <v>5.949244856298229</v>
          </cell>
          <cell r="F135">
            <v>175761</v>
          </cell>
          <cell r="G135">
            <v>74.439042157601833</v>
          </cell>
        </row>
        <row r="136">
          <cell r="B136" t="str">
            <v>GIRARDOTA</v>
          </cell>
          <cell r="C136">
            <v>53162</v>
          </cell>
          <cell r="D136">
            <v>13252</v>
          </cell>
          <cell r="E136">
            <v>24.927579850268987</v>
          </cell>
          <cell r="F136">
            <v>34027</v>
          </cell>
          <cell r="G136">
            <v>64.006245062262522</v>
          </cell>
        </row>
        <row r="137">
          <cell r="B137" t="str">
            <v>Itagui</v>
          </cell>
          <cell r="C137">
            <v>283794</v>
          </cell>
          <cell r="D137">
            <v>37895</v>
          </cell>
          <cell r="E137">
            <v>13.352995482638816</v>
          </cell>
          <cell r="F137">
            <v>239728</v>
          </cell>
          <cell r="G137">
            <v>84.472539940943079</v>
          </cell>
        </row>
        <row r="138">
          <cell r="B138" t="str">
            <v>LA ESTRELLA</v>
          </cell>
          <cell r="C138">
            <v>73696</v>
          </cell>
          <cell r="D138">
            <v>8963</v>
          </cell>
          <cell r="E138">
            <v>12.16212548849327</v>
          </cell>
          <cell r="F138">
            <v>35974</v>
          </cell>
          <cell r="G138">
            <v>48.814046895353883</v>
          </cell>
        </row>
        <row r="139">
          <cell r="B139" t="str">
            <v>SABANETA</v>
          </cell>
          <cell r="C139">
            <v>85484</v>
          </cell>
          <cell r="D139">
            <v>6109</v>
          </cell>
          <cell r="E139">
            <v>7.1463665715221563</v>
          </cell>
          <cell r="F139">
            <v>58556</v>
          </cell>
          <cell r="G139">
            <v>68.499368302840296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Ficha técnica"/>
      <sheetName val="MPIO"/>
      <sheetName val="MPIO_0_28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05001</v>
          </cell>
          <cell r="B1" t="str">
            <v>Medellin</v>
          </cell>
          <cell r="C1" t="str">
            <v>todos</v>
          </cell>
          <cell r="D1" t="str">
            <v>hombres</v>
          </cell>
          <cell r="E1" t="str">
            <v>mujeres</v>
          </cell>
        </row>
        <row r="2">
          <cell r="A2" t="str">
            <v>Medellin</v>
          </cell>
          <cell r="B2">
            <v>0</v>
          </cell>
          <cell r="C2">
            <v>29083</v>
          </cell>
          <cell r="D2">
            <v>14863</v>
          </cell>
          <cell r="E2">
            <v>14220</v>
          </cell>
          <cell r="F2">
            <v>176282</v>
          </cell>
          <cell r="G2">
            <v>89992</v>
          </cell>
          <cell r="H2">
            <v>86290</v>
          </cell>
          <cell r="I2">
            <v>183164</v>
          </cell>
          <cell r="J2">
            <v>93037</v>
          </cell>
          <cell r="K2">
            <v>90127</v>
          </cell>
          <cell r="L2">
            <v>208367</v>
          </cell>
          <cell r="M2">
            <v>105311</v>
          </cell>
          <cell r="N2">
            <v>103056</v>
          </cell>
          <cell r="O2">
            <v>496318</v>
          </cell>
          <cell r="P2">
            <v>248741</v>
          </cell>
          <cell r="Q2">
            <v>247577</v>
          </cell>
        </row>
        <row r="3">
          <cell r="A3"/>
          <cell r="B3">
            <v>1</v>
          </cell>
          <cell r="C3">
            <v>29146</v>
          </cell>
          <cell r="D3">
            <v>14902</v>
          </cell>
          <cell r="E3">
            <v>14244</v>
          </cell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</row>
        <row r="4">
          <cell r="A4"/>
          <cell r="B4">
            <v>2</v>
          </cell>
          <cell r="C4">
            <v>29329</v>
          </cell>
          <cell r="D4">
            <v>14984</v>
          </cell>
          <cell r="E4">
            <v>14345</v>
          </cell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</row>
        <row r="5">
          <cell r="A5"/>
          <cell r="B5">
            <v>3</v>
          </cell>
          <cell r="C5">
            <v>29468</v>
          </cell>
          <cell r="D5">
            <v>15040</v>
          </cell>
          <cell r="E5">
            <v>14428</v>
          </cell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</row>
        <row r="6">
          <cell r="A6"/>
          <cell r="B6">
            <v>4</v>
          </cell>
          <cell r="C6">
            <v>29575</v>
          </cell>
          <cell r="D6">
            <v>15081</v>
          </cell>
          <cell r="E6">
            <v>14494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</row>
        <row r="7">
          <cell r="A7"/>
          <cell r="B7">
            <v>5</v>
          </cell>
          <cell r="C7">
            <v>29681</v>
          </cell>
          <cell r="D7">
            <v>15122</v>
          </cell>
          <cell r="E7">
            <v>14559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</row>
        <row r="8">
          <cell r="A8" t="str">
            <v>Medellin</v>
          </cell>
          <cell r="B8">
            <v>6</v>
          </cell>
          <cell r="C8">
            <v>29817</v>
          </cell>
          <cell r="D8">
            <v>15179</v>
          </cell>
          <cell r="E8">
            <v>14638</v>
          </cell>
          <cell r="O8"/>
          <cell r="P8"/>
          <cell r="Q8"/>
        </row>
        <row r="9">
          <cell r="A9"/>
          <cell r="B9">
            <v>7</v>
          </cell>
          <cell r="C9">
            <v>29998</v>
          </cell>
          <cell r="D9">
            <v>15258</v>
          </cell>
          <cell r="E9">
            <v>14740</v>
          </cell>
          <cell r="O9"/>
          <cell r="P9"/>
          <cell r="Q9"/>
        </row>
        <row r="10">
          <cell r="A10"/>
          <cell r="B10">
            <v>8</v>
          </cell>
          <cell r="C10">
            <v>30243</v>
          </cell>
          <cell r="D10">
            <v>15370</v>
          </cell>
          <cell r="E10">
            <v>14873</v>
          </cell>
          <cell r="O10"/>
          <cell r="P10"/>
          <cell r="Q10"/>
        </row>
        <row r="11">
          <cell r="A11"/>
          <cell r="B11">
            <v>9</v>
          </cell>
          <cell r="C11">
            <v>30572</v>
          </cell>
          <cell r="D11">
            <v>15523</v>
          </cell>
          <cell r="E11">
            <v>15049</v>
          </cell>
          <cell r="O11"/>
          <cell r="P11"/>
          <cell r="Q11"/>
        </row>
        <row r="12">
          <cell r="A12"/>
          <cell r="B12">
            <v>10</v>
          </cell>
          <cell r="C12">
            <v>30997</v>
          </cell>
          <cell r="D12">
            <v>15724</v>
          </cell>
          <cell r="E12">
            <v>15273</v>
          </cell>
          <cell r="O12"/>
          <cell r="P12"/>
          <cell r="Q12"/>
        </row>
        <row r="13">
          <cell r="A13"/>
          <cell r="B13">
            <v>11</v>
          </cell>
          <cell r="C13">
            <v>31537</v>
          </cell>
          <cell r="D13">
            <v>15983</v>
          </cell>
          <cell r="E13">
            <v>15554</v>
          </cell>
        </row>
        <row r="14">
          <cell r="A14" t="str">
            <v>Medellin</v>
          </cell>
          <cell r="B14">
            <v>12</v>
          </cell>
          <cell r="C14">
            <v>32197</v>
          </cell>
          <cell r="D14">
            <v>16301</v>
          </cell>
          <cell r="E14">
            <v>15896</v>
          </cell>
        </row>
        <row r="15">
          <cell r="A15"/>
          <cell r="B15">
            <v>13</v>
          </cell>
          <cell r="C15">
            <v>32992</v>
          </cell>
          <cell r="D15">
            <v>16690</v>
          </cell>
          <cell r="E15">
            <v>16302</v>
          </cell>
        </row>
        <row r="16">
          <cell r="A16"/>
          <cell r="B16">
            <v>14</v>
          </cell>
          <cell r="C16">
            <v>33941</v>
          </cell>
          <cell r="D16">
            <v>17158</v>
          </cell>
          <cell r="E16">
            <v>16783</v>
          </cell>
        </row>
        <row r="17">
          <cell r="A17"/>
          <cell r="B17">
            <v>15</v>
          </cell>
          <cell r="C17">
            <v>35059</v>
          </cell>
          <cell r="D17">
            <v>17713</v>
          </cell>
          <cell r="E17">
            <v>17346</v>
          </cell>
        </row>
        <row r="18">
          <cell r="A18"/>
          <cell r="B18">
            <v>16</v>
          </cell>
          <cell r="C18">
            <v>36352</v>
          </cell>
          <cell r="D18">
            <v>18357</v>
          </cell>
          <cell r="E18">
            <v>17995</v>
          </cell>
        </row>
        <row r="19">
          <cell r="A19"/>
          <cell r="B19">
            <v>17</v>
          </cell>
          <cell r="C19">
            <v>37826</v>
          </cell>
          <cell r="D19">
            <v>19092</v>
          </cell>
          <cell r="E19">
            <v>18734</v>
          </cell>
        </row>
        <row r="20">
          <cell r="A20" t="str">
            <v>Medellin</v>
          </cell>
          <cell r="B20">
            <v>18</v>
          </cell>
          <cell r="C20">
            <v>39477</v>
          </cell>
          <cell r="D20">
            <v>19897</v>
          </cell>
          <cell r="E20">
            <v>19580</v>
          </cell>
        </row>
        <row r="21">
          <cell r="A21"/>
          <cell r="B21">
            <v>19</v>
          </cell>
          <cell r="C21">
            <v>41296</v>
          </cell>
          <cell r="D21">
            <v>20765</v>
          </cell>
          <cell r="E21">
            <v>20531</v>
          </cell>
        </row>
        <row r="22">
          <cell r="A22"/>
          <cell r="B22">
            <v>20</v>
          </cell>
          <cell r="C22">
            <v>43182</v>
          </cell>
          <cell r="D22">
            <v>21696</v>
          </cell>
          <cell r="E22">
            <v>21486</v>
          </cell>
        </row>
        <row r="23">
          <cell r="A23"/>
          <cell r="B23">
            <v>21</v>
          </cell>
          <cell r="C23">
            <v>44748</v>
          </cell>
          <cell r="D23">
            <v>22446</v>
          </cell>
          <cell r="E23">
            <v>22302</v>
          </cell>
        </row>
        <row r="24">
          <cell r="A24"/>
          <cell r="B24">
            <v>22</v>
          </cell>
          <cell r="C24">
            <v>46052</v>
          </cell>
          <cell r="D24">
            <v>23083</v>
          </cell>
          <cell r="E24">
            <v>22969</v>
          </cell>
        </row>
        <row r="25">
          <cell r="A25"/>
          <cell r="B25">
            <v>23</v>
          </cell>
          <cell r="C25">
            <v>46951</v>
          </cell>
          <cell r="D25">
            <v>23526</v>
          </cell>
          <cell r="E25">
            <v>23425</v>
          </cell>
        </row>
        <row r="26">
          <cell r="A26"/>
          <cell r="B26">
            <v>24</v>
          </cell>
          <cell r="C26">
            <v>47351</v>
          </cell>
          <cell r="D26">
            <v>23716</v>
          </cell>
          <cell r="E26">
            <v>23635</v>
          </cell>
        </row>
        <row r="27">
          <cell r="A27"/>
          <cell r="B27">
            <v>25</v>
          </cell>
          <cell r="C27">
            <v>47360</v>
          </cell>
          <cell r="D27">
            <v>23705</v>
          </cell>
          <cell r="E27">
            <v>23655</v>
          </cell>
        </row>
        <row r="28">
          <cell r="A28"/>
          <cell r="B28">
            <v>26</v>
          </cell>
          <cell r="C28">
            <v>47144</v>
          </cell>
          <cell r="D28">
            <v>23579</v>
          </cell>
          <cell r="E28">
            <v>23565</v>
          </cell>
        </row>
        <row r="29">
          <cell r="A29"/>
          <cell r="B29">
            <v>27</v>
          </cell>
          <cell r="C29">
            <v>46749</v>
          </cell>
          <cell r="D29">
            <v>23364</v>
          </cell>
          <cell r="E29">
            <v>23385</v>
          </cell>
        </row>
        <row r="30">
          <cell r="A30"/>
          <cell r="B30">
            <v>28</v>
          </cell>
          <cell r="C30">
            <v>46008</v>
          </cell>
          <cell r="D30">
            <v>22964</v>
          </cell>
          <cell r="E30">
            <v>23044</v>
          </cell>
        </row>
        <row r="31">
          <cell r="A31" t="str">
            <v>05002</v>
          </cell>
          <cell r="B31" t="str">
            <v>Abejorral</v>
          </cell>
          <cell r="C31"/>
          <cell r="D31"/>
          <cell r="E31"/>
        </row>
        <row r="32">
          <cell r="A32" t="str">
            <v>Abejorral</v>
          </cell>
          <cell r="B32">
            <v>0</v>
          </cell>
          <cell r="C32">
            <v>268</v>
          </cell>
          <cell r="D32">
            <v>132</v>
          </cell>
          <cell r="E32">
            <v>136</v>
          </cell>
          <cell r="F32">
            <v>1587</v>
          </cell>
          <cell r="G32">
            <v>793</v>
          </cell>
          <cell r="H32">
            <v>794</v>
          </cell>
          <cell r="I32">
            <v>1809</v>
          </cell>
          <cell r="J32">
            <v>940</v>
          </cell>
          <cell r="K32">
            <v>869</v>
          </cell>
          <cell r="L32">
            <v>1998</v>
          </cell>
          <cell r="M32">
            <v>1071</v>
          </cell>
          <cell r="N32">
            <v>927</v>
          </cell>
          <cell r="O32">
            <v>3077</v>
          </cell>
          <cell r="P32">
            <v>1668</v>
          </cell>
          <cell r="Q32">
            <v>1409</v>
          </cell>
        </row>
        <row r="33">
          <cell r="A33"/>
          <cell r="B33">
            <v>1</v>
          </cell>
          <cell r="C33">
            <v>258</v>
          </cell>
          <cell r="D33">
            <v>128</v>
          </cell>
          <cell r="E33">
            <v>130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</row>
        <row r="34">
          <cell r="A34"/>
          <cell r="B34">
            <v>2</v>
          </cell>
          <cell r="C34">
            <v>259</v>
          </cell>
          <cell r="D34">
            <v>129</v>
          </cell>
          <cell r="E34">
            <v>130</v>
          </cell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</row>
        <row r="35">
          <cell r="A35"/>
          <cell r="B35">
            <v>3</v>
          </cell>
          <cell r="C35">
            <v>262</v>
          </cell>
          <cell r="D35">
            <v>131</v>
          </cell>
          <cell r="E35">
            <v>131</v>
          </cell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</row>
        <row r="36">
          <cell r="A36"/>
          <cell r="B36">
            <v>4</v>
          </cell>
          <cell r="C36">
            <v>266</v>
          </cell>
          <cell r="D36">
            <v>134</v>
          </cell>
          <cell r="E36">
            <v>132</v>
          </cell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</row>
        <row r="37">
          <cell r="A37"/>
          <cell r="B37">
            <v>5</v>
          </cell>
          <cell r="C37">
            <v>274</v>
          </cell>
          <cell r="D37">
            <v>139</v>
          </cell>
          <cell r="E37">
            <v>135</v>
          </cell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</row>
        <row r="38">
          <cell r="A38" t="str">
            <v>Abejorral</v>
          </cell>
          <cell r="B38">
            <v>6</v>
          </cell>
          <cell r="C38">
            <v>282</v>
          </cell>
          <cell r="D38">
            <v>144</v>
          </cell>
          <cell r="E38">
            <v>138</v>
          </cell>
          <cell r="O38"/>
          <cell r="P38"/>
          <cell r="Q38"/>
        </row>
        <row r="39">
          <cell r="A39"/>
          <cell r="B39">
            <v>7</v>
          </cell>
          <cell r="C39">
            <v>289</v>
          </cell>
          <cell r="D39">
            <v>149</v>
          </cell>
          <cell r="E39">
            <v>140</v>
          </cell>
          <cell r="O39"/>
          <cell r="P39"/>
          <cell r="Q39"/>
        </row>
        <row r="40">
          <cell r="A40"/>
          <cell r="B40">
            <v>8</v>
          </cell>
          <cell r="C40">
            <v>298</v>
          </cell>
          <cell r="D40">
            <v>154</v>
          </cell>
          <cell r="E40">
            <v>144</v>
          </cell>
          <cell r="O40"/>
          <cell r="P40"/>
          <cell r="Q40"/>
        </row>
        <row r="41">
          <cell r="A41"/>
          <cell r="B41">
            <v>9</v>
          </cell>
          <cell r="C41">
            <v>307</v>
          </cell>
          <cell r="D41">
            <v>160</v>
          </cell>
          <cell r="E41">
            <v>147</v>
          </cell>
          <cell r="O41"/>
          <cell r="P41"/>
          <cell r="Q41"/>
        </row>
        <row r="42">
          <cell r="A42"/>
          <cell r="B42">
            <v>10</v>
          </cell>
          <cell r="C42">
            <v>313</v>
          </cell>
          <cell r="D42">
            <v>165</v>
          </cell>
          <cell r="E42">
            <v>148</v>
          </cell>
          <cell r="O42"/>
          <cell r="P42"/>
          <cell r="Q42"/>
        </row>
        <row r="43">
          <cell r="A43"/>
          <cell r="B43">
            <v>11</v>
          </cell>
          <cell r="C43">
            <v>320</v>
          </cell>
          <cell r="D43">
            <v>168</v>
          </cell>
          <cell r="E43">
            <v>152</v>
          </cell>
        </row>
        <row r="44">
          <cell r="A44" t="str">
            <v>Abejorral</v>
          </cell>
          <cell r="B44">
            <v>12</v>
          </cell>
          <cell r="C44">
            <v>326</v>
          </cell>
          <cell r="D44">
            <v>173</v>
          </cell>
          <cell r="E44">
            <v>153</v>
          </cell>
        </row>
        <row r="45">
          <cell r="A45"/>
          <cell r="B45">
            <v>13</v>
          </cell>
          <cell r="C45">
            <v>330</v>
          </cell>
          <cell r="D45">
            <v>176</v>
          </cell>
          <cell r="E45">
            <v>154</v>
          </cell>
        </row>
        <row r="46">
          <cell r="A46"/>
          <cell r="B46">
            <v>14</v>
          </cell>
          <cell r="C46">
            <v>335</v>
          </cell>
          <cell r="D46">
            <v>179</v>
          </cell>
          <cell r="E46">
            <v>156</v>
          </cell>
        </row>
        <row r="47">
          <cell r="A47"/>
          <cell r="B47">
            <v>15</v>
          </cell>
          <cell r="C47">
            <v>335</v>
          </cell>
          <cell r="D47">
            <v>180</v>
          </cell>
          <cell r="E47">
            <v>155</v>
          </cell>
        </row>
        <row r="48">
          <cell r="A48"/>
          <cell r="B48">
            <v>16</v>
          </cell>
          <cell r="C48">
            <v>337</v>
          </cell>
          <cell r="D48">
            <v>182</v>
          </cell>
          <cell r="E48">
            <v>155</v>
          </cell>
        </row>
        <row r="49">
          <cell r="A49"/>
          <cell r="B49">
            <v>17</v>
          </cell>
          <cell r="C49">
            <v>335</v>
          </cell>
          <cell r="D49">
            <v>181</v>
          </cell>
          <cell r="E49">
            <v>154</v>
          </cell>
        </row>
        <row r="50">
          <cell r="A50" t="str">
            <v>Abejorral</v>
          </cell>
          <cell r="B50">
            <v>18</v>
          </cell>
          <cell r="C50">
            <v>325</v>
          </cell>
          <cell r="D50">
            <v>176</v>
          </cell>
          <cell r="E50">
            <v>149</v>
          </cell>
        </row>
        <row r="51">
          <cell r="A51"/>
          <cell r="B51">
            <v>19</v>
          </cell>
          <cell r="C51">
            <v>318</v>
          </cell>
          <cell r="D51">
            <v>173</v>
          </cell>
          <cell r="E51">
            <v>145</v>
          </cell>
        </row>
        <row r="52">
          <cell r="A52"/>
          <cell r="B52">
            <v>20</v>
          </cell>
          <cell r="C52">
            <v>310</v>
          </cell>
          <cell r="D52">
            <v>169</v>
          </cell>
          <cell r="E52">
            <v>141</v>
          </cell>
        </row>
        <row r="53">
          <cell r="A53"/>
          <cell r="B53">
            <v>21</v>
          </cell>
          <cell r="C53">
            <v>298</v>
          </cell>
          <cell r="D53">
            <v>164</v>
          </cell>
          <cell r="E53">
            <v>134</v>
          </cell>
        </row>
        <row r="54">
          <cell r="A54"/>
          <cell r="B54">
            <v>22</v>
          </cell>
          <cell r="C54">
            <v>286</v>
          </cell>
          <cell r="D54">
            <v>157</v>
          </cell>
          <cell r="E54">
            <v>129</v>
          </cell>
        </row>
        <row r="55">
          <cell r="A55"/>
          <cell r="B55">
            <v>23</v>
          </cell>
          <cell r="C55">
            <v>276</v>
          </cell>
          <cell r="D55">
            <v>152</v>
          </cell>
          <cell r="E55">
            <v>124</v>
          </cell>
        </row>
        <row r="56">
          <cell r="A56"/>
          <cell r="B56">
            <v>24</v>
          </cell>
          <cell r="C56">
            <v>265</v>
          </cell>
          <cell r="D56">
            <v>145</v>
          </cell>
          <cell r="E56">
            <v>120</v>
          </cell>
        </row>
        <row r="57">
          <cell r="A57"/>
          <cell r="B57">
            <v>25</v>
          </cell>
          <cell r="C57">
            <v>257</v>
          </cell>
          <cell r="D57">
            <v>140</v>
          </cell>
          <cell r="E57">
            <v>117</v>
          </cell>
        </row>
        <row r="58">
          <cell r="A58"/>
          <cell r="B58">
            <v>26</v>
          </cell>
          <cell r="C58">
            <v>252</v>
          </cell>
          <cell r="D58">
            <v>135</v>
          </cell>
          <cell r="E58">
            <v>117</v>
          </cell>
        </row>
        <row r="59">
          <cell r="A59"/>
          <cell r="B59">
            <v>27</v>
          </cell>
          <cell r="C59">
            <v>246</v>
          </cell>
          <cell r="D59">
            <v>130</v>
          </cell>
          <cell r="E59">
            <v>116</v>
          </cell>
        </row>
        <row r="60">
          <cell r="A60"/>
          <cell r="B60">
            <v>28</v>
          </cell>
          <cell r="C60">
            <v>244</v>
          </cell>
          <cell r="D60">
            <v>127</v>
          </cell>
          <cell r="E60">
            <v>117</v>
          </cell>
        </row>
        <row r="61">
          <cell r="A61"/>
          <cell r="B61" t="str">
            <v>Abriaqui</v>
          </cell>
          <cell r="C61"/>
          <cell r="D61"/>
          <cell r="E61"/>
        </row>
        <row r="62">
          <cell r="A62" t="str">
            <v>Abriaqui</v>
          </cell>
          <cell r="B62">
            <v>0</v>
          </cell>
          <cell r="C62">
            <v>44</v>
          </cell>
          <cell r="D62">
            <v>24</v>
          </cell>
          <cell r="E62">
            <v>20</v>
          </cell>
          <cell r="F62">
            <v>256</v>
          </cell>
          <cell r="G62">
            <v>139</v>
          </cell>
          <cell r="H62">
            <v>117</v>
          </cell>
          <cell r="I62">
            <v>253</v>
          </cell>
          <cell r="J62">
            <v>136</v>
          </cell>
          <cell r="K62">
            <v>117</v>
          </cell>
          <cell r="L62">
            <v>266</v>
          </cell>
          <cell r="M62">
            <v>151</v>
          </cell>
          <cell r="N62">
            <v>115</v>
          </cell>
          <cell r="O62">
            <v>448</v>
          </cell>
          <cell r="P62">
            <v>255</v>
          </cell>
          <cell r="Q62">
            <v>193</v>
          </cell>
        </row>
        <row r="63">
          <cell r="A63"/>
          <cell r="B63">
            <v>1</v>
          </cell>
          <cell r="C63">
            <v>42</v>
          </cell>
          <cell r="D63">
            <v>23</v>
          </cell>
          <cell r="E63">
            <v>19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</row>
        <row r="64">
          <cell r="A64"/>
          <cell r="B64">
            <v>2</v>
          </cell>
          <cell r="C64">
            <v>43</v>
          </cell>
          <cell r="D64">
            <v>23</v>
          </cell>
          <cell r="E64">
            <v>20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</row>
        <row r="65">
          <cell r="A65"/>
          <cell r="B65">
            <v>3</v>
          </cell>
          <cell r="C65">
            <v>42</v>
          </cell>
          <cell r="D65">
            <v>24</v>
          </cell>
          <cell r="E65">
            <v>18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A66"/>
          <cell r="B66">
            <v>4</v>
          </cell>
          <cell r="C66">
            <v>43</v>
          </cell>
          <cell r="D66">
            <v>23</v>
          </cell>
          <cell r="E66">
            <v>20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67">
          <cell r="A67"/>
          <cell r="B67">
            <v>5</v>
          </cell>
          <cell r="C67">
            <v>42</v>
          </cell>
          <cell r="D67">
            <v>22</v>
          </cell>
          <cell r="E67">
            <v>20</v>
          </cell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</row>
        <row r="68">
          <cell r="A68" t="str">
            <v>Abriaqui</v>
          </cell>
          <cell r="B68">
            <v>6</v>
          </cell>
          <cell r="C68">
            <v>42</v>
          </cell>
          <cell r="D68">
            <v>23</v>
          </cell>
          <cell r="E68">
            <v>19</v>
          </cell>
          <cell r="O68"/>
          <cell r="P68"/>
          <cell r="Q68"/>
        </row>
        <row r="69">
          <cell r="A69"/>
          <cell r="B69">
            <v>7</v>
          </cell>
          <cell r="C69">
            <v>43</v>
          </cell>
          <cell r="D69">
            <v>23</v>
          </cell>
          <cell r="E69">
            <v>20</v>
          </cell>
          <cell r="O69"/>
          <cell r="P69"/>
          <cell r="Q69"/>
        </row>
        <row r="70">
          <cell r="A70"/>
          <cell r="B70">
            <v>8</v>
          </cell>
          <cell r="C70">
            <v>41</v>
          </cell>
          <cell r="D70">
            <v>22</v>
          </cell>
          <cell r="E70">
            <v>19</v>
          </cell>
          <cell r="O70"/>
          <cell r="P70"/>
          <cell r="Q70"/>
        </row>
        <row r="71">
          <cell r="A71"/>
          <cell r="B71">
            <v>9</v>
          </cell>
          <cell r="C71">
            <v>43</v>
          </cell>
          <cell r="D71">
            <v>23</v>
          </cell>
          <cell r="E71">
            <v>20</v>
          </cell>
          <cell r="O71"/>
          <cell r="P71"/>
          <cell r="Q71"/>
        </row>
        <row r="72">
          <cell r="A72"/>
          <cell r="B72">
            <v>10</v>
          </cell>
          <cell r="C72">
            <v>42</v>
          </cell>
          <cell r="D72">
            <v>22</v>
          </cell>
          <cell r="E72">
            <v>20</v>
          </cell>
          <cell r="O72"/>
          <cell r="P72"/>
          <cell r="Q72"/>
        </row>
        <row r="73">
          <cell r="A73"/>
          <cell r="B73">
            <v>11</v>
          </cell>
          <cell r="C73">
            <v>42</v>
          </cell>
          <cell r="D73">
            <v>23</v>
          </cell>
          <cell r="E73">
            <v>19</v>
          </cell>
        </row>
        <row r="74">
          <cell r="A74" t="str">
            <v>Abriaqui</v>
          </cell>
          <cell r="B74">
            <v>12</v>
          </cell>
          <cell r="C74">
            <v>44</v>
          </cell>
          <cell r="D74">
            <v>24</v>
          </cell>
          <cell r="E74">
            <v>20</v>
          </cell>
        </row>
        <row r="75">
          <cell r="A75"/>
          <cell r="B75">
            <v>13</v>
          </cell>
          <cell r="C75">
            <v>42</v>
          </cell>
          <cell r="D75">
            <v>23</v>
          </cell>
          <cell r="E75">
            <v>19</v>
          </cell>
        </row>
        <row r="76">
          <cell r="A76"/>
          <cell r="B76">
            <v>14</v>
          </cell>
          <cell r="C76">
            <v>44</v>
          </cell>
          <cell r="D76">
            <v>24</v>
          </cell>
          <cell r="E76">
            <v>20</v>
          </cell>
        </row>
        <row r="77">
          <cell r="A77"/>
          <cell r="B77">
            <v>15</v>
          </cell>
          <cell r="C77">
            <v>45</v>
          </cell>
          <cell r="D77">
            <v>26</v>
          </cell>
          <cell r="E77">
            <v>19</v>
          </cell>
        </row>
        <row r="78">
          <cell r="A78"/>
          <cell r="B78">
            <v>16</v>
          </cell>
          <cell r="C78">
            <v>44</v>
          </cell>
          <cell r="D78">
            <v>26</v>
          </cell>
          <cell r="E78">
            <v>18</v>
          </cell>
        </row>
        <row r="79">
          <cell r="A79"/>
          <cell r="B79">
            <v>17</v>
          </cell>
          <cell r="C79">
            <v>47</v>
          </cell>
          <cell r="D79">
            <v>28</v>
          </cell>
          <cell r="E79">
            <v>19</v>
          </cell>
        </row>
        <row r="80">
          <cell r="A80" t="str">
            <v>Abriaqui</v>
          </cell>
          <cell r="B80">
            <v>18</v>
          </cell>
          <cell r="C80">
            <v>47</v>
          </cell>
          <cell r="D80">
            <v>28</v>
          </cell>
          <cell r="E80">
            <v>19</v>
          </cell>
        </row>
        <row r="81">
          <cell r="A81"/>
          <cell r="B81">
            <v>19</v>
          </cell>
          <cell r="C81">
            <v>50</v>
          </cell>
          <cell r="D81">
            <v>30</v>
          </cell>
          <cell r="E81">
            <v>20</v>
          </cell>
        </row>
        <row r="82">
          <cell r="A82"/>
          <cell r="B82">
            <v>20</v>
          </cell>
          <cell r="C82">
            <v>43</v>
          </cell>
          <cell r="D82">
            <v>26</v>
          </cell>
          <cell r="E82">
            <v>17</v>
          </cell>
        </row>
        <row r="83">
          <cell r="A83"/>
          <cell r="B83">
            <v>21</v>
          </cell>
          <cell r="C83">
            <v>45</v>
          </cell>
          <cell r="D83">
            <v>26</v>
          </cell>
          <cell r="E83">
            <v>19</v>
          </cell>
        </row>
        <row r="84">
          <cell r="A84"/>
          <cell r="B84">
            <v>22</v>
          </cell>
          <cell r="C84">
            <v>42</v>
          </cell>
          <cell r="D84">
            <v>25</v>
          </cell>
          <cell r="E84">
            <v>17</v>
          </cell>
        </row>
        <row r="85">
          <cell r="A85"/>
          <cell r="B85">
            <v>23</v>
          </cell>
          <cell r="C85">
            <v>40</v>
          </cell>
          <cell r="D85">
            <v>23</v>
          </cell>
          <cell r="E85">
            <v>17</v>
          </cell>
        </row>
        <row r="86">
          <cell r="A86"/>
          <cell r="B86">
            <v>24</v>
          </cell>
          <cell r="C86">
            <v>40</v>
          </cell>
          <cell r="D86">
            <v>22</v>
          </cell>
          <cell r="E86">
            <v>18</v>
          </cell>
        </row>
        <row r="87">
          <cell r="A87"/>
          <cell r="B87">
            <v>25</v>
          </cell>
          <cell r="C87">
            <v>37</v>
          </cell>
          <cell r="D87">
            <v>21</v>
          </cell>
          <cell r="E87">
            <v>16</v>
          </cell>
        </row>
        <row r="88">
          <cell r="A88"/>
          <cell r="B88">
            <v>26</v>
          </cell>
          <cell r="C88">
            <v>37</v>
          </cell>
          <cell r="D88">
            <v>19</v>
          </cell>
          <cell r="E88">
            <v>18</v>
          </cell>
        </row>
        <row r="89">
          <cell r="A89"/>
          <cell r="B89">
            <v>27</v>
          </cell>
          <cell r="C89">
            <v>34</v>
          </cell>
          <cell r="D89">
            <v>19</v>
          </cell>
          <cell r="E89">
            <v>15</v>
          </cell>
        </row>
        <row r="90">
          <cell r="A90"/>
          <cell r="B90">
            <v>28</v>
          </cell>
          <cell r="C90">
            <v>33</v>
          </cell>
          <cell r="D90">
            <v>16</v>
          </cell>
          <cell r="E90">
            <v>17</v>
          </cell>
        </row>
        <row r="91">
          <cell r="A91" t="str">
            <v>05021</v>
          </cell>
          <cell r="B91" t="str">
            <v>Alejandría</v>
          </cell>
          <cell r="C91"/>
          <cell r="D91"/>
          <cell r="E91"/>
        </row>
        <row r="92">
          <cell r="A92" t="str">
            <v>Alejandría</v>
          </cell>
          <cell r="B92">
            <v>0</v>
          </cell>
          <cell r="C92">
            <v>86</v>
          </cell>
          <cell r="D92">
            <v>43</v>
          </cell>
          <cell r="E92">
            <v>43</v>
          </cell>
          <cell r="F92">
            <v>505</v>
          </cell>
          <cell r="G92">
            <v>253</v>
          </cell>
          <cell r="H92">
            <v>252</v>
          </cell>
          <cell r="I92">
            <v>451</v>
          </cell>
          <cell r="J92">
            <v>233</v>
          </cell>
          <cell r="K92">
            <v>218</v>
          </cell>
          <cell r="L92">
            <v>419</v>
          </cell>
          <cell r="M92">
            <v>222</v>
          </cell>
          <cell r="N92">
            <v>197</v>
          </cell>
          <cell r="O92">
            <v>718</v>
          </cell>
          <cell r="P92">
            <v>374</v>
          </cell>
          <cell r="Q92">
            <v>344</v>
          </cell>
        </row>
        <row r="93">
          <cell r="A93"/>
          <cell r="B93">
            <v>1</v>
          </cell>
          <cell r="C93">
            <v>86</v>
          </cell>
          <cell r="D93">
            <v>43</v>
          </cell>
          <cell r="E93">
            <v>43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</row>
        <row r="94">
          <cell r="A94"/>
          <cell r="B94">
            <v>2</v>
          </cell>
          <cell r="C94">
            <v>84</v>
          </cell>
          <cell r="D94">
            <v>42</v>
          </cell>
          <cell r="E94">
            <v>42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</row>
        <row r="95">
          <cell r="A95"/>
          <cell r="B95">
            <v>3</v>
          </cell>
          <cell r="C95">
            <v>85</v>
          </cell>
          <cell r="D95">
            <v>42</v>
          </cell>
          <cell r="E95">
            <v>43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</row>
        <row r="96">
          <cell r="A96"/>
          <cell r="B96">
            <v>4</v>
          </cell>
          <cell r="C96">
            <v>83</v>
          </cell>
          <cell r="D96">
            <v>42</v>
          </cell>
          <cell r="E96">
            <v>41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</row>
        <row r="97">
          <cell r="A97"/>
          <cell r="B97">
            <v>5</v>
          </cell>
          <cell r="C97">
            <v>81</v>
          </cell>
          <cell r="D97">
            <v>41</v>
          </cell>
          <cell r="E97">
            <v>40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</row>
        <row r="98">
          <cell r="A98" t="str">
            <v>Alejandría</v>
          </cell>
          <cell r="B98">
            <v>6</v>
          </cell>
          <cell r="C98">
            <v>79</v>
          </cell>
          <cell r="D98">
            <v>40</v>
          </cell>
          <cell r="E98">
            <v>39</v>
          </cell>
          <cell r="O98"/>
          <cell r="P98"/>
          <cell r="Q98"/>
        </row>
        <row r="99">
          <cell r="A99"/>
          <cell r="B99">
            <v>7</v>
          </cell>
          <cell r="C99">
            <v>77</v>
          </cell>
          <cell r="D99">
            <v>39</v>
          </cell>
          <cell r="E99">
            <v>38</v>
          </cell>
          <cell r="O99"/>
          <cell r="P99"/>
          <cell r="Q99"/>
        </row>
        <row r="100">
          <cell r="A100"/>
          <cell r="B100">
            <v>8</v>
          </cell>
          <cell r="C100">
            <v>77</v>
          </cell>
          <cell r="D100">
            <v>40</v>
          </cell>
          <cell r="E100">
            <v>37</v>
          </cell>
          <cell r="O100"/>
          <cell r="P100"/>
          <cell r="Q100"/>
        </row>
        <row r="101">
          <cell r="A101"/>
          <cell r="B101">
            <v>9</v>
          </cell>
          <cell r="C101">
            <v>74</v>
          </cell>
          <cell r="D101">
            <v>38</v>
          </cell>
          <cell r="E101">
            <v>36</v>
          </cell>
          <cell r="O101"/>
          <cell r="P101"/>
          <cell r="Q101"/>
        </row>
        <row r="102">
          <cell r="A102"/>
          <cell r="B102">
            <v>10</v>
          </cell>
          <cell r="C102">
            <v>72</v>
          </cell>
          <cell r="D102">
            <v>38</v>
          </cell>
          <cell r="E102">
            <v>34</v>
          </cell>
          <cell r="O102"/>
          <cell r="P102"/>
          <cell r="Q102"/>
        </row>
        <row r="103">
          <cell r="A103"/>
          <cell r="B103">
            <v>11</v>
          </cell>
          <cell r="C103">
            <v>72</v>
          </cell>
          <cell r="D103">
            <v>38</v>
          </cell>
          <cell r="E103">
            <v>34</v>
          </cell>
        </row>
        <row r="104">
          <cell r="A104" t="str">
            <v>Alejandría</v>
          </cell>
          <cell r="B104">
            <v>12</v>
          </cell>
          <cell r="C104">
            <v>71</v>
          </cell>
          <cell r="D104">
            <v>37</v>
          </cell>
          <cell r="E104">
            <v>34</v>
          </cell>
        </row>
        <row r="105">
          <cell r="A105"/>
          <cell r="B105">
            <v>13</v>
          </cell>
          <cell r="C105">
            <v>70</v>
          </cell>
          <cell r="D105">
            <v>37</v>
          </cell>
          <cell r="E105">
            <v>33</v>
          </cell>
        </row>
        <row r="106">
          <cell r="A106"/>
          <cell r="B106">
            <v>14</v>
          </cell>
          <cell r="C106">
            <v>68</v>
          </cell>
          <cell r="D106">
            <v>36</v>
          </cell>
          <cell r="E106">
            <v>32</v>
          </cell>
        </row>
        <row r="107">
          <cell r="A107"/>
          <cell r="B107">
            <v>15</v>
          </cell>
          <cell r="C107">
            <v>71</v>
          </cell>
          <cell r="D107">
            <v>38</v>
          </cell>
          <cell r="E107">
            <v>33</v>
          </cell>
        </row>
        <row r="108">
          <cell r="A108"/>
          <cell r="B108">
            <v>16</v>
          </cell>
          <cell r="C108">
            <v>70</v>
          </cell>
          <cell r="D108">
            <v>37</v>
          </cell>
          <cell r="E108">
            <v>33</v>
          </cell>
        </row>
        <row r="109">
          <cell r="A109"/>
          <cell r="B109">
            <v>17</v>
          </cell>
          <cell r="C109">
            <v>69</v>
          </cell>
          <cell r="D109">
            <v>37</v>
          </cell>
          <cell r="E109">
            <v>32</v>
          </cell>
        </row>
        <row r="110">
          <cell r="A110" t="str">
            <v>Alejandría</v>
          </cell>
          <cell r="B110">
            <v>18</v>
          </cell>
          <cell r="C110">
            <v>72</v>
          </cell>
          <cell r="D110">
            <v>38</v>
          </cell>
          <cell r="E110">
            <v>34</v>
          </cell>
        </row>
        <row r="111">
          <cell r="A111"/>
          <cell r="B111">
            <v>19</v>
          </cell>
          <cell r="C111">
            <v>69</v>
          </cell>
          <cell r="D111">
            <v>37</v>
          </cell>
          <cell r="E111">
            <v>32</v>
          </cell>
        </row>
        <row r="112">
          <cell r="A112"/>
          <cell r="B112">
            <v>20</v>
          </cell>
          <cell r="C112">
            <v>66</v>
          </cell>
          <cell r="D112">
            <v>35</v>
          </cell>
          <cell r="E112">
            <v>31</v>
          </cell>
        </row>
        <row r="113">
          <cell r="A113"/>
          <cell r="B113">
            <v>21</v>
          </cell>
          <cell r="C113">
            <v>68</v>
          </cell>
          <cell r="D113">
            <v>35</v>
          </cell>
          <cell r="E113">
            <v>33</v>
          </cell>
        </row>
        <row r="114">
          <cell r="A114"/>
          <cell r="B114">
            <v>22</v>
          </cell>
          <cell r="C114">
            <v>65</v>
          </cell>
          <cell r="D114">
            <v>34</v>
          </cell>
          <cell r="E114">
            <v>31</v>
          </cell>
        </row>
        <row r="115">
          <cell r="A115"/>
          <cell r="B115">
            <v>23</v>
          </cell>
          <cell r="C115">
            <v>64</v>
          </cell>
          <cell r="D115">
            <v>34</v>
          </cell>
          <cell r="E115">
            <v>30</v>
          </cell>
        </row>
        <row r="116">
          <cell r="A116"/>
          <cell r="B116">
            <v>24</v>
          </cell>
          <cell r="C116">
            <v>65</v>
          </cell>
          <cell r="D116">
            <v>33</v>
          </cell>
          <cell r="E116">
            <v>32</v>
          </cell>
        </row>
        <row r="117">
          <cell r="A117"/>
          <cell r="B117">
            <v>25</v>
          </cell>
          <cell r="C117">
            <v>62</v>
          </cell>
          <cell r="D117">
            <v>33</v>
          </cell>
          <cell r="E117">
            <v>29</v>
          </cell>
        </row>
        <row r="118">
          <cell r="A118"/>
          <cell r="B118">
            <v>26</v>
          </cell>
          <cell r="C118">
            <v>62</v>
          </cell>
          <cell r="D118">
            <v>32</v>
          </cell>
          <cell r="E118">
            <v>30</v>
          </cell>
        </row>
        <row r="119">
          <cell r="A119"/>
          <cell r="B119">
            <v>27</v>
          </cell>
          <cell r="C119">
            <v>61</v>
          </cell>
          <cell r="D119">
            <v>31</v>
          </cell>
          <cell r="E119">
            <v>30</v>
          </cell>
        </row>
        <row r="120">
          <cell r="A120"/>
          <cell r="B120">
            <v>28</v>
          </cell>
          <cell r="C120">
            <v>64</v>
          </cell>
          <cell r="D120">
            <v>32</v>
          </cell>
          <cell r="E120">
            <v>32</v>
          </cell>
        </row>
        <row r="121">
          <cell r="A121" t="str">
            <v>05030</v>
          </cell>
          <cell r="B121" t="str">
            <v>Amaga</v>
          </cell>
          <cell r="C121"/>
          <cell r="D121"/>
          <cell r="E121"/>
        </row>
        <row r="122">
          <cell r="A122" t="str">
            <v>Amaga</v>
          </cell>
          <cell r="B122">
            <v>0</v>
          </cell>
          <cell r="C122">
            <v>404</v>
          </cell>
          <cell r="D122">
            <v>207</v>
          </cell>
          <cell r="E122">
            <v>197</v>
          </cell>
          <cell r="F122">
            <v>2415</v>
          </cell>
          <cell r="G122">
            <v>1235</v>
          </cell>
          <cell r="H122">
            <v>1180</v>
          </cell>
          <cell r="I122">
            <v>2512</v>
          </cell>
          <cell r="J122">
            <v>1278</v>
          </cell>
          <cell r="K122">
            <v>1234</v>
          </cell>
          <cell r="L122">
            <v>2764</v>
          </cell>
          <cell r="M122">
            <v>1405</v>
          </cell>
          <cell r="N122">
            <v>1359</v>
          </cell>
          <cell r="O122">
            <v>5651</v>
          </cell>
          <cell r="P122">
            <v>2883</v>
          </cell>
          <cell r="Q122">
            <v>2768</v>
          </cell>
        </row>
        <row r="123">
          <cell r="A123"/>
          <cell r="B123">
            <v>1</v>
          </cell>
          <cell r="C123">
            <v>400</v>
          </cell>
          <cell r="D123">
            <v>204</v>
          </cell>
          <cell r="E123">
            <v>196</v>
          </cell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</row>
        <row r="124">
          <cell r="A124"/>
          <cell r="B124">
            <v>2</v>
          </cell>
          <cell r="C124">
            <v>401</v>
          </cell>
          <cell r="D124">
            <v>206</v>
          </cell>
          <cell r="E124">
            <v>195</v>
          </cell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</row>
        <row r="125">
          <cell r="A125"/>
          <cell r="B125">
            <v>3</v>
          </cell>
          <cell r="C125">
            <v>403</v>
          </cell>
          <cell r="D125">
            <v>206</v>
          </cell>
          <cell r="E125">
            <v>197</v>
          </cell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</row>
        <row r="126">
          <cell r="A126"/>
          <cell r="B126">
            <v>4</v>
          </cell>
          <cell r="C126">
            <v>402</v>
          </cell>
          <cell r="D126">
            <v>205</v>
          </cell>
          <cell r="E126">
            <v>197</v>
          </cell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</row>
        <row r="127">
          <cell r="A127"/>
          <cell r="B127">
            <v>5</v>
          </cell>
          <cell r="C127">
            <v>405</v>
          </cell>
          <cell r="D127">
            <v>207</v>
          </cell>
          <cell r="E127">
            <v>198</v>
          </cell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</row>
        <row r="128">
          <cell r="A128" t="str">
            <v>Amaga</v>
          </cell>
          <cell r="B128">
            <v>6</v>
          </cell>
          <cell r="C128">
            <v>409</v>
          </cell>
          <cell r="D128">
            <v>209</v>
          </cell>
          <cell r="E128">
            <v>200</v>
          </cell>
          <cell r="O128"/>
          <cell r="P128"/>
          <cell r="Q128"/>
        </row>
        <row r="129">
          <cell r="A129"/>
          <cell r="B129">
            <v>7</v>
          </cell>
          <cell r="C129">
            <v>411</v>
          </cell>
          <cell r="D129">
            <v>209</v>
          </cell>
          <cell r="E129">
            <v>202</v>
          </cell>
          <cell r="O129"/>
          <cell r="P129"/>
          <cell r="Q129"/>
        </row>
        <row r="130">
          <cell r="A130"/>
          <cell r="B130">
            <v>8</v>
          </cell>
          <cell r="C130">
            <v>415</v>
          </cell>
          <cell r="D130">
            <v>212</v>
          </cell>
          <cell r="E130">
            <v>203</v>
          </cell>
          <cell r="O130"/>
          <cell r="P130"/>
          <cell r="Q130"/>
        </row>
        <row r="131">
          <cell r="A131"/>
          <cell r="B131">
            <v>9</v>
          </cell>
          <cell r="C131">
            <v>421</v>
          </cell>
          <cell r="D131">
            <v>213</v>
          </cell>
          <cell r="E131">
            <v>208</v>
          </cell>
          <cell r="O131"/>
          <cell r="P131"/>
          <cell r="Q131"/>
        </row>
        <row r="132">
          <cell r="A132"/>
          <cell r="B132">
            <v>10</v>
          </cell>
          <cell r="C132">
            <v>423</v>
          </cell>
          <cell r="D132">
            <v>215</v>
          </cell>
          <cell r="E132">
            <v>208</v>
          </cell>
          <cell r="O132"/>
          <cell r="P132"/>
          <cell r="Q132"/>
        </row>
        <row r="133">
          <cell r="A133"/>
          <cell r="B133">
            <v>11</v>
          </cell>
          <cell r="C133">
            <v>433</v>
          </cell>
          <cell r="D133">
            <v>220</v>
          </cell>
          <cell r="E133">
            <v>213</v>
          </cell>
        </row>
        <row r="134">
          <cell r="A134" t="str">
            <v>Amaga</v>
          </cell>
          <cell r="B134">
            <v>12</v>
          </cell>
          <cell r="C134">
            <v>438</v>
          </cell>
          <cell r="D134">
            <v>222</v>
          </cell>
          <cell r="E134">
            <v>216</v>
          </cell>
        </row>
        <row r="135">
          <cell r="A135"/>
          <cell r="B135">
            <v>13</v>
          </cell>
          <cell r="C135">
            <v>446</v>
          </cell>
          <cell r="D135">
            <v>226</v>
          </cell>
          <cell r="E135">
            <v>220</v>
          </cell>
        </row>
        <row r="136">
          <cell r="A136"/>
          <cell r="B136">
            <v>14</v>
          </cell>
          <cell r="C136">
            <v>453</v>
          </cell>
          <cell r="D136">
            <v>230</v>
          </cell>
          <cell r="E136">
            <v>223</v>
          </cell>
        </row>
        <row r="137">
          <cell r="A137"/>
          <cell r="B137">
            <v>15</v>
          </cell>
          <cell r="C137">
            <v>466</v>
          </cell>
          <cell r="D137">
            <v>237</v>
          </cell>
          <cell r="E137">
            <v>229</v>
          </cell>
        </row>
        <row r="138">
          <cell r="A138"/>
          <cell r="B138">
            <v>16</v>
          </cell>
          <cell r="C138">
            <v>475</v>
          </cell>
          <cell r="D138">
            <v>242</v>
          </cell>
          <cell r="E138">
            <v>233</v>
          </cell>
        </row>
        <row r="139">
          <cell r="A139"/>
          <cell r="B139">
            <v>17</v>
          </cell>
          <cell r="C139">
            <v>486</v>
          </cell>
          <cell r="D139">
            <v>248</v>
          </cell>
          <cell r="E139">
            <v>238</v>
          </cell>
        </row>
        <row r="140">
          <cell r="A140" t="str">
            <v>Amaga</v>
          </cell>
          <cell r="B140">
            <v>18</v>
          </cell>
          <cell r="C140">
            <v>496</v>
          </cell>
          <cell r="D140">
            <v>254</v>
          </cell>
          <cell r="E140">
            <v>242</v>
          </cell>
        </row>
        <row r="141">
          <cell r="A141"/>
          <cell r="B141">
            <v>19</v>
          </cell>
          <cell r="C141">
            <v>503</v>
          </cell>
          <cell r="D141">
            <v>257</v>
          </cell>
          <cell r="E141">
            <v>246</v>
          </cell>
        </row>
        <row r="142">
          <cell r="A142"/>
          <cell r="B142">
            <v>20</v>
          </cell>
          <cell r="C142">
            <v>514</v>
          </cell>
          <cell r="D142">
            <v>266</v>
          </cell>
          <cell r="E142">
            <v>248</v>
          </cell>
        </row>
        <row r="143">
          <cell r="A143"/>
          <cell r="B143">
            <v>21</v>
          </cell>
          <cell r="C143">
            <v>518</v>
          </cell>
          <cell r="D143">
            <v>266</v>
          </cell>
          <cell r="E143">
            <v>252</v>
          </cell>
        </row>
        <row r="144">
          <cell r="A144"/>
          <cell r="B144">
            <v>22</v>
          </cell>
          <cell r="C144">
            <v>522</v>
          </cell>
          <cell r="D144">
            <v>268</v>
          </cell>
          <cell r="E144">
            <v>254</v>
          </cell>
        </row>
        <row r="145">
          <cell r="A145"/>
          <cell r="B145">
            <v>23</v>
          </cell>
          <cell r="C145">
            <v>524</v>
          </cell>
          <cell r="D145">
            <v>269</v>
          </cell>
          <cell r="E145">
            <v>255</v>
          </cell>
        </row>
        <row r="146">
          <cell r="A146"/>
          <cell r="B146">
            <v>24</v>
          </cell>
          <cell r="C146">
            <v>525</v>
          </cell>
          <cell r="D146">
            <v>268</v>
          </cell>
          <cell r="E146">
            <v>257</v>
          </cell>
        </row>
        <row r="147">
          <cell r="A147"/>
          <cell r="B147">
            <v>25</v>
          </cell>
          <cell r="C147">
            <v>523</v>
          </cell>
          <cell r="D147">
            <v>266</v>
          </cell>
          <cell r="E147">
            <v>257</v>
          </cell>
        </row>
        <row r="148">
          <cell r="A148"/>
          <cell r="B148">
            <v>26</v>
          </cell>
          <cell r="C148">
            <v>517</v>
          </cell>
          <cell r="D148">
            <v>262</v>
          </cell>
          <cell r="E148">
            <v>255</v>
          </cell>
        </row>
        <row r="149">
          <cell r="A149"/>
          <cell r="B149">
            <v>27</v>
          </cell>
          <cell r="C149">
            <v>510</v>
          </cell>
          <cell r="D149">
            <v>257</v>
          </cell>
          <cell r="E149">
            <v>253</v>
          </cell>
        </row>
        <row r="150">
          <cell r="A150"/>
          <cell r="B150">
            <v>28</v>
          </cell>
          <cell r="C150">
            <v>499</v>
          </cell>
          <cell r="D150">
            <v>250</v>
          </cell>
          <cell r="E150">
            <v>249</v>
          </cell>
        </row>
        <row r="151">
          <cell r="A151" t="str">
            <v>05031</v>
          </cell>
          <cell r="B151" t="str">
            <v>Amalfi</v>
          </cell>
          <cell r="C151"/>
          <cell r="D151"/>
          <cell r="E151"/>
        </row>
        <row r="152">
          <cell r="A152" t="str">
            <v>Amalfi</v>
          </cell>
          <cell r="B152">
            <v>0</v>
          </cell>
          <cell r="C152">
            <v>431</v>
          </cell>
          <cell r="D152">
            <v>223</v>
          </cell>
          <cell r="E152">
            <v>208</v>
          </cell>
          <cell r="F152">
            <v>2604</v>
          </cell>
          <cell r="G152">
            <v>1342</v>
          </cell>
          <cell r="H152">
            <v>1262</v>
          </cell>
          <cell r="I152">
            <v>2872</v>
          </cell>
          <cell r="J152">
            <v>1464</v>
          </cell>
          <cell r="K152">
            <v>1408</v>
          </cell>
          <cell r="L152">
            <v>3053</v>
          </cell>
          <cell r="M152">
            <v>1554</v>
          </cell>
          <cell r="N152">
            <v>1499</v>
          </cell>
          <cell r="O152">
            <v>4927</v>
          </cell>
          <cell r="P152">
            <v>2498</v>
          </cell>
          <cell r="Q152">
            <v>2429</v>
          </cell>
        </row>
        <row r="153">
          <cell r="A153"/>
          <cell r="B153">
            <v>1</v>
          </cell>
          <cell r="C153">
            <v>425</v>
          </cell>
          <cell r="D153">
            <v>219</v>
          </cell>
          <cell r="E153">
            <v>206</v>
          </cell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</row>
        <row r="154">
          <cell r="A154"/>
          <cell r="B154">
            <v>2</v>
          </cell>
          <cell r="C154">
            <v>430</v>
          </cell>
          <cell r="D154">
            <v>222</v>
          </cell>
          <cell r="E154">
            <v>208</v>
          </cell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</row>
        <row r="155">
          <cell r="A155"/>
          <cell r="B155">
            <v>3</v>
          </cell>
          <cell r="C155">
            <v>433</v>
          </cell>
          <cell r="D155">
            <v>223</v>
          </cell>
          <cell r="E155">
            <v>210</v>
          </cell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</row>
        <row r="156">
          <cell r="A156"/>
          <cell r="B156">
            <v>4</v>
          </cell>
          <cell r="C156">
            <v>439</v>
          </cell>
          <cell r="D156">
            <v>226</v>
          </cell>
          <cell r="E156">
            <v>213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</row>
        <row r="157">
          <cell r="A157"/>
          <cell r="B157">
            <v>5</v>
          </cell>
          <cell r="C157">
            <v>446</v>
          </cell>
          <cell r="D157">
            <v>229</v>
          </cell>
          <cell r="E157">
            <v>217</v>
          </cell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</row>
        <row r="158">
          <cell r="A158" t="str">
            <v>Amalfi</v>
          </cell>
          <cell r="B158">
            <v>6</v>
          </cell>
          <cell r="C158">
            <v>456</v>
          </cell>
          <cell r="D158">
            <v>233</v>
          </cell>
          <cell r="E158">
            <v>223</v>
          </cell>
          <cell r="O158"/>
          <cell r="P158"/>
          <cell r="Q158"/>
        </row>
        <row r="159">
          <cell r="A159"/>
          <cell r="B159">
            <v>7</v>
          </cell>
          <cell r="C159">
            <v>466</v>
          </cell>
          <cell r="D159">
            <v>238</v>
          </cell>
          <cell r="E159">
            <v>228</v>
          </cell>
          <cell r="O159"/>
          <cell r="P159"/>
          <cell r="Q159"/>
        </row>
        <row r="160">
          <cell r="A160"/>
          <cell r="B160">
            <v>8</v>
          </cell>
          <cell r="C160">
            <v>475</v>
          </cell>
          <cell r="D160">
            <v>243</v>
          </cell>
          <cell r="E160">
            <v>232</v>
          </cell>
          <cell r="O160"/>
          <cell r="P160"/>
          <cell r="Q160"/>
        </row>
        <row r="161">
          <cell r="A161"/>
          <cell r="B161">
            <v>9</v>
          </cell>
          <cell r="C161">
            <v>484</v>
          </cell>
          <cell r="D161">
            <v>246</v>
          </cell>
          <cell r="E161">
            <v>238</v>
          </cell>
          <cell r="O161"/>
          <cell r="P161"/>
          <cell r="Q161"/>
        </row>
        <row r="162">
          <cell r="A162"/>
          <cell r="B162">
            <v>10</v>
          </cell>
          <cell r="C162">
            <v>492</v>
          </cell>
          <cell r="D162">
            <v>250</v>
          </cell>
          <cell r="E162">
            <v>242</v>
          </cell>
          <cell r="O162"/>
          <cell r="P162"/>
          <cell r="Q162"/>
        </row>
        <row r="163">
          <cell r="A163"/>
          <cell r="B163">
            <v>11</v>
          </cell>
          <cell r="C163">
            <v>499</v>
          </cell>
          <cell r="D163">
            <v>254</v>
          </cell>
          <cell r="E163">
            <v>245</v>
          </cell>
        </row>
        <row r="164">
          <cell r="A164" t="str">
            <v>Amalfi</v>
          </cell>
          <cell r="B164">
            <v>12</v>
          </cell>
          <cell r="C164">
            <v>505</v>
          </cell>
          <cell r="D164">
            <v>256</v>
          </cell>
          <cell r="E164">
            <v>249</v>
          </cell>
        </row>
        <row r="165">
          <cell r="A165"/>
          <cell r="B165">
            <v>13</v>
          </cell>
          <cell r="C165">
            <v>510</v>
          </cell>
          <cell r="D165">
            <v>260</v>
          </cell>
          <cell r="E165">
            <v>250</v>
          </cell>
        </row>
        <row r="166">
          <cell r="A166"/>
          <cell r="B166">
            <v>14</v>
          </cell>
          <cell r="C166">
            <v>511</v>
          </cell>
          <cell r="D166">
            <v>259</v>
          </cell>
          <cell r="E166">
            <v>252</v>
          </cell>
        </row>
        <row r="167">
          <cell r="A167"/>
          <cell r="B167">
            <v>15</v>
          </cell>
          <cell r="C167">
            <v>512</v>
          </cell>
          <cell r="D167">
            <v>261</v>
          </cell>
          <cell r="E167">
            <v>251</v>
          </cell>
        </row>
        <row r="168">
          <cell r="A168"/>
          <cell r="B168">
            <v>16</v>
          </cell>
          <cell r="C168">
            <v>510</v>
          </cell>
          <cell r="D168">
            <v>260</v>
          </cell>
          <cell r="E168">
            <v>250</v>
          </cell>
        </row>
        <row r="169">
          <cell r="A169"/>
          <cell r="B169">
            <v>17</v>
          </cell>
          <cell r="C169">
            <v>505</v>
          </cell>
          <cell r="D169">
            <v>258</v>
          </cell>
          <cell r="E169">
            <v>247</v>
          </cell>
        </row>
        <row r="170">
          <cell r="A170" t="str">
            <v>Amalfi</v>
          </cell>
          <cell r="B170">
            <v>18</v>
          </cell>
          <cell r="C170">
            <v>495</v>
          </cell>
          <cell r="D170">
            <v>253</v>
          </cell>
          <cell r="E170">
            <v>242</v>
          </cell>
        </row>
        <row r="171">
          <cell r="A171"/>
          <cell r="B171">
            <v>19</v>
          </cell>
          <cell r="C171">
            <v>482</v>
          </cell>
          <cell r="D171">
            <v>246</v>
          </cell>
          <cell r="E171">
            <v>236</v>
          </cell>
        </row>
        <row r="172">
          <cell r="A172"/>
          <cell r="B172">
            <v>20</v>
          </cell>
          <cell r="C172">
            <v>474</v>
          </cell>
          <cell r="D172">
            <v>242</v>
          </cell>
          <cell r="E172">
            <v>232</v>
          </cell>
        </row>
        <row r="173">
          <cell r="A173"/>
          <cell r="B173">
            <v>21</v>
          </cell>
          <cell r="C173">
            <v>466</v>
          </cell>
          <cell r="D173">
            <v>238</v>
          </cell>
          <cell r="E173">
            <v>228</v>
          </cell>
        </row>
        <row r="174">
          <cell r="A174"/>
          <cell r="B174">
            <v>22</v>
          </cell>
          <cell r="C174">
            <v>454</v>
          </cell>
          <cell r="D174">
            <v>230</v>
          </cell>
          <cell r="E174">
            <v>224</v>
          </cell>
        </row>
        <row r="175">
          <cell r="A175"/>
          <cell r="B175">
            <v>23</v>
          </cell>
          <cell r="C175">
            <v>445</v>
          </cell>
          <cell r="D175">
            <v>226</v>
          </cell>
          <cell r="E175">
            <v>219</v>
          </cell>
        </row>
        <row r="176">
          <cell r="A176"/>
          <cell r="B176">
            <v>24</v>
          </cell>
          <cell r="C176">
            <v>436</v>
          </cell>
          <cell r="D176">
            <v>221</v>
          </cell>
          <cell r="E176">
            <v>215</v>
          </cell>
        </row>
        <row r="177">
          <cell r="A177"/>
          <cell r="B177">
            <v>25</v>
          </cell>
          <cell r="C177">
            <v>426</v>
          </cell>
          <cell r="D177">
            <v>215</v>
          </cell>
          <cell r="E177">
            <v>211</v>
          </cell>
        </row>
        <row r="178">
          <cell r="A178"/>
          <cell r="B178">
            <v>26</v>
          </cell>
          <cell r="C178">
            <v>420</v>
          </cell>
          <cell r="D178">
            <v>213</v>
          </cell>
          <cell r="E178">
            <v>207</v>
          </cell>
        </row>
        <row r="179">
          <cell r="A179"/>
          <cell r="B179">
            <v>27</v>
          </cell>
          <cell r="C179">
            <v>418</v>
          </cell>
          <cell r="D179">
            <v>209</v>
          </cell>
          <cell r="E179">
            <v>209</v>
          </cell>
        </row>
        <row r="180">
          <cell r="A180"/>
          <cell r="B180">
            <v>28</v>
          </cell>
          <cell r="C180">
            <v>411</v>
          </cell>
          <cell r="D180">
            <v>205</v>
          </cell>
          <cell r="E180">
            <v>206</v>
          </cell>
        </row>
        <row r="181">
          <cell r="A181" t="str">
            <v>05034</v>
          </cell>
          <cell r="B181" t="str">
            <v>Andes</v>
          </cell>
          <cell r="C181"/>
          <cell r="D181"/>
          <cell r="E181"/>
        </row>
        <row r="182">
          <cell r="A182" t="str">
            <v>Andes</v>
          </cell>
          <cell r="B182">
            <v>0</v>
          </cell>
          <cell r="C182">
            <v>637</v>
          </cell>
          <cell r="D182">
            <v>335</v>
          </cell>
          <cell r="E182">
            <v>302</v>
          </cell>
          <cell r="F182">
            <v>3796</v>
          </cell>
          <cell r="G182">
            <v>1991</v>
          </cell>
          <cell r="H182">
            <v>1805</v>
          </cell>
          <cell r="I182">
            <v>3878</v>
          </cell>
          <cell r="J182">
            <v>2032</v>
          </cell>
          <cell r="K182">
            <v>1846</v>
          </cell>
          <cell r="L182">
            <v>4097</v>
          </cell>
          <cell r="M182">
            <v>2136</v>
          </cell>
          <cell r="N182">
            <v>1961</v>
          </cell>
          <cell r="O182">
            <v>7915</v>
          </cell>
          <cell r="P182">
            <v>4336</v>
          </cell>
          <cell r="Q182">
            <v>3579</v>
          </cell>
        </row>
        <row r="183">
          <cell r="A183"/>
          <cell r="B183">
            <v>1</v>
          </cell>
          <cell r="C183">
            <v>631</v>
          </cell>
          <cell r="D183">
            <v>330</v>
          </cell>
          <cell r="E183">
            <v>301</v>
          </cell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</row>
        <row r="184">
          <cell r="A184"/>
          <cell r="B184">
            <v>2</v>
          </cell>
          <cell r="C184">
            <v>632</v>
          </cell>
          <cell r="D184">
            <v>332</v>
          </cell>
          <cell r="E184">
            <v>300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</row>
        <row r="185">
          <cell r="A185"/>
          <cell r="B185">
            <v>3</v>
          </cell>
          <cell r="C185">
            <v>631</v>
          </cell>
          <cell r="D185">
            <v>331</v>
          </cell>
          <cell r="E185">
            <v>300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</row>
        <row r="186">
          <cell r="A186"/>
          <cell r="B186">
            <v>4</v>
          </cell>
          <cell r="C186">
            <v>631</v>
          </cell>
          <cell r="D186">
            <v>331</v>
          </cell>
          <cell r="E186">
            <v>300</v>
          </cell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</row>
        <row r="187">
          <cell r="A187"/>
          <cell r="B187">
            <v>5</v>
          </cell>
          <cell r="C187">
            <v>634</v>
          </cell>
          <cell r="D187">
            <v>332</v>
          </cell>
          <cell r="E187">
            <v>302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</row>
        <row r="188">
          <cell r="A188" t="str">
            <v>Andes</v>
          </cell>
          <cell r="B188">
            <v>6</v>
          </cell>
          <cell r="C188">
            <v>636</v>
          </cell>
          <cell r="D188">
            <v>334</v>
          </cell>
          <cell r="E188">
            <v>302</v>
          </cell>
          <cell r="O188"/>
          <cell r="P188"/>
          <cell r="Q188"/>
        </row>
        <row r="189">
          <cell r="A189"/>
          <cell r="B189">
            <v>7</v>
          </cell>
          <cell r="C189">
            <v>639</v>
          </cell>
          <cell r="D189">
            <v>335</v>
          </cell>
          <cell r="E189">
            <v>304</v>
          </cell>
          <cell r="O189"/>
          <cell r="P189"/>
          <cell r="Q189"/>
        </row>
        <row r="190">
          <cell r="A190"/>
          <cell r="B190">
            <v>8</v>
          </cell>
          <cell r="C190">
            <v>645</v>
          </cell>
          <cell r="D190">
            <v>338</v>
          </cell>
          <cell r="E190">
            <v>307</v>
          </cell>
          <cell r="O190"/>
          <cell r="P190"/>
          <cell r="Q190"/>
        </row>
        <row r="191">
          <cell r="A191"/>
          <cell r="B191">
            <v>9</v>
          </cell>
          <cell r="C191">
            <v>647</v>
          </cell>
          <cell r="D191">
            <v>339</v>
          </cell>
          <cell r="E191">
            <v>308</v>
          </cell>
          <cell r="O191"/>
          <cell r="P191"/>
          <cell r="Q191"/>
        </row>
        <row r="192">
          <cell r="A192"/>
          <cell r="B192">
            <v>10</v>
          </cell>
          <cell r="C192">
            <v>652</v>
          </cell>
          <cell r="D192">
            <v>341</v>
          </cell>
          <cell r="E192">
            <v>311</v>
          </cell>
          <cell r="O192"/>
          <cell r="P192"/>
          <cell r="Q192"/>
        </row>
        <row r="193">
          <cell r="A193"/>
          <cell r="B193">
            <v>11</v>
          </cell>
          <cell r="C193">
            <v>659</v>
          </cell>
          <cell r="D193">
            <v>345</v>
          </cell>
          <cell r="E193">
            <v>314</v>
          </cell>
        </row>
        <row r="194">
          <cell r="A194" t="str">
            <v>Andes</v>
          </cell>
          <cell r="B194">
            <v>12</v>
          </cell>
          <cell r="C194">
            <v>667</v>
          </cell>
          <cell r="D194">
            <v>349</v>
          </cell>
          <cell r="E194">
            <v>318</v>
          </cell>
        </row>
        <row r="195">
          <cell r="A195"/>
          <cell r="B195">
            <v>13</v>
          </cell>
          <cell r="C195">
            <v>672</v>
          </cell>
          <cell r="D195">
            <v>351</v>
          </cell>
          <cell r="E195">
            <v>321</v>
          </cell>
        </row>
        <row r="196">
          <cell r="A196"/>
          <cell r="B196">
            <v>14</v>
          </cell>
          <cell r="C196">
            <v>679</v>
          </cell>
          <cell r="D196">
            <v>355</v>
          </cell>
          <cell r="E196">
            <v>324</v>
          </cell>
        </row>
        <row r="197">
          <cell r="A197"/>
          <cell r="B197">
            <v>15</v>
          </cell>
          <cell r="C197">
            <v>686</v>
          </cell>
          <cell r="D197">
            <v>357</v>
          </cell>
          <cell r="E197">
            <v>329</v>
          </cell>
        </row>
        <row r="198">
          <cell r="A198"/>
          <cell r="B198">
            <v>16</v>
          </cell>
          <cell r="C198">
            <v>693</v>
          </cell>
          <cell r="D198">
            <v>361</v>
          </cell>
          <cell r="E198">
            <v>332</v>
          </cell>
        </row>
        <row r="199">
          <cell r="A199"/>
          <cell r="B199">
            <v>17</v>
          </cell>
          <cell r="C199">
            <v>700</v>
          </cell>
          <cell r="D199">
            <v>363</v>
          </cell>
          <cell r="E199">
            <v>337</v>
          </cell>
        </row>
        <row r="200">
          <cell r="A200" t="str">
            <v>Andes</v>
          </cell>
          <cell r="B200">
            <v>18</v>
          </cell>
          <cell r="C200">
            <v>746</v>
          </cell>
          <cell r="D200">
            <v>406</v>
          </cell>
          <cell r="E200">
            <v>340</v>
          </cell>
        </row>
        <row r="201">
          <cell r="A201"/>
          <cell r="B201">
            <v>19</v>
          </cell>
          <cell r="C201">
            <v>830</v>
          </cell>
          <cell r="D201">
            <v>491</v>
          </cell>
          <cell r="E201">
            <v>339</v>
          </cell>
        </row>
        <row r="202">
          <cell r="A202"/>
          <cell r="B202">
            <v>20</v>
          </cell>
          <cell r="C202">
            <v>762</v>
          </cell>
          <cell r="D202">
            <v>425</v>
          </cell>
          <cell r="E202">
            <v>337</v>
          </cell>
        </row>
        <row r="203">
          <cell r="A203"/>
          <cell r="B203">
            <v>21</v>
          </cell>
          <cell r="C203">
            <v>764</v>
          </cell>
          <cell r="D203">
            <v>428</v>
          </cell>
          <cell r="E203">
            <v>336</v>
          </cell>
        </row>
        <row r="204">
          <cell r="A204"/>
          <cell r="B204">
            <v>22</v>
          </cell>
          <cell r="C204">
            <v>747</v>
          </cell>
          <cell r="D204">
            <v>415</v>
          </cell>
          <cell r="E204">
            <v>332</v>
          </cell>
        </row>
        <row r="205">
          <cell r="A205"/>
          <cell r="B205">
            <v>23</v>
          </cell>
          <cell r="C205">
            <v>709</v>
          </cell>
          <cell r="D205">
            <v>382</v>
          </cell>
          <cell r="E205">
            <v>327</v>
          </cell>
        </row>
        <row r="206">
          <cell r="A206"/>
          <cell r="B206">
            <v>24</v>
          </cell>
          <cell r="C206">
            <v>700</v>
          </cell>
          <cell r="D206">
            <v>377</v>
          </cell>
          <cell r="E206">
            <v>323</v>
          </cell>
        </row>
        <row r="207">
          <cell r="A207"/>
          <cell r="B207">
            <v>25</v>
          </cell>
          <cell r="C207">
            <v>683</v>
          </cell>
          <cell r="D207">
            <v>364</v>
          </cell>
          <cell r="E207">
            <v>319</v>
          </cell>
        </row>
        <row r="208">
          <cell r="A208"/>
          <cell r="B208">
            <v>26</v>
          </cell>
          <cell r="C208">
            <v>684</v>
          </cell>
          <cell r="D208">
            <v>369</v>
          </cell>
          <cell r="E208">
            <v>315</v>
          </cell>
        </row>
        <row r="209">
          <cell r="A209"/>
          <cell r="B209">
            <v>27</v>
          </cell>
          <cell r="C209">
            <v>653</v>
          </cell>
          <cell r="D209">
            <v>343</v>
          </cell>
          <cell r="E209">
            <v>310</v>
          </cell>
        </row>
        <row r="210">
          <cell r="A210"/>
          <cell r="B210">
            <v>28</v>
          </cell>
          <cell r="C210">
            <v>637</v>
          </cell>
          <cell r="D210">
            <v>336</v>
          </cell>
          <cell r="E210">
            <v>301</v>
          </cell>
        </row>
        <row r="211">
          <cell r="A211" t="str">
            <v>05036</v>
          </cell>
          <cell r="B211" t="str">
            <v>Angelopolis</v>
          </cell>
          <cell r="C211"/>
          <cell r="D211"/>
          <cell r="E211"/>
        </row>
        <row r="212">
          <cell r="A212" t="str">
            <v>Angelopolis</v>
          </cell>
          <cell r="B212">
            <v>0</v>
          </cell>
          <cell r="C212">
            <v>80</v>
          </cell>
          <cell r="D212">
            <v>45</v>
          </cell>
          <cell r="E212">
            <v>35</v>
          </cell>
          <cell r="F212">
            <v>485</v>
          </cell>
          <cell r="G212">
            <v>267</v>
          </cell>
          <cell r="H212">
            <v>218</v>
          </cell>
          <cell r="I212">
            <v>507</v>
          </cell>
          <cell r="J212">
            <v>261</v>
          </cell>
          <cell r="K212">
            <v>246</v>
          </cell>
          <cell r="L212">
            <v>553</v>
          </cell>
          <cell r="M212">
            <v>273</v>
          </cell>
          <cell r="N212">
            <v>280</v>
          </cell>
          <cell r="O212">
            <v>986</v>
          </cell>
          <cell r="P212">
            <v>496</v>
          </cell>
          <cell r="Q212">
            <v>490</v>
          </cell>
        </row>
        <row r="213">
          <cell r="A213"/>
          <cell r="B213">
            <v>1</v>
          </cell>
          <cell r="C213">
            <v>82</v>
          </cell>
          <cell r="D213">
            <v>45</v>
          </cell>
          <cell r="E213">
            <v>37</v>
          </cell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</row>
        <row r="214">
          <cell r="A214"/>
          <cell r="B214">
            <v>2</v>
          </cell>
          <cell r="C214">
            <v>80</v>
          </cell>
          <cell r="D214">
            <v>44</v>
          </cell>
          <cell r="E214">
            <v>36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</row>
        <row r="215">
          <cell r="A215"/>
          <cell r="B215">
            <v>3</v>
          </cell>
          <cell r="C215">
            <v>79</v>
          </cell>
          <cell r="D215">
            <v>44</v>
          </cell>
          <cell r="E215">
            <v>35</v>
          </cell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</row>
        <row r="216">
          <cell r="A216"/>
          <cell r="B216">
            <v>4</v>
          </cell>
          <cell r="C216">
            <v>82</v>
          </cell>
          <cell r="D216">
            <v>45</v>
          </cell>
          <cell r="E216">
            <v>37</v>
          </cell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</row>
        <row r="217">
          <cell r="A217"/>
          <cell r="B217">
            <v>5</v>
          </cell>
          <cell r="C217">
            <v>82</v>
          </cell>
          <cell r="D217">
            <v>44</v>
          </cell>
          <cell r="E217">
            <v>38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</row>
        <row r="218">
          <cell r="A218" t="str">
            <v>Angelopolis</v>
          </cell>
          <cell r="B218">
            <v>6</v>
          </cell>
          <cell r="C218">
            <v>81</v>
          </cell>
          <cell r="D218">
            <v>43</v>
          </cell>
          <cell r="E218">
            <v>38</v>
          </cell>
          <cell r="O218"/>
          <cell r="P218"/>
          <cell r="Q218"/>
        </row>
        <row r="219">
          <cell r="A219"/>
          <cell r="B219">
            <v>7</v>
          </cell>
          <cell r="C219">
            <v>84</v>
          </cell>
          <cell r="D219">
            <v>44</v>
          </cell>
          <cell r="E219">
            <v>40</v>
          </cell>
          <cell r="O219"/>
          <cell r="P219"/>
          <cell r="Q219"/>
        </row>
        <row r="220">
          <cell r="A220"/>
          <cell r="B220">
            <v>8</v>
          </cell>
          <cell r="C220">
            <v>83</v>
          </cell>
          <cell r="D220">
            <v>43</v>
          </cell>
          <cell r="E220">
            <v>40</v>
          </cell>
          <cell r="O220"/>
          <cell r="P220"/>
          <cell r="Q220"/>
        </row>
        <row r="221">
          <cell r="A221"/>
          <cell r="B221">
            <v>9</v>
          </cell>
          <cell r="C221">
            <v>86</v>
          </cell>
          <cell r="D221">
            <v>44</v>
          </cell>
          <cell r="E221">
            <v>42</v>
          </cell>
          <cell r="O221"/>
          <cell r="P221"/>
          <cell r="Q221"/>
        </row>
        <row r="222">
          <cell r="A222"/>
          <cell r="B222">
            <v>10</v>
          </cell>
          <cell r="C222">
            <v>85</v>
          </cell>
          <cell r="D222">
            <v>43</v>
          </cell>
          <cell r="E222">
            <v>42</v>
          </cell>
          <cell r="O222"/>
          <cell r="P222"/>
          <cell r="Q222"/>
        </row>
        <row r="223">
          <cell r="A223"/>
          <cell r="B223">
            <v>11</v>
          </cell>
          <cell r="C223">
            <v>88</v>
          </cell>
          <cell r="D223">
            <v>44</v>
          </cell>
          <cell r="E223">
            <v>44</v>
          </cell>
        </row>
        <row r="224">
          <cell r="A224" t="str">
            <v>Angelopolis</v>
          </cell>
          <cell r="B224">
            <v>12</v>
          </cell>
          <cell r="C224">
            <v>88</v>
          </cell>
          <cell r="D224">
            <v>44</v>
          </cell>
          <cell r="E224">
            <v>44</v>
          </cell>
        </row>
        <row r="225">
          <cell r="A225"/>
          <cell r="B225">
            <v>13</v>
          </cell>
          <cell r="C225">
            <v>91</v>
          </cell>
          <cell r="D225">
            <v>45</v>
          </cell>
          <cell r="E225">
            <v>46</v>
          </cell>
        </row>
        <row r="226">
          <cell r="A226"/>
          <cell r="B226">
            <v>14</v>
          </cell>
          <cell r="C226">
            <v>90</v>
          </cell>
          <cell r="D226">
            <v>44</v>
          </cell>
          <cell r="E226">
            <v>46</v>
          </cell>
        </row>
        <row r="227">
          <cell r="A227"/>
          <cell r="B227">
            <v>15</v>
          </cell>
          <cell r="C227">
            <v>92</v>
          </cell>
          <cell r="D227">
            <v>45</v>
          </cell>
          <cell r="E227">
            <v>47</v>
          </cell>
        </row>
        <row r="228">
          <cell r="A228"/>
          <cell r="B228">
            <v>16</v>
          </cell>
          <cell r="C228">
            <v>96</v>
          </cell>
          <cell r="D228">
            <v>47</v>
          </cell>
          <cell r="E228">
            <v>49</v>
          </cell>
        </row>
        <row r="229">
          <cell r="A229"/>
          <cell r="B229">
            <v>17</v>
          </cell>
          <cell r="C229">
            <v>96</v>
          </cell>
          <cell r="D229">
            <v>48</v>
          </cell>
          <cell r="E229">
            <v>48</v>
          </cell>
        </row>
        <row r="230">
          <cell r="A230" t="str">
            <v>Angelopolis</v>
          </cell>
          <cell r="B230">
            <v>18</v>
          </cell>
          <cell r="C230">
            <v>95</v>
          </cell>
          <cell r="D230">
            <v>46</v>
          </cell>
          <cell r="E230">
            <v>49</v>
          </cell>
        </row>
        <row r="231">
          <cell r="A231"/>
          <cell r="B231">
            <v>19</v>
          </cell>
          <cell r="C231">
            <v>95</v>
          </cell>
          <cell r="D231">
            <v>46</v>
          </cell>
          <cell r="E231">
            <v>49</v>
          </cell>
        </row>
        <row r="232">
          <cell r="A232"/>
          <cell r="B232">
            <v>20</v>
          </cell>
          <cell r="C232">
            <v>94</v>
          </cell>
          <cell r="D232">
            <v>46</v>
          </cell>
          <cell r="E232">
            <v>48</v>
          </cell>
        </row>
        <row r="233">
          <cell r="A233"/>
          <cell r="B233">
            <v>21</v>
          </cell>
          <cell r="C233">
            <v>94</v>
          </cell>
          <cell r="D233">
            <v>46</v>
          </cell>
          <cell r="E233">
            <v>48</v>
          </cell>
        </row>
        <row r="234">
          <cell r="A234"/>
          <cell r="B234">
            <v>22</v>
          </cell>
          <cell r="C234">
            <v>92</v>
          </cell>
          <cell r="D234">
            <v>46</v>
          </cell>
          <cell r="E234">
            <v>46</v>
          </cell>
        </row>
        <row r="235">
          <cell r="A235"/>
          <cell r="B235">
            <v>23</v>
          </cell>
          <cell r="C235">
            <v>89</v>
          </cell>
          <cell r="D235">
            <v>44</v>
          </cell>
          <cell r="E235">
            <v>45</v>
          </cell>
        </row>
        <row r="236">
          <cell r="A236"/>
          <cell r="B236">
            <v>24</v>
          </cell>
          <cell r="C236">
            <v>87</v>
          </cell>
          <cell r="D236">
            <v>45</v>
          </cell>
          <cell r="E236">
            <v>42</v>
          </cell>
        </row>
        <row r="237">
          <cell r="A237"/>
          <cell r="B237">
            <v>25</v>
          </cell>
          <cell r="C237">
            <v>88</v>
          </cell>
          <cell r="D237">
            <v>46</v>
          </cell>
          <cell r="E237">
            <v>42</v>
          </cell>
        </row>
        <row r="238">
          <cell r="A238"/>
          <cell r="B238">
            <v>26</v>
          </cell>
          <cell r="C238">
            <v>87</v>
          </cell>
          <cell r="D238">
            <v>45</v>
          </cell>
          <cell r="E238">
            <v>42</v>
          </cell>
        </row>
        <row r="239">
          <cell r="A239"/>
          <cell r="B239">
            <v>27</v>
          </cell>
          <cell r="C239">
            <v>83</v>
          </cell>
          <cell r="D239">
            <v>43</v>
          </cell>
          <cell r="E239">
            <v>40</v>
          </cell>
        </row>
        <row r="240">
          <cell r="A240"/>
          <cell r="B240">
            <v>28</v>
          </cell>
          <cell r="C240">
            <v>82</v>
          </cell>
          <cell r="D240">
            <v>43</v>
          </cell>
          <cell r="E240">
            <v>39</v>
          </cell>
        </row>
        <row r="241">
          <cell r="A241" t="str">
            <v>05038</v>
          </cell>
          <cell r="B241" t="str">
            <v>Angostura</v>
          </cell>
          <cell r="C241"/>
          <cell r="D241"/>
          <cell r="E241"/>
        </row>
        <row r="242">
          <cell r="A242" t="str">
            <v>Angostura</v>
          </cell>
          <cell r="B242">
            <v>0</v>
          </cell>
          <cell r="C242">
            <v>197</v>
          </cell>
          <cell r="D242">
            <v>104</v>
          </cell>
          <cell r="E242">
            <v>93</v>
          </cell>
          <cell r="F242">
            <v>1172</v>
          </cell>
          <cell r="G242">
            <v>616</v>
          </cell>
          <cell r="H242">
            <v>556</v>
          </cell>
          <cell r="I242">
            <v>1218</v>
          </cell>
          <cell r="J242">
            <v>626</v>
          </cell>
          <cell r="K242">
            <v>592</v>
          </cell>
          <cell r="L242">
            <v>1271</v>
          </cell>
          <cell r="M242">
            <v>651</v>
          </cell>
          <cell r="N242">
            <v>620</v>
          </cell>
          <cell r="O242">
            <v>2073</v>
          </cell>
          <cell r="P242">
            <v>1071</v>
          </cell>
          <cell r="Q242">
            <v>1002</v>
          </cell>
        </row>
        <row r="243">
          <cell r="A243"/>
          <cell r="B243">
            <v>1</v>
          </cell>
          <cell r="C243">
            <v>194</v>
          </cell>
          <cell r="D243">
            <v>102</v>
          </cell>
          <cell r="E243">
            <v>92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</row>
        <row r="244">
          <cell r="A244"/>
          <cell r="B244">
            <v>2</v>
          </cell>
          <cell r="C244">
            <v>195</v>
          </cell>
          <cell r="D244">
            <v>103</v>
          </cell>
          <cell r="E244">
            <v>92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</row>
        <row r="245">
          <cell r="A245"/>
          <cell r="B245">
            <v>3</v>
          </cell>
          <cell r="C245">
            <v>193</v>
          </cell>
          <cell r="D245">
            <v>101</v>
          </cell>
          <cell r="E245">
            <v>92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</row>
        <row r="246">
          <cell r="A246"/>
          <cell r="B246">
            <v>4</v>
          </cell>
          <cell r="C246">
            <v>196</v>
          </cell>
          <cell r="D246">
            <v>103</v>
          </cell>
          <cell r="E246">
            <v>93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</row>
        <row r="247">
          <cell r="A247"/>
          <cell r="B247">
            <v>5</v>
          </cell>
          <cell r="C247">
            <v>197</v>
          </cell>
          <cell r="D247">
            <v>103</v>
          </cell>
          <cell r="E247">
            <v>94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</row>
        <row r="248">
          <cell r="A248" t="str">
            <v>Angostura</v>
          </cell>
          <cell r="B248">
            <v>6</v>
          </cell>
          <cell r="C248">
            <v>199</v>
          </cell>
          <cell r="D248">
            <v>103</v>
          </cell>
          <cell r="E248">
            <v>96</v>
          </cell>
          <cell r="O248"/>
          <cell r="P248"/>
          <cell r="Q248"/>
        </row>
        <row r="249">
          <cell r="A249"/>
          <cell r="B249">
            <v>7</v>
          </cell>
          <cell r="C249">
            <v>200</v>
          </cell>
          <cell r="D249">
            <v>104</v>
          </cell>
          <cell r="E249">
            <v>96</v>
          </cell>
          <cell r="O249"/>
          <cell r="P249"/>
          <cell r="Q249"/>
        </row>
        <row r="250">
          <cell r="A250"/>
          <cell r="B250">
            <v>8</v>
          </cell>
          <cell r="C250">
            <v>201</v>
          </cell>
          <cell r="D250">
            <v>103</v>
          </cell>
          <cell r="E250">
            <v>98</v>
          </cell>
          <cell r="O250"/>
          <cell r="P250"/>
          <cell r="Q250"/>
        </row>
        <row r="251">
          <cell r="A251"/>
          <cell r="B251">
            <v>9</v>
          </cell>
          <cell r="C251">
            <v>205</v>
          </cell>
          <cell r="D251">
            <v>105</v>
          </cell>
          <cell r="E251">
            <v>100</v>
          </cell>
          <cell r="O251"/>
          <cell r="P251"/>
          <cell r="Q251"/>
        </row>
        <row r="252">
          <cell r="A252"/>
          <cell r="B252">
            <v>10</v>
          </cell>
          <cell r="C252">
            <v>205</v>
          </cell>
          <cell r="D252">
            <v>105</v>
          </cell>
          <cell r="E252">
            <v>100</v>
          </cell>
          <cell r="O252"/>
          <cell r="P252"/>
          <cell r="Q252"/>
        </row>
        <row r="253">
          <cell r="A253"/>
          <cell r="B253">
            <v>11</v>
          </cell>
          <cell r="C253">
            <v>208</v>
          </cell>
          <cell r="D253">
            <v>106</v>
          </cell>
          <cell r="E253">
            <v>102</v>
          </cell>
        </row>
        <row r="254">
          <cell r="A254" t="str">
            <v>Angostura</v>
          </cell>
          <cell r="B254">
            <v>12</v>
          </cell>
          <cell r="C254">
            <v>208</v>
          </cell>
          <cell r="D254">
            <v>106</v>
          </cell>
          <cell r="E254">
            <v>102</v>
          </cell>
        </row>
        <row r="255">
          <cell r="A255"/>
          <cell r="B255">
            <v>13</v>
          </cell>
          <cell r="C255">
            <v>211</v>
          </cell>
          <cell r="D255">
            <v>108</v>
          </cell>
          <cell r="E255">
            <v>103</v>
          </cell>
        </row>
        <row r="256">
          <cell r="A256"/>
          <cell r="B256">
            <v>14</v>
          </cell>
          <cell r="C256">
            <v>212</v>
          </cell>
          <cell r="D256">
            <v>108</v>
          </cell>
          <cell r="E256">
            <v>104</v>
          </cell>
        </row>
        <row r="257">
          <cell r="A257"/>
          <cell r="B257">
            <v>15</v>
          </cell>
          <cell r="C257">
            <v>214</v>
          </cell>
          <cell r="D257">
            <v>109</v>
          </cell>
          <cell r="E257">
            <v>105</v>
          </cell>
        </row>
        <row r="258">
          <cell r="A258"/>
          <cell r="B258">
            <v>16</v>
          </cell>
          <cell r="C258">
            <v>213</v>
          </cell>
          <cell r="D258">
            <v>110</v>
          </cell>
          <cell r="E258">
            <v>103</v>
          </cell>
        </row>
        <row r="259">
          <cell r="A259"/>
          <cell r="B259">
            <v>17</v>
          </cell>
          <cell r="C259">
            <v>213</v>
          </cell>
          <cell r="D259">
            <v>110</v>
          </cell>
          <cell r="E259">
            <v>103</v>
          </cell>
        </row>
        <row r="260">
          <cell r="A260" t="str">
            <v>Angostura</v>
          </cell>
          <cell r="B260">
            <v>18</v>
          </cell>
          <cell r="C260">
            <v>213</v>
          </cell>
          <cell r="D260">
            <v>110</v>
          </cell>
          <cell r="E260">
            <v>103</v>
          </cell>
        </row>
        <row r="261">
          <cell r="A261"/>
          <cell r="B261">
            <v>19</v>
          </cell>
          <cell r="C261">
            <v>207</v>
          </cell>
          <cell r="D261">
            <v>106</v>
          </cell>
          <cell r="E261">
            <v>101</v>
          </cell>
        </row>
        <row r="262">
          <cell r="A262"/>
          <cell r="B262">
            <v>20</v>
          </cell>
          <cell r="C262">
            <v>205</v>
          </cell>
          <cell r="D262">
            <v>106</v>
          </cell>
          <cell r="E262">
            <v>99</v>
          </cell>
        </row>
        <row r="263">
          <cell r="A263"/>
          <cell r="B263">
            <v>21</v>
          </cell>
          <cell r="C263">
            <v>198</v>
          </cell>
          <cell r="D263">
            <v>102</v>
          </cell>
          <cell r="E263">
            <v>96</v>
          </cell>
        </row>
        <row r="264">
          <cell r="A264"/>
          <cell r="B264">
            <v>22</v>
          </cell>
          <cell r="C264">
            <v>191</v>
          </cell>
          <cell r="D264">
            <v>99</v>
          </cell>
          <cell r="E264">
            <v>92</v>
          </cell>
        </row>
        <row r="265">
          <cell r="A265"/>
          <cell r="B265">
            <v>23</v>
          </cell>
          <cell r="C265">
            <v>186</v>
          </cell>
          <cell r="D265">
            <v>97</v>
          </cell>
          <cell r="E265">
            <v>89</v>
          </cell>
        </row>
        <row r="266">
          <cell r="A266"/>
          <cell r="B266">
            <v>24</v>
          </cell>
          <cell r="C266">
            <v>181</v>
          </cell>
          <cell r="D266">
            <v>94</v>
          </cell>
          <cell r="E266">
            <v>87</v>
          </cell>
        </row>
        <row r="267">
          <cell r="A267"/>
          <cell r="B267">
            <v>25</v>
          </cell>
          <cell r="C267">
            <v>177</v>
          </cell>
          <cell r="D267">
            <v>92</v>
          </cell>
          <cell r="E267">
            <v>85</v>
          </cell>
        </row>
        <row r="268">
          <cell r="A268"/>
          <cell r="B268">
            <v>26</v>
          </cell>
          <cell r="C268">
            <v>175</v>
          </cell>
          <cell r="D268">
            <v>89</v>
          </cell>
          <cell r="E268">
            <v>86</v>
          </cell>
        </row>
        <row r="269">
          <cell r="A269"/>
          <cell r="B269">
            <v>27</v>
          </cell>
          <cell r="C269">
            <v>172</v>
          </cell>
          <cell r="D269">
            <v>89</v>
          </cell>
          <cell r="E269">
            <v>83</v>
          </cell>
        </row>
        <row r="270">
          <cell r="A270"/>
          <cell r="B270">
            <v>28</v>
          </cell>
          <cell r="C270">
            <v>168</v>
          </cell>
          <cell r="D270">
            <v>87</v>
          </cell>
          <cell r="E270">
            <v>81</v>
          </cell>
        </row>
        <row r="271">
          <cell r="A271" t="str">
            <v>05040</v>
          </cell>
          <cell r="B271" t="str">
            <v>Anori</v>
          </cell>
          <cell r="C271"/>
          <cell r="D271"/>
          <cell r="E271"/>
        </row>
        <row r="272">
          <cell r="A272" t="str">
            <v>Anori</v>
          </cell>
          <cell r="B272">
            <v>0</v>
          </cell>
          <cell r="C272">
            <v>391</v>
          </cell>
          <cell r="D272">
            <v>190</v>
          </cell>
          <cell r="E272">
            <v>201</v>
          </cell>
          <cell r="F272">
            <v>2324</v>
          </cell>
          <cell r="G272">
            <v>1136</v>
          </cell>
          <cell r="H272">
            <v>1188</v>
          </cell>
          <cell r="I272">
            <v>2280</v>
          </cell>
          <cell r="J272">
            <v>1176</v>
          </cell>
          <cell r="K272">
            <v>1104</v>
          </cell>
          <cell r="L272">
            <v>2212</v>
          </cell>
          <cell r="M272">
            <v>1169</v>
          </cell>
          <cell r="N272">
            <v>1043</v>
          </cell>
          <cell r="O272">
            <v>3703</v>
          </cell>
          <cell r="P272">
            <v>1938</v>
          </cell>
          <cell r="Q272">
            <v>1765</v>
          </cell>
        </row>
        <row r="273">
          <cell r="A273"/>
          <cell r="B273">
            <v>1</v>
          </cell>
          <cell r="C273">
            <v>389</v>
          </cell>
          <cell r="D273">
            <v>188</v>
          </cell>
          <cell r="E273">
            <v>201</v>
          </cell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</row>
        <row r="274">
          <cell r="A274"/>
          <cell r="B274">
            <v>2</v>
          </cell>
          <cell r="C274">
            <v>386</v>
          </cell>
          <cell r="D274">
            <v>187</v>
          </cell>
          <cell r="E274">
            <v>199</v>
          </cell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</row>
        <row r="275">
          <cell r="A275"/>
          <cell r="B275">
            <v>3</v>
          </cell>
          <cell r="C275">
            <v>388</v>
          </cell>
          <cell r="D275">
            <v>190</v>
          </cell>
          <cell r="E275">
            <v>198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</row>
        <row r="276">
          <cell r="A276"/>
          <cell r="B276">
            <v>4</v>
          </cell>
          <cell r="C276">
            <v>386</v>
          </cell>
          <cell r="D276">
            <v>190</v>
          </cell>
          <cell r="E276">
            <v>196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</row>
        <row r="277">
          <cell r="A277"/>
          <cell r="B277">
            <v>5</v>
          </cell>
          <cell r="C277">
            <v>384</v>
          </cell>
          <cell r="D277">
            <v>191</v>
          </cell>
          <cell r="E277">
            <v>193</v>
          </cell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A278" t="str">
            <v>Anori</v>
          </cell>
          <cell r="B278">
            <v>6</v>
          </cell>
          <cell r="C278">
            <v>382</v>
          </cell>
          <cell r="D278">
            <v>193</v>
          </cell>
          <cell r="E278">
            <v>189</v>
          </cell>
          <cell r="O278"/>
          <cell r="P278"/>
          <cell r="Q278"/>
        </row>
        <row r="279">
          <cell r="A279"/>
          <cell r="B279">
            <v>7</v>
          </cell>
          <cell r="C279">
            <v>384</v>
          </cell>
          <cell r="D279">
            <v>195</v>
          </cell>
          <cell r="E279">
            <v>189</v>
          </cell>
          <cell r="O279"/>
          <cell r="P279"/>
          <cell r="Q279"/>
        </row>
        <row r="280">
          <cell r="A280"/>
          <cell r="B280">
            <v>8</v>
          </cell>
          <cell r="C280">
            <v>380</v>
          </cell>
          <cell r="D280">
            <v>196</v>
          </cell>
          <cell r="E280">
            <v>184</v>
          </cell>
          <cell r="O280"/>
          <cell r="P280"/>
          <cell r="Q280"/>
        </row>
        <row r="281">
          <cell r="A281"/>
          <cell r="B281">
            <v>9</v>
          </cell>
          <cell r="C281">
            <v>380</v>
          </cell>
          <cell r="D281">
            <v>197</v>
          </cell>
          <cell r="E281">
            <v>183</v>
          </cell>
          <cell r="O281"/>
          <cell r="P281"/>
          <cell r="Q281"/>
        </row>
        <row r="282">
          <cell r="A282"/>
          <cell r="B282">
            <v>10</v>
          </cell>
          <cell r="C282">
            <v>378</v>
          </cell>
          <cell r="D282">
            <v>197</v>
          </cell>
          <cell r="E282">
            <v>181</v>
          </cell>
          <cell r="O282"/>
          <cell r="P282"/>
          <cell r="Q282"/>
        </row>
        <row r="283">
          <cell r="A283"/>
          <cell r="B283">
            <v>11</v>
          </cell>
          <cell r="C283">
            <v>376</v>
          </cell>
          <cell r="D283">
            <v>198</v>
          </cell>
          <cell r="E283">
            <v>178</v>
          </cell>
        </row>
        <row r="284">
          <cell r="A284" t="str">
            <v>Anori</v>
          </cell>
          <cell r="B284">
            <v>12</v>
          </cell>
          <cell r="C284">
            <v>375</v>
          </cell>
          <cell r="D284">
            <v>198</v>
          </cell>
          <cell r="E284">
            <v>177</v>
          </cell>
        </row>
        <row r="285">
          <cell r="A285"/>
          <cell r="B285">
            <v>13</v>
          </cell>
          <cell r="C285">
            <v>374</v>
          </cell>
          <cell r="D285">
            <v>198</v>
          </cell>
          <cell r="E285">
            <v>176</v>
          </cell>
        </row>
        <row r="286">
          <cell r="A286"/>
          <cell r="B286">
            <v>14</v>
          </cell>
          <cell r="C286">
            <v>370</v>
          </cell>
          <cell r="D286">
            <v>196</v>
          </cell>
          <cell r="E286">
            <v>174</v>
          </cell>
        </row>
        <row r="287">
          <cell r="A287"/>
          <cell r="B287">
            <v>15</v>
          </cell>
          <cell r="C287">
            <v>368</v>
          </cell>
          <cell r="D287">
            <v>195</v>
          </cell>
          <cell r="E287">
            <v>173</v>
          </cell>
        </row>
        <row r="288">
          <cell r="A288"/>
          <cell r="B288">
            <v>16</v>
          </cell>
          <cell r="C288">
            <v>364</v>
          </cell>
          <cell r="D288">
            <v>192</v>
          </cell>
          <cell r="E288">
            <v>172</v>
          </cell>
        </row>
        <row r="289">
          <cell r="A289"/>
          <cell r="B289">
            <v>17</v>
          </cell>
          <cell r="C289">
            <v>361</v>
          </cell>
          <cell r="D289">
            <v>190</v>
          </cell>
          <cell r="E289">
            <v>171</v>
          </cell>
        </row>
        <row r="290">
          <cell r="A290" t="str">
            <v>Anori</v>
          </cell>
          <cell r="B290">
            <v>18</v>
          </cell>
          <cell r="C290">
            <v>353</v>
          </cell>
          <cell r="D290">
            <v>184</v>
          </cell>
          <cell r="E290">
            <v>169</v>
          </cell>
        </row>
        <row r="291">
          <cell r="A291"/>
          <cell r="B291">
            <v>19</v>
          </cell>
          <cell r="C291">
            <v>347</v>
          </cell>
          <cell r="D291">
            <v>180</v>
          </cell>
          <cell r="E291">
            <v>167</v>
          </cell>
        </row>
        <row r="292">
          <cell r="A292"/>
          <cell r="B292">
            <v>20</v>
          </cell>
          <cell r="C292">
            <v>345</v>
          </cell>
          <cell r="D292">
            <v>180</v>
          </cell>
          <cell r="E292">
            <v>165</v>
          </cell>
        </row>
        <row r="293">
          <cell r="A293"/>
          <cell r="B293">
            <v>21</v>
          </cell>
          <cell r="C293">
            <v>341</v>
          </cell>
          <cell r="D293">
            <v>176</v>
          </cell>
          <cell r="E293">
            <v>165</v>
          </cell>
        </row>
        <row r="294">
          <cell r="A294"/>
          <cell r="B294">
            <v>22</v>
          </cell>
          <cell r="C294">
            <v>338</v>
          </cell>
          <cell r="D294">
            <v>176</v>
          </cell>
          <cell r="E294">
            <v>162</v>
          </cell>
        </row>
        <row r="295">
          <cell r="A295"/>
          <cell r="B295">
            <v>23</v>
          </cell>
          <cell r="C295">
            <v>332</v>
          </cell>
          <cell r="D295">
            <v>174</v>
          </cell>
          <cell r="E295">
            <v>158</v>
          </cell>
        </row>
        <row r="296">
          <cell r="A296"/>
          <cell r="B296">
            <v>24</v>
          </cell>
          <cell r="C296">
            <v>333</v>
          </cell>
          <cell r="D296">
            <v>175</v>
          </cell>
          <cell r="E296">
            <v>158</v>
          </cell>
        </row>
        <row r="297">
          <cell r="A297"/>
          <cell r="B297">
            <v>25</v>
          </cell>
          <cell r="C297">
            <v>333</v>
          </cell>
          <cell r="D297">
            <v>175</v>
          </cell>
          <cell r="E297">
            <v>158</v>
          </cell>
        </row>
        <row r="298">
          <cell r="A298"/>
          <cell r="B298">
            <v>26</v>
          </cell>
          <cell r="C298">
            <v>330</v>
          </cell>
          <cell r="D298">
            <v>174</v>
          </cell>
          <cell r="E298">
            <v>156</v>
          </cell>
        </row>
        <row r="299">
          <cell r="A299"/>
          <cell r="B299">
            <v>27</v>
          </cell>
          <cell r="C299">
            <v>328</v>
          </cell>
          <cell r="D299">
            <v>173</v>
          </cell>
          <cell r="E299">
            <v>155</v>
          </cell>
        </row>
        <row r="300">
          <cell r="A300"/>
          <cell r="B300">
            <v>28</v>
          </cell>
          <cell r="C300">
            <v>323</v>
          </cell>
          <cell r="D300">
            <v>171</v>
          </cell>
          <cell r="E300">
            <v>152</v>
          </cell>
        </row>
        <row r="301">
          <cell r="A301" t="str">
            <v>05042</v>
          </cell>
          <cell r="B301" t="str">
            <v>Santa fe de Antioquia</v>
          </cell>
          <cell r="C301"/>
          <cell r="D301"/>
          <cell r="E301"/>
        </row>
        <row r="302">
          <cell r="A302" t="str">
            <v>Santa fe de Antioquia</v>
          </cell>
          <cell r="B302">
            <v>0</v>
          </cell>
          <cell r="C302">
            <v>388</v>
          </cell>
          <cell r="D302">
            <v>198</v>
          </cell>
          <cell r="E302">
            <v>190</v>
          </cell>
          <cell r="F302">
            <v>2347</v>
          </cell>
          <cell r="G302">
            <v>1195</v>
          </cell>
          <cell r="H302">
            <v>1152</v>
          </cell>
          <cell r="I302">
            <v>2519</v>
          </cell>
          <cell r="J302">
            <v>1300</v>
          </cell>
          <cell r="K302">
            <v>1219</v>
          </cell>
          <cell r="L302">
            <v>2676</v>
          </cell>
          <cell r="M302">
            <v>1386</v>
          </cell>
          <cell r="N302">
            <v>1290</v>
          </cell>
          <cell r="O302">
            <v>4841</v>
          </cell>
          <cell r="P302">
            <v>2440</v>
          </cell>
          <cell r="Q302">
            <v>2401</v>
          </cell>
        </row>
        <row r="303">
          <cell r="A303"/>
          <cell r="B303">
            <v>1</v>
          </cell>
          <cell r="C303">
            <v>387</v>
          </cell>
          <cell r="D303">
            <v>196</v>
          </cell>
          <cell r="E303">
            <v>191</v>
          </cell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</row>
        <row r="304">
          <cell r="A304"/>
          <cell r="B304">
            <v>2</v>
          </cell>
          <cell r="C304">
            <v>387</v>
          </cell>
          <cell r="D304">
            <v>197</v>
          </cell>
          <cell r="E304">
            <v>190</v>
          </cell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</row>
        <row r="305">
          <cell r="A305"/>
          <cell r="B305">
            <v>3</v>
          </cell>
          <cell r="C305">
            <v>391</v>
          </cell>
          <cell r="D305">
            <v>199</v>
          </cell>
          <cell r="E305">
            <v>192</v>
          </cell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</row>
        <row r="306">
          <cell r="A306"/>
          <cell r="B306">
            <v>4</v>
          </cell>
          <cell r="C306">
            <v>395</v>
          </cell>
          <cell r="D306">
            <v>201</v>
          </cell>
          <cell r="E306">
            <v>194</v>
          </cell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</row>
        <row r="307">
          <cell r="A307"/>
          <cell r="B307">
            <v>5</v>
          </cell>
          <cell r="C307">
            <v>399</v>
          </cell>
          <cell r="D307">
            <v>204</v>
          </cell>
          <cell r="E307">
            <v>195</v>
          </cell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</row>
        <row r="308">
          <cell r="A308" t="str">
            <v>Santa fe de Antioquia</v>
          </cell>
          <cell r="B308">
            <v>6</v>
          </cell>
          <cell r="C308">
            <v>405</v>
          </cell>
          <cell r="D308">
            <v>208</v>
          </cell>
          <cell r="E308">
            <v>197</v>
          </cell>
          <cell r="O308"/>
          <cell r="P308"/>
          <cell r="Q308"/>
        </row>
        <row r="309">
          <cell r="A309"/>
          <cell r="B309">
            <v>7</v>
          </cell>
          <cell r="C309">
            <v>413</v>
          </cell>
          <cell r="D309">
            <v>212</v>
          </cell>
          <cell r="E309">
            <v>201</v>
          </cell>
          <cell r="O309"/>
          <cell r="P309"/>
          <cell r="Q309"/>
        </row>
        <row r="310">
          <cell r="A310"/>
          <cell r="B310">
            <v>8</v>
          </cell>
          <cell r="C310">
            <v>416</v>
          </cell>
          <cell r="D310">
            <v>214</v>
          </cell>
          <cell r="E310">
            <v>202</v>
          </cell>
          <cell r="O310"/>
          <cell r="P310"/>
          <cell r="Q310"/>
        </row>
        <row r="311">
          <cell r="A311"/>
          <cell r="B311">
            <v>9</v>
          </cell>
          <cell r="C311">
            <v>424</v>
          </cell>
          <cell r="D311">
            <v>220</v>
          </cell>
          <cell r="E311">
            <v>204</v>
          </cell>
          <cell r="O311"/>
          <cell r="P311"/>
          <cell r="Q311"/>
        </row>
        <row r="312">
          <cell r="A312"/>
          <cell r="B312">
            <v>10</v>
          </cell>
          <cell r="C312">
            <v>428</v>
          </cell>
          <cell r="D312">
            <v>221</v>
          </cell>
          <cell r="E312">
            <v>207</v>
          </cell>
          <cell r="O312"/>
          <cell r="P312"/>
          <cell r="Q312"/>
        </row>
        <row r="313">
          <cell r="A313"/>
          <cell r="B313">
            <v>11</v>
          </cell>
          <cell r="C313">
            <v>433</v>
          </cell>
          <cell r="D313">
            <v>225</v>
          </cell>
          <cell r="E313">
            <v>208</v>
          </cell>
        </row>
        <row r="314">
          <cell r="A314" t="str">
            <v>Santa fe de Antioquia</v>
          </cell>
          <cell r="B314">
            <v>12</v>
          </cell>
          <cell r="C314">
            <v>437</v>
          </cell>
          <cell r="D314">
            <v>227</v>
          </cell>
          <cell r="E314">
            <v>210</v>
          </cell>
        </row>
        <row r="315">
          <cell r="A315"/>
          <cell r="B315">
            <v>13</v>
          </cell>
          <cell r="C315">
            <v>443</v>
          </cell>
          <cell r="D315">
            <v>230</v>
          </cell>
          <cell r="E315">
            <v>213</v>
          </cell>
        </row>
        <row r="316">
          <cell r="A316"/>
          <cell r="B316">
            <v>14</v>
          </cell>
          <cell r="C316">
            <v>446</v>
          </cell>
          <cell r="D316">
            <v>231</v>
          </cell>
          <cell r="E316">
            <v>215</v>
          </cell>
        </row>
        <row r="317">
          <cell r="A317"/>
          <cell r="B317">
            <v>15</v>
          </cell>
          <cell r="C317">
            <v>448</v>
          </cell>
          <cell r="D317">
            <v>233</v>
          </cell>
          <cell r="E317">
            <v>215</v>
          </cell>
        </row>
        <row r="318">
          <cell r="A318"/>
          <cell r="B318">
            <v>16</v>
          </cell>
          <cell r="C318">
            <v>451</v>
          </cell>
          <cell r="D318">
            <v>233</v>
          </cell>
          <cell r="E318">
            <v>218</v>
          </cell>
        </row>
        <row r="319">
          <cell r="A319"/>
          <cell r="B319">
            <v>17</v>
          </cell>
          <cell r="C319">
            <v>451</v>
          </cell>
          <cell r="D319">
            <v>232</v>
          </cell>
          <cell r="E319">
            <v>219</v>
          </cell>
        </row>
        <row r="320">
          <cell r="A320" t="str">
            <v>Santa fe de Antioquia</v>
          </cell>
          <cell r="B320">
            <v>18</v>
          </cell>
          <cell r="C320">
            <v>450</v>
          </cell>
          <cell r="D320">
            <v>231</v>
          </cell>
          <cell r="E320">
            <v>219</v>
          </cell>
        </row>
        <row r="321">
          <cell r="A321"/>
          <cell r="B321">
            <v>19</v>
          </cell>
          <cell r="C321">
            <v>447</v>
          </cell>
          <cell r="D321">
            <v>228</v>
          </cell>
          <cell r="E321">
            <v>219</v>
          </cell>
        </row>
        <row r="322">
          <cell r="A322"/>
          <cell r="B322">
            <v>20</v>
          </cell>
          <cell r="C322">
            <v>446</v>
          </cell>
          <cell r="D322">
            <v>226</v>
          </cell>
          <cell r="E322">
            <v>220</v>
          </cell>
        </row>
        <row r="323">
          <cell r="A323"/>
          <cell r="B323">
            <v>21</v>
          </cell>
          <cell r="C323">
            <v>443</v>
          </cell>
          <cell r="D323">
            <v>224</v>
          </cell>
          <cell r="E323">
            <v>219</v>
          </cell>
        </row>
        <row r="324">
          <cell r="A324"/>
          <cell r="B324">
            <v>22</v>
          </cell>
          <cell r="C324">
            <v>443</v>
          </cell>
          <cell r="D324">
            <v>224</v>
          </cell>
          <cell r="E324">
            <v>219</v>
          </cell>
        </row>
        <row r="325">
          <cell r="A325"/>
          <cell r="B325">
            <v>23</v>
          </cell>
          <cell r="C325">
            <v>440</v>
          </cell>
          <cell r="D325">
            <v>221</v>
          </cell>
          <cell r="E325">
            <v>219</v>
          </cell>
        </row>
        <row r="326">
          <cell r="A326"/>
          <cell r="B326">
            <v>24</v>
          </cell>
          <cell r="C326">
            <v>441</v>
          </cell>
          <cell r="D326">
            <v>221</v>
          </cell>
          <cell r="E326">
            <v>220</v>
          </cell>
        </row>
        <row r="327">
          <cell r="A327"/>
          <cell r="B327">
            <v>25</v>
          </cell>
          <cell r="C327">
            <v>438</v>
          </cell>
          <cell r="D327">
            <v>220</v>
          </cell>
          <cell r="E327">
            <v>218</v>
          </cell>
        </row>
        <row r="328">
          <cell r="A328"/>
          <cell r="B328">
            <v>26</v>
          </cell>
          <cell r="C328">
            <v>435</v>
          </cell>
          <cell r="D328">
            <v>216</v>
          </cell>
          <cell r="E328">
            <v>219</v>
          </cell>
        </row>
        <row r="329">
          <cell r="A329"/>
          <cell r="B329">
            <v>27</v>
          </cell>
          <cell r="C329">
            <v>430</v>
          </cell>
          <cell r="D329">
            <v>215</v>
          </cell>
          <cell r="E329">
            <v>215</v>
          </cell>
        </row>
        <row r="330">
          <cell r="A330"/>
          <cell r="B330">
            <v>28</v>
          </cell>
          <cell r="C330">
            <v>428</v>
          </cell>
          <cell r="D330">
            <v>214</v>
          </cell>
          <cell r="E330">
            <v>214</v>
          </cell>
        </row>
        <row r="331">
          <cell r="A331" t="str">
            <v>05044</v>
          </cell>
          <cell r="B331" t="str">
            <v>Anza</v>
          </cell>
          <cell r="C331"/>
          <cell r="D331"/>
          <cell r="E331"/>
        </row>
        <row r="332">
          <cell r="A332" t="str">
            <v>Anza</v>
          </cell>
          <cell r="B332">
            <v>0</v>
          </cell>
          <cell r="C332">
            <v>126</v>
          </cell>
          <cell r="D332">
            <v>68</v>
          </cell>
          <cell r="E332">
            <v>58</v>
          </cell>
          <cell r="F332">
            <v>751</v>
          </cell>
          <cell r="G332">
            <v>404</v>
          </cell>
          <cell r="H332">
            <v>347</v>
          </cell>
          <cell r="I332">
            <v>765</v>
          </cell>
          <cell r="J332">
            <v>398</v>
          </cell>
          <cell r="K332">
            <v>367</v>
          </cell>
          <cell r="L332">
            <v>777</v>
          </cell>
          <cell r="M332">
            <v>400</v>
          </cell>
          <cell r="N332">
            <v>377</v>
          </cell>
          <cell r="O332">
            <v>1228</v>
          </cell>
          <cell r="P332">
            <v>634</v>
          </cell>
          <cell r="Q332">
            <v>594</v>
          </cell>
        </row>
        <row r="333">
          <cell r="A333"/>
          <cell r="B333">
            <v>1</v>
          </cell>
          <cell r="C333">
            <v>126</v>
          </cell>
          <cell r="D333">
            <v>68</v>
          </cell>
          <cell r="E333">
            <v>58</v>
          </cell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</row>
        <row r="334">
          <cell r="A334"/>
          <cell r="B334">
            <v>2</v>
          </cell>
          <cell r="C334">
            <v>124</v>
          </cell>
          <cell r="D334">
            <v>67</v>
          </cell>
          <cell r="E334">
            <v>57</v>
          </cell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</row>
        <row r="335">
          <cell r="A335"/>
          <cell r="B335">
            <v>3</v>
          </cell>
          <cell r="C335">
            <v>124</v>
          </cell>
          <cell r="D335">
            <v>67</v>
          </cell>
          <cell r="E335">
            <v>57</v>
          </cell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</row>
        <row r="336">
          <cell r="A336"/>
          <cell r="B336">
            <v>4</v>
          </cell>
          <cell r="C336">
            <v>125</v>
          </cell>
          <cell r="D336">
            <v>67</v>
          </cell>
          <cell r="E336">
            <v>58</v>
          </cell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</row>
        <row r="337">
          <cell r="A337"/>
          <cell r="B337">
            <v>5</v>
          </cell>
          <cell r="C337">
            <v>126</v>
          </cell>
          <cell r="D337">
            <v>67</v>
          </cell>
          <cell r="E337">
            <v>59</v>
          </cell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</row>
        <row r="338">
          <cell r="A338" t="str">
            <v>Anza</v>
          </cell>
          <cell r="B338">
            <v>6</v>
          </cell>
          <cell r="C338">
            <v>125</v>
          </cell>
          <cell r="D338">
            <v>66</v>
          </cell>
          <cell r="E338">
            <v>59</v>
          </cell>
          <cell r="O338"/>
          <cell r="P338"/>
          <cell r="Q338"/>
        </row>
        <row r="339">
          <cell r="A339"/>
          <cell r="B339">
            <v>7</v>
          </cell>
          <cell r="C339">
            <v>127</v>
          </cell>
          <cell r="D339">
            <v>67</v>
          </cell>
          <cell r="E339">
            <v>60</v>
          </cell>
          <cell r="O339"/>
          <cell r="P339"/>
          <cell r="Q339"/>
        </row>
        <row r="340">
          <cell r="A340"/>
          <cell r="B340">
            <v>8</v>
          </cell>
          <cell r="C340">
            <v>127</v>
          </cell>
          <cell r="D340">
            <v>66</v>
          </cell>
          <cell r="E340">
            <v>61</v>
          </cell>
          <cell r="O340"/>
          <cell r="P340"/>
          <cell r="Q340"/>
        </row>
        <row r="341">
          <cell r="A341"/>
          <cell r="B341">
            <v>9</v>
          </cell>
          <cell r="C341">
            <v>128</v>
          </cell>
          <cell r="D341">
            <v>66</v>
          </cell>
          <cell r="E341">
            <v>62</v>
          </cell>
          <cell r="O341"/>
          <cell r="P341"/>
          <cell r="Q341"/>
        </row>
        <row r="342">
          <cell r="A342"/>
          <cell r="B342">
            <v>10</v>
          </cell>
          <cell r="C342">
            <v>130</v>
          </cell>
          <cell r="D342">
            <v>67</v>
          </cell>
          <cell r="E342">
            <v>63</v>
          </cell>
          <cell r="O342"/>
          <cell r="P342"/>
          <cell r="Q342"/>
        </row>
        <row r="343">
          <cell r="A343"/>
          <cell r="B343">
            <v>11</v>
          </cell>
          <cell r="C343">
            <v>128</v>
          </cell>
          <cell r="D343">
            <v>66</v>
          </cell>
          <cell r="E343">
            <v>62</v>
          </cell>
        </row>
        <row r="344">
          <cell r="A344" t="str">
            <v>Anza</v>
          </cell>
          <cell r="B344">
            <v>12</v>
          </cell>
          <cell r="C344">
            <v>130</v>
          </cell>
          <cell r="D344">
            <v>67</v>
          </cell>
          <cell r="E344">
            <v>63</v>
          </cell>
        </row>
        <row r="345">
          <cell r="A345"/>
          <cell r="B345">
            <v>13</v>
          </cell>
          <cell r="C345">
            <v>131</v>
          </cell>
          <cell r="D345">
            <v>67</v>
          </cell>
          <cell r="E345">
            <v>64</v>
          </cell>
        </row>
        <row r="346">
          <cell r="A346"/>
          <cell r="B346">
            <v>14</v>
          </cell>
          <cell r="C346">
            <v>130</v>
          </cell>
          <cell r="D346">
            <v>67</v>
          </cell>
          <cell r="E346">
            <v>63</v>
          </cell>
        </row>
        <row r="347">
          <cell r="A347"/>
          <cell r="B347">
            <v>15</v>
          </cell>
          <cell r="C347">
            <v>129</v>
          </cell>
          <cell r="D347">
            <v>66</v>
          </cell>
          <cell r="E347">
            <v>63</v>
          </cell>
        </row>
        <row r="348">
          <cell r="A348"/>
          <cell r="B348">
            <v>16</v>
          </cell>
          <cell r="C348">
            <v>130</v>
          </cell>
          <cell r="D348">
            <v>67</v>
          </cell>
          <cell r="E348">
            <v>63</v>
          </cell>
        </row>
        <row r="349">
          <cell r="A349"/>
          <cell r="B349">
            <v>17</v>
          </cell>
          <cell r="C349">
            <v>127</v>
          </cell>
          <cell r="D349">
            <v>66</v>
          </cell>
          <cell r="E349">
            <v>61</v>
          </cell>
        </row>
        <row r="350">
          <cell r="A350" t="str">
            <v>Anza</v>
          </cell>
          <cell r="B350">
            <v>18</v>
          </cell>
          <cell r="C350">
            <v>127</v>
          </cell>
          <cell r="D350">
            <v>66</v>
          </cell>
          <cell r="E350">
            <v>61</v>
          </cell>
        </row>
        <row r="351">
          <cell r="A351"/>
          <cell r="B351">
            <v>19</v>
          </cell>
          <cell r="C351">
            <v>123</v>
          </cell>
          <cell r="D351">
            <v>64</v>
          </cell>
          <cell r="E351">
            <v>59</v>
          </cell>
        </row>
        <row r="352">
          <cell r="A352"/>
          <cell r="B352">
            <v>20</v>
          </cell>
          <cell r="C352">
            <v>118</v>
          </cell>
          <cell r="D352">
            <v>61</v>
          </cell>
          <cell r="E352">
            <v>57</v>
          </cell>
        </row>
        <row r="353">
          <cell r="A353"/>
          <cell r="B353">
            <v>21</v>
          </cell>
          <cell r="C353">
            <v>116</v>
          </cell>
          <cell r="D353">
            <v>61</v>
          </cell>
          <cell r="E353">
            <v>55</v>
          </cell>
        </row>
        <row r="354">
          <cell r="A354"/>
          <cell r="B354">
            <v>22</v>
          </cell>
          <cell r="C354">
            <v>114</v>
          </cell>
          <cell r="D354">
            <v>58</v>
          </cell>
          <cell r="E354">
            <v>56</v>
          </cell>
        </row>
        <row r="355">
          <cell r="A355"/>
          <cell r="B355">
            <v>23</v>
          </cell>
          <cell r="C355">
            <v>111</v>
          </cell>
          <cell r="D355">
            <v>57</v>
          </cell>
          <cell r="E355">
            <v>54</v>
          </cell>
        </row>
        <row r="356">
          <cell r="A356"/>
          <cell r="B356">
            <v>24</v>
          </cell>
          <cell r="C356">
            <v>107</v>
          </cell>
          <cell r="D356">
            <v>55</v>
          </cell>
          <cell r="E356">
            <v>52</v>
          </cell>
        </row>
        <row r="357">
          <cell r="A357"/>
          <cell r="B357">
            <v>25</v>
          </cell>
          <cell r="C357">
            <v>105</v>
          </cell>
          <cell r="D357">
            <v>54</v>
          </cell>
          <cell r="E357">
            <v>51</v>
          </cell>
        </row>
        <row r="358">
          <cell r="A358"/>
          <cell r="B358">
            <v>26</v>
          </cell>
          <cell r="C358">
            <v>104</v>
          </cell>
          <cell r="D358">
            <v>54</v>
          </cell>
          <cell r="E358">
            <v>50</v>
          </cell>
        </row>
        <row r="359">
          <cell r="A359"/>
          <cell r="B359">
            <v>27</v>
          </cell>
          <cell r="C359">
            <v>101</v>
          </cell>
          <cell r="D359">
            <v>52</v>
          </cell>
          <cell r="E359">
            <v>49</v>
          </cell>
        </row>
        <row r="360">
          <cell r="A360"/>
          <cell r="B360">
            <v>28</v>
          </cell>
          <cell r="C360">
            <v>102</v>
          </cell>
          <cell r="D360">
            <v>52</v>
          </cell>
          <cell r="E360">
            <v>50</v>
          </cell>
        </row>
        <row r="361">
          <cell r="A361" t="str">
            <v>05045</v>
          </cell>
          <cell r="B361" t="str">
            <v>Apartado</v>
          </cell>
          <cell r="C361"/>
          <cell r="D361"/>
          <cell r="E361"/>
        </row>
        <row r="362">
          <cell r="A362" t="str">
            <v>Apartado</v>
          </cell>
          <cell r="B362">
            <v>0</v>
          </cell>
          <cell r="C362">
            <v>2263</v>
          </cell>
          <cell r="D362">
            <v>1176</v>
          </cell>
          <cell r="E362">
            <v>1087</v>
          </cell>
          <cell r="F362">
            <v>13674</v>
          </cell>
          <cell r="G362">
            <v>7091</v>
          </cell>
          <cell r="H362">
            <v>6583</v>
          </cell>
          <cell r="I362">
            <v>14109</v>
          </cell>
          <cell r="J362">
            <v>7248</v>
          </cell>
          <cell r="K362">
            <v>6861</v>
          </cell>
          <cell r="L362">
            <v>14381</v>
          </cell>
          <cell r="M362">
            <v>7275</v>
          </cell>
          <cell r="N362">
            <v>7106</v>
          </cell>
          <cell r="O362">
            <v>25717</v>
          </cell>
          <cell r="P362">
            <v>12664</v>
          </cell>
          <cell r="Q362">
            <v>13053</v>
          </cell>
        </row>
        <row r="363">
          <cell r="A363"/>
          <cell r="B363">
            <v>1</v>
          </cell>
          <cell r="C363">
            <v>2260</v>
          </cell>
          <cell r="D363">
            <v>1173</v>
          </cell>
          <cell r="E363">
            <v>1087</v>
          </cell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</row>
        <row r="364">
          <cell r="A364"/>
          <cell r="B364">
            <v>2</v>
          </cell>
          <cell r="C364">
            <v>2270</v>
          </cell>
          <cell r="D364">
            <v>1179</v>
          </cell>
          <cell r="E364">
            <v>1091</v>
          </cell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</row>
        <row r="365">
          <cell r="A365"/>
          <cell r="B365">
            <v>3</v>
          </cell>
          <cell r="C365">
            <v>2281</v>
          </cell>
          <cell r="D365">
            <v>1183</v>
          </cell>
          <cell r="E365">
            <v>1098</v>
          </cell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</row>
        <row r="366">
          <cell r="A366"/>
          <cell r="B366">
            <v>4</v>
          </cell>
          <cell r="C366">
            <v>2295</v>
          </cell>
          <cell r="D366">
            <v>1188</v>
          </cell>
          <cell r="E366">
            <v>1107</v>
          </cell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</row>
        <row r="367">
          <cell r="A367"/>
          <cell r="B367">
            <v>5</v>
          </cell>
          <cell r="C367">
            <v>2305</v>
          </cell>
          <cell r="D367">
            <v>1192</v>
          </cell>
          <cell r="E367">
            <v>1113</v>
          </cell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</row>
        <row r="368">
          <cell r="A368" t="str">
            <v>Apartado</v>
          </cell>
          <cell r="B368">
            <v>6</v>
          </cell>
          <cell r="C368">
            <v>2320</v>
          </cell>
          <cell r="D368">
            <v>1198</v>
          </cell>
          <cell r="E368">
            <v>1122</v>
          </cell>
          <cell r="O368"/>
          <cell r="P368"/>
          <cell r="Q368"/>
        </row>
        <row r="369">
          <cell r="A369"/>
          <cell r="B369">
            <v>7</v>
          </cell>
          <cell r="C369">
            <v>2332</v>
          </cell>
          <cell r="D369">
            <v>1202</v>
          </cell>
          <cell r="E369">
            <v>1130</v>
          </cell>
          <cell r="O369"/>
          <cell r="P369"/>
          <cell r="Q369"/>
        </row>
        <row r="370">
          <cell r="A370"/>
          <cell r="B370">
            <v>8</v>
          </cell>
          <cell r="C370">
            <v>2347</v>
          </cell>
          <cell r="D370">
            <v>1207</v>
          </cell>
          <cell r="E370">
            <v>1140</v>
          </cell>
          <cell r="O370"/>
          <cell r="P370"/>
          <cell r="Q370"/>
        </row>
        <row r="371">
          <cell r="A371"/>
          <cell r="B371">
            <v>9</v>
          </cell>
          <cell r="C371">
            <v>2358</v>
          </cell>
          <cell r="D371">
            <v>1210</v>
          </cell>
          <cell r="E371">
            <v>1148</v>
          </cell>
          <cell r="O371"/>
          <cell r="P371"/>
          <cell r="Q371"/>
        </row>
        <row r="372">
          <cell r="A372"/>
          <cell r="B372">
            <v>10</v>
          </cell>
          <cell r="C372">
            <v>2371</v>
          </cell>
          <cell r="D372">
            <v>1215</v>
          </cell>
          <cell r="E372">
            <v>1156</v>
          </cell>
          <cell r="O372"/>
          <cell r="P372"/>
          <cell r="Q372"/>
        </row>
        <row r="373">
          <cell r="A373"/>
          <cell r="B373">
            <v>11</v>
          </cell>
          <cell r="C373">
            <v>2381</v>
          </cell>
          <cell r="D373">
            <v>1216</v>
          </cell>
          <cell r="E373">
            <v>1165</v>
          </cell>
        </row>
        <row r="374">
          <cell r="A374" t="str">
            <v>Apartado</v>
          </cell>
          <cell r="B374">
            <v>12</v>
          </cell>
          <cell r="C374">
            <v>2389</v>
          </cell>
          <cell r="D374">
            <v>1218</v>
          </cell>
          <cell r="E374">
            <v>1171</v>
          </cell>
        </row>
        <row r="375">
          <cell r="A375"/>
          <cell r="B375">
            <v>13</v>
          </cell>
          <cell r="C375">
            <v>2399</v>
          </cell>
          <cell r="D375">
            <v>1219</v>
          </cell>
          <cell r="E375">
            <v>1180</v>
          </cell>
        </row>
        <row r="376">
          <cell r="A376"/>
          <cell r="B376">
            <v>14</v>
          </cell>
          <cell r="C376">
            <v>2400</v>
          </cell>
          <cell r="D376">
            <v>1217</v>
          </cell>
          <cell r="E376">
            <v>1183</v>
          </cell>
        </row>
        <row r="377">
          <cell r="A377"/>
          <cell r="B377">
            <v>15</v>
          </cell>
          <cell r="C377">
            <v>2403</v>
          </cell>
          <cell r="D377">
            <v>1214</v>
          </cell>
          <cell r="E377">
            <v>1189</v>
          </cell>
        </row>
        <row r="378">
          <cell r="A378"/>
          <cell r="B378">
            <v>16</v>
          </cell>
          <cell r="C378">
            <v>2399</v>
          </cell>
          <cell r="D378">
            <v>1208</v>
          </cell>
          <cell r="E378">
            <v>1191</v>
          </cell>
        </row>
        <row r="379">
          <cell r="A379"/>
          <cell r="B379">
            <v>17</v>
          </cell>
          <cell r="C379">
            <v>2391</v>
          </cell>
          <cell r="D379">
            <v>1199</v>
          </cell>
          <cell r="E379">
            <v>1192</v>
          </cell>
        </row>
        <row r="380">
          <cell r="A380" t="str">
            <v>Apartado</v>
          </cell>
          <cell r="B380">
            <v>18</v>
          </cell>
          <cell r="C380">
            <v>2374</v>
          </cell>
          <cell r="D380">
            <v>1184</v>
          </cell>
          <cell r="E380">
            <v>1190</v>
          </cell>
        </row>
        <row r="381">
          <cell r="A381"/>
          <cell r="B381">
            <v>19</v>
          </cell>
          <cell r="C381">
            <v>2361</v>
          </cell>
          <cell r="D381">
            <v>1174</v>
          </cell>
          <cell r="E381">
            <v>1187</v>
          </cell>
        </row>
        <row r="382">
          <cell r="A382"/>
          <cell r="B382">
            <v>20</v>
          </cell>
          <cell r="C382">
            <v>2360</v>
          </cell>
          <cell r="D382">
            <v>1172</v>
          </cell>
          <cell r="E382">
            <v>1188</v>
          </cell>
        </row>
        <row r="383">
          <cell r="A383"/>
          <cell r="B383">
            <v>21</v>
          </cell>
          <cell r="C383">
            <v>2359</v>
          </cell>
          <cell r="D383">
            <v>1168</v>
          </cell>
          <cell r="E383">
            <v>1191</v>
          </cell>
        </row>
        <row r="384">
          <cell r="A384"/>
          <cell r="B384">
            <v>22</v>
          </cell>
          <cell r="C384">
            <v>2356</v>
          </cell>
          <cell r="D384">
            <v>1162</v>
          </cell>
          <cell r="E384">
            <v>1194</v>
          </cell>
        </row>
        <row r="385">
          <cell r="A385"/>
          <cell r="B385">
            <v>23</v>
          </cell>
          <cell r="C385">
            <v>2349</v>
          </cell>
          <cell r="D385">
            <v>1155</v>
          </cell>
          <cell r="E385">
            <v>1194</v>
          </cell>
        </row>
        <row r="386">
          <cell r="A386"/>
          <cell r="B386">
            <v>24</v>
          </cell>
          <cell r="C386">
            <v>2343</v>
          </cell>
          <cell r="D386">
            <v>1149</v>
          </cell>
          <cell r="E386">
            <v>1194</v>
          </cell>
        </row>
        <row r="387">
          <cell r="A387"/>
          <cell r="B387">
            <v>25</v>
          </cell>
          <cell r="C387">
            <v>2329</v>
          </cell>
          <cell r="D387">
            <v>1140</v>
          </cell>
          <cell r="E387">
            <v>1189</v>
          </cell>
        </row>
        <row r="388">
          <cell r="A388"/>
          <cell r="B388">
            <v>26</v>
          </cell>
          <cell r="C388">
            <v>2310</v>
          </cell>
          <cell r="D388">
            <v>1129</v>
          </cell>
          <cell r="E388">
            <v>1181</v>
          </cell>
        </row>
        <row r="389">
          <cell r="A389"/>
          <cell r="B389">
            <v>27</v>
          </cell>
          <cell r="C389">
            <v>2298</v>
          </cell>
          <cell r="D389">
            <v>1121</v>
          </cell>
          <cell r="E389">
            <v>1177</v>
          </cell>
        </row>
        <row r="390">
          <cell r="A390"/>
          <cell r="B390">
            <v>28</v>
          </cell>
          <cell r="C390">
            <v>2278</v>
          </cell>
          <cell r="D390">
            <v>1110</v>
          </cell>
          <cell r="E390">
            <v>1168</v>
          </cell>
        </row>
        <row r="391">
          <cell r="A391" t="str">
            <v>05051</v>
          </cell>
          <cell r="B391" t="str">
            <v>Arboletes</v>
          </cell>
          <cell r="C391"/>
          <cell r="D391"/>
          <cell r="E391"/>
        </row>
        <row r="392">
          <cell r="A392" t="str">
            <v>Arboletes</v>
          </cell>
          <cell r="B392">
            <v>0</v>
          </cell>
          <cell r="C392">
            <v>651</v>
          </cell>
          <cell r="D392">
            <v>322</v>
          </cell>
          <cell r="E392">
            <v>329</v>
          </cell>
          <cell r="F392">
            <v>3877</v>
          </cell>
          <cell r="G392">
            <v>1926</v>
          </cell>
          <cell r="H392">
            <v>1951</v>
          </cell>
          <cell r="I392">
            <v>3865</v>
          </cell>
          <cell r="J392">
            <v>2034</v>
          </cell>
          <cell r="K392">
            <v>1831</v>
          </cell>
          <cell r="L392">
            <v>3660</v>
          </cell>
          <cell r="M392">
            <v>1983</v>
          </cell>
          <cell r="N392">
            <v>1677</v>
          </cell>
          <cell r="O392">
            <v>4807</v>
          </cell>
          <cell r="P392">
            <v>2378</v>
          </cell>
          <cell r="Q392">
            <v>2429</v>
          </cell>
        </row>
        <row r="393">
          <cell r="A393"/>
          <cell r="B393">
            <v>1</v>
          </cell>
          <cell r="C393">
            <v>648</v>
          </cell>
          <cell r="D393">
            <v>318</v>
          </cell>
          <cell r="E393">
            <v>330</v>
          </cell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</row>
        <row r="394">
          <cell r="A394"/>
          <cell r="B394">
            <v>2</v>
          </cell>
          <cell r="C394">
            <v>645</v>
          </cell>
          <cell r="D394">
            <v>317</v>
          </cell>
          <cell r="E394">
            <v>328</v>
          </cell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</row>
        <row r="395">
          <cell r="A395"/>
          <cell r="B395">
            <v>3</v>
          </cell>
          <cell r="C395">
            <v>643</v>
          </cell>
          <cell r="D395">
            <v>320</v>
          </cell>
          <cell r="E395">
            <v>323</v>
          </cell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</row>
        <row r="396">
          <cell r="A396"/>
          <cell r="B396">
            <v>4</v>
          </cell>
          <cell r="C396">
            <v>644</v>
          </cell>
          <cell r="D396">
            <v>322</v>
          </cell>
          <cell r="E396">
            <v>322</v>
          </cell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</row>
        <row r="397">
          <cell r="A397"/>
          <cell r="B397">
            <v>5</v>
          </cell>
          <cell r="C397">
            <v>646</v>
          </cell>
          <cell r="D397">
            <v>327</v>
          </cell>
          <cell r="E397">
            <v>319</v>
          </cell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</row>
        <row r="398">
          <cell r="A398" t="str">
            <v>Arboletes</v>
          </cell>
          <cell r="B398">
            <v>6</v>
          </cell>
          <cell r="C398">
            <v>646</v>
          </cell>
          <cell r="D398">
            <v>331</v>
          </cell>
          <cell r="E398">
            <v>315</v>
          </cell>
          <cell r="O398"/>
          <cell r="P398"/>
          <cell r="Q398"/>
        </row>
        <row r="399">
          <cell r="A399"/>
          <cell r="B399">
            <v>7</v>
          </cell>
          <cell r="C399">
            <v>645</v>
          </cell>
          <cell r="D399">
            <v>335</v>
          </cell>
          <cell r="E399">
            <v>310</v>
          </cell>
          <cell r="O399"/>
          <cell r="P399"/>
          <cell r="Q399"/>
        </row>
        <row r="400">
          <cell r="A400"/>
          <cell r="B400">
            <v>8</v>
          </cell>
          <cell r="C400">
            <v>647</v>
          </cell>
          <cell r="D400">
            <v>339</v>
          </cell>
          <cell r="E400">
            <v>308</v>
          </cell>
          <cell r="O400"/>
          <cell r="P400"/>
          <cell r="Q400"/>
        </row>
        <row r="401">
          <cell r="A401"/>
          <cell r="B401">
            <v>9</v>
          </cell>
          <cell r="C401">
            <v>644</v>
          </cell>
          <cell r="D401">
            <v>341</v>
          </cell>
          <cell r="E401">
            <v>303</v>
          </cell>
          <cell r="O401"/>
          <cell r="P401"/>
          <cell r="Q401"/>
        </row>
        <row r="402">
          <cell r="A402"/>
          <cell r="B402">
            <v>10</v>
          </cell>
          <cell r="C402">
            <v>643</v>
          </cell>
          <cell r="D402">
            <v>344</v>
          </cell>
          <cell r="E402">
            <v>299</v>
          </cell>
          <cell r="O402"/>
          <cell r="P402"/>
          <cell r="Q402"/>
        </row>
        <row r="403">
          <cell r="A403"/>
          <cell r="B403">
            <v>11</v>
          </cell>
          <cell r="C403">
            <v>640</v>
          </cell>
          <cell r="D403">
            <v>344</v>
          </cell>
          <cell r="E403">
            <v>296</v>
          </cell>
        </row>
        <row r="404">
          <cell r="A404" t="str">
            <v>Arboletes</v>
          </cell>
          <cell r="B404">
            <v>12</v>
          </cell>
          <cell r="C404">
            <v>636</v>
          </cell>
          <cell r="D404">
            <v>343</v>
          </cell>
          <cell r="E404">
            <v>293</v>
          </cell>
        </row>
        <row r="405">
          <cell r="A405"/>
          <cell r="B405">
            <v>13</v>
          </cell>
          <cell r="C405">
            <v>627</v>
          </cell>
          <cell r="D405">
            <v>341</v>
          </cell>
          <cell r="E405">
            <v>286</v>
          </cell>
        </row>
        <row r="406">
          <cell r="A406"/>
          <cell r="B406">
            <v>14</v>
          </cell>
          <cell r="C406">
            <v>620</v>
          </cell>
          <cell r="D406">
            <v>337</v>
          </cell>
          <cell r="E406">
            <v>283</v>
          </cell>
        </row>
        <row r="407">
          <cell r="A407"/>
          <cell r="B407">
            <v>15</v>
          </cell>
          <cell r="C407">
            <v>608</v>
          </cell>
          <cell r="D407">
            <v>331</v>
          </cell>
          <cell r="E407">
            <v>277</v>
          </cell>
        </row>
        <row r="408">
          <cell r="A408"/>
          <cell r="B408">
            <v>16</v>
          </cell>
          <cell r="C408">
            <v>595</v>
          </cell>
          <cell r="D408">
            <v>322</v>
          </cell>
          <cell r="E408">
            <v>273</v>
          </cell>
        </row>
        <row r="409">
          <cell r="A409"/>
          <cell r="B409">
            <v>17</v>
          </cell>
          <cell r="C409">
            <v>574</v>
          </cell>
          <cell r="D409">
            <v>309</v>
          </cell>
          <cell r="E409">
            <v>265</v>
          </cell>
        </row>
        <row r="410">
          <cell r="A410" t="str">
            <v>Arboletes</v>
          </cell>
          <cell r="B410">
            <v>18</v>
          </cell>
          <cell r="C410">
            <v>548</v>
          </cell>
          <cell r="D410">
            <v>292</v>
          </cell>
          <cell r="E410">
            <v>256</v>
          </cell>
        </row>
        <row r="411">
          <cell r="A411"/>
          <cell r="B411">
            <v>19</v>
          </cell>
          <cell r="C411">
            <v>517</v>
          </cell>
          <cell r="D411">
            <v>272</v>
          </cell>
          <cell r="E411">
            <v>245</v>
          </cell>
        </row>
        <row r="412">
          <cell r="A412"/>
          <cell r="B412">
            <v>20</v>
          </cell>
          <cell r="C412">
            <v>490</v>
          </cell>
          <cell r="D412">
            <v>255</v>
          </cell>
          <cell r="E412">
            <v>235</v>
          </cell>
        </row>
        <row r="413">
          <cell r="A413"/>
          <cell r="B413">
            <v>21</v>
          </cell>
          <cell r="C413">
            <v>460</v>
          </cell>
          <cell r="D413">
            <v>236</v>
          </cell>
          <cell r="E413">
            <v>224</v>
          </cell>
        </row>
        <row r="414">
          <cell r="A414"/>
          <cell r="B414">
            <v>22</v>
          </cell>
          <cell r="C414">
            <v>433</v>
          </cell>
          <cell r="D414">
            <v>217</v>
          </cell>
          <cell r="E414">
            <v>216</v>
          </cell>
        </row>
        <row r="415">
          <cell r="A415"/>
          <cell r="B415">
            <v>23</v>
          </cell>
          <cell r="C415">
            <v>415</v>
          </cell>
          <cell r="D415">
            <v>203</v>
          </cell>
          <cell r="E415">
            <v>212</v>
          </cell>
        </row>
        <row r="416">
          <cell r="A416"/>
          <cell r="B416">
            <v>24</v>
          </cell>
          <cell r="C416">
            <v>399</v>
          </cell>
          <cell r="D416">
            <v>191</v>
          </cell>
          <cell r="E416">
            <v>208</v>
          </cell>
        </row>
        <row r="417">
          <cell r="A417"/>
          <cell r="B417">
            <v>25</v>
          </cell>
          <cell r="C417">
            <v>392</v>
          </cell>
          <cell r="D417">
            <v>184</v>
          </cell>
          <cell r="E417">
            <v>208</v>
          </cell>
        </row>
        <row r="418">
          <cell r="A418"/>
          <cell r="B418">
            <v>26</v>
          </cell>
          <cell r="C418">
            <v>388</v>
          </cell>
          <cell r="D418">
            <v>179</v>
          </cell>
          <cell r="E418">
            <v>209</v>
          </cell>
        </row>
        <row r="419">
          <cell r="A419"/>
          <cell r="B419">
            <v>27</v>
          </cell>
          <cell r="C419">
            <v>382</v>
          </cell>
          <cell r="D419">
            <v>175</v>
          </cell>
          <cell r="E419">
            <v>207</v>
          </cell>
        </row>
        <row r="420">
          <cell r="A420"/>
          <cell r="B420">
            <v>28</v>
          </cell>
          <cell r="C420">
            <v>383</v>
          </cell>
          <cell r="D420">
            <v>174</v>
          </cell>
          <cell r="E420">
            <v>209</v>
          </cell>
        </row>
        <row r="421">
          <cell r="A421" t="str">
            <v>05055</v>
          </cell>
          <cell r="B421" t="str">
            <v>Argelia</v>
          </cell>
          <cell r="C421"/>
          <cell r="D421"/>
          <cell r="E421"/>
        </row>
        <row r="422">
          <cell r="A422" t="str">
            <v>Argelia</v>
          </cell>
          <cell r="B422">
            <v>0</v>
          </cell>
          <cell r="C422">
            <v>136</v>
          </cell>
          <cell r="D422">
            <v>72</v>
          </cell>
          <cell r="E422">
            <v>64</v>
          </cell>
          <cell r="F422">
            <v>813</v>
          </cell>
          <cell r="G422">
            <v>434</v>
          </cell>
          <cell r="H422">
            <v>379</v>
          </cell>
          <cell r="I422">
            <v>854</v>
          </cell>
          <cell r="J422">
            <v>466</v>
          </cell>
          <cell r="K422">
            <v>388</v>
          </cell>
          <cell r="L422">
            <v>863</v>
          </cell>
          <cell r="M422">
            <v>477</v>
          </cell>
          <cell r="N422">
            <v>386</v>
          </cell>
          <cell r="O422">
            <v>1224</v>
          </cell>
          <cell r="P422">
            <v>638</v>
          </cell>
          <cell r="Q422">
            <v>586</v>
          </cell>
        </row>
        <row r="423">
          <cell r="A423"/>
          <cell r="B423">
            <v>1</v>
          </cell>
          <cell r="C423">
            <v>134</v>
          </cell>
          <cell r="D423">
            <v>72</v>
          </cell>
          <cell r="E423">
            <v>62</v>
          </cell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</row>
        <row r="424">
          <cell r="A424"/>
          <cell r="B424">
            <v>2</v>
          </cell>
          <cell r="C424">
            <v>134</v>
          </cell>
          <cell r="D424">
            <v>71</v>
          </cell>
          <cell r="E424">
            <v>63</v>
          </cell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</row>
        <row r="425">
          <cell r="A425"/>
          <cell r="B425">
            <v>3</v>
          </cell>
          <cell r="C425">
            <v>137</v>
          </cell>
          <cell r="D425">
            <v>73</v>
          </cell>
          <cell r="E425">
            <v>64</v>
          </cell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</row>
        <row r="426">
          <cell r="A426"/>
          <cell r="B426">
            <v>4</v>
          </cell>
          <cell r="C426">
            <v>136</v>
          </cell>
          <cell r="D426">
            <v>73</v>
          </cell>
          <cell r="E426">
            <v>63</v>
          </cell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</row>
        <row r="427">
          <cell r="A427"/>
          <cell r="B427">
            <v>5</v>
          </cell>
          <cell r="C427">
            <v>136</v>
          </cell>
          <cell r="D427">
            <v>73</v>
          </cell>
          <cell r="E427">
            <v>63</v>
          </cell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</row>
        <row r="428">
          <cell r="A428" t="str">
            <v>Argelia</v>
          </cell>
          <cell r="B428">
            <v>6</v>
          </cell>
          <cell r="C428">
            <v>139</v>
          </cell>
          <cell r="D428">
            <v>75</v>
          </cell>
          <cell r="E428">
            <v>64</v>
          </cell>
          <cell r="O428"/>
          <cell r="P428"/>
          <cell r="Q428"/>
        </row>
        <row r="429">
          <cell r="A429"/>
          <cell r="B429">
            <v>7</v>
          </cell>
          <cell r="C429">
            <v>140</v>
          </cell>
          <cell r="D429">
            <v>76</v>
          </cell>
          <cell r="E429">
            <v>64</v>
          </cell>
          <cell r="O429"/>
          <cell r="P429"/>
          <cell r="Q429"/>
        </row>
        <row r="430">
          <cell r="A430"/>
          <cell r="B430">
            <v>8</v>
          </cell>
          <cell r="C430">
            <v>143</v>
          </cell>
          <cell r="D430">
            <v>78</v>
          </cell>
          <cell r="E430">
            <v>65</v>
          </cell>
          <cell r="O430"/>
          <cell r="P430"/>
          <cell r="Q430"/>
        </row>
        <row r="431">
          <cell r="A431"/>
          <cell r="B431">
            <v>9</v>
          </cell>
          <cell r="C431">
            <v>142</v>
          </cell>
          <cell r="D431">
            <v>78</v>
          </cell>
          <cell r="E431">
            <v>64</v>
          </cell>
          <cell r="O431"/>
          <cell r="P431"/>
          <cell r="Q431"/>
        </row>
        <row r="432">
          <cell r="A432"/>
          <cell r="B432">
            <v>10</v>
          </cell>
          <cell r="C432">
            <v>144</v>
          </cell>
          <cell r="D432">
            <v>79</v>
          </cell>
          <cell r="E432">
            <v>65</v>
          </cell>
          <cell r="O432"/>
          <cell r="P432"/>
          <cell r="Q432"/>
        </row>
        <row r="433">
          <cell r="A433"/>
          <cell r="B433">
            <v>11</v>
          </cell>
          <cell r="C433">
            <v>146</v>
          </cell>
          <cell r="D433">
            <v>80</v>
          </cell>
          <cell r="E433">
            <v>66</v>
          </cell>
        </row>
        <row r="434">
          <cell r="A434" t="str">
            <v>Argelia</v>
          </cell>
          <cell r="B434">
            <v>12</v>
          </cell>
          <cell r="C434">
            <v>146</v>
          </cell>
          <cell r="D434">
            <v>81</v>
          </cell>
          <cell r="E434">
            <v>65</v>
          </cell>
        </row>
        <row r="435">
          <cell r="A435"/>
          <cell r="B435">
            <v>13</v>
          </cell>
          <cell r="C435">
            <v>145</v>
          </cell>
          <cell r="D435">
            <v>80</v>
          </cell>
          <cell r="E435">
            <v>65</v>
          </cell>
        </row>
        <row r="436">
          <cell r="A436"/>
          <cell r="B436">
            <v>14</v>
          </cell>
          <cell r="C436">
            <v>145</v>
          </cell>
          <cell r="D436">
            <v>80</v>
          </cell>
          <cell r="E436">
            <v>65</v>
          </cell>
        </row>
        <row r="437">
          <cell r="A437"/>
          <cell r="B437">
            <v>15</v>
          </cell>
          <cell r="C437">
            <v>143</v>
          </cell>
          <cell r="D437">
            <v>79</v>
          </cell>
          <cell r="E437">
            <v>64</v>
          </cell>
        </row>
        <row r="438">
          <cell r="A438"/>
          <cell r="B438">
            <v>16</v>
          </cell>
          <cell r="C438">
            <v>144</v>
          </cell>
          <cell r="D438">
            <v>80</v>
          </cell>
          <cell r="E438">
            <v>64</v>
          </cell>
        </row>
        <row r="439">
          <cell r="A439"/>
          <cell r="B439">
            <v>17</v>
          </cell>
          <cell r="C439">
            <v>140</v>
          </cell>
          <cell r="D439">
            <v>77</v>
          </cell>
          <cell r="E439">
            <v>63</v>
          </cell>
        </row>
        <row r="440">
          <cell r="A440" t="str">
            <v>Argelia</v>
          </cell>
          <cell r="B440">
            <v>18</v>
          </cell>
          <cell r="C440">
            <v>134</v>
          </cell>
          <cell r="D440">
            <v>74</v>
          </cell>
          <cell r="E440">
            <v>60</v>
          </cell>
        </row>
        <row r="441">
          <cell r="A441"/>
          <cell r="B441">
            <v>19</v>
          </cell>
          <cell r="C441">
            <v>128</v>
          </cell>
          <cell r="D441">
            <v>69</v>
          </cell>
          <cell r="E441">
            <v>59</v>
          </cell>
        </row>
        <row r="442">
          <cell r="A442"/>
          <cell r="B442">
            <v>20</v>
          </cell>
          <cell r="C442">
            <v>121</v>
          </cell>
          <cell r="D442">
            <v>65</v>
          </cell>
          <cell r="E442">
            <v>56</v>
          </cell>
        </row>
        <row r="443">
          <cell r="A443"/>
          <cell r="B443">
            <v>21</v>
          </cell>
          <cell r="C443">
            <v>119</v>
          </cell>
          <cell r="D443">
            <v>63</v>
          </cell>
          <cell r="E443">
            <v>56</v>
          </cell>
        </row>
        <row r="444">
          <cell r="A444"/>
          <cell r="B444">
            <v>22</v>
          </cell>
          <cell r="C444">
            <v>111</v>
          </cell>
          <cell r="D444">
            <v>58</v>
          </cell>
          <cell r="E444">
            <v>53</v>
          </cell>
        </row>
        <row r="445">
          <cell r="A445"/>
          <cell r="B445">
            <v>23</v>
          </cell>
          <cell r="C445">
            <v>109</v>
          </cell>
          <cell r="D445">
            <v>57</v>
          </cell>
          <cell r="E445">
            <v>52</v>
          </cell>
        </row>
        <row r="446">
          <cell r="A446"/>
          <cell r="B446">
            <v>24</v>
          </cell>
          <cell r="C446">
            <v>105</v>
          </cell>
          <cell r="D446">
            <v>54</v>
          </cell>
          <cell r="E446">
            <v>51</v>
          </cell>
        </row>
        <row r="447">
          <cell r="A447"/>
          <cell r="B447">
            <v>25</v>
          </cell>
          <cell r="C447">
            <v>103</v>
          </cell>
          <cell r="D447">
            <v>52</v>
          </cell>
          <cell r="E447">
            <v>51</v>
          </cell>
        </row>
        <row r="448">
          <cell r="A448"/>
          <cell r="B448">
            <v>26</v>
          </cell>
          <cell r="C448">
            <v>99</v>
          </cell>
          <cell r="D448">
            <v>49</v>
          </cell>
          <cell r="E448">
            <v>50</v>
          </cell>
        </row>
        <row r="449">
          <cell r="A449"/>
          <cell r="B449">
            <v>27</v>
          </cell>
          <cell r="C449">
            <v>98</v>
          </cell>
          <cell r="D449">
            <v>49</v>
          </cell>
          <cell r="E449">
            <v>49</v>
          </cell>
        </row>
        <row r="450">
          <cell r="A450"/>
          <cell r="B450">
            <v>28</v>
          </cell>
          <cell r="C450">
            <v>97</v>
          </cell>
          <cell r="D450">
            <v>48</v>
          </cell>
          <cell r="E450">
            <v>49</v>
          </cell>
        </row>
        <row r="451">
          <cell r="A451" t="str">
            <v>05059</v>
          </cell>
          <cell r="B451" t="str">
            <v>Armenia</v>
          </cell>
          <cell r="C451"/>
          <cell r="D451"/>
          <cell r="E451"/>
        </row>
        <row r="452">
          <cell r="A452" t="str">
            <v>Armenia</v>
          </cell>
          <cell r="B452">
            <v>0</v>
          </cell>
          <cell r="C452">
            <v>67</v>
          </cell>
          <cell r="D452">
            <v>32</v>
          </cell>
          <cell r="E452">
            <v>35</v>
          </cell>
          <cell r="F452">
            <v>396</v>
          </cell>
          <cell r="G452">
            <v>190</v>
          </cell>
          <cell r="H452">
            <v>206</v>
          </cell>
          <cell r="I452">
            <v>404</v>
          </cell>
          <cell r="J452">
            <v>196</v>
          </cell>
          <cell r="K452">
            <v>208</v>
          </cell>
          <cell r="L452">
            <v>415</v>
          </cell>
          <cell r="M452">
            <v>212</v>
          </cell>
          <cell r="N452">
            <v>203</v>
          </cell>
          <cell r="O452">
            <v>634</v>
          </cell>
          <cell r="P452">
            <v>306</v>
          </cell>
          <cell r="Q452">
            <v>328</v>
          </cell>
        </row>
        <row r="453">
          <cell r="A453"/>
          <cell r="B453">
            <v>1</v>
          </cell>
          <cell r="C453">
            <v>65</v>
          </cell>
          <cell r="D453">
            <v>31</v>
          </cell>
          <cell r="E453">
            <v>34</v>
          </cell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</row>
        <row r="454">
          <cell r="A454"/>
          <cell r="B454">
            <v>2</v>
          </cell>
          <cell r="C454">
            <v>66</v>
          </cell>
          <cell r="D454">
            <v>32</v>
          </cell>
          <cell r="E454">
            <v>34</v>
          </cell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</row>
        <row r="455">
          <cell r="A455"/>
          <cell r="B455">
            <v>3</v>
          </cell>
          <cell r="C455">
            <v>66</v>
          </cell>
          <cell r="D455">
            <v>31</v>
          </cell>
          <cell r="E455">
            <v>35</v>
          </cell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</row>
        <row r="456">
          <cell r="A456"/>
          <cell r="B456">
            <v>4</v>
          </cell>
          <cell r="C456">
            <v>66</v>
          </cell>
          <cell r="D456">
            <v>32</v>
          </cell>
          <cell r="E456">
            <v>34</v>
          </cell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</row>
        <row r="457">
          <cell r="A457"/>
          <cell r="B457">
            <v>5</v>
          </cell>
          <cell r="C457">
            <v>66</v>
          </cell>
          <cell r="D457">
            <v>32</v>
          </cell>
          <cell r="E457">
            <v>34</v>
          </cell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</row>
        <row r="458">
          <cell r="A458" t="str">
            <v>Armenia</v>
          </cell>
          <cell r="B458">
            <v>6</v>
          </cell>
          <cell r="C458">
            <v>67</v>
          </cell>
          <cell r="D458">
            <v>32</v>
          </cell>
          <cell r="E458">
            <v>35</v>
          </cell>
          <cell r="O458"/>
          <cell r="P458"/>
          <cell r="Q458"/>
        </row>
        <row r="459">
          <cell r="A459"/>
          <cell r="B459">
            <v>7</v>
          </cell>
          <cell r="C459">
            <v>67</v>
          </cell>
          <cell r="D459">
            <v>32</v>
          </cell>
          <cell r="E459">
            <v>35</v>
          </cell>
          <cell r="O459"/>
          <cell r="P459"/>
          <cell r="Q459"/>
        </row>
        <row r="460">
          <cell r="A460"/>
          <cell r="B460">
            <v>8</v>
          </cell>
          <cell r="C460">
            <v>67</v>
          </cell>
          <cell r="D460">
            <v>33</v>
          </cell>
          <cell r="E460">
            <v>34</v>
          </cell>
          <cell r="O460"/>
          <cell r="P460"/>
          <cell r="Q460"/>
        </row>
        <row r="461">
          <cell r="A461"/>
          <cell r="B461">
            <v>9</v>
          </cell>
          <cell r="C461">
            <v>67</v>
          </cell>
          <cell r="D461">
            <v>32</v>
          </cell>
          <cell r="E461">
            <v>35</v>
          </cell>
          <cell r="O461"/>
          <cell r="P461"/>
          <cell r="Q461"/>
        </row>
        <row r="462">
          <cell r="A462"/>
          <cell r="B462">
            <v>10</v>
          </cell>
          <cell r="C462">
            <v>69</v>
          </cell>
          <cell r="D462">
            <v>34</v>
          </cell>
          <cell r="E462">
            <v>35</v>
          </cell>
          <cell r="O462"/>
          <cell r="P462"/>
          <cell r="Q462"/>
        </row>
        <row r="463">
          <cell r="A463"/>
          <cell r="B463">
            <v>11</v>
          </cell>
          <cell r="C463">
            <v>67</v>
          </cell>
          <cell r="D463">
            <v>33</v>
          </cell>
          <cell r="E463">
            <v>34</v>
          </cell>
        </row>
        <row r="464">
          <cell r="A464" t="str">
            <v>Armenia</v>
          </cell>
          <cell r="B464">
            <v>12</v>
          </cell>
          <cell r="C464">
            <v>71</v>
          </cell>
          <cell r="D464">
            <v>35</v>
          </cell>
          <cell r="E464">
            <v>36</v>
          </cell>
        </row>
        <row r="465">
          <cell r="A465"/>
          <cell r="B465">
            <v>13</v>
          </cell>
          <cell r="C465">
            <v>68</v>
          </cell>
          <cell r="D465">
            <v>34</v>
          </cell>
          <cell r="E465">
            <v>34</v>
          </cell>
        </row>
        <row r="466">
          <cell r="A466"/>
          <cell r="B466">
            <v>14</v>
          </cell>
          <cell r="C466">
            <v>70</v>
          </cell>
          <cell r="D466">
            <v>35</v>
          </cell>
          <cell r="E466">
            <v>35</v>
          </cell>
        </row>
        <row r="467">
          <cell r="A467"/>
          <cell r="B467">
            <v>15</v>
          </cell>
          <cell r="C467">
            <v>69</v>
          </cell>
          <cell r="D467">
            <v>36</v>
          </cell>
          <cell r="E467">
            <v>33</v>
          </cell>
        </row>
        <row r="468">
          <cell r="A468"/>
          <cell r="B468">
            <v>16</v>
          </cell>
          <cell r="C468">
            <v>69</v>
          </cell>
          <cell r="D468">
            <v>36</v>
          </cell>
          <cell r="E468">
            <v>33</v>
          </cell>
        </row>
        <row r="469">
          <cell r="A469"/>
          <cell r="B469">
            <v>17</v>
          </cell>
          <cell r="C469">
            <v>68</v>
          </cell>
          <cell r="D469">
            <v>36</v>
          </cell>
          <cell r="E469">
            <v>32</v>
          </cell>
        </row>
        <row r="470">
          <cell r="A470" t="str">
            <v>Armenia</v>
          </cell>
          <cell r="B470">
            <v>18</v>
          </cell>
          <cell r="C470">
            <v>68</v>
          </cell>
          <cell r="D470">
            <v>37</v>
          </cell>
          <cell r="E470">
            <v>31</v>
          </cell>
        </row>
        <row r="471">
          <cell r="A471"/>
          <cell r="B471">
            <v>19</v>
          </cell>
          <cell r="C471">
            <v>66</v>
          </cell>
          <cell r="D471">
            <v>35</v>
          </cell>
          <cell r="E471">
            <v>31</v>
          </cell>
        </row>
        <row r="472">
          <cell r="A472"/>
          <cell r="B472">
            <v>20</v>
          </cell>
          <cell r="C472">
            <v>62</v>
          </cell>
          <cell r="D472">
            <v>31</v>
          </cell>
          <cell r="E472">
            <v>31</v>
          </cell>
        </row>
        <row r="473">
          <cell r="A473"/>
          <cell r="B473">
            <v>21</v>
          </cell>
          <cell r="C473">
            <v>62</v>
          </cell>
          <cell r="D473">
            <v>31</v>
          </cell>
          <cell r="E473">
            <v>31</v>
          </cell>
        </row>
        <row r="474">
          <cell r="A474"/>
          <cell r="B474">
            <v>22</v>
          </cell>
          <cell r="C474">
            <v>58</v>
          </cell>
          <cell r="D474">
            <v>28</v>
          </cell>
          <cell r="E474">
            <v>30</v>
          </cell>
        </row>
        <row r="475">
          <cell r="A475"/>
          <cell r="B475">
            <v>23</v>
          </cell>
          <cell r="C475">
            <v>57</v>
          </cell>
          <cell r="D475">
            <v>27</v>
          </cell>
          <cell r="E475">
            <v>30</v>
          </cell>
        </row>
        <row r="476">
          <cell r="A476"/>
          <cell r="B476">
            <v>24</v>
          </cell>
          <cell r="C476">
            <v>52</v>
          </cell>
          <cell r="D476">
            <v>25</v>
          </cell>
          <cell r="E476">
            <v>27</v>
          </cell>
        </row>
        <row r="477">
          <cell r="A477"/>
          <cell r="B477">
            <v>25</v>
          </cell>
          <cell r="C477">
            <v>52</v>
          </cell>
          <cell r="D477">
            <v>23</v>
          </cell>
          <cell r="E477">
            <v>29</v>
          </cell>
        </row>
        <row r="478">
          <cell r="A478"/>
          <cell r="B478">
            <v>26</v>
          </cell>
          <cell r="C478">
            <v>53</v>
          </cell>
          <cell r="D478">
            <v>24</v>
          </cell>
          <cell r="E478">
            <v>29</v>
          </cell>
        </row>
        <row r="479">
          <cell r="A479"/>
          <cell r="B479">
            <v>27</v>
          </cell>
          <cell r="C479">
            <v>53</v>
          </cell>
          <cell r="D479">
            <v>23</v>
          </cell>
          <cell r="E479">
            <v>30</v>
          </cell>
        </row>
        <row r="480">
          <cell r="A480"/>
          <cell r="B480">
            <v>28</v>
          </cell>
          <cell r="C480">
            <v>51</v>
          </cell>
          <cell r="D480">
            <v>22</v>
          </cell>
          <cell r="E480">
            <v>29</v>
          </cell>
        </row>
        <row r="481">
          <cell r="A481" t="str">
            <v>05079</v>
          </cell>
          <cell r="B481" t="str">
            <v>Barbosa</v>
          </cell>
          <cell r="C481"/>
          <cell r="D481"/>
          <cell r="E481"/>
        </row>
        <row r="482">
          <cell r="A482" t="str">
            <v>Barbosa</v>
          </cell>
          <cell r="B482">
            <v>0</v>
          </cell>
          <cell r="C482">
            <v>659</v>
          </cell>
          <cell r="D482">
            <v>329</v>
          </cell>
          <cell r="E482">
            <v>330</v>
          </cell>
          <cell r="F482">
            <v>3947</v>
          </cell>
          <cell r="G482">
            <v>1972</v>
          </cell>
          <cell r="H482">
            <v>1975</v>
          </cell>
          <cell r="I482">
            <v>4198</v>
          </cell>
          <cell r="J482">
            <v>2131</v>
          </cell>
          <cell r="K482">
            <v>2067</v>
          </cell>
          <cell r="L482">
            <v>4727</v>
          </cell>
          <cell r="M482">
            <v>2423</v>
          </cell>
          <cell r="N482">
            <v>2304</v>
          </cell>
          <cell r="O482">
            <v>9582</v>
          </cell>
          <cell r="P482">
            <v>4891</v>
          </cell>
          <cell r="Q482">
            <v>4691</v>
          </cell>
        </row>
        <row r="483">
          <cell r="A483"/>
          <cell r="B483">
            <v>1</v>
          </cell>
          <cell r="C483">
            <v>653</v>
          </cell>
          <cell r="D483">
            <v>325</v>
          </cell>
          <cell r="E483">
            <v>328</v>
          </cell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</row>
        <row r="484">
          <cell r="A484"/>
          <cell r="B484">
            <v>2</v>
          </cell>
          <cell r="C484">
            <v>654</v>
          </cell>
          <cell r="D484">
            <v>326</v>
          </cell>
          <cell r="E484">
            <v>328</v>
          </cell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</row>
        <row r="485">
          <cell r="A485"/>
          <cell r="B485">
            <v>3</v>
          </cell>
          <cell r="C485">
            <v>656</v>
          </cell>
          <cell r="D485">
            <v>327</v>
          </cell>
          <cell r="E485">
            <v>329</v>
          </cell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</row>
        <row r="486">
          <cell r="A486"/>
          <cell r="B486">
            <v>4</v>
          </cell>
          <cell r="C486">
            <v>659</v>
          </cell>
          <cell r="D486">
            <v>331</v>
          </cell>
          <cell r="E486">
            <v>328</v>
          </cell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</row>
        <row r="487">
          <cell r="A487"/>
          <cell r="B487">
            <v>5</v>
          </cell>
          <cell r="C487">
            <v>666</v>
          </cell>
          <cell r="D487">
            <v>334</v>
          </cell>
          <cell r="E487">
            <v>332</v>
          </cell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</row>
        <row r="488">
          <cell r="A488" t="str">
            <v>Barbosa</v>
          </cell>
          <cell r="B488">
            <v>6</v>
          </cell>
          <cell r="C488">
            <v>673</v>
          </cell>
          <cell r="D488">
            <v>339</v>
          </cell>
          <cell r="E488">
            <v>334</v>
          </cell>
          <cell r="O488"/>
          <cell r="P488"/>
          <cell r="Q488"/>
        </row>
        <row r="489">
          <cell r="A489"/>
          <cell r="B489">
            <v>7</v>
          </cell>
          <cell r="C489">
            <v>681</v>
          </cell>
          <cell r="D489">
            <v>344</v>
          </cell>
          <cell r="E489">
            <v>337</v>
          </cell>
          <cell r="O489"/>
          <cell r="P489"/>
          <cell r="Q489"/>
        </row>
        <row r="490">
          <cell r="A490"/>
          <cell r="B490">
            <v>8</v>
          </cell>
          <cell r="C490">
            <v>694</v>
          </cell>
          <cell r="D490">
            <v>352</v>
          </cell>
          <cell r="E490">
            <v>342</v>
          </cell>
          <cell r="O490"/>
          <cell r="P490"/>
          <cell r="Q490"/>
        </row>
        <row r="491">
          <cell r="A491"/>
          <cell r="B491">
            <v>9</v>
          </cell>
          <cell r="C491">
            <v>703</v>
          </cell>
          <cell r="D491">
            <v>358</v>
          </cell>
          <cell r="E491">
            <v>345</v>
          </cell>
          <cell r="O491"/>
          <cell r="P491"/>
          <cell r="Q491"/>
        </row>
        <row r="492">
          <cell r="A492"/>
          <cell r="B492">
            <v>10</v>
          </cell>
          <cell r="C492">
            <v>717</v>
          </cell>
          <cell r="D492">
            <v>366</v>
          </cell>
          <cell r="E492">
            <v>351</v>
          </cell>
          <cell r="O492"/>
          <cell r="P492"/>
          <cell r="Q492"/>
        </row>
        <row r="493">
          <cell r="A493"/>
          <cell r="B493">
            <v>11</v>
          </cell>
          <cell r="C493">
            <v>730</v>
          </cell>
          <cell r="D493">
            <v>372</v>
          </cell>
          <cell r="E493">
            <v>358</v>
          </cell>
        </row>
        <row r="494">
          <cell r="A494" t="str">
            <v>Barbosa</v>
          </cell>
          <cell r="B494">
            <v>12</v>
          </cell>
          <cell r="C494">
            <v>746</v>
          </cell>
          <cell r="D494">
            <v>382</v>
          </cell>
          <cell r="E494">
            <v>364</v>
          </cell>
        </row>
        <row r="495">
          <cell r="A495"/>
          <cell r="B495">
            <v>13</v>
          </cell>
          <cell r="C495">
            <v>759</v>
          </cell>
          <cell r="D495">
            <v>389</v>
          </cell>
          <cell r="E495">
            <v>370</v>
          </cell>
        </row>
        <row r="496">
          <cell r="A496"/>
          <cell r="B496">
            <v>14</v>
          </cell>
          <cell r="C496">
            <v>777</v>
          </cell>
          <cell r="D496">
            <v>398</v>
          </cell>
          <cell r="E496">
            <v>379</v>
          </cell>
        </row>
        <row r="497">
          <cell r="A497"/>
          <cell r="B497">
            <v>15</v>
          </cell>
          <cell r="C497">
            <v>796</v>
          </cell>
          <cell r="D497">
            <v>409</v>
          </cell>
          <cell r="E497">
            <v>387</v>
          </cell>
        </row>
        <row r="498">
          <cell r="A498"/>
          <cell r="B498">
            <v>16</v>
          </cell>
          <cell r="C498">
            <v>814</v>
          </cell>
          <cell r="D498">
            <v>417</v>
          </cell>
          <cell r="E498">
            <v>397</v>
          </cell>
        </row>
        <row r="499">
          <cell r="A499"/>
          <cell r="B499">
            <v>17</v>
          </cell>
          <cell r="C499">
            <v>835</v>
          </cell>
          <cell r="D499">
            <v>428</v>
          </cell>
          <cell r="E499">
            <v>407</v>
          </cell>
        </row>
        <row r="500">
          <cell r="A500" t="str">
            <v>Barbosa</v>
          </cell>
          <cell r="B500">
            <v>18</v>
          </cell>
          <cell r="C500">
            <v>853</v>
          </cell>
          <cell r="D500">
            <v>436</v>
          </cell>
          <cell r="E500">
            <v>417</v>
          </cell>
        </row>
        <row r="501">
          <cell r="A501"/>
          <cell r="B501">
            <v>19</v>
          </cell>
          <cell r="C501">
            <v>864</v>
          </cell>
          <cell r="D501">
            <v>440</v>
          </cell>
          <cell r="E501">
            <v>424</v>
          </cell>
        </row>
        <row r="502">
          <cell r="A502"/>
          <cell r="B502">
            <v>20</v>
          </cell>
          <cell r="C502">
            <v>877</v>
          </cell>
          <cell r="D502">
            <v>449</v>
          </cell>
          <cell r="E502">
            <v>428</v>
          </cell>
        </row>
        <row r="503">
          <cell r="A503"/>
          <cell r="B503">
            <v>21</v>
          </cell>
          <cell r="C503">
            <v>883</v>
          </cell>
          <cell r="D503">
            <v>450</v>
          </cell>
          <cell r="E503">
            <v>433</v>
          </cell>
        </row>
        <row r="504">
          <cell r="A504"/>
          <cell r="B504">
            <v>22</v>
          </cell>
          <cell r="C504">
            <v>885</v>
          </cell>
          <cell r="D504">
            <v>452</v>
          </cell>
          <cell r="E504">
            <v>433</v>
          </cell>
        </row>
        <row r="505">
          <cell r="A505"/>
          <cell r="B505">
            <v>23</v>
          </cell>
          <cell r="C505">
            <v>886</v>
          </cell>
          <cell r="D505">
            <v>452</v>
          </cell>
          <cell r="E505">
            <v>434</v>
          </cell>
        </row>
        <row r="506">
          <cell r="A506"/>
          <cell r="B506">
            <v>24</v>
          </cell>
          <cell r="C506">
            <v>885</v>
          </cell>
          <cell r="D506">
            <v>453</v>
          </cell>
          <cell r="E506">
            <v>432</v>
          </cell>
        </row>
        <row r="507">
          <cell r="A507"/>
          <cell r="B507">
            <v>25</v>
          </cell>
          <cell r="C507">
            <v>880</v>
          </cell>
          <cell r="D507">
            <v>450</v>
          </cell>
          <cell r="E507">
            <v>430</v>
          </cell>
        </row>
        <row r="508">
          <cell r="A508"/>
          <cell r="B508">
            <v>26</v>
          </cell>
          <cell r="C508">
            <v>871</v>
          </cell>
          <cell r="D508">
            <v>444</v>
          </cell>
          <cell r="E508">
            <v>427</v>
          </cell>
        </row>
        <row r="509">
          <cell r="A509"/>
          <cell r="B509">
            <v>27</v>
          </cell>
          <cell r="C509">
            <v>855</v>
          </cell>
          <cell r="D509">
            <v>435</v>
          </cell>
          <cell r="E509">
            <v>420</v>
          </cell>
        </row>
        <row r="510">
          <cell r="A510"/>
          <cell r="B510">
            <v>28</v>
          </cell>
          <cell r="C510">
            <v>843</v>
          </cell>
          <cell r="D510">
            <v>430</v>
          </cell>
          <cell r="E510">
            <v>413</v>
          </cell>
        </row>
        <row r="511">
          <cell r="A511" t="str">
            <v>05086</v>
          </cell>
          <cell r="B511" t="str">
            <v>Belmira</v>
          </cell>
          <cell r="C511"/>
          <cell r="D511"/>
          <cell r="E511"/>
        </row>
        <row r="512">
          <cell r="A512" t="str">
            <v>Belmira</v>
          </cell>
          <cell r="B512">
            <v>0</v>
          </cell>
          <cell r="C512">
            <v>99</v>
          </cell>
          <cell r="D512">
            <v>50</v>
          </cell>
          <cell r="E512">
            <v>49</v>
          </cell>
          <cell r="F512">
            <v>594</v>
          </cell>
          <cell r="G512">
            <v>299</v>
          </cell>
          <cell r="H512">
            <v>295</v>
          </cell>
          <cell r="I512">
            <v>664</v>
          </cell>
          <cell r="J512">
            <v>333</v>
          </cell>
          <cell r="K512">
            <v>331</v>
          </cell>
          <cell r="L512">
            <v>719</v>
          </cell>
          <cell r="M512">
            <v>365</v>
          </cell>
          <cell r="N512">
            <v>354</v>
          </cell>
          <cell r="O512">
            <v>1090</v>
          </cell>
          <cell r="P512">
            <v>566</v>
          </cell>
          <cell r="Q512">
            <v>524</v>
          </cell>
        </row>
        <row r="513">
          <cell r="A513"/>
          <cell r="B513">
            <v>1</v>
          </cell>
          <cell r="C513">
            <v>97</v>
          </cell>
          <cell r="D513">
            <v>49</v>
          </cell>
          <cell r="E513">
            <v>48</v>
          </cell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</row>
        <row r="514">
          <cell r="A514"/>
          <cell r="B514">
            <v>2</v>
          </cell>
          <cell r="C514">
            <v>97</v>
          </cell>
          <cell r="D514">
            <v>48</v>
          </cell>
          <cell r="E514">
            <v>49</v>
          </cell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</row>
        <row r="515">
          <cell r="A515"/>
          <cell r="B515">
            <v>3</v>
          </cell>
          <cell r="C515">
            <v>99</v>
          </cell>
          <cell r="D515">
            <v>51</v>
          </cell>
          <cell r="E515">
            <v>48</v>
          </cell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</row>
        <row r="516">
          <cell r="A516"/>
          <cell r="B516">
            <v>4</v>
          </cell>
          <cell r="C516">
            <v>100</v>
          </cell>
          <cell r="D516">
            <v>50</v>
          </cell>
          <cell r="E516">
            <v>50</v>
          </cell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</row>
        <row r="517">
          <cell r="A517"/>
          <cell r="B517">
            <v>5</v>
          </cell>
          <cell r="C517">
            <v>102</v>
          </cell>
          <cell r="D517">
            <v>51</v>
          </cell>
          <cell r="E517">
            <v>51</v>
          </cell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</row>
        <row r="518">
          <cell r="A518" t="str">
            <v>Belmira</v>
          </cell>
          <cell r="B518">
            <v>6</v>
          </cell>
          <cell r="C518">
            <v>105</v>
          </cell>
          <cell r="D518">
            <v>52</v>
          </cell>
          <cell r="E518">
            <v>53</v>
          </cell>
          <cell r="O518"/>
          <cell r="P518"/>
          <cell r="Q518"/>
        </row>
        <row r="519">
          <cell r="A519"/>
          <cell r="B519">
            <v>7</v>
          </cell>
          <cell r="C519">
            <v>106</v>
          </cell>
          <cell r="D519">
            <v>54</v>
          </cell>
          <cell r="E519">
            <v>52</v>
          </cell>
          <cell r="O519"/>
          <cell r="P519"/>
          <cell r="Q519"/>
        </row>
        <row r="520">
          <cell r="A520"/>
          <cell r="B520">
            <v>8</v>
          </cell>
          <cell r="C520">
            <v>110</v>
          </cell>
          <cell r="D520">
            <v>55</v>
          </cell>
          <cell r="E520">
            <v>55</v>
          </cell>
          <cell r="O520"/>
          <cell r="P520"/>
          <cell r="Q520"/>
        </row>
        <row r="521">
          <cell r="A521"/>
          <cell r="B521">
            <v>9</v>
          </cell>
          <cell r="C521">
            <v>112</v>
          </cell>
          <cell r="D521">
            <v>56</v>
          </cell>
          <cell r="E521">
            <v>56</v>
          </cell>
          <cell r="O521"/>
          <cell r="P521"/>
          <cell r="Q521"/>
        </row>
        <row r="522">
          <cell r="A522"/>
          <cell r="B522">
            <v>10</v>
          </cell>
          <cell r="C522">
            <v>114</v>
          </cell>
          <cell r="D522">
            <v>57</v>
          </cell>
          <cell r="E522">
            <v>57</v>
          </cell>
          <cell r="O522"/>
          <cell r="P522"/>
          <cell r="Q522"/>
        </row>
        <row r="523">
          <cell r="A523"/>
          <cell r="B523">
            <v>11</v>
          </cell>
          <cell r="C523">
            <v>117</v>
          </cell>
          <cell r="D523">
            <v>59</v>
          </cell>
          <cell r="E523">
            <v>58</v>
          </cell>
        </row>
        <row r="524">
          <cell r="A524" t="str">
            <v>Belmira</v>
          </cell>
          <cell r="B524">
            <v>12</v>
          </cell>
          <cell r="C524">
            <v>118</v>
          </cell>
          <cell r="D524">
            <v>59</v>
          </cell>
          <cell r="E524">
            <v>59</v>
          </cell>
        </row>
        <row r="525">
          <cell r="A525"/>
          <cell r="B525">
            <v>13</v>
          </cell>
          <cell r="C525">
            <v>120</v>
          </cell>
          <cell r="D525">
            <v>61</v>
          </cell>
          <cell r="E525">
            <v>59</v>
          </cell>
        </row>
        <row r="526">
          <cell r="A526"/>
          <cell r="B526">
            <v>14</v>
          </cell>
          <cell r="C526">
            <v>120</v>
          </cell>
          <cell r="D526">
            <v>61</v>
          </cell>
          <cell r="E526">
            <v>59</v>
          </cell>
        </row>
        <row r="527">
          <cell r="A527"/>
          <cell r="B527">
            <v>15</v>
          </cell>
          <cell r="C527">
            <v>121</v>
          </cell>
          <cell r="D527">
            <v>61</v>
          </cell>
          <cell r="E527">
            <v>60</v>
          </cell>
        </row>
        <row r="528">
          <cell r="A528"/>
          <cell r="B528">
            <v>16</v>
          </cell>
          <cell r="C528">
            <v>121</v>
          </cell>
          <cell r="D528">
            <v>62</v>
          </cell>
          <cell r="E528">
            <v>59</v>
          </cell>
        </row>
        <row r="529">
          <cell r="A529"/>
          <cell r="B529">
            <v>17</v>
          </cell>
          <cell r="C529">
            <v>119</v>
          </cell>
          <cell r="D529">
            <v>61</v>
          </cell>
          <cell r="E529">
            <v>58</v>
          </cell>
        </row>
        <row r="530">
          <cell r="A530" t="str">
            <v>Belmira</v>
          </cell>
          <cell r="B530">
            <v>18</v>
          </cell>
          <cell r="C530">
            <v>118</v>
          </cell>
          <cell r="D530">
            <v>61</v>
          </cell>
          <cell r="E530">
            <v>57</v>
          </cell>
        </row>
        <row r="531">
          <cell r="A531"/>
          <cell r="B531">
            <v>19</v>
          </cell>
          <cell r="C531">
            <v>113</v>
          </cell>
          <cell r="D531">
            <v>59</v>
          </cell>
          <cell r="E531">
            <v>54</v>
          </cell>
        </row>
        <row r="532">
          <cell r="A532"/>
          <cell r="B532">
            <v>20</v>
          </cell>
          <cell r="C532">
            <v>112</v>
          </cell>
          <cell r="D532">
            <v>58</v>
          </cell>
          <cell r="E532">
            <v>54</v>
          </cell>
        </row>
        <row r="533">
          <cell r="A533"/>
          <cell r="B533">
            <v>21</v>
          </cell>
          <cell r="C533">
            <v>107</v>
          </cell>
          <cell r="D533">
            <v>57</v>
          </cell>
          <cell r="E533">
            <v>50</v>
          </cell>
        </row>
        <row r="534">
          <cell r="A534"/>
          <cell r="B534">
            <v>22</v>
          </cell>
          <cell r="C534">
            <v>105</v>
          </cell>
          <cell r="D534">
            <v>55</v>
          </cell>
          <cell r="E534">
            <v>50</v>
          </cell>
        </row>
        <row r="535">
          <cell r="A535"/>
          <cell r="B535">
            <v>23</v>
          </cell>
          <cell r="C535">
            <v>98</v>
          </cell>
          <cell r="D535">
            <v>51</v>
          </cell>
          <cell r="E535">
            <v>47</v>
          </cell>
        </row>
        <row r="536">
          <cell r="A536"/>
          <cell r="B536">
            <v>24</v>
          </cell>
          <cell r="C536">
            <v>94</v>
          </cell>
          <cell r="D536">
            <v>49</v>
          </cell>
          <cell r="E536">
            <v>45</v>
          </cell>
        </row>
        <row r="537">
          <cell r="A537"/>
          <cell r="B537">
            <v>25</v>
          </cell>
          <cell r="C537">
            <v>91</v>
          </cell>
          <cell r="D537">
            <v>47</v>
          </cell>
          <cell r="E537">
            <v>44</v>
          </cell>
        </row>
        <row r="538">
          <cell r="A538"/>
          <cell r="B538">
            <v>26</v>
          </cell>
          <cell r="C538">
            <v>86</v>
          </cell>
          <cell r="D538">
            <v>44</v>
          </cell>
          <cell r="E538">
            <v>42</v>
          </cell>
        </row>
        <row r="539">
          <cell r="A539"/>
          <cell r="B539">
            <v>27</v>
          </cell>
          <cell r="C539">
            <v>85</v>
          </cell>
          <cell r="D539">
            <v>44</v>
          </cell>
          <cell r="E539">
            <v>41</v>
          </cell>
        </row>
        <row r="540">
          <cell r="A540"/>
          <cell r="B540">
            <v>28</v>
          </cell>
          <cell r="C540">
            <v>81</v>
          </cell>
          <cell r="D540">
            <v>41</v>
          </cell>
          <cell r="E540">
            <v>40</v>
          </cell>
        </row>
        <row r="541">
          <cell r="A541" t="str">
            <v>05088</v>
          </cell>
          <cell r="B541" t="str">
            <v>Bello</v>
          </cell>
          <cell r="C541"/>
          <cell r="D541"/>
          <cell r="E541"/>
        </row>
        <row r="542">
          <cell r="A542" t="str">
            <v>Bello</v>
          </cell>
          <cell r="B542">
            <v>0</v>
          </cell>
          <cell r="C542">
            <v>6961</v>
          </cell>
          <cell r="D542">
            <v>3586</v>
          </cell>
          <cell r="E542">
            <v>3375</v>
          </cell>
          <cell r="F542">
            <v>42048</v>
          </cell>
          <cell r="G542">
            <v>21627</v>
          </cell>
          <cell r="H542">
            <v>20421</v>
          </cell>
          <cell r="I542">
            <v>42707</v>
          </cell>
          <cell r="J542">
            <v>21760</v>
          </cell>
          <cell r="K542">
            <v>20947</v>
          </cell>
          <cell r="L542">
            <v>47252</v>
          </cell>
          <cell r="M542">
            <v>23784</v>
          </cell>
          <cell r="N542">
            <v>23468</v>
          </cell>
          <cell r="O542">
            <v>111732</v>
          </cell>
          <cell r="P542">
            <v>56341</v>
          </cell>
          <cell r="Q542">
            <v>55391</v>
          </cell>
        </row>
        <row r="543">
          <cell r="A543"/>
          <cell r="B543">
            <v>1</v>
          </cell>
          <cell r="C543">
            <v>6976</v>
          </cell>
          <cell r="D543">
            <v>3595</v>
          </cell>
          <cell r="E543">
            <v>3381</v>
          </cell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</row>
        <row r="544">
          <cell r="A544"/>
          <cell r="B544">
            <v>2</v>
          </cell>
          <cell r="C544">
            <v>7013</v>
          </cell>
          <cell r="D544">
            <v>3611</v>
          </cell>
          <cell r="E544">
            <v>3402</v>
          </cell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</row>
        <row r="545">
          <cell r="A545"/>
          <cell r="B545">
            <v>3</v>
          </cell>
          <cell r="C545">
            <v>7029</v>
          </cell>
          <cell r="D545">
            <v>3615</v>
          </cell>
          <cell r="E545">
            <v>3414</v>
          </cell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</row>
        <row r="546">
          <cell r="A546"/>
          <cell r="B546">
            <v>4</v>
          </cell>
          <cell r="C546">
            <v>7034</v>
          </cell>
          <cell r="D546">
            <v>3612</v>
          </cell>
          <cell r="E546">
            <v>3422</v>
          </cell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</row>
        <row r="547">
          <cell r="A547"/>
          <cell r="B547">
            <v>5</v>
          </cell>
          <cell r="C547">
            <v>7035</v>
          </cell>
          <cell r="D547">
            <v>3608</v>
          </cell>
          <cell r="E547">
            <v>3427</v>
          </cell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</row>
        <row r="548">
          <cell r="A548" t="str">
            <v>Bello</v>
          </cell>
          <cell r="B548">
            <v>6</v>
          </cell>
          <cell r="C548">
            <v>7036</v>
          </cell>
          <cell r="D548">
            <v>3603</v>
          </cell>
          <cell r="E548">
            <v>3433</v>
          </cell>
          <cell r="O548"/>
          <cell r="P548"/>
          <cell r="Q548"/>
        </row>
        <row r="549">
          <cell r="A549"/>
          <cell r="B549">
            <v>7</v>
          </cell>
          <cell r="C549">
            <v>7048</v>
          </cell>
          <cell r="D549">
            <v>3601</v>
          </cell>
          <cell r="E549">
            <v>3447</v>
          </cell>
          <cell r="O549"/>
          <cell r="P549"/>
          <cell r="Q549"/>
        </row>
        <row r="550">
          <cell r="A550"/>
          <cell r="B550">
            <v>8</v>
          </cell>
          <cell r="C550">
            <v>7071</v>
          </cell>
          <cell r="D550">
            <v>3608</v>
          </cell>
          <cell r="E550">
            <v>3463</v>
          </cell>
          <cell r="O550"/>
          <cell r="P550"/>
          <cell r="Q550"/>
        </row>
        <row r="551">
          <cell r="A551"/>
          <cell r="B551">
            <v>9</v>
          </cell>
          <cell r="C551">
            <v>7111</v>
          </cell>
          <cell r="D551">
            <v>3620</v>
          </cell>
          <cell r="E551">
            <v>3491</v>
          </cell>
          <cell r="O551"/>
          <cell r="P551"/>
          <cell r="Q551"/>
        </row>
        <row r="552">
          <cell r="A552"/>
          <cell r="B552">
            <v>10</v>
          </cell>
          <cell r="C552">
            <v>7177</v>
          </cell>
          <cell r="D552">
            <v>3646</v>
          </cell>
          <cell r="E552">
            <v>3531</v>
          </cell>
          <cell r="O552"/>
          <cell r="P552"/>
          <cell r="Q552"/>
        </row>
        <row r="553">
          <cell r="A553"/>
          <cell r="B553">
            <v>11</v>
          </cell>
          <cell r="C553">
            <v>7264</v>
          </cell>
          <cell r="D553">
            <v>3682</v>
          </cell>
          <cell r="E553">
            <v>3582</v>
          </cell>
        </row>
        <row r="554">
          <cell r="A554" t="str">
            <v>Bello</v>
          </cell>
          <cell r="B554">
            <v>12</v>
          </cell>
          <cell r="C554">
            <v>7382</v>
          </cell>
          <cell r="D554">
            <v>3734</v>
          </cell>
          <cell r="E554">
            <v>3648</v>
          </cell>
        </row>
        <row r="555">
          <cell r="A555"/>
          <cell r="B555">
            <v>13</v>
          </cell>
          <cell r="C555">
            <v>7530</v>
          </cell>
          <cell r="D555">
            <v>3801</v>
          </cell>
          <cell r="E555">
            <v>3729</v>
          </cell>
        </row>
        <row r="556">
          <cell r="A556"/>
          <cell r="B556">
            <v>14</v>
          </cell>
          <cell r="C556">
            <v>7711</v>
          </cell>
          <cell r="D556">
            <v>3884</v>
          </cell>
          <cell r="E556">
            <v>3827</v>
          </cell>
        </row>
        <row r="557">
          <cell r="A557"/>
          <cell r="B557">
            <v>15</v>
          </cell>
          <cell r="C557">
            <v>7933</v>
          </cell>
          <cell r="D557">
            <v>3990</v>
          </cell>
          <cell r="E557">
            <v>3943</v>
          </cell>
        </row>
        <row r="558">
          <cell r="A558"/>
          <cell r="B558">
            <v>16</v>
          </cell>
          <cell r="C558">
            <v>8197</v>
          </cell>
          <cell r="D558">
            <v>4115</v>
          </cell>
          <cell r="E558">
            <v>4082</v>
          </cell>
        </row>
        <row r="559">
          <cell r="A559"/>
          <cell r="B559">
            <v>17</v>
          </cell>
          <cell r="C559">
            <v>8499</v>
          </cell>
          <cell r="D559">
            <v>4260</v>
          </cell>
          <cell r="E559">
            <v>4239</v>
          </cell>
        </row>
        <row r="560">
          <cell r="A560" t="str">
            <v>Bello</v>
          </cell>
          <cell r="B560">
            <v>18</v>
          </cell>
          <cell r="C560">
            <v>8841</v>
          </cell>
          <cell r="D560">
            <v>4422</v>
          </cell>
          <cell r="E560">
            <v>4419</v>
          </cell>
        </row>
        <row r="561">
          <cell r="A561"/>
          <cell r="B561">
            <v>19</v>
          </cell>
          <cell r="C561">
            <v>9219</v>
          </cell>
          <cell r="D561">
            <v>4606</v>
          </cell>
          <cell r="E561">
            <v>4613</v>
          </cell>
        </row>
        <row r="562">
          <cell r="A562"/>
          <cell r="B562">
            <v>20</v>
          </cell>
          <cell r="C562">
            <v>9631</v>
          </cell>
          <cell r="D562">
            <v>4819</v>
          </cell>
          <cell r="E562">
            <v>4812</v>
          </cell>
        </row>
        <row r="563">
          <cell r="A563"/>
          <cell r="B563">
            <v>21</v>
          </cell>
          <cell r="C563">
            <v>9985</v>
          </cell>
          <cell r="D563">
            <v>5003</v>
          </cell>
          <cell r="E563">
            <v>4982</v>
          </cell>
        </row>
        <row r="564">
          <cell r="A564"/>
          <cell r="B564">
            <v>22</v>
          </cell>
          <cell r="C564">
            <v>10296</v>
          </cell>
          <cell r="D564">
            <v>5172</v>
          </cell>
          <cell r="E564">
            <v>5124</v>
          </cell>
        </row>
        <row r="565">
          <cell r="A565"/>
          <cell r="B565">
            <v>23</v>
          </cell>
          <cell r="C565">
            <v>10527</v>
          </cell>
          <cell r="D565">
            <v>5302</v>
          </cell>
          <cell r="E565">
            <v>5225</v>
          </cell>
        </row>
        <row r="566">
          <cell r="A566"/>
          <cell r="B566">
            <v>24</v>
          </cell>
          <cell r="C566">
            <v>10659</v>
          </cell>
          <cell r="D566">
            <v>5384</v>
          </cell>
          <cell r="E566">
            <v>5275</v>
          </cell>
        </row>
        <row r="567">
          <cell r="A567"/>
          <cell r="B567">
            <v>25</v>
          </cell>
          <cell r="C567">
            <v>10704</v>
          </cell>
          <cell r="D567">
            <v>5420</v>
          </cell>
          <cell r="E567">
            <v>5284</v>
          </cell>
        </row>
        <row r="568">
          <cell r="A568"/>
          <cell r="B568">
            <v>26</v>
          </cell>
          <cell r="C568">
            <v>10694</v>
          </cell>
          <cell r="D568">
            <v>5428</v>
          </cell>
          <cell r="E568">
            <v>5266</v>
          </cell>
        </row>
        <row r="569">
          <cell r="A569"/>
          <cell r="B569">
            <v>27</v>
          </cell>
          <cell r="C569">
            <v>10650</v>
          </cell>
          <cell r="D569">
            <v>5420</v>
          </cell>
          <cell r="E569">
            <v>5230</v>
          </cell>
        </row>
        <row r="570">
          <cell r="A570"/>
          <cell r="B570">
            <v>28</v>
          </cell>
          <cell r="C570">
            <v>10526</v>
          </cell>
          <cell r="D570">
            <v>5365</v>
          </cell>
          <cell r="E570">
            <v>5161</v>
          </cell>
        </row>
        <row r="571">
          <cell r="A571" t="str">
            <v>05091</v>
          </cell>
          <cell r="B571" t="str">
            <v>Betania</v>
          </cell>
          <cell r="C571"/>
          <cell r="D571"/>
          <cell r="E571"/>
        </row>
        <row r="572">
          <cell r="A572" t="str">
            <v>Betania</v>
          </cell>
          <cell r="B572">
            <v>0</v>
          </cell>
          <cell r="C572">
            <v>159</v>
          </cell>
          <cell r="D572">
            <v>83</v>
          </cell>
          <cell r="E572">
            <v>76</v>
          </cell>
          <cell r="F572">
            <v>962</v>
          </cell>
          <cell r="G572">
            <v>501</v>
          </cell>
          <cell r="H572">
            <v>461</v>
          </cell>
          <cell r="I572">
            <v>1071</v>
          </cell>
          <cell r="J572">
            <v>541</v>
          </cell>
          <cell r="K572">
            <v>530</v>
          </cell>
          <cell r="L572">
            <v>1140</v>
          </cell>
          <cell r="M572">
            <v>576</v>
          </cell>
          <cell r="N572">
            <v>564</v>
          </cell>
          <cell r="O572">
            <v>1735</v>
          </cell>
          <cell r="P572">
            <v>900</v>
          </cell>
          <cell r="Q572">
            <v>835</v>
          </cell>
        </row>
        <row r="573">
          <cell r="A573"/>
          <cell r="B573">
            <v>1</v>
          </cell>
          <cell r="C573">
            <v>158</v>
          </cell>
          <cell r="D573">
            <v>83</v>
          </cell>
          <cell r="E573">
            <v>75</v>
          </cell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</row>
        <row r="574">
          <cell r="A574"/>
          <cell r="B574">
            <v>2</v>
          </cell>
          <cell r="C574">
            <v>157</v>
          </cell>
          <cell r="D574">
            <v>82</v>
          </cell>
          <cell r="E574">
            <v>75</v>
          </cell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</row>
        <row r="575">
          <cell r="A575"/>
          <cell r="B575">
            <v>3</v>
          </cell>
          <cell r="C575">
            <v>160</v>
          </cell>
          <cell r="D575">
            <v>84</v>
          </cell>
          <cell r="E575">
            <v>76</v>
          </cell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</row>
        <row r="576">
          <cell r="A576"/>
          <cell r="B576">
            <v>4</v>
          </cell>
          <cell r="C576">
            <v>163</v>
          </cell>
          <cell r="D576">
            <v>84</v>
          </cell>
          <cell r="E576">
            <v>79</v>
          </cell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</row>
        <row r="577">
          <cell r="A577"/>
          <cell r="B577">
            <v>5</v>
          </cell>
          <cell r="C577">
            <v>165</v>
          </cell>
          <cell r="D577">
            <v>85</v>
          </cell>
          <cell r="E577">
            <v>80</v>
          </cell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</row>
        <row r="578">
          <cell r="A578" t="str">
            <v>Betania</v>
          </cell>
          <cell r="B578">
            <v>6</v>
          </cell>
          <cell r="C578">
            <v>169</v>
          </cell>
          <cell r="D578">
            <v>86</v>
          </cell>
          <cell r="E578">
            <v>83</v>
          </cell>
          <cell r="O578"/>
          <cell r="P578"/>
          <cell r="Q578"/>
        </row>
        <row r="579">
          <cell r="A579"/>
          <cell r="B579">
            <v>7</v>
          </cell>
          <cell r="C579">
            <v>173</v>
          </cell>
          <cell r="D579">
            <v>88</v>
          </cell>
          <cell r="E579">
            <v>85</v>
          </cell>
          <cell r="O579"/>
          <cell r="P579"/>
          <cell r="Q579"/>
        </row>
        <row r="580">
          <cell r="A580"/>
          <cell r="B580">
            <v>8</v>
          </cell>
          <cell r="C580">
            <v>178</v>
          </cell>
          <cell r="D580">
            <v>91</v>
          </cell>
          <cell r="E580">
            <v>87</v>
          </cell>
          <cell r="O580"/>
          <cell r="P580"/>
          <cell r="Q580"/>
        </row>
        <row r="581">
          <cell r="A581"/>
          <cell r="B581">
            <v>9</v>
          </cell>
          <cell r="C581">
            <v>180</v>
          </cell>
          <cell r="D581">
            <v>90</v>
          </cell>
          <cell r="E581">
            <v>90</v>
          </cell>
          <cell r="O581"/>
          <cell r="P581"/>
          <cell r="Q581"/>
        </row>
        <row r="582">
          <cell r="A582"/>
          <cell r="B582">
            <v>10</v>
          </cell>
          <cell r="C582">
            <v>185</v>
          </cell>
          <cell r="D582">
            <v>93</v>
          </cell>
          <cell r="E582">
            <v>92</v>
          </cell>
          <cell r="O582"/>
          <cell r="P582"/>
          <cell r="Q582"/>
        </row>
        <row r="583">
          <cell r="A583"/>
          <cell r="B583">
            <v>11</v>
          </cell>
          <cell r="C583">
            <v>186</v>
          </cell>
          <cell r="D583">
            <v>93</v>
          </cell>
          <cell r="E583">
            <v>93</v>
          </cell>
        </row>
        <row r="584">
          <cell r="A584" t="str">
            <v>Betania</v>
          </cell>
          <cell r="B584">
            <v>12</v>
          </cell>
          <cell r="C584">
            <v>190</v>
          </cell>
          <cell r="D584">
            <v>95</v>
          </cell>
          <cell r="E584">
            <v>95</v>
          </cell>
        </row>
        <row r="585">
          <cell r="A585"/>
          <cell r="B585">
            <v>13</v>
          </cell>
          <cell r="C585">
            <v>189</v>
          </cell>
          <cell r="D585">
            <v>95</v>
          </cell>
          <cell r="E585">
            <v>94</v>
          </cell>
        </row>
        <row r="586">
          <cell r="A586"/>
          <cell r="B586">
            <v>14</v>
          </cell>
          <cell r="C586">
            <v>192</v>
          </cell>
          <cell r="D586">
            <v>97</v>
          </cell>
          <cell r="E586">
            <v>95</v>
          </cell>
        </row>
        <row r="587">
          <cell r="A587"/>
          <cell r="B587">
            <v>15</v>
          </cell>
          <cell r="C587">
            <v>191</v>
          </cell>
          <cell r="D587">
            <v>96</v>
          </cell>
          <cell r="E587">
            <v>95</v>
          </cell>
        </row>
        <row r="588">
          <cell r="A588"/>
          <cell r="B588">
            <v>16</v>
          </cell>
          <cell r="C588">
            <v>190</v>
          </cell>
          <cell r="D588">
            <v>96</v>
          </cell>
          <cell r="E588">
            <v>94</v>
          </cell>
        </row>
        <row r="589">
          <cell r="A589"/>
          <cell r="B589">
            <v>17</v>
          </cell>
          <cell r="C589">
            <v>188</v>
          </cell>
          <cell r="D589">
            <v>97</v>
          </cell>
          <cell r="E589">
            <v>91</v>
          </cell>
        </row>
        <row r="590">
          <cell r="A590" t="str">
            <v>Betania</v>
          </cell>
          <cell r="B590">
            <v>18</v>
          </cell>
          <cell r="C590">
            <v>182</v>
          </cell>
          <cell r="D590">
            <v>94</v>
          </cell>
          <cell r="E590">
            <v>88</v>
          </cell>
        </row>
        <row r="591">
          <cell r="A591"/>
          <cell r="B591">
            <v>19</v>
          </cell>
          <cell r="C591">
            <v>181</v>
          </cell>
          <cell r="D591">
            <v>94</v>
          </cell>
          <cell r="E591">
            <v>87</v>
          </cell>
        </row>
        <row r="592">
          <cell r="A592"/>
          <cell r="B592">
            <v>20</v>
          </cell>
          <cell r="C592">
            <v>174</v>
          </cell>
          <cell r="D592">
            <v>90</v>
          </cell>
          <cell r="E592">
            <v>84</v>
          </cell>
        </row>
        <row r="593">
          <cell r="A593"/>
          <cell r="B593">
            <v>21</v>
          </cell>
          <cell r="C593">
            <v>170</v>
          </cell>
          <cell r="D593">
            <v>88</v>
          </cell>
          <cell r="E593">
            <v>82</v>
          </cell>
        </row>
        <row r="594">
          <cell r="A594"/>
          <cell r="B594">
            <v>22</v>
          </cell>
          <cell r="C594">
            <v>162</v>
          </cell>
          <cell r="D594">
            <v>85</v>
          </cell>
          <cell r="E594">
            <v>77</v>
          </cell>
        </row>
        <row r="595">
          <cell r="A595"/>
          <cell r="B595">
            <v>23</v>
          </cell>
          <cell r="C595">
            <v>157</v>
          </cell>
          <cell r="D595">
            <v>81</v>
          </cell>
          <cell r="E595">
            <v>76</v>
          </cell>
        </row>
        <row r="596">
          <cell r="A596"/>
          <cell r="B596">
            <v>24</v>
          </cell>
          <cell r="C596">
            <v>151</v>
          </cell>
          <cell r="D596">
            <v>79</v>
          </cell>
          <cell r="E596">
            <v>72</v>
          </cell>
        </row>
        <row r="597">
          <cell r="A597"/>
          <cell r="B597">
            <v>25</v>
          </cell>
          <cell r="C597">
            <v>147</v>
          </cell>
          <cell r="D597">
            <v>77</v>
          </cell>
          <cell r="E597">
            <v>70</v>
          </cell>
        </row>
        <row r="598">
          <cell r="A598"/>
          <cell r="B598">
            <v>26</v>
          </cell>
          <cell r="C598">
            <v>142</v>
          </cell>
          <cell r="D598">
            <v>74</v>
          </cell>
          <cell r="E598">
            <v>68</v>
          </cell>
        </row>
        <row r="599">
          <cell r="A599"/>
          <cell r="B599">
            <v>27</v>
          </cell>
          <cell r="C599">
            <v>135</v>
          </cell>
          <cell r="D599">
            <v>70</v>
          </cell>
          <cell r="E599">
            <v>65</v>
          </cell>
        </row>
        <row r="600">
          <cell r="A600"/>
          <cell r="B600">
            <v>28</v>
          </cell>
          <cell r="C600">
            <v>134</v>
          </cell>
          <cell r="D600">
            <v>68</v>
          </cell>
          <cell r="E600">
            <v>66</v>
          </cell>
        </row>
        <row r="601">
          <cell r="A601" t="str">
            <v>05093</v>
          </cell>
          <cell r="B601" t="str">
            <v>Betulia</v>
          </cell>
          <cell r="C601"/>
          <cell r="D601"/>
          <cell r="E601"/>
        </row>
        <row r="602">
          <cell r="A602" t="str">
            <v>Betulia</v>
          </cell>
          <cell r="B602">
            <v>0</v>
          </cell>
          <cell r="C602">
            <v>278</v>
          </cell>
          <cell r="D602">
            <v>144</v>
          </cell>
          <cell r="E602">
            <v>134</v>
          </cell>
          <cell r="F602">
            <v>1659</v>
          </cell>
          <cell r="G602">
            <v>854</v>
          </cell>
          <cell r="H602">
            <v>805</v>
          </cell>
          <cell r="I602">
            <v>1732</v>
          </cell>
          <cell r="J602">
            <v>897</v>
          </cell>
          <cell r="K602">
            <v>835</v>
          </cell>
          <cell r="L602">
            <v>1789</v>
          </cell>
          <cell r="M602">
            <v>925</v>
          </cell>
          <cell r="N602">
            <v>864</v>
          </cell>
          <cell r="O602">
            <v>2774</v>
          </cell>
          <cell r="P602">
            <v>1432</v>
          </cell>
          <cell r="Q602">
            <v>1342</v>
          </cell>
        </row>
        <row r="603">
          <cell r="A603"/>
          <cell r="B603">
            <v>1</v>
          </cell>
          <cell r="C603">
            <v>275</v>
          </cell>
          <cell r="D603">
            <v>141</v>
          </cell>
          <cell r="E603">
            <v>134</v>
          </cell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</row>
        <row r="604">
          <cell r="A604"/>
          <cell r="B604">
            <v>2</v>
          </cell>
          <cell r="C604">
            <v>275</v>
          </cell>
          <cell r="D604">
            <v>141</v>
          </cell>
          <cell r="E604">
            <v>134</v>
          </cell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</row>
        <row r="605">
          <cell r="A605"/>
          <cell r="B605">
            <v>3</v>
          </cell>
          <cell r="C605">
            <v>275</v>
          </cell>
          <cell r="D605">
            <v>142</v>
          </cell>
          <cell r="E605">
            <v>133</v>
          </cell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</row>
        <row r="606">
          <cell r="A606"/>
          <cell r="B606">
            <v>4</v>
          </cell>
          <cell r="C606">
            <v>278</v>
          </cell>
          <cell r="D606">
            <v>143</v>
          </cell>
          <cell r="E606">
            <v>135</v>
          </cell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</row>
        <row r="607">
          <cell r="A607"/>
          <cell r="B607">
            <v>5</v>
          </cell>
          <cell r="C607">
            <v>278</v>
          </cell>
          <cell r="D607">
            <v>143</v>
          </cell>
          <cell r="E607">
            <v>135</v>
          </cell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</row>
        <row r="608">
          <cell r="A608" t="str">
            <v>Betulia</v>
          </cell>
          <cell r="B608">
            <v>6</v>
          </cell>
          <cell r="C608">
            <v>280</v>
          </cell>
          <cell r="D608">
            <v>145</v>
          </cell>
          <cell r="E608">
            <v>135</v>
          </cell>
          <cell r="O608"/>
          <cell r="P608"/>
          <cell r="Q608"/>
        </row>
        <row r="609">
          <cell r="A609"/>
          <cell r="B609">
            <v>7</v>
          </cell>
          <cell r="C609">
            <v>286</v>
          </cell>
          <cell r="D609">
            <v>148</v>
          </cell>
          <cell r="E609">
            <v>138</v>
          </cell>
          <cell r="O609"/>
          <cell r="P609"/>
          <cell r="Q609"/>
        </row>
        <row r="610">
          <cell r="A610"/>
          <cell r="B610">
            <v>8</v>
          </cell>
          <cell r="C610">
            <v>287</v>
          </cell>
          <cell r="D610">
            <v>149</v>
          </cell>
          <cell r="E610">
            <v>138</v>
          </cell>
          <cell r="O610"/>
          <cell r="P610"/>
          <cell r="Q610"/>
        </row>
        <row r="611">
          <cell r="A611"/>
          <cell r="B611">
            <v>9</v>
          </cell>
          <cell r="C611">
            <v>290</v>
          </cell>
          <cell r="D611">
            <v>150</v>
          </cell>
          <cell r="E611">
            <v>140</v>
          </cell>
          <cell r="O611"/>
          <cell r="P611"/>
          <cell r="Q611"/>
        </row>
        <row r="612">
          <cell r="A612"/>
          <cell r="B612">
            <v>10</v>
          </cell>
          <cell r="C612">
            <v>293</v>
          </cell>
          <cell r="D612">
            <v>152</v>
          </cell>
          <cell r="E612">
            <v>141</v>
          </cell>
          <cell r="O612"/>
          <cell r="P612"/>
          <cell r="Q612"/>
        </row>
        <row r="613">
          <cell r="A613"/>
          <cell r="B613">
            <v>11</v>
          </cell>
          <cell r="C613">
            <v>296</v>
          </cell>
          <cell r="D613">
            <v>153</v>
          </cell>
          <cell r="E613">
            <v>143</v>
          </cell>
        </row>
        <row r="614">
          <cell r="A614" t="str">
            <v>Betulia</v>
          </cell>
          <cell r="B614">
            <v>12</v>
          </cell>
          <cell r="C614">
            <v>297</v>
          </cell>
          <cell r="D614">
            <v>154</v>
          </cell>
          <cell r="E614">
            <v>143</v>
          </cell>
        </row>
        <row r="615">
          <cell r="A615"/>
          <cell r="B615">
            <v>13</v>
          </cell>
          <cell r="C615">
            <v>300</v>
          </cell>
          <cell r="D615">
            <v>156</v>
          </cell>
          <cell r="E615">
            <v>144</v>
          </cell>
        </row>
        <row r="616">
          <cell r="A616"/>
          <cell r="B616">
            <v>14</v>
          </cell>
          <cell r="C616">
            <v>299</v>
          </cell>
          <cell r="D616">
            <v>154</v>
          </cell>
          <cell r="E616">
            <v>145</v>
          </cell>
        </row>
        <row r="617">
          <cell r="A617"/>
          <cell r="B617">
            <v>15</v>
          </cell>
          <cell r="C617">
            <v>299</v>
          </cell>
          <cell r="D617">
            <v>155</v>
          </cell>
          <cell r="E617">
            <v>144</v>
          </cell>
        </row>
        <row r="618">
          <cell r="A618"/>
          <cell r="B618">
            <v>16</v>
          </cell>
          <cell r="C618">
            <v>298</v>
          </cell>
          <cell r="D618">
            <v>154</v>
          </cell>
          <cell r="E618">
            <v>144</v>
          </cell>
        </row>
        <row r="619">
          <cell r="A619"/>
          <cell r="B619">
            <v>17</v>
          </cell>
          <cell r="C619">
            <v>296</v>
          </cell>
          <cell r="D619">
            <v>152</v>
          </cell>
          <cell r="E619">
            <v>144</v>
          </cell>
        </row>
        <row r="620">
          <cell r="A620" t="str">
            <v>Betulia</v>
          </cell>
          <cell r="B620">
            <v>18</v>
          </cell>
          <cell r="C620">
            <v>289</v>
          </cell>
          <cell r="D620">
            <v>148</v>
          </cell>
          <cell r="E620">
            <v>141</v>
          </cell>
        </row>
        <row r="621">
          <cell r="A621"/>
          <cell r="B621">
            <v>19</v>
          </cell>
          <cell r="C621">
            <v>284</v>
          </cell>
          <cell r="D621">
            <v>145</v>
          </cell>
          <cell r="E621">
            <v>139</v>
          </cell>
        </row>
        <row r="622">
          <cell r="A622"/>
          <cell r="B622">
            <v>20</v>
          </cell>
          <cell r="C622">
            <v>274</v>
          </cell>
          <cell r="D622">
            <v>140</v>
          </cell>
          <cell r="E622">
            <v>134</v>
          </cell>
        </row>
        <row r="623">
          <cell r="A623"/>
          <cell r="B623">
            <v>21</v>
          </cell>
          <cell r="C623">
            <v>266</v>
          </cell>
          <cell r="D623">
            <v>136</v>
          </cell>
          <cell r="E623">
            <v>130</v>
          </cell>
        </row>
        <row r="624">
          <cell r="A624"/>
          <cell r="B624">
            <v>22</v>
          </cell>
          <cell r="C624">
            <v>256</v>
          </cell>
          <cell r="D624">
            <v>132</v>
          </cell>
          <cell r="E624">
            <v>124</v>
          </cell>
        </row>
        <row r="625">
          <cell r="A625"/>
          <cell r="B625">
            <v>23</v>
          </cell>
          <cell r="C625">
            <v>249</v>
          </cell>
          <cell r="D625">
            <v>129</v>
          </cell>
          <cell r="E625">
            <v>120</v>
          </cell>
        </row>
        <row r="626">
          <cell r="A626"/>
          <cell r="B626">
            <v>24</v>
          </cell>
          <cell r="C626">
            <v>242</v>
          </cell>
          <cell r="D626">
            <v>126</v>
          </cell>
          <cell r="E626">
            <v>116</v>
          </cell>
        </row>
        <row r="627">
          <cell r="A627"/>
          <cell r="B627">
            <v>25</v>
          </cell>
          <cell r="C627">
            <v>238</v>
          </cell>
          <cell r="D627">
            <v>124</v>
          </cell>
          <cell r="E627">
            <v>114</v>
          </cell>
        </row>
        <row r="628">
          <cell r="A628"/>
          <cell r="B628">
            <v>26</v>
          </cell>
          <cell r="C628">
            <v>231</v>
          </cell>
          <cell r="D628">
            <v>120</v>
          </cell>
          <cell r="E628">
            <v>111</v>
          </cell>
        </row>
        <row r="629">
          <cell r="A629"/>
          <cell r="B629">
            <v>27</v>
          </cell>
          <cell r="C629">
            <v>224</v>
          </cell>
          <cell r="D629">
            <v>117</v>
          </cell>
          <cell r="E629">
            <v>107</v>
          </cell>
        </row>
        <row r="630">
          <cell r="A630"/>
          <cell r="B630">
            <v>28</v>
          </cell>
          <cell r="C630">
            <v>221</v>
          </cell>
          <cell r="D630">
            <v>115</v>
          </cell>
          <cell r="E630">
            <v>106</v>
          </cell>
        </row>
        <row r="631">
          <cell r="A631" t="str">
            <v>05101</v>
          </cell>
          <cell r="B631" t="str">
            <v>Ciudad Bolivar</v>
          </cell>
          <cell r="C631"/>
          <cell r="D631"/>
          <cell r="E631"/>
        </row>
        <row r="632">
          <cell r="A632" t="str">
            <v>Ciudad Bolivar</v>
          </cell>
          <cell r="B632">
            <v>0</v>
          </cell>
          <cell r="C632">
            <v>371</v>
          </cell>
          <cell r="D632">
            <v>192</v>
          </cell>
          <cell r="E632">
            <v>179</v>
          </cell>
          <cell r="F632">
            <v>2245</v>
          </cell>
          <cell r="G632">
            <v>1164</v>
          </cell>
          <cell r="H632">
            <v>1081</v>
          </cell>
          <cell r="I632">
            <v>2455</v>
          </cell>
          <cell r="J632">
            <v>1280</v>
          </cell>
          <cell r="K632">
            <v>1175</v>
          </cell>
          <cell r="L632">
            <v>2591</v>
          </cell>
          <cell r="M632">
            <v>1342</v>
          </cell>
          <cell r="N632">
            <v>1249</v>
          </cell>
          <cell r="O632">
            <v>4323</v>
          </cell>
          <cell r="P632">
            <v>2222</v>
          </cell>
          <cell r="Q632">
            <v>2101</v>
          </cell>
        </row>
        <row r="633">
          <cell r="A633"/>
          <cell r="B633">
            <v>1</v>
          </cell>
          <cell r="C633">
            <v>367</v>
          </cell>
          <cell r="D633">
            <v>191</v>
          </cell>
          <cell r="E633">
            <v>176</v>
          </cell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</row>
        <row r="634">
          <cell r="A634"/>
          <cell r="B634">
            <v>2</v>
          </cell>
          <cell r="C634">
            <v>371</v>
          </cell>
          <cell r="D634">
            <v>192</v>
          </cell>
          <cell r="E634">
            <v>179</v>
          </cell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</row>
        <row r="635">
          <cell r="A635"/>
          <cell r="B635">
            <v>3</v>
          </cell>
          <cell r="C635">
            <v>372</v>
          </cell>
          <cell r="D635">
            <v>193</v>
          </cell>
          <cell r="E635">
            <v>179</v>
          </cell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</row>
        <row r="636">
          <cell r="A636"/>
          <cell r="B636">
            <v>4</v>
          </cell>
          <cell r="C636">
            <v>378</v>
          </cell>
          <cell r="D636">
            <v>196</v>
          </cell>
          <cell r="E636">
            <v>182</v>
          </cell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</row>
        <row r="637">
          <cell r="A637"/>
          <cell r="B637">
            <v>5</v>
          </cell>
          <cell r="C637">
            <v>386</v>
          </cell>
          <cell r="D637">
            <v>200</v>
          </cell>
          <cell r="E637">
            <v>186</v>
          </cell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</row>
        <row r="638">
          <cell r="A638" t="str">
            <v>Ciudad Bolivar</v>
          </cell>
          <cell r="B638">
            <v>6</v>
          </cell>
          <cell r="C638">
            <v>391</v>
          </cell>
          <cell r="D638">
            <v>204</v>
          </cell>
          <cell r="E638">
            <v>187</v>
          </cell>
          <cell r="O638"/>
          <cell r="P638"/>
          <cell r="Q638"/>
        </row>
        <row r="639">
          <cell r="A639"/>
          <cell r="B639">
            <v>7</v>
          </cell>
          <cell r="C639">
            <v>399</v>
          </cell>
          <cell r="D639">
            <v>208</v>
          </cell>
          <cell r="E639">
            <v>191</v>
          </cell>
          <cell r="O639"/>
          <cell r="P639"/>
          <cell r="Q639"/>
        </row>
        <row r="640">
          <cell r="A640"/>
          <cell r="B640">
            <v>8</v>
          </cell>
          <cell r="C640">
            <v>407</v>
          </cell>
          <cell r="D640">
            <v>212</v>
          </cell>
          <cell r="E640">
            <v>195</v>
          </cell>
          <cell r="O640"/>
          <cell r="P640"/>
          <cell r="Q640"/>
        </row>
        <row r="641">
          <cell r="A641"/>
          <cell r="B641">
            <v>9</v>
          </cell>
          <cell r="C641">
            <v>414</v>
          </cell>
          <cell r="D641">
            <v>216</v>
          </cell>
          <cell r="E641">
            <v>198</v>
          </cell>
          <cell r="O641"/>
          <cell r="P641"/>
          <cell r="Q641"/>
        </row>
        <row r="642">
          <cell r="A642"/>
          <cell r="B642">
            <v>10</v>
          </cell>
          <cell r="C642">
            <v>420</v>
          </cell>
          <cell r="D642">
            <v>219</v>
          </cell>
          <cell r="E642">
            <v>201</v>
          </cell>
          <cell r="O642"/>
          <cell r="P642"/>
          <cell r="Q642"/>
        </row>
        <row r="643">
          <cell r="A643"/>
          <cell r="B643">
            <v>11</v>
          </cell>
          <cell r="C643">
            <v>424</v>
          </cell>
          <cell r="D643">
            <v>221</v>
          </cell>
          <cell r="E643">
            <v>203</v>
          </cell>
        </row>
        <row r="644">
          <cell r="A644" t="str">
            <v>Ciudad Bolivar</v>
          </cell>
          <cell r="B644">
            <v>12</v>
          </cell>
          <cell r="C644">
            <v>430</v>
          </cell>
          <cell r="D644">
            <v>224</v>
          </cell>
          <cell r="E644">
            <v>206</v>
          </cell>
        </row>
        <row r="645">
          <cell r="A645"/>
          <cell r="B645">
            <v>13</v>
          </cell>
          <cell r="C645">
            <v>433</v>
          </cell>
          <cell r="D645">
            <v>226</v>
          </cell>
          <cell r="E645">
            <v>207</v>
          </cell>
        </row>
        <row r="646">
          <cell r="A646"/>
          <cell r="B646">
            <v>14</v>
          </cell>
          <cell r="C646">
            <v>434</v>
          </cell>
          <cell r="D646">
            <v>225</v>
          </cell>
          <cell r="E646">
            <v>209</v>
          </cell>
        </row>
        <row r="647">
          <cell r="A647"/>
          <cell r="B647">
            <v>15</v>
          </cell>
          <cell r="C647">
            <v>434</v>
          </cell>
          <cell r="D647">
            <v>224</v>
          </cell>
          <cell r="E647">
            <v>210</v>
          </cell>
        </row>
        <row r="648">
          <cell r="A648"/>
          <cell r="B648">
            <v>16</v>
          </cell>
          <cell r="C648">
            <v>432</v>
          </cell>
          <cell r="D648">
            <v>224</v>
          </cell>
          <cell r="E648">
            <v>208</v>
          </cell>
        </row>
        <row r="649">
          <cell r="A649"/>
          <cell r="B649">
            <v>17</v>
          </cell>
          <cell r="C649">
            <v>428</v>
          </cell>
          <cell r="D649">
            <v>219</v>
          </cell>
          <cell r="E649">
            <v>209</v>
          </cell>
        </row>
        <row r="650">
          <cell r="A650" t="str">
            <v>Ciudad Bolivar</v>
          </cell>
          <cell r="B650">
            <v>18</v>
          </cell>
          <cell r="C650">
            <v>418</v>
          </cell>
          <cell r="D650">
            <v>214</v>
          </cell>
          <cell r="E650">
            <v>204</v>
          </cell>
        </row>
        <row r="651">
          <cell r="A651"/>
          <cell r="B651">
            <v>19</v>
          </cell>
          <cell r="C651">
            <v>414</v>
          </cell>
          <cell r="D651">
            <v>211</v>
          </cell>
          <cell r="E651">
            <v>203</v>
          </cell>
        </row>
        <row r="652">
          <cell r="A652"/>
          <cell r="B652">
            <v>20</v>
          </cell>
          <cell r="C652">
            <v>409</v>
          </cell>
          <cell r="D652">
            <v>208</v>
          </cell>
          <cell r="E652">
            <v>201</v>
          </cell>
        </row>
        <row r="653">
          <cell r="A653"/>
          <cell r="B653">
            <v>21</v>
          </cell>
          <cell r="C653">
            <v>405</v>
          </cell>
          <cell r="D653">
            <v>208</v>
          </cell>
          <cell r="E653">
            <v>197</v>
          </cell>
        </row>
        <row r="654">
          <cell r="A654"/>
          <cell r="B654">
            <v>22</v>
          </cell>
          <cell r="C654">
            <v>399</v>
          </cell>
          <cell r="D654">
            <v>206</v>
          </cell>
          <cell r="E654">
            <v>193</v>
          </cell>
        </row>
        <row r="655">
          <cell r="A655"/>
          <cell r="B655">
            <v>23</v>
          </cell>
          <cell r="C655">
            <v>393</v>
          </cell>
          <cell r="D655">
            <v>203</v>
          </cell>
          <cell r="E655">
            <v>190</v>
          </cell>
        </row>
        <row r="656">
          <cell r="A656"/>
          <cell r="B656">
            <v>24</v>
          </cell>
          <cell r="C656">
            <v>386</v>
          </cell>
          <cell r="D656">
            <v>200</v>
          </cell>
          <cell r="E656">
            <v>186</v>
          </cell>
        </row>
        <row r="657">
          <cell r="A657"/>
          <cell r="B657">
            <v>25</v>
          </cell>
          <cell r="C657">
            <v>380</v>
          </cell>
          <cell r="D657">
            <v>196</v>
          </cell>
          <cell r="E657">
            <v>184</v>
          </cell>
        </row>
        <row r="658">
          <cell r="A658"/>
          <cell r="B658">
            <v>26</v>
          </cell>
          <cell r="C658">
            <v>377</v>
          </cell>
          <cell r="D658">
            <v>194</v>
          </cell>
          <cell r="E658">
            <v>183</v>
          </cell>
        </row>
        <row r="659">
          <cell r="A659"/>
          <cell r="B659">
            <v>27</v>
          </cell>
          <cell r="C659">
            <v>372</v>
          </cell>
          <cell r="D659">
            <v>192</v>
          </cell>
          <cell r="E659">
            <v>180</v>
          </cell>
        </row>
        <row r="660">
          <cell r="A660"/>
          <cell r="B660">
            <v>28</v>
          </cell>
          <cell r="C660">
            <v>370</v>
          </cell>
          <cell r="D660">
            <v>190</v>
          </cell>
          <cell r="E660">
            <v>180</v>
          </cell>
        </row>
        <row r="661">
          <cell r="A661" t="str">
            <v>05107</v>
          </cell>
          <cell r="B661" t="str">
            <v>Briceño</v>
          </cell>
          <cell r="C661"/>
          <cell r="D661"/>
          <cell r="E661"/>
        </row>
        <row r="662">
          <cell r="A662" t="str">
            <v>Briceño</v>
          </cell>
          <cell r="B662">
            <v>0</v>
          </cell>
          <cell r="C662">
            <v>169</v>
          </cell>
          <cell r="D662">
            <v>83</v>
          </cell>
          <cell r="E662">
            <v>86</v>
          </cell>
          <cell r="F662">
            <v>1007</v>
          </cell>
          <cell r="G662">
            <v>501</v>
          </cell>
          <cell r="H662">
            <v>506</v>
          </cell>
          <cell r="I662">
            <v>1000</v>
          </cell>
          <cell r="J662">
            <v>532</v>
          </cell>
          <cell r="K662">
            <v>468</v>
          </cell>
          <cell r="L662">
            <v>968</v>
          </cell>
          <cell r="M662">
            <v>526</v>
          </cell>
          <cell r="N662">
            <v>442</v>
          </cell>
          <cell r="O662">
            <v>1433</v>
          </cell>
          <cell r="P662">
            <v>736</v>
          </cell>
          <cell r="Q662">
            <v>697</v>
          </cell>
        </row>
        <row r="663">
          <cell r="A663"/>
          <cell r="B663">
            <v>1</v>
          </cell>
          <cell r="C663">
            <v>169</v>
          </cell>
          <cell r="D663">
            <v>84</v>
          </cell>
          <cell r="E663">
            <v>85</v>
          </cell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</row>
        <row r="664">
          <cell r="A664"/>
          <cell r="B664">
            <v>2</v>
          </cell>
          <cell r="C664">
            <v>168</v>
          </cell>
          <cell r="D664">
            <v>82</v>
          </cell>
          <cell r="E664">
            <v>86</v>
          </cell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</row>
        <row r="665">
          <cell r="A665"/>
          <cell r="B665">
            <v>3</v>
          </cell>
          <cell r="C665">
            <v>168</v>
          </cell>
          <cell r="D665">
            <v>83</v>
          </cell>
          <cell r="E665">
            <v>85</v>
          </cell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</row>
        <row r="666">
          <cell r="A666"/>
          <cell r="B666">
            <v>4</v>
          </cell>
          <cell r="C666">
            <v>166</v>
          </cell>
          <cell r="D666">
            <v>84</v>
          </cell>
          <cell r="E666">
            <v>82</v>
          </cell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</row>
        <row r="667">
          <cell r="A667"/>
          <cell r="B667">
            <v>5</v>
          </cell>
          <cell r="C667">
            <v>167</v>
          </cell>
          <cell r="D667">
            <v>85</v>
          </cell>
          <cell r="E667">
            <v>82</v>
          </cell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</row>
        <row r="668">
          <cell r="A668" t="str">
            <v>Briceño</v>
          </cell>
          <cell r="B668">
            <v>6</v>
          </cell>
          <cell r="C668">
            <v>169</v>
          </cell>
          <cell r="D668">
            <v>87</v>
          </cell>
          <cell r="E668">
            <v>82</v>
          </cell>
          <cell r="O668"/>
          <cell r="P668"/>
          <cell r="Q668"/>
        </row>
        <row r="669">
          <cell r="A669"/>
          <cell r="B669">
            <v>7</v>
          </cell>
          <cell r="C669">
            <v>166</v>
          </cell>
          <cell r="D669">
            <v>88</v>
          </cell>
          <cell r="E669">
            <v>78</v>
          </cell>
          <cell r="O669"/>
          <cell r="P669"/>
          <cell r="Q669"/>
        </row>
        <row r="670">
          <cell r="A670"/>
          <cell r="B670">
            <v>8</v>
          </cell>
          <cell r="C670">
            <v>167</v>
          </cell>
          <cell r="D670">
            <v>88</v>
          </cell>
          <cell r="E670">
            <v>79</v>
          </cell>
          <cell r="O670"/>
          <cell r="P670"/>
          <cell r="Q670"/>
        </row>
        <row r="671">
          <cell r="A671"/>
          <cell r="B671">
            <v>9</v>
          </cell>
          <cell r="C671">
            <v>166</v>
          </cell>
          <cell r="D671">
            <v>89</v>
          </cell>
          <cell r="E671">
            <v>77</v>
          </cell>
          <cell r="O671"/>
          <cell r="P671"/>
          <cell r="Q671"/>
        </row>
        <row r="672">
          <cell r="A672"/>
          <cell r="B672">
            <v>10</v>
          </cell>
          <cell r="C672">
            <v>167</v>
          </cell>
          <cell r="D672">
            <v>90</v>
          </cell>
          <cell r="E672">
            <v>77</v>
          </cell>
          <cell r="O672"/>
          <cell r="P672"/>
          <cell r="Q672"/>
        </row>
        <row r="673">
          <cell r="A673"/>
          <cell r="B673">
            <v>11</v>
          </cell>
          <cell r="C673">
            <v>165</v>
          </cell>
          <cell r="D673">
            <v>90</v>
          </cell>
          <cell r="E673">
            <v>75</v>
          </cell>
        </row>
        <row r="674">
          <cell r="A674" t="str">
            <v>Briceño</v>
          </cell>
          <cell r="B674">
            <v>12</v>
          </cell>
          <cell r="C674">
            <v>165</v>
          </cell>
          <cell r="D674">
            <v>90</v>
          </cell>
          <cell r="E674">
            <v>75</v>
          </cell>
        </row>
        <row r="675">
          <cell r="A675"/>
          <cell r="B675">
            <v>13</v>
          </cell>
          <cell r="C675">
            <v>164</v>
          </cell>
          <cell r="D675">
            <v>90</v>
          </cell>
          <cell r="E675">
            <v>74</v>
          </cell>
        </row>
        <row r="676">
          <cell r="A676"/>
          <cell r="B676">
            <v>14</v>
          </cell>
          <cell r="C676">
            <v>164</v>
          </cell>
          <cell r="D676">
            <v>90</v>
          </cell>
          <cell r="E676">
            <v>74</v>
          </cell>
        </row>
        <row r="677">
          <cell r="A677"/>
          <cell r="B677">
            <v>15</v>
          </cell>
          <cell r="C677">
            <v>160</v>
          </cell>
          <cell r="D677">
            <v>87</v>
          </cell>
          <cell r="E677">
            <v>73</v>
          </cell>
        </row>
        <row r="678">
          <cell r="A678"/>
          <cell r="B678">
            <v>16</v>
          </cell>
          <cell r="C678">
            <v>159</v>
          </cell>
          <cell r="D678">
            <v>86</v>
          </cell>
          <cell r="E678">
            <v>73</v>
          </cell>
        </row>
        <row r="679">
          <cell r="A679"/>
          <cell r="B679">
            <v>17</v>
          </cell>
          <cell r="C679">
            <v>156</v>
          </cell>
          <cell r="D679">
            <v>83</v>
          </cell>
          <cell r="E679">
            <v>73</v>
          </cell>
        </row>
        <row r="680">
          <cell r="A680" t="str">
            <v>Briceño</v>
          </cell>
          <cell r="B680">
            <v>18</v>
          </cell>
          <cell r="C680">
            <v>150</v>
          </cell>
          <cell r="D680">
            <v>79</v>
          </cell>
          <cell r="E680">
            <v>71</v>
          </cell>
        </row>
        <row r="681">
          <cell r="A681"/>
          <cell r="B681">
            <v>19</v>
          </cell>
          <cell r="C681">
            <v>144</v>
          </cell>
          <cell r="D681">
            <v>75</v>
          </cell>
          <cell r="E681">
            <v>69</v>
          </cell>
        </row>
        <row r="682">
          <cell r="A682"/>
          <cell r="B682">
            <v>20</v>
          </cell>
          <cell r="C682">
            <v>138</v>
          </cell>
          <cell r="D682">
            <v>71</v>
          </cell>
          <cell r="E682">
            <v>67</v>
          </cell>
        </row>
        <row r="683">
          <cell r="A683"/>
          <cell r="B683">
            <v>21</v>
          </cell>
          <cell r="C683">
            <v>136</v>
          </cell>
          <cell r="D683">
            <v>70</v>
          </cell>
          <cell r="E683">
            <v>66</v>
          </cell>
        </row>
        <row r="684">
          <cell r="A684"/>
          <cell r="B684">
            <v>22</v>
          </cell>
          <cell r="C684">
            <v>130</v>
          </cell>
          <cell r="D684">
            <v>67</v>
          </cell>
          <cell r="E684">
            <v>63</v>
          </cell>
        </row>
        <row r="685">
          <cell r="A685"/>
          <cell r="B685">
            <v>23</v>
          </cell>
          <cell r="C685">
            <v>127</v>
          </cell>
          <cell r="D685">
            <v>65</v>
          </cell>
          <cell r="E685">
            <v>62</v>
          </cell>
        </row>
        <row r="686">
          <cell r="A686"/>
          <cell r="B686">
            <v>24</v>
          </cell>
          <cell r="C686">
            <v>126</v>
          </cell>
          <cell r="D686">
            <v>65</v>
          </cell>
          <cell r="E686">
            <v>61</v>
          </cell>
        </row>
        <row r="687">
          <cell r="A687"/>
          <cell r="B687">
            <v>25</v>
          </cell>
          <cell r="C687">
            <v>121</v>
          </cell>
          <cell r="D687">
            <v>61</v>
          </cell>
          <cell r="E687">
            <v>60</v>
          </cell>
        </row>
        <row r="688">
          <cell r="A688"/>
          <cell r="B688">
            <v>26</v>
          </cell>
          <cell r="C688">
            <v>122</v>
          </cell>
          <cell r="D688">
            <v>62</v>
          </cell>
          <cell r="E688">
            <v>60</v>
          </cell>
        </row>
        <row r="689">
          <cell r="A689"/>
          <cell r="B689">
            <v>27</v>
          </cell>
          <cell r="C689">
            <v>120</v>
          </cell>
          <cell r="D689">
            <v>61</v>
          </cell>
          <cell r="E689">
            <v>59</v>
          </cell>
        </row>
        <row r="690">
          <cell r="A690"/>
          <cell r="B690">
            <v>28</v>
          </cell>
          <cell r="C690">
            <v>119</v>
          </cell>
          <cell r="D690">
            <v>60</v>
          </cell>
          <cell r="E690">
            <v>59</v>
          </cell>
        </row>
        <row r="691">
          <cell r="A691" t="str">
            <v>05113</v>
          </cell>
          <cell r="B691" t="str">
            <v>Buritica</v>
          </cell>
          <cell r="C691"/>
          <cell r="D691"/>
          <cell r="E691"/>
        </row>
        <row r="692">
          <cell r="A692" t="str">
            <v>Buritica</v>
          </cell>
          <cell r="B692">
            <v>0</v>
          </cell>
          <cell r="C692">
            <v>187</v>
          </cell>
          <cell r="D692">
            <v>92</v>
          </cell>
          <cell r="E692">
            <v>95</v>
          </cell>
          <cell r="F692">
            <v>1105</v>
          </cell>
          <cell r="G692">
            <v>542</v>
          </cell>
          <cell r="H692">
            <v>563</v>
          </cell>
          <cell r="I692">
            <v>1067</v>
          </cell>
          <cell r="J692">
            <v>519</v>
          </cell>
          <cell r="K692">
            <v>548</v>
          </cell>
          <cell r="L692">
            <v>1045</v>
          </cell>
          <cell r="M692">
            <v>521</v>
          </cell>
          <cell r="N692">
            <v>524</v>
          </cell>
          <cell r="O692">
            <v>1771</v>
          </cell>
          <cell r="P692">
            <v>959</v>
          </cell>
          <cell r="Q692">
            <v>812</v>
          </cell>
        </row>
        <row r="693">
          <cell r="A693"/>
          <cell r="B693">
            <v>1</v>
          </cell>
          <cell r="C693">
            <v>186</v>
          </cell>
          <cell r="D693">
            <v>91</v>
          </cell>
          <cell r="E693">
            <v>95</v>
          </cell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</row>
        <row r="694">
          <cell r="A694"/>
          <cell r="B694">
            <v>2</v>
          </cell>
          <cell r="C694">
            <v>185</v>
          </cell>
          <cell r="D694">
            <v>91</v>
          </cell>
          <cell r="E694">
            <v>94</v>
          </cell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</row>
        <row r="695">
          <cell r="A695"/>
          <cell r="B695">
            <v>3</v>
          </cell>
          <cell r="C695">
            <v>185</v>
          </cell>
          <cell r="D695">
            <v>91</v>
          </cell>
          <cell r="E695">
            <v>94</v>
          </cell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</row>
        <row r="696">
          <cell r="A696"/>
          <cell r="B696">
            <v>4</v>
          </cell>
          <cell r="C696">
            <v>180</v>
          </cell>
          <cell r="D696">
            <v>88</v>
          </cell>
          <cell r="E696">
            <v>92</v>
          </cell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</row>
        <row r="697">
          <cell r="A697"/>
          <cell r="B697">
            <v>5</v>
          </cell>
          <cell r="C697">
            <v>182</v>
          </cell>
          <cell r="D697">
            <v>89</v>
          </cell>
          <cell r="E697">
            <v>93</v>
          </cell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</row>
        <row r="698">
          <cell r="A698" t="str">
            <v>Buritica</v>
          </cell>
          <cell r="B698">
            <v>6</v>
          </cell>
          <cell r="C698">
            <v>180</v>
          </cell>
          <cell r="D698">
            <v>87</v>
          </cell>
          <cell r="E698">
            <v>93</v>
          </cell>
          <cell r="O698"/>
          <cell r="P698"/>
          <cell r="Q698"/>
        </row>
        <row r="699">
          <cell r="A699"/>
          <cell r="B699">
            <v>7</v>
          </cell>
          <cell r="C699">
            <v>180</v>
          </cell>
          <cell r="D699">
            <v>88</v>
          </cell>
          <cell r="E699">
            <v>92</v>
          </cell>
          <cell r="O699"/>
          <cell r="P699"/>
          <cell r="Q699"/>
        </row>
        <row r="700">
          <cell r="A700"/>
          <cell r="B700">
            <v>8</v>
          </cell>
          <cell r="C700">
            <v>177</v>
          </cell>
          <cell r="D700">
            <v>86</v>
          </cell>
          <cell r="E700">
            <v>91</v>
          </cell>
          <cell r="O700"/>
          <cell r="P700"/>
          <cell r="Q700"/>
        </row>
        <row r="701">
          <cell r="A701"/>
          <cell r="B701">
            <v>9</v>
          </cell>
          <cell r="C701">
            <v>178</v>
          </cell>
          <cell r="D701">
            <v>87</v>
          </cell>
          <cell r="E701">
            <v>91</v>
          </cell>
          <cell r="O701"/>
          <cell r="P701"/>
          <cell r="Q701"/>
        </row>
        <row r="702">
          <cell r="A702"/>
          <cell r="B702">
            <v>10</v>
          </cell>
          <cell r="C702">
            <v>177</v>
          </cell>
          <cell r="D702">
            <v>86</v>
          </cell>
          <cell r="E702">
            <v>91</v>
          </cell>
          <cell r="O702"/>
          <cell r="P702"/>
          <cell r="Q702"/>
        </row>
        <row r="703">
          <cell r="A703"/>
          <cell r="B703">
            <v>11</v>
          </cell>
          <cell r="C703">
            <v>175</v>
          </cell>
          <cell r="D703">
            <v>85</v>
          </cell>
          <cell r="E703">
            <v>90</v>
          </cell>
        </row>
        <row r="704">
          <cell r="A704" t="str">
            <v>Buritica</v>
          </cell>
          <cell r="B704">
            <v>12</v>
          </cell>
          <cell r="C704">
            <v>176</v>
          </cell>
          <cell r="D704">
            <v>87</v>
          </cell>
          <cell r="E704">
            <v>89</v>
          </cell>
        </row>
        <row r="705">
          <cell r="A705"/>
          <cell r="B705">
            <v>13</v>
          </cell>
          <cell r="C705">
            <v>175</v>
          </cell>
          <cell r="D705">
            <v>86</v>
          </cell>
          <cell r="E705">
            <v>89</v>
          </cell>
        </row>
        <row r="706">
          <cell r="A706"/>
          <cell r="B706">
            <v>14</v>
          </cell>
          <cell r="C706">
            <v>174</v>
          </cell>
          <cell r="D706">
            <v>86</v>
          </cell>
          <cell r="E706">
            <v>88</v>
          </cell>
        </row>
        <row r="707">
          <cell r="A707"/>
          <cell r="B707">
            <v>15</v>
          </cell>
          <cell r="C707">
            <v>173</v>
          </cell>
          <cell r="D707">
            <v>86</v>
          </cell>
          <cell r="E707">
            <v>87</v>
          </cell>
        </row>
        <row r="708">
          <cell r="A708"/>
          <cell r="B708">
            <v>16</v>
          </cell>
          <cell r="C708">
            <v>175</v>
          </cell>
          <cell r="D708">
            <v>88</v>
          </cell>
          <cell r="E708">
            <v>87</v>
          </cell>
        </row>
        <row r="709">
          <cell r="A709"/>
          <cell r="B709">
            <v>17</v>
          </cell>
          <cell r="C709">
            <v>172</v>
          </cell>
          <cell r="D709">
            <v>88</v>
          </cell>
          <cell r="E709">
            <v>84</v>
          </cell>
        </row>
        <row r="710">
          <cell r="A710" t="str">
            <v>Buritica</v>
          </cell>
          <cell r="B710">
            <v>18</v>
          </cell>
          <cell r="C710">
            <v>173</v>
          </cell>
          <cell r="D710">
            <v>89</v>
          </cell>
          <cell r="E710">
            <v>84</v>
          </cell>
        </row>
        <row r="711">
          <cell r="A711"/>
          <cell r="B711">
            <v>19</v>
          </cell>
          <cell r="C711">
            <v>169</v>
          </cell>
          <cell r="D711">
            <v>89</v>
          </cell>
          <cell r="E711">
            <v>80</v>
          </cell>
        </row>
        <row r="712">
          <cell r="A712"/>
          <cell r="B712">
            <v>20</v>
          </cell>
          <cell r="C712">
            <v>170</v>
          </cell>
          <cell r="D712">
            <v>90</v>
          </cell>
          <cell r="E712">
            <v>80</v>
          </cell>
        </row>
        <row r="713">
          <cell r="A713"/>
          <cell r="B713">
            <v>21</v>
          </cell>
          <cell r="C713">
            <v>166</v>
          </cell>
          <cell r="D713">
            <v>89</v>
          </cell>
          <cell r="E713">
            <v>77</v>
          </cell>
        </row>
        <row r="714">
          <cell r="A714"/>
          <cell r="B714">
            <v>22</v>
          </cell>
          <cell r="C714">
            <v>165</v>
          </cell>
          <cell r="D714">
            <v>90</v>
          </cell>
          <cell r="E714">
            <v>75</v>
          </cell>
        </row>
        <row r="715">
          <cell r="A715"/>
          <cell r="B715">
            <v>23</v>
          </cell>
          <cell r="C715">
            <v>162</v>
          </cell>
          <cell r="D715">
            <v>88</v>
          </cell>
          <cell r="E715">
            <v>74</v>
          </cell>
        </row>
        <row r="716">
          <cell r="A716"/>
          <cell r="B716">
            <v>24</v>
          </cell>
          <cell r="C716">
            <v>158</v>
          </cell>
          <cell r="D716">
            <v>86</v>
          </cell>
          <cell r="E716">
            <v>72</v>
          </cell>
        </row>
        <row r="717">
          <cell r="A717"/>
          <cell r="B717">
            <v>25</v>
          </cell>
          <cell r="C717">
            <v>156</v>
          </cell>
          <cell r="D717">
            <v>86</v>
          </cell>
          <cell r="E717">
            <v>70</v>
          </cell>
        </row>
        <row r="718">
          <cell r="A718"/>
          <cell r="B718">
            <v>26</v>
          </cell>
          <cell r="C718">
            <v>154</v>
          </cell>
          <cell r="D718">
            <v>86</v>
          </cell>
          <cell r="E718">
            <v>68</v>
          </cell>
        </row>
        <row r="719">
          <cell r="A719"/>
          <cell r="B719">
            <v>27</v>
          </cell>
          <cell r="C719">
            <v>151</v>
          </cell>
          <cell r="D719">
            <v>84</v>
          </cell>
          <cell r="E719">
            <v>67</v>
          </cell>
        </row>
        <row r="720">
          <cell r="A720"/>
          <cell r="B720">
            <v>28</v>
          </cell>
          <cell r="C720">
            <v>147</v>
          </cell>
          <cell r="D720">
            <v>82</v>
          </cell>
          <cell r="E720">
            <v>65</v>
          </cell>
        </row>
        <row r="721">
          <cell r="A721" t="str">
            <v>05120</v>
          </cell>
          <cell r="B721" t="str">
            <v>Caceres</v>
          </cell>
          <cell r="C721"/>
          <cell r="D721"/>
          <cell r="E721"/>
        </row>
        <row r="722">
          <cell r="A722" t="str">
            <v>Caceres</v>
          </cell>
          <cell r="B722">
            <v>0</v>
          </cell>
          <cell r="C722">
            <v>758</v>
          </cell>
          <cell r="D722">
            <v>390</v>
          </cell>
          <cell r="E722">
            <v>368</v>
          </cell>
          <cell r="F722">
            <v>4457</v>
          </cell>
          <cell r="G722">
            <v>2293</v>
          </cell>
          <cell r="H722">
            <v>2164</v>
          </cell>
          <cell r="I722">
            <v>4163</v>
          </cell>
          <cell r="J722">
            <v>2197</v>
          </cell>
          <cell r="K722">
            <v>1966</v>
          </cell>
          <cell r="L722">
            <v>3792</v>
          </cell>
          <cell r="M722">
            <v>2052</v>
          </cell>
          <cell r="N722">
            <v>1740</v>
          </cell>
          <cell r="O722">
            <v>5124</v>
          </cell>
          <cell r="P722">
            <v>2659</v>
          </cell>
          <cell r="Q722">
            <v>2465</v>
          </cell>
        </row>
        <row r="723">
          <cell r="A723"/>
          <cell r="B723">
            <v>1</v>
          </cell>
          <cell r="C723">
            <v>754</v>
          </cell>
          <cell r="D723">
            <v>385</v>
          </cell>
          <cell r="E723">
            <v>369</v>
          </cell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</row>
        <row r="724">
          <cell r="A724"/>
          <cell r="B724">
            <v>2</v>
          </cell>
          <cell r="C724">
            <v>747</v>
          </cell>
          <cell r="D724">
            <v>383</v>
          </cell>
          <cell r="E724">
            <v>364</v>
          </cell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</row>
        <row r="725">
          <cell r="A725"/>
          <cell r="B725">
            <v>3</v>
          </cell>
          <cell r="C725">
            <v>740</v>
          </cell>
          <cell r="D725">
            <v>381</v>
          </cell>
          <cell r="E725">
            <v>359</v>
          </cell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</row>
        <row r="726">
          <cell r="A726"/>
          <cell r="B726">
            <v>4</v>
          </cell>
          <cell r="C726">
            <v>734</v>
          </cell>
          <cell r="D726">
            <v>379</v>
          </cell>
          <cell r="E726">
            <v>355</v>
          </cell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</row>
        <row r="727">
          <cell r="A727"/>
          <cell r="B727">
            <v>5</v>
          </cell>
          <cell r="C727">
            <v>724</v>
          </cell>
          <cell r="D727">
            <v>375</v>
          </cell>
          <cell r="E727">
            <v>349</v>
          </cell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</row>
        <row r="728">
          <cell r="A728" t="str">
            <v>Caceres</v>
          </cell>
          <cell r="B728">
            <v>6</v>
          </cell>
          <cell r="C728">
            <v>715</v>
          </cell>
          <cell r="D728">
            <v>373</v>
          </cell>
          <cell r="E728">
            <v>342</v>
          </cell>
          <cell r="O728"/>
          <cell r="P728"/>
          <cell r="Q728"/>
        </row>
        <row r="729">
          <cell r="A729"/>
          <cell r="B729">
            <v>7</v>
          </cell>
          <cell r="C729">
            <v>707</v>
          </cell>
          <cell r="D729">
            <v>370</v>
          </cell>
          <cell r="E729">
            <v>337</v>
          </cell>
          <cell r="O729"/>
          <cell r="P729"/>
          <cell r="Q729"/>
        </row>
        <row r="730">
          <cell r="A730"/>
          <cell r="B730">
            <v>8</v>
          </cell>
          <cell r="C730">
            <v>699</v>
          </cell>
          <cell r="D730">
            <v>368</v>
          </cell>
          <cell r="E730">
            <v>331</v>
          </cell>
          <cell r="O730"/>
          <cell r="P730"/>
          <cell r="Q730"/>
        </row>
        <row r="731">
          <cell r="A731"/>
          <cell r="B731">
            <v>9</v>
          </cell>
          <cell r="C731">
            <v>690</v>
          </cell>
          <cell r="D731">
            <v>365</v>
          </cell>
          <cell r="E731">
            <v>325</v>
          </cell>
          <cell r="O731"/>
          <cell r="P731"/>
          <cell r="Q731"/>
        </row>
        <row r="732">
          <cell r="A732"/>
          <cell r="B732">
            <v>10</v>
          </cell>
          <cell r="C732">
            <v>679</v>
          </cell>
          <cell r="D732">
            <v>361</v>
          </cell>
          <cell r="E732">
            <v>318</v>
          </cell>
          <cell r="O732"/>
          <cell r="P732"/>
          <cell r="Q732"/>
        </row>
        <row r="733">
          <cell r="A733"/>
          <cell r="B733">
            <v>11</v>
          </cell>
          <cell r="C733">
            <v>673</v>
          </cell>
          <cell r="D733">
            <v>360</v>
          </cell>
          <cell r="E733">
            <v>313</v>
          </cell>
        </row>
        <row r="734">
          <cell r="A734" t="str">
            <v>Caceres</v>
          </cell>
          <cell r="B734">
            <v>12</v>
          </cell>
          <cell r="C734">
            <v>661</v>
          </cell>
          <cell r="D734">
            <v>354</v>
          </cell>
          <cell r="E734">
            <v>307</v>
          </cell>
        </row>
        <row r="735">
          <cell r="A735"/>
          <cell r="B735">
            <v>13</v>
          </cell>
          <cell r="C735">
            <v>651</v>
          </cell>
          <cell r="D735">
            <v>351</v>
          </cell>
          <cell r="E735">
            <v>300</v>
          </cell>
        </row>
        <row r="736">
          <cell r="A736"/>
          <cell r="B736">
            <v>14</v>
          </cell>
          <cell r="C736">
            <v>642</v>
          </cell>
          <cell r="D736">
            <v>347</v>
          </cell>
          <cell r="E736">
            <v>295</v>
          </cell>
        </row>
        <row r="737">
          <cell r="A737"/>
          <cell r="B737">
            <v>15</v>
          </cell>
          <cell r="C737">
            <v>628</v>
          </cell>
          <cell r="D737">
            <v>341</v>
          </cell>
          <cell r="E737">
            <v>287</v>
          </cell>
        </row>
        <row r="738">
          <cell r="A738"/>
          <cell r="B738">
            <v>16</v>
          </cell>
          <cell r="C738">
            <v>614</v>
          </cell>
          <cell r="D738">
            <v>334</v>
          </cell>
          <cell r="E738">
            <v>280</v>
          </cell>
        </row>
        <row r="739">
          <cell r="A739"/>
          <cell r="B739">
            <v>17</v>
          </cell>
          <cell r="C739">
            <v>596</v>
          </cell>
          <cell r="D739">
            <v>325</v>
          </cell>
          <cell r="E739">
            <v>271</v>
          </cell>
        </row>
        <row r="740">
          <cell r="A740" t="str">
            <v>Caceres</v>
          </cell>
          <cell r="B740">
            <v>18</v>
          </cell>
          <cell r="C740">
            <v>574</v>
          </cell>
          <cell r="D740">
            <v>313</v>
          </cell>
          <cell r="E740">
            <v>261</v>
          </cell>
        </row>
        <row r="741">
          <cell r="A741"/>
          <cell r="B741">
            <v>19</v>
          </cell>
          <cell r="C741">
            <v>550</v>
          </cell>
          <cell r="D741">
            <v>299</v>
          </cell>
          <cell r="E741">
            <v>251</v>
          </cell>
        </row>
        <row r="742">
          <cell r="A742"/>
          <cell r="B742">
            <v>20</v>
          </cell>
          <cell r="C742">
            <v>524</v>
          </cell>
          <cell r="D742">
            <v>284</v>
          </cell>
          <cell r="E742">
            <v>240</v>
          </cell>
        </row>
        <row r="743">
          <cell r="A743"/>
          <cell r="B743">
            <v>21</v>
          </cell>
          <cell r="C743">
            <v>496</v>
          </cell>
          <cell r="D743">
            <v>267</v>
          </cell>
          <cell r="E743">
            <v>229</v>
          </cell>
        </row>
        <row r="744">
          <cell r="A744"/>
          <cell r="B744">
            <v>22</v>
          </cell>
          <cell r="C744">
            <v>470</v>
          </cell>
          <cell r="D744">
            <v>249</v>
          </cell>
          <cell r="E744">
            <v>221</v>
          </cell>
        </row>
        <row r="745">
          <cell r="A745"/>
          <cell r="B745">
            <v>23</v>
          </cell>
          <cell r="C745">
            <v>448</v>
          </cell>
          <cell r="D745">
            <v>233</v>
          </cell>
          <cell r="E745">
            <v>215</v>
          </cell>
        </row>
        <row r="746">
          <cell r="A746"/>
          <cell r="B746">
            <v>24</v>
          </cell>
          <cell r="C746">
            <v>430</v>
          </cell>
          <cell r="D746">
            <v>220</v>
          </cell>
          <cell r="E746">
            <v>210</v>
          </cell>
        </row>
        <row r="747">
          <cell r="A747"/>
          <cell r="B747">
            <v>25</v>
          </cell>
          <cell r="C747">
            <v>422</v>
          </cell>
          <cell r="D747">
            <v>212</v>
          </cell>
          <cell r="E747">
            <v>210</v>
          </cell>
        </row>
        <row r="748">
          <cell r="A748"/>
          <cell r="B748">
            <v>26</v>
          </cell>
          <cell r="C748">
            <v>410</v>
          </cell>
          <cell r="D748">
            <v>200</v>
          </cell>
          <cell r="E748">
            <v>210</v>
          </cell>
        </row>
        <row r="749">
          <cell r="A749"/>
          <cell r="B749">
            <v>27</v>
          </cell>
          <cell r="C749">
            <v>403</v>
          </cell>
          <cell r="D749">
            <v>193</v>
          </cell>
          <cell r="E749">
            <v>210</v>
          </cell>
        </row>
        <row r="750">
          <cell r="A750"/>
          <cell r="B750">
            <v>28</v>
          </cell>
          <cell r="C750">
            <v>397</v>
          </cell>
          <cell r="D750">
            <v>189</v>
          </cell>
          <cell r="E750">
            <v>208</v>
          </cell>
        </row>
        <row r="751">
          <cell r="A751" t="str">
            <v>05125</v>
          </cell>
          <cell r="B751" t="str">
            <v>Caicedo</v>
          </cell>
          <cell r="C751"/>
          <cell r="D751"/>
          <cell r="E751"/>
        </row>
        <row r="752">
          <cell r="A752" t="str">
            <v>Caicedo</v>
          </cell>
          <cell r="B752">
            <v>0</v>
          </cell>
          <cell r="C752">
            <v>163</v>
          </cell>
          <cell r="D752">
            <v>87</v>
          </cell>
          <cell r="E752">
            <v>76</v>
          </cell>
          <cell r="F752">
            <v>966</v>
          </cell>
          <cell r="G752">
            <v>514</v>
          </cell>
          <cell r="H752">
            <v>452</v>
          </cell>
          <cell r="I752">
            <v>944</v>
          </cell>
          <cell r="J752">
            <v>477</v>
          </cell>
          <cell r="K752">
            <v>467</v>
          </cell>
          <cell r="L752">
            <v>921</v>
          </cell>
          <cell r="M752">
            <v>449</v>
          </cell>
          <cell r="N752">
            <v>472</v>
          </cell>
          <cell r="O752">
            <v>1521</v>
          </cell>
          <cell r="P752">
            <v>760</v>
          </cell>
          <cell r="Q752">
            <v>761</v>
          </cell>
        </row>
        <row r="753">
          <cell r="A753"/>
          <cell r="B753">
            <v>1</v>
          </cell>
          <cell r="C753">
            <v>163</v>
          </cell>
          <cell r="D753">
            <v>88</v>
          </cell>
          <cell r="E753">
            <v>75</v>
          </cell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</row>
        <row r="754">
          <cell r="A754"/>
          <cell r="B754">
            <v>2</v>
          </cell>
          <cell r="C754">
            <v>160</v>
          </cell>
          <cell r="D754">
            <v>86</v>
          </cell>
          <cell r="E754">
            <v>74</v>
          </cell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</row>
        <row r="755">
          <cell r="A755"/>
          <cell r="B755">
            <v>3</v>
          </cell>
          <cell r="C755">
            <v>161</v>
          </cell>
          <cell r="D755">
            <v>86</v>
          </cell>
          <cell r="E755">
            <v>75</v>
          </cell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</row>
        <row r="756">
          <cell r="A756"/>
          <cell r="B756">
            <v>4</v>
          </cell>
          <cell r="C756">
            <v>160</v>
          </cell>
          <cell r="D756">
            <v>84</v>
          </cell>
          <cell r="E756">
            <v>76</v>
          </cell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</row>
        <row r="757">
          <cell r="A757"/>
          <cell r="B757">
            <v>5</v>
          </cell>
          <cell r="C757">
            <v>159</v>
          </cell>
          <cell r="D757">
            <v>83</v>
          </cell>
          <cell r="E757">
            <v>76</v>
          </cell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</row>
        <row r="758">
          <cell r="A758" t="str">
            <v>Caicedo</v>
          </cell>
          <cell r="B758">
            <v>6</v>
          </cell>
          <cell r="C758">
            <v>160</v>
          </cell>
          <cell r="D758">
            <v>83</v>
          </cell>
          <cell r="E758">
            <v>77</v>
          </cell>
          <cell r="O758"/>
          <cell r="P758"/>
          <cell r="Q758"/>
        </row>
        <row r="759">
          <cell r="A759"/>
          <cell r="B759">
            <v>7</v>
          </cell>
          <cell r="C759">
            <v>157</v>
          </cell>
          <cell r="D759">
            <v>80</v>
          </cell>
          <cell r="E759">
            <v>77</v>
          </cell>
          <cell r="O759"/>
          <cell r="P759"/>
          <cell r="Q759"/>
        </row>
        <row r="760">
          <cell r="A760"/>
          <cell r="B760">
            <v>8</v>
          </cell>
          <cell r="C760">
            <v>157</v>
          </cell>
          <cell r="D760">
            <v>80</v>
          </cell>
          <cell r="E760">
            <v>77</v>
          </cell>
          <cell r="O760"/>
          <cell r="P760"/>
          <cell r="Q760"/>
        </row>
        <row r="761">
          <cell r="A761"/>
          <cell r="B761">
            <v>9</v>
          </cell>
          <cell r="C761">
            <v>157</v>
          </cell>
          <cell r="D761">
            <v>79</v>
          </cell>
          <cell r="E761">
            <v>78</v>
          </cell>
          <cell r="O761"/>
          <cell r="P761"/>
          <cell r="Q761"/>
        </row>
        <row r="762">
          <cell r="A762"/>
          <cell r="B762">
            <v>10</v>
          </cell>
          <cell r="C762">
            <v>157</v>
          </cell>
          <cell r="D762">
            <v>78</v>
          </cell>
          <cell r="E762">
            <v>79</v>
          </cell>
          <cell r="O762"/>
          <cell r="P762"/>
          <cell r="Q762"/>
        </row>
        <row r="763">
          <cell r="A763"/>
          <cell r="B763">
            <v>11</v>
          </cell>
          <cell r="C763">
            <v>156</v>
          </cell>
          <cell r="D763">
            <v>77</v>
          </cell>
          <cell r="E763">
            <v>79</v>
          </cell>
        </row>
        <row r="764">
          <cell r="A764" t="str">
            <v>Caicedo</v>
          </cell>
          <cell r="B764">
            <v>12</v>
          </cell>
          <cell r="C764">
            <v>157</v>
          </cell>
          <cell r="D764">
            <v>77</v>
          </cell>
          <cell r="E764">
            <v>80</v>
          </cell>
        </row>
        <row r="765">
          <cell r="A765"/>
          <cell r="B765">
            <v>13</v>
          </cell>
          <cell r="C765">
            <v>153</v>
          </cell>
          <cell r="D765">
            <v>75</v>
          </cell>
          <cell r="E765">
            <v>78</v>
          </cell>
        </row>
        <row r="766">
          <cell r="A766"/>
          <cell r="B766">
            <v>14</v>
          </cell>
          <cell r="C766">
            <v>154</v>
          </cell>
          <cell r="D766">
            <v>75</v>
          </cell>
          <cell r="E766">
            <v>79</v>
          </cell>
        </row>
        <row r="767">
          <cell r="A767"/>
          <cell r="B767">
            <v>15</v>
          </cell>
          <cell r="C767">
            <v>155</v>
          </cell>
          <cell r="D767">
            <v>75</v>
          </cell>
          <cell r="E767">
            <v>80</v>
          </cell>
        </row>
        <row r="768">
          <cell r="A768"/>
          <cell r="B768">
            <v>16</v>
          </cell>
          <cell r="C768">
            <v>152</v>
          </cell>
          <cell r="D768">
            <v>74</v>
          </cell>
          <cell r="E768">
            <v>78</v>
          </cell>
        </row>
        <row r="769">
          <cell r="A769"/>
          <cell r="B769">
            <v>17</v>
          </cell>
          <cell r="C769">
            <v>150</v>
          </cell>
          <cell r="D769">
            <v>73</v>
          </cell>
          <cell r="E769">
            <v>77</v>
          </cell>
        </row>
        <row r="770">
          <cell r="A770" t="str">
            <v>Caicedo</v>
          </cell>
          <cell r="B770">
            <v>18</v>
          </cell>
          <cell r="C770">
            <v>150</v>
          </cell>
          <cell r="D770">
            <v>73</v>
          </cell>
          <cell r="E770">
            <v>77</v>
          </cell>
        </row>
        <row r="771">
          <cell r="A771"/>
          <cell r="B771">
            <v>19</v>
          </cell>
          <cell r="C771">
            <v>146</v>
          </cell>
          <cell r="D771">
            <v>72</v>
          </cell>
          <cell r="E771">
            <v>74</v>
          </cell>
        </row>
        <row r="772">
          <cell r="A772"/>
          <cell r="B772">
            <v>20</v>
          </cell>
          <cell r="C772">
            <v>142</v>
          </cell>
          <cell r="D772">
            <v>72</v>
          </cell>
          <cell r="E772">
            <v>70</v>
          </cell>
        </row>
        <row r="773">
          <cell r="A773"/>
          <cell r="B773">
            <v>21</v>
          </cell>
          <cell r="C773">
            <v>139</v>
          </cell>
          <cell r="D773">
            <v>71</v>
          </cell>
          <cell r="E773">
            <v>68</v>
          </cell>
        </row>
        <row r="774">
          <cell r="A774"/>
          <cell r="B774">
            <v>22</v>
          </cell>
          <cell r="C774">
            <v>140</v>
          </cell>
          <cell r="D774">
            <v>72</v>
          </cell>
          <cell r="E774">
            <v>68</v>
          </cell>
        </row>
        <row r="775">
          <cell r="A775"/>
          <cell r="B775">
            <v>23</v>
          </cell>
          <cell r="C775">
            <v>136</v>
          </cell>
          <cell r="D775">
            <v>69</v>
          </cell>
          <cell r="E775">
            <v>67</v>
          </cell>
        </row>
        <row r="776">
          <cell r="A776"/>
          <cell r="B776">
            <v>24</v>
          </cell>
          <cell r="C776">
            <v>136</v>
          </cell>
          <cell r="D776">
            <v>70</v>
          </cell>
          <cell r="E776">
            <v>66</v>
          </cell>
        </row>
        <row r="777">
          <cell r="A777"/>
          <cell r="B777">
            <v>25</v>
          </cell>
          <cell r="C777">
            <v>133</v>
          </cell>
          <cell r="D777">
            <v>66</v>
          </cell>
          <cell r="E777">
            <v>67</v>
          </cell>
        </row>
        <row r="778">
          <cell r="A778"/>
          <cell r="B778">
            <v>26</v>
          </cell>
          <cell r="C778">
            <v>133</v>
          </cell>
          <cell r="D778">
            <v>66</v>
          </cell>
          <cell r="E778">
            <v>67</v>
          </cell>
        </row>
        <row r="779">
          <cell r="A779"/>
          <cell r="B779">
            <v>27</v>
          </cell>
          <cell r="C779">
            <v>132</v>
          </cell>
          <cell r="D779">
            <v>64</v>
          </cell>
          <cell r="E779">
            <v>68</v>
          </cell>
        </row>
        <row r="780">
          <cell r="A780"/>
          <cell r="B780">
            <v>28</v>
          </cell>
          <cell r="C780">
            <v>134</v>
          </cell>
          <cell r="D780">
            <v>65</v>
          </cell>
          <cell r="E780">
            <v>69</v>
          </cell>
        </row>
        <row r="781">
          <cell r="A781" t="str">
            <v>05129</v>
          </cell>
          <cell r="B781" t="str">
            <v>Caldas</v>
          </cell>
          <cell r="C781"/>
          <cell r="D781"/>
          <cell r="E781"/>
        </row>
        <row r="782">
          <cell r="A782" t="str">
            <v>Caldas</v>
          </cell>
          <cell r="B782">
            <v>0</v>
          </cell>
          <cell r="C782">
            <v>884</v>
          </cell>
          <cell r="D782">
            <v>455</v>
          </cell>
          <cell r="E782">
            <v>429</v>
          </cell>
          <cell r="F782">
            <v>5329</v>
          </cell>
          <cell r="G782">
            <v>2734</v>
          </cell>
          <cell r="H782">
            <v>2595</v>
          </cell>
          <cell r="I782">
            <v>5611</v>
          </cell>
          <cell r="J782">
            <v>2843</v>
          </cell>
          <cell r="K782">
            <v>2768</v>
          </cell>
          <cell r="L782">
            <v>6469</v>
          </cell>
          <cell r="M782">
            <v>3242</v>
          </cell>
          <cell r="N782">
            <v>3227</v>
          </cell>
          <cell r="O782">
            <v>15385</v>
          </cell>
          <cell r="P782">
            <v>7653</v>
          </cell>
          <cell r="Q782">
            <v>7732</v>
          </cell>
        </row>
        <row r="783">
          <cell r="A783"/>
          <cell r="B783">
            <v>1</v>
          </cell>
          <cell r="C783">
            <v>881</v>
          </cell>
          <cell r="D783">
            <v>453</v>
          </cell>
          <cell r="E783">
            <v>428</v>
          </cell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</row>
        <row r="784">
          <cell r="A784"/>
          <cell r="B784">
            <v>2</v>
          </cell>
          <cell r="C784">
            <v>884</v>
          </cell>
          <cell r="D784">
            <v>454</v>
          </cell>
          <cell r="E784">
            <v>430</v>
          </cell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</row>
        <row r="785">
          <cell r="A785"/>
          <cell r="B785">
            <v>3</v>
          </cell>
          <cell r="C785">
            <v>889</v>
          </cell>
          <cell r="D785">
            <v>456</v>
          </cell>
          <cell r="E785">
            <v>433</v>
          </cell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</row>
        <row r="786">
          <cell r="A786"/>
          <cell r="B786">
            <v>4</v>
          </cell>
          <cell r="C786">
            <v>892</v>
          </cell>
          <cell r="D786">
            <v>456</v>
          </cell>
          <cell r="E786">
            <v>436</v>
          </cell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</row>
        <row r="787">
          <cell r="A787"/>
          <cell r="B787">
            <v>5</v>
          </cell>
          <cell r="C787">
            <v>899</v>
          </cell>
          <cell r="D787">
            <v>460</v>
          </cell>
          <cell r="E787">
            <v>439</v>
          </cell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</row>
        <row r="788">
          <cell r="A788" t="str">
            <v>Caldas</v>
          </cell>
          <cell r="B788">
            <v>6</v>
          </cell>
          <cell r="C788">
            <v>903</v>
          </cell>
          <cell r="D788">
            <v>460</v>
          </cell>
          <cell r="E788">
            <v>443</v>
          </cell>
          <cell r="O788"/>
          <cell r="P788"/>
          <cell r="Q788"/>
        </row>
        <row r="789">
          <cell r="A789"/>
          <cell r="B789">
            <v>7</v>
          </cell>
          <cell r="C789">
            <v>915</v>
          </cell>
          <cell r="D789">
            <v>465</v>
          </cell>
          <cell r="E789">
            <v>450</v>
          </cell>
          <cell r="O789"/>
          <cell r="P789"/>
          <cell r="Q789"/>
        </row>
        <row r="790">
          <cell r="A790"/>
          <cell r="B790">
            <v>8</v>
          </cell>
          <cell r="C790">
            <v>925</v>
          </cell>
          <cell r="D790">
            <v>470</v>
          </cell>
          <cell r="E790">
            <v>455</v>
          </cell>
          <cell r="O790"/>
          <cell r="P790"/>
          <cell r="Q790"/>
        </row>
        <row r="791">
          <cell r="A791"/>
          <cell r="B791">
            <v>9</v>
          </cell>
          <cell r="C791">
            <v>937</v>
          </cell>
          <cell r="D791">
            <v>474</v>
          </cell>
          <cell r="E791">
            <v>463</v>
          </cell>
          <cell r="O791"/>
          <cell r="P791"/>
          <cell r="Q791"/>
        </row>
        <row r="792">
          <cell r="A792"/>
          <cell r="B792">
            <v>10</v>
          </cell>
          <cell r="C792">
            <v>957</v>
          </cell>
          <cell r="D792">
            <v>484</v>
          </cell>
          <cell r="E792">
            <v>473</v>
          </cell>
          <cell r="O792"/>
          <cell r="P792"/>
          <cell r="Q792"/>
        </row>
        <row r="793">
          <cell r="A793"/>
          <cell r="B793">
            <v>11</v>
          </cell>
          <cell r="C793">
            <v>974</v>
          </cell>
          <cell r="D793">
            <v>490</v>
          </cell>
          <cell r="E793">
            <v>484</v>
          </cell>
        </row>
        <row r="794">
          <cell r="A794" t="str">
            <v>Caldas</v>
          </cell>
          <cell r="B794">
            <v>12</v>
          </cell>
          <cell r="C794">
            <v>998</v>
          </cell>
          <cell r="D794">
            <v>502</v>
          </cell>
          <cell r="E794">
            <v>496</v>
          </cell>
        </row>
        <row r="795">
          <cell r="A795"/>
          <cell r="B795">
            <v>13</v>
          </cell>
          <cell r="C795">
            <v>1025</v>
          </cell>
          <cell r="D795">
            <v>515</v>
          </cell>
          <cell r="E795">
            <v>510</v>
          </cell>
        </row>
        <row r="796">
          <cell r="A796"/>
          <cell r="B796">
            <v>14</v>
          </cell>
          <cell r="C796">
            <v>1055</v>
          </cell>
          <cell r="D796">
            <v>529</v>
          </cell>
          <cell r="E796">
            <v>526</v>
          </cell>
        </row>
        <row r="797">
          <cell r="A797"/>
          <cell r="B797">
            <v>15</v>
          </cell>
          <cell r="C797">
            <v>1088</v>
          </cell>
          <cell r="D797">
            <v>545</v>
          </cell>
          <cell r="E797">
            <v>543</v>
          </cell>
        </row>
        <row r="798">
          <cell r="A798"/>
          <cell r="B798">
            <v>16</v>
          </cell>
          <cell r="C798">
            <v>1129</v>
          </cell>
          <cell r="D798">
            <v>565</v>
          </cell>
          <cell r="E798">
            <v>564</v>
          </cell>
        </row>
        <row r="799">
          <cell r="A799"/>
          <cell r="B799">
            <v>17</v>
          </cell>
          <cell r="C799">
            <v>1174</v>
          </cell>
          <cell r="D799">
            <v>586</v>
          </cell>
          <cell r="E799">
            <v>588</v>
          </cell>
        </row>
        <row r="800">
          <cell r="A800" t="str">
            <v>Caldas</v>
          </cell>
          <cell r="B800">
            <v>18</v>
          </cell>
          <cell r="C800">
            <v>1220</v>
          </cell>
          <cell r="D800">
            <v>608</v>
          </cell>
          <cell r="E800">
            <v>612</v>
          </cell>
        </row>
        <row r="801">
          <cell r="A801"/>
          <cell r="B801">
            <v>19</v>
          </cell>
          <cell r="C801">
            <v>1279</v>
          </cell>
          <cell r="D801">
            <v>636</v>
          </cell>
          <cell r="E801">
            <v>643</v>
          </cell>
        </row>
        <row r="802">
          <cell r="A802"/>
          <cell r="B802">
            <v>20</v>
          </cell>
          <cell r="C802">
            <v>1335</v>
          </cell>
          <cell r="D802">
            <v>664</v>
          </cell>
          <cell r="E802">
            <v>671</v>
          </cell>
        </row>
        <row r="803">
          <cell r="A803"/>
          <cell r="B803">
            <v>21</v>
          </cell>
          <cell r="C803">
            <v>1382</v>
          </cell>
          <cell r="D803">
            <v>687</v>
          </cell>
          <cell r="E803">
            <v>695</v>
          </cell>
        </row>
        <row r="804">
          <cell r="A804"/>
          <cell r="B804">
            <v>22</v>
          </cell>
          <cell r="C804">
            <v>1423</v>
          </cell>
          <cell r="D804">
            <v>707</v>
          </cell>
          <cell r="E804">
            <v>716</v>
          </cell>
        </row>
        <row r="805">
          <cell r="A805"/>
          <cell r="B805">
            <v>23</v>
          </cell>
          <cell r="C805">
            <v>1451</v>
          </cell>
          <cell r="D805">
            <v>723</v>
          </cell>
          <cell r="E805">
            <v>728</v>
          </cell>
        </row>
        <row r="806">
          <cell r="A806"/>
          <cell r="B806">
            <v>24</v>
          </cell>
          <cell r="C806">
            <v>1468</v>
          </cell>
          <cell r="D806">
            <v>732</v>
          </cell>
          <cell r="E806">
            <v>736</v>
          </cell>
        </row>
        <row r="807">
          <cell r="A807"/>
          <cell r="B807">
            <v>25</v>
          </cell>
          <cell r="C807">
            <v>1471</v>
          </cell>
          <cell r="D807">
            <v>734</v>
          </cell>
          <cell r="E807">
            <v>737</v>
          </cell>
        </row>
        <row r="808">
          <cell r="A808"/>
          <cell r="B808">
            <v>26</v>
          </cell>
          <cell r="C808">
            <v>1465</v>
          </cell>
          <cell r="D808">
            <v>728</v>
          </cell>
          <cell r="E808">
            <v>737</v>
          </cell>
        </row>
        <row r="809">
          <cell r="A809"/>
          <cell r="B809">
            <v>27</v>
          </cell>
          <cell r="C809">
            <v>1454</v>
          </cell>
          <cell r="D809">
            <v>721</v>
          </cell>
          <cell r="E809">
            <v>733</v>
          </cell>
        </row>
        <row r="810">
          <cell r="A810"/>
          <cell r="B810">
            <v>28</v>
          </cell>
          <cell r="C810">
            <v>1437</v>
          </cell>
          <cell r="D810">
            <v>713</v>
          </cell>
          <cell r="E810">
            <v>724</v>
          </cell>
        </row>
        <row r="811">
          <cell r="A811" t="str">
            <v>05134</v>
          </cell>
          <cell r="B811" t="str">
            <v>Campamento</v>
          </cell>
          <cell r="C811"/>
          <cell r="D811"/>
          <cell r="E811"/>
        </row>
        <row r="812">
          <cell r="A812" t="str">
            <v>Campamento</v>
          </cell>
          <cell r="B812">
            <v>0</v>
          </cell>
          <cell r="C812">
            <v>164</v>
          </cell>
          <cell r="D812">
            <v>81</v>
          </cell>
          <cell r="E812">
            <v>83</v>
          </cell>
          <cell r="F812">
            <v>991</v>
          </cell>
          <cell r="G812">
            <v>493</v>
          </cell>
          <cell r="H812">
            <v>498</v>
          </cell>
          <cell r="I812">
            <v>1120</v>
          </cell>
          <cell r="J812">
            <v>595</v>
          </cell>
          <cell r="K812">
            <v>525</v>
          </cell>
          <cell r="L812">
            <v>1153</v>
          </cell>
          <cell r="M812">
            <v>623</v>
          </cell>
          <cell r="N812">
            <v>530</v>
          </cell>
          <cell r="O812">
            <v>1592</v>
          </cell>
          <cell r="P812">
            <v>825</v>
          </cell>
          <cell r="Q812">
            <v>767</v>
          </cell>
        </row>
        <row r="813">
          <cell r="A813"/>
          <cell r="B813">
            <v>1</v>
          </cell>
          <cell r="C813">
            <v>162</v>
          </cell>
          <cell r="D813">
            <v>79</v>
          </cell>
          <cell r="E813">
            <v>83</v>
          </cell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</row>
        <row r="814">
          <cell r="A814"/>
          <cell r="B814">
            <v>2</v>
          </cell>
          <cell r="C814">
            <v>162</v>
          </cell>
          <cell r="D814">
            <v>79</v>
          </cell>
          <cell r="E814">
            <v>83</v>
          </cell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</row>
        <row r="815">
          <cell r="A815"/>
          <cell r="B815">
            <v>3</v>
          </cell>
          <cell r="C815">
            <v>164</v>
          </cell>
          <cell r="D815">
            <v>82</v>
          </cell>
          <cell r="E815">
            <v>82</v>
          </cell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</row>
        <row r="816">
          <cell r="A816"/>
          <cell r="B816">
            <v>4</v>
          </cell>
          <cell r="C816">
            <v>167</v>
          </cell>
          <cell r="D816">
            <v>83</v>
          </cell>
          <cell r="E816">
            <v>84</v>
          </cell>
          <cell r="F816"/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</row>
        <row r="817">
          <cell r="A817"/>
          <cell r="B817">
            <v>5</v>
          </cell>
          <cell r="C817">
            <v>172</v>
          </cell>
          <cell r="D817">
            <v>89</v>
          </cell>
          <cell r="E817">
            <v>83</v>
          </cell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</row>
        <row r="818">
          <cell r="A818" t="str">
            <v>Campamento</v>
          </cell>
          <cell r="B818">
            <v>6</v>
          </cell>
          <cell r="C818">
            <v>176</v>
          </cell>
          <cell r="D818">
            <v>91</v>
          </cell>
          <cell r="E818">
            <v>85</v>
          </cell>
          <cell r="O818"/>
          <cell r="P818"/>
          <cell r="Q818"/>
        </row>
        <row r="819">
          <cell r="A819"/>
          <cell r="B819">
            <v>7</v>
          </cell>
          <cell r="C819">
            <v>182</v>
          </cell>
          <cell r="D819">
            <v>95</v>
          </cell>
          <cell r="E819">
            <v>87</v>
          </cell>
          <cell r="O819"/>
          <cell r="P819"/>
          <cell r="Q819"/>
        </row>
        <row r="820">
          <cell r="A820"/>
          <cell r="B820">
            <v>8</v>
          </cell>
          <cell r="C820">
            <v>186</v>
          </cell>
          <cell r="D820">
            <v>99</v>
          </cell>
          <cell r="E820">
            <v>87</v>
          </cell>
          <cell r="O820"/>
          <cell r="P820"/>
          <cell r="Q820"/>
        </row>
        <row r="821">
          <cell r="A821"/>
          <cell r="B821">
            <v>9</v>
          </cell>
          <cell r="C821">
            <v>188</v>
          </cell>
          <cell r="D821">
            <v>100</v>
          </cell>
          <cell r="E821">
            <v>88</v>
          </cell>
          <cell r="O821"/>
          <cell r="P821"/>
          <cell r="Q821"/>
        </row>
        <row r="822">
          <cell r="A822"/>
          <cell r="B822">
            <v>10</v>
          </cell>
          <cell r="C822">
            <v>193</v>
          </cell>
          <cell r="D822">
            <v>104</v>
          </cell>
          <cell r="E822">
            <v>89</v>
          </cell>
          <cell r="O822"/>
          <cell r="P822"/>
          <cell r="Q822"/>
        </row>
        <row r="823">
          <cell r="A823"/>
          <cell r="B823">
            <v>11</v>
          </cell>
          <cell r="C823">
            <v>195</v>
          </cell>
          <cell r="D823">
            <v>106</v>
          </cell>
          <cell r="E823">
            <v>89</v>
          </cell>
        </row>
        <row r="824">
          <cell r="A824" t="str">
            <v>Campamento</v>
          </cell>
          <cell r="B824">
            <v>12</v>
          </cell>
          <cell r="C824">
            <v>196</v>
          </cell>
          <cell r="D824">
            <v>107</v>
          </cell>
          <cell r="E824">
            <v>89</v>
          </cell>
        </row>
        <row r="825">
          <cell r="A825"/>
          <cell r="B825">
            <v>13</v>
          </cell>
          <cell r="C825">
            <v>196</v>
          </cell>
          <cell r="D825">
            <v>106</v>
          </cell>
          <cell r="E825">
            <v>90</v>
          </cell>
        </row>
        <row r="826">
          <cell r="A826"/>
          <cell r="B826">
            <v>14</v>
          </cell>
          <cell r="C826">
            <v>196</v>
          </cell>
          <cell r="D826">
            <v>107</v>
          </cell>
          <cell r="E826">
            <v>89</v>
          </cell>
        </row>
        <row r="827">
          <cell r="A827"/>
          <cell r="B827">
            <v>15</v>
          </cell>
          <cell r="C827">
            <v>193</v>
          </cell>
          <cell r="D827">
            <v>104</v>
          </cell>
          <cell r="E827">
            <v>89</v>
          </cell>
        </row>
        <row r="828">
          <cell r="A828"/>
          <cell r="B828">
            <v>16</v>
          </cell>
          <cell r="C828">
            <v>189</v>
          </cell>
          <cell r="D828">
            <v>102</v>
          </cell>
          <cell r="E828">
            <v>87</v>
          </cell>
        </row>
        <row r="829">
          <cell r="A829"/>
          <cell r="B829">
            <v>17</v>
          </cell>
          <cell r="C829">
            <v>183</v>
          </cell>
          <cell r="D829">
            <v>97</v>
          </cell>
          <cell r="E829">
            <v>86</v>
          </cell>
        </row>
        <row r="830">
          <cell r="A830" t="str">
            <v>Campamento</v>
          </cell>
          <cell r="B830">
            <v>18</v>
          </cell>
          <cell r="C830">
            <v>175</v>
          </cell>
          <cell r="D830">
            <v>92</v>
          </cell>
          <cell r="E830">
            <v>83</v>
          </cell>
        </row>
        <row r="831">
          <cell r="A831"/>
          <cell r="B831">
            <v>19</v>
          </cell>
          <cell r="C831">
            <v>165</v>
          </cell>
          <cell r="D831">
            <v>87</v>
          </cell>
          <cell r="E831">
            <v>78</v>
          </cell>
        </row>
        <row r="832">
          <cell r="A832"/>
          <cell r="B832">
            <v>20</v>
          </cell>
          <cell r="C832">
            <v>162</v>
          </cell>
          <cell r="D832">
            <v>84</v>
          </cell>
          <cell r="E832">
            <v>78</v>
          </cell>
        </row>
        <row r="833">
          <cell r="A833"/>
          <cell r="B833">
            <v>21</v>
          </cell>
          <cell r="C833">
            <v>152</v>
          </cell>
          <cell r="D833">
            <v>79</v>
          </cell>
          <cell r="E833">
            <v>73</v>
          </cell>
        </row>
        <row r="834">
          <cell r="A834"/>
          <cell r="B834">
            <v>22</v>
          </cell>
          <cell r="C834">
            <v>147</v>
          </cell>
          <cell r="D834">
            <v>77</v>
          </cell>
          <cell r="E834">
            <v>70</v>
          </cell>
        </row>
        <row r="835">
          <cell r="A835"/>
          <cell r="B835">
            <v>23</v>
          </cell>
          <cell r="C835">
            <v>142</v>
          </cell>
          <cell r="D835">
            <v>74</v>
          </cell>
          <cell r="E835">
            <v>68</v>
          </cell>
        </row>
        <row r="836">
          <cell r="A836"/>
          <cell r="B836">
            <v>24</v>
          </cell>
          <cell r="C836">
            <v>138</v>
          </cell>
          <cell r="D836">
            <v>71</v>
          </cell>
          <cell r="E836">
            <v>67</v>
          </cell>
        </row>
        <row r="837">
          <cell r="A837"/>
          <cell r="B837">
            <v>25</v>
          </cell>
          <cell r="C837">
            <v>133</v>
          </cell>
          <cell r="D837">
            <v>69</v>
          </cell>
          <cell r="E837">
            <v>64</v>
          </cell>
        </row>
        <row r="838">
          <cell r="A838"/>
          <cell r="B838">
            <v>26</v>
          </cell>
          <cell r="C838">
            <v>128</v>
          </cell>
          <cell r="D838">
            <v>65</v>
          </cell>
          <cell r="E838">
            <v>63</v>
          </cell>
        </row>
        <row r="839">
          <cell r="A839"/>
          <cell r="B839">
            <v>27</v>
          </cell>
          <cell r="C839">
            <v>124</v>
          </cell>
          <cell r="D839">
            <v>64</v>
          </cell>
          <cell r="E839">
            <v>60</v>
          </cell>
        </row>
        <row r="840">
          <cell r="A840"/>
          <cell r="B840">
            <v>28</v>
          </cell>
          <cell r="C840">
            <v>126</v>
          </cell>
          <cell r="D840">
            <v>63</v>
          </cell>
          <cell r="E840">
            <v>63</v>
          </cell>
        </row>
        <row r="841">
          <cell r="A841" t="str">
            <v>05138</v>
          </cell>
          <cell r="B841" t="str">
            <v>Cañasgordas</v>
          </cell>
          <cell r="C841"/>
          <cell r="D841"/>
          <cell r="E841"/>
        </row>
        <row r="842">
          <cell r="A842" t="str">
            <v>Cañasgordas</v>
          </cell>
          <cell r="B842">
            <v>0</v>
          </cell>
          <cell r="C842">
            <v>252</v>
          </cell>
          <cell r="D842">
            <v>127</v>
          </cell>
          <cell r="E842">
            <v>125</v>
          </cell>
          <cell r="F842">
            <v>1503</v>
          </cell>
          <cell r="G842">
            <v>755</v>
          </cell>
          <cell r="H842">
            <v>748</v>
          </cell>
          <cell r="I842">
            <v>1585</v>
          </cell>
          <cell r="J842">
            <v>789</v>
          </cell>
          <cell r="K842">
            <v>796</v>
          </cell>
          <cell r="L842">
            <v>1647</v>
          </cell>
          <cell r="M842">
            <v>820</v>
          </cell>
          <cell r="N842">
            <v>827</v>
          </cell>
          <cell r="O842">
            <v>2580</v>
          </cell>
          <cell r="P842">
            <v>1277</v>
          </cell>
          <cell r="Q842">
            <v>1303</v>
          </cell>
        </row>
        <row r="843">
          <cell r="A843"/>
          <cell r="B843">
            <v>1</v>
          </cell>
          <cell r="C843">
            <v>249</v>
          </cell>
          <cell r="D843">
            <v>125</v>
          </cell>
          <cell r="E843">
            <v>124</v>
          </cell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</row>
        <row r="844">
          <cell r="A844"/>
          <cell r="B844">
            <v>2</v>
          </cell>
          <cell r="C844">
            <v>247</v>
          </cell>
          <cell r="D844">
            <v>124</v>
          </cell>
          <cell r="E844">
            <v>123</v>
          </cell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</row>
        <row r="845">
          <cell r="A845"/>
          <cell r="B845">
            <v>3</v>
          </cell>
          <cell r="C845">
            <v>249</v>
          </cell>
          <cell r="D845">
            <v>125</v>
          </cell>
          <cell r="E845">
            <v>124</v>
          </cell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</row>
        <row r="846">
          <cell r="A846"/>
          <cell r="B846">
            <v>4</v>
          </cell>
          <cell r="C846">
            <v>252</v>
          </cell>
          <cell r="D846">
            <v>127</v>
          </cell>
          <cell r="E846">
            <v>125</v>
          </cell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</row>
        <row r="847">
          <cell r="A847"/>
          <cell r="B847">
            <v>5</v>
          </cell>
          <cell r="C847">
            <v>254</v>
          </cell>
          <cell r="D847">
            <v>127</v>
          </cell>
          <cell r="E847">
            <v>127</v>
          </cell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</row>
        <row r="848">
          <cell r="A848" t="str">
            <v>Cañasgordas</v>
          </cell>
          <cell r="B848">
            <v>6</v>
          </cell>
          <cell r="C848">
            <v>256</v>
          </cell>
          <cell r="D848">
            <v>128</v>
          </cell>
          <cell r="E848">
            <v>128</v>
          </cell>
          <cell r="O848"/>
          <cell r="P848"/>
          <cell r="Q848"/>
        </row>
        <row r="849">
          <cell r="A849"/>
          <cell r="B849">
            <v>7</v>
          </cell>
          <cell r="C849">
            <v>260</v>
          </cell>
          <cell r="D849">
            <v>130</v>
          </cell>
          <cell r="E849">
            <v>130</v>
          </cell>
          <cell r="O849"/>
          <cell r="P849"/>
          <cell r="Q849"/>
        </row>
        <row r="850">
          <cell r="A850"/>
          <cell r="B850">
            <v>8</v>
          </cell>
          <cell r="C850">
            <v>263</v>
          </cell>
          <cell r="D850">
            <v>131</v>
          </cell>
          <cell r="E850">
            <v>132</v>
          </cell>
          <cell r="O850"/>
          <cell r="P850"/>
          <cell r="Q850"/>
        </row>
        <row r="851">
          <cell r="A851"/>
          <cell r="B851">
            <v>9</v>
          </cell>
          <cell r="C851">
            <v>266</v>
          </cell>
          <cell r="D851">
            <v>132</v>
          </cell>
          <cell r="E851">
            <v>134</v>
          </cell>
          <cell r="O851"/>
          <cell r="P851"/>
          <cell r="Q851"/>
        </row>
        <row r="852">
          <cell r="A852"/>
          <cell r="B852">
            <v>10</v>
          </cell>
          <cell r="C852">
            <v>269</v>
          </cell>
          <cell r="D852">
            <v>134</v>
          </cell>
          <cell r="E852">
            <v>135</v>
          </cell>
          <cell r="O852"/>
          <cell r="P852"/>
          <cell r="Q852"/>
        </row>
        <row r="853">
          <cell r="A853"/>
          <cell r="B853">
            <v>11</v>
          </cell>
          <cell r="C853">
            <v>271</v>
          </cell>
          <cell r="D853">
            <v>134</v>
          </cell>
          <cell r="E853">
            <v>137</v>
          </cell>
        </row>
        <row r="854">
          <cell r="A854" t="str">
            <v>Cañasgordas</v>
          </cell>
          <cell r="B854">
            <v>12</v>
          </cell>
          <cell r="C854">
            <v>273</v>
          </cell>
          <cell r="D854">
            <v>136</v>
          </cell>
          <cell r="E854">
            <v>137</v>
          </cell>
        </row>
        <row r="855">
          <cell r="A855"/>
          <cell r="B855">
            <v>13</v>
          </cell>
          <cell r="C855">
            <v>274</v>
          </cell>
          <cell r="D855">
            <v>135</v>
          </cell>
          <cell r="E855">
            <v>139</v>
          </cell>
        </row>
        <row r="856">
          <cell r="A856"/>
          <cell r="B856">
            <v>14</v>
          </cell>
          <cell r="C856">
            <v>276</v>
          </cell>
          <cell r="D856">
            <v>137</v>
          </cell>
          <cell r="E856">
            <v>139</v>
          </cell>
        </row>
        <row r="857">
          <cell r="A857"/>
          <cell r="B857">
            <v>15</v>
          </cell>
          <cell r="C857">
            <v>275</v>
          </cell>
          <cell r="D857">
            <v>137</v>
          </cell>
          <cell r="E857">
            <v>138</v>
          </cell>
        </row>
        <row r="858">
          <cell r="A858"/>
          <cell r="B858">
            <v>16</v>
          </cell>
          <cell r="C858">
            <v>276</v>
          </cell>
          <cell r="D858">
            <v>138</v>
          </cell>
          <cell r="E858">
            <v>138</v>
          </cell>
        </row>
        <row r="859">
          <cell r="A859"/>
          <cell r="B859">
            <v>17</v>
          </cell>
          <cell r="C859">
            <v>273</v>
          </cell>
          <cell r="D859">
            <v>137</v>
          </cell>
          <cell r="E859">
            <v>136</v>
          </cell>
        </row>
        <row r="860">
          <cell r="A860" t="str">
            <v>Cañasgordas</v>
          </cell>
          <cell r="B860">
            <v>18</v>
          </cell>
          <cell r="C860">
            <v>270</v>
          </cell>
          <cell r="D860">
            <v>135</v>
          </cell>
          <cell r="E860">
            <v>135</v>
          </cell>
        </row>
        <row r="861">
          <cell r="A861"/>
          <cell r="B861">
            <v>19</v>
          </cell>
          <cell r="C861">
            <v>264</v>
          </cell>
          <cell r="D861">
            <v>132</v>
          </cell>
          <cell r="E861">
            <v>132</v>
          </cell>
        </row>
        <row r="862">
          <cell r="A862"/>
          <cell r="B862">
            <v>20</v>
          </cell>
          <cell r="C862">
            <v>257</v>
          </cell>
          <cell r="D862">
            <v>128</v>
          </cell>
          <cell r="E862">
            <v>129</v>
          </cell>
        </row>
        <row r="863">
          <cell r="A863"/>
          <cell r="B863">
            <v>21</v>
          </cell>
          <cell r="C863">
            <v>248</v>
          </cell>
          <cell r="D863">
            <v>124</v>
          </cell>
          <cell r="E863">
            <v>124</v>
          </cell>
        </row>
        <row r="864">
          <cell r="A864"/>
          <cell r="B864">
            <v>22</v>
          </cell>
          <cell r="C864">
            <v>238</v>
          </cell>
          <cell r="D864">
            <v>118</v>
          </cell>
          <cell r="E864">
            <v>120</v>
          </cell>
        </row>
        <row r="865">
          <cell r="A865"/>
          <cell r="B865">
            <v>23</v>
          </cell>
          <cell r="C865">
            <v>232</v>
          </cell>
          <cell r="D865">
            <v>115</v>
          </cell>
          <cell r="E865">
            <v>117</v>
          </cell>
        </row>
        <row r="866">
          <cell r="A866"/>
          <cell r="B866">
            <v>24</v>
          </cell>
          <cell r="C866">
            <v>226</v>
          </cell>
          <cell r="D866">
            <v>111</v>
          </cell>
          <cell r="E866">
            <v>115</v>
          </cell>
        </row>
        <row r="867">
          <cell r="A867"/>
          <cell r="B867">
            <v>25</v>
          </cell>
          <cell r="C867">
            <v>217</v>
          </cell>
          <cell r="D867">
            <v>106</v>
          </cell>
          <cell r="E867">
            <v>111</v>
          </cell>
        </row>
        <row r="868">
          <cell r="A868"/>
          <cell r="B868">
            <v>26</v>
          </cell>
          <cell r="C868">
            <v>214</v>
          </cell>
          <cell r="D868">
            <v>106</v>
          </cell>
          <cell r="E868">
            <v>108</v>
          </cell>
        </row>
        <row r="869">
          <cell r="A869"/>
          <cell r="B869">
            <v>27</v>
          </cell>
          <cell r="C869">
            <v>208</v>
          </cell>
          <cell r="D869">
            <v>101</v>
          </cell>
          <cell r="E869">
            <v>107</v>
          </cell>
        </row>
        <row r="870">
          <cell r="A870"/>
          <cell r="B870">
            <v>28</v>
          </cell>
          <cell r="C870">
            <v>206</v>
          </cell>
          <cell r="D870">
            <v>101</v>
          </cell>
          <cell r="E870">
            <v>105</v>
          </cell>
        </row>
        <row r="871">
          <cell r="A871" t="str">
            <v>05142</v>
          </cell>
          <cell r="B871" t="str">
            <v>Caracolí</v>
          </cell>
          <cell r="C871"/>
          <cell r="D871"/>
          <cell r="E871"/>
        </row>
        <row r="872">
          <cell r="A872" t="str">
            <v>Caracolí</v>
          </cell>
          <cell r="B872">
            <v>0</v>
          </cell>
          <cell r="C872">
            <v>71</v>
          </cell>
          <cell r="D872">
            <v>36</v>
          </cell>
          <cell r="E872">
            <v>35</v>
          </cell>
          <cell r="F872">
            <v>419</v>
          </cell>
          <cell r="G872">
            <v>210</v>
          </cell>
          <cell r="H872">
            <v>209</v>
          </cell>
          <cell r="I872">
            <v>396</v>
          </cell>
          <cell r="J872">
            <v>203</v>
          </cell>
          <cell r="K872">
            <v>193</v>
          </cell>
          <cell r="L872">
            <v>380</v>
          </cell>
          <cell r="M872">
            <v>198</v>
          </cell>
          <cell r="N872">
            <v>182</v>
          </cell>
          <cell r="O872">
            <v>682</v>
          </cell>
          <cell r="P872">
            <v>357</v>
          </cell>
          <cell r="Q872">
            <v>325</v>
          </cell>
        </row>
        <row r="873">
          <cell r="A873"/>
          <cell r="B873">
            <v>1</v>
          </cell>
          <cell r="C873">
            <v>70</v>
          </cell>
          <cell r="D873">
            <v>34</v>
          </cell>
          <cell r="E873">
            <v>36</v>
          </cell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</row>
        <row r="874">
          <cell r="A874"/>
          <cell r="B874">
            <v>2</v>
          </cell>
          <cell r="C874">
            <v>71</v>
          </cell>
          <cell r="D874">
            <v>36</v>
          </cell>
          <cell r="E874">
            <v>35</v>
          </cell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</row>
        <row r="875">
          <cell r="A875"/>
          <cell r="B875">
            <v>3</v>
          </cell>
          <cell r="C875">
            <v>70</v>
          </cell>
          <cell r="D875">
            <v>35</v>
          </cell>
          <cell r="E875">
            <v>35</v>
          </cell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</row>
        <row r="876">
          <cell r="A876"/>
          <cell r="B876">
            <v>4</v>
          </cell>
          <cell r="C876">
            <v>69</v>
          </cell>
          <cell r="D876">
            <v>35</v>
          </cell>
          <cell r="E876">
            <v>34</v>
          </cell>
          <cell r="F876"/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</row>
        <row r="877">
          <cell r="A877"/>
          <cell r="B877">
            <v>5</v>
          </cell>
          <cell r="C877">
            <v>68</v>
          </cell>
          <cell r="D877">
            <v>34</v>
          </cell>
          <cell r="E877">
            <v>34</v>
          </cell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</row>
        <row r="878">
          <cell r="A878" t="str">
            <v>Caracolí</v>
          </cell>
          <cell r="B878">
            <v>6</v>
          </cell>
          <cell r="C878">
            <v>68</v>
          </cell>
          <cell r="D878">
            <v>35</v>
          </cell>
          <cell r="E878">
            <v>33</v>
          </cell>
          <cell r="O878"/>
          <cell r="P878"/>
          <cell r="Q878"/>
        </row>
        <row r="879">
          <cell r="A879"/>
          <cell r="B879">
            <v>7</v>
          </cell>
          <cell r="C879">
            <v>67</v>
          </cell>
          <cell r="D879">
            <v>34</v>
          </cell>
          <cell r="E879">
            <v>33</v>
          </cell>
          <cell r="O879"/>
          <cell r="P879"/>
          <cell r="Q879"/>
        </row>
        <row r="880">
          <cell r="A880"/>
          <cell r="B880">
            <v>8</v>
          </cell>
          <cell r="C880">
            <v>66</v>
          </cell>
          <cell r="D880">
            <v>34</v>
          </cell>
          <cell r="E880">
            <v>32</v>
          </cell>
          <cell r="O880"/>
          <cell r="P880"/>
          <cell r="Q880"/>
        </row>
        <row r="881">
          <cell r="A881"/>
          <cell r="B881">
            <v>9</v>
          </cell>
          <cell r="C881">
            <v>66</v>
          </cell>
          <cell r="D881">
            <v>33</v>
          </cell>
          <cell r="E881">
            <v>33</v>
          </cell>
          <cell r="O881"/>
          <cell r="P881"/>
          <cell r="Q881"/>
        </row>
        <row r="882">
          <cell r="A882"/>
          <cell r="B882">
            <v>10</v>
          </cell>
          <cell r="C882">
            <v>65</v>
          </cell>
          <cell r="D882">
            <v>34</v>
          </cell>
          <cell r="E882">
            <v>31</v>
          </cell>
          <cell r="O882"/>
          <cell r="P882"/>
          <cell r="Q882"/>
        </row>
        <row r="883">
          <cell r="A883"/>
          <cell r="B883">
            <v>11</v>
          </cell>
          <cell r="C883">
            <v>64</v>
          </cell>
          <cell r="D883">
            <v>33</v>
          </cell>
          <cell r="E883">
            <v>31</v>
          </cell>
        </row>
        <row r="884">
          <cell r="A884" t="str">
            <v>Caracolí</v>
          </cell>
          <cell r="B884">
            <v>12</v>
          </cell>
          <cell r="C884">
            <v>64</v>
          </cell>
          <cell r="D884">
            <v>33</v>
          </cell>
          <cell r="E884">
            <v>31</v>
          </cell>
        </row>
        <row r="885">
          <cell r="A885"/>
          <cell r="B885">
            <v>13</v>
          </cell>
          <cell r="C885">
            <v>62</v>
          </cell>
          <cell r="D885">
            <v>32</v>
          </cell>
          <cell r="E885">
            <v>30</v>
          </cell>
        </row>
        <row r="886">
          <cell r="A886"/>
          <cell r="B886">
            <v>14</v>
          </cell>
          <cell r="C886">
            <v>65</v>
          </cell>
          <cell r="D886">
            <v>34</v>
          </cell>
          <cell r="E886">
            <v>31</v>
          </cell>
        </row>
        <row r="887">
          <cell r="A887"/>
          <cell r="B887">
            <v>15</v>
          </cell>
          <cell r="C887">
            <v>63</v>
          </cell>
          <cell r="D887">
            <v>33</v>
          </cell>
          <cell r="E887">
            <v>30</v>
          </cell>
        </row>
        <row r="888">
          <cell r="A888"/>
          <cell r="B888">
            <v>16</v>
          </cell>
          <cell r="C888">
            <v>63</v>
          </cell>
          <cell r="D888">
            <v>33</v>
          </cell>
          <cell r="E888">
            <v>30</v>
          </cell>
        </row>
        <row r="889">
          <cell r="A889"/>
          <cell r="B889">
            <v>17</v>
          </cell>
          <cell r="C889">
            <v>63</v>
          </cell>
          <cell r="D889">
            <v>33</v>
          </cell>
          <cell r="E889">
            <v>30</v>
          </cell>
        </row>
        <row r="890">
          <cell r="A890" t="str">
            <v>Caracolí</v>
          </cell>
          <cell r="B890">
            <v>18</v>
          </cell>
          <cell r="C890">
            <v>65</v>
          </cell>
          <cell r="D890">
            <v>34</v>
          </cell>
          <cell r="E890">
            <v>31</v>
          </cell>
        </row>
        <row r="891">
          <cell r="A891"/>
          <cell r="B891">
            <v>19</v>
          </cell>
          <cell r="C891">
            <v>62</v>
          </cell>
          <cell r="D891">
            <v>32</v>
          </cell>
          <cell r="E891">
            <v>30</v>
          </cell>
        </row>
        <row r="892">
          <cell r="A892"/>
          <cell r="B892">
            <v>20</v>
          </cell>
          <cell r="C892">
            <v>64</v>
          </cell>
          <cell r="D892">
            <v>34</v>
          </cell>
          <cell r="E892">
            <v>30</v>
          </cell>
        </row>
        <row r="893">
          <cell r="A893"/>
          <cell r="B893">
            <v>21</v>
          </cell>
          <cell r="C893">
            <v>64</v>
          </cell>
          <cell r="D893">
            <v>34</v>
          </cell>
          <cell r="E893">
            <v>30</v>
          </cell>
        </row>
        <row r="894">
          <cell r="A894"/>
          <cell r="B894">
            <v>22</v>
          </cell>
          <cell r="C894">
            <v>62</v>
          </cell>
          <cell r="D894">
            <v>33</v>
          </cell>
          <cell r="E894">
            <v>29</v>
          </cell>
        </row>
        <row r="895">
          <cell r="A895"/>
          <cell r="B895">
            <v>23</v>
          </cell>
          <cell r="C895">
            <v>63</v>
          </cell>
          <cell r="D895">
            <v>33</v>
          </cell>
          <cell r="E895">
            <v>30</v>
          </cell>
        </row>
        <row r="896">
          <cell r="A896"/>
          <cell r="B896">
            <v>24</v>
          </cell>
          <cell r="C896">
            <v>61</v>
          </cell>
          <cell r="D896">
            <v>31</v>
          </cell>
          <cell r="E896">
            <v>30</v>
          </cell>
        </row>
        <row r="897">
          <cell r="A897"/>
          <cell r="B897">
            <v>25</v>
          </cell>
          <cell r="C897">
            <v>61</v>
          </cell>
          <cell r="D897">
            <v>32</v>
          </cell>
          <cell r="E897">
            <v>29</v>
          </cell>
        </row>
        <row r="898">
          <cell r="A898"/>
          <cell r="B898">
            <v>26</v>
          </cell>
          <cell r="C898">
            <v>61</v>
          </cell>
          <cell r="D898">
            <v>32</v>
          </cell>
          <cell r="E898">
            <v>29</v>
          </cell>
        </row>
        <row r="899">
          <cell r="A899"/>
          <cell r="B899">
            <v>27</v>
          </cell>
          <cell r="C899">
            <v>60</v>
          </cell>
          <cell r="D899">
            <v>31</v>
          </cell>
          <cell r="E899">
            <v>29</v>
          </cell>
        </row>
        <row r="900">
          <cell r="A900"/>
          <cell r="B900">
            <v>28</v>
          </cell>
          <cell r="C900">
            <v>59</v>
          </cell>
          <cell r="D900">
            <v>31</v>
          </cell>
          <cell r="E900">
            <v>28</v>
          </cell>
        </row>
        <row r="901">
          <cell r="A901" t="str">
            <v>05145</v>
          </cell>
          <cell r="B901" t="str">
            <v>Caramanta</v>
          </cell>
          <cell r="C901"/>
          <cell r="D901"/>
          <cell r="E901"/>
        </row>
        <row r="902">
          <cell r="A902" t="str">
            <v>Caramanta</v>
          </cell>
          <cell r="B902">
            <v>0</v>
          </cell>
          <cell r="C902">
            <v>57</v>
          </cell>
          <cell r="D902">
            <v>29</v>
          </cell>
          <cell r="E902">
            <v>28</v>
          </cell>
          <cell r="F902">
            <v>341</v>
          </cell>
          <cell r="G902">
            <v>173</v>
          </cell>
          <cell r="H902">
            <v>168</v>
          </cell>
          <cell r="I902">
            <v>384</v>
          </cell>
          <cell r="J902">
            <v>197</v>
          </cell>
          <cell r="K902">
            <v>187</v>
          </cell>
          <cell r="L902">
            <v>415</v>
          </cell>
          <cell r="M902">
            <v>219</v>
          </cell>
          <cell r="N902">
            <v>196</v>
          </cell>
          <cell r="O902">
            <v>657</v>
          </cell>
          <cell r="P902">
            <v>330</v>
          </cell>
          <cell r="Q902">
            <v>327</v>
          </cell>
        </row>
        <row r="903">
          <cell r="A903"/>
          <cell r="B903">
            <v>1</v>
          </cell>
          <cell r="C903">
            <v>55</v>
          </cell>
          <cell r="D903">
            <v>28</v>
          </cell>
          <cell r="E903">
            <v>27</v>
          </cell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</row>
        <row r="904">
          <cell r="A904"/>
          <cell r="B904">
            <v>2</v>
          </cell>
          <cell r="C904">
            <v>56</v>
          </cell>
          <cell r="D904">
            <v>28</v>
          </cell>
          <cell r="E904">
            <v>28</v>
          </cell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</row>
        <row r="905">
          <cell r="A905"/>
          <cell r="B905">
            <v>3</v>
          </cell>
          <cell r="C905">
            <v>57</v>
          </cell>
          <cell r="D905">
            <v>29</v>
          </cell>
          <cell r="E905">
            <v>28</v>
          </cell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</row>
        <row r="906">
          <cell r="A906"/>
          <cell r="B906">
            <v>4</v>
          </cell>
          <cell r="C906">
            <v>58</v>
          </cell>
          <cell r="D906">
            <v>29</v>
          </cell>
          <cell r="E906">
            <v>29</v>
          </cell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</row>
        <row r="907">
          <cell r="A907"/>
          <cell r="B907">
            <v>5</v>
          </cell>
          <cell r="C907">
            <v>58</v>
          </cell>
          <cell r="D907">
            <v>30</v>
          </cell>
          <cell r="E907">
            <v>28</v>
          </cell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</row>
        <row r="908">
          <cell r="A908" t="str">
            <v>Caramanta</v>
          </cell>
          <cell r="B908">
            <v>6</v>
          </cell>
          <cell r="C908">
            <v>61</v>
          </cell>
          <cell r="D908">
            <v>31</v>
          </cell>
          <cell r="E908">
            <v>30</v>
          </cell>
          <cell r="O908"/>
          <cell r="P908"/>
          <cell r="Q908"/>
        </row>
        <row r="909">
          <cell r="A909"/>
          <cell r="B909">
            <v>7</v>
          </cell>
          <cell r="C909">
            <v>61</v>
          </cell>
          <cell r="D909">
            <v>31</v>
          </cell>
          <cell r="E909">
            <v>30</v>
          </cell>
          <cell r="O909"/>
          <cell r="P909"/>
          <cell r="Q909"/>
        </row>
        <row r="910">
          <cell r="A910"/>
          <cell r="B910">
            <v>8</v>
          </cell>
          <cell r="C910">
            <v>64</v>
          </cell>
          <cell r="D910">
            <v>33</v>
          </cell>
          <cell r="E910">
            <v>31</v>
          </cell>
          <cell r="O910"/>
          <cell r="P910"/>
          <cell r="Q910"/>
        </row>
        <row r="911">
          <cell r="A911"/>
          <cell r="B911">
            <v>9</v>
          </cell>
          <cell r="C911">
            <v>64</v>
          </cell>
          <cell r="D911">
            <v>33</v>
          </cell>
          <cell r="E911">
            <v>31</v>
          </cell>
          <cell r="O911"/>
          <cell r="P911"/>
          <cell r="Q911"/>
        </row>
        <row r="912">
          <cell r="A912"/>
          <cell r="B912">
            <v>10</v>
          </cell>
          <cell r="C912">
            <v>66</v>
          </cell>
          <cell r="D912">
            <v>34</v>
          </cell>
          <cell r="E912">
            <v>32</v>
          </cell>
          <cell r="O912"/>
          <cell r="P912"/>
          <cell r="Q912"/>
        </row>
        <row r="913">
          <cell r="A913"/>
          <cell r="B913">
            <v>11</v>
          </cell>
          <cell r="C913">
            <v>68</v>
          </cell>
          <cell r="D913">
            <v>35</v>
          </cell>
          <cell r="E913">
            <v>33</v>
          </cell>
        </row>
        <row r="914">
          <cell r="A914" t="str">
            <v>Caramanta</v>
          </cell>
          <cell r="B914">
            <v>12</v>
          </cell>
          <cell r="C914">
            <v>67</v>
          </cell>
          <cell r="D914">
            <v>35</v>
          </cell>
          <cell r="E914">
            <v>32</v>
          </cell>
        </row>
        <row r="915">
          <cell r="A915"/>
          <cell r="B915">
            <v>13</v>
          </cell>
          <cell r="C915">
            <v>69</v>
          </cell>
          <cell r="D915">
            <v>36</v>
          </cell>
          <cell r="E915">
            <v>33</v>
          </cell>
        </row>
        <row r="916">
          <cell r="A916"/>
          <cell r="B916">
            <v>14</v>
          </cell>
          <cell r="C916">
            <v>69</v>
          </cell>
          <cell r="D916">
            <v>36</v>
          </cell>
          <cell r="E916">
            <v>33</v>
          </cell>
        </row>
        <row r="917">
          <cell r="A917"/>
          <cell r="B917">
            <v>15</v>
          </cell>
          <cell r="C917">
            <v>70</v>
          </cell>
          <cell r="D917">
            <v>37</v>
          </cell>
          <cell r="E917">
            <v>33</v>
          </cell>
        </row>
        <row r="918">
          <cell r="A918"/>
          <cell r="B918">
            <v>16</v>
          </cell>
          <cell r="C918">
            <v>71</v>
          </cell>
          <cell r="D918">
            <v>37</v>
          </cell>
          <cell r="E918">
            <v>34</v>
          </cell>
        </row>
        <row r="919">
          <cell r="A919"/>
          <cell r="B919">
            <v>17</v>
          </cell>
          <cell r="C919">
            <v>69</v>
          </cell>
          <cell r="D919">
            <v>38</v>
          </cell>
          <cell r="E919">
            <v>31</v>
          </cell>
        </row>
        <row r="920">
          <cell r="A920" t="str">
            <v>Caramanta</v>
          </cell>
          <cell r="B920">
            <v>18</v>
          </cell>
          <cell r="C920">
            <v>67</v>
          </cell>
          <cell r="D920">
            <v>35</v>
          </cell>
          <cell r="E920">
            <v>32</v>
          </cell>
        </row>
        <row r="921">
          <cell r="A921"/>
          <cell r="B921">
            <v>19</v>
          </cell>
          <cell r="C921">
            <v>64</v>
          </cell>
          <cell r="D921">
            <v>34</v>
          </cell>
          <cell r="E921">
            <v>30</v>
          </cell>
        </row>
        <row r="922">
          <cell r="A922"/>
          <cell r="B922">
            <v>20</v>
          </cell>
          <cell r="C922">
            <v>63</v>
          </cell>
          <cell r="D922">
            <v>33</v>
          </cell>
          <cell r="E922">
            <v>30</v>
          </cell>
        </row>
        <row r="923">
          <cell r="A923"/>
          <cell r="B923">
            <v>21</v>
          </cell>
          <cell r="C923">
            <v>61</v>
          </cell>
          <cell r="D923">
            <v>31</v>
          </cell>
          <cell r="E923">
            <v>30</v>
          </cell>
        </row>
        <row r="924">
          <cell r="A924"/>
          <cell r="B924">
            <v>22</v>
          </cell>
          <cell r="C924">
            <v>59</v>
          </cell>
          <cell r="D924">
            <v>29</v>
          </cell>
          <cell r="E924">
            <v>30</v>
          </cell>
        </row>
        <row r="925">
          <cell r="A925"/>
          <cell r="B925">
            <v>23</v>
          </cell>
          <cell r="C925">
            <v>59</v>
          </cell>
          <cell r="D925">
            <v>29</v>
          </cell>
          <cell r="E925">
            <v>30</v>
          </cell>
        </row>
        <row r="926">
          <cell r="A926"/>
          <cell r="B926">
            <v>24</v>
          </cell>
          <cell r="C926">
            <v>59</v>
          </cell>
          <cell r="D926">
            <v>29</v>
          </cell>
          <cell r="E926">
            <v>30</v>
          </cell>
        </row>
        <row r="927">
          <cell r="A927"/>
          <cell r="B927">
            <v>25</v>
          </cell>
          <cell r="C927">
            <v>56</v>
          </cell>
          <cell r="D927">
            <v>27</v>
          </cell>
          <cell r="E927">
            <v>29</v>
          </cell>
        </row>
        <row r="928">
          <cell r="A928"/>
          <cell r="B928">
            <v>26</v>
          </cell>
          <cell r="C928">
            <v>56</v>
          </cell>
          <cell r="D928">
            <v>27</v>
          </cell>
          <cell r="E928">
            <v>29</v>
          </cell>
        </row>
        <row r="929">
          <cell r="A929"/>
          <cell r="B929">
            <v>27</v>
          </cell>
          <cell r="C929">
            <v>57</v>
          </cell>
          <cell r="D929">
            <v>28</v>
          </cell>
          <cell r="E929">
            <v>29</v>
          </cell>
        </row>
        <row r="930">
          <cell r="A930"/>
          <cell r="B930">
            <v>28</v>
          </cell>
          <cell r="C930">
            <v>56</v>
          </cell>
          <cell r="D930">
            <v>28</v>
          </cell>
          <cell r="E930">
            <v>28</v>
          </cell>
        </row>
        <row r="931">
          <cell r="A931" t="str">
            <v>05147</v>
          </cell>
          <cell r="B931" t="str">
            <v>Carepa</v>
          </cell>
          <cell r="C931"/>
          <cell r="D931"/>
          <cell r="E931"/>
        </row>
        <row r="932">
          <cell r="A932" t="str">
            <v>Carepa</v>
          </cell>
          <cell r="B932">
            <v>0</v>
          </cell>
          <cell r="C932">
            <v>969</v>
          </cell>
          <cell r="D932">
            <v>500</v>
          </cell>
          <cell r="E932">
            <v>469</v>
          </cell>
          <cell r="F932">
            <v>5843</v>
          </cell>
          <cell r="G932">
            <v>3006</v>
          </cell>
          <cell r="H932">
            <v>2837</v>
          </cell>
          <cell r="I932">
            <v>6090</v>
          </cell>
          <cell r="J932">
            <v>3103</v>
          </cell>
          <cell r="K932">
            <v>2987</v>
          </cell>
          <cell r="L932">
            <v>6271</v>
          </cell>
          <cell r="M932">
            <v>3228</v>
          </cell>
          <cell r="N932">
            <v>3043</v>
          </cell>
          <cell r="O932">
            <v>10315</v>
          </cell>
          <cell r="P932">
            <v>5276</v>
          </cell>
          <cell r="Q932">
            <v>5039</v>
          </cell>
        </row>
        <row r="933">
          <cell r="A933"/>
          <cell r="B933">
            <v>1</v>
          </cell>
          <cell r="C933">
            <v>965</v>
          </cell>
          <cell r="D933">
            <v>497</v>
          </cell>
          <cell r="E933">
            <v>468</v>
          </cell>
          <cell r="F933"/>
          <cell r="G933"/>
          <cell r="H933"/>
          <cell r="I933"/>
          <cell r="J933"/>
          <cell r="K933"/>
          <cell r="L933"/>
          <cell r="M933"/>
          <cell r="N933"/>
          <cell r="O933"/>
          <cell r="P933"/>
          <cell r="Q933"/>
        </row>
        <row r="934">
          <cell r="A934"/>
          <cell r="B934">
            <v>2</v>
          </cell>
          <cell r="C934">
            <v>969</v>
          </cell>
          <cell r="D934">
            <v>500</v>
          </cell>
          <cell r="E934">
            <v>469</v>
          </cell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</row>
        <row r="935">
          <cell r="A935"/>
          <cell r="B935">
            <v>3</v>
          </cell>
          <cell r="C935">
            <v>973</v>
          </cell>
          <cell r="D935">
            <v>500</v>
          </cell>
          <cell r="E935">
            <v>473</v>
          </cell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</row>
        <row r="936">
          <cell r="A936"/>
          <cell r="B936">
            <v>4</v>
          </cell>
          <cell r="C936">
            <v>980</v>
          </cell>
          <cell r="D936">
            <v>503</v>
          </cell>
          <cell r="E936">
            <v>477</v>
          </cell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</row>
        <row r="937">
          <cell r="A937"/>
          <cell r="B937">
            <v>5</v>
          </cell>
          <cell r="C937">
            <v>987</v>
          </cell>
          <cell r="D937">
            <v>506</v>
          </cell>
          <cell r="E937">
            <v>481</v>
          </cell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</row>
        <row r="938">
          <cell r="A938" t="str">
            <v>Carepa</v>
          </cell>
          <cell r="B938">
            <v>6</v>
          </cell>
          <cell r="C938">
            <v>994</v>
          </cell>
          <cell r="D938">
            <v>508</v>
          </cell>
          <cell r="E938">
            <v>486</v>
          </cell>
          <cell r="O938"/>
          <cell r="P938"/>
          <cell r="Q938"/>
        </row>
        <row r="939">
          <cell r="A939"/>
          <cell r="B939">
            <v>7</v>
          </cell>
          <cell r="C939">
            <v>1003</v>
          </cell>
          <cell r="D939">
            <v>512</v>
          </cell>
          <cell r="E939">
            <v>491</v>
          </cell>
          <cell r="O939"/>
          <cell r="P939"/>
          <cell r="Q939"/>
        </row>
        <row r="940">
          <cell r="A940"/>
          <cell r="B940">
            <v>8</v>
          </cell>
          <cell r="C940">
            <v>1012</v>
          </cell>
          <cell r="D940">
            <v>515</v>
          </cell>
          <cell r="E940">
            <v>497</v>
          </cell>
          <cell r="O940"/>
          <cell r="P940"/>
          <cell r="Q940"/>
        </row>
        <row r="941">
          <cell r="A941"/>
          <cell r="B941">
            <v>9</v>
          </cell>
          <cell r="C941">
            <v>1021</v>
          </cell>
          <cell r="D941">
            <v>520</v>
          </cell>
          <cell r="E941">
            <v>501</v>
          </cell>
          <cell r="O941"/>
          <cell r="P941"/>
          <cell r="Q941"/>
        </row>
        <row r="942">
          <cell r="A942"/>
          <cell r="B942">
            <v>10</v>
          </cell>
          <cell r="C942">
            <v>1026</v>
          </cell>
          <cell r="D942">
            <v>522</v>
          </cell>
          <cell r="E942">
            <v>504</v>
          </cell>
          <cell r="O942"/>
          <cell r="P942"/>
          <cell r="Q942"/>
        </row>
        <row r="943">
          <cell r="A943"/>
          <cell r="B943">
            <v>11</v>
          </cell>
          <cell r="C943">
            <v>1034</v>
          </cell>
          <cell r="D943">
            <v>526</v>
          </cell>
          <cell r="E943">
            <v>508</v>
          </cell>
        </row>
        <row r="944">
          <cell r="A944" t="str">
            <v>Carepa</v>
          </cell>
          <cell r="B944">
            <v>12</v>
          </cell>
          <cell r="C944">
            <v>1040</v>
          </cell>
          <cell r="D944">
            <v>530</v>
          </cell>
          <cell r="E944">
            <v>510</v>
          </cell>
        </row>
        <row r="945">
          <cell r="A945"/>
          <cell r="B945">
            <v>13</v>
          </cell>
          <cell r="C945">
            <v>1044</v>
          </cell>
          <cell r="D945">
            <v>533</v>
          </cell>
          <cell r="E945">
            <v>511</v>
          </cell>
        </row>
        <row r="946">
          <cell r="A946"/>
          <cell r="B946">
            <v>14</v>
          </cell>
          <cell r="C946">
            <v>1048</v>
          </cell>
          <cell r="D946">
            <v>537</v>
          </cell>
          <cell r="E946">
            <v>511</v>
          </cell>
        </row>
        <row r="947">
          <cell r="A947"/>
          <cell r="B947">
            <v>15</v>
          </cell>
          <cell r="C947">
            <v>1048</v>
          </cell>
          <cell r="D947">
            <v>540</v>
          </cell>
          <cell r="E947">
            <v>508</v>
          </cell>
        </row>
        <row r="948">
          <cell r="A948"/>
          <cell r="B948">
            <v>16</v>
          </cell>
          <cell r="C948">
            <v>1047</v>
          </cell>
          <cell r="D948">
            <v>543</v>
          </cell>
          <cell r="E948">
            <v>504</v>
          </cell>
        </row>
        <row r="949">
          <cell r="A949"/>
          <cell r="B949">
            <v>17</v>
          </cell>
          <cell r="C949">
            <v>1044</v>
          </cell>
          <cell r="D949">
            <v>545</v>
          </cell>
          <cell r="E949">
            <v>499</v>
          </cell>
        </row>
        <row r="950">
          <cell r="A950" t="str">
            <v>Carepa</v>
          </cell>
          <cell r="B950">
            <v>18</v>
          </cell>
          <cell r="C950">
            <v>1034</v>
          </cell>
          <cell r="D950">
            <v>545</v>
          </cell>
          <cell r="E950">
            <v>489</v>
          </cell>
        </row>
        <row r="951">
          <cell r="A951"/>
          <cell r="B951">
            <v>19</v>
          </cell>
          <cell r="C951">
            <v>1017</v>
          </cell>
          <cell r="D951">
            <v>536</v>
          </cell>
          <cell r="E951">
            <v>481</v>
          </cell>
        </row>
        <row r="952">
          <cell r="A952"/>
          <cell r="B952">
            <v>20</v>
          </cell>
          <cell r="C952">
            <v>1002</v>
          </cell>
          <cell r="D952">
            <v>528</v>
          </cell>
          <cell r="E952">
            <v>474</v>
          </cell>
        </row>
        <row r="953">
          <cell r="A953"/>
          <cell r="B953">
            <v>21</v>
          </cell>
          <cell r="C953">
            <v>974</v>
          </cell>
          <cell r="D953">
            <v>510</v>
          </cell>
          <cell r="E953">
            <v>464</v>
          </cell>
        </row>
        <row r="954">
          <cell r="A954"/>
          <cell r="B954">
            <v>22</v>
          </cell>
          <cell r="C954">
            <v>953</v>
          </cell>
          <cell r="D954">
            <v>494</v>
          </cell>
          <cell r="E954">
            <v>459</v>
          </cell>
        </row>
        <row r="955">
          <cell r="A955"/>
          <cell r="B955">
            <v>23</v>
          </cell>
          <cell r="C955">
            <v>933</v>
          </cell>
          <cell r="D955">
            <v>479</v>
          </cell>
          <cell r="E955">
            <v>454</v>
          </cell>
        </row>
        <row r="956">
          <cell r="A956"/>
          <cell r="B956">
            <v>24</v>
          </cell>
          <cell r="C956">
            <v>914</v>
          </cell>
          <cell r="D956">
            <v>464</v>
          </cell>
          <cell r="E956">
            <v>450</v>
          </cell>
        </row>
        <row r="957">
          <cell r="A957"/>
          <cell r="B957">
            <v>25</v>
          </cell>
          <cell r="C957">
            <v>896</v>
          </cell>
          <cell r="D957">
            <v>450</v>
          </cell>
          <cell r="E957">
            <v>446</v>
          </cell>
        </row>
        <row r="958">
          <cell r="A958"/>
          <cell r="B958">
            <v>26</v>
          </cell>
          <cell r="C958">
            <v>878</v>
          </cell>
          <cell r="D958">
            <v>435</v>
          </cell>
          <cell r="E958">
            <v>443</v>
          </cell>
        </row>
        <row r="959">
          <cell r="A959"/>
          <cell r="B959">
            <v>27</v>
          </cell>
          <cell r="C959">
            <v>864</v>
          </cell>
          <cell r="D959">
            <v>423</v>
          </cell>
          <cell r="E959">
            <v>441</v>
          </cell>
        </row>
        <row r="960">
          <cell r="A960"/>
          <cell r="B960">
            <v>28</v>
          </cell>
          <cell r="C960">
            <v>850</v>
          </cell>
          <cell r="D960">
            <v>412</v>
          </cell>
          <cell r="E960">
            <v>438</v>
          </cell>
        </row>
        <row r="961">
          <cell r="A961" t="str">
            <v>05148</v>
          </cell>
          <cell r="B961" t="str">
            <v>El Carmen de Viboral</v>
          </cell>
          <cell r="C961"/>
          <cell r="D961"/>
          <cell r="E961"/>
        </row>
        <row r="962">
          <cell r="A962" t="str">
            <v>El Carmen de Viboral</v>
          </cell>
          <cell r="B962">
            <v>0</v>
          </cell>
          <cell r="C962">
            <v>1003</v>
          </cell>
          <cell r="D962">
            <v>516</v>
          </cell>
          <cell r="E962">
            <v>487</v>
          </cell>
          <cell r="F962">
            <v>5951</v>
          </cell>
          <cell r="G962">
            <v>3051</v>
          </cell>
          <cell r="H962">
            <v>2900</v>
          </cell>
          <cell r="I962">
            <v>5666</v>
          </cell>
          <cell r="J962">
            <v>2865</v>
          </cell>
          <cell r="K962">
            <v>2801</v>
          </cell>
          <cell r="L962">
            <v>5758</v>
          </cell>
          <cell r="M962">
            <v>2874</v>
          </cell>
          <cell r="N962">
            <v>2884</v>
          </cell>
          <cell r="O962">
            <v>11769</v>
          </cell>
          <cell r="P962">
            <v>5920</v>
          </cell>
          <cell r="Q962">
            <v>5849</v>
          </cell>
        </row>
        <row r="963">
          <cell r="A963"/>
          <cell r="B963">
            <v>1</v>
          </cell>
          <cell r="C963">
            <v>1002</v>
          </cell>
          <cell r="D963">
            <v>514</v>
          </cell>
          <cell r="E963">
            <v>488</v>
          </cell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</row>
        <row r="964">
          <cell r="A964"/>
          <cell r="B964">
            <v>2</v>
          </cell>
          <cell r="C964">
            <v>1000</v>
          </cell>
          <cell r="D964">
            <v>513</v>
          </cell>
          <cell r="E964">
            <v>487</v>
          </cell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</row>
        <row r="965">
          <cell r="A965"/>
          <cell r="B965">
            <v>3</v>
          </cell>
          <cell r="C965">
            <v>992</v>
          </cell>
          <cell r="D965">
            <v>509</v>
          </cell>
          <cell r="E965">
            <v>483</v>
          </cell>
          <cell r="F965"/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/>
        </row>
        <row r="966">
          <cell r="A966"/>
          <cell r="B966">
            <v>4</v>
          </cell>
          <cell r="C966">
            <v>982</v>
          </cell>
          <cell r="D966">
            <v>503</v>
          </cell>
          <cell r="E966">
            <v>479</v>
          </cell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</row>
        <row r="967">
          <cell r="A967"/>
          <cell r="B967">
            <v>5</v>
          </cell>
          <cell r="C967">
            <v>972</v>
          </cell>
          <cell r="D967">
            <v>496</v>
          </cell>
          <cell r="E967">
            <v>476</v>
          </cell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</row>
        <row r="968">
          <cell r="A968" t="str">
            <v>El Carmen de Viboral</v>
          </cell>
          <cell r="B968">
            <v>6</v>
          </cell>
          <cell r="C968">
            <v>964</v>
          </cell>
          <cell r="D968">
            <v>491</v>
          </cell>
          <cell r="E968">
            <v>473</v>
          </cell>
          <cell r="O968"/>
          <cell r="P968"/>
          <cell r="Q968"/>
        </row>
        <row r="969">
          <cell r="A969"/>
          <cell r="B969">
            <v>7</v>
          </cell>
          <cell r="C969">
            <v>953</v>
          </cell>
          <cell r="D969">
            <v>484</v>
          </cell>
          <cell r="E969">
            <v>469</v>
          </cell>
          <cell r="O969"/>
          <cell r="P969"/>
          <cell r="Q969"/>
        </row>
        <row r="970">
          <cell r="A970"/>
          <cell r="B970">
            <v>8</v>
          </cell>
          <cell r="C970">
            <v>944</v>
          </cell>
          <cell r="D970">
            <v>478</v>
          </cell>
          <cell r="E970">
            <v>466</v>
          </cell>
          <cell r="O970"/>
          <cell r="P970"/>
          <cell r="Q970"/>
        </row>
        <row r="971">
          <cell r="A971"/>
          <cell r="B971">
            <v>9</v>
          </cell>
          <cell r="C971">
            <v>937</v>
          </cell>
          <cell r="D971">
            <v>473</v>
          </cell>
          <cell r="E971">
            <v>464</v>
          </cell>
          <cell r="O971"/>
          <cell r="P971"/>
          <cell r="Q971"/>
        </row>
        <row r="972">
          <cell r="A972"/>
          <cell r="B972">
            <v>10</v>
          </cell>
          <cell r="C972">
            <v>935</v>
          </cell>
          <cell r="D972">
            <v>471</v>
          </cell>
          <cell r="E972">
            <v>464</v>
          </cell>
          <cell r="O972"/>
          <cell r="P972"/>
          <cell r="Q972"/>
        </row>
        <row r="973">
          <cell r="A973"/>
          <cell r="B973">
            <v>11</v>
          </cell>
          <cell r="C973">
            <v>933</v>
          </cell>
          <cell r="D973">
            <v>468</v>
          </cell>
          <cell r="E973">
            <v>465</v>
          </cell>
        </row>
        <row r="974">
          <cell r="A974" t="str">
            <v>El Carmen de Viboral</v>
          </cell>
          <cell r="B974">
            <v>12</v>
          </cell>
          <cell r="C974">
            <v>935</v>
          </cell>
          <cell r="D974">
            <v>468</v>
          </cell>
          <cell r="E974">
            <v>467</v>
          </cell>
        </row>
        <row r="975">
          <cell r="A975"/>
          <cell r="B975">
            <v>13</v>
          </cell>
          <cell r="C975">
            <v>939</v>
          </cell>
          <cell r="D975">
            <v>470</v>
          </cell>
          <cell r="E975">
            <v>469</v>
          </cell>
        </row>
        <row r="976">
          <cell r="A976"/>
          <cell r="B976">
            <v>14</v>
          </cell>
          <cell r="C976">
            <v>950</v>
          </cell>
          <cell r="D976">
            <v>474</v>
          </cell>
          <cell r="E976">
            <v>476</v>
          </cell>
        </row>
        <row r="977">
          <cell r="A977"/>
          <cell r="B977">
            <v>15</v>
          </cell>
          <cell r="C977">
            <v>961</v>
          </cell>
          <cell r="D977">
            <v>479</v>
          </cell>
          <cell r="E977">
            <v>482</v>
          </cell>
        </row>
        <row r="978">
          <cell r="A978"/>
          <cell r="B978">
            <v>16</v>
          </cell>
          <cell r="C978">
            <v>976</v>
          </cell>
          <cell r="D978">
            <v>487</v>
          </cell>
          <cell r="E978">
            <v>489</v>
          </cell>
        </row>
        <row r="979">
          <cell r="A979"/>
          <cell r="B979">
            <v>17</v>
          </cell>
          <cell r="C979">
            <v>997</v>
          </cell>
          <cell r="D979">
            <v>496</v>
          </cell>
          <cell r="E979">
            <v>501</v>
          </cell>
        </row>
        <row r="980">
          <cell r="A980" t="str">
            <v>El Carmen de Viboral</v>
          </cell>
          <cell r="B980">
            <v>18</v>
          </cell>
          <cell r="C980">
            <v>1019</v>
          </cell>
          <cell r="D980">
            <v>507</v>
          </cell>
          <cell r="E980">
            <v>512</v>
          </cell>
        </row>
        <row r="981">
          <cell r="A981"/>
          <cell r="B981">
            <v>19</v>
          </cell>
          <cell r="C981">
            <v>1044</v>
          </cell>
          <cell r="D981">
            <v>520</v>
          </cell>
          <cell r="E981">
            <v>524</v>
          </cell>
        </row>
        <row r="982">
          <cell r="A982"/>
          <cell r="B982">
            <v>20</v>
          </cell>
          <cell r="C982">
            <v>1067</v>
          </cell>
          <cell r="D982">
            <v>533</v>
          </cell>
          <cell r="E982">
            <v>534</v>
          </cell>
        </row>
        <row r="983">
          <cell r="A983"/>
          <cell r="B983">
            <v>21</v>
          </cell>
          <cell r="C983">
            <v>1082</v>
          </cell>
          <cell r="D983">
            <v>541</v>
          </cell>
          <cell r="E983">
            <v>541</v>
          </cell>
        </row>
        <row r="984">
          <cell r="A984"/>
          <cell r="B984">
            <v>22</v>
          </cell>
          <cell r="C984">
            <v>1087</v>
          </cell>
          <cell r="D984">
            <v>545</v>
          </cell>
          <cell r="E984">
            <v>542</v>
          </cell>
        </row>
        <row r="985">
          <cell r="A985"/>
          <cell r="B985">
            <v>23</v>
          </cell>
          <cell r="C985">
            <v>1093</v>
          </cell>
          <cell r="D985">
            <v>551</v>
          </cell>
          <cell r="E985">
            <v>542</v>
          </cell>
        </row>
        <row r="986">
          <cell r="A986"/>
          <cell r="B986">
            <v>24</v>
          </cell>
          <cell r="C986">
            <v>1094</v>
          </cell>
          <cell r="D986">
            <v>554</v>
          </cell>
          <cell r="E986">
            <v>540</v>
          </cell>
        </row>
        <row r="987">
          <cell r="A987"/>
          <cell r="B987">
            <v>25</v>
          </cell>
          <cell r="C987">
            <v>1090</v>
          </cell>
          <cell r="D987">
            <v>553</v>
          </cell>
          <cell r="E987">
            <v>537</v>
          </cell>
        </row>
        <row r="988">
          <cell r="A988"/>
          <cell r="B988">
            <v>26</v>
          </cell>
          <cell r="C988">
            <v>1079</v>
          </cell>
          <cell r="D988">
            <v>547</v>
          </cell>
          <cell r="E988">
            <v>532</v>
          </cell>
        </row>
        <row r="989">
          <cell r="A989"/>
          <cell r="B989">
            <v>27</v>
          </cell>
          <cell r="C989">
            <v>1068</v>
          </cell>
          <cell r="D989">
            <v>541</v>
          </cell>
          <cell r="E989">
            <v>527</v>
          </cell>
        </row>
        <row r="990">
          <cell r="A990"/>
          <cell r="B990">
            <v>28</v>
          </cell>
          <cell r="C990">
            <v>1046</v>
          </cell>
          <cell r="D990">
            <v>528</v>
          </cell>
          <cell r="E990">
            <v>518</v>
          </cell>
        </row>
        <row r="991">
          <cell r="A991" t="str">
            <v>05150</v>
          </cell>
          <cell r="B991" t="str">
            <v>Carolina</v>
          </cell>
          <cell r="C991"/>
          <cell r="D991"/>
          <cell r="E991"/>
        </row>
        <row r="992">
          <cell r="A992" t="str">
            <v>Carolina</v>
          </cell>
          <cell r="B992">
            <v>0</v>
          </cell>
          <cell r="C992">
            <v>35</v>
          </cell>
          <cell r="D992">
            <v>19</v>
          </cell>
          <cell r="E992">
            <v>16</v>
          </cell>
          <cell r="F992">
            <v>217</v>
          </cell>
          <cell r="G992">
            <v>118</v>
          </cell>
          <cell r="H992">
            <v>99</v>
          </cell>
          <cell r="I992">
            <v>269</v>
          </cell>
          <cell r="J992">
            <v>140</v>
          </cell>
          <cell r="K992">
            <v>129</v>
          </cell>
          <cell r="L992">
            <v>331</v>
          </cell>
          <cell r="M992">
            <v>168</v>
          </cell>
          <cell r="N992">
            <v>163</v>
          </cell>
          <cell r="O992">
            <v>594</v>
          </cell>
          <cell r="P992">
            <v>318</v>
          </cell>
          <cell r="Q992">
            <v>276</v>
          </cell>
        </row>
        <row r="993">
          <cell r="A993"/>
          <cell r="B993">
            <v>1</v>
          </cell>
          <cell r="C993">
            <v>36</v>
          </cell>
          <cell r="D993">
            <v>20</v>
          </cell>
          <cell r="E993">
            <v>16</v>
          </cell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</row>
        <row r="994">
          <cell r="A994"/>
          <cell r="B994">
            <v>2</v>
          </cell>
          <cell r="C994">
            <v>35</v>
          </cell>
          <cell r="D994">
            <v>19</v>
          </cell>
          <cell r="E994">
            <v>16</v>
          </cell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</row>
        <row r="995">
          <cell r="A995"/>
          <cell r="B995">
            <v>3</v>
          </cell>
          <cell r="C995">
            <v>36</v>
          </cell>
          <cell r="D995">
            <v>19</v>
          </cell>
          <cell r="E995">
            <v>17</v>
          </cell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</row>
        <row r="996">
          <cell r="A996"/>
          <cell r="B996">
            <v>4</v>
          </cell>
          <cell r="C996">
            <v>38</v>
          </cell>
          <cell r="D996">
            <v>21</v>
          </cell>
          <cell r="E996">
            <v>17</v>
          </cell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</row>
        <row r="997">
          <cell r="A997"/>
          <cell r="B997">
            <v>5</v>
          </cell>
          <cell r="C997">
            <v>37</v>
          </cell>
          <cell r="D997">
            <v>20</v>
          </cell>
          <cell r="E997">
            <v>17</v>
          </cell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</row>
        <row r="998">
          <cell r="A998" t="str">
            <v>Carolina</v>
          </cell>
          <cell r="B998">
            <v>6</v>
          </cell>
          <cell r="C998">
            <v>41</v>
          </cell>
          <cell r="D998">
            <v>21</v>
          </cell>
          <cell r="E998">
            <v>20</v>
          </cell>
          <cell r="O998"/>
          <cell r="P998"/>
          <cell r="Q998"/>
        </row>
        <row r="999">
          <cell r="A999"/>
          <cell r="B999">
            <v>7</v>
          </cell>
          <cell r="C999">
            <v>41</v>
          </cell>
          <cell r="D999">
            <v>22</v>
          </cell>
          <cell r="E999">
            <v>19</v>
          </cell>
          <cell r="O999"/>
          <cell r="P999"/>
          <cell r="Q999"/>
        </row>
        <row r="1000">
          <cell r="A1000"/>
          <cell r="B1000">
            <v>8</v>
          </cell>
          <cell r="C1000">
            <v>45</v>
          </cell>
          <cell r="D1000">
            <v>23</v>
          </cell>
          <cell r="E1000">
            <v>22</v>
          </cell>
          <cell r="O1000"/>
          <cell r="P1000"/>
          <cell r="Q1000"/>
        </row>
        <row r="1001">
          <cell r="A1001"/>
          <cell r="B1001">
            <v>9</v>
          </cell>
          <cell r="C1001">
            <v>45</v>
          </cell>
          <cell r="D1001">
            <v>24</v>
          </cell>
          <cell r="E1001">
            <v>21</v>
          </cell>
          <cell r="O1001"/>
          <cell r="P1001"/>
          <cell r="Q1001"/>
        </row>
        <row r="1002">
          <cell r="A1002"/>
          <cell r="B1002">
            <v>10</v>
          </cell>
          <cell r="C1002">
            <v>48</v>
          </cell>
          <cell r="D1002">
            <v>25</v>
          </cell>
          <cell r="E1002">
            <v>23</v>
          </cell>
          <cell r="O1002"/>
          <cell r="P1002"/>
          <cell r="Q1002"/>
        </row>
        <row r="1003">
          <cell r="A1003"/>
          <cell r="B1003">
            <v>11</v>
          </cell>
          <cell r="C1003">
            <v>49</v>
          </cell>
          <cell r="D1003">
            <v>25</v>
          </cell>
          <cell r="E1003">
            <v>24</v>
          </cell>
        </row>
        <row r="1004">
          <cell r="A1004" t="str">
            <v>Carolina</v>
          </cell>
          <cell r="B1004">
            <v>12</v>
          </cell>
          <cell r="C1004">
            <v>50</v>
          </cell>
          <cell r="D1004">
            <v>26</v>
          </cell>
          <cell r="E1004">
            <v>24</v>
          </cell>
        </row>
        <row r="1005">
          <cell r="A1005"/>
          <cell r="B1005">
            <v>13</v>
          </cell>
          <cell r="C1005">
            <v>54</v>
          </cell>
          <cell r="D1005">
            <v>27</v>
          </cell>
          <cell r="E1005">
            <v>27</v>
          </cell>
        </row>
        <row r="1006">
          <cell r="A1006"/>
          <cell r="B1006">
            <v>14</v>
          </cell>
          <cell r="C1006">
            <v>55</v>
          </cell>
          <cell r="D1006">
            <v>28</v>
          </cell>
          <cell r="E1006">
            <v>27</v>
          </cell>
        </row>
        <row r="1007">
          <cell r="A1007"/>
          <cell r="B1007">
            <v>15</v>
          </cell>
          <cell r="C1007">
            <v>56</v>
          </cell>
          <cell r="D1007">
            <v>29</v>
          </cell>
          <cell r="E1007">
            <v>27</v>
          </cell>
        </row>
        <row r="1008">
          <cell r="A1008"/>
          <cell r="B1008">
            <v>16</v>
          </cell>
          <cell r="C1008">
            <v>57</v>
          </cell>
          <cell r="D1008">
            <v>28</v>
          </cell>
          <cell r="E1008">
            <v>29</v>
          </cell>
        </row>
        <row r="1009">
          <cell r="A1009"/>
          <cell r="B1009">
            <v>17</v>
          </cell>
          <cell r="C1009">
            <v>59</v>
          </cell>
          <cell r="D1009">
            <v>30</v>
          </cell>
          <cell r="E1009">
            <v>29</v>
          </cell>
        </row>
        <row r="1010">
          <cell r="A1010" t="str">
            <v>Carolina</v>
          </cell>
          <cell r="B1010">
            <v>18</v>
          </cell>
          <cell r="C1010">
            <v>60</v>
          </cell>
          <cell r="D1010">
            <v>30</v>
          </cell>
          <cell r="E1010">
            <v>30</v>
          </cell>
        </row>
        <row r="1011">
          <cell r="A1011"/>
          <cell r="B1011">
            <v>19</v>
          </cell>
          <cell r="C1011">
            <v>55</v>
          </cell>
          <cell r="D1011">
            <v>28</v>
          </cell>
          <cell r="E1011">
            <v>27</v>
          </cell>
        </row>
        <row r="1012">
          <cell r="A1012"/>
          <cell r="B1012">
            <v>20</v>
          </cell>
          <cell r="C1012">
            <v>53</v>
          </cell>
          <cell r="D1012">
            <v>27</v>
          </cell>
          <cell r="E1012">
            <v>26</v>
          </cell>
        </row>
        <row r="1013">
          <cell r="A1013"/>
          <cell r="B1013">
            <v>21</v>
          </cell>
          <cell r="C1013">
            <v>55</v>
          </cell>
          <cell r="D1013">
            <v>29</v>
          </cell>
          <cell r="E1013">
            <v>26</v>
          </cell>
        </row>
        <row r="1014">
          <cell r="A1014"/>
          <cell r="B1014">
            <v>22</v>
          </cell>
          <cell r="C1014">
            <v>52</v>
          </cell>
          <cell r="D1014">
            <v>27</v>
          </cell>
          <cell r="E1014">
            <v>25</v>
          </cell>
        </row>
        <row r="1015">
          <cell r="A1015"/>
          <cell r="B1015">
            <v>23</v>
          </cell>
          <cell r="C1015">
            <v>55</v>
          </cell>
          <cell r="D1015">
            <v>29</v>
          </cell>
          <cell r="E1015">
            <v>26</v>
          </cell>
        </row>
        <row r="1016">
          <cell r="A1016"/>
          <cell r="B1016">
            <v>24</v>
          </cell>
          <cell r="C1016">
            <v>53</v>
          </cell>
          <cell r="D1016">
            <v>29</v>
          </cell>
          <cell r="E1016">
            <v>24</v>
          </cell>
        </row>
        <row r="1017">
          <cell r="A1017"/>
          <cell r="B1017">
            <v>25</v>
          </cell>
          <cell r="C1017">
            <v>52</v>
          </cell>
          <cell r="D1017">
            <v>30</v>
          </cell>
          <cell r="E1017">
            <v>22</v>
          </cell>
        </row>
        <row r="1018">
          <cell r="A1018"/>
          <cell r="B1018">
            <v>26</v>
          </cell>
          <cell r="C1018">
            <v>53</v>
          </cell>
          <cell r="D1018">
            <v>29</v>
          </cell>
          <cell r="E1018">
            <v>24</v>
          </cell>
        </row>
        <row r="1019">
          <cell r="A1019"/>
          <cell r="B1019">
            <v>27</v>
          </cell>
          <cell r="C1019">
            <v>52</v>
          </cell>
          <cell r="D1019">
            <v>30</v>
          </cell>
          <cell r="E1019">
            <v>22</v>
          </cell>
        </row>
        <row r="1020">
          <cell r="A1020"/>
          <cell r="B1020">
            <v>28</v>
          </cell>
          <cell r="C1020">
            <v>54</v>
          </cell>
          <cell r="D1020">
            <v>30</v>
          </cell>
          <cell r="E1020">
            <v>24</v>
          </cell>
        </row>
        <row r="1021">
          <cell r="A1021" t="str">
            <v>05154</v>
          </cell>
          <cell r="B1021" t="str">
            <v>Caucasia</v>
          </cell>
          <cell r="C1021"/>
          <cell r="D1021"/>
          <cell r="E1021"/>
        </row>
        <row r="1022">
          <cell r="A1022" t="str">
            <v>Caucasia</v>
          </cell>
          <cell r="B1022">
            <v>0</v>
          </cell>
          <cell r="C1022">
            <v>1880</v>
          </cell>
          <cell r="D1022">
            <v>963</v>
          </cell>
          <cell r="E1022">
            <v>917</v>
          </cell>
          <cell r="F1022">
            <v>11330</v>
          </cell>
          <cell r="G1022">
            <v>5796</v>
          </cell>
          <cell r="H1022">
            <v>5534</v>
          </cell>
          <cell r="I1022">
            <v>11287</v>
          </cell>
          <cell r="J1022">
            <v>5732</v>
          </cell>
          <cell r="K1022">
            <v>5555</v>
          </cell>
          <cell r="L1022">
            <v>10843</v>
          </cell>
          <cell r="M1022">
            <v>5422</v>
          </cell>
          <cell r="N1022">
            <v>5421</v>
          </cell>
          <cell r="O1022">
            <v>17463</v>
          </cell>
          <cell r="P1022">
            <v>8416</v>
          </cell>
          <cell r="Q1022">
            <v>9047</v>
          </cell>
        </row>
        <row r="1023">
          <cell r="A1023"/>
          <cell r="B1023">
            <v>1</v>
          </cell>
          <cell r="C1023">
            <v>1880</v>
          </cell>
          <cell r="D1023">
            <v>962</v>
          </cell>
          <cell r="E1023">
            <v>918</v>
          </cell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</row>
        <row r="1024">
          <cell r="A1024"/>
          <cell r="B1024">
            <v>2</v>
          </cell>
          <cell r="C1024">
            <v>1888</v>
          </cell>
          <cell r="D1024">
            <v>967</v>
          </cell>
          <cell r="E1024">
            <v>921</v>
          </cell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</row>
        <row r="1025">
          <cell r="A1025"/>
          <cell r="B1025">
            <v>3</v>
          </cell>
          <cell r="C1025">
            <v>1891</v>
          </cell>
          <cell r="D1025">
            <v>967</v>
          </cell>
          <cell r="E1025">
            <v>924</v>
          </cell>
          <cell r="F1025"/>
          <cell r="G1025"/>
          <cell r="H1025"/>
          <cell r="I1025"/>
          <cell r="J1025"/>
          <cell r="K1025"/>
          <cell r="L1025"/>
          <cell r="M1025"/>
          <cell r="N1025"/>
          <cell r="O1025"/>
          <cell r="P1025"/>
          <cell r="Q1025"/>
        </row>
        <row r="1026">
          <cell r="A1026"/>
          <cell r="B1026">
            <v>4</v>
          </cell>
          <cell r="C1026">
            <v>1896</v>
          </cell>
          <cell r="D1026">
            <v>969</v>
          </cell>
          <cell r="E1026">
            <v>927</v>
          </cell>
          <cell r="F1026"/>
          <cell r="G1026"/>
          <cell r="H1026"/>
          <cell r="I1026"/>
          <cell r="J1026"/>
          <cell r="K1026"/>
          <cell r="L1026"/>
          <cell r="M1026"/>
          <cell r="N1026"/>
          <cell r="O1026"/>
          <cell r="P1026"/>
          <cell r="Q1026"/>
        </row>
        <row r="1027">
          <cell r="A1027"/>
          <cell r="B1027">
            <v>5</v>
          </cell>
          <cell r="C1027">
            <v>1895</v>
          </cell>
          <cell r="D1027">
            <v>968</v>
          </cell>
          <cell r="E1027">
            <v>927</v>
          </cell>
          <cell r="F1027"/>
          <cell r="G1027"/>
          <cell r="H1027"/>
          <cell r="I1027"/>
          <cell r="J1027"/>
          <cell r="K1027"/>
          <cell r="L1027"/>
          <cell r="M1027"/>
          <cell r="N1027"/>
          <cell r="O1027"/>
          <cell r="P1027"/>
          <cell r="Q1027"/>
        </row>
        <row r="1028">
          <cell r="A1028" t="str">
            <v>Caucasia</v>
          </cell>
          <cell r="B1028">
            <v>6</v>
          </cell>
          <cell r="C1028">
            <v>1894</v>
          </cell>
          <cell r="D1028">
            <v>966</v>
          </cell>
          <cell r="E1028">
            <v>928</v>
          </cell>
          <cell r="O1028"/>
          <cell r="P1028"/>
          <cell r="Q1028"/>
        </row>
        <row r="1029">
          <cell r="A1029"/>
          <cell r="B1029">
            <v>7</v>
          </cell>
          <cell r="C1029">
            <v>1890</v>
          </cell>
          <cell r="D1029">
            <v>963</v>
          </cell>
          <cell r="E1029">
            <v>927</v>
          </cell>
          <cell r="O1029"/>
          <cell r="P1029"/>
          <cell r="Q1029"/>
        </row>
        <row r="1030">
          <cell r="A1030"/>
          <cell r="B1030">
            <v>8</v>
          </cell>
          <cell r="C1030">
            <v>1886</v>
          </cell>
          <cell r="D1030">
            <v>959</v>
          </cell>
          <cell r="E1030">
            <v>927</v>
          </cell>
          <cell r="O1030"/>
          <cell r="P1030"/>
          <cell r="Q1030"/>
        </row>
        <row r="1031">
          <cell r="A1031"/>
          <cell r="B1031">
            <v>9</v>
          </cell>
          <cell r="C1031">
            <v>1881</v>
          </cell>
          <cell r="D1031">
            <v>954</v>
          </cell>
          <cell r="E1031">
            <v>927</v>
          </cell>
          <cell r="O1031"/>
          <cell r="P1031"/>
          <cell r="Q1031"/>
        </row>
        <row r="1032">
          <cell r="A1032"/>
          <cell r="B1032">
            <v>10</v>
          </cell>
          <cell r="C1032">
            <v>1872</v>
          </cell>
          <cell r="D1032">
            <v>949</v>
          </cell>
          <cell r="E1032">
            <v>923</v>
          </cell>
          <cell r="O1032"/>
          <cell r="P1032"/>
          <cell r="Q1032"/>
        </row>
        <row r="1033">
          <cell r="A1033"/>
          <cell r="B1033">
            <v>11</v>
          </cell>
          <cell r="C1033">
            <v>1864</v>
          </cell>
          <cell r="D1033">
            <v>941</v>
          </cell>
          <cell r="E1033">
            <v>923</v>
          </cell>
        </row>
        <row r="1034">
          <cell r="A1034" t="str">
            <v>Caucasia</v>
          </cell>
          <cell r="B1034">
            <v>12</v>
          </cell>
          <cell r="C1034">
            <v>1853</v>
          </cell>
          <cell r="D1034">
            <v>934</v>
          </cell>
          <cell r="E1034">
            <v>919</v>
          </cell>
        </row>
        <row r="1035">
          <cell r="A1035"/>
          <cell r="B1035">
            <v>13</v>
          </cell>
          <cell r="C1035">
            <v>1839</v>
          </cell>
          <cell r="D1035">
            <v>924</v>
          </cell>
          <cell r="E1035">
            <v>915</v>
          </cell>
        </row>
        <row r="1036">
          <cell r="A1036"/>
          <cell r="B1036">
            <v>14</v>
          </cell>
          <cell r="C1036">
            <v>1821</v>
          </cell>
          <cell r="D1036">
            <v>912</v>
          </cell>
          <cell r="E1036">
            <v>909</v>
          </cell>
        </row>
        <row r="1037">
          <cell r="A1037"/>
          <cell r="B1037">
            <v>15</v>
          </cell>
          <cell r="C1037">
            <v>1803</v>
          </cell>
          <cell r="D1037">
            <v>901</v>
          </cell>
          <cell r="E1037">
            <v>902</v>
          </cell>
        </row>
        <row r="1038">
          <cell r="A1038"/>
          <cell r="B1038">
            <v>16</v>
          </cell>
          <cell r="C1038">
            <v>1780</v>
          </cell>
          <cell r="D1038">
            <v>885</v>
          </cell>
          <cell r="E1038">
            <v>895</v>
          </cell>
        </row>
        <row r="1039">
          <cell r="A1039"/>
          <cell r="B1039">
            <v>17</v>
          </cell>
          <cell r="C1039">
            <v>1747</v>
          </cell>
          <cell r="D1039">
            <v>866</v>
          </cell>
          <cell r="E1039">
            <v>881</v>
          </cell>
        </row>
        <row r="1040">
          <cell r="A1040" t="str">
            <v>Caucasia</v>
          </cell>
          <cell r="B1040">
            <v>18</v>
          </cell>
          <cell r="C1040">
            <v>1712</v>
          </cell>
          <cell r="D1040">
            <v>844</v>
          </cell>
          <cell r="E1040">
            <v>868</v>
          </cell>
        </row>
        <row r="1041">
          <cell r="A1041"/>
          <cell r="B1041">
            <v>19</v>
          </cell>
          <cell r="C1041">
            <v>1677</v>
          </cell>
          <cell r="D1041">
            <v>822</v>
          </cell>
          <cell r="E1041">
            <v>855</v>
          </cell>
        </row>
        <row r="1042">
          <cell r="A1042"/>
          <cell r="B1042">
            <v>20</v>
          </cell>
          <cell r="C1042">
            <v>1653</v>
          </cell>
          <cell r="D1042">
            <v>808</v>
          </cell>
          <cell r="E1042">
            <v>845</v>
          </cell>
        </row>
        <row r="1043">
          <cell r="A1043"/>
          <cell r="B1043">
            <v>21</v>
          </cell>
          <cell r="C1043">
            <v>1629</v>
          </cell>
          <cell r="D1043">
            <v>791</v>
          </cell>
          <cell r="E1043">
            <v>838</v>
          </cell>
        </row>
        <row r="1044">
          <cell r="A1044"/>
          <cell r="B1044">
            <v>22</v>
          </cell>
          <cell r="C1044">
            <v>1607</v>
          </cell>
          <cell r="D1044">
            <v>775</v>
          </cell>
          <cell r="E1044">
            <v>832</v>
          </cell>
        </row>
        <row r="1045">
          <cell r="A1045"/>
          <cell r="B1045">
            <v>23</v>
          </cell>
          <cell r="C1045">
            <v>1583</v>
          </cell>
          <cell r="D1045">
            <v>759</v>
          </cell>
          <cell r="E1045">
            <v>824</v>
          </cell>
        </row>
        <row r="1046">
          <cell r="A1046"/>
          <cell r="B1046">
            <v>24</v>
          </cell>
          <cell r="C1046">
            <v>1557</v>
          </cell>
          <cell r="D1046">
            <v>745</v>
          </cell>
          <cell r="E1046">
            <v>812</v>
          </cell>
        </row>
        <row r="1047">
          <cell r="A1047"/>
          <cell r="B1047">
            <v>25</v>
          </cell>
          <cell r="C1047">
            <v>1537</v>
          </cell>
          <cell r="D1047">
            <v>733</v>
          </cell>
          <cell r="E1047">
            <v>804</v>
          </cell>
        </row>
        <row r="1048">
          <cell r="A1048"/>
          <cell r="B1048">
            <v>26</v>
          </cell>
          <cell r="C1048">
            <v>1516</v>
          </cell>
          <cell r="D1048">
            <v>720</v>
          </cell>
          <cell r="E1048">
            <v>796</v>
          </cell>
        </row>
        <row r="1049">
          <cell r="A1049"/>
          <cell r="B1049">
            <v>27</v>
          </cell>
          <cell r="C1049">
            <v>1503</v>
          </cell>
          <cell r="D1049">
            <v>714</v>
          </cell>
          <cell r="E1049">
            <v>789</v>
          </cell>
        </row>
        <row r="1050">
          <cell r="A1050"/>
          <cell r="B1050">
            <v>28</v>
          </cell>
          <cell r="C1050">
            <v>1489</v>
          </cell>
          <cell r="D1050">
            <v>705</v>
          </cell>
          <cell r="E1050">
            <v>784</v>
          </cell>
        </row>
        <row r="1051">
          <cell r="A1051" t="str">
            <v>05172</v>
          </cell>
          <cell r="B1051" t="str">
            <v>Chigorodo</v>
          </cell>
          <cell r="C1051"/>
          <cell r="D1051"/>
          <cell r="E1051"/>
        </row>
        <row r="1052">
          <cell r="A1052" t="str">
            <v>Chigorodo</v>
          </cell>
          <cell r="B1052">
            <v>0</v>
          </cell>
          <cell r="C1052">
            <v>1139</v>
          </cell>
          <cell r="D1052">
            <v>592</v>
          </cell>
          <cell r="E1052">
            <v>547</v>
          </cell>
          <cell r="F1052">
            <v>6903</v>
          </cell>
          <cell r="G1052">
            <v>3581</v>
          </cell>
          <cell r="H1052">
            <v>3322</v>
          </cell>
          <cell r="I1052">
            <v>7286</v>
          </cell>
          <cell r="J1052">
            <v>3740</v>
          </cell>
          <cell r="K1052">
            <v>3546</v>
          </cell>
          <cell r="L1052">
            <v>7392</v>
          </cell>
          <cell r="M1052">
            <v>3726</v>
          </cell>
          <cell r="N1052">
            <v>3666</v>
          </cell>
          <cell r="O1052">
            <v>11799</v>
          </cell>
          <cell r="P1052">
            <v>5699</v>
          </cell>
          <cell r="Q1052">
            <v>6100</v>
          </cell>
        </row>
        <row r="1053">
          <cell r="A1053"/>
          <cell r="B1053">
            <v>1</v>
          </cell>
          <cell r="C1053">
            <v>1136</v>
          </cell>
          <cell r="D1053">
            <v>590</v>
          </cell>
          <cell r="E1053">
            <v>546</v>
          </cell>
          <cell r="F1053"/>
          <cell r="G1053"/>
          <cell r="H1053"/>
          <cell r="I1053"/>
          <cell r="J1053"/>
          <cell r="K1053"/>
          <cell r="L1053"/>
          <cell r="M1053"/>
          <cell r="N1053"/>
          <cell r="O1053"/>
          <cell r="P1053"/>
          <cell r="Q1053"/>
        </row>
        <row r="1054">
          <cell r="A1054"/>
          <cell r="B1054">
            <v>2</v>
          </cell>
          <cell r="C1054">
            <v>1143</v>
          </cell>
          <cell r="D1054">
            <v>594</v>
          </cell>
          <cell r="E1054">
            <v>549</v>
          </cell>
          <cell r="F1054"/>
          <cell r="G1054"/>
          <cell r="H1054"/>
          <cell r="I1054"/>
          <cell r="J1054"/>
          <cell r="K1054"/>
          <cell r="L1054"/>
          <cell r="M1054"/>
          <cell r="N1054"/>
          <cell r="O1054"/>
          <cell r="P1054"/>
          <cell r="Q1054"/>
        </row>
        <row r="1055">
          <cell r="A1055"/>
          <cell r="B1055">
            <v>3</v>
          </cell>
          <cell r="C1055">
            <v>1151</v>
          </cell>
          <cell r="D1055">
            <v>596</v>
          </cell>
          <cell r="E1055">
            <v>555</v>
          </cell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</row>
        <row r="1056">
          <cell r="A1056"/>
          <cell r="B1056">
            <v>4</v>
          </cell>
          <cell r="C1056">
            <v>1161</v>
          </cell>
          <cell r="D1056">
            <v>602</v>
          </cell>
          <cell r="E1056">
            <v>559</v>
          </cell>
          <cell r="F1056"/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</row>
        <row r="1057">
          <cell r="A1057"/>
          <cell r="B1057">
            <v>5</v>
          </cell>
          <cell r="C1057">
            <v>1173</v>
          </cell>
          <cell r="D1057">
            <v>607</v>
          </cell>
          <cell r="E1057">
            <v>566</v>
          </cell>
          <cell r="F1057"/>
          <cell r="G1057"/>
          <cell r="H1057"/>
          <cell r="I1057"/>
          <cell r="J1057"/>
          <cell r="K1057"/>
          <cell r="L1057"/>
          <cell r="M1057"/>
          <cell r="N1057"/>
          <cell r="O1057"/>
          <cell r="P1057"/>
          <cell r="Q1057"/>
        </row>
        <row r="1058">
          <cell r="A1058" t="str">
            <v>Chigorodo</v>
          </cell>
          <cell r="B1058">
            <v>6</v>
          </cell>
          <cell r="C1058">
            <v>1187</v>
          </cell>
          <cell r="D1058">
            <v>613</v>
          </cell>
          <cell r="E1058">
            <v>574</v>
          </cell>
          <cell r="O1058"/>
          <cell r="P1058"/>
          <cell r="Q1058"/>
        </row>
        <row r="1059">
          <cell r="A1059"/>
          <cell r="B1059">
            <v>7</v>
          </cell>
          <cell r="C1059">
            <v>1197</v>
          </cell>
          <cell r="D1059">
            <v>617</v>
          </cell>
          <cell r="E1059">
            <v>580</v>
          </cell>
          <cell r="O1059"/>
          <cell r="P1059"/>
          <cell r="Q1059"/>
        </row>
        <row r="1060">
          <cell r="A1060"/>
          <cell r="B1060">
            <v>8</v>
          </cell>
          <cell r="C1060">
            <v>1210</v>
          </cell>
          <cell r="D1060">
            <v>622</v>
          </cell>
          <cell r="E1060">
            <v>588</v>
          </cell>
          <cell r="O1060"/>
          <cell r="P1060"/>
          <cell r="Q1060"/>
        </row>
        <row r="1061">
          <cell r="A1061"/>
          <cell r="B1061">
            <v>9</v>
          </cell>
          <cell r="C1061">
            <v>1222</v>
          </cell>
          <cell r="D1061">
            <v>626</v>
          </cell>
          <cell r="E1061">
            <v>596</v>
          </cell>
          <cell r="O1061"/>
          <cell r="P1061"/>
          <cell r="Q1061"/>
        </row>
        <row r="1062">
          <cell r="A1062"/>
          <cell r="B1062">
            <v>10</v>
          </cell>
          <cell r="C1062">
            <v>1231</v>
          </cell>
          <cell r="D1062">
            <v>630</v>
          </cell>
          <cell r="E1062">
            <v>601</v>
          </cell>
          <cell r="O1062"/>
          <cell r="P1062"/>
          <cell r="Q1062"/>
        </row>
        <row r="1063">
          <cell r="A1063"/>
          <cell r="B1063">
            <v>11</v>
          </cell>
          <cell r="C1063">
            <v>1239</v>
          </cell>
          <cell r="D1063">
            <v>632</v>
          </cell>
          <cell r="E1063">
            <v>607</v>
          </cell>
        </row>
        <row r="1064">
          <cell r="A1064" t="str">
            <v>Chigorodo</v>
          </cell>
          <cell r="B1064">
            <v>12</v>
          </cell>
          <cell r="C1064">
            <v>1242</v>
          </cell>
          <cell r="D1064">
            <v>631</v>
          </cell>
          <cell r="E1064">
            <v>611</v>
          </cell>
        </row>
        <row r="1065">
          <cell r="A1065"/>
          <cell r="B1065">
            <v>13</v>
          </cell>
          <cell r="C1065">
            <v>1245</v>
          </cell>
          <cell r="D1065">
            <v>631</v>
          </cell>
          <cell r="E1065">
            <v>614</v>
          </cell>
        </row>
        <row r="1066">
          <cell r="A1066"/>
          <cell r="B1066">
            <v>14</v>
          </cell>
          <cell r="C1066">
            <v>1240</v>
          </cell>
          <cell r="D1066">
            <v>626</v>
          </cell>
          <cell r="E1066">
            <v>614</v>
          </cell>
        </row>
        <row r="1067">
          <cell r="A1067"/>
          <cell r="B1067">
            <v>15</v>
          </cell>
          <cell r="C1067">
            <v>1235</v>
          </cell>
          <cell r="D1067">
            <v>622</v>
          </cell>
          <cell r="E1067">
            <v>613</v>
          </cell>
        </row>
        <row r="1068">
          <cell r="A1068"/>
          <cell r="B1068">
            <v>16</v>
          </cell>
          <cell r="C1068">
            <v>1225</v>
          </cell>
          <cell r="D1068">
            <v>614</v>
          </cell>
          <cell r="E1068">
            <v>611</v>
          </cell>
        </row>
        <row r="1069">
          <cell r="A1069"/>
          <cell r="B1069">
            <v>17</v>
          </cell>
          <cell r="C1069">
            <v>1205</v>
          </cell>
          <cell r="D1069">
            <v>602</v>
          </cell>
          <cell r="E1069">
            <v>603</v>
          </cell>
        </row>
        <row r="1070">
          <cell r="A1070" t="str">
            <v>Chigorodo</v>
          </cell>
          <cell r="B1070">
            <v>18</v>
          </cell>
          <cell r="C1070">
            <v>1179</v>
          </cell>
          <cell r="D1070">
            <v>585</v>
          </cell>
          <cell r="E1070">
            <v>594</v>
          </cell>
        </row>
        <row r="1071">
          <cell r="A1071"/>
          <cell r="B1071">
            <v>19</v>
          </cell>
          <cell r="C1071">
            <v>1155</v>
          </cell>
          <cell r="D1071">
            <v>570</v>
          </cell>
          <cell r="E1071">
            <v>585</v>
          </cell>
        </row>
        <row r="1072">
          <cell r="A1072"/>
          <cell r="B1072">
            <v>20</v>
          </cell>
          <cell r="C1072">
            <v>1135</v>
          </cell>
          <cell r="D1072">
            <v>558</v>
          </cell>
          <cell r="E1072">
            <v>577</v>
          </cell>
        </row>
        <row r="1073">
          <cell r="A1073"/>
          <cell r="B1073">
            <v>21</v>
          </cell>
          <cell r="C1073">
            <v>1115</v>
          </cell>
          <cell r="D1073">
            <v>546</v>
          </cell>
          <cell r="E1073">
            <v>569</v>
          </cell>
        </row>
        <row r="1074">
          <cell r="A1074"/>
          <cell r="B1074">
            <v>22</v>
          </cell>
          <cell r="C1074">
            <v>1094</v>
          </cell>
          <cell r="D1074">
            <v>533</v>
          </cell>
          <cell r="E1074">
            <v>561</v>
          </cell>
        </row>
        <row r="1075">
          <cell r="A1075"/>
          <cell r="B1075">
            <v>23</v>
          </cell>
          <cell r="C1075">
            <v>1076</v>
          </cell>
          <cell r="D1075">
            <v>521</v>
          </cell>
          <cell r="E1075">
            <v>555</v>
          </cell>
        </row>
        <row r="1076">
          <cell r="A1076"/>
          <cell r="B1076">
            <v>24</v>
          </cell>
          <cell r="C1076">
            <v>1054</v>
          </cell>
          <cell r="D1076">
            <v>507</v>
          </cell>
          <cell r="E1076">
            <v>547</v>
          </cell>
        </row>
        <row r="1077">
          <cell r="A1077"/>
          <cell r="B1077">
            <v>25</v>
          </cell>
          <cell r="C1077">
            <v>1028</v>
          </cell>
          <cell r="D1077">
            <v>491</v>
          </cell>
          <cell r="E1077">
            <v>537</v>
          </cell>
        </row>
        <row r="1078">
          <cell r="A1078"/>
          <cell r="B1078">
            <v>26</v>
          </cell>
          <cell r="C1078">
            <v>1004</v>
          </cell>
          <cell r="D1078">
            <v>474</v>
          </cell>
          <cell r="E1078">
            <v>530</v>
          </cell>
        </row>
        <row r="1079">
          <cell r="A1079"/>
          <cell r="B1079">
            <v>27</v>
          </cell>
          <cell r="C1079">
            <v>988</v>
          </cell>
          <cell r="D1079">
            <v>463</v>
          </cell>
          <cell r="E1079">
            <v>525</v>
          </cell>
        </row>
        <row r="1080">
          <cell r="A1080"/>
          <cell r="B1080">
            <v>28</v>
          </cell>
          <cell r="C1080">
            <v>971</v>
          </cell>
          <cell r="D1080">
            <v>451</v>
          </cell>
          <cell r="E1080">
            <v>520</v>
          </cell>
        </row>
        <row r="1081">
          <cell r="A1081" t="str">
            <v>05190</v>
          </cell>
          <cell r="B1081" t="str">
            <v>Cisneros</v>
          </cell>
          <cell r="C1081"/>
          <cell r="D1081"/>
          <cell r="E1081"/>
        </row>
        <row r="1082">
          <cell r="A1082" t="str">
            <v>Cisneros</v>
          </cell>
          <cell r="B1082">
            <v>0</v>
          </cell>
          <cell r="C1082">
            <v>127</v>
          </cell>
          <cell r="D1082">
            <v>65</v>
          </cell>
          <cell r="E1082">
            <v>62</v>
          </cell>
          <cell r="F1082">
            <v>775</v>
          </cell>
          <cell r="G1082">
            <v>395</v>
          </cell>
          <cell r="H1082">
            <v>380</v>
          </cell>
          <cell r="I1082">
            <v>848</v>
          </cell>
          <cell r="J1082">
            <v>426</v>
          </cell>
          <cell r="K1082">
            <v>422</v>
          </cell>
          <cell r="L1082">
            <v>893</v>
          </cell>
          <cell r="M1082">
            <v>445</v>
          </cell>
          <cell r="N1082">
            <v>448</v>
          </cell>
          <cell r="O1082">
            <v>1581</v>
          </cell>
          <cell r="P1082">
            <v>767</v>
          </cell>
          <cell r="Q1082">
            <v>814</v>
          </cell>
        </row>
        <row r="1083">
          <cell r="A1083"/>
          <cell r="B1083">
            <v>1</v>
          </cell>
          <cell r="C1083">
            <v>126</v>
          </cell>
          <cell r="D1083">
            <v>65</v>
          </cell>
          <cell r="E1083">
            <v>61</v>
          </cell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</row>
        <row r="1084">
          <cell r="A1084"/>
          <cell r="B1084">
            <v>2</v>
          </cell>
          <cell r="C1084">
            <v>128</v>
          </cell>
          <cell r="D1084">
            <v>64</v>
          </cell>
          <cell r="E1084">
            <v>64</v>
          </cell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</row>
        <row r="1085">
          <cell r="A1085"/>
          <cell r="B1085">
            <v>3</v>
          </cell>
          <cell r="C1085">
            <v>130</v>
          </cell>
          <cell r="D1085">
            <v>67</v>
          </cell>
          <cell r="E1085">
            <v>63</v>
          </cell>
          <cell r="F1085"/>
          <cell r="G1085"/>
          <cell r="H1085"/>
          <cell r="I1085"/>
          <cell r="J1085"/>
          <cell r="K1085"/>
          <cell r="L1085"/>
          <cell r="M1085"/>
          <cell r="N1085"/>
          <cell r="O1085"/>
          <cell r="P1085"/>
          <cell r="Q1085"/>
        </row>
        <row r="1086">
          <cell r="A1086"/>
          <cell r="B1086">
            <v>4</v>
          </cell>
          <cell r="C1086">
            <v>130</v>
          </cell>
          <cell r="D1086">
            <v>66</v>
          </cell>
          <cell r="E1086">
            <v>64</v>
          </cell>
          <cell r="F1086"/>
          <cell r="G1086"/>
          <cell r="H1086"/>
          <cell r="I1086"/>
          <cell r="J1086"/>
          <cell r="K1086"/>
          <cell r="L1086"/>
          <cell r="M1086"/>
          <cell r="N1086"/>
          <cell r="O1086"/>
          <cell r="P1086"/>
          <cell r="Q1086"/>
        </row>
        <row r="1087">
          <cell r="A1087"/>
          <cell r="B1087">
            <v>5</v>
          </cell>
          <cell r="C1087">
            <v>134</v>
          </cell>
          <cell r="D1087">
            <v>68</v>
          </cell>
          <cell r="E1087">
            <v>66</v>
          </cell>
          <cell r="F1087"/>
          <cell r="G1087"/>
          <cell r="H1087"/>
          <cell r="I1087"/>
          <cell r="J1087"/>
          <cell r="K1087"/>
          <cell r="L1087"/>
          <cell r="M1087"/>
          <cell r="N1087"/>
          <cell r="O1087"/>
          <cell r="P1087"/>
          <cell r="Q1087"/>
        </row>
        <row r="1088">
          <cell r="A1088" t="str">
            <v>Cisneros</v>
          </cell>
          <cell r="B1088">
            <v>6</v>
          </cell>
          <cell r="C1088">
            <v>136</v>
          </cell>
          <cell r="D1088">
            <v>69</v>
          </cell>
          <cell r="E1088">
            <v>67</v>
          </cell>
          <cell r="O1088"/>
          <cell r="P1088"/>
          <cell r="Q1088"/>
        </row>
        <row r="1089">
          <cell r="A1089"/>
          <cell r="B1089">
            <v>7</v>
          </cell>
          <cell r="C1089">
            <v>138</v>
          </cell>
          <cell r="D1089">
            <v>69</v>
          </cell>
          <cell r="E1089">
            <v>69</v>
          </cell>
          <cell r="O1089"/>
          <cell r="P1089"/>
          <cell r="Q1089"/>
        </row>
        <row r="1090">
          <cell r="A1090"/>
          <cell r="B1090">
            <v>8</v>
          </cell>
          <cell r="C1090">
            <v>140</v>
          </cell>
          <cell r="D1090">
            <v>71</v>
          </cell>
          <cell r="E1090">
            <v>69</v>
          </cell>
          <cell r="O1090"/>
          <cell r="P1090"/>
          <cell r="Q1090"/>
        </row>
        <row r="1091">
          <cell r="A1091"/>
          <cell r="B1091">
            <v>9</v>
          </cell>
          <cell r="C1091">
            <v>144</v>
          </cell>
          <cell r="D1091">
            <v>72</v>
          </cell>
          <cell r="E1091">
            <v>72</v>
          </cell>
          <cell r="O1091"/>
          <cell r="P1091"/>
          <cell r="Q1091"/>
        </row>
        <row r="1092">
          <cell r="A1092"/>
          <cell r="B1092">
            <v>10</v>
          </cell>
          <cell r="C1092">
            <v>144</v>
          </cell>
          <cell r="D1092">
            <v>72</v>
          </cell>
          <cell r="E1092">
            <v>72</v>
          </cell>
          <cell r="O1092"/>
          <cell r="P1092"/>
          <cell r="Q1092"/>
        </row>
        <row r="1093">
          <cell r="A1093"/>
          <cell r="B1093">
            <v>11</v>
          </cell>
          <cell r="C1093">
            <v>146</v>
          </cell>
          <cell r="D1093">
            <v>73</v>
          </cell>
          <cell r="E1093">
            <v>73</v>
          </cell>
        </row>
        <row r="1094">
          <cell r="A1094" t="str">
            <v>Cisneros</v>
          </cell>
          <cell r="B1094">
            <v>12</v>
          </cell>
          <cell r="C1094">
            <v>148</v>
          </cell>
          <cell r="D1094">
            <v>74</v>
          </cell>
          <cell r="E1094">
            <v>74</v>
          </cell>
        </row>
        <row r="1095">
          <cell r="A1095"/>
          <cell r="B1095">
            <v>13</v>
          </cell>
          <cell r="C1095">
            <v>149</v>
          </cell>
          <cell r="D1095">
            <v>74</v>
          </cell>
          <cell r="E1095">
            <v>75</v>
          </cell>
        </row>
        <row r="1096">
          <cell r="A1096"/>
          <cell r="B1096">
            <v>14</v>
          </cell>
          <cell r="C1096">
            <v>151</v>
          </cell>
          <cell r="D1096">
            <v>75</v>
          </cell>
          <cell r="E1096">
            <v>76</v>
          </cell>
        </row>
        <row r="1097">
          <cell r="A1097"/>
          <cell r="B1097">
            <v>15</v>
          </cell>
          <cell r="C1097">
            <v>148</v>
          </cell>
          <cell r="D1097">
            <v>74</v>
          </cell>
          <cell r="E1097">
            <v>74</v>
          </cell>
        </row>
        <row r="1098">
          <cell r="A1098"/>
          <cell r="B1098">
            <v>16</v>
          </cell>
          <cell r="C1098">
            <v>151</v>
          </cell>
          <cell r="D1098">
            <v>75</v>
          </cell>
          <cell r="E1098">
            <v>76</v>
          </cell>
        </row>
        <row r="1099">
          <cell r="A1099"/>
          <cell r="B1099">
            <v>17</v>
          </cell>
          <cell r="C1099">
            <v>146</v>
          </cell>
          <cell r="D1099">
            <v>73</v>
          </cell>
          <cell r="E1099">
            <v>73</v>
          </cell>
        </row>
        <row r="1100">
          <cell r="A1100" t="str">
            <v>Cisneros</v>
          </cell>
          <cell r="B1100">
            <v>18</v>
          </cell>
          <cell r="C1100">
            <v>146</v>
          </cell>
          <cell r="D1100">
            <v>73</v>
          </cell>
          <cell r="E1100">
            <v>73</v>
          </cell>
        </row>
        <row r="1101">
          <cell r="A1101"/>
          <cell r="B1101">
            <v>19</v>
          </cell>
          <cell r="C1101">
            <v>145</v>
          </cell>
          <cell r="D1101">
            <v>72</v>
          </cell>
          <cell r="E1101">
            <v>73</v>
          </cell>
        </row>
        <row r="1102">
          <cell r="A1102"/>
          <cell r="B1102">
            <v>20</v>
          </cell>
          <cell r="C1102">
            <v>144</v>
          </cell>
          <cell r="D1102">
            <v>71</v>
          </cell>
          <cell r="E1102">
            <v>73</v>
          </cell>
        </row>
        <row r="1103">
          <cell r="A1103"/>
          <cell r="B1103">
            <v>21</v>
          </cell>
          <cell r="C1103">
            <v>144</v>
          </cell>
          <cell r="D1103">
            <v>70</v>
          </cell>
          <cell r="E1103">
            <v>74</v>
          </cell>
        </row>
        <row r="1104">
          <cell r="A1104"/>
          <cell r="B1104">
            <v>22</v>
          </cell>
          <cell r="C1104">
            <v>141</v>
          </cell>
          <cell r="D1104">
            <v>68</v>
          </cell>
          <cell r="E1104">
            <v>73</v>
          </cell>
        </row>
        <row r="1105">
          <cell r="A1105"/>
          <cell r="B1105">
            <v>23</v>
          </cell>
          <cell r="C1105">
            <v>144</v>
          </cell>
          <cell r="D1105">
            <v>70</v>
          </cell>
          <cell r="E1105">
            <v>74</v>
          </cell>
        </row>
        <row r="1106">
          <cell r="A1106"/>
          <cell r="B1106">
            <v>24</v>
          </cell>
          <cell r="C1106">
            <v>142</v>
          </cell>
          <cell r="D1106">
            <v>68</v>
          </cell>
          <cell r="E1106">
            <v>74</v>
          </cell>
        </row>
        <row r="1107">
          <cell r="A1107"/>
          <cell r="B1107">
            <v>25</v>
          </cell>
          <cell r="C1107">
            <v>142</v>
          </cell>
          <cell r="D1107">
            <v>67</v>
          </cell>
          <cell r="E1107">
            <v>75</v>
          </cell>
        </row>
        <row r="1108">
          <cell r="A1108"/>
          <cell r="B1108">
            <v>26</v>
          </cell>
          <cell r="C1108">
            <v>145</v>
          </cell>
          <cell r="D1108">
            <v>69</v>
          </cell>
          <cell r="E1108">
            <v>76</v>
          </cell>
        </row>
        <row r="1109">
          <cell r="A1109"/>
          <cell r="B1109">
            <v>27</v>
          </cell>
          <cell r="C1109">
            <v>146</v>
          </cell>
          <cell r="D1109">
            <v>71</v>
          </cell>
          <cell r="E1109">
            <v>75</v>
          </cell>
        </row>
        <row r="1110">
          <cell r="A1110"/>
          <cell r="B1110">
            <v>28</v>
          </cell>
          <cell r="C1110">
            <v>142</v>
          </cell>
          <cell r="D1110">
            <v>68</v>
          </cell>
          <cell r="E1110">
            <v>74</v>
          </cell>
        </row>
        <row r="1111">
          <cell r="A1111" t="str">
            <v>05197</v>
          </cell>
          <cell r="B1111" t="str">
            <v>Cocorna</v>
          </cell>
          <cell r="C1111"/>
          <cell r="D1111"/>
          <cell r="E1111"/>
        </row>
        <row r="1112">
          <cell r="A1112" t="str">
            <v>Cocorna</v>
          </cell>
          <cell r="B1112">
            <v>0</v>
          </cell>
          <cell r="C1112">
            <v>276</v>
          </cell>
          <cell r="D1112">
            <v>142</v>
          </cell>
          <cell r="E1112">
            <v>134</v>
          </cell>
          <cell r="F1112">
            <v>1637</v>
          </cell>
          <cell r="G1112">
            <v>838</v>
          </cell>
          <cell r="H1112">
            <v>799</v>
          </cell>
          <cell r="I1112">
            <v>1528</v>
          </cell>
          <cell r="J1112">
            <v>764</v>
          </cell>
          <cell r="K1112">
            <v>764</v>
          </cell>
          <cell r="L1112">
            <v>1452</v>
          </cell>
          <cell r="M1112">
            <v>713</v>
          </cell>
          <cell r="N1112">
            <v>739</v>
          </cell>
          <cell r="O1112">
            <v>2361</v>
          </cell>
          <cell r="P1112">
            <v>1152</v>
          </cell>
          <cell r="Q1112">
            <v>1209</v>
          </cell>
        </row>
        <row r="1113">
          <cell r="A1113"/>
          <cell r="B1113">
            <v>1</v>
          </cell>
          <cell r="C1113">
            <v>277</v>
          </cell>
          <cell r="D1113">
            <v>142</v>
          </cell>
          <cell r="E1113">
            <v>135</v>
          </cell>
          <cell r="F1113"/>
          <cell r="G1113"/>
          <cell r="H1113"/>
          <cell r="I1113"/>
          <cell r="J1113"/>
          <cell r="K1113"/>
          <cell r="L1113"/>
          <cell r="M1113"/>
          <cell r="N1113"/>
          <cell r="O1113"/>
          <cell r="P1113"/>
          <cell r="Q1113"/>
        </row>
        <row r="1114">
          <cell r="A1114"/>
          <cell r="B1114">
            <v>2</v>
          </cell>
          <cell r="C1114">
            <v>275</v>
          </cell>
          <cell r="D1114">
            <v>141</v>
          </cell>
          <cell r="E1114">
            <v>134</v>
          </cell>
          <cell r="F1114"/>
          <cell r="G1114"/>
          <cell r="H1114"/>
          <cell r="I1114"/>
          <cell r="J1114"/>
          <cell r="K1114"/>
          <cell r="L1114"/>
          <cell r="M1114"/>
          <cell r="N1114"/>
          <cell r="O1114"/>
          <cell r="P1114"/>
          <cell r="Q1114"/>
        </row>
        <row r="1115">
          <cell r="A1115"/>
          <cell r="B1115">
            <v>3</v>
          </cell>
          <cell r="C1115">
            <v>273</v>
          </cell>
          <cell r="D1115">
            <v>140</v>
          </cell>
          <cell r="E1115">
            <v>133</v>
          </cell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</row>
        <row r="1116">
          <cell r="A1116"/>
          <cell r="B1116">
            <v>4</v>
          </cell>
          <cell r="C1116">
            <v>270</v>
          </cell>
          <cell r="D1116">
            <v>138</v>
          </cell>
          <cell r="E1116">
            <v>132</v>
          </cell>
          <cell r="F1116"/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</row>
        <row r="1117">
          <cell r="A1117"/>
          <cell r="B1117">
            <v>5</v>
          </cell>
          <cell r="C1117">
            <v>266</v>
          </cell>
          <cell r="D1117">
            <v>135</v>
          </cell>
          <cell r="E1117">
            <v>131</v>
          </cell>
          <cell r="F1117"/>
          <cell r="G1117"/>
          <cell r="H1117"/>
          <cell r="I1117"/>
          <cell r="J1117"/>
          <cell r="K1117"/>
          <cell r="L1117"/>
          <cell r="M1117"/>
          <cell r="N1117"/>
          <cell r="O1117"/>
          <cell r="P1117"/>
          <cell r="Q1117"/>
        </row>
        <row r="1118">
          <cell r="A1118" t="str">
            <v>Cocorna</v>
          </cell>
          <cell r="B1118">
            <v>6</v>
          </cell>
          <cell r="C1118">
            <v>262</v>
          </cell>
          <cell r="D1118">
            <v>133</v>
          </cell>
          <cell r="E1118">
            <v>129</v>
          </cell>
          <cell r="O1118"/>
          <cell r="P1118"/>
          <cell r="Q1118"/>
        </row>
        <row r="1119">
          <cell r="A1119"/>
          <cell r="B1119">
            <v>7</v>
          </cell>
          <cell r="C1119">
            <v>260</v>
          </cell>
          <cell r="D1119">
            <v>131</v>
          </cell>
          <cell r="E1119">
            <v>129</v>
          </cell>
          <cell r="O1119"/>
          <cell r="P1119"/>
          <cell r="Q1119"/>
        </row>
        <row r="1120">
          <cell r="A1120"/>
          <cell r="B1120">
            <v>8</v>
          </cell>
          <cell r="C1120">
            <v>256</v>
          </cell>
          <cell r="D1120">
            <v>128</v>
          </cell>
          <cell r="E1120">
            <v>128</v>
          </cell>
          <cell r="O1120"/>
          <cell r="P1120"/>
          <cell r="Q1120"/>
        </row>
        <row r="1121">
          <cell r="A1121"/>
          <cell r="B1121">
            <v>9</v>
          </cell>
          <cell r="C1121">
            <v>253</v>
          </cell>
          <cell r="D1121">
            <v>126</v>
          </cell>
          <cell r="E1121">
            <v>127</v>
          </cell>
          <cell r="O1121"/>
          <cell r="P1121"/>
          <cell r="Q1121"/>
        </row>
        <row r="1122">
          <cell r="A1122"/>
          <cell r="B1122">
            <v>10</v>
          </cell>
          <cell r="C1122">
            <v>250</v>
          </cell>
          <cell r="D1122">
            <v>124</v>
          </cell>
          <cell r="E1122">
            <v>126</v>
          </cell>
          <cell r="O1122"/>
          <cell r="P1122"/>
          <cell r="Q1122"/>
        </row>
        <row r="1123">
          <cell r="A1123"/>
          <cell r="B1123">
            <v>11</v>
          </cell>
          <cell r="C1123">
            <v>247</v>
          </cell>
          <cell r="D1123">
            <v>122</v>
          </cell>
          <cell r="E1123">
            <v>125</v>
          </cell>
        </row>
        <row r="1124">
          <cell r="A1124" t="str">
            <v>Cocorna</v>
          </cell>
          <cell r="B1124">
            <v>12</v>
          </cell>
          <cell r="C1124">
            <v>244</v>
          </cell>
          <cell r="D1124">
            <v>120</v>
          </cell>
          <cell r="E1124">
            <v>124</v>
          </cell>
        </row>
        <row r="1125">
          <cell r="A1125"/>
          <cell r="B1125">
            <v>13</v>
          </cell>
          <cell r="C1125">
            <v>244</v>
          </cell>
          <cell r="D1125">
            <v>120</v>
          </cell>
          <cell r="E1125">
            <v>124</v>
          </cell>
        </row>
        <row r="1126">
          <cell r="A1126"/>
          <cell r="B1126">
            <v>14</v>
          </cell>
          <cell r="C1126">
            <v>242</v>
          </cell>
          <cell r="D1126">
            <v>118</v>
          </cell>
          <cell r="E1126">
            <v>124</v>
          </cell>
        </row>
        <row r="1127">
          <cell r="A1127"/>
          <cell r="B1127">
            <v>15</v>
          </cell>
          <cell r="C1127">
            <v>242</v>
          </cell>
          <cell r="D1127">
            <v>119</v>
          </cell>
          <cell r="E1127">
            <v>123</v>
          </cell>
        </row>
        <row r="1128">
          <cell r="A1128"/>
          <cell r="B1128">
            <v>16</v>
          </cell>
          <cell r="C1128">
            <v>240</v>
          </cell>
          <cell r="D1128">
            <v>118</v>
          </cell>
          <cell r="E1128">
            <v>122</v>
          </cell>
        </row>
        <row r="1129">
          <cell r="A1129"/>
          <cell r="B1129">
            <v>17</v>
          </cell>
          <cell r="C1129">
            <v>240</v>
          </cell>
          <cell r="D1129">
            <v>118</v>
          </cell>
          <cell r="E1129">
            <v>122</v>
          </cell>
        </row>
        <row r="1130">
          <cell r="A1130" t="str">
            <v>Cocorna</v>
          </cell>
          <cell r="B1130">
            <v>18</v>
          </cell>
          <cell r="C1130">
            <v>238</v>
          </cell>
          <cell r="D1130">
            <v>118</v>
          </cell>
          <cell r="E1130">
            <v>120</v>
          </cell>
        </row>
        <row r="1131">
          <cell r="A1131"/>
          <cell r="B1131">
            <v>19</v>
          </cell>
          <cell r="C1131">
            <v>234</v>
          </cell>
          <cell r="D1131">
            <v>115</v>
          </cell>
          <cell r="E1131">
            <v>119</v>
          </cell>
        </row>
        <row r="1132">
          <cell r="A1132"/>
          <cell r="B1132">
            <v>20</v>
          </cell>
          <cell r="C1132">
            <v>228</v>
          </cell>
          <cell r="D1132">
            <v>112</v>
          </cell>
          <cell r="E1132">
            <v>116</v>
          </cell>
        </row>
        <row r="1133">
          <cell r="A1133"/>
          <cell r="B1133">
            <v>21</v>
          </cell>
          <cell r="C1133">
            <v>227</v>
          </cell>
          <cell r="D1133">
            <v>112</v>
          </cell>
          <cell r="E1133">
            <v>115</v>
          </cell>
        </row>
        <row r="1134">
          <cell r="A1134"/>
          <cell r="B1134">
            <v>22</v>
          </cell>
          <cell r="C1134">
            <v>221</v>
          </cell>
          <cell r="D1134">
            <v>108</v>
          </cell>
          <cell r="E1134">
            <v>113</v>
          </cell>
        </row>
        <row r="1135">
          <cell r="A1135"/>
          <cell r="B1135">
            <v>23</v>
          </cell>
          <cell r="C1135">
            <v>214</v>
          </cell>
          <cell r="D1135">
            <v>104</v>
          </cell>
          <cell r="E1135">
            <v>110</v>
          </cell>
        </row>
        <row r="1136">
          <cell r="A1136"/>
          <cell r="B1136">
            <v>24</v>
          </cell>
          <cell r="C1136">
            <v>210</v>
          </cell>
          <cell r="D1136">
            <v>103</v>
          </cell>
          <cell r="E1136">
            <v>107</v>
          </cell>
        </row>
        <row r="1137">
          <cell r="A1137"/>
          <cell r="B1137">
            <v>25</v>
          </cell>
          <cell r="C1137">
            <v>202</v>
          </cell>
          <cell r="D1137">
            <v>98</v>
          </cell>
          <cell r="E1137">
            <v>104</v>
          </cell>
        </row>
        <row r="1138">
          <cell r="A1138"/>
          <cell r="B1138">
            <v>26</v>
          </cell>
          <cell r="C1138">
            <v>200</v>
          </cell>
          <cell r="D1138">
            <v>96</v>
          </cell>
          <cell r="E1138">
            <v>104</v>
          </cell>
        </row>
        <row r="1139">
          <cell r="A1139"/>
          <cell r="B1139">
            <v>27</v>
          </cell>
          <cell r="C1139">
            <v>194</v>
          </cell>
          <cell r="D1139">
            <v>93</v>
          </cell>
          <cell r="E1139">
            <v>101</v>
          </cell>
        </row>
        <row r="1140">
          <cell r="A1140"/>
          <cell r="B1140">
            <v>28</v>
          </cell>
          <cell r="C1140">
            <v>193</v>
          </cell>
          <cell r="D1140">
            <v>93</v>
          </cell>
          <cell r="E1140">
            <v>100</v>
          </cell>
        </row>
        <row r="1141">
          <cell r="A1141" t="str">
            <v>05206</v>
          </cell>
          <cell r="B1141" t="str">
            <v>Concepcion</v>
          </cell>
          <cell r="C1141"/>
          <cell r="D1141"/>
          <cell r="E1141"/>
        </row>
        <row r="1142">
          <cell r="A1142" t="str">
            <v>Concepcion</v>
          </cell>
          <cell r="B1142">
            <v>0</v>
          </cell>
          <cell r="C1142">
            <v>68</v>
          </cell>
          <cell r="D1142">
            <v>37</v>
          </cell>
          <cell r="E1142">
            <v>31</v>
          </cell>
          <cell r="F1142">
            <v>411</v>
          </cell>
          <cell r="G1142">
            <v>224</v>
          </cell>
          <cell r="H1142">
            <v>187</v>
          </cell>
          <cell r="I1142">
            <v>425</v>
          </cell>
          <cell r="J1142">
            <v>236</v>
          </cell>
          <cell r="K1142">
            <v>189</v>
          </cell>
          <cell r="L1142">
            <v>432</v>
          </cell>
          <cell r="M1142">
            <v>238</v>
          </cell>
          <cell r="N1142">
            <v>194</v>
          </cell>
          <cell r="O1142">
            <v>695</v>
          </cell>
          <cell r="P1142">
            <v>353</v>
          </cell>
          <cell r="Q1142">
            <v>342</v>
          </cell>
        </row>
        <row r="1143">
          <cell r="A1143"/>
          <cell r="B1143">
            <v>1</v>
          </cell>
          <cell r="C1143">
            <v>70</v>
          </cell>
          <cell r="D1143">
            <v>38</v>
          </cell>
          <cell r="E1143">
            <v>32</v>
          </cell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</row>
        <row r="1144">
          <cell r="A1144"/>
          <cell r="B1144">
            <v>2</v>
          </cell>
          <cell r="C1144">
            <v>67</v>
          </cell>
          <cell r="D1144">
            <v>36</v>
          </cell>
          <cell r="E1144">
            <v>31</v>
          </cell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</row>
        <row r="1145">
          <cell r="A1145"/>
          <cell r="B1145">
            <v>3</v>
          </cell>
          <cell r="C1145">
            <v>69</v>
          </cell>
          <cell r="D1145">
            <v>37</v>
          </cell>
          <cell r="E1145">
            <v>32</v>
          </cell>
          <cell r="F1145"/>
          <cell r="G1145"/>
          <cell r="H1145"/>
          <cell r="I1145"/>
          <cell r="J1145"/>
          <cell r="K1145"/>
          <cell r="L1145"/>
          <cell r="M1145"/>
          <cell r="N1145"/>
          <cell r="O1145"/>
          <cell r="P1145"/>
          <cell r="Q1145"/>
        </row>
        <row r="1146">
          <cell r="A1146"/>
          <cell r="B1146">
            <v>4</v>
          </cell>
          <cell r="C1146">
            <v>68</v>
          </cell>
          <cell r="D1146">
            <v>38</v>
          </cell>
          <cell r="E1146">
            <v>30</v>
          </cell>
          <cell r="F1146"/>
          <cell r="G1146"/>
          <cell r="H1146"/>
          <cell r="I1146"/>
          <cell r="J1146"/>
          <cell r="K1146"/>
          <cell r="L1146"/>
          <cell r="M1146"/>
          <cell r="N1146"/>
          <cell r="O1146"/>
          <cell r="P1146"/>
          <cell r="Q1146"/>
        </row>
        <row r="1147">
          <cell r="A1147"/>
          <cell r="B1147">
            <v>5</v>
          </cell>
          <cell r="C1147">
            <v>69</v>
          </cell>
          <cell r="D1147">
            <v>38</v>
          </cell>
          <cell r="E1147">
            <v>31</v>
          </cell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  <cell r="P1147"/>
          <cell r="Q1147"/>
        </row>
        <row r="1148">
          <cell r="A1148" t="str">
            <v>Concepcion</v>
          </cell>
          <cell r="B1148">
            <v>6</v>
          </cell>
          <cell r="C1148">
            <v>70</v>
          </cell>
          <cell r="D1148">
            <v>38</v>
          </cell>
          <cell r="E1148">
            <v>32</v>
          </cell>
          <cell r="O1148"/>
          <cell r="P1148"/>
          <cell r="Q1148"/>
        </row>
        <row r="1149">
          <cell r="A1149"/>
          <cell r="B1149">
            <v>7</v>
          </cell>
          <cell r="C1149">
            <v>71</v>
          </cell>
          <cell r="D1149">
            <v>39</v>
          </cell>
          <cell r="E1149">
            <v>32</v>
          </cell>
          <cell r="O1149"/>
          <cell r="P1149"/>
          <cell r="Q1149"/>
        </row>
        <row r="1150">
          <cell r="A1150"/>
          <cell r="B1150">
            <v>8</v>
          </cell>
          <cell r="C1150">
            <v>70</v>
          </cell>
          <cell r="D1150">
            <v>39</v>
          </cell>
          <cell r="E1150">
            <v>31</v>
          </cell>
          <cell r="O1150"/>
          <cell r="P1150"/>
          <cell r="Q1150"/>
        </row>
        <row r="1151">
          <cell r="A1151"/>
          <cell r="B1151">
            <v>9</v>
          </cell>
          <cell r="C1151">
            <v>70</v>
          </cell>
          <cell r="D1151">
            <v>39</v>
          </cell>
          <cell r="E1151">
            <v>31</v>
          </cell>
          <cell r="O1151"/>
          <cell r="P1151"/>
          <cell r="Q1151"/>
        </row>
        <row r="1152">
          <cell r="A1152"/>
          <cell r="B1152">
            <v>10</v>
          </cell>
          <cell r="C1152">
            <v>73</v>
          </cell>
          <cell r="D1152">
            <v>41</v>
          </cell>
          <cell r="E1152">
            <v>32</v>
          </cell>
          <cell r="O1152"/>
          <cell r="P1152"/>
          <cell r="Q1152"/>
        </row>
        <row r="1153">
          <cell r="A1153"/>
          <cell r="B1153">
            <v>11</v>
          </cell>
          <cell r="C1153">
            <v>71</v>
          </cell>
          <cell r="D1153">
            <v>40</v>
          </cell>
          <cell r="E1153">
            <v>31</v>
          </cell>
        </row>
        <row r="1154">
          <cell r="A1154" t="str">
            <v>Concepcion</v>
          </cell>
          <cell r="B1154">
            <v>12</v>
          </cell>
          <cell r="C1154">
            <v>72</v>
          </cell>
          <cell r="D1154">
            <v>40</v>
          </cell>
          <cell r="E1154">
            <v>32</v>
          </cell>
        </row>
        <row r="1155">
          <cell r="A1155"/>
          <cell r="B1155">
            <v>13</v>
          </cell>
          <cell r="C1155">
            <v>73</v>
          </cell>
          <cell r="D1155">
            <v>41</v>
          </cell>
          <cell r="E1155">
            <v>32</v>
          </cell>
        </row>
        <row r="1156">
          <cell r="A1156"/>
          <cell r="B1156">
            <v>14</v>
          </cell>
          <cell r="C1156">
            <v>72</v>
          </cell>
          <cell r="D1156">
            <v>40</v>
          </cell>
          <cell r="E1156">
            <v>32</v>
          </cell>
        </row>
        <row r="1157">
          <cell r="A1157"/>
          <cell r="B1157">
            <v>15</v>
          </cell>
          <cell r="C1157">
            <v>71</v>
          </cell>
          <cell r="D1157">
            <v>39</v>
          </cell>
          <cell r="E1157">
            <v>32</v>
          </cell>
        </row>
        <row r="1158">
          <cell r="A1158"/>
          <cell r="B1158">
            <v>16</v>
          </cell>
          <cell r="C1158">
            <v>72</v>
          </cell>
          <cell r="D1158">
            <v>39</v>
          </cell>
          <cell r="E1158">
            <v>33</v>
          </cell>
        </row>
        <row r="1159">
          <cell r="A1159"/>
          <cell r="B1159">
            <v>17</v>
          </cell>
          <cell r="C1159">
            <v>72</v>
          </cell>
          <cell r="D1159">
            <v>39</v>
          </cell>
          <cell r="E1159">
            <v>33</v>
          </cell>
        </row>
        <row r="1160">
          <cell r="A1160" t="str">
            <v>Concepcion</v>
          </cell>
          <cell r="B1160">
            <v>18</v>
          </cell>
          <cell r="C1160">
            <v>68</v>
          </cell>
          <cell r="D1160">
            <v>36</v>
          </cell>
          <cell r="E1160">
            <v>32</v>
          </cell>
        </row>
        <row r="1161">
          <cell r="A1161"/>
          <cell r="B1161">
            <v>19</v>
          </cell>
          <cell r="C1161">
            <v>72</v>
          </cell>
          <cell r="D1161">
            <v>38</v>
          </cell>
          <cell r="E1161">
            <v>34</v>
          </cell>
        </row>
        <row r="1162">
          <cell r="A1162"/>
          <cell r="B1162">
            <v>20</v>
          </cell>
          <cell r="C1162">
            <v>70</v>
          </cell>
          <cell r="D1162">
            <v>37</v>
          </cell>
          <cell r="E1162">
            <v>33</v>
          </cell>
        </row>
        <row r="1163">
          <cell r="A1163"/>
          <cell r="B1163">
            <v>21</v>
          </cell>
          <cell r="C1163">
            <v>69</v>
          </cell>
          <cell r="D1163">
            <v>35</v>
          </cell>
          <cell r="E1163">
            <v>34</v>
          </cell>
        </row>
        <row r="1164">
          <cell r="A1164"/>
          <cell r="B1164">
            <v>22</v>
          </cell>
          <cell r="C1164">
            <v>65</v>
          </cell>
          <cell r="D1164">
            <v>33</v>
          </cell>
          <cell r="E1164">
            <v>32</v>
          </cell>
        </row>
        <row r="1165">
          <cell r="A1165"/>
          <cell r="B1165">
            <v>23</v>
          </cell>
          <cell r="C1165">
            <v>65</v>
          </cell>
          <cell r="D1165">
            <v>33</v>
          </cell>
          <cell r="E1165">
            <v>32</v>
          </cell>
        </row>
        <row r="1166">
          <cell r="A1166"/>
          <cell r="B1166">
            <v>24</v>
          </cell>
          <cell r="C1166">
            <v>62</v>
          </cell>
          <cell r="D1166">
            <v>32</v>
          </cell>
          <cell r="E1166">
            <v>30</v>
          </cell>
        </row>
        <row r="1167">
          <cell r="A1167"/>
          <cell r="B1167">
            <v>25</v>
          </cell>
          <cell r="C1167">
            <v>59</v>
          </cell>
          <cell r="D1167">
            <v>29</v>
          </cell>
          <cell r="E1167">
            <v>30</v>
          </cell>
        </row>
        <row r="1168">
          <cell r="A1168"/>
          <cell r="B1168">
            <v>26</v>
          </cell>
          <cell r="C1168">
            <v>58</v>
          </cell>
          <cell r="D1168">
            <v>29</v>
          </cell>
          <cell r="E1168">
            <v>29</v>
          </cell>
        </row>
        <row r="1169">
          <cell r="A1169"/>
          <cell r="B1169">
            <v>27</v>
          </cell>
          <cell r="C1169">
            <v>55</v>
          </cell>
          <cell r="D1169">
            <v>26</v>
          </cell>
          <cell r="E1169">
            <v>29</v>
          </cell>
        </row>
        <row r="1170">
          <cell r="A1170"/>
          <cell r="B1170">
            <v>28</v>
          </cell>
          <cell r="C1170">
            <v>52</v>
          </cell>
          <cell r="D1170">
            <v>25</v>
          </cell>
          <cell r="E1170">
            <v>27</v>
          </cell>
        </row>
        <row r="1171">
          <cell r="A1171" t="str">
            <v>05209</v>
          </cell>
          <cell r="B1171" t="str">
            <v>Concordia</v>
          </cell>
          <cell r="C1171"/>
          <cell r="D1171"/>
          <cell r="E1171"/>
        </row>
        <row r="1172">
          <cell r="A1172" t="str">
            <v>Concordia</v>
          </cell>
          <cell r="B1172">
            <v>0</v>
          </cell>
          <cell r="C1172">
            <v>298</v>
          </cell>
          <cell r="D1172">
            <v>155</v>
          </cell>
          <cell r="E1172">
            <v>143</v>
          </cell>
          <cell r="F1172">
            <v>1801</v>
          </cell>
          <cell r="G1172">
            <v>930</v>
          </cell>
          <cell r="H1172">
            <v>871</v>
          </cell>
          <cell r="I1172">
            <v>2051</v>
          </cell>
          <cell r="J1172">
            <v>1055</v>
          </cell>
          <cell r="K1172">
            <v>996</v>
          </cell>
          <cell r="L1172">
            <v>2254</v>
          </cell>
          <cell r="M1172">
            <v>1149</v>
          </cell>
          <cell r="N1172">
            <v>1105</v>
          </cell>
          <cell r="O1172">
            <v>3617</v>
          </cell>
          <cell r="P1172">
            <v>1814</v>
          </cell>
          <cell r="Q1172">
            <v>1803</v>
          </cell>
        </row>
        <row r="1173">
          <cell r="A1173"/>
          <cell r="B1173">
            <v>1</v>
          </cell>
          <cell r="C1173">
            <v>295</v>
          </cell>
          <cell r="D1173">
            <v>151</v>
          </cell>
          <cell r="E1173">
            <v>144</v>
          </cell>
          <cell r="F1173"/>
          <cell r="G1173"/>
          <cell r="H1173"/>
          <cell r="I1173"/>
          <cell r="J1173"/>
          <cell r="K1173"/>
          <cell r="L1173"/>
          <cell r="M1173"/>
          <cell r="N1173"/>
          <cell r="O1173"/>
          <cell r="P1173"/>
          <cell r="Q1173"/>
        </row>
        <row r="1174">
          <cell r="A1174"/>
          <cell r="B1174">
            <v>2</v>
          </cell>
          <cell r="C1174">
            <v>293</v>
          </cell>
          <cell r="D1174">
            <v>152</v>
          </cell>
          <cell r="E1174">
            <v>141</v>
          </cell>
          <cell r="F1174"/>
          <cell r="G1174"/>
          <cell r="H1174"/>
          <cell r="I1174"/>
          <cell r="J1174"/>
          <cell r="K1174"/>
          <cell r="L1174"/>
          <cell r="M1174"/>
          <cell r="N1174"/>
          <cell r="O1174"/>
          <cell r="P1174"/>
          <cell r="Q1174"/>
        </row>
        <row r="1175">
          <cell r="A1175"/>
          <cell r="B1175">
            <v>3</v>
          </cell>
          <cell r="C1175">
            <v>299</v>
          </cell>
          <cell r="D1175">
            <v>154</v>
          </cell>
          <cell r="E1175">
            <v>145</v>
          </cell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</row>
        <row r="1176">
          <cell r="A1176"/>
          <cell r="B1176">
            <v>4</v>
          </cell>
          <cell r="C1176">
            <v>305</v>
          </cell>
          <cell r="D1176">
            <v>158</v>
          </cell>
          <cell r="E1176">
            <v>147</v>
          </cell>
          <cell r="F1176"/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</row>
        <row r="1177">
          <cell r="A1177"/>
          <cell r="B1177">
            <v>5</v>
          </cell>
          <cell r="C1177">
            <v>311</v>
          </cell>
          <cell r="D1177">
            <v>160</v>
          </cell>
          <cell r="E1177">
            <v>151</v>
          </cell>
          <cell r="F1177"/>
          <cell r="G1177"/>
          <cell r="H1177"/>
          <cell r="I1177"/>
          <cell r="J1177"/>
          <cell r="K1177"/>
          <cell r="L1177"/>
          <cell r="M1177"/>
          <cell r="N1177"/>
          <cell r="O1177"/>
          <cell r="P1177"/>
          <cell r="Q1177"/>
        </row>
        <row r="1178">
          <cell r="A1178" t="str">
            <v>Concordia</v>
          </cell>
          <cell r="B1178">
            <v>6</v>
          </cell>
          <cell r="C1178">
            <v>320</v>
          </cell>
          <cell r="D1178">
            <v>165</v>
          </cell>
          <cell r="E1178">
            <v>155</v>
          </cell>
          <cell r="O1178"/>
          <cell r="P1178"/>
          <cell r="Q1178"/>
        </row>
        <row r="1179">
          <cell r="A1179"/>
          <cell r="B1179">
            <v>7</v>
          </cell>
          <cell r="C1179">
            <v>330</v>
          </cell>
          <cell r="D1179">
            <v>170</v>
          </cell>
          <cell r="E1179">
            <v>160</v>
          </cell>
          <cell r="O1179"/>
          <cell r="P1179"/>
          <cell r="Q1179"/>
        </row>
        <row r="1180">
          <cell r="A1180"/>
          <cell r="B1180">
            <v>8</v>
          </cell>
          <cell r="C1180">
            <v>338</v>
          </cell>
          <cell r="D1180">
            <v>174</v>
          </cell>
          <cell r="E1180">
            <v>164</v>
          </cell>
          <cell r="O1180"/>
          <cell r="P1180"/>
          <cell r="Q1180"/>
        </row>
        <row r="1181">
          <cell r="A1181"/>
          <cell r="B1181">
            <v>9</v>
          </cell>
          <cell r="C1181">
            <v>347</v>
          </cell>
          <cell r="D1181">
            <v>178</v>
          </cell>
          <cell r="E1181">
            <v>169</v>
          </cell>
          <cell r="O1181"/>
          <cell r="P1181"/>
          <cell r="Q1181"/>
        </row>
        <row r="1182">
          <cell r="A1182"/>
          <cell r="B1182">
            <v>10</v>
          </cell>
          <cell r="C1182">
            <v>355</v>
          </cell>
          <cell r="D1182">
            <v>183</v>
          </cell>
          <cell r="E1182">
            <v>172</v>
          </cell>
          <cell r="O1182"/>
          <cell r="P1182"/>
          <cell r="Q1182"/>
        </row>
        <row r="1183">
          <cell r="A1183"/>
          <cell r="B1183">
            <v>11</v>
          </cell>
          <cell r="C1183">
            <v>361</v>
          </cell>
          <cell r="D1183">
            <v>185</v>
          </cell>
          <cell r="E1183">
            <v>176</v>
          </cell>
        </row>
        <row r="1184">
          <cell r="A1184" t="str">
            <v>Concordia</v>
          </cell>
          <cell r="B1184">
            <v>12</v>
          </cell>
          <cell r="C1184">
            <v>368</v>
          </cell>
          <cell r="D1184">
            <v>189</v>
          </cell>
          <cell r="E1184">
            <v>179</v>
          </cell>
        </row>
        <row r="1185">
          <cell r="A1185"/>
          <cell r="B1185">
            <v>13</v>
          </cell>
          <cell r="C1185">
            <v>373</v>
          </cell>
          <cell r="D1185">
            <v>191</v>
          </cell>
          <cell r="E1185">
            <v>182</v>
          </cell>
        </row>
        <row r="1186">
          <cell r="A1186"/>
          <cell r="B1186">
            <v>14</v>
          </cell>
          <cell r="C1186">
            <v>377</v>
          </cell>
          <cell r="D1186">
            <v>192</v>
          </cell>
          <cell r="E1186">
            <v>185</v>
          </cell>
        </row>
        <row r="1187">
          <cell r="A1187"/>
          <cell r="B1187">
            <v>15</v>
          </cell>
          <cell r="C1187">
            <v>378</v>
          </cell>
          <cell r="D1187">
            <v>193</v>
          </cell>
          <cell r="E1187">
            <v>185</v>
          </cell>
        </row>
        <row r="1188">
          <cell r="A1188"/>
          <cell r="B1188">
            <v>16</v>
          </cell>
          <cell r="C1188">
            <v>381</v>
          </cell>
          <cell r="D1188">
            <v>194</v>
          </cell>
          <cell r="E1188">
            <v>187</v>
          </cell>
        </row>
        <row r="1189">
          <cell r="A1189"/>
          <cell r="B1189">
            <v>17</v>
          </cell>
          <cell r="C1189">
            <v>377</v>
          </cell>
          <cell r="D1189">
            <v>190</v>
          </cell>
          <cell r="E1189">
            <v>187</v>
          </cell>
        </row>
        <row r="1190">
          <cell r="A1190" t="str">
            <v>Concordia</v>
          </cell>
          <cell r="B1190">
            <v>18</v>
          </cell>
          <cell r="C1190">
            <v>373</v>
          </cell>
          <cell r="D1190">
            <v>188</v>
          </cell>
          <cell r="E1190">
            <v>185</v>
          </cell>
        </row>
        <row r="1191">
          <cell r="A1191"/>
          <cell r="B1191">
            <v>19</v>
          </cell>
          <cell r="C1191">
            <v>368</v>
          </cell>
          <cell r="D1191">
            <v>185</v>
          </cell>
          <cell r="E1191">
            <v>183</v>
          </cell>
        </row>
        <row r="1192">
          <cell r="A1192"/>
          <cell r="B1192">
            <v>20</v>
          </cell>
          <cell r="C1192">
            <v>357</v>
          </cell>
          <cell r="D1192">
            <v>179</v>
          </cell>
          <cell r="E1192">
            <v>178</v>
          </cell>
        </row>
        <row r="1193">
          <cell r="A1193"/>
          <cell r="B1193">
            <v>21</v>
          </cell>
          <cell r="C1193">
            <v>350</v>
          </cell>
          <cell r="D1193">
            <v>175</v>
          </cell>
          <cell r="E1193">
            <v>175</v>
          </cell>
        </row>
        <row r="1194">
          <cell r="A1194"/>
          <cell r="B1194">
            <v>22</v>
          </cell>
          <cell r="C1194">
            <v>338</v>
          </cell>
          <cell r="D1194">
            <v>170</v>
          </cell>
          <cell r="E1194">
            <v>168</v>
          </cell>
        </row>
        <row r="1195">
          <cell r="A1195"/>
          <cell r="B1195">
            <v>23</v>
          </cell>
          <cell r="C1195">
            <v>326</v>
          </cell>
          <cell r="D1195">
            <v>163</v>
          </cell>
          <cell r="E1195">
            <v>163</v>
          </cell>
        </row>
        <row r="1196">
          <cell r="A1196"/>
          <cell r="B1196">
            <v>24</v>
          </cell>
          <cell r="C1196">
            <v>318</v>
          </cell>
          <cell r="D1196">
            <v>159</v>
          </cell>
          <cell r="E1196">
            <v>159</v>
          </cell>
        </row>
        <row r="1197">
          <cell r="A1197"/>
          <cell r="B1197">
            <v>25</v>
          </cell>
          <cell r="C1197">
            <v>307</v>
          </cell>
          <cell r="D1197">
            <v>155</v>
          </cell>
          <cell r="E1197">
            <v>152</v>
          </cell>
        </row>
        <row r="1198">
          <cell r="A1198"/>
          <cell r="B1198">
            <v>26</v>
          </cell>
          <cell r="C1198">
            <v>300</v>
          </cell>
          <cell r="D1198">
            <v>150</v>
          </cell>
          <cell r="E1198">
            <v>150</v>
          </cell>
        </row>
        <row r="1199">
          <cell r="A1199"/>
          <cell r="B1199">
            <v>27</v>
          </cell>
          <cell r="C1199">
            <v>292</v>
          </cell>
          <cell r="D1199">
            <v>146</v>
          </cell>
          <cell r="E1199">
            <v>146</v>
          </cell>
        </row>
        <row r="1200">
          <cell r="A1200"/>
          <cell r="B1200">
            <v>28</v>
          </cell>
          <cell r="C1200">
            <v>288</v>
          </cell>
          <cell r="D1200">
            <v>144</v>
          </cell>
          <cell r="E1200">
            <v>144</v>
          </cell>
        </row>
        <row r="1201">
          <cell r="A1201" t="str">
            <v>05212</v>
          </cell>
          <cell r="B1201" t="str">
            <v>Copacabana</v>
          </cell>
          <cell r="C1201"/>
          <cell r="D1201"/>
          <cell r="E1201"/>
        </row>
        <row r="1202">
          <cell r="A1202" t="str">
            <v>Copacabana</v>
          </cell>
          <cell r="B1202">
            <v>0</v>
          </cell>
          <cell r="C1202">
            <v>865</v>
          </cell>
          <cell r="D1202">
            <v>440</v>
          </cell>
          <cell r="E1202">
            <v>425</v>
          </cell>
          <cell r="F1202">
            <v>5230</v>
          </cell>
          <cell r="G1202">
            <v>2663</v>
          </cell>
          <cell r="H1202">
            <v>2567</v>
          </cell>
          <cell r="I1202">
            <v>5607</v>
          </cell>
          <cell r="J1202">
            <v>2873</v>
          </cell>
          <cell r="K1202">
            <v>2734</v>
          </cell>
          <cell r="L1202">
            <v>6596</v>
          </cell>
          <cell r="M1202">
            <v>3361</v>
          </cell>
          <cell r="N1202">
            <v>3235</v>
          </cell>
          <cell r="O1202">
            <v>15257</v>
          </cell>
          <cell r="P1202">
            <v>7703</v>
          </cell>
          <cell r="Q1202">
            <v>7554</v>
          </cell>
        </row>
        <row r="1203">
          <cell r="A1203"/>
          <cell r="B1203">
            <v>1</v>
          </cell>
          <cell r="C1203">
            <v>864</v>
          </cell>
          <cell r="D1203">
            <v>440</v>
          </cell>
          <cell r="E1203">
            <v>424</v>
          </cell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</row>
        <row r="1204">
          <cell r="A1204"/>
          <cell r="B1204">
            <v>2</v>
          </cell>
          <cell r="C1204">
            <v>868</v>
          </cell>
          <cell r="D1204">
            <v>441</v>
          </cell>
          <cell r="E1204">
            <v>427</v>
          </cell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</row>
        <row r="1205">
          <cell r="A1205"/>
          <cell r="B1205">
            <v>3</v>
          </cell>
          <cell r="C1205">
            <v>870</v>
          </cell>
          <cell r="D1205">
            <v>443</v>
          </cell>
          <cell r="E1205">
            <v>427</v>
          </cell>
          <cell r="F1205"/>
          <cell r="G1205"/>
          <cell r="H1205"/>
          <cell r="I1205"/>
          <cell r="J1205"/>
          <cell r="K1205"/>
          <cell r="L1205"/>
          <cell r="M1205"/>
          <cell r="N1205"/>
          <cell r="O1205"/>
          <cell r="P1205"/>
          <cell r="Q1205"/>
        </row>
        <row r="1206">
          <cell r="A1206"/>
          <cell r="B1206">
            <v>4</v>
          </cell>
          <cell r="C1206">
            <v>877</v>
          </cell>
          <cell r="D1206">
            <v>447</v>
          </cell>
          <cell r="E1206">
            <v>430</v>
          </cell>
          <cell r="F1206"/>
          <cell r="G1206"/>
          <cell r="H1206"/>
          <cell r="I1206"/>
          <cell r="J1206"/>
          <cell r="K1206"/>
          <cell r="L1206"/>
          <cell r="M1206"/>
          <cell r="N1206"/>
          <cell r="O1206"/>
          <cell r="P1206"/>
          <cell r="Q1206"/>
        </row>
        <row r="1207">
          <cell r="A1207"/>
          <cell r="B1207">
            <v>5</v>
          </cell>
          <cell r="C1207">
            <v>886</v>
          </cell>
          <cell r="D1207">
            <v>452</v>
          </cell>
          <cell r="E1207">
            <v>434</v>
          </cell>
          <cell r="F1207"/>
          <cell r="G1207"/>
          <cell r="H1207"/>
          <cell r="I1207"/>
          <cell r="J1207"/>
          <cell r="K1207"/>
          <cell r="L1207"/>
          <cell r="M1207"/>
          <cell r="N1207"/>
          <cell r="O1207"/>
          <cell r="P1207"/>
          <cell r="Q1207"/>
        </row>
        <row r="1208">
          <cell r="A1208" t="str">
            <v>Copacabana</v>
          </cell>
          <cell r="B1208">
            <v>6</v>
          </cell>
          <cell r="C1208">
            <v>895</v>
          </cell>
          <cell r="D1208">
            <v>457</v>
          </cell>
          <cell r="E1208">
            <v>438</v>
          </cell>
          <cell r="O1208"/>
          <cell r="P1208"/>
          <cell r="Q1208"/>
        </row>
        <row r="1209">
          <cell r="A1209"/>
          <cell r="B1209">
            <v>7</v>
          </cell>
          <cell r="C1209">
            <v>907</v>
          </cell>
          <cell r="D1209">
            <v>464</v>
          </cell>
          <cell r="E1209">
            <v>443</v>
          </cell>
          <cell r="O1209"/>
          <cell r="P1209"/>
          <cell r="Q1209"/>
        </row>
        <row r="1210">
          <cell r="A1210"/>
          <cell r="B1210">
            <v>8</v>
          </cell>
          <cell r="C1210">
            <v>921</v>
          </cell>
          <cell r="D1210">
            <v>472</v>
          </cell>
          <cell r="E1210">
            <v>449</v>
          </cell>
          <cell r="O1210"/>
          <cell r="P1210"/>
          <cell r="Q1210"/>
        </row>
        <row r="1211">
          <cell r="A1211"/>
          <cell r="B1211">
            <v>9</v>
          </cell>
          <cell r="C1211">
            <v>941</v>
          </cell>
          <cell r="D1211">
            <v>483</v>
          </cell>
          <cell r="E1211">
            <v>458</v>
          </cell>
          <cell r="O1211"/>
          <cell r="P1211"/>
          <cell r="Q1211"/>
        </row>
        <row r="1212">
          <cell r="A1212"/>
          <cell r="B1212">
            <v>10</v>
          </cell>
          <cell r="C1212">
            <v>959</v>
          </cell>
          <cell r="D1212">
            <v>492</v>
          </cell>
          <cell r="E1212">
            <v>467</v>
          </cell>
          <cell r="O1212"/>
          <cell r="P1212"/>
          <cell r="Q1212"/>
        </row>
        <row r="1213">
          <cell r="A1213"/>
          <cell r="B1213">
            <v>11</v>
          </cell>
          <cell r="C1213">
            <v>984</v>
          </cell>
          <cell r="D1213">
            <v>505</v>
          </cell>
          <cell r="E1213">
            <v>479</v>
          </cell>
        </row>
        <row r="1214">
          <cell r="A1214" t="str">
            <v>Copacabana</v>
          </cell>
          <cell r="B1214">
            <v>12</v>
          </cell>
          <cell r="C1214">
            <v>1009</v>
          </cell>
          <cell r="D1214">
            <v>517</v>
          </cell>
          <cell r="E1214">
            <v>492</v>
          </cell>
        </row>
        <row r="1215">
          <cell r="A1215"/>
          <cell r="B1215">
            <v>13</v>
          </cell>
          <cell r="C1215">
            <v>1042</v>
          </cell>
          <cell r="D1215">
            <v>533</v>
          </cell>
          <cell r="E1215">
            <v>509</v>
          </cell>
        </row>
        <row r="1216">
          <cell r="A1216"/>
          <cell r="B1216">
            <v>14</v>
          </cell>
          <cell r="C1216">
            <v>1075</v>
          </cell>
          <cell r="D1216">
            <v>549</v>
          </cell>
          <cell r="E1216">
            <v>526</v>
          </cell>
        </row>
        <row r="1217">
          <cell r="A1217"/>
          <cell r="B1217">
            <v>15</v>
          </cell>
          <cell r="C1217">
            <v>1112</v>
          </cell>
          <cell r="D1217">
            <v>567</v>
          </cell>
          <cell r="E1217">
            <v>545</v>
          </cell>
        </row>
        <row r="1218">
          <cell r="A1218"/>
          <cell r="B1218">
            <v>16</v>
          </cell>
          <cell r="C1218">
            <v>1156</v>
          </cell>
          <cell r="D1218">
            <v>587</v>
          </cell>
          <cell r="E1218">
            <v>569</v>
          </cell>
        </row>
        <row r="1219">
          <cell r="A1219"/>
          <cell r="B1219">
            <v>17</v>
          </cell>
          <cell r="C1219">
            <v>1202</v>
          </cell>
          <cell r="D1219">
            <v>608</v>
          </cell>
          <cell r="E1219">
            <v>594</v>
          </cell>
        </row>
        <row r="1220">
          <cell r="A1220" t="str">
            <v>Copacabana</v>
          </cell>
          <cell r="B1220">
            <v>18</v>
          </cell>
          <cell r="C1220">
            <v>1251</v>
          </cell>
          <cell r="D1220">
            <v>630</v>
          </cell>
          <cell r="E1220">
            <v>621</v>
          </cell>
        </row>
        <row r="1221">
          <cell r="A1221"/>
          <cell r="B1221">
            <v>19</v>
          </cell>
          <cell r="C1221">
            <v>1299</v>
          </cell>
          <cell r="D1221">
            <v>650</v>
          </cell>
          <cell r="E1221">
            <v>649</v>
          </cell>
        </row>
        <row r="1222">
          <cell r="A1222"/>
          <cell r="B1222">
            <v>20</v>
          </cell>
          <cell r="C1222">
            <v>1349</v>
          </cell>
          <cell r="D1222">
            <v>676</v>
          </cell>
          <cell r="E1222">
            <v>673</v>
          </cell>
        </row>
        <row r="1223">
          <cell r="A1223"/>
          <cell r="B1223">
            <v>21</v>
          </cell>
          <cell r="C1223">
            <v>1388</v>
          </cell>
          <cell r="D1223">
            <v>696</v>
          </cell>
          <cell r="E1223">
            <v>692</v>
          </cell>
        </row>
        <row r="1224">
          <cell r="A1224"/>
          <cell r="B1224">
            <v>22</v>
          </cell>
          <cell r="C1224">
            <v>1416</v>
          </cell>
          <cell r="D1224">
            <v>711</v>
          </cell>
          <cell r="E1224">
            <v>705</v>
          </cell>
        </row>
        <row r="1225">
          <cell r="A1225"/>
          <cell r="B1225">
            <v>23</v>
          </cell>
          <cell r="C1225">
            <v>1436</v>
          </cell>
          <cell r="D1225">
            <v>723</v>
          </cell>
          <cell r="E1225">
            <v>713</v>
          </cell>
        </row>
        <row r="1226">
          <cell r="A1226"/>
          <cell r="B1226">
            <v>24</v>
          </cell>
          <cell r="C1226">
            <v>1446</v>
          </cell>
          <cell r="D1226">
            <v>731</v>
          </cell>
          <cell r="E1226">
            <v>715</v>
          </cell>
        </row>
        <row r="1227">
          <cell r="A1227"/>
          <cell r="B1227">
            <v>25</v>
          </cell>
          <cell r="C1227">
            <v>1441</v>
          </cell>
          <cell r="D1227">
            <v>731</v>
          </cell>
          <cell r="E1227">
            <v>710</v>
          </cell>
        </row>
        <row r="1228">
          <cell r="A1228"/>
          <cell r="B1228">
            <v>26</v>
          </cell>
          <cell r="C1228">
            <v>1430</v>
          </cell>
          <cell r="D1228">
            <v>727</v>
          </cell>
          <cell r="E1228">
            <v>703</v>
          </cell>
        </row>
        <row r="1229">
          <cell r="A1229"/>
          <cell r="B1229">
            <v>27</v>
          </cell>
          <cell r="C1229">
            <v>1412</v>
          </cell>
          <cell r="D1229">
            <v>720</v>
          </cell>
          <cell r="E1229">
            <v>692</v>
          </cell>
        </row>
        <row r="1230">
          <cell r="A1230"/>
          <cell r="B1230">
            <v>28</v>
          </cell>
          <cell r="C1230">
            <v>1389</v>
          </cell>
          <cell r="D1230">
            <v>708</v>
          </cell>
          <cell r="E1230">
            <v>681</v>
          </cell>
        </row>
        <row r="1231">
          <cell r="A1231" t="str">
            <v>05234</v>
          </cell>
          <cell r="B1231" t="str">
            <v>Dabeiba</v>
          </cell>
          <cell r="C1231"/>
          <cell r="D1231"/>
          <cell r="E1231"/>
        </row>
        <row r="1232">
          <cell r="A1232" t="str">
            <v>Dabeiba</v>
          </cell>
          <cell r="B1232">
            <v>0</v>
          </cell>
          <cell r="C1232">
            <v>634</v>
          </cell>
          <cell r="D1232">
            <v>330</v>
          </cell>
          <cell r="E1232">
            <v>304</v>
          </cell>
          <cell r="F1232">
            <v>3717</v>
          </cell>
          <cell r="G1232">
            <v>1930</v>
          </cell>
          <cell r="H1232">
            <v>1787</v>
          </cell>
          <cell r="I1232">
            <v>3264</v>
          </cell>
          <cell r="J1232">
            <v>1685</v>
          </cell>
          <cell r="K1232">
            <v>1579</v>
          </cell>
          <cell r="L1232">
            <v>2784</v>
          </cell>
          <cell r="M1232">
            <v>1417</v>
          </cell>
          <cell r="N1232">
            <v>1367</v>
          </cell>
          <cell r="O1232">
            <v>4031</v>
          </cell>
          <cell r="P1232">
            <v>2004</v>
          </cell>
          <cell r="Q1232">
            <v>2027</v>
          </cell>
        </row>
        <row r="1233">
          <cell r="A1233"/>
          <cell r="B1233">
            <v>1</v>
          </cell>
          <cell r="C1233">
            <v>633</v>
          </cell>
          <cell r="D1233">
            <v>328</v>
          </cell>
          <cell r="E1233">
            <v>305</v>
          </cell>
          <cell r="F1233"/>
          <cell r="G1233"/>
          <cell r="H1233"/>
          <cell r="I1233"/>
          <cell r="J1233"/>
          <cell r="K1233"/>
          <cell r="L1233"/>
          <cell r="M1233"/>
          <cell r="N1233"/>
          <cell r="O1233"/>
          <cell r="P1233"/>
          <cell r="Q1233"/>
        </row>
        <row r="1234">
          <cell r="A1234"/>
          <cell r="B1234">
            <v>2</v>
          </cell>
          <cell r="C1234">
            <v>629</v>
          </cell>
          <cell r="D1234">
            <v>327</v>
          </cell>
          <cell r="E1234">
            <v>302</v>
          </cell>
          <cell r="F1234"/>
          <cell r="G1234"/>
          <cell r="H1234"/>
          <cell r="I1234"/>
          <cell r="J1234"/>
          <cell r="K1234"/>
          <cell r="L1234"/>
          <cell r="M1234"/>
          <cell r="N1234"/>
          <cell r="O1234"/>
          <cell r="P1234"/>
          <cell r="Q1234"/>
        </row>
        <row r="1235">
          <cell r="A1235"/>
          <cell r="B1235">
            <v>3</v>
          </cell>
          <cell r="C1235">
            <v>618</v>
          </cell>
          <cell r="D1235">
            <v>321</v>
          </cell>
          <cell r="E1235">
            <v>297</v>
          </cell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</row>
        <row r="1236">
          <cell r="A1236"/>
          <cell r="B1236">
            <v>4</v>
          </cell>
          <cell r="C1236">
            <v>608</v>
          </cell>
          <cell r="D1236">
            <v>315</v>
          </cell>
          <cell r="E1236">
            <v>293</v>
          </cell>
          <cell r="F1236"/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</row>
        <row r="1237">
          <cell r="A1237"/>
          <cell r="B1237">
            <v>5</v>
          </cell>
          <cell r="C1237">
            <v>595</v>
          </cell>
          <cell r="D1237">
            <v>309</v>
          </cell>
          <cell r="E1237">
            <v>286</v>
          </cell>
          <cell r="F1237"/>
          <cell r="G1237"/>
          <cell r="H1237"/>
          <cell r="I1237"/>
          <cell r="J1237"/>
          <cell r="K1237"/>
          <cell r="L1237"/>
          <cell r="M1237"/>
          <cell r="N1237"/>
          <cell r="O1237"/>
          <cell r="P1237"/>
          <cell r="Q1237"/>
        </row>
        <row r="1238">
          <cell r="A1238" t="str">
            <v>Dabeiba</v>
          </cell>
          <cell r="B1238">
            <v>6</v>
          </cell>
          <cell r="C1238">
            <v>579</v>
          </cell>
          <cell r="D1238">
            <v>300</v>
          </cell>
          <cell r="E1238">
            <v>279</v>
          </cell>
          <cell r="O1238"/>
          <cell r="P1238"/>
          <cell r="Q1238"/>
        </row>
        <row r="1239">
          <cell r="A1239"/>
          <cell r="B1239">
            <v>7</v>
          </cell>
          <cell r="C1239">
            <v>565</v>
          </cell>
          <cell r="D1239">
            <v>292</v>
          </cell>
          <cell r="E1239">
            <v>273</v>
          </cell>
          <cell r="O1239"/>
          <cell r="P1239"/>
          <cell r="Q1239"/>
        </row>
        <row r="1240">
          <cell r="A1240"/>
          <cell r="B1240">
            <v>8</v>
          </cell>
          <cell r="C1240">
            <v>550</v>
          </cell>
          <cell r="D1240">
            <v>285</v>
          </cell>
          <cell r="E1240">
            <v>265</v>
          </cell>
          <cell r="O1240"/>
          <cell r="P1240"/>
          <cell r="Q1240"/>
        </row>
        <row r="1241">
          <cell r="A1241"/>
          <cell r="B1241">
            <v>9</v>
          </cell>
          <cell r="C1241">
            <v>538</v>
          </cell>
          <cell r="D1241">
            <v>277</v>
          </cell>
          <cell r="E1241">
            <v>261</v>
          </cell>
          <cell r="O1241"/>
          <cell r="P1241"/>
          <cell r="Q1241"/>
        </row>
        <row r="1242">
          <cell r="A1242"/>
          <cell r="B1242">
            <v>10</v>
          </cell>
          <cell r="C1242">
            <v>523</v>
          </cell>
          <cell r="D1242">
            <v>269</v>
          </cell>
          <cell r="E1242">
            <v>254</v>
          </cell>
          <cell r="O1242"/>
          <cell r="P1242"/>
          <cell r="Q1242"/>
        </row>
        <row r="1243">
          <cell r="A1243"/>
          <cell r="B1243">
            <v>11</v>
          </cell>
          <cell r="C1243">
            <v>509</v>
          </cell>
          <cell r="D1243">
            <v>262</v>
          </cell>
          <cell r="E1243">
            <v>247</v>
          </cell>
        </row>
        <row r="1244">
          <cell r="A1244" t="str">
            <v>Dabeiba</v>
          </cell>
          <cell r="B1244">
            <v>12</v>
          </cell>
          <cell r="C1244">
            <v>497</v>
          </cell>
          <cell r="D1244">
            <v>254</v>
          </cell>
          <cell r="E1244">
            <v>243</v>
          </cell>
        </row>
        <row r="1245">
          <cell r="A1245"/>
          <cell r="B1245">
            <v>13</v>
          </cell>
          <cell r="C1245">
            <v>483</v>
          </cell>
          <cell r="D1245">
            <v>247</v>
          </cell>
          <cell r="E1245">
            <v>236</v>
          </cell>
        </row>
        <row r="1246">
          <cell r="A1246"/>
          <cell r="B1246">
            <v>14</v>
          </cell>
          <cell r="C1246">
            <v>472</v>
          </cell>
          <cell r="D1246">
            <v>241</v>
          </cell>
          <cell r="E1246">
            <v>231</v>
          </cell>
        </row>
        <row r="1247">
          <cell r="A1247"/>
          <cell r="B1247">
            <v>15</v>
          </cell>
          <cell r="C1247">
            <v>457</v>
          </cell>
          <cell r="D1247">
            <v>232</v>
          </cell>
          <cell r="E1247">
            <v>225</v>
          </cell>
        </row>
        <row r="1248">
          <cell r="A1248"/>
          <cell r="B1248">
            <v>16</v>
          </cell>
          <cell r="C1248">
            <v>447</v>
          </cell>
          <cell r="D1248">
            <v>227</v>
          </cell>
          <cell r="E1248">
            <v>220</v>
          </cell>
        </row>
        <row r="1249">
          <cell r="A1249"/>
          <cell r="B1249">
            <v>17</v>
          </cell>
          <cell r="C1249">
            <v>428</v>
          </cell>
          <cell r="D1249">
            <v>216</v>
          </cell>
          <cell r="E1249">
            <v>212</v>
          </cell>
        </row>
        <row r="1250">
          <cell r="A1250" t="str">
            <v>Dabeiba</v>
          </cell>
          <cell r="B1250">
            <v>18</v>
          </cell>
          <cell r="C1250">
            <v>415</v>
          </cell>
          <cell r="D1250">
            <v>208</v>
          </cell>
          <cell r="E1250">
            <v>207</v>
          </cell>
        </row>
        <row r="1251">
          <cell r="A1251"/>
          <cell r="B1251">
            <v>19</v>
          </cell>
          <cell r="C1251">
            <v>399</v>
          </cell>
          <cell r="D1251">
            <v>199</v>
          </cell>
          <cell r="E1251">
            <v>200</v>
          </cell>
        </row>
        <row r="1252">
          <cell r="A1252"/>
          <cell r="B1252">
            <v>20</v>
          </cell>
          <cell r="C1252">
            <v>387</v>
          </cell>
          <cell r="D1252">
            <v>192</v>
          </cell>
          <cell r="E1252">
            <v>195</v>
          </cell>
        </row>
        <row r="1253">
          <cell r="A1253"/>
          <cell r="B1253">
            <v>21</v>
          </cell>
          <cell r="C1253">
            <v>381</v>
          </cell>
          <cell r="D1253">
            <v>189</v>
          </cell>
          <cell r="E1253">
            <v>192</v>
          </cell>
        </row>
        <row r="1254">
          <cell r="A1254"/>
          <cell r="B1254">
            <v>22</v>
          </cell>
          <cell r="C1254">
            <v>367</v>
          </cell>
          <cell r="D1254">
            <v>182</v>
          </cell>
          <cell r="E1254">
            <v>185</v>
          </cell>
        </row>
        <row r="1255">
          <cell r="A1255"/>
          <cell r="B1255">
            <v>23</v>
          </cell>
          <cell r="C1255">
            <v>362</v>
          </cell>
          <cell r="D1255">
            <v>179</v>
          </cell>
          <cell r="E1255">
            <v>183</v>
          </cell>
        </row>
        <row r="1256">
          <cell r="A1256"/>
          <cell r="B1256">
            <v>24</v>
          </cell>
          <cell r="C1256">
            <v>354</v>
          </cell>
          <cell r="D1256">
            <v>175</v>
          </cell>
          <cell r="E1256">
            <v>179</v>
          </cell>
        </row>
        <row r="1257">
          <cell r="A1257"/>
          <cell r="B1257">
            <v>25</v>
          </cell>
          <cell r="C1257">
            <v>347</v>
          </cell>
          <cell r="D1257">
            <v>172</v>
          </cell>
          <cell r="E1257">
            <v>175</v>
          </cell>
        </row>
        <row r="1258">
          <cell r="A1258"/>
          <cell r="B1258">
            <v>26</v>
          </cell>
          <cell r="C1258">
            <v>344</v>
          </cell>
          <cell r="D1258">
            <v>171</v>
          </cell>
          <cell r="E1258">
            <v>173</v>
          </cell>
        </row>
        <row r="1259">
          <cell r="A1259"/>
          <cell r="B1259">
            <v>27</v>
          </cell>
          <cell r="C1259">
            <v>340</v>
          </cell>
          <cell r="D1259">
            <v>169</v>
          </cell>
          <cell r="E1259">
            <v>171</v>
          </cell>
        </row>
        <row r="1260">
          <cell r="A1260"/>
          <cell r="B1260">
            <v>28</v>
          </cell>
          <cell r="C1260">
            <v>335</v>
          </cell>
          <cell r="D1260">
            <v>168</v>
          </cell>
          <cell r="E1260">
            <v>167</v>
          </cell>
        </row>
        <row r="1261">
          <cell r="A1261" t="str">
            <v>05237</v>
          </cell>
          <cell r="B1261" t="str">
            <v>Donmatias</v>
          </cell>
          <cell r="C1261"/>
          <cell r="D1261"/>
          <cell r="E1261"/>
        </row>
        <row r="1262">
          <cell r="A1262" t="str">
            <v>Donmatias</v>
          </cell>
          <cell r="B1262">
            <v>0</v>
          </cell>
          <cell r="C1262">
            <v>294</v>
          </cell>
          <cell r="D1262">
            <v>163</v>
          </cell>
          <cell r="E1262">
            <v>131</v>
          </cell>
          <cell r="F1262">
            <v>1766</v>
          </cell>
          <cell r="G1262">
            <v>969</v>
          </cell>
          <cell r="H1262">
            <v>797</v>
          </cell>
          <cell r="I1262">
            <v>1839</v>
          </cell>
          <cell r="J1262">
            <v>929</v>
          </cell>
          <cell r="K1262">
            <v>910</v>
          </cell>
          <cell r="L1262">
            <v>1970</v>
          </cell>
          <cell r="M1262">
            <v>933</v>
          </cell>
          <cell r="N1262">
            <v>1037</v>
          </cell>
          <cell r="O1262">
            <v>3615</v>
          </cell>
          <cell r="P1262">
            <v>1695</v>
          </cell>
          <cell r="Q1262">
            <v>1920</v>
          </cell>
        </row>
        <row r="1263">
          <cell r="A1263"/>
          <cell r="B1263">
            <v>1</v>
          </cell>
          <cell r="C1263">
            <v>293</v>
          </cell>
          <cell r="D1263">
            <v>163</v>
          </cell>
          <cell r="E1263">
            <v>130</v>
          </cell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</row>
        <row r="1264">
          <cell r="A1264"/>
          <cell r="B1264">
            <v>2</v>
          </cell>
          <cell r="C1264">
            <v>292</v>
          </cell>
          <cell r="D1264">
            <v>162</v>
          </cell>
          <cell r="E1264">
            <v>130</v>
          </cell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</row>
        <row r="1265">
          <cell r="A1265"/>
          <cell r="B1265">
            <v>3</v>
          </cell>
          <cell r="C1265">
            <v>294</v>
          </cell>
          <cell r="D1265">
            <v>161</v>
          </cell>
          <cell r="E1265">
            <v>133</v>
          </cell>
          <cell r="F1265"/>
          <cell r="G1265"/>
          <cell r="H1265"/>
          <cell r="I1265"/>
          <cell r="J1265"/>
          <cell r="K1265"/>
          <cell r="L1265"/>
          <cell r="M1265"/>
          <cell r="N1265"/>
          <cell r="O1265"/>
          <cell r="P1265"/>
          <cell r="Q1265"/>
        </row>
        <row r="1266">
          <cell r="A1266"/>
          <cell r="B1266">
            <v>4</v>
          </cell>
          <cell r="C1266">
            <v>295</v>
          </cell>
          <cell r="D1266">
            <v>161</v>
          </cell>
          <cell r="E1266">
            <v>134</v>
          </cell>
          <cell r="F1266"/>
          <cell r="G1266"/>
          <cell r="H1266"/>
          <cell r="I1266"/>
          <cell r="J1266"/>
          <cell r="K1266"/>
          <cell r="L1266"/>
          <cell r="M1266"/>
          <cell r="N1266"/>
          <cell r="O1266"/>
          <cell r="P1266"/>
          <cell r="Q1266"/>
        </row>
        <row r="1267">
          <cell r="A1267"/>
          <cell r="B1267">
            <v>5</v>
          </cell>
          <cell r="C1267">
            <v>298</v>
          </cell>
          <cell r="D1267">
            <v>159</v>
          </cell>
          <cell r="E1267">
            <v>139</v>
          </cell>
          <cell r="F1267"/>
          <cell r="G1267"/>
          <cell r="H1267"/>
          <cell r="I1267"/>
          <cell r="J1267"/>
          <cell r="K1267"/>
          <cell r="L1267"/>
          <cell r="M1267"/>
          <cell r="N1267"/>
          <cell r="O1267"/>
          <cell r="P1267"/>
          <cell r="Q1267"/>
        </row>
        <row r="1268">
          <cell r="A1268" t="str">
            <v>Donmatias</v>
          </cell>
          <cell r="B1268">
            <v>6</v>
          </cell>
          <cell r="C1268">
            <v>299</v>
          </cell>
          <cell r="D1268">
            <v>157</v>
          </cell>
          <cell r="E1268">
            <v>142</v>
          </cell>
          <cell r="O1268"/>
          <cell r="P1268"/>
          <cell r="Q1268"/>
        </row>
        <row r="1269">
          <cell r="A1269"/>
          <cell r="B1269">
            <v>7</v>
          </cell>
          <cell r="C1269">
            <v>302</v>
          </cell>
          <cell r="D1269">
            <v>157</v>
          </cell>
          <cell r="E1269">
            <v>145</v>
          </cell>
          <cell r="O1269"/>
          <cell r="P1269"/>
          <cell r="Q1269"/>
        </row>
        <row r="1270">
          <cell r="A1270"/>
          <cell r="B1270">
            <v>8</v>
          </cell>
          <cell r="C1270">
            <v>304</v>
          </cell>
          <cell r="D1270">
            <v>154</v>
          </cell>
          <cell r="E1270">
            <v>150</v>
          </cell>
          <cell r="O1270"/>
          <cell r="P1270"/>
          <cell r="Q1270"/>
        </row>
        <row r="1271">
          <cell r="A1271"/>
          <cell r="B1271">
            <v>9</v>
          </cell>
          <cell r="C1271">
            <v>308</v>
          </cell>
          <cell r="D1271">
            <v>154</v>
          </cell>
          <cell r="E1271">
            <v>154</v>
          </cell>
          <cell r="O1271"/>
          <cell r="P1271"/>
          <cell r="Q1271"/>
        </row>
        <row r="1272">
          <cell r="A1272"/>
          <cell r="B1272">
            <v>10</v>
          </cell>
          <cell r="C1272">
            <v>310</v>
          </cell>
          <cell r="D1272">
            <v>153</v>
          </cell>
          <cell r="E1272">
            <v>157</v>
          </cell>
          <cell r="O1272"/>
          <cell r="P1272"/>
          <cell r="Q1272"/>
        </row>
        <row r="1273">
          <cell r="A1273"/>
          <cell r="B1273">
            <v>11</v>
          </cell>
          <cell r="C1273">
            <v>316</v>
          </cell>
          <cell r="D1273">
            <v>154</v>
          </cell>
          <cell r="E1273">
            <v>162</v>
          </cell>
        </row>
        <row r="1274">
          <cell r="A1274" t="str">
            <v>Donmatias</v>
          </cell>
          <cell r="B1274">
            <v>12</v>
          </cell>
          <cell r="C1274">
            <v>319</v>
          </cell>
          <cell r="D1274">
            <v>153</v>
          </cell>
          <cell r="E1274">
            <v>166</v>
          </cell>
        </row>
        <row r="1275">
          <cell r="A1275"/>
          <cell r="B1275">
            <v>13</v>
          </cell>
          <cell r="C1275">
            <v>322</v>
          </cell>
          <cell r="D1275">
            <v>153</v>
          </cell>
          <cell r="E1275">
            <v>169</v>
          </cell>
        </row>
        <row r="1276">
          <cell r="A1276"/>
          <cell r="B1276">
            <v>14</v>
          </cell>
          <cell r="C1276">
            <v>327</v>
          </cell>
          <cell r="D1276">
            <v>155</v>
          </cell>
          <cell r="E1276">
            <v>172</v>
          </cell>
        </row>
        <row r="1277">
          <cell r="A1277"/>
          <cell r="B1277">
            <v>15</v>
          </cell>
          <cell r="C1277">
            <v>330</v>
          </cell>
          <cell r="D1277">
            <v>156</v>
          </cell>
          <cell r="E1277">
            <v>174</v>
          </cell>
        </row>
        <row r="1278">
          <cell r="A1278"/>
          <cell r="B1278">
            <v>16</v>
          </cell>
          <cell r="C1278">
            <v>334</v>
          </cell>
          <cell r="D1278">
            <v>157</v>
          </cell>
          <cell r="E1278">
            <v>177</v>
          </cell>
        </row>
        <row r="1279">
          <cell r="A1279"/>
          <cell r="B1279">
            <v>17</v>
          </cell>
          <cell r="C1279">
            <v>338</v>
          </cell>
          <cell r="D1279">
            <v>159</v>
          </cell>
          <cell r="E1279">
            <v>179</v>
          </cell>
        </row>
        <row r="1280">
          <cell r="A1280" t="str">
            <v>Donmatias</v>
          </cell>
          <cell r="B1280">
            <v>18</v>
          </cell>
          <cell r="C1280">
            <v>340</v>
          </cell>
          <cell r="D1280">
            <v>161</v>
          </cell>
          <cell r="E1280">
            <v>179</v>
          </cell>
        </row>
        <row r="1281">
          <cell r="A1281"/>
          <cell r="B1281">
            <v>19</v>
          </cell>
          <cell r="C1281">
            <v>339</v>
          </cell>
          <cell r="D1281">
            <v>159</v>
          </cell>
          <cell r="E1281">
            <v>180</v>
          </cell>
        </row>
        <row r="1282">
          <cell r="A1282"/>
          <cell r="B1282">
            <v>20</v>
          </cell>
          <cell r="C1282">
            <v>342</v>
          </cell>
          <cell r="D1282">
            <v>161</v>
          </cell>
          <cell r="E1282">
            <v>181</v>
          </cell>
        </row>
        <row r="1283">
          <cell r="A1283"/>
          <cell r="B1283">
            <v>21</v>
          </cell>
          <cell r="C1283">
            <v>338</v>
          </cell>
          <cell r="D1283">
            <v>159</v>
          </cell>
          <cell r="E1283">
            <v>179</v>
          </cell>
        </row>
        <row r="1284">
          <cell r="A1284"/>
          <cell r="B1284">
            <v>22</v>
          </cell>
          <cell r="C1284">
            <v>337</v>
          </cell>
          <cell r="D1284">
            <v>159</v>
          </cell>
          <cell r="E1284">
            <v>178</v>
          </cell>
        </row>
        <row r="1285">
          <cell r="A1285"/>
          <cell r="B1285">
            <v>23</v>
          </cell>
          <cell r="C1285">
            <v>333</v>
          </cell>
          <cell r="D1285">
            <v>155</v>
          </cell>
          <cell r="E1285">
            <v>178</v>
          </cell>
        </row>
        <row r="1286">
          <cell r="A1286"/>
          <cell r="B1286">
            <v>24</v>
          </cell>
          <cell r="C1286">
            <v>328</v>
          </cell>
          <cell r="D1286">
            <v>153</v>
          </cell>
          <cell r="E1286">
            <v>175</v>
          </cell>
        </row>
        <row r="1287">
          <cell r="A1287"/>
          <cell r="B1287">
            <v>25</v>
          </cell>
          <cell r="C1287">
            <v>323</v>
          </cell>
          <cell r="D1287">
            <v>151</v>
          </cell>
          <cell r="E1287">
            <v>172</v>
          </cell>
        </row>
        <row r="1288">
          <cell r="A1288"/>
          <cell r="B1288">
            <v>26</v>
          </cell>
          <cell r="C1288">
            <v>317</v>
          </cell>
          <cell r="D1288">
            <v>147</v>
          </cell>
          <cell r="E1288">
            <v>170</v>
          </cell>
        </row>
        <row r="1289">
          <cell r="A1289"/>
          <cell r="B1289">
            <v>27</v>
          </cell>
          <cell r="C1289">
            <v>312</v>
          </cell>
          <cell r="D1289">
            <v>146</v>
          </cell>
          <cell r="E1289">
            <v>166</v>
          </cell>
        </row>
        <row r="1290">
          <cell r="A1290"/>
          <cell r="B1290">
            <v>28</v>
          </cell>
          <cell r="C1290">
            <v>306</v>
          </cell>
          <cell r="D1290">
            <v>144</v>
          </cell>
          <cell r="E1290">
            <v>162</v>
          </cell>
        </row>
        <row r="1291">
          <cell r="A1291" t="str">
            <v>05240</v>
          </cell>
          <cell r="B1291" t="str">
            <v>Ebejico</v>
          </cell>
          <cell r="C1291"/>
          <cell r="D1291"/>
          <cell r="E1291"/>
        </row>
        <row r="1292">
          <cell r="A1292" t="str">
            <v>Ebejico</v>
          </cell>
          <cell r="B1292">
            <v>0</v>
          </cell>
          <cell r="C1292">
            <v>142</v>
          </cell>
          <cell r="D1292">
            <v>66</v>
          </cell>
          <cell r="E1292">
            <v>76</v>
          </cell>
          <cell r="F1292">
            <v>859</v>
          </cell>
          <cell r="G1292">
            <v>403</v>
          </cell>
          <cell r="H1292">
            <v>456</v>
          </cell>
          <cell r="I1292">
            <v>980</v>
          </cell>
          <cell r="J1292">
            <v>496</v>
          </cell>
          <cell r="K1292">
            <v>484</v>
          </cell>
          <cell r="L1292">
            <v>1062</v>
          </cell>
          <cell r="M1292">
            <v>575</v>
          </cell>
          <cell r="N1292">
            <v>487</v>
          </cell>
          <cell r="O1292">
            <v>1607</v>
          </cell>
          <cell r="P1292">
            <v>850</v>
          </cell>
          <cell r="Q1292">
            <v>757</v>
          </cell>
        </row>
        <row r="1293">
          <cell r="A1293"/>
          <cell r="B1293">
            <v>1</v>
          </cell>
          <cell r="C1293">
            <v>141</v>
          </cell>
          <cell r="D1293">
            <v>65</v>
          </cell>
          <cell r="E1293">
            <v>76</v>
          </cell>
          <cell r="F1293"/>
          <cell r="G1293"/>
          <cell r="H1293"/>
          <cell r="I1293"/>
          <cell r="J1293"/>
          <cell r="K1293"/>
          <cell r="L1293"/>
          <cell r="M1293"/>
          <cell r="N1293"/>
          <cell r="O1293"/>
          <cell r="P1293"/>
          <cell r="Q1293"/>
        </row>
        <row r="1294">
          <cell r="A1294"/>
          <cell r="B1294">
            <v>2</v>
          </cell>
          <cell r="C1294">
            <v>140</v>
          </cell>
          <cell r="D1294">
            <v>65</v>
          </cell>
          <cell r="E1294">
            <v>75</v>
          </cell>
          <cell r="F1294"/>
          <cell r="G1294"/>
          <cell r="H1294"/>
          <cell r="I1294"/>
          <cell r="J1294"/>
          <cell r="K1294"/>
          <cell r="L1294"/>
          <cell r="M1294"/>
          <cell r="N1294"/>
          <cell r="O1294"/>
          <cell r="P1294"/>
          <cell r="Q1294"/>
        </row>
        <row r="1295">
          <cell r="A1295"/>
          <cell r="B1295">
            <v>3</v>
          </cell>
          <cell r="C1295">
            <v>142</v>
          </cell>
          <cell r="D1295">
            <v>66</v>
          </cell>
          <cell r="E1295">
            <v>76</v>
          </cell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</row>
        <row r="1296">
          <cell r="A1296"/>
          <cell r="B1296">
            <v>4</v>
          </cell>
          <cell r="C1296">
            <v>147</v>
          </cell>
          <cell r="D1296">
            <v>70</v>
          </cell>
          <cell r="E1296">
            <v>77</v>
          </cell>
          <cell r="F1296"/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</row>
        <row r="1297">
          <cell r="A1297"/>
          <cell r="B1297">
            <v>5</v>
          </cell>
          <cell r="C1297">
            <v>147</v>
          </cell>
          <cell r="D1297">
            <v>71</v>
          </cell>
          <cell r="E1297">
            <v>76</v>
          </cell>
          <cell r="F1297"/>
          <cell r="G1297"/>
          <cell r="H1297"/>
          <cell r="I1297"/>
          <cell r="J1297"/>
          <cell r="K1297"/>
          <cell r="L1297"/>
          <cell r="M1297"/>
          <cell r="N1297"/>
          <cell r="O1297"/>
          <cell r="P1297"/>
          <cell r="Q1297"/>
        </row>
        <row r="1298">
          <cell r="A1298" t="str">
            <v>Ebejico</v>
          </cell>
          <cell r="B1298">
            <v>6</v>
          </cell>
          <cell r="C1298">
            <v>154</v>
          </cell>
          <cell r="D1298">
            <v>75</v>
          </cell>
          <cell r="E1298">
            <v>79</v>
          </cell>
          <cell r="O1298"/>
          <cell r="P1298"/>
          <cell r="Q1298"/>
        </row>
        <row r="1299">
          <cell r="A1299"/>
          <cell r="B1299">
            <v>7</v>
          </cell>
          <cell r="C1299">
            <v>157</v>
          </cell>
          <cell r="D1299">
            <v>78</v>
          </cell>
          <cell r="E1299">
            <v>79</v>
          </cell>
          <cell r="O1299"/>
          <cell r="P1299"/>
          <cell r="Q1299"/>
        </row>
        <row r="1300">
          <cell r="A1300"/>
          <cell r="B1300">
            <v>8</v>
          </cell>
          <cell r="C1300">
            <v>162</v>
          </cell>
          <cell r="D1300">
            <v>81</v>
          </cell>
          <cell r="E1300">
            <v>81</v>
          </cell>
          <cell r="O1300"/>
          <cell r="P1300"/>
          <cell r="Q1300"/>
        </row>
        <row r="1301">
          <cell r="A1301"/>
          <cell r="B1301">
            <v>9</v>
          </cell>
          <cell r="C1301">
            <v>165</v>
          </cell>
          <cell r="D1301">
            <v>85</v>
          </cell>
          <cell r="E1301">
            <v>80</v>
          </cell>
          <cell r="O1301"/>
          <cell r="P1301"/>
          <cell r="Q1301"/>
        </row>
        <row r="1302">
          <cell r="A1302"/>
          <cell r="B1302">
            <v>10</v>
          </cell>
          <cell r="C1302">
            <v>170</v>
          </cell>
          <cell r="D1302">
            <v>87</v>
          </cell>
          <cell r="E1302">
            <v>83</v>
          </cell>
          <cell r="O1302"/>
          <cell r="P1302"/>
          <cell r="Q1302"/>
        </row>
        <row r="1303">
          <cell r="A1303"/>
          <cell r="B1303">
            <v>11</v>
          </cell>
          <cell r="C1303">
            <v>172</v>
          </cell>
          <cell r="D1303">
            <v>90</v>
          </cell>
          <cell r="E1303">
            <v>82</v>
          </cell>
        </row>
        <row r="1304">
          <cell r="A1304" t="str">
            <v>Ebejico</v>
          </cell>
          <cell r="B1304">
            <v>12</v>
          </cell>
          <cell r="C1304">
            <v>176</v>
          </cell>
          <cell r="D1304">
            <v>93</v>
          </cell>
          <cell r="E1304">
            <v>83</v>
          </cell>
        </row>
        <row r="1305">
          <cell r="A1305"/>
          <cell r="B1305">
            <v>13</v>
          </cell>
          <cell r="C1305">
            <v>176</v>
          </cell>
          <cell r="D1305">
            <v>94</v>
          </cell>
          <cell r="E1305">
            <v>82</v>
          </cell>
        </row>
        <row r="1306">
          <cell r="A1306"/>
          <cell r="B1306">
            <v>14</v>
          </cell>
          <cell r="C1306">
            <v>179</v>
          </cell>
          <cell r="D1306">
            <v>96</v>
          </cell>
          <cell r="E1306">
            <v>83</v>
          </cell>
        </row>
        <row r="1307">
          <cell r="A1307"/>
          <cell r="B1307">
            <v>15</v>
          </cell>
          <cell r="C1307">
            <v>178</v>
          </cell>
          <cell r="D1307">
            <v>97</v>
          </cell>
          <cell r="E1307">
            <v>81</v>
          </cell>
        </row>
        <row r="1308">
          <cell r="A1308"/>
          <cell r="B1308">
            <v>16</v>
          </cell>
          <cell r="C1308">
            <v>177</v>
          </cell>
          <cell r="D1308">
            <v>97</v>
          </cell>
          <cell r="E1308">
            <v>80</v>
          </cell>
        </row>
        <row r="1309">
          <cell r="A1309"/>
          <cell r="B1309">
            <v>17</v>
          </cell>
          <cell r="C1309">
            <v>176</v>
          </cell>
          <cell r="D1309">
            <v>98</v>
          </cell>
          <cell r="E1309">
            <v>78</v>
          </cell>
        </row>
        <row r="1310">
          <cell r="A1310" t="str">
            <v>Ebejico</v>
          </cell>
          <cell r="B1310">
            <v>18</v>
          </cell>
          <cell r="C1310">
            <v>171</v>
          </cell>
          <cell r="D1310">
            <v>95</v>
          </cell>
          <cell r="E1310">
            <v>76</v>
          </cell>
        </row>
        <row r="1311">
          <cell r="A1311"/>
          <cell r="B1311">
            <v>19</v>
          </cell>
          <cell r="C1311">
            <v>164</v>
          </cell>
          <cell r="D1311">
            <v>92</v>
          </cell>
          <cell r="E1311">
            <v>72</v>
          </cell>
        </row>
        <row r="1312">
          <cell r="A1312"/>
          <cell r="B1312">
            <v>20</v>
          </cell>
          <cell r="C1312">
            <v>160</v>
          </cell>
          <cell r="D1312">
            <v>88</v>
          </cell>
          <cell r="E1312">
            <v>72</v>
          </cell>
        </row>
        <row r="1313">
          <cell r="A1313"/>
          <cell r="B1313">
            <v>21</v>
          </cell>
          <cell r="C1313">
            <v>153</v>
          </cell>
          <cell r="D1313">
            <v>84</v>
          </cell>
          <cell r="E1313">
            <v>69</v>
          </cell>
        </row>
        <row r="1314">
          <cell r="A1314"/>
          <cell r="B1314">
            <v>22</v>
          </cell>
          <cell r="C1314">
            <v>147</v>
          </cell>
          <cell r="D1314">
            <v>80</v>
          </cell>
          <cell r="E1314">
            <v>67</v>
          </cell>
        </row>
        <row r="1315">
          <cell r="A1315"/>
          <cell r="B1315">
            <v>23</v>
          </cell>
          <cell r="C1315">
            <v>142</v>
          </cell>
          <cell r="D1315">
            <v>76</v>
          </cell>
          <cell r="E1315">
            <v>66</v>
          </cell>
        </row>
        <row r="1316">
          <cell r="A1316"/>
          <cell r="B1316">
            <v>24</v>
          </cell>
          <cell r="C1316">
            <v>140</v>
          </cell>
          <cell r="D1316">
            <v>74</v>
          </cell>
          <cell r="E1316">
            <v>66</v>
          </cell>
        </row>
        <row r="1317">
          <cell r="A1317"/>
          <cell r="B1317">
            <v>25</v>
          </cell>
          <cell r="C1317">
            <v>133</v>
          </cell>
          <cell r="D1317">
            <v>69</v>
          </cell>
          <cell r="E1317">
            <v>64</v>
          </cell>
        </row>
        <row r="1318">
          <cell r="A1318"/>
          <cell r="B1318">
            <v>26</v>
          </cell>
          <cell r="C1318">
            <v>133</v>
          </cell>
          <cell r="D1318">
            <v>66</v>
          </cell>
          <cell r="E1318">
            <v>67</v>
          </cell>
        </row>
        <row r="1319">
          <cell r="A1319"/>
          <cell r="B1319">
            <v>27</v>
          </cell>
          <cell r="C1319">
            <v>134</v>
          </cell>
          <cell r="D1319">
            <v>65</v>
          </cell>
          <cell r="E1319">
            <v>69</v>
          </cell>
        </row>
        <row r="1320">
          <cell r="A1320"/>
          <cell r="B1320">
            <v>28</v>
          </cell>
          <cell r="C1320">
            <v>130</v>
          </cell>
          <cell r="D1320">
            <v>61</v>
          </cell>
          <cell r="E1320">
            <v>69</v>
          </cell>
        </row>
        <row r="1321">
          <cell r="A1321" t="str">
            <v>05250</v>
          </cell>
          <cell r="B1321" t="str">
            <v>El Bagre</v>
          </cell>
          <cell r="C1321"/>
          <cell r="D1321"/>
          <cell r="E1321"/>
        </row>
        <row r="1322">
          <cell r="A1322" t="str">
            <v>El Bagre</v>
          </cell>
          <cell r="B1322">
            <v>0</v>
          </cell>
          <cell r="C1322">
            <v>1244</v>
          </cell>
          <cell r="D1322">
            <v>625</v>
          </cell>
          <cell r="E1322">
            <v>619</v>
          </cell>
          <cell r="F1322">
            <v>7449</v>
          </cell>
          <cell r="G1322">
            <v>3745</v>
          </cell>
          <cell r="H1322">
            <v>3704</v>
          </cell>
          <cell r="I1322">
            <v>7319</v>
          </cell>
          <cell r="J1322">
            <v>3729</v>
          </cell>
          <cell r="K1322">
            <v>3590</v>
          </cell>
          <cell r="L1322">
            <v>6807</v>
          </cell>
          <cell r="M1322">
            <v>3496</v>
          </cell>
          <cell r="N1322">
            <v>3311</v>
          </cell>
          <cell r="O1322">
            <v>9729</v>
          </cell>
          <cell r="P1322">
            <v>4717</v>
          </cell>
          <cell r="Q1322">
            <v>5012</v>
          </cell>
        </row>
        <row r="1323">
          <cell r="A1323"/>
          <cell r="B1323">
            <v>1</v>
          </cell>
          <cell r="C1323">
            <v>1242</v>
          </cell>
          <cell r="D1323">
            <v>622</v>
          </cell>
          <cell r="E1323">
            <v>620</v>
          </cell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</row>
        <row r="1324">
          <cell r="A1324"/>
          <cell r="B1324">
            <v>2</v>
          </cell>
          <cell r="C1324">
            <v>1243</v>
          </cell>
          <cell r="D1324">
            <v>624</v>
          </cell>
          <cell r="E1324">
            <v>619</v>
          </cell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</row>
        <row r="1325">
          <cell r="A1325"/>
          <cell r="B1325">
            <v>3</v>
          </cell>
          <cell r="C1325">
            <v>1241</v>
          </cell>
          <cell r="D1325">
            <v>623</v>
          </cell>
          <cell r="E1325">
            <v>618</v>
          </cell>
          <cell r="F1325"/>
          <cell r="G1325"/>
          <cell r="H1325"/>
          <cell r="I1325"/>
          <cell r="J1325"/>
          <cell r="K1325"/>
          <cell r="L1325"/>
          <cell r="M1325"/>
          <cell r="N1325"/>
          <cell r="O1325"/>
          <cell r="P1325"/>
          <cell r="Q1325"/>
        </row>
        <row r="1326">
          <cell r="A1326"/>
          <cell r="B1326">
            <v>4</v>
          </cell>
          <cell r="C1326">
            <v>1241</v>
          </cell>
          <cell r="D1326">
            <v>625</v>
          </cell>
          <cell r="E1326">
            <v>616</v>
          </cell>
          <cell r="F1326"/>
          <cell r="G1326"/>
          <cell r="H1326"/>
          <cell r="I1326"/>
          <cell r="J1326"/>
          <cell r="K1326"/>
          <cell r="L1326"/>
          <cell r="M1326"/>
          <cell r="N1326"/>
          <cell r="O1326"/>
          <cell r="P1326"/>
          <cell r="Q1326"/>
        </row>
        <row r="1327">
          <cell r="A1327"/>
          <cell r="B1327">
            <v>5</v>
          </cell>
          <cell r="C1327">
            <v>1238</v>
          </cell>
          <cell r="D1327">
            <v>626</v>
          </cell>
          <cell r="E1327">
            <v>612</v>
          </cell>
          <cell r="F1327"/>
          <cell r="G1327"/>
          <cell r="H1327"/>
          <cell r="I1327"/>
          <cell r="J1327"/>
          <cell r="K1327"/>
          <cell r="L1327"/>
          <cell r="M1327"/>
          <cell r="N1327"/>
          <cell r="O1327"/>
          <cell r="P1327"/>
          <cell r="Q1327"/>
        </row>
        <row r="1328">
          <cell r="A1328" t="str">
            <v>El Bagre</v>
          </cell>
          <cell r="B1328">
            <v>6</v>
          </cell>
          <cell r="C1328">
            <v>1235</v>
          </cell>
          <cell r="D1328">
            <v>625</v>
          </cell>
          <cell r="E1328">
            <v>610</v>
          </cell>
          <cell r="O1328"/>
          <cell r="P1328"/>
          <cell r="Q1328"/>
        </row>
        <row r="1329">
          <cell r="A1329"/>
          <cell r="B1329">
            <v>7</v>
          </cell>
          <cell r="C1329">
            <v>1232</v>
          </cell>
          <cell r="D1329">
            <v>625</v>
          </cell>
          <cell r="E1329">
            <v>607</v>
          </cell>
          <cell r="O1329"/>
          <cell r="P1329"/>
          <cell r="Q1329"/>
        </row>
        <row r="1330">
          <cell r="A1330"/>
          <cell r="B1330">
            <v>8</v>
          </cell>
          <cell r="C1330">
            <v>1225</v>
          </cell>
          <cell r="D1330">
            <v>625</v>
          </cell>
          <cell r="E1330">
            <v>600</v>
          </cell>
          <cell r="O1330"/>
          <cell r="P1330"/>
          <cell r="Q1330"/>
        </row>
        <row r="1331">
          <cell r="A1331"/>
          <cell r="B1331">
            <v>9</v>
          </cell>
          <cell r="C1331">
            <v>1219</v>
          </cell>
          <cell r="D1331">
            <v>622</v>
          </cell>
          <cell r="E1331">
            <v>597</v>
          </cell>
          <cell r="O1331"/>
          <cell r="P1331"/>
          <cell r="Q1331"/>
        </row>
        <row r="1332">
          <cell r="A1332"/>
          <cell r="B1332">
            <v>10</v>
          </cell>
          <cell r="C1332">
            <v>1209</v>
          </cell>
          <cell r="D1332">
            <v>618</v>
          </cell>
          <cell r="E1332">
            <v>591</v>
          </cell>
          <cell r="O1332"/>
          <cell r="P1332"/>
          <cell r="Q1332"/>
        </row>
        <row r="1333">
          <cell r="A1333"/>
          <cell r="B1333">
            <v>11</v>
          </cell>
          <cell r="C1333">
            <v>1199</v>
          </cell>
          <cell r="D1333">
            <v>614</v>
          </cell>
          <cell r="E1333">
            <v>585</v>
          </cell>
        </row>
        <row r="1334">
          <cell r="A1334" t="str">
            <v>El Bagre</v>
          </cell>
          <cell r="B1334">
            <v>12</v>
          </cell>
          <cell r="C1334">
            <v>1186</v>
          </cell>
          <cell r="D1334">
            <v>609</v>
          </cell>
          <cell r="E1334">
            <v>577</v>
          </cell>
        </row>
        <row r="1335">
          <cell r="A1335"/>
          <cell r="B1335">
            <v>13</v>
          </cell>
          <cell r="C1335">
            <v>1171</v>
          </cell>
          <cell r="D1335">
            <v>602</v>
          </cell>
          <cell r="E1335">
            <v>569</v>
          </cell>
        </row>
        <row r="1336">
          <cell r="A1336"/>
          <cell r="B1336">
            <v>14</v>
          </cell>
          <cell r="C1336">
            <v>1153</v>
          </cell>
          <cell r="D1336">
            <v>592</v>
          </cell>
          <cell r="E1336">
            <v>561</v>
          </cell>
        </row>
        <row r="1337">
          <cell r="A1337"/>
          <cell r="B1337">
            <v>15</v>
          </cell>
          <cell r="C1337">
            <v>1129</v>
          </cell>
          <cell r="D1337">
            <v>580</v>
          </cell>
          <cell r="E1337">
            <v>549</v>
          </cell>
        </row>
        <row r="1338">
          <cell r="A1338"/>
          <cell r="B1338">
            <v>16</v>
          </cell>
          <cell r="C1338">
            <v>1101</v>
          </cell>
          <cell r="D1338">
            <v>566</v>
          </cell>
          <cell r="E1338">
            <v>535</v>
          </cell>
        </row>
        <row r="1339">
          <cell r="A1339"/>
          <cell r="B1339">
            <v>17</v>
          </cell>
          <cell r="C1339">
            <v>1067</v>
          </cell>
          <cell r="D1339">
            <v>547</v>
          </cell>
          <cell r="E1339">
            <v>520</v>
          </cell>
        </row>
        <row r="1340">
          <cell r="A1340" t="str">
            <v>El Bagre</v>
          </cell>
          <cell r="B1340">
            <v>18</v>
          </cell>
          <cell r="C1340">
            <v>1025</v>
          </cell>
          <cell r="D1340">
            <v>523</v>
          </cell>
          <cell r="E1340">
            <v>502</v>
          </cell>
        </row>
        <row r="1341">
          <cell r="A1341"/>
          <cell r="B1341">
            <v>19</v>
          </cell>
          <cell r="C1341">
            <v>984</v>
          </cell>
          <cell r="D1341">
            <v>497</v>
          </cell>
          <cell r="E1341">
            <v>487</v>
          </cell>
        </row>
        <row r="1342">
          <cell r="A1342"/>
          <cell r="B1342">
            <v>20</v>
          </cell>
          <cell r="C1342">
            <v>945</v>
          </cell>
          <cell r="D1342">
            <v>473</v>
          </cell>
          <cell r="E1342">
            <v>472</v>
          </cell>
        </row>
        <row r="1343">
          <cell r="A1343"/>
          <cell r="B1343">
            <v>21</v>
          </cell>
          <cell r="C1343">
            <v>910</v>
          </cell>
          <cell r="D1343">
            <v>452</v>
          </cell>
          <cell r="E1343">
            <v>458</v>
          </cell>
        </row>
        <row r="1344">
          <cell r="A1344"/>
          <cell r="B1344">
            <v>22</v>
          </cell>
          <cell r="C1344">
            <v>882</v>
          </cell>
          <cell r="D1344">
            <v>432</v>
          </cell>
          <cell r="E1344">
            <v>450</v>
          </cell>
        </row>
        <row r="1345">
          <cell r="A1345"/>
          <cell r="B1345">
            <v>23</v>
          </cell>
          <cell r="C1345">
            <v>857</v>
          </cell>
          <cell r="D1345">
            <v>414</v>
          </cell>
          <cell r="E1345">
            <v>443</v>
          </cell>
        </row>
        <row r="1346">
          <cell r="A1346"/>
          <cell r="B1346">
            <v>24</v>
          </cell>
          <cell r="C1346">
            <v>842</v>
          </cell>
          <cell r="D1346">
            <v>401</v>
          </cell>
          <cell r="E1346">
            <v>441</v>
          </cell>
        </row>
        <row r="1347">
          <cell r="A1347"/>
          <cell r="B1347">
            <v>25</v>
          </cell>
          <cell r="C1347">
            <v>832</v>
          </cell>
          <cell r="D1347">
            <v>390</v>
          </cell>
          <cell r="E1347">
            <v>442</v>
          </cell>
        </row>
        <row r="1348">
          <cell r="A1348"/>
          <cell r="B1348">
            <v>26</v>
          </cell>
          <cell r="C1348">
            <v>822</v>
          </cell>
          <cell r="D1348">
            <v>382</v>
          </cell>
          <cell r="E1348">
            <v>440</v>
          </cell>
        </row>
        <row r="1349">
          <cell r="A1349"/>
          <cell r="B1349">
            <v>27</v>
          </cell>
          <cell r="C1349">
            <v>817</v>
          </cell>
          <cell r="D1349">
            <v>378</v>
          </cell>
          <cell r="E1349">
            <v>439</v>
          </cell>
        </row>
        <row r="1350">
          <cell r="A1350"/>
          <cell r="B1350">
            <v>28</v>
          </cell>
          <cell r="C1350">
            <v>813</v>
          </cell>
          <cell r="D1350">
            <v>375</v>
          </cell>
          <cell r="E1350">
            <v>438</v>
          </cell>
        </row>
        <row r="1351">
          <cell r="A1351" t="str">
            <v>05264</v>
          </cell>
          <cell r="B1351" t="str">
            <v>Entrerrios</v>
          </cell>
          <cell r="C1351"/>
          <cell r="D1351"/>
          <cell r="E1351"/>
        </row>
        <row r="1352">
          <cell r="A1352" t="str">
            <v>Entrerrios</v>
          </cell>
          <cell r="B1352">
            <v>0</v>
          </cell>
          <cell r="C1352">
            <v>190</v>
          </cell>
          <cell r="D1352">
            <v>91</v>
          </cell>
          <cell r="E1352">
            <v>99</v>
          </cell>
          <cell r="F1352">
            <v>1135</v>
          </cell>
          <cell r="G1352">
            <v>542</v>
          </cell>
          <cell r="H1352">
            <v>593</v>
          </cell>
          <cell r="I1352">
            <v>1141</v>
          </cell>
          <cell r="J1352">
            <v>548</v>
          </cell>
          <cell r="K1352">
            <v>593</v>
          </cell>
          <cell r="L1352">
            <v>1171</v>
          </cell>
          <cell r="M1352">
            <v>578</v>
          </cell>
          <cell r="N1352">
            <v>593</v>
          </cell>
          <cell r="O1352">
            <v>2127</v>
          </cell>
          <cell r="P1352">
            <v>1098</v>
          </cell>
          <cell r="Q1352">
            <v>1029</v>
          </cell>
        </row>
        <row r="1353">
          <cell r="A1353"/>
          <cell r="B1353">
            <v>1</v>
          </cell>
          <cell r="C1353">
            <v>189</v>
          </cell>
          <cell r="D1353">
            <v>90</v>
          </cell>
          <cell r="E1353">
            <v>99</v>
          </cell>
          <cell r="F1353"/>
          <cell r="G1353"/>
          <cell r="H1353"/>
          <cell r="I1353"/>
          <cell r="J1353"/>
          <cell r="K1353"/>
          <cell r="L1353"/>
          <cell r="M1353"/>
          <cell r="N1353"/>
          <cell r="O1353"/>
          <cell r="P1353"/>
          <cell r="Q1353"/>
        </row>
        <row r="1354">
          <cell r="A1354"/>
          <cell r="B1354">
            <v>2</v>
          </cell>
          <cell r="C1354">
            <v>189</v>
          </cell>
          <cell r="D1354">
            <v>90</v>
          </cell>
          <cell r="E1354">
            <v>99</v>
          </cell>
          <cell r="F1354"/>
          <cell r="G1354"/>
          <cell r="H1354"/>
          <cell r="I1354"/>
          <cell r="J1354"/>
          <cell r="K1354"/>
          <cell r="L1354"/>
          <cell r="M1354"/>
          <cell r="N1354"/>
          <cell r="O1354"/>
          <cell r="P1354"/>
          <cell r="Q1354"/>
        </row>
        <row r="1355">
          <cell r="A1355"/>
          <cell r="B1355">
            <v>3</v>
          </cell>
          <cell r="C1355">
            <v>190</v>
          </cell>
          <cell r="D1355">
            <v>91</v>
          </cell>
          <cell r="E1355">
            <v>99</v>
          </cell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</row>
        <row r="1356">
          <cell r="A1356"/>
          <cell r="B1356">
            <v>4</v>
          </cell>
          <cell r="C1356">
            <v>188</v>
          </cell>
          <cell r="D1356">
            <v>90</v>
          </cell>
          <cell r="E1356">
            <v>98</v>
          </cell>
          <cell r="F1356"/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</row>
        <row r="1357">
          <cell r="A1357"/>
          <cell r="B1357">
            <v>5</v>
          </cell>
          <cell r="C1357">
            <v>189</v>
          </cell>
          <cell r="D1357">
            <v>90</v>
          </cell>
          <cell r="E1357">
            <v>99</v>
          </cell>
          <cell r="F1357"/>
          <cell r="G1357"/>
          <cell r="H1357"/>
          <cell r="I1357"/>
          <cell r="J1357"/>
          <cell r="K1357"/>
          <cell r="L1357"/>
          <cell r="M1357"/>
          <cell r="N1357"/>
          <cell r="O1357"/>
          <cell r="P1357"/>
          <cell r="Q1357"/>
        </row>
        <row r="1358">
          <cell r="A1358" t="str">
            <v>Entrerrios</v>
          </cell>
          <cell r="B1358">
            <v>6</v>
          </cell>
          <cell r="C1358">
            <v>189</v>
          </cell>
          <cell r="D1358">
            <v>91</v>
          </cell>
          <cell r="E1358">
            <v>98</v>
          </cell>
          <cell r="O1358"/>
          <cell r="P1358"/>
          <cell r="Q1358"/>
        </row>
        <row r="1359">
          <cell r="A1359"/>
          <cell r="B1359">
            <v>7</v>
          </cell>
          <cell r="C1359">
            <v>190</v>
          </cell>
          <cell r="D1359">
            <v>90</v>
          </cell>
          <cell r="E1359">
            <v>100</v>
          </cell>
          <cell r="O1359"/>
          <cell r="P1359"/>
          <cell r="Q1359"/>
        </row>
        <row r="1360">
          <cell r="A1360"/>
          <cell r="B1360">
            <v>8</v>
          </cell>
          <cell r="C1360">
            <v>188</v>
          </cell>
          <cell r="D1360">
            <v>90</v>
          </cell>
          <cell r="E1360">
            <v>98</v>
          </cell>
          <cell r="O1360"/>
          <cell r="P1360"/>
          <cell r="Q1360"/>
        </row>
        <row r="1361">
          <cell r="A1361"/>
          <cell r="B1361">
            <v>9</v>
          </cell>
          <cell r="C1361">
            <v>191</v>
          </cell>
          <cell r="D1361">
            <v>92</v>
          </cell>
          <cell r="E1361">
            <v>99</v>
          </cell>
          <cell r="O1361"/>
          <cell r="P1361"/>
          <cell r="Q1361"/>
        </row>
        <row r="1362">
          <cell r="A1362"/>
          <cell r="B1362">
            <v>10</v>
          </cell>
          <cell r="C1362">
            <v>189</v>
          </cell>
          <cell r="D1362">
            <v>91</v>
          </cell>
          <cell r="E1362">
            <v>98</v>
          </cell>
          <cell r="O1362"/>
          <cell r="P1362"/>
          <cell r="Q1362"/>
        </row>
        <row r="1363">
          <cell r="A1363"/>
          <cell r="B1363">
            <v>11</v>
          </cell>
          <cell r="C1363">
            <v>194</v>
          </cell>
          <cell r="D1363">
            <v>94</v>
          </cell>
          <cell r="E1363">
            <v>100</v>
          </cell>
        </row>
        <row r="1364">
          <cell r="A1364" t="str">
            <v>Entrerrios</v>
          </cell>
          <cell r="B1364">
            <v>12</v>
          </cell>
          <cell r="C1364">
            <v>191</v>
          </cell>
          <cell r="D1364">
            <v>92</v>
          </cell>
          <cell r="E1364">
            <v>99</v>
          </cell>
        </row>
        <row r="1365">
          <cell r="A1365"/>
          <cell r="B1365">
            <v>13</v>
          </cell>
          <cell r="C1365">
            <v>194</v>
          </cell>
          <cell r="D1365">
            <v>95</v>
          </cell>
          <cell r="E1365">
            <v>99</v>
          </cell>
        </row>
        <row r="1366">
          <cell r="A1366"/>
          <cell r="B1366">
            <v>14</v>
          </cell>
          <cell r="C1366">
            <v>195</v>
          </cell>
          <cell r="D1366">
            <v>96</v>
          </cell>
          <cell r="E1366">
            <v>99</v>
          </cell>
        </row>
        <row r="1367">
          <cell r="A1367"/>
          <cell r="B1367">
            <v>15</v>
          </cell>
          <cell r="C1367">
            <v>195</v>
          </cell>
          <cell r="D1367">
            <v>96</v>
          </cell>
          <cell r="E1367">
            <v>99</v>
          </cell>
        </row>
        <row r="1368">
          <cell r="A1368"/>
          <cell r="B1368">
            <v>16</v>
          </cell>
          <cell r="C1368">
            <v>198</v>
          </cell>
          <cell r="D1368">
            <v>99</v>
          </cell>
          <cell r="E1368">
            <v>99</v>
          </cell>
        </row>
        <row r="1369">
          <cell r="A1369"/>
          <cell r="B1369">
            <v>17</v>
          </cell>
          <cell r="C1369">
            <v>198</v>
          </cell>
          <cell r="D1369">
            <v>100</v>
          </cell>
          <cell r="E1369">
            <v>98</v>
          </cell>
        </row>
        <row r="1370">
          <cell r="A1370" t="str">
            <v>Entrerrios</v>
          </cell>
          <cell r="B1370">
            <v>18</v>
          </cell>
          <cell r="C1370">
            <v>199</v>
          </cell>
          <cell r="D1370">
            <v>101</v>
          </cell>
          <cell r="E1370">
            <v>98</v>
          </cell>
        </row>
        <row r="1371">
          <cell r="A1371"/>
          <cell r="B1371">
            <v>19</v>
          </cell>
          <cell r="C1371">
            <v>198</v>
          </cell>
          <cell r="D1371">
            <v>102</v>
          </cell>
          <cell r="E1371">
            <v>96</v>
          </cell>
        </row>
        <row r="1372">
          <cell r="A1372"/>
          <cell r="B1372">
            <v>20</v>
          </cell>
          <cell r="C1372">
            <v>201</v>
          </cell>
          <cell r="D1372">
            <v>103</v>
          </cell>
          <cell r="E1372">
            <v>98</v>
          </cell>
        </row>
        <row r="1373">
          <cell r="A1373"/>
          <cell r="B1373">
            <v>21</v>
          </cell>
          <cell r="C1373">
            <v>199</v>
          </cell>
          <cell r="D1373">
            <v>103</v>
          </cell>
          <cell r="E1373">
            <v>96</v>
          </cell>
        </row>
        <row r="1374">
          <cell r="A1374"/>
          <cell r="B1374">
            <v>22</v>
          </cell>
          <cell r="C1374">
            <v>200</v>
          </cell>
          <cell r="D1374">
            <v>103</v>
          </cell>
          <cell r="E1374">
            <v>97</v>
          </cell>
        </row>
        <row r="1375">
          <cell r="A1375"/>
          <cell r="B1375">
            <v>23</v>
          </cell>
          <cell r="C1375">
            <v>195</v>
          </cell>
          <cell r="D1375">
            <v>101</v>
          </cell>
          <cell r="E1375">
            <v>94</v>
          </cell>
        </row>
        <row r="1376">
          <cell r="A1376"/>
          <cell r="B1376">
            <v>24</v>
          </cell>
          <cell r="C1376">
            <v>191</v>
          </cell>
          <cell r="D1376">
            <v>99</v>
          </cell>
          <cell r="E1376">
            <v>92</v>
          </cell>
        </row>
        <row r="1377">
          <cell r="A1377"/>
          <cell r="B1377">
            <v>25</v>
          </cell>
          <cell r="C1377">
            <v>192</v>
          </cell>
          <cell r="D1377">
            <v>99</v>
          </cell>
          <cell r="E1377">
            <v>93</v>
          </cell>
        </row>
        <row r="1378">
          <cell r="A1378"/>
          <cell r="B1378">
            <v>26</v>
          </cell>
          <cell r="C1378">
            <v>186</v>
          </cell>
          <cell r="D1378">
            <v>97</v>
          </cell>
          <cell r="E1378">
            <v>89</v>
          </cell>
        </row>
        <row r="1379">
          <cell r="A1379"/>
          <cell r="B1379">
            <v>27</v>
          </cell>
          <cell r="C1379">
            <v>185</v>
          </cell>
          <cell r="D1379">
            <v>96</v>
          </cell>
          <cell r="E1379">
            <v>89</v>
          </cell>
        </row>
        <row r="1380">
          <cell r="A1380"/>
          <cell r="B1380">
            <v>28</v>
          </cell>
          <cell r="C1380">
            <v>181</v>
          </cell>
          <cell r="D1380">
            <v>94</v>
          </cell>
          <cell r="E1380">
            <v>87</v>
          </cell>
        </row>
        <row r="1381">
          <cell r="A1381" t="str">
            <v>05266</v>
          </cell>
          <cell r="B1381" t="str">
            <v>Envigado</v>
          </cell>
          <cell r="C1381"/>
          <cell r="D1381"/>
          <cell r="E1381"/>
        </row>
        <row r="1382">
          <cell r="A1382" t="str">
            <v>Envigado</v>
          </cell>
          <cell r="B1382">
            <v>0</v>
          </cell>
          <cell r="C1382">
            <v>2109</v>
          </cell>
          <cell r="D1382">
            <v>1076</v>
          </cell>
          <cell r="E1382">
            <v>1033</v>
          </cell>
          <cell r="F1382">
            <v>12785</v>
          </cell>
          <cell r="G1382">
            <v>6532</v>
          </cell>
          <cell r="H1382">
            <v>6253</v>
          </cell>
          <cell r="I1382">
            <v>13392</v>
          </cell>
          <cell r="J1382">
            <v>6939</v>
          </cell>
          <cell r="K1382">
            <v>6453</v>
          </cell>
          <cell r="L1382">
            <v>15465</v>
          </cell>
          <cell r="M1382">
            <v>7980</v>
          </cell>
          <cell r="N1382">
            <v>7485</v>
          </cell>
          <cell r="O1382">
            <v>38691</v>
          </cell>
          <cell r="P1382">
            <v>18984</v>
          </cell>
          <cell r="Q1382">
            <v>19707</v>
          </cell>
        </row>
        <row r="1383">
          <cell r="A1383"/>
          <cell r="B1383">
            <v>1</v>
          </cell>
          <cell r="C1383">
            <v>2114</v>
          </cell>
          <cell r="D1383">
            <v>1078</v>
          </cell>
          <cell r="E1383">
            <v>1036</v>
          </cell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</row>
        <row r="1384">
          <cell r="A1384"/>
          <cell r="B1384">
            <v>2</v>
          </cell>
          <cell r="C1384">
            <v>2125</v>
          </cell>
          <cell r="D1384">
            <v>1083</v>
          </cell>
          <cell r="E1384">
            <v>1042</v>
          </cell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</row>
        <row r="1385">
          <cell r="A1385"/>
          <cell r="B1385">
            <v>3</v>
          </cell>
          <cell r="C1385">
            <v>2136</v>
          </cell>
          <cell r="D1385">
            <v>1091</v>
          </cell>
          <cell r="E1385">
            <v>1045</v>
          </cell>
          <cell r="F1385"/>
          <cell r="G1385"/>
          <cell r="H1385"/>
          <cell r="I1385"/>
          <cell r="J1385"/>
          <cell r="K1385"/>
          <cell r="L1385"/>
          <cell r="M1385"/>
          <cell r="N1385"/>
          <cell r="O1385"/>
          <cell r="P1385"/>
          <cell r="Q1385"/>
        </row>
        <row r="1386">
          <cell r="A1386"/>
          <cell r="B1386">
            <v>4</v>
          </cell>
          <cell r="C1386">
            <v>2144</v>
          </cell>
          <cell r="D1386">
            <v>1097</v>
          </cell>
          <cell r="E1386">
            <v>1047</v>
          </cell>
          <cell r="F1386"/>
          <cell r="G1386"/>
          <cell r="H1386"/>
          <cell r="I1386"/>
          <cell r="J1386"/>
          <cell r="K1386"/>
          <cell r="L1386"/>
          <cell r="M1386"/>
          <cell r="N1386"/>
          <cell r="O1386"/>
          <cell r="P1386"/>
          <cell r="Q1386"/>
        </row>
        <row r="1387">
          <cell r="A1387"/>
          <cell r="B1387">
            <v>5</v>
          </cell>
          <cell r="C1387">
            <v>2157</v>
          </cell>
          <cell r="D1387">
            <v>1107</v>
          </cell>
          <cell r="E1387">
            <v>1050</v>
          </cell>
          <cell r="F1387"/>
          <cell r="G1387"/>
          <cell r="H1387"/>
          <cell r="I1387"/>
          <cell r="J1387"/>
          <cell r="K1387"/>
          <cell r="L1387"/>
          <cell r="M1387"/>
          <cell r="N1387"/>
          <cell r="O1387"/>
          <cell r="P1387"/>
          <cell r="Q1387"/>
        </row>
        <row r="1388">
          <cell r="A1388" t="str">
            <v>Envigado</v>
          </cell>
          <cell r="B1388">
            <v>6</v>
          </cell>
          <cell r="C1388">
            <v>2167</v>
          </cell>
          <cell r="D1388">
            <v>1115</v>
          </cell>
          <cell r="E1388">
            <v>1052</v>
          </cell>
          <cell r="O1388"/>
          <cell r="P1388"/>
          <cell r="Q1388"/>
        </row>
        <row r="1389">
          <cell r="A1389"/>
          <cell r="B1389">
            <v>7</v>
          </cell>
          <cell r="C1389">
            <v>2186</v>
          </cell>
          <cell r="D1389">
            <v>1129</v>
          </cell>
          <cell r="E1389">
            <v>1057</v>
          </cell>
          <cell r="O1389"/>
          <cell r="P1389"/>
          <cell r="Q1389"/>
        </row>
        <row r="1390">
          <cell r="A1390"/>
          <cell r="B1390">
            <v>8</v>
          </cell>
          <cell r="C1390">
            <v>2208</v>
          </cell>
          <cell r="D1390">
            <v>1144</v>
          </cell>
          <cell r="E1390">
            <v>1064</v>
          </cell>
          <cell r="O1390"/>
          <cell r="P1390"/>
          <cell r="Q1390"/>
        </row>
        <row r="1391">
          <cell r="A1391"/>
          <cell r="B1391">
            <v>9</v>
          </cell>
          <cell r="C1391">
            <v>2236</v>
          </cell>
          <cell r="D1391">
            <v>1161</v>
          </cell>
          <cell r="E1391">
            <v>1075</v>
          </cell>
          <cell r="O1391"/>
          <cell r="P1391"/>
          <cell r="Q1391"/>
        </row>
        <row r="1392">
          <cell r="A1392"/>
          <cell r="B1392">
            <v>10</v>
          </cell>
          <cell r="C1392">
            <v>2276</v>
          </cell>
          <cell r="D1392">
            <v>1183</v>
          </cell>
          <cell r="E1392">
            <v>1093</v>
          </cell>
          <cell r="O1392"/>
          <cell r="P1392"/>
          <cell r="Q1392"/>
        </row>
        <row r="1393">
          <cell r="A1393"/>
          <cell r="B1393">
            <v>11</v>
          </cell>
          <cell r="C1393">
            <v>2319</v>
          </cell>
          <cell r="D1393">
            <v>1207</v>
          </cell>
          <cell r="E1393">
            <v>1112</v>
          </cell>
        </row>
        <row r="1394">
          <cell r="A1394" t="str">
            <v>Envigado</v>
          </cell>
          <cell r="B1394">
            <v>12</v>
          </cell>
          <cell r="C1394">
            <v>2375</v>
          </cell>
          <cell r="D1394">
            <v>1235</v>
          </cell>
          <cell r="E1394">
            <v>1140</v>
          </cell>
        </row>
        <row r="1395">
          <cell r="A1395"/>
          <cell r="B1395">
            <v>13</v>
          </cell>
          <cell r="C1395">
            <v>2437</v>
          </cell>
          <cell r="D1395">
            <v>1265</v>
          </cell>
          <cell r="E1395">
            <v>1172</v>
          </cell>
        </row>
        <row r="1396">
          <cell r="A1396"/>
          <cell r="B1396">
            <v>14</v>
          </cell>
          <cell r="C1396">
            <v>2515</v>
          </cell>
          <cell r="D1396">
            <v>1303</v>
          </cell>
          <cell r="E1396">
            <v>1212</v>
          </cell>
        </row>
        <row r="1397">
          <cell r="A1397"/>
          <cell r="B1397">
            <v>15</v>
          </cell>
          <cell r="C1397">
            <v>2605</v>
          </cell>
          <cell r="D1397">
            <v>1344</v>
          </cell>
          <cell r="E1397">
            <v>1261</v>
          </cell>
        </row>
        <row r="1398">
          <cell r="A1398"/>
          <cell r="B1398">
            <v>16</v>
          </cell>
          <cell r="C1398">
            <v>2709</v>
          </cell>
          <cell r="D1398">
            <v>1391</v>
          </cell>
          <cell r="E1398">
            <v>1318</v>
          </cell>
        </row>
        <row r="1399">
          <cell r="A1399"/>
          <cell r="B1399">
            <v>17</v>
          </cell>
          <cell r="C1399">
            <v>2824</v>
          </cell>
          <cell r="D1399">
            <v>1442</v>
          </cell>
          <cell r="E1399">
            <v>1382</v>
          </cell>
        </row>
        <row r="1400">
          <cell r="A1400" t="str">
            <v>Envigado</v>
          </cell>
          <cell r="B1400">
            <v>18</v>
          </cell>
          <cell r="C1400">
            <v>2954</v>
          </cell>
          <cell r="D1400">
            <v>1496</v>
          </cell>
          <cell r="E1400">
            <v>1458</v>
          </cell>
        </row>
        <row r="1401">
          <cell r="A1401"/>
          <cell r="B1401">
            <v>19</v>
          </cell>
          <cell r="C1401">
            <v>3100</v>
          </cell>
          <cell r="D1401">
            <v>1557</v>
          </cell>
          <cell r="E1401">
            <v>1543</v>
          </cell>
        </row>
        <row r="1402">
          <cell r="A1402"/>
          <cell r="B1402">
            <v>20</v>
          </cell>
          <cell r="C1402">
            <v>3257</v>
          </cell>
          <cell r="D1402">
            <v>1626</v>
          </cell>
          <cell r="E1402">
            <v>1631</v>
          </cell>
        </row>
        <row r="1403">
          <cell r="A1403"/>
          <cell r="B1403">
            <v>21</v>
          </cell>
          <cell r="C1403">
            <v>3393</v>
          </cell>
          <cell r="D1403">
            <v>1683</v>
          </cell>
          <cell r="E1403">
            <v>1710</v>
          </cell>
        </row>
        <row r="1404">
          <cell r="A1404"/>
          <cell r="B1404">
            <v>22</v>
          </cell>
          <cell r="C1404">
            <v>3515</v>
          </cell>
          <cell r="D1404">
            <v>1733</v>
          </cell>
          <cell r="E1404">
            <v>1782</v>
          </cell>
        </row>
        <row r="1405">
          <cell r="A1405"/>
          <cell r="B1405">
            <v>23</v>
          </cell>
          <cell r="C1405">
            <v>3615</v>
          </cell>
          <cell r="D1405">
            <v>1772</v>
          </cell>
          <cell r="E1405">
            <v>1843</v>
          </cell>
        </row>
        <row r="1406">
          <cell r="A1406"/>
          <cell r="B1406">
            <v>24</v>
          </cell>
          <cell r="C1406">
            <v>3689</v>
          </cell>
          <cell r="D1406">
            <v>1799</v>
          </cell>
          <cell r="E1406">
            <v>1890</v>
          </cell>
        </row>
        <row r="1407">
          <cell r="A1407"/>
          <cell r="B1407">
            <v>25</v>
          </cell>
          <cell r="C1407">
            <v>3740</v>
          </cell>
          <cell r="D1407">
            <v>1815</v>
          </cell>
          <cell r="E1407">
            <v>1925</v>
          </cell>
        </row>
        <row r="1408">
          <cell r="A1408"/>
          <cell r="B1408">
            <v>26</v>
          </cell>
          <cell r="C1408">
            <v>3779</v>
          </cell>
          <cell r="D1408">
            <v>1825</v>
          </cell>
          <cell r="E1408">
            <v>1954</v>
          </cell>
        </row>
        <row r="1409">
          <cell r="A1409"/>
          <cell r="B1409">
            <v>27</v>
          </cell>
          <cell r="C1409">
            <v>3817</v>
          </cell>
          <cell r="D1409">
            <v>1838</v>
          </cell>
          <cell r="E1409">
            <v>1979</v>
          </cell>
        </row>
        <row r="1410">
          <cell r="A1410"/>
          <cell r="B1410">
            <v>28</v>
          </cell>
          <cell r="C1410">
            <v>3832</v>
          </cell>
          <cell r="D1410">
            <v>1840</v>
          </cell>
          <cell r="E1410">
            <v>1992</v>
          </cell>
        </row>
        <row r="1411">
          <cell r="A1411" t="str">
            <v>05282</v>
          </cell>
          <cell r="B1411" t="str">
            <v>Fredonia</v>
          </cell>
          <cell r="C1411"/>
          <cell r="D1411"/>
          <cell r="E1411"/>
        </row>
        <row r="1412">
          <cell r="A1412" t="str">
            <v>Fredonia</v>
          </cell>
          <cell r="B1412">
            <v>0</v>
          </cell>
          <cell r="C1412">
            <v>277</v>
          </cell>
          <cell r="D1412">
            <v>132</v>
          </cell>
          <cell r="E1412">
            <v>145</v>
          </cell>
          <cell r="F1412">
            <v>1672</v>
          </cell>
          <cell r="G1412">
            <v>802</v>
          </cell>
          <cell r="H1412">
            <v>870</v>
          </cell>
          <cell r="I1412">
            <v>1921</v>
          </cell>
          <cell r="J1412">
            <v>954</v>
          </cell>
          <cell r="K1412">
            <v>967</v>
          </cell>
          <cell r="L1412">
            <v>2147</v>
          </cell>
          <cell r="M1412">
            <v>1104</v>
          </cell>
          <cell r="N1412">
            <v>1043</v>
          </cell>
          <cell r="O1412">
            <v>3655</v>
          </cell>
          <cell r="P1412">
            <v>1918</v>
          </cell>
          <cell r="Q1412">
            <v>1737</v>
          </cell>
        </row>
        <row r="1413">
          <cell r="A1413"/>
          <cell r="B1413">
            <v>1</v>
          </cell>
          <cell r="C1413">
            <v>274</v>
          </cell>
          <cell r="D1413">
            <v>131</v>
          </cell>
          <cell r="E1413">
            <v>143</v>
          </cell>
          <cell r="F1413"/>
          <cell r="G1413"/>
          <cell r="H1413"/>
          <cell r="I1413"/>
          <cell r="J1413"/>
          <cell r="K1413"/>
          <cell r="L1413"/>
          <cell r="M1413"/>
          <cell r="N1413"/>
          <cell r="O1413"/>
          <cell r="P1413"/>
          <cell r="Q1413"/>
        </row>
        <row r="1414">
          <cell r="A1414"/>
          <cell r="B1414">
            <v>2</v>
          </cell>
          <cell r="C1414">
            <v>272</v>
          </cell>
          <cell r="D1414">
            <v>129</v>
          </cell>
          <cell r="E1414">
            <v>143</v>
          </cell>
          <cell r="F1414"/>
          <cell r="G1414"/>
          <cell r="H1414"/>
          <cell r="I1414"/>
          <cell r="J1414"/>
          <cell r="K1414"/>
          <cell r="L1414"/>
          <cell r="M1414"/>
          <cell r="N1414"/>
          <cell r="O1414"/>
          <cell r="P1414"/>
          <cell r="Q1414"/>
        </row>
        <row r="1415">
          <cell r="A1415"/>
          <cell r="B1415">
            <v>3</v>
          </cell>
          <cell r="C1415">
            <v>277</v>
          </cell>
          <cell r="D1415">
            <v>133</v>
          </cell>
          <cell r="E1415">
            <v>144</v>
          </cell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</row>
        <row r="1416">
          <cell r="A1416"/>
          <cell r="B1416">
            <v>4</v>
          </cell>
          <cell r="C1416">
            <v>283</v>
          </cell>
          <cell r="D1416">
            <v>137</v>
          </cell>
          <cell r="E1416">
            <v>146</v>
          </cell>
          <cell r="F1416"/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</row>
        <row r="1417">
          <cell r="A1417"/>
          <cell r="B1417">
            <v>5</v>
          </cell>
          <cell r="C1417">
            <v>289</v>
          </cell>
          <cell r="D1417">
            <v>140</v>
          </cell>
          <cell r="E1417">
            <v>149</v>
          </cell>
          <cell r="F1417"/>
          <cell r="G1417"/>
          <cell r="H1417"/>
          <cell r="I1417"/>
          <cell r="J1417"/>
          <cell r="K1417"/>
          <cell r="L1417"/>
          <cell r="M1417"/>
          <cell r="N1417"/>
          <cell r="O1417"/>
          <cell r="P1417"/>
          <cell r="Q1417"/>
        </row>
        <row r="1418">
          <cell r="A1418" t="str">
            <v>Fredonia</v>
          </cell>
          <cell r="B1418">
            <v>6</v>
          </cell>
          <cell r="C1418">
            <v>299</v>
          </cell>
          <cell r="D1418">
            <v>146</v>
          </cell>
          <cell r="E1418">
            <v>153</v>
          </cell>
          <cell r="O1418"/>
          <cell r="P1418"/>
          <cell r="Q1418"/>
        </row>
        <row r="1419">
          <cell r="A1419"/>
          <cell r="B1419">
            <v>7</v>
          </cell>
          <cell r="C1419">
            <v>307</v>
          </cell>
          <cell r="D1419">
            <v>151</v>
          </cell>
          <cell r="E1419">
            <v>156</v>
          </cell>
          <cell r="O1419"/>
          <cell r="P1419"/>
          <cell r="Q1419"/>
        </row>
        <row r="1420">
          <cell r="A1420"/>
          <cell r="B1420">
            <v>8</v>
          </cell>
          <cell r="C1420">
            <v>316</v>
          </cell>
          <cell r="D1420">
            <v>157</v>
          </cell>
          <cell r="E1420">
            <v>159</v>
          </cell>
          <cell r="O1420"/>
          <cell r="P1420"/>
          <cell r="Q1420"/>
        </row>
        <row r="1421">
          <cell r="A1421"/>
          <cell r="B1421">
            <v>9</v>
          </cell>
          <cell r="C1421">
            <v>325</v>
          </cell>
          <cell r="D1421">
            <v>161</v>
          </cell>
          <cell r="E1421">
            <v>164</v>
          </cell>
          <cell r="O1421"/>
          <cell r="P1421"/>
          <cell r="Q1421"/>
        </row>
        <row r="1422">
          <cell r="A1422"/>
          <cell r="B1422">
            <v>10</v>
          </cell>
          <cell r="C1422">
            <v>333</v>
          </cell>
          <cell r="D1422">
            <v>167</v>
          </cell>
          <cell r="E1422">
            <v>166</v>
          </cell>
          <cell r="O1422"/>
          <cell r="P1422"/>
          <cell r="Q1422"/>
        </row>
        <row r="1423">
          <cell r="A1423"/>
          <cell r="B1423">
            <v>11</v>
          </cell>
          <cell r="C1423">
            <v>341</v>
          </cell>
          <cell r="D1423">
            <v>172</v>
          </cell>
          <cell r="E1423">
            <v>169</v>
          </cell>
        </row>
        <row r="1424">
          <cell r="A1424" t="str">
            <v>Fredonia</v>
          </cell>
          <cell r="B1424">
            <v>12</v>
          </cell>
          <cell r="C1424">
            <v>347</v>
          </cell>
          <cell r="D1424">
            <v>175</v>
          </cell>
          <cell r="E1424">
            <v>172</v>
          </cell>
        </row>
        <row r="1425">
          <cell r="A1425"/>
          <cell r="B1425">
            <v>13</v>
          </cell>
          <cell r="C1425">
            <v>354</v>
          </cell>
          <cell r="D1425">
            <v>181</v>
          </cell>
          <cell r="E1425">
            <v>173</v>
          </cell>
        </row>
        <row r="1426">
          <cell r="A1426"/>
          <cell r="B1426">
            <v>14</v>
          </cell>
          <cell r="C1426">
            <v>359</v>
          </cell>
          <cell r="D1426">
            <v>184</v>
          </cell>
          <cell r="E1426">
            <v>175</v>
          </cell>
        </row>
        <row r="1427">
          <cell r="A1427"/>
          <cell r="B1427">
            <v>15</v>
          </cell>
          <cell r="C1427">
            <v>360</v>
          </cell>
          <cell r="D1427">
            <v>186</v>
          </cell>
          <cell r="E1427">
            <v>174</v>
          </cell>
        </row>
        <row r="1428">
          <cell r="A1428"/>
          <cell r="B1428">
            <v>16</v>
          </cell>
          <cell r="C1428">
            <v>365</v>
          </cell>
          <cell r="D1428">
            <v>189</v>
          </cell>
          <cell r="E1428">
            <v>176</v>
          </cell>
        </row>
        <row r="1429">
          <cell r="A1429"/>
          <cell r="B1429">
            <v>17</v>
          </cell>
          <cell r="C1429">
            <v>362</v>
          </cell>
          <cell r="D1429">
            <v>189</v>
          </cell>
          <cell r="E1429">
            <v>173</v>
          </cell>
        </row>
        <row r="1430">
          <cell r="A1430" t="str">
            <v>Fredonia</v>
          </cell>
          <cell r="B1430">
            <v>18</v>
          </cell>
          <cell r="C1430">
            <v>359</v>
          </cell>
          <cell r="D1430">
            <v>189</v>
          </cell>
          <cell r="E1430">
            <v>170</v>
          </cell>
        </row>
        <row r="1431">
          <cell r="A1431"/>
          <cell r="B1431">
            <v>19</v>
          </cell>
          <cell r="C1431">
            <v>355</v>
          </cell>
          <cell r="D1431">
            <v>186</v>
          </cell>
          <cell r="E1431">
            <v>169</v>
          </cell>
        </row>
        <row r="1432">
          <cell r="A1432"/>
          <cell r="B1432">
            <v>20</v>
          </cell>
          <cell r="C1432">
            <v>350</v>
          </cell>
          <cell r="D1432">
            <v>184</v>
          </cell>
          <cell r="E1432">
            <v>166</v>
          </cell>
        </row>
        <row r="1433">
          <cell r="A1433"/>
          <cell r="B1433">
            <v>21</v>
          </cell>
          <cell r="C1433">
            <v>343</v>
          </cell>
          <cell r="D1433">
            <v>180</v>
          </cell>
          <cell r="E1433">
            <v>163</v>
          </cell>
        </row>
        <row r="1434">
          <cell r="A1434"/>
          <cell r="B1434">
            <v>22</v>
          </cell>
          <cell r="C1434">
            <v>335</v>
          </cell>
          <cell r="D1434">
            <v>177</v>
          </cell>
          <cell r="E1434">
            <v>158</v>
          </cell>
        </row>
        <row r="1435">
          <cell r="A1435"/>
          <cell r="B1435">
            <v>23</v>
          </cell>
          <cell r="C1435">
            <v>329</v>
          </cell>
          <cell r="D1435">
            <v>175</v>
          </cell>
          <cell r="E1435">
            <v>154</v>
          </cell>
        </row>
        <row r="1436">
          <cell r="A1436"/>
          <cell r="B1436">
            <v>24</v>
          </cell>
          <cell r="C1436">
            <v>327</v>
          </cell>
          <cell r="D1436">
            <v>173</v>
          </cell>
          <cell r="E1436">
            <v>154</v>
          </cell>
        </row>
        <row r="1437">
          <cell r="A1437"/>
          <cell r="B1437">
            <v>25</v>
          </cell>
          <cell r="C1437">
            <v>320</v>
          </cell>
          <cell r="D1437">
            <v>168</v>
          </cell>
          <cell r="E1437">
            <v>152</v>
          </cell>
        </row>
        <row r="1438">
          <cell r="A1438"/>
          <cell r="B1438">
            <v>26</v>
          </cell>
          <cell r="C1438">
            <v>318</v>
          </cell>
          <cell r="D1438">
            <v>166</v>
          </cell>
          <cell r="E1438">
            <v>152</v>
          </cell>
        </row>
        <row r="1439">
          <cell r="A1439"/>
          <cell r="B1439">
            <v>27</v>
          </cell>
          <cell r="C1439">
            <v>312</v>
          </cell>
          <cell r="D1439">
            <v>163</v>
          </cell>
          <cell r="E1439">
            <v>149</v>
          </cell>
        </row>
        <row r="1440">
          <cell r="A1440"/>
          <cell r="B1440">
            <v>28</v>
          </cell>
          <cell r="C1440">
            <v>307</v>
          </cell>
          <cell r="D1440">
            <v>157</v>
          </cell>
          <cell r="E1440">
            <v>150</v>
          </cell>
        </row>
        <row r="1441">
          <cell r="A1441" t="str">
            <v>05284</v>
          </cell>
          <cell r="B1441" t="str">
            <v>Frontino</v>
          </cell>
          <cell r="C1441"/>
          <cell r="D1441"/>
          <cell r="E1441"/>
        </row>
        <row r="1442">
          <cell r="A1442" t="str">
            <v>Frontino</v>
          </cell>
          <cell r="B1442">
            <v>0</v>
          </cell>
          <cell r="C1442">
            <v>495</v>
          </cell>
          <cell r="D1442">
            <v>253</v>
          </cell>
          <cell r="E1442">
            <v>242</v>
          </cell>
          <cell r="F1442">
            <v>2898</v>
          </cell>
          <cell r="G1442">
            <v>1479</v>
          </cell>
          <cell r="H1442">
            <v>1419</v>
          </cell>
          <cell r="I1442">
            <v>2569</v>
          </cell>
          <cell r="J1442">
            <v>1321</v>
          </cell>
          <cell r="K1442">
            <v>1248</v>
          </cell>
          <cell r="L1442">
            <v>2273</v>
          </cell>
          <cell r="M1442">
            <v>1182</v>
          </cell>
          <cell r="N1442">
            <v>1091</v>
          </cell>
          <cell r="O1442">
            <v>3455</v>
          </cell>
          <cell r="P1442">
            <v>1763</v>
          </cell>
          <cell r="Q1442">
            <v>1692</v>
          </cell>
        </row>
        <row r="1443">
          <cell r="A1443"/>
          <cell r="B1443">
            <v>1</v>
          </cell>
          <cell r="C1443">
            <v>492</v>
          </cell>
          <cell r="D1443">
            <v>250</v>
          </cell>
          <cell r="E1443">
            <v>242</v>
          </cell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</row>
        <row r="1444">
          <cell r="A1444"/>
          <cell r="B1444">
            <v>2</v>
          </cell>
          <cell r="C1444">
            <v>491</v>
          </cell>
          <cell r="D1444">
            <v>250</v>
          </cell>
          <cell r="E1444">
            <v>241</v>
          </cell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</row>
        <row r="1445">
          <cell r="A1445"/>
          <cell r="B1445">
            <v>3</v>
          </cell>
          <cell r="C1445">
            <v>482</v>
          </cell>
          <cell r="D1445">
            <v>246</v>
          </cell>
          <cell r="E1445">
            <v>236</v>
          </cell>
          <cell r="F1445"/>
          <cell r="G1445"/>
          <cell r="H1445"/>
          <cell r="I1445"/>
          <cell r="J1445"/>
          <cell r="K1445"/>
          <cell r="L1445"/>
          <cell r="M1445"/>
          <cell r="N1445"/>
          <cell r="O1445"/>
          <cell r="P1445"/>
          <cell r="Q1445"/>
        </row>
        <row r="1446">
          <cell r="A1446"/>
          <cell r="B1446">
            <v>4</v>
          </cell>
          <cell r="C1446">
            <v>473</v>
          </cell>
          <cell r="D1446">
            <v>242</v>
          </cell>
          <cell r="E1446">
            <v>231</v>
          </cell>
          <cell r="F1446"/>
          <cell r="G1446"/>
          <cell r="H1446"/>
          <cell r="I1446"/>
          <cell r="J1446"/>
          <cell r="K1446"/>
          <cell r="L1446"/>
          <cell r="M1446"/>
          <cell r="N1446"/>
          <cell r="O1446"/>
          <cell r="P1446"/>
          <cell r="Q1446"/>
        </row>
        <row r="1447">
          <cell r="A1447"/>
          <cell r="B1447">
            <v>5</v>
          </cell>
          <cell r="C1447">
            <v>465</v>
          </cell>
          <cell r="D1447">
            <v>238</v>
          </cell>
          <cell r="E1447">
            <v>227</v>
          </cell>
          <cell r="F1447"/>
          <cell r="G1447"/>
          <cell r="H1447"/>
          <cell r="I1447"/>
          <cell r="J1447"/>
          <cell r="K1447"/>
          <cell r="L1447"/>
          <cell r="M1447"/>
          <cell r="N1447"/>
          <cell r="O1447"/>
          <cell r="P1447"/>
          <cell r="Q1447"/>
        </row>
        <row r="1448">
          <cell r="A1448" t="str">
            <v>Frontino</v>
          </cell>
          <cell r="B1448">
            <v>6</v>
          </cell>
          <cell r="C1448">
            <v>455</v>
          </cell>
          <cell r="D1448">
            <v>233</v>
          </cell>
          <cell r="E1448">
            <v>222</v>
          </cell>
          <cell r="O1448"/>
          <cell r="P1448"/>
          <cell r="Q1448"/>
        </row>
        <row r="1449">
          <cell r="A1449"/>
          <cell r="B1449">
            <v>7</v>
          </cell>
          <cell r="C1449">
            <v>441</v>
          </cell>
          <cell r="D1449">
            <v>226</v>
          </cell>
          <cell r="E1449">
            <v>215</v>
          </cell>
          <cell r="O1449"/>
          <cell r="P1449"/>
          <cell r="Q1449"/>
        </row>
        <row r="1450">
          <cell r="A1450"/>
          <cell r="B1450">
            <v>8</v>
          </cell>
          <cell r="C1450">
            <v>432</v>
          </cell>
          <cell r="D1450">
            <v>222</v>
          </cell>
          <cell r="E1450">
            <v>210</v>
          </cell>
          <cell r="O1450"/>
          <cell r="P1450"/>
          <cell r="Q1450"/>
        </row>
        <row r="1451">
          <cell r="A1451"/>
          <cell r="B1451">
            <v>9</v>
          </cell>
          <cell r="C1451">
            <v>423</v>
          </cell>
          <cell r="D1451">
            <v>218</v>
          </cell>
          <cell r="E1451">
            <v>205</v>
          </cell>
          <cell r="O1451"/>
          <cell r="P1451"/>
          <cell r="Q1451"/>
        </row>
        <row r="1452">
          <cell r="A1452"/>
          <cell r="B1452">
            <v>10</v>
          </cell>
          <cell r="C1452">
            <v>414</v>
          </cell>
          <cell r="D1452">
            <v>213</v>
          </cell>
          <cell r="E1452">
            <v>201</v>
          </cell>
          <cell r="O1452"/>
          <cell r="P1452"/>
          <cell r="Q1452"/>
        </row>
        <row r="1453">
          <cell r="A1453"/>
          <cell r="B1453">
            <v>11</v>
          </cell>
          <cell r="C1453">
            <v>404</v>
          </cell>
          <cell r="D1453">
            <v>209</v>
          </cell>
          <cell r="E1453">
            <v>195</v>
          </cell>
        </row>
        <row r="1454">
          <cell r="A1454" t="str">
            <v>Frontino</v>
          </cell>
          <cell r="B1454">
            <v>12</v>
          </cell>
          <cell r="C1454">
            <v>396</v>
          </cell>
          <cell r="D1454">
            <v>205</v>
          </cell>
          <cell r="E1454">
            <v>191</v>
          </cell>
        </row>
        <row r="1455">
          <cell r="A1455"/>
          <cell r="B1455">
            <v>13</v>
          </cell>
          <cell r="C1455">
            <v>388</v>
          </cell>
          <cell r="D1455">
            <v>201</v>
          </cell>
          <cell r="E1455">
            <v>187</v>
          </cell>
        </row>
        <row r="1456">
          <cell r="A1456"/>
          <cell r="B1456">
            <v>14</v>
          </cell>
          <cell r="C1456">
            <v>382</v>
          </cell>
          <cell r="D1456">
            <v>199</v>
          </cell>
          <cell r="E1456">
            <v>183</v>
          </cell>
        </row>
        <row r="1457">
          <cell r="A1457"/>
          <cell r="B1457">
            <v>15</v>
          </cell>
          <cell r="C1457">
            <v>375</v>
          </cell>
          <cell r="D1457">
            <v>195</v>
          </cell>
          <cell r="E1457">
            <v>180</v>
          </cell>
        </row>
        <row r="1458">
          <cell r="A1458"/>
          <cell r="B1458">
            <v>16</v>
          </cell>
          <cell r="C1458">
            <v>370</v>
          </cell>
          <cell r="D1458">
            <v>193</v>
          </cell>
          <cell r="E1458">
            <v>177</v>
          </cell>
        </row>
        <row r="1459">
          <cell r="A1459"/>
          <cell r="B1459">
            <v>17</v>
          </cell>
          <cell r="C1459">
            <v>362</v>
          </cell>
          <cell r="D1459">
            <v>189</v>
          </cell>
          <cell r="E1459">
            <v>173</v>
          </cell>
        </row>
        <row r="1460">
          <cell r="A1460" t="str">
            <v>Frontino</v>
          </cell>
          <cell r="B1460">
            <v>18</v>
          </cell>
          <cell r="C1460">
            <v>356</v>
          </cell>
          <cell r="D1460">
            <v>185</v>
          </cell>
          <cell r="E1460">
            <v>171</v>
          </cell>
        </row>
        <row r="1461">
          <cell r="A1461"/>
          <cell r="B1461">
            <v>19</v>
          </cell>
          <cell r="C1461">
            <v>345</v>
          </cell>
          <cell r="D1461">
            <v>180</v>
          </cell>
          <cell r="E1461">
            <v>165</v>
          </cell>
        </row>
        <row r="1462">
          <cell r="A1462"/>
          <cell r="B1462">
            <v>20</v>
          </cell>
          <cell r="C1462">
            <v>339</v>
          </cell>
          <cell r="D1462">
            <v>177</v>
          </cell>
          <cell r="E1462">
            <v>162</v>
          </cell>
        </row>
        <row r="1463">
          <cell r="A1463"/>
          <cell r="B1463">
            <v>21</v>
          </cell>
          <cell r="C1463">
            <v>331</v>
          </cell>
          <cell r="D1463">
            <v>171</v>
          </cell>
          <cell r="E1463">
            <v>160</v>
          </cell>
        </row>
        <row r="1464">
          <cell r="A1464"/>
          <cell r="B1464">
            <v>22</v>
          </cell>
          <cell r="C1464">
            <v>321</v>
          </cell>
          <cell r="D1464">
            <v>165</v>
          </cell>
          <cell r="E1464">
            <v>156</v>
          </cell>
        </row>
        <row r="1465">
          <cell r="A1465"/>
          <cell r="B1465">
            <v>23</v>
          </cell>
          <cell r="C1465">
            <v>314</v>
          </cell>
          <cell r="D1465">
            <v>160</v>
          </cell>
          <cell r="E1465">
            <v>154</v>
          </cell>
        </row>
        <row r="1466">
          <cell r="A1466"/>
          <cell r="B1466">
            <v>24</v>
          </cell>
          <cell r="C1466">
            <v>302</v>
          </cell>
          <cell r="D1466">
            <v>153</v>
          </cell>
          <cell r="E1466">
            <v>149</v>
          </cell>
        </row>
        <row r="1467">
          <cell r="A1467"/>
          <cell r="B1467">
            <v>25</v>
          </cell>
          <cell r="C1467">
            <v>297</v>
          </cell>
          <cell r="D1467">
            <v>150</v>
          </cell>
          <cell r="E1467">
            <v>147</v>
          </cell>
        </row>
        <row r="1468">
          <cell r="A1468"/>
          <cell r="B1468">
            <v>26</v>
          </cell>
          <cell r="C1468">
            <v>289</v>
          </cell>
          <cell r="D1468">
            <v>144</v>
          </cell>
          <cell r="E1468">
            <v>145</v>
          </cell>
        </row>
        <row r="1469">
          <cell r="A1469"/>
          <cell r="B1469">
            <v>27</v>
          </cell>
          <cell r="C1469">
            <v>284</v>
          </cell>
          <cell r="D1469">
            <v>141</v>
          </cell>
          <cell r="E1469">
            <v>143</v>
          </cell>
        </row>
        <row r="1470">
          <cell r="A1470"/>
          <cell r="B1470">
            <v>28</v>
          </cell>
          <cell r="C1470">
            <v>277</v>
          </cell>
          <cell r="D1470">
            <v>137</v>
          </cell>
          <cell r="E1470">
            <v>140</v>
          </cell>
        </row>
        <row r="1471">
          <cell r="A1471" t="str">
            <v>05306</v>
          </cell>
          <cell r="B1471" t="str">
            <v>Giraldo</v>
          </cell>
          <cell r="C1471"/>
          <cell r="D1471"/>
          <cell r="E1471"/>
        </row>
        <row r="1472">
          <cell r="A1472" t="str">
            <v>Giraldo</v>
          </cell>
          <cell r="B1472">
            <v>0</v>
          </cell>
          <cell r="C1472">
            <v>105</v>
          </cell>
          <cell r="D1472">
            <v>56</v>
          </cell>
          <cell r="E1472">
            <v>49</v>
          </cell>
          <cell r="F1472">
            <v>631</v>
          </cell>
          <cell r="G1472">
            <v>332</v>
          </cell>
          <cell r="H1472">
            <v>299</v>
          </cell>
          <cell r="I1472">
            <v>627</v>
          </cell>
          <cell r="J1472">
            <v>314</v>
          </cell>
          <cell r="K1472">
            <v>313</v>
          </cell>
          <cell r="L1472">
            <v>596</v>
          </cell>
          <cell r="M1472">
            <v>295</v>
          </cell>
          <cell r="N1472">
            <v>301</v>
          </cell>
          <cell r="O1472">
            <v>951</v>
          </cell>
          <cell r="P1472">
            <v>473</v>
          </cell>
          <cell r="Q1472">
            <v>478</v>
          </cell>
        </row>
        <row r="1473">
          <cell r="A1473"/>
          <cell r="B1473">
            <v>1</v>
          </cell>
          <cell r="C1473">
            <v>106</v>
          </cell>
          <cell r="D1473">
            <v>55</v>
          </cell>
          <cell r="E1473">
            <v>51</v>
          </cell>
          <cell r="F1473"/>
          <cell r="G1473"/>
          <cell r="H1473"/>
          <cell r="I1473"/>
          <cell r="J1473"/>
          <cell r="K1473"/>
          <cell r="L1473"/>
          <cell r="M1473"/>
          <cell r="N1473"/>
          <cell r="O1473"/>
          <cell r="P1473"/>
          <cell r="Q1473"/>
        </row>
        <row r="1474">
          <cell r="A1474"/>
          <cell r="B1474">
            <v>2</v>
          </cell>
          <cell r="C1474">
            <v>106</v>
          </cell>
          <cell r="D1474">
            <v>57</v>
          </cell>
          <cell r="E1474">
            <v>49</v>
          </cell>
          <cell r="F1474"/>
          <cell r="G1474"/>
          <cell r="H1474"/>
          <cell r="I1474"/>
          <cell r="J1474"/>
          <cell r="K1474"/>
          <cell r="L1474"/>
          <cell r="M1474"/>
          <cell r="N1474"/>
          <cell r="O1474"/>
          <cell r="P1474"/>
          <cell r="Q1474"/>
        </row>
        <row r="1475">
          <cell r="A1475"/>
          <cell r="B1475">
            <v>3</v>
          </cell>
          <cell r="C1475">
            <v>105</v>
          </cell>
          <cell r="D1475">
            <v>55</v>
          </cell>
          <cell r="E1475">
            <v>50</v>
          </cell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</row>
        <row r="1476">
          <cell r="A1476"/>
          <cell r="B1476">
            <v>4</v>
          </cell>
          <cell r="C1476">
            <v>104</v>
          </cell>
          <cell r="D1476">
            <v>54</v>
          </cell>
          <cell r="E1476">
            <v>50</v>
          </cell>
          <cell r="F1476"/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</row>
        <row r="1477">
          <cell r="A1477"/>
          <cell r="B1477">
            <v>5</v>
          </cell>
          <cell r="C1477">
            <v>105</v>
          </cell>
          <cell r="D1477">
            <v>55</v>
          </cell>
          <cell r="E1477">
            <v>50</v>
          </cell>
          <cell r="F1477"/>
          <cell r="G1477"/>
          <cell r="H1477"/>
          <cell r="I1477"/>
          <cell r="J1477"/>
          <cell r="K1477"/>
          <cell r="L1477"/>
          <cell r="M1477"/>
          <cell r="N1477"/>
          <cell r="O1477"/>
          <cell r="P1477"/>
          <cell r="Q1477"/>
        </row>
        <row r="1478">
          <cell r="A1478" t="str">
            <v>Giraldo</v>
          </cell>
          <cell r="B1478">
            <v>6</v>
          </cell>
          <cell r="C1478">
            <v>105</v>
          </cell>
          <cell r="D1478">
            <v>54</v>
          </cell>
          <cell r="E1478">
            <v>51</v>
          </cell>
          <cell r="O1478"/>
          <cell r="P1478"/>
          <cell r="Q1478"/>
        </row>
        <row r="1479">
          <cell r="A1479"/>
          <cell r="B1479">
            <v>7</v>
          </cell>
          <cell r="C1479">
            <v>105</v>
          </cell>
          <cell r="D1479">
            <v>53</v>
          </cell>
          <cell r="E1479">
            <v>52</v>
          </cell>
          <cell r="O1479"/>
          <cell r="P1479"/>
          <cell r="Q1479"/>
        </row>
        <row r="1480">
          <cell r="A1480"/>
          <cell r="B1480">
            <v>8</v>
          </cell>
          <cell r="C1480">
            <v>105</v>
          </cell>
          <cell r="D1480">
            <v>53</v>
          </cell>
          <cell r="E1480">
            <v>52</v>
          </cell>
          <cell r="O1480"/>
          <cell r="P1480"/>
          <cell r="Q1480"/>
        </row>
        <row r="1481">
          <cell r="A1481"/>
          <cell r="B1481">
            <v>9</v>
          </cell>
          <cell r="C1481">
            <v>104</v>
          </cell>
          <cell r="D1481">
            <v>52</v>
          </cell>
          <cell r="E1481">
            <v>52</v>
          </cell>
          <cell r="O1481"/>
          <cell r="P1481"/>
          <cell r="Q1481"/>
        </row>
        <row r="1482">
          <cell r="A1482"/>
          <cell r="B1482">
            <v>10</v>
          </cell>
          <cell r="C1482">
            <v>105</v>
          </cell>
          <cell r="D1482">
            <v>52</v>
          </cell>
          <cell r="E1482">
            <v>53</v>
          </cell>
          <cell r="O1482"/>
          <cell r="P1482"/>
          <cell r="Q1482"/>
        </row>
        <row r="1483">
          <cell r="A1483"/>
          <cell r="B1483">
            <v>11</v>
          </cell>
          <cell r="C1483">
            <v>103</v>
          </cell>
          <cell r="D1483">
            <v>50</v>
          </cell>
          <cell r="E1483">
            <v>53</v>
          </cell>
        </row>
        <row r="1484">
          <cell r="A1484" t="str">
            <v>Giraldo</v>
          </cell>
          <cell r="B1484">
            <v>12</v>
          </cell>
          <cell r="C1484">
            <v>102</v>
          </cell>
          <cell r="D1484">
            <v>50</v>
          </cell>
          <cell r="E1484">
            <v>52</v>
          </cell>
        </row>
        <row r="1485">
          <cell r="A1485"/>
          <cell r="B1485">
            <v>13</v>
          </cell>
          <cell r="C1485">
            <v>102</v>
          </cell>
          <cell r="D1485">
            <v>50</v>
          </cell>
          <cell r="E1485">
            <v>52</v>
          </cell>
        </row>
        <row r="1486">
          <cell r="A1486"/>
          <cell r="B1486">
            <v>14</v>
          </cell>
          <cell r="C1486">
            <v>100</v>
          </cell>
          <cell r="D1486">
            <v>49</v>
          </cell>
          <cell r="E1486">
            <v>51</v>
          </cell>
        </row>
        <row r="1487">
          <cell r="A1487"/>
          <cell r="B1487">
            <v>15</v>
          </cell>
          <cell r="C1487">
            <v>100</v>
          </cell>
          <cell r="D1487">
            <v>49</v>
          </cell>
          <cell r="E1487">
            <v>51</v>
          </cell>
        </row>
        <row r="1488">
          <cell r="A1488"/>
          <cell r="B1488">
            <v>16</v>
          </cell>
          <cell r="C1488">
            <v>97</v>
          </cell>
          <cell r="D1488">
            <v>48</v>
          </cell>
          <cell r="E1488">
            <v>49</v>
          </cell>
        </row>
        <row r="1489">
          <cell r="A1489"/>
          <cell r="B1489">
            <v>17</v>
          </cell>
          <cell r="C1489">
            <v>95</v>
          </cell>
          <cell r="D1489">
            <v>49</v>
          </cell>
          <cell r="E1489">
            <v>46</v>
          </cell>
        </row>
        <row r="1490">
          <cell r="A1490" t="str">
            <v>Giraldo</v>
          </cell>
          <cell r="B1490">
            <v>18</v>
          </cell>
          <cell r="C1490">
            <v>93</v>
          </cell>
          <cell r="D1490">
            <v>47</v>
          </cell>
          <cell r="E1490">
            <v>46</v>
          </cell>
        </row>
        <row r="1491">
          <cell r="A1491"/>
          <cell r="B1491">
            <v>19</v>
          </cell>
          <cell r="C1491">
            <v>92</v>
          </cell>
          <cell r="D1491">
            <v>46</v>
          </cell>
          <cell r="E1491">
            <v>46</v>
          </cell>
        </row>
        <row r="1492">
          <cell r="A1492"/>
          <cell r="B1492">
            <v>20</v>
          </cell>
          <cell r="C1492">
            <v>87</v>
          </cell>
          <cell r="D1492">
            <v>44</v>
          </cell>
          <cell r="E1492">
            <v>43</v>
          </cell>
        </row>
        <row r="1493">
          <cell r="A1493"/>
          <cell r="B1493">
            <v>21</v>
          </cell>
          <cell r="C1493">
            <v>87</v>
          </cell>
          <cell r="D1493">
            <v>44</v>
          </cell>
          <cell r="E1493">
            <v>43</v>
          </cell>
        </row>
        <row r="1494">
          <cell r="A1494"/>
          <cell r="B1494">
            <v>22</v>
          </cell>
          <cell r="C1494">
            <v>87</v>
          </cell>
          <cell r="D1494">
            <v>42</v>
          </cell>
          <cell r="E1494">
            <v>45</v>
          </cell>
        </row>
        <row r="1495">
          <cell r="A1495"/>
          <cell r="B1495">
            <v>23</v>
          </cell>
          <cell r="C1495">
            <v>85</v>
          </cell>
          <cell r="D1495">
            <v>42</v>
          </cell>
          <cell r="E1495">
            <v>43</v>
          </cell>
        </row>
        <row r="1496">
          <cell r="A1496"/>
          <cell r="B1496">
            <v>24</v>
          </cell>
          <cell r="C1496">
            <v>83</v>
          </cell>
          <cell r="D1496">
            <v>40</v>
          </cell>
          <cell r="E1496">
            <v>43</v>
          </cell>
        </row>
        <row r="1497">
          <cell r="A1497"/>
          <cell r="B1497">
            <v>25</v>
          </cell>
          <cell r="C1497">
            <v>85</v>
          </cell>
          <cell r="D1497">
            <v>42</v>
          </cell>
          <cell r="E1497">
            <v>43</v>
          </cell>
        </row>
        <row r="1498">
          <cell r="A1498"/>
          <cell r="B1498">
            <v>26</v>
          </cell>
          <cell r="C1498">
            <v>85</v>
          </cell>
          <cell r="D1498">
            <v>42</v>
          </cell>
          <cell r="E1498">
            <v>43</v>
          </cell>
        </row>
        <row r="1499">
          <cell r="A1499"/>
          <cell r="B1499">
            <v>27</v>
          </cell>
          <cell r="C1499">
            <v>83</v>
          </cell>
          <cell r="D1499">
            <v>42</v>
          </cell>
          <cell r="E1499">
            <v>41</v>
          </cell>
        </row>
        <row r="1500">
          <cell r="A1500"/>
          <cell r="B1500">
            <v>28</v>
          </cell>
          <cell r="C1500">
            <v>84</v>
          </cell>
          <cell r="D1500">
            <v>42</v>
          </cell>
          <cell r="E1500">
            <v>42</v>
          </cell>
        </row>
        <row r="1501">
          <cell r="A1501" t="str">
            <v>05308</v>
          </cell>
          <cell r="B1501" t="str">
            <v>Girardota</v>
          </cell>
          <cell r="C1501"/>
          <cell r="D1501"/>
          <cell r="E1501"/>
        </row>
        <row r="1502">
          <cell r="A1502" t="str">
            <v>Girardota</v>
          </cell>
          <cell r="B1502">
            <v>0</v>
          </cell>
          <cell r="C1502">
            <v>656</v>
          </cell>
          <cell r="D1502">
            <v>348</v>
          </cell>
          <cell r="E1502">
            <v>308</v>
          </cell>
          <cell r="F1502">
            <v>3927</v>
          </cell>
          <cell r="G1502">
            <v>2074</v>
          </cell>
          <cell r="H1502">
            <v>1853</v>
          </cell>
          <cell r="I1502">
            <v>4052</v>
          </cell>
          <cell r="J1502">
            <v>2096</v>
          </cell>
          <cell r="K1502">
            <v>1956</v>
          </cell>
          <cell r="L1502">
            <v>4502</v>
          </cell>
          <cell r="M1502">
            <v>2286</v>
          </cell>
          <cell r="N1502">
            <v>2216</v>
          </cell>
          <cell r="O1502">
            <v>9967</v>
          </cell>
          <cell r="P1502">
            <v>5044</v>
          </cell>
          <cell r="Q1502">
            <v>4923</v>
          </cell>
        </row>
        <row r="1503">
          <cell r="A1503"/>
          <cell r="B1503">
            <v>1</v>
          </cell>
          <cell r="C1503">
            <v>653</v>
          </cell>
          <cell r="D1503">
            <v>346</v>
          </cell>
          <cell r="E1503">
            <v>307</v>
          </cell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</row>
        <row r="1504">
          <cell r="A1504"/>
          <cell r="B1504">
            <v>2</v>
          </cell>
          <cell r="C1504">
            <v>654</v>
          </cell>
          <cell r="D1504">
            <v>346</v>
          </cell>
          <cell r="E1504">
            <v>308</v>
          </cell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</row>
        <row r="1505">
          <cell r="A1505"/>
          <cell r="B1505">
            <v>3</v>
          </cell>
          <cell r="C1505">
            <v>653</v>
          </cell>
          <cell r="D1505">
            <v>346</v>
          </cell>
          <cell r="E1505">
            <v>307</v>
          </cell>
          <cell r="F1505"/>
          <cell r="G1505"/>
          <cell r="H1505"/>
          <cell r="I1505"/>
          <cell r="J1505"/>
          <cell r="K1505"/>
          <cell r="L1505"/>
          <cell r="M1505"/>
          <cell r="N1505"/>
          <cell r="O1505"/>
          <cell r="P1505"/>
          <cell r="Q1505"/>
        </row>
        <row r="1506">
          <cell r="A1506"/>
          <cell r="B1506">
            <v>4</v>
          </cell>
          <cell r="C1506">
            <v>653</v>
          </cell>
          <cell r="D1506">
            <v>343</v>
          </cell>
          <cell r="E1506">
            <v>310</v>
          </cell>
          <cell r="F1506"/>
          <cell r="G1506"/>
          <cell r="H1506"/>
          <cell r="I1506"/>
          <cell r="J1506"/>
          <cell r="K1506"/>
          <cell r="L1506"/>
          <cell r="M1506"/>
          <cell r="N1506"/>
          <cell r="O1506"/>
          <cell r="P1506"/>
          <cell r="Q1506"/>
        </row>
        <row r="1507">
          <cell r="A1507"/>
          <cell r="B1507">
            <v>5</v>
          </cell>
          <cell r="C1507">
            <v>658</v>
          </cell>
          <cell r="D1507">
            <v>345</v>
          </cell>
          <cell r="E1507">
            <v>313</v>
          </cell>
          <cell r="F1507"/>
          <cell r="G1507"/>
          <cell r="H1507"/>
          <cell r="I1507"/>
          <cell r="J1507"/>
          <cell r="K1507"/>
          <cell r="L1507"/>
          <cell r="M1507"/>
          <cell r="N1507"/>
          <cell r="O1507"/>
          <cell r="P1507"/>
          <cell r="Q1507"/>
        </row>
        <row r="1508">
          <cell r="A1508" t="str">
            <v>Girardota</v>
          </cell>
          <cell r="B1508">
            <v>6</v>
          </cell>
          <cell r="C1508">
            <v>660</v>
          </cell>
          <cell r="D1508">
            <v>345</v>
          </cell>
          <cell r="E1508">
            <v>315</v>
          </cell>
          <cell r="O1508"/>
          <cell r="P1508"/>
          <cell r="Q1508"/>
        </row>
        <row r="1509">
          <cell r="A1509"/>
          <cell r="B1509">
            <v>7</v>
          </cell>
          <cell r="C1509">
            <v>665</v>
          </cell>
          <cell r="D1509">
            <v>346</v>
          </cell>
          <cell r="E1509">
            <v>319</v>
          </cell>
          <cell r="O1509"/>
          <cell r="P1509"/>
          <cell r="Q1509"/>
        </row>
        <row r="1510">
          <cell r="A1510"/>
          <cell r="B1510">
            <v>8</v>
          </cell>
          <cell r="C1510">
            <v>668</v>
          </cell>
          <cell r="D1510">
            <v>346</v>
          </cell>
          <cell r="E1510">
            <v>322</v>
          </cell>
          <cell r="O1510"/>
          <cell r="P1510"/>
          <cell r="Q1510"/>
        </row>
        <row r="1511">
          <cell r="A1511"/>
          <cell r="B1511">
            <v>9</v>
          </cell>
          <cell r="C1511">
            <v>677</v>
          </cell>
          <cell r="D1511">
            <v>349</v>
          </cell>
          <cell r="E1511">
            <v>328</v>
          </cell>
          <cell r="O1511"/>
          <cell r="P1511"/>
          <cell r="Q1511"/>
        </row>
        <row r="1512">
          <cell r="A1512"/>
          <cell r="B1512">
            <v>10</v>
          </cell>
          <cell r="C1512">
            <v>686</v>
          </cell>
          <cell r="D1512">
            <v>353</v>
          </cell>
          <cell r="E1512">
            <v>333</v>
          </cell>
          <cell r="O1512"/>
          <cell r="P1512"/>
          <cell r="Q1512"/>
        </row>
        <row r="1513">
          <cell r="A1513"/>
          <cell r="B1513">
            <v>11</v>
          </cell>
          <cell r="C1513">
            <v>696</v>
          </cell>
          <cell r="D1513">
            <v>357</v>
          </cell>
          <cell r="E1513">
            <v>339</v>
          </cell>
        </row>
        <row r="1514">
          <cell r="A1514" t="str">
            <v>Girardota</v>
          </cell>
          <cell r="B1514">
            <v>12</v>
          </cell>
          <cell r="C1514">
            <v>708</v>
          </cell>
          <cell r="D1514">
            <v>361</v>
          </cell>
          <cell r="E1514">
            <v>347</v>
          </cell>
        </row>
        <row r="1515">
          <cell r="A1515"/>
          <cell r="B1515">
            <v>13</v>
          </cell>
          <cell r="C1515">
            <v>722</v>
          </cell>
          <cell r="D1515">
            <v>368</v>
          </cell>
          <cell r="E1515">
            <v>354</v>
          </cell>
        </row>
        <row r="1516">
          <cell r="A1516"/>
          <cell r="B1516">
            <v>14</v>
          </cell>
          <cell r="C1516">
            <v>738</v>
          </cell>
          <cell r="D1516">
            <v>375</v>
          </cell>
          <cell r="E1516">
            <v>363</v>
          </cell>
        </row>
        <row r="1517">
          <cell r="A1517"/>
          <cell r="B1517">
            <v>15</v>
          </cell>
          <cell r="C1517">
            <v>757</v>
          </cell>
          <cell r="D1517">
            <v>384</v>
          </cell>
          <cell r="E1517">
            <v>373</v>
          </cell>
        </row>
        <row r="1518">
          <cell r="A1518"/>
          <cell r="B1518">
            <v>16</v>
          </cell>
          <cell r="C1518">
            <v>778</v>
          </cell>
          <cell r="D1518">
            <v>394</v>
          </cell>
          <cell r="E1518">
            <v>384</v>
          </cell>
        </row>
        <row r="1519">
          <cell r="A1519"/>
          <cell r="B1519">
            <v>17</v>
          </cell>
          <cell r="C1519">
            <v>799</v>
          </cell>
          <cell r="D1519">
            <v>404</v>
          </cell>
          <cell r="E1519">
            <v>395</v>
          </cell>
        </row>
        <row r="1520">
          <cell r="A1520" t="str">
            <v>Girardota</v>
          </cell>
          <cell r="B1520">
            <v>18</v>
          </cell>
          <cell r="C1520">
            <v>826</v>
          </cell>
          <cell r="D1520">
            <v>416</v>
          </cell>
          <cell r="E1520">
            <v>410</v>
          </cell>
        </row>
        <row r="1521">
          <cell r="A1521"/>
          <cell r="B1521">
            <v>19</v>
          </cell>
          <cell r="C1521">
            <v>851</v>
          </cell>
          <cell r="D1521">
            <v>428</v>
          </cell>
          <cell r="E1521">
            <v>423</v>
          </cell>
        </row>
        <row r="1522">
          <cell r="A1522"/>
          <cell r="B1522">
            <v>20</v>
          </cell>
          <cell r="C1522">
            <v>879</v>
          </cell>
          <cell r="D1522">
            <v>443</v>
          </cell>
          <cell r="E1522">
            <v>436</v>
          </cell>
        </row>
        <row r="1523">
          <cell r="A1523"/>
          <cell r="B1523">
            <v>21</v>
          </cell>
          <cell r="C1523">
            <v>898</v>
          </cell>
          <cell r="D1523">
            <v>452</v>
          </cell>
          <cell r="E1523">
            <v>446</v>
          </cell>
        </row>
        <row r="1524">
          <cell r="A1524"/>
          <cell r="B1524">
            <v>22</v>
          </cell>
          <cell r="C1524">
            <v>916</v>
          </cell>
          <cell r="D1524">
            <v>462</v>
          </cell>
          <cell r="E1524">
            <v>454</v>
          </cell>
        </row>
        <row r="1525">
          <cell r="A1525"/>
          <cell r="B1525">
            <v>23</v>
          </cell>
          <cell r="C1525">
            <v>929</v>
          </cell>
          <cell r="D1525">
            <v>470</v>
          </cell>
          <cell r="E1525">
            <v>459</v>
          </cell>
        </row>
        <row r="1526">
          <cell r="A1526"/>
          <cell r="B1526">
            <v>24</v>
          </cell>
          <cell r="C1526">
            <v>941</v>
          </cell>
          <cell r="D1526">
            <v>477</v>
          </cell>
          <cell r="E1526">
            <v>464</v>
          </cell>
        </row>
        <row r="1527">
          <cell r="A1527"/>
          <cell r="B1527">
            <v>25</v>
          </cell>
          <cell r="C1527">
            <v>942</v>
          </cell>
          <cell r="D1527">
            <v>479</v>
          </cell>
          <cell r="E1527">
            <v>463</v>
          </cell>
        </row>
        <row r="1528">
          <cell r="A1528"/>
          <cell r="B1528">
            <v>26</v>
          </cell>
          <cell r="C1528">
            <v>938</v>
          </cell>
          <cell r="D1528">
            <v>476</v>
          </cell>
          <cell r="E1528">
            <v>462</v>
          </cell>
        </row>
        <row r="1529">
          <cell r="A1529"/>
          <cell r="B1529">
            <v>27</v>
          </cell>
          <cell r="C1529">
            <v>932</v>
          </cell>
          <cell r="D1529">
            <v>475</v>
          </cell>
          <cell r="E1529">
            <v>457</v>
          </cell>
        </row>
        <row r="1530">
          <cell r="A1530"/>
          <cell r="B1530">
            <v>28</v>
          </cell>
          <cell r="C1530">
            <v>915</v>
          </cell>
          <cell r="D1530">
            <v>466</v>
          </cell>
          <cell r="E1530">
            <v>449</v>
          </cell>
        </row>
        <row r="1531">
          <cell r="A1531" t="str">
            <v>05310</v>
          </cell>
          <cell r="B1531" t="str">
            <v>Gomez Plata</v>
          </cell>
          <cell r="C1531"/>
          <cell r="D1531"/>
          <cell r="E1531"/>
        </row>
        <row r="1532">
          <cell r="A1532" t="str">
            <v>Gomez Plata</v>
          </cell>
          <cell r="B1532">
            <v>0</v>
          </cell>
          <cell r="C1532">
            <v>122</v>
          </cell>
          <cell r="D1532">
            <v>57</v>
          </cell>
          <cell r="E1532">
            <v>65</v>
          </cell>
          <cell r="F1532">
            <v>749</v>
          </cell>
          <cell r="G1532">
            <v>354</v>
          </cell>
          <cell r="H1532">
            <v>395</v>
          </cell>
          <cell r="I1532">
            <v>863</v>
          </cell>
          <cell r="J1532">
            <v>447</v>
          </cell>
          <cell r="K1532">
            <v>416</v>
          </cell>
          <cell r="L1532">
            <v>915</v>
          </cell>
          <cell r="M1532">
            <v>499</v>
          </cell>
          <cell r="N1532">
            <v>416</v>
          </cell>
          <cell r="O1532">
            <v>1410</v>
          </cell>
          <cell r="P1532">
            <v>724</v>
          </cell>
          <cell r="Q1532">
            <v>686</v>
          </cell>
        </row>
        <row r="1533">
          <cell r="A1533"/>
          <cell r="B1533">
            <v>1</v>
          </cell>
          <cell r="C1533">
            <v>122</v>
          </cell>
          <cell r="D1533">
            <v>56</v>
          </cell>
          <cell r="E1533">
            <v>66</v>
          </cell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</row>
        <row r="1534">
          <cell r="A1534"/>
          <cell r="B1534">
            <v>2</v>
          </cell>
          <cell r="C1534">
            <v>123</v>
          </cell>
          <cell r="D1534">
            <v>58</v>
          </cell>
          <cell r="E1534">
            <v>65</v>
          </cell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</row>
        <row r="1535">
          <cell r="A1535"/>
          <cell r="B1535">
            <v>3</v>
          </cell>
          <cell r="C1535">
            <v>123</v>
          </cell>
          <cell r="D1535">
            <v>58</v>
          </cell>
          <cell r="E1535">
            <v>65</v>
          </cell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</row>
        <row r="1536">
          <cell r="A1536"/>
          <cell r="B1536">
            <v>4</v>
          </cell>
          <cell r="C1536">
            <v>128</v>
          </cell>
          <cell r="D1536">
            <v>61</v>
          </cell>
          <cell r="E1536">
            <v>67</v>
          </cell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</row>
        <row r="1537">
          <cell r="A1537"/>
          <cell r="B1537">
            <v>5</v>
          </cell>
          <cell r="C1537">
            <v>131</v>
          </cell>
          <cell r="D1537">
            <v>64</v>
          </cell>
          <cell r="E1537">
            <v>67</v>
          </cell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</row>
        <row r="1538">
          <cell r="A1538" t="str">
            <v>Gomez Plata</v>
          </cell>
          <cell r="B1538">
            <v>6</v>
          </cell>
          <cell r="C1538">
            <v>135</v>
          </cell>
          <cell r="D1538">
            <v>67</v>
          </cell>
          <cell r="E1538">
            <v>68</v>
          </cell>
          <cell r="O1538"/>
          <cell r="P1538"/>
          <cell r="Q1538"/>
        </row>
        <row r="1539">
          <cell r="A1539"/>
          <cell r="B1539">
            <v>7</v>
          </cell>
          <cell r="C1539">
            <v>139</v>
          </cell>
          <cell r="D1539">
            <v>71</v>
          </cell>
          <cell r="E1539">
            <v>68</v>
          </cell>
          <cell r="O1539"/>
          <cell r="P1539"/>
          <cell r="Q1539"/>
        </row>
        <row r="1540">
          <cell r="A1540"/>
          <cell r="B1540">
            <v>8</v>
          </cell>
          <cell r="C1540">
            <v>142</v>
          </cell>
          <cell r="D1540">
            <v>73</v>
          </cell>
          <cell r="E1540">
            <v>69</v>
          </cell>
          <cell r="O1540"/>
          <cell r="P1540"/>
          <cell r="Q1540"/>
        </row>
        <row r="1541">
          <cell r="A1541"/>
          <cell r="B1541">
            <v>9</v>
          </cell>
          <cell r="C1541">
            <v>146</v>
          </cell>
          <cell r="D1541">
            <v>77</v>
          </cell>
          <cell r="E1541">
            <v>69</v>
          </cell>
          <cell r="O1541"/>
          <cell r="P1541"/>
          <cell r="Q1541"/>
        </row>
        <row r="1542">
          <cell r="A1542"/>
          <cell r="B1542">
            <v>10</v>
          </cell>
          <cell r="C1542">
            <v>149</v>
          </cell>
          <cell r="D1542">
            <v>78</v>
          </cell>
          <cell r="E1542">
            <v>71</v>
          </cell>
          <cell r="O1542"/>
          <cell r="P1542"/>
          <cell r="Q1542"/>
        </row>
        <row r="1543">
          <cell r="A1543"/>
          <cell r="B1543">
            <v>11</v>
          </cell>
          <cell r="C1543">
            <v>152</v>
          </cell>
          <cell r="D1543">
            <v>81</v>
          </cell>
          <cell r="E1543">
            <v>71</v>
          </cell>
        </row>
        <row r="1544">
          <cell r="A1544" t="str">
            <v>Gomez Plata</v>
          </cell>
          <cell r="B1544">
            <v>12</v>
          </cell>
          <cell r="C1544">
            <v>154</v>
          </cell>
          <cell r="D1544">
            <v>83</v>
          </cell>
          <cell r="E1544">
            <v>71</v>
          </cell>
        </row>
        <row r="1545">
          <cell r="A1545"/>
          <cell r="B1545">
            <v>13</v>
          </cell>
          <cell r="C1545">
            <v>154</v>
          </cell>
          <cell r="D1545">
            <v>84</v>
          </cell>
          <cell r="E1545">
            <v>70</v>
          </cell>
        </row>
        <row r="1546">
          <cell r="A1546"/>
          <cell r="B1546">
            <v>14</v>
          </cell>
          <cell r="C1546">
            <v>154</v>
          </cell>
          <cell r="D1546">
            <v>84</v>
          </cell>
          <cell r="E1546">
            <v>70</v>
          </cell>
        </row>
        <row r="1547">
          <cell r="A1547"/>
          <cell r="B1547">
            <v>15</v>
          </cell>
          <cell r="C1547">
            <v>154</v>
          </cell>
          <cell r="D1547">
            <v>84</v>
          </cell>
          <cell r="E1547">
            <v>70</v>
          </cell>
        </row>
        <row r="1548">
          <cell r="A1548"/>
          <cell r="B1548">
            <v>16</v>
          </cell>
          <cell r="C1548">
            <v>152</v>
          </cell>
          <cell r="D1548">
            <v>84</v>
          </cell>
          <cell r="E1548">
            <v>68</v>
          </cell>
        </row>
        <row r="1549">
          <cell r="A1549"/>
          <cell r="B1549">
            <v>17</v>
          </cell>
          <cell r="C1549">
            <v>147</v>
          </cell>
          <cell r="D1549">
            <v>80</v>
          </cell>
          <cell r="E1549">
            <v>67</v>
          </cell>
        </row>
        <row r="1550">
          <cell r="A1550" t="str">
            <v>Gomez Plata</v>
          </cell>
          <cell r="B1550">
            <v>18</v>
          </cell>
          <cell r="C1550">
            <v>140</v>
          </cell>
          <cell r="D1550">
            <v>77</v>
          </cell>
          <cell r="E1550">
            <v>63</v>
          </cell>
        </row>
        <row r="1551">
          <cell r="A1551"/>
          <cell r="B1551">
            <v>19</v>
          </cell>
          <cell r="C1551">
            <v>139</v>
          </cell>
          <cell r="D1551">
            <v>75</v>
          </cell>
          <cell r="E1551">
            <v>64</v>
          </cell>
        </row>
        <row r="1552">
          <cell r="A1552"/>
          <cell r="B1552">
            <v>20</v>
          </cell>
          <cell r="C1552">
            <v>135</v>
          </cell>
          <cell r="D1552">
            <v>72</v>
          </cell>
          <cell r="E1552">
            <v>63</v>
          </cell>
        </row>
        <row r="1553">
          <cell r="A1553"/>
          <cell r="B1553">
            <v>21</v>
          </cell>
          <cell r="C1553">
            <v>130</v>
          </cell>
          <cell r="D1553">
            <v>68</v>
          </cell>
          <cell r="E1553">
            <v>62</v>
          </cell>
        </row>
        <row r="1554">
          <cell r="A1554"/>
          <cell r="B1554">
            <v>22</v>
          </cell>
          <cell r="C1554">
            <v>127</v>
          </cell>
          <cell r="D1554">
            <v>66</v>
          </cell>
          <cell r="E1554">
            <v>61</v>
          </cell>
        </row>
        <row r="1555">
          <cell r="A1555"/>
          <cell r="B1555">
            <v>23</v>
          </cell>
          <cell r="C1555">
            <v>124</v>
          </cell>
          <cell r="D1555">
            <v>63</v>
          </cell>
          <cell r="E1555">
            <v>61</v>
          </cell>
        </row>
        <row r="1556">
          <cell r="A1556"/>
          <cell r="B1556">
            <v>24</v>
          </cell>
          <cell r="C1556">
            <v>120</v>
          </cell>
          <cell r="D1556">
            <v>61</v>
          </cell>
          <cell r="E1556">
            <v>59</v>
          </cell>
        </row>
        <row r="1557">
          <cell r="A1557"/>
          <cell r="B1557">
            <v>25</v>
          </cell>
          <cell r="C1557">
            <v>122</v>
          </cell>
          <cell r="D1557">
            <v>61</v>
          </cell>
          <cell r="E1557">
            <v>61</v>
          </cell>
        </row>
        <row r="1558">
          <cell r="A1558"/>
          <cell r="B1558">
            <v>26</v>
          </cell>
          <cell r="C1558">
            <v>124</v>
          </cell>
          <cell r="D1558">
            <v>61</v>
          </cell>
          <cell r="E1558">
            <v>63</v>
          </cell>
        </row>
        <row r="1559">
          <cell r="A1559"/>
          <cell r="B1559">
            <v>27</v>
          </cell>
          <cell r="C1559">
            <v>124</v>
          </cell>
          <cell r="D1559">
            <v>61</v>
          </cell>
          <cell r="E1559">
            <v>63</v>
          </cell>
        </row>
        <row r="1560">
          <cell r="A1560"/>
          <cell r="B1560">
            <v>28</v>
          </cell>
          <cell r="C1560">
            <v>125</v>
          </cell>
          <cell r="D1560">
            <v>59</v>
          </cell>
          <cell r="E1560">
            <v>66</v>
          </cell>
        </row>
        <row r="1561">
          <cell r="A1561" t="str">
            <v>05313</v>
          </cell>
          <cell r="B1561" t="str">
            <v>Granada</v>
          </cell>
          <cell r="C1561"/>
          <cell r="D1561"/>
          <cell r="E1561"/>
        </row>
        <row r="1562">
          <cell r="A1562" t="str">
            <v>Granada</v>
          </cell>
          <cell r="B1562">
            <v>0</v>
          </cell>
          <cell r="C1562">
            <v>201</v>
          </cell>
          <cell r="D1562">
            <v>105</v>
          </cell>
          <cell r="E1562">
            <v>96</v>
          </cell>
          <cell r="F1562">
            <v>1198</v>
          </cell>
          <cell r="G1562">
            <v>630</v>
          </cell>
          <cell r="H1562">
            <v>568</v>
          </cell>
          <cell r="I1562">
            <v>1102</v>
          </cell>
          <cell r="J1562">
            <v>588</v>
          </cell>
          <cell r="K1562">
            <v>514</v>
          </cell>
          <cell r="L1562">
            <v>1006</v>
          </cell>
          <cell r="M1562">
            <v>525</v>
          </cell>
          <cell r="N1562">
            <v>481</v>
          </cell>
          <cell r="O1562">
            <v>1570</v>
          </cell>
          <cell r="P1562">
            <v>766</v>
          </cell>
          <cell r="Q1562">
            <v>804</v>
          </cell>
        </row>
        <row r="1563">
          <cell r="A1563"/>
          <cell r="B1563">
            <v>1</v>
          </cell>
          <cell r="C1563">
            <v>202</v>
          </cell>
          <cell r="D1563">
            <v>106</v>
          </cell>
          <cell r="E1563">
            <v>96</v>
          </cell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</row>
        <row r="1564">
          <cell r="A1564"/>
          <cell r="B1564">
            <v>2</v>
          </cell>
          <cell r="C1564">
            <v>202</v>
          </cell>
          <cell r="D1564">
            <v>106</v>
          </cell>
          <cell r="E1564">
            <v>96</v>
          </cell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</row>
        <row r="1565">
          <cell r="A1565"/>
          <cell r="B1565">
            <v>3</v>
          </cell>
          <cell r="C1565">
            <v>200</v>
          </cell>
          <cell r="D1565">
            <v>105</v>
          </cell>
          <cell r="E1565">
            <v>95</v>
          </cell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  <cell r="P1565"/>
          <cell r="Q1565"/>
        </row>
        <row r="1566">
          <cell r="A1566"/>
          <cell r="B1566">
            <v>4</v>
          </cell>
          <cell r="C1566">
            <v>197</v>
          </cell>
          <cell r="D1566">
            <v>104</v>
          </cell>
          <cell r="E1566">
            <v>93</v>
          </cell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  <cell r="P1566"/>
          <cell r="Q1566"/>
        </row>
        <row r="1567">
          <cell r="A1567"/>
          <cell r="B1567">
            <v>5</v>
          </cell>
          <cell r="C1567">
            <v>196</v>
          </cell>
          <cell r="D1567">
            <v>104</v>
          </cell>
          <cell r="E1567">
            <v>92</v>
          </cell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  <cell r="P1567"/>
          <cell r="Q1567"/>
        </row>
        <row r="1568">
          <cell r="A1568" t="str">
            <v>Granada</v>
          </cell>
          <cell r="B1568">
            <v>6</v>
          </cell>
          <cell r="C1568">
            <v>191</v>
          </cell>
          <cell r="D1568">
            <v>101</v>
          </cell>
          <cell r="E1568">
            <v>90</v>
          </cell>
          <cell r="O1568"/>
          <cell r="P1568"/>
          <cell r="Q1568"/>
        </row>
        <row r="1569">
          <cell r="A1569"/>
          <cell r="B1569">
            <v>7</v>
          </cell>
          <cell r="C1569">
            <v>188</v>
          </cell>
          <cell r="D1569">
            <v>100</v>
          </cell>
          <cell r="E1569">
            <v>88</v>
          </cell>
          <cell r="O1569"/>
          <cell r="P1569"/>
          <cell r="Q1569"/>
        </row>
        <row r="1570">
          <cell r="A1570"/>
          <cell r="B1570">
            <v>8</v>
          </cell>
          <cell r="C1570">
            <v>187</v>
          </cell>
          <cell r="D1570">
            <v>100</v>
          </cell>
          <cell r="E1570">
            <v>87</v>
          </cell>
          <cell r="O1570"/>
          <cell r="P1570"/>
          <cell r="Q1570"/>
        </row>
        <row r="1571">
          <cell r="A1571"/>
          <cell r="B1571">
            <v>9</v>
          </cell>
          <cell r="C1571">
            <v>182</v>
          </cell>
          <cell r="D1571">
            <v>97</v>
          </cell>
          <cell r="E1571">
            <v>85</v>
          </cell>
          <cell r="O1571"/>
          <cell r="P1571"/>
          <cell r="Q1571"/>
        </row>
        <row r="1572">
          <cell r="A1572"/>
          <cell r="B1572">
            <v>10</v>
          </cell>
          <cell r="C1572">
            <v>179</v>
          </cell>
          <cell r="D1572">
            <v>96</v>
          </cell>
          <cell r="E1572">
            <v>83</v>
          </cell>
          <cell r="O1572"/>
          <cell r="P1572"/>
          <cell r="Q1572"/>
        </row>
        <row r="1573">
          <cell r="A1573"/>
          <cell r="B1573">
            <v>11</v>
          </cell>
          <cell r="C1573">
            <v>175</v>
          </cell>
          <cell r="D1573">
            <v>94</v>
          </cell>
          <cell r="E1573">
            <v>81</v>
          </cell>
        </row>
        <row r="1574">
          <cell r="A1574" t="str">
            <v>Granada</v>
          </cell>
          <cell r="B1574">
            <v>12</v>
          </cell>
          <cell r="C1574">
            <v>173</v>
          </cell>
          <cell r="D1574">
            <v>92</v>
          </cell>
          <cell r="E1574">
            <v>81</v>
          </cell>
        </row>
        <row r="1575">
          <cell r="A1575"/>
          <cell r="B1575">
            <v>13</v>
          </cell>
          <cell r="C1575">
            <v>171</v>
          </cell>
          <cell r="D1575">
            <v>90</v>
          </cell>
          <cell r="E1575">
            <v>81</v>
          </cell>
        </row>
        <row r="1576">
          <cell r="A1576"/>
          <cell r="B1576">
            <v>14</v>
          </cell>
          <cell r="C1576">
            <v>169</v>
          </cell>
          <cell r="D1576">
            <v>90</v>
          </cell>
          <cell r="E1576">
            <v>79</v>
          </cell>
        </row>
        <row r="1577">
          <cell r="A1577"/>
          <cell r="B1577">
            <v>15</v>
          </cell>
          <cell r="C1577">
            <v>166</v>
          </cell>
          <cell r="D1577">
            <v>86</v>
          </cell>
          <cell r="E1577">
            <v>80</v>
          </cell>
        </row>
        <row r="1578">
          <cell r="A1578"/>
          <cell r="B1578">
            <v>16</v>
          </cell>
          <cell r="C1578">
            <v>164</v>
          </cell>
          <cell r="D1578">
            <v>85</v>
          </cell>
          <cell r="E1578">
            <v>79</v>
          </cell>
        </row>
        <row r="1579">
          <cell r="A1579"/>
          <cell r="B1579">
            <v>17</v>
          </cell>
          <cell r="C1579">
            <v>163</v>
          </cell>
          <cell r="D1579">
            <v>82</v>
          </cell>
          <cell r="E1579">
            <v>81</v>
          </cell>
        </row>
        <row r="1580">
          <cell r="A1580" t="str">
            <v>Granada</v>
          </cell>
          <cell r="B1580">
            <v>18</v>
          </cell>
          <cell r="C1580">
            <v>159</v>
          </cell>
          <cell r="D1580">
            <v>79</v>
          </cell>
          <cell r="E1580">
            <v>80</v>
          </cell>
        </row>
        <row r="1581">
          <cell r="A1581"/>
          <cell r="B1581">
            <v>19</v>
          </cell>
          <cell r="C1581">
            <v>155</v>
          </cell>
          <cell r="D1581">
            <v>76</v>
          </cell>
          <cell r="E1581">
            <v>79</v>
          </cell>
        </row>
        <row r="1582">
          <cell r="A1582"/>
          <cell r="B1582">
            <v>20</v>
          </cell>
          <cell r="C1582">
            <v>155</v>
          </cell>
          <cell r="D1582">
            <v>76</v>
          </cell>
          <cell r="E1582">
            <v>79</v>
          </cell>
        </row>
        <row r="1583">
          <cell r="A1583"/>
          <cell r="B1583">
            <v>21</v>
          </cell>
          <cell r="C1583">
            <v>148</v>
          </cell>
          <cell r="D1583">
            <v>73</v>
          </cell>
          <cell r="E1583">
            <v>75</v>
          </cell>
        </row>
        <row r="1584">
          <cell r="A1584"/>
          <cell r="B1584">
            <v>22</v>
          </cell>
          <cell r="C1584">
            <v>146</v>
          </cell>
          <cell r="D1584">
            <v>72</v>
          </cell>
          <cell r="E1584">
            <v>74</v>
          </cell>
        </row>
        <row r="1585">
          <cell r="A1585"/>
          <cell r="B1585">
            <v>23</v>
          </cell>
          <cell r="C1585">
            <v>142</v>
          </cell>
          <cell r="D1585">
            <v>68</v>
          </cell>
          <cell r="E1585">
            <v>74</v>
          </cell>
        </row>
        <row r="1586">
          <cell r="A1586"/>
          <cell r="B1586">
            <v>24</v>
          </cell>
          <cell r="C1586">
            <v>138</v>
          </cell>
          <cell r="D1586">
            <v>66</v>
          </cell>
          <cell r="E1586">
            <v>72</v>
          </cell>
        </row>
        <row r="1587">
          <cell r="A1587"/>
          <cell r="B1587">
            <v>25</v>
          </cell>
          <cell r="C1587">
            <v>139</v>
          </cell>
          <cell r="D1587">
            <v>67</v>
          </cell>
          <cell r="E1587">
            <v>72</v>
          </cell>
        </row>
        <row r="1588">
          <cell r="A1588"/>
          <cell r="B1588">
            <v>26</v>
          </cell>
          <cell r="C1588">
            <v>131</v>
          </cell>
          <cell r="D1588">
            <v>63</v>
          </cell>
          <cell r="E1588">
            <v>68</v>
          </cell>
        </row>
        <row r="1589">
          <cell r="A1589"/>
          <cell r="B1589">
            <v>27</v>
          </cell>
          <cell r="C1589">
            <v>130</v>
          </cell>
          <cell r="D1589">
            <v>64</v>
          </cell>
          <cell r="E1589">
            <v>66</v>
          </cell>
        </row>
        <row r="1590">
          <cell r="A1590"/>
          <cell r="B1590">
            <v>28</v>
          </cell>
          <cell r="C1590">
            <v>127</v>
          </cell>
          <cell r="D1590">
            <v>62</v>
          </cell>
          <cell r="E1590">
            <v>65</v>
          </cell>
        </row>
        <row r="1591">
          <cell r="A1591" t="str">
            <v>05315</v>
          </cell>
          <cell r="B1591" t="str">
            <v>Guadalupe</v>
          </cell>
          <cell r="C1591"/>
          <cell r="D1591"/>
          <cell r="E1591"/>
        </row>
        <row r="1592">
          <cell r="A1592" t="str">
            <v>Guadalupe</v>
          </cell>
          <cell r="B1592">
            <v>0</v>
          </cell>
          <cell r="C1592">
            <v>101</v>
          </cell>
          <cell r="D1592">
            <v>56</v>
          </cell>
          <cell r="E1592">
            <v>45</v>
          </cell>
          <cell r="F1592">
            <v>606</v>
          </cell>
          <cell r="G1592">
            <v>330</v>
          </cell>
          <cell r="H1592">
            <v>276</v>
          </cell>
          <cell r="I1592">
            <v>657</v>
          </cell>
          <cell r="J1592">
            <v>342</v>
          </cell>
          <cell r="K1592">
            <v>315</v>
          </cell>
          <cell r="L1592">
            <v>699</v>
          </cell>
          <cell r="M1592">
            <v>351</v>
          </cell>
          <cell r="N1592">
            <v>348</v>
          </cell>
          <cell r="O1592">
            <v>1164</v>
          </cell>
          <cell r="P1592">
            <v>581</v>
          </cell>
          <cell r="Q1592">
            <v>583</v>
          </cell>
        </row>
        <row r="1593">
          <cell r="A1593"/>
          <cell r="B1593">
            <v>1</v>
          </cell>
          <cell r="C1593">
            <v>100</v>
          </cell>
          <cell r="D1593">
            <v>55</v>
          </cell>
          <cell r="E1593">
            <v>45</v>
          </cell>
          <cell r="F1593"/>
          <cell r="G1593"/>
          <cell r="H1593"/>
          <cell r="I1593"/>
          <cell r="J1593"/>
          <cell r="K1593"/>
          <cell r="L1593"/>
          <cell r="M1593"/>
          <cell r="N1593"/>
          <cell r="O1593"/>
          <cell r="P1593"/>
          <cell r="Q1593"/>
        </row>
        <row r="1594">
          <cell r="A1594"/>
          <cell r="B1594">
            <v>2</v>
          </cell>
          <cell r="C1594">
            <v>100</v>
          </cell>
          <cell r="D1594">
            <v>55</v>
          </cell>
          <cell r="E1594">
            <v>45</v>
          </cell>
          <cell r="F1594"/>
          <cell r="G1594"/>
          <cell r="H1594"/>
          <cell r="I1594"/>
          <cell r="J1594"/>
          <cell r="K1594"/>
          <cell r="L1594"/>
          <cell r="M1594"/>
          <cell r="N1594"/>
          <cell r="O1594"/>
          <cell r="P1594"/>
          <cell r="Q1594"/>
        </row>
        <row r="1595">
          <cell r="A1595"/>
          <cell r="B1595">
            <v>3</v>
          </cell>
          <cell r="C1595">
            <v>100</v>
          </cell>
          <cell r="D1595">
            <v>54</v>
          </cell>
          <cell r="E1595">
            <v>46</v>
          </cell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</row>
        <row r="1596">
          <cell r="A1596"/>
          <cell r="B1596">
            <v>4</v>
          </cell>
          <cell r="C1596">
            <v>102</v>
          </cell>
          <cell r="D1596">
            <v>55</v>
          </cell>
          <cell r="E1596">
            <v>47</v>
          </cell>
          <cell r="F1596"/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</row>
        <row r="1597">
          <cell r="A1597"/>
          <cell r="B1597">
            <v>5</v>
          </cell>
          <cell r="C1597">
            <v>103</v>
          </cell>
          <cell r="D1597">
            <v>55</v>
          </cell>
          <cell r="E1597">
            <v>48</v>
          </cell>
          <cell r="F1597"/>
          <cell r="G1597"/>
          <cell r="H1597"/>
          <cell r="I1597"/>
          <cell r="J1597"/>
          <cell r="K1597"/>
          <cell r="L1597"/>
          <cell r="M1597"/>
          <cell r="N1597"/>
          <cell r="O1597"/>
          <cell r="P1597"/>
          <cell r="Q1597"/>
        </row>
        <row r="1598">
          <cell r="A1598" t="str">
            <v>Guadalupe</v>
          </cell>
          <cell r="B1598">
            <v>6</v>
          </cell>
          <cell r="C1598">
            <v>105</v>
          </cell>
          <cell r="D1598">
            <v>56</v>
          </cell>
          <cell r="E1598">
            <v>49</v>
          </cell>
          <cell r="O1598"/>
          <cell r="P1598"/>
          <cell r="Q1598"/>
        </row>
        <row r="1599">
          <cell r="A1599"/>
          <cell r="B1599">
            <v>7</v>
          </cell>
          <cell r="C1599">
            <v>107</v>
          </cell>
          <cell r="D1599">
            <v>57</v>
          </cell>
          <cell r="E1599">
            <v>50</v>
          </cell>
          <cell r="O1599"/>
          <cell r="P1599"/>
          <cell r="Q1599"/>
        </row>
        <row r="1600">
          <cell r="A1600"/>
          <cell r="B1600">
            <v>8</v>
          </cell>
          <cell r="C1600">
            <v>108</v>
          </cell>
          <cell r="D1600">
            <v>56</v>
          </cell>
          <cell r="E1600">
            <v>52</v>
          </cell>
          <cell r="O1600"/>
          <cell r="P1600"/>
          <cell r="Q1600"/>
        </row>
        <row r="1601">
          <cell r="A1601"/>
          <cell r="B1601">
            <v>9</v>
          </cell>
          <cell r="C1601">
            <v>110</v>
          </cell>
          <cell r="D1601">
            <v>57</v>
          </cell>
          <cell r="E1601">
            <v>53</v>
          </cell>
          <cell r="O1601"/>
          <cell r="P1601"/>
          <cell r="Q1601"/>
        </row>
        <row r="1602">
          <cell r="A1602"/>
          <cell r="B1602">
            <v>10</v>
          </cell>
          <cell r="C1602">
            <v>112</v>
          </cell>
          <cell r="D1602">
            <v>57</v>
          </cell>
          <cell r="E1602">
            <v>55</v>
          </cell>
          <cell r="O1602"/>
          <cell r="P1602"/>
          <cell r="Q1602"/>
        </row>
        <row r="1603">
          <cell r="A1603"/>
          <cell r="B1603">
            <v>11</v>
          </cell>
          <cell r="C1603">
            <v>115</v>
          </cell>
          <cell r="D1603">
            <v>59</v>
          </cell>
          <cell r="E1603">
            <v>56</v>
          </cell>
        </row>
        <row r="1604">
          <cell r="A1604" t="str">
            <v>Guadalupe</v>
          </cell>
          <cell r="B1604">
            <v>12</v>
          </cell>
          <cell r="C1604">
            <v>114</v>
          </cell>
          <cell r="D1604">
            <v>58</v>
          </cell>
          <cell r="E1604">
            <v>56</v>
          </cell>
        </row>
        <row r="1605">
          <cell r="A1605"/>
          <cell r="B1605">
            <v>13</v>
          </cell>
          <cell r="C1605">
            <v>117</v>
          </cell>
          <cell r="D1605">
            <v>59</v>
          </cell>
          <cell r="E1605">
            <v>58</v>
          </cell>
        </row>
        <row r="1606">
          <cell r="A1606"/>
          <cell r="B1606">
            <v>14</v>
          </cell>
          <cell r="C1606">
            <v>117</v>
          </cell>
          <cell r="D1606">
            <v>59</v>
          </cell>
          <cell r="E1606">
            <v>58</v>
          </cell>
        </row>
        <row r="1607">
          <cell r="A1607"/>
          <cell r="B1607">
            <v>15</v>
          </cell>
          <cell r="C1607">
            <v>116</v>
          </cell>
          <cell r="D1607">
            <v>58</v>
          </cell>
          <cell r="E1607">
            <v>58</v>
          </cell>
        </row>
        <row r="1608">
          <cell r="A1608"/>
          <cell r="B1608">
            <v>16</v>
          </cell>
          <cell r="C1608">
            <v>119</v>
          </cell>
          <cell r="D1608">
            <v>59</v>
          </cell>
          <cell r="E1608">
            <v>60</v>
          </cell>
        </row>
        <row r="1609">
          <cell r="A1609"/>
          <cell r="B1609">
            <v>17</v>
          </cell>
          <cell r="C1609">
            <v>116</v>
          </cell>
          <cell r="D1609">
            <v>58</v>
          </cell>
          <cell r="E1609">
            <v>58</v>
          </cell>
        </row>
        <row r="1610">
          <cell r="A1610" t="str">
            <v>Guadalupe</v>
          </cell>
          <cell r="B1610">
            <v>18</v>
          </cell>
          <cell r="C1610">
            <v>116</v>
          </cell>
          <cell r="D1610">
            <v>58</v>
          </cell>
          <cell r="E1610">
            <v>58</v>
          </cell>
        </row>
        <row r="1611">
          <cell r="A1611"/>
          <cell r="B1611">
            <v>19</v>
          </cell>
          <cell r="C1611">
            <v>112</v>
          </cell>
          <cell r="D1611">
            <v>55</v>
          </cell>
          <cell r="E1611">
            <v>57</v>
          </cell>
        </row>
        <row r="1612">
          <cell r="A1612"/>
          <cell r="B1612">
            <v>20</v>
          </cell>
          <cell r="C1612">
            <v>113</v>
          </cell>
          <cell r="D1612">
            <v>56</v>
          </cell>
          <cell r="E1612">
            <v>57</v>
          </cell>
        </row>
        <row r="1613">
          <cell r="A1613"/>
          <cell r="B1613">
            <v>21</v>
          </cell>
          <cell r="C1613">
            <v>111</v>
          </cell>
          <cell r="D1613">
            <v>56</v>
          </cell>
          <cell r="E1613">
            <v>55</v>
          </cell>
        </row>
        <row r="1614">
          <cell r="A1614"/>
          <cell r="B1614">
            <v>22</v>
          </cell>
          <cell r="C1614">
            <v>103</v>
          </cell>
          <cell r="D1614">
            <v>51</v>
          </cell>
          <cell r="E1614">
            <v>52</v>
          </cell>
        </row>
        <row r="1615">
          <cell r="A1615"/>
          <cell r="B1615">
            <v>23</v>
          </cell>
          <cell r="C1615">
            <v>105</v>
          </cell>
          <cell r="D1615">
            <v>51</v>
          </cell>
          <cell r="E1615">
            <v>54</v>
          </cell>
        </row>
        <row r="1616">
          <cell r="A1616"/>
          <cell r="B1616">
            <v>24</v>
          </cell>
          <cell r="C1616">
            <v>104</v>
          </cell>
          <cell r="D1616">
            <v>52</v>
          </cell>
          <cell r="E1616">
            <v>52</v>
          </cell>
        </row>
        <row r="1617">
          <cell r="A1617"/>
          <cell r="B1617">
            <v>25</v>
          </cell>
          <cell r="C1617">
            <v>103</v>
          </cell>
          <cell r="D1617">
            <v>52</v>
          </cell>
          <cell r="E1617">
            <v>51</v>
          </cell>
        </row>
        <row r="1618">
          <cell r="A1618"/>
          <cell r="B1618">
            <v>26</v>
          </cell>
          <cell r="C1618">
            <v>100</v>
          </cell>
          <cell r="D1618">
            <v>50</v>
          </cell>
          <cell r="E1618">
            <v>50</v>
          </cell>
        </row>
        <row r="1619">
          <cell r="A1619"/>
          <cell r="B1619">
            <v>27</v>
          </cell>
          <cell r="C1619">
            <v>100</v>
          </cell>
          <cell r="D1619">
            <v>50</v>
          </cell>
          <cell r="E1619">
            <v>50</v>
          </cell>
        </row>
        <row r="1620">
          <cell r="A1620"/>
          <cell r="B1620">
            <v>28</v>
          </cell>
          <cell r="C1620">
            <v>97</v>
          </cell>
          <cell r="D1620">
            <v>50</v>
          </cell>
          <cell r="E1620">
            <v>47</v>
          </cell>
        </row>
        <row r="1621">
          <cell r="A1621" t="str">
            <v>05318</v>
          </cell>
          <cell r="B1621" t="str">
            <v>Guarne</v>
          </cell>
          <cell r="C1621"/>
          <cell r="D1621"/>
          <cell r="E1621"/>
        </row>
        <row r="1622">
          <cell r="A1622" t="str">
            <v>Guarne</v>
          </cell>
          <cell r="B1622">
            <v>0</v>
          </cell>
          <cell r="C1622">
            <v>774</v>
          </cell>
          <cell r="D1622">
            <v>412</v>
          </cell>
          <cell r="E1622">
            <v>362</v>
          </cell>
          <cell r="F1622">
            <v>4569</v>
          </cell>
          <cell r="G1622">
            <v>2425</v>
          </cell>
          <cell r="H1622">
            <v>2144</v>
          </cell>
          <cell r="I1622">
            <v>4349</v>
          </cell>
          <cell r="J1622">
            <v>2296</v>
          </cell>
          <cell r="K1622">
            <v>2053</v>
          </cell>
          <cell r="L1622">
            <v>4624</v>
          </cell>
          <cell r="M1622">
            <v>2425</v>
          </cell>
          <cell r="N1622">
            <v>2199</v>
          </cell>
          <cell r="O1622">
            <v>10385</v>
          </cell>
          <cell r="P1622">
            <v>5336</v>
          </cell>
          <cell r="Q1622">
            <v>5049</v>
          </cell>
        </row>
        <row r="1623">
          <cell r="A1623"/>
          <cell r="B1623">
            <v>1</v>
          </cell>
          <cell r="C1623">
            <v>772</v>
          </cell>
          <cell r="D1623">
            <v>409</v>
          </cell>
          <cell r="E1623">
            <v>363</v>
          </cell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</row>
        <row r="1624">
          <cell r="A1624"/>
          <cell r="B1624">
            <v>2</v>
          </cell>
          <cell r="C1624">
            <v>769</v>
          </cell>
          <cell r="D1624">
            <v>408</v>
          </cell>
          <cell r="E1624">
            <v>361</v>
          </cell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</row>
        <row r="1625">
          <cell r="A1625"/>
          <cell r="B1625">
            <v>3</v>
          </cell>
          <cell r="C1625">
            <v>759</v>
          </cell>
          <cell r="D1625">
            <v>403</v>
          </cell>
          <cell r="E1625">
            <v>356</v>
          </cell>
          <cell r="F1625"/>
          <cell r="G1625"/>
          <cell r="H1625"/>
          <cell r="I1625"/>
          <cell r="J1625"/>
          <cell r="K1625"/>
          <cell r="L1625"/>
          <cell r="M1625"/>
          <cell r="N1625"/>
          <cell r="O1625"/>
          <cell r="P1625"/>
          <cell r="Q1625"/>
        </row>
        <row r="1626">
          <cell r="A1626"/>
          <cell r="B1626">
            <v>4</v>
          </cell>
          <cell r="C1626">
            <v>753</v>
          </cell>
          <cell r="D1626">
            <v>399</v>
          </cell>
          <cell r="E1626">
            <v>354</v>
          </cell>
          <cell r="F1626"/>
          <cell r="G1626"/>
          <cell r="H1626"/>
          <cell r="I1626"/>
          <cell r="J1626"/>
          <cell r="K1626"/>
          <cell r="L1626"/>
          <cell r="M1626"/>
          <cell r="N1626"/>
          <cell r="O1626"/>
          <cell r="P1626"/>
          <cell r="Q1626"/>
        </row>
        <row r="1627">
          <cell r="A1627"/>
          <cell r="B1627">
            <v>5</v>
          </cell>
          <cell r="C1627">
            <v>742</v>
          </cell>
          <cell r="D1627">
            <v>394</v>
          </cell>
          <cell r="E1627">
            <v>348</v>
          </cell>
          <cell r="F1627"/>
          <cell r="G1627"/>
          <cell r="H1627"/>
          <cell r="I1627"/>
          <cell r="J1627"/>
          <cell r="K1627"/>
          <cell r="L1627"/>
          <cell r="M1627"/>
          <cell r="N1627"/>
          <cell r="O1627"/>
          <cell r="P1627"/>
          <cell r="Q1627"/>
        </row>
        <row r="1628">
          <cell r="A1628" t="str">
            <v>Guarne</v>
          </cell>
          <cell r="B1628">
            <v>6</v>
          </cell>
          <cell r="C1628">
            <v>734</v>
          </cell>
          <cell r="D1628">
            <v>389</v>
          </cell>
          <cell r="E1628">
            <v>345</v>
          </cell>
          <cell r="O1628"/>
          <cell r="P1628"/>
          <cell r="Q1628"/>
        </row>
        <row r="1629">
          <cell r="A1629"/>
          <cell r="B1629">
            <v>7</v>
          </cell>
          <cell r="C1629">
            <v>727</v>
          </cell>
          <cell r="D1629">
            <v>384</v>
          </cell>
          <cell r="E1629">
            <v>343</v>
          </cell>
          <cell r="O1629"/>
          <cell r="P1629"/>
          <cell r="Q1629"/>
        </row>
        <row r="1630">
          <cell r="A1630"/>
          <cell r="B1630">
            <v>8</v>
          </cell>
          <cell r="C1630">
            <v>723</v>
          </cell>
          <cell r="D1630">
            <v>382</v>
          </cell>
          <cell r="E1630">
            <v>341</v>
          </cell>
          <cell r="O1630"/>
          <cell r="P1630"/>
          <cell r="Q1630"/>
        </row>
        <row r="1631">
          <cell r="A1631"/>
          <cell r="B1631">
            <v>9</v>
          </cell>
          <cell r="C1631">
            <v>720</v>
          </cell>
          <cell r="D1631">
            <v>380</v>
          </cell>
          <cell r="E1631">
            <v>340</v>
          </cell>
          <cell r="O1631"/>
          <cell r="P1631"/>
          <cell r="Q1631"/>
        </row>
        <row r="1632">
          <cell r="A1632"/>
          <cell r="B1632">
            <v>10</v>
          </cell>
          <cell r="C1632">
            <v>722</v>
          </cell>
          <cell r="D1632">
            <v>380</v>
          </cell>
          <cell r="E1632">
            <v>342</v>
          </cell>
          <cell r="O1632"/>
          <cell r="P1632"/>
          <cell r="Q1632"/>
        </row>
        <row r="1633">
          <cell r="A1633"/>
          <cell r="B1633">
            <v>11</v>
          </cell>
          <cell r="C1633">
            <v>723</v>
          </cell>
          <cell r="D1633">
            <v>381</v>
          </cell>
          <cell r="E1633">
            <v>342</v>
          </cell>
        </row>
        <row r="1634">
          <cell r="A1634" t="str">
            <v>Guarne</v>
          </cell>
          <cell r="B1634">
            <v>12</v>
          </cell>
          <cell r="C1634">
            <v>730</v>
          </cell>
          <cell r="D1634">
            <v>383</v>
          </cell>
          <cell r="E1634">
            <v>347</v>
          </cell>
        </row>
        <row r="1635">
          <cell r="A1635"/>
          <cell r="B1635">
            <v>13</v>
          </cell>
          <cell r="C1635">
            <v>741</v>
          </cell>
          <cell r="D1635">
            <v>389</v>
          </cell>
          <cell r="E1635">
            <v>352</v>
          </cell>
        </row>
        <row r="1636">
          <cell r="A1636"/>
          <cell r="B1636">
            <v>14</v>
          </cell>
          <cell r="C1636">
            <v>754</v>
          </cell>
          <cell r="D1636">
            <v>396</v>
          </cell>
          <cell r="E1636">
            <v>358</v>
          </cell>
        </row>
        <row r="1637">
          <cell r="A1637"/>
          <cell r="B1637">
            <v>15</v>
          </cell>
          <cell r="C1637">
            <v>774</v>
          </cell>
          <cell r="D1637">
            <v>406</v>
          </cell>
          <cell r="E1637">
            <v>368</v>
          </cell>
        </row>
        <row r="1638">
          <cell r="A1638"/>
          <cell r="B1638">
            <v>16</v>
          </cell>
          <cell r="C1638">
            <v>798</v>
          </cell>
          <cell r="D1638">
            <v>418</v>
          </cell>
          <cell r="E1638">
            <v>380</v>
          </cell>
        </row>
        <row r="1639">
          <cell r="A1639"/>
          <cell r="B1639">
            <v>17</v>
          </cell>
          <cell r="C1639">
            <v>827</v>
          </cell>
          <cell r="D1639">
            <v>433</v>
          </cell>
          <cell r="E1639">
            <v>394</v>
          </cell>
        </row>
        <row r="1640">
          <cell r="A1640" t="str">
            <v>Guarne</v>
          </cell>
          <cell r="B1640">
            <v>18</v>
          </cell>
          <cell r="C1640">
            <v>858</v>
          </cell>
          <cell r="D1640">
            <v>448</v>
          </cell>
          <cell r="E1640">
            <v>410</v>
          </cell>
        </row>
        <row r="1641">
          <cell r="A1641"/>
          <cell r="B1641">
            <v>19</v>
          </cell>
          <cell r="C1641">
            <v>889</v>
          </cell>
          <cell r="D1641">
            <v>462</v>
          </cell>
          <cell r="E1641">
            <v>427</v>
          </cell>
        </row>
        <row r="1642">
          <cell r="A1642"/>
          <cell r="B1642">
            <v>20</v>
          </cell>
          <cell r="C1642">
            <v>925</v>
          </cell>
          <cell r="D1642">
            <v>481</v>
          </cell>
          <cell r="E1642">
            <v>444</v>
          </cell>
        </row>
        <row r="1643">
          <cell r="A1643"/>
          <cell r="B1643">
            <v>21</v>
          </cell>
          <cell r="C1643">
            <v>950</v>
          </cell>
          <cell r="D1643">
            <v>492</v>
          </cell>
          <cell r="E1643">
            <v>458</v>
          </cell>
        </row>
        <row r="1644">
          <cell r="A1644"/>
          <cell r="B1644">
            <v>22</v>
          </cell>
          <cell r="C1644">
            <v>969</v>
          </cell>
          <cell r="D1644">
            <v>501</v>
          </cell>
          <cell r="E1644">
            <v>468</v>
          </cell>
        </row>
        <row r="1645">
          <cell r="A1645"/>
          <cell r="B1645">
            <v>23</v>
          </cell>
          <cell r="C1645">
            <v>977</v>
          </cell>
          <cell r="D1645">
            <v>502</v>
          </cell>
          <cell r="E1645">
            <v>475</v>
          </cell>
        </row>
        <row r="1646">
          <cell r="A1646"/>
          <cell r="B1646">
            <v>24</v>
          </cell>
          <cell r="C1646">
            <v>980</v>
          </cell>
          <cell r="D1646">
            <v>502</v>
          </cell>
          <cell r="E1646">
            <v>478</v>
          </cell>
        </row>
        <row r="1647">
          <cell r="A1647"/>
          <cell r="B1647">
            <v>25</v>
          </cell>
          <cell r="C1647">
            <v>974</v>
          </cell>
          <cell r="D1647">
            <v>497</v>
          </cell>
          <cell r="E1647">
            <v>477</v>
          </cell>
        </row>
        <row r="1648">
          <cell r="A1648"/>
          <cell r="B1648">
            <v>26</v>
          </cell>
          <cell r="C1648">
            <v>966</v>
          </cell>
          <cell r="D1648">
            <v>491</v>
          </cell>
          <cell r="E1648">
            <v>475</v>
          </cell>
        </row>
        <row r="1649">
          <cell r="A1649"/>
          <cell r="B1649">
            <v>27</v>
          </cell>
          <cell r="C1649">
            <v>955</v>
          </cell>
          <cell r="D1649">
            <v>484</v>
          </cell>
          <cell r="E1649">
            <v>471</v>
          </cell>
        </row>
        <row r="1650">
          <cell r="A1650"/>
          <cell r="B1650">
            <v>28</v>
          </cell>
          <cell r="C1650">
            <v>942</v>
          </cell>
          <cell r="D1650">
            <v>476</v>
          </cell>
          <cell r="E1650">
            <v>466</v>
          </cell>
        </row>
        <row r="1651">
          <cell r="A1651" t="str">
            <v>05321</v>
          </cell>
          <cell r="B1651" t="str">
            <v>Guatape</v>
          </cell>
          <cell r="C1651"/>
          <cell r="D1651"/>
          <cell r="E1651"/>
        </row>
        <row r="1652">
          <cell r="A1652" t="str">
            <v>Guatape</v>
          </cell>
          <cell r="B1652">
            <v>0</v>
          </cell>
          <cell r="C1652">
            <v>117</v>
          </cell>
          <cell r="D1652">
            <v>59</v>
          </cell>
          <cell r="E1652">
            <v>58</v>
          </cell>
          <cell r="F1652">
            <v>708</v>
          </cell>
          <cell r="G1652">
            <v>355</v>
          </cell>
          <cell r="H1652">
            <v>353</v>
          </cell>
          <cell r="I1652">
            <v>703</v>
          </cell>
          <cell r="J1652">
            <v>351</v>
          </cell>
          <cell r="K1652">
            <v>352</v>
          </cell>
          <cell r="L1652">
            <v>732</v>
          </cell>
          <cell r="M1652">
            <v>373</v>
          </cell>
          <cell r="N1652">
            <v>359</v>
          </cell>
          <cell r="O1652">
            <v>1498</v>
          </cell>
          <cell r="P1652">
            <v>759</v>
          </cell>
          <cell r="Q1652">
            <v>739</v>
          </cell>
        </row>
        <row r="1653">
          <cell r="A1653"/>
          <cell r="B1653">
            <v>1</v>
          </cell>
          <cell r="C1653">
            <v>119</v>
          </cell>
          <cell r="D1653">
            <v>60</v>
          </cell>
          <cell r="E1653">
            <v>59</v>
          </cell>
          <cell r="F1653"/>
          <cell r="G1653"/>
          <cell r="H1653"/>
          <cell r="I1653"/>
          <cell r="J1653"/>
          <cell r="K1653"/>
          <cell r="L1653"/>
          <cell r="M1653"/>
          <cell r="N1653"/>
          <cell r="O1653"/>
          <cell r="P1653"/>
          <cell r="Q1653"/>
        </row>
        <row r="1654">
          <cell r="A1654"/>
          <cell r="B1654">
            <v>2</v>
          </cell>
          <cell r="C1654">
            <v>118</v>
          </cell>
          <cell r="D1654">
            <v>59</v>
          </cell>
          <cell r="E1654">
            <v>59</v>
          </cell>
          <cell r="F1654"/>
          <cell r="G1654"/>
          <cell r="H1654"/>
          <cell r="I1654"/>
          <cell r="J1654"/>
          <cell r="K1654"/>
          <cell r="L1654"/>
          <cell r="M1654"/>
          <cell r="N1654"/>
          <cell r="O1654"/>
          <cell r="P1654"/>
          <cell r="Q1654"/>
        </row>
        <row r="1655">
          <cell r="A1655"/>
          <cell r="B1655">
            <v>3</v>
          </cell>
          <cell r="C1655">
            <v>117</v>
          </cell>
          <cell r="D1655">
            <v>59</v>
          </cell>
          <cell r="E1655">
            <v>58</v>
          </cell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</row>
        <row r="1656">
          <cell r="A1656"/>
          <cell r="B1656">
            <v>4</v>
          </cell>
          <cell r="C1656">
            <v>118</v>
          </cell>
          <cell r="D1656">
            <v>59</v>
          </cell>
          <cell r="E1656">
            <v>59</v>
          </cell>
          <cell r="F1656"/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</row>
        <row r="1657">
          <cell r="A1657"/>
          <cell r="B1657">
            <v>5</v>
          </cell>
          <cell r="C1657">
            <v>119</v>
          </cell>
          <cell r="D1657">
            <v>59</v>
          </cell>
          <cell r="E1657">
            <v>60</v>
          </cell>
          <cell r="F1657"/>
          <cell r="G1657"/>
          <cell r="H1657"/>
          <cell r="I1657"/>
          <cell r="J1657"/>
          <cell r="K1657"/>
          <cell r="L1657"/>
          <cell r="M1657"/>
          <cell r="N1657"/>
          <cell r="O1657"/>
          <cell r="P1657"/>
          <cell r="Q1657"/>
        </row>
        <row r="1658">
          <cell r="A1658" t="str">
            <v>Guatape</v>
          </cell>
          <cell r="B1658">
            <v>6</v>
          </cell>
          <cell r="C1658">
            <v>117</v>
          </cell>
          <cell r="D1658">
            <v>59</v>
          </cell>
          <cell r="E1658">
            <v>58</v>
          </cell>
          <cell r="O1658"/>
          <cell r="P1658"/>
          <cell r="Q1658"/>
        </row>
        <row r="1659">
          <cell r="A1659"/>
          <cell r="B1659">
            <v>7</v>
          </cell>
          <cell r="C1659">
            <v>118</v>
          </cell>
          <cell r="D1659">
            <v>58</v>
          </cell>
          <cell r="E1659">
            <v>60</v>
          </cell>
          <cell r="O1659"/>
          <cell r="P1659"/>
          <cell r="Q1659"/>
        </row>
        <row r="1660">
          <cell r="A1660"/>
          <cell r="B1660">
            <v>8</v>
          </cell>
          <cell r="C1660">
            <v>117</v>
          </cell>
          <cell r="D1660">
            <v>59</v>
          </cell>
          <cell r="E1660">
            <v>58</v>
          </cell>
          <cell r="O1660"/>
          <cell r="P1660"/>
          <cell r="Q1660"/>
        </row>
        <row r="1661">
          <cell r="A1661"/>
          <cell r="B1661">
            <v>9</v>
          </cell>
          <cell r="C1661">
            <v>116</v>
          </cell>
          <cell r="D1661">
            <v>58</v>
          </cell>
          <cell r="E1661">
            <v>58</v>
          </cell>
          <cell r="O1661"/>
          <cell r="P1661"/>
          <cell r="Q1661"/>
        </row>
        <row r="1662">
          <cell r="A1662"/>
          <cell r="B1662">
            <v>10</v>
          </cell>
          <cell r="C1662">
            <v>118</v>
          </cell>
          <cell r="D1662">
            <v>59</v>
          </cell>
          <cell r="E1662">
            <v>59</v>
          </cell>
          <cell r="O1662"/>
          <cell r="P1662"/>
          <cell r="Q1662"/>
        </row>
        <row r="1663">
          <cell r="A1663"/>
          <cell r="B1663">
            <v>11</v>
          </cell>
          <cell r="C1663">
            <v>117</v>
          </cell>
          <cell r="D1663">
            <v>58</v>
          </cell>
          <cell r="E1663">
            <v>59</v>
          </cell>
        </row>
        <row r="1664">
          <cell r="A1664" t="str">
            <v>Guatape</v>
          </cell>
          <cell r="B1664">
            <v>12</v>
          </cell>
          <cell r="C1664">
            <v>119</v>
          </cell>
          <cell r="D1664">
            <v>60</v>
          </cell>
          <cell r="E1664">
            <v>59</v>
          </cell>
        </row>
        <row r="1665">
          <cell r="A1665"/>
          <cell r="B1665">
            <v>13</v>
          </cell>
          <cell r="C1665">
            <v>120</v>
          </cell>
          <cell r="D1665">
            <v>61</v>
          </cell>
          <cell r="E1665">
            <v>59</v>
          </cell>
        </row>
        <row r="1666">
          <cell r="A1666"/>
          <cell r="B1666">
            <v>14</v>
          </cell>
          <cell r="C1666">
            <v>121</v>
          </cell>
          <cell r="D1666">
            <v>62</v>
          </cell>
          <cell r="E1666">
            <v>59</v>
          </cell>
        </row>
        <row r="1667">
          <cell r="A1667"/>
          <cell r="B1667">
            <v>15</v>
          </cell>
          <cell r="C1667">
            <v>123</v>
          </cell>
          <cell r="D1667">
            <v>62</v>
          </cell>
          <cell r="E1667">
            <v>61</v>
          </cell>
        </row>
        <row r="1668">
          <cell r="A1668"/>
          <cell r="B1668">
            <v>16</v>
          </cell>
          <cell r="C1668">
            <v>123</v>
          </cell>
          <cell r="D1668">
            <v>63</v>
          </cell>
          <cell r="E1668">
            <v>60</v>
          </cell>
        </row>
        <row r="1669">
          <cell r="A1669"/>
          <cell r="B1669">
            <v>17</v>
          </cell>
          <cell r="C1669">
            <v>126</v>
          </cell>
          <cell r="D1669">
            <v>65</v>
          </cell>
          <cell r="E1669">
            <v>61</v>
          </cell>
        </row>
        <row r="1670">
          <cell r="A1670" t="str">
            <v>Guatape</v>
          </cell>
          <cell r="B1670">
            <v>18</v>
          </cell>
          <cell r="C1670">
            <v>127</v>
          </cell>
          <cell r="D1670">
            <v>66</v>
          </cell>
          <cell r="E1670">
            <v>61</v>
          </cell>
        </row>
        <row r="1671">
          <cell r="A1671"/>
          <cell r="B1671">
            <v>19</v>
          </cell>
          <cell r="C1671">
            <v>134</v>
          </cell>
          <cell r="D1671">
            <v>68</v>
          </cell>
          <cell r="E1671">
            <v>66</v>
          </cell>
        </row>
        <row r="1672">
          <cell r="A1672"/>
          <cell r="B1672">
            <v>20</v>
          </cell>
          <cell r="C1672">
            <v>135</v>
          </cell>
          <cell r="D1672">
            <v>69</v>
          </cell>
          <cell r="E1672">
            <v>66</v>
          </cell>
        </row>
        <row r="1673">
          <cell r="A1673"/>
          <cell r="B1673">
            <v>21</v>
          </cell>
          <cell r="C1673">
            <v>137</v>
          </cell>
          <cell r="D1673">
            <v>70</v>
          </cell>
          <cell r="E1673">
            <v>67</v>
          </cell>
        </row>
        <row r="1674">
          <cell r="A1674"/>
          <cell r="B1674">
            <v>22</v>
          </cell>
          <cell r="C1674">
            <v>137</v>
          </cell>
          <cell r="D1674">
            <v>69</v>
          </cell>
          <cell r="E1674">
            <v>68</v>
          </cell>
        </row>
        <row r="1675">
          <cell r="A1675"/>
          <cell r="B1675">
            <v>23</v>
          </cell>
          <cell r="C1675">
            <v>139</v>
          </cell>
          <cell r="D1675">
            <v>71</v>
          </cell>
          <cell r="E1675">
            <v>68</v>
          </cell>
        </row>
        <row r="1676">
          <cell r="A1676"/>
          <cell r="B1676">
            <v>24</v>
          </cell>
          <cell r="C1676">
            <v>139</v>
          </cell>
          <cell r="D1676">
            <v>70</v>
          </cell>
          <cell r="E1676">
            <v>69</v>
          </cell>
        </row>
        <row r="1677">
          <cell r="A1677"/>
          <cell r="B1677">
            <v>25</v>
          </cell>
          <cell r="C1677">
            <v>140</v>
          </cell>
          <cell r="D1677">
            <v>71</v>
          </cell>
          <cell r="E1677">
            <v>69</v>
          </cell>
        </row>
        <row r="1678">
          <cell r="A1678"/>
          <cell r="B1678">
            <v>26</v>
          </cell>
          <cell r="C1678">
            <v>138</v>
          </cell>
          <cell r="D1678">
            <v>69</v>
          </cell>
          <cell r="E1678">
            <v>69</v>
          </cell>
        </row>
        <row r="1679">
          <cell r="A1679"/>
          <cell r="B1679">
            <v>27</v>
          </cell>
          <cell r="C1679">
            <v>138</v>
          </cell>
          <cell r="D1679">
            <v>69</v>
          </cell>
          <cell r="E1679">
            <v>69</v>
          </cell>
        </row>
        <row r="1680">
          <cell r="A1680"/>
          <cell r="B1680">
            <v>28</v>
          </cell>
          <cell r="C1680">
            <v>134</v>
          </cell>
          <cell r="D1680">
            <v>67</v>
          </cell>
          <cell r="E1680">
            <v>67</v>
          </cell>
        </row>
        <row r="1681">
          <cell r="A1681" t="str">
            <v>05347</v>
          </cell>
          <cell r="B1681" t="str">
            <v>Heliconia</v>
          </cell>
          <cell r="C1681"/>
          <cell r="D1681"/>
          <cell r="E1681"/>
        </row>
        <row r="1682">
          <cell r="A1682" t="str">
            <v>Heliconia</v>
          </cell>
          <cell r="B1682">
            <v>0</v>
          </cell>
          <cell r="C1682">
            <v>60</v>
          </cell>
          <cell r="D1682">
            <v>28</v>
          </cell>
          <cell r="E1682">
            <v>32</v>
          </cell>
          <cell r="F1682">
            <v>364</v>
          </cell>
          <cell r="G1682">
            <v>173</v>
          </cell>
          <cell r="H1682">
            <v>191</v>
          </cell>
          <cell r="I1682">
            <v>422</v>
          </cell>
          <cell r="J1682">
            <v>224</v>
          </cell>
          <cell r="K1682">
            <v>198</v>
          </cell>
          <cell r="L1682">
            <v>476</v>
          </cell>
          <cell r="M1682">
            <v>264</v>
          </cell>
          <cell r="N1682">
            <v>212</v>
          </cell>
          <cell r="O1682">
            <v>797</v>
          </cell>
          <cell r="P1682">
            <v>420</v>
          </cell>
          <cell r="Q1682">
            <v>377</v>
          </cell>
        </row>
        <row r="1683">
          <cell r="A1683"/>
          <cell r="B1683">
            <v>1</v>
          </cell>
          <cell r="C1683">
            <v>59</v>
          </cell>
          <cell r="D1683">
            <v>27</v>
          </cell>
          <cell r="E1683">
            <v>32</v>
          </cell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</row>
        <row r="1684">
          <cell r="A1684"/>
          <cell r="B1684">
            <v>2</v>
          </cell>
          <cell r="C1684">
            <v>60</v>
          </cell>
          <cell r="D1684">
            <v>28</v>
          </cell>
          <cell r="E1684">
            <v>32</v>
          </cell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</row>
        <row r="1685">
          <cell r="A1685"/>
          <cell r="B1685">
            <v>3</v>
          </cell>
          <cell r="C1685">
            <v>61</v>
          </cell>
          <cell r="D1685">
            <v>29</v>
          </cell>
          <cell r="E1685">
            <v>32</v>
          </cell>
          <cell r="F1685"/>
          <cell r="G1685"/>
          <cell r="H1685"/>
          <cell r="I1685"/>
          <cell r="J1685"/>
          <cell r="K1685"/>
          <cell r="L1685"/>
          <cell r="M1685"/>
          <cell r="N1685"/>
          <cell r="O1685"/>
          <cell r="P1685"/>
          <cell r="Q1685"/>
        </row>
        <row r="1686">
          <cell r="A1686"/>
          <cell r="B1686">
            <v>4</v>
          </cell>
          <cell r="C1686">
            <v>61</v>
          </cell>
          <cell r="D1686">
            <v>29</v>
          </cell>
          <cell r="E1686">
            <v>32</v>
          </cell>
          <cell r="F1686"/>
          <cell r="G1686"/>
          <cell r="H1686"/>
          <cell r="I1686"/>
          <cell r="J1686"/>
          <cell r="K1686"/>
          <cell r="L1686"/>
          <cell r="M1686"/>
          <cell r="N1686"/>
          <cell r="O1686"/>
          <cell r="P1686"/>
          <cell r="Q1686"/>
        </row>
        <row r="1687">
          <cell r="A1687"/>
          <cell r="B1687">
            <v>5</v>
          </cell>
          <cell r="C1687">
            <v>63</v>
          </cell>
          <cell r="D1687">
            <v>32</v>
          </cell>
          <cell r="E1687">
            <v>31</v>
          </cell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  <cell r="P1687"/>
          <cell r="Q1687"/>
        </row>
        <row r="1688">
          <cell r="A1688" t="str">
            <v>Heliconia</v>
          </cell>
          <cell r="B1688">
            <v>6</v>
          </cell>
          <cell r="C1688">
            <v>65</v>
          </cell>
          <cell r="D1688">
            <v>32</v>
          </cell>
          <cell r="E1688">
            <v>33</v>
          </cell>
          <cell r="O1688"/>
          <cell r="P1688"/>
          <cell r="Q1688"/>
        </row>
        <row r="1689">
          <cell r="A1689"/>
          <cell r="B1689">
            <v>7</v>
          </cell>
          <cell r="C1689">
            <v>69</v>
          </cell>
          <cell r="D1689">
            <v>36</v>
          </cell>
          <cell r="E1689">
            <v>33</v>
          </cell>
          <cell r="O1689"/>
          <cell r="P1689"/>
          <cell r="Q1689"/>
        </row>
        <row r="1690">
          <cell r="A1690"/>
          <cell r="B1690">
            <v>8</v>
          </cell>
          <cell r="C1690">
            <v>68</v>
          </cell>
          <cell r="D1690">
            <v>36</v>
          </cell>
          <cell r="E1690">
            <v>32</v>
          </cell>
          <cell r="O1690"/>
          <cell r="P1690"/>
          <cell r="Q1690"/>
        </row>
        <row r="1691">
          <cell r="A1691"/>
          <cell r="B1691">
            <v>9</v>
          </cell>
          <cell r="C1691">
            <v>72</v>
          </cell>
          <cell r="D1691">
            <v>39</v>
          </cell>
          <cell r="E1691">
            <v>33</v>
          </cell>
          <cell r="O1691"/>
          <cell r="P1691"/>
          <cell r="Q1691"/>
        </row>
        <row r="1692">
          <cell r="A1692"/>
          <cell r="B1692">
            <v>10</v>
          </cell>
          <cell r="C1692">
            <v>73</v>
          </cell>
          <cell r="D1692">
            <v>39</v>
          </cell>
          <cell r="E1692">
            <v>34</v>
          </cell>
          <cell r="O1692"/>
          <cell r="P1692"/>
          <cell r="Q1692"/>
        </row>
        <row r="1693">
          <cell r="A1693"/>
          <cell r="B1693">
            <v>11</v>
          </cell>
          <cell r="C1693">
            <v>75</v>
          </cell>
          <cell r="D1693">
            <v>42</v>
          </cell>
          <cell r="E1693">
            <v>33</v>
          </cell>
        </row>
        <row r="1694">
          <cell r="A1694" t="str">
            <v>Heliconia</v>
          </cell>
          <cell r="B1694">
            <v>12</v>
          </cell>
          <cell r="C1694">
            <v>77</v>
          </cell>
          <cell r="D1694">
            <v>43</v>
          </cell>
          <cell r="E1694">
            <v>34</v>
          </cell>
        </row>
        <row r="1695">
          <cell r="A1695"/>
          <cell r="B1695">
            <v>13</v>
          </cell>
          <cell r="C1695">
            <v>78</v>
          </cell>
          <cell r="D1695">
            <v>43</v>
          </cell>
          <cell r="E1695">
            <v>35</v>
          </cell>
        </row>
        <row r="1696">
          <cell r="A1696"/>
          <cell r="B1696">
            <v>14</v>
          </cell>
          <cell r="C1696">
            <v>79</v>
          </cell>
          <cell r="D1696">
            <v>44</v>
          </cell>
          <cell r="E1696">
            <v>35</v>
          </cell>
        </row>
        <row r="1697">
          <cell r="A1697"/>
          <cell r="B1697">
            <v>15</v>
          </cell>
          <cell r="C1697">
            <v>80</v>
          </cell>
          <cell r="D1697">
            <v>45</v>
          </cell>
          <cell r="E1697">
            <v>35</v>
          </cell>
        </row>
        <row r="1698">
          <cell r="A1698"/>
          <cell r="B1698">
            <v>16</v>
          </cell>
          <cell r="C1698">
            <v>82</v>
          </cell>
          <cell r="D1698">
            <v>45</v>
          </cell>
          <cell r="E1698">
            <v>37</v>
          </cell>
        </row>
        <row r="1699">
          <cell r="A1699"/>
          <cell r="B1699">
            <v>17</v>
          </cell>
          <cell r="C1699">
            <v>80</v>
          </cell>
          <cell r="D1699">
            <v>44</v>
          </cell>
          <cell r="E1699">
            <v>36</v>
          </cell>
        </row>
        <row r="1700">
          <cell r="A1700" t="str">
            <v>Heliconia</v>
          </cell>
          <cell r="B1700">
            <v>18</v>
          </cell>
          <cell r="C1700">
            <v>82</v>
          </cell>
          <cell r="D1700">
            <v>45</v>
          </cell>
          <cell r="E1700">
            <v>37</v>
          </cell>
        </row>
        <row r="1701">
          <cell r="A1701"/>
          <cell r="B1701">
            <v>19</v>
          </cell>
          <cell r="C1701">
            <v>78</v>
          </cell>
          <cell r="D1701">
            <v>41</v>
          </cell>
          <cell r="E1701">
            <v>37</v>
          </cell>
        </row>
        <row r="1702">
          <cell r="A1702"/>
          <cell r="B1702">
            <v>20</v>
          </cell>
          <cell r="C1702">
            <v>77</v>
          </cell>
          <cell r="D1702">
            <v>41</v>
          </cell>
          <cell r="E1702">
            <v>36</v>
          </cell>
        </row>
        <row r="1703">
          <cell r="A1703"/>
          <cell r="B1703">
            <v>21</v>
          </cell>
          <cell r="C1703">
            <v>74</v>
          </cell>
          <cell r="D1703">
            <v>39</v>
          </cell>
          <cell r="E1703">
            <v>35</v>
          </cell>
        </row>
        <row r="1704">
          <cell r="A1704"/>
          <cell r="B1704">
            <v>22</v>
          </cell>
          <cell r="C1704">
            <v>72</v>
          </cell>
          <cell r="D1704">
            <v>38</v>
          </cell>
          <cell r="E1704">
            <v>34</v>
          </cell>
        </row>
        <row r="1705">
          <cell r="A1705"/>
          <cell r="B1705">
            <v>23</v>
          </cell>
          <cell r="C1705">
            <v>72</v>
          </cell>
          <cell r="D1705">
            <v>38</v>
          </cell>
          <cell r="E1705">
            <v>34</v>
          </cell>
        </row>
        <row r="1706">
          <cell r="A1706"/>
          <cell r="B1706">
            <v>24</v>
          </cell>
          <cell r="C1706">
            <v>70</v>
          </cell>
          <cell r="D1706">
            <v>37</v>
          </cell>
          <cell r="E1706">
            <v>33</v>
          </cell>
        </row>
        <row r="1707">
          <cell r="A1707"/>
          <cell r="B1707">
            <v>25</v>
          </cell>
          <cell r="C1707">
            <v>69</v>
          </cell>
          <cell r="D1707">
            <v>36</v>
          </cell>
          <cell r="E1707">
            <v>33</v>
          </cell>
        </row>
        <row r="1708">
          <cell r="A1708"/>
          <cell r="B1708">
            <v>26</v>
          </cell>
          <cell r="C1708">
            <v>70</v>
          </cell>
          <cell r="D1708">
            <v>36</v>
          </cell>
          <cell r="E1708">
            <v>34</v>
          </cell>
        </row>
        <row r="1709">
          <cell r="A1709"/>
          <cell r="B1709">
            <v>27</v>
          </cell>
          <cell r="C1709">
            <v>66</v>
          </cell>
          <cell r="D1709">
            <v>34</v>
          </cell>
          <cell r="E1709">
            <v>32</v>
          </cell>
        </row>
        <row r="1710">
          <cell r="A1710"/>
          <cell r="B1710">
            <v>28</v>
          </cell>
          <cell r="C1710">
            <v>67</v>
          </cell>
          <cell r="D1710">
            <v>35</v>
          </cell>
          <cell r="E1710">
            <v>32</v>
          </cell>
        </row>
        <row r="1711">
          <cell r="A1711" t="str">
            <v>05353</v>
          </cell>
          <cell r="B1711" t="str">
            <v>Hispania</v>
          </cell>
          <cell r="C1711"/>
          <cell r="D1711"/>
          <cell r="E1711"/>
        </row>
        <row r="1712">
          <cell r="A1712" t="str">
            <v>Hispania</v>
          </cell>
          <cell r="B1712">
            <v>0</v>
          </cell>
          <cell r="C1712">
            <v>83</v>
          </cell>
          <cell r="D1712">
            <v>42</v>
          </cell>
          <cell r="E1712">
            <v>41</v>
          </cell>
          <cell r="F1712">
            <v>494</v>
          </cell>
          <cell r="G1712">
            <v>246</v>
          </cell>
          <cell r="H1712">
            <v>248</v>
          </cell>
          <cell r="I1712">
            <v>494</v>
          </cell>
          <cell r="J1712">
            <v>239</v>
          </cell>
          <cell r="K1712">
            <v>255</v>
          </cell>
          <cell r="L1712">
            <v>515</v>
          </cell>
          <cell r="M1712">
            <v>259</v>
          </cell>
          <cell r="N1712">
            <v>256</v>
          </cell>
          <cell r="O1712">
            <v>894</v>
          </cell>
          <cell r="P1712">
            <v>476</v>
          </cell>
          <cell r="Q1712">
            <v>418</v>
          </cell>
        </row>
        <row r="1713">
          <cell r="A1713"/>
          <cell r="B1713">
            <v>1</v>
          </cell>
          <cell r="C1713">
            <v>82</v>
          </cell>
          <cell r="D1713">
            <v>40</v>
          </cell>
          <cell r="E1713">
            <v>42</v>
          </cell>
          <cell r="F1713"/>
          <cell r="G1713"/>
          <cell r="H1713"/>
          <cell r="I1713"/>
          <cell r="J1713"/>
          <cell r="K1713"/>
          <cell r="L1713"/>
          <cell r="M1713"/>
          <cell r="N1713"/>
          <cell r="O1713"/>
          <cell r="P1713"/>
          <cell r="Q1713"/>
        </row>
        <row r="1714">
          <cell r="A1714"/>
          <cell r="B1714">
            <v>2</v>
          </cell>
          <cell r="C1714">
            <v>81</v>
          </cell>
          <cell r="D1714">
            <v>41</v>
          </cell>
          <cell r="E1714">
            <v>40</v>
          </cell>
          <cell r="F1714"/>
          <cell r="G1714"/>
          <cell r="H1714"/>
          <cell r="I1714"/>
          <cell r="J1714"/>
          <cell r="K1714"/>
          <cell r="L1714"/>
          <cell r="M1714"/>
          <cell r="N1714"/>
          <cell r="O1714"/>
          <cell r="P1714"/>
          <cell r="Q1714"/>
        </row>
        <row r="1715">
          <cell r="A1715"/>
          <cell r="B1715">
            <v>3</v>
          </cell>
          <cell r="C1715">
            <v>83</v>
          </cell>
          <cell r="D1715">
            <v>41</v>
          </cell>
          <cell r="E1715">
            <v>42</v>
          </cell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</row>
        <row r="1716">
          <cell r="A1716"/>
          <cell r="B1716">
            <v>4</v>
          </cell>
          <cell r="C1716">
            <v>82</v>
          </cell>
          <cell r="D1716">
            <v>41</v>
          </cell>
          <cell r="E1716">
            <v>41</v>
          </cell>
          <cell r="F1716"/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</row>
        <row r="1717">
          <cell r="A1717"/>
          <cell r="B1717">
            <v>5</v>
          </cell>
          <cell r="C1717">
            <v>83</v>
          </cell>
          <cell r="D1717">
            <v>41</v>
          </cell>
          <cell r="E1717">
            <v>42</v>
          </cell>
          <cell r="F1717"/>
          <cell r="G1717"/>
          <cell r="H1717"/>
          <cell r="I1717"/>
          <cell r="J1717"/>
          <cell r="K1717"/>
          <cell r="L1717"/>
          <cell r="M1717"/>
          <cell r="N1717"/>
          <cell r="O1717"/>
          <cell r="P1717"/>
          <cell r="Q1717"/>
        </row>
        <row r="1718">
          <cell r="A1718" t="str">
            <v>Hispania</v>
          </cell>
          <cell r="B1718">
            <v>6</v>
          </cell>
          <cell r="C1718">
            <v>82</v>
          </cell>
          <cell r="D1718">
            <v>39</v>
          </cell>
          <cell r="E1718">
            <v>43</v>
          </cell>
          <cell r="O1718"/>
          <cell r="P1718"/>
          <cell r="Q1718"/>
        </row>
        <row r="1719">
          <cell r="A1719"/>
          <cell r="B1719">
            <v>7</v>
          </cell>
          <cell r="C1719">
            <v>82</v>
          </cell>
          <cell r="D1719">
            <v>41</v>
          </cell>
          <cell r="E1719">
            <v>41</v>
          </cell>
          <cell r="O1719"/>
          <cell r="P1719"/>
          <cell r="Q1719"/>
        </row>
        <row r="1720">
          <cell r="A1720"/>
          <cell r="B1720">
            <v>8</v>
          </cell>
          <cell r="C1720">
            <v>82</v>
          </cell>
          <cell r="D1720">
            <v>39</v>
          </cell>
          <cell r="E1720">
            <v>43</v>
          </cell>
          <cell r="O1720"/>
          <cell r="P1720"/>
          <cell r="Q1720"/>
        </row>
        <row r="1721">
          <cell r="A1721"/>
          <cell r="B1721">
            <v>9</v>
          </cell>
          <cell r="C1721">
            <v>84</v>
          </cell>
          <cell r="D1721">
            <v>41</v>
          </cell>
          <cell r="E1721">
            <v>43</v>
          </cell>
          <cell r="O1721"/>
          <cell r="P1721"/>
          <cell r="Q1721"/>
        </row>
        <row r="1722">
          <cell r="A1722"/>
          <cell r="B1722">
            <v>10</v>
          </cell>
          <cell r="C1722">
            <v>82</v>
          </cell>
          <cell r="D1722">
            <v>40</v>
          </cell>
          <cell r="E1722">
            <v>42</v>
          </cell>
          <cell r="O1722"/>
          <cell r="P1722"/>
          <cell r="Q1722"/>
        </row>
        <row r="1723">
          <cell r="A1723"/>
          <cell r="B1723">
            <v>11</v>
          </cell>
          <cell r="C1723">
            <v>82</v>
          </cell>
          <cell r="D1723">
            <v>39</v>
          </cell>
          <cell r="E1723">
            <v>43</v>
          </cell>
        </row>
        <row r="1724">
          <cell r="A1724" t="str">
            <v>Hispania</v>
          </cell>
          <cell r="B1724">
            <v>12</v>
          </cell>
          <cell r="C1724">
            <v>85</v>
          </cell>
          <cell r="D1724">
            <v>42</v>
          </cell>
          <cell r="E1724">
            <v>43</v>
          </cell>
        </row>
        <row r="1725">
          <cell r="A1725"/>
          <cell r="B1725">
            <v>13</v>
          </cell>
          <cell r="C1725">
            <v>84</v>
          </cell>
          <cell r="D1725">
            <v>41</v>
          </cell>
          <cell r="E1725">
            <v>43</v>
          </cell>
        </row>
        <row r="1726">
          <cell r="A1726"/>
          <cell r="B1726">
            <v>14</v>
          </cell>
          <cell r="C1726">
            <v>85</v>
          </cell>
          <cell r="D1726">
            <v>42</v>
          </cell>
          <cell r="E1726">
            <v>43</v>
          </cell>
        </row>
        <row r="1727">
          <cell r="A1727"/>
          <cell r="B1727">
            <v>15</v>
          </cell>
          <cell r="C1727">
            <v>85</v>
          </cell>
          <cell r="D1727">
            <v>43</v>
          </cell>
          <cell r="E1727">
            <v>42</v>
          </cell>
        </row>
        <row r="1728">
          <cell r="A1728"/>
          <cell r="B1728">
            <v>16</v>
          </cell>
          <cell r="C1728">
            <v>88</v>
          </cell>
          <cell r="D1728">
            <v>45</v>
          </cell>
          <cell r="E1728">
            <v>43</v>
          </cell>
        </row>
        <row r="1729">
          <cell r="A1729"/>
          <cell r="B1729">
            <v>17</v>
          </cell>
          <cell r="C1729">
            <v>88</v>
          </cell>
          <cell r="D1729">
            <v>46</v>
          </cell>
          <cell r="E1729">
            <v>42</v>
          </cell>
        </row>
        <row r="1730">
          <cell r="A1730" t="str">
            <v>Hispania</v>
          </cell>
          <cell r="B1730">
            <v>18</v>
          </cell>
          <cell r="C1730">
            <v>88</v>
          </cell>
          <cell r="D1730">
            <v>47</v>
          </cell>
          <cell r="E1730">
            <v>41</v>
          </cell>
        </row>
        <row r="1731">
          <cell r="A1731"/>
          <cell r="B1731">
            <v>19</v>
          </cell>
          <cell r="C1731">
            <v>85</v>
          </cell>
          <cell r="D1731">
            <v>46</v>
          </cell>
          <cell r="E1731">
            <v>39</v>
          </cell>
        </row>
        <row r="1732">
          <cell r="A1732"/>
          <cell r="B1732">
            <v>20</v>
          </cell>
          <cell r="C1732">
            <v>85</v>
          </cell>
          <cell r="D1732">
            <v>45</v>
          </cell>
          <cell r="E1732">
            <v>40</v>
          </cell>
        </row>
        <row r="1733">
          <cell r="A1733"/>
          <cell r="B1733">
            <v>21</v>
          </cell>
          <cell r="C1733">
            <v>84</v>
          </cell>
          <cell r="D1733">
            <v>46</v>
          </cell>
          <cell r="E1733">
            <v>38</v>
          </cell>
        </row>
        <row r="1734">
          <cell r="A1734"/>
          <cell r="B1734">
            <v>22</v>
          </cell>
          <cell r="C1734">
            <v>82</v>
          </cell>
          <cell r="D1734">
            <v>45</v>
          </cell>
          <cell r="E1734">
            <v>37</v>
          </cell>
        </row>
        <row r="1735">
          <cell r="A1735"/>
          <cell r="B1735">
            <v>23</v>
          </cell>
          <cell r="C1735">
            <v>81</v>
          </cell>
          <cell r="D1735">
            <v>45</v>
          </cell>
          <cell r="E1735">
            <v>36</v>
          </cell>
        </row>
        <row r="1736">
          <cell r="A1736"/>
          <cell r="B1736">
            <v>24</v>
          </cell>
          <cell r="C1736">
            <v>80</v>
          </cell>
          <cell r="D1736">
            <v>44</v>
          </cell>
          <cell r="E1736">
            <v>36</v>
          </cell>
        </row>
        <row r="1737">
          <cell r="A1737"/>
          <cell r="B1737">
            <v>25</v>
          </cell>
          <cell r="C1737">
            <v>79</v>
          </cell>
          <cell r="D1737">
            <v>42</v>
          </cell>
          <cell r="E1737">
            <v>37</v>
          </cell>
        </row>
        <row r="1738">
          <cell r="A1738"/>
          <cell r="B1738">
            <v>26</v>
          </cell>
          <cell r="C1738">
            <v>78</v>
          </cell>
          <cell r="D1738">
            <v>41</v>
          </cell>
          <cell r="E1738">
            <v>37</v>
          </cell>
        </row>
        <row r="1739">
          <cell r="A1739"/>
          <cell r="B1739">
            <v>27</v>
          </cell>
          <cell r="C1739">
            <v>76</v>
          </cell>
          <cell r="D1739">
            <v>38</v>
          </cell>
          <cell r="E1739">
            <v>38</v>
          </cell>
        </row>
        <row r="1740">
          <cell r="A1740"/>
          <cell r="B1740">
            <v>28</v>
          </cell>
          <cell r="C1740">
            <v>76</v>
          </cell>
          <cell r="D1740">
            <v>37</v>
          </cell>
          <cell r="E1740">
            <v>39</v>
          </cell>
        </row>
        <row r="1741">
          <cell r="A1741" t="str">
            <v>05360</v>
          </cell>
          <cell r="B1741" t="str">
            <v>Itagui</v>
          </cell>
          <cell r="C1741"/>
          <cell r="D1741"/>
          <cell r="E1741"/>
        </row>
        <row r="1742">
          <cell r="A1742" t="str">
            <v>Itagui</v>
          </cell>
          <cell r="B1742">
            <v>0</v>
          </cell>
          <cell r="C1742">
            <v>3214</v>
          </cell>
          <cell r="D1742">
            <v>1661</v>
          </cell>
          <cell r="E1742">
            <v>1553</v>
          </cell>
          <cell r="F1742">
            <v>19332</v>
          </cell>
          <cell r="G1742">
            <v>9977</v>
          </cell>
          <cell r="H1742">
            <v>9355</v>
          </cell>
          <cell r="I1742">
            <v>19489</v>
          </cell>
          <cell r="J1742">
            <v>10013</v>
          </cell>
          <cell r="K1742">
            <v>9476</v>
          </cell>
          <cell r="L1742">
            <v>21931</v>
          </cell>
          <cell r="M1742">
            <v>11157</v>
          </cell>
          <cell r="N1742">
            <v>10774</v>
          </cell>
          <cell r="O1742">
            <v>55138</v>
          </cell>
          <cell r="P1742">
            <v>27645</v>
          </cell>
          <cell r="Q1742">
            <v>27493</v>
          </cell>
        </row>
        <row r="1743">
          <cell r="A1743"/>
          <cell r="B1743">
            <v>1</v>
          </cell>
          <cell r="C1743">
            <v>3220</v>
          </cell>
          <cell r="D1743">
            <v>1663</v>
          </cell>
          <cell r="E1743">
            <v>1557</v>
          </cell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</row>
        <row r="1744">
          <cell r="A1744"/>
          <cell r="B1744">
            <v>2</v>
          </cell>
          <cell r="C1744">
            <v>3228</v>
          </cell>
          <cell r="D1744">
            <v>1666</v>
          </cell>
          <cell r="E1744">
            <v>1562</v>
          </cell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</row>
        <row r="1745">
          <cell r="A1745"/>
          <cell r="B1745">
            <v>3</v>
          </cell>
          <cell r="C1745">
            <v>3230</v>
          </cell>
          <cell r="D1745">
            <v>1667</v>
          </cell>
          <cell r="E1745">
            <v>1563</v>
          </cell>
          <cell r="F1745"/>
          <cell r="G1745"/>
          <cell r="H1745"/>
          <cell r="I1745"/>
          <cell r="J1745"/>
          <cell r="K1745"/>
          <cell r="L1745"/>
          <cell r="M1745"/>
          <cell r="N1745"/>
          <cell r="O1745"/>
          <cell r="P1745"/>
          <cell r="Q1745"/>
        </row>
        <row r="1746">
          <cell r="A1746"/>
          <cell r="B1746">
            <v>4</v>
          </cell>
          <cell r="C1746">
            <v>3223</v>
          </cell>
          <cell r="D1746">
            <v>1662</v>
          </cell>
          <cell r="E1746">
            <v>1561</v>
          </cell>
          <cell r="F1746"/>
          <cell r="G1746"/>
          <cell r="H1746"/>
          <cell r="I1746"/>
          <cell r="J1746"/>
          <cell r="K1746"/>
          <cell r="L1746"/>
          <cell r="M1746"/>
          <cell r="N1746"/>
          <cell r="O1746"/>
          <cell r="P1746"/>
          <cell r="Q1746"/>
        </row>
        <row r="1747">
          <cell r="A1747"/>
          <cell r="B1747">
            <v>5</v>
          </cell>
          <cell r="C1747">
            <v>3217</v>
          </cell>
          <cell r="D1747">
            <v>1658</v>
          </cell>
          <cell r="E1747">
            <v>1559</v>
          </cell>
          <cell r="F1747"/>
          <cell r="G1747"/>
          <cell r="H1747"/>
          <cell r="I1747"/>
          <cell r="J1747"/>
          <cell r="K1747"/>
          <cell r="L1747"/>
          <cell r="M1747"/>
          <cell r="N1747"/>
          <cell r="O1747"/>
          <cell r="P1747"/>
          <cell r="Q1747"/>
        </row>
        <row r="1748">
          <cell r="A1748" t="str">
            <v>Itagui</v>
          </cell>
          <cell r="B1748">
            <v>6</v>
          </cell>
          <cell r="C1748">
            <v>3212</v>
          </cell>
          <cell r="D1748">
            <v>1654</v>
          </cell>
          <cell r="E1748">
            <v>1558</v>
          </cell>
          <cell r="O1748"/>
          <cell r="P1748"/>
          <cell r="Q1748"/>
        </row>
        <row r="1749">
          <cell r="A1749"/>
          <cell r="B1749">
            <v>7</v>
          </cell>
          <cell r="C1749">
            <v>3213</v>
          </cell>
          <cell r="D1749">
            <v>1654</v>
          </cell>
          <cell r="E1749">
            <v>1559</v>
          </cell>
          <cell r="O1749"/>
          <cell r="P1749"/>
          <cell r="Q1749"/>
        </row>
        <row r="1750">
          <cell r="A1750"/>
          <cell r="B1750">
            <v>8</v>
          </cell>
          <cell r="C1750">
            <v>3223</v>
          </cell>
          <cell r="D1750">
            <v>1657</v>
          </cell>
          <cell r="E1750">
            <v>1566</v>
          </cell>
          <cell r="O1750"/>
          <cell r="P1750"/>
          <cell r="Q1750"/>
        </row>
        <row r="1751">
          <cell r="A1751"/>
          <cell r="B1751">
            <v>9</v>
          </cell>
          <cell r="C1751">
            <v>3243</v>
          </cell>
          <cell r="D1751">
            <v>1666</v>
          </cell>
          <cell r="E1751">
            <v>1577</v>
          </cell>
          <cell r="O1751"/>
          <cell r="P1751"/>
          <cell r="Q1751"/>
        </row>
        <row r="1752">
          <cell r="A1752"/>
          <cell r="B1752">
            <v>10</v>
          </cell>
          <cell r="C1752">
            <v>3275</v>
          </cell>
          <cell r="D1752">
            <v>1680</v>
          </cell>
          <cell r="E1752">
            <v>1595</v>
          </cell>
          <cell r="O1752"/>
          <cell r="P1752"/>
          <cell r="Q1752"/>
        </row>
        <row r="1753">
          <cell r="A1753"/>
          <cell r="B1753">
            <v>11</v>
          </cell>
          <cell r="C1753">
            <v>3323</v>
          </cell>
          <cell r="D1753">
            <v>1702</v>
          </cell>
          <cell r="E1753">
            <v>1621</v>
          </cell>
        </row>
        <row r="1754">
          <cell r="A1754" t="str">
            <v>Itagui</v>
          </cell>
          <cell r="B1754">
            <v>12</v>
          </cell>
          <cell r="C1754">
            <v>3386</v>
          </cell>
          <cell r="D1754">
            <v>1731</v>
          </cell>
          <cell r="E1754">
            <v>1655</v>
          </cell>
        </row>
        <row r="1755">
          <cell r="A1755"/>
          <cell r="B1755">
            <v>13</v>
          </cell>
          <cell r="C1755">
            <v>3467</v>
          </cell>
          <cell r="D1755">
            <v>1770</v>
          </cell>
          <cell r="E1755">
            <v>1697</v>
          </cell>
        </row>
        <row r="1756">
          <cell r="A1756"/>
          <cell r="B1756">
            <v>14</v>
          </cell>
          <cell r="C1756">
            <v>3565</v>
          </cell>
          <cell r="D1756">
            <v>1816</v>
          </cell>
          <cell r="E1756">
            <v>1749</v>
          </cell>
        </row>
        <row r="1757">
          <cell r="A1757"/>
          <cell r="B1757">
            <v>15</v>
          </cell>
          <cell r="C1757">
            <v>3687</v>
          </cell>
          <cell r="D1757">
            <v>1875</v>
          </cell>
          <cell r="E1757">
            <v>1812</v>
          </cell>
        </row>
        <row r="1758">
          <cell r="A1758"/>
          <cell r="B1758">
            <v>16</v>
          </cell>
          <cell r="C1758">
            <v>3830</v>
          </cell>
          <cell r="D1758">
            <v>1943</v>
          </cell>
          <cell r="E1758">
            <v>1887</v>
          </cell>
        </row>
        <row r="1759">
          <cell r="A1759"/>
          <cell r="B1759">
            <v>17</v>
          </cell>
          <cell r="C1759">
            <v>3996</v>
          </cell>
          <cell r="D1759">
            <v>2022</v>
          </cell>
          <cell r="E1759">
            <v>1974</v>
          </cell>
        </row>
        <row r="1760">
          <cell r="A1760" t="str">
            <v>Itagui</v>
          </cell>
          <cell r="B1760">
            <v>18</v>
          </cell>
          <cell r="C1760">
            <v>4187</v>
          </cell>
          <cell r="D1760">
            <v>2111</v>
          </cell>
          <cell r="E1760">
            <v>2076</v>
          </cell>
        </row>
        <row r="1761">
          <cell r="A1761"/>
          <cell r="B1761">
            <v>19</v>
          </cell>
          <cell r="C1761">
            <v>4410</v>
          </cell>
          <cell r="D1761">
            <v>2217</v>
          </cell>
          <cell r="E1761">
            <v>2193</v>
          </cell>
        </row>
        <row r="1762">
          <cell r="A1762"/>
          <cell r="B1762">
            <v>20</v>
          </cell>
          <cell r="C1762">
            <v>4648</v>
          </cell>
          <cell r="D1762">
            <v>2336</v>
          </cell>
          <cell r="E1762">
            <v>2312</v>
          </cell>
        </row>
        <row r="1763">
          <cell r="A1763"/>
          <cell r="B1763">
            <v>21</v>
          </cell>
          <cell r="C1763">
            <v>4857</v>
          </cell>
          <cell r="D1763">
            <v>2438</v>
          </cell>
          <cell r="E1763">
            <v>2419</v>
          </cell>
        </row>
        <row r="1764">
          <cell r="A1764"/>
          <cell r="B1764">
            <v>22</v>
          </cell>
          <cell r="C1764">
            <v>5039</v>
          </cell>
          <cell r="D1764">
            <v>2527</v>
          </cell>
          <cell r="E1764">
            <v>2512</v>
          </cell>
        </row>
        <row r="1765">
          <cell r="A1765"/>
          <cell r="B1765">
            <v>23</v>
          </cell>
          <cell r="C1765">
            <v>5187</v>
          </cell>
          <cell r="D1765">
            <v>2598</v>
          </cell>
          <cell r="E1765">
            <v>2589</v>
          </cell>
        </row>
        <row r="1766">
          <cell r="A1766"/>
          <cell r="B1766">
            <v>24</v>
          </cell>
          <cell r="C1766">
            <v>5287</v>
          </cell>
          <cell r="D1766">
            <v>2645</v>
          </cell>
          <cell r="E1766">
            <v>2642</v>
          </cell>
        </row>
        <row r="1767">
          <cell r="A1767"/>
          <cell r="B1767">
            <v>25</v>
          </cell>
          <cell r="C1767">
            <v>5352</v>
          </cell>
          <cell r="D1767">
            <v>2675</v>
          </cell>
          <cell r="E1767">
            <v>2677</v>
          </cell>
        </row>
        <row r="1768">
          <cell r="A1768"/>
          <cell r="B1768">
            <v>26</v>
          </cell>
          <cell r="C1768">
            <v>5389</v>
          </cell>
          <cell r="D1768">
            <v>2696</v>
          </cell>
          <cell r="E1768">
            <v>2693</v>
          </cell>
        </row>
        <row r="1769">
          <cell r="A1769"/>
          <cell r="B1769">
            <v>27</v>
          </cell>
          <cell r="C1769">
            <v>5404</v>
          </cell>
          <cell r="D1769">
            <v>2707</v>
          </cell>
          <cell r="E1769">
            <v>2697</v>
          </cell>
        </row>
        <row r="1770">
          <cell r="A1770"/>
          <cell r="B1770">
            <v>28</v>
          </cell>
          <cell r="C1770">
            <v>5378</v>
          </cell>
          <cell r="D1770">
            <v>2695</v>
          </cell>
          <cell r="E1770">
            <v>2683</v>
          </cell>
        </row>
        <row r="1771">
          <cell r="A1771" t="str">
            <v>05361</v>
          </cell>
          <cell r="B1771" t="str">
            <v>Ituango</v>
          </cell>
          <cell r="C1771"/>
          <cell r="D1771"/>
          <cell r="E1771"/>
        </row>
        <row r="1772">
          <cell r="A1772" t="str">
            <v>Ituango</v>
          </cell>
          <cell r="B1772">
            <v>0</v>
          </cell>
          <cell r="C1772">
            <v>411</v>
          </cell>
          <cell r="D1772">
            <v>201</v>
          </cell>
          <cell r="E1772">
            <v>210</v>
          </cell>
          <cell r="F1772">
            <v>2460</v>
          </cell>
          <cell r="G1772">
            <v>1210</v>
          </cell>
          <cell r="H1772">
            <v>1250</v>
          </cell>
          <cell r="I1772">
            <v>2617</v>
          </cell>
          <cell r="J1772">
            <v>1362</v>
          </cell>
          <cell r="K1772">
            <v>1255</v>
          </cell>
          <cell r="L1772">
            <v>2696</v>
          </cell>
          <cell r="M1772">
            <v>1451</v>
          </cell>
          <cell r="N1772">
            <v>1245</v>
          </cell>
          <cell r="O1772">
            <v>5311</v>
          </cell>
          <cell r="P1772">
            <v>3348</v>
          </cell>
          <cell r="Q1772">
            <v>1963</v>
          </cell>
        </row>
        <row r="1773">
          <cell r="A1773"/>
          <cell r="B1773">
            <v>1</v>
          </cell>
          <cell r="C1773">
            <v>407</v>
          </cell>
          <cell r="D1773">
            <v>198</v>
          </cell>
          <cell r="E1773">
            <v>209</v>
          </cell>
          <cell r="F1773"/>
          <cell r="G1773"/>
          <cell r="H1773"/>
          <cell r="I1773"/>
          <cell r="J1773"/>
          <cell r="K1773"/>
          <cell r="L1773"/>
          <cell r="M1773"/>
          <cell r="N1773"/>
          <cell r="O1773"/>
          <cell r="P1773"/>
          <cell r="Q1773"/>
        </row>
        <row r="1774">
          <cell r="A1774"/>
          <cell r="B1774">
            <v>2</v>
          </cell>
          <cell r="C1774">
            <v>406</v>
          </cell>
          <cell r="D1774">
            <v>198</v>
          </cell>
          <cell r="E1774">
            <v>208</v>
          </cell>
          <cell r="F1774"/>
          <cell r="G1774"/>
          <cell r="H1774"/>
          <cell r="I1774"/>
          <cell r="J1774"/>
          <cell r="K1774"/>
          <cell r="L1774"/>
          <cell r="M1774"/>
          <cell r="N1774"/>
          <cell r="O1774"/>
          <cell r="P1774"/>
          <cell r="Q1774"/>
        </row>
        <row r="1775">
          <cell r="A1775"/>
          <cell r="B1775">
            <v>3</v>
          </cell>
          <cell r="C1775">
            <v>408</v>
          </cell>
          <cell r="D1775">
            <v>201</v>
          </cell>
          <cell r="E1775">
            <v>207</v>
          </cell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</row>
        <row r="1776">
          <cell r="A1776"/>
          <cell r="B1776">
            <v>4</v>
          </cell>
          <cell r="C1776">
            <v>412</v>
          </cell>
          <cell r="D1776">
            <v>204</v>
          </cell>
          <cell r="E1776">
            <v>208</v>
          </cell>
          <cell r="F1776"/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</row>
        <row r="1777">
          <cell r="A1777"/>
          <cell r="B1777">
            <v>5</v>
          </cell>
          <cell r="C1777">
            <v>416</v>
          </cell>
          <cell r="D1777">
            <v>208</v>
          </cell>
          <cell r="E1777">
            <v>208</v>
          </cell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</row>
        <row r="1778">
          <cell r="A1778" t="str">
            <v>Ituango</v>
          </cell>
          <cell r="B1778">
            <v>6</v>
          </cell>
          <cell r="C1778">
            <v>423</v>
          </cell>
          <cell r="D1778">
            <v>215</v>
          </cell>
          <cell r="E1778">
            <v>208</v>
          </cell>
          <cell r="O1778"/>
          <cell r="P1778"/>
          <cell r="Q1778"/>
        </row>
        <row r="1779">
          <cell r="A1779"/>
          <cell r="B1779">
            <v>7</v>
          </cell>
          <cell r="C1779">
            <v>427</v>
          </cell>
          <cell r="D1779">
            <v>219</v>
          </cell>
          <cell r="E1779">
            <v>208</v>
          </cell>
          <cell r="O1779"/>
          <cell r="P1779"/>
          <cell r="Q1779"/>
        </row>
        <row r="1780">
          <cell r="A1780"/>
          <cell r="B1780">
            <v>8</v>
          </cell>
          <cell r="C1780">
            <v>436</v>
          </cell>
          <cell r="D1780">
            <v>226</v>
          </cell>
          <cell r="E1780">
            <v>210</v>
          </cell>
          <cell r="O1780"/>
          <cell r="P1780"/>
          <cell r="Q1780"/>
        </row>
        <row r="1781">
          <cell r="A1781"/>
          <cell r="B1781">
            <v>9</v>
          </cell>
          <cell r="C1781">
            <v>439</v>
          </cell>
          <cell r="D1781">
            <v>229</v>
          </cell>
          <cell r="E1781">
            <v>210</v>
          </cell>
          <cell r="O1781"/>
          <cell r="P1781"/>
          <cell r="Q1781"/>
        </row>
        <row r="1782">
          <cell r="A1782"/>
          <cell r="B1782">
            <v>10</v>
          </cell>
          <cell r="C1782">
            <v>444</v>
          </cell>
          <cell r="D1782">
            <v>234</v>
          </cell>
          <cell r="E1782">
            <v>210</v>
          </cell>
          <cell r="O1782"/>
          <cell r="P1782"/>
          <cell r="Q1782"/>
        </row>
        <row r="1783">
          <cell r="A1783"/>
          <cell r="B1783">
            <v>11</v>
          </cell>
          <cell r="C1783">
            <v>448</v>
          </cell>
          <cell r="D1783">
            <v>239</v>
          </cell>
          <cell r="E1783">
            <v>209</v>
          </cell>
        </row>
        <row r="1784">
          <cell r="A1784" t="str">
            <v>Ituango</v>
          </cell>
          <cell r="B1784">
            <v>12</v>
          </cell>
          <cell r="C1784">
            <v>451</v>
          </cell>
          <cell r="D1784">
            <v>241</v>
          </cell>
          <cell r="E1784">
            <v>210</v>
          </cell>
        </row>
        <row r="1785">
          <cell r="A1785"/>
          <cell r="B1785">
            <v>13</v>
          </cell>
          <cell r="C1785">
            <v>453</v>
          </cell>
          <cell r="D1785">
            <v>243</v>
          </cell>
          <cell r="E1785">
            <v>210</v>
          </cell>
        </row>
        <row r="1786">
          <cell r="A1786"/>
          <cell r="B1786">
            <v>14</v>
          </cell>
          <cell r="C1786">
            <v>454</v>
          </cell>
          <cell r="D1786">
            <v>245</v>
          </cell>
          <cell r="E1786">
            <v>209</v>
          </cell>
        </row>
        <row r="1787">
          <cell r="A1787"/>
          <cell r="B1787">
            <v>15</v>
          </cell>
          <cell r="C1787">
            <v>451</v>
          </cell>
          <cell r="D1787">
            <v>243</v>
          </cell>
          <cell r="E1787">
            <v>208</v>
          </cell>
        </row>
        <row r="1788">
          <cell r="A1788"/>
          <cell r="B1788">
            <v>16</v>
          </cell>
          <cell r="C1788">
            <v>446</v>
          </cell>
          <cell r="D1788">
            <v>241</v>
          </cell>
          <cell r="E1788">
            <v>205</v>
          </cell>
        </row>
        <row r="1789">
          <cell r="A1789"/>
          <cell r="B1789">
            <v>17</v>
          </cell>
          <cell r="C1789">
            <v>441</v>
          </cell>
          <cell r="D1789">
            <v>238</v>
          </cell>
          <cell r="E1789">
            <v>203</v>
          </cell>
        </row>
        <row r="1790">
          <cell r="A1790" t="str">
            <v>Ituango</v>
          </cell>
          <cell r="B1790">
            <v>18</v>
          </cell>
          <cell r="C1790">
            <v>436</v>
          </cell>
          <cell r="D1790">
            <v>237</v>
          </cell>
          <cell r="E1790">
            <v>199</v>
          </cell>
        </row>
        <row r="1791">
          <cell r="A1791"/>
          <cell r="B1791">
            <v>19</v>
          </cell>
          <cell r="C1791">
            <v>458</v>
          </cell>
          <cell r="D1791">
            <v>264</v>
          </cell>
          <cell r="E1791">
            <v>194</v>
          </cell>
        </row>
        <row r="1792">
          <cell r="A1792"/>
          <cell r="B1792">
            <v>20</v>
          </cell>
          <cell r="C1792">
            <v>470</v>
          </cell>
          <cell r="D1792">
            <v>281</v>
          </cell>
          <cell r="E1792">
            <v>189</v>
          </cell>
        </row>
        <row r="1793">
          <cell r="A1793"/>
          <cell r="B1793">
            <v>21</v>
          </cell>
          <cell r="C1793">
            <v>487</v>
          </cell>
          <cell r="D1793">
            <v>301</v>
          </cell>
          <cell r="E1793">
            <v>186</v>
          </cell>
        </row>
        <row r="1794">
          <cell r="A1794"/>
          <cell r="B1794">
            <v>22</v>
          </cell>
          <cell r="C1794">
            <v>489</v>
          </cell>
          <cell r="D1794">
            <v>308</v>
          </cell>
          <cell r="E1794">
            <v>181</v>
          </cell>
        </row>
        <row r="1795">
          <cell r="A1795"/>
          <cell r="B1795">
            <v>23</v>
          </cell>
          <cell r="C1795">
            <v>501</v>
          </cell>
          <cell r="D1795">
            <v>324</v>
          </cell>
          <cell r="E1795">
            <v>177</v>
          </cell>
        </row>
        <row r="1796">
          <cell r="A1796"/>
          <cell r="B1796">
            <v>24</v>
          </cell>
          <cell r="C1796">
            <v>507</v>
          </cell>
          <cell r="D1796">
            <v>333</v>
          </cell>
          <cell r="E1796">
            <v>174</v>
          </cell>
        </row>
        <row r="1797">
          <cell r="A1797"/>
          <cell r="B1797">
            <v>25</v>
          </cell>
          <cell r="C1797">
            <v>490</v>
          </cell>
          <cell r="D1797">
            <v>320</v>
          </cell>
          <cell r="E1797">
            <v>170</v>
          </cell>
        </row>
        <row r="1798">
          <cell r="A1798"/>
          <cell r="B1798">
            <v>26</v>
          </cell>
          <cell r="C1798">
            <v>493</v>
          </cell>
          <cell r="D1798">
            <v>326</v>
          </cell>
          <cell r="E1798">
            <v>167</v>
          </cell>
        </row>
        <row r="1799">
          <cell r="A1799"/>
          <cell r="B1799">
            <v>27</v>
          </cell>
          <cell r="C1799">
            <v>503</v>
          </cell>
          <cell r="D1799">
            <v>337</v>
          </cell>
          <cell r="E1799">
            <v>166</v>
          </cell>
        </row>
        <row r="1800">
          <cell r="A1800"/>
          <cell r="B1800">
            <v>28</v>
          </cell>
          <cell r="C1800">
            <v>477</v>
          </cell>
          <cell r="D1800">
            <v>317</v>
          </cell>
          <cell r="E1800">
            <v>160</v>
          </cell>
        </row>
        <row r="1801">
          <cell r="A1801" t="str">
            <v>05364</v>
          </cell>
          <cell r="B1801" t="str">
            <v>Jardin</v>
          </cell>
          <cell r="C1801"/>
          <cell r="D1801"/>
          <cell r="E1801"/>
        </row>
        <row r="1802">
          <cell r="A1802" t="str">
            <v>Jardin</v>
          </cell>
          <cell r="B1802">
            <v>0</v>
          </cell>
          <cell r="C1802">
            <v>195</v>
          </cell>
          <cell r="D1802">
            <v>102</v>
          </cell>
          <cell r="E1802">
            <v>93</v>
          </cell>
          <cell r="F1802">
            <v>1175</v>
          </cell>
          <cell r="G1802">
            <v>610</v>
          </cell>
          <cell r="H1802">
            <v>565</v>
          </cell>
          <cell r="I1802">
            <v>1242</v>
          </cell>
          <cell r="J1802">
            <v>639</v>
          </cell>
          <cell r="K1802">
            <v>603</v>
          </cell>
          <cell r="L1802">
            <v>1333</v>
          </cell>
          <cell r="M1802">
            <v>707</v>
          </cell>
          <cell r="N1802">
            <v>626</v>
          </cell>
          <cell r="O1802">
            <v>2404</v>
          </cell>
          <cell r="P1802">
            <v>1291</v>
          </cell>
          <cell r="Q1802">
            <v>1113</v>
          </cell>
        </row>
        <row r="1803">
          <cell r="A1803"/>
          <cell r="B1803">
            <v>1</v>
          </cell>
          <cell r="C1803">
            <v>195</v>
          </cell>
          <cell r="D1803">
            <v>101</v>
          </cell>
          <cell r="E1803">
            <v>94</v>
          </cell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</row>
        <row r="1804">
          <cell r="A1804"/>
          <cell r="B1804">
            <v>2</v>
          </cell>
          <cell r="C1804">
            <v>195</v>
          </cell>
          <cell r="D1804">
            <v>102</v>
          </cell>
          <cell r="E1804">
            <v>93</v>
          </cell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</row>
        <row r="1805">
          <cell r="A1805"/>
          <cell r="B1805">
            <v>3</v>
          </cell>
          <cell r="C1805">
            <v>195</v>
          </cell>
          <cell r="D1805">
            <v>101</v>
          </cell>
          <cell r="E1805">
            <v>94</v>
          </cell>
          <cell r="F1805"/>
          <cell r="G1805"/>
          <cell r="H1805"/>
          <cell r="I1805"/>
          <cell r="J1805"/>
          <cell r="K1805"/>
          <cell r="L1805"/>
          <cell r="M1805"/>
          <cell r="N1805"/>
          <cell r="O1805"/>
          <cell r="P1805"/>
          <cell r="Q1805"/>
        </row>
        <row r="1806">
          <cell r="A1806"/>
          <cell r="B1806">
            <v>4</v>
          </cell>
          <cell r="C1806">
            <v>196</v>
          </cell>
          <cell r="D1806">
            <v>101</v>
          </cell>
          <cell r="E1806">
            <v>95</v>
          </cell>
          <cell r="F1806"/>
          <cell r="G1806"/>
          <cell r="H1806"/>
          <cell r="I1806"/>
          <cell r="J1806"/>
          <cell r="K1806"/>
          <cell r="L1806"/>
          <cell r="M1806"/>
          <cell r="N1806"/>
          <cell r="O1806"/>
          <cell r="P1806"/>
          <cell r="Q1806"/>
        </row>
        <row r="1807">
          <cell r="A1807"/>
          <cell r="B1807">
            <v>5</v>
          </cell>
          <cell r="C1807">
            <v>199</v>
          </cell>
          <cell r="D1807">
            <v>103</v>
          </cell>
          <cell r="E1807">
            <v>96</v>
          </cell>
          <cell r="F1807"/>
          <cell r="G1807"/>
          <cell r="H1807"/>
          <cell r="I1807"/>
          <cell r="J1807"/>
          <cell r="K1807"/>
          <cell r="L1807"/>
          <cell r="M1807"/>
          <cell r="N1807"/>
          <cell r="O1807"/>
          <cell r="P1807"/>
          <cell r="Q1807"/>
        </row>
        <row r="1808">
          <cell r="A1808" t="str">
            <v>Jardin</v>
          </cell>
          <cell r="B1808">
            <v>6</v>
          </cell>
          <cell r="C1808">
            <v>200</v>
          </cell>
          <cell r="D1808">
            <v>103</v>
          </cell>
          <cell r="E1808">
            <v>97</v>
          </cell>
          <cell r="O1808"/>
          <cell r="P1808"/>
          <cell r="Q1808"/>
        </row>
        <row r="1809">
          <cell r="A1809"/>
          <cell r="B1809">
            <v>7</v>
          </cell>
          <cell r="C1809">
            <v>202</v>
          </cell>
          <cell r="D1809">
            <v>104</v>
          </cell>
          <cell r="E1809">
            <v>98</v>
          </cell>
          <cell r="O1809"/>
          <cell r="P1809"/>
          <cell r="Q1809"/>
        </row>
        <row r="1810">
          <cell r="A1810"/>
          <cell r="B1810">
            <v>8</v>
          </cell>
          <cell r="C1810">
            <v>205</v>
          </cell>
          <cell r="D1810">
            <v>105</v>
          </cell>
          <cell r="E1810">
            <v>100</v>
          </cell>
          <cell r="O1810"/>
          <cell r="P1810"/>
          <cell r="Q1810"/>
        </row>
        <row r="1811">
          <cell r="A1811"/>
          <cell r="B1811">
            <v>9</v>
          </cell>
          <cell r="C1811">
            <v>208</v>
          </cell>
          <cell r="D1811">
            <v>107</v>
          </cell>
          <cell r="E1811">
            <v>101</v>
          </cell>
          <cell r="O1811"/>
          <cell r="P1811"/>
          <cell r="Q1811"/>
        </row>
        <row r="1812">
          <cell r="A1812"/>
          <cell r="B1812">
            <v>10</v>
          </cell>
          <cell r="C1812">
            <v>212</v>
          </cell>
          <cell r="D1812">
            <v>109</v>
          </cell>
          <cell r="E1812">
            <v>103</v>
          </cell>
          <cell r="O1812"/>
          <cell r="P1812"/>
          <cell r="Q1812"/>
        </row>
        <row r="1813">
          <cell r="A1813"/>
          <cell r="B1813">
            <v>11</v>
          </cell>
          <cell r="C1813">
            <v>215</v>
          </cell>
          <cell r="D1813">
            <v>111</v>
          </cell>
          <cell r="E1813">
            <v>104</v>
          </cell>
        </row>
        <row r="1814">
          <cell r="A1814" t="str">
            <v>Jardin</v>
          </cell>
          <cell r="B1814">
            <v>12</v>
          </cell>
          <cell r="C1814">
            <v>216</v>
          </cell>
          <cell r="D1814">
            <v>112</v>
          </cell>
          <cell r="E1814">
            <v>104</v>
          </cell>
        </row>
        <row r="1815">
          <cell r="A1815"/>
          <cell r="B1815">
            <v>13</v>
          </cell>
          <cell r="C1815">
            <v>220</v>
          </cell>
          <cell r="D1815">
            <v>115</v>
          </cell>
          <cell r="E1815">
            <v>105</v>
          </cell>
        </row>
        <row r="1816">
          <cell r="A1816"/>
          <cell r="B1816">
            <v>14</v>
          </cell>
          <cell r="C1816">
            <v>222</v>
          </cell>
          <cell r="D1816">
            <v>117</v>
          </cell>
          <cell r="E1816">
            <v>105</v>
          </cell>
        </row>
        <row r="1817">
          <cell r="A1817"/>
          <cell r="B1817">
            <v>15</v>
          </cell>
          <cell r="C1817">
            <v>222</v>
          </cell>
          <cell r="D1817">
            <v>118</v>
          </cell>
          <cell r="E1817">
            <v>104</v>
          </cell>
        </row>
        <row r="1818">
          <cell r="A1818"/>
          <cell r="B1818">
            <v>16</v>
          </cell>
          <cell r="C1818">
            <v>226</v>
          </cell>
          <cell r="D1818">
            <v>121</v>
          </cell>
          <cell r="E1818">
            <v>105</v>
          </cell>
        </row>
        <row r="1819">
          <cell r="A1819"/>
          <cell r="B1819">
            <v>17</v>
          </cell>
          <cell r="C1819">
            <v>227</v>
          </cell>
          <cell r="D1819">
            <v>124</v>
          </cell>
          <cell r="E1819">
            <v>103</v>
          </cell>
        </row>
        <row r="1820">
          <cell r="A1820" t="str">
            <v>Jardin</v>
          </cell>
          <cell r="B1820">
            <v>18</v>
          </cell>
          <cell r="C1820">
            <v>226</v>
          </cell>
          <cell r="D1820">
            <v>124</v>
          </cell>
          <cell r="E1820">
            <v>102</v>
          </cell>
        </row>
        <row r="1821">
          <cell r="A1821"/>
          <cell r="B1821">
            <v>19</v>
          </cell>
          <cell r="C1821">
            <v>224</v>
          </cell>
          <cell r="D1821">
            <v>123</v>
          </cell>
          <cell r="E1821">
            <v>101</v>
          </cell>
        </row>
        <row r="1822">
          <cell r="A1822"/>
          <cell r="B1822">
            <v>20</v>
          </cell>
          <cell r="C1822">
            <v>227</v>
          </cell>
          <cell r="D1822">
            <v>123</v>
          </cell>
          <cell r="E1822">
            <v>104</v>
          </cell>
        </row>
        <row r="1823">
          <cell r="A1823"/>
          <cell r="B1823">
            <v>21</v>
          </cell>
          <cell r="C1823">
            <v>224</v>
          </cell>
          <cell r="D1823">
            <v>122</v>
          </cell>
          <cell r="E1823">
            <v>102</v>
          </cell>
        </row>
        <row r="1824">
          <cell r="A1824"/>
          <cell r="B1824">
            <v>22</v>
          </cell>
          <cell r="C1824">
            <v>223</v>
          </cell>
          <cell r="D1824">
            <v>121</v>
          </cell>
          <cell r="E1824">
            <v>102</v>
          </cell>
        </row>
        <row r="1825">
          <cell r="A1825"/>
          <cell r="B1825">
            <v>23</v>
          </cell>
          <cell r="C1825">
            <v>221</v>
          </cell>
          <cell r="D1825">
            <v>120</v>
          </cell>
          <cell r="E1825">
            <v>101</v>
          </cell>
        </row>
        <row r="1826">
          <cell r="A1826"/>
          <cell r="B1826">
            <v>24</v>
          </cell>
          <cell r="C1826">
            <v>220</v>
          </cell>
          <cell r="D1826">
            <v>118</v>
          </cell>
          <cell r="E1826">
            <v>102</v>
          </cell>
        </row>
        <row r="1827">
          <cell r="A1827"/>
          <cell r="B1827">
            <v>25</v>
          </cell>
          <cell r="C1827">
            <v>215</v>
          </cell>
          <cell r="D1827">
            <v>114</v>
          </cell>
          <cell r="E1827">
            <v>101</v>
          </cell>
        </row>
        <row r="1828">
          <cell r="A1828"/>
          <cell r="B1828">
            <v>26</v>
          </cell>
          <cell r="C1828">
            <v>212</v>
          </cell>
          <cell r="D1828">
            <v>112</v>
          </cell>
          <cell r="E1828">
            <v>100</v>
          </cell>
        </row>
        <row r="1829">
          <cell r="A1829"/>
          <cell r="B1829">
            <v>27</v>
          </cell>
          <cell r="C1829">
            <v>208</v>
          </cell>
          <cell r="D1829">
            <v>108</v>
          </cell>
          <cell r="E1829">
            <v>100</v>
          </cell>
        </row>
        <row r="1830">
          <cell r="A1830"/>
          <cell r="B1830">
            <v>28</v>
          </cell>
          <cell r="C1830">
            <v>204</v>
          </cell>
          <cell r="D1830">
            <v>106</v>
          </cell>
          <cell r="E1830">
            <v>98</v>
          </cell>
        </row>
        <row r="1831">
          <cell r="A1831" t="str">
            <v>05368</v>
          </cell>
          <cell r="B1831" t="str">
            <v>Jericó</v>
          </cell>
          <cell r="C1831"/>
          <cell r="D1831"/>
          <cell r="E1831"/>
        </row>
        <row r="1832">
          <cell r="A1832" t="str">
            <v>Jericó</v>
          </cell>
          <cell r="B1832">
            <v>0</v>
          </cell>
          <cell r="C1832">
            <v>161</v>
          </cell>
          <cell r="D1832">
            <v>82</v>
          </cell>
          <cell r="E1832">
            <v>79</v>
          </cell>
          <cell r="F1832">
            <v>968</v>
          </cell>
          <cell r="G1832">
            <v>493</v>
          </cell>
          <cell r="H1832">
            <v>475</v>
          </cell>
          <cell r="I1832">
            <v>1065</v>
          </cell>
          <cell r="J1832">
            <v>548</v>
          </cell>
          <cell r="K1832">
            <v>517</v>
          </cell>
          <cell r="L1832">
            <v>1164</v>
          </cell>
          <cell r="M1832">
            <v>587</v>
          </cell>
          <cell r="N1832">
            <v>577</v>
          </cell>
          <cell r="O1832">
            <v>2033</v>
          </cell>
          <cell r="P1832">
            <v>1035</v>
          </cell>
          <cell r="Q1832">
            <v>998</v>
          </cell>
        </row>
        <row r="1833">
          <cell r="A1833"/>
          <cell r="B1833">
            <v>1</v>
          </cell>
          <cell r="C1833">
            <v>158</v>
          </cell>
          <cell r="D1833">
            <v>80</v>
          </cell>
          <cell r="E1833">
            <v>78</v>
          </cell>
          <cell r="F1833"/>
          <cell r="G1833"/>
          <cell r="H1833"/>
          <cell r="I1833"/>
          <cell r="J1833"/>
          <cell r="K1833"/>
          <cell r="L1833"/>
          <cell r="M1833"/>
          <cell r="N1833"/>
          <cell r="O1833"/>
          <cell r="P1833"/>
          <cell r="Q1833"/>
        </row>
        <row r="1834">
          <cell r="A1834"/>
          <cell r="B1834">
            <v>2</v>
          </cell>
          <cell r="C1834">
            <v>159</v>
          </cell>
          <cell r="D1834">
            <v>81</v>
          </cell>
          <cell r="E1834">
            <v>78</v>
          </cell>
          <cell r="F1834"/>
          <cell r="G1834"/>
          <cell r="H1834"/>
          <cell r="I1834"/>
          <cell r="J1834"/>
          <cell r="K1834"/>
          <cell r="L1834"/>
          <cell r="M1834"/>
          <cell r="N1834"/>
          <cell r="O1834"/>
          <cell r="P1834"/>
          <cell r="Q1834"/>
        </row>
        <row r="1835">
          <cell r="A1835"/>
          <cell r="B1835">
            <v>3</v>
          </cell>
          <cell r="C1835">
            <v>161</v>
          </cell>
          <cell r="D1835">
            <v>82</v>
          </cell>
          <cell r="E1835">
            <v>79</v>
          </cell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</row>
        <row r="1836">
          <cell r="A1836"/>
          <cell r="B1836">
            <v>4</v>
          </cell>
          <cell r="C1836">
            <v>162</v>
          </cell>
          <cell r="D1836">
            <v>82</v>
          </cell>
          <cell r="E1836">
            <v>80</v>
          </cell>
          <cell r="F1836"/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</row>
        <row r="1837">
          <cell r="A1837"/>
          <cell r="B1837">
            <v>5</v>
          </cell>
          <cell r="C1837">
            <v>167</v>
          </cell>
          <cell r="D1837">
            <v>86</v>
          </cell>
          <cell r="E1837">
            <v>81</v>
          </cell>
          <cell r="F1837"/>
          <cell r="G1837"/>
          <cell r="H1837"/>
          <cell r="I1837"/>
          <cell r="J1837"/>
          <cell r="K1837"/>
          <cell r="L1837"/>
          <cell r="M1837"/>
          <cell r="N1837"/>
          <cell r="O1837"/>
          <cell r="P1837"/>
          <cell r="Q1837"/>
        </row>
        <row r="1838">
          <cell r="A1838" t="str">
            <v>Jericó</v>
          </cell>
          <cell r="B1838">
            <v>6</v>
          </cell>
          <cell r="C1838">
            <v>168</v>
          </cell>
          <cell r="D1838">
            <v>86</v>
          </cell>
          <cell r="E1838">
            <v>82</v>
          </cell>
          <cell r="O1838"/>
          <cell r="P1838"/>
          <cell r="Q1838"/>
        </row>
        <row r="1839">
          <cell r="A1839"/>
          <cell r="B1839">
            <v>7</v>
          </cell>
          <cell r="C1839">
            <v>172</v>
          </cell>
          <cell r="D1839">
            <v>89</v>
          </cell>
          <cell r="E1839">
            <v>83</v>
          </cell>
          <cell r="O1839"/>
          <cell r="P1839"/>
          <cell r="Q1839"/>
        </row>
        <row r="1840">
          <cell r="A1840"/>
          <cell r="B1840">
            <v>8</v>
          </cell>
          <cell r="C1840">
            <v>177</v>
          </cell>
          <cell r="D1840">
            <v>91</v>
          </cell>
          <cell r="E1840">
            <v>86</v>
          </cell>
          <cell r="O1840"/>
          <cell r="P1840"/>
          <cell r="Q1840"/>
        </row>
        <row r="1841">
          <cell r="A1841"/>
          <cell r="B1841">
            <v>9</v>
          </cell>
          <cell r="C1841">
            <v>180</v>
          </cell>
          <cell r="D1841">
            <v>93</v>
          </cell>
          <cell r="E1841">
            <v>87</v>
          </cell>
          <cell r="O1841"/>
          <cell r="P1841"/>
          <cell r="Q1841"/>
        </row>
        <row r="1842">
          <cell r="A1842"/>
          <cell r="B1842">
            <v>10</v>
          </cell>
          <cell r="C1842">
            <v>183</v>
          </cell>
          <cell r="D1842">
            <v>94</v>
          </cell>
          <cell r="E1842">
            <v>89</v>
          </cell>
          <cell r="O1842"/>
          <cell r="P1842"/>
          <cell r="Q1842"/>
        </row>
        <row r="1843">
          <cell r="A1843"/>
          <cell r="B1843">
            <v>11</v>
          </cell>
          <cell r="C1843">
            <v>185</v>
          </cell>
          <cell r="D1843">
            <v>95</v>
          </cell>
          <cell r="E1843">
            <v>90</v>
          </cell>
        </row>
        <row r="1844">
          <cell r="A1844" t="str">
            <v>Jericó</v>
          </cell>
          <cell r="B1844">
            <v>12</v>
          </cell>
          <cell r="C1844">
            <v>189</v>
          </cell>
          <cell r="D1844">
            <v>97</v>
          </cell>
          <cell r="E1844">
            <v>92</v>
          </cell>
        </row>
        <row r="1845">
          <cell r="A1845"/>
          <cell r="B1845">
            <v>13</v>
          </cell>
          <cell r="C1845">
            <v>192</v>
          </cell>
          <cell r="D1845">
            <v>98</v>
          </cell>
          <cell r="E1845">
            <v>94</v>
          </cell>
        </row>
        <row r="1846">
          <cell r="A1846"/>
          <cell r="B1846">
            <v>14</v>
          </cell>
          <cell r="C1846">
            <v>194</v>
          </cell>
          <cell r="D1846">
            <v>98</v>
          </cell>
          <cell r="E1846">
            <v>96</v>
          </cell>
        </row>
        <row r="1847">
          <cell r="A1847"/>
          <cell r="B1847">
            <v>15</v>
          </cell>
          <cell r="C1847">
            <v>197</v>
          </cell>
          <cell r="D1847">
            <v>99</v>
          </cell>
          <cell r="E1847">
            <v>98</v>
          </cell>
        </row>
        <row r="1848">
          <cell r="A1848"/>
          <cell r="B1848">
            <v>16</v>
          </cell>
          <cell r="C1848">
            <v>195</v>
          </cell>
          <cell r="D1848">
            <v>98</v>
          </cell>
          <cell r="E1848">
            <v>97</v>
          </cell>
        </row>
        <row r="1849">
          <cell r="A1849"/>
          <cell r="B1849">
            <v>17</v>
          </cell>
          <cell r="C1849">
            <v>197</v>
          </cell>
          <cell r="D1849">
            <v>97</v>
          </cell>
          <cell r="E1849">
            <v>100</v>
          </cell>
        </row>
        <row r="1850">
          <cell r="A1850" t="str">
            <v>Jericó</v>
          </cell>
          <cell r="B1850">
            <v>18</v>
          </cell>
          <cell r="C1850">
            <v>197</v>
          </cell>
          <cell r="D1850">
            <v>97</v>
          </cell>
          <cell r="E1850">
            <v>100</v>
          </cell>
        </row>
        <row r="1851">
          <cell r="A1851"/>
          <cell r="B1851">
            <v>19</v>
          </cell>
          <cell r="C1851">
            <v>197</v>
          </cell>
          <cell r="D1851">
            <v>97</v>
          </cell>
          <cell r="E1851">
            <v>100</v>
          </cell>
        </row>
        <row r="1852">
          <cell r="A1852"/>
          <cell r="B1852">
            <v>20</v>
          </cell>
          <cell r="C1852">
            <v>193</v>
          </cell>
          <cell r="D1852">
            <v>95</v>
          </cell>
          <cell r="E1852">
            <v>98</v>
          </cell>
        </row>
        <row r="1853">
          <cell r="A1853"/>
          <cell r="B1853">
            <v>21</v>
          </cell>
          <cell r="C1853">
            <v>190</v>
          </cell>
          <cell r="D1853">
            <v>94</v>
          </cell>
          <cell r="E1853">
            <v>96</v>
          </cell>
        </row>
        <row r="1854">
          <cell r="A1854"/>
          <cell r="B1854">
            <v>22</v>
          </cell>
          <cell r="C1854">
            <v>187</v>
          </cell>
          <cell r="D1854">
            <v>94</v>
          </cell>
          <cell r="E1854">
            <v>93</v>
          </cell>
        </row>
        <row r="1855">
          <cell r="A1855"/>
          <cell r="B1855">
            <v>23</v>
          </cell>
          <cell r="C1855">
            <v>181</v>
          </cell>
          <cell r="D1855">
            <v>92</v>
          </cell>
          <cell r="E1855">
            <v>89</v>
          </cell>
        </row>
        <row r="1856">
          <cell r="A1856"/>
          <cell r="B1856">
            <v>24</v>
          </cell>
          <cell r="C1856">
            <v>181</v>
          </cell>
          <cell r="D1856">
            <v>93</v>
          </cell>
          <cell r="E1856">
            <v>88</v>
          </cell>
        </row>
        <row r="1857">
          <cell r="A1857"/>
          <cell r="B1857">
            <v>25</v>
          </cell>
          <cell r="C1857">
            <v>178</v>
          </cell>
          <cell r="D1857">
            <v>93</v>
          </cell>
          <cell r="E1857">
            <v>85</v>
          </cell>
        </row>
        <row r="1858">
          <cell r="A1858"/>
          <cell r="B1858">
            <v>26</v>
          </cell>
          <cell r="C1858">
            <v>177</v>
          </cell>
          <cell r="D1858">
            <v>94</v>
          </cell>
          <cell r="E1858">
            <v>83</v>
          </cell>
        </row>
        <row r="1859">
          <cell r="A1859"/>
          <cell r="B1859">
            <v>27</v>
          </cell>
          <cell r="C1859">
            <v>178</v>
          </cell>
          <cell r="D1859">
            <v>93</v>
          </cell>
          <cell r="E1859">
            <v>85</v>
          </cell>
        </row>
        <row r="1860">
          <cell r="A1860"/>
          <cell r="B1860">
            <v>28</v>
          </cell>
          <cell r="C1860">
            <v>174</v>
          </cell>
          <cell r="D1860">
            <v>93</v>
          </cell>
          <cell r="E1860">
            <v>81</v>
          </cell>
        </row>
        <row r="1861">
          <cell r="A1861" t="str">
            <v>05376</v>
          </cell>
          <cell r="B1861" t="str">
            <v>La Ceja</v>
          </cell>
          <cell r="C1861"/>
          <cell r="D1861"/>
          <cell r="E1861"/>
        </row>
        <row r="1862">
          <cell r="A1862" t="str">
            <v>La Ceja</v>
          </cell>
          <cell r="B1862">
            <v>0</v>
          </cell>
          <cell r="C1862">
            <v>809</v>
          </cell>
          <cell r="D1862">
            <v>402</v>
          </cell>
          <cell r="E1862">
            <v>407</v>
          </cell>
          <cell r="F1862">
            <v>4914</v>
          </cell>
          <cell r="G1862">
            <v>2449</v>
          </cell>
          <cell r="H1862">
            <v>2465</v>
          </cell>
          <cell r="I1862">
            <v>5290</v>
          </cell>
          <cell r="J1862">
            <v>2684</v>
          </cell>
          <cell r="K1862">
            <v>2606</v>
          </cell>
          <cell r="L1862">
            <v>5961</v>
          </cell>
          <cell r="M1862">
            <v>3055</v>
          </cell>
          <cell r="N1862">
            <v>2906</v>
          </cell>
          <cell r="O1862">
            <v>12470</v>
          </cell>
          <cell r="P1862">
            <v>6304</v>
          </cell>
          <cell r="Q1862">
            <v>6166</v>
          </cell>
        </row>
        <row r="1863">
          <cell r="A1863"/>
          <cell r="B1863">
            <v>1</v>
          </cell>
          <cell r="C1863">
            <v>808</v>
          </cell>
          <cell r="D1863">
            <v>402</v>
          </cell>
          <cell r="E1863">
            <v>406</v>
          </cell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</row>
        <row r="1864">
          <cell r="A1864"/>
          <cell r="B1864">
            <v>2</v>
          </cell>
          <cell r="C1864">
            <v>813</v>
          </cell>
          <cell r="D1864">
            <v>404</v>
          </cell>
          <cell r="E1864">
            <v>409</v>
          </cell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</row>
        <row r="1865">
          <cell r="A1865"/>
          <cell r="B1865">
            <v>3</v>
          </cell>
          <cell r="C1865">
            <v>820</v>
          </cell>
          <cell r="D1865">
            <v>408</v>
          </cell>
          <cell r="E1865">
            <v>412</v>
          </cell>
          <cell r="F1865"/>
          <cell r="G1865"/>
          <cell r="H1865"/>
          <cell r="I1865"/>
          <cell r="J1865"/>
          <cell r="K1865"/>
          <cell r="L1865"/>
          <cell r="M1865"/>
          <cell r="N1865"/>
          <cell r="O1865"/>
          <cell r="P1865"/>
          <cell r="Q1865"/>
        </row>
        <row r="1866">
          <cell r="A1866"/>
          <cell r="B1866">
            <v>4</v>
          </cell>
          <cell r="C1866">
            <v>828</v>
          </cell>
          <cell r="D1866">
            <v>414</v>
          </cell>
          <cell r="E1866">
            <v>414</v>
          </cell>
          <cell r="F1866"/>
          <cell r="G1866"/>
          <cell r="H1866"/>
          <cell r="I1866"/>
          <cell r="J1866"/>
          <cell r="K1866"/>
          <cell r="L1866"/>
          <cell r="M1866"/>
          <cell r="N1866"/>
          <cell r="O1866"/>
          <cell r="P1866"/>
          <cell r="Q1866"/>
        </row>
        <row r="1867">
          <cell r="A1867"/>
          <cell r="B1867">
            <v>5</v>
          </cell>
          <cell r="C1867">
            <v>836</v>
          </cell>
          <cell r="D1867">
            <v>419</v>
          </cell>
          <cell r="E1867">
            <v>417</v>
          </cell>
          <cell r="F1867"/>
          <cell r="G1867"/>
          <cell r="H1867"/>
          <cell r="I1867"/>
          <cell r="J1867"/>
          <cell r="K1867"/>
          <cell r="L1867"/>
          <cell r="M1867"/>
          <cell r="N1867"/>
          <cell r="O1867"/>
          <cell r="P1867"/>
          <cell r="Q1867"/>
        </row>
        <row r="1868">
          <cell r="A1868" t="str">
            <v>La Ceja</v>
          </cell>
          <cell r="B1868">
            <v>6</v>
          </cell>
          <cell r="C1868">
            <v>847</v>
          </cell>
          <cell r="D1868">
            <v>426</v>
          </cell>
          <cell r="E1868">
            <v>421</v>
          </cell>
          <cell r="O1868"/>
          <cell r="P1868"/>
          <cell r="Q1868"/>
        </row>
        <row r="1869">
          <cell r="A1869"/>
          <cell r="B1869">
            <v>7</v>
          </cell>
          <cell r="C1869">
            <v>861</v>
          </cell>
          <cell r="D1869">
            <v>434</v>
          </cell>
          <cell r="E1869">
            <v>427</v>
          </cell>
          <cell r="O1869"/>
          <cell r="P1869"/>
          <cell r="Q1869"/>
        </row>
        <row r="1870">
          <cell r="A1870"/>
          <cell r="B1870">
            <v>8</v>
          </cell>
          <cell r="C1870">
            <v>873</v>
          </cell>
          <cell r="D1870">
            <v>443</v>
          </cell>
          <cell r="E1870">
            <v>430</v>
          </cell>
          <cell r="O1870"/>
          <cell r="P1870"/>
          <cell r="Q1870"/>
        </row>
        <row r="1871">
          <cell r="A1871"/>
          <cell r="B1871">
            <v>9</v>
          </cell>
          <cell r="C1871">
            <v>886</v>
          </cell>
          <cell r="D1871">
            <v>450</v>
          </cell>
          <cell r="E1871">
            <v>436</v>
          </cell>
          <cell r="O1871"/>
          <cell r="P1871"/>
          <cell r="Q1871"/>
        </row>
        <row r="1872">
          <cell r="A1872"/>
          <cell r="B1872">
            <v>10</v>
          </cell>
          <cell r="C1872">
            <v>903</v>
          </cell>
          <cell r="D1872">
            <v>460</v>
          </cell>
          <cell r="E1872">
            <v>443</v>
          </cell>
          <cell r="O1872"/>
          <cell r="P1872"/>
          <cell r="Q1872"/>
        </row>
        <row r="1873">
          <cell r="A1873"/>
          <cell r="B1873">
            <v>11</v>
          </cell>
          <cell r="C1873">
            <v>920</v>
          </cell>
          <cell r="D1873">
            <v>471</v>
          </cell>
          <cell r="E1873">
            <v>449</v>
          </cell>
        </row>
        <row r="1874">
          <cell r="A1874" t="str">
            <v>La Ceja</v>
          </cell>
          <cell r="B1874">
            <v>12</v>
          </cell>
          <cell r="C1874">
            <v>939</v>
          </cell>
          <cell r="D1874">
            <v>480</v>
          </cell>
          <cell r="E1874">
            <v>459</v>
          </cell>
        </row>
        <row r="1875">
          <cell r="A1875"/>
          <cell r="B1875">
            <v>13</v>
          </cell>
          <cell r="C1875">
            <v>958</v>
          </cell>
          <cell r="D1875">
            <v>491</v>
          </cell>
          <cell r="E1875">
            <v>467</v>
          </cell>
        </row>
        <row r="1876">
          <cell r="A1876"/>
          <cell r="B1876">
            <v>14</v>
          </cell>
          <cell r="C1876">
            <v>980</v>
          </cell>
          <cell r="D1876">
            <v>503</v>
          </cell>
          <cell r="E1876">
            <v>477</v>
          </cell>
        </row>
        <row r="1877">
          <cell r="A1877"/>
          <cell r="B1877">
            <v>15</v>
          </cell>
          <cell r="C1877">
            <v>1003</v>
          </cell>
          <cell r="D1877">
            <v>514</v>
          </cell>
          <cell r="E1877">
            <v>489</v>
          </cell>
        </row>
        <row r="1878">
          <cell r="A1878"/>
          <cell r="B1878">
            <v>16</v>
          </cell>
          <cell r="C1878">
            <v>1028</v>
          </cell>
          <cell r="D1878">
            <v>527</v>
          </cell>
          <cell r="E1878">
            <v>501</v>
          </cell>
        </row>
        <row r="1879">
          <cell r="A1879"/>
          <cell r="B1879">
            <v>17</v>
          </cell>
          <cell r="C1879">
            <v>1053</v>
          </cell>
          <cell r="D1879">
            <v>540</v>
          </cell>
          <cell r="E1879">
            <v>513</v>
          </cell>
        </row>
        <row r="1880">
          <cell r="A1880" t="str">
            <v>La Ceja</v>
          </cell>
          <cell r="B1880">
            <v>18</v>
          </cell>
          <cell r="C1880">
            <v>1080</v>
          </cell>
          <cell r="D1880">
            <v>551</v>
          </cell>
          <cell r="E1880">
            <v>529</v>
          </cell>
        </row>
        <row r="1881">
          <cell r="A1881"/>
          <cell r="B1881">
            <v>19</v>
          </cell>
          <cell r="C1881">
            <v>1107</v>
          </cell>
          <cell r="D1881">
            <v>564</v>
          </cell>
          <cell r="E1881">
            <v>543</v>
          </cell>
        </row>
        <row r="1882">
          <cell r="A1882"/>
          <cell r="B1882">
            <v>20</v>
          </cell>
          <cell r="C1882">
            <v>1134</v>
          </cell>
          <cell r="D1882">
            <v>576</v>
          </cell>
          <cell r="E1882">
            <v>558</v>
          </cell>
        </row>
        <row r="1883">
          <cell r="A1883"/>
          <cell r="B1883">
            <v>21</v>
          </cell>
          <cell r="C1883">
            <v>1153</v>
          </cell>
          <cell r="D1883">
            <v>584</v>
          </cell>
          <cell r="E1883">
            <v>569</v>
          </cell>
        </row>
        <row r="1884">
          <cell r="A1884"/>
          <cell r="B1884">
            <v>22</v>
          </cell>
          <cell r="C1884">
            <v>1162</v>
          </cell>
          <cell r="D1884">
            <v>587</v>
          </cell>
          <cell r="E1884">
            <v>575</v>
          </cell>
        </row>
        <row r="1885">
          <cell r="A1885"/>
          <cell r="B1885">
            <v>23</v>
          </cell>
          <cell r="C1885">
            <v>1167</v>
          </cell>
          <cell r="D1885">
            <v>588</v>
          </cell>
          <cell r="E1885">
            <v>579</v>
          </cell>
        </row>
        <row r="1886">
          <cell r="A1886"/>
          <cell r="B1886">
            <v>24</v>
          </cell>
          <cell r="C1886">
            <v>1162</v>
          </cell>
          <cell r="D1886">
            <v>585</v>
          </cell>
          <cell r="E1886">
            <v>577</v>
          </cell>
        </row>
        <row r="1887">
          <cell r="A1887"/>
          <cell r="B1887">
            <v>25</v>
          </cell>
          <cell r="C1887">
            <v>1149</v>
          </cell>
          <cell r="D1887">
            <v>579</v>
          </cell>
          <cell r="E1887">
            <v>570</v>
          </cell>
        </row>
        <row r="1888">
          <cell r="A1888"/>
          <cell r="B1888">
            <v>26</v>
          </cell>
          <cell r="C1888">
            <v>1133</v>
          </cell>
          <cell r="D1888">
            <v>571</v>
          </cell>
          <cell r="E1888">
            <v>562</v>
          </cell>
        </row>
        <row r="1889">
          <cell r="A1889"/>
          <cell r="B1889">
            <v>27</v>
          </cell>
          <cell r="C1889">
            <v>1120</v>
          </cell>
          <cell r="D1889">
            <v>564</v>
          </cell>
          <cell r="E1889">
            <v>556</v>
          </cell>
        </row>
        <row r="1890">
          <cell r="A1890"/>
          <cell r="B1890">
            <v>28</v>
          </cell>
          <cell r="C1890">
            <v>1103</v>
          </cell>
          <cell r="D1890">
            <v>555</v>
          </cell>
          <cell r="E1890">
            <v>548</v>
          </cell>
        </row>
        <row r="1891">
          <cell r="A1891" t="str">
            <v>05380</v>
          </cell>
          <cell r="B1891" t="str">
            <v>La Estrella</v>
          </cell>
          <cell r="C1891"/>
          <cell r="D1891"/>
          <cell r="E1891"/>
        </row>
        <row r="1892">
          <cell r="A1892" t="str">
            <v>La Estrella</v>
          </cell>
          <cell r="B1892">
            <v>0</v>
          </cell>
          <cell r="C1892">
            <v>839</v>
          </cell>
          <cell r="D1892">
            <v>428</v>
          </cell>
          <cell r="E1892">
            <v>411</v>
          </cell>
          <cell r="F1892">
            <v>5064</v>
          </cell>
          <cell r="G1892">
            <v>2588</v>
          </cell>
          <cell r="H1892">
            <v>2476</v>
          </cell>
          <cell r="I1892">
            <v>5215</v>
          </cell>
          <cell r="J1892">
            <v>2705</v>
          </cell>
          <cell r="K1892">
            <v>2510</v>
          </cell>
          <cell r="L1892">
            <v>5872</v>
          </cell>
          <cell r="M1892">
            <v>3049</v>
          </cell>
          <cell r="N1892">
            <v>2823</v>
          </cell>
          <cell r="O1892">
            <v>13975</v>
          </cell>
          <cell r="P1892">
            <v>7047</v>
          </cell>
          <cell r="Q1892">
            <v>6928</v>
          </cell>
        </row>
        <row r="1893">
          <cell r="A1893"/>
          <cell r="B1893">
            <v>1</v>
          </cell>
          <cell r="C1893">
            <v>840</v>
          </cell>
          <cell r="D1893">
            <v>429</v>
          </cell>
          <cell r="E1893">
            <v>411</v>
          </cell>
          <cell r="F1893"/>
          <cell r="G1893"/>
          <cell r="H1893"/>
          <cell r="I1893"/>
          <cell r="J1893"/>
          <cell r="K1893"/>
          <cell r="L1893"/>
          <cell r="M1893"/>
          <cell r="N1893"/>
          <cell r="O1893"/>
          <cell r="P1893"/>
          <cell r="Q1893"/>
        </row>
        <row r="1894">
          <cell r="A1894"/>
          <cell r="B1894">
            <v>2</v>
          </cell>
          <cell r="C1894">
            <v>843</v>
          </cell>
          <cell r="D1894">
            <v>430</v>
          </cell>
          <cell r="E1894">
            <v>413</v>
          </cell>
          <cell r="F1894"/>
          <cell r="G1894"/>
          <cell r="H1894"/>
          <cell r="I1894"/>
          <cell r="J1894"/>
          <cell r="K1894"/>
          <cell r="L1894"/>
          <cell r="M1894"/>
          <cell r="N1894"/>
          <cell r="O1894"/>
          <cell r="P1894"/>
          <cell r="Q1894"/>
        </row>
        <row r="1895">
          <cell r="A1895"/>
          <cell r="B1895">
            <v>3</v>
          </cell>
          <cell r="C1895">
            <v>846</v>
          </cell>
          <cell r="D1895">
            <v>432</v>
          </cell>
          <cell r="E1895">
            <v>414</v>
          </cell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</row>
        <row r="1896">
          <cell r="A1896"/>
          <cell r="B1896">
            <v>4</v>
          </cell>
          <cell r="C1896">
            <v>846</v>
          </cell>
          <cell r="D1896">
            <v>433</v>
          </cell>
          <cell r="E1896">
            <v>413</v>
          </cell>
          <cell r="F1896"/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</row>
        <row r="1897">
          <cell r="A1897"/>
          <cell r="B1897">
            <v>5</v>
          </cell>
          <cell r="C1897">
            <v>850</v>
          </cell>
          <cell r="D1897">
            <v>436</v>
          </cell>
          <cell r="E1897">
            <v>414</v>
          </cell>
          <cell r="F1897"/>
          <cell r="G1897"/>
          <cell r="H1897"/>
          <cell r="I1897"/>
          <cell r="J1897"/>
          <cell r="K1897"/>
          <cell r="L1897"/>
          <cell r="M1897"/>
          <cell r="N1897"/>
          <cell r="O1897"/>
          <cell r="P1897"/>
          <cell r="Q1897"/>
        </row>
        <row r="1898">
          <cell r="A1898" t="str">
            <v>La Estrella</v>
          </cell>
          <cell r="B1898">
            <v>6</v>
          </cell>
          <cell r="C1898">
            <v>852</v>
          </cell>
          <cell r="D1898">
            <v>439</v>
          </cell>
          <cell r="E1898">
            <v>413</v>
          </cell>
          <cell r="O1898"/>
          <cell r="P1898"/>
          <cell r="Q1898"/>
        </row>
        <row r="1899">
          <cell r="A1899"/>
          <cell r="B1899">
            <v>7</v>
          </cell>
          <cell r="C1899">
            <v>855</v>
          </cell>
          <cell r="D1899">
            <v>442</v>
          </cell>
          <cell r="E1899">
            <v>413</v>
          </cell>
          <cell r="O1899"/>
          <cell r="P1899"/>
          <cell r="Q1899"/>
        </row>
        <row r="1900">
          <cell r="A1900"/>
          <cell r="B1900">
            <v>8</v>
          </cell>
          <cell r="C1900">
            <v>862</v>
          </cell>
          <cell r="D1900">
            <v>446</v>
          </cell>
          <cell r="E1900">
            <v>416</v>
          </cell>
          <cell r="O1900"/>
          <cell r="P1900"/>
          <cell r="Q1900"/>
        </row>
        <row r="1901">
          <cell r="A1901"/>
          <cell r="B1901">
            <v>9</v>
          </cell>
          <cell r="C1901">
            <v>870</v>
          </cell>
          <cell r="D1901">
            <v>453</v>
          </cell>
          <cell r="E1901">
            <v>417</v>
          </cell>
          <cell r="O1901"/>
          <cell r="P1901"/>
          <cell r="Q1901"/>
        </row>
        <row r="1902">
          <cell r="A1902"/>
          <cell r="B1902">
            <v>10</v>
          </cell>
          <cell r="C1902">
            <v>882</v>
          </cell>
          <cell r="D1902">
            <v>459</v>
          </cell>
          <cell r="E1902">
            <v>423</v>
          </cell>
          <cell r="O1902"/>
          <cell r="P1902"/>
          <cell r="Q1902"/>
        </row>
        <row r="1903">
          <cell r="A1903"/>
          <cell r="B1903">
            <v>11</v>
          </cell>
          <cell r="C1903">
            <v>894</v>
          </cell>
          <cell r="D1903">
            <v>466</v>
          </cell>
          <cell r="E1903">
            <v>428</v>
          </cell>
        </row>
        <row r="1904">
          <cell r="A1904" t="str">
            <v>La Estrella</v>
          </cell>
          <cell r="B1904">
            <v>12</v>
          </cell>
          <cell r="C1904">
            <v>912</v>
          </cell>
          <cell r="D1904">
            <v>475</v>
          </cell>
          <cell r="E1904">
            <v>437</v>
          </cell>
        </row>
        <row r="1905">
          <cell r="A1905"/>
          <cell r="B1905">
            <v>13</v>
          </cell>
          <cell r="C1905">
            <v>934</v>
          </cell>
          <cell r="D1905">
            <v>487</v>
          </cell>
          <cell r="E1905">
            <v>447</v>
          </cell>
        </row>
        <row r="1906">
          <cell r="A1906"/>
          <cell r="B1906">
            <v>14</v>
          </cell>
          <cell r="C1906">
            <v>957</v>
          </cell>
          <cell r="D1906">
            <v>498</v>
          </cell>
          <cell r="E1906">
            <v>459</v>
          </cell>
        </row>
        <row r="1907">
          <cell r="A1907"/>
          <cell r="B1907">
            <v>15</v>
          </cell>
          <cell r="C1907">
            <v>987</v>
          </cell>
          <cell r="D1907">
            <v>513</v>
          </cell>
          <cell r="E1907">
            <v>474</v>
          </cell>
        </row>
        <row r="1908">
          <cell r="A1908"/>
          <cell r="B1908">
            <v>16</v>
          </cell>
          <cell r="C1908">
            <v>1023</v>
          </cell>
          <cell r="D1908">
            <v>530</v>
          </cell>
          <cell r="E1908">
            <v>493</v>
          </cell>
        </row>
        <row r="1909">
          <cell r="A1909"/>
          <cell r="B1909">
            <v>17</v>
          </cell>
          <cell r="C1909">
            <v>1059</v>
          </cell>
          <cell r="D1909">
            <v>546</v>
          </cell>
          <cell r="E1909">
            <v>513</v>
          </cell>
        </row>
        <row r="1910">
          <cell r="A1910" t="str">
            <v>La Estrella</v>
          </cell>
          <cell r="B1910">
            <v>18</v>
          </cell>
          <cell r="C1910">
            <v>1103</v>
          </cell>
          <cell r="D1910">
            <v>565</v>
          </cell>
          <cell r="E1910">
            <v>538</v>
          </cell>
        </row>
        <row r="1911">
          <cell r="A1911"/>
          <cell r="B1911">
            <v>19</v>
          </cell>
          <cell r="C1911">
            <v>1150</v>
          </cell>
          <cell r="D1911">
            <v>586</v>
          </cell>
          <cell r="E1911">
            <v>564</v>
          </cell>
        </row>
        <row r="1912">
          <cell r="A1912"/>
          <cell r="B1912">
            <v>20</v>
          </cell>
          <cell r="C1912">
            <v>1204</v>
          </cell>
          <cell r="D1912">
            <v>613</v>
          </cell>
          <cell r="E1912">
            <v>591</v>
          </cell>
        </row>
        <row r="1913">
          <cell r="A1913"/>
          <cell r="B1913">
            <v>21</v>
          </cell>
          <cell r="C1913">
            <v>1248</v>
          </cell>
          <cell r="D1913">
            <v>634</v>
          </cell>
          <cell r="E1913">
            <v>614</v>
          </cell>
        </row>
        <row r="1914">
          <cell r="A1914"/>
          <cell r="B1914">
            <v>22</v>
          </cell>
          <cell r="C1914">
            <v>1286</v>
          </cell>
          <cell r="D1914">
            <v>652</v>
          </cell>
          <cell r="E1914">
            <v>634</v>
          </cell>
        </row>
        <row r="1915">
          <cell r="A1915"/>
          <cell r="B1915">
            <v>23</v>
          </cell>
          <cell r="C1915">
            <v>1314</v>
          </cell>
          <cell r="D1915">
            <v>663</v>
          </cell>
          <cell r="E1915">
            <v>651</v>
          </cell>
        </row>
        <row r="1916">
          <cell r="A1916"/>
          <cell r="B1916">
            <v>24</v>
          </cell>
          <cell r="C1916">
            <v>1333</v>
          </cell>
          <cell r="D1916">
            <v>669</v>
          </cell>
          <cell r="E1916">
            <v>664</v>
          </cell>
        </row>
        <row r="1917">
          <cell r="A1917"/>
          <cell r="B1917">
            <v>25</v>
          </cell>
          <cell r="C1917">
            <v>1338</v>
          </cell>
          <cell r="D1917">
            <v>670</v>
          </cell>
          <cell r="E1917">
            <v>668</v>
          </cell>
        </row>
        <row r="1918">
          <cell r="A1918"/>
          <cell r="B1918">
            <v>26</v>
          </cell>
          <cell r="C1918">
            <v>1338</v>
          </cell>
          <cell r="D1918">
            <v>668</v>
          </cell>
          <cell r="E1918">
            <v>670</v>
          </cell>
        </row>
        <row r="1919">
          <cell r="A1919"/>
          <cell r="B1919">
            <v>27</v>
          </cell>
          <cell r="C1919">
            <v>1335</v>
          </cell>
          <cell r="D1919">
            <v>666</v>
          </cell>
          <cell r="E1919">
            <v>669</v>
          </cell>
        </row>
        <row r="1920">
          <cell r="A1920"/>
          <cell r="B1920">
            <v>28</v>
          </cell>
          <cell r="C1920">
            <v>1326</v>
          </cell>
          <cell r="D1920">
            <v>661</v>
          </cell>
          <cell r="E1920">
            <v>665</v>
          </cell>
        </row>
        <row r="1921">
          <cell r="A1921" t="str">
            <v>05390</v>
          </cell>
          <cell r="B1921" t="str">
            <v>La Pintada</v>
          </cell>
          <cell r="C1921"/>
          <cell r="D1921"/>
          <cell r="E1921"/>
        </row>
        <row r="1922">
          <cell r="A1922" t="str">
            <v>La Pintada</v>
          </cell>
          <cell r="B1922">
            <v>0</v>
          </cell>
          <cell r="C1922">
            <v>109</v>
          </cell>
          <cell r="D1922">
            <v>56</v>
          </cell>
          <cell r="E1922">
            <v>53</v>
          </cell>
          <cell r="F1922">
            <v>672</v>
          </cell>
          <cell r="G1922">
            <v>346</v>
          </cell>
          <cell r="H1922">
            <v>326</v>
          </cell>
          <cell r="I1922">
            <v>758</v>
          </cell>
          <cell r="J1922">
            <v>394</v>
          </cell>
          <cell r="K1922">
            <v>364</v>
          </cell>
          <cell r="L1922">
            <v>860</v>
          </cell>
          <cell r="M1922">
            <v>449</v>
          </cell>
          <cell r="N1922">
            <v>411</v>
          </cell>
          <cell r="O1922">
            <v>1688</v>
          </cell>
          <cell r="P1922">
            <v>860</v>
          </cell>
          <cell r="Q1922">
            <v>828</v>
          </cell>
        </row>
        <row r="1923">
          <cell r="A1923"/>
          <cell r="B1923">
            <v>1</v>
          </cell>
          <cell r="C1923">
            <v>110</v>
          </cell>
          <cell r="D1923">
            <v>57</v>
          </cell>
          <cell r="E1923">
            <v>53</v>
          </cell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</row>
        <row r="1924">
          <cell r="A1924"/>
          <cell r="B1924">
            <v>2</v>
          </cell>
          <cell r="C1924">
            <v>111</v>
          </cell>
          <cell r="D1924">
            <v>56</v>
          </cell>
          <cell r="E1924">
            <v>55</v>
          </cell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</row>
        <row r="1925">
          <cell r="A1925"/>
          <cell r="B1925">
            <v>3</v>
          </cell>
          <cell r="C1925">
            <v>112</v>
          </cell>
          <cell r="D1925">
            <v>58</v>
          </cell>
          <cell r="E1925">
            <v>54</v>
          </cell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  <cell r="P1925"/>
          <cell r="Q1925"/>
        </row>
        <row r="1926">
          <cell r="A1926"/>
          <cell r="B1926">
            <v>4</v>
          </cell>
          <cell r="C1926">
            <v>113</v>
          </cell>
          <cell r="D1926">
            <v>58</v>
          </cell>
          <cell r="E1926">
            <v>55</v>
          </cell>
          <cell r="F1926"/>
          <cell r="G1926"/>
          <cell r="H1926"/>
          <cell r="I1926"/>
          <cell r="J1926"/>
          <cell r="K1926"/>
          <cell r="L1926"/>
          <cell r="M1926"/>
          <cell r="N1926"/>
          <cell r="O1926"/>
          <cell r="P1926"/>
          <cell r="Q1926"/>
        </row>
        <row r="1927">
          <cell r="A1927"/>
          <cell r="B1927">
            <v>5</v>
          </cell>
          <cell r="C1927">
            <v>117</v>
          </cell>
          <cell r="D1927">
            <v>61</v>
          </cell>
          <cell r="E1927">
            <v>56</v>
          </cell>
          <cell r="F1927"/>
          <cell r="G1927"/>
          <cell r="H1927"/>
          <cell r="I1927"/>
          <cell r="J1927"/>
          <cell r="K1927"/>
          <cell r="L1927"/>
          <cell r="M1927"/>
          <cell r="N1927"/>
          <cell r="O1927"/>
          <cell r="P1927"/>
          <cell r="Q1927"/>
        </row>
        <row r="1928">
          <cell r="A1928" t="str">
            <v>La Pintada</v>
          </cell>
          <cell r="B1928">
            <v>6</v>
          </cell>
          <cell r="C1928">
            <v>119</v>
          </cell>
          <cell r="D1928">
            <v>62</v>
          </cell>
          <cell r="E1928">
            <v>57</v>
          </cell>
          <cell r="O1928"/>
          <cell r="P1928"/>
          <cell r="Q1928"/>
        </row>
        <row r="1929">
          <cell r="A1929"/>
          <cell r="B1929">
            <v>7</v>
          </cell>
          <cell r="C1929">
            <v>122</v>
          </cell>
          <cell r="D1929">
            <v>63</v>
          </cell>
          <cell r="E1929">
            <v>59</v>
          </cell>
          <cell r="O1929"/>
          <cell r="P1929"/>
          <cell r="Q1929"/>
        </row>
        <row r="1930">
          <cell r="A1930"/>
          <cell r="B1930">
            <v>8</v>
          </cell>
          <cell r="C1930">
            <v>124</v>
          </cell>
          <cell r="D1930">
            <v>64</v>
          </cell>
          <cell r="E1930">
            <v>60</v>
          </cell>
          <cell r="O1930"/>
          <cell r="P1930"/>
          <cell r="Q1930"/>
        </row>
        <row r="1931">
          <cell r="A1931"/>
          <cell r="B1931">
            <v>9</v>
          </cell>
          <cell r="C1931">
            <v>128</v>
          </cell>
          <cell r="D1931">
            <v>67</v>
          </cell>
          <cell r="E1931">
            <v>61</v>
          </cell>
          <cell r="O1931"/>
          <cell r="P1931"/>
          <cell r="Q1931"/>
        </row>
        <row r="1932">
          <cell r="A1932"/>
          <cell r="B1932">
            <v>10</v>
          </cell>
          <cell r="C1932">
            <v>131</v>
          </cell>
          <cell r="D1932">
            <v>68</v>
          </cell>
          <cell r="E1932">
            <v>63</v>
          </cell>
          <cell r="O1932"/>
          <cell r="P1932"/>
          <cell r="Q1932"/>
        </row>
        <row r="1933">
          <cell r="A1933"/>
          <cell r="B1933">
            <v>11</v>
          </cell>
          <cell r="C1933">
            <v>134</v>
          </cell>
          <cell r="D1933">
            <v>70</v>
          </cell>
          <cell r="E1933">
            <v>64</v>
          </cell>
        </row>
        <row r="1934">
          <cell r="A1934" t="str">
            <v>La Pintada</v>
          </cell>
          <cell r="B1934">
            <v>12</v>
          </cell>
          <cell r="C1934">
            <v>138</v>
          </cell>
          <cell r="D1934">
            <v>72</v>
          </cell>
          <cell r="E1934">
            <v>66</v>
          </cell>
        </row>
        <row r="1935">
          <cell r="A1935"/>
          <cell r="B1935">
            <v>13</v>
          </cell>
          <cell r="C1935">
            <v>139</v>
          </cell>
          <cell r="D1935">
            <v>73</v>
          </cell>
          <cell r="E1935">
            <v>66</v>
          </cell>
        </row>
        <row r="1936">
          <cell r="A1936"/>
          <cell r="B1936">
            <v>14</v>
          </cell>
          <cell r="C1936">
            <v>142</v>
          </cell>
          <cell r="D1936">
            <v>74</v>
          </cell>
          <cell r="E1936">
            <v>68</v>
          </cell>
        </row>
        <row r="1937">
          <cell r="A1937"/>
          <cell r="B1937">
            <v>15</v>
          </cell>
          <cell r="C1937">
            <v>146</v>
          </cell>
          <cell r="D1937">
            <v>76</v>
          </cell>
          <cell r="E1937">
            <v>70</v>
          </cell>
        </row>
        <row r="1938">
          <cell r="A1938"/>
          <cell r="B1938">
            <v>16</v>
          </cell>
          <cell r="C1938">
            <v>147</v>
          </cell>
          <cell r="D1938">
            <v>77</v>
          </cell>
          <cell r="E1938">
            <v>70</v>
          </cell>
        </row>
        <row r="1939">
          <cell r="A1939"/>
          <cell r="B1939">
            <v>17</v>
          </cell>
          <cell r="C1939">
            <v>148</v>
          </cell>
          <cell r="D1939">
            <v>77</v>
          </cell>
          <cell r="E1939">
            <v>71</v>
          </cell>
        </row>
        <row r="1940">
          <cell r="A1940" t="str">
            <v>La Pintada</v>
          </cell>
          <cell r="B1940">
            <v>18</v>
          </cell>
          <cell r="C1940">
            <v>152</v>
          </cell>
          <cell r="D1940">
            <v>79</v>
          </cell>
          <cell r="E1940">
            <v>73</v>
          </cell>
        </row>
        <row r="1941">
          <cell r="A1941"/>
          <cell r="B1941">
            <v>19</v>
          </cell>
          <cell r="C1941">
            <v>153</v>
          </cell>
          <cell r="D1941">
            <v>80</v>
          </cell>
          <cell r="E1941">
            <v>73</v>
          </cell>
        </row>
        <row r="1942">
          <cell r="A1942"/>
          <cell r="B1942">
            <v>20</v>
          </cell>
          <cell r="C1942">
            <v>158</v>
          </cell>
          <cell r="D1942">
            <v>82</v>
          </cell>
          <cell r="E1942">
            <v>76</v>
          </cell>
        </row>
        <row r="1943">
          <cell r="A1943"/>
          <cell r="B1943">
            <v>21</v>
          </cell>
          <cell r="C1943">
            <v>159</v>
          </cell>
          <cell r="D1943">
            <v>82</v>
          </cell>
          <cell r="E1943">
            <v>77</v>
          </cell>
        </row>
        <row r="1944">
          <cell r="A1944"/>
          <cell r="B1944">
            <v>22</v>
          </cell>
          <cell r="C1944">
            <v>158</v>
          </cell>
          <cell r="D1944">
            <v>81</v>
          </cell>
          <cell r="E1944">
            <v>77</v>
          </cell>
        </row>
        <row r="1945">
          <cell r="A1945"/>
          <cell r="B1945">
            <v>23</v>
          </cell>
          <cell r="C1945">
            <v>158</v>
          </cell>
          <cell r="D1945">
            <v>81</v>
          </cell>
          <cell r="E1945">
            <v>77</v>
          </cell>
        </row>
        <row r="1946">
          <cell r="A1946"/>
          <cell r="B1946">
            <v>24</v>
          </cell>
          <cell r="C1946">
            <v>154</v>
          </cell>
          <cell r="D1946">
            <v>77</v>
          </cell>
          <cell r="E1946">
            <v>77</v>
          </cell>
        </row>
        <row r="1947">
          <cell r="A1947"/>
          <cell r="B1947">
            <v>25</v>
          </cell>
          <cell r="C1947">
            <v>153</v>
          </cell>
          <cell r="D1947">
            <v>77</v>
          </cell>
          <cell r="E1947">
            <v>76</v>
          </cell>
        </row>
        <row r="1948">
          <cell r="A1948"/>
          <cell r="B1948">
            <v>26</v>
          </cell>
          <cell r="C1948">
            <v>152</v>
          </cell>
          <cell r="D1948">
            <v>76</v>
          </cell>
          <cell r="E1948">
            <v>76</v>
          </cell>
        </row>
        <row r="1949">
          <cell r="A1949"/>
          <cell r="B1949">
            <v>27</v>
          </cell>
          <cell r="C1949">
            <v>148</v>
          </cell>
          <cell r="D1949">
            <v>73</v>
          </cell>
          <cell r="E1949">
            <v>75</v>
          </cell>
        </row>
        <row r="1950">
          <cell r="A1950"/>
          <cell r="B1950">
            <v>28</v>
          </cell>
          <cell r="C1950">
            <v>143</v>
          </cell>
          <cell r="D1950">
            <v>72</v>
          </cell>
          <cell r="E1950">
            <v>71</v>
          </cell>
        </row>
        <row r="1951">
          <cell r="A1951" t="str">
            <v>05400</v>
          </cell>
          <cell r="B1951" t="str">
            <v>La Unión</v>
          </cell>
          <cell r="C1951"/>
          <cell r="D1951"/>
          <cell r="E1951"/>
        </row>
        <row r="1952">
          <cell r="A1952" t="str">
            <v>La Unión</v>
          </cell>
          <cell r="B1952">
            <v>0</v>
          </cell>
          <cell r="C1952">
            <v>319</v>
          </cell>
          <cell r="D1952">
            <v>162</v>
          </cell>
          <cell r="E1952">
            <v>157</v>
          </cell>
          <cell r="F1952">
            <v>1918</v>
          </cell>
          <cell r="G1952">
            <v>975</v>
          </cell>
          <cell r="H1952">
            <v>943</v>
          </cell>
          <cell r="I1952">
            <v>2021</v>
          </cell>
          <cell r="J1952">
            <v>1043</v>
          </cell>
          <cell r="K1952">
            <v>978</v>
          </cell>
          <cell r="L1952">
            <v>2208</v>
          </cell>
          <cell r="M1952">
            <v>1137</v>
          </cell>
          <cell r="N1952">
            <v>1071</v>
          </cell>
          <cell r="O1952">
            <v>4193</v>
          </cell>
          <cell r="P1952">
            <v>2128</v>
          </cell>
          <cell r="Q1952">
            <v>2065</v>
          </cell>
        </row>
        <row r="1953">
          <cell r="A1953"/>
          <cell r="B1953">
            <v>1</v>
          </cell>
          <cell r="C1953">
            <v>318</v>
          </cell>
          <cell r="D1953">
            <v>161</v>
          </cell>
          <cell r="E1953">
            <v>157</v>
          </cell>
          <cell r="F1953"/>
          <cell r="G1953"/>
          <cell r="H1953"/>
          <cell r="I1953"/>
          <cell r="J1953"/>
          <cell r="K1953"/>
          <cell r="L1953"/>
          <cell r="M1953"/>
          <cell r="N1953"/>
          <cell r="O1953"/>
          <cell r="P1953"/>
          <cell r="Q1953"/>
        </row>
        <row r="1954">
          <cell r="A1954"/>
          <cell r="B1954">
            <v>2</v>
          </cell>
          <cell r="C1954">
            <v>317</v>
          </cell>
          <cell r="D1954">
            <v>161</v>
          </cell>
          <cell r="E1954">
            <v>156</v>
          </cell>
          <cell r="F1954"/>
          <cell r="G1954"/>
          <cell r="H1954"/>
          <cell r="I1954"/>
          <cell r="J1954"/>
          <cell r="K1954"/>
          <cell r="L1954"/>
          <cell r="M1954"/>
          <cell r="N1954"/>
          <cell r="O1954"/>
          <cell r="P1954"/>
          <cell r="Q1954"/>
        </row>
        <row r="1955">
          <cell r="A1955"/>
          <cell r="B1955">
            <v>3</v>
          </cell>
          <cell r="C1955">
            <v>319</v>
          </cell>
          <cell r="D1955">
            <v>162</v>
          </cell>
          <cell r="E1955">
            <v>157</v>
          </cell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</row>
        <row r="1956">
          <cell r="A1956"/>
          <cell r="B1956">
            <v>4</v>
          </cell>
          <cell r="C1956">
            <v>321</v>
          </cell>
          <cell r="D1956">
            <v>164</v>
          </cell>
          <cell r="E1956">
            <v>157</v>
          </cell>
          <cell r="F1956"/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</row>
        <row r="1957">
          <cell r="A1957"/>
          <cell r="B1957">
            <v>5</v>
          </cell>
          <cell r="C1957">
            <v>324</v>
          </cell>
          <cell r="D1957">
            <v>165</v>
          </cell>
          <cell r="E1957">
            <v>159</v>
          </cell>
          <cell r="F1957"/>
          <cell r="G1957"/>
          <cell r="H1957"/>
          <cell r="I1957"/>
          <cell r="J1957"/>
          <cell r="K1957"/>
          <cell r="L1957"/>
          <cell r="M1957"/>
          <cell r="N1957"/>
          <cell r="O1957"/>
          <cell r="P1957"/>
          <cell r="Q1957"/>
        </row>
        <row r="1958">
          <cell r="A1958" t="str">
            <v>La Unión</v>
          </cell>
          <cell r="B1958">
            <v>6</v>
          </cell>
          <cell r="C1958">
            <v>327</v>
          </cell>
          <cell r="D1958">
            <v>168</v>
          </cell>
          <cell r="E1958">
            <v>159</v>
          </cell>
          <cell r="O1958"/>
          <cell r="P1958"/>
          <cell r="Q1958"/>
        </row>
        <row r="1959">
          <cell r="A1959"/>
          <cell r="B1959">
            <v>7</v>
          </cell>
          <cell r="C1959">
            <v>330</v>
          </cell>
          <cell r="D1959">
            <v>169</v>
          </cell>
          <cell r="E1959">
            <v>161</v>
          </cell>
          <cell r="O1959"/>
          <cell r="P1959"/>
          <cell r="Q1959"/>
        </row>
        <row r="1960">
          <cell r="A1960"/>
          <cell r="B1960">
            <v>8</v>
          </cell>
          <cell r="C1960">
            <v>334</v>
          </cell>
          <cell r="D1960">
            <v>173</v>
          </cell>
          <cell r="E1960">
            <v>161</v>
          </cell>
          <cell r="O1960"/>
          <cell r="P1960"/>
          <cell r="Q1960"/>
        </row>
        <row r="1961">
          <cell r="A1961"/>
          <cell r="B1961">
            <v>9</v>
          </cell>
          <cell r="C1961">
            <v>338</v>
          </cell>
          <cell r="D1961">
            <v>175</v>
          </cell>
          <cell r="E1961">
            <v>163</v>
          </cell>
          <cell r="O1961"/>
          <cell r="P1961"/>
          <cell r="Q1961"/>
        </row>
        <row r="1962">
          <cell r="A1962"/>
          <cell r="B1962">
            <v>10</v>
          </cell>
          <cell r="C1962">
            <v>344</v>
          </cell>
          <cell r="D1962">
            <v>178</v>
          </cell>
          <cell r="E1962">
            <v>166</v>
          </cell>
          <cell r="O1962"/>
          <cell r="P1962"/>
          <cell r="Q1962"/>
        </row>
        <row r="1963">
          <cell r="A1963"/>
          <cell r="B1963">
            <v>11</v>
          </cell>
          <cell r="C1963">
            <v>348</v>
          </cell>
          <cell r="D1963">
            <v>180</v>
          </cell>
          <cell r="E1963">
            <v>168</v>
          </cell>
        </row>
        <row r="1964">
          <cell r="A1964" t="str">
            <v>La Unión</v>
          </cell>
          <cell r="B1964">
            <v>12</v>
          </cell>
          <cell r="C1964">
            <v>355</v>
          </cell>
          <cell r="D1964">
            <v>184</v>
          </cell>
          <cell r="E1964">
            <v>171</v>
          </cell>
        </row>
        <row r="1965">
          <cell r="A1965"/>
          <cell r="B1965">
            <v>13</v>
          </cell>
          <cell r="C1965">
            <v>359</v>
          </cell>
          <cell r="D1965">
            <v>186</v>
          </cell>
          <cell r="E1965">
            <v>173</v>
          </cell>
        </row>
        <row r="1966">
          <cell r="A1966"/>
          <cell r="B1966">
            <v>14</v>
          </cell>
          <cell r="C1966">
            <v>364</v>
          </cell>
          <cell r="D1966">
            <v>188</v>
          </cell>
          <cell r="E1966">
            <v>176</v>
          </cell>
        </row>
        <row r="1967">
          <cell r="A1967"/>
          <cell r="B1967">
            <v>15</v>
          </cell>
          <cell r="C1967">
            <v>372</v>
          </cell>
          <cell r="D1967">
            <v>192</v>
          </cell>
          <cell r="E1967">
            <v>180</v>
          </cell>
        </row>
        <row r="1968">
          <cell r="A1968"/>
          <cell r="B1968">
            <v>16</v>
          </cell>
          <cell r="C1968">
            <v>376</v>
          </cell>
          <cell r="D1968">
            <v>193</v>
          </cell>
          <cell r="E1968">
            <v>183</v>
          </cell>
        </row>
        <row r="1969">
          <cell r="A1969"/>
          <cell r="B1969">
            <v>17</v>
          </cell>
          <cell r="C1969">
            <v>382</v>
          </cell>
          <cell r="D1969">
            <v>194</v>
          </cell>
          <cell r="E1969">
            <v>188</v>
          </cell>
        </row>
        <row r="1970">
          <cell r="A1970" t="str">
            <v>La Unión</v>
          </cell>
          <cell r="B1970">
            <v>18</v>
          </cell>
          <cell r="C1970">
            <v>386</v>
          </cell>
          <cell r="D1970">
            <v>196</v>
          </cell>
          <cell r="E1970">
            <v>190</v>
          </cell>
        </row>
        <row r="1971">
          <cell r="A1971"/>
          <cell r="B1971">
            <v>19</v>
          </cell>
          <cell r="C1971">
            <v>393</v>
          </cell>
          <cell r="D1971">
            <v>198</v>
          </cell>
          <cell r="E1971">
            <v>195</v>
          </cell>
        </row>
        <row r="1972">
          <cell r="A1972"/>
          <cell r="B1972">
            <v>20</v>
          </cell>
          <cell r="C1972">
            <v>395</v>
          </cell>
          <cell r="D1972">
            <v>200</v>
          </cell>
          <cell r="E1972">
            <v>195</v>
          </cell>
        </row>
        <row r="1973">
          <cell r="A1973"/>
          <cell r="B1973">
            <v>21</v>
          </cell>
          <cell r="C1973">
            <v>394</v>
          </cell>
          <cell r="D1973">
            <v>200</v>
          </cell>
          <cell r="E1973">
            <v>194</v>
          </cell>
        </row>
        <row r="1974">
          <cell r="A1974"/>
          <cell r="B1974">
            <v>22</v>
          </cell>
          <cell r="C1974">
            <v>392</v>
          </cell>
          <cell r="D1974">
            <v>199</v>
          </cell>
          <cell r="E1974">
            <v>193</v>
          </cell>
        </row>
        <row r="1975">
          <cell r="A1975"/>
          <cell r="B1975">
            <v>23</v>
          </cell>
          <cell r="C1975">
            <v>392</v>
          </cell>
          <cell r="D1975">
            <v>199</v>
          </cell>
          <cell r="E1975">
            <v>193</v>
          </cell>
        </row>
        <row r="1976">
          <cell r="A1976"/>
          <cell r="B1976">
            <v>24</v>
          </cell>
          <cell r="C1976">
            <v>384</v>
          </cell>
          <cell r="D1976">
            <v>194</v>
          </cell>
          <cell r="E1976">
            <v>190</v>
          </cell>
        </row>
        <row r="1977">
          <cell r="A1977"/>
          <cell r="B1977">
            <v>25</v>
          </cell>
          <cell r="C1977">
            <v>378</v>
          </cell>
          <cell r="D1977">
            <v>193</v>
          </cell>
          <cell r="E1977">
            <v>185</v>
          </cell>
        </row>
        <row r="1978">
          <cell r="A1978"/>
          <cell r="B1978">
            <v>26</v>
          </cell>
          <cell r="C1978">
            <v>369</v>
          </cell>
          <cell r="D1978">
            <v>188</v>
          </cell>
          <cell r="E1978">
            <v>181</v>
          </cell>
        </row>
        <row r="1979">
          <cell r="A1979"/>
          <cell r="B1979">
            <v>27</v>
          </cell>
          <cell r="C1979">
            <v>360</v>
          </cell>
          <cell r="D1979">
            <v>183</v>
          </cell>
          <cell r="E1979">
            <v>177</v>
          </cell>
        </row>
        <row r="1980">
          <cell r="A1980"/>
          <cell r="B1980">
            <v>28</v>
          </cell>
          <cell r="C1980">
            <v>350</v>
          </cell>
          <cell r="D1980">
            <v>178</v>
          </cell>
          <cell r="E1980">
            <v>172</v>
          </cell>
        </row>
        <row r="1981">
          <cell r="A1981" t="str">
            <v>05411</v>
          </cell>
          <cell r="B1981" t="str">
            <v>Liborina</v>
          </cell>
          <cell r="C1981"/>
          <cell r="D1981"/>
          <cell r="E1981"/>
        </row>
        <row r="1982">
          <cell r="A1982" t="str">
            <v>Liborina</v>
          </cell>
          <cell r="B1982">
            <v>0</v>
          </cell>
          <cell r="C1982">
            <v>149</v>
          </cell>
          <cell r="D1982">
            <v>77</v>
          </cell>
          <cell r="E1982">
            <v>72</v>
          </cell>
          <cell r="F1982">
            <v>897</v>
          </cell>
          <cell r="G1982">
            <v>466</v>
          </cell>
          <cell r="H1982">
            <v>431</v>
          </cell>
          <cell r="I1982">
            <v>981</v>
          </cell>
          <cell r="J1982">
            <v>521</v>
          </cell>
          <cell r="K1982">
            <v>460</v>
          </cell>
          <cell r="L1982">
            <v>1016</v>
          </cell>
          <cell r="M1982">
            <v>544</v>
          </cell>
          <cell r="N1982">
            <v>472</v>
          </cell>
          <cell r="O1982">
            <v>1444</v>
          </cell>
          <cell r="P1982">
            <v>755</v>
          </cell>
          <cell r="Q1982">
            <v>689</v>
          </cell>
        </row>
        <row r="1983">
          <cell r="A1983"/>
          <cell r="B1983">
            <v>1</v>
          </cell>
          <cell r="C1983">
            <v>148</v>
          </cell>
          <cell r="D1983">
            <v>77</v>
          </cell>
          <cell r="E1983">
            <v>71</v>
          </cell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</row>
        <row r="1984">
          <cell r="A1984"/>
          <cell r="B1984">
            <v>2</v>
          </cell>
          <cell r="C1984">
            <v>147</v>
          </cell>
          <cell r="D1984">
            <v>76</v>
          </cell>
          <cell r="E1984">
            <v>71</v>
          </cell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</row>
        <row r="1985">
          <cell r="A1985"/>
          <cell r="B1985">
            <v>3</v>
          </cell>
          <cell r="C1985">
            <v>149</v>
          </cell>
          <cell r="D1985">
            <v>77</v>
          </cell>
          <cell r="E1985">
            <v>72</v>
          </cell>
          <cell r="F1985"/>
          <cell r="G1985"/>
          <cell r="H1985"/>
          <cell r="I1985"/>
          <cell r="J1985"/>
          <cell r="K1985"/>
          <cell r="L1985"/>
          <cell r="M1985"/>
          <cell r="N1985"/>
          <cell r="O1985"/>
          <cell r="P1985"/>
          <cell r="Q1985"/>
        </row>
        <row r="1986">
          <cell r="A1986"/>
          <cell r="B1986">
            <v>4</v>
          </cell>
          <cell r="C1986">
            <v>151</v>
          </cell>
          <cell r="D1986">
            <v>79</v>
          </cell>
          <cell r="E1986">
            <v>72</v>
          </cell>
          <cell r="F1986"/>
          <cell r="G1986"/>
          <cell r="H1986"/>
          <cell r="I1986"/>
          <cell r="J1986"/>
          <cell r="K1986"/>
          <cell r="L1986"/>
          <cell r="M1986"/>
          <cell r="N1986"/>
          <cell r="O1986"/>
          <cell r="P1986"/>
          <cell r="Q1986"/>
        </row>
        <row r="1987">
          <cell r="A1987"/>
          <cell r="B1987">
            <v>5</v>
          </cell>
          <cell r="C1987">
            <v>153</v>
          </cell>
          <cell r="D1987">
            <v>80</v>
          </cell>
          <cell r="E1987">
            <v>73</v>
          </cell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  <cell r="P1987"/>
          <cell r="Q1987"/>
        </row>
        <row r="1988">
          <cell r="A1988" t="str">
            <v>Liborina</v>
          </cell>
          <cell r="B1988">
            <v>6</v>
          </cell>
          <cell r="C1988">
            <v>157</v>
          </cell>
          <cell r="D1988">
            <v>83</v>
          </cell>
          <cell r="E1988">
            <v>74</v>
          </cell>
          <cell r="O1988"/>
          <cell r="P1988"/>
          <cell r="Q1988"/>
        </row>
        <row r="1989">
          <cell r="A1989"/>
          <cell r="B1989">
            <v>7</v>
          </cell>
          <cell r="C1989">
            <v>160</v>
          </cell>
          <cell r="D1989">
            <v>84</v>
          </cell>
          <cell r="E1989">
            <v>76</v>
          </cell>
          <cell r="O1989"/>
          <cell r="P1989"/>
          <cell r="Q1989"/>
        </row>
        <row r="1990">
          <cell r="A1990"/>
          <cell r="B1990">
            <v>8</v>
          </cell>
          <cell r="C1990">
            <v>162</v>
          </cell>
          <cell r="D1990">
            <v>86</v>
          </cell>
          <cell r="E1990">
            <v>76</v>
          </cell>
          <cell r="O1990"/>
          <cell r="P1990"/>
          <cell r="Q1990"/>
        </row>
        <row r="1991">
          <cell r="A1991"/>
          <cell r="B1991">
            <v>9</v>
          </cell>
          <cell r="C1991">
            <v>165</v>
          </cell>
          <cell r="D1991">
            <v>88</v>
          </cell>
          <cell r="E1991">
            <v>77</v>
          </cell>
          <cell r="O1991"/>
          <cell r="P1991"/>
          <cell r="Q1991"/>
        </row>
        <row r="1992">
          <cell r="A1992"/>
          <cell r="B1992">
            <v>10</v>
          </cell>
          <cell r="C1992">
            <v>166</v>
          </cell>
          <cell r="D1992">
            <v>88</v>
          </cell>
          <cell r="E1992">
            <v>78</v>
          </cell>
          <cell r="O1992"/>
          <cell r="P1992"/>
          <cell r="Q1992"/>
        </row>
        <row r="1993">
          <cell r="A1993"/>
          <cell r="B1993">
            <v>11</v>
          </cell>
          <cell r="C1993">
            <v>171</v>
          </cell>
          <cell r="D1993">
            <v>92</v>
          </cell>
          <cell r="E1993">
            <v>79</v>
          </cell>
        </row>
        <row r="1994">
          <cell r="A1994" t="str">
            <v>Liborina</v>
          </cell>
          <cell r="B1994">
            <v>12</v>
          </cell>
          <cell r="C1994">
            <v>169</v>
          </cell>
          <cell r="D1994">
            <v>90</v>
          </cell>
          <cell r="E1994">
            <v>79</v>
          </cell>
        </row>
        <row r="1995">
          <cell r="A1995"/>
          <cell r="B1995">
            <v>13</v>
          </cell>
          <cell r="C1995">
            <v>171</v>
          </cell>
          <cell r="D1995">
            <v>92</v>
          </cell>
          <cell r="E1995">
            <v>79</v>
          </cell>
        </row>
        <row r="1996">
          <cell r="A1996"/>
          <cell r="B1996">
            <v>14</v>
          </cell>
          <cell r="C1996">
            <v>171</v>
          </cell>
          <cell r="D1996">
            <v>92</v>
          </cell>
          <cell r="E1996">
            <v>79</v>
          </cell>
        </row>
        <row r="1997">
          <cell r="A1997"/>
          <cell r="B1997">
            <v>15</v>
          </cell>
          <cell r="C1997">
            <v>171</v>
          </cell>
          <cell r="D1997">
            <v>91</v>
          </cell>
          <cell r="E1997">
            <v>80</v>
          </cell>
        </row>
        <row r="1998">
          <cell r="A1998"/>
          <cell r="B1998">
            <v>16</v>
          </cell>
          <cell r="C1998">
            <v>168</v>
          </cell>
          <cell r="D1998">
            <v>90</v>
          </cell>
          <cell r="E1998">
            <v>78</v>
          </cell>
        </row>
        <row r="1999">
          <cell r="A1999"/>
          <cell r="B1999">
            <v>17</v>
          </cell>
          <cell r="C1999">
            <v>166</v>
          </cell>
          <cell r="D1999">
            <v>89</v>
          </cell>
          <cell r="E1999">
            <v>77</v>
          </cell>
        </row>
        <row r="2000">
          <cell r="A2000" t="str">
            <v>Liborina</v>
          </cell>
          <cell r="B2000">
            <v>18</v>
          </cell>
          <cell r="C2000">
            <v>160</v>
          </cell>
          <cell r="D2000">
            <v>84</v>
          </cell>
          <cell r="E2000">
            <v>76</v>
          </cell>
        </row>
        <row r="2001">
          <cell r="A2001"/>
          <cell r="B2001">
            <v>19</v>
          </cell>
          <cell r="C2001">
            <v>154</v>
          </cell>
          <cell r="D2001">
            <v>81</v>
          </cell>
          <cell r="E2001">
            <v>73</v>
          </cell>
        </row>
        <row r="2002">
          <cell r="A2002"/>
          <cell r="B2002">
            <v>20</v>
          </cell>
          <cell r="C2002">
            <v>144</v>
          </cell>
          <cell r="D2002">
            <v>77</v>
          </cell>
          <cell r="E2002">
            <v>67</v>
          </cell>
        </row>
        <row r="2003">
          <cell r="A2003"/>
          <cell r="B2003">
            <v>21</v>
          </cell>
          <cell r="C2003">
            <v>139</v>
          </cell>
          <cell r="D2003">
            <v>73</v>
          </cell>
          <cell r="E2003">
            <v>66</v>
          </cell>
        </row>
        <row r="2004">
          <cell r="A2004"/>
          <cell r="B2004">
            <v>22</v>
          </cell>
          <cell r="C2004">
            <v>131</v>
          </cell>
          <cell r="D2004">
            <v>69</v>
          </cell>
          <cell r="E2004">
            <v>62</v>
          </cell>
        </row>
        <row r="2005">
          <cell r="A2005"/>
          <cell r="B2005">
            <v>23</v>
          </cell>
          <cell r="C2005">
            <v>126</v>
          </cell>
          <cell r="D2005">
            <v>65</v>
          </cell>
          <cell r="E2005">
            <v>61</v>
          </cell>
        </row>
        <row r="2006">
          <cell r="A2006"/>
          <cell r="B2006">
            <v>24</v>
          </cell>
          <cell r="C2006">
            <v>121</v>
          </cell>
          <cell r="D2006">
            <v>62</v>
          </cell>
          <cell r="E2006">
            <v>59</v>
          </cell>
        </row>
        <row r="2007">
          <cell r="A2007"/>
          <cell r="B2007">
            <v>25</v>
          </cell>
          <cell r="C2007">
            <v>118</v>
          </cell>
          <cell r="D2007">
            <v>61</v>
          </cell>
          <cell r="E2007">
            <v>57</v>
          </cell>
        </row>
        <row r="2008">
          <cell r="A2008"/>
          <cell r="B2008">
            <v>26</v>
          </cell>
          <cell r="C2008">
            <v>117</v>
          </cell>
          <cell r="D2008">
            <v>60</v>
          </cell>
          <cell r="E2008">
            <v>57</v>
          </cell>
        </row>
        <row r="2009">
          <cell r="A2009"/>
          <cell r="B2009">
            <v>27</v>
          </cell>
          <cell r="C2009">
            <v>117</v>
          </cell>
          <cell r="D2009">
            <v>62</v>
          </cell>
          <cell r="E2009">
            <v>55</v>
          </cell>
        </row>
        <row r="2010">
          <cell r="A2010"/>
          <cell r="B2010">
            <v>28</v>
          </cell>
          <cell r="C2010">
            <v>117</v>
          </cell>
          <cell r="D2010">
            <v>61</v>
          </cell>
          <cell r="E2010">
            <v>56</v>
          </cell>
        </row>
        <row r="2011">
          <cell r="A2011" t="str">
            <v>05425</v>
          </cell>
          <cell r="B2011" t="str">
            <v>Maceo</v>
          </cell>
          <cell r="C2011"/>
          <cell r="D2011"/>
          <cell r="E2011"/>
        </row>
        <row r="2012">
          <cell r="A2012" t="str">
            <v>Maceo</v>
          </cell>
          <cell r="B2012">
            <v>0</v>
          </cell>
          <cell r="C2012">
            <v>153</v>
          </cell>
          <cell r="D2012">
            <v>77</v>
          </cell>
          <cell r="E2012">
            <v>76</v>
          </cell>
          <cell r="F2012">
            <v>908</v>
          </cell>
          <cell r="G2012">
            <v>456</v>
          </cell>
          <cell r="H2012">
            <v>452</v>
          </cell>
          <cell r="I2012">
            <v>877</v>
          </cell>
          <cell r="J2012">
            <v>439</v>
          </cell>
          <cell r="K2012">
            <v>438</v>
          </cell>
          <cell r="L2012">
            <v>818</v>
          </cell>
          <cell r="M2012">
            <v>416</v>
          </cell>
          <cell r="N2012">
            <v>402</v>
          </cell>
          <cell r="O2012">
            <v>1279</v>
          </cell>
          <cell r="P2012">
            <v>637</v>
          </cell>
          <cell r="Q2012">
            <v>642</v>
          </cell>
        </row>
        <row r="2013">
          <cell r="A2013"/>
          <cell r="B2013">
            <v>1</v>
          </cell>
          <cell r="C2013">
            <v>152</v>
          </cell>
          <cell r="D2013">
            <v>77</v>
          </cell>
          <cell r="E2013">
            <v>75</v>
          </cell>
          <cell r="F2013"/>
          <cell r="G2013"/>
          <cell r="H2013"/>
          <cell r="I2013"/>
          <cell r="J2013"/>
          <cell r="K2013"/>
          <cell r="L2013"/>
          <cell r="M2013"/>
          <cell r="N2013"/>
          <cell r="O2013"/>
          <cell r="P2013"/>
          <cell r="Q2013"/>
        </row>
        <row r="2014">
          <cell r="A2014"/>
          <cell r="B2014">
            <v>2</v>
          </cell>
          <cell r="C2014">
            <v>152</v>
          </cell>
          <cell r="D2014">
            <v>76</v>
          </cell>
          <cell r="E2014">
            <v>76</v>
          </cell>
          <cell r="F2014"/>
          <cell r="G2014"/>
          <cell r="H2014"/>
          <cell r="I2014"/>
          <cell r="J2014"/>
          <cell r="K2014"/>
          <cell r="L2014"/>
          <cell r="M2014"/>
          <cell r="N2014"/>
          <cell r="O2014"/>
          <cell r="P2014"/>
          <cell r="Q2014"/>
        </row>
        <row r="2015">
          <cell r="A2015"/>
          <cell r="B2015">
            <v>3</v>
          </cell>
          <cell r="C2015">
            <v>151</v>
          </cell>
          <cell r="D2015">
            <v>76</v>
          </cell>
          <cell r="E2015">
            <v>75</v>
          </cell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</row>
        <row r="2016">
          <cell r="A2016"/>
          <cell r="B2016">
            <v>4</v>
          </cell>
          <cell r="C2016">
            <v>151</v>
          </cell>
          <cell r="D2016">
            <v>76</v>
          </cell>
          <cell r="E2016">
            <v>75</v>
          </cell>
          <cell r="F2016"/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</row>
        <row r="2017">
          <cell r="A2017"/>
          <cell r="B2017">
            <v>5</v>
          </cell>
          <cell r="C2017">
            <v>149</v>
          </cell>
          <cell r="D2017">
            <v>74</v>
          </cell>
          <cell r="E2017">
            <v>75</v>
          </cell>
          <cell r="F2017"/>
          <cell r="G2017"/>
          <cell r="H2017"/>
          <cell r="I2017"/>
          <cell r="J2017"/>
          <cell r="K2017"/>
          <cell r="L2017"/>
          <cell r="M2017"/>
          <cell r="N2017"/>
          <cell r="O2017"/>
          <cell r="P2017"/>
          <cell r="Q2017"/>
        </row>
        <row r="2018">
          <cell r="A2018" t="str">
            <v>Maceo</v>
          </cell>
          <cell r="B2018">
            <v>6</v>
          </cell>
          <cell r="C2018">
            <v>148</v>
          </cell>
          <cell r="D2018">
            <v>74</v>
          </cell>
          <cell r="E2018">
            <v>74</v>
          </cell>
          <cell r="O2018"/>
          <cell r="P2018"/>
          <cell r="Q2018"/>
        </row>
        <row r="2019">
          <cell r="A2019"/>
          <cell r="B2019">
            <v>7</v>
          </cell>
          <cell r="C2019">
            <v>148</v>
          </cell>
          <cell r="D2019">
            <v>74</v>
          </cell>
          <cell r="E2019">
            <v>74</v>
          </cell>
          <cell r="O2019"/>
          <cell r="P2019"/>
          <cell r="Q2019"/>
        </row>
        <row r="2020">
          <cell r="A2020"/>
          <cell r="B2020">
            <v>8</v>
          </cell>
          <cell r="C2020">
            <v>147</v>
          </cell>
          <cell r="D2020">
            <v>74</v>
          </cell>
          <cell r="E2020">
            <v>73</v>
          </cell>
          <cell r="O2020"/>
          <cell r="P2020"/>
          <cell r="Q2020"/>
        </row>
        <row r="2021">
          <cell r="A2021"/>
          <cell r="B2021">
            <v>9</v>
          </cell>
          <cell r="C2021">
            <v>145</v>
          </cell>
          <cell r="D2021">
            <v>72</v>
          </cell>
          <cell r="E2021">
            <v>73</v>
          </cell>
          <cell r="O2021"/>
          <cell r="P2021"/>
          <cell r="Q2021"/>
        </row>
        <row r="2022">
          <cell r="A2022"/>
          <cell r="B2022">
            <v>10</v>
          </cell>
          <cell r="C2022">
            <v>146</v>
          </cell>
          <cell r="D2022">
            <v>74</v>
          </cell>
          <cell r="E2022">
            <v>72</v>
          </cell>
          <cell r="O2022"/>
          <cell r="P2022"/>
          <cell r="Q2022"/>
        </row>
        <row r="2023">
          <cell r="A2023"/>
          <cell r="B2023">
            <v>11</v>
          </cell>
          <cell r="C2023">
            <v>143</v>
          </cell>
          <cell r="D2023">
            <v>71</v>
          </cell>
          <cell r="E2023">
            <v>72</v>
          </cell>
        </row>
        <row r="2024">
          <cell r="A2024" t="str">
            <v>Maceo</v>
          </cell>
          <cell r="B2024">
            <v>12</v>
          </cell>
          <cell r="C2024">
            <v>142</v>
          </cell>
          <cell r="D2024">
            <v>71</v>
          </cell>
          <cell r="E2024">
            <v>71</v>
          </cell>
        </row>
        <row r="2025">
          <cell r="A2025"/>
          <cell r="B2025">
            <v>13</v>
          </cell>
          <cell r="C2025">
            <v>141</v>
          </cell>
          <cell r="D2025">
            <v>72</v>
          </cell>
          <cell r="E2025">
            <v>69</v>
          </cell>
        </row>
        <row r="2026">
          <cell r="A2026"/>
          <cell r="B2026">
            <v>14</v>
          </cell>
          <cell r="C2026">
            <v>138</v>
          </cell>
          <cell r="D2026">
            <v>70</v>
          </cell>
          <cell r="E2026">
            <v>68</v>
          </cell>
        </row>
        <row r="2027">
          <cell r="A2027"/>
          <cell r="B2027">
            <v>15</v>
          </cell>
          <cell r="C2027">
            <v>136</v>
          </cell>
          <cell r="D2027">
            <v>69</v>
          </cell>
          <cell r="E2027">
            <v>67</v>
          </cell>
        </row>
        <row r="2028">
          <cell r="A2028"/>
          <cell r="B2028">
            <v>16</v>
          </cell>
          <cell r="C2028">
            <v>132</v>
          </cell>
          <cell r="D2028">
            <v>67</v>
          </cell>
          <cell r="E2028">
            <v>65</v>
          </cell>
        </row>
        <row r="2029">
          <cell r="A2029"/>
          <cell r="B2029">
            <v>17</v>
          </cell>
          <cell r="C2029">
            <v>129</v>
          </cell>
          <cell r="D2029">
            <v>67</v>
          </cell>
          <cell r="E2029">
            <v>62</v>
          </cell>
        </row>
        <row r="2030">
          <cell r="A2030" t="str">
            <v>Maceo</v>
          </cell>
          <cell r="B2030">
            <v>18</v>
          </cell>
          <cell r="C2030">
            <v>123</v>
          </cell>
          <cell r="D2030">
            <v>64</v>
          </cell>
          <cell r="E2030">
            <v>59</v>
          </cell>
        </row>
        <row r="2031">
          <cell r="A2031"/>
          <cell r="B2031">
            <v>19</v>
          </cell>
          <cell r="C2031">
            <v>121</v>
          </cell>
          <cell r="D2031">
            <v>63</v>
          </cell>
          <cell r="E2031">
            <v>58</v>
          </cell>
        </row>
        <row r="2032">
          <cell r="A2032"/>
          <cell r="B2032">
            <v>20</v>
          </cell>
          <cell r="C2032">
            <v>119</v>
          </cell>
          <cell r="D2032">
            <v>61</v>
          </cell>
          <cell r="E2032">
            <v>58</v>
          </cell>
        </row>
        <row r="2033">
          <cell r="A2033"/>
          <cell r="B2033">
            <v>21</v>
          </cell>
          <cell r="C2033">
            <v>118</v>
          </cell>
          <cell r="D2033">
            <v>61</v>
          </cell>
          <cell r="E2033">
            <v>57</v>
          </cell>
        </row>
        <row r="2034">
          <cell r="A2034"/>
          <cell r="B2034">
            <v>22</v>
          </cell>
          <cell r="C2034">
            <v>115</v>
          </cell>
          <cell r="D2034">
            <v>58</v>
          </cell>
          <cell r="E2034">
            <v>57</v>
          </cell>
        </row>
        <row r="2035">
          <cell r="A2035"/>
          <cell r="B2035">
            <v>23</v>
          </cell>
          <cell r="C2035">
            <v>114</v>
          </cell>
          <cell r="D2035">
            <v>57</v>
          </cell>
          <cell r="E2035">
            <v>57</v>
          </cell>
        </row>
        <row r="2036">
          <cell r="A2036"/>
          <cell r="B2036">
            <v>24</v>
          </cell>
          <cell r="C2036">
            <v>113</v>
          </cell>
          <cell r="D2036">
            <v>56</v>
          </cell>
          <cell r="E2036">
            <v>57</v>
          </cell>
        </row>
        <row r="2037">
          <cell r="A2037"/>
          <cell r="B2037">
            <v>25</v>
          </cell>
          <cell r="C2037">
            <v>113</v>
          </cell>
          <cell r="D2037">
            <v>55</v>
          </cell>
          <cell r="E2037">
            <v>58</v>
          </cell>
        </row>
        <row r="2038">
          <cell r="A2038"/>
          <cell r="B2038">
            <v>26</v>
          </cell>
          <cell r="C2038">
            <v>112</v>
          </cell>
          <cell r="D2038">
            <v>54</v>
          </cell>
          <cell r="E2038">
            <v>58</v>
          </cell>
        </row>
        <row r="2039">
          <cell r="A2039"/>
          <cell r="B2039">
            <v>27</v>
          </cell>
          <cell r="C2039">
            <v>116</v>
          </cell>
          <cell r="D2039">
            <v>54</v>
          </cell>
          <cell r="E2039">
            <v>62</v>
          </cell>
        </row>
        <row r="2040">
          <cell r="A2040"/>
          <cell r="B2040">
            <v>28</v>
          </cell>
          <cell r="C2040">
            <v>115</v>
          </cell>
          <cell r="D2040">
            <v>54</v>
          </cell>
          <cell r="E2040">
            <v>61</v>
          </cell>
        </row>
        <row r="2041">
          <cell r="A2041" t="str">
            <v>05440</v>
          </cell>
          <cell r="B2041" t="str">
            <v>Marinilla</v>
          </cell>
          <cell r="C2041"/>
          <cell r="D2041"/>
          <cell r="E2041"/>
        </row>
        <row r="2042">
          <cell r="A2042" t="str">
            <v>Marinilla</v>
          </cell>
          <cell r="B2042">
            <v>0</v>
          </cell>
          <cell r="C2042">
            <v>1031</v>
          </cell>
          <cell r="D2042">
            <v>548</v>
          </cell>
          <cell r="E2042">
            <v>483</v>
          </cell>
          <cell r="F2042">
            <v>6162</v>
          </cell>
          <cell r="G2042">
            <v>3268</v>
          </cell>
          <cell r="H2042">
            <v>2894</v>
          </cell>
          <cell r="I2042">
            <v>6024</v>
          </cell>
          <cell r="J2042">
            <v>3144</v>
          </cell>
          <cell r="K2042">
            <v>2880</v>
          </cell>
          <cell r="L2042">
            <v>6272</v>
          </cell>
          <cell r="M2042">
            <v>3205</v>
          </cell>
          <cell r="N2042">
            <v>3067</v>
          </cell>
          <cell r="O2042">
            <v>12862</v>
          </cell>
          <cell r="P2042">
            <v>6465</v>
          </cell>
          <cell r="Q2042">
            <v>6397</v>
          </cell>
        </row>
        <row r="2043">
          <cell r="A2043"/>
          <cell r="B2043">
            <v>1</v>
          </cell>
          <cell r="C2043">
            <v>1031</v>
          </cell>
          <cell r="D2043">
            <v>548</v>
          </cell>
          <cell r="E2043">
            <v>483</v>
          </cell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</row>
        <row r="2044">
          <cell r="A2044"/>
          <cell r="B2044">
            <v>2</v>
          </cell>
          <cell r="C2044">
            <v>1031</v>
          </cell>
          <cell r="D2044">
            <v>547</v>
          </cell>
          <cell r="E2044">
            <v>484</v>
          </cell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</row>
        <row r="2045">
          <cell r="A2045"/>
          <cell r="B2045">
            <v>3</v>
          </cell>
          <cell r="C2045">
            <v>1028</v>
          </cell>
          <cell r="D2045">
            <v>546</v>
          </cell>
          <cell r="E2045">
            <v>482</v>
          </cell>
          <cell r="F2045"/>
          <cell r="G2045"/>
          <cell r="H2045"/>
          <cell r="I2045"/>
          <cell r="J2045"/>
          <cell r="K2045"/>
          <cell r="L2045"/>
          <cell r="M2045"/>
          <cell r="N2045"/>
          <cell r="O2045"/>
          <cell r="P2045"/>
          <cell r="Q2045"/>
        </row>
        <row r="2046">
          <cell r="A2046"/>
          <cell r="B2046">
            <v>4</v>
          </cell>
          <cell r="C2046">
            <v>1024</v>
          </cell>
          <cell r="D2046">
            <v>542</v>
          </cell>
          <cell r="E2046">
            <v>482</v>
          </cell>
          <cell r="F2046"/>
          <cell r="G2046"/>
          <cell r="H2046"/>
          <cell r="I2046"/>
          <cell r="J2046"/>
          <cell r="K2046"/>
          <cell r="L2046"/>
          <cell r="M2046"/>
          <cell r="N2046"/>
          <cell r="O2046"/>
          <cell r="P2046"/>
          <cell r="Q2046"/>
        </row>
        <row r="2047">
          <cell r="A2047"/>
          <cell r="B2047">
            <v>5</v>
          </cell>
          <cell r="C2047">
            <v>1017</v>
          </cell>
          <cell r="D2047">
            <v>537</v>
          </cell>
          <cell r="E2047">
            <v>480</v>
          </cell>
          <cell r="F2047"/>
          <cell r="G2047"/>
          <cell r="H2047"/>
          <cell r="I2047"/>
          <cell r="J2047"/>
          <cell r="K2047"/>
          <cell r="L2047"/>
          <cell r="M2047"/>
          <cell r="N2047"/>
          <cell r="O2047"/>
          <cell r="P2047"/>
          <cell r="Q2047"/>
        </row>
        <row r="2048">
          <cell r="A2048" t="str">
            <v>Marinilla</v>
          </cell>
          <cell r="B2048">
            <v>6</v>
          </cell>
          <cell r="C2048">
            <v>1011</v>
          </cell>
          <cell r="D2048">
            <v>532</v>
          </cell>
          <cell r="E2048">
            <v>479</v>
          </cell>
          <cell r="O2048"/>
          <cell r="P2048"/>
          <cell r="Q2048"/>
        </row>
        <row r="2049">
          <cell r="A2049"/>
          <cell r="B2049">
            <v>7</v>
          </cell>
          <cell r="C2049">
            <v>1007</v>
          </cell>
          <cell r="D2049">
            <v>528</v>
          </cell>
          <cell r="E2049">
            <v>479</v>
          </cell>
          <cell r="O2049"/>
          <cell r="P2049"/>
          <cell r="Q2049"/>
        </row>
        <row r="2050">
          <cell r="A2050"/>
          <cell r="B2050">
            <v>8</v>
          </cell>
          <cell r="C2050">
            <v>1002</v>
          </cell>
          <cell r="D2050">
            <v>524</v>
          </cell>
          <cell r="E2050">
            <v>478</v>
          </cell>
          <cell r="O2050"/>
          <cell r="P2050"/>
          <cell r="Q2050"/>
        </row>
        <row r="2051">
          <cell r="A2051"/>
          <cell r="B2051">
            <v>9</v>
          </cell>
          <cell r="C2051">
            <v>1000</v>
          </cell>
          <cell r="D2051">
            <v>522</v>
          </cell>
          <cell r="E2051">
            <v>478</v>
          </cell>
          <cell r="O2051"/>
          <cell r="P2051"/>
          <cell r="Q2051"/>
        </row>
        <row r="2052">
          <cell r="A2052"/>
          <cell r="B2052">
            <v>10</v>
          </cell>
          <cell r="C2052">
            <v>1001</v>
          </cell>
          <cell r="D2052">
            <v>519</v>
          </cell>
          <cell r="E2052">
            <v>482</v>
          </cell>
          <cell r="O2052"/>
          <cell r="P2052"/>
          <cell r="Q2052"/>
        </row>
        <row r="2053">
          <cell r="A2053"/>
          <cell r="B2053">
            <v>11</v>
          </cell>
          <cell r="C2053">
            <v>1003</v>
          </cell>
          <cell r="D2053">
            <v>519</v>
          </cell>
          <cell r="E2053">
            <v>484</v>
          </cell>
        </row>
        <row r="2054">
          <cell r="A2054" t="str">
            <v>Marinilla</v>
          </cell>
          <cell r="B2054">
            <v>12</v>
          </cell>
          <cell r="C2054">
            <v>1011</v>
          </cell>
          <cell r="D2054">
            <v>521</v>
          </cell>
          <cell r="E2054">
            <v>490</v>
          </cell>
        </row>
        <row r="2055">
          <cell r="A2055"/>
          <cell r="B2055">
            <v>13</v>
          </cell>
          <cell r="C2055">
            <v>1019</v>
          </cell>
          <cell r="D2055">
            <v>524</v>
          </cell>
          <cell r="E2055">
            <v>495</v>
          </cell>
        </row>
        <row r="2056">
          <cell r="A2056"/>
          <cell r="B2056">
            <v>14</v>
          </cell>
          <cell r="C2056">
            <v>1030</v>
          </cell>
          <cell r="D2056">
            <v>527</v>
          </cell>
          <cell r="E2056">
            <v>503</v>
          </cell>
        </row>
        <row r="2057">
          <cell r="A2057"/>
          <cell r="B2057">
            <v>15</v>
          </cell>
          <cell r="C2057">
            <v>1049</v>
          </cell>
          <cell r="D2057">
            <v>535</v>
          </cell>
          <cell r="E2057">
            <v>514</v>
          </cell>
        </row>
        <row r="2058">
          <cell r="A2058"/>
          <cell r="B2058">
            <v>16</v>
          </cell>
          <cell r="C2058">
            <v>1070</v>
          </cell>
          <cell r="D2058">
            <v>544</v>
          </cell>
          <cell r="E2058">
            <v>526</v>
          </cell>
        </row>
        <row r="2059">
          <cell r="A2059"/>
          <cell r="B2059">
            <v>17</v>
          </cell>
          <cell r="C2059">
            <v>1093</v>
          </cell>
          <cell r="D2059">
            <v>554</v>
          </cell>
          <cell r="E2059">
            <v>539</v>
          </cell>
        </row>
        <row r="2060">
          <cell r="A2060" t="str">
            <v>Marinilla</v>
          </cell>
          <cell r="B2060">
            <v>18</v>
          </cell>
          <cell r="C2060">
            <v>1121</v>
          </cell>
          <cell r="D2060">
            <v>565</v>
          </cell>
          <cell r="E2060">
            <v>556</v>
          </cell>
        </row>
        <row r="2061">
          <cell r="A2061"/>
          <cell r="B2061">
            <v>19</v>
          </cell>
          <cell r="C2061">
            <v>1146</v>
          </cell>
          <cell r="D2061">
            <v>575</v>
          </cell>
          <cell r="E2061">
            <v>571</v>
          </cell>
        </row>
        <row r="2062">
          <cell r="A2062"/>
          <cell r="B2062">
            <v>20</v>
          </cell>
          <cell r="C2062">
            <v>1176</v>
          </cell>
          <cell r="D2062">
            <v>591</v>
          </cell>
          <cell r="E2062">
            <v>585</v>
          </cell>
        </row>
        <row r="2063">
          <cell r="A2063"/>
          <cell r="B2063">
            <v>21</v>
          </cell>
          <cell r="C2063">
            <v>1190</v>
          </cell>
          <cell r="D2063">
            <v>598</v>
          </cell>
          <cell r="E2063">
            <v>592</v>
          </cell>
        </row>
        <row r="2064">
          <cell r="A2064"/>
          <cell r="B2064">
            <v>22</v>
          </cell>
          <cell r="C2064">
            <v>1201</v>
          </cell>
          <cell r="D2064">
            <v>601</v>
          </cell>
          <cell r="E2064">
            <v>600</v>
          </cell>
        </row>
        <row r="2065">
          <cell r="A2065"/>
          <cell r="B2065">
            <v>23</v>
          </cell>
          <cell r="C2065">
            <v>1204</v>
          </cell>
          <cell r="D2065">
            <v>602</v>
          </cell>
          <cell r="E2065">
            <v>602</v>
          </cell>
        </row>
        <row r="2066">
          <cell r="A2066"/>
          <cell r="B2066">
            <v>24</v>
          </cell>
          <cell r="C2066">
            <v>1198</v>
          </cell>
          <cell r="D2066">
            <v>600</v>
          </cell>
          <cell r="E2066">
            <v>598</v>
          </cell>
        </row>
        <row r="2067">
          <cell r="A2067"/>
          <cell r="B2067">
            <v>25</v>
          </cell>
          <cell r="C2067">
            <v>1183</v>
          </cell>
          <cell r="D2067">
            <v>595</v>
          </cell>
          <cell r="E2067">
            <v>588</v>
          </cell>
        </row>
        <row r="2068">
          <cell r="A2068"/>
          <cell r="B2068">
            <v>26</v>
          </cell>
          <cell r="C2068">
            <v>1166</v>
          </cell>
          <cell r="D2068">
            <v>587</v>
          </cell>
          <cell r="E2068">
            <v>579</v>
          </cell>
        </row>
        <row r="2069">
          <cell r="A2069"/>
          <cell r="B2069">
            <v>27</v>
          </cell>
          <cell r="C2069">
            <v>1148</v>
          </cell>
          <cell r="D2069">
            <v>580</v>
          </cell>
          <cell r="E2069">
            <v>568</v>
          </cell>
        </row>
        <row r="2070">
          <cell r="A2070"/>
          <cell r="B2070">
            <v>28</v>
          </cell>
          <cell r="C2070">
            <v>1129</v>
          </cell>
          <cell r="D2070">
            <v>571</v>
          </cell>
          <cell r="E2070">
            <v>558</v>
          </cell>
        </row>
        <row r="2071">
          <cell r="A2071" t="str">
            <v>05467</v>
          </cell>
          <cell r="B2071" t="str">
            <v>Montebello</v>
          </cell>
          <cell r="C2071"/>
          <cell r="D2071"/>
          <cell r="E2071"/>
        </row>
        <row r="2072">
          <cell r="A2072" t="str">
            <v>Montebello</v>
          </cell>
          <cell r="B2072">
            <v>0</v>
          </cell>
          <cell r="C2072">
            <v>87</v>
          </cell>
          <cell r="D2072">
            <v>41</v>
          </cell>
          <cell r="E2072">
            <v>46</v>
          </cell>
          <cell r="F2072">
            <v>522</v>
          </cell>
          <cell r="G2072">
            <v>247</v>
          </cell>
          <cell r="H2072">
            <v>275</v>
          </cell>
          <cell r="I2072">
            <v>574</v>
          </cell>
          <cell r="J2072">
            <v>285</v>
          </cell>
          <cell r="K2072">
            <v>289</v>
          </cell>
          <cell r="L2072">
            <v>601</v>
          </cell>
          <cell r="M2072">
            <v>312</v>
          </cell>
          <cell r="N2072">
            <v>289</v>
          </cell>
          <cell r="O2072">
            <v>921</v>
          </cell>
          <cell r="P2072">
            <v>492</v>
          </cell>
          <cell r="Q2072">
            <v>429</v>
          </cell>
        </row>
        <row r="2073">
          <cell r="A2073"/>
          <cell r="B2073">
            <v>1</v>
          </cell>
          <cell r="C2073">
            <v>85</v>
          </cell>
          <cell r="D2073">
            <v>39</v>
          </cell>
          <cell r="E2073">
            <v>46</v>
          </cell>
          <cell r="F2073"/>
          <cell r="G2073"/>
          <cell r="H2073"/>
          <cell r="I2073"/>
          <cell r="J2073"/>
          <cell r="K2073"/>
          <cell r="L2073"/>
          <cell r="M2073"/>
          <cell r="N2073"/>
          <cell r="O2073"/>
          <cell r="P2073"/>
          <cell r="Q2073"/>
        </row>
        <row r="2074">
          <cell r="A2074"/>
          <cell r="B2074">
            <v>2</v>
          </cell>
          <cell r="C2074">
            <v>86</v>
          </cell>
          <cell r="D2074">
            <v>41</v>
          </cell>
          <cell r="E2074">
            <v>45</v>
          </cell>
          <cell r="F2074"/>
          <cell r="G2074"/>
          <cell r="H2074"/>
          <cell r="I2074"/>
          <cell r="J2074"/>
          <cell r="K2074"/>
          <cell r="L2074"/>
          <cell r="M2074"/>
          <cell r="N2074"/>
          <cell r="O2074"/>
          <cell r="P2074"/>
          <cell r="Q2074"/>
        </row>
        <row r="2075">
          <cell r="A2075"/>
          <cell r="B2075">
            <v>3</v>
          </cell>
          <cell r="C2075">
            <v>87</v>
          </cell>
          <cell r="D2075">
            <v>41</v>
          </cell>
          <cell r="E2075">
            <v>46</v>
          </cell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</row>
        <row r="2076">
          <cell r="A2076"/>
          <cell r="B2076">
            <v>4</v>
          </cell>
          <cell r="C2076">
            <v>88</v>
          </cell>
          <cell r="D2076">
            <v>42</v>
          </cell>
          <cell r="E2076">
            <v>46</v>
          </cell>
          <cell r="F2076"/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</row>
        <row r="2077">
          <cell r="A2077"/>
          <cell r="B2077">
            <v>5</v>
          </cell>
          <cell r="C2077">
            <v>89</v>
          </cell>
          <cell r="D2077">
            <v>43</v>
          </cell>
          <cell r="E2077">
            <v>46</v>
          </cell>
          <cell r="F2077"/>
          <cell r="G2077"/>
          <cell r="H2077"/>
          <cell r="I2077"/>
          <cell r="J2077"/>
          <cell r="K2077"/>
          <cell r="L2077"/>
          <cell r="M2077"/>
          <cell r="N2077"/>
          <cell r="O2077"/>
          <cell r="P2077"/>
          <cell r="Q2077"/>
        </row>
        <row r="2078">
          <cell r="A2078" t="str">
            <v>Montebello</v>
          </cell>
          <cell r="B2078">
            <v>6</v>
          </cell>
          <cell r="C2078">
            <v>92</v>
          </cell>
          <cell r="D2078">
            <v>44</v>
          </cell>
          <cell r="E2078">
            <v>48</v>
          </cell>
          <cell r="O2078"/>
          <cell r="P2078"/>
          <cell r="Q2078"/>
        </row>
        <row r="2079">
          <cell r="A2079"/>
          <cell r="B2079">
            <v>7</v>
          </cell>
          <cell r="C2079">
            <v>93</v>
          </cell>
          <cell r="D2079">
            <v>46</v>
          </cell>
          <cell r="E2079">
            <v>47</v>
          </cell>
          <cell r="O2079"/>
          <cell r="P2079"/>
          <cell r="Q2079"/>
        </row>
        <row r="2080">
          <cell r="A2080"/>
          <cell r="B2080">
            <v>8</v>
          </cell>
          <cell r="C2080">
            <v>95</v>
          </cell>
          <cell r="D2080">
            <v>47</v>
          </cell>
          <cell r="E2080">
            <v>48</v>
          </cell>
          <cell r="O2080"/>
          <cell r="P2080"/>
          <cell r="Q2080"/>
        </row>
        <row r="2081">
          <cell r="A2081"/>
          <cell r="B2081">
            <v>9</v>
          </cell>
          <cell r="C2081">
            <v>96</v>
          </cell>
          <cell r="D2081">
            <v>48</v>
          </cell>
          <cell r="E2081">
            <v>48</v>
          </cell>
          <cell r="O2081"/>
          <cell r="P2081"/>
          <cell r="Q2081"/>
        </row>
        <row r="2082">
          <cell r="A2082"/>
          <cell r="B2082">
            <v>10</v>
          </cell>
          <cell r="C2082">
            <v>100</v>
          </cell>
          <cell r="D2082">
            <v>50</v>
          </cell>
          <cell r="E2082">
            <v>50</v>
          </cell>
          <cell r="O2082"/>
          <cell r="P2082"/>
          <cell r="Q2082"/>
        </row>
        <row r="2083">
          <cell r="A2083"/>
          <cell r="B2083">
            <v>11</v>
          </cell>
          <cell r="C2083">
            <v>98</v>
          </cell>
          <cell r="D2083">
            <v>50</v>
          </cell>
          <cell r="E2083">
            <v>48</v>
          </cell>
        </row>
        <row r="2084">
          <cell r="A2084" t="str">
            <v>Montebello</v>
          </cell>
          <cell r="B2084">
            <v>12</v>
          </cell>
          <cell r="C2084">
            <v>101</v>
          </cell>
          <cell r="D2084">
            <v>51</v>
          </cell>
          <cell r="E2084">
            <v>50</v>
          </cell>
        </row>
        <row r="2085">
          <cell r="A2085"/>
          <cell r="B2085">
            <v>13</v>
          </cell>
          <cell r="C2085">
            <v>101</v>
          </cell>
          <cell r="D2085">
            <v>52</v>
          </cell>
          <cell r="E2085">
            <v>49</v>
          </cell>
        </row>
        <row r="2086">
          <cell r="A2086"/>
          <cell r="B2086">
            <v>14</v>
          </cell>
          <cell r="C2086">
            <v>102</v>
          </cell>
          <cell r="D2086">
            <v>53</v>
          </cell>
          <cell r="E2086">
            <v>49</v>
          </cell>
        </row>
        <row r="2087">
          <cell r="A2087"/>
          <cell r="B2087">
            <v>15</v>
          </cell>
          <cell r="C2087">
            <v>100</v>
          </cell>
          <cell r="D2087">
            <v>52</v>
          </cell>
          <cell r="E2087">
            <v>48</v>
          </cell>
        </row>
        <row r="2088">
          <cell r="A2088"/>
          <cell r="B2088">
            <v>16</v>
          </cell>
          <cell r="C2088">
            <v>100</v>
          </cell>
          <cell r="D2088">
            <v>53</v>
          </cell>
          <cell r="E2088">
            <v>47</v>
          </cell>
        </row>
        <row r="2089">
          <cell r="A2089"/>
          <cell r="B2089">
            <v>17</v>
          </cell>
          <cell r="C2089">
            <v>97</v>
          </cell>
          <cell r="D2089">
            <v>51</v>
          </cell>
          <cell r="E2089">
            <v>46</v>
          </cell>
        </row>
        <row r="2090">
          <cell r="A2090" t="str">
            <v>Montebello</v>
          </cell>
          <cell r="B2090">
            <v>18</v>
          </cell>
          <cell r="C2090">
            <v>96</v>
          </cell>
          <cell r="D2090">
            <v>52</v>
          </cell>
          <cell r="E2090">
            <v>44</v>
          </cell>
        </row>
        <row r="2091">
          <cell r="A2091"/>
          <cell r="B2091">
            <v>19</v>
          </cell>
          <cell r="C2091">
            <v>92</v>
          </cell>
          <cell r="D2091">
            <v>50</v>
          </cell>
          <cell r="E2091">
            <v>42</v>
          </cell>
        </row>
        <row r="2092">
          <cell r="A2092"/>
          <cell r="B2092">
            <v>20</v>
          </cell>
          <cell r="C2092">
            <v>89</v>
          </cell>
          <cell r="D2092">
            <v>48</v>
          </cell>
          <cell r="E2092">
            <v>41</v>
          </cell>
        </row>
        <row r="2093">
          <cell r="A2093"/>
          <cell r="B2093">
            <v>21</v>
          </cell>
          <cell r="C2093">
            <v>84</v>
          </cell>
          <cell r="D2093">
            <v>45</v>
          </cell>
          <cell r="E2093">
            <v>39</v>
          </cell>
        </row>
        <row r="2094">
          <cell r="A2094"/>
          <cell r="B2094">
            <v>22</v>
          </cell>
          <cell r="C2094">
            <v>83</v>
          </cell>
          <cell r="D2094">
            <v>45</v>
          </cell>
          <cell r="E2094">
            <v>38</v>
          </cell>
        </row>
        <row r="2095">
          <cell r="A2095"/>
          <cell r="B2095">
            <v>23</v>
          </cell>
          <cell r="C2095">
            <v>81</v>
          </cell>
          <cell r="D2095">
            <v>43</v>
          </cell>
          <cell r="E2095">
            <v>38</v>
          </cell>
        </row>
        <row r="2096">
          <cell r="A2096"/>
          <cell r="B2096">
            <v>24</v>
          </cell>
          <cell r="C2096">
            <v>80</v>
          </cell>
          <cell r="D2096">
            <v>44</v>
          </cell>
          <cell r="E2096">
            <v>36</v>
          </cell>
        </row>
        <row r="2097">
          <cell r="A2097"/>
          <cell r="B2097">
            <v>25</v>
          </cell>
          <cell r="C2097">
            <v>79</v>
          </cell>
          <cell r="D2097">
            <v>41</v>
          </cell>
          <cell r="E2097">
            <v>38</v>
          </cell>
        </row>
        <row r="2098">
          <cell r="A2098"/>
          <cell r="B2098">
            <v>26</v>
          </cell>
          <cell r="C2098">
            <v>79</v>
          </cell>
          <cell r="D2098">
            <v>43</v>
          </cell>
          <cell r="E2098">
            <v>36</v>
          </cell>
        </row>
        <row r="2099">
          <cell r="A2099"/>
          <cell r="B2099">
            <v>27</v>
          </cell>
          <cell r="C2099">
            <v>79</v>
          </cell>
          <cell r="D2099">
            <v>40</v>
          </cell>
          <cell r="E2099">
            <v>39</v>
          </cell>
        </row>
        <row r="2100">
          <cell r="A2100"/>
          <cell r="B2100">
            <v>28</v>
          </cell>
          <cell r="C2100">
            <v>79</v>
          </cell>
          <cell r="D2100">
            <v>41</v>
          </cell>
          <cell r="E2100">
            <v>38</v>
          </cell>
        </row>
        <row r="2101">
          <cell r="A2101" t="str">
            <v>05475</v>
          </cell>
          <cell r="B2101" t="str">
            <v>Murindó</v>
          </cell>
          <cell r="C2101"/>
          <cell r="D2101"/>
          <cell r="E2101"/>
        </row>
        <row r="2102">
          <cell r="A2102" t="str">
            <v>Murindó</v>
          </cell>
          <cell r="B2102">
            <v>0</v>
          </cell>
          <cell r="C2102">
            <v>192</v>
          </cell>
          <cell r="D2102">
            <v>100</v>
          </cell>
          <cell r="E2102">
            <v>92</v>
          </cell>
          <cell r="F2102">
            <v>1116</v>
          </cell>
          <cell r="G2102">
            <v>578</v>
          </cell>
          <cell r="H2102">
            <v>538</v>
          </cell>
          <cell r="I2102">
            <v>894</v>
          </cell>
          <cell r="J2102">
            <v>462</v>
          </cell>
          <cell r="K2102">
            <v>432</v>
          </cell>
          <cell r="L2102">
            <v>665</v>
          </cell>
          <cell r="M2102">
            <v>344</v>
          </cell>
          <cell r="N2102">
            <v>321</v>
          </cell>
          <cell r="O2102">
            <v>844</v>
          </cell>
          <cell r="P2102">
            <v>426</v>
          </cell>
          <cell r="Q2102">
            <v>418</v>
          </cell>
        </row>
        <row r="2103">
          <cell r="A2103"/>
          <cell r="B2103">
            <v>1</v>
          </cell>
          <cell r="C2103">
            <v>194</v>
          </cell>
          <cell r="D2103">
            <v>100</v>
          </cell>
          <cell r="E2103">
            <v>94</v>
          </cell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</row>
        <row r="2104">
          <cell r="A2104"/>
          <cell r="B2104">
            <v>2</v>
          </cell>
          <cell r="C2104">
            <v>189</v>
          </cell>
          <cell r="D2104">
            <v>98</v>
          </cell>
          <cell r="E2104">
            <v>91</v>
          </cell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</row>
        <row r="2105">
          <cell r="A2105"/>
          <cell r="B2105">
            <v>3</v>
          </cell>
          <cell r="C2105">
            <v>186</v>
          </cell>
          <cell r="D2105">
            <v>96</v>
          </cell>
          <cell r="E2105">
            <v>90</v>
          </cell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</row>
        <row r="2106">
          <cell r="A2106"/>
          <cell r="B2106">
            <v>4</v>
          </cell>
          <cell r="C2106">
            <v>181</v>
          </cell>
          <cell r="D2106">
            <v>94</v>
          </cell>
          <cell r="E2106">
            <v>87</v>
          </cell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</row>
        <row r="2107">
          <cell r="A2107"/>
          <cell r="B2107">
            <v>5</v>
          </cell>
          <cell r="C2107">
            <v>174</v>
          </cell>
          <cell r="D2107">
            <v>90</v>
          </cell>
          <cell r="E2107">
            <v>84</v>
          </cell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</row>
        <row r="2108">
          <cell r="A2108" t="str">
            <v>Murindó</v>
          </cell>
          <cell r="B2108">
            <v>6</v>
          </cell>
          <cell r="C2108">
            <v>166</v>
          </cell>
          <cell r="D2108">
            <v>85</v>
          </cell>
          <cell r="E2108">
            <v>81</v>
          </cell>
          <cell r="O2108"/>
          <cell r="P2108"/>
          <cell r="Q2108"/>
        </row>
        <row r="2109">
          <cell r="A2109"/>
          <cell r="B2109">
            <v>7</v>
          </cell>
          <cell r="C2109">
            <v>159</v>
          </cell>
          <cell r="D2109">
            <v>83</v>
          </cell>
          <cell r="E2109">
            <v>76</v>
          </cell>
          <cell r="O2109"/>
          <cell r="P2109"/>
          <cell r="Q2109"/>
        </row>
        <row r="2110">
          <cell r="A2110"/>
          <cell r="B2110">
            <v>8</v>
          </cell>
          <cell r="C2110">
            <v>153</v>
          </cell>
          <cell r="D2110">
            <v>79</v>
          </cell>
          <cell r="E2110">
            <v>74</v>
          </cell>
          <cell r="O2110"/>
          <cell r="P2110"/>
          <cell r="Q2110"/>
        </row>
        <row r="2111">
          <cell r="A2111"/>
          <cell r="B2111">
            <v>9</v>
          </cell>
          <cell r="C2111">
            <v>147</v>
          </cell>
          <cell r="D2111">
            <v>76</v>
          </cell>
          <cell r="E2111">
            <v>71</v>
          </cell>
          <cell r="O2111"/>
          <cell r="P2111"/>
          <cell r="Q2111"/>
        </row>
        <row r="2112">
          <cell r="A2112"/>
          <cell r="B2112">
            <v>10</v>
          </cell>
          <cell r="C2112">
            <v>137</v>
          </cell>
          <cell r="D2112">
            <v>71</v>
          </cell>
          <cell r="E2112">
            <v>66</v>
          </cell>
          <cell r="O2112"/>
          <cell r="P2112"/>
          <cell r="Q2112"/>
        </row>
        <row r="2113">
          <cell r="A2113"/>
          <cell r="B2113">
            <v>11</v>
          </cell>
          <cell r="C2113">
            <v>132</v>
          </cell>
          <cell r="D2113">
            <v>68</v>
          </cell>
          <cell r="E2113">
            <v>64</v>
          </cell>
        </row>
        <row r="2114">
          <cell r="A2114" t="str">
            <v>Murindó</v>
          </cell>
          <cell r="B2114">
            <v>12</v>
          </cell>
          <cell r="C2114">
            <v>126</v>
          </cell>
          <cell r="D2114">
            <v>65</v>
          </cell>
          <cell r="E2114">
            <v>61</v>
          </cell>
        </row>
        <row r="2115">
          <cell r="A2115"/>
          <cell r="B2115">
            <v>13</v>
          </cell>
          <cell r="C2115">
            <v>120</v>
          </cell>
          <cell r="D2115">
            <v>62</v>
          </cell>
          <cell r="E2115">
            <v>58</v>
          </cell>
        </row>
        <row r="2116">
          <cell r="A2116"/>
          <cell r="B2116">
            <v>14</v>
          </cell>
          <cell r="C2116">
            <v>113</v>
          </cell>
          <cell r="D2116">
            <v>59</v>
          </cell>
          <cell r="E2116">
            <v>54</v>
          </cell>
        </row>
        <row r="2117">
          <cell r="A2117"/>
          <cell r="B2117">
            <v>15</v>
          </cell>
          <cell r="C2117">
            <v>109</v>
          </cell>
          <cell r="D2117">
            <v>56</v>
          </cell>
          <cell r="E2117">
            <v>53</v>
          </cell>
        </row>
        <row r="2118">
          <cell r="A2118"/>
          <cell r="B2118">
            <v>16</v>
          </cell>
          <cell r="C2118">
            <v>101</v>
          </cell>
          <cell r="D2118">
            <v>52</v>
          </cell>
          <cell r="E2118">
            <v>49</v>
          </cell>
        </row>
        <row r="2119">
          <cell r="A2119"/>
          <cell r="B2119">
            <v>17</v>
          </cell>
          <cell r="C2119">
            <v>96</v>
          </cell>
          <cell r="D2119">
            <v>50</v>
          </cell>
          <cell r="E2119">
            <v>46</v>
          </cell>
        </row>
        <row r="2120">
          <cell r="A2120" t="str">
            <v>Murindó</v>
          </cell>
          <cell r="B2120">
            <v>18</v>
          </cell>
          <cell r="C2120">
            <v>91</v>
          </cell>
          <cell r="D2120">
            <v>47</v>
          </cell>
          <cell r="E2120">
            <v>44</v>
          </cell>
        </row>
        <row r="2121">
          <cell r="A2121"/>
          <cell r="B2121">
            <v>19</v>
          </cell>
          <cell r="C2121">
            <v>87</v>
          </cell>
          <cell r="D2121">
            <v>45</v>
          </cell>
          <cell r="E2121">
            <v>42</v>
          </cell>
        </row>
        <row r="2122">
          <cell r="A2122"/>
          <cell r="B2122">
            <v>20</v>
          </cell>
          <cell r="C2122">
            <v>86</v>
          </cell>
          <cell r="D2122">
            <v>45</v>
          </cell>
          <cell r="E2122">
            <v>41</v>
          </cell>
        </row>
        <row r="2123">
          <cell r="A2123"/>
          <cell r="B2123">
            <v>21</v>
          </cell>
          <cell r="C2123">
            <v>79</v>
          </cell>
          <cell r="D2123">
            <v>41</v>
          </cell>
          <cell r="E2123">
            <v>38</v>
          </cell>
        </row>
        <row r="2124">
          <cell r="A2124"/>
          <cell r="B2124">
            <v>22</v>
          </cell>
          <cell r="C2124">
            <v>77</v>
          </cell>
          <cell r="D2124">
            <v>40</v>
          </cell>
          <cell r="E2124">
            <v>37</v>
          </cell>
        </row>
        <row r="2125">
          <cell r="A2125"/>
          <cell r="B2125">
            <v>23</v>
          </cell>
          <cell r="C2125">
            <v>74</v>
          </cell>
          <cell r="D2125">
            <v>38</v>
          </cell>
          <cell r="E2125">
            <v>36</v>
          </cell>
        </row>
        <row r="2126">
          <cell r="A2126"/>
          <cell r="B2126">
            <v>24</v>
          </cell>
          <cell r="C2126">
            <v>74</v>
          </cell>
          <cell r="D2126">
            <v>37</v>
          </cell>
          <cell r="E2126">
            <v>37</v>
          </cell>
        </row>
        <row r="2127">
          <cell r="A2127"/>
          <cell r="B2127">
            <v>25</v>
          </cell>
          <cell r="C2127">
            <v>71</v>
          </cell>
          <cell r="D2127">
            <v>34</v>
          </cell>
          <cell r="E2127">
            <v>37</v>
          </cell>
        </row>
        <row r="2128">
          <cell r="A2128"/>
          <cell r="B2128">
            <v>26</v>
          </cell>
          <cell r="C2128">
            <v>69</v>
          </cell>
          <cell r="D2128">
            <v>34</v>
          </cell>
          <cell r="E2128">
            <v>35</v>
          </cell>
        </row>
        <row r="2129">
          <cell r="A2129"/>
          <cell r="B2129">
            <v>27</v>
          </cell>
          <cell r="C2129">
            <v>68</v>
          </cell>
          <cell r="D2129">
            <v>33</v>
          </cell>
          <cell r="E2129">
            <v>35</v>
          </cell>
        </row>
        <row r="2130">
          <cell r="A2130"/>
          <cell r="B2130">
            <v>28</v>
          </cell>
          <cell r="C2130">
            <v>68</v>
          </cell>
          <cell r="D2130">
            <v>32</v>
          </cell>
          <cell r="E2130">
            <v>36</v>
          </cell>
        </row>
        <row r="2131">
          <cell r="A2131" t="str">
            <v>05480</v>
          </cell>
          <cell r="B2131" t="str">
            <v>Mutatá</v>
          </cell>
          <cell r="C2131"/>
          <cell r="D2131"/>
          <cell r="E2131"/>
        </row>
        <row r="2132">
          <cell r="A2132" t="str">
            <v>Mutatá</v>
          </cell>
          <cell r="B2132">
            <v>0</v>
          </cell>
          <cell r="C2132">
            <v>377</v>
          </cell>
          <cell r="D2132">
            <v>188</v>
          </cell>
          <cell r="E2132">
            <v>189</v>
          </cell>
          <cell r="F2132">
            <v>2214</v>
          </cell>
          <cell r="G2132">
            <v>1106</v>
          </cell>
          <cell r="H2132">
            <v>1108</v>
          </cell>
          <cell r="I2132">
            <v>2017</v>
          </cell>
          <cell r="J2132">
            <v>1036</v>
          </cell>
          <cell r="K2132">
            <v>981</v>
          </cell>
          <cell r="L2132">
            <v>1778</v>
          </cell>
          <cell r="M2132">
            <v>930</v>
          </cell>
          <cell r="N2132">
            <v>848</v>
          </cell>
          <cell r="O2132">
            <v>2562</v>
          </cell>
          <cell r="P2132">
            <v>1282</v>
          </cell>
          <cell r="Q2132">
            <v>1280</v>
          </cell>
        </row>
        <row r="2133">
          <cell r="A2133"/>
          <cell r="B2133">
            <v>1</v>
          </cell>
          <cell r="C2133">
            <v>375</v>
          </cell>
          <cell r="D2133">
            <v>186</v>
          </cell>
          <cell r="E2133">
            <v>189</v>
          </cell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</row>
        <row r="2134">
          <cell r="A2134"/>
          <cell r="B2134">
            <v>2</v>
          </cell>
          <cell r="C2134">
            <v>373</v>
          </cell>
          <cell r="D2134">
            <v>186</v>
          </cell>
          <cell r="E2134">
            <v>187</v>
          </cell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</row>
        <row r="2135">
          <cell r="A2135"/>
          <cell r="B2135">
            <v>3</v>
          </cell>
          <cell r="C2135">
            <v>369</v>
          </cell>
          <cell r="D2135">
            <v>184</v>
          </cell>
          <cell r="E2135">
            <v>185</v>
          </cell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</row>
        <row r="2136">
          <cell r="A2136"/>
          <cell r="B2136">
            <v>4</v>
          </cell>
          <cell r="C2136">
            <v>363</v>
          </cell>
          <cell r="D2136">
            <v>182</v>
          </cell>
          <cell r="E2136">
            <v>181</v>
          </cell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</row>
        <row r="2137">
          <cell r="A2137"/>
          <cell r="B2137">
            <v>5</v>
          </cell>
          <cell r="C2137">
            <v>357</v>
          </cell>
          <cell r="D2137">
            <v>180</v>
          </cell>
          <cell r="E2137">
            <v>177</v>
          </cell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</row>
        <row r="2138">
          <cell r="A2138" t="str">
            <v>Mutatá</v>
          </cell>
          <cell r="B2138">
            <v>6</v>
          </cell>
          <cell r="C2138">
            <v>353</v>
          </cell>
          <cell r="D2138">
            <v>179</v>
          </cell>
          <cell r="E2138">
            <v>174</v>
          </cell>
          <cell r="O2138"/>
          <cell r="P2138"/>
          <cell r="Q2138"/>
        </row>
        <row r="2139">
          <cell r="A2139"/>
          <cell r="B2139">
            <v>7</v>
          </cell>
          <cell r="C2139">
            <v>346</v>
          </cell>
          <cell r="D2139">
            <v>176</v>
          </cell>
          <cell r="E2139">
            <v>170</v>
          </cell>
          <cell r="O2139"/>
          <cell r="P2139"/>
          <cell r="Q2139"/>
        </row>
        <row r="2140">
          <cell r="A2140"/>
          <cell r="B2140">
            <v>8</v>
          </cell>
          <cell r="C2140">
            <v>339</v>
          </cell>
          <cell r="D2140">
            <v>174</v>
          </cell>
          <cell r="E2140">
            <v>165</v>
          </cell>
          <cell r="O2140"/>
          <cell r="P2140"/>
          <cell r="Q2140"/>
        </row>
        <row r="2141">
          <cell r="A2141"/>
          <cell r="B2141">
            <v>9</v>
          </cell>
          <cell r="C2141">
            <v>333</v>
          </cell>
          <cell r="D2141">
            <v>171</v>
          </cell>
          <cell r="E2141">
            <v>162</v>
          </cell>
          <cell r="O2141"/>
          <cell r="P2141"/>
          <cell r="Q2141"/>
        </row>
        <row r="2142">
          <cell r="A2142"/>
          <cell r="B2142">
            <v>10</v>
          </cell>
          <cell r="C2142">
            <v>327</v>
          </cell>
          <cell r="D2142">
            <v>170</v>
          </cell>
          <cell r="E2142">
            <v>157</v>
          </cell>
          <cell r="O2142"/>
          <cell r="P2142"/>
          <cell r="Q2142"/>
        </row>
        <row r="2143">
          <cell r="A2143"/>
          <cell r="B2143">
            <v>11</v>
          </cell>
          <cell r="C2143">
            <v>319</v>
          </cell>
          <cell r="D2143">
            <v>166</v>
          </cell>
          <cell r="E2143">
            <v>153</v>
          </cell>
        </row>
        <row r="2144">
          <cell r="A2144" t="str">
            <v>Mutatá</v>
          </cell>
          <cell r="B2144">
            <v>12</v>
          </cell>
          <cell r="C2144">
            <v>315</v>
          </cell>
          <cell r="D2144">
            <v>164</v>
          </cell>
          <cell r="E2144">
            <v>151</v>
          </cell>
        </row>
        <row r="2145">
          <cell r="A2145"/>
          <cell r="B2145">
            <v>13</v>
          </cell>
          <cell r="C2145">
            <v>307</v>
          </cell>
          <cell r="D2145">
            <v>160</v>
          </cell>
          <cell r="E2145">
            <v>147</v>
          </cell>
        </row>
        <row r="2146">
          <cell r="A2146"/>
          <cell r="B2146">
            <v>14</v>
          </cell>
          <cell r="C2146">
            <v>301</v>
          </cell>
          <cell r="D2146">
            <v>158</v>
          </cell>
          <cell r="E2146">
            <v>143</v>
          </cell>
        </row>
        <row r="2147">
          <cell r="A2147"/>
          <cell r="B2147">
            <v>15</v>
          </cell>
          <cell r="C2147">
            <v>293</v>
          </cell>
          <cell r="D2147">
            <v>154</v>
          </cell>
          <cell r="E2147">
            <v>139</v>
          </cell>
        </row>
        <row r="2148">
          <cell r="A2148"/>
          <cell r="B2148">
            <v>16</v>
          </cell>
          <cell r="C2148">
            <v>285</v>
          </cell>
          <cell r="D2148">
            <v>149</v>
          </cell>
          <cell r="E2148">
            <v>136</v>
          </cell>
        </row>
        <row r="2149">
          <cell r="A2149"/>
          <cell r="B2149">
            <v>17</v>
          </cell>
          <cell r="C2149">
            <v>277</v>
          </cell>
          <cell r="D2149">
            <v>145</v>
          </cell>
          <cell r="E2149">
            <v>132</v>
          </cell>
        </row>
        <row r="2150">
          <cell r="A2150" t="str">
            <v>Mutatá</v>
          </cell>
          <cell r="B2150">
            <v>18</v>
          </cell>
          <cell r="C2150">
            <v>266</v>
          </cell>
          <cell r="D2150">
            <v>138</v>
          </cell>
          <cell r="E2150">
            <v>128</v>
          </cell>
        </row>
        <row r="2151">
          <cell r="A2151"/>
          <cell r="B2151">
            <v>19</v>
          </cell>
          <cell r="C2151">
            <v>258</v>
          </cell>
          <cell r="D2151">
            <v>134</v>
          </cell>
          <cell r="E2151">
            <v>124</v>
          </cell>
        </row>
        <row r="2152">
          <cell r="A2152"/>
          <cell r="B2152">
            <v>20</v>
          </cell>
          <cell r="C2152">
            <v>250</v>
          </cell>
          <cell r="D2152">
            <v>127</v>
          </cell>
          <cell r="E2152">
            <v>123</v>
          </cell>
        </row>
        <row r="2153">
          <cell r="A2153"/>
          <cell r="B2153">
            <v>21</v>
          </cell>
          <cell r="C2153">
            <v>241</v>
          </cell>
          <cell r="D2153">
            <v>122</v>
          </cell>
          <cell r="E2153">
            <v>119</v>
          </cell>
        </row>
        <row r="2154">
          <cell r="A2154"/>
          <cell r="B2154">
            <v>22</v>
          </cell>
          <cell r="C2154">
            <v>236</v>
          </cell>
          <cell r="D2154">
            <v>119</v>
          </cell>
          <cell r="E2154">
            <v>117</v>
          </cell>
        </row>
        <row r="2155">
          <cell r="A2155"/>
          <cell r="B2155">
            <v>23</v>
          </cell>
          <cell r="C2155">
            <v>230</v>
          </cell>
          <cell r="D2155">
            <v>115</v>
          </cell>
          <cell r="E2155">
            <v>115</v>
          </cell>
        </row>
        <row r="2156">
          <cell r="A2156"/>
          <cell r="B2156">
            <v>24</v>
          </cell>
          <cell r="C2156">
            <v>224</v>
          </cell>
          <cell r="D2156">
            <v>110</v>
          </cell>
          <cell r="E2156">
            <v>114</v>
          </cell>
        </row>
        <row r="2157">
          <cell r="A2157"/>
          <cell r="B2157">
            <v>25</v>
          </cell>
          <cell r="C2157">
            <v>218</v>
          </cell>
          <cell r="D2157">
            <v>107</v>
          </cell>
          <cell r="E2157">
            <v>111</v>
          </cell>
        </row>
        <row r="2158">
          <cell r="A2158"/>
          <cell r="B2158">
            <v>26</v>
          </cell>
          <cell r="C2158">
            <v>216</v>
          </cell>
          <cell r="D2158">
            <v>105</v>
          </cell>
          <cell r="E2158">
            <v>111</v>
          </cell>
        </row>
        <row r="2159">
          <cell r="A2159"/>
          <cell r="B2159">
            <v>27</v>
          </cell>
          <cell r="C2159">
            <v>212</v>
          </cell>
          <cell r="D2159">
            <v>103</v>
          </cell>
          <cell r="E2159">
            <v>109</v>
          </cell>
        </row>
        <row r="2160">
          <cell r="A2160"/>
          <cell r="B2160">
            <v>28</v>
          </cell>
          <cell r="C2160">
            <v>211</v>
          </cell>
          <cell r="D2160">
            <v>102</v>
          </cell>
          <cell r="E2160">
            <v>109</v>
          </cell>
        </row>
        <row r="2161">
          <cell r="A2161" t="str">
            <v>05483</v>
          </cell>
          <cell r="B2161" t="str">
            <v>Nariño</v>
          </cell>
          <cell r="C2161"/>
          <cell r="D2161"/>
          <cell r="E2161"/>
        </row>
        <row r="2162">
          <cell r="A2162" t="str">
            <v>Nariño</v>
          </cell>
          <cell r="B2162">
            <v>0</v>
          </cell>
          <cell r="C2162">
            <v>161</v>
          </cell>
          <cell r="D2162">
            <v>87</v>
          </cell>
          <cell r="E2162">
            <v>74</v>
          </cell>
          <cell r="F2162">
            <v>972</v>
          </cell>
          <cell r="G2162">
            <v>523</v>
          </cell>
          <cell r="H2162">
            <v>449</v>
          </cell>
          <cell r="I2162">
            <v>1086</v>
          </cell>
          <cell r="J2162">
            <v>583</v>
          </cell>
          <cell r="K2162">
            <v>503</v>
          </cell>
          <cell r="L2162">
            <v>1122</v>
          </cell>
          <cell r="M2162">
            <v>591</v>
          </cell>
          <cell r="N2162">
            <v>531</v>
          </cell>
          <cell r="O2162">
            <v>1493</v>
          </cell>
          <cell r="P2162">
            <v>737</v>
          </cell>
          <cell r="Q2162">
            <v>756</v>
          </cell>
        </row>
        <row r="2163">
          <cell r="A2163"/>
          <cell r="B2163">
            <v>1</v>
          </cell>
          <cell r="C2163">
            <v>159</v>
          </cell>
          <cell r="D2163">
            <v>85</v>
          </cell>
          <cell r="E2163">
            <v>74</v>
          </cell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</row>
        <row r="2164">
          <cell r="A2164"/>
          <cell r="B2164">
            <v>2</v>
          </cell>
          <cell r="C2164">
            <v>158</v>
          </cell>
          <cell r="D2164">
            <v>85</v>
          </cell>
          <cell r="E2164">
            <v>73</v>
          </cell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</row>
        <row r="2165">
          <cell r="A2165"/>
          <cell r="B2165">
            <v>3</v>
          </cell>
          <cell r="C2165">
            <v>162</v>
          </cell>
          <cell r="D2165">
            <v>87</v>
          </cell>
          <cell r="E2165">
            <v>75</v>
          </cell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</row>
        <row r="2166">
          <cell r="A2166"/>
          <cell r="B2166">
            <v>4</v>
          </cell>
          <cell r="C2166">
            <v>162</v>
          </cell>
          <cell r="D2166">
            <v>88</v>
          </cell>
          <cell r="E2166">
            <v>74</v>
          </cell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</row>
        <row r="2167">
          <cell r="A2167"/>
          <cell r="B2167">
            <v>5</v>
          </cell>
          <cell r="C2167">
            <v>170</v>
          </cell>
          <cell r="D2167">
            <v>91</v>
          </cell>
          <cell r="E2167">
            <v>79</v>
          </cell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</row>
        <row r="2168">
          <cell r="A2168" t="str">
            <v>Nariño</v>
          </cell>
          <cell r="B2168">
            <v>6</v>
          </cell>
          <cell r="C2168">
            <v>172</v>
          </cell>
          <cell r="D2168">
            <v>93</v>
          </cell>
          <cell r="E2168">
            <v>79</v>
          </cell>
          <cell r="O2168"/>
          <cell r="P2168"/>
          <cell r="Q2168"/>
        </row>
        <row r="2169">
          <cell r="A2169"/>
          <cell r="B2169">
            <v>7</v>
          </cell>
          <cell r="C2169">
            <v>175</v>
          </cell>
          <cell r="D2169">
            <v>94</v>
          </cell>
          <cell r="E2169">
            <v>81</v>
          </cell>
          <cell r="O2169"/>
          <cell r="P2169"/>
          <cell r="Q2169"/>
        </row>
        <row r="2170">
          <cell r="A2170"/>
          <cell r="B2170">
            <v>8</v>
          </cell>
          <cell r="C2170">
            <v>180</v>
          </cell>
          <cell r="D2170">
            <v>97</v>
          </cell>
          <cell r="E2170">
            <v>83</v>
          </cell>
          <cell r="O2170"/>
          <cell r="P2170"/>
          <cell r="Q2170"/>
        </row>
        <row r="2171">
          <cell r="A2171"/>
          <cell r="B2171">
            <v>9</v>
          </cell>
          <cell r="C2171">
            <v>185</v>
          </cell>
          <cell r="D2171">
            <v>99</v>
          </cell>
          <cell r="E2171">
            <v>86</v>
          </cell>
          <cell r="O2171"/>
          <cell r="P2171"/>
          <cell r="Q2171"/>
        </row>
        <row r="2172">
          <cell r="A2172"/>
          <cell r="B2172">
            <v>10</v>
          </cell>
          <cell r="C2172">
            <v>185</v>
          </cell>
          <cell r="D2172">
            <v>99</v>
          </cell>
          <cell r="E2172">
            <v>86</v>
          </cell>
          <cell r="O2172"/>
          <cell r="P2172"/>
          <cell r="Q2172"/>
        </row>
        <row r="2173">
          <cell r="A2173"/>
          <cell r="B2173">
            <v>11</v>
          </cell>
          <cell r="C2173">
            <v>189</v>
          </cell>
          <cell r="D2173">
            <v>101</v>
          </cell>
          <cell r="E2173">
            <v>88</v>
          </cell>
        </row>
        <row r="2174">
          <cell r="A2174" t="str">
            <v>Nariño</v>
          </cell>
          <cell r="B2174">
            <v>12</v>
          </cell>
          <cell r="C2174">
            <v>190</v>
          </cell>
          <cell r="D2174">
            <v>101</v>
          </cell>
          <cell r="E2174">
            <v>89</v>
          </cell>
        </row>
        <row r="2175">
          <cell r="A2175"/>
          <cell r="B2175">
            <v>13</v>
          </cell>
          <cell r="C2175">
            <v>188</v>
          </cell>
          <cell r="D2175">
            <v>100</v>
          </cell>
          <cell r="E2175">
            <v>88</v>
          </cell>
        </row>
        <row r="2176">
          <cell r="A2176"/>
          <cell r="B2176">
            <v>14</v>
          </cell>
          <cell r="C2176">
            <v>191</v>
          </cell>
          <cell r="D2176">
            <v>101</v>
          </cell>
          <cell r="E2176">
            <v>90</v>
          </cell>
        </row>
        <row r="2177">
          <cell r="A2177"/>
          <cell r="B2177">
            <v>15</v>
          </cell>
          <cell r="C2177">
            <v>189</v>
          </cell>
          <cell r="D2177">
            <v>100</v>
          </cell>
          <cell r="E2177">
            <v>89</v>
          </cell>
        </row>
        <row r="2178">
          <cell r="A2178"/>
          <cell r="B2178">
            <v>16</v>
          </cell>
          <cell r="C2178">
            <v>185</v>
          </cell>
          <cell r="D2178">
            <v>96</v>
          </cell>
          <cell r="E2178">
            <v>89</v>
          </cell>
        </row>
        <row r="2179">
          <cell r="A2179"/>
          <cell r="B2179">
            <v>17</v>
          </cell>
          <cell r="C2179">
            <v>179</v>
          </cell>
          <cell r="D2179">
            <v>93</v>
          </cell>
          <cell r="E2179">
            <v>86</v>
          </cell>
        </row>
        <row r="2180">
          <cell r="A2180" t="str">
            <v>Nariño</v>
          </cell>
          <cell r="B2180">
            <v>18</v>
          </cell>
          <cell r="C2180">
            <v>173</v>
          </cell>
          <cell r="D2180">
            <v>89</v>
          </cell>
          <cell r="E2180">
            <v>84</v>
          </cell>
        </row>
        <row r="2181">
          <cell r="A2181"/>
          <cell r="B2181">
            <v>19</v>
          </cell>
          <cell r="C2181">
            <v>161</v>
          </cell>
          <cell r="D2181">
            <v>81</v>
          </cell>
          <cell r="E2181">
            <v>80</v>
          </cell>
        </row>
        <row r="2182">
          <cell r="A2182"/>
          <cell r="B2182">
            <v>20</v>
          </cell>
          <cell r="C2182">
            <v>154</v>
          </cell>
          <cell r="D2182">
            <v>78</v>
          </cell>
          <cell r="E2182">
            <v>76</v>
          </cell>
        </row>
        <row r="2183">
          <cell r="A2183"/>
          <cell r="B2183">
            <v>21</v>
          </cell>
          <cell r="C2183">
            <v>145</v>
          </cell>
          <cell r="D2183">
            <v>72</v>
          </cell>
          <cell r="E2183">
            <v>73</v>
          </cell>
        </row>
        <row r="2184">
          <cell r="A2184"/>
          <cell r="B2184">
            <v>22</v>
          </cell>
          <cell r="C2184">
            <v>137</v>
          </cell>
          <cell r="D2184">
            <v>69</v>
          </cell>
          <cell r="E2184">
            <v>68</v>
          </cell>
        </row>
        <row r="2185">
          <cell r="A2185"/>
          <cell r="B2185">
            <v>23</v>
          </cell>
          <cell r="C2185">
            <v>128</v>
          </cell>
          <cell r="D2185">
            <v>62</v>
          </cell>
          <cell r="E2185">
            <v>66</v>
          </cell>
        </row>
        <row r="2186">
          <cell r="A2186"/>
          <cell r="B2186">
            <v>24</v>
          </cell>
          <cell r="C2186">
            <v>128</v>
          </cell>
          <cell r="D2186">
            <v>62</v>
          </cell>
          <cell r="E2186">
            <v>66</v>
          </cell>
        </row>
        <row r="2187">
          <cell r="A2187"/>
          <cell r="B2187">
            <v>25</v>
          </cell>
          <cell r="C2187">
            <v>120</v>
          </cell>
          <cell r="D2187">
            <v>58</v>
          </cell>
          <cell r="E2187">
            <v>62</v>
          </cell>
        </row>
        <row r="2188">
          <cell r="A2188"/>
          <cell r="B2188">
            <v>26</v>
          </cell>
          <cell r="C2188">
            <v>118</v>
          </cell>
          <cell r="D2188">
            <v>57</v>
          </cell>
          <cell r="E2188">
            <v>61</v>
          </cell>
        </row>
        <row r="2189">
          <cell r="A2189"/>
          <cell r="B2189">
            <v>27</v>
          </cell>
          <cell r="C2189">
            <v>115</v>
          </cell>
          <cell r="D2189">
            <v>54</v>
          </cell>
          <cell r="E2189">
            <v>61</v>
          </cell>
        </row>
        <row r="2190">
          <cell r="A2190"/>
          <cell r="B2190">
            <v>28</v>
          </cell>
          <cell r="C2190">
            <v>114</v>
          </cell>
          <cell r="D2190">
            <v>55</v>
          </cell>
          <cell r="E2190">
            <v>59</v>
          </cell>
        </row>
        <row r="2191">
          <cell r="A2191" t="str">
            <v>05490</v>
          </cell>
          <cell r="B2191" t="str">
            <v>Necoclí</v>
          </cell>
          <cell r="C2191"/>
          <cell r="D2191"/>
          <cell r="E2191"/>
        </row>
        <row r="2192">
          <cell r="A2192" t="str">
            <v>Necoclí</v>
          </cell>
          <cell r="B2192">
            <v>0</v>
          </cell>
          <cell r="C2192">
            <v>1033</v>
          </cell>
          <cell r="D2192">
            <v>525</v>
          </cell>
          <cell r="E2192">
            <v>508</v>
          </cell>
          <cell r="F2192">
            <v>6131</v>
          </cell>
          <cell r="G2192">
            <v>3114</v>
          </cell>
          <cell r="H2192">
            <v>3017</v>
          </cell>
          <cell r="I2192">
            <v>6077</v>
          </cell>
          <cell r="J2192">
            <v>3134</v>
          </cell>
          <cell r="K2192">
            <v>2943</v>
          </cell>
          <cell r="L2192">
            <v>5702</v>
          </cell>
          <cell r="M2192">
            <v>2941</v>
          </cell>
          <cell r="N2192">
            <v>2761</v>
          </cell>
          <cell r="O2192">
            <v>7574</v>
          </cell>
          <cell r="P2192">
            <v>3609</v>
          </cell>
          <cell r="Q2192">
            <v>3965</v>
          </cell>
        </row>
        <row r="2193">
          <cell r="A2193"/>
          <cell r="B2193">
            <v>1</v>
          </cell>
          <cell r="C2193">
            <v>1024</v>
          </cell>
          <cell r="D2193">
            <v>517</v>
          </cell>
          <cell r="E2193">
            <v>507</v>
          </cell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</row>
        <row r="2194">
          <cell r="A2194"/>
          <cell r="B2194">
            <v>2</v>
          </cell>
          <cell r="C2194">
            <v>1020</v>
          </cell>
          <cell r="D2194">
            <v>516</v>
          </cell>
          <cell r="E2194">
            <v>504</v>
          </cell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</row>
        <row r="2195">
          <cell r="A2195"/>
          <cell r="B2195">
            <v>3</v>
          </cell>
          <cell r="C2195">
            <v>1019</v>
          </cell>
          <cell r="D2195">
            <v>518</v>
          </cell>
          <cell r="E2195">
            <v>501</v>
          </cell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</row>
        <row r="2196">
          <cell r="A2196"/>
          <cell r="B2196">
            <v>4</v>
          </cell>
          <cell r="C2196">
            <v>1017</v>
          </cell>
          <cell r="D2196">
            <v>518</v>
          </cell>
          <cell r="E2196">
            <v>499</v>
          </cell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</row>
        <row r="2197">
          <cell r="A2197"/>
          <cell r="B2197">
            <v>5</v>
          </cell>
          <cell r="C2197">
            <v>1018</v>
          </cell>
          <cell r="D2197">
            <v>520</v>
          </cell>
          <cell r="E2197">
            <v>498</v>
          </cell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</row>
        <row r="2198">
          <cell r="A2198" t="str">
            <v>Necoclí</v>
          </cell>
          <cell r="B2198">
            <v>6</v>
          </cell>
          <cell r="C2198">
            <v>1017</v>
          </cell>
          <cell r="D2198">
            <v>522</v>
          </cell>
          <cell r="E2198">
            <v>495</v>
          </cell>
          <cell r="O2198"/>
          <cell r="P2198"/>
          <cell r="Q2198"/>
        </row>
        <row r="2199">
          <cell r="A2199"/>
          <cell r="B2199">
            <v>7</v>
          </cell>
          <cell r="C2199">
            <v>1018</v>
          </cell>
          <cell r="D2199">
            <v>523</v>
          </cell>
          <cell r="E2199">
            <v>495</v>
          </cell>
          <cell r="O2199"/>
          <cell r="P2199"/>
          <cell r="Q2199"/>
        </row>
        <row r="2200">
          <cell r="A2200"/>
          <cell r="B2200">
            <v>8</v>
          </cell>
          <cell r="C2200">
            <v>1017</v>
          </cell>
          <cell r="D2200">
            <v>524</v>
          </cell>
          <cell r="E2200">
            <v>493</v>
          </cell>
          <cell r="O2200"/>
          <cell r="P2200"/>
          <cell r="Q2200"/>
        </row>
        <row r="2201">
          <cell r="A2201"/>
          <cell r="B2201">
            <v>9</v>
          </cell>
          <cell r="C2201">
            <v>1012</v>
          </cell>
          <cell r="D2201">
            <v>523</v>
          </cell>
          <cell r="E2201">
            <v>489</v>
          </cell>
          <cell r="O2201"/>
          <cell r="P2201"/>
          <cell r="Q2201"/>
        </row>
        <row r="2202">
          <cell r="A2202"/>
          <cell r="B2202">
            <v>10</v>
          </cell>
          <cell r="C2202">
            <v>1011</v>
          </cell>
          <cell r="D2202">
            <v>523</v>
          </cell>
          <cell r="E2202">
            <v>488</v>
          </cell>
          <cell r="O2202"/>
          <cell r="P2202"/>
          <cell r="Q2202"/>
        </row>
        <row r="2203">
          <cell r="A2203"/>
          <cell r="B2203">
            <v>11</v>
          </cell>
          <cell r="C2203">
            <v>1002</v>
          </cell>
          <cell r="D2203">
            <v>519</v>
          </cell>
          <cell r="E2203">
            <v>483</v>
          </cell>
        </row>
        <row r="2204">
          <cell r="A2204" t="str">
            <v>Necoclí</v>
          </cell>
          <cell r="B2204">
            <v>12</v>
          </cell>
          <cell r="C2204">
            <v>994</v>
          </cell>
          <cell r="D2204">
            <v>515</v>
          </cell>
          <cell r="E2204">
            <v>479</v>
          </cell>
        </row>
        <row r="2205">
          <cell r="A2205"/>
          <cell r="B2205">
            <v>13</v>
          </cell>
          <cell r="C2205">
            <v>982</v>
          </cell>
          <cell r="D2205">
            <v>508</v>
          </cell>
          <cell r="E2205">
            <v>474</v>
          </cell>
        </row>
        <row r="2206">
          <cell r="A2206"/>
          <cell r="B2206">
            <v>14</v>
          </cell>
          <cell r="C2206">
            <v>968</v>
          </cell>
          <cell r="D2206">
            <v>501</v>
          </cell>
          <cell r="E2206">
            <v>467</v>
          </cell>
        </row>
        <row r="2207">
          <cell r="A2207"/>
          <cell r="B2207">
            <v>15</v>
          </cell>
          <cell r="C2207">
            <v>947</v>
          </cell>
          <cell r="D2207">
            <v>489</v>
          </cell>
          <cell r="E2207">
            <v>458</v>
          </cell>
        </row>
        <row r="2208">
          <cell r="A2208"/>
          <cell r="B2208">
            <v>16</v>
          </cell>
          <cell r="C2208">
            <v>922</v>
          </cell>
          <cell r="D2208">
            <v>474</v>
          </cell>
          <cell r="E2208">
            <v>448</v>
          </cell>
        </row>
        <row r="2209">
          <cell r="A2209"/>
          <cell r="B2209">
            <v>17</v>
          </cell>
          <cell r="C2209">
            <v>889</v>
          </cell>
          <cell r="D2209">
            <v>454</v>
          </cell>
          <cell r="E2209">
            <v>435</v>
          </cell>
        </row>
        <row r="2210">
          <cell r="A2210" t="str">
            <v>Necoclí</v>
          </cell>
          <cell r="B2210">
            <v>18</v>
          </cell>
          <cell r="C2210">
            <v>845</v>
          </cell>
          <cell r="D2210">
            <v>428</v>
          </cell>
          <cell r="E2210">
            <v>417</v>
          </cell>
        </row>
        <row r="2211">
          <cell r="A2211"/>
          <cell r="B2211">
            <v>19</v>
          </cell>
          <cell r="C2211">
            <v>799</v>
          </cell>
          <cell r="D2211">
            <v>399</v>
          </cell>
          <cell r="E2211">
            <v>400</v>
          </cell>
        </row>
        <row r="2212">
          <cell r="A2212"/>
          <cell r="B2212">
            <v>20</v>
          </cell>
          <cell r="C2212">
            <v>759</v>
          </cell>
          <cell r="D2212">
            <v>376</v>
          </cell>
          <cell r="E2212">
            <v>383</v>
          </cell>
        </row>
        <row r="2213">
          <cell r="A2213"/>
          <cell r="B2213">
            <v>21</v>
          </cell>
          <cell r="C2213">
            <v>722</v>
          </cell>
          <cell r="D2213">
            <v>352</v>
          </cell>
          <cell r="E2213">
            <v>370</v>
          </cell>
        </row>
        <row r="2214">
          <cell r="A2214"/>
          <cell r="B2214">
            <v>22</v>
          </cell>
          <cell r="C2214">
            <v>684</v>
          </cell>
          <cell r="D2214">
            <v>329</v>
          </cell>
          <cell r="E2214">
            <v>355</v>
          </cell>
        </row>
        <row r="2215">
          <cell r="A2215"/>
          <cell r="B2215">
            <v>23</v>
          </cell>
          <cell r="C2215">
            <v>657</v>
          </cell>
          <cell r="D2215">
            <v>311</v>
          </cell>
          <cell r="E2215">
            <v>346</v>
          </cell>
        </row>
        <row r="2216">
          <cell r="A2216"/>
          <cell r="B2216">
            <v>24</v>
          </cell>
          <cell r="C2216">
            <v>640</v>
          </cell>
          <cell r="D2216">
            <v>299</v>
          </cell>
          <cell r="E2216">
            <v>341</v>
          </cell>
        </row>
        <row r="2217">
          <cell r="A2217"/>
          <cell r="B2217">
            <v>25</v>
          </cell>
          <cell r="C2217">
            <v>629</v>
          </cell>
          <cell r="D2217">
            <v>289</v>
          </cell>
          <cell r="E2217">
            <v>340</v>
          </cell>
        </row>
        <row r="2218">
          <cell r="A2218"/>
          <cell r="B2218">
            <v>26</v>
          </cell>
          <cell r="C2218">
            <v>619</v>
          </cell>
          <cell r="D2218">
            <v>280</v>
          </cell>
          <cell r="E2218">
            <v>339</v>
          </cell>
        </row>
        <row r="2219">
          <cell r="A2219"/>
          <cell r="B2219">
            <v>27</v>
          </cell>
          <cell r="C2219">
            <v>611</v>
          </cell>
          <cell r="D2219">
            <v>274</v>
          </cell>
          <cell r="E2219">
            <v>337</v>
          </cell>
        </row>
        <row r="2220">
          <cell r="A2220"/>
          <cell r="B2220">
            <v>28</v>
          </cell>
          <cell r="C2220">
            <v>609</v>
          </cell>
          <cell r="D2220">
            <v>272</v>
          </cell>
          <cell r="E2220">
            <v>337</v>
          </cell>
        </row>
        <row r="2221">
          <cell r="A2221" t="str">
            <v>05495</v>
          </cell>
          <cell r="B2221" t="str">
            <v>Nechí</v>
          </cell>
          <cell r="C2221"/>
          <cell r="D2221"/>
          <cell r="E2221"/>
        </row>
        <row r="2222">
          <cell r="A2222" t="str">
            <v>Nechí</v>
          </cell>
          <cell r="B2222">
            <v>0</v>
          </cell>
          <cell r="C2222">
            <v>659</v>
          </cell>
          <cell r="D2222">
            <v>334</v>
          </cell>
          <cell r="E2222">
            <v>325</v>
          </cell>
          <cell r="F2222">
            <v>3926</v>
          </cell>
          <cell r="G2222">
            <v>1985</v>
          </cell>
          <cell r="H2222">
            <v>1941</v>
          </cell>
          <cell r="I2222">
            <v>3741</v>
          </cell>
          <cell r="J2222">
            <v>1890</v>
          </cell>
          <cell r="K2222">
            <v>1851</v>
          </cell>
          <cell r="L2222">
            <v>3363</v>
          </cell>
          <cell r="M2222">
            <v>1717</v>
          </cell>
          <cell r="N2222">
            <v>1646</v>
          </cell>
          <cell r="O2222">
            <v>4574</v>
          </cell>
          <cell r="P2222">
            <v>2297</v>
          </cell>
          <cell r="Q2222">
            <v>2277</v>
          </cell>
        </row>
        <row r="2223">
          <cell r="A2223"/>
          <cell r="B2223">
            <v>1</v>
          </cell>
          <cell r="C2223">
            <v>661</v>
          </cell>
          <cell r="D2223">
            <v>334</v>
          </cell>
          <cell r="E2223">
            <v>327</v>
          </cell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</row>
        <row r="2224">
          <cell r="A2224"/>
          <cell r="B2224">
            <v>2</v>
          </cell>
          <cell r="C2224">
            <v>656</v>
          </cell>
          <cell r="D2224">
            <v>332</v>
          </cell>
          <cell r="E2224">
            <v>324</v>
          </cell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</row>
        <row r="2225">
          <cell r="A2225"/>
          <cell r="B2225">
            <v>3</v>
          </cell>
          <cell r="C2225">
            <v>654</v>
          </cell>
          <cell r="D2225">
            <v>330</v>
          </cell>
          <cell r="E2225">
            <v>324</v>
          </cell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</row>
        <row r="2226">
          <cell r="A2226"/>
          <cell r="B2226">
            <v>4</v>
          </cell>
          <cell r="C2226">
            <v>651</v>
          </cell>
          <cell r="D2226">
            <v>329</v>
          </cell>
          <cell r="E2226">
            <v>322</v>
          </cell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</row>
        <row r="2227">
          <cell r="A2227"/>
          <cell r="B2227">
            <v>5</v>
          </cell>
          <cell r="C2227">
            <v>645</v>
          </cell>
          <cell r="D2227">
            <v>326</v>
          </cell>
          <cell r="E2227">
            <v>319</v>
          </cell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</row>
        <row r="2228">
          <cell r="A2228" t="str">
            <v>Nechí</v>
          </cell>
          <cell r="B2228">
            <v>6</v>
          </cell>
          <cell r="C2228">
            <v>641</v>
          </cell>
          <cell r="D2228">
            <v>324</v>
          </cell>
          <cell r="E2228">
            <v>317</v>
          </cell>
          <cell r="O2228"/>
          <cell r="P2228"/>
          <cell r="Q2228"/>
        </row>
        <row r="2229">
          <cell r="A2229"/>
          <cell r="B2229">
            <v>7</v>
          </cell>
          <cell r="C2229">
            <v>634</v>
          </cell>
          <cell r="D2229">
            <v>320</v>
          </cell>
          <cell r="E2229">
            <v>314</v>
          </cell>
          <cell r="O2229"/>
          <cell r="P2229"/>
          <cell r="Q2229"/>
        </row>
        <row r="2230">
          <cell r="A2230"/>
          <cell r="B2230">
            <v>8</v>
          </cell>
          <cell r="C2230">
            <v>627</v>
          </cell>
          <cell r="D2230">
            <v>316</v>
          </cell>
          <cell r="E2230">
            <v>311</v>
          </cell>
          <cell r="O2230"/>
          <cell r="P2230"/>
          <cell r="Q2230"/>
        </row>
        <row r="2231">
          <cell r="A2231"/>
          <cell r="B2231">
            <v>9</v>
          </cell>
          <cell r="C2231">
            <v>621</v>
          </cell>
          <cell r="D2231">
            <v>314</v>
          </cell>
          <cell r="E2231">
            <v>307</v>
          </cell>
          <cell r="O2231"/>
          <cell r="P2231"/>
          <cell r="Q2231"/>
        </row>
        <row r="2232">
          <cell r="A2232"/>
          <cell r="B2232">
            <v>10</v>
          </cell>
          <cell r="C2232">
            <v>615</v>
          </cell>
          <cell r="D2232">
            <v>311</v>
          </cell>
          <cell r="E2232">
            <v>304</v>
          </cell>
          <cell r="O2232"/>
          <cell r="P2232"/>
          <cell r="Q2232"/>
        </row>
        <row r="2233">
          <cell r="A2233"/>
          <cell r="B2233">
            <v>11</v>
          </cell>
          <cell r="C2233">
            <v>603</v>
          </cell>
          <cell r="D2233">
            <v>305</v>
          </cell>
          <cell r="E2233">
            <v>298</v>
          </cell>
        </row>
        <row r="2234">
          <cell r="A2234" t="str">
            <v>Nechí</v>
          </cell>
          <cell r="B2234">
            <v>12</v>
          </cell>
          <cell r="C2234">
            <v>596</v>
          </cell>
          <cell r="D2234">
            <v>302</v>
          </cell>
          <cell r="E2234">
            <v>294</v>
          </cell>
        </row>
        <row r="2235">
          <cell r="A2235"/>
          <cell r="B2235">
            <v>13</v>
          </cell>
          <cell r="C2235">
            <v>584</v>
          </cell>
          <cell r="D2235">
            <v>297</v>
          </cell>
          <cell r="E2235">
            <v>287</v>
          </cell>
        </row>
        <row r="2236">
          <cell r="A2236"/>
          <cell r="B2236">
            <v>14</v>
          </cell>
          <cell r="C2236">
            <v>571</v>
          </cell>
          <cell r="D2236">
            <v>291</v>
          </cell>
          <cell r="E2236">
            <v>280</v>
          </cell>
        </row>
        <row r="2237">
          <cell r="A2237"/>
          <cell r="B2237">
            <v>15</v>
          </cell>
          <cell r="C2237">
            <v>556</v>
          </cell>
          <cell r="D2237">
            <v>284</v>
          </cell>
          <cell r="E2237">
            <v>272</v>
          </cell>
        </row>
        <row r="2238">
          <cell r="A2238"/>
          <cell r="B2238">
            <v>16</v>
          </cell>
          <cell r="C2238">
            <v>538</v>
          </cell>
          <cell r="D2238">
            <v>276</v>
          </cell>
          <cell r="E2238">
            <v>262</v>
          </cell>
        </row>
        <row r="2239">
          <cell r="A2239"/>
          <cell r="B2239">
            <v>17</v>
          </cell>
          <cell r="C2239">
            <v>518</v>
          </cell>
          <cell r="D2239">
            <v>267</v>
          </cell>
          <cell r="E2239">
            <v>251</v>
          </cell>
        </row>
        <row r="2240">
          <cell r="A2240" t="str">
            <v>Nechí</v>
          </cell>
          <cell r="B2240">
            <v>18</v>
          </cell>
          <cell r="C2240">
            <v>491</v>
          </cell>
          <cell r="D2240">
            <v>255</v>
          </cell>
          <cell r="E2240">
            <v>236</v>
          </cell>
        </row>
        <row r="2241">
          <cell r="A2241"/>
          <cell r="B2241">
            <v>19</v>
          </cell>
          <cell r="C2241">
            <v>467</v>
          </cell>
          <cell r="D2241">
            <v>241</v>
          </cell>
          <cell r="E2241">
            <v>226</v>
          </cell>
        </row>
        <row r="2242">
          <cell r="A2242"/>
          <cell r="B2242">
            <v>20</v>
          </cell>
          <cell r="C2242">
            <v>444</v>
          </cell>
          <cell r="D2242">
            <v>229</v>
          </cell>
          <cell r="E2242">
            <v>215</v>
          </cell>
        </row>
        <row r="2243">
          <cell r="A2243"/>
          <cell r="B2243">
            <v>21</v>
          </cell>
          <cell r="C2243">
            <v>426</v>
          </cell>
          <cell r="D2243">
            <v>219</v>
          </cell>
          <cell r="E2243">
            <v>207</v>
          </cell>
        </row>
        <row r="2244">
          <cell r="A2244"/>
          <cell r="B2244">
            <v>22</v>
          </cell>
          <cell r="C2244">
            <v>411</v>
          </cell>
          <cell r="D2244">
            <v>209</v>
          </cell>
          <cell r="E2244">
            <v>202</v>
          </cell>
        </row>
        <row r="2245">
          <cell r="A2245"/>
          <cell r="B2245">
            <v>23</v>
          </cell>
          <cell r="C2245">
            <v>399</v>
          </cell>
          <cell r="D2245">
            <v>201</v>
          </cell>
          <cell r="E2245">
            <v>198</v>
          </cell>
        </row>
        <row r="2246">
          <cell r="A2246"/>
          <cell r="B2246">
            <v>24</v>
          </cell>
          <cell r="C2246">
            <v>393</v>
          </cell>
          <cell r="D2246">
            <v>195</v>
          </cell>
          <cell r="E2246">
            <v>198</v>
          </cell>
        </row>
        <row r="2247">
          <cell r="A2247"/>
          <cell r="B2247">
            <v>25</v>
          </cell>
          <cell r="C2247">
            <v>390</v>
          </cell>
          <cell r="D2247">
            <v>192</v>
          </cell>
          <cell r="E2247">
            <v>198</v>
          </cell>
        </row>
        <row r="2248">
          <cell r="A2248"/>
          <cell r="B2248">
            <v>26</v>
          </cell>
          <cell r="C2248">
            <v>387</v>
          </cell>
          <cell r="D2248">
            <v>188</v>
          </cell>
          <cell r="E2248">
            <v>199</v>
          </cell>
        </row>
        <row r="2249">
          <cell r="A2249"/>
          <cell r="B2249">
            <v>27</v>
          </cell>
          <cell r="C2249">
            <v>383</v>
          </cell>
          <cell r="D2249">
            <v>185</v>
          </cell>
          <cell r="E2249">
            <v>198</v>
          </cell>
        </row>
        <row r="2250">
          <cell r="A2250"/>
          <cell r="B2250">
            <v>28</v>
          </cell>
          <cell r="C2250">
            <v>383</v>
          </cell>
          <cell r="D2250">
            <v>183</v>
          </cell>
          <cell r="E2250">
            <v>200</v>
          </cell>
        </row>
        <row r="2251">
          <cell r="A2251" t="str">
            <v>05501</v>
          </cell>
          <cell r="B2251" t="str">
            <v>Olaya</v>
          </cell>
          <cell r="C2251"/>
          <cell r="D2251"/>
          <cell r="E2251"/>
        </row>
        <row r="2252">
          <cell r="A2252" t="str">
            <v>Olaya</v>
          </cell>
          <cell r="B2252">
            <v>0</v>
          </cell>
          <cell r="C2252">
            <v>49</v>
          </cell>
          <cell r="D2252">
            <v>26</v>
          </cell>
          <cell r="E2252">
            <v>23</v>
          </cell>
          <cell r="F2252">
            <v>298</v>
          </cell>
          <cell r="G2252">
            <v>155</v>
          </cell>
          <cell r="H2252">
            <v>143</v>
          </cell>
          <cell r="I2252">
            <v>307</v>
          </cell>
          <cell r="J2252">
            <v>156</v>
          </cell>
          <cell r="K2252">
            <v>151</v>
          </cell>
          <cell r="L2252">
            <v>302</v>
          </cell>
          <cell r="M2252">
            <v>154</v>
          </cell>
          <cell r="N2252">
            <v>148</v>
          </cell>
          <cell r="O2252">
            <v>459</v>
          </cell>
          <cell r="P2252">
            <v>234</v>
          </cell>
          <cell r="Q2252">
            <v>225</v>
          </cell>
        </row>
        <row r="2253">
          <cell r="A2253"/>
          <cell r="B2253">
            <v>1</v>
          </cell>
          <cell r="C2253">
            <v>51</v>
          </cell>
          <cell r="D2253">
            <v>26</v>
          </cell>
          <cell r="E2253">
            <v>25</v>
          </cell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</row>
        <row r="2254">
          <cell r="A2254"/>
          <cell r="B2254">
            <v>2</v>
          </cell>
          <cell r="C2254">
            <v>48</v>
          </cell>
          <cell r="D2254">
            <v>25</v>
          </cell>
          <cell r="E2254">
            <v>23</v>
          </cell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</row>
        <row r="2255">
          <cell r="A2255"/>
          <cell r="B2255">
            <v>3</v>
          </cell>
          <cell r="C2255">
            <v>50</v>
          </cell>
          <cell r="D2255">
            <v>26</v>
          </cell>
          <cell r="E2255">
            <v>24</v>
          </cell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</row>
        <row r="2256">
          <cell r="A2256"/>
          <cell r="B2256">
            <v>4</v>
          </cell>
          <cell r="C2256">
            <v>50</v>
          </cell>
          <cell r="D2256">
            <v>26</v>
          </cell>
          <cell r="E2256">
            <v>24</v>
          </cell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</row>
        <row r="2257">
          <cell r="A2257"/>
          <cell r="B2257">
            <v>5</v>
          </cell>
          <cell r="C2257">
            <v>50</v>
          </cell>
          <cell r="D2257">
            <v>26</v>
          </cell>
          <cell r="E2257">
            <v>24</v>
          </cell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</row>
        <row r="2258">
          <cell r="A2258" t="str">
            <v>Olaya</v>
          </cell>
          <cell r="B2258">
            <v>6</v>
          </cell>
          <cell r="C2258">
            <v>49</v>
          </cell>
          <cell r="D2258">
            <v>25</v>
          </cell>
          <cell r="E2258">
            <v>24</v>
          </cell>
          <cell r="O2258"/>
          <cell r="P2258"/>
          <cell r="Q2258"/>
        </row>
        <row r="2259">
          <cell r="A2259"/>
          <cell r="B2259">
            <v>7</v>
          </cell>
          <cell r="C2259">
            <v>52</v>
          </cell>
          <cell r="D2259">
            <v>26</v>
          </cell>
          <cell r="E2259">
            <v>26</v>
          </cell>
          <cell r="O2259"/>
          <cell r="P2259"/>
          <cell r="Q2259"/>
        </row>
        <row r="2260">
          <cell r="A2260"/>
          <cell r="B2260">
            <v>8</v>
          </cell>
          <cell r="C2260">
            <v>50</v>
          </cell>
          <cell r="D2260">
            <v>26</v>
          </cell>
          <cell r="E2260">
            <v>24</v>
          </cell>
          <cell r="O2260"/>
          <cell r="P2260"/>
          <cell r="Q2260"/>
        </row>
        <row r="2261">
          <cell r="A2261"/>
          <cell r="B2261">
            <v>9</v>
          </cell>
          <cell r="C2261">
            <v>53</v>
          </cell>
          <cell r="D2261">
            <v>27</v>
          </cell>
          <cell r="E2261">
            <v>26</v>
          </cell>
          <cell r="O2261"/>
          <cell r="P2261"/>
          <cell r="Q2261"/>
        </row>
        <row r="2262">
          <cell r="A2262"/>
          <cell r="B2262">
            <v>10</v>
          </cell>
          <cell r="C2262">
            <v>51</v>
          </cell>
          <cell r="D2262">
            <v>26</v>
          </cell>
          <cell r="E2262">
            <v>25</v>
          </cell>
          <cell r="O2262"/>
          <cell r="P2262"/>
          <cell r="Q2262"/>
        </row>
        <row r="2263">
          <cell r="A2263"/>
          <cell r="B2263">
            <v>11</v>
          </cell>
          <cell r="C2263">
            <v>52</v>
          </cell>
          <cell r="D2263">
            <v>26</v>
          </cell>
          <cell r="E2263">
            <v>26</v>
          </cell>
        </row>
        <row r="2264">
          <cell r="A2264" t="str">
            <v>Olaya</v>
          </cell>
          <cell r="B2264">
            <v>12</v>
          </cell>
          <cell r="C2264">
            <v>52</v>
          </cell>
          <cell r="D2264">
            <v>27</v>
          </cell>
          <cell r="E2264">
            <v>25</v>
          </cell>
        </row>
        <row r="2265">
          <cell r="A2265"/>
          <cell r="B2265">
            <v>13</v>
          </cell>
          <cell r="C2265">
            <v>51</v>
          </cell>
          <cell r="D2265">
            <v>26</v>
          </cell>
          <cell r="E2265">
            <v>25</v>
          </cell>
        </row>
        <row r="2266">
          <cell r="A2266"/>
          <cell r="B2266">
            <v>14</v>
          </cell>
          <cell r="C2266">
            <v>52</v>
          </cell>
          <cell r="D2266">
            <v>26</v>
          </cell>
          <cell r="E2266">
            <v>26</v>
          </cell>
        </row>
        <row r="2267">
          <cell r="A2267"/>
          <cell r="B2267">
            <v>15</v>
          </cell>
          <cell r="C2267">
            <v>50</v>
          </cell>
          <cell r="D2267">
            <v>26</v>
          </cell>
          <cell r="E2267">
            <v>24</v>
          </cell>
        </row>
        <row r="2268">
          <cell r="A2268"/>
          <cell r="B2268">
            <v>16</v>
          </cell>
          <cell r="C2268">
            <v>50</v>
          </cell>
          <cell r="D2268">
            <v>25</v>
          </cell>
          <cell r="E2268">
            <v>25</v>
          </cell>
        </row>
        <row r="2269">
          <cell r="A2269"/>
          <cell r="B2269">
            <v>17</v>
          </cell>
          <cell r="C2269">
            <v>47</v>
          </cell>
          <cell r="D2269">
            <v>24</v>
          </cell>
          <cell r="E2269">
            <v>23</v>
          </cell>
        </row>
        <row r="2270">
          <cell r="A2270" t="str">
            <v>Olaya</v>
          </cell>
          <cell r="B2270">
            <v>18</v>
          </cell>
          <cell r="C2270">
            <v>46</v>
          </cell>
          <cell r="D2270">
            <v>24</v>
          </cell>
          <cell r="E2270">
            <v>22</v>
          </cell>
        </row>
        <row r="2271">
          <cell r="A2271"/>
          <cell r="B2271">
            <v>19</v>
          </cell>
          <cell r="C2271">
            <v>46</v>
          </cell>
          <cell r="D2271">
            <v>23</v>
          </cell>
          <cell r="E2271">
            <v>23</v>
          </cell>
        </row>
        <row r="2272">
          <cell r="A2272"/>
          <cell r="B2272">
            <v>20</v>
          </cell>
          <cell r="C2272">
            <v>47</v>
          </cell>
          <cell r="D2272">
            <v>24</v>
          </cell>
          <cell r="E2272">
            <v>23</v>
          </cell>
        </row>
        <row r="2273">
          <cell r="A2273"/>
          <cell r="B2273">
            <v>21</v>
          </cell>
          <cell r="C2273">
            <v>44</v>
          </cell>
          <cell r="D2273">
            <v>23</v>
          </cell>
          <cell r="E2273">
            <v>21</v>
          </cell>
        </row>
        <row r="2274">
          <cell r="A2274"/>
          <cell r="B2274">
            <v>22</v>
          </cell>
          <cell r="C2274">
            <v>43</v>
          </cell>
          <cell r="D2274">
            <v>22</v>
          </cell>
          <cell r="E2274">
            <v>21</v>
          </cell>
        </row>
        <row r="2275">
          <cell r="A2275"/>
          <cell r="B2275">
            <v>23</v>
          </cell>
          <cell r="C2275">
            <v>41</v>
          </cell>
          <cell r="D2275">
            <v>22</v>
          </cell>
          <cell r="E2275">
            <v>19</v>
          </cell>
        </row>
        <row r="2276">
          <cell r="A2276"/>
          <cell r="B2276">
            <v>24</v>
          </cell>
          <cell r="C2276">
            <v>41</v>
          </cell>
          <cell r="D2276">
            <v>20</v>
          </cell>
          <cell r="E2276">
            <v>21</v>
          </cell>
        </row>
        <row r="2277">
          <cell r="A2277"/>
          <cell r="B2277">
            <v>25</v>
          </cell>
          <cell r="C2277">
            <v>38</v>
          </cell>
          <cell r="D2277">
            <v>19</v>
          </cell>
          <cell r="E2277">
            <v>19</v>
          </cell>
        </row>
        <row r="2278">
          <cell r="A2278"/>
          <cell r="B2278">
            <v>26</v>
          </cell>
          <cell r="C2278">
            <v>39</v>
          </cell>
          <cell r="D2278">
            <v>20</v>
          </cell>
          <cell r="E2278">
            <v>19</v>
          </cell>
        </row>
        <row r="2279">
          <cell r="A2279"/>
          <cell r="B2279">
            <v>27</v>
          </cell>
          <cell r="C2279">
            <v>39</v>
          </cell>
          <cell r="D2279">
            <v>20</v>
          </cell>
          <cell r="E2279">
            <v>19</v>
          </cell>
        </row>
        <row r="2280">
          <cell r="A2280"/>
          <cell r="B2280">
            <v>28</v>
          </cell>
          <cell r="C2280">
            <v>35</v>
          </cell>
          <cell r="D2280">
            <v>17</v>
          </cell>
          <cell r="E2280">
            <v>18</v>
          </cell>
        </row>
        <row r="2281">
          <cell r="A2281" t="str">
            <v>05541</v>
          </cell>
          <cell r="B2281" t="str">
            <v>Peñol</v>
          </cell>
          <cell r="C2281"/>
          <cell r="D2281"/>
          <cell r="E2281"/>
        </row>
        <row r="2282">
          <cell r="A2282" t="str">
            <v>Peñol</v>
          </cell>
          <cell r="B2282">
            <v>0</v>
          </cell>
          <cell r="C2282">
            <v>329</v>
          </cell>
          <cell r="D2282">
            <v>162</v>
          </cell>
          <cell r="E2282">
            <v>167</v>
          </cell>
          <cell r="F2282">
            <v>1964</v>
          </cell>
          <cell r="G2282">
            <v>970</v>
          </cell>
          <cell r="H2282">
            <v>994</v>
          </cell>
          <cell r="I2282">
            <v>1913</v>
          </cell>
          <cell r="J2282">
            <v>958</v>
          </cell>
          <cell r="K2282">
            <v>955</v>
          </cell>
          <cell r="L2282">
            <v>1911</v>
          </cell>
          <cell r="M2282">
            <v>973</v>
          </cell>
          <cell r="N2282">
            <v>938</v>
          </cell>
          <cell r="O2282">
            <v>3628</v>
          </cell>
          <cell r="P2282">
            <v>1799</v>
          </cell>
          <cell r="Q2282">
            <v>1829</v>
          </cell>
        </row>
        <row r="2283">
          <cell r="A2283"/>
          <cell r="B2283">
            <v>1</v>
          </cell>
          <cell r="C2283">
            <v>330</v>
          </cell>
          <cell r="D2283">
            <v>163</v>
          </cell>
          <cell r="E2283">
            <v>167</v>
          </cell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</row>
        <row r="2284">
          <cell r="A2284"/>
          <cell r="B2284">
            <v>2</v>
          </cell>
          <cell r="C2284">
            <v>326</v>
          </cell>
          <cell r="D2284">
            <v>161</v>
          </cell>
          <cell r="E2284">
            <v>165</v>
          </cell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</row>
        <row r="2285">
          <cell r="A2285"/>
          <cell r="B2285">
            <v>3</v>
          </cell>
          <cell r="C2285">
            <v>328</v>
          </cell>
          <cell r="D2285">
            <v>162</v>
          </cell>
          <cell r="E2285">
            <v>166</v>
          </cell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</row>
        <row r="2286">
          <cell r="A2286"/>
          <cell r="B2286">
            <v>4</v>
          </cell>
          <cell r="C2286">
            <v>326</v>
          </cell>
          <cell r="D2286">
            <v>161</v>
          </cell>
          <cell r="E2286">
            <v>165</v>
          </cell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</row>
        <row r="2287">
          <cell r="A2287"/>
          <cell r="B2287">
            <v>5</v>
          </cell>
          <cell r="C2287">
            <v>325</v>
          </cell>
          <cell r="D2287">
            <v>161</v>
          </cell>
          <cell r="E2287">
            <v>164</v>
          </cell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</row>
        <row r="2288">
          <cell r="A2288" t="str">
            <v>Peñol</v>
          </cell>
          <cell r="B2288">
            <v>6</v>
          </cell>
          <cell r="C2288">
            <v>323</v>
          </cell>
          <cell r="D2288">
            <v>161</v>
          </cell>
          <cell r="E2288">
            <v>162</v>
          </cell>
          <cell r="O2288"/>
          <cell r="P2288"/>
          <cell r="Q2288"/>
        </row>
        <row r="2289">
          <cell r="A2289"/>
          <cell r="B2289">
            <v>7</v>
          </cell>
          <cell r="C2289">
            <v>319</v>
          </cell>
          <cell r="D2289">
            <v>159</v>
          </cell>
          <cell r="E2289">
            <v>160</v>
          </cell>
          <cell r="O2289"/>
          <cell r="P2289"/>
          <cell r="Q2289"/>
        </row>
        <row r="2290">
          <cell r="A2290"/>
          <cell r="B2290">
            <v>8</v>
          </cell>
          <cell r="C2290">
            <v>319</v>
          </cell>
          <cell r="D2290">
            <v>159</v>
          </cell>
          <cell r="E2290">
            <v>160</v>
          </cell>
          <cell r="O2290"/>
          <cell r="P2290"/>
          <cell r="Q2290"/>
        </row>
        <row r="2291">
          <cell r="A2291"/>
          <cell r="B2291">
            <v>9</v>
          </cell>
          <cell r="C2291">
            <v>319</v>
          </cell>
          <cell r="D2291">
            <v>160</v>
          </cell>
          <cell r="E2291">
            <v>159</v>
          </cell>
          <cell r="O2291"/>
          <cell r="P2291"/>
          <cell r="Q2291"/>
        </row>
        <row r="2292">
          <cell r="A2292"/>
          <cell r="B2292">
            <v>10</v>
          </cell>
          <cell r="C2292">
            <v>317</v>
          </cell>
          <cell r="D2292">
            <v>159</v>
          </cell>
          <cell r="E2292">
            <v>158</v>
          </cell>
          <cell r="O2292"/>
          <cell r="P2292"/>
          <cell r="Q2292"/>
        </row>
        <row r="2293">
          <cell r="A2293"/>
          <cell r="B2293">
            <v>11</v>
          </cell>
          <cell r="C2293">
            <v>316</v>
          </cell>
          <cell r="D2293">
            <v>160</v>
          </cell>
          <cell r="E2293">
            <v>156</v>
          </cell>
        </row>
        <row r="2294">
          <cell r="A2294" t="str">
            <v>Peñol</v>
          </cell>
          <cell r="B2294">
            <v>12</v>
          </cell>
          <cell r="C2294">
            <v>316</v>
          </cell>
          <cell r="D2294">
            <v>160</v>
          </cell>
          <cell r="E2294">
            <v>156</v>
          </cell>
        </row>
        <row r="2295">
          <cell r="A2295"/>
          <cell r="B2295">
            <v>13</v>
          </cell>
          <cell r="C2295">
            <v>316</v>
          </cell>
          <cell r="D2295">
            <v>160</v>
          </cell>
          <cell r="E2295">
            <v>156</v>
          </cell>
        </row>
        <row r="2296">
          <cell r="A2296"/>
          <cell r="B2296">
            <v>14</v>
          </cell>
          <cell r="C2296">
            <v>316</v>
          </cell>
          <cell r="D2296">
            <v>161</v>
          </cell>
          <cell r="E2296">
            <v>155</v>
          </cell>
        </row>
        <row r="2297">
          <cell r="A2297"/>
          <cell r="B2297">
            <v>15</v>
          </cell>
          <cell r="C2297">
            <v>320</v>
          </cell>
          <cell r="D2297">
            <v>163</v>
          </cell>
          <cell r="E2297">
            <v>157</v>
          </cell>
        </row>
        <row r="2298">
          <cell r="A2298"/>
          <cell r="B2298">
            <v>16</v>
          </cell>
          <cell r="C2298">
            <v>321</v>
          </cell>
          <cell r="D2298">
            <v>164</v>
          </cell>
          <cell r="E2298">
            <v>157</v>
          </cell>
        </row>
        <row r="2299">
          <cell r="A2299"/>
          <cell r="B2299">
            <v>17</v>
          </cell>
          <cell r="C2299">
            <v>322</v>
          </cell>
          <cell r="D2299">
            <v>165</v>
          </cell>
          <cell r="E2299">
            <v>157</v>
          </cell>
        </row>
        <row r="2300">
          <cell r="A2300" t="str">
            <v>Peñol</v>
          </cell>
          <cell r="B2300">
            <v>18</v>
          </cell>
          <cell r="C2300">
            <v>326</v>
          </cell>
          <cell r="D2300">
            <v>167</v>
          </cell>
          <cell r="E2300">
            <v>159</v>
          </cell>
        </row>
        <row r="2301">
          <cell r="A2301"/>
          <cell r="B2301">
            <v>19</v>
          </cell>
          <cell r="C2301">
            <v>329</v>
          </cell>
          <cell r="D2301">
            <v>167</v>
          </cell>
          <cell r="E2301">
            <v>162</v>
          </cell>
        </row>
        <row r="2302">
          <cell r="A2302"/>
          <cell r="B2302">
            <v>20</v>
          </cell>
          <cell r="C2302">
            <v>332</v>
          </cell>
          <cell r="D2302">
            <v>169</v>
          </cell>
          <cell r="E2302">
            <v>163</v>
          </cell>
        </row>
        <row r="2303">
          <cell r="A2303"/>
          <cell r="B2303">
            <v>21</v>
          </cell>
          <cell r="C2303">
            <v>335</v>
          </cell>
          <cell r="D2303">
            <v>168</v>
          </cell>
          <cell r="E2303">
            <v>167</v>
          </cell>
        </row>
        <row r="2304">
          <cell r="A2304"/>
          <cell r="B2304">
            <v>22</v>
          </cell>
          <cell r="C2304">
            <v>337</v>
          </cell>
          <cell r="D2304">
            <v>169</v>
          </cell>
          <cell r="E2304">
            <v>168</v>
          </cell>
        </row>
        <row r="2305">
          <cell r="A2305"/>
          <cell r="B2305">
            <v>23</v>
          </cell>
          <cell r="C2305">
            <v>336</v>
          </cell>
          <cell r="D2305">
            <v>164</v>
          </cell>
          <cell r="E2305">
            <v>172</v>
          </cell>
        </row>
        <row r="2306">
          <cell r="A2306"/>
          <cell r="B2306">
            <v>24</v>
          </cell>
          <cell r="C2306">
            <v>335</v>
          </cell>
          <cell r="D2306">
            <v>164</v>
          </cell>
          <cell r="E2306">
            <v>171</v>
          </cell>
        </row>
        <row r="2307">
          <cell r="A2307"/>
          <cell r="B2307">
            <v>25</v>
          </cell>
          <cell r="C2307">
            <v>328</v>
          </cell>
          <cell r="D2307">
            <v>160</v>
          </cell>
          <cell r="E2307">
            <v>168</v>
          </cell>
        </row>
        <row r="2308">
          <cell r="A2308"/>
          <cell r="B2308">
            <v>26</v>
          </cell>
          <cell r="C2308">
            <v>326</v>
          </cell>
          <cell r="D2308">
            <v>159</v>
          </cell>
          <cell r="E2308">
            <v>167</v>
          </cell>
        </row>
        <row r="2309">
          <cell r="A2309"/>
          <cell r="B2309">
            <v>27</v>
          </cell>
          <cell r="C2309">
            <v>325</v>
          </cell>
          <cell r="D2309">
            <v>158</v>
          </cell>
          <cell r="E2309">
            <v>167</v>
          </cell>
        </row>
        <row r="2310">
          <cell r="A2310"/>
          <cell r="B2310">
            <v>28</v>
          </cell>
          <cell r="C2310">
            <v>319</v>
          </cell>
          <cell r="D2310">
            <v>154</v>
          </cell>
          <cell r="E2310">
            <v>165</v>
          </cell>
        </row>
        <row r="2311">
          <cell r="A2311" t="str">
            <v>05543</v>
          </cell>
          <cell r="B2311" t="str">
            <v>Peque</v>
          </cell>
          <cell r="C2311"/>
          <cell r="D2311"/>
          <cell r="E2311"/>
        </row>
        <row r="2312">
          <cell r="A2312" t="str">
            <v>Peque</v>
          </cell>
          <cell r="B2312">
            <v>0</v>
          </cell>
          <cell r="C2312">
            <v>175</v>
          </cell>
          <cell r="D2312">
            <v>92</v>
          </cell>
          <cell r="E2312">
            <v>83</v>
          </cell>
          <cell r="F2312">
            <v>1033</v>
          </cell>
          <cell r="G2312">
            <v>543</v>
          </cell>
          <cell r="H2312">
            <v>490</v>
          </cell>
          <cell r="I2312">
            <v>971</v>
          </cell>
          <cell r="J2312">
            <v>521</v>
          </cell>
          <cell r="K2312">
            <v>450</v>
          </cell>
          <cell r="L2312">
            <v>938</v>
          </cell>
          <cell r="M2312">
            <v>513</v>
          </cell>
          <cell r="N2312">
            <v>425</v>
          </cell>
          <cell r="O2312">
            <v>1455</v>
          </cell>
          <cell r="P2312">
            <v>790</v>
          </cell>
          <cell r="Q2312">
            <v>665</v>
          </cell>
        </row>
        <row r="2313">
          <cell r="A2313"/>
          <cell r="B2313">
            <v>1</v>
          </cell>
          <cell r="C2313">
            <v>175</v>
          </cell>
          <cell r="D2313">
            <v>91</v>
          </cell>
          <cell r="E2313">
            <v>84</v>
          </cell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</row>
        <row r="2314">
          <cell r="A2314"/>
          <cell r="B2314">
            <v>2</v>
          </cell>
          <cell r="C2314">
            <v>173</v>
          </cell>
          <cell r="D2314">
            <v>91</v>
          </cell>
          <cell r="E2314">
            <v>82</v>
          </cell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</row>
        <row r="2315">
          <cell r="A2315"/>
          <cell r="B2315">
            <v>3</v>
          </cell>
          <cell r="C2315">
            <v>173</v>
          </cell>
          <cell r="D2315">
            <v>91</v>
          </cell>
          <cell r="E2315">
            <v>82</v>
          </cell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</row>
        <row r="2316">
          <cell r="A2316"/>
          <cell r="B2316">
            <v>4</v>
          </cell>
          <cell r="C2316">
            <v>169</v>
          </cell>
          <cell r="D2316">
            <v>89</v>
          </cell>
          <cell r="E2316">
            <v>80</v>
          </cell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</row>
        <row r="2317">
          <cell r="A2317"/>
          <cell r="B2317">
            <v>5</v>
          </cell>
          <cell r="C2317">
            <v>168</v>
          </cell>
          <cell r="D2317">
            <v>89</v>
          </cell>
          <cell r="E2317">
            <v>79</v>
          </cell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</row>
        <row r="2318">
          <cell r="A2318" t="str">
            <v>Peque</v>
          </cell>
          <cell r="B2318">
            <v>6</v>
          </cell>
          <cell r="C2318">
            <v>165</v>
          </cell>
          <cell r="D2318">
            <v>87</v>
          </cell>
          <cell r="E2318">
            <v>78</v>
          </cell>
          <cell r="O2318"/>
          <cell r="P2318"/>
          <cell r="Q2318"/>
        </row>
        <row r="2319">
          <cell r="A2319"/>
          <cell r="B2319">
            <v>7</v>
          </cell>
          <cell r="C2319">
            <v>165</v>
          </cell>
          <cell r="D2319">
            <v>89</v>
          </cell>
          <cell r="E2319">
            <v>76</v>
          </cell>
          <cell r="O2319"/>
          <cell r="P2319"/>
          <cell r="Q2319"/>
        </row>
        <row r="2320">
          <cell r="A2320"/>
          <cell r="B2320">
            <v>8</v>
          </cell>
          <cell r="C2320">
            <v>162</v>
          </cell>
          <cell r="D2320">
            <v>86</v>
          </cell>
          <cell r="E2320">
            <v>76</v>
          </cell>
          <cell r="O2320"/>
          <cell r="P2320"/>
          <cell r="Q2320"/>
        </row>
        <row r="2321">
          <cell r="A2321"/>
          <cell r="B2321">
            <v>9</v>
          </cell>
          <cell r="C2321">
            <v>162</v>
          </cell>
          <cell r="D2321">
            <v>87</v>
          </cell>
          <cell r="E2321">
            <v>75</v>
          </cell>
          <cell r="O2321"/>
          <cell r="P2321"/>
          <cell r="Q2321"/>
        </row>
        <row r="2322">
          <cell r="A2322"/>
          <cell r="B2322">
            <v>10</v>
          </cell>
          <cell r="C2322">
            <v>159</v>
          </cell>
          <cell r="D2322">
            <v>87</v>
          </cell>
          <cell r="E2322">
            <v>72</v>
          </cell>
          <cell r="O2322"/>
          <cell r="P2322"/>
          <cell r="Q2322"/>
        </row>
        <row r="2323">
          <cell r="A2323"/>
          <cell r="B2323">
            <v>11</v>
          </cell>
          <cell r="C2323">
            <v>158</v>
          </cell>
          <cell r="D2323">
            <v>85</v>
          </cell>
          <cell r="E2323">
            <v>73</v>
          </cell>
        </row>
        <row r="2324">
          <cell r="A2324" t="str">
            <v>Peque</v>
          </cell>
          <cell r="B2324">
            <v>12</v>
          </cell>
          <cell r="C2324">
            <v>159</v>
          </cell>
          <cell r="D2324">
            <v>87</v>
          </cell>
          <cell r="E2324">
            <v>72</v>
          </cell>
        </row>
        <row r="2325">
          <cell r="A2325"/>
          <cell r="B2325">
            <v>13</v>
          </cell>
          <cell r="C2325">
            <v>157</v>
          </cell>
          <cell r="D2325">
            <v>85</v>
          </cell>
          <cell r="E2325">
            <v>72</v>
          </cell>
        </row>
        <row r="2326">
          <cell r="A2326"/>
          <cell r="B2326">
            <v>14</v>
          </cell>
          <cell r="C2326">
            <v>156</v>
          </cell>
          <cell r="D2326">
            <v>85</v>
          </cell>
          <cell r="E2326">
            <v>71</v>
          </cell>
        </row>
        <row r="2327">
          <cell r="A2327"/>
          <cell r="B2327">
            <v>15</v>
          </cell>
          <cell r="C2327">
            <v>156</v>
          </cell>
          <cell r="D2327">
            <v>86</v>
          </cell>
          <cell r="E2327">
            <v>70</v>
          </cell>
        </row>
        <row r="2328">
          <cell r="A2328"/>
          <cell r="B2328">
            <v>16</v>
          </cell>
          <cell r="C2328">
            <v>157</v>
          </cell>
          <cell r="D2328">
            <v>86</v>
          </cell>
          <cell r="E2328">
            <v>71</v>
          </cell>
        </row>
        <row r="2329">
          <cell r="A2329"/>
          <cell r="B2329">
            <v>17</v>
          </cell>
          <cell r="C2329">
            <v>153</v>
          </cell>
          <cell r="D2329">
            <v>84</v>
          </cell>
          <cell r="E2329">
            <v>69</v>
          </cell>
        </row>
        <row r="2330">
          <cell r="A2330" t="str">
            <v>Peque</v>
          </cell>
          <cell r="B2330">
            <v>18</v>
          </cell>
          <cell r="C2330">
            <v>155</v>
          </cell>
          <cell r="D2330">
            <v>85</v>
          </cell>
          <cell r="E2330">
            <v>70</v>
          </cell>
        </row>
        <row r="2331">
          <cell r="A2331"/>
          <cell r="B2331">
            <v>19</v>
          </cell>
          <cell r="C2331">
            <v>151</v>
          </cell>
          <cell r="D2331">
            <v>83</v>
          </cell>
          <cell r="E2331">
            <v>68</v>
          </cell>
        </row>
        <row r="2332">
          <cell r="A2332"/>
          <cell r="B2332">
            <v>20</v>
          </cell>
          <cell r="C2332">
            <v>145</v>
          </cell>
          <cell r="D2332">
            <v>79</v>
          </cell>
          <cell r="E2332">
            <v>66</v>
          </cell>
        </row>
        <row r="2333">
          <cell r="A2333"/>
          <cell r="B2333">
            <v>21</v>
          </cell>
          <cell r="C2333">
            <v>143</v>
          </cell>
          <cell r="D2333">
            <v>79</v>
          </cell>
          <cell r="E2333">
            <v>64</v>
          </cell>
        </row>
        <row r="2334">
          <cell r="A2334"/>
          <cell r="B2334">
            <v>22</v>
          </cell>
          <cell r="C2334">
            <v>136</v>
          </cell>
          <cell r="D2334">
            <v>75</v>
          </cell>
          <cell r="E2334">
            <v>61</v>
          </cell>
        </row>
        <row r="2335">
          <cell r="A2335"/>
          <cell r="B2335">
            <v>23</v>
          </cell>
          <cell r="C2335">
            <v>132</v>
          </cell>
          <cell r="D2335">
            <v>73</v>
          </cell>
          <cell r="E2335">
            <v>59</v>
          </cell>
        </row>
        <row r="2336">
          <cell r="A2336"/>
          <cell r="B2336">
            <v>24</v>
          </cell>
          <cell r="C2336">
            <v>123</v>
          </cell>
          <cell r="D2336">
            <v>67</v>
          </cell>
          <cell r="E2336">
            <v>56</v>
          </cell>
        </row>
        <row r="2337">
          <cell r="A2337"/>
          <cell r="B2337">
            <v>25</v>
          </cell>
          <cell r="C2337">
            <v>125</v>
          </cell>
          <cell r="D2337">
            <v>67</v>
          </cell>
          <cell r="E2337">
            <v>58</v>
          </cell>
        </row>
        <row r="2338">
          <cell r="A2338"/>
          <cell r="B2338">
            <v>26</v>
          </cell>
          <cell r="C2338">
            <v>117</v>
          </cell>
          <cell r="D2338">
            <v>62</v>
          </cell>
          <cell r="E2338">
            <v>55</v>
          </cell>
        </row>
        <row r="2339">
          <cell r="A2339"/>
          <cell r="B2339">
            <v>27</v>
          </cell>
          <cell r="C2339">
            <v>113</v>
          </cell>
          <cell r="D2339">
            <v>60</v>
          </cell>
          <cell r="E2339">
            <v>53</v>
          </cell>
        </row>
        <row r="2340">
          <cell r="A2340"/>
          <cell r="B2340">
            <v>28</v>
          </cell>
          <cell r="C2340">
            <v>115</v>
          </cell>
          <cell r="D2340">
            <v>60</v>
          </cell>
          <cell r="E2340">
            <v>55</v>
          </cell>
        </row>
        <row r="2341">
          <cell r="A2341" t="str">
            <v>05576</v>
          </cell>
          <cell r="B2341" t="str">
            <v>Pueblorrico</v>
          </cell>
          <cell r="C2341"/>
          <cell r="D2341"/>
          <cell r="E2341"/>
        </row>
        <row r="2342">
          <cell r="A2342" t="str">
            <v>Pueblorrico</v>
          </cell>
          <cell r="B2342">
            <v>0</v>
          </cell>
          <cell r="C2342">
            <v>128</v>
          </cell>
          <cell r="D2342">
            <v>64</v>
          </cell>
          <cell r="E2342">
            <v>64</v>
          </cell>
          <cell r="F2342">
            <v>773</v>
          </cell>
          <cell r="G2342">
            <v>387</v>
          </cell>
          <cell r="H2342">
            <v>386</v>
          </cell>
          <cell r="I2342">
            <v>853</v>
          </cell>
          <cell r="J2342">
            <v>431</v>
          </cell>
          <cell r="K2342">
            <v>422</v>
          </cell>
          <cell r="L2342">
            <v>894</v>
          </cell>
          <cell r="M2342">
            <v>457</v>
          </cell>
          <cell r="N2342">
            <v>437</v>
          </cell>
          <cell r="O2342">
            <v>1354</v>
          </cell>
          <cell r="P2342">
            <v>693</v>
          </cell>
          <cell r="Q2342">
            <v>661</v>
          </cell>
        </row>
        <row r="2343">
          <cell r="A2343"/>
          <cell r="B2343">
            <v>1</v>
          </cell>
          <cell r="C2343">
            <v>127</v>
          </cell>
          <cell r="D2343">
            <v>64</v>
          </cell>
          <cell r="E2343">
            <v>63</v>
          </cell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</row>
        <row r="2344">
          <cell r="A2344"/>
          <cell r="B2344">
            <v>2</v>
          </cell>
          <cell r="C2344">
            <v>127</v>
          </cell>
          <cell r="D2344">
            <v>63</v>
          </cell>
          <cell r="E2344">
            <v>64</v>
          </cell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</row>
        <row r="2345">
          <cell r="A2345"/>
          <cell r="B2345">
            <v>3</v>
          </cell>
          <cell r="C2345">
            <v>130</v>
          </cell>
          <cell r="D2345">
            <v>65</v>
          </cell>
          <cell r="E2345">
            <v>65</v>
          </cell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</row>
        <row r="2346">
          <cell r="A2346"/>
          <cell r="B2346">
            <v>4</v>
          </cell>
          <cell r="C2346">
            <v>129</v>
          </cell>
          <cell r="D2346">
            <v>65</v>
          </cell>
          <cell r="E2346">
            <v>64</v>
          </cell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</row>
        <row r="2347">
          <cell r="A2347"/>
          <cell r="B2347">
            <v>5</v>
          </cell>
          <cell r="C2347">
            <v>132</v>
          </cell>
          <cell r="D2347">
            <v>66</v>
          </cell>
          <cell r="E2347">
            <v>66</v>
          </cell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</row>
        <row r="2348">
          <cell r="A2348" t="str">
            <v>Pueblorrico</v>
          </cell>
          <cell r="B2348">
            <v>6</v>
          </cell>
          <cell r="C2348">
            <v>137</v>
          </cell>
          <cell r="D2348">
            <v>69</v>
          </cell>
          <cell r="E2348">
            <v>68</v>
          </cell>
          <cell r="O2348"/>
          <cell r="P2348"/>
          <cell r="Q2348"/>
        </row>
        <row r="2349">
          <cell r="A2349"/>
          <cell r="B2349">
            <v>7</v>
          </cell>
          <cell r="C2349">
            <v>137</v>
          </cell>
          <cell r="D2349">
            <v>69</v>
          </cell>
          <cell r="E2349">
            <v>68</v>
          </cell>
          <cell r="O2349"/>
          <cell r="P2349"/>
          <cell r="Q2349"/>
        </row>
        <row r="2350">
          <cell r="A2350"/>
          <cell r="B2350">
            <v>8</v>
          </cell>
          <cell r="C2350">
            <v>142</v>
          </cell>
          <cell r="D2350">
            <v>71</v>
          </cell>
          <cell r="E2350">
            <v>71</v>
          </cell>
          <cell r="O2350"/>
          <cell r="P2350"/>
          <cell r="Q2350"/>
        </row>
        <row r="2351">
          <cell r="A2351"/>
          <cell r="B2351">
            <v>9</v>
          </cell>
          <cell r="C2351">
            <v>144</v>
          </cell>
          <cell r="D2351">
            <v>73</v>
          </cell>
          <cell r="E2351">
            <v>71</v>
          </cell>
          <cell r="O2351"/>
          <cell r="P2351"/>
          <cell r="Q2351"/>
        </row>
        <row r="2352">
          <cell r="A2352"/>
          <cell r="B2352">
            <v>10</v>
          </cell>
          <cell r="C2352">
            <v>144</v>
          </cell>
          <cell r="D2352">
            <v>73</v>
          </cell>
          <cell r="E2352">
            <v>71</v>
          </cell>
          <cell r="O2352"/>
          <cell r="P2352"/>
          <cell r="Q2352"/>
        </row>
        <row r="2353">
          <cell r="A2353"/>
          <cell r="B2353">
            <v>11</v>
          </cell>
          <cell r="C2353">
            <v>149</v>
          </cell>
          <cell r="D2353">
            <v>76</v>
          </cell>
          <cell r="E2353">
            <v>73</v>
          </cell>
        </row>
        <row r="2354">
          <cell r="A2354" t="str">
            <v>Pueblorrico</v>
          </cell>
          <cell r="B2354">
            <v>12</v>
          </cell>
          <cell r="C2354">
            <v>148</v>
          </cell>
          <cell r="D2354">
            <v>75</v>
          </cell>
          <cell r="E2354">
            <v>73</v>
          </cell>
        </row>
        <row r="2355">
          <cell r="A2355"/>
          <cell r="B2355">
            <v>13</v>
          </cell>
          <cell r="C2355">
            <v>150</v>
          </cell>
          <cell r="D2355">
            <v>76</v>
          </cell>
          <cell r="E2355">
            <v>74</v>
          </cell>
        </row>
        <row r="2356">
          <cell r="A2356"/>
          <cell r="B2356">
            <v>14</v>
          </cell>
          <cell r="C2356">
            <v>151</v>
          </cell>
          <cell r="D2356">
            <v>77</v>
          </cell>
          <cell r="E2356">
            <v>74</v>
          </cell>
        </row>
        <row r="2357">
          <cell r="A2357"/>
          <cell r="B2357">
            <v>15</v>
          </cell>
          <cell r="C2357">
            <v>150</v>
          </cell>
          <cell r="D2357">
            <v>77</v>
          </cell>
          <cell r="E2357">
            <v>73</v>
          </cell>
        </row>
        <row r="2358">
          <cell r="A2358"/>
          <cell r="B2358">
            <v>16</v>
          </cell>
          <cell r="C2358">
            <v>148</v>
          </cell>
          <cell r="D2358">
            <v>76</v>
          </cell>
          <cell r="E2358">
            <v>72</v>
          </cell>
        </row>
        <row r="2359">
          <cell r="A2359"/>
          <cell r="B2359">
            <v>17</v>
          </cell>
          <cell r="C2359">
            <v>147</v>
          </cell>
          <cell r="D2359">
            <v>76</v>
          </cell>
          <cell r="E2359">
            <v>71</v>
          </cell>
        </row>
        <row r="2360">
          <cell r="A2360" t="str">
            <v>Pueblorrico</v>
          </cell>
          <cell r="B2360">
            <v>18</v>
          </cell>
          <cell r="C2360">
            <v>142</v>
          </cell>
          <cell r="D2360">
            <v>72</v>
          </cell>
          <cell r="E2360">
            <v>70</v>
          </cell>
        </row>
        <row r="2361">
          <cell r="A2361"/>
          <cell r="B2361">
            <v>19</v>
          </cell>
          <cell r="C2361">
            <v>137</v>
          </cell>
          <cell r="D2361">
            <v>70</v>
          </cell>
          <cell r="E2361">
            <v>67</v>
          </cell>
        </row>
        <row r="2362">
          <cell r="A2362"/>
          <cell r="B2362">
            <v>20</v>
          </cell>
          <cell r="C2362">
            <v>134</v>
          </cell>
          <cell r="D2362">
            <v>69</v>
          </cell>
          <cell r="E2362">
            <v>65</v>
          </cell>
        </row>
        <row r="2363">
          <cell r="A2363"/>
          <cell r="B2363">
            <v>21</v>
          </cell>
          <cell r="C2363">
            <v>130</v>
          </cell>
          <cell r="D2363">
            <v>67</v>
          </cell>
          <cell r="E2363">
            <v>63</v>
          </cell>
        </row>
        <row r="2364">
          <cell r="A2364"/>
          <cell r="B2364">
            <v>22</v>
          </cell>
          <cell r="C2364">
            <v>125</v>
          </cell>
          <cell r="D2364">
            <v>64</v>
          </cell>
          <cell r="E2364">
            <v>61</v>
          </cell>
        </row>
        <row r="2365">
          <cell r="A2365"/>
          <cell r="B2365">
            <v>23</v>
          </cell>
          <cell r="C2365">
            <v>121</v>
          </cell>
          <cell r="D2365">
            <v>63</v>
          </cell>
          <cell r="E2365">
            <v>58</v>
          </cell>
        </row>
        <row r="2366">
          <cell r="A2366"/>
          <cell r="B2366">
            <v>24</v>
          </cell>
          <cell r="C2366">
            <v>118</v>
          </cell>
          <cell r="D2366">
            <v>61</v>
          </cell>
          <cell r="E2366">
            <v>57</v>
          </cell>
        </row>
        <row r="2367">
          <cell r="A2367"/>
          <cell r="B2367">
            <v>25</v>
          </cell>
          <cell r="C2367">
            <v>114</v>
          </cell>
          <cell r="D2367">
            <v>58</v>
          </cell>
          <cell r="E2367">
            <v>56</v>
          </cell>
        </row>
        <row r="2368">
          <cell r="A2368"/>
          <cell r="B2368">
            <v>26</v>
          </cell>
          <cell r="C2368">
            <v>111</v>
          </cell>
          <cell r="D2368">
            <v>57</v>
          </cell>
          <cell r="E2368">
            <v>54</v>
          </cell>
        </row>
        <row r="2369">
          <cell r="A2369"/>
          <cell r="B2369">
            <v>27</v>
          </cell>
          <cell r="C2369">
            <v>110</v>
          </cell>
          <cell r="D2369">
            <v>56</v>
          </cell>
          <cell r="E2369">
            <v>54</v>
          </cell>
        </row>
        <row r="2370">
          <cell r="A2370"/>
          <cell r="B2370">
            <v>28</v>
          </cell>
          <cell r="C2370">
            <v>112</v>
          </cell>
          <cell r="D2370">
            <v>56</v>
          </cell>
          <cell r="E2370">
            <v>56</v>
          </cell>
        </row>
        <row r="2371">
          <cell r="A2371" t="str">
            <v>05579</v>
          </cell>
          <cell r="B2371" t="str">
            <v>Puerto Berrio</v>
          </cell>
          <cell r="C2371"/>
          <cell r="D2371"/>
          <cell r="E2371"/>
        </row>
        <row r="2372">
          <cell r="A2372" t="str">
            <v>Puerto Berrio</v>
          </cell>
          <cell r="B2372">
            <v>0</v>
          </cell>
          <cell r="C2372">
            <v>608</v>
          </cell>
          <cell r="D2372">
            <v>311</v>
          </cell>
          <cell r="E2372">
            <v>297</v>
          </cell>
          <cell r="F2372">
            <v>3687</v>
          </cell>
          <cell r="G2372">
            <v>1885</v>
          </cell>
          <cell r="H2372">
            <v>1802</v>
          </cell>
          <cell r="I2372">
            <v>3872</v>
          </cell>
          <cell r="J2372">
            <v>1976</v>
          </cell>
          <cell r="K2372">
            <v>1896</v>
          </cell>
          <cell r="L2372">
            <v>3978</v>
          </cell>
          <cell r="M2372">
            <v>2020</v>
          </cell>
          <cell r="N2372">
            <v>1958</v>
          </cell>
          <cell r="O2372">
            <v>7498</v>
          </cell>
          <cell r="P2372">
            <v>3907</v>
          </cell>
          <cell r="Q2372">
            <v>3591</v>
          </cell>
        </row>
        <row r="2373">
          <cell r="A2373"/>
          <cell r="B2373">
            <v>1</v>
          </cell>
          <cell r="C2373">
            <v>607</v>
          </cell>
          <cell r="D2373">
            <v>311</v>
          </cell>
          <cell r="E2373">
            <v>296</v>
          </cell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</row>
        <row r="2374">
          <cell r="A2374"/>
          <cell r="B2374">
            <v>2</v>
          </cell>
          <cell r="C2374">
            <v>610</v>
          </cell>
          <cell r="D2374">
            <v>311</v>
          </cell>
          <cell r="E2374">
            <v>299</v>
          </cell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</row>
        <row r="2375">
          <cell r="A2375"/>
          <cell r="B2375">
            <v>3</v>
          </cell>
          <cell r="C2375">
            <v>616</v>
          </cell>
          <cell r="D2375">
            <v>316</v>
          </cell>
          <cell r="E2375">
            <v>300</v>
          </cell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</row>
        <row r="2376">
          <cell r="A2376"/>
          <cell r="B2376">
            <v>4</v>
          </cell>
          <cell r="C2376">
            <v>621</v>
          </cell>
          <cell r="D2376">
            <v>317</v>
          </cell>
          <cell r="E2376">
            <v>304</v>
          </cell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</row>
        <row r="2377">
          <cell r="A2377"/>
          <cell r="B2377">
            <v>5</v>
          </cell>
          <cell r="C2377">
            <v>625</v>
          </cell>
          <cell r="D2377">
            <v>319</v>
          </cell>
          <cell r="E2377">
            <v>306</v>
          </cell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</row>
        <row r="2378">
          <cell r="A2378" t="str">
            <v>Puerto Berrio</v>
          </cell>
          <cell r="B2378">
            <v>6</v>
          </cell>
          <cell r="C2378">
            <v>631</v>
          </cell>
          <cell r="D2378">
            <v>322</v>
          </cell>
          <cell r="E2378">
            <v>309</v>
          </cell>
          <cell r="O2378"/>
          <cell r="P2378"/>
          <cell r="Q2378"/>
        </row>
        <row r="2379">
          <cell r="A2379"/>
          <cell r="B2379">
            <v>7</v>
          </cell>
          <cell r="C2379">
            <v>638</v>
          </cell>
          <cell r="D2379">
            <v>326</v>
          </cell>
          <cell r="E2379">
            <v>312</v>
          </cell>
          <cell r="O2379"/>
          <cell r="P2379"/>
          <cell r="Q2379"/>
        </row>
        <row r="2380">
          <cell r="A2380"/>
          <cell r="B2380">
            <v>8</v>
          </cell>
          <cell r="C2380">
            <v>644</v>
          </cell>
          <cell r="D2380">
            <v>329</v>
          </cell>
          <cell r="E2380">
            <v>315</v>
          </cell>
          <cell r="O2380"/>
          <cell r="P2380"/>
          <cell r="Q2380"/>
        </row>
        <row r="2381">
          <cell r="A2381"/>
          <cell r="B2381">
            <v>9</v>
          </cell>
          <cell r="C2381">
            <v>647</v>
          </cell>
          <cell r="D2381">
            <v>330</v>
          </cell>
          <cell r="E2381">
            <v>317</v>
          </cell>
          <cell r="O2381"/>
          <cell r="P2381"/>
          <cell r="Q2381"/>
        </row>
        <row r="2382">
          <cell r="A2382"/>
          <cell r="B2382">
            <v>10</v>
          </cell>
          <cell r="C2382">
            <v>654</v>
          </cell>
          <cell r="D2382">
            <v>333</v>
          </cell>
          <cell r="E2382">
            <v>321</v>
          </cell>
          <cell r="O2382"/>
          <cell r="P2382"/>
          <cell r="Q2382"/>
        </row>
        <row r="2383">
          <cell r="A2383"/>
          <cell r="B2383">
            <v>11</v>
          </cell>
          <cell r="C2383">
            <v>658</v>
          </cell>
          <cell r="D2383">
            <v>336</v>
          </cell>
          <cell r="E2383">
            <v>322</v>
          </cell>
        </row>
        <row r="2384">
          <cell r="A2384" t="str">
            <v>Puerto Berrio</v>
          </cell>
          <cell r="B2384">
            <v>12</v>
          </cell>
          <cell r="C2384">
            <v>663</v>
          </cell>
          <cell r="D2384">
            <v>338</v>
          </cell>
          <cell r="E2384">
            <v>325</v>
          </cell>
        </row>
        <row r="2385">
          <cell r="A2385"/>
          <cell r="B2385">
            <v>13</v>
          </cell>
          <cell r="C2385">
            <v>664</v>
          </cell>
          <cell r="D2385">
            <v>338</v>
          </cell>
          <cell r="E2385">
            <v>326</v>
          </cell>
        </row>
        <row r="2386">
          <cell r="A2386"/>
          <cell r="B2386">
            <v>14</v>
          </cell>
          <cell r="C2386">
            <v>664</v>
          </cell>
          <cell r="D2386">
            <v>338</v>
          </cell>
          <cell r="E2386">
            <v>326</v>
          </cell>
        </row>
        <row r="2387">
          <cell r="A2387"/>
          <cell r="B2387">
            <v>15</v>
          </cell>
          <cell r="C2387">
            <v>664</v>
          </cell>
          <cell r="D2387">
            <v>337</v>
          </cell>
          <cell r="E2387">
            <v>327</v>
          </cell>
        </row>
        <row r="2388">
          <cell r="A2388"/>
          <cell r="B2388">
            <v>16</v>
          </cell>
          <cell r="C2388">
            <v>663</v>
          </cell>
          <cell r="D2388">
            <v>335</v>
          </cell>
          <cell r="E2388">
            <v>328</v>
          </cell>
        </row>
        <row r="2389">
          <cell r="A2389"/>
          <cell r="B2389">
            <v>17</v>
          </cell>
          <cell r="C2389">
            <v>660</v>
          </cell>
          <cell r="D2389">
            <v>334</v>
          </cell>
          <cell r="E2389">
            <v>326</v>
          </cell>
        </row>
        <row r="2390">
          <cell r="A2390" t="str">
            <v>Puerto Berrio</v>
          </cell>
          <cell r="B2390">
            <v>18</v>
          </cell>
          <cell r="C2390">
            <v>729</v>
          </cell>
          <cell r="D2390">
            <v>405</v>
          </cell>
          <cell r="E2390">
            <v>324</v>
          </cell>
        </row>
        <row r="2391">
          <cell r="A2391"/>
          <cell r="B2391">
            <v>19</v>
          </cell>
          <cell r="C2391">
            <v>777</v>
          </cell>
          <cell r="D2391">
            <v>454</v>
          </cell>
          <cell r="E2391">
            <v>323</v>
          </cell>
        </row>
        <row r="2392">
          <cell r="A2392"/>
          <cell r="B2392">
            <v>20</v>
          </cell>
          <cell r="C2392">
            <v>704</v>
          </cell>
          <cell r="D2392">
            <v>380</v>
          </cell>
          <cell r="E2392">
            <v>324</v>
          </cell>
        </row>
        <row r="2393">
          <cell r="A2393"/>
          <cell r="B2393">
            <v>21</v>
          </cell>
          <cell r="C2393">
            <v>691</v>
          </cell>
          <cell r="D2393">
            <v>365</v>
          </cell>
          <cell r="E2393">
            <v>326</v>
          </cell>
        </row>
        <row r="2394">
          <cell r="A2394"/>
          <cell r="B2394">
            <v>22</v>
          </cell>
          <cell r="C2394">
            <v>677</v>
          </cell>
          <cell r="D2394">
            <v>350</v>
          </cell>
          <cell r="E2394">
            <v>327</v>
          </cell>
        </row>
        <row r="2395">
          <cell r="A2395"/>
          <cell r="B2395">
            <v>23</v>
          </cell>
          <cell r="C2395">
            <v>670</v>
          </cell>
          <cell r="D2395">
            <v>341</v>
          </cell>
          <cell r="E2395">
            <v>329</v>
          </cell>
        </row>
        <row r="2396">
          <cell r="A2396"/>
          <cell r="B2396">
            <v>24</v>
          </cell>
          <cell r="C2396">
            <v>659</v>
          </cell>
          <cell r="D2396">
            <v>330</v>
          </cell>
          <cell r="E2396">
            <v>329</v>
          </cell>
        </row>
        <row r="2397">
          <cell r="A2397"/>
          <cell r="B2397">
            <v>25</v>
          </cell>
          <cell r="C2397">
            <v>650</v>
          </cell>
          <cell r="D2397">
            <v>320</v>
          </cell>
          <cell r="E2397">
            <v>330</v>
          </cell>
        </row>
        <row r="2398">
          <cell r="A2398"/>
          <cell r="B2398">
            <v>26</v>
          </cell>
          <cell r="C2398">
            <v>650</v>
          </cell>
          <cell r="D2398">
            <v>322</v>
          </cell>
          <cell r="E2398">
            <v>328</v>
          </cell>
        </row>
        <row r="2399">
          <cell r="A2399"/>
          <cell r="B2399">
            <v>27</v>
          </cell>
          <cell r="C2399">
            <v>647</v>
          </cell>
          <cell r="D2399">
            <v>319</v>
          </cell>
          <cell r="E2399">
            <v>328</v>
          </cell>
        </row>
        <row r="2400">
          <cell r="A2400"/>
          <cell r="B2400">
            <v>28</v>
          </cell>
          <cell r="C2400">
            <v>644</v>
          </cell>
          <cell r="D2400">
            <v>321</v>
          </cell>
          <cell r="E2400">
            <v>323</v>
          </cell>
        </row>
        <row r="2401">
          <cell r="A2401" t="str">
            <v>05585</v>
          </cell>
          <cell r="B2401" t="str">
            <v>Puerto Nare</v>
          </cell>
          <cell r="C2401"/>
          <cell r="D2401"/>
          <cell r="E2401"/>
        </row>
        <row r="2402">
          <cell r="A2402" t="str">
            <v>Puerto Nare</v>
          </cell>
          <cell r="B2402">
            <v>0</v>
          </cell>
          <cell r="C2402">
            <v>235</v>
          </cell>
          <cell r="D2402">
            <v>119</v>
          </cell>
          <cell r="E2402">
            <v>116</v>
          </cell>
          <cell r="F2402">
            <v>1402</v>
          </cell>
          <cell r="G2402">
            <v>708</v>
          </cell>
          <cell r="H2402">
            <v>694</v>
          </cell>
          <cell r="I2402">
            <v>1451</v>
          </cell>
          <cell r="J2402">
            <v>740</v>
          </cell>
          <cell r="K2402">
            <v>711</v>
          </cell>
          <cell r="L2402">
            <v>1426</v>
          </cell>
          <cell r="M2402">
            <v>735</v>
          </cell>
          <cell r="N2402">
            <v>691</v>
          </cell>
          <cell r="O2402">
            <v>2059</v>
          </cell>
          <cell r="P2402">
            <v>1038</v>
          </cell>
          <cell r="Q2402">
            <v>1021</v>
          </cell>
        </row>
        <row r="2403">
          <cell r="A2403"/>
          <cell r="B2403">
            <v>1</v>
          </cell>
          <cell r="C2403">
            <v>232</v>
          </cell>
          <cell r="D2403">
            <v>117</v>
          </cell>
          <cell r="E2403">
            <v>115</v>
          </cell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</row>
        <row r="2404">
          <cell r="A2404"/>
          <cell r="B2404">
            <v>2</v>
          </cell>
          <cell r="C2404">
            <v>233</v>
          </cell>
          <cell r="D2404">
            <v>117</v>
          </cell>
          <cell r="E2404">
            <v>116</v>
          </cell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</row>
        <row r="2405">
          <cell r="A2405"/>
          <cell r="B2405">
            <v>3</v>
          </cell>
          <cell r="C2405">
            <v>232</v>
          </cell>
          <cell r="D2405">
            <v>117</v>
          </cell>
          <cell r="E2405">
            <v>115</v>
          </cell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</row>
        <row r="2406">
          <cell r="A2406"/>
          <cell r="B2406">
            <v>4</v>
          </cell>
          <cell r="C2406">
            <v>235</v>
          </cell>
          <cell r="D2406">
            <v>119</v>
          </cell>
          <cell r="E2406">
            <v>116</v>
          </cell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</row>
        <row r="2407">
          <cell r="A2407"/>
          <cell r="B2407">
            <v>5</v>
          </cell>
          <cell r="C2407">
            <v>235</v>
          </cell>
          <cell r="D2407">
            <v>119</v>
          </cell>
          <cell r="E2407">
            <v>116</v>
          </cell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</row>
        <row r="2408">
          <cell r="A2408" t="str">
            <v>Puerto Nare</v>
          </cell>
          <cell r="B2408">
            <v>6</v>
          </cell>
          <cell r="C2408">
            <v>238</v>
          </cell>
          <cell r="D2408">
            <v>120</v>
          </cell>
          <cell r="E2408">
            <v>118</v>
          </cell>
          <cell r="O2408"/>
          <cell r="P2408"/>
          <cell r="Q2408"/>
        </row>
        <row r="2409">
          <cell r="A2409"/>
          <cell r="B2409">
            <v>7</v>
          </cell>
          <cell r="C2409">
            <v>240</v>
          </cell>
          <cell r="D2409">
            <v>123</v>
          </cell>
          <cell r="E2409">
            <v>117</v>
          </cell>
          <cell r="O2409"/>
          <cell r="P2409"/>
          <cell r="Q2409"/>
        </row>
        <row r="2410">
          <cell r="A2410"/>
          <cell r="B2410">
            <v>8</v>
          </cell>
          <cell r="C2410">
            <v>241</v>
          </cell>
          <cell r="D2410">
            <v>122</v>
          </cell>
          <cell r="E2410">
            <v>119</v>
          </cell>
          <cell r="O2410"/>
          <cell r="P2410"/>
          <cell r="Q2410"/>
        </row>
        <row r="2411">
          <cell r="A2411"/>
          <cell r="B2411">
            <v>9</v>
          </cell>
          <cell r="C2411">
            <v>243</v>
          </cell>
          <cell r="D2411">
            <v>125</v>
          </cell>
          <cell r="E2411">
            <v>118</v>
          </cell>
          <cell r="O2411"/>
          <cell r="P2411"/>
          <cell r="Q2411"/>
        </row>
        <row r="2412">
          <cell r="A2412"/>
          <cell r="B2412">
            <v>10</v>
          </cell>
          <cell r="C2412">
            <v>245</v>
          </cell>
          <cell r="D2412">
            <v>125</v>
          </cell>
          <cell r="E2412">
            <v>120</v>
          </cell>
          <cell r="O2412"/>
          <cell r="P2412"/>
          <cell r="Q2412"/>
        </row>
        <row r="2413">
          <cell r="A2413"/>
          <cell r="B2413">
            <v>11</v>
          </cell>
          <cell r="C2413">
            <v>244</v>
          </cell>
          <cell r="D2413">
            <v>125</v>
          </cell>
          <cell r="E2413">
            <v>119</v>
          </cell>
        </row>
        <row r="2414">
          <cell r="A2414" t="str">
            <v>Puerto Nare</v>
          </cell>
          <cell r="B2414">
            <v>12</v>
          </cell>
          <cell r="C2414">
            <v>243</v>
          </cell>
          <cell r="D2414">
            <v>125</v>
          </cell>
          <cell r="E2414">
            <v>118</v>
          </cell>
        </row>
        <row r="2415">
          <cell r="A2415"/>
          <cell r="B2415">
            <v>13</v>
          </cell>
          <cell r="C2415">
            <v>243</v>
          </cell>
          <cell r="D2415">
            <v>125</v>
          </cell>
          <cell r="E2415">
            <v>118</v>
          </cell>
        </row>
        <row r="2416">
          <cell r="A2416"/>
          <cell r="B2416">
            <v>14</v>
          </cell>
          <cell r="C2416">
            <v>243</v>
          </cell>
          <cell r="D2416">
            <v>125</v>
          </cell>
          <cell r="E2416">
            <v>118</v>
          </cell>
        </row>
        <row r="2417">
          <cell r="A2417"/>
          <cell r="B2417">
            <v>15</v>
          </cell>
          <cell r="C2417">
            <v>238</v>
          </cell>
          <cell r="D2417">
            <v>123</v>
          </cell>
          <cell r="E2417">
            <v>115</v>
          </cell>
        </row>
        <row r="2418">
          <cell r="A2418"/>
          <cell r="B2418">
            <v>16</v>
          </cell>
          <cell r="C2418">
            <v>233</v>
          </cell>
          <cell r="D2418">
            <v>120</v>
          </cell>
          <cell r="E2418">
            <v>113</v>
          </cell>
        </row>
        <row r="2419">
          <cell r="A2419"/>
          <cell r="B2419">
            <v>17</v>
          </cell>
          <cell r="C2419">
            <v>226</v>
          </cell>
          <cell r="D2419">
            <v>117</v>
          </cell>
          <cell r="E2419">
            <v>109</v>
          </cell>
        </row>
        <row r="2420">
          <cell r="A2420" t="str">
            <v>Puerto Nare</v>
          </cell>
          <cell r="B2420">
            <v>18</v>
          </cell>
          <cell r="C2420">
            <v>216</v>
          </cell>
          <cell r="D2420">
            <v>112</v>
          </cell>
          <cell r="E2420">
            <v>104</v>
          </cell>
        </row>
        <row r="2421">
          <cell r="A2421"/>
          <cell r="B2421">
            <v>19</v>
          </cell>
          <cell r="C2421">
            <v>204</v>
          </cell>
          <cell r="D2421">
            <v>105</v>
          </cell>
          <cell r="E2421">
            <v>99</v>
          </cell>
        </row>
        <row r="2422">
          <cell r="A2422"/>
          <cell r="B2422">
            <v>20</v>
          </cell>
          <cell r="C2422">
            <v>195</v>
          </cell>
          <cell r="D2422">
            <v>100</v>
          </cell>
          <cell r="E2422">
            <v>95</v>
          </cell>
        </row>
        <row r="2423">
          <cell r="A2423"/>
          <cell r="B2423">
            <v>21</v>
          </cell>
          <cell r="C2423">
            <v>187</v>
          </cell>
          <cell r="D2423">
            <v>95</v>
          </cell>
          <cell r="E2423">
            <v>92</v>
          </cell>
        </row>
        <row r="2424">
          <cell r="A2424"/>
          <cell r="B2424">
            <v>22</v>
          </cell>
          <cell r="C2424">
            <v>181</v>
          </cell>
          <cell r="D2424">
            <v>90</v>
          </cell>
          <cell r="E2424">
            <v>91</v>
          </cell>
        </row>
        <row r="2425">
          <cell r="A2425"/>
          <cell r="B2425">
            <v>23</v>
          </cell>
          <cell r="C2425">
            <v>178</v>
          </cell>
          <cell r="D2425">
            <v>90</v>
          </cell>
          <cell r="E2425">
            <v>88</v>
          </cell>
        </row>
        <row r="2426">
          <cell r="A2426"/>
          <cell r="B2426">
            <v>24</v>
          </cell>
          <cell r="C2426">
            <v>175</v>
          </cell>
          <cell r="D2426">
            <v>87</v>
          </cell>
          <cell r="E2426">
            <v>88</v>
          </cell>
        </row>
        <row r="2427">
          <cell r="A2427"/>
          <cell r="B2427">
            <v>25</v>
          </cell>
          <cell r="C2427">
            <v>176</v>
          </cell>
          <cell r="D2427">
            <v>88</v>
          </cell>
          <cell r="E2427">
            <v>88</v>
          </cell>
        </row>
        <row r="2428">
          <cell r="A2428"/>
          <cell r="B2428">
            <v>26</v>
          </cell>
          <cell r="C2428">
            <v>178</v>
          </cell>
          <cell r="D2428">
            <v>88</v>
          </cell>
          <cell r="E2428">
            <v>90</v>
          </cell>
        </row>
        <row r="2429">
          <cell r="A2429"/>
          <cell r="B2429">
            <v>27</v>
          </cell>
          <cell r="C2429">
            <v>182</v>
          </cell>
          <cell r="D2429">
            <v>90</v>
          </cell>
          <cell r="E2429">
            <v>92</v>
          </cell>
        </row>
        <row r="2430">
          <cell r="A2430"/>
          <cell r="B2430">
            <v>28</v>
          </cell>
          <cell r="C2430">
            <v>187</v>
          </cell>
          <cell r="D2430">
            <v>93</v>
          </cell>
          <cell r="E2430">
            <v>94</v>
          </cell>
        </row>
        <row r="2431">
          <cell r="A2431" t="str">
            <v>05591</v>
          </cell>
          <cell r="B2431" t="str">
            <v>Puerto Triunfo</v>
          </cell>
          <cell r="C2431"/>
          <cell r="D2431"/>
          <cell r="E2431"/>
        </row>
        <row r="2432">
          <cell r="A2432" t="str">
            <v>Puerto Triunfo</v>
          </cell>
          <cell r="B2432">
            <v>0</v>
          </cell>
          <cell r="C2432">
            <v>336</v>
          </cell>
          <cell r="D2432">
            <v>170</v>
          </cell>
          <cell r="E2432">
            <v>166</v>
          </cell>
          <cell r="F2432">
            <v>1970</v>
          </cell>
          <cell r="G2432">
            <v>996</v>
          </cell>
          <cell r="H2432">
            <v>974</v>
          </cell>
          <cell r="I2432">
            <v>1831</v>
          </cell>
          <cell r="J2432">
            <v>940</v>
          </cell>
          <cell r="K2432">
            <v>891</v>
          </cell>
          <cell r="L2432">
            <v>1788</v>
          </cell>
          <cell r="M2432">
            <v>930</v>
          </cell>
          <cell r="N2432">
            <v>858</v>
          </cell>
          <cell r="O2432">
            <v>3888</v>
          </cell>
          <cell r="P2432">
            <v>2312</v>
          </cell>
          <cell r="Q2432">
            <v>1576</v>
          </cell>
        </row>
        <row r="2433">
          <cell r="A2433"/>
          <cell r="B2433">
            <v>1</v>
          </cell>
          <cell r="C2433">
            <v>334</v>
          </cell>
          <cell r="D2433">
            <v>168</v>
          </cell>
          <cell r="E2433">
            <v>166</v>
          </cell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</row>
        <row r="2434">
          <cell r="A2434"/>
          <cell r="B2434">
            <v>2</v>
          </cell>
          <cell r="C2434">
            <v>330</v>
          </cell>
          <cell r="D2434">
            <v>166</v>
          </cell>
          <cell r="E2434">
            <v>164</v>
          </cell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</row>
        <row r="2435">
          <cell r="A2435"/>
          <cell r="B2435">
            <v>3</v>
          </cell>
          <cell r="C2435">
            <v>328</v>
          </cell>
          <cell r="D2435">
            <v>166</v>
          </cell>
          <cell r="E2435">
            <v>162</v>
          </cell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</row>
        <row r="2436">
          <cell r="A2436"/>
          <cell r="B2436">
            <v>4</v>
          </cell>
          <cell r="C2436">
            <v>323</v>
          </cell>
          <cell r="D2436">
            <v>164</v>
          </cell>
          <cell r="E2436">
            <v>159</v>
          </cell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</row>
        <row r="2437">
          <cell r="A2437"/>
          <cell r="B2437">
            <v>5</v>
          </cell>
          <cell r="C2437">
            <v>319</v>
          </cell>
          <cell r="D2437">
            <v>162</v>
          </cell>
          <cell r="E2437">
            <v>157</v>
          </cell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</row>
        <row r="2438">
          <cell r="A2438" t="str">
            <v>Puerto Triunfo</v>
          </cell>
          <cell r="B2438">
            <v>6</v>
          </cell>
          <cell r="C2438">
            <v>314</v>
          </cell>
          <cell r="D2438">
            <v>160</v>
          </cell>
          <cell r="E2438">
            <v>154</v>
          </cell>
          <cell r="O2438"/>
          <cell r="P2438"/>
          <cell r="Q2438"/>
        </row>
        <row r="2439">
          <cell r="A2439"/>
          <cell r="B2439">
            <v>7</v>
          </cell>
          <cell r="C2439">
            <v>310</v>
          </cell>
          <cell r="D2439">
            <v>159</v>
          </cell>
          <cell r="E2439">
            <v>151</v>
          </cell>
          <cell r="O2439"/>
          <cell r="P2439"/>
          <cell r="Q2439"/>
        </row>
        <row r="2440">
          <cell r="A2440"/>
          <cell r="B2440">
            <v>8</v>
          </cell>
          <cell r="C2440">
            <v>307</v>
          </cell>
          <cell r="D2440">
            <v>157</v>
          </cell>
          <cell r="E2440">
            <v>150</v>
          </cell>
          <cell r="O2440"/>
          <cell r="P2440"/>
          <cell r="Q2440"/>
        </row>
        <row r="2441">
          <cell r="A2441"/>
          <cell r="B2441">
            <v>9</v>
          </cell>
          <cell r="C2441">
            <v>302</v>
          </cell>
          <cell r="D2441">
            <v>155</v>
          </cell>
          <cell r="E2441">
            <v>147</v>
          </cell>
          <cell r="O2441"/>
          <cell r="P2441"/>
          <cell r="Q2441"/>
        </row>
        <row r="2442">
          <cell r="A2442"/>
          <cell r="B2442">
            <v>10</v>
          </cell>
          <cell r="C2442">
            <v>300</v>
          </cell>
          <cell r="D2442">
            <v>155</v>
          </cell>
          <cell r="E2442">
            <v>145</v>
          </cell>
          <cell r="O2442"/>
          <cell r="P2442"/>
          <cell r="Q2442"/>
        </row>
        <row r="2443">
          <cell r="A2443"/>
          <cell r="B2443">
            <v>11</v>
          </cell>
          <cell r="C2443">
            <v>298</v>
          </cell>
          <cell r="D2443">
            <v>154</v>
          </cell>
          <cell r="E2443">
            <v>144</v>
          </cell>
        </row>
        <row r="2444">
          <cell r="A2444" t="str">
            <v>Puerto Triunfo</v>
          </cell>
          <cell r="B2444">
            <v>12</v>
          </cell>
          <cell r="C2444">
            <v>296</v>
          </cell>
          <cell r="D2444">
            <v>154</v>
          </cell>
          <cell r="E2444">
            <v>142</v>
          </cell>
        </row>
        <row r="2445">
          <cell r="A2445"/>
          <cell r="B2445">
            <v>13</v>
          </cell>
          <cell r="C2445">
            <v>296</v>
          </cell>
          <cell r="D2445">
            <v>153</v>
          </cell>
          <cell r="E2445">
            <v>143</v>
          </cell>
        </row>
        <row r="2446">
          <cell r="A2446"/>
          <cell r="B2446">
            <v>14</v>
          </cell>
          <cell r="C2446">
            <v>297</v>
          </cell>
          <cell r="D2446">
            <v>155</v>
          </cell>
          <cell r="E2446">
            <v>142</v>
          </cell>
        </row>
        <row r="2447">
          <cell r="A2447"/>
          <cell r="B2447">
            <v>15</v>
          </cell>
          <cell r="C2447">
            <v>298</v>
          </cell>
          <cell r="D2447">
            <v>155</v>
          </cell>
          <cell r="E2447">
            <v>143</v>
          </cell>
        </row>
        <row r="2448">
          <cell r="A2448"/>
          <cell r="B2448">
            <v>16</v>
          </cell>
          <cell r="C2448">
            <v>300</v>
          </cell>
          <cell r="D2448">
            <v>156</v>
          </cell>
          <cell r="E2448">
            <v>144</v>
          </cell>
        </row>
        <row r="2449">
          <cell r="A2449"/>
          <cell r="B2449">
            <v>17</v>
          </cell>
          <cell r="C2449">
            <v>301</v>
          </cell>
          <cell r="D2449">
            <v>157</v>
          </cell>
          <cell r="E2449">
            <v>144</v>
          </cell>
        </row>
        <row r="2450">
          <cell r="A2450" t="str">
            <v>Puerto Triunfo</v>
          </cell>
          <cell r="B2450">
            <v>18</v>
          </cell>
          <cell r="C2450">
            <v>306</v>
          </cell>
          <cell r="D2450">
            <v>160</v>
          </cell>
          <cell r="E2450">
            <v>146</v>
          </cell>
        </row>
        <row r="2451">
          <cell r="A2451"/>
          <cell r="B2451">
            <v>19</v>
          </cell>
          <cell r="C2451">
            <v>318</v>
          </cell>
          <cell r="D2451">
            <v>170</v>
          </cell>
          <cell r="E2451">
            <v>148</v>
          </cell>
        </row>
        <row r="2452">
          <cell r="A2452"/>
          <cell r="B2452">
            <v>20</v>
          </cell>
          <cell r="C2452">
            <v>322</v>
          </cell>
          <cell r="D2452">
            <v>176</v>
          </cell>
          <cell r="E2452">
            <v>146</v>
          </cell>
        </row>
        <row r="2453">
          <cell r="A2453"/>
          <cell r="B2453">
            <v>21</v>
          </cell>
          <cell r="C2453">
            <v>347</v>
          </cell>
          <cell r="D2453">
            <v>199</v>
          </cell>
          <cell r="E2453">
            <v>148</v>
          </cell>
        </row>
        <row r="2454">
          <cell r="A2454"/>
          <cell r="B2454">
            <v>22</v>
          </cell>
          <cell r="C2454">
            <v>371</v>
          </cell>
          <cell r="D2454">
            <v>226</v>
          </cell>
          <cell r="E2454">
            <v>145</v>
          </cell>
        </row>
        <row r="2455">
          <cell r="A2455"/>
          <cell r="B2455">
            <v>23</v>
          </cell>
          <cell r="C2455">
            <v>368</v>
          </cell>
          <cell r="D2455">
            <v>224</v>
          </cell>
          <cell r="E2455">
            <v>144</v>
          </cell>
        </row>
        <row r="2456">
          <cell r="A2456"/>
          <cell r="B2456">
            <v>24</v>
          </cell>
          <cell r="C2456">
            <v>363</v>
          </cell>
          <cell r="D2456">
            <v>221</v>
          </cell>
          <cell r="E2456">
            <v>142</v>
          </cell>
        </row>
        <row r="2457">
          <cell r="A2457"/>
          <cell r="B2457">
            <v>25</v>
          </cell>
          <cell r="C2457">
            <v>373</v>
          </cell>
          <cell r="D2457">
            <v>232</v>
          </cell>
          <cell r="E2457">
            <v>141</v>
          </cell>
        </row>
        <row r="2458">
          <cell r="A2458"/>
          <cell r="B2458">
            <v>26</v>
          </cell>
          <cell r="C2458">
            <v>391</v>
          </cell>
          <cell r="D2458">
            <v>251</v>
          </cell>
          <cell r="E2458">
            <v>140</v>
          </cell>
        </row>
        <row r="2459">
          <cell r="A2459"/>
          <cell r="B2459">
            <v>27</v>
          </cell>
          <cell r="C2459">
            <v>374</v>
          </cell>
          <cell r="D2459">
            <v>235</v>
          </cell>
          <cell r="E2459">
            <v>139</v>
          </cell>
        </row>
        <row r="2460">
          <cell r="A2460"/>
          <cell r="B2460">
            <v>28</v>
          </cell>
          <cell r="C2460">
            <v>355</v>
          </cell>
          <cell r="D2460">
            <v>218</v>
          </cell>
          <cell r="E2460">
            <v>137</v>
          </cell>
        </row>
        <row r="2461">
          <cell r="A2461" t="str">
            <v>05604</v>
          </cell>
          <cell r="B2461" t="str">
            <v>Remedios</v>
          </cell>
          <cell r="C2461"/>
          <cell r="D2461"/>
          <cell r="E2461"/>
        </row>
        <row r="2462">
          <cell r="A2462" t="str">
            <v>Remedios</v>
          </cell>
          <cell r="B2462">
            <v>0</v>
          </cell>
          <cell r="C2462">
            <v>627</v>
          </cell>
          <cell r="D2462">
            <v>326</v>
          </cell>
          <cell r="E2462">
            <v>301</v>
          </cell>
          <cell r="F2462">
            <v>3713</v>
          </cell>
          <cell r="G2462">
            <v>1925</v>
          </cell>
          <cell r="H2462">
            <v>1788</v>
          </cell>
          <cell r="I2462">
            <v>3532</v>
          </cell>
          <cell r="J2462">
            <v>1827</v>
          </cell>
          <cell r="K2462">
            <v>1705</v>
          </cell>
          <cell r="L2462">
            <v>3327</v>
          </cell>
          <cell r="M2462">
            <v>1703</v>
          </cell>
          <cell r="N2462">
            <v>1624</v>
          </cell>
          <cell r="O2462">
            <v>5515</v>
          </cell>
          <cell r="P2462">
            <v>2738</v>
          </cell>
          <cell r="Q2462">
            <v>2777</v>
          </cell>
        </row>
        <row r="2463">
          <cell r="A2463"/>
          <cell r="B2463">
            <v>1</v>
          </cell>
          <cell r="C2463">
            <v>625</v>
          </cell>
          <cell r="D2463">
            <v>323</v>
          </cell>
          <cell r="E2463">
            <v>302</v>
          </cell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</row>
        <row r="2464">
          <cell r="A2464"/>
          <cell r="B2464">
            <v>2</v>
          </cell>
          <cell r="C2464">
            <v>622</v>
          </cell>
          <cell r="D2464">
            <v>323</v>
          </cell>
          <cell r="E2464">
            <v>299</v>
          </cell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</row>
        <row r="2465">
          <cell r="A2465"/>
          <cell r="B2465">
            <v>3</v>
          </cell>
          <cell r="C2465">
            <v>618</v>
          </cell>
          <cell r="D2465">
            <v>320</v>
          </cell>
          <cell r="E2465">
            <v>298</v>
          </cell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</row>
        <row r="2466">
          <cell r="A2466"/>
          <cell r="B2466">
            <v>4</v>
          </cell>
          <cell r="C2466">
            <v>614</v>
          </cell>
          <cell r="D2466">
            <v>319</v>
          </cell>
          <cell r="E2466">
            <v>295</v>
          </cell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</row>
        <row r="2467">
          <cell r="A2467"/>
          <cell r="B2467">
            <v>5</v>
          </cell>
          <cell r="C2467">
            <v>607</v>
          </cell>
          <cell r="D2467">
            <v>314</v>
          </cell>
          <cell r="E2467">
            <v>293</v>
          </cell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</row>
        <row r="2468">
          <cell r="A2468" t="str">
            <v>Remedios</v>
          </cell>
          <cell r="B2468">
            <v>6</v>
          </cell>
          <cell r="C2468">
            <v>603</v>
          </cell>
          <cell r="D2468">
            <v>313</v>
          </cell>
          <cell r="E2468">
            <v>290</v>
          </cell>
          <cell r="O2468"/>
          <cell r="P2468"/>
          <cell r="Q2468"/>
        </row>
        <row r="2469">
          <cell r="A2469"/>
          <cell r="B2469">
            <v>7</v>
          </cell>
          <cell r="C2469">
            <v>596</v>
          </cell>
          <cell r="D2469">
            <v>308</v>
          </cell>
          <cell r="E2469">
            <v>288</v>
          </cell>
          <cell r="O2469"/>
          <cell r="P2469"/>
          <cell r="Q2469"/>
        </row>
        <row r="2470">
          <cell r="A2470"/>
          <cell r="B2470">
            <v>8</v>
          </cell>
          <cell r="C2470">
            <v>591</v>
          </cell>
          <cell r="D2470">
            <v>306</v>
          </cell>
          <cell r="E2470">
            <v>285</v>
          </cell>
          <cell r="O2470"/>
          <cell r="P2470"/>
          <cell r="Q2470"/>
        </row>
        <row r="2471">
          <cell r="A2471"/>
          <cell r="B2471">
            <v>9</v>
          </cell>
          <cell r="C2471">
            <v>586</v>
          </cell>
          <cell r="D2471">
            <v>303</v>
          </cell>
          <cell r="E2471">
            <v>283</v>
          </cell>
          <cell r="O2471"/>
          <cell r="P2471"/>
          <cell r="Q2471"/>
        </row>
        <row r="2472">
          <cell r="A2472"/>
          <cell r="B2472">
            <v>10</v>
          </cell>
          <cell r="C2472">
            <v>579</v>
          </cell>
          <cell r="D2472">
            <v>299</v>
          </cell>
          <cell r="E2472">
            <v>280</v>
          </cell>
          <cell r="O2472"/>
          <cell r="P2472"/>
          <cell r="Q2472"/>
        </row>
        <row r="2473">
          <cell r="A2473"/>
          <cell r="B2473">
            <v>11</v>
          </cell>
          <cell r="C2473">
            <v>577</v>
          </cell>
          <cell r="D2473">
            <v>298</v>
          </cell>
          <cell r="E2473">
            <v>279</v>
          </cell>
        </row>
        <row r="2474">
          <cell r="A2474" t="str">
            <v>Remedios</v>
          </cell>
          <cell r="B2474">
            <v>12</v>
          </cell>
          <cell r="C2474">
            <v>568</v>
          </cell>
          <cell r="D2474">
            <v>293</v>
          </cell>
          <cell r="E2474">
            <v>275</v>
          </cell>
        </row>
        <row r="2475">
          <cell r="A2475"/>
          <cell r="B2475">
            <v>13</v>
          </cell>
          <cell r="C2475">
            <v>566</v>
          </cell>
          <cell r="D2475">
            <v>291</v>
          </cell>
          <cell r="E2475">
            <v>275</v>
          </cell>
        </row>
        <row r="2476">
          <cell r="A2476"/>
          <cell r="B2476">
            <v>14</v>
          </cell>
          <cell r="C2476">
            <v>558</v>
          </cell>
          <cell r="D2476">
            <v>286</v>
          </cell>
          <cell r="E2476">
            <v>272</v>
          </cell>
        </row>
        <row r="2477">
          <cell r="A2477"/>
          <cell r="B2477">
            <v>15</v>
          </cell>
          <cell r="C2477">
            <v>553</v>
          </cell>
          <cell r="D2477">
            <v>283</v>
          </cell>
          <cell r="E2477">
            <v>270</v>
          </cell>
        </row>
        <row r="2478">
          <cell r="A2478"/>
          <cell r="B2478">
            <v>16</v>
          </cell>
          <cell r="C2478">
            <v>546</v>
          </cell>
          <cell r="D2478">
            <v>278</v>
          </cell>
          <cell r="E2478">
            <v>268</v>
          </cell>
        </row>
        <row r="2479">
          <cell r="A2479"/>
          <cell r="B2479">
            <v>17</v>
          </cell>
          <cell r="C2479">
            <v>536</v>
          </cell>
          <cell r="D2479">
            <v>272</v>
          </cell>
          <cell r="E2479">
            <v>264</v>
          </cell>
        </row>
        <row r="2480">
          <cell r="A2480" t="str">
            <v>Remedios</v>
          </cell>
          <cell r="B2480">
            <v>18</v>
          </cell>
          <cell r="C2480">
            <v>527</v>
          </cell>
          <cell r="D2480">
            <v>265</v>
          </cell>
          <cell r="E2480">
            <v>262</v>
          </cell>
        </row>
        <row r="2481">
          <cell r="A2481"/>
          <cell r="B2481">
            <v>19</v>
          </cell>
          <cell r="C2481">
            <v>514</v>
          </cell>
          <cell r="D2481">
            <v>256</v>
          </cell>
          <cell r="E2481">
            <v>258</v>
          </cell>
        </row>
        <row r="2482">
          <cell r="A2482"/>
          <cell r="B2482">
            <v>20</v>
          </cell>
          <cell r="C2482">
            <v>508</v>
          </cell>
          <cell r="D2482">
            <v>252</v>
          </cell>
          <cell r="E2482">
            <v>256</v>
          </cell>
        </row>
        <row r="2483">
          <cell r="A2483"/>
          <cell r="B2483">
            <v>21</v>
          </cell>
          <cell r="C2483">
            <v>500</v>
          </cell>
          <cell r="D2483">
            <v>249</v>
          </cell>
          <cell r="E2483">
            <v>251</v>
          </cell>
        </row>
        <row r="2484">
          <cell r="A2484"/>
          <cell r="B2484">
            <v>22</v>
          </cell>
          <cell r="C2484">
            <v>497</v>
          </cell>
          <cell r="D2484">
            <v>246</v>
          </cell>
          <cell r="E2484">
            <v>251</v>
          </cell>
        </row>
        <row r="2485">
          <cell r="A2485"/>
          <cell r="B2485">
            <v>23</v>
          </cell>
          <cell r="C2485">
            <v>496</v>
          </cell>
          <cell r="D2485">
            <v>246</v>
          </cell>
          <cell r="E2485">
            <v>250</v>
          </cell>
        </row>
        <row r="2486">
          <cell r="A2486"/>
          <cell r="B2486">
            <v>24</v>
          </cell>
          <cell r="C2486">
            <v>496</v>
          </cell>
          <cell r="D2486">
            <v>246</v>
          </cell>
          <cell r="E2486">
            <v>250</v>
          </cell>
        </row>
        <row r="2487">
          <cell r="A2487"/>
          <cell r="B2487">
            <v>25</v>
          </cell>
          <cell r="C2487">
            <v>499</v>
          </cell>
          <cell r="D2487">
            <v>248</v>
          </cell>
          <cell r="E2487">
            <v>251</v>
          </cell>
        </row>
        <row r="2488">
          <cell r="A2488"/>
          <cell r="B2488">
            <v>26</v>
          </cell>
          <cell r="C2488">
            <v>495</v>
          </cell>
          <cell r="D2488">
            <v>245</v>
          </cell>
          <cell r="E2488">
            <v>250</v>
          </cell>
        </row>
        <row r="2489">
          <cell r="A2489"/>
          <cell r="B2489">
            <v>27</v>
          </cell>
          <cell r="C2489">
            <v>495</v>
          </cell>
          <cell r="D2489">
            <v>245</v>
          </cell>
          <cell r="E2489">
            <v>250</v>
          </cell>
        </row>
        <row r="2490">
          <cell r="A2490"/>
          <cell r="B2490">
            <v>28</v>
          </cell>
          <cell r="C2490">
            <v>488</v>
          </cell>
          <cell r="D2490">
            <v>240</v>
          </cell>
          <cell r="E2490">
            <v>248</v>
          </cell>
        </row>
        <row r="2491">
          <cell r="A2491" t="str">
            <v>05607</v>
          </cell>
          <cell r="B2491" t="str">
            <v>Retiro</v>
          </cell>
          <cell r="C2491"/>
          <cell r="D2491"/>
          <cell r="E2491"/>
        </row>
        <row r="2492">
          <cell r="A2492" t="str">
            <v>Retiro</v>
          </cell>
          <cell r="B2492">
            <v>0</v>
          </cell>
          <cell r="C2492">
            <v>303</v>
          </cell>
          <cell r="D2492">
            <v>161</v>
          </cell>
          <cell r="E2492">
            <v>142</v>
          </cell>
          <cell r="F2492">
            <v>1805</v>
          </cell>
          <cell r="G2492">
            <v>956</v>
          </cell>
          <cell r="H2492">
            <v>849</v>
          </cell>
          <cell r="I2492">
            <v>1818</v>
          </cell>
          <cell r="J2492">
            <v>949</v>
          </cell>
          <cell r="K2492">
            <v>869</v>
          </cell>
          <cell r="L2492">
            <v>1912</v>
          </cell>
          <cell r="M2492">
            <v>993</v>
          </cell>
          <cell r="N2492">
            <v>919</v>
          </cell>
          <cell r="O2492">
            <v>3910</v>
          </cell>
          <cell r="P2492">
            <v>1975</v>
          </cell>
          <cell r="Q2492">
            <v>1935</v>
          </cell>
        </row>
        <row r="2493">
          <cell r="A2493"/>
          <cell r="B2493">
            <v>1</v>
          </cell>
          <cell r="C2493">
            <v>301</v>
          </cell>
          <cell r="D2493">
            <v>160</v>
          </cell>
          <cell r="E2493">
            <v>141</v>
          </cell>
          <cell r="F2493"/>
          <cell r="G2493"/>
          <cell r="H2493"/>
          <cell r="I2493"/>
          <cell r="J2493"/>
          <cell r="K2493"/>
          <cell r="L2493"/>
          <cell r="M2493"/>
          <cell r="N2493"/>
          <cell r="O2493"/>
          <cell r="P2493"/>
          <cell r="Q2493"/>
        </row>
        <row r="2494">
          <cell r="A2494"/>
          <cell r="B2494">
            <v>2</v>
          </cell>
          <cell r="C2494">
            <v>301</v>
          </cell>
          <cell r="D2494">
            <v>159</v>
          </cell>
          <cell r="E2494">
            <v>142</v>
          </cell>
          <cell r="F2494"/>
          <cell r="G2494"/>
          <cell r="H2494"/>
          <cell r="I2494"/>
          <cell r="J2494"/>
          <cell r="K2494"/>
          <cell r="L2494"/>
          <cell r="M2494"/>
          <cell r="N2494"/>
          <cell r="O2494"/>
          <cell r="P2494"/>
          <cell r="Q2494"/>
        </row>
        <row r="2495">
          <cell r="A2495"/>
          <cell r="B2495">
            <v>3</v>
          </cell>
          <cell r="C2495">
            <v>300</v>
          </cell>
          <cell r="D2495">
            <v>160</v>
          </cell>
          <cell r="E2495">
            <v>140</v>
          </cell>
          <cell r="F2495"/>
          <cell r="G2495"/>
          <cell r="H2495"/>
          <cell r="I2495"/>
          <cell r="J2495"/>
          <cell r="K2495"/>
          <cell r="L2495"/>
          <cell r="M2495"/>
          <cell r="N2495"/>
          <cell r="O2495"/>
          <cell r="P2495"/>
          <cell r="Q2495"/>
        </row>
        <row r="2496">
          <cell r="A2496"/>
          <cell r="B2496">
            <v>4</v>
          </cell>
          <cell r="C2496">
            <v>301</v>
          </cell>
          <cell r="D2496">
            <v>158</v>
          </cell>
          <cell r="E2496">
            <v>143</v>
          </cell>
          <cell r="F2496"/>
          <cell r="G2496"/>
          <cell r="H2496"/>
          <cell r="I2496"/>
          <cell r="J2496"/>
          <cell r="K2496"/>
          <cell r="L2496"/>
          <cell r="M2496"/>
          <cell r="N2496"/>
          <cell r="O2496"/>
          <cell r="P2496"/>
          <cell r="Q2496"/>
        </row>
        <row r="2497">
          <cell r="A2497"/>
          <cell r="B2497">
            <v>5</v>
          </cell>
          <cell r="C2497">
            <v>299</v>
          </cell>
          <cell r="D2497">
            <v>158</v>
          </cell>
          <cell r="E2497">
            <v>141</v>
          </cell>
          <cell r="F2497"/>
          <cell r="G2497"/>
          <cell r="H2497"/>
          <cell r="I2497"/>
          <cell r="J2497"/>
          <cell r="K2497"/>
          <cell r="L2497"/>
          <cell r="M2497"/>
          <cell r="N2497"/>
          <cell r="O2497"/>
          <cell r="P2497"/>
          <cell r="Q2497"/>
        </row>
        <row r="2498">
          <cell r="A2498" t="str">
            <v>Retiro</v>
          </cell>
          <cell r="B2498">
            <v>6</v>
          </cell>
          <cell r="C2498">
            <v>301</v>
          </cell>
          <cell r="D2498">
            <v>158</v>
          </cell>
          <cell r="E2498">
            <v>143</v>
          </cell>
          <cell r="O2498"/>
          <cell r="P2498"/>
          <cell r="Q2498"/>
        </row>
        <row r="2499">
          <cell r="A2499"/>
          <cell r="B2499">
            <v>7</v>
          </cell>
          <cell r="C2499">
            <v>300</v>
          </cell>
          <cell r="D2499">
            <v>157</v>
          </cell>
          <cell r="E2499">
            <v>143</v>
          </cell>
          <cell r="O2499"/>
          <cell r="P2499"/>
          <cell r="Q2499"/>
        </row>
        <row r="2500">
          <cell r="A2500"/>
          <cell r="B2500">
            <v>8</v>
          </cell>
          <cell r="C2500">
            <v>302</v>
          </cell>
          <cell r="D2500">
            <v>158</v>
          </cell>
          <cell r="E2500">
            <v>144</v>
          </cell>
          <cell r="O2500"/>
          <cell r="P2500"/>
          <cell r="Q2500"/>
        </row>
        <row r="2501">
          <cell r="A2501"/>
          <cell r="B2501">
            <v>9</v>
          </cell>
          <cell r="C2501">
            <v>302</v>
          </cell>
          <cell r="D2501">
            <v>157</v>
          </cell>
          <cell r="E2501">
            <v>145</v>
          </cell>
          <cell r="O2501"/>
          <cell r="P2501"/>
          <cell r="Q2501"/>
        </row>
        <row r="2502">
          <cell r="A2502"/>
          <cell r="B2502">
            <v>10</v>
          </cell>
          <cell r="C2502">
            <v>305</v>
          </cell>
          <cell r="D2502">
            <v>159</v>
          </cell>
          <cell r="E2502">
            <v>146</v>
          </cell>
          <cell r="O2502"/>
          <cell r="P2502"/>
          <cell r="Q2502"/>
        </row>
        <row r="2503">
          <cell r="A2503"/>
          <cell r="B2503">
            <v>11</v>
          </cell>
          <cell r="C2503">
            <v>308</v>
          </cell>
          <cell r="D2503">
            <v>160</v>
          </cell>
          <cell r="E2503">
            <v>148</v>
          </cell>
        </row>
        <row r="2504">
          <cell r="A2504" t="str">
            <v>Retiro</v>
          </cell>
          <cell r="B2504">
            <v>12</v>
          </cell>
          <cell r="C2504">
            <v>309</v>
          </cell>
          <cell r="D2504">
            <v>160</v>
          </cell>
          <cell r="E2504">
            <v>149</v>
          </cell>
        </row>
        <row r="2505">
          <cell r="A2505"/>
          <cell r="B2505">
            <v>13</v>
          </cell>
          <cell r="C2505">
            <v>313</v>
          </cell>
          <cell r="D2505">
            <v>163</v>
          </cell>
          <cell r="E2505">
            <v>150</v>
          </cell>
        </row>
        <row r="2506">
          <cell r="A2506"/>
          <cell r="B2506">
            <v>14</v>
          </cell>
          <cell r="C2506">
            <v>317</v>
          </cell>
          <cell r="D2506">
            <v>164</v>
          </cell>
          <cell r="E2506">
            <v>153</v>
          </cell>
        </row>
        <row r="2507">
          <cell r="A2507"/>
          <cell r="B2507">
            <v>15</v>
          </cell>
          <cell r="C2507">
            <v>319</v>
          </cell>
          <cell r="D2507">
            <v>166</v>
          </cell>
          <cell r="E2507">
            <v>153</v>
          </cell>
        </row>
        <row r="2508">
          <cell r="A2508"/>
          <cell r="B2508">
            <v>16</v>
          </cell>
          <cell r="C2508">
            <v>326</v>
          </cell>
          <cell r="D2508">
            <v>169</v>
          </cell>
          <cell r="E2508">
            <v>157</v>
          </cell>
        </row>
        <row r="2509">
          <cell r="A2509"/>
          <cell r="B2509">
            <v>17</v>
          </cell>
          <cell r="C2509">
            <v>328</v>
          </cell>
          <cell r="D2509">
            <v>171</v>
          </cell>
          <cell r="E2509">
            <v>157</v>
          </cell>
        </row>
        <row r="2510">
          <cell r="A2510" t="str">
            <v>Retiro</v>
          </cell>
          <cell r="B2510">
            <v>18</v>
          </cell>
          <cell r="C2510">
            <v>333</v>
          </cell>
          <cell r="D2510">
            <v>173</v>
          </cell>
          <cell r="E2510">
            <v>160</v>
          </cell>
        </row>
        <row r="2511">
          <cell r="A2511"/>
          <cell r="B2511">
            <v>19</v>
          </cell>
          <cell r="C2511">
            <v>344</v>
          </cell>
          <cell r="D2511">
            <v>177</v>
          </cell>
          <cell r="E2511">
            <v>167</v>
          </cell>
        </row>
        <row r="2512">
          <cell r="A2512"/>
          <cell r="B2512">
            <v>20</v>
          </cell>
          <cell r="C2512">
            <v>349</v>
          </cell>
          <cell r="D2512">
            <v>178</v>
          </cell>
          <cell r="E2512">
            <v>171</v>
          </cell>
        </row>
        <row r="2513">
          <cell r="A2513"/>
          <cell r="B2513">
            <v>21</v>
          </cell>
          <cell r="C2513">
            <v>358</v>
          </cell>
          <cell r="D2513">
            <v>182</v>
          </cell>
          <cell r="E2513">
            <v>176</v>
          </cell>
        </row>
        <row r="2514">
          <cell r="A2514"/>
          <cell r="B2514">
            <v>22</v>
          </cell>
          <cell r="C2514">
            <v>361</v>
          </cell>
          <cell r="D2514">
            <v>181</v>
          </cell>
          <cell r="E2514">
            <v>180</v>
          </cell>
        </row>
        <row r="2515">
          <cell r="A2515"/>
          <cell r="B2515">
            <v>23</v>
          </cell>
          <cell r="C2515">
            <v>360</v>
          </cell>
          <cell r="D2515">
            <v>182</v>
          </cell>
          <cell r="E2515">
            <v>178</v>
          </cell>
        </row>
        <row r="2516">
          <cell r="A2516"/>
          <cell r="B2516">
            <v>24</v>
          </cell>
          <cell r="C2516">
            <v>361</v>
          </cell>
          <cell r="D2516">
            <v>182</v>
          </cell>
          <cell r="E2516">
            <v>179</v>
          </cell>
        </row>
        <row r="2517">
          <cell r="A2517"/>
          <cell r="B2517">
            <v>25</v>
          </cell>
          <cell r="C2517">
            <v>364</v>
          </cell>
          <cell r="D2517">
            <v>184</v>
          </cell>
          <cell r="E2517">
            <v>180</v>
          </cell>
        </row>
        <row r="2518">
          <cell r="A2518"/>
          <cell r="B2518">
            <v>26</v>
          </cell>
          <cell r="C2518">
            <v>361</v>
          </cell>
          <cell r="D2518">
            <v>180</v>
          </cell>
          <cell r="E2518">
            <v>181</v>
          </cell>
        </row>
        <row r="2519">
          <cell r="A2519"/>
          <cell r="B2519">
            <v>27</v>
          </cell>
          <cell r="C2519">
            <v>360</v>
          </cell>
          <cell r="D2519">
            <v>179</v>
          </cell>
          <cell r="E2519">
            <v>181</v>
          </cell>
        </row>
        <row r="2520">
          <cell r="A2520"/>
          <cell r="B2520">
            <v>28</v>
          </cell>
          <cell r="C2520">
            <v>359</v>
          </cell>
          <cell r="D2520">
            <v>177</v>
          </cell>
          <cell r="E2520">
            <v>182</v>
          </cell>
        </row>
        <row r="2521">
          <cell r="A2521" t="str">
            <v>05615</v>
          </cell>
          <cell r="B2521" t="str">
            <v>Rionegro</v>
          </cell>
          <cell r="C2521"/>
          <cell r="D2521"/>
          <cell r="E2521"/>
        </row>
        <row r="2522">
          <cell r="A2522" t="str">
            <v>Rionegro</v>
          </cell>
          <cell r="B2522">
            <v>0</v>
          </cell>
          <cell r="C2522">
            <v>1668</v>
          </cell>
          <cell r="D2522">
            <v>846</v>
          </cell>
          <cell r="E2522">
            <v>822</v>
          </cell>
          <cell r="F2522">
            <v>9994</v>
          </cell>
          <cell r="G2522">
            <v>5070</v>
          </cell>
          <cell r="H2522">
            <v>4924</v>
          </cell>
          <cell r="I2522">
            <v>10253</v>
          </cell>
          <cell r="J2522">
            <v>5256</v>
          </cell>
          <cell r="K2522">
            <v>4997</v>
          </cell>
          <cell r="L2522">
            <v>11656</v>
          </cell>
          <cell r="M2522">
            <v>6092</v>
          </cell>
          <cell r="N2522">
            <v>5564</v>
          </cell>
          <cell r="O2522">
            <v>26709</v>
          </cell>
          <cell r="P2522">
            <v>13872</v>
          </cell>
          <cell r="Q2522">
            <v>12837</v>
          </cell>
        </row>
        <row r="2523">
          <cell r="A2523"/>
          <cell r="B2523">
            <v>1</v>
          </cell>
          <cell r="C2523">
            <v>1666</v>
          </cell>
          <cell r="D2523">
            <v>844</v>
          </cell>
          <cell r="E2523">
            <v>822</v>
          </cell>
          <cell r="F2523"/>
          <cell r="G2523"/>
          <cell r="H2523"/>
          <cell r="I2523"/>
          <cell r="J2523"/>
          <cell r="K2523"/>
          <cell r="L2523"/>
          <cell r="M2523"/>
          <cell r="N2523"/>
          <cell r="O2523"/>
          <cell r="P2523"/>
          <cell r="Q2523"/>
        </row>
        <row r="2524">
          <cell r="A2524"/>
          <cell r="B2524">
            <v>2</v>
          </cell>
          <cell r="C2524">
            <v>1665</v>
          </cell>
          <cell r="D2524">
            <v>844</v>
          </cell>
          <cell r="E2524">
            <v>821</v>
          </cell>
          <cell r="F2524"/>
          <cell r="G2524"/>
          <cell r="H2524"/>
          <cell r="I2524"/>
          <cell r="J2524"/>
          <cell r="K2524"/>
          <cell r="L2524"/>
          <cell r="M2524"/>
          <cell r="N2524"/>
          <cell r="O2524"/>
          <cell r="P2524"/>
          <cell r="Q2524"/>
        </row>
        <row r="2525">
          <cell r="A2525"/>
          <cell r="B2525">
            <v>3</v>
          </cell>
          <cell r="C2525">
            <v>1665</v>
          </cell>
          <cell r="D2525">
            <v>844</v>
          </cell>
          <cell r="E2525">
            <v>821</v>
          </cell>
          <cell r="F2525"/>
          <cell r="G2525"/>
          <cell r="H2525"/>
          <cell r="I2525"/>
          <cell r="J2525"/>
          <cell r="K2525"/>
          <cell r="L2525"/>
          <cell r="M2525"/>
          <cell r="N2525"/>
          <cell r="O2525"/>
          <cell r="P2525"/>
          <cell r="Q2525"/>
        </row>
        <row r="2526">
          <cell r="A2526"/>
          <cell r="B2526">
            <v>4</v>
          </cell>
          <cell r="C2526">
            <v>1664</v>
          </cell>
          <cell r="D2526">
            <v>845</v>
          </cell>
          <cell r="E2526">
            <v>819</v>
          </cell>
          <cell r="F2526"/>
          <cell r="G2526"/>
          <cell r="H2526"/>
          <cell r="I2526"/>
          <cell r="J2526"/>
          <cell r="K2526"/>
          <cell r="L2526"/>
          <cell r="M2526"/>
          <cell r="N2526"/>
          <cell r="O2526"/>
          <cell r="P2526"/>
          <cell r="Q2526"/>
        </row>
        <row r="2527">
          <cell r="A2527"/>
          <cell r="B2527">
            <v>5</v>
          </cell>
          <cell r="C2527">
            <v>1666</v>
          </cell>
          <cell r="D2527">
            <v>847</v>
          </cell>
          <cell r="E2527">
            <v>819</v>
          </cell>
          <cell r="F2527"/>
          <cell r="G2527"/>
          <cell r="H2527"/>
          <cell r="I2527"/>
          <cell r="J2527"/>
          <cell r="K2527"/>
          <cell r="L2527"/>
          <cell r="M2527"/>
          <cell r="N2527"/>
          <cell r="O2527"/>
          <cell r="P2527"/>
          <cell r="Q2527"/>
        </row>
        <row r="2528">
          <cell r="A2528" t="str">
            <v>Rionegro</v>
          </cell>
          <cell r="B2528">
            <v>6</v>
          </cell>
          <cell r="C2528">
            <v>1671</v>
          </cell>
          <cell r="D2528">
            <v>851</v>
          </cell>
          <cell r="E2528">
            <v>820</v>
          </cell>
          <cell r="O2528"/>
          <cell r="P2528"/>
          <cell r="Q2528"/>
        </row>
        <row r="2529">
          <cell r="A2529"/>
          <cell r="B2529">
            <v>7</v>
          </cell>
          <cell r="C2529">
            <v>1680</v>
          </cell>
          <cell r="D2529">
            <v>858</v>
          </cell>
          <cell r="E2529">
            <v>822</v>
          </cell>
          <cell r="O2529"/>
          <cell r="P2529"/>
          <cell r="Q2529"/>
        </row>
        <row r="2530">
          <cell r="A2530"/>
          <cell r="B2530">
            <v>8</v>
          </cell>
          <cell r="C2530">
            <v>1692</v>
          </cell>
          <cell r="D2530">
            <v>866</v>
          </cell>
          <cell r="E2530">
            <v>826</v>
          </cell>
          <cell r="O2530"/>
          <cell r="P2530"/>
          <cell r="Q2530"/>
        </row>
        <row r="2531">
          <cell r="A2531"/>
          <cell r="B2531">
            <v>9</v>
          </cell>
          <cell r="C2531">
            <v>1711</v>
          </cell>
          <cell r="D2531">
            <v>878</v>
          </cell>
          <cell r="E2531">
            <v>833</v>
          </cell>
          <cell r="O2531"/>
          <cell r="P2531"/>
          <cell r="Q2531"/>
        </row>
        <row r="2532">
          <cell r="A2532"/>
          <cell r="B2532">
            <v>10</v>
          </cell>
          <cell r="C2532">
            <v>1734</v>
          </cell>
          <cell r="D2532">
            <v>892</v>
          </cell>
          <cell r="E2532">
            <v>842</v>
          </cell>
          <cell r="O2532"/>
          <cell r="P2532"/>
          <cell r="Q2532"/>
        </row>
        <row r="2533">
          <cell r="A2533"/>
          <cell r="B2533">
            <v>11</v>
          </cell>
          <cell r="C2533">
            <v>1765</v>
          </cell>
          <cell r="D2533">
            <v>911</v>
          </cell>
          <cell r="E2533">
            <v>854</v>
          </cell>
        </row>
        <row r="2534">
          <cell r="A2534" t="str">
            <v>Rionegro</v>
          </cell>
          <cell r="B2534">
            <v>12</v>
          </cell>
          <cell r="C2534">
            <v>1801</v>
          </cell>
          <cell r="D2534">
            <v>932</v>
          </cell>
          <cell r="E2534">
            <v>869</v>
          </cell>
        </row>
        <row r="2535">
          <cell r="A2535"/>
          <cell r="B2535">
            <v>13</v>
          </cell>
          <cell r="C2535">
            <v>1845</v>
          </cell>
          <cell r="D2535">
            <v>959</v>
          </cell>
          <cell r="E2535">
            <v>886</v>
          </cell>
        </row>
        <row r="2536">
          <cell r="A2536"/>
          <cell r="B2536">
            <v>14</v>
          </cell>
          <cell r="C2536">
            <v>1899</v>
          </cell>
          <cell r="D2536">
            <v>990</v>
          </cell>
          <cell r="E2536">
            <v>909</v>
          </cell>
        </row>
        <row r="2537">
          <cell r="A2537"/>
          <cell r="B2537">
            <v>15</v>
          </cell>
          <cell r="C2537">
            <v>1961</v>
          </cell>
          <cell r="D2537">
            <v>1026</v>
          </cell>
          <cell r="E2537">
            <v>935</v>
          </cell>
        </row>
        <row r="2538">
          <cell r="A2538"/>
          <cell r="B2538">
            <v>16</v>
          </cell>
          <cell r="C2538">
            <v>2033</v>
          </cell>
          <cell r="D2538">
            <v>1068</v>
          </cell>
          <cell r="E2538">
            <v>965</v>
          </cell>
        </row>
        <row r="2539">
          <cell r="A2539"/>
          <cell r="B2539">
            <v>17</v>
          </cell>
          <cell r="C2539">
            <v>2117</v>
          </cell>
          <cell r="D2539">
            <v>1117</v>
          </cell>
          <cell r="E2539">
            <v>1000</v>
          </cell>
        </row>
        <row r="2540">
          <cell r="A2540" t="str">
            <v>Rionegro</v>
          </cell>
          <cell r="B2540">
            <v>18</v>
          </cell>
          <cell r="C2540">
            <v>2204</v>
          </cell>
          <cell r="D2540">
            <v>1164</v>
          </cell>
          <cell r="E2540">
            <v>1040</v>
          </cell>
        </row>
        <row r="2541">
          <cell r="A2541"/>
          <cell r="B2541">
            <v>19</v>
          </cell>
          <cell r="C2541">
            <v>2291</v>
          </cell>
          <cell r="D2541">
            <v>1209</v>
          </cell>
          <cell r="E2541">
            <v>1082</v>
          </cell>
        </row>
        <row r="2542">
          <cell r="A2542"/>
          <cell r="B2542">
            <v>20</v>
          </cell>
          <cell r="C2542">
            <v>2375</v>
          </cell>
          <cell r="D2542">
            <v>1253</v>
          </cell>
          <cell r="E2542">
            <v>1122</v>
          </cell>
        </row>
        <row r="2543">
          <cell r="A2543"/>
          <cell r="B2543">
            <v>21</v>
          </cell>
          <cell r="C2543">
            <v>2431</v>
          </cell>
          <cell r="D2543">
            <v>1275</v>
          </cell>
          <cell r="E2543">
            <v>1156</v>
          </cell>
        </row>
        <row r="2544">
          <cell r="A2544"/>
          <cell r="B2544">
            <v>22</v>
          </cell>
          <cell r="C2544">
            <v>2471</v>
          </cell>
          <cell r="D2544">
            <v>1291</v>
          </cell>
          <cell r="E2544">
            <v>1180</v>
          </cell>
        </row>
        <row r="2545">
          <cell r="A2545"/>
          <cell r="B2545">
            <v>23</v>
          </cell>
          <cell r="C2545">
            <v>2494</v>
          </cell>
          <cell r="D2545">
            <v>1295</v>
          </cell>
          <cell r="E2545">
            <v>1199</v>
          </cell>
        </row>
        <row r="2546">
          <cell r="A2546"/>
          <cell r="B2546">
            <v>24</v>
          </cell>
          <cell r="C2546">
            <v>2505</v>
          </cell>
          <cell r="D2546">
            <v>1296</v>
          </cell>
          <cell r="E2546">
            <v>1209</v>
          </cell>
        </row>
        <row r="2547">
          <cell r="A2547"/>
          <cell r="B2547">
            <v>25</v>
          </cell>
          <cell r="C2547">
            <v>2508</v>
          </cell>
          <cell r="D2547">
            <v>1291</v>
          </cell>
          <cell r="E2547">
            <v>1217</v>
          </cell>
        </row>
        <row r="2548">
          <cell r="A2548"/>
          <cell r="B2548">
            <v>26</v>
          </cell>
          <cell r="C2548">
            <v>2497</v>
          </cell>
          <cell r="D2548">
            <v>1281</v>
          </cell>
          <cell r="E2548">
            <v>1216</v>
          </cell>
        </row>
        <row r="2549">
          <cell r="A2549"/>
          <cell r="B2549">
            <v>27</v>
          </cell>
          <cell r="C2549">
            <v>2482</v>
          </cell>
          <cell r="D2549">
            <v>1269</v>
          </cell>
          <cell r="E2549">
            <v>1213</v>
          </cell>
        </row>
        <row r="2550">
          <cell r="A2550"/>
          <cell r="B2550">
            <v>28</v>
          </cell>
          <cell r="C2550">
            <v>2451</v>
          </cell>
          <cell r="D2550">
            <v>1248</v>
          </cell>
          <cell r="E2550">
            <v>1203</v>
          </cell>
        </row>
        <row r="2551">
          <cell r="A2551" t="str">
            <v>05628</v>
          </cell>
          <cell r="B2551" t="str">
            <v>Sabanalarga</v>
          </cell>
          <cell r="C2551"/>
          <cell r="D2551"/>
          <cell r="E2551"/>
        </row>
        <row r="2552">
          <cell r="A2552" t="str">
            <v>Sabanalarga</v>
          </cell>
          <cell r="B2552">
            <v>0</v>
          </cell>
          <cell r="C2552">
            <v>202</v>
          </cell>
          <cell r="D2552">
            <v>105</v>
          </cell>
          <cell r="E2552">
            <v>97</v>
          </cell>
          <cell r="F2552">
            <v>1187</v>
          </cell>
          <cell r="G2552">
            <v>612</v>
          </cell>
          <cell r="H2552">
            <v>575</v>
          </cell>
          <cell r="I2552">
            <v>1066</v>
          </cell>
          <cell r="J2552">
            <v>543</v>
          </cell>
          <cell r="K2552">
            <v>523</v>
          </cell>
          <cell r="L2552">
            <v>992</v>
          </cell>
          <cell r="M2552">
            <v>515</v>
          </cell>
          <cell r="N2552">
            <v>477</v>
          </cell>
          <cell r="O2552">
            <v>1679</v>
          </cell>
          <cell r="P2552">
            <v>888</v>
          </cell>
          <cell r="Q2552">
            <v>791</v>
          </cell>
        </row>
        <row r="2553">
          <cell r="A2553"/>
          <cell r="B2553">
            <v>1</v>
          </cell>
          <cell r="C2553">
            <v>202</v>
          </cell>
          <cell r="D2553">
            <v>104</v>
          </cell>
          <cell r="E2553">
            <v>98</v>
          </cell>
          <cell r="F2553"/>
          <cell r="G2553"/>
          <cell r="H2553"/>
          <cell r="I2553"/>
          <cell r="J2553"/>
          <cell r="K2553"/>
          <cell r="L2553"/>
          <cell r="M2553"/>
          <cell r="N2553"/>
          <cell r="O2553"/>
          <cell r="P2553"/>
          <cell r="Q2553"/>
        </row>
        <row r="2554">
          <cell r="A2554"/>
          <cell r="B2554">
            <v>2</v>
          </cell>
          <cell r="C2554">
            <v>200</v>
          </cell>
          <cell r="D2554">
            <v>103</v>
          </cell>
          <cell r="E2554">
            <v>97</v>
          </cell>
          <cell r="F2554"/>
          <cell r="G2554"/>
          <cell r="H2554"/>
          <cell r="I2554"/>
          <cell r="J2554"/>
          <cell r="K2554"/>
          <cell r="L2554"/>
          <cell r="M2554"/>
          <cell r="N2554"/>
          <cell r="O2554"/>
          <cell r="P2554"/>
          <cell r="Q2554"/>
        </row>
        <row r="2555">
          <cell r="A2555"/>
          <cell r="B2555">
            <v>3</v>
          </cell>
          <cell r="C2555">
            <v>199</v>
          </cell>
          <cell r="D2555">
            <v>103</v>
          </cell>
          <cell r="E2555">
            <v>96</v>
          </cell>
          <cell r="F2555"/>
          <cell r="G2555"/>
          <cell r="H2555"/>
          <cell r="I2555"/>
          <cell r="J2555"/>
          <cell r="K2555"/>
          <cell r="L2555"/>
          <cell r="M2555"/>
          <cell r="N2555"/>
          <cell r="O2555"/>
          <cell r="P2555"/>
          <cell r="Q2555"/>
        </row>
        <row r="2556">
          <cell r="A2556"/>
          <cell r="B2556">
            <v>4</v>
          </cell>
          <cell r="C2556">
            <v>193</v>
          </cell>
          <cell r="D2556">
            <v>99</v>
          </cell>
          <cell r="E2556">
            <v>94</v>
          </cell>
          <cell r="F2556"/>
          <cell r="G2556"/>
          <cell r="H2556"/>
          <cell r="I2556"/>
          <cell r="J2556"/>
          <cell r="K2556"/>
          <cell r="L2556"/>
          <cell r="M2556"/>
          <cell r="N2556"/>
          <cell r="O2556"/>
          <cell r="P2556"/>
          <cell r="Q2556"/>
        </row>
        <row r="2557">
          <cell r="A2557"/>
          <cell r="B2557">
            <v>5</v>
          </cell>
          <cell r="C2557">
            <v>191</v>
          </cell>
          <cell r="D2557">
            <v>98</v>
          </cell>
          <cell r="E2557">
            <v>93</v>
          </cell>
          <cell r="F2557"/>
          <cell r="G2557"/>
          <cell r="H2557"/>
          <cell r="I2557"/>
          <cell r="J2557"/>
          <cell r="K2557"/>
          <cell r="L2557"/>
          <cell r="M2557"/>
          <cell r="N2557"/>
          <cell r="O2557"/>
          <cell r="P2557"/>
          <cell r="Q2557"/>
        </row>
        <row r="2558">
          <cell r="A2558" t="str">
            <v>Sabanalarga</v>
          </cell>
          <cell r="B2558">
            <v>6</v>
          </cell>
          <cell r="C2558">
            <v>187</v>
          </cell>
          <cell r="D2558">
            <v>96</v>
          </cell>
          <cell r="E2558">
            <v>91</v>
          </cell>
          <cell r="O2558"/>
          <cell r="P2558"/>
          <cell r="Q2558"/>
        </row>
        <row r="2559">
          <cell r="A2559"/>
          <cell r="B2559">
            <v>7</v>
          </cell>
          <cell r="C2559">
            <v>183</v>
          </cell>
          <cell r="D2559">
            <v>93</v>
          </cell>
          <cell r="E2559">
            <v>90</v>
          </cell>
          <cell r="O2559"/>
          <cell r="P2559"/>
          <cell r="Q2559"/>
        </row>
        <row r="2560">
          <cell r="A2560"/>
          <cell r="B2560">
            <v>8</v>
          </cell>
          <cell r="C2560">
            <v>178</v>
          </cell>
          <cell r="D2560">
            <v>91</v>
          </cell>
          <cell r="E2560">
            <v>87</v>
          </cell>
          <cell r="O2560"/>
          <cell r="P2560"/>
          <cell r="Q2560"/>
        </row>
        <row r="2561">
          <cell r="A2561"/>
          <cell r="B2561">
            <v>9</v>
          </cell>
          <cell r="C2561">
            <v>175</v>
          </cell>
          <cell r="D2561">
            <v>88</v>
          </cell>
          <cell r="E2561">
            <v>87</v>
          </cell>
          <cell r="O2561"/>
          <cell r="P2561"/>
          <cell r="Q2561"/>
        </row>
        <row r="2562">
          <cell r="A2562"/>
          <cell r="B2562">
            <v>10</v>
          </cell>
          <cell r="C2562">
            <v>172</v>
          </cell>
          <cell r="D2562">
            <v>88</v>
          </cell>
          <cell r="E2562">
            <v>84</v>
          </cell>
          <cell r="O2562"/>
          <cell r="P2562"/>
          <cell r="Q2562"/>
        </row>
        <row r="2563">
          <cell r="A2563"/>
          <cell r="B2563">
            <v>11</v>
          </cell>
          <cell r="C2563">
            <v>171</v>
          </cell>
          <cell r="D2563">
            <v>87</v>
          </cell>
          <cell r="E2563">
            <v>84</v>
          </cell>
        </row>
        <row r="2564">
          <cell r="A2564" t="str">
            <v>Sabanalarga</v>
          </cell>
          <cell r="B2564">
            <v>12</v>
          </cell>
          <cell r="C2564">
            <v>166</v>
          </cell>
          <cell r="D2564">
            <v>84</v>
          </cell>
          <cell r="E2564">
            <v>82</v>
          </cell>
        </row>
        <row r="2565">
          <cell r="A2565"/>
          <cell r="B2565">
            <v>13</v>
          </cell>
          <cell r="C2565">
            <v>167</v>
          </cell>
          <cell r="D2565">
            <v>86</v>
          </cell>
          <cell r="E2565">
            <v>81</v>
          </cell>
        </row>
        <row r="2566">
          <cell r="A2566"/>
          <cell r="B2566">
            <v>14</v>
          </cell>
          <cell r="C2566">
            <v>165</v>
          </cell>
          <cell r="D2566">
            <v>85</v>
          </cell>
          <cell r="E2566">
            <v>80</v>
          </cell>
        </row>
        <row r="2567">
          <cell r="A2567"/>
          <cell r="B2567">
            <v>15</v>
          </cell>
          <cell r="C2567">
            <v>164</v>
          </cell>
          <cell r="D2567">
            <v>85</v>
          </cell>
          <cell r="E2567">
            <v>79</v>
          </cell>
        </row>
        <row r="2568">
          <cell r="A2568"/>
          <cell r="B2568">
            <v>16</v>
          </cell>
          <cell r="C2568">
            <v>165</v>
          </cell>
          <cell r="D2568">
            <v>87</v>
          </cell>
          <cell r="E2568">
            <v>78</v>
          </cell>
        </row>
        <row r="2569">
          <cell r="A2569"/>
          <cell r="B2569">
            <v>17</v>
          </cell>
          <cell r="C2569">
            <v>165</v>
          </cell>
          <cell r="D2569">
            <v>88</v>
          </cell>
          <cell r="E2569">
            <v>77</v>
          </cell>
        </row>
        <row r="2570">
          <cell r="A2570" t="str">
            <v>Sabanalarga</v>
          </cell>
          <cell r="B2570">
            <v>18</v>
          </cell>
          <cell r="C2570">
            <v>167</v>
          </cell>
          <cell r="D2570">
            <v>90</v>
          </cell>
          <cell r="E2570">
            <v>77</v>
          </cell>
        </row>
        <row r="2571">
          <cell r="A2571"/>
          <cell r="B2571">
            <v>19</v>
          </cell>
          <cell r="C2571">
            <v>165</v>
          </cell>
          <cell r="D2571">
            <v>88</v>
          </cell>
          <cell r="E2571">
            <v>77</v>
          </cell>
        </row>
        <row r="2572">
          <cell r="A2572"/>
          <cell r="B2572">
            <v>20</v>
          </cell>
          <cell r="C2572">
            <v>165</v>
          </cell>
          <cell r="D2572">
            <v>88</v>
          </cell>
          <cell r="E2572">
            <v>77</v>
          </cell>
        </row>
        <row r="2573">
          <cell r="A2573"/>
          <cell r="B2573">
            <v>21</v>
          </cell>
          <cell r="C2573">
            <v>161</v>
          </cell>
          <cell r="D2573">
            <v>85</v>
          </cell>
          <cell r="E2573">
            <v>76</v>
          </cell>
        </row>
        <row r="2574">
          <cell r="A2574"/>
          <cell r="B2574">
            <v>22</v>
          </cell>
          <cell r="C2574">
            <v>158</v>
          </cell>
          <cell r="D2574">
            <v>82</v>
          </cell>
          <cell r="E2574">
            <v>76</v>
          </cell>
        </row>
        <row r="2575">
          <cell r="A2575"/>
          <cell r="B2575">
            <v>23</v>
          </cell>
          <cell r="C2575">
            <v>152</v>
          </cell>
          <cell r="D2575">
            <v>80</v>
          </cell>
          <cell r="E2575">
            <v>72</v>
          </cell>
        </row>
        <row r="2576">
          <cell r="A2576"/>
          <cell r="B2576">
            <v>24</v>
          </cell>
          <cell r="C2576">
            <v>150</v>
          </cell>
          <cell r="D2576">
            <v>78</v>
          </cell>
          <cell r="E2576">
            <v>72</v>
          </cell>
        </row>
        <row r="2577">
          <cell r="A2577"/>
          <cell r="B2577">
            <v>25</v>
          </cell>
          <cell r="C2577">
            <v>146</v>
          </cell>
          <cell r="D2577">
            <v>77</v>
          </cell>
          <cell r="E2577">
            <v>69</v>
          </cell>
        </row>
        <row r="2578">
          <cell r="A2578"/>
          <cell r="B2578">
            <v>26</v>
          </cell>
          <cell r="C2578">
            <v>143</v>
          </cell>
          <cell r="D2578">
            <v>75</v>
          </cell>
          <cell r="E2578">
            <v>68</v>
          </cell>
        </row>
        <row r="2579">
          <cell r="A2579"/>
          <cell r="B2579">
            <v>27</v>
          </cell>
          <cell r="C2579">
            <v>139</v>
          </cell>
          <cell r="D2579">
            <v>73</v>
          </cell>
          <cell r="E2579">
            <v>66</v>
          </cell>
        </row>
        <row r="2580">
          <cell r="A2580"/>
          <cell r="B2580">
            <v>28</v>
          </cell>
          <cell r="C2580">
            <v>133</v>
          </cell>
          <cell r="D2580">
            <v>72</v>
          </cell>
          <cell r="E2580">
            <v>61</v>
          </cell>
        </row>
        <row r="2581">
          <cell r="A2581" t="str">
            <v>05631</v>
          </cell>
          <cell r="B2581" t="str">
            <v>Sabaneta</v>
          </cell>
          <cell r="C2581"/>
          <cell r="D2581"/>
          <cell r="E2581"/>
        </row>
        <row r="2582">
          <cell r="A2582" t="str">
            <v>Sabaneta</v>
          </cell>
          <cell r="B2582">
            <v>0</v>
          </cell>
          <cell r="C2582">
            <v>993</v>
          </cell>
          <cell r="D2582">
            <v>514</v>
          </cell>
          <cell r="E2582">
            <v>479</v>
          </cell>
          <cell r="F2582">
            <v>5893</v>
          </cell>
          <cell r="G2582">
            <v>3050</v>
          </cell>
          <cell r="H2582">
            <v>2843</v>
          </cell>
          <cell r="I2582">
            <v>5226</v>
          </cell>
          <cell r="J2582">
            <v>2703</v>
          </cell>
          <cell r="K2582">
            <v>2523</v>
          </cell>
          <cell r="L2582">
            <v>5320</v>
          </cell>
          <cell r="M2582">
            <v>2693</v>
          </cell>
          <cell r="N2582">
            <v>2627</v>
          </cell>
          <cell r="O2582">
            <v>15474</v>
          </cell>
          <cell r="P2582">
            <v>7432</v>
          </cell>
          <cell r="Q2582">
            <v>8042</v>
          </cell>
        </row>
        <row r="2583">
          <cell r="A2583"/>
          <cell r="B2583">
            <v>1</v>
          </cell>
          <cell r="C2583">
            <v>998</v>
          </cell>
          <cell r="D2583">
            <v>516</v>
          </cell>
          <cell r="E2583">
            <v>482</v>
          </cell>
          <cell r="F2583"/>
          <cell r="G2583"/>
          <cell r="H2583"/>
          <cell r="I2583"/>
          <cell r="J2583"/>
          <cell r="K2583"/>
          <cell r="L2583"/>
          <cell r="M2583"/>
          <cell r="N2583"/>
          <cell r="O2583"/>
          <cell r="P2583"/>
          <cell r="Q2583"/>
        </row>
        <row r="2584">
          <cell r="A2584"/>
          <cell r="B2584">
            <v>2</v>
          </cell>
          <cell r="C2584">
            <v>998</v>
          </cell>
          <cell r="D2584">
            <v>517</v>
          </cell>
          <cell r="E2584">
            <v>481</v>
          </cell>
          <cell r="F2584"/>
          <cell r="G2584"/>
          <cell r="H2584"/>
          <cell r="I2584"/>
          <cell r="J2584"/>
          <cell r="K2584"/>
          <cell r="L2584"/>
          <cell r="M2584"/>
          <cell r="N2584"/>
          <cell r="O2584"/>
          <cell r="P2584"/>
          <cell r="Q2584"/>
        </row>
        <row r="2585">
          <cell r="A2585"/>
          <cell r="B2585">
            <v>3</v>
          </cell>
          <cell r="C2585">
            <v>987</v>
          </cell>
          <cell r="D2585">
            <v>511</v>
          </cell>
          <cell r="E2585">
            <v>476</v>
          </cell>
          <cell r="F2585"/>
          <cell r="G2585"/>
          <cell r="H2585"/>
          <cell r="I2585"/>
          <cell r="J2585"/>
          <cell r="K2585"/>
          <cell r="L2585"/>
          <cell r="M2585"/>
          <cell r="N2585"/>
          <cell r="O2585"/>
          <cell r="P2585"/>
          <cell r="Q2585"/>
        </row>
        <row r="2586">
          <cell r="A2586"/>
          <cell r="B2586">
            <v>4</v>
          </cell>
          <cell r="C2586">
            <v>971</v>
          </cell>
          <cell r="D2586">
            <v>502</v>
          </cell>
          <cell r="E2586">
            <v>469</v>
          </cell>
          <cell r="F2586"/>
          <cell r="G2586"/>
          <cell r="H2586"/>
          <cell r="I2586"/>
          <cell r="J2586"/>
          <cell r="K2586"/>
          <cell r="L2586"/>
          <cell r="M2586"/>
          <cell r="N2586"/>
          <cell r="O2586"/>
          <cell r="P2586"/>
          <cell r="Q2586"/>
        </row>
        <row r="2587">
          <cell r="A2587"/>
          <cell r="B2587">
            <v>5</v>
          </cell>
          <cell r="C2587">
            <v>946</v>
          </cell>
          <cell r="D2587">
            <v>490</v>
          </cell>
          <cell r="E2587">
            <v>456</v>
          </cell>
          <cell r="F2587"/>
          <cell r="G2587"/>
          <cell r="H2587"/>
          <cell r="I2587"/>
          <cell r="J2587"/>
          <cell r="K2587"/>
          <cell r="L2587"/>
          <cell r="M2587"/>
          <cell r="N2587"/>
          <cell r="O2587"/>
          <cell r="P2587"/>
          <cell r="Q2587"/>
        </row>
        <row r="2588">
          <cell r="A2588" t="str">
            <v>Sabaneta</v>
          </cell>
          <cell r="B2588">
            <v>6</v>
          </cell>
          <cell r="C2588">
            <v>923</v>
          </cell>
          <cell r="D2588">
            <v>478</v>
          </cell>
          <cell r="E2588">
            <v>445</v>
          </cell>
          <cell r="O2588"/>
          <cell r="P2588"/>
          <cell r="Q2588"/>
        </row>
        <row r="2589">
          <cell r="A2589"/>
          <cell r="B2589">
            <v>7</v>
          </cell>
          <cell r="C2589">
            <v>896</v>
          </cell>
          <cell r="D2589">
            <v>464</v>
          </cell>
          <cell r="E2589">
            <v>432</v>
          </cell>
          <cell r="O2589"/>
          <cell r="P2589"/>
          <cell r="Q2589"/>
        </row>
        <row r="2590">
          <cell r="A2590"/>
          <cell r="B2590">
            <v>8</v>
          </cell>
          <cell r="C2590">
            <v>876</v>
          </cell>
          <cell r="D2590">
            <v>454</v>
          </cell>
          <cell r="E2590">
            <v>422</v>
          </cell>
          <cell r="O2590"/>
          <cell r="P2590"/>
          <cell r="Q2590"/>
        </row>
        <row r="2591">
          <cell r="A2591"/>
          <cell r="B2591">
            <v>9</v>
          </cell>
          <cell r="C2591">
            <v>854</v>
          </cell>
          <cell r="D2591">
            <v>442</v>
          </cell>
          <cell r="E2591">
            <v>412</v>
          </cell>
          <cell r="O2591"/>
          <cell r="P2591"/>
          <cell r="Q2591"/>
        </row>
        <row r="2592">
          <cell r="A2592"/>
          <cell r="B2592">
            <v>10</v>
          </cell>
          <cell r="C2592">
            <v>843</v>
          </cell>
          <cell r="D2592">
            <v>436</v>
          </cell>
          <cell r="E2592">
            <v>407</v>
          </cell>
          <cell r="O2592"/>
          <cell r="P2592"/>
          <cell r="Q2592"/>
        </row>
        <row r="2593">
          <cell r="A2593"/>
          <cell r="B2593">
            <v>11</v>
          </cell>
          <cell r="C2593">
            <v>834</v>
          </cell>
          <cell r="D2593">
            <v>429</v>
          </cell>
          <cell r="E2593">
            <v>405</v>
          </cell>
        </row>
        <row r="2594">
          <cell r="A2594" t="str">
            <v>Sabaneta</v>
          </cell>
          <cell r="B2594">
            <v>12</v>
          </cell>
          <cell r="C2594">
            <v>833</v>
          </cell>
          <cell r="D2594">
            <v>428</v>
          </cell>
          <cell r="E2594">
            <v>405</v>
          </cell>
        </row>
        <row r="2595">
          <cell r="A2595"/>
          <cell r="B2595">
            <v>13</v>
          </cell>
          <cell r="C2595">
            <v>842</v>
          </cell>
          <cell r="D2595">
            <v>430</v>
          </cell>
          <cell r="E2595">
            <v>412</v>
          </cell>
        </row>
        <row r="2596">
          <cell r="A2596"/>
          <cell r="B2596">
            <v>14</v>
          </cell>
          <cell r="C2596">
            <v>859</v>
          </cell>
          <cell r="D2596">
            <v>437</v>
          </cell>
          <cell r="E2596">
            <v>422</v>
          </cell>
        </row>
        <row r="2597">
          <cell r="A2597"/>
          <cell r="B2597">
            <v>15</v>
          </cell>
          <cell r="C2597">
            <v>885</v>
          </cell>
          <cell r="D2597">
            <v>447</v>
          </cell>
          <cell r="E2597">
            <v>438</v>
          </cell>
        </row>
        <row r="2598">
          <cell r="A2598"/>
          <cell r="B2598">
            <v>16</v>
          </cell>
          <cell r="C2598">
            <v>925</v>
          </cell>
          <cell r="D2598">
            <v>464</v>
          </cell>
          <cell r="E2598">
            <v>461</v>
          </cell>
        </row>
        <row r="2599">
          <cell r="A2599"/>
          <cell r="B2599">
            <v>17</v>
          </cell>
          <cell r="C2599">
            <v>976</v>
          </cell>
          <cell r="D2599">
            <v>487</v>
          </cell>
          <cell r="E2599">
            <v>489</v>
          </cell>
        </row>
        <row r="2600">
          <cell r="A2600" t="str">
            <v>Sabaneta</v>
          </cell>
          <cell r="B2600">
            <v>18</v>
          </cell>
          <cell r="C2600">
            <v>1040</v>
          </cell>
          <cell r="D2600">
            <v>514</v>
          </cell>
          <cell r="E2600">
            <v>526</v>
          </cell>
        </row>
        <row r="2601">
          <cell r="A2601"/>
          <cell r="B2601">
            <v>19</v>
          </cell>
          <cell r="C2601">
            <v>1111</v>
          </cell>
          <cell r="D2601">
            <v>544</v>
          </cell>
          <cell r="E2601">
            <v>567</v>
          </cell>
        </row>
        <row r="2602">
          <cell r="A2602"/>
          <cell r="B2602">
            <v>20</v>
          </cell>
          <cell r="C2602">
            <v>1194</v>
          </cell>
          <cell r="D2602">
            <v>585</v>
          </cell>
          <cell r="E2602">
            <v>609</v>
          </cell>
        </row>
        <row r="2603">
          <cell r="A2603"/>
          <cell r="B2603">
            <v>21</v>
          </cell>
          <cell r="C2603">
            <v>1278</v>
          </cell>
          <cell r="D2603">
            <v>623</v>
          </cell>
          <cell r="E2603">
            <v>655</v>
          </cell>
        </row>
        <row r="2604">
          <cell r="A2604"/>
          <cell r="B2604">
            <v>22</v>
          </cell>
          <cell r="C2604">
            <v>1356</v>
          </cell>
          <cell r="D2604">
            <v>657</v>
          </cell>
          <cell r="E2604">
            <v>699</v>
          </cell>
        </row>
        <row r="2605">
          <cell r="A2605"/>
          <cell r="B2605">
            <v>23</v>
          </cell>
          <cell r="C2605">
            <v>1431</v>
          </cell>
          <cell r="D2605">
            <v>687</v>
          </cell>
          <cell r="E2605">
            <v>744</v>
          </cell>
        </row>
        <row r="2606">
          <cell r="A2606"/>
          <cell r="B2606">
            <v>24</v>
          </cell>
          <cell r="C2606">
            <v>1500</v>
          </cell>
          <cell r="D2606">
            <v>716</v>
          </cell>
          <cell r="E2606">
            <v>784</v>
          </cell>
        </row>
        <row r="2607">
          <cell r="A2607"/>
          <cell r="B2607">
            <v>25</v>
          </cell>
          <cell r="C2607">
            <v>1564</v>
          </cell>
          <cell r="D2607">
            <v>742</v>
          </cell>
          <cell r="E2607">
            <v>822</v>
          </cell>
        </row>
        <row r="2608">
          <cell r="A2608"/>
          <cell r="B2608">
            <v>26</v>
          </cell>
          <cell r="C2608">
            <v>1620</v>
          </cell>
          <cell r="D2608">
            <v>766</v>
          </cell>
          <cell r="E2608">
            <v>854</v>
          </cell>
        </row>
        <row r="2609">
          <cell r="A2609"/>
          <cell r="B2609">
            <v>27</v>
          </cell>
          <cell r="C2609">
            <v>1670</v>
          </cell>
          <cell r="D2609">
            <v>789</v>
          </cell>
          <cell r="E2609">
            <v>881</v>
          </cell>
        </row>
        <row r="2610">
          <cell r="A2610"/>
          <cell r="B2610">
            <v>28</v>
          </cell>
          <cell r="C2610">
            <v>1710</v>
          </cell>
          <cell r="D2610">
            <v>809</v>
          </cell>
          <cell r="E2610">
            <v>901</v>
          </cell>
        </row>
        <row r="2611">
          <cell r="A2611" t="str">
            <v>05642</v>
          </cell>
          <cell r="B2611" t="str">
            <v>Salgar</v>
          </cell>
          <cell r="C2611"/>
          <cell r="D2611"/>
          <cell r="E2611"/>
        </row>
        <row r="2612">
          <cell r="A2612" t="str">
            <v>Salgar</v>
          </cell>
          <cell r="B2612">
            <v>0</v>
          </cell>
          <cell r="C2612">
            <v>285</v>
          </cell>
          <cell r="D2612">
            <v>143</v>
          </cell>
          <cell r="E2612">
            <v>142</v>
          </cell>
          <cell r="F2612">
            <v>1698</v>
          </cell>
          <cell r="G2612">
            <v>849</v>
          </cell>
          <cell r="H2612">
            <v>849</v>
          </cell>
          <cell r="I2612">
            <v>1753</v>
          </cell>
          <cell r="J2612">
            <v>869</v>
          </cell>
          <cell r="K2612">
            <v>884</v>
          </cell>
          <cell r="L2612">
            <v>1840</v>
          </cell>
          <cell r="M2612">
            <v>919</v>
          </cell>
          <cell r="N2612">
            <v>921</v>
          </cell>
          <cell r="O2612">
            <v>3138</v>
          </cell>
          <cell r="P2612">
            <v>1601</v>
          </cell>
          <cell r="Q2612">
            <v>1537</v>
          </cell>
        </row>
        <row r="2613">
          <cell r="A2613"/>
          <cell r="B2613">
            <v>1</v>
          </cell>
          <cell r="C2613">
            <v>283</v>
          </cell>
          <cell r="D2613">
            <v>142</v>
          </cell>
          <cell r="E2613">
            <v>141</v>
          </cell>
          <cell r="F2613"/>
          <cell r="G2613"/>
          <cell r="H2613"/>
          <cell r="I2613"/>
          <cell r="J2613"/>
          <cell r="K2613"/>
          <cell r="L2613"/>
          <cell r="M2613"/>
          <cell r="N2613"/>
          <cell r="O2613"/>
          <cell r="P2613"/>
          <cell r="Q2613"/>
        </row>
        <row r="2614">
          <cell r="A2614"/>
          <cell r="B2614">
            <v>2</v>
          </cell>
          <cell r="C2614">
            <v>283</v>
          </cell>
          <cell r="D2614">
            <v>141</v>
          </cell>
          <cell r="E2614">
            <v>142</v>
          </cell>
          <cell r="F2614"/>
          <cell r="G2614"/>
          <cell r="H2614"/>
          <cell r="I2614"/>
          <cell r="J2614"/>
          <cell r="K2614"/>
          <cell r="L2614"/>
          <cell r="M2614"/>
          <cell r="N2614"/>
          <cell r="O2614"/>
          <cell r="P2614"/>
          <cell r="Q2614"/>
        </row>
        <row r="2615">
          <cell r="A2615"/>
          <cell r="B2615">
            <v>3</v>
          </cell>
          <cell r="C2615">
            <v>281</v>
          </cell>
          <cell r="D2615">
            <v>140</v>
          </cell>
          <cell r="E2615">
            <v>141</v>
          </cell>
          <cell r="F2615"/>
          <cell r="G2615"/>
          <cell r="H2615"/>
          <cell r="I2615"/>
          <cell r="J2615"/>
          <cell r="K2615"/>
          <cell r="L2615"/>
          <cell r="M2615"/>
          <cell r="N2615"/>
          <cell r="O2615"/>
          <cell r="P2615"/>
          <cell r="Q2615"/>
        </row>
        <row r="2616">
          <cell r="A2616"/>
          <cell r="B2616">
            <v>4</v>
          </cell>
          <cell r="C2616">
            <v>282</v>
          </cell>
          <cell r="D2616">
            <v>141</v>
          </cell>
          <cell r="E2616">
            <v>141</v>
          </cell>
          <cell r="F2616"/>
          <cell r="G2616"/>
          <cell r="H2616"/>
          <cell r="I2616"/>
          <cell r="J2616"/>
          <cell r="K2616"/>
          <cell r="L2616"/>
          <cell r="M2616"/>
          <cell r="N2616"/>
          <cell r="O2616"/>
          <cell r="P2616"/>
          <cell r="Q2616"/>
        </row>
        <row r="2617">
          <cell r="A2617"/>
          <cell r="B2617">
            <v>5</v>
          </cell>
          <cell r="C2617">
            <v>284</v>
          </cell>
          <cell r="D2617">
            <v>142</v>
          </cell>
          <cell r="E2617">
            <v>142</v>
          </cell>
          <cell r="F2617"/>
          <cell r="G2617"/>
          <cell r="H2617"/>
          <cell r="I2617"/>
          <cell r="J2617"/>
          <cell r="K2617"/>
          <cell r="L2617"/>
          <cell r="M2617"/>
          <cell r="N2617"/>
          <cell r="O2617"/>
          <cell r="P2617"/>
          <cell r="Q2617"/>
        </row>
        <row r="2618">
          <cell r="A2618" t="str">
            <v>Salgar</v>
          </cell>
          <cell r="B2618">
            <v>6</v>
          </cell>
          <cell r="C2618">
            <v>286</v>
          </cell>
          <cell r="D2618">
            <v>143</v>
          </cell>
          <cell r="E2618">
            <v>143</v>
          </cell>
          <cell r="O2618"/>
          <cell r="P2618"/>
          <cell r="Q2618"/>
        </row>
        <row r="2619">
          <cell r="A2619"/>
          <cell r="B2619">
            <v>7</v>
          </cell>
          <cell r="C2619">
            <v>289</v>
          </cell>
          <cell r="D2619">
            <v>143</v>
          </cell>
          <cell r="E2619">
            <v>146</v>
          </cell>
          <cell r="O2619"/>
          <cell r="P2619"/>
          <cell r="Q2619"/>
        </row>
        <row r="2620">
          <cell r="A2620"/>
          <cell r="B2620">
            <v>8</v>
          </cell>
          <cell r="C2620">
            <v>289</v>
          </cell>
          <cell r="D2620">
            <v>143</v>
          </cell>
          <cell r="E2620">
            <v>146</v>
          </cell>
          <cell r="O2620"/>
          <cell r="P2620"/>
          <cell r="Q2620"/>
        </row>
        <row r="2621">
          <cell r="A2621"/>
          <cell r="B2621">
            <v>9</v>
          </cell>
          <cell r="C2621">
            <v>294</v>
          </cell>
          <cell r="D2621">
            <v>146</v>
          </cell>
          <cell r="E2621">
            <v>148</v>
          </cell>
          <cell r="O2621"/>
          <cell r="P2621"/>
          <cell r="Q2621"/>
        </row>
        <row r="2622">
          <cell r="A2622"/>
          <cell r="B2622">
            <v>10</v>
          </cell>
          <cell r="C2622">
            <v>296</v>
          </cell>
          <cell r="D2622">
            <v>146</v>
          </cell>
          <cell r="E2622">
            <v>150</v>
          </cell>
          <cell r="O2622"/>
          <cell r="P2622"/>
          <cell r="Q2622"/>
        </row>
        <row r="2623">
          <cell r="A2623"/>
          <cell r="B2623">
            <v>11</v>
          </cell>
          <cell r="C2623">
            <v>299</v>
          </cell>
          <cell r="D2623">
            <v>148</v>
          </cell>
          <cell r="E2623">
            <v>151</v>
          </cell>
        </row>
        <row r="2624">
          <cell r="A2624" t="str">
            <v>Salgar</v>
          </cell>
          <cell r="B2624">
            <v>12</v>
          </cell>
          <cell r="C2624">
            <v>301</v>
          </cell>
          <cell r="D2624">
            <v>150</v>
          </cell>
          <cell r="E2624">
            <v>151</v>
          </cell>
        </row>
        <row r="2625">
          <cell r="A2625"/>
          <cell r="B2625">
            <v>13</v>
          </cell>
          <cell r="C2625">
            <v>303</v>
          </cell>
          <cell r="D2625">
            <v>150</v>
          </cell>
          <cell r="E2625">
            <v>153</v>
          </cell>
        </row>
        <row r="2626">
          <cell r="A2626"/>
          <cell r="B2626">
            <v>14</v>
          </cell>
          <cell r="C2626">
            <v>306</v>
          </cell>
          <cell r="D2626">
            <v>153</v>
          </cell>
          <cell r="E2626">
            <v>153</v>
          </cell>
        </row>
        <row r="2627">
          <cell r="A2627"/>
          <cell r="B2627">
            <v>15</v>
          </cell>
          <cell r="C2627">
            <v>308</v>
          </cell>
          <cell r="D2627">
            <v>153</v>
          </cell>
          <cell r="E2627">
            <v>155</v>
          </cell>
        </row>
        <row r="2628">
          <cell r="A2628"/>
          <cell r="B2628">
            <v>16</v>
          </cell>
          <cell r="C2628">
            <v>311</v>
          </cell>
          <cell r="D2628">
            <v>156</v>
          </cell>
          <cell r="E2628">
            <v>155</v>
          </cell>
        </row>
        <row r="2629">
          <cell r="A2629"/>
          <cell r="B2629">
            <v>17</v>
          </cell>
          <cell r="C2629">
            <v>311</v>
          </cell>
          <cell r="D2629">
            <v>157</v>
          </cell>
          <cell r="E2629">
            <v>154</v>
          </cell>
        </row>
        <row r="2630">
          <cell r="A2630" t="str">
            <v>Salgar</v>
          </cell>
          <cell r="B2630">
            <v>18</v>
          </cell>
          <cell r="C2630">
            <v>309</v>
          </cell>
          <cell r="D2630">
            <v>156</v>
          </cell>
          <cell r="E2630">
            <v>153</v>
          </cell>
        </row>
        <row r="2631">
          <cell r="A2631"/>
          <cell r="B2631">
            <v>19</v>
          </cell>
          <cell r="C2631">
            <v>304</v>
          </cell>
          <cell r="D2631">
            <v>152</v>
          </cell>
          <cell r="E2631">
            <v>152</v>
          </cell>
        </row>
        <row r="2632">
          <cell r="A2632"/>
          <cell r="B2632">
            <v>20</v>
          </cell>
          <cell r="C2632">
            <v>298</v>
          </cell>
          <cell r="D2632">
            <v>150</v>
          </cell>
          <cell r="E2632">
            <v>148</v>
          </cell>
        </row>
        <row r="2633">
          <cell r="A2633"/>
          <cell r="B2633">
            <v>21</v>
          </cell>
          <cell r="C2633">
            <v>291</v>
          </cell>
          <cell r="D2633">
            <v>148</v>
          </cell>
          <cell r="E2633">
            <v>143</v>
          </cell>
        </row>
        <row r="2634">
          <cell r="A2634"/>
          <cell r="B2634">
            <v>22</v>
          </cell>
          <cell r="C2634">
            <v>288</v>
          </cell>
          <cell r="D2634">
            <v>146</v>
          </cell>
          <cell r="E2634">
            <v>142</v>
          </cell>
        </row>
        <row r="2635">
          <cell r="A2635"/>
          <cell r="B2635">
            <v>23</v>
          </cell>
          <cell r="C2635">
            <v>285</v>
          </cell>
          <cell r="D2635">
            <v>145</v>
          </cell>
          <cell r="E2635">
            <v>140</v>
          </cell>
        </row>
        <row r="2636">
          <cell r="A2636"/>
          <cell r="B2636">
            <v>24</v>
          </cell>
          <cell r="C2636">
            <v>280</v>
          </cell>
          <cell r="D2636">
            <v>144</v>
          </cell>
          <cell r="E2636">
            <v>136</v>
          </cell>
        </row>
        <row r="2637">
          <cell r="A2637"/>
          <cell r="B2637">
            <v>25</v>
          </cell>
          <cell r="C2637">
            <v>278</v>
          </cell>
          <cell r="D2637">
            <v>143</v>
          </cell>
          <cell r="E2637">
            <v>135</v>
          </cell>
        </row>
        <row r="2638">
          <cell r="A2638"/>
          <cell r="B2638">
            <v>26</v>
          </cell>
          <cell r="C2638">
            <v>272</v>
          </cell>
          <cell r="D2638">
            <v>141</v>
          </cell>
          <cell r="E2638">
            <v>131</v>
          </cell>
        </row>
        <row r="2639">
          <cell r="A2639"/>
          <cell r="B2639">
            <v>27</v>
          </cell>
          <cell r="C2639">
            <v>268</v>
          </cell>
          <cell r="D2639">
            <v>139</v>
          </cell>
          <cell r="E2639">
            <v>129</v>
          </cell>
        </row>
        <row r="2640">
          <cell r="A2640"/>
          <cell r="B2640">
            <v>28</v>
          </cell>
          <cell r="C2640">
            <v>265</v>
          </cell>
          <cell r="D2640">
            <v>137</v>
          </cell>
          <cell r="E2640">
            <v>128</v>
          </cell>
        </row>
        <row r="2641">
          <cell r="A2641" t="str">
            <v>05647</v>
          </cell>
          <cell r="B2641" t="str">
            <v>San Andres de Cuerquia</v>
          </cell>
          <cell r="C2641"/>
          <cell r="D2641"/>
          <cell r="E2641"/>
        </row>
        <row r="2642">
          <cell r="A2642" t="str">
            <v>San Andres de Cuerquia</v>
          </cell>
          <cell r="B2642">
            <v>0</v>
          </cell>
          <cell r="C2642">
            <v>149</v>
          </cell>
          <cell r="D2642">
            <v>76</v>
          </cell>
          <cell r="E2642">
            <v>73</v>
          </cell>
          <cell r="F2642">
            <v>882</v>
          </cell>
          <cell r="G2642">
            <v>452</v>
          </cell>
          <cell r="H2642">
            <v>430</v>
          </cell>
          <cell r="I2642">
            <v>847</v>
          </cell>
          <cell r="J2642">
            <v>435</v>
          </cell>
          <cell r="K2642">
            <v>412</v>
          </cell>
          <cell r="L2642">
            <v>817</v>
          </cell>
          <cell r="M2642">
            <v>427</v>
          </cell>
          <cell r="N2642">
            <v>390</v>
          </cell>
          <cell r="O2642">
            <v>1285</v>
          </cell>
          <cell r="P2642">
            <v>650</v>
          </cell>
          <cell r="Q2642">
            <v>635</v>
          </cell>
        </row>
        <row r="2643">
          <cell r="A2643"/>
          <cell r="B2643">
            <v>1</v>
          </cell>
          <cell r="C2643">
            <v>148</v>
          </cell>
          <cell r="D2643">
            <v>76</v>
          </cell>
          <cell r="E2643">
            <v>72</v>
          </cell>
          <cell r="F2643"/>
          <cell r="G2643"/>
          <cell r="H2643"/>
          <cell r="I2643"/>
          <cell r="J2643"/>
          <cell r="K2643"/>
          <cell r="L2643"/>
          <cell r="M2643"/>
          <cell r="N2643"/>
          <cell r="O2643"/>
          <cell r="P2643"/>
          <cell r="Q2643"/>
        </row>
        <row r="2644">
          <cell r="A2644"/>
          <cell r="B2644">
            <v>2</v>
          </cell>
          <cell r="C2644">
            <v>147</v>
          </cell>
          <cell r="D2644">
            <v>75</v>
          </cell>
          <cell r="E2644">
            <v>72</v>
          </cell>
          <cell r="F2644"/>
          <cell r="G2644"/>
          <cell r="H2644"/>
          <cell r="I2644"/>
          <cell r="J2644"/>
          <cell r="K2644"/>
          <cell r="L2644"/>
          <cell r="M2644"/>
          <cell r="N2644"/>
          <cell r="O2644"/>
          <cell r="P2644"/>
          <cell r="Q2644"/>
        </row>
        <row r="2645">
          <cell r="A2645"/>
          <cell r="B2645">
            <v>3</v>
          </cell>
          <cell r="C2645">
            <v>148</v>
          </cell>
          <cell r="D2645">
            <v>76</v>
          </cell>
          <cell r="E2645">
            <v>72</v>
          </cell>
          <cell r="F2645"/>
          <cell r="G2645"/>
          <cell r="H2645"/>
          <cell r="I2645"/>
          <cell r="J2645"/>
          <cell r="K2645"/>
          <cell r="L2645"/>
          <cell r="M2645"/>
          <cell r="N2645"/>
          <cell r="O2645"/>
          <cell r="P2645"/>
          <cell r="Q2645"/>
        </row>
        <row r="2646">
          <cell r="A2646"/>
          <cell r="B2646">
            <v>4</v>
          </cell>
          <cell r="C2646">
            <v>146</v>
          </cell>
          <cell r="D2646">
            <v>75</v>
          </cell>
          <cell r="E2646">
            <v>71</v>
          </cell>
          <cell r="F2646"/>
          <cell r="G2646"/>
          <cell r="H2646"/>
          <cell r="I2646"/>
          <cell r="J2646"/>
          <cell r="K2646"/>
          <cell r="L2646"/>
          <cell r="M2646"/>
          <cell r="N2646"/>
          <cell r="O2646"/>
          <cell r="P2646"/>
          <cell r="Q2646"/>
        </row>
        <row r="2647">
          <cell r="A2647"/>
          <cell r="B2647">
            <v>5</v>
          </cell>
          <cell r="C2647">
            <v>144</v>
          </cell>
          <cell r="D2647">
            <v>74</v>
          </cell>
          <cell r="E2647">
            <v>70</v>
          </cell>
          <cell r="F2647"/>
          <cell r="G2647"/>
          <cell r="H2647"/>
          <cell r="I2647"/>
          <cell r="J2647"/>
          <cell r="K2647"/>
          <cell r="L2647"/>
          <cell r="M2647"/>
          <cell r="N2647"/>
          <cell r="O2647"/>
          <cell r="P2647"/>
          <cell r="Q2647"/>
        </row>
        <row r="2648">
          <cell r="A2648" t="str">
            <v>San Andres de Cuerquia</v>
          </cell>
          <cell r="B2648">
            <v>6</v>
          </cell>
          <cell r="C2648">
            <v>144</v>
          </cell>
          <cell r="D2648">
            <v>74</v>
          </cell>
          <cell r="E2648">
            <v>70</v>
          </cell>
          <cell r="O2648"/>
          <cell r="P2648"/>
          <cell r="Q2648"/>
        </row>
        <row r="2649">
          <cell r="A2649"/>
          <cell r="B2649">
            <v>7</v>
          </cell>
          <cell r="C2649">
            <v>143</v>
          </cell>
          <cell r="D2649">
            <v>73</v>
          </cell>
          <cell r="E2649">
            <v>70</v>
          </cell>
          <cell r="O2649"/>
          <cell r="P2649"/>
          <cell r="Q2649"/>
        </row>
        <row r="2650">
          <cell r="A2650"/>
          <cell r="B2650">
            <v>8</v>
          </cell>
          <cell r="C2650">
            <v>142</v>
          </cell>
          <cell r="D2650">
            <v>73</v>
          </cell>
          <cell r="E2650">
            <v>69</v>
          </cell>
          <cell r="O2650"/>
          <cell r="P2650"/>
          <cell r="Q2650"/>
        </row>
        <row r="2651">
          <cell r="A2651"/>
          <cell r="B2651">
            <v>9</v>
          </cell>
          <cell r="C2651">
            <v>142</v>
          </cell>
          <cell r="D2651">
            <v>73</v>
          </cell>
          <cell r="E2651">
            <v>69</v>
          </cell>
          <cell r="O2651"/>
          <cell r="P2651"/>
          <cell r="Q2651"/>
        </row>
        <row r="2652">
          <cell r="A2652"/>
          <cell r="B2652">
            <v>10</v>
          </cell>
          <cell r="C2652">
            <v>138</v>
          </cell>
          <cell r="D2652">
            <v>71</v>
          </cell>
          <cell r="E2652">
            <v>67</v>
          </cell>
          <cell r="O2652"/>
          <cell r="P2652"/>
          <cell r="Q2652"/>
        </row>
        <row r="2653">
          <cell r="A2653"/>
          <cell r="B2653">
            <v>11</v>
          </cell>
          <cell r="C2653">
            <v>138</v>
          </cell>
          <cell r="D2653">
            <v>71</v>
          </cell>
          <cell r="E2653">
            <v>67</v>
          </cell>
        </row>
        <row r="2654">
          <cell r="A2654" t="str">
            <v>San Andres de Cuerquia</v>
          </cell>
          <cell r="B2654">
            <v>12</v>
          </cell>
          <cell r="C2654">
            <v>139</v>
          </cell>
          <cell r="D2654">
            <v>72</v>
          </cell>
          <cell r="E2654">
            <v>67</v>
          </cell>
        </row>
        <row r="2655">
          <cell r="A2655"/>
          <cell r="B2655">
            <v>13</v>
          </cell>
          <cell r="C2655">
            <v>138</v>
          </cell>
          <cell r="D2655">
            <v>71</v>
          </cell>
          <cell r="E2655">
            <v>67</v>
          </cell>
        </row>
        <row r="2656">
          <cell r="A2656"/>
          <cell r="B2656">
            <v>14</v>
          </cell>
          <cell r="C2656">
            <v>137</v>
          </cell>
          <cell r="D2656">
            <v>72</v>
          </cell>
          <cell r="E2656">
            <v>65</v>
          </cell>
        </row>
        <row r="2657">
          <cell r="A2657"/>
          <cell r="B2657">
            <v>15</v>
          </cell>
          <cell r="C2657">
            <v>135</v>
          </cell>
          <cell r="D2657">
            <v>70</v>
          </cell>
          <cell r="E2657">
            <v>65</v>
          </cell>
        </row>
        <row r="2658">
          <cell r="A2658"/>
          <cell r="B2658">
            <v>16</v>
          </cell>
          <cell r="C2658">
            <v>134</v>
          </cell>
          <cell r="D2658">
            <v>71</v>
          </cell>
          <cell r="E2658">
            <v>63</v>
          </cell>
        </row>
        <row r="2659">
          <cell r="A2659"/>
          <cell r="B2659">
            <v>17</v>
          </cell>
          <cell r="C2659">
            <v>134</v>
          </cell>
          <cell r="D2659">
            <v>71</v>
          </cell>
          <cell r="E2659">
            <v>63</v>
          </cell>
        </row>
        <row r="2660">
          <cell r="A2660" t="str">
            <v>San Andres de Cuerquia</v>
          </cell>
          <cell r="B2660">
            <v>18</v>
          </cell>
          <cell r="C2660">
            <v>132</v>
          </cell>
          <cell r="D2660">
            <v>70</v>
          </cell>
          <cell r="E2660">
            <v>62</v>
          </cell>
        </row>
        <row r="2661">
          <cell r="A2661"/>
          <cell r="B2661">
            <v>19</v>
          </cell>
          <cell r="C2661">
            <v>130</v>
          </cell>
          <cell r="D2661">
            <v>66</v>
          </cell>
          <cell r="E2661">
            <v>64</v>
          </cell>
        </row>
        <row r="2662">
          <cell r="A2662"/>
          <cell r="B2662">
            <v>20</v>
          </cell>
          <cell r="C2662">
            <v>127</v>
          </cell>
          <cell r="D2662">
            <v>65</v>
          </cell>
          <cell r="E2662">
            <v>62</v>
          </cell>
        </row>
        <row r="2663">
          <cell r="A2663"/>
          <cell r="B2663">
            <v>21</v>
          </cell>
          <cell r="C2663">
            <v>125</v>
          </cell>
          <cell r="D2663">
            <v>62</v>
          </cell>
          <cell r="E2663">
            <v>63</v>
          </cell>
        </row>
        <row r="2664">
          <cell r="A2664"/>
          <cell r="B2664">
            <v>22</v>
          </cell>
          <cell r="C2664">
            <v>123</v>
          </cell>
          <cell r="D2664">
            <v>62</v>
          </cell>
          <cell r="E2664">
            <v>61</v>
          </cell>
        </row>
        <row r="2665">
          <cell r="A2665"/>
          <cell r="B2665">
            <v>23</v>
          </cell>
          <cell r="C2665">
            <v>117</v>
          </cell>
          <cell r="D2665">
            <v>59</v>
          </cell>
          <cell r="E2665">
            <v>58</v>
          </cell>
        </row>
        <row r="2666">
          <cell r="A2666"/>
          <cell r="B2666">
            <v>24</v>
          </cell>
          <cell r="C2666">
            <v>113</v>
          </cell>
          <cell r="D2666">
            <v>57</v>
          </cell>
          <cell r="E2666">
            <v>56</v>
          </cell>
        </row>
        <row r="2667">
          <cell r="A2667"/>
          <cell r="B2667">
            <v>25</v>
          </cell>
          <cell r="C2667">
            <v>109</v>
          </cell>
          <cell r="D2667">
            <v>54</v>
          </cell>
          <cell r="E2667">
            <v>55</v>
          </cell>
        </row>
        <row r="2668">
          <cell r="A2668"/>
          <cell r="B2668">
            <v>26</v>
          </cell>
          <cell r="C2668">
            <v>103</v>
          </cell>
          <cell r="D2668">
            <v>52</v>
          </cell>
          <cell r="E2668">
            <v>51</v>
          </cell>
        </row>
        <row r="2669">
          <cell r="A2669"/>
          <cell r="B2669">
            <v>27</v>
          </cell>
          <cell r="C2669">
            <v>105</v>
          </cell>
          <cell r="D2669">
            <v>52</v>
          </cell>
          <cell r="E2669">
            <v>53</v>
          </cell>
        </row>
        <row r="2670">
          <cell r="A2670"/>
          <cell r="B2670">
            <v>28</v>
          </cell>
          <cell r="C2670">
            <v>101</v>
          </cell>
          <cell r="D2670">
            <v>51</v>
          </cell>
          <cell r="E2670">
            <v>50</v>
          </cell>
        </row>
        <row r="2671">
          <cell r="A2671" t="str">
            <v>05649</v>
          </cell>
          <cell r="B2671" t="str">
            <v>San Carlos</v>
          </cell>
          <cell r="C2671"/>
          <cell r="D2671"/>
          <cell r="E2671"/>
        </row>
        <row r="2672">
          <cell r="A2672" t="str">
            <v>San Carlos</v>
          </cell>
          <cell r="B2672">
            <v>0</v>
          </cell>
          <cell r="C2672">
            <v>262</v>
          </cell>
          <cell r="D2672">
            <v>131</v>
          </cell>
          <cell r="E2672">
            <v>131</v>
          </cell>
          <cell r="F2672">
            <v>1571</v>
          </cell>
          <cell r="G2672">
            <v>788</v>
          </cell>
          <cell r="H2672">
            <v>783</v>
          </cell>
          <cell r="I2672">
            <v>1627</v>
          </cell>
          <cell r="J2672">
            <v>836</v>
          </cell>
          <cell r="K2672">
            <v>791</v>
          </cell>
          <cell r="L2672">
            <v>1619</v>
          </cell>
          <cell r="M2672">
            <v>857</v>
          </cell>
          <cell r="N2672">
            <v>762</v>
          </cell>
          <cell r="O2672">
            <v>2508</v>
          </cell>
          <cell r="P2672">
            <v>1326</v>
          </cell>
          <cell r="Q2672">
            <v>1182</v>
          </cell>
        </row>
        <row r="2673">
          <cell r="A2673"/>
          <cell r="B2673">
            <v>1</v>
          </cell>
          <cell r="C2673">
            <v>261</v>
          </cell>
          <cell r="D2673">
            <v>130</v>
          </cell>
          <cell r="E2673">
            <v>131</v>
          </cell>
          <cell r="F2673"/>
          <cell r="G2673"/>
          <cell r="H2673"/>
          <cell r="I2673"/>
          <cell r="J2673"/>
          <cell r="K2673"/>
          <cell r="L2673"/>
          <cell r="M2673"/>
          <cell r="N2673"/>
          <cell r="O2673"/>
          <cell r="P2673"/>
          <cell r="Q2673"/>
        </row>
        <row r="2674">
          <cell r="A2674"/>
          <cell r="B2674">
            <v>2</v>
          </cell>
          <cell r="C2674">
            <v>261</v>
          </cell>
          <cell r="D2674">
            <v>131</v>
          </cell>
          <cell r="E2674">
            <v>130</v>
          </cell>
          <cell r="F2674"/>
          <cell r="G2674"/>
          <cell r="H2674"/>
          <cell r="I2674"/>
          <cell r="J2674"/>
          <cell r="K2674"/>
          <cell r="L2674"/>
          <cell r="M2674"/>
          <cell r="N2674"/>
          <cell r="O2674"/>
          <cell r="P2674"/>
          <cell r="Q2674"/>
        </row>
        <row r="2675">
          <cell r="A2675"/>
          <cell r="B2675">
            <v>3</v>
          </cell>
          <cell r="C2675">
            <v>261</v>
          </cell>
          <cell r="D2675">
            <v>131</v>
          </cell>
          <cell r="E2675">
            <v>130</v>
          </cell>
          <cell r="F2675"/>
          <cell r="G2675"/>
          <cell r="H2675"/>
          <cell r="I2675"/>
          <cell r="J2675"/>
          <cell r="K2675"/>
          <cell r="L2675"/>
          <cell r="M2675"/>
          <cell r="N2675"/>
          <cell r="O2675"/>
          <cell r="P2675"/>
          <cell r="Q2675"/>
        </row>
        <row r="2676">
          <cell r="A2676"/>
          <cell r="B2676">
            <v>4</v>
          </cell>
          <cell r="C2676">
            <v>263</v>
          </cell>
          <cell r="D2676">
            <v>132</v>
          </cell>
          <cell r="E2676">
            <v>131</v>
          </cell>
          <cell r="F2676"/>
          <cell r="G2676"/>
          <cell r="H2676"/>
          <cell r="I2676"/>
          <cell r="J2676"/>
          <cell r="K2676"/>
          <cell r="L2676"/>
          <cell r="M2676"/>
          <cell r="N2676"/>
          <cell r="O2676"/>
          <cell r="P2676"/>
          <cell r="Q2676"/>
        </row>
        <row r="2677">
          <cell r="A2677"/>
          <cell r="B2677">
            <v>5</v>
          </cell>
          <cell r="C2677">
            <v>263</v>
          </cell>
          <cell r="D2677">
            <v>133</v>
          </cell>
          <cell r="E2677">
            <v>130</v>
          </cell>
          <cell r="F2677"/>
          <cell r="G2677"/>
          <cell r="H2677"/>
          <cell r="I2677"/>
          <cell r="J2677"/>
          <cell r="K2677"/>
          <cell r="L2677"/>
          <cell r="M2677"/>
          <cell r="N2677"/>
          <cell r="O2677"/>
          <cell r="P2677"/>
          <cell r="Q2677"/>
        </row>
        <row r="2678">
          <cell r="A2678" t="str">
            <v>San Carlos</v>
          </cell>
          <cell r="B2678">
            <v>6</v>
          </cell>
          <cell r="C2678">
            <v>268</v>
          </cell>
          <cell r="D2678">
            <v>136</v>
          </cell>
          <cell r="E2678">
            <v>132</v>
          </cell>
          <cell r="O2678"/>
          <cell r="P2678"/>
          <cell r="Q2678"/>
        </row>
        <row r="2679">
          <cell r="A2679"/>
          <cell r="B2679">
            <v>7</v>
          </cell>
          <cell r="C2679">
            <v>269</v>
          </cell>
          <cell r="D2679">
            <v>137</v>
          </cell>
          <cell r="E2679">
            <v>132</v>
          </cell>
          <cell r="O2679"/>
          <cell r="P2679"/>
          <cell r="Q2679"/>
        </row>
        <row r="2680">
          <cell r="A2680"/>
          <cell r="B2680">
            <v>8</v>
          </cell>
          <cell r="C2680">
            <v>270</v>
          </cell>
          <cell r="D2680">
            <v>139</v>
          </cell>
          <cell r="E2680">
            <v>131</v>
          </cell>
          <cell r="O2680"/>
          <cell r="P2680"/>
          <cell r="Q2680"/>
        </row>
        <row r="2681">
          <cell r="A2681"/>
          <cell r="B2681">
            <v>9</v>
          </cell>
          <cell r="C2681">
            <v>272</v>
          </cell>
          <cell r="D2681">
            <v>140</v>
          </cell>
          <cell r="E2681">
            <v>132</v>
          </cell>
          <cell r="O2681"/>
          <cell r="P2681"/>
          <cell r="Q2681"/>
        </row>
        <row r="2682">
          <cell r="A2682"/>
          <cell r="B2682">
            <v>10</v>
          </cell>
          <cell r="C2682">
            <v>274</v>
          </cell>
          <cell r="D2682">
            <v>141</v>
          </cell>
          <cell r="E2682">
            <v>133</v>
          </cell>
          <cell r="O2682"/>
          <cell r="P2682"/>
          <cell r="Q2682"/>
        </row>
        <row r="2683">
          <cell r="A2683"/>
          <cell r="B2683">
            <v>11</v>
          </cell>
          <cell r="C2683">
            <v>274</v>
          </cell>
          <cell r="D2683">
            <v>143</v>
          </cell>
          <cell r="E2683">
            <v>131</v>
          </cell>
        </row>
        <row r="2684">
          <cell r="A2684" t="str">
            <v>San Carlos</v>
          </cell>
          <cell r="B2684">
            <v>12</v>
          </cell>
          <cell r="C2684">
            <v>274</v>
          </cell>
          <cell r="D2684">
            <v>143</v>
          </cell>
          <cell r="E2684">
            <v>131</v>
          </cell>
        </row>
        <row r="2685">
          <cell r="A2685"/>
          <cell r="B2685">
            <v>13</v>
          </cell>
          <cell r="C2685">
            <v>274</v>
          </cell>
          <cell r="D2685">
            <v>144</v>
          </cell>
          <cell r="E2685">
            <v>130</v>
          </cell>
        </row>
        <row r="2686">
          <cell r="A2686"/>
          <cell r="B2686">
            <v>14</v>
          </cell>
          <cell r="C2686">
            <v>272</v>
          </cell>
          <cell r="D2686">
            <v>143</v>
          </cell>
          <cell r="E2686">
            <v>129</v>
          </cell>
        </row>
        <row r="2687">
          <cell r="A2687"/>
          <cell r="B2687">
            <v>15</v>
          </cell>
          <cell r="C2687">
            <v>271</v>
          </cell>
          <cell r="D2687">
            <v>144</v>
          </cell>
          <cell r="E2687">
            <v>127</v>
          </cell>
        </row>
        <row r="2688">
          <cell r="A2688"/>
          <cell r="B2688">
            <v>16</v>
          </cell>
          <cell r="C2688">
            <v>266</v>
          </cell>
          <cell r="D2688">
            <v>142</v>
          </cell>
          <cell r="E2688">
            <v>124</v>
          </cell>
        </row>
        <row r="2689">
          <cell r="A2689"/>
          <cell r="B2689">
            <v>17</v>
          </cell>
          <cell r="C2689">
            <v>262</v>
          </cell>
          <cell r="D2689">
            <v>141</v>
          </cell>
          <cell r="E2689">
            <v>121</v>
          </cell>
        </row>
        <row r="2690">
          <cell r="A2690" t="str">
            <v>San Carlos</v>
          </cell>
          <cell r="B2690">
            <v>18</v>
          </cell>
          <cell r="C2690">
            <v>255</v>
          </cell>
          <cell r="D2690">
            <v>137</v>
          </cell>
          <cell r="E2690">
            <v>118</v>
          </cell>
        </row>
        <row r="2691">
          <cell r="A2691"/>
          <cell r="B2691">
            <v>19</v>
          </cell>
          <cell r="C2691">
            <v>251</v>
          </cell>
          <cell r="D2691">
            <v>135</v>
          </cell>
          <cell r="E2691">
            <v>116</v>
          </cell>
        </row>
        <row r="2692">
          <cell r="A2692"/>
          <cell r="B2692">
            <v>20</v>
          </cell>
          <cell r="C2692">
            <v>242</v>
          </cell>
          <cell r="D2692">
            <v>131</v>
          </cell>
          <cell r="E2692">
            <v>111</v>
          </cell>
        </row>
        <row r="2693">
          <cell r="A2693"/>
          <cell r="B2693">
            <v>21</v>
          </cell>
          <cell r="C2693">
            <v>237</v>
          </cell>
          <cell r="D2693">
            <v>127</v>
          </cell>
          <cell r="E2693">
            <v>110</v>
          </cell>
        </row>
        <row r="2694">
          <cell r="A2694"/>
          <cell r="B2694">
            <v>22</v>
          </cell>
          <cell r="C2694">
            <v>228</v>
          </cell>
          <cell r="D2694">
            <v>122</v>
          </cell>
          <cell r="E2694">
            <v>106</v>
          </cell>
        </row>
        <row r="2695">
          <cell r="A2695"/>
          <cell r="B2695">
            <v>23</v>
          </cell>
          <cell r="C2695">
            <v>226</v>
          </cell>
          <cell r="D2695">
            <v>120</v>
          </cell>
          <cell r="E2695">
            <v>106</v>
          </cell>
        </row>
        <row r="2696">
          <cell r="A2696"/>
          <cell r="B2696">
            <v>24</v>
          </cell>
          <cell r="C2696">
            <v>219</v>
          </cell>
          <cell r="D2696">
            <v>115</v>
          </cell>
          <cell r="E2696">
            <v>104</v>
          </cell>
        </row>
        <row r="2697">
          <cell r="A2697"/>
          <cell r="B2697">
            <v>25</v>
          </cell>
          <cell r="C2697">
            <v>215</v>
          </cell>
          <cell r="D2697">
            <v>112</v>
          </cell>
          <cell r="E2697">
            <v>103</v>
          </cell>
        </row>
        <row r="2698">
          <cell r="A2698"/>
          <cell r="B2698">
            <v>26</v>
          </cell>
          <cell r="C2698">
            <v>213</v>
          </cell>
          <cell r="D2698">
            <v>111</v>
          </cell>
          <cell r="E2698">
            <v>102</v>
          </cell>
        </row>
        <row r="2699">
          <cell r="A2699"/>
          <cell r="B2699">
            <v>27</v>
          </cell>
          <cell r="C2699">
            <v>212</v>
          </cell>
          <cell r="D2699">
            <v>110</v>
          </cell>
          <cell r="E2699">
            <v>102</v>
          </cell>
        </row>
        <row r="2700">
          <cell r="A2700"/>
          <cell r="B2700">
            <v>28</v>
          </cell>
          <cell r="C2700">
            <v>210</v>
          </cell>
          <cell r="D2700">
            <v>106</v>
          </cell>
          <cell r="E2700">
            <v>104</v>
          </cell>
        </row>
        <row r="2701">
          <cell r="A2701" t="str">
            <v>05652</v>
          </cell>
          <cell r="B2701" t="str">
            <v>San Francisco</v>
          </cell>
          <cell r="C2701"/>
          <cell r="D2701"/>
          <cell r="E2701"/>
        </row>
        <row r="2702">
          <cell r="A2702" t="str">
            <v>San Francisco</v>
          </cell>
          <cell r="B2702">
            <v>0</v>
          </cell>
          <cell r="C2702">
            <v>121</v>
          </cell>
          <cell r="D2702">
            <v>61</v>
          </cell>
          <cell r="E2702">
            <v>60</v>
          </cell>
          <cell r="F2702">
            <v>717</v>
          </cell>
          <cell r="G2702">
            <v>364</v>
          </cell>
          <cell r="H2702">
            <v>353</v>
          </cell>
          <cell r="I2702">
            <v>699</v>
          </cell>
          <cell r="J2702">
            <v>359</v>
          </cell>
          <cell r="K2702">
            <v>340</v>
          </cell>
          <cell r="L2702">
            <v>631</v>
          </cell>
          <cell r="M2702">
            <v>322</v>
          </cell>
          <cell r="N2702">
            <v>309</v>
          </cell>
          <cell r="O2702">
            <v>911</v>
          </cell>
          <cell r="P2702">
            <v>448</v>
          </cell>
          <cell r="Q2702">
            <v>463</v>
          </cell>
        </row>
        <row r="2703">
          <cell r="A2703"/>
          <cell r="B2703">
            <v>1</v>
          </cell>
          <cell r="C2703">
            <v>118</v>
          </cell>
          <cell r="D2703">
            <v>60</v>
          </cell>
          <cell r="E2703">
            <v>58</v>
          </cell>
          <cell r="F2703"/>
          <cell r="G2703"/>
          <cell r="H2703"/>
          <cell r="I2703"/>
          <cell r="J2703"/>
          <cell r="K2703"/>
          <cell r="L2703"/>
          <cell r="M2703"/>
          <cell r="N2703"/>
          <cell r="O2703"/>
          <cell r="P2703"/>
          <cell r="Q2703"/>
        </row>
        <row r="2704">
          <cell r="A2704"/>
          <cell r="B2704">
            <v>2</v>
          </cell>
          <cell r="C2704">
            <v>121</v>
          </cell>
          <cell r="D2704">
            <v>62</v>
          </cell>
          <cell r="E2704">
            <v>59</v>
          </cell>
          <cell r="F2704"/>
          <cell r="G2704"/>
          <cell r="H2704"/>
          <cell r="I2704"/>
          <cell r="J2704"/>
          <cell r="K2704"/>
          <cell r="L2704"/>
          <cell r="M2704"/>
          <cell r="N2704"/>
          <cell r="O2704"/>
          <cell r="P2704"/>
          <cell r="Q2704"/>
        </row>
        <row r="2705">
          <cell r="A2705"/>
          <cell r="B2705">
            <v>3</v>
          </cell>
          <cell r="C2705">
            <v>120</v>
          </cell>
          <cell r="D2705">
            <v>60</v>
          </cell>
          <cell r="E2705">
            <v>60</v>
          </cell>
          <cell r="F2705"/>
          <cell r="G2705"/>
          <cell r="H2705"/>
          <cell r="I2705"/>
          <cell r="J2705"/>
          <cell r="K2705"/>
          <cell r="L2705"/>
          <cell r="M2705"/>
          <cell r="N2705"/>
          <cell r="O2705"/>
          <cell r="P2705"/>
          <cell r="Q2705"/>
        </row>
        <row r="2706">
          <cell r="A2706"/>
          <cell r="B2706">
            <v>4</v>
          </cell>
          <cell r="C2706">
            <v>118</v>
          </cell>
          <cell r="D2706">
            <v>60</v>
          </cell>
          <cell r="E2706">
            <v>58</v>
          </cell>
          <cell r="F2706"/>
          <cell r="G2706"/>
          <cell r="H2706"/>
          <cell r="I2706"/>
          <cell r="J2706"/>
          <cell r="K2706"/>
          <cell r="L2706"/>
          <cell r="M2706"/>
          <cell r="N2706"/>
          <cell r="O2706"/>
          <cell r="P2706"/>
          <cell r="Q2706"/>
        </row>
        <row r="2707">
          <cell r="A2707"/>
          <cell r="B2707">
            <v>5</v>
          </cell>
          <cell r="C2707">
            <v>119</v>
          </cell>
          <cell r="D2707">
            <v>61</v>
          </cell>
          <cell r="E2707">
            <v>58</v>
          </cell>
          <cell r="F2707"/>
          <cell r="G2707"/>
          <cell r="H2707"/>
          <cell r="I2707"/>
          <cell r="J2707"/>
          <cell r="K2707"/>
          <cell r="L2707"/>
          <cell r="M2707"/>
          <cell r="N2707"/>
          <cell r="O2707"/>
          <cell r="P2707"/>
          <cell r="Q2707"/>
        </row>
        <row r="2708">
          <cell r="A2708" t="str">
            <v>San Francisco</v>
          </cell>
          <cell r="B2708">
            <v>6</v>
          </cell>
          <cell r="C2708">
            <v>118</v>
          </cell>
          <cell r="D2708">
            <v>61</v>
          </cell>
          <cell r="E2708">
            <v>57</v>
          </cell>
          <cell r="O2708"/>
          <cell r="P2708"/>
          <cell r="Q2708"/>
        </row>
        <row r="2709">
          <cell r="A2709"/>
          <cell r="B2709">
            <v>7</v>
          </cell>
          <cell r="C2709">
            <v>120</v>
          </cell>
          <cell r="D2709">
            <v>61</v>
          </cell>
          <cell r="E2709">
            <v>59</v>
          </cell>
          <cell r="O2709"/>
          <cell r="P2709"/>
          <cell r="Q2709"/>
        </row>
        <row r="2710">
          <cell r="A2710"/>
          <cell r="B2710">
            <v>8</v>
          </cell>
          <cell r="C2710">
            <v>116</v>
          </cell>
          <cell r="D2710">
            <v>60</v>
          </cell>
          <cell r="E2710">
            <v>56</v>
          </cell>
          <cell r="O2710"/>
          <cell r="P2710"/>
          <cell r="Q2710"/>
        </row>
        <row r="2711">
          <cell r="A2711"/>
          <cell r="B2711">
            <v>9</v>
          </cell>
          <cell r="C2711">
            <v>117</v>
          </cell>
          <cell r="D2711">
            <v>60</v>
          </cell>
          <cell r="E2711">
            <v>57</v>
          </cell>
          <cell r="O2711"/>
          <cell r="P2711"/>
          <cell r="Q2711"/>
        </row>
        <row r="2712">
          <cell r="A2712"/>
          <cell r="B2712">
            <v>10</v>
          </cell>
          <cell r="C2712">
            <v>115</v>
          </cell>
          <cell r="D2712">
            <v>59</v>
          </cell>
          <cell r="E2712">
            <v>56</v>
          </cell>
          <cell r="O2712"/>
          <cell r="P2712"/>
          <cell r="Q2712"/>
        </row>
        <row r="2713">
          <cell r="A2713"/>
          <cell r="B2713">
            <v>11</v>
          </cell>
          <cell r="C2713">
            <v>113</v>
          </cell>
          <cell r="D2713">
            <v>58</v>
          </cell>
          <cell r="E2713">
            <v>55</v>
          </cell>
        </row>
        <row r="2714">
          <cell r="A2714" t="str">
            <v>San Francisco</v>
          </cell>
          <cell r="B2714">
            <v>12</v>
          </cell>
          <cell r="C2714">
            <v>112</v>
          </cell>
          <cell r="D2714">
            <v>58</v>
          </cell>
          <cell r="E2714">
            <v>54</v>
          </cell>
        </row>
        <row r="2715">
          <cell r="A2715"/>
          <cell r="B2715">
            <v>13</v>
          </cell>
          <cell r="C2715">
            <v>109</v>
          </cell>
          <cell r="D2715">
            <v>55</v>
          </cell>
          <cell r="E2715">
            <v>54</v>
          </cell>
        </row>
        <row r="2716">
          <cell r="A2716"/>
          <cell r="B2716">
            <v>14</v>
          </cell>
          <cell r="C2716">
            <v>109</v>
          </cell>
          <cell r="D2716">
            <v>56</v>
          </cell>
          <cell r="E2716">
            <v>53</v>
          </cell>
        </row>
        <row r="2717">
          <cell r="A2717"/>
          <cell r="B2717">
            <v>15</v>
          </cell>
          <cell r="C2717">
            <v>104</v>
          </cell>
          <cell r="D2717">
            <v>53</v>
          </cell>
          <cell r="E2717">
            <v>51</v>
          </cell>
        </row>
        <row r="2718">
          <cell r="A2718"/>
          <cell r="B2718">
            <v>16</v>
          </cell>
          <cell r="C2718">
            <v>101</v>
          </cell>
          <cell r="D2718">
            <v>51</v>
          </cell>
          <cell r="E2718">
            <v>50</v>
          </cell>
        </row>
        <row r="2719">
          <cell r="A2719"/>
          <cell r="B2719">
            <v>17</v>
          </cell>
          <cell r="C2719">
            <v>96</v>
          </cell>
          <cell r="D2719">
            <v>49</v>
          </cell>
          <cell r="E2719">
            <v>47</v>
          </cell>
        </row>
        <row r="2720">
          <cell r="A2720" t="str">
            <v>San Francisco</v>
          </cell>
          <cell r="B2720">
            <v>18</v>
          </cell>
          <cell r="C2720">
            <v>93</v>
          </cell>
          <cell r="D2720">
            <v>46</v>
          </cell>
          <cell r="E2720">
            <v>47</v>
          </cell>
        </row>
        <row r="2721">
          <cell r="A2721"/>
          <cell r="B2721">
            <v>19</v>
          </cell>
          <cell r="C2721">
            <v>89</v>
          </cell>
          <cell r="D2721">
            <v>44</v>
          </cell>
          <cell r="E2721">
            <v>45</v>
          </cell>
        </row>
        <row r="2722">
          <cell r="A2722"/>
          <cell r="B2722">
            <v>20</v>
          </cell>
          <cell r="C2722">
            <v>88</v>
          </cell>
          <cell r="D2722">
            <v>43</v>
          </cell>
          <cell r="E2722">
            <v>45</v>
          </cell>
        </row>
        <row r="2723">
          <cell r="A2723"/>
          <cell r="B2723">
            <v>21</v>
          </cell>
          <cell r="C2723">
            <v>86</v>
          </cell>
          <cell r="D2723">
            <v>43</v>
          </cell>
          <cell r="E2723">
            <v>43</v>
          </cell>
        </row>
        <row r="2724">
          <cell r="A2724"/>
          <cell r="B2724">
            <v>22</v>
          </cell>
          <cell r="C2724">
            <v>82</v>
          </cell>
          <cell r="D2724">
            <v>41</v>
          </cell>
          <cell r="E2724">
            <v>41</v>
          </cell>
        </row>
        <row r="2725">
          <cell r="A2725"/>
          <cell r="B2725">
            <v>23</v>
          </cell>
          <cell r="C2725">
            <v>82</v>
          </cell>
          <cell r="D2725">
            <v>40</v>
          </cell>
          <cell r="E2725">
            <v>42</v>
          </cell>
        </row>
        <row r="2726">
          <cell r="A2726"/>
          <cell r="B2726">
            <v>24</v>
          </cell>
          <cell r="C2726">
            <v>79</v>
          </cell>
          <cell r="D2726">
            <v>38</v>
          </cell>
          <cell r="E2726">
            <v>41</v>
          </cell>
        </row>
        <row r="2727">
          <cell r="A2727"/>
          <cell r="B2727">
            <v>25</v>
          </cell>
          <cell r="C2727">
            <v>79</v>
          </cell>
          <cell r="D2727">
            <v>39</v>
          </cell>
          <cell r="E2727">
            <v>40</v>
          </cell>
        </row>
        <row r="2728">
          <cell r="A2728"/>
          <cell r="B2728">
            <v>26</v>
          </cell>
          <cell r="C2728">
            <v>77</v>
          </cell>
          <cell r="D2728">
            <v>37</v>
          </cell>
          <cell r="E2728">
            <v>40</v>
          </cell>
        </row>
        <row r="2729">
          <cell r="A2729"/>
          <cell r="B2729">
            <v>27</v>
          </cell>
          <cell r="C2729">
            <v>78</v>
          </cell>
          <cell r="D2729">
            <v>39</v>
          </cell>
          <cell r="E2729">
            <v>39</v>
          </cell>
        </row>
        <row r="2730">
          <cell r="A2730"/>
          <cell r="B2730">
            <v>28</v>
          </cell>
          <cell r="C2730">
            <v>78</v>
          </cell>
          <cell r="D2730">
            <v>38</v>
          </cell>
          <cell r="E2730">
            <v>40</v>
          </cell>
        </row>
        <row r="2731">
          <cell r="A2731" t="str">
            <v>05656</v>
          </cell>
          <cell r="B2731" t="str">
            <v>San Jerónimo</v>
          </cell>
          <cell r="C2731"/>
          <cell r="D2731"/>
          <cell r="E2731"/>
        </row>
        <row r="2732">
          <cell r="A2732" t="str">
            <v>San Jerónimo</v>
          </cell>
          <cell r="B2732">
            <v>0</v>
          </cell>
          <cell r="C2732">
            <v>227</v>
          </cell>
          <cell r="D2732">
            <v>104</v>
          </cell>
          <cell r="E2732">
            <v>123</v>
          </cell>
          <cell r="F2732">
            <v>1357</v>
          </cell>
          <cell r="G2732">
            <v>624</v>
          </cell>
          <cell r="H2732">
            <v>733</v>
          </cell>
          <cell r="I2732">
            <v>1423</v>
          </cell>
          <cell r="J2732">
            <v>702</v>
          </cell>
          <cell r="K2732">
            <v>721</v>
          </cell>
          <cell r="L2732">
            <v>1496</v>
          </cell>
          <cell r="M2732">
            <v>768</v>
          </cell>
          <cell r="N2732">
            <v>728</v>
          </cell>
          <cell r="O2732">
            <v>2748</v>
          </cell>
          <cell r="P2732">
            <v>1397</v>
          </cell>
          <cell r="Q2732">
            <v>1351</v>
          </cell>
        </row>
        <row r="2733">
          <cell r="A2733"/>
          <cell r="B2733">
            <v>1</v>
          </cell>
          <cell r="C2733">
            <v>224</v>
          </cell>
          <cell r="D2733">
            <v>101</v>
          </cell>
          <cell r="E2733">
            <v>123</v>
          </cell>
          <cell r="F2733"/>
          <cell r="G2733"/>
          <cell r="H2733"/>
          <cell r="I2733"/>
          <cell r="J2733"/>
          <cell r="K2733"/>
          <cell r="L2733"/>
          <cell r="M2733"/>
          <cell r="N2733"/>
          <cell r="O2733"/>
          <cell r="P2733"/>
          <cell r="Q2733"/>
        </row>
        <row r="2734">
          <cell r="A2734"/>
          <cell r="B2734">
            <v>2</v>
          </cell>
          <cell r="C2734">
            <v>224</v>
          </cell>
          <cell r="D2734">
            <v>102</v>
          </cell>
          <cell r="E2734">
            <v>122</v>
          </cell>
          <cell r="F2734"/>
          <cell r="G2734"/>
          <cell r="H2734"/>
          <cell r="I2734"/>
          <cell r="J2734"/>
          <cell r="K2734"/>
          <cell r="L2734"/>
          <cell r="M2734"/>
          <cell r="N2734"/>
          <cell r="O2734"/>
          <cell r="P2734"/>
          <cell r="Q2734"/>
        </row>
        <row r="2735">
          <cell r="A2735"/>
          <cell r="B2735">
            <v>3</v>
          </cell>
          <cell r="C2735">
            <v>226</v>
          </cell>
          <cell r="D2735">
            <v>104</v>
          </cell>
          <cell r="E2735">
            <v>122</v>
          </cell>
          <cell r="F2735"/>
          <cell r="G2735"/>
          <cell r="H2735"/>
          <cell r="I2735"/>
          <cell r="J2735"/>
          <cell r="K2735"/>
          <cell r="L2735"/>
          <cell r="M2735"/>
          <cell r="N2735"/>
          <cell r="O2735"/>
          <cell r="P2735"/>
          <cell r="Q2735"/>
        </row>
        <row r="2736">
          <cell r="A2736"/>
          <cell r="B2736">
            <v>4</v>
          </cell>
          <cell r="C2736">
            <v>226</v>
          </cell>
          <cell r="D2736">
            <v>105</v>
          </cell>
          <cell r="E2736">
            <v>121</v>
          </cell>
          <cell r="F2736"/>
          <cell r="G2736"/>
          <cell r="H2736"/>
          <cell r="I2736"/>
          <cell r="J2736"/>
          <cell r="K2736"/>
          <cell r="L2736"/>
          <cell r="M2736"/>
          <cell r="N2736"/>
          <cell r="O2736"/>
          <cell r="P2736"/>
          <cell r="Q2736"/>
        </row>
        <row r="2737">
          <cell r="A2737"/>
          <cell r="B2737">
            <v>5</v>
          </cell>
          <cell r="C2737">
            <v>230</v>
          </cell>
          <cell r="D2737">
            <v>108</v>
          </cell>
          <cell r="E2737">
            <v>122</v>
          </cell>
          <cell r="F2737"/>
          <cell r="G2737"/>
          <cell r="H2737"/>
          <cell r="I2737"/>
          <cell r="J2737"/>
          <cell r="K2737"/>
          <cell r="L2737"/>
          <cell r="M2737"/>
          <cell r="N2737"/>
          <cell r="O2737"/>
          <cell r="P2737"/>
          <cell r="Q2737"/>
        </row>
        <row r="2738">
          <cell r="A2738" t="str">
            <v>San Jerónimo</v>
          </cell>
          <cell r="B2738">
            <v>6</v>
          </cell>
          <cell r="C2738">
            <v>231</v>
          </cell>
          <cell r="D2738">
            <v>110</v>
          </cell>
          <cell r="E2738">
            <v>121</v>
          </cell>
          <cell r="O2738"/>
          <cell r="P2738"/>
          <cell r="Q2738"/>
        </row>
        <row r="2739">
          <cell r="A2739"/>
          <cell r="B2739">
            <v>7</v>
          </cell>
          <cell r="C2739">
            <v>233</v>
          </cell>
          <cell r="D2739">
            <v>114</v>
          </cell>
          <cell r="E2739">
            <v>119</v>
          </cell>
          <cell r="O2739"/>
          <cell r="P2739"/>
          <cell r="Q2739"/>
        </row>
        <row r="2740">
          <cell r="A2740"/>
          <cell r="B2740">
            <v>8</v>
          </cell>
          <cell r="C2740">
            <v>236</v>
          </cell>
          <cell r="D2740">
            <v>115</v>
          </cell>
          <cell r="E2740">
            <v>121</v>
          </cell>
          <cell r="O2740"/>
          <cell r="P2740"/>
          <cell r="Q2740"/>
        </row>
        <row r="2741">
          <cell r="A2741"/>
          <cell r="B2741">
            <v>9</v>
          </cell>
          <cell r="C2741">
            <v>238</v>
          </cell>
          <cell r="D2741">
            <v>118</v>
          </cell>
          <cell r="E2741">
            <v>120</v>
          </cell>
          <cell r="O2741"/>
          <cell r="P2741"/>
          <cell r="Q2741"/>
        </row>
        <row r="2742">
          <cell r="A2742"/>
          <cell r="B2742">
            <v>10</v>
          </cell>
          <cell r="C2742">
            <v>242</v>
          </cell>
          <cell r="D2742">
            <v>122</v>
          </cell>
          <cell r="E2742">
            <v>120</v>
          </cell>
          <cell r="O2742"/>
          <cell r="P2742"/>
          <cell r="Q2742"/>
        </row>
        <row r="2743">
          <cell r="A2743"/>
          <cell r="B2743">
            <v>11</v>
          </cell>
          <cell r="C2743">
            <v>243</v>
          </cell>
          <cell r="D2743">
            <v>123</v>
          </cell>
          <cell r="E2743">
            <v>120</v>
          </cell>
        </row>
        <row r="2744">
          <cell r="A2744" t="str">
            <v>San Jerónimo</v>
          </cell>
          <cell r="B2744">
            <v>12</v>
          </cell>
          <cell r="C2744">
            <v>244</v>
          </cell>
          <cell r="D2744">
            <v>125</v>
          </cell>
          <cell r="E2744">
            <v>119</v>
          </cell>
        </row>
        <row r="2745">
          <cell r="A2745"/>
          <cell r="B2745">
            <v>13</v>
          </cell>
          <cell r="C2745">
            <v>248</v>
          </cell>
          <cell r="D2745">
            <v>127</v>
          </cell>
          <cell r="E2745">
            <v>121</v>
          </cell>
        </row>
        <row r="2746">
          <cell r="A2746"/>
          <cell r="B2746">
            <v>14</v>
          </cell>
          <cell r="C2746">
            <v>249</v>
          </cell>
          <cell r="D2746">
            <v>128</v>
          </cell>
          <cell r="E2746">
            <v>121</v>
          </cell>
        </row>
        <row r="2747">
          <cell r="A2747"/>
          <cell r="B2747">
            <v>15</v>
          </cell>
          <cell r="C2747">
            <v>251</v>
          </cell>
          <cell r="D2747">
            <v>130</v>
          </cell>
          <cell r="E2747">
            <v>121</v>
          </cell>
        </row>
        <row r="2748">
          <cell r="A2748"/>
          <cell r="B2748">
            <v>16</v>
          </cell>
          <cell r="C2748">
            <v>251</v>
          </cell>
          <cell r="D2748">
            <v>129</v>
          </cell>
          <cell r="E2748">
            <v>122</v>
          </cell>
        </row>
        <row r="2749">
          <cell r="A2749"/>
          <cell r="B2749">
            <v>17</v>
          </cell>
          <cell r="C2749">
            <v>253</v>
          </cell>
          <cell r="D2749">
            <v>129</v>
          </cell>
          <cell r="E2749">
            <v>124</v>
          </cell>
        </row>
        <row r="2750">
          <cell r="A2750" t="str">
            <v>San Jerónimo</v>
          </cell>
          <cell r="B2750">
            <v>18</v>
          </cell>
          <cell r="C2750">
            <v>251</v>
          </cell>
          <cell r="D2750">
            <v>128</v>
          </cell>
          <cell r="E2750">
            <v>123</v>
          </cell>
        </row>
        <row r="2751">
          <cell r="A2751"/>
          <cell r="B2751">
            <v>19</v>
          </cell>
          <cell r="C2751">
            <v>253</v>
          </cell>
          <cell r="D2751">
            <v>129</v>
          </cell>
          <cell r="E2751">
            <v>124</v>
          </cell>
        </row>
        <row r="2752">
          <cell r="A2752"/>
          <cell r="B2752">
            <v>20</v>
          </cell>
          <cell r="C2752">
            <v>253</v>
          </cell>
          <cell r="D2752">
            <v>129</v>
          </cell>
          <cell r="E2752">
            <v>124</v>
          </cell>
        </row>
        <row r="2753">
          <cell r="A2753"/>
          <cell r="B2753">
            <v>21</v>
          </cell>
          <cell r="C2753">
            <v>254</v>
          </cell>
          <cell r="D2753">
            <v>129</v>
          </cell>
          <cell r="E2753">
            <v>125</v>
          </cell>
        </row>
        <row r="2754">
          <cell r="A2754"/>
          <cell r="B2754">
            <v>22</v>
          </cell>
          <cell r="C2754">
            <v>253</v>
          </cell>
          <cell r="D2754">
            <v>129</v>
          </cell>
          <cell r="E2754">
            <v>124</v>
          </cell>
        </row>
        <row r="2755">
          <cell r="A2755"/>
          <cell r="B2755">
            <v>23</v>
          </cell>
          <cell r="C2755">
            <v>255</v>
          </cell>
          <cell r="D2755">
            <v>130</v>
          </cell>
          <cell r="E2755">
            <v>125</v>
          </cell>
        </row>
        <row r="2756">
          <cell r="A2756"/>
          <cell r="B2756">
            <v>24</v>
          </cell>
          <cell r="C2756">
            <v>253</v>
          </cell>
          <cell r="D2756">
            <v>128</v>
          </cell>
          <cell r="E2756">
            <v>125</v>
          </cell>
        </row>
        <row r="2757">
          <cell r="A2757"/>
          <cell r="B2757">
            <v>25</v>
          </cell>
          <cell r="C2757">
            <v>249</v>
          </cell>
          <cell r="D2757">
            <v>128</v>
          </cell>
          <cell r="E2757">
            <v>121</v>
          </cell>
        </row>
        <row r="2758">
          <cell r="A2758"/>
          <cell r="B2758">
            <v>26</v>
          </cell>
          <cell r="C2758">
            <v>246</v>
          </cell>
          <cell r="D2758">
            <v>124</v>
          </cell>
          <cell r="E2758">
            <v>122</v>
          </cell>
        </row>
        <row r="2759">
          <cell r="A2759"/>
          <cell r="B2759">
            <v>27</v>
          </cell>
          <cell r="C2759">
            <v>241</v>
          </cell>
          <cell r="D2759">
            <v>122</v>
          </cell>
          <cell r="E2759">
            <v>119</v>
          </cell>
        </row>
        <row r="2760">
          <cell r="A2760"/>
          <cell r="B2760">
            <v>28</v>
          </cell>
          <cell r="C2760">
            <v>240</v>
          </cell>
          <cell r="D2760">
            <v>121</v>
          </cell>
          <cell r="E2760">
            <v>119</v>
          </cell>
        </row>
        <row r="2761">
          <cell r="A2761" t="str">
            <v>05658</v>
          </cell>
          <cell r="B2761" t="str">
            <v>San Jose de La Montaña</v>
          </cell>
          <cell r="C2761"/>
          <cell r="D2761"/>
          <cell r="E2761"/>
        </row>
        <row r="2762">
          <cell r="A2762" t="str">
            <v>San Jose de La Montaña</v>
          </cell>
          <cell r="B2762">
            <v>0</v>
          </cell>
          <cell r="C2762">
            <v>64</v>
          </cell>
          <cell r="D2762">
            <v>29</v>
          </cell>
          <cell r="E2762">
            <v>35</v>
          </cell>
          <cell r="F2762">
            <v>389</v>
          </cell>
          <cell r="G2762">
            <v>176</v>
          </cell>
          <cell r="H2762">
            <v>213</v>
          </cell>
          <cell r="I2762">
            <v>414</v>
          </cell>
          <cell r="J2762">
            <v>174</v>
          </cell>
          <cell r="K2762">
            <v>240</v>
          </cell>
          <cell r="L2762">
            <v>449</v>
          </cell>
          <cell r="M2762">
            <v>209</v>
          </cell>
          <cell r="N2762">
            <v>240</v>
          </cell>
          <cell r="O2762">
            <v>707</v>
          </cell>
          <cell r="P2762">
            <v>377</v>
          </cell>
          <cell r="Q2762">
            <v>330</v>
          </cell>
        </row>
        <row r="2763">
          <cell r="A2763"/>
          <cell r="B2763">
            <v>1</v>
          </cell>
          <cell r="C2763">
            <v>65</v>
          </cell>
          <cell r="D2763">
            <v>30</v>
          </cell>
          <cell r="E2763">
            <v>35</v>
          </cell>
          <cell r="F2763"/>
          <cell r="G2763"/>
          <cell r="H2763"/>
          <cell r="I2763"/>
          <cell r="J2763"/>
          <cell r="K2763"/>
          <cell r="L2763"/>
          <cell r="M2763"/>
          <cell r="N2763"/>
          <cell r="O2763"/>
          <cell r="P2763"/>
          <cell r="Q2763"/>
        </row>
        <row r="2764">
          <cell r="A2764"/>
          <cell r="B2764">
            <v>2</v>
          </cell>
          <cell r="C2764">
            <v>65</v>
          </cell>
          <cell r="D2764">
            <v>30</v>
          </cell>
          <cell r="E2764">
            <v>35</v>
          </cell>
          <cell r="F2764"/>
          <cell r="G2764"/>
          <cell r="H2764"/>
          <cell r="I2764"/>
          <cell r="J2764"/>
          <cell r="K2764"/>
          <cell r="L2764"/>
          <cell r="M2764"/>
          <cell r="N2764"/>
          <cell r="O2764"/>
          <cell r="P2764"/>
          <cell r="Q2764"/>
        </row>
        <row r="2765">
          <cell r="A2765"/>
          <cell r="B2765">
            <v>3</v>
          </cell>
          <cell r="C2765">
            <v>65</v>
          </cell>
          <cell r="D2765">
            <v>30</v>
          </cell>
          <cell r="E2765">
            <v>35</v>
          </cell>
          <cell r="F2765"/>
          <cell r="G2765"/>
          <cell r="H2765"/>
          <cell r="I2765"/>
          <cell r="J2765"/>
          <cell r="K2765"/>
          <cell r="L2765"/>
          <cell r="M2765"/>
          <cell r="N2765"/>
          <cell r="O2765"/>
          <cell r="P2765"/>
          <cell r="Q2765"/>
        </row>
        <row r="2766">
          <cell r="A2766"/>
          <cell r="B2766">
            <v>4</v>
          </cell>
          <cell r="C2766">
            <v>65</v>
          </cell>
          <cell r="D2766">
            <v>29</v>
          </cell>
          <cell r="E2766">
            <v>36</v>
          </cell>
          <cell r="F2766"/>
          <cell r="G2766"/>
          <cell r="H2766"/>
          <cell r="I2766"/>
          <cell r="J2766"/>
          <cell r="K2766"/>
          <cell r="L2766"/>
          <cell r="M2766"/>
          <cell r="N2766"/>
          <cell r="O2766"/>
          <cell r="P2766"/>
          <cell r="Q2766"/>
        </row>
        <row r="2767">
          <cell r="A2767"/>
          <cell r="B2767">
            <v>5</v>
          </cell>
          <cell r="C2767">
            <v>65</v>
          </cell>
          <cell r="D2767">
            <v>28</v>
          </cell>
          <cell r="E2767">
            <v>37</v>
          </cell>
          <cell r="F2767"/>
          <cell r="G2767"/>
          <cell r="H2767"/>
          <cell r="I2767"/>
          <cell r="J2767"/>
          <cell r="K2767"/>
          <cell r="L2767"/>
          <cell r="M2767"/>
          <cell r="N2767"/>
          <cell r="O2767"/>
          <cell r="P2767"/>
          <cell r="Q2767"/>
        </row>
        <row r="2768">
          <cell r="A2768" t="str">
            <v>San Jose de La Montaña</v>
          </cell>
          <cell r="B2768">
            <v>6</v>
          </cell>
          <cell r="C2768">
            <v>66</v>
          </cell>
          <cell r="D2768">
            <v>28</v>
          </cell>
          <cell r="E2768">
            <v>38</v>
          </cell>
          <cell r="O2768"/>
          <cell r="P2768"/>
          <cell r="Q2768"/>
        </row>
        <row r="2769">
          <cell r="A2769"/>
          <cell r="B2769">
            <v>7</v>
          </cell>
          <cell r="C2769">
            <v>68</v>
          </cell>
          <cell r="D2769">
            <v>29</v>
          </cell>
          <cell r="E2769">
            <v>39</v>
          </cell>
          <cell r="O2769"/>
          <cell r="P2769"/>
          <cell r="Q2769"/>
        </row>
        <row r="2770">
          <cell r="A2770"/>
          <cell r="B2770">
            <v>8</v>
          </cell>
          <cell r="C2770">
            <v>68</v>
          </cell>
          <cell r="D2770">
            <v>29</v>
          </cell>
          <cell r="E2770">
            <v>39</v>
          </cell>
          <cell r="O2770"/>
          <cell r="P2770"/>
          <cell r="Q2770"/>
        </row>
        <row r="2771">
          <cell r="A2771"/>
          <cell r="B2771">
            <v>9</v>
          </cell>
          <cell r="C2771">
            <v>69</v>
          </cell>
          <cell r="D2771">
            <v>29</v>
          </cell>
          <cell r="E2771">
            <v>40</v>
          </cell>
          <cell r="O2771"/>
          <cell r="P2771"/>
          <cell r="Q2771"/>
        </row>
        <row r="2772">
          <cell r="A2772"/>
          <cell r="B2772">
            <v>10</v>
          </cell>
          <cell r="C2772">
            <v>70</v>
          </cell>
          <cell r="D2772">
            <v>28</v>
          </cell>
          <cell r="E2772">
            <v>42</v>
          </cell>
          <cell r="O2772"/>
          <cell r="P2772"/>
          <cell r="Q2772"/>
        </row>
        <row r="2773">
          <cell r="A2773"/>
          <cell r="B2773">
            <v>11</v>
          </cell>
          <cell r="C2773">
            <v>73</v>
          </cell>
          <cell r="D2773">
            <v>31</v>
          </cell>
          <cell r="E2773">
            <v>42</v>
          </cell>
        </row>
        <row r="2774">
          <cell r="A2774" t="str">
            <v>San Jose de La Montaña</v>
          </cell>
          <cell r="B2774">
            <v>12</v>
          </cell>
          <cell r="C2774">
            <v>72</v>
          </cell>
          <cell r="D2774">
            <v>31</v>
          </cell>
          <cell r="E2774">
            <v>41</v>
          </cell>
        </row>
        <row r="2775">
          <cell r="A2775"/>
          <cell r="B2775">
            <v>13</v>
          </cell>
          <cell r="C2775">
            <v>74</v>
          </cell>
          <cell r="D2775">
            <v>32</v>
          </cell>
          <cell r="E2775">
            <v>42</v>
          </cell>
        </row>
        <row r="2776">
          <cell r="A2776"/>
          <cell r="B2776">
            <v>14</v>
          </cell>
          <cell r="C2776">
            <v>74</v>
          </cell>
          <cell r="D2776">
            <v>33</v>
          </cell>
          <cell r="E2776">
            <v>41</v>
          </cell>
        </row>
        <row r="2777">
          <cell r="A2777"/>
          <cell r="B2777">
            <v>15</v>
          </cell>
          <cell r="C2777">
            <v>76</v>
          </cell>
          <cell r="D2777">
            <v>35</v>
          </cell>
          <cell r="E2777">
            <v>41</v>
          </cell>
        </row>
        <row r="2778">
          <cell r="A2778"/>
          <cell r="B2778">
            <v>16</v>
          </cell>
          <cell r="C2778">
            <v>76</v>
          </cell>
          <cell r="D2778">
            <v>38</v>
          </cell>
          <cell r="E2778">
            <v>38</v>
          </cell>
        </row>
        <row r="2779">
          <cell r="A2779"/>
          <cell r="B2779">
            <v>17</v>
          </cell>
          <cell r="C2779">
            <v>77</v>
          </cell>
          <cell r="D2779">
            <v>40</v>
          </cell>
          <cell r="E2779">
            <v>37</v>
          </cell>
        </row>
        <row r="2780">
          <cell r="A2780" t="str">
            <v>San Jose de La Montaña</v>
          </cell>
          <cell r="B2780">
            <v>18</v>
          </cell>
          <cell r="C2780">
            <v>75</v>
          </cell>
          <cell r="D2780">
            <v>41</v>
          </cell>
          <cell r="E2780">
            <v>34</v>
          </cell>
        </row>
        <row r="2781">
          <cell r="A2781"/>
          <cell r="B2781">
            <v>19</v>
          </cell>
          <cell r="C2781">
            <v>74</v>
          </cell>
          <cell r="D2781">
            <v>39</v>
          </cell>
          <cell r="E2781">
            <v>35</v>
          </cell>
        </row>
        <row r="2782">
          <cell r="A2782"/>
          <cell r="B2782">
            <v>20</v>
          </cell>
          <cell r="C2782">
            <v>70</v>
          </cell>
          <cell r="D2782">
            <v>39</v>
          </cell>
          <cell r="E2782">
            <v>31</v>
          </cell>
        </row>
        <row r="2783">
          <cell r="A2783"/>
          <cell r="B2783">
            <v>21</v>
          </cell>
          <cell r="C2783">
            <v>69</v>
          </cell>
          <cell r="D2783">
            <v>36</v>
          </cell>
          <cell r="E2783">
            <v>33</v>
          </cell>
        </row>
        <row r="2784">
          <cell r="A2784"/>
          <cell r="B2784">
            <v>22</v>
          </cell>
          <cell r="C2784">
            <v>67</v>
          </cell>
          <cell r="D2784">
            <v>36</v>
          </cell>
          <cell r="E2784">
            <v>31</v>
          </cell>
        </row>
        <row r="2785">
          <cell r="A2785"/>
          <cell r="B2785">
            <v>23</v>
          </cell>
          <cell r="C2785">
            <v>63</v>
          </cell>
          <cell r="D2785">
            <v>34</v>
          </cell>
          <cell r="E2785">
            <v>29</v>
          </cell>
        </row>
        <row r="2786">
          <cell r="A2786"/>
          <cell r="B2786">
            <v>24</v>
          </cell>
          <cell r="C2786">
            <v>60</v>
          </cell>
          <cell r="D2786">
            <v>32</v>
          </cell>
          <cell r="E2786">
            <v>28</v>
          </cell>
        </row>
        <row r="2787">
          <cell r="A2787"/>
          <cell r="B2787">
            <v>25</v>
          </cell>
          <cell r="C2787">
            <v>59</v>
          </cell>
          <cell r="D2787">
            <v>31</v>
          </cell>
          <cell r="E2787">
            <v>28</v>
          </cell>
        </row>
        <row r="2788">
          <cell r="A2788"/>
          <cell r="B2788">
            <v>26</v>
          </cell>
          <cell r="C2788">
            <v>60</v>
          </cell>
          <cell r="D2788">
            <v>32</v>
          </cell>
          <cell r="E2788">
            <v>28</v>
          </cell>
        </row>
        <row r="2789">
          <cell r="A2789"/>
          <cell r="B2789">
            <v>27</v>
          </cell>
          <cell r="C2789">
            <v>56</v>
          </cell>
          <cell r="D2789">
            <v>29</v>
          </cell>
          <cell r="E2789">
            <v>27</v>
          </cell>
        </row>
        <row r="2790">
          <cell r="A2790"/>
          <cell r="B2790">
            <v>28</v>
          </cell>
          <cell r="C2790">
            <v>54</v>
          </cell>
          <cell r="D2790">
            <v>28</v>
          </cell>
          <cell r="E2790">
            <v>26</v>
          </cell>
        </row>
        <row r="2791">
          <cell r="A2791" t="str">
            <v>05659</v>
          </cell>
          <cell r="B2791" t="str">
            <v>San Juan de Uraba</v>
          </cell>
          <cell r="C2791"/>
          <cell r="D2791"/>
          <cell r="E2791"/>
        </row>
        <row r="2792">
          <cell r="A2792" t="str">
            <v>San Juan de Uraba</v>
          </cell>
          <cell r="B2792">
            <v>0</v>
          </cell>
          <cell r="C2792">
            <v>505</v>
          </cell>
          <cell r="D2792">
            <v>261</v>
          </cell>
          <cell r="E2792">
            <v>244</v>
          </cell>
          <cell r="F2792">
            <v>3001</v>
          </cell>
          <cell r="G2792">
            <v>1551</v>
          </cell>
          <cell r="H2792">
            <v>1450</v>
          </cell>
          <cell r="I2792">
            <v>2922</v>
          </cell>
          <cell r="J2792">
            <v>1507</v>
          </cell>
          <cell r="K2792">
            <v>1415</v>
          </cell>
          <cell r="L2792">
            <v>2689</v>
          </cell>
          <cell r="M2792">
            <v>1378</v>
          </cell>
          <cell r="N2792">
            <v>1311</v>
          </cell>
          <cell r="O2792">
            <v>3453</v>
          </cell>
          <cell r="P2792">
            <v>1664</v>
          </cell>
          <cell r="Q2792">
            <v>1789</v>
          </cell>
        </row>
        <row r="2793">
          <cell r="A2793"/>
          <cell r="B2793">
            <v>1</v>
          </cell>
          <cell r="C2793">
            <v>503</v>
          </cell>
          <cell r="D2793">
            <v>260</v>
          </cell>
          <cell r="E2793">
            <v>243</v>
          </cell>
          <cell r="F2793"/>
          <cell r="G2793"/>
          <cell r="H2793"/>
          <cell r="I2793"/>
          <cell r="J2793"/>
          <cell r="K2793"/>
          <cell r="L2793"/>
          <cell r="M2793"/>
          <cell r="N2793"/>
          <cell r="O2793"/>
          <cell r="P2793"/>
          <cell r="Q2793"/>
        </row>
        <row r="2794">
          <cell r="A2794"/>
          <cell r="B2794">
            <v>2</v>
          </cell>
          <cell r="C2794">
            <v>499</v>
          </cell>
          <cell r="D2794">
            <v>258</v>
          </cell>
          <cell r="E2794">
            <v>241</v>
          </cell>
          <cell r="F2794"/>
          <cell r="G2794"/>
          <cell r="H2794"/>
          <cell r="I2794"/>
          <cell r="J2794"/>
          <cell r="K2794"/>
          <cell r="L2794"/>
          <cell r="M2794"/>
          <cell r="N2794"/>
          <cell r="O2794"/>
          <cell r="P2794"/>
          <cell r="Q2794"/>
        </row>
        <row r="2795">
          <cell r="A2795"/>
          <cell r="B2795">
            <v>3</v>
          </cell>
          <cell r="C2795">
            <v>499</v>
          </cell>
          <cell r="D2795">
            <v>257</v>
          </cell>
          <cell r="E2795">
            <v>242</v>
          </cell>
          <cell r="F2795"/>
          <cell r="G2795"/>
          <cell r="H2795"/>
          <cell r="I2795"/>
          <cell r="J2795"/>
          <cell r="K2795"/>
          <cell r="L2795"/>
          <cell r="M2795"/>
          <cell r="N2795"/>
          <cell r="O2795"/>
          <cell r="P2795"/>
          <cell r="Q2795"/>
        </row>
        <row r="2796">
          <cell r="A2796"/>
          <cell r="B2796">
            <v>4</v>
          </cell>
          <cell r="C2796">
            <v>499</v>
          </cell>
          <cell r="D2796">
            <v>258</v>
          </cell>
          <cell r="E2796">
            <v>241</v>
          </cell>
          <cell r="F2796"/>
          <cell r="G2796"/>
          <cell r="H2796"/>
          <cell r="I2796"/>
          <cell r="J2796"/>
          <cell r="K2796"/>
          <cell r="L2796"/>
          <cell r="M2796"/>
          <cell r="N2796"/>
          <cell r="O2796"/>
          <cell r="P2796"/>
          <cell r="Q2796"/>
        </row>
        <row r="2797">
          <cell r="A2797"/>
          <cell r="B2797">
            <v>5</v>
          </cell>
          <cell r="C2797">
            <v>496</v>
          </cell>
          <cell r="D2797">
            <v>257</v>
          </cell>
          <cell r="E2797">
            <v>239</v>
          </cell>
          <cell r="F2797"/>
          <cell r="G2797"/>
          <cell r="H2797"/>
          <cell r="I2797"/>
          <cell r="J2797"/>
          <cell r="K2797"/>
          <cell r="L2797"/>
          <cell r="M2797"/>
          <cell r="N2797"/>
          <cell r="O2797"/>
          <cell r="P2797"/>
          <cell r="Q2797"/>
        </row>
        <row r="2798">
          <cell r="A2798" t="str">
            <v>San Juan de Uraba</v>
          </cell>
          <cell r="B2798">
            <v>6</v>
          </cell>
          <cell r="C2798">
            <v>495</v>
          </cell>
          <cell r="D2798">
            <v>255</v>
          </cell>
          <cell r="E2798">
            <v>240</v>
          </cell>
          <cell r="O2798"/>
          <cell r="P2798"/>
          <cell r="Q2798"/>
        </row>
        <row r="2799">
          <cell r="A2799"/>
          <cell r="B2799">
            <v>7</v>
          </cell>
          <cell r="C2799">
            <v>492</v>
          </cell>
          <cell r="D2799">
            <v>254</v>
          </cell>
          <cell r="E2799">
            <v>238</v>
          </cell>
          <cell r="O2799"/>
          <cell r="P2799"/>
          <cell r="Q2799"/>
        </row>
        <row r="2800">
          <cell r="A2800"/>
          <cell r="B2800">
            <v>8</v>
          </cell>
          <cell r="C2800">
            <v>489</v>
          </cell>
          <cell r="D2800">
            <v>253</v>
          </cell>
          <cell r="E2800">
            <v>236</v>
          </cell>
          <cell r="O2800"/>
          <cell r="P2800"/>
          <cell r="Q2800"/>
        </row>
        <row r="2801">
          <cell r="A2801"/>
          <cell r="B2801">
            <v>9</v>
          </cell>
          <cell r="C2801">
            <v>487</v>
          </cell>
          <cell r="D2801">
            <v>251</v>
          </cell>
          <cell r="E2801">
            <v>236</v>
          </cell>
          <cell r="O2801"/>
          <cell r="P2801"/>
          <cell r="Q2801"/>
        </row>
        <row r="2802">
          <cell r="A2802"/>
          <cell r="B2802">
            <v>10</v>
          </cell>
          <cell r="C2802">
            <v>482</v>
          </cell>
          <cell r="D2802">
            <v>248</v>
          </cell>
          <cell r="E2802">
            <v>234</v>
          </cell>
          <cell r="O2802"/>
          <cell r="P2802"/>
          <cell r="Q2802"/>
        </row>
        <row r="2803">
          <cell r="A2803"/>
          <cell r="B2803">
            <v>11</v>
          </cell>
          <cell r="C2803">
            <v>477</v>
          </cell>
          <cell r="D2803">
            <v>246</v>
          </cell>
          <cell r="E2803">
            <v>231</v>
          </cell>
        </row>
        <row r="2804">
          <cell r="A2804" t="str">
            <v>San Juan de Uraba</v>
          </cell>
          <cell r="B2804">
            <v>12</v>
          </cell>
          <cell r="C2804">
            <v>472</v>
          </cell>
          <cell r="D2804">
            <v>243</v>
          </cell>
          <cell r="E2804">
            <v>229</v>
          </cell>
        </row>
        <row r="2805">
          <cell r="A2805"/>
          <cell r="B2805">
            <v>13</v>
          </cell>
          <cell r="C2805">
            <v>465</v>
          </cell>
          <cell r="D2805">
            <v>238</v>
          </cell>
          <cell r="E2805">
            <v>227</v>
          </cell>
        </row>
        <row r="2806">
          <cell r="A2806"/>
          <cell r="B2806">
            <v>14</v>
          </cell>
          <cell r="C2806">
            <v>455</v>
          </cell>
          <cell r="D2806">
            <v>234</v>
          </cell>
          <cell r="E2806">
            <v>221</v>
          </cell>
        </row>
        <row r="2807">
          <cell r="A2807"/>
          <cell r="B2807">
            <v>15</v>
          </cell>
          <cell r="C2807">
            <v>447</v>
          </cell>
          <cell r="D2807">
            <v>229</v>
          </cell>
          <cell r="E2807">
            <v>218</v>
          </cell>
        </row>
        <row r="2808">
          <cell r="A2808"/>
          <cell r="B2808">
            <v>16</v>
          </cell>
          <cell r="C2808">
            <v>432</v>
          </cell>
          <cell r="D2808">
            <v>221</v>
          </cell>
          <cell r="E2808">
            <v>211</v>
          </cell>
        </row>
        <row r="2809">
          <cell r="A2809"/>
          <cell r="B2809">
            <v>17</v>
          </cell>
          <cell r="C2809">
            <v>418</v>
          </cell>
          <cell r="D2809">
            <v>213</v>
          </cell>
          <cell r="E2809">
            <v>205</v>
          </cell>
        </row>
        <row r="2810">
          <cell r="A2810" t="str">
            <v>San Juan de Uraba</v>
          </cell>
          <cell r="B2810">
            <v>18</v>
          </cell>
          <cell r="C2810">
            <v>397</v>
          </cell>
          <cell r="D2810">
            <v>202</v>
          </cell>
          <cell r="E2810">
            <v>195</v>
          </cell>
        </row>
        <row r="2811">
          <cell r="A2811"/>
          <cell r="B2811">
            <v>19</v>
          </cell>
          <cell r="C2811">
            <v>374</v>
          </cell>
          <cell r="D2811">
            <v>187</v>
          </cell>
          <cell r="E2811">
            <v>187</v>
          </cell>
        </row>
        <row r="2812">
          <cell r="A2812"/>
          <cell r="B2812">
            <v>20</v>
          </cell>
          <cell r="C2812">
            <v>351</v>
          </cell>
          <cell r="D2812">
            <v>176</v>
          </cell>
          <cell r="E2812">
            <v>175</v>
          </cell>
        </row>
        <row r="2813">
          <cell r="A2813"/>
          <cell r="B2813">
            <v>21</v>
          </cell>
          <cell r="C2813">
            <v>334</v>
          </cell>
          <cell r="D2813">
            <v>166</v>
          </cell>
          <cell r="E2813">
            <v>168</v>
          </cell>
        </row>
        <row r="2814">
          <cell r="A2814"/>
          <cell r="B2814">
            <v>22</v>
          </cell>
          <cell r="C2814">
            <v>316</v>
          </cell>
          <cell r="D2814">
            <v>154</v>
          </cell>
          <cell r="E2814">
            <v>162</v>
          </cell>
        </row>
        <row r="2815">
          <cell r="A2815"/>
          <cell r="B2815">
            <v>23</v>
          </cell>
          <cell r="C2815">
            <v>302</v>
          </cell>
          <cell r="D2815">
            <v>145</v>
          </cell>
          <cell r="E2815">
            <v>157</v>
          </cell>
        </row>
        <row r="2816">
          <cell r="A2816"/>
          <cell r="B2816">
            <v>24</v>
          </cell>
          <cell r="C2816">
            <v>291</v>
          </cell>
          <cell r="D2816">
            <v>138</v>
          </cell>
          <cell r="E2816">
            <v>153</v>
          </cell>
        </row>
        <row r="2817">
          <cell r="A2817"/>
          <cell r="B2817">
            <v>25</v>
          </cell>
          <cell r="C2817">
            <v>278</v>
          </cell>
          <cell r="D2817">
            <v>129</v>
          </cell>
          <cell r="E2817">
            <v>149</v>
          </cell>
        </row>
        <row r="2818">
          <cell r="A2818"/>
          <cell r="B2818">
            <v>26</v>
          </cell>
          <cell r="C2818">
            <v>272</v>
          </cell>
          <cell r="D2818">
            <v>125</v>
          </cell>
          <cell r="E2818">
            <v>147</v>
          </cell>
        </row>
        <row r="2819">
          <cell r="A2819"/>
          <cell r="B2819">
            <v>27</v>
          </cell>
          <cell r="C2819">
            <v>270</v>
          </cell>
          <cell r="D2819">
            <v>121</v>
          </cell>
          <cell r="E2819">
            <v>149</v>
          </cell>
        </row>
        <row r="2820">
          <cell r="A2820"/>
          <cell r="B2820">
            <v>28</v>
          </cell>
          <cell r="C2820">
            <v>268</v>
          </cell>
          <cell r="D2820">
            <v>121</v>
          </cell>
          <cell r="E2820">
            <v>147</v>
          </cell>
        </row>
        <row r="2821">
          <cell r="A2821" t="str">
            <v>05660</v>
          </cell>
          <cell r="B2821" t="str">
            <v>San Luis</v>
          </cell>
          <cell r="C2821"/>
          <cell r="D2821"/>
          <cell r="E2821"/>
        </row>
        <row r="2822">
          <cell r="A2822" t="str">
            <v>San Luis</v>
          </cell>
          <cell r="B2822">
            <v>0</v>
          </cell>
          <cell r="C2822">
            <v>269</v>
          </cell>
          <cell r="D2822">
            <v>137</v>
          </cell>
          <cell r="E2822">
            <v>132</v>
          </cell>
          <cell r="F2822">
            <v>1611</v>
          </cell>
          <cell r="G2822">
            <v>820</v>
          </cell>
          <cell r="H2822">
            <v>791</v>
          </cell>
          <cell r="I2822">
            <v>1537</v>
          </cell>
          <cell r="J2822">
            <v>791</v>
          </cell>
          <cell r="K2822">
            <v>746</v>
          </cell>
          <cell r="L2822">
            <v>1401</v>
          </cell>
          <cell r="M2822">
            <v>725</v>
          </cell>
          <cell r="N2822">
            <v>676</v>
          </cell>
          <cell r="O2822">
            <v>2166</v>
          </cell>
          <cell r="P2822">
            <v>1073</v>
          </cell>
          <cell r="Q2822">
            <v>1093</v>
          </cell>
        </row>
        <row r="2823">
          <cell r="A2823"/>
          <cell r="B2823">
            <v>1</v>
          </cell>
          <cell r="C2823">
            <v>271</v>
          </cell>
          <cell r="D2823">
            <v>138</v>
          </cell>
          <cell r="E2823">
            <v>133</v>
          </cell>
          <cell r="F2823"/>
          <cell r="G2823"/>
          <cell r="H2823"/>
          <cell r="I2823"/>
          <cell r="J2823"/>
          <cell r="K2823"/>
          <cell r="L2823"/>
          <cell r="M2823"/>
          <cell r="N2823"/>
          <cell r="O2823"/>
          <cell r="P2823"/>
          <cell r="Q2823"/>
        </row>
        <row r="2824">
          <cell r="A2824"/>
          <cell r="B2824">
            <v>2</v>
          </cell>
          <cell r="C2824">
            <v>269</v>
          </cell>
          <cell r="D2824">
            <v>136</v>
          </cell>
          <cell r="E2824">
            <v>133</v>
          </cell>
          <cell r="F2824"/>
          <cell r="G2824"/>
          <cell r="H2824"/>
          <cell r="I2824"/>
          <cell r="J2824"/>
          <cell r="K2824"/>
          <cell r="L2824"/>
          <cell r="M2824"/>
          <cell r="N2824"/>
          <cell r="O2824"/>
          <cell r="P2824"/>
          <cell r="Q2824"/>
        </row>
        <row r="2825">
          <cell r="A2825"/>
          <cell r="B2825">
            <v>3</v>
          </cell>
          <cell r="C2825">
            <v>270</v>
          </cell>
          <cell r="D2825">
            <v>138</v>
          </cell>
          <cell r="E2825">
            <v>132</v>
          </cell>
          <cell r="F2825"/>
          <cell r="G2825"/>
          <cell r="H2825"/>
          <cell r="I2825"/>
          <cell r="J2825"/>
          <cell r="K2825"/>
          <cell r="L2825"/>
          <cell r="M2825"/>
          <cell r="N2825"/>
          <cell r="O2825"/>
          <cell r="P2825"/>
          <cell r="Q2825"/>
        </row>
        <row r="2826">
          <cell r="A2826"/>
          <cell r="B2826">
            <v>4</v>
          </cell>
          <cell r="C2826">
            <v>267</v>
          </cell>
          <cell r="D2826">
            <v>136</v>
          </cell>
          <cell r="E2826">
            <v>131</v>
          </cell>
          <cell r="F2826"/>
          <cell r="G2826"/>
          <cell r="H2826"/>
          <cell r="I2826"/>
          <cell r="J2826"/>
          <cell r="K2826"/>
          <cell r="L2826"/>
          <cell r="M2826"/>
          <cell r="N2826"/>
          <cell r="O2826"/>
          <cell r="P2826"/>
          <cell r="Q2826"/>
        </row>
        <row r="2827">
          <cell r="A2827"/>
          <cell r="B2827">
            <v>5</v>
          </cell>
          <cell r="C2827">
            <v>265</v>
          </cell>
          <cell r="D2827">
            <v>135</v>
          </cell>
          <cell r="E2827">
            <v>130</v>
          </cell>
          <cell r="F2827"/>
          <cell r="G2827"/>
          <cell r="H2827"/>
          <cell r="I2827"/>
          <cell r="J2827"/>
          <cell r="K2827"/>
          <cell r="L2827"/>
          <cell r="M2827"/>
          <cell r="N2827"/>
          <cell r="O2827"/>
          <cell r="P2827"/>
          <cell r="Q2827"/>
        </row>
        <row r="2828">
          <cell r="A2828" t="str">
            <v>San Luis</v>
          </cell>
          <cell r="B2828">
            <v>6</v>
          </cell>
          <cell r="C2828">
            <v>264</v>
          </cell>
          <cell r="D2828">
            <v>135</v>
          </cell>
          <cell r="E2828">
            <v>129</v>
          </cell>
          <cell r="O2828"/>
          <cell r="P2828"/>
          <cell r="Q2828"/>
        </row>
        <row r="2829">
          <cell r="A2829"/>
          <cell r="B2829">
            <v>7</v>
          </cell>
          <cell r="C2829">
            <v>260</v>
          </cell>
          <cell r="D2829">
            <v>133</v>
          </cell>
          <cell r="E2829">
            <v>127</v>
          </cell>
          <cell r="O2829"/>
          <cell r="P2829"/>
          <cell r="Q2829"/>
        </row>
        <row r="2830">
          <cell r="A2830"/>
          <cell r="B2830">
            <v>8</v>
          </cell>
          <cell r="C2830">
            <v>258</v>
          </cell>
          <cell r="D2830">
            <v>133</v>
          </cell>
          <cell r="E2830">
            <v>125</v>
          </cell>
          <cell r="O2830"/>
          <cell r="P2830"/>
          <cell r="Q2830"/>
        </row>
        <row r="2831">
          <cell r="A2831"/>
          <cell r="B2831">
            <v>9</v>
          </cell>
          <cell r="C2831">
            <v>254</v>
          </cell>
          <cell r="D2831">
            <v>131</v>
          </cell>
          <cell r="E2831">
            <v>123</v>
          </cell>
          <cell r="O2831"/>
          <cell r="P2831"/>
          <cell r="Q2831"/>
        </row>
        <row r="2832">
          <cell r="A2832"/>
          <cell r="B2832">
            <v>10</v>
          </cell>
          <cell r="C2832">
            <v>252</v>
          </cell>
          <cell r="D2832">
            <v>130</v>
          </cell>
          <cell r="E2832">
            <v>122</v>
          </cell>
          <cell r="O2832"/>
          <cell r="P2832"/>
          <cell r="Q2832"/>
        </row>
        <row r="2833">
          <cell r="A2833"/>
          <cell r="B2833">
            <v>11</v>
          </cell>
          <cell r="C2833">
            <v>249</v>
          </cell>
          <cell r="D2833">
            <v>129</v>
          </cell>
          <cell r="E2833">
            <v>120</v>
          </cell>
        </row>
        <row r="2834">
          <cell r="A2834" t="str">
            <v>San Luis</v>
          </cell>
          <cell r="B2834">
            <v>12</v>
          </cell>
          <cell r="C2834">
            <v>244</v>
          </cell>
          <cell r="D2834">
            <v>126</v>
          </cell>
          <cell r="E2834">
            <v>118</v>
          </cell>
        </row>
        <row r="2835">
          <cell r="A2835"/>
          <cell r="B2835">
            <v>13</v>
          </cell>
          <cell r="C2835">
            <v>242</v>
          </cell>
          <cell r="D2835">
            <v>125</v>
          </cell>
          <cell r="E2835">
            <v>117</v>
          </cell>
        </row>
        <row r="2836">
          <cell r="A2836"/>
          <cell r="B2836">
            <v>14</v>
          </cell>
          <cell r="C2836">
            <v>236</v>
          </cell>
          <cell r="D2836">
            <v>123</v>
          </cell>
          <cell r="E2836">
            <v>113</v>
          </cell>
        </row>
        <row r="2837">
          <cell r="A2837"/>
          <cell r="B2837">
            <v>15</v>
          </cell>
          <cell r="C2837">
            <v>232</v>
          </cell>
          <cell r="D2837">
            <v>120</v>
          </cell>
          <cell r="E2837">
            <v>112</v>
          </cell>
        </row>
        <row r="2838">
          <cell r="A2838"/>
          <cell r="B2838">
            <v>16</v>
          </cell>
          <cell r="C2838">
            <v>227</v>
          </cell>
          <cell r="D2838">
            <v>118</v>
          </cell>
          <cell r="E2838">
            <v>109</v>
          </cell>
        </row>
        <row r="2839">
          <cell r="A2839"/>
          <cell r="B2839">
            <v>17</v>
          </cell>
          <cell r="C2839">
            <v>220</v>
          </cell>
          <cell r="D2839">
            <v>113</v>
          </cell>
          <cell r="E2839">
            <v>107</v>
          </cell>
        </row>
        <row r="2840">
          <cell r="A2840" t="str">
            <v>San Luis</v>
          </cell>
          <cell r="B2840">
            <v>18</v>
          </cell>
          <cell r="C2840">
            <v>212</v>
          </cell>
          <cell r="D2840">
            <v>109</v>
          </cell>
          <cell r="E2840">
            <v>103</v>
          </cell>
        </row>
        <row r="2841">
          <cell r="A2841"/>
          <cell r="B2841">
            <v>19</v>
          </cell>
          <cell r="C2841">
            <v>208</v>
          </cell>
          <cell r="D2841">
            <v>107</v>
          </cell>
          <cell r="E2841">
            <v>101</v>
          </cell>
        </row>
        <row r="2842">
          <cell r="A2842"/>
          <cell r="B2842">
            <v>20</v>
          </cell>
          <cell r="C2842">
            <v>205</v>
          </cell>
          <cell r="D2842">
            <v>104</v>
          </cell>
          <cell r="E2842">
            <v>101</v>
          </cell>
        </row>
        <row r="2843">
          <cell r="A2843"/>
          <cell r="B2843">
            <v>21</v>
          </cell>
          <cell r="C2843">
            <v>200</v>
          </cell>
          <cell r="D2843">
            <v>100</v>
          </cell>
          <cell r="E2843">
            <v>100</v>
          </cell>
        </row>
        <row r="2844">
          <cell r="A2844"/>
          <cell r="B2844">
            <v>22</v>
          </cell>
          <cell r="C2844">
            <v>200</v>
          </cell>
          <cell r="D2844">
            <v>100</v>
          </cell>
          <cell r="E2844">
            <v>100</v>
          </cell>
        </row>
        <row r="2845">
          <cell r="A2845"/>
          <cell r="B2845">
            <v>23</v>
          </cell>
          <cell r="C2845">
            <v>193</v>
          </cell>
          <cell r="D2845">
            <v>95</v>
          </cell>
          <cell r="E2845">
            <v>98</v>
          </cell>
        </row>
        <row r="2846">
          <cell r="A2846"/>
          <cell r="B2846">
            <v>24</v>
          </cell>
          <cell r="C2846">
            <v>194</v>
          </cell>
          <cell r="D2846">
            <v>95</v>
          </cell>
          <cell r="E2846">
            <v>99</v>
          </cell>
        </row>
        <row r="2847">
          <cell r="A2847"/>
          <cell r="B2847">
            <v>25</v>
          </cell>
          <cell r="C2847">
            <v>189</v>
          </cell>
          <cell r="D2847">
            <v>91</v>
          </cell>
          <cell r="E2847">
            <v>98</v>
          </cell>
        </row>
        <row r="2848">
          <cell r="A2848"/>
          <cell r="B2848">
            <v>26</v>
          </cell>
          <cell r="C2848">
            <v>190</v>
          </cell>
          <cell r="D2848">
            <v>91</v>
          </cell>
          <cell r="E2848">
            <v>99</v>
          </cell>
        </row>
        <row r="2849">
          <cell r="A2849"/>
          <cell r="B2849">
            <v>27</v>
          </cell>
          <cell r="C2849">
            <v>187</v>
          </cell>
          <cell r="D2849">
            <v>90</v>
          </cell>
          <cell r="E2849">
            <v>97</v>
          </cell>
        </row>
        <row r="2850">
          <cell r="A2850"/>
          <cell r="B2850">
            <v>28</v>
          </cell>
          <cell r="C2850">
            <v>188</v>
          </cell>
          <cell r="D2850">
            <v>91</v>
          </cell>
          <cell r="E2850">
            <v>97</v>
          </cell>
        </row>
        <row r="2851">
          <cell r="A2851" t="str">
            <v>05664</v>
          </cell>
          <cell r="B2851" t="str">
            <v>San Pedro de los milagros</v>
          </cell>
          <cell r="C2851"/>
          <cell r="D2851"/>
          <cell r="E2851"/>
        </row>
        <row r="2852">
          <cell r="A2852" t="str">
            <v>San Pedro de los milagros</v>
          </cell>
          <cell r="B2852">
            <v>0</v>
          </cell>
          <cell r="C2852">
            <v>340</v>
          </cell>
          <cell r="D2852">
            <v>170</v>
          </cell>
          <cell r="E2852">
            <v>170</v>
          </cell>
          <cell r="F2852">
            <v>2046</v>
          </cell>
          <cell r="G2852">
            <v>1024</v>
          </cell>
          <cell r="H2852">
            <v>1022</v>
          </cell>
          <cell r="I2852">
            <v>2115</v>
          </cell>
          <cell r="J2852">
            <v>1068</v>
          </cell>
          <cell r="K2852">
            <v>1047</v>
          </cell>
          <cell r="L2852">
            <v>2261</v>
          </cell>
          <cell r="M2852">
            <v>1136</v>
          </cell>
          <cell r="N2852">
            <v>1125</v>
          </cell>
          <cell r="O2852">
            <v>4241</v>
          </cell>
          <cell r="P2852">
            <v>2103</v>
          </cell>
          <cell r="Q2852">
            <v>2138</v>
          </cell>
        </row>
        <row r="2853">
          <cell r="A2853"/>
          <cell r="B2853">
            <v>1</v>
          </cell>
          <cell r="C2853">
            <v>341</v>
          </cell>
          <cell r="D2853">
            <v>170</v>
          </cell>
          <cell r="E2853">
            <v>171</v>
          </cell>
          <cell r="F2853"/>
          <cell r="G2853"/>
          <cell r="H2853"/>
          <cell r="I2853"/>
          <cell r="J2853"/>
          <cell r="K2853"/>
          <cell r="L2853"/>
          <cell r="M2853"/>
          <cell r="N2853"/>
          <cell r="O2853"/>
          <cell r="P2853"/>
          <cell r="Q2853"/>
        </row>
        <row r="2854">
          <cell r="A2854"/>
          <cell r="B2854">
            <v>2</v>
          </cell>
          <cell r="C2854">
            <v>340</v>
          </cell>
          <cell r="D2854">
            <v>170</v>
          </cell>
          <cell r="E2854">
            <v>170</v>
          </cell>
          <cell r="F2854"/>
          <cell r="G2854"/>
          <cell r="H2854"/>
          <cell r="I2854"/>
          <cell r="J2854"/>
          <cell r="K2854"/>
          <cell r="L2854"/>
          <cell r="M2854"/>
          <cell r="N2854"/>
          <cell r="O2854"/>
          <cell r="P2854"/>
          <cell r="Q2854"/>
        </row>
        <row r="2855">
          <cell r="A2855"/>
          <cell r="B2855">
            <v>3</v>
          </cell>
          <cell r="C2855">
            <v>340</v>
          </cell>
          <cell r="D2855">
            <v>170</v>
          </cell>
          <cell r="E2855">
            <v>170</v>
          </cell>
          <cell r="F2855"/>
          <cell r="G2855"/>
          <cell r="H2855"/>
          <cell r="I2855"/>
          <cell r="J2855"/>
          <cell r="K2855"/>
          <cell r="L2855"/>
          <cell r="M2855"/>
          <cell r="N2855"/>
          <cell r="O2855"/>
          <cell r="P2855"/>
          <cell r="Q2855"/>
        </row>
        <row r="2856">
          <cell r="A2856"/>
          <cell r="B2856">
            <v>4</v>
          </cell>
          <cell r="C2856">
            <v>342</v>
          </cell>
          <cell r="D2856">
            <v>172</v>
          </cell>
          <cell r="E2856">
            <v>170</v>
          </cell>
          <cell r="F2856"/>
          <cell r="G2856"/>
          <cell r="H2856"/>
          <cell r="I2856"/>
          <cell r="J2856"/>
          <cell r="K2856"/>
          <cell r="L2856"/>
          <cell r="M2856"/>
          <cell r="N2856"/>
          <cell r="O2856"/>
          <cell r="P2856"/>
          <cell r="Q2856"/>
        </row>
        <row r="2857">
          <cell r="A2857"/>
          <cell r="B2857">
            <v>5</v>
          </cell>
          <cell r="C2857">
            <v>343</v>
          </cell>
          <cell r="D2857">
            <v>172</v>
          </cell>
          <cell r="E2857">
            <v>171</v>
          </cell>
          <cell r="F2857"/>
          <cell r="G2857"/>
          <cell r="H2857"/>
          <cell r="I2857"/>
          <cell r="J2857"/>
          <cell r="K2857"/>
          <cell r="L2857"/>
          <cell r="M2857"/>
          <cell r="N2857"/>
          <cell r="O2857"/>
          <cell r="P2857"/>
          <cell r="Q2857"/>
        </row>
        <row r="2858">
          <cell r="A2858" t="str">
            <v>San Pedro de los milagros</v>
          </cell>
          <cell r="B2858">
            <v>6</v>
          </cell>
          <cell r="C2858">
            <v>345</v>
          </cell>
          <cell r="D2858">
            <v>174</v>
          </cell>
          <cell r="E2858">
            <v>171</v>
          </cell>
          <cell r="O2858"/>
          <cell r="P2858"/>
          <cell r="Q2858"/>
        </row>
        <row r="2859">
          <cell r="A2859"/>
          <cell r="B2859">
            <v>7</v>
          </cell>
          <cell r="C2859">
            <v>349</v>
          </cell>
          <cell r="D2859">
            <v>176</v>
          </cell>
          <cell r="E2859">
            <v>173</v>
          </cell>
          <cell r="O2859"/>
          <cell r="P2859"/>
          <cell r="Q2859"/>
        </row>
        <row r="2860">
          <cell r="A2860"/>
          <cell r="B2860">
            <v>8</v>
          </cell>
          <cell r="C2860">
            <v>350</v>
          </cell>
          <cell r="D2860">
            <v>177</v>
          </cell>
          <cell r="E2860">
            <v>173</v>
          </cell>
          <cell r="O2860"/>
          <cell r="P2860"/>
          <cell r="Q2860"/>
        </row>
        <row r="2861">
          <cell r="A2861"/>
          <cell r="B2861">
            <v>9</v>
          </cell>
          <cell r="C2861">
            <v>353</v>
          </cell>
          <cell r="D2861">
            <v>178</v>
          </cell>
          <cell r="E2861">
            <v>175</v>
          </cell>
          <cell r="O2861"/>
          <cell r="P2861"/>
          <cell r="Q2861"/>
        </row>
        <row r="2862">
          <cell r="A2862"/>
          <cell r="B2862">
            <v>10</v>
          </cell>
          <cell r="C2862">
            <v>357</v>
          </cell>
          <cell r="D2862">
            <v>181</v>
          </cell>
          <cell r="E2862">
            <v>176</v>
          </cell>
          <cell r="O2862"/>
          <cell r="P2862"/>
          <cell r="Q2862"/>
        </row>
        <row r="2863">
          <cell r="A2863"/>
          <cell r="B2863">
            <v>11</v>
          </cell>
          <cell r="C2863">
            <v>361</v>
          </cell>
          <cell r="D2863">
            <v>182</v>
          </cell>
          <cell r="E2863">
            <v>179</v>
          </cell>
        </row>
        <row r="2864">
          <cell r="A2864" t="str">
            <v>San Pedro de los milagros</v>
          </cell>
          <cell r="B2864">
            <v>12</v>
          </cell>
          <cell r="C2864">
            <v>365</v>
          </cell>
          <cell r="D2864">
            <v>185</v>
          </cell>
          <cell r="E2864">
            <v>180</v>
          </cell>
        </row>
        <row r="2865">
          <cell r="A2865"/>
          <cell r="B2865">
            <v>13</v>
          </cell>
          <cell r="C2865">
            <v>370</v>
          </cell>
          <cell r="D2865">
            <v>186</v>
          </cell>
          <cell r="E2865">
            <v>184</v>
          </cell>
        </row>
        <row r="2866">
          <cell r="A2866"/>
          <cell r="B2866">
            <v>14</v>
          </cell>
          <cell r="C2866">
            <v>374</v>
          </cell>
          <cell r="D2866">
            <v>189</v>
          </cell>
          <cell r="E2866">
            <v>185</v>
          </cell>
        </row>
        <row r="2867">
          <cell r="A2867"/>
          <cell r="B2867">
            <v>15</v>
          </cell>
          <cell r="C2867">
            <v>379</v>
          </cell>
          <cell r="D2867">
            <v>190</v>
          </cell>
          <cell r="E2867">
            <v>189</v>
          </cell>
        </row>
        <row r="2868">
          <cell r="A2868"/>
          <cell r="B2868">
            <v>16</v>
          </cell>
          <cell r="C2868">
            <v>384</v>
          </cell>
          <cell r="D2868">
            <v>192</v>
          </cell>
          <cell r="E2868">
            <v>192</v>
          </cell>
        </row>
        <row r="2869">
          <cell r="A2869"/>
          <cell r="B2869">
            <v>17</v>
          </cell>
          <cell r="C2869">
            <v>389</v>
          </cell>
          <cell r="D2869">
            <v>194</v>
          </cell>
          <cell r="E2869">
            <v>195</v>
          </cell>
        </row>
        <row r="2870">
          <cell r="A2870" t="str">
            <v>San Pedro de los milagros</v>
          </cell>
          <cell r="B2870">
            <v>18</v>
          </cell>
          <cell r="C2870">
            <v>393</v>
          </cell>
          <cell r="D2870">
            <v>195</v>
          </cell>
          <cell r="E2870">
            <v>198</v>
          </cell>
        </row>
        <row r="2871">
          <cell r="A2871"/>
          <cell r="B2871">
            <v>19</v>
          </cell>
          <cell r="C2871">
            <v>396</v>
          </cell>
          <cell r="D2871">
            <v>196</v>
          </cell>
          <cell r="E2871">
            <v>200</v>
          </cell>
        </row>
        <row r="2872">
          <cell r="A2872"/>
          <cell r="B2872">
            <v>20</v>
          </cell>
          <cell r="C2872">
            <v>401</v>
          </cell>
          <cell r="D2872">
            <v>199</v>
          </cell>
          <cell r="E2872">
            <v>202</v>
          </cell>
        </row>
        <row r="2873">
          <cell r="A2873"/>
          <cell r="B2873">
            <v>21</v>
          </cell>
          <cell r="C2873">
            <v>399</v>
          </cell>
          <cell r="D2873">
            <v>199</v>
          </cell>
          <cell r="E2873">
            <v>200</v>
          </cell>
        </row>
        <row r="2874">
          <cell r="A2874"/>
          <cell r="B2874">
            <v>22</v>
          </cell>
          <cell r="C2874">
            <v>398</v>
          </cell>
          <cell r="D2874">
            <v>196</v>
          </cell>
          <cell r="E2874">
            <v>202</v>
          </cell>
        </row>
        <row r="2875">
          <cell r="A2875"/>
          <cell r="B2875">
            <v>23</v>
          </cell>
          <cell r="C2875">
            <v>391</v>
          </cell>
          <cell r="D2875">
            <v>193</v>
          </cell>
          <cell r="E2875">
            <v>198</v>
          </cell>
        </row>
        <row r="2876">
          <cell r="A2876"/>
          <cell r="B2876">
            <v>24</v>
          </cell>
          <cell r="C2876">
            <v>386</v>
          </cell>
          <cell r="D2876">
            <v>191</v>
          </cell>
          <cell r="E2876">
            <v>195</v>
          </cell>
        </row>
        <row r="2877">
          <cell r="A2877"/>
          <cell r="B2877">
            <v>25</v>
          </cell>
          <cell r="C2877">
            <v>379</v>
          </cell>
          <cell r="D2877">
            <v>187</v>
          </cell>
          <cell r="E2877">
            <v>192</v>
          </cell>
        </row>
        <row r="2878">
          <cell r="A2878"/>
          <cell r="B2878">
            <v>26</v>
          </cell>
          <cell r="C2878">
            <v>373</v>
          </cell>
          <cell r="D2878">
            <v>186</v>
          </cell>
          <cell r="E2878">
            <v>187</v>
          </cell>
        </row>
        <row r="2879">
          <cell r="A2879"/>
          <cell r="B2879">
            <v>27</v>
          </cell>
          <cell r="C2879">
            <v>365</v>
          </cell>
          <cell r="D2879">
            <v>181</v>
          </cell>
          <cell r="E2879">
            <v>184</v>
          </cell>
        </row>
        <row r="2880">
          <cell r="A2880"/>
          <cell r="B2880">
            <v>28</v>
          </cell>
          <cell r="C2880">
            <v>360</v>
          </cell>
          <cell r="D2880">
            <v>180</v>
          </cell>
          <cell r="E2880">
            <v>180</v>
          </cell>
        </row>
        <row r="2881">
          <cell r="A2881" t="str">
            <v>05665</v>
          </cell>
          <cell r="B2881" t="str">
            <v>San Pedro de Uraba</v>
          </cell>
          <cell r="C2881"/>
          <cell r="D2881"/>
          <cell r="E2881"/>
        </row>
        <row r="2882">
          <cell r="A2882" t="str">
            <v>San Pedro de Uraba</v>
          </cell>
          <cell r="B2882">
            <v>0</v>
          </cell>
          <cell r="C2882">
            <v>639</v>
          </cell>
          <cell r="D2882">
            <v>331</v>
          </cell>
          <cell r="E2882">
            <v>308</v>
          </cell>
          <cell r="F2882">
            <v>3833</v>
          </cell>
          <cell r="G2882">
            <v>1982</v>
          </cell>
          <cell r="H2882">
            <v>1851</v>
          </cell>
          <cell r="I2882">
            <v>4011</v>
          </cell>
          <cell r="J2882">
            <v>2089</v>
          </cell>
          <cell r="K2882">
            <v>1922</v>
          </cell>
          <cell r="L2882">
            <v>3977</v>
          </cell>
          <cell r="M2882">
            <v>2128</v>
          </cell>
          <cell r="N2882">
            <v>1849</v>
          </cell>
          <cell r="O2882">
            <v>5574</v>
          </cell>
          <cell r="P2882">
            <v>2956</v>
          </cell>
          <cell r="Q2882">
            <v>2618</v>
          </cell>
        </row>
        <row r="2883">
          <cell r="A2883"/>
          <cell r="B2883">
            <v>1</v>
          </cell>
          <cell r="C2883">
            <v>634</v>
          </cell>
          <cell r="D2883">
            <v>327</v>
          </cell>
          <cell r="E2883">
            <v>307</v>
          </cell>
          <cell r="F2883"/>
          <cell r="G2883"/>
          <cell r="H2883"/>
          <cell r="I2883"/>
          <cell r="J2883"/>
          <cell r="K2883"/>
          <cell r="L2883"/>
          <cell r="M2883"/>
          <cell r="N2883"/>
          <cell r="O2883"/>
          <cell r="P2883"/>
          <cell r="Q2883"/>
        </row>
        <row r="2884">
          <cell r="A2884"/>
          <cell r="B2884">
            <v>2</v>
          </cell>
          <cell r="C2884">
            <v>634</v>
          </cell>
          <cell r="D2884">
            <v>328</v>
          </cell>
          <cell r="E2884">
            <v>306</v>
          </cell>
          <cell r="F2884"/>
          <cell r="G2884"/>
          <cell r="H2884"/>
          <cell r="I2884"/>
          <cell r="J2884"/>
          <cell r="K2884"/>
          <cell r="L2884"/>
          <cell r="M2884"/>
          <cell r="N2884"/>
          <cell r="O2884"/>
          <cell r="P2884"/>
          <cell r="Q2884"/>
        </row>
        <row r="2885">
          <cell r="A2885"/>
          <cell r="B2885">
            <v>3</v>
          </cell>
          <cell r="C2885">
            <v>637</v>
          </cell>
          <cell r="D2885">
            <v>329</v>
          </cell>
          <cell r="E2885">
            <v>308</v>
          </cell>
          <cell r="F2885"/>
          <cell r="G2885"/>
          <cell r="H2885"/>
          <cell r="I2885"/>
          <cell r="J2885"/>
          <cell r="K2885"/>
          <cell r="L2885"/>
          <cell r="M2885"/>
          <cell r="N2885"/>
          <cell r="O2885"/>
          <cell r="P2885"/>
          <cell r="Q2885"/>
        </row>
        <row r="2886">
          <cell r="A2886"/>
          <cell r="B2886">
            <v>4</v>
          </cell>
          <cell r="C2886">
            <v>642</v>
          </cell>
          <cell r="D2886">
            <v>332</v>
          </cell>
          <cell r="E2886">
            <v>310</v>
          </cell>
          <cell r="F2886"/>
          <cell r="G2886"/>
          <cell r="H2886"/>
          <cell r="I2886"/>
          <cell r="J2886"/>
          <cell r="K2886"/>
          <cell r="L2886"/>
          <cell r="M2886"/>
          <cell r="N2886"/>
          <cell r="O2886"/>
          <cell r="P2886"/>
          <cell r="Q2886"/>
        </row>
        <row r="2887">
          <cell r="A2887"/>
          <cell r="B2887">
            <v>5</v>
          </cell>
          <cell r="C2887">
            <v>647</v>
          </cell>
          <cell r="D2887">
            <v>335</v>
          </cell>
          <cell r="E2887">
            <v>312</v>
          </cell>
          <cell r="F2887"/>
          <cell r="G2887"/>
          <cell r="H2887"/>
          <cell r="I2887"/>
          <cell r="J2887"/>
          <cell r="K2887"/>
          <cell r="L2887"/>
          <cell r="M2887"/>
          <cell r="N2887"/>
          <cell r="O2887"/>
          <cell r="P2887"/>
          <cell r="Q2887"/>
        </row>
        <row r="2888">
          <cell r="A2888" t="str">
            <v>San Pedro de Uraba</v>
          </cell>
          <cell r="B2888">
            <v>6</v>
          </cell>
          <cell r="C2888">
            <v>656</v>
          </cell>
          <cell r="D2888">
            <v>340</v>
          </cell>
          <cell r="E2888">
            <v>316</v>
          </cell>
          <cell r="O2888"/>
          <cell r="P2888"/>
          <cell r="Q2888"/>
        </row>
        <row r="2889">
          <cell r="A2889"/>
          <cell r="B2889">
            <v>7</v>
          </cell>
          <cell r="C2889">
            <v>662</v>
          </cell>
          <cell r="D2889">
            <v>344</v>
          </cell>
          <cell r="E2889">
            <v>318</v>
          </cell>
          <cell r="O2889"/>
          <cell r="P2889"/>
          <cell r="Q2889"/>
        </row>
        <row r="2890">
          <cell r="A2890"/>
          <cell r="B2890">
            <v>8</v>
          </cell>
          <cell r="C2890">
            <v>666</v>
          </cell>
          <cell r="D2890">
            <v>346</v>
          </cell>
          <cell r="E2890">
            <v>320</v>
          </cell>
          <cell r="O2890"/>
          <cell r="P2890"/>
          <cell r="Q2890"/>
        </row>
        <row r="2891">
          <cell r="A2891"/>
          <cell r="B2891">
            <v>9</v>
          </cell>
          <cell r="C2891">
            <v>672</v>
          </cell>
          <cell r="D2891">
            <v>350</v>
          </cell>
          <cell r="E2891">
            <v>322</v>
          </cell>
          <cell r="O2891"/>
          <cell r="P2891"/>
          <cell r="Q2891"/>
        </row>
        <row r="2892">
          <cell r="A2892"/>
          <cell r="B2892">
            <v>10</v>
          </cell>
          <cell r="C2892">
            <v>676</v>
          </cell>
          <cell r="D2892">
            <v>353</v>
          </cell>
          <cell r="E2892">
            <v>323</v>
          </cell>
          <cell r="O2892"/>
          <cell r="P2892"/>
          <cell r="Q2892"/>
        </row>
        <row r="2893">
          <cell r="A2893"/>
          <cell r="B2893">
            <v>11</v>
          </cell>
          <cell r="C2893">
            <v>679</v>
          </cell>
          <cell r="D2893">
            <v>356</v>
          </cell>
          <cell r="E2893">
            <v>323</v>
          </cell>
        </row>
        <row r="2894">
          <cell r="A2894" t="str">
            <v>San Pedro de Uraba</v>
          </cell>
          <cell r="B2894">
            <v>12</v>
          </cell>
          <cell r="C2894">
            <v>676</v>
          </cell>
          <cell r="D2894">
            <v>356</v>
          </cell>
          <cell r="E2894">
            <v>320</v>
          </cell>
        </row>
        <row r="2895">
          <cell r="A2895"/>
          <cell r="B2895">
            <v>13</v>
          </cell>
          <cell r="C2895">
            <v>678</v>
          </cell>
          <cell r="D2895">
            <v>358</v>
          </cell>
          <cell r="E2895">
            <v>320</v>
          </cell>
        </row>
        <row r="2896">
          <cell r="A2896"/>
          <cell r="B2896">
            <v>14</v>
          </cell>
          <cell r="C2896">
            <v>670</v>
          </cell>
          <cell r="D2896">
            <v>357</v>
          </cell>
          <cell r="E2896">
            <v>313</v>
          </cell>
        </row>
        <row r="2897">
          <cell r="A2897"/>
          <cell r="B2897">
            <v>15</v>
          </cell>
          <cell r="C2897">
            <v>665</v>
          </cell>
          <cell r="D2897">
            <v>356</v>
          </cell>
          <cell r="E2897">
            <v>309</v>
          </cell>
        </row>
        <row r="2898">
          <cell r="A2898"/>
          <cell r="B2898">
            <v>16</v>
          </cell>
          <cell r="C2898">
            <v>652</v>
          </cell>
          <cell r="D2898">
            <v>353</v>
          </cell>
          <cell r="E2898">
            <v>299</v>
          </cell>
        </row>
        <row r="2899">
          <cell r="A2899"/>
          <cell r="B2899">
            <v>17</v>
          </cell>
          <cell r="C2899">
            <v>636</v>
          </cell>
          <cell r="D2899">
            <v>348</v>
          </cell>
          <cell r="E2899">
            <v>288</v>
          </cell>
        </row>
        <row r="2900">
          <cell r="A2900" t="str">
            <v>San Pedro de Uraba</v>
          </cell>
          <cell r="B2900">
            <v>18</v>
          </cell>
          <cell r="C2900">
            <v>613</v>
          </cell>
          <cell r="D2900">
            <v>338</v>
          </cell>
          <cell r="E2900">
            <v>275</v>
          </cell>
        </row>
        <row r="2901">
          <cell r="A2901"/>
          <cell r="B2901">
            <v>19</v>
          </cell>
          <cell r="C2901">
            <v>587</v>
          </cell>
          <cell r="D2901">
            <v>324</v>
          </cell>
          <cell r="E2901">
            <v>263</v>
          </cell>
        </row>
        <row r="2902">
          <cell r="A2902"/>
          <cell r="B2902">
            <v>20</v>
          </cell>
          <cell r="C2902">
            <v>561</v>
          </cell>
          <cell r="D2902">
            <v>310</v>
          </cell>
          <cell r="E2902">
            <v>251</v>
          </cell>
        </row>
        <row r="2903">
          <cell r="A2903"/>
          <cell r="B2903">
            <v>21</v>
          </cell>
          <cell r="C2903">
            <v>536</v>
          </cell>
          <cell r="D2903">
            <v>294</v>
          </cell>
          <cell r="E2903">
            <v>242</v>
          </cell>
        </row>
        <row r="2904">
          <cell r="A2904"/>
          <cell r="B2904">
            <v>22</v>
          </cell>
          <cell r="C2904">
            <v>512</v>
          </cell>
          <cell r="D2904">
            <v>278</v>
          </cell>
          <cell r="E2904">
            <v>234</v>
          </cell>
        </row>
        <row r="2905">
          <cell r="A2905"/>
          <cell r="B2905">
            <v>23</v>
          </cell>
          <cell r="C2905">
            <v>493</v>
          </cell>
          <cell r="D2905">
            <v>263</v>
          </cell>
          <cell r="E2905">
            <v>230</v>
          </cell>
        </row>
        <row r="2906">
          <cell r="A2906"/>
          <cell r="B2906">
            <v>24</v>
          </cell>
          <cell r="C2906">
            <v>477</v>
          </cell>
          <cell r="D2906">
            <v>251</v>
          </cell>
          <cell r="E2906">
            <v>226</v>
          </cell>
        </row>
        <row r="2907">
          <cell r="A2907"/>
          <cell r="B2907">
            <v>25</v>
          </cell>
          <cell r="C2907">
            <v>465</v>
          </cell>
          <cell r="D2907">
            <v>240</v>
          </cell>
          <cell r="E2907">
            <v>225</v>
          </cell>
        </row>
        <row r="2908">
          <cell r="A2908"/>
          <cell r="B2908">
            <v>26</v>
          </cell>
          <cell r="C2908">
            <v>452</v>
          </cell>
          <cell r="D2908">
            <v>229</v>
          </cell>
          <cell r="E2908">
            <v>223</v>
          </cell>
        </row>
        <row r="2909">
          <cell r="A2909"/>
          <cell r="B2909">
            <v>27</v>
          </cell>
          <cell r="C2909">
            <v>443</v>
          </cell>
          <cell r="D2909">
            <v>218</v>
          </cell>
          <cell r="E2909">
            <v>225</v>
          </cell>
        </row>
        <row r="2910">
          <cell r="A2910"/>
          <cell r="B2910">
            <v>28</v>
          </cell>
          <cell r="C2910">
            <v>435</v>
          </cell>
          <cell r="D2910">
            <v>211</v>
          </cell>
          <cell r="E2910">
            <v>224</v>
          </cell>
        </row>
        <row r="2911">
          <cell r="A2911" t="str">
            <v>05667</v>
          </cell>
          <cell r="B2911" t="str">
            <v xml:space="preserve">San Rafael </v>
          </cell>
          <cell r="C2911"/>
          <cell r="D2911"/>
          <cell r="E2911"/>
        </row>
        <row r="2912">
          <cell r="A2912" t="str">
            <v xml:space="preserve">San Rafael </v>
          </cell>
          <cell r="B2912">
            <v>0</v>
          </cell>
          <cell r="C2912">
            <v>243</v>
          </cell>
          <cell r="D2912">
            <v>127</v>
          </cell>
          <cell r="E2912">
            <v>116</v>
          </cell>
          <cell r="F2912">
            <v>1450</v>
          </cell>
          <cell r="G2912">
            <v>757</v>
          </cell>
          <cell r="H2912">
            <v>693</v>
          </cell>
          <cell r="I2912">
            <v>1457</v>
          </cell>
          <cell r="J2912">
            <v>777</v>
          </cell>
          <cell r="K2912">
            <v>680</v>
          </cell>
          <cell r="L2912">
            <v>1490</v>
          </cell>
          <cell r="M2912">
            <v>791</v>
          </cell>
          <cell r="N2912">
            <v>699</v>
          </cell>
          <cell r="O2912">
            <v>2573</v>
          </cell>
          <cell r="P2912">
            <v>1278</v>
          </cell>
          <cell r="Q2912">
            <v>1295</v>
          </cell>
        </row>
        <row r="2913">
          <cell r="A2913"/>
          <cell r="B2913">
            <v>1</v>
          </cell>
          <cell r="C2913">
            <v>241</v>
          </cell>
          <cell r="D2913">
            <v>125</v>
          </cell>
          <cell r="E2913">
            <v>116</v>
          </cell>
          <cell r="F2913"/>
          <cell r="G2913"/>
          <cell r="H2913"/>
          <cell r="I2913"/>
          <cell r="J2913"/>
          <cell r="K2913"/>
          <cell r="L2913"/>
          <cell r="M2913"/>
          <cell r="N2913"/>
          <cell r="O2913"/>
          <cell r="P2913"/>
          <cell r="Q2913"/>
        </row>
        <row r="2914">
          <cell r="A2914"/>
          <cell r="B2914">
            <v>2</v>
          </cell>
          <cell r="C2914">
            <v>242</v>
          </cell>
          <cell r="D2914">
            <v>125</v>
          </cell>
          <cell r="E2914">
            <v>117</v>
          </cell>
          <cell r="F2914"/>
          <cell r="G2914"/>
          <cell r="H2914"/>
          <cell r="I2914"/>
          <cell r="J2914"/>
          <cell r="K2914"/>
          <cell r="L2914"/>
          <cell r="M2914"/>
          <cell r="N2914"/>
          <cell r="O2914"/>
          <cell r="P2914"/>
          <cell r="Q2914"/>
        </row>
        <row r="2915">
          <cell r="A2915"/>
          <cell r="B2915">
            <v>3</v>
          </cell>
          <cell r="C2915">
            <v>242</v>
          </cell>
          <cell r="D2915">
            <v>127</v>
          </cell>
          <cell r="E2915">
            <v>115</v>
          </cell>
          <cell r="F2915"/>
          <cell r="G2915"/>
          <cell r="H2915"/>
          <cell r="I2915"/>
          <cell r="J2915"/>
          <cell r="K2915"/>
          <cell r="L2915"/>
          <cell r="M2915"/>
          <cell r="N2915"/>
          <cell r="O2915"/>
          <cell r="P2915"/>
          <cell r="Q2915"/>
        </row>
        <row r="2916">
          <cell r="A2916"/>
          <cell r="B2916">
            <v>4</v>
          </cell>
          <cell r="C2916">
            <v>240</v>
          </cell>
          <cell r="D2916">
            <v>126</v>
          </cell>
          <cell r="E2916">
            <v>114</v>
          </cell>
          <cell r="F2916"/>
          <cell r="G2916"/>
          <cell r="H2916"/>
          <cell r="I2916"/>
          <cell r="J2916"/>
          <cell r="K2916"/>
          <cell r="L2916"/>
          <cell r="M2916"/>
          <cell r="N2916"/>
          <cell r="O2916"/>
          <cell r="P2916"/>
          <cell r="Q2916"/>
        </row>
        <row r="2917">
          <cell r="A2917"/>
          <cell r="B2917">
            <v>5</v>
          </cell>
          <cell r="C2917">
            <v>242</v>
          </cell>
          <cell r="D2917">
            <v>127</v>
          </cell>
          <cell r="E2917">
            <v>115</v>
          </cell>
          <cell r="F2917"/>
          <cell r="G2917"/>
          <cell r="H2917"/>
          <cell r="I2917"/>
          <cell r="J2917"/>
          <cell r="K2917"/>
          <cell r="L2917"/>
          <cell r="M2917"/>
          <cell r="N2917"/>
          <cell r="O2917"/>
          <cell r="P2917"/>
          <cell r="Q2917"/>
        </row>
        <row r="2918">
          <cell r="A2918" t="str">
            <v xml:space="preserve">San Rafael </v>
          </cell>
          <cell r="B2918">
            <v>6</v>
          </cell>
          <cell r="C2918">
            <v>242</v>
          </cell>
          <cell r="D2918">
            <v>128</v>
          </cell>
          <cell r="E2918">
            <v>114</v>
          </cell>
          <cell r="O2918"/>
          <cell r="P2918"/>
          <cell r="Q2918"/>
        </row>
        <row r="2919">
          <cell r="A2919"/>
          <cell r="B2919">
            <v>7</v>
          </cell>
          <cell r="C2919">
            <v>241</v>
          </cell>
          <cell r="D2919">
            <v>128</v>
          </cell>
          <cell r="E2919">
            <v>113</v>
          </cell>
          <cell r="O2919"/>
          <cell r="P2919"/>
          <cell r="Q2919"/>
        </row>
        <row r="2920">
          <cell r="A2920"/>
          <cell r="B2920">
            <v>8</v>
          </cell>
          <cell r="C2920">
            <v>242</v>
          </cell>
          <cell r="D2920">
            <v>129</v>
          </cell>
          <cell r="E2920">
            <v>113</v>
          </cell>
          <cell r="O2920"/>
          <cell r="P2920"/>
          <cell r="Q2920"/>
        </row>
        <row r="2921">
          <cell r="A2921"/>
          <cell r="B2921">
            <v>9</v>
          </cell>
          <cell r="C2921">
            <v>242</v>
          </cell>
          <cell r="D2921">
            <v>129</v>
          </cell>
          <cell r="E2921">
            <v>113</v>
          </cell>
          <cell r="O2921"/>
          <cell r="P2921"/>
          <cell r="Q2921"/>
        </row>
        <row r="2922">
          <cell r="A2922"/>
          <cell r="B2922">
            <v>10</v>
          </cell>
          <cell r="C2922">
            <v>245</v>
          </cell>
          <cell r="D2922">
            <v>131</v>
          </cell>
          <cell r="E2922">
            <v>114</v>
          </cell>
          <cell r="O2922"/>
          <cell r="P2922"/>
          <cell r="Q2922"/>
        </row>
        <row r="2923">
          <cell r="A2923"/>
          <cell r="B2923">
            <v>11</v>
          </cell>
          <cell r="C2923">
            <v>245</v>
          </cell>
          <cell r="D2923">
            <v>132</v>
          </cell>
          <cell r="E2923">
            <v>113</v>
          </cell>
        </row>
        <row r="2924">
          <cell r="A2924" t="str">
            <v xml:space="preserve">San Rafael </v>
          </cell>
          <cell r="B2924">
            <v>12</v>
          </cell>
          <cell r="C2924">
            <v>246</v>
          </cell>
          <cell r="D2924">
            <v>131</v>
          </cell>
          <cell r="E2924">
            <v>115</v>
          </cell>
        </row>
        <row r="2925">
          <cell r="A2925"/>
          <cell r="B2925">
            <v>13</v>
          </cell>
          <cell r="C2925">
            <v>246</v>
          </cell>
          <cell r="D2925">
            <v>132</v>
          </cell>
          <cell r="E2925">
            <v>114</v>
          </cell>
        </row>
        <row r="2926">
          <cell r="A2926"/>
          <cell r="B2926">
            <v>14</v>
          </cell>
          <cell r="C2926">
            <v>248</v>
          </cell>
          <cell r="D2926">
            <v>133</v>
          </cell>
          <cell r="E2926">
            <v>115</v>
          </cell>
        </row>
        <row r="2927">
          <cell r="A2927"/>
          <cell r="B2927">
            <v>15</v>
          </cell>
          <cell r="C2927">
            <v>249</v>
          </cell>
          <cell r="D2927">
            <v>132</v>
          </cell>
          <cell r="E2927">
            <v>117</v>
          </cell>
        </row>
        <row r="2928">
          <cell r="A2928"/>
          <cell r="B2928">
            <v>16</v>
          </cell>
          <cell r="C2928">
            <v>250</v>
          </cell>
          <cell r="D2928">
            <v>132</v>
          </cell>
          <cell r="E2928">
            <v>118</v>
          </cell>
        </row>
        <row r="2929">
          <cell r="A2929"/>
          <cell r="B2929">
            <v>17</v>
          </cell>
          <cell r="C2929">
            <v>251</v>
          </cell>
          <cell r="D2929">
            <v>131</v>
          </cell>
          <cell r="E2929">
            <v>120</v>
          </cell>
        </row>
        <row r="2930">
          <cell r="A2930" t="str">
            <v xml:space="preserve">San Rafael </v>
          </cell>
          <cell r="B2930">
            <v>18</v>
          </cell>
          <cell r="C2930">
            <v>250</v>
          </cell>
          <cell r="D2930">
            <v>129</v>
          </cell>
          <cell r="E2930">
            <v>121</v>
          </cell>
        </row>
        <row r="2931">
          <cell r="A2931"/>
          <cell r="B2931">
            <v>19</v>
          </cell>
          <cell r="C2931">
            <v>248</v>
          </cell>
          <cell r="D2931">
            <v>126</v>
          </cell>
          <cell r="E2931">
            <v>122</v>
          </cell>
        </row>
        <row r="2932">
          <cell r="A2932"/>
          <cell r="B2932">
            <v>20</v>
          </cell>
          <cell r="C2932">
            <v>243</v>
          </cell>
          <cell r="D2932">
            <v>122</v>
          </cell>
          <cell r="E2932">
            <v>121</v>
          </cell>
        </row>
        <row r="2933">
          <cell r="A2933"/>
          <cell r="B2933">
            <v>21</v>
          </cell>
          <cell r="C2933">
            <v>239</v>
          </cell>
          <cell r="D2933">
            <v>119</v>
          </cell>
          <cell r="E2933">
            <v>120</v>
          </cell>
        </row>
        <row r="2934">
          <cell r="A2934"/>
          <cell r="B2934">
            <v>22</v>
          </cell>
          <cell r="C2934">
            <v>234</v>
          </cell>
          <cell r="D2934">
            <v>117</v>
          </cell>
          <cell r="E2934">
            <v>117</v>
          </cell>
        </row>
        <row r="2935">
          <cell r="A2935"/>
          <cell r="B2935">
            <v>23</v>
          </cell>
          <cell r="C2935">
            <v>233</v>
          </cell>
          <cell r="D2935">
            <v>115</v>
          </cell>
          <cell r="E2935">
            <v>118</v>
          </cell>
        </row>
        <row r="2936">
          <cell r="A2936"/>
          <cell r="B2936">
            <v>24</v>
          </cell>
          <cell r="C2936">
            <v>228</v>
          </cell>
          <cell r="D2936">
            <v>111</v>
          </cell>
          <cell r="E2936">
            <v>117</v>
          </cell>
        </row>
        <row r="2937">
          <cell r="A2937"/>
          <cell r="B2937">
            <v>25</v>
          </cell>
          <cell r="C2937">
            <v>227</v>
          </cell>
          <cell r="D2937">
            <v>112</v>
          </cell>
          <cell r="E2937">
            <v>115</v>
          </cell>
        </row>
        <row r="2938">
          <cell r="A2938"/>
          <cell r="B2938">
            <v>26</v>
          </cell>
          <cell r="C2938">
            <v>223</v>
          </cell>
          <cell r="D2938">
            <v>109</v>
          </cell>
          <cell r="E2938">
            <v>114</v>
          </cell>
        </row>
        <row r="2939">
          <cell r="A2939"/>
          <cell r="B2939">
            <v>27</v>
          </cell>
          <cell r="C2939">
            <v>224</v>
          </cell>
          <cell r="D2939">
            <v>109</v>
          </cell>
          <cell r="E2939">
            <v>115</v>
          </cell>
        </row>
        <row r="2940">
          <cell r="A2940"/>
          <cell r="B2940">
            <v>28</v>
          </cell>
          <cell r="C2940">
            <v>224</v>
          </cell>
          <cell r="D2940">
            <v>109</v>
          </cell>
          <cell r="E2940">
            <v>115</v>
          </cell>
        </row>
        <row r="2941">
          <cell r="A2941" t="str">
            <v>05670</v>
          </cell>
          <cell r="B2941" t="str">
            <v>San Roque</v>
          </cell>
          <cell r="C2941"/>
          <cell r="D2941"/>
          <cell r="E2941"/>
        </row>
        <row r="2942">
          <cell r="A2942" t="str">
            <v>San Roque</v>
          </cell>
          <cell r="B2942">
            <v>0</v>
          </cell>
          <cell r="C2942">
            <v>350</v>
          </cell>
          <cell r="D2942">
            <v>173</v>
          </cell>
          <cell r="E2942">
            <v>177</v>
          </cell>
          <cell r="F2942">
            <v>2092</v>
          </cell>
          <cell r="G2942">
            <v>1032</v>
          </cell>
          <cell r="H2942">
            <v>1060</v>
          </cell>
          <cell r="I2942">
            <v>2170</v>
          </cell>
          <cell r="J2942">
            <v>1099</v>
          </cell>
          <cell r="K2942">
            <v>1071</v>
          </cell>
          <cell r="L2942">
            <v>2207</v>
          </cell>
          <cell r="M2942">
            <v>1140</v>
          </cell>
          <cell r="N2942">
            <v>1067</v>
          </cell>
          <cell r="O2942">
            <v>3537</v>
          </cell>
          <cell r="P2942">
            <v>1819</v>
          </cell>
          <cell r="Q2942">
            <v>1718</v>
          </cell>
        </row>
        <row r="2943">
          <cell r="A2943"/>
          <cell r="B2943">
            <v>1</v>
          </cell>
          <cell r="C2943">
            <v>348</v>
          </cell>
          <cell r="D2943">
            <v>170</v>
          </cell>
          <cell r="E2943">
            <v>178</v>
          </cell>
          <cell r="F2943"/>
          <cell r="G2943"/>
          <cell r="H2943"/>
          <cell r="I2943"/>
          <cell r="J2943"/>
          <cell r="K2943"/>
          <cell r="L2943"/>
          <cell r="M2943"/>
          <cell r="N2943"/>
          <cell r="O2943"/>
          <cell r="P2943"/>
          <cell r="Q2943"/>
        </row>
        <row r="2944">
          <cell r="A2944"/>
          <cell r="B2944">
            <v>2</v>
          </cell>
          <cell r="C2944">
            <v>346</v>
          </cell>
          <cell r="D2944">
            <v>170</v>
          </cell>
          <cell r="E2944">
            <v>176</v>
          </cell>
          <cell r="F2944"/>
          <cell r="G2944"/>
          <cell r="H2944"/>
          <cell r="I2944"/>
          <cell r="J2944"/>
          <cell r="K2944"/>
          <cell r="L2944"/>
          <cell r="M2944"/>
          <cell r="N2944"/>
          <cell r="O2944"/>
          <cell r="P2944"/>
          <cell r="Q2944"/>
        </row>
        <row r="2945">
          <cell r="A2945"/>
          <cell r="B2945">
            <v>3</v>
          </cell>
          <cell r="C2945">
            <v>347</v>
          </cell>
          <cell r="D2945">
            <v>171</v>
          </cell>
          <cell r="E2945">
            <v>176</v>
          </cell>
          <cell r="F2945"/>
          <cell r="G2945"/>
          <cell r="H2945"/>
          <cell r="I2945"/>
          <cell r="J2945"/>
          <cell r="K2945"/>
          <cell r="L2945"/>
          <cell r="M2945"/>
          <cell r="N2945"/>
          <cell r="O2945"/>
          <cell r="P2945"/>
          <cell r="Q2945"/>
        </row>
        <row r="2946">
          <cell r="A2946"/>
          <cell r="B2946">
            <v>4</v>
          </cell>
          <cell r="C2946">
            <v>350</v>
          </cell>
          <cell r="D2946">
            <v>173</v>
          </cell>
          <cell r="E2946">
            <v>177</v>
          </cell>
          <cell r="F2946"/>
          <cell r="G2946"/>
          <cell r="H2946"/>
          <cell r="I2946"/>
          <cell r="J2946"/>
          <cell r="K2946"/>
          <cell r="L2946"/>
          <cell r="M2946"/>
          <cell r="N2946"/>
          <cell r="O2946"/>
          <cell r="P2946"/>
          <cell r="Q2946"/>
        </row>
        <row r="2947">
          <cell r="A2947"/>
          <cell r="B2947">
            <v>5</v>
          </cell>
          <cell r="C2947">
            <v>351</v>
          </cell>
          <cell r="D2947">
            <v>175</v>
          </cell>
          <cell r="E2947">
            <v>176</v>
          </cell>
          <cell r="F2947"/>
          <cell r="G2947"/>
          <cell r="H2947"/>
          <cell r="I2947"/>
          <cell r="J2947"/>
          <cell r="K2947"/>
          <cell r="L2947"/>
          <cell r="M2947"/>
          <cell r="N2947"/>
          <cell r="O2947"/>
          <cell r="P2947"/>
          <cell r="Q2947"/>
        </row>
        <row r="2948">
          <cell r="A2948" t="str">
            <v>San Roque</v>
          </cell>
          <cell r="B2948">
            <v>6</v>
          </cell>
          <cell r="C2948">
            <v>354</v>
          </cell>
          <cell r="D2948">
            <v>177</v>
          </cell>
          <cell r="E2948">
            <v>177</v>
          </cell>
          <cell r="O2948"/>
          <cell r="P2948"/>
          <cell r="Q2948"/>
        </row>
        <row r="2949">
          <cell r="A2949"/>
          <cell r="B2949">
            <v>7</v>
          </cell>
          <cell r="C2949">
            <v>358</v>
          </cell>
          <cell r="D2949">
            <v>180</v>
          </cell>
          <cell r="E2949">
            <v>178</v>
          </cell>
          <cell r="O2949"/>
          <cell r="P2949"/>
          <cell r="Q2949"/>
        </row>
        <row r="2950">
          <cell r="A2950"/>
          <cell r="B2950">
            <v>8</v>
          </cell>
          <cell r="C2950">
            <v>361</v>
          </cell>
          <cell r="D2950">
            <v>182</v>
          </cell>
          <cell r="E2950">
            <v>179</v>
          </cell>
          <cell r="O2950"/>
          <cell r="P2950"/>
          <cell r="Q2950"/>
        </row>
        <row r="2951">
          <cell r="A2951"/>
          <cell r="B2951">
            <v>9</v>
          </cell>
          <cell r="C2951">
            <v>364</v>
          </cell>
          <cell r="D2951">
            <v>185</v>
          </cell>
          <cell r="E2951">
            <v>179</v>
          </cell>
          <cell r="O2951"/>
          <cell r="P2951"/>
          <cell r="Q2951"/>
        </row>
        <row r="2952">
          <cell r="A2952"/>
          <cell r="B2952">
            <v>10</v>
          </cell>
          <cell r="C2952">
            <v>366</v>
          </cell>
          <cell r="D2952">
            <v>187</v>
          </cell>
          <cell r="E2952">
            <v>179</v>
          </cell>
          <cell r="O2952"/>
          <cell r="P2952"/>
          <cell r="Q2952"/>
        </row>
        <row r="2953">
          <cell r="A2953"/>
          <cell r="B2953">
            <v>11</v>
          </cell>
          <cell r="C2953">
            <v>367</v>
          </cell>
          <cell r="D2953">
            <v>188</v>
          </cell>
          <cell r="E2953">
            <v>179</v>
          </cell>
        </row>
        <row r="2954">
          <cell r="A2954" t="str">
            <v>San Roque</v>
          </cell>
          <cell r="B2954">
            <v>12</v>
          </cell>
          <cell r="C2954">
            <v>370</v>
          </cell>
          <cell r="D2954">
            <v>190</v>
          </cell>
          <cell r="E2954">
            <v>180</v>
          </cell>
        </row>
        <row r="2955">
          <cell r="A2955"/>
          <cell r="B2955">
            <v>13</v>
          </cell>
          <cell r="C2955">
            <v>371</v>
          </cell>
          <cell r="D2955">
            <v>191</v>
          </cell>
          <cell r="E2955">
            <v>180</v>
          </cell>
        </row>
        <row r="2956">
          <cell r="A2956"/>
          <cell r="B2956">
            <v>14</v>
          </cell>
          <cell r="C2956">
            <v>369</v>
          </cell>
          <cell r="D2956">
            <v>191</v>
          </cell>
          <cell r="E2956">
            <v>178</v>
          </cell>
        </row>
        <row r="2957">
          <cell r="A2957"/>
          <cell r="B2957">
            <v>15</v>
          </cell>
          <cell r="C2957">
            <v>369</v>
          </cell>
          <cell r="D2957">
            <v>191</v>
          </cell>
          <cell r="E2957">
            <v>178</v>
          </cell>
        </row>
        <row r="2958">
          <cell r="A2958"/>
          <cell r="B2958">
            <v>16</v>
          </cell>
          <cell r="C2958">
            <v>366</v>
          </cell>
          <cell r="D2958">
            <v>189</v>
          </cell>
          <cell r="E2958">
            <v>177</v>
          </cell>
        </row>
        <row r="2959">
          <cell r="A2959"/>
          <cell r="B2959">
            <v>17</v>
          </cell>
          <cell r="C2959">
            <v>362</v>
          </cell>
          <cell r="D2959">
            <v>188</v>
          </cell>
          <cell r="E2959">
            <v>174</v>
          </cell>
        </row>
        <row r="2960">
          <cell r="A2960" t="str">
            <v>San Roque</v>
          </cell>
          <cell r="B2960">
            <v>18</v>
          </cell>
          <cell r="C2960">
            <v>354</v>
          </cell>
          <cell r="D2960">
            <v>183</v>
          </cell>
          <cell r="E2960">
            <v>171</v>
          </cell>
        </row>
        <row r="2961">
          <cell r="A2961"/>
          <cell r="B2961">
            <v>19</v>
          </cell>
          <cell r="C2961">
            <v>347</v>
          </cell>
          <cell r="D2961">
            <v>179</v>
          </cell>
          <cell r="E2961">
            <v>168</v>
          </cell>
        </row>
        <row r="2962">
          <cell r="A2962"/>
          <cell r="B2962">
            <v>20</v>
          </cell>
          <cell r="C2962">
            <v>339</v>
          </cell>
          <cell r="D2962">
            <v>176</v>
          </cell>
          <cell r="E2962">
            <v>163</v>
          </cell>
        </row>
        <row r="2963">
          <cell r="A2963"/>
          <cell r="B2963">
            <v>21</v>
          </cell>
          <cell r="C2963">
            <v>333</v>
          </cell>
          <cell r="D2963">
            <v>173</v>
          </cell>
          <cell r="E2963">
            <v>160</v>
          </cell>
        </row>
        <row r="2964">
          <cell r="A2964"/>
          <cell r="B2964">
            <v>22</v>
          </cell>
          <cell r="C2964">
            <v>322</v>
          </cell>
          <cell r="D2964">
            <v>167</v>
          </cell>
          <cell r="E2964">
            <v>155</v>
          </cell>
        </row>
        <row r="2965">
          <cell r="A2965"/>
          <cell r="B2965">
            <v>23</v>
          </cell>
          <cell r="C2965">
            <v>317</v>
          </cell>
          <cell r="D2965">
            <v>164</v>
          </cell>
          <cell r="E2965">
            <v>153</v>
          </cell>
        </row>
        <row r="2966">
          <cell r="A2966"/>
          <cell r="B2966">
            <v>24</v>
          </cell>
          <cell r="C2966">
            <v>311</v>
          </cell>
          <cell r="D2966">
            <v>161</v>
          </cell>
          <cell r="E2966">
            <v>150</v>
          </cell>
        </row>
        <row r="2967">
          <cell r="A2967"/>
          <cell r="B2967">
            <v>25</v>
          </cell>
          <cell r="C2967">
            <v>306</v>
          </cell>
          <cell r="D2967">
            <v>156</v>
          </cell>
          <cell r="E2967">
            <v>150</v>
          </cell>
        </row>
        <row r="2968">
          <cell r="A2968"/>
          <cell r="B2968">
            <v>26</v>
          </cell>
          <cell r="C2968">
            <v>305</v>
          </cell>
          <cell r="D2968">
            <v>155</v>
          </cell>
          <cell r="E2968">
            <v>150</v>
          </cell>
        </row>
        <row r="2969">
          <cell r="A2969"/>
          <cell r="B2969">
            <v>27</v>
          </cell>
          <cell r="C2969">
            <v>302</v>
          </cell>
          <cell r="D2969">
            <v>153</v>
          </cell>
          <cell r="E2969">
            <v>149</v>
          </cell>
        </row>
        <row r="2970">
          <cell r="A2970"/>
          <cell r="B2970">
            <v>28</v>
          </cell>
          <cell r="C2970">
            <v>301</v>
          </cell>
          <cell r="D2970">
            <v>152</v>
          </cell>
          <cell r="E2970">
            <v>149</v>
          </cell>
        </row>
        <row r="2971">
          <cell r="A2971" t="str">
            <v>05674</v>
          </cell>
          <cell r="B2971" t="str">
            <v>San Vicente Ferrer</v>
          </cell>
          <cell r="C2971"/>
          <cell r="D2971"/>
          <cell r="E2971"/>
        </row>
        <row r="2972">
          <cell r="A2972" t="str">
            <v>San Vicente Ferrer</v>
          </cell>
          <cell r="B2972">
            <v>0</v>
          </cell>
          <cell r="C2972">
            <v>336</v>
          </cell>
          <cell r="D2972">
            <v>168</v>
          </cell>
          <cell r="E2972">
            <v>168</v>
          </cell>
          <cell r="F2972">
            <v>1999</v>
          </cell>
          <cell r="G2972">
            <v>1003</v>
          </cell>
          <cell r="H2972">
            <v>996</v>
          </cell>
          <cell r="I2972">
            <v>2018</v>
          </cell>
          <cell r="J2972">
            <v>1053</v>
          </cell>
          <cell r="K2972">
            <v>965</v>
          </cell>
          <cell r="L2972">
            <v>2111</v>
          </cell>
          <cell r="M2972">
            <v>1146</v>
          </cell>
          <cell r="N2972">
            <v>965</v>
          </cell>
          <cell r="O2972">
            <v>3913</v>
          </cell>
          <cell r="P2972">
            <v>2105</v>
          </cell>
          <cell r="Q2972">
            <v>1808</v>
          </cell>
        </row>
        <row r="2973">
          <cell r="A2973"/>
          <cell r="B2973">
            <v>1</v>
          </cell>
          <cell r="C2973">
            <v>335</v>
          </cell>
          <cell r="D2973">
            <v>167</v>
          </cell>
          <cell r="E2973">
            <v>168</v>
          </cell>
          <cell r="F2973"/>
          <cell r="G2973"/>
          <cell r="H2973"/>
          <cell r="I2973"/>
          <cell r="J2973"/>
          <cell r="K2973"/>
          <cell r="L2973"/>
          <cell r="M2973"/>
          <cell r="N2973"/>
          <cell r="O2973"/>
          <cell r="P2973"/>
          <cell r="Q2973"/>
        </row>
        <row r="2974">
          <cell r="A2974"/>
          <cell r="B2974">
            <v>2</v>
          </cell>
          <cell r="C2974">
            <v>332</v>
          </cell>
          <cell r="D2974">
            <v>166</v>
          </cell>
          <cell r="E2974">
            <v>166</v>
          </cell>
          <cell r="F2974"/>
          <cell r="G2974"/>
          <cell r="H2974"/>
          <cell r="I2974"/>
          <cell r="J2974"/>
          <cell r="K2974"/>
          <cell r="L2974"/>
          <cell r="M2974"/>
          <cell r="N2974"/>
          <cell r="O2974"/>
          <cell r="P2974"/>
          <cell r="Q2974"/>
        </row>
        <row r="2975">
          <cell r="A2975"/>
          <cell r="B2975">
            <v>3</v>
          </cell>
          <cell r="C2975">
            <v>332</v>
          </cell>
          <cell r="D2975">
            <v>166</v>
          </cell>
          <cell r="E2975">
            <v>166</v>
          </cell>
          <cell r="F2975"/>
          <cell r="G2975"/>
          <cell r="H2975"/>
          <cell r="I2975"/>
          <cell r="J2975"/>
          <cell r="K2975"/>
          <cell r="L2975"/>
          <cell r="M2975"/>
          <cell r="N2975"/>
          <cell r="O2975"/>
          <cell r="P2975"/>
          <cell r="Q2975"/>
        </row>
        <row r="2976">
          <cell r="A2976"/>
          <cell r="B2976">
            <v>4</v>
          </cell>
          <cell r="C2976">
            <v>333</v>
          </cell>
          <cell r="D2976">
            <v>168</v>
          </cell>
          <cell r="E2976">
            <v>165</v>
          </cell>
          <cell r="F2976"/>
          <cell r="G2976"/>
          <cell r="H2976"/>
          <cell r="I2976"/>
          <cell r="J2976"/>
          <cell r="K2976"/>
          <cell r="L2976"/>
          <cell r="M2976"/>
          <cell r="N2976"/>
          <cell r="O2976"/>
          <cell r="P2976"/>
          <cell r="Q2976"/>
        </row>
        <row r="2977">
          <cell r="A2977"/>
          <cell r="B2977">
            <v>5</v>
          </cell>
          <cell r="C2977">
            <v>331</v>
          </cell>
          <cell r="D2977">
            <v>168</v>
          </cell>
          <cell r="E2977">
            <v>163</v>
          </cell>
          <cell r="F2977"/>
          <cell r="G2977"/>
          <cell r="H2977"/>
          <cell r="I2977"/>
          <cell r="J2977"/>
          <cell r="K2977"/>
          <cell r="L2977"/>
          <cell r="M2977"/>
          <cell r="N2977"/>
          <cell r="O2977"/>
          <cell r="P2977"/>
          <cell r="Q2977"/>
        </row>
        <row r="2978">
          <cell r="A2978" t="str">
            <v>San Vicente Ferrer</v>
          </cell>
          <cell r="B2978">
            <v>6</v>
          </cell>
          <cell r="C2978">
            <v>333</v>
          </cell>
          <cell r="D2978">
            <v>170</v>
          </cell>
          <cell r="E2978">
            <v>163</v>
          </cell>
          <cell r="O2978"/>
          <cell r="P2978"/>
          <cell r="Q2978"/>
        </row>
        <row r="2979">
          <cell r="A2979"/>
          <cell r="B2979">
            <v>7</v>
          </cell>
          <cell r="C2979">
            <v>332</v>
          </cell>
          <cell r="D2979">
            <v>172</v>
          </cell>
          <cell r="E2979">
            <v>160</v>
          </cell>
          <cell r="O2979"/>
          <cell r="P2979"/>
          <cell r="Q2979"/>
        </row>
        <row r="2980">
          <cell r="A2980"/>
          <cell r="B2980">
            <v>8</v>
          </cell>
          <cell r="C2980">
            <v>335</v>
          </cell>
          <cell r="D2980">
            <v>174</v>
          </cell>
          <cell r="E2980">
            <v>161</v>
          </cell>
          <cell r="O2980"/>
          <cell r="P2980"/>
          <cell r="Q2980"/>
        </row>
        <row r="2981">
          <cell r="A2981"/>
          <cell r="B2981">
            <v>9</v>
          </cell>
          <cell r="C2981">
            <v>338</v>
          </cell>
          <cell r="D2981">
            <v>177</v>
          </cell>
          <cell r="E2981">
            <v>161</v>
          </cell>
          <cell r="O2981"/>
          <cell r="P2981"/>
          <cell r="Q2981"/>
        </row>
        <row r="2982">
          <cell r="A2982"/>
          <cell r="B2982">
            <v>10</v>
          </cell>
          <cell r="C2982">
            <v>338</v>
          </cell>
          <cell r="D2982">
            <v>178</v>
          </cell>
          <cell r="E2982">
            <v>160</v>
          </cell>
          <cell r="O2982"/>
          <cell r="P2982"/>
          <cell r="Q2982"/>
        </row>
        <row r="2983">
          <cell r="A2983"/>
          <cell r="B2983">
            <v>11</v>
          </cell>
          <cell r="C2983">
            <v>342</v>
          </cell>
          <cell r="D2983">
            <v>182</v>
          </cell>
          <cell r="E2983">
            <v>160</v>
          </cell>
        </row>
        <row r="2984">
          <cell r="A2984" t="str">
            <v>San Vicente Ferrer</v>
          </cell>
          <cell r="B2984">
            <v>12</v>
          </cell>
          <cell r="C2984">
            <v>344</v>
          </cell>
          <cell r="D2984">
            <v>185</v>
          </cell>
          <cell r="E2984">
            <v>159</v>
          </cell>
        </row>
        <row r="2985">
          <cell r="A2985"/>
          <cell r="B2985">
            <v>13</v>
          </cell>
          <cell r="C2985">
            <v>346</v>
          </cell>
          <cell r="D2985">
            <v>186</v>
          </cell>
          <cell r="E2985">
            <v>160</v>
          </cell>
        </row>
        <row r="2986">
          <cell r="A2986"/>
          <cell r="B2986">
            <v>14</v>
          </cell>
          <cell r="C2986">
            <v>350</v>
          </cell>
          <cell r="D2986">
            <v>189</v>
          </cell>
          <cell r="E2986">
            <v>161</v>
          </cell>
        </row>
        <row r="2987">
          <cell r="A2987"/>
          <cell r="B2987">
            <v>15</v>
          </cell>
          <cell r="C2987">
            <v>354</v>
          </cell>
          <cell r="D2987">
            <v>193</v>
          </cell>
          <cell r="E2987">
            <v>161</v>
          </cell>
        </row>
        <row r="2988">
          <cell r="A2988"/>
          <cell r="B2988">
            <v>16</v>
          </cell>
          <cell r="C2988">
            <v>357</v>
          </cell>
          <cell r="D2988">
            <v>195</v>
          </cell>
          <cell r="E2988">
            <v>162</v>
          </cell>
        </row>
        <row r="2989">
          <cell r="A2989"/>
          <cell r="B2989">
            <v>17</v>
          </cell>
          <cell r="C2989">
            <v>360</v>
          </cell>
          <cell r="D2989">
            <v>198</v>
          </cell>
          <cell r="E2989">
            <v>162</v>
          </cell>
        </row>
        <row r="2990">
          <cell r="A2990" t="str">
            <v>San Vicente Ferrer</v>
          </cell>
          <cell r="B2990">
            <v>18</v>
          </cell>
          <cell r="C2990">
            <v>362</v>
          </cell>
          <cell r="D2990">
            <v>198</v>
          </cell>
          <cell r="E2990">
            <v>164</v>
          </cell>
        </row>
        <row r="2991">
          <cell r="A2991"/>
          <cell r="B2991">
            <v>19</v>
          </cell>
          <cell r="C2991">
            <v>367</v>
          </cell>
          <cell r="D2991">
            <v>201</v>
          </cell>
          <cell r="E2991">
            <v>166</v>
          </cell>
        </row>
        <row r="2992">
          <cell r="A2992"/>
          <cell r="B2992">
            <v>20</v>
          </cell>
          <cell r="C2992">
            <v>371</v>
          </cell>
          <cell r="D2992">
            <v>203</v>
          </cell>
          <cell r="E2992">
            <v>168</v>
          </cell>
        </row>
        <row r="2993">
          <cell r="A2993"/>
          <cell r="B2993">
            <v>21</v>
          </cell>
          <cell r="C2993">
            <v>369</v>
          </cell>
          <cell r="D2993">
            <v>200</v>
          </cell>
          <cell r="E2993">
            <v>169</v>
          </cell>
        </row>
        <row r="2994">
          <cell r="A2994"/>
          <cell r="B2994">
            <v>22</v>
          </cell>
          <cell r="C2994">
            <v>365</v>
          </cell>
          <cell r="D2994">
            <v>197</v>
          </cell>
          <cell r="E2994">
            <v>168</v>
          </cell>
        </row>
        <row r="2995">
          <cell r="A2995"/>
          <cell r="B2995">
            <v>23</v>
          </cell>
          <cell r="C2995">
            <v>358</v>
          </cell>
          <cell r="D2995">
            <v>191</v>
          </cell>
          <cell r="E2995">
            <v>167</v>
          </cell>
        </row>
        <row r="2996">
          <cell r="A2996"/>
          <cell r="B2996">
            <v>24</v>
          </cell>
          <cell r="C2996">
            <v>356</v>
          </cell>
          <cell r="D2996">
            <v>191</v>
          </cell>
          <cell r="E2996">
            <v>165</v>
          </cell>
        </row>
        <row r="2997">
          <cell r="A2997"/>
          <cell r="B2997">
            <v>25</v>
          </cell>
          <cell r="C2997">
            <v>352</v>
          </cell>
          <cell r="D2997">
            <v>188</v>
          </cell>
          <cell r="E2997">
            <v>164</v>
          </cell>
        </row>
        <row r="2998">
          <cell r="A2998"/>
          <cell r="B2998">
            <v>26</v>
          </cell>
          <cell r="C2998">
            <v>344</v>
          </cell>
          <cell r="D2998">
            <v>183</v>
          </cell>
          <cell r="E2998">
            <v>161</v>
          </cell>
        </row>
        <row r="2999">
          <cell r="A2999"/>
          <cell r="B2999">
            <v>27</v>
          </cell>
          <cell r="C2999">
            <v>340</v>
          </cell>
          <cell r="D2999">
            <v>180</v>
          </cell>
          <cell r="E2999">
            <v>160</v>
          </cell>
        </row>
        <row r="3000">
          <cell r="A3000"/>
          <cell r="B3000">
            <v>28</v>
          </cell>
          <cell r="C3000">
            <v>329</v>
          </cell>
          <cell r="D3000">
            <v>173</v>
          </cell>
          <cell r="E3000">
            <v>156</v>
          </cell>
        </row>
        <row r="3001">
          <cell r="A3001" t="str">
            <v>05679</v>
          </cell>
          <cell r="B3001" t="str">
            <v>Santa Barbara</v>
          </cell>
          <cell r="C3001"/>
          <cell r="D3001"/>
          <cell r="E3001"/>
        </row>
        <row r="3002">
          <cell r="A3002" t="str">
            <v>Santa Barbara</v>
          </cell>
          <cell r="B3002">
            <v>0</v>
          </cell>
          <cell r="C3002">
            <v>301</v>
          </cell>
          <cell r="D3002">
            <v>156</v>
          </cell>
          <cell r="E3002">
            <v>145</v>
          </cell>
          <cell r="F3002">
            <v>1839</v>
          </cell>
          <cell r="G3002">
            <v>955</v>
          </cell>
          <cell r="H3002">
            <v>884</v>
          </cell>
          <cell r="I3002">
            <v>2162</v>
          </cell>
          <cell r="J3002">
            <v>1136</v>
          </cell>
          <cell r="K3002">
            <v>1026</v>
          </cell>
          <cell r="L3002">
            <v>2442</v>
          </cell>
          <cell r="M3002">
            <v>1289</v>
          </cell>
          <cell r="N3002">
            <v>1153</v>
          </cell>
          <cell r="O3002">
            <v>4166</v>
          </cell>
          <cell r="P3002">
            <v>2161</v>
          </cell>
          <cell r="Q3002">
            <v>2005</v>
          </cell>
        </row>
        <row r="3003">
          <cell r="A3003"/>
          <cell r="B3003">
            <v>1</v>
          </cell>
          <cell r="C3003">
            <v>300</v>
          </cell>
          <cell r="D3003">
            <v>155</v>
          </cell>
          <cell r="E3003">
            <v>145</v>
          </cell>
          <cell r="F3003"/>
          <cell r="G3003"/>
          <cell r="H3003"/>
          <cell r="I3003"/>
          <cell r="J3003"/>
          <cell r="K3003"/>
          <cell r="L3003"/>
          <cell r="M3003"/>
          <cell r="N3003"/>
          <cell r="O3003"/>
          <cell r="P3003"/>
          <cell r="Q3003"/>
        </row>
        <row r="3004">
          <cell r="A3004"/>
          <cell r="B3004">
            <v>2</v>
          </cell>
          <cell r="C3004">
            <v>299</v>
          </cell>
          <cell r="D3004">
            <v>156</v>
          </cell>
          <cell r="E3004">
            <v>143</v>
          </cell>
          <cell r="F3004"/>
          <cell r="G3004"/>
          <cell r="H3004"/>
          <cell r="I3004"/>
          <cell r="J3004"/>
          <cell r="K3004"/>
          <cell r="L3004"/>
          <cell r="M3004"/>
          <cell r="N3004"/>
          <cell r="O3004"/>
          <cell r="P3004"/>
          <cell r="Q3004"/>
        </row>
        <row r="3005">
          <cell r="A3005"/>
          <cell r="B3005">
            <v>3</v>
          </cell>
          <cell r="C3005">
            <v>306</v>
          </cell>
          <cell r="D3005">
            <v>158</v>
          </cell>
          <cell r="E3005">
            <v>148</v>
          </cell>
          <cell r="F3005"/>
          <cell r="G3005"/>
          <cell r="H3005"/>
          <cell r="I3005"/>
          <cell r="J3005"/>
          <cell r="K3005"/>
          <cell r="L3005"/>
          <cell r="M3005"/>
          <cell r="N3005"/>
          <cell r="O3005"/>
          <cell r="P3005"/>
          <cell r="Q3005"/>
        </row>
        <row r="3006">
          <cell r="A3006"/>
          <cell r="B3006">
            <v>4</v>
          </cell>
          <cell r="C3006">
            <v>312</v>
          </cell>
          <cell r="D3006">
            <v>162</v>
          </cell>
          <cell r="E3006">
            <v>150</v>
          </cell>
          <cell r="F3006"/>
          <cell r="G3006"/>
          <cell r="H3006"/>
          <cell r="I3006"/>
          <cell r="J3006"/>
          <cell r="K3006"/>
          <cell r="L3006"/>
          <cell r="M3006"/>
          <cell r="N3006"/>
          <cell r="O3006"/>
          <cell r="P3006"/>
          <cell r="Q3006"/>
        </row>
        <row r="3007">
          <cell r="A3007"/>
          <cell r="B3007">
            <v>5</v>
          </cell>
          <cell r="C3007">
            <v>321</v>
          </cell>
          <cell r="D3007">
            <v>168</v>
          </cell>
          <cell r="E3007">
            <v>153</v>
          </cell>
          <cell r="F3007"/>
          <cell r="G3007"/>
          <cell r="H3007"/>
          <cell r="I3007"/>
          <cell r="J3007"/>
          <cell r="K3007"/>
          <cell r="L3007"/>
          <cell r="M3007"/>
          <cell r="N3007"/>
          <cell r="O3007"/>
          <cell r="P3007"/>
          <cell r="Q3007"/>
        </row>
        <row r="3008">
          <cell r="A3008" t="str">
            <v>Santa Barbara</v>
          </cell>
          <cell r="B3008">
            <v>6</v>
          </cell>
          <cell r="C3008">
            <v>332</v>
          </cell>
          <cell r="D3008">
            <v>173</v>
          </cell>
          <cell r="E3008">
            <v>159</v>
          </cell>
          <cell r="O3008"/>
          <cell r="P3008"/>
          <cell r="Q3008"/>
        </row>
        <row r="3009">
          <cell r="A3009"/>
          <cell r="B3009">
            <v>7</v>
          </cell>
          <cell r="C3009">
            <v>345</v>
          </cell>
          <cell r="D3009">
            <v>181</v>
          </cell>
          <cell r="E3009">
            <v>164</v>
          </cell>
          <cell r="O3009"/>
          <cell r="P3009"/>
          <cell r="Q3009"/>
        </row>
        <row r="3010">
          <cell r="A3010"/>
          <cell r="B3010">
            <v>8</v>
          </cell>
          <cell r="C3010">
            <v>355</v>
          </cell>
          <cell r="D3010">
            <v>187</v>
          </cell>
          <cell r="E3010">
            <v>168</v>
          </cell>
          <cell r="O3010"/>
          <cell r="P3010"/>
          <cell r="Q3010"/>
        </row>
        <row r="3011">
          <cell r="A3011"/>
          <cell r="B3011">
            <v>9</v>
          </cell>
          <cell r="C3011">
            <v>367</v>
          </cell>
          <cell r="D3011">
            <v>193</v>
          </cell>
          <cell r="E3011">
            <v>174</v>
          </cell>
          <cell r="O3011"/>
          <cell r="P3011"/>
          <cell r="Q3011"/>
        </row>
        <row r="3012">
          <cell r="A3012"/>
          <cell r="B3012">
            <v>10</v>
          </cell>
          <cell r="C3012">
            <v>377</v>
          </cell>
          <cell r="D3012">
            <v>199</v>
          </cell>
          <cell r="E3012">
            <v>178</v>
          </cell>
          <cell r="O3012"/>
          <cell r="P3012"/>
          <cell r="Q3012"/>
        </row>
        <row r="3013">
          <cell r="A3013"/>
          <cell r="B3013">
            <v>11</v>
          </cell>
          <cell r="C3013">
            <v>386</v>
          </cell>
          <cell r="D3013">
            <v>203</v>
          </cell>
          <cell r="E3013">
            <v>183</v>
          </cell>
        </row>
        <row r="3014">
          <cell r="A3014" t="str">
            <v>Santa Barbara</v>
          </cell>
          <cell r="B3014">
            <v>12</v>
          </cell>
          <cell r="C3014">
            <v>396</v>
          </cell>
          <cell r="D3014">
            <v>209</v>
          </cell>
          <cell r="E3014">
            <v>187</v>
          </cell>
        </row>
        <row r="3015">
          <cell r="A3015"/>
          <cell r="B3015">
            <v>13</v>
          </cell>
          <cell r="C3015">
            <v>401</v>
          </cell>
          <cell r="D3015">
            <v>212</v>
          </cell>
          <cell r="E3015">
            <v>189</v>
          </cell>
        </row>
        <row r="3016">
          <cell r="A3016"/>
          <cell r="B3016">
            <v>14</v>
          </cell>
          <cell r="C3016">
            <v>408</v>
          </cell>
          <cell r="D3016">
            <v>215</v>
          </cell>
          <cell r="E3016">
            <v>193</v>
          </cell>
        </row>
        <row r="3017">
          <cell r="A3017"/>
          <cell r="B3017">
            <v>15</v>
          </cell>
          <cell r="C3017">
            <v>412</v>
          </cell>
          <cell r="D3017">
            <v>218</v>
          </cell>
          <cell r="E3017">
            <v>194</v>
          </cell>
        </row>
        <row r="3018">
          <cell r="A3018"/>
          <cell r="B3018">
            <v>16</v>
          </cell>
          <cell r="C3018">
            <v>412</v>
          </cell>
          <cell r="D3018">
            <v>218</v>
          </cell>
          <cell r="E3018">
            <v>194</v>
          </cell>
        </row>
        <row r="3019">
          <cell r="A3019"/>
          <cell r="B3019">
            <v>17</v>
          </cell>
          <cell r="C3019">
            <v>413</v>
          </cell>
          <cell r="D3019">
            <v>217</v>
          </cell>
          <cell r="E3019">
            <v>196</v>
          </cell>
        </row>
        <row r="3020">
          <cell r="A3020" t="str">
            <v>Santa Barbara</v>
          </cell>
          <cell r="B3020">
            <v>18</v>
          </cell>
          <cell r="C3020">
            <v>409</v>
          </cell>
          <cell r="D3020">
            <v>215</v>
          </cell>
          <cell r="E3020">
            <v>194</v>
          </cell>
        </row>
        <row r="3021">
          <cell r="A3021"/>
          <cell r="B3021">
            <v>19</v>
          </cell>
          <cell r="C3021">
            <v>403</v>
          </cell>
          <cell r="D3021">
            <v>210</v>
          </cell>
          <cell r="E3021">
            <v>193</v>
          </cell>
        </row>
        <row r="3022">
          <cell r="A3022"/>
          <cell r="B3022">
            <v>20</v>
          </cell>
          <cell r="C3022">
            <v>398</v>
          </cell>
          <cell r="D3022">
            <v>208</v>
          </cell>
          <cell r="E3022">
            <v>190</v>
          </cell>
        </row>
        <row r="3023">
          <cell r="A3023"/>
          <cell r="B3023">
            <v>21</v>
          </cell>
          <cell r="C3023">
            <v>391</v>
          </cell>
          <cell r="D3023">
            <v>204</v>
          </cell>
          <cell r="E3023">
            <v>187</v>
          </cell>
        </row>
        <row r="3024">
          <cell r="A3024"/>
          <cell r="B3024">
            <v>22</v>
          </cell>
          <cell r="C3024">
            <v>383</v>
          </cell>
          <cell r="D3024">
            <v>200</v>
          </cell>
          <cell r="E3024">
            <v>183</v>
          </cell>
        </row>
        <row r="3025">
          <cell r="A3025"/>
          <cell r="B3025">
            <v>23</v>
          </cell>
          <cell r="C3025">
            <v>379</v>
          </cell>
          <cell r="D3025">
            <v>197</v>
          </cell>
          <cell r="E3025">
            <v>182</v>
          </cell>
        </row>
        <row r="3026">
          <cell r="A3026"/>
          <cell r="B3026">
            <v>24</v>
          </cell>
          <cell r="C3026">
            <v>370</v>
          </cell>
          <cell r="D3026">
            <v>193</v>
          </cell>
          <cell r="E3026">
            <v>177</v>
          </cell>
        </row>
        <row r="3027">
          <cell r="A3027"/>
          <cell r="B3027">
            <v>25</v>
          </cell>
          <cell r="C3027">
            <v>365</v>
          </cell>
          <cell r="D3027">
            <v>189</v>
          </cell>
          <cell r="E3027">
            <v>176</v>
          </cell>
        </row>
        <row r="3028">
          <cell r="A3028"/>
          <cell r="B3028">
            <v>26</v>
          </cell>
          <cell r="C3028">
            <v>362</v>
          </cell>
          <cell r="D3028">
            <v>186</v>
          </cell>
          <cell r="E3028">
            <v>176</v>
          </cell>
        </row>
        <row r="3029">
          <cell r="A3029"/>
          <cell r="B3029">
            <v>27</v>
          </cell>
          <cell r="C3029">
            <v>354</v>
          </cell>
          <cell r="D3029">
            <v>181</v>
          </cell>
          <cell r="E3029">
            <v>173</v>
          </cell>
        </row>
        <row r="3030">
          <cell r="A3030"/>
          <cell r="B3030">
            <v>28</v>
          </cell>
          <cell r="C3030">
            <v>352</v>
          </cell>
          <cell r="D3030">
            <v>178</v>
          </cell>
          <cell r="E3030">
            <v>174</v>
          </cell>
        </row>
        <row r="3031">
          <cell r="A3031" t="str">
            <v>05686</v>
          </cell>
          <cell r="B3031" t="str">
            <v>Santa Rosa de Osos</v>
          </cell>
          <cell r="C3031"/>
          <cell r="D3031"/>
          <cell r="E3031"/>
        </row>
        <row r="3032">
          <cell r="A3032" t="str">
            <v>Santa Rosa de Osos</v>
          </cell>
          <cell r="B3032">
            <v>0</v>
          </cell>
          <cell r="C3032">
            <v>618</v>
          </cell>
          <cell r="D3032">
            <v>315</v>
          </cell>
          <cell r="E3032">
            <v>303</v>
          </cell>
          <cell r="F3032">
            <v>3697</v>
          </cell>
          <cell r="G3032">
            <v>1880</v>
          </cell>
          <cell r="H3032">
            <v>1817</v>
          </cell>
          <cell r="I3032">
            <v>3760</v>
          </cell>
          <cell r="J3032">
            <v>1887</v>
          </cell>
          <cell r="K3032">
            <v>1873</v>
          </cell>
          <cell r="L3032">
            <v>3947</v>
          </cell>
          <cell r="M3032">
            <v>1978</v>
          </cell>
          <cell r="N3032">
            <v>1969</v>
          </cell>
          <cell r="O3032">
            <v>7250</v>
          </cell>
          <cell r="P3032">
            <v>3736</v>
          </cell>
          <cell r="Q3032">
            <v>3514</v>
          </cell>
        </row>
        <row r="3033">
          <cell r="A3033"/>
          <cell r="B3033">
            <v>1</v>
          </cell>
          <cell r="C3033">
            <v>616</v>
          </cell>
          <cell r="D3033">
            <v>314</v>
          </cell>
          <cell r="E3033">
            <v>302</v>
          </cell>
          <cell r="F3033"/>
          <cell r="G3033"/>
          <cell r="H3033"/>
          <cell r="I3033"/>
          <cell r="J3033"/>
          <cell r="K3033"/>
          <cell r="L3033"/>
          <cell r="M3033"/>
          <cell r="N3033"/>
          <cell r="O3033"/>
          <cell r="P3033"/>
          <cell r="Q3033"/>
        </row>
        <row r="3034">
          <cell r="A3034"/>
          <cell r="B3034">
            <v>2</v>
          </cell>
          <cell r="C3034">
            <v>614</v>
          </cell>
          <cell r="D3034">
            <v>312</v>
          </cell>
          <cell r="E3034">
            <v>302</v>
          </cell>
          <cell r="F3034"/>
          <cell r="G3034"/>
          <cell r="H3034"/>
          <cell r="I3034"/>
          <cell r="J3034"/>
          <cell r="K3034"/>
          <cell r="L3034"/>
          <cell r="M3034"/>
          <cell r="N3034"/>
          <cell r="O3034"/>
          <cell r="P3034"/>
          <cell r="Q3034"/>
        </row>
        <row r="3035">
          <cell r="A3035"/>
          <cell r="B3035">
            <v>3</v>
          </cell>
          <cell r="C3035">
            <v>615</v>
          </cell>
          <cell r="D3035">
            <v>313</v>
          </cell>
          <cell r="E3035">
            <v>302</v>
          </cell>
          <cell r="F3035"/>
          <cell r="G3035"/>
          <cell r="H3035"/>
          <cell r="I3035"/>
          <cell r="J3035"/>
          <cell r="K3035"/>
          <cell r="L3035"/>
          <cell r="M3035"/>
          <cell r="N3035"/>
          <cell r="O3035"/>
          <cell r="P3035"/>
          <cell r="Q3035"/>
        </row>
        <row r="3036">
          <cell r="A3036"/>
          <cell r="B3036">
            <v>4</v>
          </cell>
          <cell r="C3036">
            <v>616</v>
          </cell>
          <cell r="D3036">
            <v>313</v>
          </cell>
          <cell r="E3036">
            <v>303</v>
          </cell>
          <cell r="F3036"/>
          <cell r="G3036"/>
          <cell r="H3036"/>
          <cell r="I3036"/>
          <cell r="J3036"/>
          <cell r="K3036"/>
          <cell r="L3036"/>
          <cell r="M3036"/>
          <cell r="N3036"/>
          <cell r="O3036"/>
          <cell r="P3036"/>
          <cell r="Q3036"/>
        </row>
        <row r="3037">
          <cell r="A3037"/>
          <cell r="B3037">
            <v>5</v>
          </cell>
          <cell r="C3037">
            <v>618</v>
          </cell>
          <cell r="D3037">
            <v>313</v>
          </cell>
          <cell r="E3037">
            <v>305</v>
          </cell>
          <cell r="F3037"/>
          <cell r="G3037"/>
          <cell r="H3037"/>
          <cell r="I3037"/>
          <cell r="J3037"/>
          <cell r="K3037"/>
          <cell r="L3037"/>
          <cell r="M3037"/>
          <cell r="N3037"/>
          <cell r="O3037"/>
          <cell r="P3037"/>
          <cell r="Q3037"/>
        </row>
        <row r="3038">
          <cell r="A3038" t="str">
            <v>Santa Rosa de Osos</v>
          </cell>
          <cell r="B3038">
            <v>6</v>
          </cell>
          <cell r="C3038">
            <v>618</v>
          </cell>
          <cell r="D3038">
            <v>312</v>
          </cell>
          <cell r="E3038">
            <v>306</v>
          </cell>
          <cell r="O3038"/>
          <cell r="P3038"/>
          <cell r="Q3038"/>
        </row>
        <row r="3039">
          <cell r="A3039"/>
          <cell r="B3039">
            <v>7</v>
          </cell>
          <cell r="C3039">
            <v>620</v>
          </cell>
          <cell r="D3039">
            <v>312</v>
          </cell>
          <cell r="E3039">
            <v>308</v>
          </cell>
          <cell r="O3039"/>
          <cell r="P3039"/>
          <cell r="Q3039"/>
        </row>
        <row r="3040">
          <cell r="A3040"/>
          <cell r="B3040">
            <v>8</v>
          </cell>
          <cell r="C3040">
            <v>625</v>
          </cell>
          <cell r="D3040">
            <v>314</v>
          </cell>
          <cell r="E3040">
            <v>311</v>
          </cell>
          <cell r="O3040"/>
          <cell r="P3040"/>
          <cell r="Q3040"/>
        </row>
        <row r="3041">
          <cell r="A3041"/>
          <cell r="B3041">
            <v>9</v>
          </cell>
          <cell r="C3041">
            <v>627</v>
          </cell>
          <cell r="D3041">
            <v>314</v>
          </cell>
          <cell r="E3041">
            <v>313</v>
          </cell>
          <cell r="O3041"/>
          <cell r="P3041"/>
          <cell r="Q3041"/>
        </row>
        <row r="3042">
          <cell r="A3042"/>
          <cell r="B3042">
            <v>10</v>
          </cell>
          <cell r="C3042">
            <v>633</v>
          </cell>
          <cell r="D3042">
            <v>317</v>
          </cell>
          <cell r="E3042">
            <v>316</v>
          </cell>
          <cell r="O3042"/>
          <cell r="P3042"/>
          <cell r="Q3042"/>
        </row>
        <row r="3043">
          <cell r="A3043"/>
          <cell r="B3043">
            <v>11</v>
          </cell>
          <cell r="C3043">
            <v>637</v>
          </cell>
          <cell r="D3043">
            <v>318</v>
          </cell>
          <cell r="E3043">
            <v>319</v>
          </cell>
        </row>
        <row r="3044">
          <cell r="A3044" t="str">
            <v>Santa Rosa de Osos</v>
          </cell>
          <cell r="B3044">
            <v>12</v>
          </cell>
          <cell r="C3044">
            <v>642</v>
          </cell>
          <cell r="D3044">
            <v>321</v>
          </cell>
          <cell r="E3044">
            <v>321</v>
          </cell>
        </row>
        <row r="3045">
          <cell r="A3045"/>
          <cell r="B3045">
            <v>13</v>
          </cell>
          <cell r="C3045">
            <v>649</v>
          </cell>
          <cell r="D3045">
            <v>324</v>
          </cell>
          <cell r="E3045">
            <v>325</v>
          </cell>
        </row>
        <row r="3046">
          <cell r="A3046"/>
          <cell r="B3046">
            <v>14</v>
          </cell>
          <cell r="C3046">
            <v>653</v>
          </cell>
          <cell r="D3046">
            <v>327</v>
          </cell>
          <cell r="E3046">
            <v>326</v>
          </cell>
        </row>
        <row r="3047">
          <cell r="A3047"/>
          <cell r="B3047">
            <v>15</v>
          </cell>
          <cell r="C3047">
            <v>662</v>
          </cell>
          <cell r="D3047">
            <v>331</v>
          </cell>
          <cell r="E3047">
            <v>331</v>
          </cell>
        </row>
        <row r="3048">
          <cell r="A3048"/>
          <cell r="B3048">
            <v>16</v>
          </cell>
          <cell r="C3048">
            <v>667</v>
          </cell>
          <cell r="D3048">
            <v>335</v>
          </cell>
          <cell r="E3048">
            <v>332</v>
          </cell>
        </row>
        <row r="3049">
          <cell r="A3049"/>
          <cell r="B3049">
            <v>17</v>
          </cell>
          <cell r="C3049">
            <v>674</v>
          </cell>
          <cell r="D3049">
            <v>340</v>
          </cell>
          <cell r="E3049">
            <v>334</v>
          </cell>
        </row>
        <row r="3050">
          <cell r="A3050" t="str">
            <v>Santa Rosa de Osos</v>
          </cell>
          <cell r="B3050">
            <v>18</v>
          </cell>
          <cell r="C3050">
            <v>678</v>
          </cell>
          <cell r="D3050">
            <v>343</v>
          </cell>
          <cell r="E3050">
            <v>335</v>
          </cell>
        </row>
        <row r="3051">
          <cell r="A3051"/>
          <cell r="B3051">
            <v>19</v>
          </cell>
          <cell r="C3051">
            <v>680</v>
          </cell>
          <cell r="D3051">
            <v>347</v>
          </cell>
          <cell r="E3051">
            <v>333</v>
          </cell>
        </row>
        <row r="3052">
          <cell r="A3052"/>
          <cell r="B3052">
            <v>20</v>
          </cell>
          <cell r="C3052">
            <v>680</v>
          </cell>
          <cell r="D3052">
            <v>350</v>
          </cell>
          <cell r="E3052">
            <v>330</v>
          </cell>
        </row>
        <row r="3053">
          <cell r="A3053"/>
          <cell r="B3053">
            <v>21</v>
          </cell>
          <cell r="C3053">
            <v>677</v>
          </cell>
          <cell r="D3053">
            <v>350</v>
          </cell>
          <cell r="E3053">
            <v>327</v>
          </cell>
        </row>
        <row r="3054">
          <cell r="A3054"/>
          <cell r="B3054">
            <v>22</v>
          </cell>
          <cell r="C3054">
            <v>672</v>
          </cell>
          <cell r="D3054">
            <v>349</v>
          </cell>
          <cell r="E3054">
            <v>323</v>
          </cell>
        </row>
        <row r="3055">
          <cell r="A3055"/>
          <cell r="B3055">
            <v>23</v>
          </cell>
          <cell r="C3055">
            <v>665</v>
          </cell>
          <cell r="D3055">
            <v>345</v>
          </cell>
          <cell r="E3055">
            <v>320</v>
          </cell>
        </row>
        <row r="3056">
          <cell r="A3056"/>
          <cell r="B3056">
            <v>24</v>
          </cell>
          <cell r="C3056">
            <v>657</v>
          </cell>
          <cell r="D3056">
            <v>341</v>
          </cell>
          <cell r="E3056">
            <v>316</v>
          </cell>
        </row>
        <row r="3057">
          <cell r="A3057"/>
          <cell r="B3057">
            <v>25</v>
          </cell>
          <cell r="C3057">
            <v>651</v>
          </cell>
          <cell r="D3057">
            <v>338</v>
          </cell>
          <cell r="E3057">
            <v>313</v>
          </cell>
        </row>
        <row r="3058">
          <cell r="A3058"/>
          <cell r="B3058">
            <v>26</v>
          </cell>
          <cell r="C3058">
            <v>641</v>
          </cell>
          <cell r="D3058">
            <v>331</v>
          </cell>
          <cell r="E3058">
            <v>310</v>
          </cell>
        </row>
        <row r="3059">
          <cell r="A3059"/>
          <cell r="B3059">
            <v>27</v>
          </cell>
          <cell r="C3059">
            <v>630</v>
          </cell>
          <cell r="D3059">
            <v>324</v>
          </cell>
          <cell r="E3059">
            <v>306</v>
          </cell>
        </row>
        <row r="3060">
          <cell r="A3060"/>
          <cell r="B3060">
            <v>28</v>
          </cell>
          <cell r="C3060">
            <v>619</v>
          </cell>
          <cell r="D3060">
            <v>318</v>
          </cell>
          <cell r="E3060">
            <v>301</v>
          </cell>
        </row>
        <row r="3061">
          <cell r="A3061" t="str">
            <v>05690</v>
          </cell>
          <cell r="B3061" t="str">
            <v>Santo Domingo</v>
          </cell>
          <cell r="C3061"/>
          <cell r="D3061"/>
          <cell r="E3061"/>
        </row>
        <row r="3062">
          <cell r="A3062" t="str">
            <v>Santo Domingo</v>
          </cell>
          <cell r="B3062">
            <v>0</v>
          </cell>
          <cell r="C3062">
            <v>165</v>
          </cell>
          <cell r="D3062">
            <v>83</v>
          </cell>
          <cell r="E3062">
            <v>82</v>
          </cell>
          <cell r="F3062">
            <v>996</v>
          </cell>
          <cell r="G3062">
            <v>501</v>
          </cell>
          <cell r="H3062">
            <v>495</v>
          </cell>
          <cell r="I3062">
            <v>1106</v>
          </cell>
          <cell r="J3062">
            <v>573</v>
          </cell>
          <cell r="K3062">
            <v>533</v>
          </cell>
          <cell r="L3062">
            <v>1182</v>
          </cell>
          <cell r="M3062">
            <v>625</v>
          </cell>
          <cell r="N3062">
            <v>557</v>
          </cell>
          <cell r="O3062">
            <v>2037</v>
          </cell>
          <cell r="P3062">
            <v>1085</v>
          </cell>
          <cell r="Q3062">
            <v>952</v>
          </cell>
        </row>
        <row r="3063">
          <cell r="A3063"/>
          <cell r="B3063">
            <v>1</v>
          </cell>
          <cell r="C3063">
            <v>164</v>
          </cell>
          <cell r="D3063">
            <v>81</v>
          </cell>
          <cell r="E3063">
            <v>83</v>
          </cell>
          <cell r="F3063"/>
          <cell r="G3063"/>
          <cell r="H3063"/>
          <cell r="I3063"/>
          <cell r="J3063"/>
          <cell r="K3063"/>
          <cell r="L3063"/>
          <cell r="M3063"/>
          <cell r="N3063"/>
          <cell r="O3063"/>
          <cell r="P3063"/>
          <cell r="Q3063"/>
        </row>
        <row r="3064">
          <cell r="A3064"/>
          <cell r="B3064">
            <v>2</v>
          </cell>
          <cell r="C3064">
            <v>163</v>
          </cell>
          <cell r="D3064">
            <v>82</v>
          </cell>
          <cell r="E3064">
            <v>81</v>
          </cell>
          <cell r="F3064"/>
          <cell r="G3064"/>
          <cell r="H3064"/>
          <cell r="I3064"/>
          <cell r="J3064"/>
          <cell r="K3064"/>
          <cell r="L3064"/>
          <cell r="M3064"/>
          <cell r="N3064"/>
          <cell r="O3064"/>
          <cell r="P3064"/>
          <cell r="Q3064"/>
        </row>
        <row r="3065">
          <cell r="A3065"/>
          <cell r="B3065">
            <v>3</v>
          </cell>
          <cell r="C3065">
            <v>165</v>
          </cell>
          <cell r="D3065">
            <v>83</v>
          </cell>
          <cell r="E3065">
            <v>82</v>
          </cell>
          <cell r="F3065"/>
          <cell r="G3065"/>
          <cell r="H3065"/>
          <cell r="I3065"/>
          <cell r="J3065"/>
          <cell r="K3065"/>
          <cell r="L3065"/>
          <cell r="M3065"/>
          <cell r="N3065"/>
          <cell r="O3065"/>
          <cell r="P3065"/>
          <cell r="Q3065"/>
        </row>
        <row r="3066">
          <cell r="A3066"/>
          <cell r="B3066">
            <v>4</v>
          </cell>
          <cell r="C3066">
            <v>167</v>
          </cell>
          <cell r="D3066">
            <v>85</v>
          </cell>
          <cell r="E3066">
            <v>82</v>
          </cell>
          <cell r="F3066"/>
          <cell r="G3066"/>
          <cell r="H3066"/>
          <cell r="I3066"/>
          <cell r="J3066"/>
          <cell r="K3066"/>
          <cell r="L3066"/>
          <cell r="M3066"/>
          <cell r="N3066"/>
          <cell r="O3066"/>
          <cell r="P3066"/>
          <cell r="Q3066"/>
        </row>
        <row r="3067">
          <cell r="A3067"/>
          <cell r="B3067">
            <v>5</v>
          </cell>
          <cell r="C3067">
            <v>172</v>
          </cell>
          <cell r="D3067">
            <v>87</v>
          </cell>
          <cell r="E3067">
            <v>85</v>
          </cell>
          <cell r="F3067"/>
          <cell r="G3067"/>
          <cell r="H3067"/>
          <cell r="I3067"/>
          <cell r="J3067"/>
          <cell r="K3067"/>
          <cell r="L3067"/>
          <cell r="M3067"/>
          <cell r="N3067"/>
          <cell r="O3067"/>
          <cell r="P3067"/>
          <cell r="Q3067"/>
        </row>
        <row r="3068">
          <cell r="A3068" t="str">
            <v>Santo Domingo</v>
          </cell>
          <cell r="B3068">
            <v>6</v>
          </cell>
          <cell r="C3068">
            <v>175</v>
          </cell>
          <cell r="D3068">
            <v>90</v>
          </cell>
          <cell r="E3068">
            <v>85</v>
          </cell>
          <cell r="O3068"/>
          <cell r="P3068"/>
          <cell r="Q3068"/>
        </row>
        <row r="3069">
          <cell r="A3069"/>
          <cell r="B3069">
            <v>7</v>
          </cell>
          <cell r="C3069">
            <v>178</v>
          </cell>
          <cell r="D3069">
            <v>91</v>
          </cell>
          <cell r="E3069">
            <v>87</v>
          </cell>
          <cell r="O3069"/>
          <cell r="P3069"/>
          <cell r="Q3069"/>
        </row>
        <row r="3070">
          <cell r="A3070"/>
          <cell r="B3070">
            <v>8</v>
          </cell>
          <cell r="C3070">
            <v>183</v>
          </cell>
          <cell r="D3070">
            <v>95</v>
          </cell>
          <cell r="E3070">
            <v>88</v>
          </cell>
          <cell r="O3070"/>
          <cell r="P3070"/>
          <cell r="Q3070"/>
        </row>
        <row r="3071">
          <cell r="A3071"/>
          <cell r="B3071">
            <v>9</v>
          </cell>
          <cell r="C3071">
            <v>186</v>
          </cell>
          <cell r="D3071">
            <v>97</v>
          </cell>
          <cell r="E3071">
            <v>89</v>
          </cell>
          <cell r="O3071"/>
          <cell r="P3071"/>
          <cell r="Q3071"/>
        </row>
        <row r="3072">
          <cell r="A3072"/>
          <cell r="B3072">
            <v>10</v>
          </cell>
          <cell r="C3072">
            <v>191</v>
          </cell>
          <cell r="D3072">
            <v>100</v>
          </cell>
          <cell r="E3072">
            <v>91</v>
          </cell>
          <cell r="O3072"/>
          <cell r="P3072"/>
          <cell r="Q3072"/>
        </row>
        <row r="3073">
          <cell r="A3073"/>
          <cell r="B3073">
            <v>11</v>
          </cell>
          <cell r="C3073">
            <v>193</v>
          </cell>
          <cell r="D3073">
            <v>100</v>
          </cell>
          <cell r="E3073">
            <v>93</v>
          </cell>
        </row>
        <row r="3074">
          <cell r="A3074" t="str">
            <v>Santo Domingo</v>
          </cell>
          <cell r="B3074">
            <v>12</v>
          </cell>
          <cell r="C3074">
            <v>195</v>
          </cell>
          <cell r="D3074">
            <v>103</v>
          </cell>
          <cell r="E3074">
            <v>92</v>
          </cell>
        </row>
        <row r="3075">
          <cell r="A3075"/>
          <cell r="B3075">
            <v>13</v>
          </cell>
          <cell r="C3075">
            <v>196</v>
          </cell>
          <cell r="D3075">
            <v>103</v>
          </cell>
          <cell r="E3075">
            <v>93</v>
          </cell>
        </row>
        <row r="3076">
          <cell r="A3076"/>
          <cell r="B3076">
            <v>14</v>
          </cell>
          <cell r="C3076">
            <v>197</v>
          </cell>
          <cell r="D3076">
            <v>104</v>
          </cell>
          <cell r="E3076">
            <v>93</v>
          </cell>
        </row>
        <row r="3077">
          <cell r="A3077"/>
          <cell r="B3077">
            <v>15</v>
          </cell>
          <cell r="C3077">
            <v>199</v>
          </cell>
          <cell r="D3077">
            <v>105</v>
          </cell>
          <cell r="E3077">
            <v>94</v>
          </cell>
        </row>
        <row r="3078">
          <cell r="A3078"/>
          <cell r="B3078">
            <v>16</v>
          </cell>
          <cell r="C3078">
            <v>199</v>
          </cell>
          <cell r="D3078">
            <v>106</v>
          </cell>
          <cell r="E3078">
            <v>93</v>
          </cell>
        </row>
        <row r="3079">
          <cell r="A3079"/>
          <cell r="B3079">
            <v>17</v>
          </cell>
          <cell r="C3079">
            <v>196</v>
          </cell>
          <cell r="D3079">
            <v>104</v>
          </cell>
          <cell r="E3079">
            <v>92</v>
          </cell>
        </row>
        <row r="3080">
          <cell r="A3080" t="str">
            <v>Santo Domingo</v>
          </cell>
          <cell r="B3080">
            <v>18</v>
          </cell>
          <cell r="C3080">
            <v>194</v>
          </cell>
          <cell r="D3080">
            <v>104</v>
          </cell>
          <cell r="E3080">
            <v>90</v>
          </cell>
        </row>
        <row r="3081">
          <cell r="A3081"/>
          <cell r="B3081">
            <v>19</v>
          </cell>
          <cell r="C3081">
            <v>192</v>
          </cell>
          <cell r="D3081">
            <v>103</v>
          </cell>
          <cell r="E3081">
            <v>89</v>
          </cell>
        </row>
        <row r="3082">
          <cell r="A3082"/>
          <cell r="B3082">
            <v>20</v>
          </cell>
          <cell r="C3082">
            <v>190</v>
          </cell>
          <cell r="D3082">
            <v>102</v>
          </cell>
          <cell r="E3082">
            <v>88</v>
          </cell>
        </row>
        <row r="3083">
          <cell r="A3083"/>
          <cell r="B3083">
            <v>21</v>
          </cell>
          <cell r="C3083">
            <v>194</v>
          </cell>
          <cell r="D3083">
            <v>107</v>
          </cell>
          <cell r="E3083">
            <v>87</v>
          </cell>
        </row>
        <row r="3084">
          <cell r="A3084"/>
          <cell r="B3084">
            <v>22</v>
          </cell>
          <cell r="C3084">
            <v>190</v>
          </cell>
          <cell r="D3084">
            <v>102</v>
          </cell>
          <cell r="E3084">
            <v>88</v>
          </cell>
        </row>
        <row r="3085">
          <cell r="A3085"/>
          <cell r="B3085">
            <v>23</v>
          </cell>
          <cell r="C3085">
            <v>185</v>
          </cell>
          <cell r="D3085">
            <v>98</v>
          </cell>
          <cell r="E3085">
            <v>87</v>
          </cell>
        </row>
        <row r="3086">
          <cell r="A3086"/>
          <cell r="B3086">
            <v>24</v>
          </cell>
          <cell r="C3086">
            <v>185</v>
          </cell>
          <cell r="D3086">
            <v>97</v>
          </cell>
          <cell r="E3086">
            <v>88</v>
          </cell>
        </row>
        <row r="3087">
          <cell r="A3087"/>
          <cell r="B3087">
            <v>25</v>
          </cell>
          <cell r="C3087">
            <v>186</v>
          </cell>
          <cell r="D3087">
            <v>100</v>
          </cell>
          <cell r="E3087">
            <v>86</v>
          </cell>
        </row>
        <row r="3088">
          <cell r="A3088"/>
          <cell r="B3088">
            <v>26</v>
          </cell>
          <cell r="C3088">
            <v>177</v>
          </cell>
          <cell r="D3088">
            <v>92</v>
          </cell>
          <cell r="E3088">
            <v>85</v>
          </cell>
        </row>
        <row r="3089">
          <cell r="A3089"/>
          <cell r="B3089">
            <v>27</v>
          </cell>
          <cell r="C3089">
            <v>175</v>
          </cell>
          <cell r="D3089">
            <v>91</v>
          </cell>
          <cell r="E3089">
            <v>84</v>
          </cell>
        </row>
        <row r="3090">
          <cell r="A3090"/>
          <cell r="B3090">
            <v>28</v>
          </cell>
          <cell r="C3090">
            <v>169</v>
          </cell>
          <cell r="D3090">
            <v>89</v>
          </cell>
          <cell r="E3090">
            <v>80</v>
          </cell>
        </row>
        <row r="3091">
          <cell r="A3091" t="str">
            <v>05697</v>
          </cell>
          <cell r="B3091" t="str">
            <v>El Santuario</v>
          </cell>
          <cell r="C3091"/>
          <cell r="D3091"/>
          <cell r="E3091"/>
        </row>
        <row r="3092">
          <cell r="A3092" t="str">
            <v>El Santuario</v>
          </cell>
          <cell r="B3092">
            <v>0</v>
          </cell>
          <cell r="C3092">
            <v>698</v>
          </cell>
          <cell r="D3092">
            <v>359</v>
          </cell>
          <cell r="E3092">
            <v>339</v>
          </cell>
          <cell r="F3092">
            <v>4156</v>
          </cell>
          <cell r="G3092">
            <v>2136</v>
          </cell>
          <cell r="H3092">
            <v>2020</v>
          </cell>
          <cell r="I3092">
            <v>3887</v>
          </cell>
          <cell r="J3092">
            <v>1998</v>
          </cell>
          <cell r="K3092">
            <v>1889</v>
          </cell>
          <cell r="L3092">
            <v>3657</v>
          </cell>
          <cell r="M3092">
            <v>1846</v>
          </cell>
          <cell r="N3092">
            <v>1811</v>
          </cell>
          <cell r="O3092">
            <v>6342</v>
          </cell>
          <cell r="P3092">
            <v>3039</v>
          </cell>
          <cell r="Q3092">
            <v>3303</v>
          </cell>
        </row>
        <row r="3093">
          <cell r="A3093"/>
          <cell r="B3093">
            <v>1</v>
          </cell>
          <cell r="C3093">
            <v>698</v>
          </cell>
          <cell r="D3093">
            <v>359</v>
          </cell>
          <cell r="E3093">
            <v>339</v>
          </cell>
          <cell r="F3093"/>
          <cell r="G3093"/>
          <cell r="H3093"/>
          <cell r="I3093"/>
          <cell r="J3093"/>
          <cell r="K3093"/>
          <cell r="L3093"/>
          <cell r="M3093"/>
          <cell r="N3093"/>
          <cell r="O3093"/>
          <cell r="P3093"/>
          <cell r="Q3093"/>
        </row>
        <row r="3094">
          <cell r="A3094"/>
          <cell r="B3094">
            <v>2</v>
          </cell>
          <cell r="C3094">
            <v>698</v>
          </cell>
          <cell r="D3094">
            <v>358</v>
          </cell>
          <cell r="E3094">
            <v>340</v>
          </cell>
          <cell r="F3094"/>
          <cell r="G3094"/>
          <cell r="H3094"/>
          <cell r="I3094"/>
          <cell r="J3094"/>
          <cell r="K3094"/>
          <cell r="L3094"/>
          <cell r="M3094"/>
          <cell r="N3094"/>
          <cell r="O3094"/>
          <cell r="P3094"/>
          <cell r="Q3094"/>
        </row>
        <row r="3095">
          <cell r="A3095"/>
          <cell r="B3095">
            <v>3</v>
          </cell>
          <cell r="C3095">
            <v>694</v>
          </cell>
          <cell r="D3095">
            <v>357</v>
          </cell>
          <cell r="E3095">
            <v>337</v>
          </cell>
          <cell r="F3095"/>
          <cell r="G3095"/>
          <cell r="H3095"/>
          <cell r="I3095"/>
          <cell r="J3095"/>
          <cell r="K3095"/>
          <cell r="L3095"/>
          <cell r="M3095"/>
          <cell r="N3095"/>
          <cell r="O3095"/>
          <cell r="P3095"/>
          <cell r="Q3095"/>
        </row>
        <row r="3096">
          <cell r="A3096"/>
          <cell r="B3096">
            <v>4</v>
          </cell>
          <cell r="C3096">
            <v>688</v>
          </cell>
          <cell r="D3096">
            <v>353</v>
          </cell>
          <cell r="E3096">
            <v>335</v>
          </cell>
          <cell r="F3096"/>
          <cell r="G3096"/>
          <cell r="H3096"/>
          <cell r="I3096"/>
          <cell r="J3096"/>
          <cell r="K3096"/>
          <cell r="L3096"/>
          <cell r="M3096"/>
          <cell r="N3096"/>
          <cell r="O3096"/>
          <cell r="P3096"/>
          <cell r="Q3096"/>
        </row>
        <row r="3097">
          <cell r="A3097"/>
          <cell r="B3097">
            <v>5</v>
          </cell>
          <cell r="C3097">
            <v>680</v>
          </cell>
          <cell r="D3097">
            <v>350</v>
          </cell>
          <cell r="E3097">
            <v>330</v>
          </cell>
          <cell r="F3097"/>
          <cell r="G3097"/>
          <cell r="H3097"/>
          <cell r="I3097"/>
          <cell r="J3097"/>
          <cell r="K3097"/>
          <cell r="L3097"/>
          <cell r="M3097"/>
          <cell r="N3097"/>
          <cell r="O3097"/>
          <cell r="P3097"/>
          <cell r="Q3097"/>
        </row>
        <row r="3098">
          <cell r="A3098" t="str">
            <v>El Santuario</v>
          </cell>
          <cell r="B3098">
            <v>6</v>
          </cell>
          <cell r="C3098">
            <v>671</v>
          </cell>
          <cell r="D3098">
            <v>345</v>
          </cell>
          <cell r="E3098">
            <v>326</v>
          </cell>
          <cell r="O3098"/>
          <cell r="P3098"/>
          <cell r="Q3098"/>
        </row>
        <row r="3099">
          <cell r="A3099"/>
          <cell r="B3099">
            <v>7</v>
          </cell>
          <cell r="C3099">
            <v>662</v>
          </cell>
          <cell r="D3099">
            <v>341</v>
          </cell>
          <cell r="E3099">
            <v>321</v>
          </cell>
          <cell r="O3099"/>
          <cell r="P3099"/>
          <cell r="Q3099"/>
        </row>
        <row r="3100">
          <cell r="A3100"/>
          <cell r="B3100">
            <v>8</v>
          </cell>
          <cell r="C3100">
            <v>651</v>
          </cell>
          <cell r="D3100">
            <v>335</v>
          </cell>
          <cell r="E3100">
            <v>316</v>
          </cell>
          <cell r="O3100"/>
          <cell r="P3100"/>
          <cell r="Q3100"/>
        </row>
        <row r="3101">
          <cell r="A3101"/>
          <cell r="B3101">
            <v>9</v>
          </cell>
          <cell r="C3101">
            <v>643</v>
          </cell>
          <cell r="D3101">
            <v>331</v>
          </cell>
          <cell r="E3101">
            <v>312</v>
          </cell>
          <cell r="O3101"/>
          <cell r="P3101"/>
          <cell r="Q3101"/>
        </row>
        <row r="3102">
          <cell r="A3102"/>
          <cell r="B3102">
            <v>10</v>
          </cell>
          <cell r="C3102">
            <v>634</v>
          </cell>
          <cell r="D3102">
            <v>325</v>
          </cell>
          <cell r="E3102">
            <v>309</v>
          </cell>
          <cell r="O3102"/>
          <cell r="P3102"/>
          <cell r="Q3102"/>
        </row>
        <row r="3103">
          <cell r="A3103"/>
          <cell r="B3103">
            <v>11</v>
          </cell>
          <cell r="C3103">
            <v>626</v>
          </cell>
          <cell r="D3103">
            <v>321</v>
          </cell>
          <cell r="E3103">
            <v>305</v>
          </cell>
        </row>
        <row r="3104">
          <cell r="A3104" t="str">
            <v>El Santuario</v>
          </cell>
          <cell r="B3104">
            <v>12</v>
          </cell>
          <cell r="C3104">
            <v>620</v>
          </cell>
          <cell r="D3104">
            <v>317</v>
          </cell>
          <cell r="E3104">
            <v>303</v>
          </cell>
        </row>
        <row r="3105">
          <cell r="A3105"/>
          <cell r="B3105">
            <v>13</v>
          </cell>
          <cell r="C3105">
            <v>615</v>
          </cell>
          <cell r="D3105">
            <v>313</v>
          </cell>
          <cell r="E3105">
            <v>302</v>
          </cell>
        </row>
        <row r="3106">
          <cell r="A3106"/>
          <cell r="B3106">
            <v>14</v>
          </cell>
          <cell r="C3106">
            <v>608</v>
          </cell>
          <cell r="D3106">
            <v>308</v>
          </cell>
          <cell r="E3106">
            <v>300</v>
          </cell>
        </row>
        <row r="3107">
          <cell r="A3107"/>
          <cell r="B3107">
            <v>15</v>
          </cell>
          <cell r="C3107">
            <v>607</v>
          </cell>
          <cell r="D3107">
            <v>307</v>
          </cell>
          <cell r="E3107">
            <v>300</v>
          </cell>
        </row>
        <row r="3108">
          <cell r="A3108"/>
          <cell r="B3108">
            <v>16</v>
          </cell>
          <cell r="C3108">
            <v>605</v>
          </cell>
          <cell r="D3108">
            <v>302</v>
          </cell>
          <cell r="E3108">
            <v>303</v>
          </cell>
        </row>
        <row r="3109">
          <cell r="A3109"/>
          <cell r="B3109">
            <v>17</v>
          </cell>
          <cell r="C3109">
            <v>602</v>
          </cell>
          <cell r="D3109">
            <v>299</v>
          </cell>
          <cell r="E3109">
            <v>303</v>
          </cell>
        </row>
        <row r="3110">
          <cell r="A3110" t="str">
            <v>El Santuario</v>
          </cell>
          <cell r="B3110">
            <v>18</v>
          </cell>
          <cell r="C3110">
            <v>601</v>
          </cell>
          <cell r="D3110">
            <v>295</v>
          </cell>
          <cell r="E3110">
            <v>306</v>
          </cell>
        </row>
        <row r="3111">
          <cell r="A3111"/>
          <cell r="B3111">
            <v>19</v>
          </cell>
          <cell r="C3111">
            <v>601</v>
          </cell>
          <cell r="D3111">
            <v>293</v>
          </cell>
          <cell r="E3111">
            <v>308</v>
          </cell>
        </row>
        <row r="3112">
          <cell r="A3112"/>
          <cell r="B3112">
            <v>20</v>
          </cell>
          <cell r="C3112">
            <v>604</v>
          </cell>
          <cell r="D3112">
            <v>292</v>
          </cell>
          <cell r="E3112">
            <v>312</v>
          </cell>
        </row>
        <row r="3113">
          <cell r="A3113"/>
          <cell r="B3113">
            <v>21</v>
          </cell>
          <cell r="C3113">
            <v>599</v>
          </cell>
          <cell r="D3113">
            <v>288</v>
          </cell>
          <cell r="E3113">
            <v>311</v>
          </cell>
        </row>
        <row r="3114">
          <cell r="A3114"/>
          <cell r="B3114">
            <v>22</v>
          </cell>
          <cell r="C3114">
            <v>592</v>
          </cell>
          <cell r="D3114">
            <v>283</v>
          </cell>
          <cell r="E3114">
            <v>309</v>
          </cell>
        </row>
        <row r="3115">
          <cell r="A3115"/>
          <cell r="B3115">
            <v>23</v>
          </cell>
          <cell r="C3115">
            <v>587</v>
          </cell>
          <cell r="D3115">
            <v>280</v>
          </cell>
          <cell r="E3115">
            <v>307</v>
          </cell>
        </row>
        <row r="3116">
          <cell r="A3116"/>
          <cell r="B3116">
            <v>24</v>
          </cell>
          <cell r="C3116">
            <v>574</v>
          </cell>
          <cell r="D3116">
            <v>272</v>
          </cell>
          <cell r="E3116">
            <v>302</v>
          </cell>
        </row>
        <row r="3117">
          <cell r="A3117"/>
          <cell r="B3117">
            <v>25</v>
          </cell>
          <cell r="C3117">
            <v>561</v>
          </cell>
          <cell r="D3117">
            <v>267</v>
          </cell>
          <cell r="E3117">
            <v>294</v>
          </cell>
        </row>
        <row r="3118">
          <cell r="A3118"/>
          <cell r="B3118">
            <v>26</v>
          </cell>
          <cell r="C3118">
            <v>551</v>
          </cell>
          <cell r="D3118">
            <v>261</v>
          </cell>
          <cell r="E3118">
            <v>290</v>
          </cell>
        </row>
        <row r="3119">
          <cell r="A3119"/>
          <cell r="B3119">
            <v>27</v>
          </cell>
          <cell r="C3119">
            <v>541</v>
          </cell>
          <cell r="D3119">
            <v>256</v>
          </cell>
          <cell r="E3119">
            <v>285</v>
          </cell>
        </row>
        <row r="3120">
          <cell r="A3120"/>
          <cell r="B3120">
            <v>28</v>
          </cell>
          <cell r="C3120">
            <v>531</v>
          </cell>
          <cell r="D3120">
            <v>252</v>
          </cell>
          <cell r="E3120">
            <v>279</v>
          </cell>
        </row>
        <row r="3121">
          <cell r="A3121" t="str">
            <v>05736</v>
          </cell>
          <cell r="B3121" t="str">
            <v>Segovia</v>
          </cell>
          <cell r="C3121"/>
          <cell r="D3121"/>
          <cell r="E3121"/>
        </row>
        <row r="3122">
          <cell r="A3122" t="str">
            <v>Segovia</v>
          </cell>
          <cell r="B3122">
            <v>0</v>
          </cell>
          <cell r="C3122">
            <v>752</v>
          </cell>
          <cell r="D3122">
            <v>388</v>
          </cell>
          <cell r="E3122">
            <v>364</v>
          </cell>
          <cell r="F3122">
            <v>4507</v>
          </cell>
          <cell r="G3122">
            <v>2322</v>
          </cell>
          <cell r="H3122">
            <v>2185</v>
          </cell>
          <cell r="I3122">
            <v>4405</v>
          </cell>
          <cell r="J3122">
            <v>2271</v>
          </cell>
          <cell r="K3122">
            <v>2134</v>
          </cell>
          <cell r="L3122">
            <v>4394</v>
          </cell>
          <cell r="M3122">
            <v>2274</v>
          </cell>
          <cell r="N3122">
            <v>2120</v>
          </cell>
          <cell r="O3122">
            <v>7978</v>
          </cell>
          <cell r="P3122">
            <v>4051</v>
          </cell>
          <cell r="Q3122">
            <v>3927</v>
          </cell>
        </row>
        <row r="3123">
          <cell r="A3123"/>
          <cell r="B3123">
            <v>1</v>
          </cell>
          <cell r="C3123">
            <v>753</v>
          </cell>
          <cell r="D3123">
            <v>387</v>
          </cell>
          <cell r="E3123">
            <v>366</v>
          </cell>
          <cell r="F3123"/>
          <cell r="G3123"/>
          <cell r="H3123"/>
          <cell r="I3123"/>
          <cell r="J3123"/>
          <cell r="K3123"/>
          <cell r="L3123"/>
          <cell r="M3123"/>
          <cell r="N3123"/>
          <cell r="O3123"/>
          <cell r="P3123"/>
          <cell r="Q3123"/>
        </row>
        <row r="3124">
          <cell r="A3124"/>
          <cell r="B3124">
            <v>2</v>
          </cell>
          <cell r="C3124">
            <v>754</v>
          </cell>
          <cell r="D3124">
            <v>388</v>
          </cell>
          <cell r="E3124">
            <v>366</v>
          </cell>
          <cell r="F3124"/>
          <cell r="G3124"/>
          <cell r="H3124"/>
          <cell r="I3124"/>
          <cell r="J3124"/>
          <cell r="K3124"/>
          <cell r="L3124"/>
          <cell r="M3124"/>
          <cell r="N3124"/>
          <cell r="O3124"/>
          <cell r="P3124"/>
          <cell r="Q3124"/>
        </row>
        <row r="3125">
          <cell r="A3125"/>
          <cell r="B3125">
            <v>3</v>
          </cell>
          <cell r="C3125">
            <v>753</v>
          </cell>
          <cell r="D3125">
            <v>388</v>
          </cell>
          <cell r="E3125">
            <v>365</v>
          </cell>
          <cell r="F3125"/>
          <cell r="G3125"/>
          <cell r="H3125"/>
          <cell r="I3125"/>
          <cell r="J3125"/>
          <cell r="K3125"/>
          <cell r="L3125"/>
          <cell r="M3125"/>
          <cell r="N3125"/>
          <cell r="O3125"/>
          <cell r="P3125"/>
          <cell r="Q3125"/>
        </row>
        <row r="3126">
          <cell r="A3126"/>
          <cell r="B3126">
            <v>4</v>
          </cell>
          <cell r="C3126">
            <v>748</v>
          </cell>
          <cell r="D3126">
            <v>385</v>
          </cell>
          <cell r="E3126">
            <v>363</v>
          </cell>
          <cell r="F3126"/>
          <cell r="G3126"/>
          <cell r="H3126"/>
          <cell r="I3126"/>
          <cell r="J3126"/>
          <cell r="K3126"/>
          <cell r="L3126"/>
          <cell r="M3126"/>
          <cell r="N3126"/>
          <cell r="O3126"/>
          <cell r="P3126"/>
          <cell r="Q3126"/>
        </row>
        <row r="3127">
          <cell r="A3127"/>
          <cell r="B3127">
            <v>5</v>
          </cell>
          <cell r="C3127">
            <v>747</v>
          </cell>
          <cell r="D3127">
            <v>386</v>
          </cell>
          <cell r="E3127">
            <v>361</v>
          </cell>
          <cell r="F3127"/>
          <cell r="G3127"/>
          <cell r="H3127"/>
          <cell r="I3127"/>
          <cell r="J3127"/>
          <cell r="K3127"/>
          <cell r="L3127"/>
          <cell r="M3127"/>
          <cell r="N3127"/>
          <cell r="O3127"/>
          <cell r="P3127"/>
          <cell r="Q3127"/>
        </row>
        <row r="3128">
          <cell r="A3128" t="str">
            <v>Segovia</v>
          </cell>
          <cell r="B3128">
            <v>6</v>
          </cell>
          <cell r="C3128">
            <v>743</v>
          </cell>
          <cell r="D3128">
            <v>382</v>
          </cell>
          <cell r="E3128">
            <v>361</v>
          </cell>
          <cell r="O3128"/>
          <cell r="P3128"/>
          <cell r="Q3128"/>
        </row>
        <row r="3129">
          <cell r="A3129"/>
          <cell r="B3129">
            <v>7</v>
          </cell>
          <cell r="C3129">
            <v>738</v>
          </cell>
          <cell r="D3129">
            <v>381</v>
          </cell>
          <cell r="E3129">
            <v>357</v>
          </cell>
          <cell r="O3129"/>
          <cell r="P3129"/>
          <cell r="Q3129"/>
        </row>
        <row r="3130">
          <cell r="A3130"/>
          <cell r="B3130">
            <v>8</v>
          </cell>
          <cell r="C3130">
            <v>735</v>
          </cell>
          <cell r="D3130">
            <v>379</v>
          </cell>
          <cell r="E3130">
            <v>356</v>
          </cell>
          <cell r="O3130"/>
          <cell r="P3130"/>
          <cell r="Q3130"/>
        </row>
        <row r="3131">
          <cell r="A3131"/>
          <cell r="B3131">
            <v>9</v>
          </cell>
          <cell r="C3131">
            <v>731</v>
          </cell>
          <cell r="D3131">
            <v>377</v>
          </cell>
          <cell r="E3131">
            <v>354</v>
          </cell>
          <cell r="O3131"/>
          <cell r="P3131"/>
          <cell r="Q3131"/>
        </row>
        <row r="3132">
          <cell r="A3132"/>
          <cell r="B3132">
            <v>10</v>
          </cell>
          <cell r="C3132">
            <v>729</v>
          </cell>
          <cell r="D3132">
            <v>376</v>
          </cell>
          <cell r="E3132">
            <v>353</v>
          </cell>
          <cell r="O3132"/>
          <cell r="P3132"/>
          <cell r="Q3132"/>
        </row>
        <row r="3133">
          <cell r="A3133"/>
          <cell r="B3133">
            <v>11</v>
          </cell>
          <cell r="C3133">
            <v>729</v>
          </cell>
          <cell r="D3133">
            <v>376</v>
          </cell>
          <cell r="E3133">
            <v>353</v>
          </cell>
        </row>
        <row r="3134">
          <cell r="A3134" t="str">
            <v>Segovia</v>
          </cell>
          <cell r="B3134">
            <v>12</v>
          </cell>
          <cell r="C3134">
            <v>727</v>
          </cell>
          <cell r="D3134">
            <v>376</v>
          </cell>
          <cell r="E3134">
            <v>351</v>
          </cell>
        </row>
        <row r="3135">
          <cell r="A3135"/>
          <cell r="B3135">
            <v>13</v>
          </cell>
          <cell r="C3135">
            <v>728</v>
          </cell>
          <cell r="D3135">
            <v>376</v>
          </cell>
          <cell r="E3135">
            <v>352</v>
          </cell>
        </row>
        <row r="3136">
          <cell r="A3136"/>
          <cell r="B3136">
            <v>14</v>
          </cell>
          <cell r="C3136">
            <v>731</v>
          </cell>
          <cell r="D3136">
            <v>378</v>
          </cell>
          <cell r="E3136">
            <v>353</v>
          </cell>
        </row>
        <row r="3137">
          <cell r="A3137"/>
          <cell r="B3137">
            <v>15</v>
          </cell>
          <cell r="C3137">
            <v>732</v>
          </cell>
          <cell r="D3137">
            <v>379</v>
          </cell>
          <cell r="E3137">
            <v>353</v>
          </cell>
        </row>
        <row r="3138">
          <cell r="A3138"/>
          <cell r="B3138">
            <v>16</v>
          </cell>
          <cell r="C3138">
            <v>736</v>
          </cell>
          <cell r="D3138">
            <v>381</v>
          </cell>
          <cell r="E3138">
            <v>355</v>
          </cell>
        </row>
        <row r="3139">
          <cell r="A3139"/>
          <cell r="B3139">
            <v>17</v>
          </cell>
          <cell r="C3139">
            <v>740</v>
          </cell>
          <cell r="D3139">
            <v>384</v>
          </cell>
          <cell r="E3139">
            <v>356</v>
          </cell>
        </row>
        <row r="3140">
          <cell r="A3140" t="str">
            <v>Segovia</v>
          </cell>
          <cell r="B3140">
            <v>18</v>
          </cell>
          <cell r="C3140">
            <v>743</v>
          </cell>
          <cell r="D3140">
            <v>386</v>
          </cell>
          <cell r="E3140">
            <v>357</v>
          </cell>
        </row>
        <row r="3141">
          <cell r="A3141"/>
          <cell r="B3141">
            <v>19</v>
          </cell>
          <cell r="C3141">
            <v>745</v>
          </cell>
          <cell r="D3141">
            <v>385</v>
          </cell>
          <cell r="E3141">
            <v>360</v>
          </cell>
        </row>
        <row r="3142">
          <cell r="A3142"/>
          <cell r="B3142">
            <v>20</v>
          </cell>
          <cell r="C3142">
            <v>748</v>
          </cell>
          <cell r="D3142">
            <v>388</v>
          </cell>
          <cell r="E3142">
            <v>360</v>
          </cell>
        </row>
        <row r="3143">
          <cell r="A3143"/>
          <cell r="B3143">
            <v>21</v>
          </cell>
          <cell r="C3143">
            <v>742</v>
          </cell>
          <cell r="D3143">
            <v>381</v>
          </cell>
          <cell r="E3143">
            <v>361</v>
          </cell>
        </row>
        <row r="3144">
          <cell r="A3144"/>
          <cell r="B3144">
            <v>22</v>
          </cell>
          <cell r="C3144">
            <v>739</v>
          </cell>
          <cell r="D3144">
            <v>378</v>
          </cell>
          <cell r="E3144">
            <v>361</v>
          </cell>
        </row>
        <row r="3145">
          <cell r="A3145"/>
          <cell r="B3145">
            <v>23</v>
          </cell>
          <cell r="C3145">
            <v>733</v>
          </cell>
          <cell r="D3145">
            <v>371</v>
          </cell>
          <cell r="E3145">
            <v>362</v>
          </cell>
        </row>
        <row r="3146">
          <cell r="A3146"/>
          <cell r="B3146">
            <v>24</v>
          </cell>
          <cell r="C3146">
            <v>730</v>
          </cell>
          <cell r="D3146">
            <v>369</v>
          </cell>
          <cell r="E3146">
            <v>361</v>
          </cell>
        </row>
        <row r="3147">
          <cell r="A3147"/>
          <cell r="B3147">
            <v>25</v>
          </cell>
          <cell r="C3147">
            <v>718</v>
          </cell>
          <cell r="D3147">
            <v>360</v>
          </cell>
          <cell r="E3147">
            <v>358</v>
          </cell>
        </row>
        <row r="3148">
          <cell r="A3148"/>
          <cell r="B3148">
            <v>26</v>
          </cell>
          <cell r="C3148">
            <v>709</v>
          </cell>
          <cell r="D3148">
            <v>354</v>
          </cell>
          <cell r="E3148">
            <v>355</v>
          </cell>
        </row>
        <row r="3149">
          <cell r="A3149"/>
          <cell r="B3149">
            <v>27</v>
          </cell>
          <cell r="C3149">
            <v>694</v>
          </cell>
          <cell r="D3149">
            <v>345</v>
          </cell>
          <cell r="E3149">
            <v>349</v>
          </cell>
        </row>
        <row r="3150">
          <cell r="A3150"/>
          <cell r="B3150">
            <v>28</v>
          </cell>
          <cell r="C3150">
            <v>677</v>
          </cell>
          <cell r="D3150">
            <v>334</v>
          </cell>
          <cell r="E3150">
            <v>343</v>
          </cell>
        </row>
        <row r="3151">
          <cell r="A3151" t="str">
            <v>05756</v>
          </cell>
          <cell r="B3151" t="str">
            <v>Sonsón</v>
          </cell>
          <cell r="C3151"/>
          <cell r="D3151"/>
          <cell r="E3151"/>
        </row>
        <row r="3152">
          <cell r="A3152" t="str">
            <v>Sonsón</v>
          </cell>
          <cell r="B3152">
            <v>0</v>
          </cell>
          <cell r="C3152">
            <v>546</v>
          </cell>
          <cell r="D3152">
            <v>286</v>
          </cell>
          <cell r="E3152">
            <v>260</v>
          </cell>
          <cell r="F3152">
            <v>3283</v>
          </cell>
          <cell r="G3152">
            <v>1712</v>
          </cell>
          <cell r="H3152">
            <v>1571</v>
          </cell>
          <cell r="I3152">
            <v>3535</v>
          </cell>
          <cell r="J3152">
            <v>1818</v>
          </cell>
          <cell r="K3152">
            <v>1717</v>
          </cell>
          <cell r="L3152">
            <v>3795</v>
          </cell>
          <cell r="M3152">
            <v>1941</v>
          </cell>
          <cell r="N3152">
            <v>1854</v>
          </cell>
          <cell r="O3152">
            <v>6363</v>
          </cell>
          <cell r="P3152">
            <v>3310</v>
          </cell>
          <cell r="Q3152">
            <v>3053</v>
          </cell>
        </row>
        <row r="3153">
          <cell r="A3153"/>
          <cell r="B3153">
            <v>1</v>
          </cell>
          <cell r="C3153">
            <v>543</v>
          </cell>
          <cell r="D3153">
            <v>283</v>
          </cell>
          <cell r="E3153">
            <v>260</v>
          </cell>
          <cell r="F3153"/>
          <cell r="G3153"/>
          <cell r="H3153"/>
          <cell r="I3153"/>
          <cell r="J3153"/>
          <cell r="K3153"/>
          <cell r="L3153"/>
          <cell r="M3153"/>
          <cell r="N3153"/>
          <cell r="O3153"/>
          <cell r="P3153"/>
          <cell r="Q3153"/>
        </row>
        <row r="3154">
          <cell r="A3154"/>
          <cell r="B3154">
            <v>2</v>
          </cell>
          <cell r="C3154">
            <v>542</v>
          </cell>
          <cell r="D3154">
            <v>283</v>
          </cell>
          <cell r="E3154">
            <v>259</v>
          </cell>
          <cell r="F3154"/>
          <cell r="G3154"/>
          <cell r="H3154"/>
          <cell r="I3154"/>
          <cell r="J3154"/>
          <cell r="K3154"/>
          <cell r="L3154"/>
          <cell r="M3154"/>
          <cell r="N3154"/>
          <cell r="O3154"/>
          <cell r="P3154"/>
          <cell r="Q3154"/>
        </row>
        <row r="3155">
          <cell r="A3155"/>
          <cell r="B3155">
            <v>3</v>
          </cell>
          <cell r="C3155">
            <v>545</v>
          </cell>
          <cell r="D3155">
            <v>284</v>
          </cell>
          <cell r="E3155">
            <v>261</v>
          </cell>
          <cell r="F3155"/>
          <cell r="G3155"/>
          <cell r="H3155"/>
          <cell r="I3155"/>
          <cell r="J3155"/>
          <cell r="K3155"/>
          <cell r="L3155"/>
          <cell r="M3155"/>
          <cell r="N3155"/>
          <cell r="O3155"/>
          <cell r="P3155"/>
          <cell r="Q3155"/>
        </row>
        <row r="3156">
          <cell r="A3156"/>
          <cell r="B3156">
            <v>4</v>
          </cell>
          <cell r="C3156">
            <v>549</v>
          </cell>
          <cell r="D3156">
            <v>286</v>
          </cell>
          <cell r="E3156">
            <v>263</v>
          </cell>
          <cell r="F3156"/>
          <cell r="G3156"/>
          <cell r="H3156"/>
          <cell r="I3156"/>
          <cell r="J3156"/>
          <cell r="K3156"/>
          <cell r="L3156"/>
          <cell r="M3156"/>
          <cell r="N3156"/>
          <cell r="O3156"/>
          <cell r="P3156"/>
          <cell r="Q3156"/>
        </row>
        <row r="3157">
          <cell r="A3157"/>
          <cell r="B3157">
            <v>5</v>
          </cell>
          <cell r="C3157">
            <v>558</v>
          </cell>
          <cell r="D3157">
            <v>290</v>
          </cell>
          <cell r="E3157">
            <v>268</v>
          </cell>
          <cell r="F3157"/>
          <cell r="G3157"/>
          <cell r="H3157"/>
          <cell r="I3157"/>
          <cell r="J3157"/>
          <cell r="K3157"/>
          <cell r="L3157"/>
          <cell r="M3157"/>
          <cell r="N3157"/>
          <cell r="O3157"/>
          <cell r="P3157"/>
          <cell r="Q3157"/>
        </row>
        <row r="3158">
          <cell r="A3158" t="str">
            <v>Sonsón</v>
          </cell>
          <cell r="B3158">
            <v>6</v>
          </cell>
          <cell r="C3158">
            <v>566</v>
          </cell>
          <cell r="D3158">
            <v>293</v>
          </cell>
          <cell r="E3158">
            <v>273</v>
          </cell>
          <cell r="O3158"/>
          <cell r="P3158"/>
          <cell r="Q3158"/>
        </row>
        <row r="3159">
          <cell r="A3159"/>
          <cell r="B3159">
            <v>7</v>
          </cell>
          <cell r="C3159">
            <v>576</v>
          </cell>
          <cell r="D3159">
            <v>297</v>
          </cell>
          <cell r="E3159">
            <v>279</v>
          </cell>
          <cell r="O3159"/>
          <cell r="P3159"/>
          <cell r="Q3159"/>
        </row>
        <row r="3160">
          <cell r="A3160"/>
          <cell r="B3160">
            <v>8</v>
          </cell>
          <cell r="C3160">
            <v>585</v>
          </cell>
          <cell r="D3160">
            <v>301</v>
          </cell>
          <cell r="E3160">
            <v>284</v>
          </cell>
          <cell r="O3160"/>
          <cell r="P3160"/>
          <cell r="Q3160"/>
        </row>
        <row r="3161">
          <cell r="A3161"/>
          <cell r="B3161">
            <v>9</v>
          </cell>
          <cell r="C3161">
            <v>593</v>
          </cell>
          <cell r="D3161">
            <v>305</v>
          </cell>
          <cell r="E3161">
            <v>288</v>
          </cell>
          <cell r="O3161"/>
          <cell r="P3161"/>
          <cell r="Q3161"/>
        </row>
        <row r="3162">
          <cell r="A3162"/>
          <cell r="B3162">
            <v>10</v>
          </cell>
          <cell r="C3162">
            <v>604</v>
          </cell>
          <cell r="D3162">
            <v>309</v>
          </cell>
          <cell r="E3162">
            <v>295</v>
          </cell>
          <cell r="O3162"/>
          <cell r="P3162"/>
          <cell r="Q3162"/>
        </row>
        <row r="3163">
          <cell r="A3163"/>
          <cell r="B3163">
            <v>11</v>
          </cell>
          <cell r="C3163">
            <v>611</v>
          </cell>
          <cell r="D3163">
            <v>313</v>
          </cell>
          <cell r="E3163">
            <v>298</v>
          </cell>
        </row>
        <row r="3164">
          <cell r="A3164" t="str">
            <v>Sonsón</v>
          </cell>
          <cell r="B3164">
            <v>12</v>
          </cell>
          <cell r="C3164">
            <v>620</v>
          </cell>
          <cell r="D3164">
            <v>316</v>
          </cell>
          <cell r="E3164">
            <v>304</v>
          </cell>
        </row>
        <row r="3165">
          <cell r="A3165"/>
          <cell r="B3165">
            <v>13</v>
          </cell>
          <cell r="C3165">
            <v>627</v>
          </cell>
          <cell r="D3165">
            <v>321</v>
          </cell>
          <cell r="E3165">
            <v>306</v>
          </cell>
        </row>
        <row r="3166">
          <cell r="A3166"/>
          <cell r="B3166">
            <v>14</v>
          </cell>
          <cell r="C3166">
            <v>632</v>
          </cell>
          <cell r="D3166">
            <v>322</v>
          </cell>
          <cell r="E3166">
            <v>310</v>
          </cell>
        </row>
        <row r="3167">
          <cell r="A3167"/>
          <cell r="B3167">
            <v>15</v>
          </cell>
          <cell r="C3167">
            <v>637</v>
          </cell>
          <cell r="D3167">
            <v>327</v>
          </cell>
          <cell r="E3167">
            <v>310</v>
          </cell>
        </row>
        <row r="3168">
          <cell r="A3168"/>
          <cell r="B3168">
            <v>16</v>
          </cell>
          <cell r="C3168">
            <v>639</v>
          </cell>
          <cell r="D3168">
            <v>327</v>
          </cell>
          <cell r="E3168">
            <v>312</v>
          </cell>
        </row>
        <row r="3169">
          <cell r="A3169"/>
          <cell r="B3169">
            <v>17</v>
          </cell>
          <cell r="C3169">
            <v>640</v>
          </cell>
          <cell r="D3169">
            <v>328</v>
          </cell>
          <cell r="E3169">
            <v>312</v>
          </cell>
        </row>
        <row r="3170">
          <cell r="A3170" t="str">
            <v>Sonsón</v>
          </cell>
          <cell r="B3170">
            <v>18</v>
          </cell>
          <cell r="C3170">
            <v>635</v>
          </cell>
          <cell r="D3170">
            <v>326</v>
          </cell>
          <cell r="E3170">
            <v>309</v>
          </cell>
        </row>
        <row r="3171">
          <cell r="A3171"/>
          <cell r="B3171">
            <v>19</v>
          </cell>
          <cell r="C3171">
            <v>626</v>
          </cell>
          <cell r="D3171">
            <v>322</v>
          </cell>
          <cell r="E3171">
            <v>304</v>
          </cell>
        </row>
        <row r="3172">
          <cell r="A3172"/>
          <cell r="B3172">
            <v>20</v>
          </cell>
          <cell r="C3172">
            <v>615</v>
          </cell>
          <cell r="D3172">
            <v>318</v>
          </cell>
          <cell r="E3172">
            <v>297</v>
          </cell>
        </row>
        <row r="3173">
          <cell r="A3173"/>
          <cell r="B3173">
            <v>21</v>
          </cell>
          <cell r="C3173">
            <v>599</v>
          </cell>
          <cell r="D3173">
            <v>312</v>
          </cell>
          <cell r="E3173">
            <v>287</v>
          </cell>
        </row>
        <row r="3174">
          <cell r="A3174"/>
          <cell r="B3174">
            <v>22</v>
          </cell>
          <cell r="C3174">
            <v>584</v>
          </cell>
          <cell r="D3174">
            <v>305</v>
          </cell>
          <cell r="E3174">
            <v>279</v>
          </cell>
        </row>
        <row r="3175">
          <cell r="A3175"/>
          <cell r="B3175">
            <v>23</v>
          </cell>
          <cell r="C3175">
            <v>570</v>
          </cell>
          <cell r="D3175">
            <v>300</v>
          </cell>
          <cell r="E3175">
            <v>270</v>
          </cell>
        </row>
        <row r="3176">
          <cell r="A3176"/>
          <cell r="B3176">
            <v>24</v>
          </cell>
          <cell r="C3176">
            <v>559</v>
          </cell>
          <cell r="D3176">
            <v>293</v>
          </cell>
          <cell r="E3176">
            <v>266</v>
          </cell>
        </row>
        <row r="3177">
          <cell r="A3177"/>
          <cell r="B3177">
            <v>25</v>
          </cell>
          <cell r="C3177">
            <v>554</v>
          </cell>
          <cell r="D3177">
            <v>291</v>
          </cell>
          <cell r="E3177">
            <v>263</v>
          </cell>
        </row>
        <row r="3178">
          <cell r="A3178"/>
          <cell r="B3178">
            <v>26</v>
          </cell>
          <cell r="C3178">
            <v>546</v>
          </cell>
          <cell r="D3178">
            <v>285</v>
          </cell>
          <cell r="E3178">
            <v>261</v>
          </cell>
        </row>
        <row r="3179">
          <cell r="A3179"/>
          <cell r="B3179">
            <v>27</v>
          </cell>
          <cell r="C3179">
            <v>541</v>
          </cell>
          <cell r="D3179">
            <v>281</v>
          </cell>
          <cell r="E3179">
            <v>260</v>
          </cell>
        </row>
        <row r="3180">
          <cell r="A3180"/>
          <cell r="B3180">
            <v>28</v>
          </cell>
          <cell r="C3180">
            <v>534</v>
          </cell>
          <cell r="D3180">
            <v>277</v>
          </cell>
          <cell r="E3180">
            <v>257</v>
          </cell>
        </row>
        <row r="3181">
          <cell r="A3181" t="str">
            <v>05761</v>
          </cell>
          <cell r="B3181" t="str">
            <v>Sopetran</v>
          </cell>
          <cell r="C3181"/>
          <cell r="D3181"/>
          <cell r="E3181"/>
        </row>
        <row r="3182">
          <cell r="A3182" t="str">
            <v>Sopetran</v>
          </cell>
          <cell r="B3182">
            <v>0</v>
          </cell>
          <cell r="C3182">
            <v>220</v>
          </cell>
          <cell r="D3182">
            <v>105</v>
          </cell>
          <cell r="E3182">
            <v>115</v>
          </cell>
          <cell r="F3182">
            <v>1315</v>
          </cell>
          <cell r="G3182">
            <v>632</v>
          </cell>
          <cell r="H3182">
            <v>683</v>
          </cell>
          <cell r="I3182">
            <v>1342</v>
          </cell>
          <cell r="J3182">
            <v>660</v>
          </cell>
          <cell r="K3182">
            <v>682</v>
          </cell>
          <cell r="L3182">
            <v>1381</v>
          </cell>
          <cell r="M3182">
            <v>704</v>
          </cell>
          <cell r="N3182">
            <v>677</v>
          </cell>
          <cell r="O3182">
            <v>2557</v>
          </cell>
          <cell r="P3182">
            <v>1307</v>
          </cell>
          <cell r="Q3182">
            <v>1250</v>
          </cell>
        </row>
        <row r="3183">
          <cell r="A3183"/>
          <cell r="B3183">
            <v>1</v>
          </cell>
          <cell r="C3183">
            <v>218</v>
          </cell>
          <cell r="D3183">
            <v>105</v>
          </cell>
          <cell r="E3183">
            <v>113</v>
          </cell>
          <cell r="F3183"/>
          <cell r="G3183"/>
          <cell r="H3183"/>
          <cell r="I3183"/>
          <cell r="J3183"/>
          <cell r="K3183"/>
          <cell r="L3183"/>
          <cell r="M3183"/>
          <cell r="N3183"/>
          <cell r="O3183"/>
          <cell r="P3183"/>
          <cell r="Q3183"/>
        </row>
        <row r="3184">
          <cell r="A3184"/>
          <cell r="B3184">
            <v>2</v>
          </cell>
          <cell r="C3184">
            <v>219</v>
          </cell>
          <cell r="D3184">
            <v>105</v>
          </cell>
          <cell r="E3184">
            <v>114</v>
          </cell>
          <cell r="F3184"/>
          <cell r="G3184"/>
          <cell r="H3184"/>
          <cell r="I3184"/>
          <cell r="J3184"/>
          <cell r="K3184"/>
          <cell r="L3184"/>
          <cell r="M3184"/>
          <cell r="N3184"/>
          <cell r="O3184"/>
          <cell r="P3184"/>
          <cell r="Q3184"/>
        </row>
        <row r="3185">
          <cell r="A3185"/>
          <cell r="B3185">
            <v>3</v>
          </cell>
          <cell r="C3185">
            <v>220</v>
          </cell>
          <cell r="D3185">
            <v>105</v>
          </cell>
          <cell r="E3185">
            <v>115</v>
          </cell>
          <cell r="F3185"/>
          <cell r="G3185"/>
          <cell r="H3185"/>
          <cell r="I3185"/>
          <cell r="J3185"/>
          <cell r="K3185"/>
          <cell r="L3185"/>
          <cell r="M3185"/>
          <cell r="N3185"/>
          <cell r="O3185"/>
          <cell r="P3185"/>
          <cell r="Q3185"/>
        </row>
        <row r="3186">
          <cell r="A3186"/>
          <cell r="B3186">
            <v>4</v>
          </cell>
          <cell r="C3186">
            <v>219</v>
          </cell>
          <cell r="D3186">
            <v>106</v>
          </cell>
          <cell r="E3186">
            <v>113</v>
          </cell>
          <cell r="F3186"/>
          <cell r="G3186"/>
          <cell r="H3186"/>
          <cell r="I3186"/>
          <cell r="J3186"/>
          <cell r="K3186"/>
          <cell r="L3186"/>
          <cell r="M3186"/>
          <cell r="N3186"/>
          <cell r="O3186"/>
          <cell r="P3186"/>
          <cell r="Q3186"/>
        </row>
        <row r="3187">
          <cell r="A3187"/>
          <cell r="B3187">
            <v>5</v>
          </cell>
          <cell r="C3187">
            <v>219</v>
          </cell>
          <cell r="D3187">
            <v>106</v>
          </cell>
          <cell r="E3187">
            <v>113</v>
          </cell>
          <cell r="F3187"/>
          <cell r="G3187"/>
          <cell r="H3187"/>
          <cell r="I3187"/>
          <cell r="J3187"/>
          <cell r="K3187"/>
          <cell r="L3187"/>
          <cell r="M3187"/>
          <cell r="N3187"/>
          <cell r="O3187"/>
          <cell r="P3187"/>
          <cell r="Q3187"/>
        </row>
        <row r="3188">
          <cell r="A3188" t="str">
            <v>Sopetran</v>
          </cell>
          <cell r="B3188">
            <v>6</v>
          </cell>
          <cell r="C3188">
            <v>221</v>
          </cell>
          <cell r="D3188">
            <v>107</v>
          </cell>
          <cell r="E3188">
            <v>114</v>
          </cell>
          <cell r="O3188"/>
          <cell r="P3188"/>
          <cell r="Q3188"/>
        </row>
        <row r="3189">
          <cell r="A3189"/>
          <cell r="B3189">
            <v>7</v>
          </cell>
          <cell r="C3189">
            <v>221</v>
          </cell>
          <cell r="D3189">
            <v>108</v>
          </cell>
          <cell r="E3189">
            <v>113</v>
          </cell>
          <cell r="O3189"/>
          <cell r="P3189"/>
          <cell r="Q3189"/>
        </row>
        <row r="3190">
          <cell r="A3190"/>
          <cell r="B3190">
            <v>8</v>
          </cell>
          <cell r="C3190">
            <v>224</v>
          </cell>
          <cell r="D3190">
            <v>110</v>
          </cell>
          <cell r="E3190">
            <v>114</v>
          </cell>
          <cell r="O3190"/>
          <cell r="P3190"/>
          <cell r="Q3190"/>
        </row>
        <row r="3191">
          <cell r="A3191"/>
          <cell r="B3191">
            <v>9</v>
          </cell>
          <cell r="C3191">
            <v>224</v>
          </cell>
          <cell r="D3191">
            <v>110</v>
          </cell>
          <cell r="E3191">
            <v>114</v>
          </cell>
          <cell r="O3191"/>
          <cell r="P3191"/>
          <cell r="Q3191"/>
        </row>
        <row r="3192">
          <cell r="A3192"/>
          <cell r="B3192">
            <v>10</v>
          </cell>
          <cell r="C3192">
            <v>225</v>
          </cell>
          <cell r="D3192">
            <v>112</v>
          </cell>
          <cell r="E3192">
            <v>113</v>
          </cell>
          <cell r="O3192"/>
          <cell r="P3192"/>
          <cell r="Q3192"/>
        </row>
        <row r="3193">
          <cell r="A3193"/>
          <cell r="B3193">
            <v>11</v>
          </cell>
          <cell r="C3193">
            <v>227</v>
          </cell>
          <cell r="D3193">
            <v>113</v>
          </cell>
          <cell r="E3193">
            <v>114</v>
          </cell>
        </row>
        <row r="3194">
          <cell r="A3194" t="str">
            <v>Sopetran</v>
          </cell>
          <cell r="B3194">
            <v>12</v>
          </cell>
          <cell r="C3194">
            <v>228</v>
          </cell>
          <cell r="D3194">
            <v>115</v>
          </cell>
          <cell r="E3194">
            <v>113</v>
          </cell>
        </row>
        <row r="3195">
          <cell r="A3195"/>
          <cell r="B3195">
            <v>13</v>
          </cell>
          <cell r="C3195">
            <v>228</v>
          </cell>
          <cell r="D3195">
            <v>115</v>
          </cell>
          <cell r="E3195">
            <v>113</v>
          </cell>
        </row>
        <row r="3196">
          <cell r="A3196"/>
          <cell r="B3196">
            <v>14</v>
          </cell>
          <cell r="C3196">
            <v>231</v>
          </cell>
          <cell r="D3196">
            <v>117</v>
          </cell>
          <cell r="E3196">
            <v>114</v>
          </cell>
        </row>
        <row r="3197">
          <cell r="A3197"/>
          <cell r="B3197">
            <v>15</v>
          </cell>
          <cell r="C3197">
            <v>231</v>
          </cell>
          <cell r="D3197">
            <v>118</v>
          </cell>
          <cell r="E3197">
            <v>113</v>
          </cell>
        </row>
        <row r="3198">
          <cell r="A3198"/>
          <cell r="B3198">
            <v>16</v>
          </cell>
          <cell r="C3198">
            <v>231</v>
          </cell>
          <cell r="D3198">
            <v>118</v>
          </cell>
          <cell r="E3198">
            <v>113</v>
          </cell>
        </row>
        <row r="3199">
          <cell r="A3199"/>
          <cell r="B3199">
            <v>17</v>
          </cell>
          <cell r="C3199">
            <v>232</v>
          </cell>
          <cell r="D3199">
            <v>121</v>
          </cell>
          <cell r="E3199">
            <v>111</v>
          </cell>
        </row>
        <row r="3200">
          <cell r="A3200" t="str">
            <v>Sopetran</v>
          </cell>
          <cell r="B3200">
            <v>18</v>
          </cell>
          <cell r="C3200">
            <v>231</v>
          </cell>
          <cell r="D3200">
            <v>119</v>
          </cell>
          <cell r="E3200">
            <v>112</v>
          </cell>
        </row>
        <row r="3201">
          <cell r="A3201"/>
          <cell r="B3201">
            <v>19</v>
          </cell>
          <cell r="C3201">
            <v>232</v>
          </cell>
          <cell r="D3201">
            <v>119</v>
          </cell>
          <cell r="E3201">
            <v>113</v>
          </cell>
        </row>
        <row r="3202">
          <cell r="A3202"/>
          <cell r="B3202">
            <v>20</v>
          </cell>
          <cell r="C3202">
            <v>237</v>
          </cell>
          <cell r="D3202">
            <v>122</v>
          </cell>
          <cell r="E3202">
            <v>115</v>
          </cell>
        </row>
        <row r="3203">
          <cell r="A3203"/>
          <cell r="B3203">
            <v>21</v>
          </cell>
          <cell r="C3203">
            <v>237</v>
          </cell>
          <cell r="D3203">
            <v>122</v>
          </cell>
          <cell r="E3203">
            <v>115</v>
          </cell>
        </row>
        <row r="3204">
          <cell r="A3204"/>
          <cell r="B3204">
            <v>22</v>
          </cell>
          <cell r="C3204">
            <v>236</v>
          </cell>
          <cell r="D3204">
            <v>119</v>
          </cell>
          <cell r="E3204">
            <v>117</v>
          </cell>
        </row>
        <row r="3205">
          <cell r="A3205"/>
          <cell r="B3205">
            <v>23</v>
          </cell>
          <cell r="C3205">
            <v>237</v>
          </cell>
          <cell r="D3205">
            <v>121</v>
          </cell>
          <cell r="E3205">
            <v>116</v>
          </cell>
        </row>
        <row r="3206">
          <cell r="A3206"/>
          <cell r="B3206">
            <v>24</v>
          </cell>
          <cell r="C3206">
            <v>235</v>
          </cell>
          <cell r="D3206">
            <v>120</v>
          </cell>
          <cell r="E3206">
            <v>115</v>
          </cell>
        </row>
        <row r="3207">
          <cell r="A3207"/>
          <cell r="B3207">
            <v>25</v>
          </cell>
          <cell r="C3207">
            <v>233</v>
          </cell>
          <cell r="D3207">
            <v>120</v>
          </cell>
          <cell r="E3207">
            <v>113</v>
          </cell>
        </row>
        <row r="3208">
          <cell r="A3208"/>
          <cell r="B3208">
            <v>26</v>
          </cell>
          <cell r="C3208">
            <v>230</v>
          </cell>
          <cell r="D3208">
            <v>118</v>
          </cell>
          <cell r="E3208">
            <v>112</v>
          </cell>
        </row>
        <row r="3209">
          <cell r="A3209"/>
          <cell r="B3209">
            <v>27</v>
          </cell>
          <cell r="C3209">
            <v>225</v>
          </cell>
          <cell r="D3209">
            <v>114</v>
          </cell>
          <cell r="E3209">
            <v>111</v>
          </cell>
        </row>
        <row r="3210">
          <cell r="A3210"/>
          <cell r="B3210">
            <v>28</v>
          </cell>
          <cell r="C3210">
            <v>224</v>
          </cell>
          <cell r="D3210">
            <v>113</v>
          </cell>
          <cell r="E3210">
            <v>111</v>
          </cell>
        </row>
        <row r="3211">
          <cell r="A3211" t="str">
            <v>05789</v>
          </cell>
          <cell r="B3211" t="str">
            <v>Tamesis</v>
          </cell>
          <cell r="C3211"/>
          <cell r="D3211"/>
          <cell r="E3211"/>
        </row>
        <row r="3212">
          <cell r="A3212" t="str">
            <v>Tamesis</v>
          </cell>
          <cell r="B3212">
            <v>0</v>
          </cell>
          <cell r="C3212">
            <v>180</v>
          </cell>
          <cell r="D3212">
            <v>94</v>
          </cell>
          <cell r="E3212">
            <v>86</v>
          </cell>
          <cell r="F3212">
            <v>1098</v>
          </cell>
          <cell r="G3212">
            <v>571</v>
          </cell>
          <cell r="H3212">
            <v>527</v>
          </cell>
          <cell r="I3212">
            <v>1327</v>
          </cell>
          <cell r="J3212">
            <v>681</v>
          </cell>
          <cell r="K3212">
            <v>646</v>
          </cell>
          <cell r="L3212">
            <v>1486</v>
          </cell>
          <cell r="M3212">
            <v>756</v>
          </cell>
          <cell r="N3212">
            <v>730</v>
          </cell>
          <cell r="O3212">
            <v>2336</v>
          </cell>
          <cell r="P3212">
            <v>1200</v>
          </cell>
          <cell r="Q3212">
            <v>1136</v>
          </cell>
        </row>
        <row r="3213">
          <cell r="A3213"/>
          <cell r="B3213">
            <v>1</v>
          </cell>
          <cell r="C3213">
            <v>176</v>
          </cell>
          <cell r="D3213">
            <v>92</v>
          </cell>
          <cell r="E3213">
            <v>84</v>
          </cell>
          <cell r="F3213"/>
          <cell r="G3213"/>
          <cell r="H3213"/>
          <cell r="I3213"/>
          <cell r="J3213"/>
          <cell r="K3213"/>
          <cell r="L3213"/>
          <cell r="M3213"/>
          <cell r="N3213"/>
          <cell r="O3213"/>
          <cell r="P3213"/>
          <cell r="Q3213"/>
        </row>
        <row r="3214">
          <cell r="A3214"/>
          <cell r="B3214">
            <v>2</v>
          </cell>
          <cell r="C3214">
            <v>180</v>
          </cell>
          <cell r="D3214">
            <v>93</v>
          </cell>
          <cell r="E3214">
            <v>87</v>
          </cell>
          <cell r="F3214"/>
          <cell r="G3214"/>
          <cell r="H3214"/>
          <cell r="I3214"/>
          <cell r="J3214"/>
          <cell r="K3214"/>
          <cell r="L3214"/>
          <cell r="M3214"/>
          <cell r="N3214"/>
          <cell r="O3214"/>
          <cell r="P3214"/>
          <cell r="Q3214"/>
        </row>
        <row r="3215">
          <cell r="A3215"/>
          <cell r="B3215">
            <v>3</v>
          </cell>
          <cell r="C3215">
            <v>181</v>
          </cell>
          <cell r="D3215">
            <v>94</v>
          </cell>
          <cell r="E3215">
            <v>87</v>
          </cell>
          <cell r="F3215"/>
          <cell r="G3215"/>
          <cell r="H3215"/>
          <cell r="I3215"/>
          <cell r="J3215"/>
          <cell r="K3215"/>
          <cell r="L3215"/>
          <cell r="M3215"/>
          <cell r="N3215"/>
          <cell r="O3215"/>
          <cell r="P3215"/>
          <cell r="Q3215"/>
        </row>
        <row r="3216">
          <cell r="A3216"/>
          <cell r="B3216">
            <v>4</v>
          </cell>
          <cell r="C3216">
            <v>188</v>
          </cell>
          <cell r="D3216">
            <v>99</v>
          </cell>
          <cell r="E3216">
            <v>89</v>
          </cell>
          <cell r="F3216"/>
          <cell r="G3216"/>
          <cell r="H3216"/>
          <cell r="I3216"/>
          <cell r="J3216"/>
          <cell r="K3216"/>
          <cell r="L3216"/>
          <cell r="M3216"/>
          <cell r="N3216"/>
          <cell r="O3216"/>
          <cell r="P3216"/>
          <cell r="Q3216"/>
        </row>
        <row r="3217">
          <cell r="A3217"/>
          <cell r="B3217">
            <v>5</v>
          </cell>
          <cell r="C3217">
            <v>193</v>
          </cell>
          <cell r="D3217">
            <v>99</v>
          </cell>
          <cell r="E3217">
            <v>94</v>
          </cell>
          <cell r="F3217"/>
          <cell r="G3217"/>
          <cell r="H3217"/>
          <cell r="I3217"/>
          <cell r="J3217"/>
          <cell r="K3217"/>
          <cell r="L3217"/>
          <cell r="M3217"/>
          <cell r="N3217"/>
          <cell r="O3217"/>
          <cell r="P3217"/>
          <cell r="Q3217"/>
        </row>
        <row r="3218">
          <cell r="A3218" t="str">
            <v>Tamesis</v>
          </cell>
          <cell r="B3218">
            <v>6</v>
          </cell>
          <cell r="C3218">
            <v>203</v>
          </cell>
          <cell r="D3218">
            <v>105</v>
          </cell>
          <cell r="E3218">
            <v>98</v>
          </cell>
          <cell r="O3218"/>
          <cell r="P3218"/>
          <cell r="Q3218"/>
        </row>
        <row r="3219">
          <cell r="A3219"/>
          <cell r="B3219">
            <v>7</v>
          </cell>
          <cell r="C3219">
            <v>210</v>
          </cell>
          <cell r="D3219">
            <v>108</v>
          </cell>
          <cell r="E3219">
            <v>102</v>
          </cell>
          <cell r="O3219"/>
          <cell r="P3219"/>
          <cell r="Q3219"/>
        </row>
        <row r="3220">
          <cell r="A3220"/>
          <cell r="B3220">
            <v>8</v>
          </cell>
          <cell r="C3220">
            <v>218</v>
          </cell>
          <cell r="D3220">
            <v>112</v>
          </cell>
          <cell r="E3220">
            <v>106</v>
          </cell>
          <cell r="O3220"/>
          <cell r="P3220"/>
          <cell r="Q3220"/>
        </row>
        <row r="3221">
          <cell r="A3221"/>
          <cell r="B3221">
            <v>9</v>
          </cell>
          <cell r="C3221">
            <v>225</v>
          </cell>
          <cell r="D3221">
            <v>115</v>
          </cell>
          <cell r="E3221">
            <v>110</v>
          </cell>
          <cell r="O3221"/>
          <cell r="P3221"/>
          <cell r="Q3221"/>
        </row>
        <row r="3222">
          <cell r="A3222"/>
          <cell r="B3222">
            <v>10</v>
          </cell>
          <cell r="C3222">
            <v>232</v>
          </cell>
          <cell r="D3222">
            <v>119</v>
          </cell>
          <cell r="E3222">
            <v>113</v>
          </cell>
          <cell r="O3222"/>
          <cell r="P3222"/>
          <cell r="Q3222"/>
        </row>
        <row r="3223">
          <cell r="A3223"/>
          <cell r="B3223">
            <v>11</v>
          </cell>
          <cell r="C3223">
            <v>239</v>
          </cell>
          <cell r="D3223">
            <v>122</v>
          </cell>
          <cell r="E3223">
            <v>117</v>
          </cell>
        </row>
        <row r="3224">
          <cell r="A3224" t="str">
            <v>Tamesis</v>
          </cell>
          <cell r="B3224">
            <v>12</v>
          </cell>
          <cell r="C3224">
            <v>241</v>
          </cell>
          <cell r="D3224">
            <v>123</v>
          </cell>
          <cell r="E3224">
            <v>118</v>
          </cell>
        </row>
        <row r="3225">
          <cell r="A3225"/>
          <cell r="B3225">
            <v>13</v>
          </cell>
          <cell r="C3225">
            <v>248</v>
          </cell>
          <cell r="D3225">
            <v>126</v>
          </cell>
          <cell r="E3225">
            <v>122</v>
          </cell>
        </row>
        <row r="3226">
          <cell r="A3226"/>
          <cell r="B3226">
            <v>14</v>
          </cell>
          <cell r="C3226">
            <v>249</v>
          </cell>
          <cell r="D3226">
            <v>127</v>
          </cell>
          <cell r="E3226">
            <v>122</v>
          </cell>
        </row>
        <row r="3227">
          <cell r="A3227"/>
          <cell r="B3227">
            <v>15</v>
          </cell>
          <cell r="C3227">
            <v>251</v>
          </cell>
          <cell r="D3227">
            <v>127</v>
          </cell>
          <cell r="E3227">
            <v>124</v>
          </cell>
        </row>
        <row r="3228">
          <cell r="A3228"/>
          <cell r="B3228">
            <v>16</v>
          </cell>
          <cell r="C3228">
            <v>249</v>
          </cell>
          <cell r="D3228">
            <v>127</v>
          </cell>
          <cell r="E3228">
            <v>122</v>
          </cell>
        </row>
        <row r="3229">
          <cell r="A3229"/>
          <cell r="B3229">
            <v>17</v>
          </cell>
          <cell r="C3229">
            <v>248</v>
          </cell>
          <cell r="D3229">
            <v>126</v>
          </cell>
          <cell r="E3229">
            <v>122</v>
          </cell>
        </row>
        <row r="3230">
          <cell r="A3230" t="str">
            <v>Tamesis</v>
          </cell>
          <cell r="B3230">
            <v>18</v>
          </cell>
          <cell r="C3230">
            <v>241</v>
          </cell>
          <cell r="D3230">
            <v>123</v>
          </cell>
          <cell r="E3230">
            <v>118</v>
          </cell>
        </row>
        <row r="3231">
          <cell r="A3231"/>
          <cell r="B3231">
            <v>19</v>
          </cell>
          <cell r="C3231">
            <v>237</v>
          </cell>
          <cell r="D3231">
            <v>120</v>
          </cell>
          <cell r="E3231">
            <v>117</v>
          </cell>
        </row>
        <row r="3232">
          <cell r="A3232"/>
          <cell r="B3232">
            <v>20</v>
          </cell>
          <cell r="C3232">
            <v>230</v>
          </cell>
          <cell r="D3232">
            <v>118</v>
          </cell>
          <cell r="E3232">
            <v>112</v>
          </cell>
        </row>
        <row r="3233">
          <cell r="A3233"/>
          <cell r="B3233">
            <v>21</v>
          </cell>
          <cell r="C3233">
            <v>225</v>
          </cell>
          <cell r="D3233">
            <v>115</v>
          </cell>
          <cell r="E3233">
            <v>110</v>
          </cell>
        </row>
        <row r="3234">
          <cell r="A3234"/>
          <cell r="B3234">
            <v>22</v>
          </cell>
          <cell r="C3234">
            <v>218</v>
          </cell>
          <cell r="D3234">
            <v>111</v>
          </cell>
          <cell r="E3234">
            <v>107</v>
          </cell>
        </row>
        <row r="3235">
          <cell r="A3235"/>
          <cell r="B3235">
            <v>23</v>
          </cell>
          <cell r="C3235">
            <v>211</v>
          </cell>
          <cell r="D3235">
            <v>108</v>
          </cell>
          <cell r="E3235">
            <v>103</v>
          </cell>
        </row>
        <row r="3236">
          <cell r="A3236"/>
          <cell r="B3236">
            <v>24</v>
          </cell>
          <cell r="C3236">
            <v>202</v>
          </cell>
          <cell r="D3236">
            <v>104</v>
          </cell>
          <cell r="E3236">
            <v>98</v>
          </cell>
        </row>
        <row r="3237">
          <cell r="A3237"/>
          <cell r="B3237">
            <v>25</v>
          </cell>
          <cell r="C3237">
            <v>199</v>
          </cell>
          <cell r="D3237">
            <v>103</v>
          </cell>
          <cell r="E3237">
            <v>96</v>
          </cell>
        </row>
        <row r="3238">
          <cell r="A3238"/>
          <cell r="B3238">
            <v>26</v>
          </cell>
          <cell r="C3238">
            <v>195</v>
          </cell>
          <cell r="D3238">
            <v>101</v>
          </cell>
          <cell r="E3238">
            <v>94</v>
          </cell>
        </row>
        <row r="3239">
          <cell r="A3239"/>
          <cell r="B3239">
            <v>27</v>
          </cell>
          <cell r="C3239">
            <v>191</v>
          </cell>
          <cell r="D3239">
            <v>99</v>
          </cell>
          <cell r="E3239">
            <v>92</v>
          </cell>
        </row>
        <row r="3240">
          <cell r="A3240"/>
          <cell r="B3240">
            <v>28</v>
          </cell>
          <cell r="C3240">
            <v>187</v>
          </cell>
          <cell r="D3240">
            <v>98</v>
          </cell>
          <cell r="E3240">
            <v>89</v>
          </cell>
        </row>
        <row r="3241">
          <cell r="A3241" t="str">
            <v>05790</v>
          </cell>
          <cell r="B3241" t="str">
            <v>Taraza</v>
          </cell>
          <cell r="C3241"/>
          <cell r="D3241"/>
          <cell r="E3241"/>
        </row>
        <row r="3242">
          <cell r="A3242" t="str">
            <v>Taraza</v>
          </cell>
          <cell r="B3242">
            <v>0</v>
          </cell>
          <cell r="C3242">
            <v>608</v>
          </cell>
          <cell r="D3242">
            <v>310</v>
          </cell>
          <cell r="E3242">
            <v>298</v>
          </cell>
          <cell r="F3242">
            <v>3648</v>
          </cell>
          <cell r="G3242">
            <v>1859</v>
          </cell>
          <cell r="H3242">
            <v>1789</v>
          </cell>
          <cell r="I3242">
            <v>3769</v>
          </cell>
          <cell r="J3242">
            <v>1926</v>
          </cell>
          <cell r="K3242">
            <v>1843</v>
          </cell>
          <cell r="L3242">
            <v>3607</v>
          </cell>
          <cell r="M3242">
            <v>1837</v>
          </cell>
          <cell r="N3242">
            <v>1770</v>
          </cell>
          <cell r="O3242">
            <v>4762</v>
          </cell>
          <cell r="P3242">
            <v>2341</v>
          </cell>
          <cell r="Q3242">
            <v>2421</v>
          </cell>
        </row>
        <row r="3243">
          <cell r="A3243"/>
          <cell r="B3243">
            <v>1</v>
          </cell>
          <cell r="C3243">
            <v>605</v>
          </cell>
          <cell r="D3243">
            <v>307</v>
          </cell>
          <cell r="E3243">
            <v>298</v>
          </cell>
          <cell r="F3243"/>
          <cell r="G3243"/>
          <cell r="H3243"/>
          <cell r="I3243"/>
          <cell r="J3243"/>
          <cell r="K3243"/>
          <cell r="L3243"/>
          <cell r="M3243"/>
          <cell r="N3243"/>
          <cell r="O3243"/>
          <cell r="P3243"/>
          <cell r="Q3243"/>
        </row>
        <row r="3244">
          <cell r="A3244"/>
          <cell r="B3244">
            <v>2</v>
          </cell>
          <cell r="C3244">
            <v>604</v>
          </cell>
          <cell r="D3244">
            <v>308</v>
          </cell>
          <cell r="E3244">
            <v>296</v>
          </cell>
          <cell r="F3244"/>
          <cell r="G3244"/>
          <cell r="H3244"/>
          <cell r="I3244"/>
          <cell r="J3244"/>
          <cell r="K3244"/>
          <cell r="L3244"/>
          <cell r="M3244"/>
          <cell r="N3244"/>
          <cell r="O3244"/>
          <cell r="P3244"/>
          <cell r="Q3244"/>
        </row>
        <row r="3245">
          <cell r="A3245"/>
          <cell r="B3245">
            <v>3</v>
          </cell>
          <cell r="C3245">
            <v>607</v>
          </cell>
          <cell r="D3245">
            <v>309</v>
          </cell>
          <cell r="E3245">
            <v>298</v>
          </cell>
          <cell r="F3245"/>
          <cell r="G3245"/>
          <cell r="H3245"/>
          <cell r="I3245"/>
          <cell r="J3245"/>
          <cell r="K3245"/>
          <cell r="L3245"/>
          <cell r="M3245"/>
          <cell r="N3245"/>
          <cell r="O3245"/>
          <cell r="P3245"/>
          <cell r="Q3245"/>
        </row>
        <row r="3246">
          <cell r="A3246"/>
          <cell r="B3246">
            <v>4</v>
          </cell>
          <cell r="C3246">
            <v>609</v>
          </cell>
          <cell r="D3246">
            <v>311</v>
          </cell>
          <cell r="E3246">
            <v>298</v>
          </cell>
          <cell r="F3246"/>
          <cell r="G3246"/>
          <cell r="H3246"/>
          <cell r="I3246"/>
          <cell r="J3246"/>
          <cell r="K3246"/>
          <cell r="L3246"/>
          <cell r="M3246"/>
          <cell r="N3246"/>
          <cell r="O3246"/>
          <cell r="P3246"/>
          <cell r="Q3246"/>
        </row>
        <row r="3247">
          <cell r="A3247"/>
          <cell r="B3247">
            <v>5</v>
          </cell>
          <cell r="C3247">
            <v>615</v>
          </cell>
          <cell r="D3247">
            <v>314</v>
          </cell>
          <cell r="E3247">
            <v>301</v>
          </cell>
          <cell r="F3247"/>
          <cell r="G3247"/>
          <cell r="H3247"/>
          <cell r="I3247"/>
          <cell r="J3247"/>
          <cell r="K3247"/>
          <cell r="L3247"/>
          <cell r="M3247"/>
          <cell r="N3247"/>
          <cell r="O3247"/>
          <cell r="P3247"/>
          <cell r="Q3247"/>
        </row>
        <row r="3248">
          <cell r="A3248" t="str">
            <v>Taraza</v>
          </cell>
          <cell r="B3248">
            <v>6</v>
          </cell>
          <cell r="C3248">
            <v>621</v>
          </cell>
          <cell r="D3248">
            <v>317</v>
          </cell>
          <cell r="E3248">
            <v>304</v>
          </cell>
          <cell r="O3248"/>
          <cell r="P3248"/>
          <cell r="Q3248"/>
        </row>
        <row r="3249">
          <cell r="A3249"/>
          <cell r="B3249">
            <v>7</v>
          </cell>
          <cell r="C3249">
            <v>624</v>
          </cell>
          <cell r="D3249">
            <v>319</v>
          </cell>
          <cell r="E3249">
            <v>305</v>
          </cell>
          <cell r="O3249"/>
          <cell r="P3249"/>
          <cell r="Q3249"/>
        </row>
        <row r="3250">
          <cell r="A3250"/>
          <cell r="B3250">
            <v>8</v>
          </cell>
          <cell r="C3250">
            <v>628</v>
          </cell>
          <cell r="D3250">
            <v>321</v>
          </cell>
          <cell r="E3250">
            <v>307</v>
          </cell>
          <cell r="O3250"/>
          <cell r="P3250"/>
          <cell r="Q3250"/>
        </row>
        <row r="3251">
          <cell r="A3251"/>
          <cell r="B3251">
            <v>9</v>
          </cell>
          <cell r="C3251">
            <v>631</v>
          </cell>
          <cell r="D3251">
            <v>323</v>
          </cell>
          <cell r="E3251">
            <v>308</v>
          </cell>
          <cell r="O3251"/>
          <cell r="P3251"/>
          <cell r="Q3251"/>
        </row>
        <row r="3252">
          <cell r="A3252"/>
          <cell r="B3252">
            <v>10</v>
          </cell>
          <cell r="C3252">
            <v>633</v>
          </cell>
          <cell r="D3252">
            <v>323</v>
          </cell>
          <cell r="E3252">
            <v>310</v>
          </cell>
          <cell r="O3252"/>
          <cell r="P3252"/>
          <cell r="Q3252"/>
        </row>
        <row r="3253">
          <cell r="A3253"/>
          <cell r="B3253">
            <v>11</v>
          </cell>
          <cell r="C3253">
            <v>632</v>
          </cell>
          <cell r="D3253">
            <v>323</v>
          </cell>
          <cell r="E3253">
            <v>309</v>
          </cell>
        </row>
        <row r="3254">
          <cell r="A3254" t="str">
            <v>Taraza</v>
          </cell>
          <cell r="B3254">
            <v>12</v>
          </cell>
          <cell r="C3254">
            <v>628</v>
          </cell>
          <cell r="D3254">
            <v>320</v>
          </cell>
          <cell r="E3254">
            <v>308</v>
          </cell>
        </row>
        <row r="3255">
          <cell r="A3255"/>
          <cell r="B3255">
            <v>13</v>
          </cell>
          <cell r="C3255">
            <v>622</v>
          </cell>
          <cell r="D3255">
            <v>318</v>
          </cell>
          <cell r="E3255">
            <v>304</v>
          </cell>
        </row>
        <row r="3256">
          <cell r="A3256"/>
          <cell r="B3256">
            <v>14</v>
          </cell>
          <cell r="C3256">
            <v>614</v>
          </cell>
          <cell r="D3256">
            <v>313</v>
          </cell>
          <cell r="E3256">
            <v>301</v>
          </cell>
        </row>
        <row r="3257">
          <cell r="A3257"/>
          <cell r="B3257">
            <v>15</v>
          </cell>
          <cell r="C3257">
            <v>599</v>
          </cell>
          <cell r="D3257">
            <v>305</v>
          </cell>
          <cell r="E3257">
            <v>294</v>
          </cell>
        </row>
        <row r="3258">
          <cell r="A3258"/>
          <cell r="B3258">
            <v>16</v>
          </cell>
          <cell r="C3258">
            <v>583</v>
          </cell>
          <cell r="D3258">
            <v>297</v>
          </cell>
          <cell r="E3258">
            <v>286</v>
          </cell>
        </row>
        <row r="3259">
          <cell r="A3259"/>
          <cell r="B3259">
            <v>17</v>
          </cell>
          <cell r="C3259">
            <v>561</v>
          </cell>
          <cell r="D3259">
            <v>284</v>
          </cell>
          <cell r="E3259">
            <v>277</v>
          </cell>
        </row>
        <row r="3260">
          <cell r="A3260" t="str">
            <v>Taraza</v>
          </cell>
          <cell r="B3260">
            <v>18</v>
          </cell>
          <cell r="C3260">
            <v>529</v>
          </cell>
          <cell r="D3260">
            <v>267</v>
          </cell>
          <cell r="E3260">
            <v>262</v>
          </cell>
        </row>
        <row r="3261">
          <cell r="A3261"/>
          <cell r="B3261">
            <v>19</v>
          </cell>
          <cell r="C3261">
            <v>497</v>
          </cell>
          <cell r="D3261">
            <v>248</v>
          </cell>
          <cell r="E3261">
            <v>249</v>
          </cell>
        </row>
        <row r="3262">
          <cell r="A3262"/>
          <cell r="B3262">
            <v>20</v>
          </cell>
          <cell r="C3262">
            <v>467</v>
          </cell>
          <cell r="D3262">
            <v>235</v>
          </cell>
          <cell r="E3262">
            <v>232</v>
          </cell>
        </row>
        <row r="3263">
          <cell r="A3263"/>
          <cell r="B3263">
            <v>21</v>
          </cell>
          <cell r="C3263">
            <v>445</v>
          </cell>
          <cell r="D3263">
            <v>222</v>
          </cell>
          <cell r="E3263">
            <v>223</v>
          </cell>
        </row>
        <row r="3264">
          <cell r="A3264"/>
          <cell r="B3264">
            <v>22</v>
          </cell>
          <cell r="C3264">
            <v>425</v>
          </cell>
          <cell r="D3264">
            <v>211</v>
          </cell>
          <cell r="E3264">
            <v>214</v>
          </cell>
        </row>
        <row r="3265">
          <cell r="A3265"/>
          <cell r="B3265">
            <v>23</v>
          </cell>
          <cell r="C3265">
            <v>410</v>
          </cell>
          <cell r="D3265">
            <v>202</v>
          </cell>
          <cell r="E3265">
            <v>208</v>
          </cell>
        </row>
        <row r="3266">
          <cell r="A3266"/>
          <cell r="B3266">
            <v>24</v>
          </cell>
          <cell r="C3266">
            <v>402</v>
          </cell>
          <cell r="D3266">
            <v>196</v>
          </cell>
          <cell r="E3266">
            <v>206</v>
          </cell>
        </row>
        <row r="3267">
          <cell r="A3267"/>
          <cell r="B3267">
            <v>25</v>
          </cell>
          <cell r="C3267">
            <v>397</v>
          </cell>
          <cell r="D3267">
            <v>192</v>
          </cell>
          <cell r="E3267">
            <v>205</v>
          </cell>
        </row>
        <row r="3268">
          <cell r="A3268"/>
          <cell r="B3268">
            <v>26</v>
          </cell>
          <cell r="C3268">
            <v>396</v>
          </cell>
          <cell r="D3268">
            <v>190</v>
          </cell>
          <cell r="E3268">
            <v>206</v>
          </cell>
        </row>
        <row r="3269">
          <cell r="A3269"/>
          <cell r="B3269">
            <v>27</v>
          </cell>
          <cell r="C3269">
            <v>397</v>
          </cell>
          <cell r="D3269">
            <v>190</v>
          </cell>
          <cell r="E3269">
            <v>207</v>
          </cell>
        </row>
        <row r="3270">
          <cell r="A3270"/>
          <cell r="B3270">
            <v>28</v>
          </cell>
          <cell r="C3270">
            <v>397</v>
          </cell>
          <cell r="D3270">
            <v>188</v>
          </cell>
          <cell r="E3270">
            <v>209</v>
          </cell>
        </row>
        <row r="3271">
          <cell r="A3271" t="str">
            <v>05792</v>
          </cell>
          <cell r="B3271" t="str">
            <v>Tarso</v>
          </cell>
          <cell r="C3271"/>
          <cell r="D3271"/>
          <cell r="E3271"/>
        </row>
        <row r="3272">
          <cell r="A3272" t="str">
            <v>Tarso</v>
          </cell>
          <cell r="B3272">
            <v>0</v>
          </cell>
          <cell r="C3272">
            <v>83</v>
          </cell>
          <cell r="D3272">
            <v>40</v>
          </cell>
          <cell r="E3272">
            <v>43</v>
          </cell>
          <cell r="F3272">
            <v>498</v>
          </cell>
          <cell r="G3272">
            <v>239</v>
          </cell>
          <cell r="H3272">
            <v>259</v>
          </cell>
          <cell r="I3272">
            <v>555</v>
          </cell>
          <cell r="J3272">
            <v>283</v>
          </cell>
          <cell r="K3272">
            <v>272</v>
          </cell>
          <cell r="L3272">
            <v>628</v>
          </cell>
          <cell r="M3272">
            <v>331</v>
          </cell>
          <cell r="N3272">
            <v>297</v>
          </cell>
          <cell r="O3272">
            <v>1113</v>
          </cell>
          <cell r="P3272">
            <v>542</v>
          </cell>
          <cell r="Q3272">
            <v>571</v>
          </cell>
        </row>
        <row r="3273">
          <cell r="A3273"/>
          <cell r="B3273">
            <v>1</v>
          </cell>
          <cell r="C3273">
            <v>81</v>
          </cell>
          <cell r="D3273">
            <v>38</v>
          </cell>
          <cell r="E3273">
            <v>43</v>
          </cell>
          <cell r="F3273"/>
          <cell r="G3273"/>
          <cell r="H3273"/>
          <cell r="I3273"/>
          <cell r="J3273"/>
          <cell r="K3273"/>
          <cell r="L3273"/>
          <cell r="M3273"/>
          <cell r="N3273"/>
          <cell r="O3273"/>
          <cell r="P3273"/>
          <cell r="Q3273"/>
        </row>
        <row r="3274">
          <cell r="A3274"/>
          <cell r="B3274">
            <v>2</v>
          </cell>
          <cell r="C3274">
            <v>82</v>
          </cell>
          <cell r="D3274">
            <v>39</v>
          </cell>
          <cell r="E3274">
            <v>43</v>
          </cell>
          <cell r="F3274"/>
          <cell r="G3274"/>
          <cell r="H3274"/>
          <cell r="I3274"/>
          <cell r="J3274"/>
          <cell r="K3274"/>
          <cell r="L3274"/>
          <cell r="M3274"/>
          <cell r="N3274"/>
          <cell r="O3274"/>
          <cell r="P3274"/>
          <cell r="Q3274"/>
        </row>
        <row r="3275">
          <cell r="A3275"/>
          <cell r="B3275">
            <v>3</v>
          </cell>
          <cell r="C3275">
            <v>83</v>
          </cell>
          <cell r="D3275">
            <v>40</v>
          </cell>
          <cell r="E3275">
            <v>43</v>
          </cell>
          <cell r="F3275"/>
          <cell r="G3275"/>
          <cell r="H3275"/>
          <cell r="I3275"/>
          <cell r="J3275"/>
          <cell r="K3275"/>
          <cell r="L3275"/>
          <cell r="M3275"/>
          <cell r="N3275"/>
          <cell r="O3275"/>
          <cell r="P3275"/>
          <cell r="Q3275"/>
        </row>
        <row r="3276">
          <cell r="A3276"/>
          <cell r="B3276">
            <v>4</v>
          </cell>
          <cell r="C3276">
            <v>83</v>
          </cell>
          <cell r="D3276">
            <v>40</v>
          </cell>
          <cell r="E3276">
            <v>43</v>
          </cell>
          <cell r="F3276"/>
          <cell r="G3276"/>
          <cell r="H3276"/>
          <cell r="I3276"/>
          <cell r="J3276"/>
          <cell r="K3276"/>
          <cell r="L3276"/>
          <cell r="M3276"/>
          <cell r="N3276"/>
          <cell r="O3276"/>
          <cell r="P3276"/>
          <cell r="Q3276"/>
        </row>
        <row r="3277">
          <cell r="A3277"/>
          <cell r="B3277">
            <v>5</v>
          </cell>
          <cell r="C3277">
            <v>86</v>
          </cell>
          <cell r="D3277">
            <v>42</v>
          </cell>
          <cell r="E3277">
            <v>44</v>
          </cell>
          <cell r="F3277"/>
          <cell r="G3277"/>
          <cell r="H3277"/>
          <cell r="I3277"/>
          <cell r="J3277"/>
          <cell r="K3277"/>
          <cell r="L3277"/>
          <cell r="M3277"/>
          <cell r="N3277"/>
          <cell r="O3277"/>
          <cell r="P3277"/>
          <cell r="Q3277"/>
        </row>
        <row r="3278">
          <cell r="A3278" t="str">
            <v>Tarso</v>
          </cell>
          <cell r="B3278">
            <v>6</v>
          </cell>
          <cell r="C3278">
            <v>88</v>
          </cell>
          <cell r="D3278">
            <v>44</v>
          </cell>
          <cell r="E3278">
            <v>44</v>
          </cell>
          <cell r="O3278"/>
          <cell r="P3278"/>
          <cell r="Q3278"/>
        </row>
        <row r="3279">
          <cell r="A3279"/>
          <cell r="B3279">
            <v>7</v>
          </cell>
          <cell r="C3279">
            <v>88</v>
          </cell>
          <cell r="D3279">
            <v>44</v>
          </cell>
          <cell r="E3279">
            <v>44</v>
          </cell>
          <cell r="O3279"/>
          <cell r="P3279"/>
          <cell r="Q3279"/>
        </row>
        <row r="3280">
          <cell r="A3280"/>
          <cell r="B3280">
            <v>8</v>
          </cell>
          <cell r="C3280">
            <v>92</v>
          </cell>
          <cell r="D3280">
            <v>46</v>
          </cell>
          <cell r="E3280">
            <v>46</v>
          </cell>
          <cell r="O3280"/>
          <cell r="P3280"/>
          <cell r="Q3280"/>
        </row>
        <row r="3281">
          <cell r="A3281"/>
          <cell r="B3281">
            <v>9</v>
          </cell>
          <cell r="C3281">
            <v>95</v>
          </cell>
          <cell r="D3281">
            <v>49</v>
          </cell>
          <cell r="E3281">
            <v>46</v>
          </cell>
          <cell r="O3281"/>
          <cell r="P3281"/>
          <cell r="Q3281"/>
        </row>
        <row r="3282">
          <cell r="A3282"/>
          <cell r="B3282">
            <v>10</v>
          </cell>
          <cell r="C3282">
            <v>95</v>
          </cell>
          <cell r="D3282">
            <v>49</v>
          </cell>
          <cell r="E3282">
            <v>46</v>
          </cell>
          <cell r="O3282"/>
          <cell r="P3282"/>
          <cell r="Q3282"/>
        </row>
        <row r="3283">
          <cell r="A3283"/>
          <cell r="B3283">
            <v>11</v>
          </cell>
          <cell r="C3283">
            <v>97</v>
          </cell>
          <cell r="D3283">
            <v>51</v>
          </cell>
          <cell r="E3283">
            <v>46</v>
          </cell>
        </row>
        <row r="3284">
          <cell r="A3284" t="str">
            <v>Tarso</v>
          </cell>
          <cell r="B3284">
            <v>12</v>
          </cell>
          <cell r="C3284">
            <v>100</v>
          </cell>
          <cell r="D3284">
            <v>52</v>
          </cell>
          <cell r="E3284">
            <v>48</v>
          </cell>
        </row>
        <row r="3285">
          <cell r="A3285"/>
          <cell r="B3285">
            <v>13</v>
          </cell>
          <cell r="C3285">
            <v>103</v>
          </cell>
          <cell r="D3285">
            <v>55</v>
          </cell>
          <cell r="E3285">
            <v>48</v>
          </cell>
        </row>
        <row r="3286">
          <cell r="A3286"/>
          <cell r="B3286">
            <v>14</v>
          </cell>
          <cell r="C3286">
            <v>102</v>
          </cell>
          <cell r="D3286">
            <v>54</v>
          </cell>
          <cell r="E3286">
            <v>48</v>
          </cell>
        </row>
        <row r="3287">
          <cell r="A3287"/>
          <cell r="B3287">
            <v>15</v>
          </cell>
          <cell r="C3287">
            <v>107</v>
          </cell>
          <cell r="D3287">
            <v>56</v>
          </cell>
          <cell r="E3287">
            <v>51</v>
          </cell>
        </row>
        <row r="3288">
          <cell r="A3288"/>
          <cell r="B3288">
            <v>16</v>
          </cell>
          <cell r="C3288">
            <v>108</v>
          </cell>
          <cell r="D3288">
            <v>57</v>
          </cell>
          <cell r="E3288">
            <v>51</v>
          </cell>
        </row>
        <row r="3289">
          <cell r="A3289"/>
          <cell r="B3289">
            <v>17</v>
          </cell>
          <cell r="C3289">
            <v>108</v>
          </cell>
          <cell r="D3289">
            <v>57</v>
          </cell>
          <cell r="E3289">
            <v>51</v>
          </cell>
        </row>
        <row r="3290">
          <cell r="A3290" t="str">
            <v>Tarso</v>
          </cell>
          <cell r="B3290">
            <v>18</v>
          </cell>
          <cell r="C3290">
            <v>111</v>
          </cell>
          <cell r="D3290">
            <v>57</v>
          </cell>
          <cell r="E3290">
            <v>54</v>
          </cell>
        </row>
        <row r="3291">
          <cell r="A3291"/>
          <cell r="B3291">
            <v>19</v>
          </cell>
          <cell r="C3291">
            <v>111</v>
          </cell>
          <cell r="D3291">
            <v>57</v>
          </cell>
          <cell r="E3291">
            <v>54</v>
          </cell>
        </row>
        <row r="3292">
          <cell r="A3292"/>
          <cell r="B3292">
            <v>20</v>
          </cell>
          <cell r="C3292">
            <v>107</v>
          </cell>
          <cell r="D3292">
            <v>53</v>
          </cell>
          <cell r="E3292">
            <v>54</v>
          </cell>
        </row>
        <row r="3293">
          <cell r="A3293"/>
          <cell r="B3293">
            <v>21</v>
          </cell>
          <cell r="C3293">
            <v>107</v>
          </cell>
          <cell r="D3293">
            <v>53</v>
          </cell>
          <cell r="E3293">
            <v>54</v>
          </cell>
        </row>
        <row r="3294">
          <cell r="A3294"/>
          <cell r="B3294">
            <v>22</v>
          </cell>
          <cell r="C3294">
            <v>105</v>
          </cell>
          <cell r="D3294">
            <v>50</v>
          </cell>
          <cell r="E3294">
            <v>55</v>
          </cell>
        </row>
        <row r="3295">
          <cell r="A3295"/>
          <cell r="B3295">
            <v>23</v>
          </cell>
          <cell r="C3295">
            <v>103</v>
          </cell>
          <cell r="D3295">
            <v>49</v>
          </cell>
          <cell r="E3295">
            <v>54</v>
          </cell>
        </row>
        <row r="3296">
          <cell r="A3296"/>
          <cell r="B3296">
            <v>24</v>
          </cell>
          <cell r="C3296">
            <v>98</v>
          </cell>
          <cell r="D3296">
            <v>46</v>
          </cell>
          <cell r="E3296">
            <v>52</v>
          </cell>
        </row>
        <row r="3297">
          <cell r="A3297"/>
          <cell r="B3297">
            <v>25</v>
          </cell>
          <cell r="C3297">
            <v>97</v>
          </cell>
          <cell r="D3297">
            <v>46</v>
          </cell>
          <cell r="E3297">
            <v>51</v>
          </cell>
        </row>
        <row r="3298">
          <cell r="A3298"/>
          <cell r="B3298">
            <v>26</v>
          </cell>
          <cell r="C3298">
            <v>94</v>
          </cell>
          <cell r="D3298">
            <v>44</v>
          </cell>
          <cell r="E3298">
            <v>50</v>
          </cell>
        </row>
        <row r="3299">
          <cell r="A3299"/>
          <cell r="B3299">
            <v>27</v>
          </cell>
          <cell r="C3299">
            <v>92</v>
          </cell>
          <cell r="D3299">
            <v>44</v>
          </cell>
          <cell r="E3299">
            <v>48</v>
          </cell>
        </row>
        <row r="3300">
          <cell r="A3300"/>
          <cell r="B3300">
            <v>28</v>
          </cell>
          <cell r="C3300">
            <v>88</v>
          </cell>
          <cell r="D3300">
            <v>43</v>
          </cell>
          <cell r="E3300">
            <v>45</v>
          </cell>
        </row>
        <row r="3301">
          <cell r="A3301" t="str">
            <v>05809</v>
          </cell>
          <cell r="B3301" t="str">
            <v>Titiribi</v>
          </cell>
          <cell r="C3301"/>
          <cell r="D3301"/>
          <cell r="E3301"/>
        </row>
        <row r="3302">
          <cell r="A3302" t="str">
            <v>Titiribi</v>
          </cell>
          <cell r="B3302">
            <v>0</v>
          </cell>
          <cell r="C3302">
            <v>114</v>
          </cell>
          <cell r="D3302">
            <v>57</v>
          </cell>
          <cell r="E3302">
            <v>57</v>
          </cell>
          <cell r="F3302">
            <v>698</v>
          </cell>
          <cell r="G3302">
            <v>352</v>
          </cell>
          <cell r="H3302">
            <v>346</v>
          </cell>
          <cell r="I3302">
            <v>827</v>
          </cell>
          <cell r="J3302">
            <v>416</v>
          </cell>
          <cell r="K3302">
            <v>411</v>
          </cell>
          <cell r="L3302">
            <v>941</v>
          </cell>
          <cell r="M3302">
            <v>471</v>
          </cell>
          <cell r="N3302">
            <v>470</v>
          </cell>
          <cell r="O3302">
            <v>1621</v>
          </cell>
          <cell r="P3302">
            <v>835</v>
          </cell>
          <cell r="Q3302">
            <v>786</v>
          </cell>
        </row>
        <row r="3303">
          <cell r="A3303"/>
          <cell r="B3303">
            <v>1</v>
          </cell>
          <cell r="C3303">
            <v>114</v>
          </cell>
          <cell r="D3303">
            <v>58</v>
          </cell>
          <cell r="E3303">
            <v>56</v>
          </cell>
          <cell r="F3303"/>
          <cell r="G3303"/>
          <cell r="H3303"/>
          <cell r="I3303"/>
          <cell r="J3303"/>
          <cell r="K3303"/>
          <cell r="L3303"/>
          <cell r="M3303"/>
          <cell r="N3303"/>
          <cell r="O3303"/>
          <cell r="P3303"/>
          <cell r="Q3303"/>
        </row>
        <row r="3304">
          <cell r="A3304"/>
          <cell r="B3304">
            <v>2</v>
          </cell>
          <cell r="C3304">
            <v>113</v>
          </cell>
          <cell r="D3304">
            <v>57</v>
          </cell>
          <cell r="E3304">
            <v>56</v>
          </cell>
          <cell r="F3304"/>
          <cell r="G3304"/>
          <cell r="H3304"/>
          <cell r="I3304"/>
          <cell r="J3304"/>
          <cell r="K3304"/>
          <cell r="L3304"/>
          <cell r="M3304"/>
          <cell r="N3304"/>
          <cell r="O3304"/>
          <cell r="P3304"/>
          <cell r="Q3304"/>
        </row>
        <row r="3305">
          <cell r="A3305"/>
          <cell r="B3305">
            <v>3</v>
          </cell>
          <cell r="C3305">
            <v>116</v>
          </cell>
          <cell r="D3305">
            <v>58</v>
          </cell>
          <cell r="E3305">
            <v>58</v>
          </cell>
          <cell r="F3305"/>
          <cell r="G3305"/>
          <cell r="H3305"/>
          <cell r="I3305"/>
          <cell r="J3305"/>
          <cell r="K3305"/>
          <cell r="L3305"/>
          <cell r="M3305"/>
          <cell r="N3305"/>
          <cell r="O3305"/>
          <cell r="P3305"/>
          <cell r="Q3305"/>
        </row>
        <row r="3306">
          <cell r="A3306"/>
          <cell r="B3306">
            <v>4</v>
          </cell>
          <cell r="C3306">
            <v>119</v>
          </cell>
          <cell r="D3306">
            <v>60</v>
          </cell>
          <cell r="E3306">
            <v>59</v>
          </cell>
          <cell r="F3306"/>
          <cell r="G3306"/>
          <cell r="H3306"/>
          <cell r="I3306"/>
          <cell r="J3306"/>
          <cell r="K3306"/>
          <cell r="L3306"/>
          <cell r="M3306"/>
          <cell r="N3306"/>
          <cell r="O3306"/>
          <cell r="P3306"/>
          <cell r="Q3306"/>
        </row>
        <row r="3307">
          <cell r="A3307"/>
          <cell r="B3307">
            <v>5</v>
          </cell>
          <cell r="C3307">
            <v>122</v>
          </cell>
          <cell r="D3307">
            <v>62</v>
          </cell>
          <cell r="E3307">
            <v>60</v>
          </cell>
          <cell r="F3307"/>
          <cell r="G3307"/>
          <cell r="H3307"/>
          <cell r="I3307"/>
          <cell r="J3307"/>
          <cell r="K3307"/>
          <cell r="L3307"/>
          <cell r="M3307"/>
          <cell r="N3307"/>
          <cell r="O3307"/>
          <cell r="P3307"/>
          <cell r="Q3307"/>
        </row>
        <row r="3308">
          <cell r="A3308" t="str">
            <v>Titiribi</v>
          </cell>
          <cell r="B3308">
            <v>6</v>
          </cell>
          <cell r="C3308">
            <v>127</v>
          </cell>
          <cell r="D3308">
            <v>64</v>
          </cell>
          <cell r="E3308">
            <v>63</v>
          </cell>
          <cell r="O3308"/>
          <cell r="P3308"/>
          <cell r="Q3308"/>
        </row>
        <row r="3309">
          <cell r="A3309"/>
          <cell r="B3309">
            <v>7</v>
          </cell>
          <cell r="C3309">
            <v>131</v>
          </cell>
          <cell r="D3309">
            <v>66</v>
          </cell>
          <cell r="E3309">
            <v>65</v>
          </cell>
          <cell r="O3309"/>
          <cell r="P3309"/>
          <cell r="Q3309"/>
        </row>
        <row r="3310">
          <cell r="A3310"/>
          <cell r="B3310">
            <v>8</v>
          </cell>
          <cell r="C3310">
            <v>136</v>
          </cell>
          <cell r="D3310">
            <v>68</v>
          </cell>
          <cell r="E3310">
            <v>68</v>
          </cell>
          <cell r="O3310"/>
          <cell r="P3310"/>
          <cell r="Q3310"/>
        </row>
        <row r="3311">
          <cell r="A3311"/>
          <cell r="B3311">
            <v>9</v>
          </cell>
          <cell r="C3311">
            <v>140</v>
          </cell>
          <cell r="D3311">
            <v>71</v>
          </cell>
          <cell r="E3311">
            <v>69</v>
          </cell>
          <cell r="O3311"/>
          <cell r="P3311"/>
          <cell r="Q3311"/>
        </row>
        <row r="3312">
          <cell r="A3312"/>
          <cell r="B3312">
            <v>10</v>
          </cell>
          <cell r="C3312">
            <v>145</v>
          </cell>
          <cell r="D3312">
            <v>73</v>
          </cell>
          <cell r="E3312">
            <v>72</v>
          </cell>
          <cell r="O3312"/>
          <cell r="P3312"/>
          <cell r="Q3312"/>
        </row>
        <row r="3313">
          <cell r="A3313"/>
          <cell r="B3313">
            <v>11</v>
          </cell>
          <cell r="C3313">
            <v>148</v>
          </cell>
          <cell r="D3313">
            <v>74</v>
          </cell>
          <cell r="E3313">
            <v>74</v>
          </cell>
        </row>
        <row r="3314">
          <cell r="A3314" t="str">
            <v>Titiribi</v>
          </cell>
          <cell r="B3314">
            <v>12</v>
          </cell>
          <cell r="C3314">
            <v>152</v>
          </cell>
          <cell r="D3314">
            <v>76</v>
          </cell>
          <cell r="E3314">
            <v>76</v>
          </cell>
        </row>
        <row r="3315">
          <cell r="A3315"/>
          <cell r="B3315">
            <v>13</v>
          </cell>
          <cell r="C3315">
            <v>154</v>
          </cell>
          <cell r="D3315">
            <v>77</v>
          </cell>
          <cell r="E3315">
            <v>77</v>
          </cell>
        </row>
        <row r="3316">
          <cell r="A3316"/>
          <cell r="B3316">
            <v>14</v>
          </cell>
          <cell r="C3316">
            <v>158</v>
          </cell>
          <cell r="D3316">
            <v>79</v>
          </cell>
          <cell r="E3316">
            <v>79</v>
          </cell>
        </row>
        <row r="3317">
          <cell r="A3317"/>
          <cell r="B3317">
            <v>15</v>
          </cell>
          <cell r="C3317">
            <v>158</v>
          </cell>
          <cell r="D3317">
            <v>79</v>
          </cell>
          <cell r="E3317">
            <v>79</v>
          </cell>
        </row>
        <row r="3318">
          <cell r="A3318"/>
          <cell r="B3318">
            <v>16</v>
          </cell>
          <cell r="C3318">
            <v>160</v>
          </cell>
          <cell r="D3318">
            <v>80</v>
          </cell>
          <cell r="E3318">
            <v>80</v>
          </cell>
        </row>
        <row r="3319">
          <cell r="A3319"/>
          <cell r="B3319">
            <v>17</v>
          </cell>
          <cell r="C3319">
            <v>159</v>
          </cell>
          <cell r="D3319">
            <v>80</v>
          </cell>
          <cell r="E3319">
            <v>79</v>
          </cell>
        </row>
        <row r="3320">
          <cell r="A3320" t="str">
            <v>Titiribi</v>
          </cell>
          <cell r="B3320">
            <v>18</v>
          </cell>
          <cell r="C3320">
            <v>157</v>
          </cell>
          <cell r="D3320">
            <v>77</v>
          </cell>
          <cell r="E3320">
            <v>80</v>
          </cell>
        </row>
        <row r="3321">
          <cell r="A3321"/>
          <cell r="B3321">
            <v>19</v>
          </cell>
          <cell r="C3321">
            <v>154</v>
          </cell>
          <cell r="D3321">
            <v>77</v>
          </cell>
          <cell r="E3321">
            <v>77</v>
          </cell>
        </row>
        <row r="3322">
          <cell r="A3322"/>
          <cell r="B3322">
            <v>20</v>
          </cell>
          <cell r="C3322">
            <v>154</v>
          </cell>
          <cell r="D3322">
            <v>78</v>
          </cell>
          <cell r="E3322">
            <v>76</v>
          </cell>
        </row>
        <row r="3323">
          <cell r="A3323"/>
          <cell r="B3323">
            <v>21</v>
          </cell>
          <cell r="C3323">
            <v>151</v>
          </cell>
          <cell r="D3323">
            <v>77</v>
          </cell>
          <cell r="E3323">
            <v>74</v>
          </cell>
        </row>
        <row r="3324">
          <cell r="A3324"/>
          <cell r="B3324">
            <v>22</v>
          </cell>
          <cell r="C3324">
            <v>148</v>
          </cell>
          <cell r="D3324">
            <v>77</v>
          </cell>
          <cell r="E3324">
            <v>71</v>
          </cell>
        </row>
        <row r="3325">
          <cell r="A3325"/>
          <cell r="B3325">
            <v>23</v>
          </cell>
          <cell r="C3325">
            <v>147</v>
          </cell>
          <cell r="D3325">
            <v>77</v>
          </cell>
          <cell r="E3325">
            <v>70</v>
          </cell>
        </row>
        <row r="3326">
          <cell r="A3326"/>
          <cell r="B3326">
            <v>24</v>
          </cell>
          <cell r="C3326">
            <v>148</v>
          </cell>
          <cell r="D3326">
            <v>77</v>
          </cell>
          <cell r="E3326">
            <v>71</v>
          </cell>
        </row>
        <row r="3327">
          <cell r="A3327"/>
          <cell r="B3327">
            <v>25</v>
          </cell>
          <cell r="C3327">
            <v>144</v>
          </cell>
          <cell r="D3327">
            <v>76</v>
          </cell>
          <cell r="E3327">
            <v>68</v>
          </cell>
        </row>
        <row r="3328">
          <cell r="A3328"/>
          <cell r="B3328">
            <v>26</v>
          </cell>
          <cell r="C3328">
            <v>141</v>
          </cell>
          <cell r="D3328">
            <v>74</v>
          </cell>
          <cell r="E3328">
            <v>67</v>
          </cell>
        </row>
        <row r="3329">
          <cell r="A3329"/>
          <cell r="B3329">
            <v>27</v>
          </cell>
          <cell r="C3329">
            <v>138</v>
          </cell>
          <cell r="D3329">
            <v>73</v>
          </cell>
          <cell r="E3329">
            <v>65</v>
          </cell>
        </row>
        <row r="3330">
          <cell r="A3330"/>
          <cell r="B3330">
            <v>28</v>
          </cell>
          <cell r="C3330">
            <v>139</v>
          </cell>
          <cell r="D3330">
            <v>72</v>
          </cell>
          <cell r="E3330">
            <v>67</v>
          </cell>
        </row>
        <row r="3331">
          <cell r="A3331" t="str">
            <v>05819</v>
          </cell>
          <cell r="B3331" t="str">
            <v>Toledo</v>
          </cell>
          <cell r="C3331"/>
          <cell r="D3331"/>
          <cell r="E3331"/>
        </row>
        <row r="3332">
          <cell r="A3332" t="str">
            <v>Toledo</v>
          </cell>
          <cell r="B3332">
            <v>0</v>
          </cell>
          <cell r="C3332">
            <v>101</v>
          </cell>
          <cell r="D3332">
            <v>56</v>
          </cell>
          <cell r="E3332">
            <v>45</v>
          </cell>
          <cell r="F3332">
            <v>594</v>
          </cell>
          <cell r="G3332">
            <v>326</v>
          </cell>
          <cell r="H3332">
            <v>268</v>
          </cell>
          <cell r="I3332">
            <v>574</v>
          </cell>
          <cell r="J3332">
            <v>303</v>
          </cell>
          <cell r="K3332">
            <v>271</v>
          </cell>
          <cell r="L3332">
            <v>547</v>
          </cell>
          <cell r="M3332">
            <v>285</v>
          </cell>
          <cell r="N3332">
            <v>262</v>
          </cell>
          <cell r="O3332">
            <v>843</v>
          </cell>
          <cell r="P3332">
            <v>449</v>
          </cell>
          <cell r="Q3332">
            <v>394</v>
          </cell>
        </row>
        <row r="3333">
          <cell r="A3333"/>
          <cell r="B3333">
            <v>1</v>
          </cell>
          <cell r="C3333">
            <v>99</v>
          </cell>
          <cell r="D3333">
            <v>54</v>
          </cell>
          <cell r="E3333">
            <v>45</v>
          </cell>
          <cell r="F3333"/>
          <cell r="G3333"/>
          <cell r="H3333"/>
          <cell r="I3333"/>
          <cell r="J3333"/>
          <cell r="K3333"/>
          <cell r="L3333"/>
          <cell r="M3333"/>
          <cell r="N3333"/>
          <cell r="O3333"/>
          <cell r="P3333"/>
          <cell r="Q3333"/>
        </row>
        <row r="3334">
          <cell r="A3334"/>
          <cell r="B3334">
            <v>2</v>
          </cell>
          <cell r="C3334">
            <v>99</v>
          </cell>
          <cell r="D3334">
            <v>55</v>
          </cell>
          <cell r="E3334">
            <v>44</v>
          </cell>
          <cell r="F3334"/>
          <cell r="G3334"/>
          <cell r="H3334"/>
          <cell r="I3334"/>
          <cell r="J3334"/>
          <cell r="K3334"/>
          <cell r="L3334"/>
          <cell r="M3334"/>
          <cell r="N3334"/>
          <cell r="O3334"/>
          <cell r="P3334"/>
          <cell r="Q3334"/>
        </row>
        <row r="3335">
          <cell r="A3335"/>
          <cell r="B3335">
            <v>3</v>
          </cell>
          <cell r="C3335">
            <v>98</v>
          </cell>
          <cell r="D3335">
            <v>54</v>
          </cell>
          <cell r="E3335">
            <v>44</v>
          </cell>
          <cell r="F3335"/>
          <cell r="G3335"/>
          <cell r="H3335"/>
          <cell r="I3335"/>
          <cell r="J3335"/>
          <cell r="K3335"/>
          <cell r="L3335"/>
          <cell r="M3335"/>
          <cell r="N3335"/>
          <cell r="O3335"/>
          <cell r="P3335"/>
          <cell r="Q3335"/>
        </row>
        <row r="3336">
          <cell r="A3336"/>
          <cell r="B3336">
            <v>4</v>
          </cell>
          <cell r="C3336">
            <v>99</v>
          </cell>
          <cell r="D3336">
            <v>54</v>
          </cell>
          <cell r="E3336">
            <v>45</v>
          </cell>
          <cell r="F3336"/>
          <cell r="G3336"/>
          <cell r="H3336"/>
          <cell r="I3336"/>
          <cell r="J3336"/>
          <cell r="K3336"/>
          <cell r="L3336"/>
          <cell r="M3336"/>
          <cell r="N3336"/>
          <cell r="O3336"/>
          <cell r="P3336"/>
          <cell r="Q3336"/>
        </row>
        <row r="3337">
          <cell r="A3337"/>
          <cell r="B3337">
            <v>5</v>
          </cell>
          <cell r="C3337">
            <v>98</v>
          </cell>
          <cell r="D3337">
            <v>53</v>
          </cell>
          <cell r="E3337">
            <v>45</v>
          </cell>
          <cell r="F3337"/>
          <cell r="G3337"/>
          <cell r="H3337"/>
          <cell r="I3337"/>
          <cell r="J3337"/>
          <cell r="K3337"/>
          <cell r="L3337"/>
          <cell r="M3337"/>
          <cell r="N3337"/>
          <cell r="O3337"/>
          <cell r="P3337"/>
          <cell r="Q3337"/>
        </row>
        <row r="3338">
          <cell r="A3338" t="str">
            <v>Toledo</v>
          </cell>
          <cell r="B3338">
            <v>6</v>
          </cell>
          <cell r="C3338">
            <v>97</v>
          </cell>
          <cell r="D3338">
            <v>52</v>
          </cell>
          <cell r="E3338">
            <v>45</v>
          </cell>
          <cell r="O3338"/>
          <cell r="P3338"/>
          <cell r="Q3338"/>
        </row>
        <row r="3339">
          <cell r="A3339"/>
          <cell r="B3339">
            <v>7</v>
          </cell>
          <cell r="C3339">
            <v>97</v>
          </cell>
          <cell r="D3339">
            <v>52</v>
          </cell>
          <cell r="E3339">
            <v>45</v>
          </cell>
          <cell r="O3339"/>
          <cell r="P3339"/>
          <cell r="Q3339"/>
        </row>
        <row r="3340">
          <cell r="A3340"/>
          <cell r="B3340">
            <v>8</v>
          </cell>
          <cell r="C3340">
            <v>96</v>
          </cell>
          <cell r="D3340">
            <v>51</v>
          </cell>
          <cell r="E3340">
            <v>45</v>
          </cell>
          <cell r="O3340"/>
          <cell r="P3340"/>
          <cell r="Q3340"/>
        </row>
        <row r="3341">
          <cell r="A3341"/>
          <cell r="B3341">
            <v>9</v>
          </cell>
          <cell r="C3341">
            <v>95</v>
          </cell>
          <cell r="D3341">
            <v>50</v>
          </cell>
          <cell r="E3341">
            <v>45</v>
          </cell>
          <cell r="O3341"/>
          <cell r="P3341"/>
          <cell r="Q3341"/>
        </row>
        <row r="3342">
          <cell r="A3342"/>
          <cell r="B3342">
            <v>10</v>
          </cell>
          <cell r="C3342">
            <v>95</v>
          </cell>
          <cell r="D3342">
            <v>49</v>
          </cell>
          <cell r="E3342">
            <v>46</v>
          </cell>
          <cell r="O3342"/>
          <cell r="P3342"/>
          <cell r="Q3342"/>
        </row>
        <row r="3343">
          <cell r="A3343"/>
          <cell r="B3343">
            <v>11</v>
          </cell>
          <cell r="C3343">
            <v>94</v>
          </cell>
          <cell r="D3343">
            <v>49</v>
          </cell>
          <cell r="E3343">
            <v>45</v>
          </cell>
        </row>
        <row r="3344">
          <cell r="A3344" t="str">
            <v>Toledo</v>
          </cell>
          <cell r="B3344">
            <v>12</v>
          </cell>
          <cell r="C3344">
            <v>94</v>
          </cell>
          <cell r="D3344">
            <v>48</v>
          </cell>
          <cell r="E3344">
            <v>46</v>
          </cell>
        </row>
        <row r="3345">
          <cell r="A3345"/>
          <cell r="B3345">
            <v>13</v>
          </cell>
          <cell r="C3345">
            <v>94</v>
          </cell>
          <cell r="D3345">
            <v>49</v>
          </cell>
          <cell r="E3345">
            <v>45</v>
          </cell>
        </row>
        <row r="3346">
          <cell r="A3346"/>
          <cell r="B3346">
            <v>14</v>
          </cell>
          <cell r="C3346">
            <v>91</v>
          </cell>
          <cell r="D3346">
            <v>47</v>
          </cell>
          <cell r="E3346">
            <v>44</v>
          </cell>
        </row>
        <row r="3347">
          <cell r="A3347"/>
          <cell r="B3347">
            <v>15</v>
          </cell>
          <cell r="C3347">
            <v>91</v>
          </cell>
          <cell r="D3347">
            <v>48</v>
          </cell>
          <cell r="E3347">
            <v>43</v>
          </cell>
        </row>
        <row r="3348">
          <cell r="A3348"/>
          <cell r="B3348">
            <v>16</v>
          </cell>
          <cell r="C3348">
            <v>90</v>
          </cell>
          <cell r="D3348">
            <v>47</v>
          </cell>
          <cell r="E3348">
            <v>43</v>
          </cell>
        </row>
        <row r="3349">
          <cell r="A3349"/>
          <cell r="B3349">
            <v>17</v>
          </cell>
          <cell r="C3349">
            <v>87</v>
          </cell>
          <cell r="D3349">
            <v>46</v>
          </cell>
          <cell r="E3349">
            <v>41</v>
          </cell>
        </row>
        <row r="3350">
          <cell r="A3350" t="str">
            <v>Toledo</v>
          </cell>
          <cell r="B3350">
            <v>18</v>
          </cell>
          <cell r="C3350">
            <v>86</v>
          </cell>
          <cell r="D3350">
            <v>46</v>
          </cell>
          <cell r="E3350">
            <v>40</v>
          </cell>
        </row>
        <row r="3351">
          <cell r="A3351"/>
          <cell r="B3351">
            <v>19</v>
          </cell>
          <cell r="C3351">
            <v>82</v>
          </cell>
          <cell r="D3351">
            <v>44</v>
          </cell>
          <cell r="E3351">
            <v>38</v>
          </cell>
        </row>
        <row r="3352">
          <cell r="A3352"/>
          <cell r="B3352">
            <v>20</v>
          </cell>
          <cell r="C3352">
            <v>77</v>
          </cell>
          <cell r="D3352">
            <v>41</v>
          </cell>
          <cell r="E3352">
            <v>36</v>
          </cell>
        </row>
        <row r="3353">
          <cell r="A3353"/>
          <cell r="B3353">
            <v>21</v>
          </cell>
          <cell r="C3353">
            <v>77</v>
          </cell>
          <cell r="D3353">
            <v>41</v>
          </cell>
          <cell r="E3353">
            <v>36</v>
          </cell>
        </row>
        <row r="3354">
          <cell r="A3354"/>
          <cell r="B3354">
            <v>22</v>
          </cell>
          <cell r="C3354">
            <v>73</v>
          </cell>
          <cell r="D3354">
            <v>39</v>
          </cell>
          <cell r="E3354">
            <v>34</v>
          </cell>
        </row>
        <row r="3355">
          <cell r="A3355"/>
          <cell r="B3355">
            <v>23</v>
          </cell>
          <cell r="C3355">
            <v>75</v>
          </cell>
          <cell r="D3355">
            <v>41</v>
          </cell>
          <cell r="E3355">
            <v>34</v>
          </cell>
        </row>
        <row r="3356">
          <cell r="A3356"/>
          <cell r="B3356">
            <v>24</v>
          </cell>
          <cell r="C3356">
            <v>74</v>
          </cell>
          <cell r="D3356">
            <v>40</v>
          </cell>
          <cell r="E3356">
            <v>34</v>
          </cell>
        </row>
        <row r="3357">
          <cell r="A3357"/>
          <cell r="B3357">
            <v>25</v>
          </cell>
          <cell r="C3357">
            <v>73</v>
          </cell>
          <cell r="D3357">
            <v>39</v>
          </cell>
          <cell r="E3357">
            <v>34</v>
          </cell>
        </row>
        <row r="3358">
          <cell r="A3358"/>
          <cell r="B3358">
            <v>26</v>
          </cell>
          <cell r="C3358">
            <v>76</v>
          </cell>
          <cell r="D3358">
            <v>40</v>
          </cell>
          <cell r="E3358">
            <v>36</v>
          </cell>
        </row>
        <row r="3359">
          <cell r="A3359"/>
          <cell r="B3359">
            <v>27</v>
          </cell>
          <cell r="C3359">
            <v>76</v>
          </cell>
          <cell r="D3359">
            <v>40</v>
          </cell>
          <cell r="E3359">
            <v>36</v>
          </cell>
        </row>
        <row r="3360">
          <cell r="A3360"/>
          <cell r="B3360">
            <v>28</v>
          </cell>
          <cell r="C3360">
            <v>74</v>
          </cell>
          <cell r="D3360">
            <v>38</v>
          </cell>
          <cell r="E3360">
            <v>36</v>
          </cell>
        </row>
        <row r="3361">
          <cell r="A3361" t="str">
            <v>05837</v>
          </cell>
          <cell r="B3361" t="str">
            <v>Turbo</v>
          </cell>
          <cell r="C3361"/>
          <cell r="D3361"/>
          <cell r="E3361"/>
        </row>
        <row r="3362">
          <cell r="A3362" t="str">
            <v>Turbo</v>
          </cell>
          <cell r="B3362">
            <v>0</v>
          </cell>
          <cell r="C3362">
            <v>3012</v>
          </cell>
          <cell r="D3362">
            <v>1517</v>
          </cell>
          <cell r="E3362">
            <v>1495</v>
          </cell>
          <cell r="F3362">
            <v>17862</v>
          </cell>
          <cell r="G3362">
            <v>9001</v>
          </cell>
          <cell r="H3362">
            <v>8861</v>
          </cell>
          <cell r="I3362">
            <v>17115</v>
          </cell>
          <cell r="J3362">
            <v>8757</v>
          </cell>
          <cell r="K3362">
            <v>8358</v>
          </cell>
          <cell r="L3362">
            <v>16118</v>
          </cell>
          <cell r="M3362">
            <v>8207</v>
          </cell>
          <cell r="N3362">
            <v>7911</v>
          </cell>
          <cell r="O3362">
            <v>24698</v>
          </cell>
          <cell r="P3362">
            <v>11782</v>
          </cell>
          <cell r="Q3362">
            <v>12916</v>
          </cell>
        </row>
        <row r="3363">
          <cell r="A3363"/>
          <cell r="B3363">
            <v>1</v>
          </cell>
          <cell r="C3363">
            <v>3000</v>
          </cell>
          <cell r="D3363">
            <v>1505</v>
          </cell>
          <cell r="E3363">
            <v>1495</v>
          </cell>
          <cell r="F3363"/>
          <cell r="G3363"/>
          <cell r="H3363"/>
          <cell r="I3363"/>
          <cell r="J3363"/>
          <cell r="K3363"/>
          <cell r="L3363"/>
          <cell r="M3363"/>
          <cell r="N3363"/>
          <cell r="O3363"/>
          <cell r="P3363"/>
          <cell r="Q3363"/>
        </row>
        <row r="3364">
          <cell r="A3364"/>
          <cell r="B3364">
            <v>2</v>
          </cell>
          <cell r="C3364">
            <v>2988</v>
          </cell>
          <cell r="D3364">
            <v>1501</v>
          </cell>
          <cell r="E3364">
            <v>1487</v>
          </cell>
          <cell r="F3364"/>
          <cell r="G3364"/>
          <cell r="H3364"/>
          <cell r="I3364"/>
          <cell r="J3364"/>
          <cell r="K3364"/>
          <cell r="L3364"/>
          <cell r="M3364"/>
          <cell r="N3364"/>
          <cell r="O3364"/>
          <cell r="P3364"/>
          <cell r="Q3364"/>
        </row>
        <row r="3365">
          <cell r="A3365"/>
          <cell r="B3365">
            <v>3</v>
          </cell>
          <cell r="C3365">
            <v>2973</v>
          </cell>
          <cell r="D3365">
            <v>1498</v>
          </cell>
          <cell r="E3365">
            <v>1475</v>
          </cell>
          <cell r="F3365"/>
          <cell r="G3365"/>
          <cell r="H3365"/>
          <cell r="I3365"/>
          <cell r="J3365"/>
          <cell r="K3365"/>
          <cell r="L3365"/>
          <cell r="M3365"/>
          <cell r="N3365"/>
          <cell r="O3365"/>
          <cell r="P3365"/>
          <cell r="Q3365"/>
        </row>
        <row r="3366">
          <cell r="A3366"/>
          <cell r="B3366">
            <v>4</v>
          </cell>
          <cell r="C3366">
            <v>2955</v>
          </cell>
          <cell r="D3366">
            <v>1493</v>
          </cell>
          <cell r="E3366">
            <v>1462</v>
          </cell>
          <cell r="F3366"/>
          <cell r="G3366"/>
          <cell r="H3366"/>
          <cell r="I3366"/>
          <cell r="J3366"/>
          <cell r="K3366"/>
          <cell r="L3366"/>
          <cell r="M3366"/>
          <cell r="N3366"/>
          <cell r="O3366"/>
          <cell r="P3366"/>
          <cell r="Q3366"/>
        </row>
        <row r="3367">
          <cell r="A3367"/>
          <cell r="B3367">
            <v>5</v>
          </cell>
          <cell r="C3367">
            <v>2934</v>
          </cell>
          <cell r="D3367">
            <v>1487</v>
          </cell>
          <cell r="E3367">
            <v>1447</v>
          </cell>
          <cell r="F3367"/>
          <cell r="G3367"/>
          <cell r="H3367"/>
          <cell r="I3367"/>
          <cell r="J3367"/>
          <cell r="K3367"/>
          <cell r="L3367"/>
          <cell r="M3367"/>
          <cell r="N3367"/>
          <cell r="O3367"/>
          <cell r="P3367"/>
          <cell r="Q3367"/>
        </row>
        <row r="3368">
          <cell r="A3368" t="str">
            <v>Turbo</v>
          </cell>
          <cell r="B3368">
            <v>6</v>
          </cell>
          <cell r="C3368">
            <v>2913</v>
          </cell>
          <cell r="D3368">
            <v>1482</v>
          </cell>
          <cell r="E3368">
            <v>1431</v>
          </cell>
          <cell r="O3368"/>
          <cell r="P3368"/>
          <cell r="Q3368"/>
        </row>
        <row r="3369">
          <cell r="A3369"/>
          <cell r="B3369">
            <v>7</v>
          </cell>
          <cell r="C3369">
            <v>2891</v>
          </cell>
          <cell r="D3369">
            <v>1475</v>
          </cell>
          <cell r="E3369">
            <v>1416</v>
          </cell>
          <cell r="O3369"/>
          <cell r="P3369"/>
          <cell r="Q3369"/>
        </row>
        <row r="3370">
          <cell r="A3370"/>
          <cell r="B3370">
            <v>8</v>
          </cell>
          <cell r="C3370">
            <v>2864</v>
          </cell>
          <cell r="D3370">
            <v>1465</v>
          </cell>
          <cell r="E3370">
            <v>1399</v>
          </cell>
          <cell r="O3370"/>
          <cell r="P3370"/>
          <cell r="Q3370"/>
        </row>
        <row r="3371">
          <cell r="A3371"/>
          <cell r="B3371">
            <v>9</v>
          </cell>
          <cell r="C3371">
            <v>2840</v>
          </cell>
          <cell r="D3371">
            <v>1456</v>
          </cell>
          <cell r="E3371">
            <v>1384</v>
          </cell>
          <cell r="O3371"/>
          <cell r="P3371"/>
          <cell r="Q3371"/>
        </row>
        <row r="3372">
          <cell r="A3372"/>
          <cell r="B3372">
            <v>10</v>
          </cell>
          <cell r="C3372">
            <v>2816</v>
          </cell>
          <cell r="D3372">
            <v>1446</v>
          </cell>
          <cell r="E3372">
            <v>1370</v>
          </cell>
          <cell r="O3372"/>
          <cell r="P3372"/>
          <cell r="Q3372"/>
        </row>
        <row r="3373">
          <cell r="A3373"/>
          <cell r="B3373">
            <v>11</v>
          </cell>
          <cell r="C3373">
            <v>2791</v>
          </cell>
          <cell r="D3373">
            <v>1433</v>
          </cell>
          <cell r="E3373">
            <v>1358</v>
          </cell>
        </row>
        <row r="3374">
          <cell r="A3374" t="str">
            <v>Turbo</v>
          </cell>
          <cell r="B3374">
            <v>12</v>
          </cell>
          <cell r="C3374">
            <v>2765</v>
          </cell>
          <cell r="D3374">
            <v>1420</v>
          </cell>
          <cell r="E3374">
            <v>1345</v>
          </cell>
        </row>
        <row r="3375">
          <cell r="A3375"/>
          <cell r="B3375">
            <v>13</v>
          </cell>
          <cell r="C3375">
            <v>2736</v>
          </cell>
          <cell r="D3375">
            <v>1403</v>
          </cell>
          <cell r="E3375">
            <v>1333</v>
          </cell>
        </row>
        <row r="3376">
          <cell r="A3376"/>
          <cell r="B3376">
            <v>14</v>
          </cell>
          <cell r="C3376">
            <v>2708</v>
          </cell>
          <cell r="D3376">
            <v>1385</v>
          </cell>
          <cell r="E3376">
            <v>1323</v>
          </cell>
        </row>
        <row r="3377">
          <cell r="A3377"/>
          <cell r="B3377">
            <v>15</v>
          </cell>
          <cell r="C3377">
            <v>2675</v>
          </cell>
          <cell r="D3377">
            <v>1362</v>
          </cell>
          <cell r="E3377">
            <v>1313</v>
          </cell>
        </row>
        <row r="3378">
          <cell r="A3378"/>
          <cell r="B3378">
            <v>16</v>
          </cell>
          <cell r="C3378">
            <v>2639</v>
          </cell>
          <cell r="D3378">
            <v>1336</v>
          </cell>
          <cell r="E3378">
            <v>1303</v>
          </cell>
        </row>
        <row r="3379">
          <cell r="A3379"/>
          <cell r="B3379">
            <v>17</v>
          </cell>
          <cell r="C3379">
            <v>2595</v>
          </cell>
          <cell r="D3379">
            <v>1301</v>
          </cell>
          <cell r="E3379">
            <v>1294</v>
          </cell>
        </row>
        <row r="3380">
          <cell r="A3380" t="str">
            <v>Turbo</v>
          </cell>
          <cell r="B3380">
            <v>18</v>
          </cell>
          <cell r="C3380">
            <v>2531</v>
          </cell>
          <cell r="D3380">
            <v>1253</v>
          </cell>
          <cell r="E3380">
            <v>1278</v>
          </cell>
        </row>
        <row r="3381">
          <cell r="A3381"/>
          <cell r="B3381">
            <v>19</v>
          </cell>
          <cell r="C3381">
            <v>2456</v>
          </cell>
          <cell r="D3381">
            <v>1202</v>
          </cell>
          <cell r="E3381">
            <v>1254</v>
          </cell>
        </row>
        <row r="3382">
          <cell r="A3382"/>
          <cell r="B3382">
            <v>20</v>
          </cell>
          <cell r="C3382">
            <v>2392</v>
          </cell>
          <cell r="D3382">
            <v>1164</v>
          </cell>
          <cell r="E3382">
            <v>1228</v>
          </cell>
        </row>
        <row r="3383">
          <cell r="A3383"/>
          <cell r="B3383">
            <v>21</v>
          </cell>
          <cell r="C3383">
            <v>2326</v>
          </cell>
          <cell r="D3383">
            <v>1123</v>
          </cell>
          <cell r="E3383">
            <v>1203</v>
          </cell>
        </row>
        <row r="3384">
          <cell r="A3384"/>
          <cell r="B3384">
            <v>22</v>
          </cell>
          <cell r="C3384">
            <v>2269</v>
          </cell>
          <cell r="D3384">
            <v>1087</v>
          </cell>
          <cell r="E3384">
            <v>1182</v>
          </cell>
        </row>
        <row r="3385">
          <cell r="A3385"/>
          <cell r="B3385">
            <v>23</v>
          </cell>
          <cell r="C3385">
            <v>2222</v>
          </cell>
          <cell r="D3385">
            <v>1056</v>
          </cell>
          <cell r="E3385">
            <v>1166</v>
          </cell>
        </row>
        <row r="3386">
          <cell r="A3386"/>
          <cell r="B3386">
            <v>24</v>
          </cell>
          <cell r="C3386">
            <v>2182</v>
          </cell>
          <cell r="D3386">
            <v>1028</v>
          </cell>
          <cell r="E3386">
            <v>1154</v>
          </cell>
        </row>
        <row r="3387">
          <cell r="A3387"/>
          <cell r="B3387">
            <v>25</v>
          </cell>
          <cell r="C3387">
            <v>2142</v>
          </cell>
          <cell r="D3387">
            <v>1003</v>
          </cell>
          <cell r="E3387">
            <v>1139</v>
          </cell>
        </row>
        <row r="3388">
          <cell r="A3388"/>
          <cell r="B3388">
            <v>26</v>
          </cell>
          <cell r="C3388">
            <v>2098</v>
          </cell>
          <cell r="D3388">
            <v>976</v>
          </cell>
          <cell r="E3388">
            <v>1122</v>
          </cell>
        </row>
        <row r="3389">
          <cell r="A3389"/>
          <cell r="B3389">
            <v>27</v>
          </cell>
          <cell r="C3389">
            <v>2059</v>
          </cell>
          <cell r="D3389">
            <v>955</v>
          </cell>
          <cell r="E3389">
            <v>1104</v>
          </cell>
        </row>
        <row r="3390">
          <cell r="A3390"/>
          <cell r="B3390">
            <v>28</v>
          </cell>
          <cell r="C3390">
            <v>2021</v>
          </cell>
          <cell r="D3390">
            <v>935</v>
          </cell>
          <cell r="E3390">
            <v>1086</v>
          </cell>
        </row>
        <row r="3391">
          <cell r="A3391" t="str">
            <v>05842</v>
          </cell>
          <cell r="B3391" t="str">
            <v>Uramita</v>
          </cell>
          <cell r="C3391"/>
          <cell r="D3391"/>
          <cell r="E3391"/>
        </row>
        <row r="3392">
          <cell r="A3392" t="str">
            <v>Uramita</v>
          </cell>
          <cell r="B3392">
            <v>0</v>
          </cell>
          <cell r="C3392">
            <v>140</v>
          </cell>
          <cell r="D3392">
            <v>73</v>
          </cell>
          <cell r="E3392">
            <v>67</v>
          </cell>
          <cell r="F3392">
            <v>833</v>
          </cell>
          <cell r="G3392">
            <v>432</v>
          </cell>
          <cell r="H3392">
            <v>401</v>
          </cell>
          <cell r="I3392">
            <v>800</v>
          </cell>
          <cell r="J3392">
            <v>415</v>
          </cell>
          <cell r="K3392">
            <v>385</v>
          </cell>
          <cell r="L3392">
            <v>751</v>
          </cell>
          <cell r="M3392">
            <v>392</v>
          </cell>
          <cell r="N3392">
            <v>359</v>
          </cell>
          <cell r="O3392">
            <v>1153</v>
          </cell>
          <cell r="P3392">
            <v>590</v>
          </cell>
          <cell r="Q3392">
            <v>563</v>
          </cell>
        </row>
        <row r="3393">
          <cell r="A3393"/>
          <cell r="B3393">
            <v>1</v>
          </cell>
          <cell r="C3393">
            <v>139</v>
          </cell>
          <cell r="D3393">
            <v>72</v>
          </cell>
          <cell r="E3393">
            <v>67</v>
          </cell>
          <cell r="F3393"/>
          <cell r="G3393"/>
          <cell r="H3393"/>
          <cell r="I3393"/>
          <cell r="J3393"/>
          <cell r="K3393"/>
          <cell r="L3393"/>
          <cell r="M3393"/>
          <cell r="N3393"/>
          <cell r="O3393"/>
          <cell r="P3393"/>
          <cell r="Q3393"/>
        </row>
        <row r="3394">
          <cell r="A3394"/>
          <cell r="B3394">
            <v>2</v>
          </cell>
          <cell r="C3394">
            <v>140</v>
          </cell>
          <cell r="D3394">
            <v>72</v>
          </cell>
          <cell r="E3394">
            <v>68</v>
          </cell>
          <cell r="F3394"/>
          <cell r="G3394"/>
          <cell r="H3394"/>
          <cell r="I3394"/>
          <cell r="J3394"/>
          <cell r="K3394"/>
          <cell r="L3394"/>
          <cell r="M3394"/>
          <cell r="N3394"/>
          <cell r="O3394"/>
          <cell r="P3394"/>
          <cell r="Q3394"/>
        </row>
        <row r="3395">
          <cell r="A3395"/>
          <cell r="B3395">
            <v>3</v>
          </cell>
          <cell r="C3395">
            <v>138</v>
          </cell>
          <cell r="D3395">
            <v>72</v>
          </cell>
          <cell r="E3395">
            <v>66</v>
          </cell>
          <cell r="F3395"/>
          <cell r="G3395"/>
          <cell r="H3395"/>
          <cell r="I3395"/>
          <cell r="J3395"/>
          <cell r="K3395"/>
          <cell r="L3395"/>
          <cell r="M3395"/>
          <cell r="N3395"/>
          <cell r="O3395"/>
          <cell r="P3395"/>
          <cell r="Q3395"/>
        </row>
        <row r="3396">
          <cell r="A3396"/>
          <cell r="B3396">
            <v>4</v>
          </cell>
          <cell r="C3396">
            <v>138</v>
          </cell>
          <cell r="D3396">
            <v>71</v>
          </cell>
          <cell r="E3396">
            <v>67</v>
          </cell>
          <cell r="F3396"/>
          <cell r="G3396"/>
          <cell r="H3396"/>
          <cell r="I3396"/>
          <cell r="J3396"/>
          <cell r="K3396"/>
          <cell r="L3396"/>
          <cell r="M3396"/>
          <cell r="N3396"/>
          <cell r="O3396"/>
          <cell r="P3396"/>
          <cell r="Q3396"/>
        </row>
        <row r="3397">
          <cell r="A3397"/>
          <cell r="B3397">
            <v>5</v>
          </cell>
          <cell r="C3397">
            <v>138</v>
          </cell>
          <cell r="D3397">
            <v>72</v>
          </cell>
          <cell r="E3397">
            <v>66</v>
          </cell>
          <cell r="F3397"/>
          <cell r="G3397"/>
          <cell r="H3397"/>
          <cell r="I3397"/>
          <cell r="J3397"/>
          <cell r="K3397"/>
          <cell r="L3397"/>
          <cell r="M3397"/>
          <cell r="N3397"/>
          <cell r="O3397"/>
          <cell r="P3397"/>
          <cell r="Q3397"/>
        </row>
        <row r="3398">
          <cell r="A3398" t="str">
            <v>Uramita</v>
          </cell>
          <cell r="B3398">
            <v>6</v>
          </cell>
          <cell r="C3398">
            <v>134</v>
          </cell>
          <cell r="D3398">
            <v>69</v>
          </cell>
          <cell r="E3398">
            <v>65</v>
          </cell>
          <cell r="O3398"/>
          <cell r="P3398"/>
          <cell r="Q3398"/>
        </row>
        <row r="3399">
          <cell r="A3399"/>
          <cell r="B3399">
            <v>7</v>
          </cell>
          <cell r="C3399">
            <v>137</v>
          </cell>
          <cell r="D3399">
            <v>71</v>
          </cell>
          <cell r="E3399">
            <v>66</v>
          </cell>
          <cell r="O3399"/>
          <cell r="P3399"/>
          <cell r="Q3399"/>
        </row>
        <row r="3400">
          <cell r="A3400"/>
          <cell r="B3400">
            <v>8</v>
          </cell>
          <cell r="C3400">
            <v>132</v>
          </cell>
          <cell r="D3400">
            <v>69</v>
          </cell>
          <cell r="E3400">
            <v>63</v>
          </cell>
          <cell r="O3400"/>
          <cell r="P3400"/>
          <cell r="Q3400"/>
        </row>
        <row r="3401">
          <cell r="A3401"/>
          <cell r="B3401">
            <v>9</v>
          </cell>
          <cell r="C3401">
            <v>134</v>
          </cell>
          <cell r="D3401">
            <v>69</v>
          </cell>
          <cell r="E3401">
            <v>65</v>
          </cell>
          <cell r="O3401"/>
          <cell r="P3401"/>
          <cell r="Q3401"/>
        </row>
        <row r="3402">
          <cell r="A3402"/>
          <cell r="B3402">
            <v>10</v>
          </cell>
          <cell r="C3402">
            <v>132</v>
          </cell>
          <cell r="D3402">
            <v>69</v>
          </cell>
          <cell r="E3402">
            <v>63</v>
          </cell>
          <cell r="O3402"/>
          <cell r="P3402"/>
          <cell r="Q3402"/>
        </row>
        <row r="3403">
          <cell r="A3403"/>
          <cell r="B3403">
            <v>11</v>
          </cell>
          <cell r="C3403">
            <v>131</v>
          </cell>
          <cell r="D3403">
            <v>68</v>
          </cell>
          <cell r="E3403">
            <v>63</v>
          </cell>
        </row>
        <row r="3404">
          <cell r="A3404" t="str">
            <v>Uramita</v>
          </cell>
          <cell r="B3404">
            <v>12</v>
          </cell>
          <cell r="C3404">
            <v>129</v>
          </cell>
          <cell r="D3404">
            <v>67</v>
          </cell>
          <cell r="E3404">
            <v>62</v>
          </cell>
        </row>
        <row r="3405">
          <cell r="A3405"/>
          <cell r="B3405">
            <v>13</v>
          </cell>
          <cell r="C3405">
            <v>129</v>
          </cell>
          <cell r="D3405">
            <v>67</v>
          </cell>
          <cell r="E3405">
            <v>62</v>
          </cell>
        </row>
        <row r="3406">
          <cell r="A3406"/>
          <cell r="B3406">
            <v>14</v>
          </cell>
          <cell r="C3406">
            <v>125</v>
          </cell>
          <cell r="D3406">
            <v>65</v>
          </cell>
          <cell r="E3406">
            <v>60</v>
          </cell>
        </row>
        <row r="3407">
          <cell r="A3407"/>
          <cell r="B3407">
            <v>15</v>
          </cell>
          <cell r="C3407">
            <v>126</v>
          </cell>
          <cell r="D3407">
            <v>66</v>
          </cell>
          <cell r="E3407">
            <v>60</v>
          </cell>
        </row>
        <row r="3408">
          <cell r="A3408"/>
          <cell r="B3408">
            <v>16</v>
          </cell>
          <cell r="C3408">
            <v>122</v>
          </cell>
          <cell r="D3408">
            <v>64</v>
          </cell>
          <cell r="E3408">
            <v>58</v>
          </cell>
        </row>
        <row r="3409">
          <cell r="A3409"/>
          <cell r="B3409">
            <v>17</v>
          </cell>
          <cell r="C3409">
            <v>120</v>
          </cell>
          <cell r="D3409">
            <v>63</v>
          </cell>
          <cell r="E3409">
            <v>57</v>
          </cell>
        </row>
        <row r="3410">
          <cell r="A3410" t="str">
            <v>Uramita</v>
          </cell>
          <cell r="B3410">
            <v>18</v>
          </cell>
          <cell r="C3410">
            <v>118</v>
          </cell>
          <cell r="D3410">
            <v>61</v>
          </cell>
          <cell r="E3410">
            <v>57</v>
          </cell>
        </row>
        <row r="3411">
          <cell r="A3411"/>
          <cell r="B3411">
            <v>19</v>
          </cell>
          <cell r="C3411">
            <v>114</v>
          </cell>
          <cell r="D3411">
            <v>60</v>
          </cell>
          <cell r="E3411">
            <v>54</v>
          </cell>
        </row>
        <row r="3412">
          <cell r="A3412"/>
          <cell r="B3412">
            <v>20</v>
          </cell>
          <cell r="C3412">
            <v>112</v>
          </cell>
          <cell r="D3412">
            <v>58</v>
          </cell>
          <cell r="E3412">
            <v>54</v>
          </cell>
        </row>
        <row r="3413">
          <cell r="A3413"/>
          <cell r="B3413">
            <v>21</v>
          </cell>
          <cell r="C3413">
            <v>108</v>
          </cell>
          <cell r="D3413">
            <v>56</v>
          </cell>
          <cell r="E3413">
            <v>52</v>
          </cell>
        </row>
        <row r="3414">
          <cell r="A3414"/>
          <cell r="B3414">
            <v>22</v>
          </cell>
          <cell r="C3414">
            <v>106</v>
          </cell>
          <cell r="D3414">
            <v>54</v>
          </cell>
          <cell r="E3414">
            <v>52</v>
          </cell>
        </row>
        <row r="3415">
          <cell r="A3415"/>
          <cell r="B3415">
            <v>23</v>
          </cell>
          <cell r="C3415">
            <v>102</v>
          </cell>
          <cell r="D3415">
            <v>51</v>
          </cell>
          <cell r="E3415">
            <v>51</v>
          </cell>
        </row>
        <row r="3416">
          <cell r="A3416"/>
          <cell r="B3416">
            <v>24</v>
          </cell>
          <cell r="C3416">
            <v>102</v>
          </cell>
          <cell r="D3416">
            <v>52</v>
          </cell>
          <cell r="E3416">
            <v>50</v>
          </cell>
        </row>
        <row r="3417">
          <cell r="A3417"/>
          <cell r="B3417">
            <v>25</v>
          </cell>
          <cell r="C3417">
            <v>101</v>
          </cell>
          <cell r="D3417">
            <v>51</v>
          </cell>
          <cell r="E3417">
            <v>50</v>
          </cell>
        </row>
        <row r="3418">
          <cell r="A3418"/>
          <cell r="B3418">
            <v>26</v>
          </cell>
          <cell r="C3418">
            <v>98</v>
          </cell>
          <cell r="D3418">
            <v>50</v>
          </cell>
          <cell r="E3418">
            <v>48</v>
          </cell>
        </row>
        <row r="3419">
          <cell r="A3419"/>
          <cell r="B3419">
            <v>27</v>
          </cell>
          <cell r="C3419">
            <v>97</v>
          </cell>
          <cell r="D3419">
            <v>49</v>
          </cell>
          <cell r="E3419">
            <v>48</v>
          </cell>
        </row>
        <row r="3420">
          <cell r="A3420"/>
          <cell r="B3420">
            <v>28</v>
          </cell>
          <cell r="C3420">
            <v>95</v>
          </cell>
          <cell r="D3420">
            <v>48</v>
          </cell>
          <cell r="E3420">
            <v>47</v>
          </cell>
        </row>
        <row r="3421">
          <cell r="A3421" t="str">
            <v>05847</v>
          </cell>
          <cell r="B3421" t="str">
            <v>Urrao</v>
          </cell>
          <cell r="C3421"/>
          <cell r="D3421"/>
          <cell r="E3421"/>
        </row>
        <row r="3422">
          <cell r="A3422" t="str">
            <v>Urrao</v>
          </cell>
          <cell r="B3422">
            <v>0</v>
          </cell>
          <cell r="C3422">
            <v>611</v>
          </cell>
          <cell r="D3422">
            <v>309</v>
          </cell>
          <cell r="E3422">
            <v>302</v>
          </cell>
          <cell r="F3422">
            <v>3631</v>
          </cell>
          <cell r="G3422">
            <v>1830</v>
          </cell>
          <cell r="H3422">
            <v>1801</v>
          </cell>
          <cell r="I3422">
            <v>3530</v>
          </cell>
          <cell r="J3422">
            <v>1780</v>
          </cell>
          <cell r="K3422">
            <v>1750</v>
          </cell>
          <cell r="L3422">
            <v>3394</v>
          </cell>
          <cell r="M3422">
            <v>1740</v>
          </cell>
          <cell r="N3422">
            <v>1654</v>
          </cell>
          <cell r="O3422">
            <v>5306</v>
          </cell>
          <cell r="P3422">
            <v>2678</v>
          </cell>
          <cell r="Q3422">
            <v>2628</v>
          </cell>
        </row>
        <row r="3423">
          <cell r="A3423"/>
          <cell r="B3423">
            <v>1</v>
          </cell>
          <cell r="C3423">
            <v>609</v>
          </cell>
          <cell r="D3423">
            <v>307</v>
          </cell>
          <cell r="E3423">
            <v>302</v>
          </cell>
          <cell r="F3423"/>
          <cell r="G3423"/>
          <cell r="H3423"/>
          <cell r="I3423"/>
          <cell r="J3423"/>
          <cell r="K3423"/>
          <cell r="L3423"/>
          <cell r="M3423"/>
          <cell r="N3423"/>
          <cell r="O3423"/>
          <cell r="P3423"/>
          <cell r="Q3423"/>
        </row>
        <row r="3424">
          <cell r="A3424"/>
          <cell r="B3424">
            <v>2</v>
          </cell>
          <cell r="C3424">
            <v>607</v>
          </cell>
          <cell r="D3424">
            <v>306</v>
          </cell>
          <cell r="E3424">
            <v>301</v>
          </cell>
          <cell r="F3424"/>
          <cell r="G3424"/>
          <cell r="H3424"/>
          <cell r="I3424"/>
          <cell r="J3424"/>
          <cell r="K3424"/>
          <cell r="L3424"/>
          <cell r="M3424"/>
          <cell r="N3424"/>
          <cell r="O3424"/>
          <cell r="P3424"/>
          <cell r="Q3424"/>
        </row>
        <row r="3425">
          <cell r="A3425"/>
          <cell r="B3425">
            <v>3</v>
          </cell>
          <cell r="C3425">
            <v>604</v>
          </cell>
          <cell r="D3425">
            <v>304</v>
          </cell>
          <cell r="E3425">
            <v>300</v>
          </cell>
          <cell r="F3425"/>
          <cell r="G3425"/>
          <cell r="H3425"/>
          <cell r="I3425"/>
          <cell r="J3425"/>
          <cell r="K3425"/>
          <cell r="L3425"/>
          <cell r="M3425"/>
          <cell r="N3425"/>
          <cell r="O3425"/>
          <cell r="P3425"/>
          <cell r="Q3425"/>
        </row>
        <row r="3426">
          <cell r="A3426"/>
          <cell r="B3426">
            <v>4</v>
          </cell>
          <cell r="C3426">
            <v>602</v>
          </cell>
          <cell r="D3426">
            <v>303</v>
          </cell>
          <cell r="E3426">
            <v>299</v>
          </cell>
          <cell r="F3426"/>
          <cell r="G3426"/>
          <cell r="H3426"/>
          <cell r="I3426"/>
          <cell r="J3426"/>
          <cell r="K3426"/>
          <cell r="L3426"/>
          <cell r="M3426"/>
          <cell r="N3426"/>
          <cell r="O3426"/>
          <cell r="P3426"/>
          <cell r="Q3426"/>
        </row>
        <row r="3427">
          <cell r="A3427"/>
          <cell r="B3427">
            <v>5</v>
          </cell>
          <cell r="C3427">
            <v>598</v>
          </cell>
          <cell r="D3427">
            <v>301</v>
          </cell>
          <cell r="E3427">
            <v>297</v>
          </cell>
          <cell r="F3427"/>
          <cell r="G3427"/>
          <cell r="H3427"/>
          <cell r="I3427"/>
          <cell r="J3427"/>
          <cell r="K3427"/>
          <cell r="L3427"/>
          <cell r="M3427"/>
          <cell r="N3427"/>
          <cell r="O3427"/>
          <cell r="P3427"/>
          <cell r="Q3427"/>
        </row>
        <row r="3428">
          <cell r="A3428" t="str">
            <v>Urrao</v>
          </cell>
          <cell r="B3428">
            <v>6</v>
          </cell>
          <cell r="C3428">
            <v>595</v>
          </cell>
          <cell r="D3428">
            <v>300</v>
          </cell>
          <cell r="E3428">
            <v>295</v>
          </cell>
          <cell r="O3428"/>
          <cell r="P3428"/>
          <cell r="Q3428"/>
        </row>
        <row r="3429">
          <cell r="A3429"/>
          <cell r="B3429">
            <v>7</v>
          </cell>
          <cell r="C3429">
            <v>594</v>
          </cell>
          <cell r="D3429">
            <v>299</v>
          </cell>
          <cell r="E3429">
            <v>295</v>
          </cell>
          <cell r="O3429"/>
          <cell r="P3429"/>
          <cell r="Q3429"/>
        </row>
        <row r="3430">
          <cell r="A3430"/>
          <cell r="B3430">
            <v>8</v>
          </cell>
          <cell r="C3430">
            <v>589</v>
          </cell>
          <cell r="D3430">
            <v>297</v>
          </cell>
          <cell r="E3430">
            <v>292</v>
          </cell>
          <cell r="O3430"/>
          <cell r="P3430"/>
          <cell r="Q3430"/>
        </row>
        <row r="3431">
          <cell r="A3431"/>
          <cell r="B3431">
            <v>9</v>
          </cell>
          <cell r="C3431">
            <v>588</v>
          </cell>
          <cell r="D3431">
            <v>296</v>
          </cell>
          <cell r="E3431">
            <v>292</v>
          </cell>
          <cell r="O3431"/>
          <cell r="P3431"/>
          <cell r="Q3431"/>
        </row>
        <row r="3432">
          <cell r="A3432"/>
          <cell r="B3432">
            <v>10</v>
          </cell>
          <cell r="C3432">
            <v>583</v>
          </cell>
          <cell r="D3432">
            <v>294</v>
          </cell>
          <cell r="E3432">
            <v>289</v>
          </cell>
          <cell r="O3432"/>
          <cell r="P3432"/>
          <cell r="Q3432"/>
        </row>
        <row r="3433">
          <cell r="A3433"/>
          <cell r="B3433">
            <v>11</v>
          </cell>
          <cell r="C3433">
            <v>581</v>
          </cell>
          <cell r="D3433">
            <v>294</v>
          </cell>
          <cell r="E3433">
            <v>287</v>
          </cell>
        </row>
        <row r="3434">
          <cell r="A3434" t="str">
            <v>Urrao</v>
          </cell>
          <cell r="B3434">
            <v>12</v>
          </cell>
          <cell r="C3434">
            <v>578</v>
          </cell>
          <cell r="D3434">
            <v>294</v>
          </cell>
          <cell r="E3434">
            <v>284</v>
          </cell>
        </row>
        <row r="3435">
          <cell r="A3435"/>
          <cell r="B3435">
            <v>13</v>
          </cell>
          <cell r="C3435">
            <v>574</v>
          </cell>
          <cell r="D3435">
            <v>292</v>
          </cell>
          <cell r="E3435">
            <v>282</v>
          </cell>
        </row>
        <row r="3436">
          <cell r="A3436"/>
          <cell r="B3436">
            <v>14</v>
          </cell>
          <cell r="C3436">
            <v>570</v>
          </cell>
          <cell r="D3436">
            <v>291</v>
          </cell>
          <cell r="E3436">
            <v>279</v>
          </cell>
        </row>
        <row r="3437">
          <cell r="A3437"/>
          <cell r="B3437">
            <v>15</v>
          </cell>
          <cell r="C3437">
            <v>564</v>
          </cell>
          <cell r="D3437">
            <v>289</v>
          </cell>
          <cell r="E3437">
            <v>275</v>
          </cell>
        </row>
        <row r="3438">
          <cell r="A3438"/>
          <cell r="B3438">
            <v>16</v>
          </cell>
          <cell r="C3438">
            <v>559</v>
          </cell>
          <cell r="D3438">
            <v>289</v>
          </cell>
          <cell r="E3438">
            <v>270</v>
          </cell>
        </row>
        <row r="3439">
          <cell r="A3439"/>
          <cell r="B3439">
            <v>17</v>
          </cell>
          <cell r="C3439">
            <v>549</v>
          </cell>
          <cell r="D3439">
            <v>285</v>
          </cell>
          <cell r="E3439">
            <v>264</v>
          </cell>
        </row>
        <row r="3440">
          <cell r="A3440" t="str">
            <v>Urrao</v>
          </cell>
          <cell r="B3440">
            <v>18</v>
          </cell>
          <cell r="C3440">
            <v>539</v>
          </cell>
          <cell r="D3440">
            <v>281</v>
          </cell>
          <cell r="E3440">
            <v>258</v>
          </cell>
        </row>
        <row r="3441">
          <cell r="A3441"/>
          <cell r="B3441">
            <v>19</v>
          </cell>
          <cell r="C3441">
            <v>527</v>
          </cell>
          <cell r="D3441">
            <v>274</v>
          </cell>
          <cell r="E3441">
            <v>253</v>
          </cell>
        </row>
        <row r="3442">
          <cell r="A3442"/>
          <cell r="B3442">
            <v>20</v>
          </cell>
          <cell r="C3442">
            <v>520</v>
          </cell>
          <cell r="D3442">
            <v>269</v>
          </cell>
          <cell r="E3442">
            <v>251</v>
          </cell>
        </row>
        <row r="3443">
          <cell r="A3443"/>
          <cell r="B3443">
            <v>21</v>
          </cell>
          <cell r="C3443">
            <v>507</v>
          </cell>
          <cell r="D3443">
            <v>259</v>
          </cell>
          <cell r="E3443">
            <v>248</v>
          </cell>
        </row>
        <row r="3444">
          <cell r="A3444"/>
          <cell r="B3444">
            <v>22</v>
          </cell>
          <cell r="C3444">
            <v>491</v>
          </cell>
          <cell r="D3444">
            <v>249</v>
          </cell>
          <cell r="E3444">
            <v>242</v>
          </cell>
        </row>
        <row r="3445">
          <cell r="A3445"/>
          <cell r="B3445">
            <v>23</v>
          </cell>
          <cell r="C3445">
            <v>480</v>
          </cell>
          <cell r="D3445">
            <v>240</v>
          </cell>
          <cell r="E3445">
            <v>240</v>
          </cell>
        </row>
        <row r="3446">
          <cell r="A3446"/>
          <cell r="B3446">
            <v>24</v>
          </cell>
          <cell r="C3446">
            <v>468</v>
          </cell>
          <cell r="D3446">
            <v>233</v>
          </cell>
          <cell r="E3446">
            <v>235</v>
          </cell>
        </row>
        <row r="3447">
          <cell r="A3447"/>
          <cell r="B3447">
            <v>25</v>
          </cell>
          <cell r="C3447">
            <v>455</v>
          </cell>
          <cell r="D3447">
            <v>226</v>
          </cell>
          <cell r="E3447">
            <v>229</v>
          </cell>
        </row>
        <row r="3448">
          <cell r="A3448"/>
          <cell r="B3448">
            <v>26</v>
          </cell>
          <cell r="C3448">
            <v>448</v>
          </cell>
          <cell r="D3448">
            <v>222</v>
          </cell>
          <cell r="E3448">
            <v>226</v>
          </cell>
        </row>
        <row r="3449">
          <cell r="A3449"/>
          <cell r="B3449">
            <v>27</v>
          </cell>
          <cell r="C3449">
            <v>441</v>
          </cell>
          <cell r="D3449">
            <v>216</v>
          </cell>
          <cell r="E3449">
            <v>225</v>
          </cell>
        </row>
        <row r="3450">
          <cell r="A3450"/>
          <cell r="B3450">
            <v>28</v>
          </cell>
          <cell r="C3450">
            <v>430</v>
          </cell>
          <cell r="D3450">
            <v>209</v>
          </cell>
          <cell r="E3450">
            <v>221</v>
          </cell>
        </row>
        <row r="3451">
          <cell r="A3451" t="str">
            <v>05854</v>
          </cell>
          <cell r="B3451" t="str">
            <v>Valdivia</v>
          </cell>
          <cell r="C3451"/>
          <cell r="D3451"/>
          <cell r="E3451"/>
        </row>
        <row r="3452">
          <cell r="A3452" t="str">
            <v>Valdivia</v>
          </cell>
          <cell r="B3452">
            <v>0</v>
          </cell>
          <cell r="C3452">
            <v>291</v>
          </cell>
          <cell r="D3452">
            <v>151</v>
          </cell>
          <cell r="E3452">
            <v>140</v>
          </cell>
          <cell r="F3452">
            <v>1736</v>
          </cell>
          <cell r="G3452">
            <v>900</v>
          </cell>
          <cell r="H3452">
            <v>836</v>
          </cell>
          <cell r="I3452">
            <v>1744</v>
          </cell>
          <cell r="J3452">
            <v>903</v>
          </cell>
          <cell r="K3452">
            <v>841</v>
          </cell>
          <cell r="L3452">
            <v>1710</v>
          </cell>
          <cell r="M3452">
            <v>883</v>
          </cell>
          <cell r="N3452">
            <v>827</v>
          </cell>
          <cell r="O3452">
            <v>2595</v>
          </cell>
          <cell r="P3452">
            <v>1280</v>
          </cell>
          <cell r="Q3452">
            <v>1315</v>
          </cell>
        </row>
        <row r="3453">
          <cell r="A3453"/>
          <cell r="B3453">
            <v>1</v>
          </cell>
          <cell r="C3453">
            <v>292</v>
          </cell>
          <cell r="D3453">
            <v>151</v>
          </cell>
          <cell r="E3453">
            <v>141</v>
          </cell>
          <cell r="F3453"/>
          <cell r="G3453"/>
          <cell r="H3453"/>
          <cell r="I3453"/>
          <cell r="J3453"/>
          <cell r="K3453"/>
          <cell r="L3453"/>
          <cell r="M3453"/>
          <cell r="N3453"/>
          <cell r="O3453"/>
          <cell r="P3453"/>
          <cell r="Q3453"/>
        </row>
        <row r="3454">
          <cell r="A3454"/>
          <cell r="B3454">
            <v>2</v>
          </cell>
          <cell r="C3454">
            <v>287</v>
          </cell>
          <cell r="D3454">
            <v>149</v>
          </cell>
          <cell r="E3454">
            <v>138</v>
          </cell>
          <cell r="F3454"/>
          <cell r="G3454"/>
          <cell r="H3454"/>
          <cell r="I3454"/>
          <cell r="J3454"/>
          <cell r="K3454"/>
          <cell r="L3454"/>
          <cell r="M3454"/>
          <cell r="N3454"/>
          <cell r="O3454"/>
          <cell r="P3454"/>
          <cell r="Q3454"/>
        </row>
        <row r="3455">
          <cell r="A3455"/>
          <cell r="B3455">
            <v>3</v>
          </cell>
          <cell r="C3455">
            <v>289</v>
          </cell>
          <cell r="D3455">
            <v>150</v>
          </cell>
          <cell r="E3455">
            <v>139</v>
          </cell>
          <cell r="F3455"/>
          <cell r="G3455"/>
          <cell r="H3455"/>
          <cell r="I3455"/>
          <cell r="J3455"/>
          <cell r="K3455"/>
          <cell r="L3455"/>
          <cell r="M3455"/>
          <cell r="N3455"/>
          <cell r="O3455"/>
          <cell r="P3455"/>
          <cell r="Q3455"/>
        </row>
        <row r="3456">
          <cell r="A3456"/>
          <cell r="B3456">
            <v>4</v>
          </cell>
          <cell r="C3456">
            <v>288</v>
          </cell>
          <cell r="D3456">
            <v>149</v>
          </cell>
          <cell r="E3456">
            <v>139</v>
          </cell>
          <cell r="F3456"/>
          <cell r="G3456"/>
          <cell r="H3456"/>
          <cell r="I3456"/>
          <cell r="J3456"/>
          <cell r="K3456"/>
          <cell r="L3456"/>
          <cell r="M3456"/>
          <cell r="N3456"/>
          <cell r="O3456"/>
          <cell r="P3456"/>
          <cell r="Q3456"/>
        </row>
        <row r="3457">
          <cell r="A3457"/>
          <cell r="B3457">
            <v>5</v>
          </cell>
          <cell r="C3457">
            <v>289</v>
          </cell>
          <cell r="D3457">
            <v>150</v>
          </cell>
          <cell r="E3457">
            <v>139</v>
          </cell>
          <cell r="F3457"/>
          <cell r="G3457"/>
          <cell r="H3457"/>
          <cell r="I3457"/>
          <cell r="J3457"/>
          <cell r="K3457"/>
          <cell r="L3457"/>
          <cell r="M3457"/>
          <cell r="N3457"/>
          <cell r="O3457"/>
          <cell r="P3457"/>
          <cell r="Q3457"/>
        </row>
        <row r="3458">
          <cell r="A3458" t="str">
            <v>Valdivia</v>
          </cell>
          <cell r="B3458">
            <v>6</v>
          </cell>
          <cell r="C3458">
            <v>290</v>
          </cell>
          <cell r="D3458">
            <v>150</v>
          </cell>
          <cell r="E3458">
            <v>140</v>
          </cell>
          <cell r="O3458"/>
          <cell r="P3458"/>
          <cell r="Q3458"/>
        </row>
        <row r="3459">
          <cell r="A3459"/>
          <cell r="B3459">
            <v>7</v>
          </cell>
          <cell r="C3459">
            <v>290</v>
          </cell>
          <cell r="D3459">
            <v>150</v>
          </cell>
          <cell r="E3459">
            <v>140</v>
          </cell>
          <cell r="O3459"/>
          <cell r="P3459"/>
          <cell r="Q3459"/>
        </row>
        <row r="3460">
          <cell r="A3460"/>
          <cell r="B3460">
            <v>8</v>
          </cell>
          <cell r="C3460">
            <v>291</v>
          </cell>
          <cell r="D3460">
            <v>151</v>
          </cell>
          <cell r="E3460">
            <v>140</v>
          </cell>
          <cell r="O3460"/>
          <cell r="P3460"/>
          <cell r="Q3460"/>
        </row>
        <row r="3461">
          <cell r="A3461"/>
          <cell r="B3461">
            <v>9</v>
          </cell>
          <cell r="C3461">
            <v>290</v>
          </cell>
          <cell r="D3461">
            <v>150</v>
          </cell>
          <cell r="E3461">
            <v>140</v>
          </cell>
          <cell r="O3461"/>
          <cell r="P3461"/>
          <cell r="Q3461"/>
        </row>
        <row r="3462">
          <cell r="A3462"/>
          <cell r="B3462">
            <v>10</v>
          </cell>
          <cell r="C3462">
            <v>293</v>
          </cell>
          <cell r="D3462">
            <v>152</v>
          </cell>
          <cell r="E3462">
            <v>141</v>
          </cell>
          <cell r="O3462"/>
          <cell r="P3462"/>
          <cell r="Q3462"/>
        </row>
        <row r="3463">
          <cell r="A3463"/>
          <cell r="B3463">
            <v>11</v>
          </cell>
          <cell r="C3463">
            <v>290</v>
          </cell>
          <cell r="D3463">
            <v>150</v>
          </cell>
          <cell r="E3463">
            <v>140</v>
          </cell>
        </row>
        <row r="3464">
          <cell r="A3464" t="str">
            <v>Valdivia</v>
          </cell>
          <cell r="B3464">
            <v>12</v>
          </cell>
          <cell r="C3464">
            <v>291</v>
          </cell>
          <cell r="D3464">
            <v>151</v>
          </cell>
          <cell r="E3464">
            <v>140</v>
          </cell>
        </row>
        <row r="3465">
          <cell r="A3465"/>
          <cell r="B3465">
            <v>13</v>
          </cell>
          <cell r="C3465">
            <v>289</v>
          </cell>
          <cell r="D3465">
            <v>149</v>
          </cell>
          <cell r="E3465">
            <v>140</v>
          </cell>
        </row>
        <row r="3466">
          <cell r="A3466"/>
          <cell r="B3466">
            <v>14</v>
          </cell>
          <cell r="C3466">
            <v>288</v>
          </cell>
          <cell r="D3466">
            <v>149</v>
          </cell>
          <cell r="E3466">
            <v>139</v>
          </cell>
        </row>
        <row r="3467">
          <cell r="A3467"/>
          <cell r="B3467">
            <v>15</v>
          </cell>
          <cell r="C3467">
            <v>286</v>
          </cell>
          <cell r="D3467">
            <v>148</v>
          </cell>
          <cell r="E3467">
            <v>138</v>
          </cell>
        </row>
        <row r="3468">
          <cell r="A3468"/>
          <cell r="B3468">
            <v>16</v>
          </cell>
          <cell r="C3468">
            <v>281</v>
          </cell>
          <cell r="D3468">
            <v>145</v>
          </cell>
          <cell r="E3468">
            <v>136</v>
          </cell>
        </row>
        <row r="3469">
          <cell r="A3469"/>
          <cell r="B3469">
            <v>17</v>
          </cell>
          <cell r="C3469">
            <v>275</v>
          </cell>
          <cell r="D3469">
            <v>141</v>
          </cell>
          <cell r="E3469">
            <v>134</v>
          </cell>
        </row>
        <row r="3470">
          <cell r="A3470" t="str">
            <v>Valdivia</v>
          </cell>
          <cell r="B3470">
            <v>18</v>
          </cell>
          <cell r="C3470">
            <v>267</v>
          </cell>
          <cell r="D3470">
            <v>136</v>
          </cell>
          <cell r="E3470">
            <v>131</v>
          </cell>
        </row>
        <row r="3471">
          <cell r="A3471"/>
          <cell r="B3471">
            <v>19</v>
          </cell>
          <cell r="C3471">
            <v>256</v>
          </cell>
          <cell r="D3471">
            <v>130</v>
          </cell>
          <cell r="E3471">
            <v>126</v>
          </cell>
        </row>
        <row r="3472">
          <cell r="A3472"/>
          <cell r="B3472">
            <v>20</v>
          </cell>
          <cell r="C3472">
            <v>251</v>
          </cell>
          <cell r="D3472">
            <v>127</v>
          </cell>
          <cell r="E3472">
            <v>124</v>
          </cell>
        </row>
        <row r="3473">
          <cell r="A3473"/>
          <cell r="B3473">
            <v>21</v>
          </cell>
          <cell r="C3473">
            <v>244</v>
          </cell>
          <cell r="D3473">
            <v>124</v>
          </cell>
          <cell r="E3473">
            <v>120</v>
          </cell>
        </row>
        <row r="3474">
          <cell r="A3474"/>
          <cell r="B3474">
            <v>22</v>
          </cell>
          <cell r="C3474">
            <v>236</v>
          </cell>
          <cell r="D3474">
            <v>118</v>
          </cell>
          <cell r="E3474">
            <v>118</v>
          </cell>
        </row>
        <row r="3475">
          <cell r="A3475"/>
          <cell r="B3475">
            <v>23</v>
          </cell>
          <cell r="C3475">
            <v>233</v>
          </cell>
          <cell r="D3475">
            <v>116</v>
          </cell>
          <cell r="E3475">
            <v>117</v>
          </cell>
        </row>
        <row r="3476">
          <cell r="A3476"/>
          <cell r="B3476">
            <v>24</v>
          </cell>
          <cell r="C3476">
            <v>227</v>
          </cell>
          <cell r="D3476">
            <v>111</v>
          </cell>
          <cell r="E3476">
            <v>116</v>
          </cell>
        </row>
        <row r="3477">
          <cell r="A3477"/>
          <cell r="B3477">
            <v>25</v>
          </cell>
          <cell r="C3477">
            <v>225</v>
          </cell>
          <cell r="D3477">
            <v>109</v>
          </cell>
          <cell r="E3477">
            <v>116</v>
          </cell>
        </row>
        <row r="3478">
          <cell r="A3478"/>
          <cell r="B3478">
            <v>26</v>
          </cell>
          <cell r="C3478">
            <v>221</v>
          </cell>
          <cell r="D3478">
            <v>105</v>
          </cell>
          <cell r="E3478">
            <v>116</v>
          </cell>
        </row>
        <row r="3479">
          <cell r="A3479"/>
          <cell r="B3479">
            <v>27</v>
          </cell>
          <cell r="C3479">
            <v>220</v>
          </cell>
          <cell r="D3479">
            <v>104</v>
          </cell>
          <cell r="E3479">
            <v>116</v>
          </cell>
        </row>
        <row r="3480">
          <cell r="A3480"/>
          <cell r="B3480">
            <v>28</v>
          </cell>
          <cell r="C3480">
            <v>215</v>
          </cell>
          <cell r="D3480">
            <v>100</v>
          </cell>
          <cell r="E3480">
            <v>115</v>
          </cell>
        </row>
        <row r="3481">
          <cell r="A3481" t="str">
            <v>05856</v>
          </cell>
          <cell r="B3481" t="str">
            <v>Valparaiso</v>
          </cell>
          <cell r="C3481"/>
          <cell r="D3481"/>
          <cell r="E3481"/>
        </row>
        <row r="3482">
          <cell r="A3482" t="str">
            <v>Valparaiso</v>
          </cell>
          <cell r="B3482">
            <v>0</v>
          </cell>
          <cell r="C3482">
            <v>87</v>
          </cell>
          <cell r="D3482">
            <v>47</v>
          </cell>
          <cell r="E3482">
            <v>40</v>
          </cell>
          <cell r="F3482">
            <v>516</v>
          </cell>
          <cell r="G3482">
            <v>279</v>
          </cell>
          <cell r="H3482">
            <v>237</v>
          </cell>
          <cell r="I3482">
            <v>524</v>
          </cell>
          <cell r="J3482">
            <v>282</v>
          </cell>
          <cell r="K3482">
            <v>242</v>
          </cell>
          <cell r="L3482">
            <v>542</v>
          </cell>
          <cell r="M3482">
            <v>286</v>
          </cell>
          <cell r="N3482">
            <v>256</v>
          </cell>
          <cell r="O3482">
            <v>972</v>
          </cell>
          <cell r="P3482">
            <v>490</v>
          </cell>
          <cell r="Q3482">
            <v>482</v>
          </cell>
        </row>
        <row r="3483">
          <cell r="A3483"/>
          <cell r="B3483">
            <v>1</v>
          </cell>
          <cell r="C3483">
            <v>86</v>
          </cell>
          <cell r="D3483">
            <v>46</v>
          </cell>
          <cell r="E3483">
            <v>40</v>
          </cell>
          <cell r="F3483"/>
          <cell r="G3483"/>
          <cell r="H3483"/>
          <cell r="I3483"/>
          <cell r="J3483"/>
          <cell r="K3483"/>
          <cell r="L3483"/>
          <cell r="M3483"/>
          <cell r="N3483"/>
          <cell r="O3483"/>
          <cell r="P3483"/>
          <cell r="Q3483"/>
        </row>
        <row r="3484">
          <cell r="A3484"/>
          <cell r="B3484">
            <v>2</v>
          </cell>
          <cell r="C3484">
            <v>86</v>
          </cell>
          <cell r="D3484">
            <v>47</v>
          </cell>
          <cell r="E3484">
            <v>39</v>
          </cell>
          <cell r="F3484"/>
          <cell r="G3484"/>
          <cell r="H3484"/>
          <cell r="I3484"/>
          <cell r="J3484"/>
          <cell r="K3484"/>
          <cell r="L3484"/>
          <cell r="M3484"/>
          <cell r="N3484"/>
          <cell r="O3484"/>
          <cell r="P3484"/>
          <cell r="Q3484"/>
        </row>
        <row r="3485">
          <cell r="A3485"/>
          <cell r="B3485">
            <v>3</v>
          </cell>
          <cell r="C3485">
            <v>85</v>
          </cell>
          <cell r="D3485">
            <v>46</v>
          </cell>
          <cell r="E3485">
            <v>39</v>
          </cell>
          <cell r="F3485"/>
          <cell r="G3485"/>
          <cell r="H3485"/>
          <cell r="I3485"/>
          <cell r="J3485"/>
          <cell r="K3485"/>
          <cell r="L3485"/>
          <cell r="M3485"/>
          <cell r="N3485"/>
          <cell r="O3485"/>
          <cell r="P3485"/>
          <cell r="Q3485"/>
        </row>
        <row r="3486">
          <cell r="A3486"/>
          <cell r="B3486">
            <v>4</v>
          </cell>
          <cell r="C3486">
            <v>86</v>
          </cell>
          <cell r="D3486">
            <v>47</v>
          </cell>
          <cell r="E3486">
            <v>39</v>
          </cell>
          <cell r="F3486"/>
          <cell r="G3486"/>
          <cell r="H3486"/>
          <cell r="I3486"/>
          <cell r="J3486"/>
          <cell r="K3486"/>
          <cell r="L3486"/>
          <cell r="M3486"/>
          <cell r="N3486"/>
          <cell r="O3486"/>
          <cell r="P3486"/>
          <cell r="Q3486"/>
        </row>
        <row r="3487">
          <cell r="A3487"/>
          <cell r="B3487">
            <v>5</v>
          </cell>
          <cell r="C3487">
            <v>86</v>
          </cell>
          <cell r="D3487">
            <v>46</v>
          </cell>
          <cell r="E3487">
            <v>40</v>
          </cell>
          <cell r="F3487"/>
          <cell r="G3487"/>
          <cell r="H3487"/>
          <cell r="I3487"/>
          <cell r="J3487"/>
          <cell r="K3487"/>
          <cell r="L3487"/>
          <cell r="M3487"/>
          <cell r="N3487"/>
          <cell r="O3487"/>
          <cell r="P3487"/>
          <cell r="Q3487"/>
        </row>
        <row r="3488">
          <cell r="A3488" t="str">
            <v>Valparaiso</v>
          </cell>
          <cell r="B3488">
            <v>6</v>
          </cell>
          <cell r="C3488">
            <v>88</v>
          </cell>
          <cell r="D3488">
            <v>48</v>
          </cell>
          <cell r="E3488">
            <v>40</v>
          </cell>
          <cell r="O3488"/>
          <cell r="P3488"/>
          <cell r="Q3488"/>
        </row>
        <row r="3489">
          <cell r="A3489"/>
          <cell r="B3489">
            <v>7</v>
          </cell>
          <cell r="C3489">
            <v>85</v>
          </cell>
          <cell r="D3489">
            <v>46</v>
          </cell>
          <cell r="E3489">
            <v>39</v>
          </cell>
          <cell r="O3489"/>
          <cell r="P3489"/>
          <cell r="Q3489"/>
        </row>
        <row r="3490">
          <cell r="A3490"/>
          <cell r="B3490">
            <v>8</v>
          </cell>
          <cell r="C3490">
            <v>87</v>
          </cell>
          <cell r="D3490">
            <v>47</v>
          </cell>
          <cell r="E3490">
            <v>40</v>
          </cell>
          <cell r="O3490"/>
          <cell r="P3490"/>
          <cell r="Q3490"/>
        </row>
        <row r="3491">
          <cell r="A3491"/>
          <cell r="B3491">
            <v>9</v>
          </cell>
          <cell r="C3491">
            <v>88</v>
          </cell>
          <cell r="D3491">
            <v>47</v>
          </cell>
          <cell r="E3491">
            <v>41</v>
          </cell>
          <cell r="O3491"/>
          <cell r="P3491"/>
          <cell r="Q3491"/>
        </row>
        <row r="3492">
          <cell r="A3492"/>
          <cell r="B3492">
            <v>10</v>
          </cell>
          <cell r="C3492">
            <v>86</v>
          </cell>
          <cell r="D3492">
            <v>46</v>
          </cell>
          <cell r="E3492">
            <v>40</v>
          </cell>
          <cell r="O3492"/>
          <cell r="P3492"/>
          <cell r="Q3492"/>
        </row>
        <row r="3493">
          <cell r="A3493"/>
          <cell r="B3493">
            <v>11</v>
          </cell>
          <cell r="C3493">
            <v>90</v>
          </cell>
          <cell r="D3493">
            <v>48</v>
          </cell>
          <cell r="E3493">
            <v>42</v>
          </cell>
        </row>
        <row r="3494">
          <cell r="A3494" t="str">
            <v>Valparaiso</v>
          </cell>
          <cell r="B3494">
            <v>12</v>
          </cell>
          <cell r="C3494">
            <v>88</v>
          </cell>
          <cell r="D3494">
            <v>47</v>
          </cell>
          <cell r="E3494">
            <v>41</v>
          </cell>
        </row>
        <row r="3495">
          <cell r="A3495"/>
          <cell r="B3495">
            <v>13</v>
          </cell>
          <cell r="C3495">
            <v>90</v>
          </cell>
          <cell r="D3495">
            <v>47</v>
          </cell>
          <cell r="E3495">
            <v>43</v>
          </cell>
        </row>
        <row r="3496">
          <cell r="A3496"/>
          <cell r="B3496">
            <v>14</v>
          </cell>
          <cell r="C3496">
            <v>90</v>
          </cell>
          <cell r="D3496">
            <v>48</v>
          </cell>
          <cell r="E3496">
            <v>42</v>
          </cell>
        </row>
        <row r="3497">
          <cell r="A3497"/>
          <cell r="B3497">
            <v>15</v>
          </cell>
          <cell r="C3497">
            <v>92</v>
          </cell>
          <cell r="D3497">
            <v>48</v>
          </cell>
          <cell r="E3497">
            <v>44</v>
          </cell>
        </row>
        <row r="3498">
          <cell r="A3498"/>
          <cell r="B3498">
            <v>16</v>
          </cell>
          <cell r="C3498">
            <v>90</v>
          </cell>
          <cell r="D3498">
            <v>48</v>
          </cell>
          <cell r="E3498">
            <v>42</v>
          </cell>
        </row>
        <row r="3499">
          <cell r="A3499"/>
          <cell r="B3499">
            <v>17</v>
          </cell>
          <cell r="C3499">
            <v>92</v>
          </cell>
          <cell r="D3499">
            <v>48</v>
          </cell>
          <cell r="E3499">
            <v>44</v>
          </cell>
        </row>
        <row r="3500">
          <cell r="A3500" t="str">
            <v>Valparaiso</v>
          </cell>
          <cell r="B3500">
            <v>18</v>
          </cell>
          <cell r="C3500">
            <v>93</v>
          </cell>
          <cell r="D3500">
            <v>49</v>
          </cell>
          <cell r="E3500">
            <v>44</v>
          </cell>
        </row>
        <row r="3501">
          <cell r="A3501"/>
          <cell r="B3501">
            <v>19</v>
          </cell>
          <cell r="C3501">
            <v>91</v>
          </cell>
          <cell r="D3501">
            <v>48</v>
          </cell>
          <cell r="E3501">
            <v>43</v>
          </cell>
        </row>
        <row r="3502">
          <cell r="A3502"/>
          <cell r="B3502">
            <v>20</v>
          </cell>
          <cell r="C3502">
            <v>92</v>
          </cell>
          <cell r="D3502">
            <v>47</v>
          </cell>
          <cell r="E3502">
            <v>45</v>
          </cell>
        </row>
        <row r="3503">
          <cell r="A3503"/>
          <cell r="B3503">
            <v>21</v>
          </cell>
          <cell r="C3503">
            <v>91</v>
          </cell>
          <cell r="D3503">
            <v>47</v>
          </cell>
          <cell r="E3503">
            <v>44</v>
          </cell>
        </row>
        <row r="3504">
          <cell r="A3504"/>
          <cell r="B3504">
            <v>22</v>
          </cell>
          <cell r="C3504">
            <v>90</v>
          </cell>
          <cell r="D3504">
            <v>46</v>
          </cell>
          <cell r="E3504">
            <v>44</v>
          </cell>
        </row>
        <row r="3505">
          <cell r="A3505"/>
          <cell r="B3505">
            <v>23</v>
          </cell>
          <cell r="C3505">
            <v>89</v>
          </cell>
          <cell r="D3505">
            <v>45</v>
          </cell>
          <cell r="E3505">
            <v>44</v>
          </cell>
        </row>
        <row r="3506">
          <cell r="A3506"/>
          <cell r="B3506">
            <v>24</v>
          </cell>
          <cell r="C3506">
            <v>90</v>
          </cell>
          <cell r="D3506">
            <v>45</v>
          </cell>
          <cell r="E3506">
            <v>45</v>
          </cell>
        </row>
        <row r="3507">
          <cell r="A3507"/>
          <cell r="B3507">
            <v>25</v>
          </cell>
          <cell r="C3507">
            <v>86</v>
          </cell>
          <cell r="D3507">
            <v>43</v>
          </cell>
          <cell r="E3507">
            <v>43</v>
          </cell>
        </row>
        <row r="3508">
          <cell r="A3508"/>
          <cell r="B3508">
            <v>26</v>
          </cell>
          <cell r="C3508">
            <v>83</v>
          </cell>
          <cell r="D3508">
            <v>41</v>
          </cell>
          <cell r="E3508">
            <v>42</v>
          </cell>
        </row>
        <row r="3509">
          <cell r="A3509"/>
          <cell r="B3509">
            <v>27</v>
          </cell>
          <cell r="C3509">
            <v>84</v>
          </cell>
          <cell r="D3509">
            <v>40</v>
          </cell>
          <cell r="E3509">
            <v>44</v>
          </cell>
        </row>
        <row r="3510">
          <cell r="A3510"/>
          <cell r="B3510">
            <v>28</v>
          </cell>
          <cell r="C3510">
            <v>83</v>
          </cell>
          <cell r="D3510">
            <v>39</v>
          </cell>
          <cell r="E3510">
            <v>44</v>
          </cell>
        </row>
        <row r="3511">
          <cell r="A3511" t="str">
            <v>05858</v>
          </cell>
          <cell r="B3511" t="str">
            <v>Vegachí</v>
          </cell>
          <cell r="C3511"/>
          <cell r="D3511"/>
          <cell r="E3511"/>
        </row>
        <row r="3512">
          <cell r="A3512" t="str">
            <v>Vegachí</v>
          </cell>
          <cell r="B3512">
            <v>0</v>
          </cell>
          <cell r="C3512">
            <v>184</v>
          </cell>
          <cell r="D3512">
            <v>96</v>
          </cell>
          <cell r="E3512">
            <v>88</v>
          </cell>
          <cell r="F3512">
            <v>1123</v>
          </cell>
          <cell r="G3512">
            <v>587</v>
          </cell>
          <cell r="H3512">
            <v>536</v>
          </cell>
          <cell r="I3512">
            <v>1291</v>
          </cell>
          <cell r="J3512">
            <v>690</v>
          </cell>
          <cell r="K3512">
            <v>601</v>
          </cell>
          <cell r="L3512">
            <v>1367</v>
          </cell>
          <cell r="M3512">
            <v>725</v>
          </cell>
          <cell r="N3512">
            <v>642</v>
          </cell>
          <cell r="O3512">
            <v>2205</v>
          </cell>
          <cell r="P3512">
            <v>1071</v>
          </cell>
          <cell r="Q3512">
            <v>1134</v>
          </cell>
        </row>
        <row r="3513">
          <cell r="A3513"/>
          <cell r="B3513">
            <v>1</v>
          </cell>
          <cell r="C3513">
            <v>181</v>
          </cell>
          <cell r="D3513">
            <v>94</v>
          </cell>
          <cell r="E3513">
            <v>87</v>
          </cell>
          <cell r="F3513"/>
          <cell r="G3513"/>
          <cell r="H3513"/>
          <cell r="I3513"/>
          <cell r="J3513"/>
          <cell r="K3513"/>
          <cell r="L3513"/>
          <cell r="M3513"/>
          <cell r="N3513"/>
          <cell r="O3513"/>
          <cell r="P3513"/>
          <cell r="Q3513"/>
        </row>
        <row r="3514">
          <cell r="A3514"/>
          <cell r="B3514">
            <v>2</v>
          </cell>
          <cell r="C3514">
            <v>185</v>
          </cell>
          <cell r="D3514">
            <v>96</v>
          </cell>
          <cell r="E3514">
            <v>89</v>
          </cell>
          <cell r="F3514"/>
          <cell r="G3514"/>
          <cell r="H3514"/>
          <cell r="I3514"/>
          <cell r="J3514"/>
          <cell r="K3514"/>
          <cell r="L3514"/>
          <cell r="M3514"/>
          <cell r="N3514"/>
          <cell r="O3514"/>
          <cell r="P3514"/>
          <cell r="Q3514"/>
        </row>
        <row r="3515">
          <cell r="A3515"/>
          <cell r="B3515">
            <v>3</v>
          </cell>
          <cell r="C3515">
            <v>187</v>
          </cell>
          <cell r="D3515">
            <v>98</v>
          </cell>
          <cell r="E3515">
            <v>89</v>
          </cell>
          <cell r="F3515"/>
          <cell r="G3515"/>
          <cell r="H3515"/>
          <cell r="I3515"/>
          <cell r="J3515"/>
          <cell r="K3515"/>
          <cell r="L3515"/>
          <cell r="M3515"/>
          <cell r="N3515"/>
          <cell r="O3515"/>
          <cell r="P3515"/>
          <cell r="Q3515"/>
        </row>
        <row r="3516">
          <cell r="A3516"/>
          <cell r="B3516">
            <v>4</v>
          </cell>
          <cell r="C3516">
            <v>189</v>
          </cell>
          <cell r="D3516">
            <v>99</v>
          </cell>
          <cell r="E3516">
            <v>90</v>
          </cell>
          <cell r="F3516"/>
          <cell r="G3516"/>
          <cell r="H3516"/>
          <cell r="I3516"/>
          <cell r="J3516"/>
          <cell r="K3516"/>
          <cell r="L3516"/>
          <cell r="M3516"/>
          <cell r="N3516"/>
          <cell r="O3516"/>
          <cell r="P3516"/>
          <cell r="Q3516"/>
        </row>
        <row r="3517">
          <cell r="A3517"/>
          <cell r="B3517">
            <v>5</v>
          </cell>
          <cell r="C3517">
            <v>197</v>
          </cell>
          <cell r="D3517">
            <v>104</v>
          </cell>
          <cell r="E3517">
            <v>93</v>
          </cell>
          <cell r="F3517"/>
          <cell r="G3517"/>
          <cell r="H3517"/>
          <cell r="I3517"/>
          <cell r="J3517"/>
          <cell r="K3517"/>
          <cell r="L3517"/>
          <cell r="M3517"/>
          <cell r="N3517"/>
          <cell r="O3517"/>
          <cell r="P3517"/>
          <cell r="Q3517"/>
        </row>
        <row r="3518">
          <cell r="A3518" t="str">
            <v>Vegachí</v>
          </cell>
          <cell r="B3518">
            <v>6</v>
          </cell>
          <cell r="C3518">
            <v>202</v>
          </cell>
          <cell r="D3518">
            <v>108</v>
          </cell>
          <cell r="E3518">
            <v>94</v>
          </cell>
          <cell r="O3518"/>
          <cell r="P3518"/>
          <cell r="Q3518"/>
        </row>
        <row r="3519">
          <cell r="A3519"/>
          <cell r="B3519">
            <v>7</v>
          </cell>
          <cell r="C3519">
            <v>207</v>
          </cell>
          <cell r="D3519">
            <v>110</v>
          </cell>
          <cell r="E3519">
            <v>97</v>
          </cell>
          <cell r="O3519"/>
          <cell r="P3519"/>
          <cell r="Q3519"/>
        </row>
        <row r="3520">
          <cell r="A3520"/>
          <cell r="B3520">
            <v>8</v>
          </cell>
          <cell r="C3520">
            <v>213</v>
          </cell>
          <cell r="D3520">
            <v>113</v>
          </cell>
          <cell r="E3520">
            <v>100</v>
          </cell>
          <cell r="O3520"/>
          <cell r="P3520"/>
          <cell r="Q3520"/>
        </row>
        <row r="3521">
          <cell r="A3521"/>
          <cell r="B3521">
            <v>9</v>
          </cell>
          <cell r="C3521">
            <v>219</v>
          </cell>
          <cell r="D3521">
            <v>118</v>
          </cell>
          <cell r="E3521">
            <v>101</v>
          </cell>
          <cell r="O3521"/>
          <cell r="P3521"/>
          <cell r="Q3521"/>
        </row>
        <row r="3522">
          <cell r="A3522"/>
          <cell r="B3522">
            <v>10</v>
          </cell>
          <cell r="C3522">
            <v>223</v>
          </cell>
          <cell r="D3522">
            <v>119</v>
          </cell>
          <cell r="E3522">
            <v>104</v>
          </cell>
          <cell r="O3522"/>
          <cell r="P3522"/>
          <cell r="Q3522"/>
        </row>
        <row r="3523">
          <cell r="A3523"/>
          <cell r="B3523">
            <v>11</v>
          </cell>
          <cell r="C3523">
            <v>227</v>
          </cell>
          <cell r="D3523">
            <v>122</v>
          </cell>
          <cell r="E3523">
            <v>105</v>
          </cell>
        </row>
        <row r="3524">
          <cell r="A3524" t="str">
            <v>Vegachí</v>
          </cell>
          <cell r="B3524">
            <v>12</v>
          </cell>
          <cell r="C3524">
            <v>229</v>
          </cell>
          <cell r="D3524">
            <v>123</v>
          </cell>
          <cell r="E3524">
            <v>106</v>
          </cell>
        </row>
        <row r="3525">
          <cell r="A3525"/>
          <cell r="B3525">
            <v>13</v>
          </cell>
          <cell r="C3525">
            <v>231</v>
          </cell>
          <cell r="D3525">
            <v>124</v>
          </cell>
          <cell r="E3525">
            <v>107</v>
          </cell>
        </row>
        <row r="3526">
          <cell r="A3526"/>
          <cell r="B3526">
            <v>14</v>
          </cell>
          <cell r="C3526">
            <v>231</v>
          </cell>
          <cell r="D3526">
            <v>123</v>
          </cell>
          <cell r="E3526">
            <v>108</v>
          </cell>
        </row>
        <row r="3527">
          <cell r="A3527"/>
          <cell r="B3527">
            <v>15</v>
          </cell>
          <cell r="C3527">
            <v>230</v>
          </cell>
          <cell r="D3527">
            <v>122</v>
          </cell>
          <cell r="E3527">
            <v>108</v>
          </cell>
        </row>
        <row r="3528">
          <cell r="A3528"/>
          <cell r="B3528">
            <v>16</v>
          </cell>
          <cell r="C3528">
            <v>225</v>
          </cell>
          <cell r="D3528">
            <v>118</v>
          </cell>
          <cell r="E3528">
            <v>107</v>
          </cell>
        </row>
        <row r="3529">
          <cell r="A3529"/>
          <cell r="B3529">
            <v>17</v>
          </cell>
          <cell r="C3529">
            <v>221</v>
          </cell>
          <cell r="D3529">
            <v>115</v>
          </cell>
          <cell r="E3529">
            <v>106</v>
          </cell>
        </row>
        <row r="3530">
          <cell r="A3530" t="str">
            <v>Vegachí</v>
          </cell>
          <cell r="B3530">
            <v>18</v>
          </cell>
          <cell r="C3530">
            <v>214</v>
          </cell>
          <cell r="D3530">
            <v>109</v>
          </cell>
          <cell r="E3530">
            <v>105</v>
          </cell>
        </row>
        <row r="3531">
          <cell r="A3531"/>
          <cell r="B3531">
            <v>19</v>
          </cell>
          <cell r="C3531">
            <v>212</v>
          </cell>
          <cell r="D3531">
            <v>107</v>
          </cell>
          <cell r="E3531">
            <v>105</v>
          </cell>
        </row>
        <row r="3532">
          <cell r="A3532"/>
          <cell r="B3532">
            <v>20</v>
          </cell>
          <cell r="C3532">
            <v>206</v>
          </cell>
          <cell r="D3532">
            <v>103</v>
          </cell>
          <cell r="E3532">
            <v>103</v>
          </cell>
        </row>
        <row r="3533">
          <cell r="A3533"/>
          <cell r="B3533">
            <v>21</v>
          </cell>
          <cell r="C3533">
            <v>206</v>
          </cell>
          <cell r="D3533">
            <v>101</v>
          </cell>
          <cell r="E3533">
            <v>105</v>
          </cell>
        </row>
        <row r="3534">
          <cell r="A3534"/>
          <cell r="B3534">
            <v>22</v>
          </cell>
          <cell r="C3534">
            <v>199</v>
          </cell>
          <cell r="D3534">
            <v>96</v>
          </cell>
          <cell r="E3534">
            <v>103</v>
          </cell>
        </row>
        <row r="3535">
          <cell r="A3535"/>
          <cell r="B3535">
            <v>23</v>
          </cell>
          <cell r="C3535">
            <v>200</v>
          </cell>
          <cell r="D3535">
            <v>96</v>
          </cell>
          <cell r="E3535">
            <v>104</v>
          </cell>
        </row>
        <row r="3536">
          <cell r="A3536"/>
          <cell r="B3536">
            <v>24</v>
          </cell>
          <cell r="C3536">
            <v>197</v>
          </cell>
          <cell r="D3536">
            <v>95</v>
          </cell>
          <cell r="E3536">
            <v>102</v>
          </cell>
        </row>
        <row r="3537">
          <cell r="A3537"/>
          <cell r="B3537">
            <v>25</v>
          </cell>
          <cell r="C3537">
            <v>195</v>
          </cell>
          <cell r="D3537">
            <v>93</v>
          </cell>
          <cell r="E3537">
            <v>102</v>
          </cell>
        </row>
        <row r="3538">
          <cell r="A3538"/>
          <cell r="B3538">
            <v>26</v>
          </cell>
          <cell r="C3538">
            <v>193</v>
          </cell>
          <cell r="D3538">
            <v>91</v>
          </cell>
          <cell r="E3538">
            <v>102</v>
          </cell>
        </row>
        <row r="3539">
          <cell r="A3539"/>
          <cell r="B3539">
            <v>27</v>
          </cell>
          <cell r="C3539">
            <v>193</v>
          </cell>
          <cell r="D3539">
            <v>91</v>
          </cell>
          <cell r="E3539">
            <v>102</v>
          </cell>
        </row>
        <row r="3540">
          <cell r="A3540"/>
          <cell r="B3540">
            <v>28</v>
          </cell>
          <cell r="C3540">
            <v>190</v>
          </cell>
          <cell r="D3540">
            <v>89</v>
          </cell>
          <cell r="E3540">
            <v>101</v>
          </cell>
        </row>
        <row r="3541">
          <cell r="A3541" t="str">
            <v>05861</v>
          </cell>
          <cell r="B3541" t="str">
            <v>Venecia</v>
          </cell>
          <cell r="C3541"/>
          <cell r="D3541"/>
          <cell r="E3541"/>
        </row>
        <row r="3542">
          <cell r="A3542" t="str">
            <v>Venecia</v>
          </cell>
          <cell r="B3542">
            <v>0</v>
          </cell>
          <cell r="C3542">
            <v>109</v>
          </cell>
          <cell r="D3542">
            <v>59</v>
          </cell>
          <cell r="E3542">
            <v>50</v>
          </cell>
          <cell r="F3542">
            <v>669</v>
          </cell>
          <cell r="G3542">
            <v>358</v>
          </cell>
          <cell r="H3542">
            <v>311</v>
          </cell>
          <cell r="I3542">
            <v>870</v>
          </cell>
          <cell r="J3542">
            <v>443</v>
          </cell>
          <cell r="K3542">
            <v>427</v>
          </cell>
          <cell r="L3542">
            <v>1037</v>
          </cell>
          <cell r="M3542">
            <v>524</v>
          </cell>
          <cell r="N3542">
            <v>513</v>
          </cell>
          <cell r="O3542">
            <v>1776</v>
          </cell>
          <cell r="P3542">
            <v>912</v>
          </cell>
          <cell r="Q3542">
            <v>864</v>
          </cell>
        </row>
        <row r="3543">
          <cell r="A3543"/>
          <cell r="B3543">
            <v>1</v>
          </cell>
          <cell r="C3543">
            <v>106</v>
          </cell>
          <cell r="D3543">
            <v>57</v>
          </cell>
          <cell r="E3543">
            <v>49</v>
          </cell>
          <cell r="F3543"/>
          <cell r="G3543"/>
          <cell r="H3543"/>
          <cell r="I3543"/>
          <cell r="J3543"/>
          <cell r="K3543"/>
          <cell r="L3543"/>
          <cell r="M3543"/>
          <cell r="N3543"/>
          <cell r="O3543"/>
          <cell r="P3543"/>
          <cell r="Q3543"/>
        </row>
        <row r="3544">
          <cell r="A3544"/>
          <cell r="B3544">
            <v>2</v>
          </cell>
          <cell r="C3544">
            <v>108</v>
          </cell>
          <cell r="D3544">
            <v>59</v>
          </cell>
          <cell r="E3544">
            <v>49</v>
          </cell>
          <cell r="F3544"/>
          <cell r="G3544"/>
          <cell r="H3544"/>
          <cell r="I3544"/>
          <cell r="J3544"/>
          <cell r="K3544"/>
          <cell r="L3544"/>
          <cell r="M3544"/>
          <cell r="N3544"/>
          <cell r="O3544"/>
          <cell r="P3544"/>
          <cell r="Q3544"/>
        </row>
        <row r="3545">
          <cell r="A3545"/>
          <cell r="B3545">
            <v>3</v>
          </cell>
          <cell r="C3545">
            <v>111</v>
          </cell>
          <cell r="D3545">
            <v>59</v>
          </cell>
          <cell r="E3545">
            <v>52</v>
          </cell>
          <cell r="F3545"/>
          <cell r="G3545"/>
          <cell r="H3545"/>
          <cell r="I3545"/>
          <cell r="J3545"/>
          <cell r="K3545"/>
          <cell r="L3545"/>
          <cell r="M3545"/>
          <cell r="N3545"/>
          <cell r="O3545"/>
          <cell r="P3545"/>
          <cell r="Q3545"/>
        </row>
        <row r="3546">
          <cell r="A3546"/>
          <cell r="B3546">
            <v>4</v>
          </cell>
          <cell r="C3546">
            <v>115</v>
          </cell>
          <cell r="D3546">
            <v>61</v>
          </cell>
          <cell r="E3546">
            <v>54</v>
          </cell>
          <cell r="F3546"/>
          <cell r="G3546"/>
          <cell r="H3546"/>
          <cell r="I3546"/>
          <cell r="J3546"/>
          <cell r="K3546"/>
          <cell r="L3546"/>
          <cell r="M3546"/>
          <cell r="N3546"/>
          <cell r="O3546"/>
          <cell r="P3546"/>
          <cell r="Q3546"/>
        </row>
        <row r="3547">
          <cell r="A3547"/>
          <cell r="B3547">
            <v>5</v>
          </cell>
          <cell r="C3547">
            <v>120</v>
          </cell>
          <cell r="D3547">
            <v>63</v>
          </cell>
          <cell r="E3547">
            <v>57</v>
          </cell>
          <cell r="F3547"/>
          <cell r="G3547"/>
          <cell r="H3547"/>
          <cell r="I3547"/>
          <cell r="J3547"/>
          <cell r="K3547"/>
          <cell r="L3547"/>
          <cell r="M3547"/>
          <cell r="N3547"/>
          <cell r="O3547"/>
          <cell r="P3547"/>
          <cell r="Q3547"/>
        </row>
        <row r="3548">
          <cell r="A3548" t="str">
            <v>Venecia</v>
          </cell>
          <cell r="B3548">
            <v>6</v>
          </cell>
          <cell r="C3548">
            <v>129</v>
          </cell>
          <cell r="D3548">
            <v>67</v>
          </cell>
          <cell r="E3548">
            <v>62</v>
          </cell>
          <cell r="O3548"/>
          <cell r="P3548"/>
          <cell r="Q3548"/>
        </row>
        <row r="3549">
          <cell r="A3549"/>
          <cell r="B3549">
            <v>7</v>
          </cell>
          <cell r="C3549">
            <v>135</v>
          </cell>
          <cell r="D3549">
            <v>69</v>
          </cell>
          <cell r="E3549">
            <v>66</v>
          </cell>
          <cell r="O3549"/>
          <cell r="P3549"/>
          <cell r="Q3549"/>
        </row>
        <row r="3550">
          <cell r="A3550"/>
          <cell r="B3550">
            <v>8</v>
          </cell>
          <cell r="C3550">
            <v>142</v>
          </cell>
          <cell r="D3550">
            <v>73</v>
          </cell>
          <cell r="E3550">
            <v>69</v>
          </cell>
          <cell r="O3550"/>
          <cell r="P3550"/>
          <cell r="Q3550"/>
        </row>
        <row r="3551">
          <cell r="A3551"/>
          <cell r="B3551">
            <v>9</v>
          </cell>
          <cell r="C3551">
            <v>149</v>
          </cell>
          <cell r="D3551">
            <v>76</v>
          </cell>
          <cell r="E3551">
            <v>73</v>
          </cell>
          <cell r="O3551"/>
          <cell r="P3551"/>
          <cell r="Q3551"/>
        </row>
        <row r="3552">
          <cell r="A3552"/>
          <cell r="B3552">
            <v>10</v>
          </cell>
          <cell r="C3552">
            <v>154</v>
          </cell>
          <cell r="D3552">
            <v>77</v>
          </cell>
          <cell r="E3552">
            <v>77</v>
          </cell>
          <cell r="O3552"/>
          <cell r="P3552"/>
          <cell r="Q3552"/>
        </row>
        <row r="3553">
          <cell r="A3553"/>
          <cell r="B3553">
            <v>11</v>
          </cell>
          <cell r="C3553">
            <v>161</v>
          </cell>
          <cell r="D3553">
            <v>81</v>
          </cell>
          <cell r="E3553">
            <v>80</v>
          </cell>
        </row>
        <row r="3554">
          <cell r="A3554" t="str">
            <v>Venecia</v>
          </cell>
          <cell r="B3554">
            <v>12</v>
          </cell>
          <cell r="C3554">
            <v>166</v>
          </cell>
          <cell r="D3554">
            <v>84</v>
          </cell>
          <cell r="E3554">
            <v>82</v>
          </cell>
        </row>
        <row r="3555">
          <cell r="A3555"/>
          <cell r="B3555">
            <v>13</v>
          </cell>
          <cell r="C3555">
            <v>171</v>
          </cell>
          <cell r="D3555">
            <v>86</v>
          </cell>
          <cell r="E3555">
            <v>85</v>
          </cell>
        </row>
        <row r="3556">
          <cell r="A3556"/>
          <cell r="B3556">
            <v>14</v>
          </cell>
          <cell r="C3556">
            <v>172</v>
          </cell>
          <cell r="D3556">
            <v>86</v>
          </cell>
          <cell r="E3556">
            <v>86</v>
          </cell>
        </row>
        <row r="3557">
          <cell r="A3557"/>
          <cell r="B3557">
            <v>15</v>
          </cell>
          <cell r="C3557">
            <v>176</v>
          </cell>
          <cell r="D3557">
            <v>89</v>
          </cell>
          <cell r="E3557">
            <v>87</v>
          </cell>
        </row>
        <row r="3558">
          <cell r="A3558"/>
          <cell r="B3558">
            <v>16</v>
          </cell>
          <cell r="C3558">
            <v>176</v>
          </cell>
          <cell r="D3558">
            <v>89</v>
          </cell>
          <cell r="E3558">
            <v>87</v>
          </cell>
        </row>
        <row r="3559">
          <cell r="A3559"/>
          <cell r="B3559">
            <v>17</v>
          </cell>
          <cell r="C3559">
            <v>176</v>
          </cell>
          <cell r="D3559">
            <v>90</v>
          </cell>
          <cell r="E3559">
            <v>86</v>
          </cell>
        </row>
        <row r="3560">
          <cell r="A3560" t="str">
            <v>Venecia</v>
          </cell>
          <cell r="B3560">
            <v>18</v>
          </cell>
          <cell r="C3560">
            <v>174</v>
          </cell>
          <cell r="D3560">
            <v>89</v>
          </cell>
          <cell r="E3560">
            <v>85</v>
          </cell>
        </row>
        <row r="3561">
          <cell r="A3561"/>
          <cell r="B3561">
            <v>19</v>
          </cell>
          <cell r="C3561">
            <v>171</v>
          </cell>
          <cell r="D3561">
            <v>87</v>
          </cell>
          <cell r="E3561">
            <v>84</v>
          </cell>
        </row>
        <row r="3562">
          <cell r="A3562"/>
          <cell r="B3562">
            <v>20</v>
          </cell>
          <cell r="C3562">
            <v>168</v>
          </cell>
          <cell r="D3562">
            <v>86</v>
          </cell>
          <cell r="E3562">
            <v>82</v>
          </cell>
        </row>
        <row r="3563">
          <cell r="A3563"/>
          <cell r="B3563">
            <v>21</v>
          </cell>
          <cell r="C3563">
            <v>165</v>
          </cell>
          <cell r="D3563">
            <v>85</v>
          </cell>
          <cell r="E3563">
            <v>80</v>
          </cell>
        </row>
        <row r="3564">
          <cell r="A3564"/>
          <cell r="B3564">
            <v>22</v>
          </cell>
          <cell r="C3564">
            <v>160</v>
          </cell>
          <cell r="D3564">
            <v>84</v>
          </cell>
          <cell r="E3564">
            <v>76</v>
          </cell>
        </row>
        <row r="3565">
          <cell r="A3565"/>
          <cell r="B3565">
            <v>23</v>
          </cell>
          <cell r="C3565">
            <v>160</v>
          </cell>
          <cell r="D3565">
            <v>83</v>
          </cell>
          <cell r="E3565">
            <v>77</v>
          </cell>
        </row>
        <row r="3566">
          <cell r="A3566"/>
          <cell r="B3566">
            <v>24</v>
          </cell>
          <cell r="C3566">
            <v>158</v>
          </cell>
          <cell r="D3566">
            <v>83</v>
          </cell>
          <cell r="E3566">
            <v>75</v>
          </cell>
        </row>
        <row r="3567">
          <cell r="A3567"/>
          <cell r="B3567">
            <v>25</v>
          </cell>
          <cell r="C3567">
            <v>156</v>
          </cell>
          <cell r="D3567">
            <v>80</v>
          </cell>
          <cell r="E3567">
            <v>76</v>
          </cell>
        </row>
        <row r="3568">
          <cell r="A3568"/>
          <cell r="B3568">
            <v>26</v>
          </cell>
          <cell r="C3568">
            <v>155</v>
          </cell>
          <cell r="D3568">
            <v>79</v>
          </cell>
          <cell r="E3568">
            <v>76</v>
          </cell>
        </row>
        <row r="3569">
          <cell r="A3569"/>
          <cell r="B3569">
            <v>27</v>
          </cell>
          <cell r="C3569">
            <v>155</v>
          </cell>
          <cell r="D3569">
            <v>78</v>
          </cell>
          <cell r="E3569">
            <v>77</v>
          </cell>
        </row>
        <row r="3570">
          <cell r="A3570"/>
          <cell r="B3570">
            <v>28</v>
          </cell>
          <cell r="C3570">
            <v>154</v>
          </cell>
          <cell r="D3570">
            <v>78</v>
          </cell>
          <cell r="E3570">
            <v>76</v>
          </cell>
        </row>
        <row r="3571">
          <cell r="A3571" t="str">
            <v>05873</v>
          </cell>
          <cell r="B3571" t="str">
            <v>Vigía del Fuerte</v>
          </cell>
          <cell r="C3571"/>
          <cell r="D3571"/>
          <cell r="E3571"/>
        </row>
        <row r="3572">
          <cell r="A3572" t="str">
            <v>Vigía del Fuerte</v>
          </cell>
          <cell r="B3572">
            <v>0</v>
          </cell>
          <cell r="C3572">
            <v>288</v>
          </cell>
          <cell r="D3572">
            <v>149</v>
          </cell>
          <cell r="E3572">
            <v>139</v>
          </cell>
          <cell r="F3572">
            <v>1677</v>
          </cell>
          <cell r="G3572">
            <v>864</v>
          </cell>
          <cell r="H3572">
            <v>813</v>
          </cell>
          <cell r="I3572">
            <v>1446</v>
          </cell>
          <cell r="J3572">
            <v>735</v>
          </cell>
          <cell r="K3572">
            <v>711</v>
          </cell>
          <cell r="L3572">
            <v>1240</v>
          </cell>
          <cell r="M3572">
            <v>633</v>
          </cell>
          <cell r="N3572">
            <v>607</v>
          </cell>
          <cell r="O3572">
            <v>1655</v>
          </cell>
          <cell r="P3572">
            <v>829</v>
          </cell>
          <cell r="Q3572">
            <v>826</v>
          </cell>
        </row>
        <row r="3573">
          <cell r="A3573"/>
          <cell r="B3573">
            <v>1</v>
          </cell>
          <cell r="C3573">
            <v>285</v>
          </cell>
          <cell r="D3573">
            <v>147</v>
          </cell>
          <cell r="E3573">
            <v>138</v>
          </cell>
          <cell r="F3573"/>
          <cell r="G3573"/>
          <cell r="H3573"/>
          <cell r="I3573"/>
          <cell r="J3573"/>
          <cell r="K3573"/>
          <cell r="L3573"/>
          <cell r="M3573"/>
          <cell r="N3573"/>
          <cell r="O3573"/>
          <cell r="P3573"/>
          <cell r="Q3573"/>
        </row>
        <row r="3574">
          <cell r="A3574"/>
          <cell r="B3574">
            <v>2</v>
          </cell>
          <cell r="C3574">
            <v>285</v>
          </cell>
          <cell r="D3574">
            <v>147</v>
          </cell>
          <cell r="E3574">
            <v>138</v>
          </cell>
          <cell r="F3574"/>
          <cell r="G3574"/>
          <cell r="H3574"/>
          <cell r="I3574"/>
          <cell r="J3574"/>
          <cell r="K3574"/>
          <cell r="L3574"/>
          <cell r="M3574"/>
          <cell r="N3574"/>
          <cell r="O3574"/>
          <cell r="P3574"/>
          <cell r="Q3574"/>
        </row>
        <row r="3575">
          <cell r="A3575"/>
          <cell r="B3575">
            <v>3</v>
          </cell>
          <cell r="C3575">
            <v>279</v>
          </cell>
          <cell r="D3575">
            <v>144</v>
          </cell>
          <cell r="E3575">
            <v>135</v>
          </cell>
          <cell r="F3575"/>
          <cell r="G3575"/>
          <cell r="H3575"/>
          <cell r="I3575"/>
          <cell r="J3575"/>
          <cell r="K3575"/>
          <cell r="L3575"/>
          <cell r="M3575"/>
          <cell r="N3575"/>
          <cell r="O3575"/>
          <cell r="P3575"/>
          <cell r="Q3575"/>
        </row>
        <row r="3576">
          <cell r="A3576"/>
          <cell r="B3576">
            <v>4</v>
          </cell>
          <cell r="C3576">
            <v>274</v>
          </cell>
          <cell r="D3576">
            <v>141</v>
          </cell>
          <cell r="E3576">
            <v>133</v>
          </cell>
          <cell r="F3576"/>
          <cell r="G3576"/>
          <cell r="H3576"/>
          <cell r="I3576"/>
          <cell r="J3576"/>
          <cell r="K3576"/>
          <cell r="L3576"/>
          <cell r="M3576"/>
          <cell r="N3576"/>
          <cell r="O3576"/>
          <cell r="P3576"/>
          <cell r="Q3576"/>
        </row>
        <row r="3577">
          <cell r="A3577"/>
          <cell r="B3577">
            <v>5</v>
          </cell>
          <cell r="C3577">
            <v>266</v>
          </cell>
          <cell r="D3577">
            <v>136</v>
          </cell>
          <cell r="E3577">
            <v>130</v>
          </cell>
          <cell r="F3577"/>
          <cell r="G3577"/>
          <cell r="H3577"/>
          <cell r="I3577"/>
          <cell r="J3577"/>
          <cell r="K3577"/>
          <cell r="L3577"/>
          <cell r="M3577"/>
          <cell r="N3577"/>
          <cell r="O3577"/>
          <cell r="P3577"/>
          <cell r="Q3577"/>
        </row>
        <row r="3578">
          <cell r="A3578" t="str">
            <v>Vigía del Fuerte</v>
          </cell>
          <cell r="B3578">
            <v>6</v>
          </cell>
          <cell r="C3578">
            <v>259</v>
          </cell>
          <cell r="D3578">
            <v>133</v>
          </cell>
          <cell r="E3578">
            <v>126</v>
          </cell>
          <cell r="O3578"/>
          <cell r="P3578"/>
          <cell r="Q3578"/>
        </row>
        <row r="3579">
          <cell r="A3579"/>
          <cell r="B3579">
            <v>7</v>
          </cell>
          <cell r="C3579">
            <v>252</v>
          </cell>
          <cell r="D3579">
            <v>128</v>
          </cell>
          <cell r="E3579">
            <v>124</v>
          </cell>
          <cell r="O3579"/>
          <cell r="P3579"/>
          <cell r="Q3579"/>
        </row>
        <row r="3580">
          <cell r="A3580"/>
          <cell r="B3580">
            <v>8</v>
          </cell>
          <cell r="C3580">
            <v>245</v>
          </cell>
          <cell r="D3580">
            <v>125</v>
          </cell>
          <cell r="E3580">
            <v>120</v>
          </cell>
          <cell r="O3580"/>
          <cell r="P3580"/>
          <cell r="Q3580"/>
        </row>
        <row r="3581">
          <cell r="A3581"/>
          <cell r="B3581">
            <v>9</v>
          </cell>
          <cell r="C3581">
            <v>236</v>
          </cell>
          <cell r="D3581">
            <v>119</v>
          </cell>
          <cell r="E3581">
            <v>117</v>
          </cell>
          <cell r="O3581"/>
          <cell r="P3581"/>
          <cell r="Q3581"/>
        </row>
        <row r="3582">
          <cell r="A3582"/>
          <cell r="B3582">
            <v>10</v>
          </cell>
          <cell r="C3582">
            <v>231</v>
          </cell>
          <cell r="D3582">
            <v>117</v>
          </cell>
          <cell r="E3582">
            <v>114</v>
          </cell>
          <cell r="O3582"/>
          <cell r="P3582"/>
          <cell r="Q3582"/>
        </row>
        <row r="3583">
          <cell r="A3583"/>
          <cell r="B3583">
            <v>11</v>
          </cell>
          <cell r="C3583">
            <v>223</v>
          </cell>
          <cell r="D3583">
            <v>113</v>
          </cell>
          <cell r="E3583">
            <v>110</v>
          </cell>
        </row>
        <row r="3584">
          <cell r="A3584" t="str">
            <v>Vigía del Fuerte</v>
          </cell>
          <cell r="B3584">
            <v>12</v>
          </cell>
          <cell r="C3584">
            <v>220</v>
          </cell>
          <cell r="D3584">
            <v>111</v>
          </cell>
          <cell r="E3584">
            <v>109</v>
          </cell>
        </row>
        <row r="3585">
          <cell r="A3585"/>
          <cell r="B3585">
            <v>13</v>
          </cell>
          <cell r="C3585">
            <v>213</v>
          </cell>
          <cell r="D3585">
            <v>108</v>
          </cell>
          <cell r="E3585">
            <v>105</v>
          </cell>
        </row>
        <row r="3586">
          <cell r="A3586"/>
          <cell r="B3586">
            <v>14</v>
          </cell>
          <cell r="C3586">
            <v>209</v>
          </cell>
          <cell r="D3586">
            <v>106</v>
          </cell>
          <cell r="E3586">
            <v>103</v>
          </cell>
        </row>
        <row r="3587">
          <cell r="A3587"/>
          <cell r="B3587">
            <v>15</v>
          </cell>
          <cell r="C3587">
            <v>202</v>
          </cell>
          <cell r="D3587">
            <v>103</v>
          </cell>
          <cell r="E3587">
            <v>99</v>
          </cell>
        </row>
        <row r="3588">
          <cell r="A3588"/>
          <cell r="B3588">
            <v>16</v>
          </cell>
          <cell r="C3588">
            <v>199</v>
          </cell>
          <cell r="D3588">
            <v>103</v>
          </cell>
          <cell r="E3588">
            <v>96</v>
          </cell>
        </row>
        <row r="3589">
          <cell r="A3589"/>
          <cell r="B3589">
            <v>17</v>
          </cell>
          <cell r="C3589">
            <v>197</v>
          </cell>
          <cell r="D3589">
            <v>102</v>
          </cell>
          <cell r="E3589">
            <v>95</v>
          </cell>
        </row>
        <row r="3590">
          <cell r="A3590" t="str">
            <v>Vigía del Fuerte</v>
          </cell>
          <cell r="B3590">
            <v>18</v>
          </cell>
          <cell r="C3590">
            <v>189</v>
          </cell>
          <cell r="D3590">
            <v>99</v>
          </cell>
          <cell r="E3590">
            <v>90</v>
          </cell>
        </row>
        <row r="3591">
          <cell r="A3591"/>
          <cell r="B3591">
            <v>19</v>
          </cell>
          <cell r="C3591">
            <v>181</v>
          </cell>
          <cell r="D3591">
            <v>96</v>
          </cell>
          <cell r="E3591">
            <v>85</v>
          </cell>
        </row>
        <row r="3592">
          <cell r="A3592"/>
          <cell r="B3592">
            <v>20</v>
          </cell>
          <cell r="C3592">
            <v>171</v>
          </cell>
          <cell r="D3592">
            <v>90</v>
          </cell>
          <cell r="E3592">
            <v>81</v>
          </cell>
        </row>
        <row r="3593">
          <cell r="A3593"/>
          <cell r="B3593">
            <v>21</v>
          </cell>
          <cell r="C3593">
            <v>164</v>
          </cell>
          <cell r="D3593">
            <v>85</v>
          </cell>
          <cell r="E3593">
            <v>79</v>
          </cell>
        </row>
        <row r="3594">
          <cell r="A3594"/>
          <cell r="B3594">
            <v>22</v>
          </cell>
          <cell r="C3594">
            <v>155</v>
          </cell>
          <cell r="D3594">
            <v>79</v>
          </cell>
          <cell r="E3594">
            <v>76</v>
          </cell>
        </row>
        <row r="3595">
          <cell r="A3595"/>
          <cell r="B3595">
            <v>23</v>
          </cell>
          <cell r="C3595">
            <v>145</v>
          </cell>
          <cell r="D3595">
            <v>72</v>
          </cell>
          <cell r="E3595">
            <v>73</v>
          </cell>
        </row>
        <row r="3596">
          <cell r="A3596"/>
          <cell r="B3596">
            <v>24</v>
          </cell>
          <cell r="C3596">
            <v>139</v>
          </cell>
          <cell r="D3596">
            <v>68</v>
          </cell>
          <cell r="E3596">
            <v>71</v>
          </cell>
        </row>
        <row r="3597">
          <cell r="A3597"/>
          <cell r="B3597">
            <v>25</v>
          </cell>
          <cell r="C3597">
            <v>135</v>
          </cell>
          <cell r="D3597">
            <v>66</v>
          </cell>
          <cell r="E3597">
            <v>69</v>
          </cell>
        </row>
        <row r="3598">
          <cell r="A3598"/>
          <cell r="B3598">
            <v>26</v>
          </cell>
          <cell r="C3598">
            <v>131</v>
          </cell>
          <cell r="D3598">
            <v>62</v>
          </cell>
          <cell r="E3598">
            <v>69</v>
          </cell>
        </row>
        <row r="3599">
          <cell r="A3599"/>
          <cell r="B3599">
            <v>27</v>
          </cell>
          <cell r="C3599">
            <v>124</v>
          </cell>
          <cell r="D3599">
            <v>58</v>
          </cell>
          <cell r="E3599">
            <v>66</v>
          </cell>
        </row>
        <row r="3600">
          <cell r="A3600"/>
          <cell r="B3600">
            <v>28</v>
          </cell>
          <cell r="C3600">
            <v>121</v>
          </cell>
          <cell r="D3600">
            <v>54</v>
          </cell>
          <cell r="E3600">
            <v>67</v>
          </cell>
        </row>
        <row r="3601">
          <cell r="A3601" t="str">
            <v>05885</v>
          </cell>
          <cell r="B3601" t="str">
            <v>Yali</v>
          </cell>
          <cell r="C3601"/>
          <cell r="D3601"/>
          <cell r="E3601"/>
        </row>
        <row r="3602">
          <cell r="A3602" t="str">
            <v>Yali</v>
          </cell>
          <cell r="B3602">
            <v>0</v>
          </cell>
          <cell r="C3602">
            <v>128</v>
          </cell>
          <cell r="D3602">
            <v>66</v>
          </cell>
          <cell r="E3602">
            <v>62</v>
          </cell>
          <cell r="F3602">
            <v>773</v>
          </cell>
          <cell r="G3602">
            <v>397</v>
          </cell>
          <cell r="H3602">
            <v>376</v>
          </cell>
          <cell r="I3602">
            <v>799</v>
          </cell>
          <cell r="J3602">
            <v>411</v>
          </cell>
          <cell r="K3602">
            <v>388</v>
          </cell>
          <cell r="L3602">
            <v>793</v>
          </cell>
          <cell r="M3602">
            <v>407</v>
          </cell>
          <cell r="N3602">
            <v>386</v>
          </cell>
          <cell r="O3602">
            <v>1272</v>
          </cell>
          <cell r="P3602">
            <v>631</v>
          </cell>
          <cell r="Q3602">
            <v>641</v>
          </cell>
        </row>
        <row r="3603">
          <cell r="A3603"/>
          <cell r="B3603">
            <v>1</v>
          </cell>
          <cell r="C3603">
            <v>129</v>
          </cell>
          <cell r="D3603">
            <v>66</v>
          </cell>
          <cell r="E3603">
            <v>63</v>
          </cell>
          <cell r="F3603"/>
          <cell r="G3603"/>
          <cell r="H3603"/>
          <cell r="I3603"/>
          <cell r="J3603"/>
          <cell r="K3603"/>
          <cell r="L3603"/>
          <cell r="M3603"/>
          <cell r="N3603"/>
          <cell r="O3603"/>
          <cell r="P3603"/>
          <cell r="Q3603"/>
        </row>
        <row r="3604">
          <cell r="A3604"/>
          <cell r="B3604">
            <v>2</v>
          </cell>
          <cell r="C3604">
            <v>128</v>
          </cell>
          <cell r="D3604">
            <v>66</v>
          </cell>
          <cell r="E3604">
            <v>62</v>
          </cell>
          <cell r="F3604"/>
          <cell r="G3604"/>
          <cell r="H3604"/>
          <cell r="I3604"/>
          <cell r="J3604"/>
          <cell r="K3604"/>
          <cell r="L3604"/>
          <cell r="M3604"/>
          <cell r="N3604"/>
          <cell r="O3604"/>
          <cell r="P3604"/>
          <cell r="Q3604"/>
        </row>
        <row r="3605">
          <cell r="A3605"/>
          <cell r="B3605">
            <v>3</v>
          </cell>
          <cell r="C3605">
            <v>129</v>
          </cell>
          <cell r="D3605">
            <v>66</v>
          </cell>
          <cell r="E3605">
            <v>63</v>
          </cell>
          <cell r="F3605"/>
          <cell r="G3605"/>
          <cell r="H3605"/>
          <cell r="I3605"/>
          <cell r="J3605"/>
          <cell r="K3605"/>
          <cell r="L3605"/>
          <cell r="M3605"/>
          <cell r="N3605"/>
          <cell r="O3605"/>
          <cell r="P3605"/>
          <cell r="Q3605"/>
        </row>
        <row r="3606">
          <cell r="A3606"/>
          <cell r="B3606">
            <v>4</v>
          </cell>
          <cell r="C3606">
            <v>129</v>
          </cell>
          <cell r="D3606">
            <v>67</v>
          </cell>
          <cell r="E3606">
            <v>62</v>
          </cell>
          <cell r="F3606"/>
          <cell r="G3606"/>
          <cell r="H3606"/>
          <cell r="I3606"/>
          <cell r="J3606"/>
          <cell r="K3606"/>
          <cell r="L3606"/>
          <cell r="M3606"/>
          <cell r="N3606"/>
          <cell r="O3606"/>
          <cell r="P3606"/>
          <cell r="Q3606"/>
        </row>
        <row r="3607">
          <cell r="A3607"/>
          <cell r="B3607">
            <v>5</v>
          </cell>
          <cell r="C3607">
            <v>130</v>
          </cell>
          <cell r="D3607">
            <v>66</v>
          </cell>
          <cell r="E3607">
            <v>64</v>
          </cell>
          <cell r="F3607"/>
          <cell r="G3607"/>
          <cell r="H3607"/>
          <cell r="I3607"/>
          <cell r="J3607"/>
          <cell r="K3607"/>
          <cell r="L3607"/>
          <cell r="M3607"/>
          <cell r="N3607"/>
          <cell r="O3607"/>
          <cell r="P3607"/>
          <cell r="Q3607"/>
        </row>
        <row r="3608">
          <cell r="A3608" t="str">
            <v>Yali</v>
          </cell>
          <cell r="B3608">
            <v>6</v>
          </cell>
          <cell r="C3608">
            <v>131</v>
          </cell>
          <cell r="D3608">
            <v>68</v>
          </cell>
          <cell r="E3608">
            <v>63</v>
          </cell>
          <cell r="O3608"/>
          <cell r="P3608"/>
          <cell r="Q3608"/>
        </row>
        <row r="3609">
          <cell r="A3609"/>
          <cell r="B3609">
            <v>7</v>
          </cell>
          <cell r="C3609">
            <v>132</v>
          </cell>
          <cell r="D3609">
            <v>68</v>
          </cell>
          <cell r="E3609">
            <v>64</v>
          </cell>
          <cell r="O3609"/>
          <cell r="P3609"/>
          <cell r="Q3609"/>
        </row>
        <row r="3610">
          <cell r="A3610"/>
          <cell r="B3610">
            <v>8</v>
          </cell>
          <cell r="C3610">
            <v>133</v>
          </cell>
          <cell r="D3610">
            <v>68</v>
          </cell>
          <cell r="E3610">
            <v>65</v>
          </cell>
          <cell r="O3610"/>
          <cell r="P3610"/>
          <cell r="Q3610"/>
        </row>
        <row r="3611">
          <cell r="A3611"/>
          <cell r="B3611">
            <v>9</v>
          </cell>
          <cell r="C3611">
            <v>133</v>
          </cell>
          <cell r="D3611">
            <v>69</v>
          </cell>
          <cell r="E3611">
            <v>64</v>
          </cell>
          <cell r="O3611"/>
          <cell r="P3611"/>
          <cell r="Q3611"/>
        </row>
        <row r="3612">
          <cell r="A3612"/>
          <cell r="B3612">
            <v>10</v>
          </cell>
          <cell r="C3612">
            <v>135</v>
          </cell>
          <cell r="D3612">
            <v>69</v>
          </cell>
          <cell r="E3612">
            <v>66</v>
          </cell>
          <cell r="O3612"/>
          <cell r="P3612"/>
          <cell r="Q3612"/>
        </row>
        <row r="3613">
          <cell r="A3613"/>
          <cell r="B3613">
            <v>11</v>
          </cell>
          <cell r="C3613">
            <v>135</v>
          </cell>
          <cell r="D3613">
            <v>69</v>
          </cell>
          <cell r="E3613">
            <v>66</v>
          </cell>
        </row>
        <row r="3614">
          <cell r="A3614" t="str">
            <v>Yali</v>
          </cell>
          <cell r="B3614">
            <v>12</v>
          </cell>
          <cell r="C3614">
            <v>134</v>
          </cell>
          <cell r="D3614">
            <v>69</v>
          </cell>
          <cell r="E3614">
            <v>65</v>
          </cell>
        </row>
        <row r="3615">
          <cell r="A3615"/>
          <cell r="B3615">
            <v>13</v>
          </cell>
          <cell r="C3615">
            <v>134</v>
          </cell>
          <cell r="D3615">
            <v>69</v>
          </cell>
          <cell r="E3615">
            <v>65</v>
          </cell>
        </row>
        <row r="3616">
          <cell r="A3616"/>
          <cell r="B3616">
            <v>14</v>
          </cell>
          <cell r="C3616">
            <v>136</v>
          </cell>
          <cell r="D3616">
            <v>70</v>
          </cell>
          <cell r="E3616">
            <v>66</v>
          </cell>
        </row>
        <row r="3617">
          <cell r="A3617"/>
          <cell r="B3617">
            <v>15</v>
          </cell>
          <cell r="C3617">
            <v>131</v>
          </cell>
          <cell r="D3617">
            <v>67</v>
          </cell>
          <cell r="E3617">
            <v>64</v>
          </cell>
        </row>
        <row r="3618">
          <cell r="A3618"/>
          <cell r="B3618">
            <v>16</v>
          </cell>
          <cell r="C3618">
            <v>131</v>
          </cell>
          <cell r="D3618">
            <v>67</v>
          </cell>
          <cell r="E3618">
            <v>64</v>
          </cell>
        </row>
        <row r="3619">
          <cell r="A3619"/>
          <cell r="B3619">
            <v>17</v>
          </cell>
          <cell r="C3619">
            <v>127</v>
          </cell>
          <cell r="D3619">
            <v>65</v>
          </cell>
          <cell r="E3619">
            <v>62</v>
          </cell>
        </row>
        <row r="3620">
          <cell r="A3620" t="str">
            <v>Yali</v>
          </cell>
          <cell r="B3620">
            <v>18</v>
          </cell>
          <cell r="C3620">
            <v>123</v>
          </cell>
          <cell r="D3620">
            <v>63</v>
          </cell>
          <cell r="E3620">
            <v>60</v>
          </cell>
        </row>
        <row r="3621">
          <cell r="A3621"/>
          <cell r="B3621">
            <v>19</v>
          </cell>
          <cell r="C3621">
            <v>119</v>
          </cell>
          <cell r="D3621">
            <v>61</v>
          </cell>
          <cell r="E3621">
            <v>58</v>
          </cell>
        </row>
        <row r="3622">
          <cell r="A3622"/>
          <cell r="B3622">
            <v>20</v>
          </cell>
          <cell r="C3622">
            <v>117</v>
          </cell>
          <cell r="D3622">
            <v>59</v>
          </cell>
          <cell r="E3622">
            <v>58</v>
          </cell>
        </row>
        <row r="3623">
          <cell r="A3623"/>
          <cell r="B3623">
            <v>21</v>
          </cell>
          <cell r="C3623">
            <v>116</v>
          </cell>
          <cell r="D3623">
            <v>59</v>
          </cell>
          <cell r="E3623">
            <v>57</v>
          </cell>
        </row>
        <row r="3624">
          <cell r="A3624"/>
          <cell r="B3624">
            <v>22</v>
          </cell>
          <cell r="C3624">
            <v>114</v>
          </cell>
          <cell r="D3624">
            <v>57</v>
          </cell>
          <cell r="E3624">
            <v>57</v>
          </cell>
        </row>
        <row r="3625">
          <cell r="A3625"/>
          <cell r="B3625">
            <v>23</v>
          </cell>
          <cell r="C3625">
            <v>113</v>
          </cell>
          <cell r="D3625">
            <v>56</v>
          </cell>
          <cell r="E3625">
            <v>57</v>
          </cell>
        </row>
        <row r="3626">
          <cell r="A3626"/>
          <cell r="B3626">
            <v>24</v>
          </cell>
          <cell r="C3626">
            <v>114</v>
          </cell>
          <cell r="D3626">
            <v>55</v>
          </cell>
          <cell r="E3626">
            <v>59</v>
          </cell>
        </row>
        <row r="3627">
          <cell r="A3627"/>
          <cell r="B3627">
            <v>25</v>
          </cell>
          <cell r="C3627">
            <v>115</v>
          </cell>
          <cell r="D3627">
            <v>56</v>
          </cell>
          <cell r="E3627">
            <v>59</v>
          </cell>
        </row>
        <row r="3628">
          <cell r="A3628"/>
          <cell r="B3628">
            <v>26</v>
          </cell>
          <cell r="C3628">
            <v>112</v>
          </cell>
          <cell r="D3628">
            <v>54</v>
          </cell>
          <cell r="E3628">
            <v>58</v>
          </cell>
        </row>
        <row r="3629">
          <cell r="A3629"/>
          <cell r="B3629">
            <v>27</v>
          </cell>
          <cell r="C3629">
            <v>114</v>
          </cell>
          <cell r="D3629">
            <v>55</v>
          </cell>
          <cell r="E3629">
            <v>59</v>
          </cell>
        </row>
        <row r="3630">
          <cell r="A3630"/>
          <cell r="B3630">
            <v>28</v>
          </cell>
          <cell r="C3630">
            <v>115</v>
          </cell>
          <cell r="D3630">
            <v>56</v>
          </cell>
          <cell r="E3630">
            <v>59</v>
          </cell>
        </row>
        <row r="3631">
          <cell r="A3631" t="str">
            <v>05887</v>
          </cell>
          <cell r="B3631" t="str">
            <v>Yarumal</v>
          </cell>
          <cell r="C3631"/>
          <cell r="D3631"/>
          <cell r="E3631"/>
        </row>
        <row r="3632">
          <cell r="A3632" t="str">
            <v>Yarumal</v>
          </cell>
          <cell r="B3632">
            <v>0</v>
          </cell>
          <cell r="C3632">
            <v>644</v>
          </cell>
          <cell r="D3632">
            <v>321</v>
          </cell>
          <cell r="E3632">
            <v>323</v>
          </cell>
          <cell r="F3632">
            <v>3924</v>
          </cell>
          <cell r="G3632">
            <v>1958</v>
          </cell>
          <cell r="H3632">
            <v>1966</v>
          </cell>
          <cell r="I3632">
            <v>4452</v>
          </cell>
          <cell r="J3632">
            <v>2230</v>
          </cell>
          <cell r="K3632">
            <v>2222</v>
          </cell>
          <cell r="L3632">
            <v>4801</v>
          </cell>
          <cell r="M3632">
            <v>2430</v>
          </cell>
          <cell r="N3632">
            <v>2371</v>
          </cell>
          <cell r="O3632">
            <v>7830</v>
          </cell>
          <cell r="P3632">
            <v>3999</v>
          </cell>
          <cell r="Q3632">
            <v>3831</v>
          </cell>
        </row>
        <row r="3633">
          <cell r="A3633"/>
          <cell r="B3633">
            <v>1</v>
          </cell>
          <cell r="C3633">
            <v>640</v>
          </cell>
          <cell r="D3633">
            <v>320</v>
          </cell>
          <cell r="E3633">
            <v>320</v>
          </cell>
          <cell r="F3633"/>
          <cell r="G3633"/>
          <cell r="H3633"/>
          <cell r="I3633"/>
          <cell r="J3633"/>
          <cell r="K3633"/>
          <cell r="L3633"/>
          <cell r="M3633"/>
          <cell r="N3633"/>
          <cell r="O3633"/>
          <cell r="P3633"/>
          <cell r="Q3633"/>
        </row>
        <row r="3634">
          <cell r="A3634"/>
          <cell r="B3634">
            <v>2</v>
          </cell>
          <cell r="C3634">
            <v>643</v>
          </cell>
          <cell r="D3634">
            <v>320</v>
          </cell>
          <cell r="E3634">
            <v>323</v>
          </cell>
          <cell r="F3634"/>
          <cell r="G3634"/>
          <cell r="H3634"/>
          <cell r="I3634"/>
          <cell r="J3634"/>
          <cell r="K3634"/>
          <cell r="L3634"/>
          <cell r="M3634"/>
          <cell r="N3634"/>
          <cell r="O3634"/>
          <cell r="P3634"/>
          <cell r="Q3634"/>
        </row>
        <row r="3635">
          <cell r="A3635"/>
          <cell r="B3635">
            <v>3</v>
          </cell>
          <cell r="C3635">
            <v>653</v>
          </cell>
          <cell r="D3635">
            <v>326</v>
          </cell>
          <cell r="E3635">
            <v>327</v>
          </cell>
          <cell r="F3635"/>
          <cell r="G3635"/>
          <cell r="H3635"/>
          <cell r="I3635"/>
          <cell r="J3635"/>
          <cell r="K3635"/>
          <cell r="L3635"/>
          <cell r="M3635"/>
          <cell r="N3635"/>
          <cell r="O3635"/>
          <cell r="P3635"/>
          <cell r="Q3635"/>
        </row>
        <row r="3636">
          <cell r="A3636"/>
          <cell r="B3636">
            <v>4</v>
          </cell>
          <cell r="C3636">
            <v>664</v>
          </cell>
          <cell r="D3636">
            <v>331</v>
          </cell>
          <cell r="E3636">
            <v>333</v>
          </cell>
          <cell r="F3636"/>
          <cell r="G3636"/>
          <cell r="H3636"/>
          <cell r="I3636"/>
          <cell r="J3636"/>
          <cell r="K3636"/>
          <cell r="L3636"/>
          <cell r="M3636"/>
          <cell r="N3636"/>
          <cell r="O3636"/>
          <cell r="P3636"/>
          <cell r="Q3636"/>
        </row>
        <row r="3637">
          <cell r="A3637"/>
          <cell r="B3637">
            <v>5</v>
          </cell>
          <cell r="C3637">
            <v>680</v>
          </cell>
          <cell r="D3637">
            <v>340</v>
          </cell>
          <cell r="E3637">
            <v>340</v>
          </cell>
          <cell r="F3637"/>
          <cell r="G3637"/>
          <cell r="H3637"/>
          <cell r="I3637"/>
          <cell r="J3637"/>
          <cell r="K3637"/>
          <cell r="L3637"/>
          <cell r="M3637"/>
          <cell r="N3637"/>
          <cell r="O3637"/>
          <cell r="P3637"/>
          <cell r="Q3637"/>
        </row>
        <row r="3638">
          <cell r="A3638" t="str">
            <v>Yarumal</v>
          </cell>
          <cell r="B3638">
            <v>6</v>
          </cell>
          <cell r="C3638">
            <v>697</v>
          </cell>
          <cell r="D3638">
            <v>348</v>
          </cell>
          <cell r="E3638">
            <v>349</v>
          </cell>
          <cell r="O3638"/>
          <cell r="P3638"/>
          <cell r="Q3638"/>
        </row>
        <row r="3639">
          <cell r="A3639"/>
          <cell r="B3639">
            <v>7</v>
          </cell>
          <cell r="C3639">
            <v>718</v>
          </cell>
          <cell r="D3639">
            <v>359</v>
          </cell>
          <cell r="E3639">
            <v>359</v>
          </cell>
          <cell r="O3639"/>
          <cell r="P3639"/>
          <cell r="Q3639"/>
        </row>
        <row r="3640">
          <cell r="A3640"/>
          <cell r="B3640">
            <v>8</v>
          </cell>
          <cell r="C3640">
            <v>734</v>
          </cell>
          <cell r="D3640">
            <v>367</v>
          </cell>
          <cell r="E3640">
            <v>367</v>
          </cell>
          <cell r="O3640"/>
          <cell r="P3640"/>
          <cell r="Q3640"/>
        </row>
        <row r="3641">
          <cell r="A3641"/>
          <cell r="B3641">
            <v>9</v>
          </cell>
          <cell r="C3641">
            <v>753</v>
          </cell>
          <cell r="D3641">
            <v>378</v>
          </cell>
          <cell r="E3641">
            <v>375</v>
          </cell>
          <cell r="O3641"/>
          <cell r="P3641"/>
          <cell r="Q3641"/>
        </row>
        <row r="3642">
          <cell r="A3642"/>
          <cell r="B3642">
            <v>10</v>
          </cell>
          <cell r="C3642">
            <v>769</v>
          </cell>
          <cell r="D3642">
            <v>385</v>
          </cell>
          <cell r="E3642">
            <v>384</v>
          </cell>
          <cell r="O3642"/>
          <cell r="P3642"/>
          <cell r="Q3642"/>
        </row>
        <row r="3643">
          <cell r="A3643"/>
          <cell r="B3643">
            <v>11</v>
          </cell>
          <cell r="C3643">
            <v>781</v>
          </cell>
          <cell r="D3643">
            <v>393</v>
          </cell>
          <cell r="E3643">
            <v>388</v>
          </cell>
        </row>
        <row r="3644">
          <cell r="A3644" t="str">
            <v>Yarumal</v>
          </cell>
          <cell r="B3644">
            <v>12</v>
          </cell>
          <cell r="C3644">
            <v>793</v>
          </cell>
          <cell r="D3644">
            <v>399</v>
          </cell>
          <cell r="E3644">
            <v>394</v>
          </cell>
        </row>
        <row r="3645">
          <cell r="A3645"/>
          <cell r="B3645">
            <v>13</v>
          </cell>
          <cell r="C3645">
            <v>802</v>
          </cell>
          <cell r="D3645">
            <v>404</v>
          </cell>
          <cell r="E3645">
            <v>398</v>
          </cell>
        </row>
        <row r="3646">
          <cell r="A3646"/>
          <cell r="B3646">
            <v>14</v>
          </cell>
          <cell r="C3646">
            <v>806</v>
          </cell>
          <cell r="D3646">
            <v>407</v>
          </cell>
          <cell r="E3646">
            <v>399</v>
          </cell>
        </row>
        <row r="3647">
          <cell r="A3647"/>
          <cell r="B3647">
            <v>15</v>
          </cell>
          <cell r="C3647">
            <v>807</v>
          </cell>
          <cell r="D3647">
            <v>409</v>
          </cell>
          <cell r="E3647">
            <v>398</v>
          </cell>
        </row>
        <row r="3648">
          <cell r="A3648"/>
          <cell r="B3648">
            <v>16</v>
          </cell>
          <cell r="C3648">
            <v>800</v>
          </cell>
          <cell r="D3648">
            <v>407</v>
          </cell>
          <cell r="E3648">
            <v>393</v>
          </cell>
        </row>
        <row r="3649">
          <cell r="A3649"/>
          <cell r="B3649">
            <v>17</v>
          </cell>
          <cell r="C3649">
            <v>793</v>
          </cell>
          <cell r="D3649">
            <v>404</v>
          </cell>
          <cell r="E3649">
            <v>389</v>
          </cell>
        </row>
        <row r="3650">
          <cell r="A3650" t="str">
            <v>Yarumal</v>
          </cell>
          <cell r="B3650">
            <v>18</v>
          </cell>
          <cell r="C3650">
            <v>773</v>
          </cell>
          <cell r="D3650">
            <v>396</v>
          </cell>
          <cell r="E3650">
            <v>377</v>
          </cell>
        </row>
        <row r="3651">
          <cell r="A3651"/>
          <cell r="B3651">
            <v>19</v>
          </cell>
          <cell r="C3651">
            <v>766</v>
          </cell>
          <cell r="D3651">
            <v>393</v>
          </cell>
          <cell r="E3651">
            <v>373</v>
          </cell>
        </row>
        <row r="3652">
          <cell r="A3652"/>
          <cell r="B3652">
            <v>20</v>
          </cell>
          <cell r="C3652">
            <v>753</v>
          </cell>
          <cell r="D3652">
            <v>386</v>
          </cell>
          <cell r="E3652">
            <v>367</v>
          </cell>
        </row>
        <row r="3653">
          <cell r="A3653"/>
          <cell r="B3653">
            <v>21</v>
          </cell>
          <cell r="C3653">
            <v>740</v>
          </cell>
          <cell r="D3653">
            <v>380</v>
          </cell>
          <cell r="E3653">
            <v>360</v>
          </cell>
        </row>
        <row r="3654">
          <cell r="A3654"/>
          <cell r="B3654">
            <v>22</v>
          </cell>
          <cell r="C3654">
            <v>723</v>
          </cell>
          <cell r="D3654">
            <v>370</v>
          </cell>
          <cell r="E3654">
            <v>353</v>
          </cell>
        </row>
        <row r="3655">
          <cell r="A3655"/>
          <cell r="B3655">
            <v>23</v>
          </cell>
          <cell r="C3655">
            <v>708</v>
          </cell>
          <cell r="D3655">
            <v>364</v>
          </cell>
          <cell r="E3655">
            <v>344</v>
          </cell>
        </row>
        <row r="3656">
          <cell r="A3656"/>
          <cell r="B3656">
            <v>24</v>
          </cell>
          <cell r="C3656">
            <v>693</v>
          </cell>
          <cell r="D3656">
            <v>356</v>
          </cell>
          <cell r="E3656">
            <v>337</v>
          </cell>
        </row>
        <row r="3657">
          <cell r="A3657"/>
          <cell r="B3657">
            <v>25</v>
          </cell>
          <cell r="C3657">
            <v>679</v>
          </cell>
          <cell r="D3657">
            <v>349</v>
          </cell>
          <cell r="E3657">
            <v>330</v>
          </cell>
        </row>
        <row r="3658">
          <cell r="A3658"/>
          <cell r="B3658">
            <v>26</v>
          </cell>
          <cell r="C3658">
            <v>669</v>
          </cell>
          <cell r="D3658">
            <v>340</v>
          </cell>
          <cell r="E3658">
            <v>329</v>
          </cell>
        </row>
        <row r="3659">
          <cell r="A3659"/>
          <cell r="B3659">
            <v>27</v>
          </cell>
          <cell r="C3659">
            <v>667</v>
          </cell>
          <cell r="D3659">
            <v>337</v>
          </cell>
          <cell r="E3659">
            <v>330</v>
          </cell>
        </row>
        <row r="3660">
          <cell r="A3660"/>
          <cell r="B3660">
            <v>28</v>
          </cell>
          <cell r="C3660">
            <v>659</v>
          </cell>
          <cell r="D3660">
            <v>328</v>
          </cell>
          <cell r="E3660">
            <v>331</v>
          </cell>
        </row>
        <row r="3661">
          <cell r="A3661" t="str">
            <v>05890</v>
          </cell>
          <cell r="B3661" t="str">
            <v>Yolombó</v>
          </cell>
          <cell r="C3661"/>
          <cell r="D3661"/>
          <cell r="E3661"/>
        </row>
        <row r="3662">
          <cell r="A3662" t="str">
            <v>Yolombó</v>
          </cell>
          <cell r="B3662">
            <v>0</v>
          </cell>
          <cell r="C3662">
            <v>348</v>
          </cell>
          <cell r="D3662">
            <v>179</v>
          </cell>
          <cell r="E3662">
            <v>169</v>
          </cell>
          <cell r="F3662">
            <v>2095</v>
          </cell>
          <cell r="G3662">
            <v>1078</v>
          </cell>
          <cell r="H3662">
            <v>1017</v>
          </cell>
          <cell r="I3662">
            <v>2349</v>
          </cell>
          <cell r="J3662">
            <v>1222</v>
          </cell>
          <cell r="K3662">
            <v>1127</v>
          </cell>
          <cell r="L3662">
            <v>2468</v>
          </cell>
          <cell r="M3662">
            <v>1285</v>
          </cell>
          <cell r="N3662">
            <v>1183</v>
          </cell>
          <cell r="O3662">
            <v>3618</v>
          </cell>
          <cell r="P3662">
            <v>1816</v>
          </cell>
          <cell r="Q3662">
            <v>1802</v>
          </cell>
        </row>
        <row r="3663">
          <cell r="A3663"/>
          <cell r="B3663">
            <v>1</v>
          </cell>
          <cell r="C3663">
            <v>342</v>
          </cell>
          <cell r="D3663">
            <v>176</v>
          </cell>
          <cell r="E3663">
            <v>166</v>
          </cell>
          <cell r="F3663"/>
          <cell r="G3663"/>
          <cell r="H3663"/>
          <cell r="I3663"/>
          <cell r="J3663"/>
          <cell r="K3663"/>
          <cell r="L3663"/>
          <cell r="M3663"/>
          <cell r="N3663"/>
          <cell r="O3663"/>
          <cell r="P3663"/>
          <cell r="Q3663"/>
        </row>
        <row r="3664">
          <cell r="A3664"/>
          <cell r="B3664">
            <v>2</v>
          </cell>
          <cell r="C3664">
            <v>344</v>
          </cell>
          <cell r="D3664">
            <v>176</v>
          </cell>
          <cell r="E3664">
            <v>168</v>
          </cell>
          <cell r="F3664"/>
          <cell r="G3664"/>
          <cell r="H3664"/>
          <cell r="I3664"/>
          <cell r="J3664"/>
          <cell r="K3664"/>
          <cell r="L3664"/>
          <cell r="M3664"/>
          <cell r="N3664"/>
          <cell r="O3664"/>
          <cell r="P3664"/>
          <cell r="Q3664"/>
        </row>
        <row r="3665">
          <cell r="A3665"/>
          <cell r="B3665">
            <v>3</v>
          </cell>
          <cell r="C3665">
            <v>347</v>
          </cell>
          <cell r="D3665">
            <v>179</v>
          </cell>
          <cell r="E3665">
            <v>168</v>
          </cell>
          <cell r="F3665"/>
          <cell r="G3665"/>
          <cell r="H3665"/>
          <cell r="I3665"/>
          <cell r="J3665"/>
          <cell r="K3665"/>
          <cell r="L3665"/>
          <cell r="M3665"/>
          <cell r="N3665"/>
          <cell r="O3665"/>
          <cell r="P3665"/>
          <cell r="Q3665"/>
        </row>
        <row r="3666">
          <cell r="A3666"/>
          <cell r="B3666">
            <v>4</v>
          </cell>
          <cell r="C3666">
            <v>354</v>
          </cell>
          <cell r="D3666">
            <v>182</v>
          </cell>
          <cell r="E3666">
            <v>172</v>
          </cell>
          <cell r="F3666"/>
          <cell r="G3666"/>
          <cell r="H3666"/>
          <cell r="I3666"/>
          <cell r="J3666"/>
          <cell r="K3666"/>
          <cell r="L3666"/>
          <cell r="M3666"/>
          <cell r="N3666"/>
          <cell r="O3666"/>
          <cell r="P3666"/>
          <cell r="Q3666"/>
        </row>
        <row r="3667">
          <cell r="A3667"/>
          <cell r="B3667">
            <v>5</v>
          </cell>
          <cell r="C3667">
            <v>360</v>
          </cell>
          <cell r="D3667">
            <v>186</v>
          </cell>
          <cell r="E3667">
            <v>174</v>
          </cell>
          <cell r="F3667"/>
          <cell r="G3667"/>
          <cell r="H3667"/>
          <cell r="I3667"/>
          <cell r="J3667"/>
          <cell r="K3667"/>
          <cell r="L3667"/>
          <cell r="M3667"/>
          <cell r="N3667"/>
          <cell r="O3667"/>
          <cell r="P3667"/>
          <cell r="Q3667"/>
        </row>
        <row r="3668">
          <cell r="A3668" t="str">
            <v>Yolombó</v>
          </cell>
          <cell r="B3668">
            <v>6</v>
          </cell>
          <cell r="C3668">
            <v>370</v>
          </cell>
          <cell r="D3668">
            <v>192</v>
          </cell>
          <cell r="E3668">
            <v>178</v>
          </cell>
          <cell r="O3668"/>
          <cell r="P3668"/>
          <cell r="Q3668"/>
        </row>
        <row r="3669">
          <cell r="A3669"/>
          <cell r="B3669">
            <v>7</v>
          </cell>
          <cell r="C3669">
            <v>379</v>
          </cell>
          <cell r="D3669">
            <v>197</v>
          </cell>
          <cell r="E3669">
            <v>182</v>
          </cell>
          <cell r="O3669"/>
          <cell r="P3669"/>
          <cell r="Q3669"/>
        </row>
        <row r="3670">
          <cell r="A3670"/>
          <cell r="B3670">
            <v>8</v>
          </cell>
          <cell r="C3670">
            <v>389</v>
          </cell>
          <cell r="D3670">
            <v>202</v>
          </cell>
          <cell r="E3670">
            <v>187</v>
          </cell>
          <cell r="O3670"/>
          <cell r="P3670"/>
          <cell r="Q3670"/>
        </row>
        <row r="3671">
          <cell r="A3671"/>
          <cell r="B3671">
            <v>9</v>
          </cell>
          <cell r="C3671">
            <v>397</v>
          </cell>
          <cell r="D3671">
            <v>207</v>
          </cell>
          <cell r="E3671">
            <v>190</v>
          </cell>
          <cell r="O3671"/>
          <cell r="P3671"/>
          <cell r="Q3671"/>
        </row>
        <row r="3672">
          <cell r="A3672"/>
          <cell r="B3672">
            <v>10</v>
          </cell>
          <cell r="C3672">
            <v>405</v>
          </cell>
          <cell r="D3672">
            <v>211</v>
          </cell>
          <cell r="E3672">
            <v>194</v>
          </cell>
          <cell r="O3672"/>
          <cell r="P3672"/>
          <cell r="Q3672"/>
        </row>
        <row r="3673">
          <cell r="A3673"/>
          <cell r="B3673">
            <v>11</v>
          </cell>
          <cell r="C3673">
            <v>409</v>
          </cell>
          <cell r="D3673">
            <v>213</v>
          </cell>
          <cell r="E3673">
            <v>196</v>
          </cell>
        </row>
        <row r="3674">
          <cell r="A3674" t="str">
            <v>Yolombó</v>
          </cell>
          <cell r="B3674">
            <v>12</v>
          </cell>
          <cell r="C3674">
            <v>414</v>
          </cell>
          <cell r="D3674">
            <v>216</v>
          </cell>
          <cell r="E3674">
            <v>198</v>
          </cell>
        </row>
        <row r="3675">
          <cell r="A3675"/>
          <cell r="B3675">
            <v>13</v>
          </cell>
          <cell r="C3675">
            <v>415</v>
          </cell>
          <cell r="D3675">
            <v>216</v>
          </cell>
          <cell r="E3675">
            <v>199</v>
          </cell>
        </row>
        <row r="3676">
          <cell r="A3676"/>
          <cell r="B3676">
            <v>14</v>
          </cell>
          <cell r="C3676">
            <v>417</v>
          </cell>
          <cell r="D3676">
            <v>217</v>
          </cell>
          <cell r="E3676">
            <v>200</v>
          </cell>
        </row>
        <row r="3677">
          <cell r="A3677"/>
          <cell r="B3677">
            <v>15</v>
          </cell>
          <cell r="C3677">
            <v>414</v>
          </cell>
          <cell r="D3677">
            <v>216</v>
          </cell>
          <cell r="E3677">
            <v>198</v>
          </cell>
        </row>
        <row r="3678">
          <cell r="A3678"/>
          <cell r="B3678">
            <v>16</v>
          </cell>
          <cell r="C3678">
            <v>408</v>
          </cell>
          <cell r="D3678">
            <v>212</v>
          </cell>
          <cell r="E3678">
            <v>196</v>
          </cell>
        </row>
        <row r="3679">
          <cell r="A3679"/>
          <cell r="B3679">
            <v>17</v>
          </cell>
          <cell r="C3679">
            <v>400</v>
          </cell>
          <cell r="D3679">
            <v>208</v>
          </cell>
          <cell r="E3679">
            <v>192</v>
          </cell>
        </row>
        <row r="3680">
          <cell r="A3680" t="str">
            <v>Yolombó</v>
          </cell>
          <cell r="B3680">
            <v>18</v>
          </cell>
          <cell r="C3680">
            <v>384</v>
          </cell>
          <cell r="D3680">
            <v>197</v>
          </cell>
          <cell r="E3680">
            <v>187</v>
          </cell>
        </row>
        <row r="3681">
          <cell r="A3681"/>
          <cell r="B3681">
            <v>19</v>
          </cell>
          <cell r="C3681">
            <v>370</v>
          </cell>
          <cell r="D3681">
            <v>189</v>
          </cell>
          <cell r="E3681">
            <v>181</v>
          </cell>
        </row>
        <row r="3682">
          <cell r="A3682"/>
          <cell r="B3682">
            <v>20</v>
          </cell>
          <cell r="C3682">
            <v>355</v>
          </cell>
          <cell r="D3682">
            <v>181</v>
          </cell>
          <cell r="E3682">
            <v>174</v>
          </cell>
        </row>
        <row r="3683">
          <cell r="A3683"/>
          <cell r="B3683">
            <v>21</v>
          </cell>
          <cell r="C3683">
            <v>344</v>
          </cell>
          <cell r="D3683">
            <v>174</v>
          </cell>
          <cell r="E3683">
            <v>170</v>
          </cell>
        </row>
        <row r="3684">
          <cell r="A3684"/>
          <cell r="B3684">
            <v>22</v>
          </cell>
          <cell r="C3684">
            <v>331</v>
          </cell>
          <cell r="D3684">
            <v>166</v>
          </cell>
          <cell r="E3684">
            <v>165</v>
          </cell>
        </row>
        <row r="3685">
          <cell r="A3685"/>
          <cell r="B3685">
            <v>23</v>
          </cell>
          <cell r="C3685">
            <v>322</v>
          </cell>
          <cell r="D3685">
            <v>160</v>
          </cell>
          <cell r="E3685">
            <v>162</v>
          </cell>
        </row>
        <row r="3686">
          <cell r="A3686"/>
          <cell r="B3686">
            <v>24</v>
          </cell>
          <cell r="C3686">
            <v>313</v>
          </cell>
          <cell r="D3686">
            <v>155</v>
          </cell>
          <cell r="E3686">
            <v>158</v>
          </cell>
        </row>
        <row r="3687">
          <cell r="A3687"/>
          <cell r="B3687">
            <v>25</v>
          </cell>
          <cell r="C3687">
            <v>308</v>
          </cell>
          <cell r="D3687">
            <v>152</v>
          </cell>
          <cell r="E3687">
            <v>156</v>
          </cell>
        </row>
        <row r="3688">
          <cell r="A3688"/>
          <cell r="B3688">
            <v>26</v>
          </cell>
          <cell r="C3688">
            <v>300</v>
          </cell>
          <cell r="D3688">
            <v>147</v>
          </cell>
          <cell r="E3688">
            <v>153</v>
          </cell>
        </row>
        <row r="3689">
          <cell r="A3689"/>
          <cell r="B3689">
            <v>27</v>
          </cell>
          <cell r="C3689">
            <v>297</v>
          </cell>
          <cell r="D3689">
            <v>148</v>
          </cell>
          <cell r="E3689">
            <v>149</v>
          </cell>
        </row>
        <row r="3690">
          <cell r="A3690"/>
          <cell r="B3690">
            <v>28</v>
          </cell>
          <cell r="C3690">
            <v>294</v>
          </cell>
          <cell r="D3690">
            <v>147</v>
          </cell>
          <cell r="E3690">
            <v>147</v>
          </cell>
        </row>
        <row r="3691">
          <cell r="A3691" t="str">
            <v>05893</v>
          </cell>
          <cell r="B3691" t="str">
            <v>Yondo</v>
          </cell>
          <cell r="C3691"/>
          <cell r="D3691"/>
          <cell r="E3691"/>
        </row>
        <row r="3692">
          <cell r="A3692" t="str">
            <v>Yondo</v>
          </cell>
          <cell r="B3692">
            <v>0</v>
          </cell>
          <cell r="C3692">
            <v>487</v>
          </cell>
          <cell r="D3692">
            <v>247</v>
          </cell>
          <cell r="E3692">
            <v>240</v>
          </cell>
          <cell r="F3692">
            <v>2878</v>
          </cell>
          <cell r="G3692">
            <v>1458</v>
          </cell>
          <cell r="H3692">
            <v>1420</v>
          </cell>
          <cell r="I3692">
            <v>2520</v>
          </cell>
          <cell r="J3692">
            <v>1275</v>
          </cell>
          <cell r="K3692">
            <v>1245</v>
          </cell>
          <cell r="L3692">
            <v>2106</v>
          </cell>
          <cell r="M3692">
            <v>1072</v>
          </cell>
          <cell r="N3692">
            <v>1034</v>
          </cell>
          <cell r="O3692">
            <v>3314</v>
          </cell>
          <cell r="P3692">
            <v>1639</v>
          </cell>
          <cell r="Q3692">
            <v>1675</v>
          </cell>
        </row>
        <row r="3693">
          <cell r="A3693"/>
          <cell r="B3693">
            <v>1</v>
          </cell>
          <cell r="C3693">
            <v>489</v>
          </cell>
          <cell r="D3693">
            <v>248</v>
          </cell>
          <cell r="E3693">
            <v>241</v>
          </cell>
          <cell r="F3693"/>
          <cell r="G3693"/>
          <cell r="H3693"/>
          <cell r="I3693"/>
          <cell r="J3693"/>
          <cell r="K3693"/>
          <cell r="L3693"/>
          <cell r="M3693"/>
          <cell r="N3693"/>
          <cell r="O3693"/>
          <cell r="P3693"/>
          <cell r="Q3693"/>
        </row>
        <row r="3694">
          <cell r="A3694"/>
          <cell r="B3694">
            <v>2</v>
          </cell>
          <cell r="C3694">
            <v>487</v>
          </cell>
          <cell r="D3694">
            <v>247</v>
          </cell>
          <cell r="E3694">
            <v>240</v>
          </cell>
          <cell r="F3694"/>
          <cell r="G3694"/>
          <cell r="H3694"/>
          <cell r="I3694"/>
          <cell r="J3694"/>
          <cell r="K3694"/>
          <cell r="L3694"/>
          <cell r="M3694"/>
          <cell r="N3694"/>
          <cell r="O3694"/>
          <cell r="P3694"/>
          <cell r="Q3694"/>
        </row>
        <row r="3695">
          <cell r="A3695"/>
          <cell r="B3695">
            <v>3</v>
          </cell>
          <cell r="C3695">
            <v>481</v>
          </cell>
          <cell r="D3695">
            <v>243</v>
          </cell>
          <cell r="E3695">
            <v>238</v>
          </cell>
          <cell r="F3695"/>
          <cell r="G3695"/>
          <cell r="H3695"/>
          <cell r="I3695"/>
          <cell r="J3695"/>
          <cell r="K3695"/>
          <cell r="L3695"/>
          <cell r="M3695"/>
          <cell r="N3695"/>
          <cell r="O3695"/>
          <cell r="P3695"/>
          <cell r="Q3695"/>
        </row>
        <row r="3696">
          <cell r="A3696"/>
          <cell r="B3696">
            <v>4</v>
          </cell>
          <cell r="C3696">
            <v>472</v>
          </cell>
          <cell r="D3696">
            <v>239</v>
          </cell>
          <cell r="E3696">
            <v>233</v>
          </cell>
          <cell r="F3696"/>
          <cell r="G3696"/>
          <cell r="H3696"/>
          <cell r="I3696"/>
          <cell r="J3696"/>
          <cell r="K3696"/>
          <cell r="L3696"/>
          <cell r="M3696"/>
          <cell r="N3696"/>
          <cell r="O3696"/>
          <cell r="P3696"/>
          <cell r="Q3696"/>
        </row>
        <row r="3697">
          <cell r="A3697"/>
          <cell r="B3697">
            <v>5</v>
          </cell>
          <cell r="C3697">
            <v>462</v>
          </cell>
          <cell r="D3697">
            <v>234</v>
          </cell>
          <cell r="E3697">
            <v>228</v>
          </cell>
          <cell r="F3697"/>
          <cell r="G3697"/>
          <cell r="H3697"/>
          <cell r="I3697"/>
          <cell r="J3697"/>
          <cell r="K3697"/>
          <cell r="L3697"/>
          <cell r="M3697"/>
          <cell r="N3697"/>
          <cell r="O3697"/>
          <cell r="P3697"/>
          <cell r="Q3697"/>
        </row>
        <row r="3698">
          <cell r="A3698" t="str">
            <v>Yondo</v>
          </cell>
          <cell r="B3698">
            <v>6</v>
          </cell>
          <cell r="C3698">
            <v>450</v>
          </cell>
          <cell r="D3698">
            <v>228</v>
          </cell>
          <cell r="E3698">
            <v>222</v>
          </cell>
          <cell r="O3698"/>
          <cell r="P3698"/>
          <cell r="Q3698"/>
        </row>
        <row r="3699">
          <cell r="A3699"/>
          <cell r="B3699">
            <v>7</v>
          </cell>
          <cell r="C3699">
            <v>439</v>
          </cell>
          <cell r="D3699">
            <v>222</v>
          </cell>
          <cell r="E3699">
            <v>217</v>
          </cell>
          <cell r="O3699"/>
          <cell r="P3699"/>
          <cell r="Q3699"/>
        </row>
        <row r="3700">
          <cell r="A3700"/>
          <cell r="B3700">
            <v>8</v>
          </cell>
          <cell r="C3700">
            <v>426</v>
          </cell>
          <cell r="D3700">
            <v>215</v>
          </cell>
          <cell r="E3700">
            <v>211</v>
          </cell>
          <cell r="O3700"/>
          <cell r="P3700"/>
          <cell r="Q3700"/>
        </row>
        <row r="3701">
          <cell r="A3701"/>
          <cell r="B3701">
            <v>9</v>
          </cell>
          <cell r="C3701">
            <v>413</v>
          </cell>
          <cell r="D3701">
            <v>209</v>
          </cell>
          <cell r="E3701">
            <v>204</v>
          </cell>
          <cell r="O3701"/>
          <cell r="P3701"/>
          <cell r="Q3701"/>
        </row>
        <row r="3702">
          <cell r="A3702"/>
          <cell r="B3702">
            <v>10</v>
          </cell>
          <cell r="C3702">
            <v>402</v>
          </cell>
          <cell r="D3702">
            <v>204</v>
          </cell>
          <cell r="E3702">
            <v>198</v>
          </cell>
          <cell r="O3702"/>
          <cell r="P3702"/>
          <cell r="Q3702"/>
        </row>
        <row r="3703">
          <cell r="A3703"/>
          <cell r="B3703">
            <v>11</v>
          </cell>
          <cell r="C3703">
            <v>390</v>
          </cell>
          <cell r="D3703">
            <v>197</v>
          </cell>
          <cell r="E3703">
            <v>193</v>
          </cell>
        </row>
        <row r="3704">
          <cell r="A3704" t="str">
            <v>Yondo</v>
          </cell>
          <cell r="B3704">
            <v>12</v>
          </cell>
          <cell r="C3704">
            <v>377</v>
          </cell>
          <cell r="D3704">
            <v>191</v>
          </cell>
          <cell r="E3704">
            <v>186</v>
          </cell>
        </row>
        <row r="3705">
          <cell r="A3705"/>
          <cell r="B3705">
            <v>13</v>
          </cell>
          <cell r="C3705">
            <v>368</v>
          </cell>
          <cell r="D3705">
            <v>187</v>
          </cell>
          <cell r="E3705">
            <v>181</v>
          </cell>
        </row>
        <row r="3706">
          <cell r="A3706"/>
          <cell r="B3706">
            <v>14</v>
          </cell>
          <cell r="C3706">
            <v>356</v>
          </cell>
          <cell r="D3706">
            <v>181</v>
          </cell>
          <cell r="E3706">
            <v>175</v>
          </cell>
        </row>
        <row r="3707">
          <cell r="A3707"/>
          <cell r="B3707">
            <v>15</v>
          </cell>
          <cell r="C3707">
            <v>345</v>
          </cell>
          <cell r="D3707">
            <v>175</v>
          </cell>
          <cell r="E3707">
            <v>170</v>
          </cell>
        </row>
        <row r="3708">
          <cell r="A3708"/>
          <cell r="B3708">
            <v>16</v>
          </cell>
          <cell r="C3708">
            <v>335</v>
          </cell>
          <cell r="D3708">
            <v>171</v>
          </cell>
          <cell r="E3708">
            <v>164</v>
          </cell>
        </row>
        <row r="3709">
          <cell r="A3709"/>
          <cell r="B3709">
            <v>17</v>
          </cell>
          <cell r="C3709">
            <v>325</v>
          </cell>
          <cell r="D3709">
            <v>167</v>
          </cell>
          <cell r="E3709">
            <v>158</v>
          </cell>
        </row>
        <row r="3710">
          <cell r="A3710" t="str">
            <v>Yondo</v>
          </cell>
          <cell r="B3710">
            <v>18</v>
          </cell>
          <cell r="C3710">
            <v>312</v>
          </cell>
          <cell r="D3710">
            <v>159</v>
          </cell>
          <cell r="E3710">
            <v>153</v>
          </cell>
        </row>
        <row r="3711">
          <cell r="A3711"/>
          <cell r="B3711">
            <v>19</v>
          </cell>
          <cell r="C3711">
            <v>303</v>
          </cell>
          <cell r="D3711">
            <v>154</v>
          </cell>
          <cell r="E3711">
            <v>149</v>
          </cell>
        </row>
        <row r="3712">
          <cell r="A3712"/>
          <cell r="B3712">
            <v>20</v>
          </cell>
          <cell r="C3712">
            <v>298</v>
          </cell>
          <cell r="D3712">
            <v>150</v>
          </cell>
          <cell r="E3712">
            <v>148</v>
          </cell>
        </row>
        <row r="3713">
          <cell r="A3713"/>
          <cell r="B3713">
            <v>21</v>
          </cell>
          <cell r="C3713">
            <v>297</v>
          </cell>
          <cell r="D3713">
            <v>148</v>
          </cell>
          <cell r="E3713">
            <v>149</v>
          </cell>
        </row>
        <row r="3714">
          <cell r="A3714"/>
          <cell r="B3714">
            <v>22</v>
          </cell>
          <cell r="C3714">
            <v>296</v>
          </cell>
          <cell r="D3714">
            <v>147</v>
          </cell>
          <cell r="E3714">
            <v>149</v>
          </cell>
        </row>
        <row r="3715">
          <cell r="A3715"/>
          <cell r="B3715">
            <v>23</v>
          </cell>
          <cell r="C3715">
            <v>298</v>
          </cell>
          <cell r="D3715">
            <v>146</v>
          </cell>
          <cell r="E3715">
            <v>152</v>
          </cell>
        </row>
        <row r="3716">
          <cell r="A3716"/>
          <cell r="B3716">
            <v>24</v>
          </cell>
          <cell r="C3716">
            <v>298</v>
          </cell>
          <cell r="D3716">
            <v>146</v>
          </cell>
          <cell r="E3716">
            <v>152</v>
          </cell>
        </row>
        <row r="3717">
          <cell r="A3717"/>
          <cell r="B3717">
            <v>25</v>
          </cell>
          <cell r="C3717">
            <v>301</v>
          </cell>
          <cell r="D3717">
            <v>147</v>
          </cell>
          <cell r="E3717">
            <v>154</v>
          </cell>
        </row>
        <row r="3718">
          <cell r="A3718"/>
          <cell r="B3718">
            <v>26</v>
          </cell>
          <cell r="C3718">
            <v>301</v>
          </cell>
          <cell r="D3718">
            <v>146</v>
          </cell>
          <cell r="E3718">
            <v>155</v>
          </cell>
        </row>
        <row r="3719">
          <cell r="A3719"/>
          <cell r="B3719">
            <v>27</v>
          </cell>
          <cell r="C3719">
            <v>305</v>
          </cell>
          <cell r="D3719">
            <v>147</v>
          </cell>
          <cell r="E3719">
            <v>158</v>
          </cell>
        </row>
        <row r="3720">
          <cell r="A3720"/>
          <cell r="B3720">
            <v>28</v>
          </cell>
          <cell r="C3720">
            <v>305</v>
          </cell>
          <cell r="D3720">
            <v>149</v>
          </cell>
          <cell r="E3720">
            <v>156</v>
          </cell>
        </row>
        <row r="3721">
          <cell r="A3721" t="str">
            <v>05895</v>
          </cell>
          <cell r="B3721" t="str">
            <v>Zaragoza</v>
          </cell>
          <cell r="C3721"/>
          <cell r="D3721"/>
          <cell r="E3721"/>
        </row>
        <row r="3722">
          <cell r="A3722" t="str">
            <v>Zaragoza</v>
          </cell>
          <cell r="B3722">
            <v>0</v>
          </cell>
          <cell r="C3722">
            <v>641</v>
          </cell>
          <cell r="D3722">
            <v>336</v>
          </cell>
          <cell r="E3722">
            <v>305</v>
          </cell>
          <cell r="F3722">
            <v>3790</v>
          </cell>
          <cell r="G3722">
            <v>1979</v>
          </cell>
          <cell r="H3722">
            <v>1811</v>
          </cell>
          <cell r="I3722">
            <v>3488</v>
          </cell>
          <cell r="J3722">
            <v>1805</v>
          </cell>
          <cell r="K3722">
            <v>1683</v>
          </cell>
          <cell r="L3722">
            <v>3076</v>
          </cell>
          <cell r="M3722">
            <v>1564</v>
          </cell>
          <cell r="N3722">
            <v>1512</v>
          </cell>
          <cell r="O3722">
            <v>4502</v>
          </cell>
          <cell r="P3722">
            <v>2156</v>
          </cell>
          <cell r="Q3722">
            <v>2346</v>
          </cell>
        </row>
        <row r="3723">
          <cell r="A3723"/>
          <cell r="B3723">
            <v>1</v>
          </cell>
          <cell r="C3723">
            <v>640</v>
          </cell>
          <cell r="D3723">
            <v>333</v>
          </cell>
          <cell r="E3723">
            <v>307</v>
          </cell>
          <cell r="F3723"/>
          <cell r="G3723"/>
          <cell r="H3723"/>
          <cell r="I3723"/>
          <cell r="J3723"/>
          <cell r="K3723"/>
          <cell r="L3723"/>
          <cell r="M3723"/>
          <cell r="N3723"/>
          <cell r="O3723"/>
          <cell r="P3723"/>
          <cell r="Q3723"/>
        </row>
        <row r="3724">
          <cell r="A3724"/>
          <cell r="B3724">
            <v>2</v>
          </cell>
          <cell r="C3724">
            <v>638</v>
          </cell>
          <cell r="D3724">
            <v>334</v>
          </cell>
          <cell r="E3724">
            <v>304</v>
          </cell>
          <cell r="F3724"/>
          <cell r="G3724"/>
          <cell r="H3724"/>
          <cell r="I3724"/>
          <cell r="J3724"/>
          <cell r="K3724"/>
          <cell r="L3724"/>
          <cell r="M3724"/>
          <cell r="N3724"/>
          <cell r="O3724"/>
          <cell r="P3724"/>
          <cell r="Q3724"/>
        </row>
        <row r="3725">
          <cell r="A3725"/>
          <cell r="B3725">
            <v>3</v>
          </cell>
          <cell r="C3725">
            <v>632</v>
          </cell>
          <cell r="D3725">
            <v>330</v>
          </cell>
          <cell r="E3725">
            <v>302</v>
          </cell>
          <cell r="F3725"/>
          <cell r="G3725"/>
          <cell r="H3725"/>
          <cell r="I3725"/>
          <cell r="J3725"/>
          <cell r="K3725"/>
          <cell r="L3725"/>
          <cell r="M3725"/>
          <cell r="N3725"/>
          <cell r="O3725"/>
          <cell r="P3725"/>
          <cell r="Q3725"/>
        </row>
        <row r="3726">
          <cell r="A3726"/>
          <cell r="B3726">
            <v>4</v>
          </cell>
          <cell r="C3726">
            <v>623</v>
          </cell>
          <cell r="D3726">
            <v>325</v>
          </cell>
          <cell r="E3726">
            <v>298</v>
          </cell>
          <cell r="F3726"/>
          <cell r="G3726"/>
          <cell r="H3726"/>
          <cell r="I3726"/>
          <cell r="J3726"/>
          <cell r="K3726"/>
          <cell r="L3726"/>
          <cell r="M3726"/>
          <cell r="N3726"/>
          <cell r="O3726"/>
          <cell r="P3726"/>
          <cell r="Q3726"/>
        </row>
        <row r="3727">
          <cell r="A3727"/>
          <cell r="B3727">
            <v>5</v>
          </cell>
          <cell r="C3727">
            <v>616</v>
          </cell>
          <cell r="D3727">
            <v>321</v>
          </cell>
          <cell r="E3727">
            <v>295</v>
          </cell>
          <cell r="F3727"/>
          <cell r="G3727"/>
          <cell r="H3727"/>
          <cell r="I3727"/>
          <cell r="J3727"/>
          <cell r="K3727"/>
          <cell r="L3727"/>
          <cell r="M3727"/>
          <cell r="N3727"/>
          <cell r="O3727"/>
          <cell r="P3727"/>
          <cell r="Q3727"/>
        </row>
        <row r="3728">
          <cell r="A3728" t="str">
            <v>Zaragoza</v>
          </cell>
          <cell r="B3728">
            <v>6</v>
          </cell>
          <cell r="C3728">
            <v>607</v>
          </cell>
          <cell r="D3728">
            <v>316</v>
          </cell>
          <cell r="E3728">
            <v>291</v>
          </cell>
          <cell r="O3728"/>
          <cell r="P3728"/>
          <cell r="Q3728"/>
        </row>
        <row r="3729">
          <cell r="A3729"/>
          <cell r="B3729">
            <v>7</v>
          </cell>
          <cell r="C3729">
            <v>596</v>
          </cell>
          <cell r="D3729">
            <v>309</v>
          </cell>
          <cell r="E3729">
            <v>287</v>
          </cell>
          <cell r="O3729"/>
          <cell r="P3729"/>
          <cell r="Q3729"/>
        </row>
        <row r="3730">
          <cell r="A3730"/>
          <cell r="B3730">
            <v>8</v>
          </cell>
          <cell r="C3730">
            <v>588</v>
          </cell>
          <cell r="D3730">
            <v>305</v>
          </cell>
          <cell r="E3730">
            <v>283</v>
          </cell>
          <cell r="O3730"/>
          <cell r="P3730"/>
          <cell r="Q3730"/>
        </row>
        <row r="3731">
          <cell r="A3731"/>
          <cell r="B3731">
            <v>9</v>
          </cell>
          <cell r="C3731">
            <v>576</v>
          </cell>
          <cell r="D3731">
            <v>298</v>
          </cell>
          <cell r="E3731">
            <v>278</v>
          </cell>
          <cell r="O3731"/>
          <cell r="P3731"/>
          <cell r="Q3731"/>
        </row>
        <row r="3732">
          <cell r="A3732"/>
          <cell r="B3732">
            <v>10</v>
          </cell>
          <cell r="C3732">
            <v>565</v>
          </cell>
          <cell r="D3732">
            <v>292</v>
          </cell>
          <cell r="E3732">
            <v>273</v>
          </cell>
          <cell r="O3732"/>
          <cell r="P3732"/>
          <cell r="Q3732"/>
        </row>
        <row r="3733">
          <cell r="A3733"/>
          <cell r="B3733">
            <v>11</v>
          </cell>
          <cell r="C3733">
            <v>556</v>
          </cell>
          <cell r="D3733">
            <v>285</v>
          </cell>
          <cell r="E3733">
            <v>271</v>
          </cell>
        </row>
        <row r="3734">
          <cell r="A3734" t="str">
            <v>Zaragoza</v>
          </cell>
          <cell r="B3734">
            <v>12</v>
          </cell>
          <cell r="C3734">
            <v>544</v>
          </cell>
          <cell r="D3734">
            <v>279</v>
          </cell>
          <cell r="E3734">
            <v>265</v>
          </cell>
        </row>
        <row r="3735">
          <cell r="A3735"/>
          <cell r="B3735">
            <v>13</v>
          </cell>
          <cell r="C3735">
            <v>532</v>
          </cell>
          <cell r="D3735">
            <v>273</v>
          </cell>
          <cell r="E3735">
            <v>259</v>
          </cell>
        </row>
        <row r="3736">
          <cell r="A3736"/>
          <cell r="B3736">
            <v>14</v>
          </cell>
          <cell r="C3736">
            <v>520</v>
          </cell>
          <cell r="D3736">
            <v>264</v>
          </cell>
          <cell r="E3736">
            <v>256</v>
          </cell>
        </row>
        <row r="3737">
          <cell r="A3737"/>
          <cell r="B3737">
            <v>15</v>
          </cell>
          <cell r="C3737">
            <v>508</v>
          </cell>
          <cell r="D3737">
            <v>258</v>
          </cell>
          <cell r="E3737">
            <v>250</v>
          </cell>
        </row>
        <row r="3738">
          <cell r="A3738"/>
          <cell r="B3738">
            <v>16</v>
          </cell>
          <cell r="C3738">
            <v>494</v>
          </cell>
          <cell r="D3738">
            <v>250</v>
          </cell>
          <cell r="E3738">
            <v>244</v>
          </cell>
        </row>
        <row r="3739">
          <cell r="A3739"/>
          <cell r="B3739">
            <v>17</v>
          </cell>
          <cell r="C3739">
            <v>478</v>
          </cell>
          <cell r="D3739">
            <v>240</v>
          </cell>
          <cell r="E3739">
            <v>238</v>
          </cell>
        </row>
        <row r="3740">
          <cell r="A3740" t="str">
            <v>Zaragoza</v>
          </cell>
          <cell r="B3740">
            <v>18</v>
          </cell>
          <cell r="C3740">
            <v>457</v>
          </cell>
          <cell r="D3740">
            <v>227</v>
          </cell>
          <cell r="E3740">
            <v>230</v>
          </cell>
        </row>
        <row r="3741">
          <cell r="A3741"/>
          <cell r="B3741">
            <v>19</v>
          </cell>
          <cell r="C3741">
            <v>438</v>
          </cell>
          <cell r="D3741">
            <v>214</v>
          </cell>
          <cell r="E3741">
            <v>224</v>
          </cell>
        </row>
        <row r="3742">
          <cell r="A3742"/>
          <cell r="B3742">
            <v>20</v>
          </cell>
          <cell r="C3742">
            <v>426</v>
          </cell>
          <cell r="D3742">
            <v>206</v>
          </cell>
          <cell r="E3742">
            <v>220</v>
          </cell>
        </row>
        <row r="3743">
          <cell r="A3743"/>
          <cell r="B3743">
            <v>21</v>
          </cell>
          <cell r="C3743">
            <v>416</v>
          </cell>
          <cell r="D3743">
            <v>199</v>
          </cell>
          <cell r="E3743">
            <v>217</v>
          </cell>
        </row>
        <row r="3744">
          <cell r="A3744"/>
          <cell r="B3744">
            <v>22</v>
          </cell>
          <cell r="C3744">
            <v>407</v>
          </cell>
          <cell r="D3744">
            <v>195</v>
          </cell>
          <cell r="E3744">
            <v>212</v>
          </cell>
        </row>
        <row r="3745">
          <cell r="A3745"/>
          <cell r="B3745">
            <v>23</v>
          </cell>
          <cell r="C3745">
            <v>403</v>
          </cell>
          <cell r="D3745">
            <v>192</v>
          </cell>
          <cell r="E3745">
            <v>211</v>
          </cell>
        </row>
        <row r="3746">
          <cell r="A3746"/>
          <cell r="B3746">
            <v>24</v>
          </cell>
          <cell r="C3746">
            <v>397</v>
          </cell>
          <cell r="D3746">
            <v>187</v>
          </cell>
          <cell r="E3746">
            <v>210</v>
          </cell>
        </row>
        <row r="3747">
          <cell r="A3747"/>
          <cell r="B3747">
            <v>25</v>
          </cell>
          <cell r="C3747">
            <v>393</v>
          </cell>
          <cell r="D3747">
            <v>185</v>
          </cell>
          <cell r="E3747">
            <v>208</v>
          </cell>
        </row>
        <row r="3748">
          <cell r="A3748"/>
          <cell r="B3748">
            <v>26</v>
          </cell>
          <cell r="C3748">
            <v>391</v>
          </cell>
          <cell r="D3748">
            <v>184</v>
          </cell>
          <cell r="E3748">
            <v>207</v>
          </cell>
        </row>
        <row r="3749">
          <cell r="A3749"/>
          <cell r="B3749">
            <v>27</v>
          </cell>
          <cell r="C3749">
            <v>389</v>
          </cell>
          <cell r="D3749">
            <v>184</v>
          </cell>
          <cell r="E3749">
            <v>205</v>
          </cell>
        </row>
        <row r="3750">
          <cell r="A3750"/>
          <cell r="B3750">
            <v>28</v>
          </cell>
          <cell r="C3750">
            <v>385</v>
          </cell>
          <cell r="D3750">
            <v>183</v>
          </cell>
          <cell r="E3750">
            <v>202</v>
          </cell>
        </row>
        <row r="3753">
          <cell r="C3753">
            <v>2959179</v>
          </cell>
          <cell r="D3753">
            <v>1501751</v>
          </cell>
          <cell r="E3753">
            <v>1457428</v>
          </cell>
          <cell r="F3753">
            <v>550034</v>
          </cell>
          <cell r="G3753">
            <v>281235</v>
          </cell>
          <cell r="H3753">
            <v>268799</v>
          </cell>
        </row>
        <row r="3755">
          <cell r="F3755">
            <v>2409145</v>
          </cell>
          <cell r="G3755">
            <v>1220516</v>
          </cell>
          <cell r="H3755">
            <v>1188629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imientos Sexo"/>
      <sheetName val="Edad Madre"/>
      <sheetName val="Nacimientos Zona"/>
      <sheetName val="Nacimientos Regimen"/>
      <sheetName val="Peso"/>
      <sheetName val="Sitio"/>
      <sheetName val="Controles"/>
      <sheetName val="Nivel educativo"/>
    </sheetNames>
    <sheetDataSet>
      <sheetData sheetId="0"/>
      <sheetData sheetId="1"/>
      <sheetData sheetId="2"/>
      <sheetData sheetId="3"/>
      <sheetData sheetId="4">
        <row r="7">
          <cell r="A7" t="str">
            <v>Caracolí</v>
          </cell>
          <cell r="B7">
            <v>47</v>
          </cell>
          <cell r="C7">
            <v>5</v>
          </cell>
          <cell r="D7">
            <v>10.638297872340425</v>
          </cell>
        </row>
        <row r="8">
          <cell r="A8" t="str">
            <v>Maceo</v>
          </cell>
          <cell r="B8">
            <v>85</v>
          </cell>
          <cell r="C8">
            <v>5</v>
          </cell>
          <cell r="D8">
            <v>5.8823529411764701</v>
          </cell>
        </row>
        <row r="9">
          <cell r="A9" t="str">
            <v>Puerto Berrio</v>
          </cell>
          <cell r="B9">
            <v>512</v>
          </cell>
          <cell r="C9">
            <v>36</v>
          </cell>
          <cell r="D9">
            <v>7.03125</v>
          </cell>
        </row>
        <row r="10">
          <cell r="A10" t="str">
            <v>Puerto Nare</v>
          </cell>
          <cell r="B10">
            <v>89</v>
          </cell>
          <cell r="C10">
            <v>4</v>
          </cell>
          <cell r="D10">
            <v>4.4943820224719104</v>
          </cell>
        </row>
        <row r="11">
          <cell r="A11" t="str">
            <v>Puerto Triunfo</v>
          </cell>
          <cell r="B11">
            <v>237</v>
          </cell>
          <cell r="C11">
            <v>18</v>
          </cell>
          <cell r="D11">
            <v>7.59493670886076</v>
          </cell>
        </row>
        <row r="12">
          <cell r="A12" t="str">
            <v>Yondo</v>
          </cell>
          <cell r="B12">
            <v>213</v>
          </cell>
          <cell r="C12">
            <v>10</v>
          </cell>
          <cell r="D12">
            <v>4.6948356807511731</v>
          </cell>
        </row>
        <row r="13">
          <cell r="A13" t="str">
            <v>BAJO CAUCA</v>
          </cell>
          <cell r="B13">
            <v>4195</v>
          </cell>
          <cell r="C13">
            <v>295</v>
          </cell>
          <cell r="D13">
            <v>7.0321811680572113</v>
          </cell>
        </row>
        <row r="14">
          <cell r="A14" t="str">
            <v>Caceres</v>
          </cell>
          <cell r="B14">
            <v>273</v>
          </cell>
          <cell r="C14">
            <v>27</v>
          </cell>
          <cell r="D14">
            <v>9.8901098901098905</v>
          </cell>
        </row>
        <row r="15">
          <cell r="A15" t="str">
            <v>Caucasia</v>
          </cell>
          <cell r="B15">
            <v>1949</v>
          </cell>
          <cell r="C15">
            <v>115</v>
          </cell>
          <cell r="D15">
            <v>5.9004617752693687</v>
          </cell>
        </row>
        <row r="16">
          <cell r="A16" t="str">
            <v>El Bagre</v>
          </cell>
          <cell r="B16">
            <v>772</v>
          </cell>
          <cell r="C16">
            <v>57</v>
          </cell>
          <cell r="D16">
            <v>7.3834196891191706</v>
          </cell>
        </row>
        <row r="17">
          <cell r="A17" t="str">
            <v>Nechí</v>
          </cell>
          <cell r="B17">
            <v>470</v>
          </cell>
          <cell r="C17">
            <v>42</v>
          </cell>
          <cell r="D17">
            <v>8.9361702127659584</v>
          </cell>
        </row>
        <row r="18">
          <cell r="A18" t="str">
            <v>Taraza</v>
          </cell>
          <cell r="B18">
            <v>342</v>
          </cell>
          <cell r="C18">
            <v>21</v>
          </cell>
          <cell r="D18">
            <v>6.140350877192982</v>
          </cell>
        </row>
        <row r="19">
          <cell r="A19" t="str">
            <v>Zaragoza</v>
          </cell>
          <cell r="B19">
            <v>389</v>
          </cell>
          <cell r="C19">
            <v>33</v>
          </cell>
          <cell r="D19">
            <v>8.4832904884318765</v>
          </cell>
        </row>
        <row r="20">
          <cell r="A20" t="str">
            <v>URABA</v>
          </cell>
          <cell r="B20">
            <v>10035</v>
          </cell>
          <cell r="C20">
            <v>841</v>
          </cell>
          <cell r="D20">
            <v>8.3806676631788743</v>
          </cell>
        </row>
        <row r="21">
          <cell r="A21" t="str">
            <v>Apartado</v>
          </cell>
          <cell r="B21">
            <v>2024</v>
          </cell>
          <cell r="C21">
            <v>182</v>
          </cell>
          <cell r="D21">
            <v>8.9920948616600782</v>
          </cell>
        </row>
        <row r="22">
          <cell r="A22" t="str">
            <v>Arboletes</v>
          </cell>
          <cell r="B22">
            <v>500</v>
          </cell>
          <cell r="C22">
            <v>61</v>
          </cell>
          <cell r="D22">
            <v>12.2</v>
          </cell>
        </row>
        <row r="23">
          <cell r="A23" t="str">
            <v>Carepa</v>
          </cell>
          <cell r="B23">
            <v>940</v>
          </cell>
          <cell r="C23">
            <v>61</v>
          </cell>
          <cell r="D23">
            <v>6.4893617021276588</v>
          </cell>
        </row>
        <row r="24">
          <cell r="A24" t="str">
            <v>Chigorodo</v>
          </cell>
          <cell r="B24">
            <v>1155</v>
          </cell>
          <cell r="C24">
            <v>87</v>
          </cell>
          <cell r="D24">
            <v>7.5324675324675319</v>
          </cell>
        </row>
        <row r="25">
          <cell r="A25" t="str">
            <v>Murindó</v>
          </cell>
          <cell r="B25">
            <v>74</v>
          </cell>
          <cell r="C25">
            <v>6</v>
          </cell>
          <cell r="D25">
            <v>8.1081081081081088</v>
          </cell>
        </row>
        <row r="26">
          <cell r="A26" t="str">
            <v>Mutatá</v>
          </cell>
          <cell r="B26">
            <v>617</v>
          </cell>
          <cell r="C26">
            <v>59</v>
          </cell>
          <cell r="D26">
            <v>9.5623987034035665</v>
          </cell>
        </row>
        <row r="27">
          <cell r="A27" t="str">
            <v>Necoclí</v>
          </cell>
          <cell r="B27">
            <v>887</v>
          </cell>
          <cell r="C27">
            <v>62</v>
          </cell>
          <cell r="D27">
            <v>6.989853438556934</v>
          </cell>
        </row>
        <row r="28">
          <cell r="A28" t="str">
            <v>San Juan de Uraba</v>
          </cell>
          <cell r="B28">
            <v>386</v>
          </cell>
          <cell r="C28">
            <v>34</v>
          </cell>
          <cell r="D28">
            <v>8.8082901554404138</v>
          </cell>
        </row>
        <row r="29">
          <cell r="A29" t="str">
            <v>San Pedro de Uraba</v>
          </cell>
          <cell r="B29">
            <v>471</v>
          </cell>
          <cell r="C29">
            <v>39</v>
          </cell>
          <cell r="D29">
            <v>8.2802547770700627</v>
          </cell>
        </row>
        <row r="30">
          <cell r="A30" t="str">
            <v>Turbo</v>
          </cell>
          <cell r="B30">
            <v>2879</v>
          </cell>
          <cell r="C30">
            <v>247</v>
          </cell>
          <cell r="D30">
            <v>8.5793678360541854</v>
          </cell>
        </row>
        <row r="31">
          <cell r="A31" t="str">
            <v>Vigía del Fuerte</v>
          </cell>
          <cell r="B31">
            <v>102</v>
          </cell>
          <cell r="C31">
            <v>3</v>
          </cell>
          <cell r="D31">
            <v>2.9411764705882351</v>
          </cell>
        </row>
        <row r="32">
          <cell r="A32" t="str">
            <v>NORDESTE</v>
          </cell>
          <cell r="B32">
            <v>2286</v>
          </cell>
          <cell r="C32">
            <v>177</v>
          </cell>
          <cell r="D32">
            <v>7.7427821522309719</v>
          </cell>
        </row>
        <row r="33">
          <cell r="A33" t="str">
            <v>Amalfi</v>
          </cell>
          <cell r="B33">
            <v>256</v>
          </cell>
          <cell r="C33">
            <v>22</v>
          </cell>
          <cell r="D33">
            <v>8.59375</v>
          </cell>
        </row>
        <row r="34">
          <cell r="A34" t="str">
            <v>Anori</v>
          </cell>
          <cell r="B34">
            <v>224</v>
          </cell>
          <cell r="C34">
            <v>15</v>
          </cell>
          <cell r="D34">
            <v>6.6964285714285712</v>
          </cell>
        </row>
        <row r="35">
          <cell r="A35" t="str">
            <v>Cisneros</v>
          </cell>
          <cell r="B35">
            <v>114</v>
          </cell>
          <cell r="C35">
            <v>9</v>
          </cell>
          <cell r="D35">
            <v>7.8947368421052628</v>
          </cell>
        </row>
        <row r="36">
          <cell r="A36" t="str">
            <v>Remedios</v>
          </cell>
          <cell r="B36">
            <v>392</v>
          </cell>
          <cell r="C36">
            <v>33</v>
          </cell>
          <cell r="D36">
            <v>8.4183673469387745</v>
          </cell>
        </row>
        <row r="37">
          <cell r="A37" t="str">
            <v>San Roque</v>
          </cell>
          <cell r="B37">
            <v>195</v>
          </cell>
          <cell r="C37">
            <v>12</v>
          </cell>
          <cell r="D37">
            <v>6.1538461538461542</v>
          </cell>
        </row>
        <row r="38">
          <cell r="A38" t="str">
            <v>Santo Domingo</v>
          </cell>
          <cell r="B38">
            <v>72</v>
          </cell>
          <cell r="C38">
            <v>5</v>
          </cell>
          <cell r="D38">
            <v>6.9444444444444446</v>
          </cell>
        </row>
        <row r="39">
          <cell r="A39" t="str">
            <v>Segovia</v>
          </cell>
          <cell r="B39">
            <v>591</v>
          </cell>
          <cell r="C39">
            <v>49</v>
          </cell>
          <cell r="D39">
            <v>8.2910321489001699</v>
          </cell>
        </row>
        <row r="40">
          <cell r="A40" t="str">
            <v>Vegachí</v>
          </cell>
          <cell r="B40">
            <v>168</v>
          </cell>
          <cell r="C40">
            <v>14</v>
          </cell>
          <cell r="D40">
            <v>8.3333333333333321</v>
          </cell>
        </row>
        <row r="41">
          <cell r="A41" t="str">
            <v>Yali</v>
          </cell>
          <cell r="B41">
            <v>55</v>
          </cell>
          <cell r="C41">
            <v>5</v>
          </cell>
          <cell r="D41">
            <v>9.0909090909090917</v>
          </cell>
        </row>
        <row r="42">
          <cell r="A42" t="str">
            <v>Yolombó</v>
          </cell>
          <cell r="B42">
            <v>219</v>
          </cell>
          <cell r="C42">
            <v>13</v>
          </cell>
          <cell r="D42">
            <v>5.93607305936073</v>
          </cell>
        </row>
        <row r="43">
          <cell r="A43" t="str">
            <v>OCCIDENTE</v>
          </cell>
          <cell r="B43">
            <v>2070</v>
          </cell>
          <cell r="C43">
            <v>188</v>
          </cell>
          <cell r="D43">
            <v>9.0821256038647338</v>
          </cell>
        </row>
        <row r="44">
          <cell r="A44" t="str">
            <v>Abriaqui</v>
          </cell>
          <cell r="B44">
            <v>13</v>
          </cell>
          <cell r="C44">
            <v>1</v>
          </cell>
          <cell r="D44">
            <v>7.6923076923076925</v>
          </cell>
        </row>
        <row r="45">
          <cell r="A45" t="str">
            <v>Anza</v>
          </cell>
          <cell r="B45">
            <v>91</v>
          </cell>
          <cell r="C45">
            <v>5</v>
          </cell>
          <cell r="D45">
            <v>5.4945054945054945</v>
          </cell>
        </row>
        <row r="46">
          <cell r="A46" t="str">
            <v>Armenia</v>
          </cell>
          <cell r="B46">
            <v>26</v>
          </cell>
          <cell r="C46">
            <v>4</v>
          </cell>
          <cell r="D46">
            <v>15.384615384615385</v>
          </cell>
        </row>
        <row r="47">
          <cell r="A47" t="str">
            <v>Buritica</v>
          </cell>
          <cell r="B47">
            <v>95</v>
          </cell>
          <cell r="C47">
            <v>8</v>
          </cell>
          <cell r="D47">
            <v>8.4210526315789469</v>
          </cell>
        </row>
        <row r="48">
          <cell r="A48" t="str">
            <v>Caicedo</v>
          </cell>
          <cell r="B48">
            <v>91</v>
          </cell>
          <cell r="C48">
            <v>9</v>
          </cell>
          <cell r="D48">
            <v>9.8901098901098905</v>
          </cell>
        </row>
        <row r="49">
          <cell r="A49" t="str">
            <v>Cañasgordas</v>
          </cell>
          <cell r="B49">
            <v>147</v>
          </cell>
          <cell r="C49">
            <v>13</v>
          </cell>
          <cell r="D49">
            <v>8.8435374149659864</v>
          </cell>
        </row>
        <row r="50">
          <cell r="A50" t="str">
            <v>Dabeiba</v>
          </cell>
          <cell r="B50">
            <v>245</v>
          </cell>
          <cell r="C50">
            <v>22</v>
          </cell>
          <cell r="D50">
            <v>8.9795918367346932</v>
          </cell>
        </row>
        <row r="51">
          <cell r="A51" t="str">
            <v>Ebejico</v>
          </cell>
          <cell r="B51">
            <v>80</v>
          </cell>
          <cell r="C51">
            <v>7</v>
          </cell>
          <cell r="D51">
            <v>8.75</v>
          </cell>
        </row>
        <row r="52">
          <cell r="A52" t="str">
            <v>Frontino</v>
          </cell>
          <cell r="B52">
            <v>223</v>
          </cell>
          <cell r="C52">
            <v>22</v>
          </cell>
          <cell r="D52">
            <v>9.8654708520179373</v>
          </cell>
        </row>
        <row r="53">
          <cell r="A53" t="str">
            <v>Giraldo</v>
          </cell>
          <cell r="B53">
            <v>67</v>
          </cell>
          <cell r="C53">
            <v>7</v>
          </cell>
          <cell r="D53">
            <v>10.44776119402985</v>
          </cell>
        </row>
        <row r="54">
          <cell r="A54" t="str">
            <v>Heliconia</v>
          </cell>
          <cell r="B54">
            <v>39</v>
          </cell>
          <cell r="C54">
            <v>3</v>
          </cell>
          <cell r="D54">
            <v>7.6923076923076925</v>
          </cell>
        </row>
        <row r="55">
          <cell r="A55" t="str">
            <v>Liborina</v>
          </cell>
          <cell r="B55">
            <v>72</v>
          </cell>
          <cell r="C55">
            <v>3</v>
          </cell>
          <cell r="D55">
            <v>4.1666666666666661</v>
          </cell>
        </row>
        <row r="56">
          <cell r="A56" t="str">
            <v>Olaya</v>
          </cell>
          <cell r="B56">
            <v>20</v>
          </cell>
          <cell r="C56">
            <v>1</v>
          </cell>
          <cell r="D56">
            <v>5</v>
          </cell>
        </row>
        <row r="57">
          <cell r="A57" t="str">
            <v>Peque</v>
          </cell>
          <cell r="B57">
            <v>82</v>
          </cell>
          <cell r="C57">
            <v>9</v>
          </cell>
          <cell r="D57">
            <v>10.975609756097562</v>
          </cell>
        </row>
        <row r="58">
          <cell r="A58" t="str">
            <v>Sabanalarga</v>
          </cell>
          <cell r="B58">
            <v>104</v>
          </cell>
          <cell r="C58">
            <v>8</v>
          </cell>
          <cell r="D58">
            <v>7.6923076923076925</v>
          </cell>
        </row>
        <row r="59">
          <cell r="A59" t="str">
            <v>San Jerónimo</v>
          </cell>
          <cell r="B59">
            <v>156</v>
          </cell>
          <cell r="C59">
            <v>15</v>
          </cell>
          <cell r="D59">
            <v>9.6153846153846168</v>
          </cell>
        </row>
        <row r="60">
          <cell r="A60" t="str">
            <v>Santa Fe de Antioquia</v>
          </cell>
          <cell r="B60">
            <v>330</v>
          </cell>
          <cell r="C60">
            <v>33</v>
          </cell>
          <cell r="D60">
            <v>10</v>
          </cell>
        </row>
        <row r="61">
          <cell r="A61" t="str">
            <v>Sopetran</v>
          </cell>
          <cell r="B61">
            <v>125</v>
          </cell>
          <cell r="C61">
            <v>10</v>
          </cell>
          <cell r="D61">
            <v>8</v>
          </cell>
        </row>
        <row r="62">
          <cell r="A62" t="str">
            <v>Uramita</v>
          </cell>
          <cell r="B62">
            <v>64</v>
          </cell>
          <cell r="C62">
            <v>8</v>
          </cell>
          <cell r="D62">
            <v>12.5</v>
          </cell>
        </row>
        <row r="63">
          <cell r="A63" t="str">
            <v>NORTE</v>
          </cell>
          <cell r="B63">
            <v>2581</v>
          </cell>
          <cell r="C63">
            <v>285</v>
          </cell>
          <cell r="D63">
            <v>11.042231693142194</v>
          </cell>
        </row>
        <row r="64">
          <cell r="A64" t="str">
            <v>Angostura</v>
          </cell>
          <cell r="B64">
            <v>92</v>
          </cell>
          <cell r="C64">
            <v>9</v>
          </cell>
          <cell r="D64">
            <v>9.7826086956521738</v>
          </cell>
        </row>
        <row r="65">
          <cell r="A65" t="str">
            <v>Belmira</v>
          </cell>
          <cell r="B65">
            <v>51</v>
          </cell>
          <cell r="C65">
            <v>7</v>
          </cell>
          <cell r="D65">
            <v>13.725490196078432</v>
          </cell>
        </row>
        <row r="66">
          <cell r="A66" t="str">
            <v>Briceño</v>
          </cell>
          <cell r="B66">
            <v>83</v>
          </cell>
          <cell r="C66">
            <v>8</v>
          </cell>
          <cell r="D66">
            <v>9.6385542168674707</v>
          </cell>
        </row>
        <row r="67">
          <cell r="A67" t="str">
            <v>Campamento</v>
          </cell>
          <cell r="B67">
            <v>91</v>
          </cell>
          <cell r="C67">
            <v>7</v>
          </cell>
          <cell r="D67">
            <v>7.6923076923076925</v>
          </cell>
        </row>
        <row r="68">
          <cell r="A68" t="str">
            <v>Carolina</v>
          </cell>
          <cell r="B68">
            <v>24</v>
          </cell>
          <cell r="C68">
            <v>4</v>
          </cell>
          <cell r="D68">
            <v>16.666666666666664</v>
          </cell>
        </row>
        <row r="69">
          <cell r="A69" t="str">
            <v>Donmatias</v>
          </cell>
          <cell r="B69">
            <v>217</v>
          </cell>
          <cell r="C69">
            <v>23</v>
          </cell>
          <cell r="D69">
            <v>10.599078341013826</v>
          </cell>
        </row>
        <row r="70">
          <cell r="A70" t="str">
            <v>Entrerrios</v>
          </cell>
          <cell r="B70">
            <v>148</v>
          </cell>
          <cell r="C70">
            <v>11</v>
          </cell>
          <cell r="D70">
            <v>7.4324324324324325</v>
          </cell>
        </row>
        <row r="71">
          <cell r="A71" t="str">
            <v>Gomez Plata</v>
          </cell>
          <cell r="B71">
            <v>65</v>
          </cell>
          <cell r="C71">
            <v>5</v>
          </cell>
          <cell r="D71">
            <v>7.6923076923076925</v>
          </cell>
        </row>
        <row r="72">
          <cell r="A72" t="str">
            <v>Guadalupe</v>
          </cell>
          <cell r="B72">
            <v>48</v>
          </cell>
          <cell r="C72">
            <v>3</v>
          </cell>
          <cell r="D72">
            <v>6.25</v>
          </cell>
        </row>
        <row r="73">
          <cell r="A73" t="str">
            <v>Ituango</v>
          </cell>
          <cell r="B73">
            <v>213</v>
          </cell>
          <cell r="C73">
            <v>25</v>
          </cell>
          <cell r="D73">
            <v>11.737089201877934</v>
          </cell>
        </row>
        <row r="74">
          <cell r="A74" t="str">
            <v>San Andres de Cuerquia</v>
          </cell>
          <cell r="B74">
            <v>80</v>
          </cell>
          <cell r="C74">
            <v>6</v>
          </cell>
          <cell r="D74">
            <v>7.5</v>
          </cell>
        </row>
        <row r="75">
          <cell r="A75" t="str">
            <v>San Jose de La Montaña</v>
          </cell>
          <cell r="B75">
            <v>35</v>
          </cell>
          <cell r="C75">
            <v>2</v>
          </cell>
          <cell r="D75">
            <v>5.7142857142857144</v>
          </cell>
        </row>
        <row r="76">
          <cell r="A76" t="str">
            <v>San Pedro de Los Milagros</v>
          </cell>
          <cell r="B76">
            <v>291</v>
          </cell>
          <cell r="C76">
            <v>37</v>
          </cell>
          <cell r="D76">
            <v>12.714776632302405</v>
          </cell>
        </row>
        <row r="77">
          <cell r="A77" t="str">
            <v>Santa Rosa de Osos</v>
          </cell>
          <cell r="B77">
            <v>432</v>
          </cell>
          <cell r="C77">
            <v>53</v>
          </cell>
          <cell r="D77">
            <v>12.268518518518519</v>
          </cell>
        </row>
        <row r="78">
          <cell r="A78" t="str">
            <v>Toledo</v>
          </cell>
          <cell r="B78">
            <v>49</v>
          </cell>
          <cell r="C78">
            <v>6</v>
          </cell>
          <cell r="D78">
            <v>12.244897959183673</v>
          </cell>
        </row>
        <row r="79">
          <cell r="A79" t="str">
            <v>Valdivia</v>
          </cell>
          <cell r="B79">
            <v>172</v>
          </cell>
          <cell r="C79">
            <v>19</v>
          </cell>
          <cell r="D79">
            <v>11.046511627906977</v>
          </cell>
        </row>
        <row r="80">
          <cell r="A80" t="str">
            <v>Yarumal</v>
          </cell>
          <cell r="B80">
            <v>490</v>
          </cell>
          <cell r="C80">
            <v>60</v>
          </cell>
          <cell r="D80">
            <v>12.244897959183673</v>
          </cell>
        </row>
        <row r="81">
          <cell r="A81" t="str">
            <v>ORIENTE</v>
          </cell>
          <cell r="B81">
            <v>7388</v>
          </cell>
          <cell r="C81">
            <v>801</v>
          </cell>
          <cell r="D81">
            <v>10.841905793178126</v>
          </cell>
        </row>
        <row r="82">
          <cell r="A82" t="str">
            <v>Abejorral</v>
          </cell>
          <cell r="B82">
            <v>146</v>
          </cell>
          <cell r="C82">
            <v>18</v>
          </cell>
          <cell r="D82">
            <v>12.328767123287671</v>
          </cell>
        </row>
        <row r="83">
          <cell r="A83" t="str">
            <v>Alejandría</v>
          </cell>
          <cell r="B83">
            <v>36</v>
          </cell>
          <cell r="C83">
            <v>5</v>
          </cell>
          <cell r="D83">
            <v>13.888888888888889</v>
          </cell>
        </row>
        <row r="84">
          <cell r="A84" t="str">
            <v>Argelia</v>
          </cell>
          <cell r="B84">
            <v>83</v>
          </cell>
          <cell r="C84">
            <v>4</v>
          </cell>
          <cell r="D84">
            <v>4.8192771084337354</v>
          </cell>
        </row>
        <row r="85">
          <cell r="A85" t="str">
            <v>Cocorna</v>
          </cell>
          <cell r="B85">
            <v>186</v>
          </cell>
          <cell r="C85">
            <v>13</v>
          </cell>
          <cell r="D85">
            <v>6.9892473118279561</v>
          </cell>
        </row>
        <row r="86">
          <cell r="A86" t="str">
            <v>Concepcion</v>
          </cell>
          <cell r="B86">
            <v>36</v>
          </cell>
          <cell r="C86">
            <v>3</v>
          </cell>
          <cell r="D86">
            <v>8.3333333333333321</v>
          </cell>
        </row>
        <row r="87">
          <cell r="A87" t="str">
            <v>El Carmen de Viboral</v>
          </cell>
          <cell r="B87">
            <v>694</v>
          </cell>
          <cell r="C87">
            <v>62</v>
          </cell>
          <cell r="D87">
            <v>8.93371757925072</v>
          </cell>
        </row>
        <row r="88">
          <cell r="A88" t="str">
            <v>Peñol</v>
          </cell>
          <cell r="B88">
            <v>248</v>
          </cell>
          <cell r="C88">
            <v>18</v>
          </cell>
          <cell r="D88">
            <v>7.2580645161290329</v>
          </cell>
        </row>
        <row r="89">
          <cell r="A89" t="str">
            <v>Retiro</v>
          </cell>
          <cell r="B89">
            <v>180</v>
          </cell>
          <cell r="C89">
            <v>28</v>
          </cell>
          <cell r="D89">
            <v>15.555555555555555</v>
          </cell>
        </row>
        <row r="90">
          <cell r="A90" t="str">
            <v>El Santuario</v>
          </cell>
          <cell r="B90">
            <v>587</v>
          </cell>
          <cell r="C90">
            <v>66</v>
          </cell>
          <cell r="D90">
            <v>11.243611584327088</v>
          </cell>
        </row>
        <row r="91">
          <cell r="A91" t="str">
            <v>Granada</v>
          </cell>
          <cell r="B91">
            <v>124</v>
          </cell>
          <cell r="C91">
            <v>14</v>
          </cell>
          <cell r="D91">
            <v>11.29032258064516</v>
          </cell>
        </row>
        <row r="92">
          <cell r="A92" t="str">
            <v>Guarne</v>
          </cell>
          <cell r="B92">
            <v>481</v>
          </cell>
          <cell r="C92">
            <v>55</v>
          </cell>
          <cell r="D92">
            <v>11.434511434511435</v>
          </cell>
        </row>
        <row r="93">
          <cell r="A93" t="str">
            <v>Guatape</v>
          </cell>
          <cell r="B93">
            <v>85</v>
          </cell>
          <cell r="C93">
            <v>18</v>
          </cell>
          <cell r="D93">
            <v>21.176470588235293</v>
          </cell>
        </row>
        <row r="94">
          <cell r="A94" t="str">
            <v>La Ceja</v>
          </cell>
          <cell r="B94">
            <v>659</v>
          </cell>
          <cell r="C94">
            <v>71</v>
          </cell>
          <cell r="D94">
            <v>10.773899848254933</v>
          </cell>
        </row>
        <row r="95">
          <cell r="A95" t="str">
            <v>La Unión</v>
          </cell>
          <cell r="B95">
            <v>260</v>
          </cell>
          <cell r="C95">
            <v>26</v>
          </cell>
          <cell r="D95">
            <v>10</v>
          </cell>
        </row>
        <row r="96">
          <cell r="A96" t="str">
            <v>Marinilla</v>
          </cell>
          <cell r="B96">
            <v>924</v>
          </cell>
          <cell r="C96">
            <v>98</v>
          </cell>
          <cell r="D96">
            <v>10.606060606060606</v>
          </cell>
        </row>
        <row r="97">
          <cell r="A97" t="str">
            <v>Nariño</v>
          </cell>
          <cell r="B97">
            <v>93</v>
          </cell>
          <cell r="C97">
            <v>8</v>
          </cell>
          <cell r="D97">
            <v>8.6021505376344098</v>
          </cell>
        </row>
        <row r="98">
          <cell r="A98" t="str">
            <v>Rionegro</v>
          </cell>
          <cell r="B98">
            <v>1433</v>
          </cell>
          <cell r="C98">
            <v>185</v>
          </cell>
          <cell r="D98">
            <v>12.909979064898813</v>
          </cell>
        </row>
        <row r="99">
          <cell r="A99" t="str">
            <v>San Carlos</v>
          </cell>
          <cell r="B99">
            <v>160</v>
          </cell>
          <cell r="C99">
            <v>18</v>
          </cell>
          <cell r="D99">
            <v>11.25</v>
          </cell>
        </row>
        <row r="100">
          <cell r="A100" t="str">
            <v>San Francisco</v>
          </cell>
          <cell r="B100">
            <v>46</v>
          </cell>
          <cell r="C100">
            <v>7</v>
          </cell>
          <cell r="D100">
            <v>15.217391304347828</v>
          </cell>
        </row>
        <row r="101">
          <cell r="A101" t="str">
            <v>San Luis</v>
          </cell>
          <cell r="B101">
            <v>186</v>
          </cell>
          <cell r="C101">
            <v>9</v>
          </cell>
          <cell r="D101">
            <v>4.838709677419355</v>
          </cell>
        </row>
        <row r="102">
          <cell r="A102" t="str">
            <v xml:space="preserve">San Rafael </v>
          </cell>
          <cell r="B102">
            <v>153</v>
          </cell>
          <cell r="C102">
            <v>15</v>
          </cell>
          <cell r="D102">
            <v>9.8039215686274517</v>
          </cell>
        </row>
        <row r="103">
          <cell r="A103" t="str">
            <v>San vicente Ferrer</v>
          </cell>
          <cell r="B103">
            <v>177</v>
          </cell>
          <cell r="C103">
            <v>23</v>
          </cell>
          <cell r="D103">
            <v>12.994350282485875</v>
          </cell>
        </row>
        <row r="104">
          <cell r="A104" t="str">
            <v>Sonsón</v>
          </cell>
          <cell r="B104">
            <v>411</v>
          </cell>
          <cell r="C104">
            <v>37</v>
          </cell>
          <cell r="D104">
            <v>9.002433090024331</v>
          </cell>
        </row>
        <row r="105">
          <cell r="A105" t="str">
            <v>SUROESTE</v>
          </cell>
          <cell r="B105">
            <v>3254</v>
          </cell>
          <cell r="C105">
            <v>287</v>
          </cell>
          <cell r="D105">
            <v>8.8199139520590037</v>
          </cell>
        </row>
        <row r="106">
          <cell r="A106" t="str">
            <v>Amaga</v>
          </cell>
          <cell r="B106">
            <v>241</v>
          </cell>
          <cell r="C106">
            <v>24</v>
          </cell>
          <cell r="D106">
            <v>9.9585062240663902</v>
          </cell>
        </row>
        <row r="107">
          <cell r="A107" t="str">
            <v>Andes</v>
          </cell>
          <cell r="B107">
            <v>393</v>
          </cell>
          <cell r="C107">
            <v>36</v>
          </cell>
          <cell r="D107">
            <v>9.1603053435114496</v>
          </cell>
        </row>
        <row r="108">
          <cell r="A108" t="str">
            <v>Angelopolis</v>
          </cell>
          <cell r="B108">
            <v>42</v>
          </cell>
          <cell r="C108">
            <v>3</v>
          </cell>
          <cell r="D108">
            <v>7.1428571428571423</v>
          </cell>
        </row>
        <row r="109">
          <cell r="A109" t="str">
            <v>Betania</v>
          </cell>
          <cell r="B109">
            <v>99</v>
          </cell>
          <cell r="C109">
            <v>8</v>
          </cell>
          <cell r="D109">
            <v>8.0808080808080813</v>
          </cell>
        </row>
        <row r="110">
          <cell r="A110" t="str">
            <v>Betulia</v>
          </cell>
          <cell r="B110">
            <v>205</v>
          </cell>
          <cell r="C110">
            <v>13</v>
          </cell>
          <cell r="D110">
            <v>6.3414634146341466</v>
          </cell>
        </row>
        <row r="111">
          <cell r="A111" t="str">
            <v>Caramanta</v>
          </cell>
          <cell r="B111">
            <v>30</v>
          </cell>
          <cell r="C111">
            <v>1</v>
          </cell>
          <cell r="D111">
            <v>3.3333333333333335</v>
          </cell>
        </row>
        <row r="112">
          <cell r="A112" t="str">
            <v>Ciudad Bolivar</v>
          </cell>
          <cell r="B112">
            <v>274</v>
          </cell>
          <cell r="C112">
            <v>21</v>
          </cell>
          <cell r="D112">
            <v>7.664233576642336</v>
          </cell>
        </row>
        <row r="113">
          <cell r="A113" t="str">
            <v>Concordia</v>
          </cell>
          <cell r="B113">
            <v>176</v>
          </cell>
          <cell r="C113">
            <v>24</v>
          </cell>
          <cell r="D113">
            <v>13.636363636363635</v>
          </cell>
        </row>
        <row r="114">
          <cell r="A114" t="str">
            <v>Fredonia</v>
          </cell>
          <cell r="B114">
            <v>132</v>
          </cell>
          <cell r="C114">
            <v>13</v>
          </cell>
          <cell r="D114">
            <v>9.8484848484848477</v>
          </cell>
        </row>
        <row r="115">
          <cell r="A115" t="str">
            <v>Hispania</v>
          </cell>
          <cell r="B115">
            <v>44</v>
          </cell>
          <cell r="C115">
            <v>5</v>
          </cell>
          <cell r="D115">
            <v>11.363636363636363</v>
          </cell>
        </row>
        <row r="116">
          <cell r="A116" t="str">
            <v>Jardin</v>
          </cell>
          <cell r="B116">
            <v>159</v>
          </cell>
          <cell r="C116">
            <v>14</v>
          </cell>
          <cell r="D116">
            <v>8.8050314465408803</v>
          </cell>
        </row>
        <row r="117">
          <cell r="A117" t="str">
            <v>Jericó</v>
          </cell>
          <cell r="B117">
            <v>95</v>
          </cell>
          <cell r="C117">
            <v>11</v>
          </cell>
          <cell r="D117">
            <v>11.578947368421053</v>
          </cell>
        </row>
        <row r="118">
          <cell r="A118" t="str">
            <v>La Pintada</v>
          </cell>
          <cell r="B118">
            <v>86</v>
          </cell>
          <cell r="C118">
            <v>9</v>
          </cell>
          <cell r="D118">
            <v>10.465116279069768</v>
          </cell>
        </row>
        <row r="119">
          <cell r="A119" t="str">
            <v>Montebello</v>
          </cell>
          <cell r="B119">
            <v>33</v>
          </cell>
          <cell r="C119">
            <v>9</v>
          </cell>
          <cell r="D119">
            <v>27.27272727272727</v>
          </cell>
        </row>
        <row r="120">
          <cell r="A120" t="str">
            <v>Pueblorrico</v>
          </cell>
          <cell r="B120">
            <v>71</v>
          </cell>
          <cell r="C120">
            <v>7</v>
          </cell>
          <cell r="D120">
            <v>9.8591549295774641</v>
          </cell>
        </row>
        <row r="121">
          <cell r="A121" t="str">
            <v>Salgar</v>
          </cell>
          <cell r="B121">
            <v>172</v>
          </cell>
          <cell r="C121">
            <v>10</v>
          </cell>
          <cell r="D121">
            <v>5.8139534883720927</v>
          </cell>
        </row>
        <row r="122">
          <cell r="A122" t="str">
            <v>Santa Barbara</v>
          </cell>
          <cell r="B122">
            <v>167</v>
          </cell>
          <cell r="C122">
            <v>10</v>
          </cell>
          <cell r="D122">
            <v>5.9880239520958085</v>
          </cell>
        </row>
        <row r="123">
          <cell r="A123" t="str">
            <v>Tamesis</v>
          </cell>
          <cell r="B123">
            <v>113</v>
          </cell>
          <cell r="C123">
            <v>12</v>
          </cell>
          <cell r="D123">
            <v>10.619469026548673</v>
          </cell>
        </row>
        <row r="124">
          <cell r="A124" t="str">
            <v>Tarso</v>
          </cell>
          <cell r="B124">
            <v>54</v>
          </cell>
          <cell r="C124">
            <v>4</v>
          </cell>
          <cell r="D124">
            <v>7.4074074074074066</v>
          </cell>
        </row>
        <row r="125">
          <cell r="A125" t="str">
            <v>Titiribi</v>
          </cell>
          <cell r="B125">
            <v>64</v>
          </cell>
          <cell r="C125">
            <v>4</v>
          </cell>
          <cell r="D125">
            <v>6.25</v>
          </cell>
        </row>
        <row r="126">
          <cell r="A126" t="str">
            <v>Urrao</v>
          </cell>
          <cell r="B126">
            <v>465</v>
          </cell>
          <cell r="C126">
            <v>41</v>
          </cell>
          <cell r="D126">
            <v>8.8172043010752681</v>
          </cell>
        </row>
        <row r="127">
          <cell r="A127" t="str">
            <v>Valparaiso</v>
          </cell>
          <cell r="B127">
            <v>38</v>
          </cell>
          <cell r="C127">
            <v>1</v>
          </cell>
          <cell r="D127">
            <v>2.6315789473684208</v>
          </cell>
        </row>
        <row r="128">
          <cell r="A128" t="str">
            <v>Venecia</v>
          </cell>
          <cell r="B128">
            <v>101</v>
          </cell>
          <cell r="C128">
            <v>7</v>
          </cell>
          <cell r="D128">
            <v>6.9306930693069315</v>
          </cell>
        </row>
        <row r="129">
          <cell r="A129" t="str">
            <v>VALLE DE ABURRA</v>
          </cell>
          <cell r="B129">
            <v>39982</v>
          </cell>
          <cell r="C129">
            <v>3993</v>
          </cell>
          <cell r="D129">
            <v>9.9869941473663157</v>
          </cell>
        </row>
        <row r="130">
          <cell r="A130" t="str">
            <v>Barbosa</v>
          </cell>
          <cell r="B130">
            <v>447</v>
          </cell>
          <cell r="C130">
            <v>31</v>
          </cell>
          <cell r="D130">
            <v>6.9351230425055936</v>
          </cell>
        </row>
        <row r="131">
          <cell r="A131" t="str">
            <v>Bello</v>
          </cell>
          <cell r="B131">
            <v>5105</v>
          </cell>
          <cell r="C131">
            <v>505</v>
          </cell>
          <cell r="D131">
            <v>9.892262487757101</v>
          </cell>
        </row>
        <row r="132">
          <cell r="A132" t="str">
            <v>Caldas</v>
          </cell>
          <cell r="B132">
            <v>833</v>
          </cell>
          <cell r="C132">
            <v>92</v>
          </cell>
          <cell r="D132">
            <v>11.044417767106843</v>
          </cell>
        </row>
        <row r="133">
          <cell r="A133" t="str">
            <v>Copacabana</v>
          </cell>
          <cell r="B133">
            <v>589</v>
          </cell>
          <cell r="C133">
            <v>71</v>
          </cell>
          <cell r="D133">
            <v>12.054329371816639</v>
          </cell>
        </row>
        <row r="134">
          <cell r="A134" t="str">
            <v>Envigado</v>
          </cell>
          <cell r="B134">
            <v>1569</v>
          </cell>
          <cell r="C134">
            <v>128</v>
          </cell>
          <cell r="D134">
            <v>8.158062460165711</v>
          </cell>
        </row>
        <row r="135">
          <cell r="A135" t="str">
            <v>Girardota</v>
          </cell>
          <cell r="B135">
            <v>463</v>
          </cell>
          <cell r="C135">
            <v>51</v>
          </cell>
          <cell r="D135">
            <v>11.015118790496761</v>
          </cell>
        </row>
        <row r="136">
          <cell r="A136" t="str">
            <v>Itagui</v>
          </cell>
          <cell r="B136">
            <v>2450</v>
          </cell>
          <cell r="C136">
            <v>237</v>
          </cell>
          <cell r="D136">
            <v>9.6734693877551017</v>
          </cell>
        </row>
        <row r="137">
          <cell r="A137" t="str">
            <v>La Estrella</v>
          </cell>
          <cell r="B137">
            <v>601</v>
          </cell>
          <cell r="C137">
            <v>57</v>
          </cell>
          <cell r="D137">
            <v>9.484193011647255</v>
          </cell>
        </row>
        <row r="138">
          <cell r="A138" t="str">
            <v>Medellin</v>
          </cell>
          <cell r="B138">
            <v>27127</v>
          </cell>
          <cell r="C138">
            <v>2736</v>
          </cell>
          <cell r="D138">
            <v>10.085892284439858</v>
          </cell>
        </row>
        <row r="139">
          <cell r="A139" t="str">
            <v>Sabaneta</v>
          </cell>
          <cell r="B139">
            <v>798</v>
          </cell>
          <cell r="C139">
            <v>85</v>
          </cell>
          <cell r="D139">
            <v>10.651629072681704</v>
          </cell>
        </row>
      </sheetData>
      <sheetData sheetId="5"/>
      <sheetData sheetId="6">
        <row r="7">
          <cell r="A7" t="str">
            <v>Caracolí</v>
          </cell>
          <cell r="B7">
            <v>47</v>
          </cell>
          <cell r="C7">
            <v>0</v>
          </cell>
          <cell r="D7">
            <v>0</v>
          </cell>
          <cell r="E7">
            <v>2</v>
          </cell>
          <cell r="F7">
            <v>4.2553191489361701</v>
          </cell>
          <cell r="G7">
            <v>0</v>
          </cell>
          <cell r="H7">
            <v>0</v>
          </cell>
          <cell r="I7">
            <v>3</v>
          </cell>
          <cell r="J7">
            <v>6.3829787234042552</v>
          </cell>
          <cell r="K7">
            <v>2</v>
          </cell>
          <cell r="L7">
            <v>4.2553191489361701</v>
          </cell>
          <cell r="M7">
            <v>9</v>
          </cell>
          <cell r="N7">
            <v>19.148936170212767</v>
          </cell>
          <cell r="O7">
            <v>7</v>
          </cell>
          <cell r="P7">
            <v>14.893617021276595</v>
          </cell>
        </row>
        <row r="8">
          <cell r="A8" t="str">
            <v>Maceo</v>
          </cell>
          <cell r="B8">
            <v>85</v>
          </cell>
          <cell r="C8">
            <v>5</v>
          </cell>
          <cell r="D8">
            <v>5.8823529411764701</v>
          </cell>
          <cell r="E8">
            <v>0</v>
          </cell>
          <cell r="F8">
            <v>0</v>
          </cell>
          <cell r="G8">
            <v>6</v>
          </cell>
          <cell r="H8">
            <v>7.0588235294117645</v>
          </cell>
          <cell r="I8">
            <v>2</v>
          </cell>
          <cell r="J8">
            <v>2.3529411764705883</v>
          </cell>
          <cell r="K8">
            <v>7</v>
          </cell>
          <cell r="L8">
            <v>8.235294117647058</v>
          </cell>
          <cell r="M8">
            <v>12</v>
          </cell>
          <cell r="N8">
            <v>14.117647058823529</v>
          </cell>
          <cell r="O8">
            <v>12</v>
          </cell>
          <cell r="P8">
            <v>14.117647058823529</v>
          </cell>
        </row>
        <row r="9">
          <cell r="A9" t="str">
            <v>Puerto Berrio</v>
          </cell>
          <cell r="B9">
            <v>512</v>
          </cell>
          <cell r="C9">
            <v>27</v>
          </cell>
          <cell r="D9">
            <v>5.2734375</v>
          </cell>
          <cell r="E9">
            <v>11</v>
          </cell>
          <cell r="F9">
            <v>2.1484375</v>
          </cell>
          <cell r="G9">
            <v>19</v>
          </cell>
          <cell r="H9">
            <v>3.7109375</v>
          </cell>
          <cell r="I9">
            <v>37</v>
          </cell>
          <cell r="J9">
            <v>7.2265625</v>
          </cell>
          <cell r="K9">
            <v>36</v>
          </cell>
          <cell r="L9">
            <v>7.03125</v>
          </cell>
          <cell r="M9">
            <v>73</v>
          </cell>
          <cell r="N9">
            <v>14.2578125</v>
          </cell>
          <cell r="O9">
            <v>71</v>
          </cell>
          <cell r="P9">
            <v>13.8671875</v>
          </cell>
        </row>
        <row r="10">
          <cell r="A10" t="str">
            <v>Puerto Nare</v>
          </cell>
          <cell r="B10">
            <v>89</v>
          </cell>
          <cell r="C10">
            <v>1</v>
          </cell>
          <cell r="D10">
            <v>1.1235955056179776</v>
          </cell>
          <cell r="E10">
            <v>1</v>
          </cell>
          <cell r="F10">
            <v>1.1235955056179776</v>
          </cell>
          <cell r="G10">
            <v>4</v>
          </cell>
          <cell r="H10">
            <v>4.4943820224719104</v>
          </cell>
          <cell r="I10">
            <v>3</v>
          </cell>
          <cell r="J10">
            <v>3.3707865168539324</v>
          </cell>
          <cell r="K10">
            <v>7</v>
          </cell>
          <cell r="L10">
            <v>7.8651685393258424</v>
          </cell>
          <cell r="M10">
            <v>17</v>
          </cell>
          <cell r="N10">
            <v>19.101123595505616</v>
          </cell>
          <cell r="O10">
            <v>8</v>
          </cell>
          <cell r="P10">
            <v>8.9887640449438209</v>
          </cell>
        </row>
        <row r="11">
          <cell r="A11" t="str">
            <v>Puerto Triunfo</v>
          </cell>
          <cell r="B11">
            <v>237</v>
          </cell>
          <cell r="C11">
            <v>12</v>
          </cell>
          <cell r="D11">
            <v>5.0632911392405067</v>
          </cell>
          <cell r="E11">
            <v>14</v>
          </cell>
          <cell r="F11">
            <v>5.9071729957805905</v>
          </cell>
          <cell r="G11">
            <v>16</v>
          </cell>
          <cell r="H11">
            <v>6.7510548523206744</v>
          </cell>
          <cell r="I11">
            <v>18</v>
          </cell>
          <cell r="J11">
            <v>7.59493670886076</v>
          </cell>
          <cell r="K11">
            <v>31</v>
          </cell>
          <cell r="L11">
            <v>13.080168776371309</v>
          </cell>
          <cell r="M11">
            <v>34</v>
          </cell>
          <cell r="N11">
            <v>14.345991561181433</v>
          </cell>
          <cell r="O11">
            <v>27</v>
          </cell>
          <cell r="P11">
            <v>11.39240506329114</v>
          </cell>
        </row>
        <row r="12">
          <cell r="A12" t="str">
            <v>Yondo</v>
          </cell>
          <cell r="B12">
            <v>213</v>
          </cell>
          <cell r="C12">
            <v>11</v>
          </cell>
          <cell r="D12">
            <v>5.164319248826291</v>
          </cell>
          <cell r="E12">
            <v>5</v>
          </cell>
          <cell r="F12">
            <v>2.3474178403755865</v>
          </cell>
          <cell r="G12">
            <v>14</v>
          </cell>
          <cell r="H12">
            <v>6.5727699530516439</v>
          </cell>
          <cell r="I12">
            <v>16</v>
          </cell>
          <cell r="J12">
            <v>7.511737089201878</v>
          </cell>
          <cell r="K12">
            <v>22</v>
          </cell>
          <cell r="L12">
            <v>10.328638497652582</v>
          </cell>
          <cell r="M12">
            <v>31</v>
          </cell>
          <cell r="N12">
            <v>14.553990610328638</v>
          </cell>
          <cell r="O12">
            <v>27</v>
          </cell>
          <cell r="P12">
            <v>12.676056338028168</v>
          </cell>
        </row>
        <row r="13">
          <cell r="A13" t="str">
            <v>BAJO CAUCA</v>
          </cell>
          <cell r="B13">
            <v>4195</v>
          </cell>
          <cell r="C13">
            <v>134</v>
          </cell>
          <cell r="D13">
            <v>3.194278903456496</v>
          </cell>
          <cell r="E13">
            <v>92</v>
          </cell>
          <cell r="F13">
            <v>2.1930870083432659</v>
          </cell>
          <cell r="G13">
            <v>196</v>
          </cell>
          <cell r="H13">
            <v>4.6722288438617401</v>
          </cell>
          <cell r="I13">
            <v>297</v>
          </cell>
          <cell r="J13">
            <v>7.0798569725864127</v>
          </cell>
          <cell r="K13">
            <v>474</v>
          </cell>
          <cell r="L13">
            <v>11.299165673420738</v>
          </cell>
          <cell r="M13">
            <v>611</v>
          </cell>
          <cell r="N13">
            <v>14.564958283671036</v>
          </cell>
          <cell r="O13">
            <v>570</v>
          </cell>
          <cell r="P13">
            <v>13.587604290822409</v>
          </cell>
        </row>
        <row r="14">
          <cell r="A14" t="str">
            <v>Caceres</v>
          </cell>
          <cell r="B14">
            <v>273</v>
          </cell>
          <cell r="C14">
            <v>14</v>
          </cell>
          <cell r="D14">
            <v>5.1282051282051277</v>
          </cell>
          <cell r="E14">
            <v>7</v>
          </cell>
          <cell r="F14">
            <v>2.5641025641025639</v>
          </cell>
          <cell r="G14">
            <v>20</v>
          </cell>
          <cell r="H14">
            <v>7.3260073260073266</v>
          </cell>
          <cell r="I14">
            <v>23</v>
          </cell>
          <cell r="J14">
            <v>8.4249084249084252</v>
          </cell>
          <cell r="K14">
            <v>35</v>
          </cell>
          <cell r="L14">
            <v>12.820512820512819</v>
          </cell>
          <cell r="M14">
            <v>43</v>
          </cell>
          <cell r="N14">
            <v>15.75091575091575</v>
          </cell>
          <cell r="O14">
            <v>46</v>
          </cell>
          <cell r="P14">
            <v>16.84981684981685</v>
          </cell>
        </row>
        <row r="15">
          <cell r="A15" t="str">
            <v>Caucasia</v>
          </cell>
          <cell r="B15">
            <v>1949</v>
          </cell>
          <cell r="C15">
            <v>53</v>
          </cell>
          <cell r="D15">
            <v>2.7193432529502308</v>
          </cell>
          <cell r="E15">
            <v>35</v>
          </cell>
          <cell r="F15">
            <v>1.7957927142124166</v>
          </cell>
          <cell r="G15">
            <v>77</v>
          </cell>
          <cell r="H15">
            <v>3.9507439712673169</v>
          </cell>
          <cell r="I15">
            <v>127</v>
          </cell>
          <cell r="J15">
            <v>6.5161621344279119</v>
          </cell>
          <cell r="K15">
            <v>180</v>
          </cell>
          <cell r="L15">
            <v>9.2355053873781436</v>
          </cell>
          <cell r="M15">
            <v>239</v>
          </cell>
          <cell r="N15">
            <v>12.262698819907646</v>
          </cell>
          <cell r="O15">
            <v>266</v>
          </cell>
          <cell r="P15">
            <v>13.648024628014365</v>
          </cell>
        </row>
        <row r="16">
          <cell r="A16" t="str">
            <v>El Bagre</v>
          </cell>
          <cell r="B16">
            <v>772</v>
          </cell>
          <cell r="C16">
            <v>25</v>
          </cell>
          <cell r="D16">
            <v>3.2383419689119166</v>
          </cell>
          <cell r="E16">
            <v>27</v>
          </cell>
          <cell r="F16">
            <v>3.4974093264248705</v>
          </cell>
          <cell r="G16">
            <v>47</v>
          </cell>
          <cell r="H16">
            <v>6.0880829015544045</v>
          </cell>
          <cell r="I16">
            <v>67</v>
          </cell>
          <cell r="J16">
            <v>8.6787564766839385</v>
          </cell>
          <cell r="K16">
            <v>114</v>
          </cell>
          <cell r="L16">
            <v>14.766839378238341</v>
          </cell>
          <cell r="M16">
            <v>122</v>
          </cell>
          <cell r="N16">
            <v>15.803108808290157</v>
          </cell>
          <cell r="O16">
            <v>96</v>
          </cell>
          <cell r="P16">
            <v>12.435233160621761</v>
          </cell>
        </row>
        <row r="17">
          <cell r="A17" t="str">
            <v>Nechí</v>
          </cell>
          <cell r="B17">
            <v>470</v>
          </cell>
          <cell r="C17">
            <v>19</v>
          </cell>
          <cell r="D17">
            <v>4.042553191489362</v>
          </cell>
          <cell r="E17">
            <v>12</v>
          </cell>
          <cell r="F17">
            <v>2.5531914893617018</v>
          </cell>
          <cell r="G17">
            <v>23</v>
          </cell>
          <cell r="H17">
            <v>4.8936170212765955</v>
          </cell>
          <cell r="I17">
            <v>34</v>
          </cell>
          <cell r="J17">
            <v>7.2340425531914887</v>
          </cell>
          <cell r="K17">
            <v>72</v>
          </cell>
          <cell r="L17">
            <v>15.319148936170212</v>
          </cell>
          <cell r="M17">
            <v>85</v>
          </cell>
          <cell r="N17">
            <v>18.085106382978726</v>
          </cell>
          <cell r="O17">
            <v>64</v>
          </cell>
          <cell r="P17">
            <v>13.617021276595745</v>
          </cell>
        </row>
        <row r="18">
          <cell r="A18" t="str">
            <v>Taraza</v>
          </cell>
          <cell r="B18">
            <v>342</v>
          </cell>
          <cell r="C18">
            <v>10</v>
          </cell>
          <cell r="D18">
            <v>2.9239766081871341</v>
          </cell>
          <cell r="E18">
            <v>3</v>
          </cell>
          <cell r="F18">
            <v>0.8771929824561403</v>
          </cell>
          <cell r="G18">
            <v>12</v>
          </cell>
          <cell r="H18">
            <v>3.5087719298245612</v>
          </cell>
          <cell r="I18">
            <v>15</v>
          </cell>
          <cell r="J18">
            <v>4.3859649122807012</v>
          </cell>
          <cell r="K18">
            <v>25</v>
          </cell>
          <cell r="L18">
            <v>7.3099415204678362</v>
          </cell>
          <cell r="M18">
            <v>58</v>
          </cell>
          <cell r="N18">
            <v>16.959064327485379</v>
          </cell>
          <cell r="O18">
            <v>43</v>
          </cell>
          <cell r="P18">
            <v>12.573099415204677</v>
          </cell>
        </row>
        <row r="19">
          <cell r="A19" t="str">
            <v>Zaragoza</v>
          </cell>
          <cell r="B19">
            <v>389</v>
          </cell>
          <cell r="C19">
            <v>13</v>
          </cell>
          <cell r="D19">
            <v>3.3419023136246784</v>
          </cell>
          <cell r="E19">
            <v>8</v>
          </cell>
          <cell r="F19">
            <v>2.0565552699228791</v>
          </cell>
          <cell r="G19">
            <v>17</v>
          </cell>
          <cell r="H19">
            <v>4.3701799485861184</v>
          </cell>
          <cell r="I19">
            <v>31</v>
          </cell>
          <cell r="J19">
            <v>7.9691516709511561</v>
          </cell>
          <cell r="K19">
            <v>48</v>
          </cell>
          <cell r="L19">
            <v>12.339331619537274</v>
          </cell>
          <cell r="M19">
            <v>64</v>
          </cell>
          <cell r="N19">
            <v>16.452442159383033</v>
          </cell>
          <cell r="O19">
            <v>55</v>
          </cell>
          <cell r="P19">
            <v>14.138817480719796</v>
          </cell>
        </row>
        <row r="20">
          <cell r="A20" t="str">
            <v>URABA</v>
          </cell>
          <cell r="B20">
            <v>10035</v>
          </cell>
          <cell r="C20">
            <v>394</v>
          </cell>
          <cell r="D20">
            <v>3.9262580966616842</v>
          </cell>
          <cell r="E20">
            <v>269</v>
          </cell>
          <cell r="F20">
            <v>2.6806178375685099</v>
          </cell>
          <cell r="G20">
            <v>463</v>
          </cell>
          <cell r="H20">
            <v>4.6138515196811163</v>
          </cell>
          <cell r="I20">
            <v>604</v>
          </cell>
          <cell r="J20">
            <v>6.0189337319382163</v>
          </cell>
          <cell r="K20">
            <v>953</v>
          </cell>
          <cell r="L20">
            <v>9.496761335326358</v>
          </cell>
          <cell r="M20">
            <v>1417</v>
          </cell>
          <cell r="N20">
            <v>14.12057797708022</v>
          </cell>
          <cell r="O20">
            <v>1482</v>
          </cell>
          <cell r="P20">
            <v>14.768310911808669</v>
          </cell>
        </row>
        <row r="21">
          <cell r="A21" t="str">
            <v>Apartado</v>
          </cell>
          <cell r="B21">
            <v>2024</v>
          </cell>
          <cell r="C21">
            <v>73</v>
          </cell>
          <cell r="D21">
            <v>3.6067193675889326</v>
          </cell>
          <cell r="E21">
            <v>47</v>
          </cell>
          <cell r="F21">
            <v>2.3221343873517788</v>
          </cell>
          <cell r="G21">
            <v>74</v>
          </cell>
          <cell r="H21">
            <v>3.6561264822134385</v>
          </cell>
          <cell r="I21">
            <v>108</v>
          </cell>
          <cell r="J21">
            <v>5.3359683794466397</v>
          </cell>
          <cell r="K21">
            <v>162</v>
          </cell>
          <cell r="L21">
            <v>8.0039525691699609</v>
          </cell>
          <cell r="M21">
            <v>247</v>
          </cell>
          <cell r="N21">
            <v>12.203557312252965</v>
          </cell>
          <cell r="O21">
            <v>278</v>
          </cell>
          <cell r="P21">
            <v>13.73517786561265</v>
          </cell>
        </row>
        <row r="22">
          <cell r="A22" t="str">
            <v>Arboletes</v>
          </cell>
          <cell r="B22">
            <v>500</v>
          </cell>
          <cell r="C22">
            <v>8</v>
          </cell>
          <cell r="D22">
            <v>1.6</v>
          </cell>
          <cell r="E22">
            <v>17</v>
          </cell>
          <cell r="F22">
            <v>3.4000000000000004</v>
          </cell>
          <cell r="G22">
            <v>21</v>
          </cell>
          <cell r="H22">
            <v>4.2</v>
          </cell>
          <cell r="I22">
            <v>32</v>
          </cell>
          <cell r="J22">
            <v>6.4</v>
          </cell>
          <cell r="K22">
            <v>53</v>
          </cell>
          <cell r="L22">
            <v>10.6</v>
          </cell>
          <cell r="M22">
            <v>119</v>
          </cell>
          <cell r="N22">
            <v>23.799999999999997</v>
          </cell>
          <cell r="O22">
            <v>80</v>
          </cell>
          <cell r="P22">
            <v>16</v>
          </cell>
        </row>
        <row r="23">
          <cell r="A23" t="str">
            <v>Carepa</v>
          </cell>
          <cell r="B23">
            <v>940</v>
          </cell>
          <cell r="C23">
            <v>29</v>
          </cell>
          <cell r="D23">
            <v>3.0851063829787235</v>
          </cell>
          <cell r="E23">
            <v>15</v>
          </cell>
          <cell r="F23">
            <v>1.5957446808510638</v>
          </cell>
          <cell r="G23">
            <v>31</v>
          </cell>
          <cell r="H23">
            <v>3.2978723404255317</v>
          </cell>
          <cell r="I23">
            <v>40</v>
          </cell>
          <cell r="J23">
            <v>4.2553191489361701</v>
          </cell>
          <cell r="K23">
            <v>77</v>
          </cell>
          <cell r="L23">
            <v>8.1914893617021267</v>
          </cell>
          <cell r="M23">
            <v>98</v>
          </cell>
          <cell r="N23">
            <v>10.425531914893616</v>
          </cell>
          <cell r="O23">
            <v>127</v>
          </cell>
          <cell r="P23">
            <v>13.51063829787234</v>
          </cell>
        </row>
        <row r="24">
          <cell r="A24" t="str">
            <v>Chigorodo</v>
          </cell>
          <cell r="B24">
            <v>1155</v>
          </cell>
          <cell r="C24">
            <v>28</v>
          </cell>
          <cell r="D24">
            <v>2.4242424242424243</v>
          </cell>
          <cell r="E24">
            <v>23</v>
          </cell>
          <cell r="F24">
            <v>1.9913419913419914</v>
          </cell>
          <cell r="G24">
            <v>39</v>
          </cell>
          <cell r="H24">
            <v>3.3766233766233764</v>
          </cell>
          <cell r="I24">
            <v>55</v>
          </cell>
          <cell r="J24">
            <v>4.7619047619047619</v>
          </cell>
          <cell r="K24">
            <v>124</v>
          </cell>
          <cell r="L24">
            <v>10.735930735930737</v>
          </cell>
          <cell r="M24">
            <v>134</v>
          </cell>
          <cell r="N24">
            <v>11.601731601731602</v>
          </cell>
          <cell r="O24">
            <v>188</v>
          </cell>
          <cell r="P24">
            <v>16.277056277056275</v>
          </cell>
        </row>
        <row r="25">
          <cell r="A25" t="str">
            <v>Murindó</v>
          </cell>
          <cell r="B25">
            <v>74</v>
          </cell>
          <cell r="C25">
            <v>11</v>
          </cell>
          <cell r="D25">
            <v>14.864864864864865</v>
          </cell>
          <cell r="E25">
            <v>6</v>
          </cell>
          <cell r="F25">
            <v>8.1081081081081088</v>
          </cell>
          <cell r="G25">
            <v>7</v>
          </cell>
          <cell r="H25">
            <v>9.4594594594594597</v>
          </cell>
          <cell r="I25">
            <v>9</v>
          </cell>
          <cell r="J25">
            <v>12.162162162162163</v>
          </cell>
          <cell r="K25">
            <v>7</v>
          </cell>
          <cell r="L25">
            <v>9.4594594594594597</v>
          </cell>
          <cell r="M25">
            <v>16</v>
          </cell>
          <cell r="N25">
            <v>21.621621621621621</v>
          </cell>
          <cell r="O25">
            <v>4</v>
          </cell>
          <cell r="P25">
            <v>5.4054054054054053</v>
          </cell>
        </row>
        <row r="26">
          <cell r="A26" t="str">
            <v>Mutatá</v>
          </cell>
          <cell r="B26">
            <v>617</v>
          </cell>
          <cell r="C26">
            <v>75</v>
          </cell>
          <cell r="D26">
            <v>12.155591572123177</v>
          </cell>
          <cell r="E26">
            <v>34</v>
          </cell>
          <cell r="F26">
            <v>5.5105348460291737</v>
          </cell>
          <cell r="G26">
            <v>70</v>
          </cell>
          <cell r="H26">
            <v>11.345218800648297</v>
          </cell>
          <cell r="I26">
            <v>65</v>
          </cell>
          <cell r="J26">
            <v>10.534846029173419</v>
          </cell>
          <cell r="K26">
            <v>78</v>
          </cell>
          <cell r="L26">
            <v>12.641815235008103</v>
          </cell>
          <cell r="M26">
            <v>93</v>
          </cell>
          <cell r="N26">
            <v>15.07293354943274</v>
          </cell>
          <cell r="O26">
            <v>79</v>
          </cell>
          <cell r="P26">
            <v>12.80388978930308</v>
          </cell>
        </row>
        <row r="27">
          <cell r="A27" t="str">
            <v>Necoclí</v>
          </cell>
          <cell r="B27">
            <v>887</v>
          </cell>
          <cell r="C27">
            <v>19</v>
          </cell>
          <cell r="D27">
            <v>2.142051860202931</v>
          </cell>
          <cell r="E27">
            <v>23</v>
          </cell>
          <cell r="F27">
            <v>2.593010146561443</v>
          </cell>
          <cell r="G27">
            <v>40</v>
          </cell>
          <cell r="H27">
            <v>4.5095828635851181</v>
          </cell>
          <cell r="I27">
            <v>42</v>
          </cell>
          <cell r="J27">
            <v>4.7350620067643741</v>
          </cell>
          <cell r="K27">
            <v>71</v>
          </cell>
          <cell r="L27">
            <v>8.0045095828635855</v>
          </cell>
          <cell r="M27">
            <v>124</v>
          </cell>
          <cell r="N27">
            <v>13.979706877113868</v>
          </cell>
          <cell r="O27">
            <v>155</v>
          </cell>
          <cell r="P27">
            <v>17.474633596392334</v>
          </cell>
        </row>
        <row r="28">
          <cell r="A28" t="str">
            <v>San Juan de Uraba</v>
          </cell>
          <cell r="B28">
            <v>386</v>
          </cell>
          <cell r="C28">
            <v>17</v>
          </cell>
          <cell r="D28">
            <v>4.4041450777202069</v>
          </cell>
          <cell r="E28">
            <v>12</v>
          </cell>
          <cell r="F28">
            <v>3.1088082901554404</v>
          </cell>
          <cell r="G28">
            <v>16</v>
          </cell>
          <cell r="H28">
            <v>4.1450777202072544</v>
          </cell>
          <cell r="I28">
            <v>24</v>
          </cell>
          <cell r="J28">
            <v>6.2176165803108807</v>
          </cell>
          <cell r="K28">
            <v>37</v>
          </cell>
          <cell r="L28">
            <v>9.5854922279792731</v>
          </cell>
          <cell r="M28">
            <v>95</v>
          </cell>
          <cell r="N28">
            <v>24.611398963730569</v>
          </cell>
          <cell r="O28">
            <v>65</v>
          </cell>
          <cell r="P28">
            <v>16.839378238341968</v>
          </cell>
        </row>
        <row r="29">
          <cell r="A29" t="str">
            <v>San Pedro de Uraba</v>
          </cell>
          <cell r="B29">
            <v>471</v>
          </cell>
          <cell r="C29">
            <v>12</v>
          </cell>
          <cell r="D29">
            <v>2.547770700636943</v>
          </cell>
          <cell r="E29">
            <v>3</v>
          </cell>
          <cell r="F29">
            <v>0.63694267515923575</v>
          </cell>
          <cell r="G29">
            <v>24</v>
          </cell>
          <cell r="H29">
            <v>5.095541401273886</v>
          </cell>
          <cell r="I29">
            <v>21</v>
          </cell>
          <cell r="J29">
            <v>4.4585987261146496</v>
          </cell>
          <cell r="K29">
            <v>41</v>
          </cell>
          <cell r="L29">
            <v>8.7048832271762198</v>
          </cell>
          <cell r="M29">
            <v>63</v>
          </cell>
          <cell r="N29">
            <v>13.375796178343949</v>
          </cell>
          <cell r="O29">
            <v>80</v>
          </cell>
          <cell r="P29">
            <v>16.985138004246284</v>
          </cell>
        </row>
        <row r="30">
          <cell r="A30" t="str">
            <v>Turbo</v>
          </cell>
          <cell r="B30">
            <v>2879</v>
          </cell>
          <cell r="C30">
            <v>110</v>
          </cell>
          <cell r="D30">
            <v>3.8207711010767627</v>
          </cell>
          <cell r="E30">
            <v>83</v>
          </cell>
          <cell r="F30">
            <v>2.882945467176103</v>
          </cell>
          <cell r="G30">
            <v>134</v>
          </cell>
          <cell r="H30">
            <v>4.654393886766238</v>
          </cell>
          <cell r="I30">
            <v>201</v>
          </cell>
          <cell r="J30">
            <v>6.9815908301493579</v>
          </cell>
          <cell r="K30">
            <v>294</v>
          </cell>
          <cell r="L30">
            <v>10.211879124696074</v>
          </cell>
          <cell r="M30">
            <v>416</v>
          </cell>
          <cell r="N30">
            <v>14.449461618617576</v>
          </cell>
          <cell r="O30">
            <v>412</v>
          </cell>
          <cell r="P30">
            <v>14.31052448766933</v>
          </cell>
        </row>
        <row r="31">
          <cell r="A31" t="str">
            <v>Vigía del Fuerte</v>
          </cell>
          <cell r="B31">
            <v>102</v>
          </cell>
          <cell r="C31">
            <v>12</v>
          </cell>
          <cell r="D31">
            <v>11.76470588235294</v>
          </cell>
          <cell r="E31">
            <v>6</v>
          </cell>
          <cell r="F31">
            <v>5.8823529411764701</v>
          </cell>
          <cell r="G31">
            <v>7</v>
          </cell>
          <cell r="H31">
            <v>6.8627450980392162</v>
          </cell>
          <cell r="I31">
            <v>7</v>
          </cell>
          <cell r="J31">
            <v>6.8627450980392162</v>
          </cell>
          <cell r="K31">
            <v>9</v>
          </cell>
          <cell r="L31">
            <v>8.8235294117647065</v>
          </cell>
          <cell r="M31">
            <v>12</v>
          </cell>
          <cell r="N31">
            <v>11.76470588235294</v>
          </cell>
          <cell r="O31">
            <v>14</v>
          </cell>
          <cell r="P31">
            <v>13.725490196078432</v>
          </cell>
        </row>
        <row r="32">
          <cell r="A32" t="str">
            <v>NORDESTE</v>
          </cell>
          <cell r="B32">
            <v>2286</v>
          </cell>
          <cell r="C32">
            <v>53</v>
          </cell>
          <cell r="D32">
            <v>2.3184601924759405</v>
          </cell>
          <cell r="E32">
            <v>37</v>
          </cell>
          <cell r="F32">
            <v>1.6185476815398077</v>
          </cell>
          <cell r="G32">
            <v>65</v>
          </cell>
          <cell r="H32">
            <v>2.8433945756780399</v>
          </cell>
          <cell r="I32">
            <v>98</v>
          </cell>
          <cell r="J32">
            <v>4.286964129483815</v>
          </cell>
          <cell r="K32">
            <v>197</v>
          </cell>
          <cell r="L32">
            <v>8.6176727909011372</v>
          </cell>
          <cell r="M32">
            <v>256</v>
          </cell>
          <cell r="N32">
            <v>11.198600174978129</v>
          </cell>
          <cell r="O32">
            <v>373</v>
          </cell>
          <cell r="P32">
            <v>16.316710411198603</v>
          </cell>
        </row>
        <row r="33">
          <cell r="A33" t="str">
            <v>Amalfi</v>
          </cell>
          <cell r="B33">
            <v>256</v>
          </cell>
          <cell r="C33">
            <v>2</v>
          </cell>
          <cell r="D33">
            <v>0.78125</v>
          </cell>
          <cell r="E33">
            <v>3</v>
          </cell>
          <cell r="F33">
            <v>1.171875</v>
          </cell>
          <cell r="G33">
            <v>5</v>
          </cell>
          <cell r="H33">
            <v>1.953125</v>
          </cell>
          <cell r="I33">
            <v>7</v>
          </cell>
          <cell r="J33">
            <v>2.734375</v>
          </cell>
          <cell r="K33">
            <v>17</v>
          </cell>
          <cell r="L33">
            <v>6.640625</v>
          </cell>
          <cell r="M33">
            <v>25</v>
          </cell>
          <cell r="N33">
            <v>9.765625</v>
          </cell>
          <cell r="O33">
            <v>46</v>
          </cell>
          <cell r="P33">
            <v>17.96875</v>
          </cell>
        </row>
        <row r="34">
          <cell r="A34" t="str">
            <v>Anori</v>
          </cell>
          <cell r="B34">
            <v>224</v>
          </cell>
          <cell r="C34">
            <v>1</v>
          </cell>
          <cell r="D34">
            <v>0.4464285714285714</v>
          </cell>
          <cell r="E34">
            <v>1</v>
          </cell>
          <cell r="F34">
            <v>0.4464285714285714</v>
          </cell>
          <cell r="G34">
            <v>4</v>
          </cell>
          <cell r="H34">
            <v>1.7857142857142856</v>
          </cell>
          <cell r="I34">
            <v>5</v>
          </cell>
          <cell r="J34">
            <v>2.2321428571428572</v>
          </cell>
          <cell r="K34">
            <v>19</v>
          </cell>
          <cell r="L34">
            <v>8.4821428571428577</v>
          </cell>
          <cell r="M34">
            <v>24</v>
          </cell>
          <cell r="N34">
            <v>10.714285714285714</v>
          </cell>
          <cell r="O34">
            <v>29</v>
          </cell>
          <cell r="P34">
            <v>12.946428571428573</v>
          </cell>
        </row>
        <row r="35">
          <cell r="A35" t="str">
            <v>Cisneros</v>
          </cell>
          <cell r="B35">
            <v>114</v>
          </cell>
          <cell r="C35">
            <v>1</v>
          </cell>
          <cell r="D35">
            <v>0.8771929824561403</v>
          </cell>
          <cell r="E35">
            <v>0</v>
          </cell>
          <cell r="F35">
            <v>0</v>
          </cell>
          <cell r="G35">
            <v>1</v>
          </cell>
          <cell r="H35">
            <v>0.8771929824561403</v>
          </cell>
          <cell r="I35">
            <v>2</v>
          </cell>
          <cell r="J35">
            <v>1.7543859649122806</v>
          </cell>
          <cell r="K35">
            <v>7</v>
          </cell>
          <cell r="L35">
            <v>6.140350877192982</v>
          </cell>
          <cell r="M35">
            <v>7</v>
          </cell>
          <cell r="N35">
            <v>6.140350877192982</v>
          </cell>
          <cell r="O35">
            <v>23</v>
          </cell>
          <cell r="P35">
            <v>20.175438596491226</v>
          </cell>
        </row>
        <row r="36">
          <cell r="A36" t="str">
            <v>Remedios</v>
          </cell>
          <cell r="B36">
            <v>392</v>
          </cell>
          <cell r="C36">
            <v>12</v>
          </cell>
          <cell r="D36">
            <v>3.0612244897959182</v>
          </cell>
          <cell r="E36">
            <v>13</v>
          </cell>
          <cell r="F36">
            <v>3.3163265306122449</v>
          </cell>
          <cell r="G36">
            <v>15</v>
          </cell>
          <cell r="H36">
            <v>3.8265306122448979</v>
          </cell>
          <cell r="I36">
            <v>24</v>
          </cell>
          <cell r="J36">
            <v>6.1224489795918364</v>
          </cell>
          <cell r="K36">
            <v>41</v>
          </cell>
          <cell r="L36">
            <v>10.459183673469388</v>
          </cell>
          <cell r="M36">
            <v>51</v>
          </cell>
          <cell r="N36">
            <v>13.010204081632654</v>
          </cell>
          <cell r="O36">
            <v>72</v>
          </cell>
          <cell r="P36">
            <v>18.367346938775512</v>
          </cell>
        </row>
        <row r="37">
          <cell r="A37" t="str">
            <v>San Roque</v>
          </cell>
          <cell r="B37">
            <v>195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0.51282051282051277</v>
          </cell>
          <cell r="I37">
            <v>4</v>
          </cell>
          <cell r="J37">
            <v>2.0512820512820511</v>
          </cell>
          <cell r="K37">
            <v>8</v>
          </cell>
          <cell r="L37">
            <v>4.1025641025641022</v>
          </cell>
          <cell r="M37">
            <v>18</v>
          </cell>
          <cell r="N37">
            <v>9.2307692307692317</v>
          </cell>
          <cell r="O37">
            <v>25</v>
          </cell>
          <cell r="P37">
            <v>12.820512820512819</v>
          </cell>
        </row>
        <row r="38">
          <cell r="A38" t="str">
            <v>Santo Domingo</v>
          </cell>
          <cell r="B38">
            <v>72</v>
          </cell>
          <cell r="C38">
            <v>1</v>
          </cell>
          <cell r="D38">
            <v>1.3888888888888888</v>
          </cell>
          <cell r="E38">
            <v>1</v>
          </cell>
          <cell r="F38">
            <v>1.3888888888888888</v>
          </cell>
          <cell r="G38">
            <v>1</v>
          </cell>
          <cell r="H38">
            <v>1.3888888888888888</v>
          </cell>
          <cell r="I38">
            <v>1</v>
          </cell>
          <cell r="J38">
            <v>1.3888888888888888</v>
          </cell>
          <cell r="K38">
            <v>5</v>
          </cell>
          <cell r="L38">
            <v>6.9444444444444446</v>
          </cell>
          <cell r="M38">
            <v>7</v>
          </cell>
          <cell r="N38">
            <v>9.7222222222222232</v>
          </cell>
          <cell r="O38">
            <v>16</v>
          </cell>
          <cell r="P38">
            <v>22.222222222222221</v>
          </cell>
        </row>
        <row r="39">
          <cell r="A39" t="str">
            <v>Segovia</v>
          </cell>
          <cell r="B39">
            <v>591</v>
          </cell>
          <cell r="C39">
            <v>24</v>
          </cell>
          <cell r="D39">
            <v>4.0609137055837561</v>
          </cell>
          <cell r="E39">
            <v>15</v>
          </cell>
          <cell r="F39">
            <v>2.5380710659898478</v>
          </cell>
          <cell r="G39">
            <v>30</v>
          </cell>
          <cell r="H39">
            <v>5.0761421319796955</v>
          </cell>
          <cell r="I39">
            <v>33</v>
          </cell>
          <cell r="J39">
            <v>5.5837563451776653</v>
          </cell>
          <cell r="K39">
            <v>56</v>
          </cell>
          <cell r="L39">
            <v>9.4754653130287654</v>
          </cell>
          <cell r="M39">
            <v>65</v>
          </cell>
          <cell r="N39">
            <v>10.998307952622675</v>
          </cell>
          <cell r="O39">
            <v>93</v>
          </cell>
          <cell r="P39">
            <v>15.736040609137056</v>
          </cell>
        </row>
        <row r="40">
          <cell r="A40" t="str">
            <v>Vegachí</v>
          </cell>
          <cell r="B40">
            <v>168</v>
          </cell>
          <cell r="C40">
            <v>2</v>
          </cell>
          <cell r="D40">
            <v>1.1904761904761905</v>
          </cell>
          <cell r="E40">
            <v>0</v>
          </cell>
          <cell r="F40">
            <v>0</v>
          </cell>
          <cell r="G40">
            <v>2</v>
          </cell>
          <cell r="H40">
            <v>1.1904761904761905</v>
          </cell>
          <cell r="I40">
            <v>6</v>
          </cell>
          <cell r="J40">
            <v>3.5714285714285712</v>
          </cell>
          <cell r="K40">
            <v>18</v>
          </cell>
          <cell r="L40">
            <v>10.714285714285714</v>
          </cell>
          <cell r="M40">
            <v>19</v>
          </cell>
          <cell r="N40">
            <v>11.30952380952381</v>
          </cell>
          <cell r="O40">
            <v>29</v>
          </cell>
          <cell r="P40">
            <v>17.261904761904763</v>
          </cell>
        </row>
        <row r="41">
          <cell r="A41" t="str">
            <v>Yali</v>
          </cell>
          <cell r="B41">
            <v>55</v>
          </cell>
          <cell r="C41">
            <v>2</v>
          </cell>
          <cell r="D41">
            <v>3.6363636363636362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4</v>
          </cell>
          <cell r="J41">
            <v>7.2727272727272725</v>
          </cell>
          <cell r="K41">
            <v>2</v>
          </cell>
          <cell r="L41">
            <v>3.6363636363636362</v>
          </cell>
          <cell r="M41">
            <v>9</v>
          </cell>
          <cell r="N41">
            <v>16.363636363636363</v>
          </cell>
          <cell r="O41">
            <v>8</v>
          </cell>
          <cell r="P41">
            <v>14.545454545454545</v>
          </cell>
        </row>
        <row r="42">
          <cell r="A42" t="str">
            <v>Yolombó</v>
          </cell>
          <cell r="B42">
            <v>219</v>
          </cell>
          <cell r="C42">
            <v>8</v>
          </cell>
          <cell r="D42">
            <v>3.6529680365296802</v>
          </cell>
          <cell r="E42">
            <v>4</v>
          </cell>
          <cell r="F42">
            <v>1.8264840182648401</v>
          </cell>
          <cell r="G42">
            <v>6</v>
          </cell>
          <cell r="H42">
            <v>2.7397260273972601</v>
          </cell>
          <cell r="I42">
            <v>12</v>
          </cell>
          <cell r="J42">
            <v>5.4794520547945202</v>
          </cell>
          <cell r="K42">
            <v>24</v>
          </cell>
          <cell r="L42">
            <v>10.95890410958904</v>
          </cell>
          <cell r="M42">
            <v>31</v>
          </cell>
          <cell r="N42">
            <v>14.15525114155251</v>
          </cell>
          <cell r="O42">
            <v>32</v>
          </cell>
          <cell r="P42">
            <v>14.611872146118721</v>
          </cell>
        </row>
        <row r="43">
          <cell r="A43" t="str">
            <v>OCCIDENTE</v>
          </cell>
          <cell r="B43">
            <v>2070</v>
          </cell>
          <cell r="C43">
            <v>46</v>
          </cell>
          <cell r="D43">
            <v>2.2222222222222223</v>
          </cell>
          <cell r="E43">
            <v>28</v>
          </cell>
          <cell r="F43">
            <v>1.3526570048309179</v>
          </cell>
          <cell r="G43">
            <v>49</v>
          </cell>
          <cell r="H43">
            <v>2.3671497584541066</v>
          </cell>
          <cell r="I43">
            <v>89</v>
          </cell>
          <cell r="J43">
            <v>4.2995169082125608</v>
          </cell>
          <cell r="K43">
            <v>110</v>
          </cell>
          <cell r="L43">
            <v>5.3140096618357484</v>
          </cell>
          <cell r="M43">
            <v>216</v>
          </cell>
          <cell r="N43">
            <v>10.434782608695652</v>
          </cell>
          <cell r="O43">
            <v>282</v>
          </cell>
          <cell r="P43">
            <v>13.623188405797102</v>
          </cell>
        </row>
        <row r="44">
          <cell r="A44" t="str">
            <v>Abriaqui</v>
          </cell>
          <cell r="B44">
            <v>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  <cell r="H44">
            <v>7.6923076923076925</v>
          </cell>
          <cell r="I44">
            <v>2</v>
          </cell>
          <cell r="J44">
            <v>15.384615384615385</v>
          </cell>
          <cell r="K44">
            <v>1</v>
          </cell>
          <cell r="L44">
            <v>7.6923076923076925</v>
          </cell>
          <cell r="N44">
            <v>0</v>
          </cell>
          <cell r="O44">
            <v>2</v>
          </cell>
          <cell r="P44">
            <v>15.384615384615385</v>
          </cell>
        </row>
        <row r="45">
          <cell r="A45" t="str">
            <v>Anza</v>
          </cell>
          <cell r="B45">
            <v>91</v>
          </cell>
          <cell r="C45">
            <v>1</v>
          </cell>
          <cell r="D45">
            <v>1.098901098901099</v>
          </cell>
          <cell r="E45">
            <v>0</v>
          </cell>
          <cell r="F45">
            <v>0</v>
          </cell>
          <cell r="G45">
            <v>1</v>
          </cell>
          <cell r="H45">
            <v>1.098901098901099</v>
          </cell>
          <cell r="I45">
            <v>4</v>
          </cell>
          <cell r="J45">
            <v>4.395604395604396</v>
          </cell>
          <cell r="K45">
            <v>5</v>
          </cell>
          <cell r="L45">
            <v>5.4945054945054945</v>
          </cell>
          <cell r="M45">
            <v>9</v>
          </cell>
          <cell r="N45">
            <v>9.8901098901098905</v>
          </cell>
          <cell r="O45">
            <v>14</v>
          </cell>
          <cell r="P45">
            <v>15.384615384615385</v>
          </cell>
        </row>
        <row r="46">
          <cell r="A46" t="str">
            <v>Armenia</v>
          </cell>
          <cell r="B46">
            <v>26</v>
          </cell>
          <cell r="C46">
            <v>0</v>
          </cell>
          <cell r="D46">
            <v>0</v>
          </cell>
          <cell r="E46">
            <v>1</v>
          </cell>
          <cell r="F46">
            <v>3.8461538461538463</v>
          </cell>
          <cell r="G46">
            <v>1</v>
          </cell>
          <cell r="H46">
            <v>3.8461538461538463</v>
          </cell>
          <cell r="I46">
            <v>3</v>
          </cell>
          <cell r="J46">
            <v>11.538461538461538</v>
          </cell>
          <cell r="L46">
            <v>0</v>
          </cell>
          <cell r="M46">
            <v>3</v>
          </cell>
          <cell r="N46">
            <v>11.538461538461538</v>
          </cell>
          <cell r="O46">
            <v>2</v>
          </cell>
          <cell r="P46">
            <v>7.6923076923076925</v>
          </cell>
        </row>
        <row r="47">
          <cell r="A47" t="str">
            <v>Buritica</v>
          </cell>
          <cell r="B47">
            <v>95</v>
          </cell>
          <cell r="C47">
            <v>2</v>
          </cell>
          <cell r="D47">
            <v>2.1052631578947367</v>
          </cell>
          <cell r="E47">
            <v>0</v>
          </cell>
          <cell r="F47">
            <v>0</v>
          </cell>
          <cell r="G47">
            <v>1</v>
          </cell>
          <cell r="H47">
            <v>1.0526315789473684</v>
          </cell>
          <cell r="I47">
            <v>8</v>
          </cell>
          <cell r="J47">
            <v>8.4210526315789469</v>
          </cell>
          <cell r="K47">
            <v>7</v>
          </cell>
          <cell r="L47">
            <v>7.3684210526315779</v>
          </cell>
          <cell r="M47">
            <v>7</v>
          </cell>
          <cell r="N47">
            <v>7.3684210526315779</v>
          </cell>
          <cell r="O47">
            <v>14</v>
          </cell>
          <cell r="P47">
            <v>14.736842105263156</v>
          </cell>
        </row>
        <row r="48">
          <cell r="A48" t="str">
            <v>Caicedo</v>
          </cell>
          <cell r="B48">
            <v>91</v>
          </cell>
          <cell r="C48">
            <v>2</v>
          </cell>
          <cell r="D48">
            <v>2.197802197802198</v>
          </cell>
          <cell r="E48">
            <v>1</v>
          </cell>
          <cell r="F48">
            <v>1.098901098901099</v>
          </cell>
          <cell r="G48">
            <v>0</v>
          </cell>
          <cell r="H48">
            <v>0</v>
          </cell>
          <cell r="I48">
            <v>3</v>
          </cell>
          <cell r="J48">
            <v>3.296703296703297</v>
          </cell>
          <cell r="K48">
            <v>4</v>
          </cell>
          <cell r="L48">
            <v>4.395604395604396</v>
          </cell>
          <cell r="M48">
            <v>10</v>
          </cell>
          <cell r="N48">
            <v>10.989010989010989</v>
          </cell>
          <cell r="O48">
            <v>11</v>
          </cell>
          <cell r="P48">
            <v>12.087912087912088</v>
          </cell>
        </row>
        <row r="49">
          <cell r="A49" t="str">
            <v>Cañasgordas</v>
          </cell>
          <cell r="B49">
            <v>147</v>
          </cell>
          <cell r="C49">
            <v>0</v>
          </cell>
          <cell r="D49">
            <v>0</v>
          </cell>
          <cell r="E49">
            <v>2</v>
          </cell>
          <cell r="F49">
            <v>1.3605442176870748</v>
          </cell>
          <cell r="G49">
            <v>2</v>
          </cell>
          <cell r="H49">
            <v>1.3605442176870748</v>
          </cell>
          <cell r="I49">
            <v>3</v>
          </cell>
          <cell r="J49">
            <v>2.0408163265306123</v>
          </cell>
          <cell r="K49">
            <v>5</v>
          </cell>
          <cell r="L49">
            <v>3.4013605442176873</v>
          </cell>
          <cell r="M49">
            <v>13</v>
          </cell>
          <cell r="N49">
            <v>8.8435374149659864</v>
          </cell>
          <cell r="O49">
            <v>11</v>
          </cell>
          <cell r="P49">
            <v>7.4829931972789119</v>
          </cell>
        </row>
        <row r="50">
          <cell r="A50" t="str">
            <v>Dabeiba</v>
          </cell>
          <cell r="B50">
            <v>245</v>
          </cell>
          <cell r="C50">
            <v>8</v>
          </cell>
          <cell r="D50">
            <v>3.2653061224489797</v>
          </cell>
          <cell r="E50">
            <v>8</v>
          </cell>
          <cell r="F50">
            <v>3.2653061224489797</v>
          </cell>
          <cell r="G50">
            <v>13</v>
          </cell>
          <cell r="H50">
            <v>5.3061224489795915</v>
          </cell>
          <cell r="I50">
            <v>17</v>
          </cell>
          <cell r="J50">
            <v>6.9387755102040813</v>
          </cell>
          <cell r="K50">
            <v>11</v>
          </cell>
          <cell r="L50">
            <v>4.4897959183673466</v>
          </cell>
          <cell r="M50">
            <v>35</v>
          </cell>
          <cell r="N50">
            <v>14.285714285714285</v>
          </cell>
          <cell r="O50">
            <v>35</v>
          </cell>
          <cell r="P50">
            <v>14.285714285714285</v>
          </cell>
        </row>
        <row r="51">
          <cell r="A51" t="str">
            <v>Ebejico</v>
          </cell>
          <cell r="B51">
            <v>80</v>
          </cell>
          <cell r="C51">
            <v>2</v>
          </cell>
          <cell r="D51">
            <v>2.5</v>
          </cell>
          <cell r="E51">
            <v>1</v>
          </cell>
          <cell r="F51">
            <v>1.25</v>
          </cell>
          <cell r="G51">
            <v>1</v>
          </cell>
          <cell r="H51">
            <v>1.25</v>
          </cell>
          <cell r="I51">
            <v>0</v>
          </cell>
          <cell r="J51">
            <v>0</v>
          </cell>
          <cell r="K51">
            <v>5</v>
          </cell>
          <cell r="L51">
            <v>6.25</v>
          </cell>
          <cell r="M51">
            <v>8</v>
          </cell>
          <cell r="N51">
            <v>10</v>
          </cell>
          <cell r="O51">
            <v>19</v>
          </cell>
          <cell r="P51">
            <v>23.75</v>
          </cell>
        </row>
        <row r="52">
          <cell r="A52" t="str">
            <v>Frontino</v>
          </cell>
          <cell r="B52">
            <v>223</v>
          </cell>
          <cell r="C52">
            <v>15</v>
          </cell>
          <cell r="D52">
            <v>6.7264573991031389</v>
          </cell>
          <cell r="E52">
            <v>5</v>
          </cell>
          <cell r="F52">
            <v>2.2421524663677128</v>
          </cell>
          <cell r="G52">
            <v>8</v>
          </cell>
          <cell r="H52">
            <v>3.5874439461883409</v>
          </cell>
          <cell r="I52">
            <v>9</v>
          </cell>
          <cell r="J52">
            <v>4.0358744394618835</v>
          </cell>
          <cell r="K52">
            <v>11</v>
          </cell>
          <cell r="L52">
            <v>4.9327354260089686</v>
          </cell>
          <cell r="M52">
            <v>19</v>
          </cell>
          <cell r="N52">
            <v>8.5201793721973083</v>
          </cell>
          <cell r="O52">
            <v>24</v>
          </cell>
          <cell r="P52">
            <v>10.762331838565023</v>
          </cell>
        </row>
        <row r="53">
          <cell r="A53" t="str">
            <v>Giraldo</v>
          </cell>
          <cell r="B53">
            <v>67</v>
          </cell>
          <cell r="C53">
            <v>4</v>
          </cell>
          <cell r="D53">
            <v>5.9701492537313428</v>
          </cell>
          <cell r="E53">
            <v>0</v>
          </cell>
          <cell r="F53">
            <v>0</v>
          </cell>
          <cell r="G53">
            <v>2</v>
          </cell>
          <cell r="H53">
            <v>2.9850746268656714</v>
          </cell>
          <cell r="I53">
            <v>3</v>
          </cell>
          <cell r="J53">
            <v>4.4776119402985071</v>
          </cell>
          <cell r="K53">
            <v>3</v>
          </cell>
          <cell r="L53">
            <v>4.4776119402985071</v>
          </cell>
          <cell r="M53">
            <v>7</v>
          </cell>
          <cell r="N53">
            <v>10.44776119402985</v>
          </cell>
          <cell r="O53">
            <v>5</v>
          </cell>
          <cell r="P53">
            <v>7.4626865671641784</v>
          </cell>
        </row>
        <row r="54">
          <cell r="A54" t="str">
            <v>Heliconia</v>
          </cell>
          <cell r="B54">
            <v>39</v>
          </cell>
          <cell r="C54">
            <v>1</v>
          </cell>
          <cell r="D54">
            <v>2.5641025641025639</v>
          </cell>
          <cell r="E54">
            <v>1</v>
          </cell>
          <cell r="F54">
            <v>2.5641025641025639</v>
          </cell>
          <cell r="G54">
            <v>0</v>
          </cell>
          <cell r="H54">
            <v>0</v>
          </cell>
          <cell r="I54">
            <v>1</v>
          </cell>
          <cell r="J54">
            <v>2.5641025641025639</v>
          </cell>
          <cell r="K54">
            <v>7</v>
          </cell>
          <cell r="L54">
            <v>17.948717948717949</v>
          </cell>
          <cell r="M54">
            <v>7</v>
          </cell>
          <cell r="N54">
            <v>17.948717948717949</v>
          </cell>
          <cell r="O54">
            <v>6</v>
          </cell>
          <cell r="P54">
            <v>15.384615384615385</v>
          </cell>
        </row>
        <row r="55">
          <cell r="A55" t="str">
            <v>Liborina</v>
          </cell>
          <cell r="B55">
            <v>72</v>
          </cell>
          <cell r="C55">
            <v>1</v>
          </cell>
          <cell r="D55">
            <v>1.3888888888888888</v>
          </cell>
          <cell r="E55">
            <v>0</v>
          </cell>
          <cell r="F55">
            <v>0</v>
          </cell>
          <cell r="G55">
            <v>2</v>
          </cell>
          <cell r="H55">
            <v>2.7777777777777777</v>
          </cell>
          <cell r="I55">
            <v>0</v>
          </cell>
          <cell r="J55">
            <v>0</v>
          </cell>
          <cell r="K55">
            <v>2</v>
          </cell>
          <cell r="L55">
            <v>2.7777777777777777</v>
          </cell>
          <cell r="M55">
            <v>2</v>
          </cell>
          <cell r="N55">
            <v>2.7777777777777777</v>
          </cell>
          <cell r="O55">
            <v>8</v>
          </cell>
          <cell r="P55">
            <v>11.111111111111111</v>
          </cell>
        </row>
        <row r="56">
          <cell r="A56" t="str">
            <v>Olaya</v>
          </cell>
          <cell r="B56">
            <v>20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  <cell r="H56">
            <v>5</v>
          </cell>
          <cell r="I56">
            <v>1</v>
          </cell>
          <cell r="J56">
            <v>5</v>
          </cell>
          <cell r="K56">
            <v>2</v>
          </cell>
          <cell r="L56">
            <v>10</v>
          </cell>
          <cell r="N56">
            <v>0</v>
          </cell>
          <cell r="O56">
            <v>5</v>
          </cell>
          <cell r="P56">
            <v>25</v>
          </cell>
        </row>
        <row r="57">
          <cell r="A57" t="str">
            <v>Peque</v>
          </cell>
          <cell r="B57">
            <v>82</v>
          </cell>
          <cell r="C57">
            <v>1</v>
          </cell>
          <cell r="D57">
            <v>1.2195121951219512</v>
          </cell>
          <cell r="E57">
            <v>1</v>
          </cell>
          <cell r="F57">
            <v>1.2195121951219512</v>
          </cell>
          <cell r="G57">
            <v>2</v>
          </cell>
          <cell r="H57">
            <v>2.4390243902439024</v>
          </cell>
          <cell r="I57">
            <v>10</v>
          </cell>
          <cell r="J57">
            <v>12.195121951219512</v>
          </cell>
          <cell r="K57">
            <v>6</v>
          </cell>
          <cell r="L57">
            <v>7.3170731707317067</v>
          </cell>
          <cell r="M57">
            <v>14</v>
          </cell>
          <cell r="N57">
            <v>17.073170731707318</v>
          </cell>
          <cell r="O57">
            <v>11</v>
          </cell>
          <cell r="P57">
            <v>13.414634146341465</v>
          </cell>
        </row>
        <row r="58">
          <cell r="A58" t="str">
            <v>Sabanalarga</v>
          </cell>
          <cell r="B58">
            <v>104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3</v>
          </cell>
          <cell r="H58">
            <v>2.8846153846153846</v>
          </cell>
          <cell r="I58">
            <v>1</v>
          </cell>
          <cell r="J58">
            <v>0.96153846153846156</v>
          </cell>
          <cell r="K58">
            <v>4</v>
          </cell>
          <cell r="L58">
            <v>3.8461538461538463</v>
          </cell>
          <cell r="M58">
            <v>15</v>
          </cell>
          <cell r="N58">
            <v>14.423076923076922</v>
          </cell>
          <cell r="O58">
            <v>9</v>
          </cell>
          <cell r="P58">
            <v>8.6538461538461533</v>
          </cell>
        </row>
        <row r="59">
          <cell r="A59" t="str">
            <v>San Jerónimo</v>
          </cell>
          <cell r="B59">
            <v>156</v>
          </cell>
          <cell r="C59">
            <v>2</v>
          </cell>
          <cell r="D59">
            <v>1.2820512820512819</v>
          </cell>
          <cell r="E59">
            <v>1</v>
          </cell>
          <cell r="F59">
            <v>0.64102564102564097</v>
          </cell>
          <cell r="G59">
            <v>0</v>
          </cell>
          <cell r="H59">
            <v>0</v>
          </cell>
          <cell r="I59">
            <v>9</v>
          </cell>
          <cell r="J59">
            <v>5.7692307692307692</v>
          </cell>
          <cell r="K59">
            <v>7</v>
          </cell>
          <cell r="L59">
            <v>4.4871794871794872</v>
          </cell>
          <cell r="M59">
            <v>11</v>
          </cell>
          <cell r="N59">
            <v>7.0512820512820511</v>
          </cell>
          <cell r="O59">
            <v>25</v>
          </cell>
          <cell r="P59">
            <v>16.025641025641026</v>
          </cell>
        </row>
        <row r="60">
          <cell r="A60" t="str">
            <v>Santa Fe de Antioquia</v>
          </cell>
          <cell r="B60">
            <v>330</v>
          </cell>
          <cell r="C60">
            <v>3</v>
          </cell>
          <cell r="D60">
            <v>0.90909090909090906</v>
          </cell>
          <cell r="E60">
            <v>2</v>
          </cell>
          <cell r="F60">
            <v>0.60606060606060608</v>
          </cell>
          <cell r="G60">
            <v>7</v>
          </cell>
          <cell r="H60">
            <v>2.1212121212121215</v>
          </cell>
          <cell r="I60">
            <v>7</v>
          </cell>
          <cell r="J60">
            <v>2.1212121212121215</v>
          </cell>
          <cell r="K60">
            <v>13</v>
          </cell>
          <cell r="L60">
            <v>3.939393939393939</v>
          </cell>
          <cell r="M60">
            <v>33</v>
          </cell>
          <cell r="N60">
            <v>10</v>
          </cell>
          <cell r="O60">
            <v>43</v>
          </cell>
          <cell r="P60">
            <v>13.030303030303031</v>
          </cell>
        </row>
        <row r="61">
          <cell r="A61" t="str">
            <v>Sopetran</v>
          </cell>
          <cell r="B61">
            <v>125</v>
          </cell>
          <cell r="C61">
            <v>3</v>
          </cell>
          <cell r="D61">
            <v>2.4</v>
          </cell>
          <cell r="E61">
            <v>2</v>
          </cell>
          <cell r="F61">
            <v>1.6</v>
          </cell>
          <cell r="G61">
            <v>1</v>
          </cell>
          <cell r="H61">
            <v>0.8</v>
          </cell>
          <cell r="I61">
            <v>6</v>
          </cell>
          <cell r="J61">
            <v>4.8</v>
          </cell>
          <cell r="K61">
            <v>9</v>
          </cell>
          <cell r="L61">
            <v>7.1999999999999993</v>
          </cell>
          <cell r="M61">
            <v>15</v>
          </cell>
          <cell r="N61">
            <v>12</v>
          </cell>
          <cell r="O61">
            <v>29</v>
          </cell>
          <cell r="P61">
            <v>23.200000000000003</v>
          </cell>
        </row>
        <row r="62">
          <cell r="A62" t="str">
            <v>Uramita</v>
          </cell>
          <cell r="B62">
            <v>64</v>
          </cell>
          <cell r="C62">
            <v>1</v>
          </cell>
          <cell r="D62">
            <v>1.5625</v>
          </cell>
          <cell r="E62">
            <v>3</v>
          </cell>
          <cell r="F62">
            <v>4.6875</v>
          </cell>
          <cell r="G62">
            <v>3</v>
          </cell>
          <cell r="H62">
            <v>4.6875</v>
          </cell>
          <cell r="I62">
            <v>2</v>
          </cell>
          <cell r="J62">
            <v>3.125</v>
          </cell>
          <cell r="K62">
            <v>8</v>
          </cell>
          <cell r="L62">
            <v>12.5</v>
          </cell>
          <cell r="M62">
            <v>8</v>
          </cell>
          <cell r="N62">
            <v>12.5</v>
          </cell>
          <cell r="O62">
            <v>9</v>
          </cell>
          <cell r="P62">
            <v>14.0625</v>
          </cell>
        </row>
        <row r="63">
          <cell r="A63" t="str">
            <v>NORTE</v>
          </cell>
          <cell r="B63">
            <v>2581</v>
          </cell>
          <cell r="C63">
            <v>49</v>
          </cell>
          <cell r="D63">
            <v>1.8984889577683068</v>
          </cell>
          <cell r="E63">
            <v>33</v>
          </cell>
          <cell r="F63">
            <v>1.2785741960480435</v>
          </cell>
          <cell r="G63">
            <v>59</v>
          </cell>
          <cell r="H63">
            <v>2.2859356838434715</v>
          </cell>
          <cell r="I63">
            <v>100</v>
          </cell>
          <cell r="J63">
            <v>3.874467260751647</v>
          </cell>
          <cell r="K63">
            <v>194</v>
          </cell>
          <cell r="L63">
            <v>7.5164664858581949</v>
          </cell>
          <cell r="M63">
            <v>288</v>
          </cell>
          <cell r="N63">
            <v>11.158465710964743</v>
          </cell>
          <cell r="O63">
            <v>403</v>
          </cell>
          <cell r="P63">
            <v>15.614103060829136</v>
          </cell>
        </row>
        <row r="64">
          <cell r="A64" t="str">
            <v>Angostura</v>
          </cell>
          <cell r="B64">
            <v>92</v>
          </cell>
          <cell r="C64">
            <v>2</v>
          </cell>
          <cell r="D64">
            <v>2.1739130434782608</v>
          </cell>
          <cell r="E64">
            <v>1</v>
          </cell>
          <cell r="F64">
            <v>1.0869565217391304</v>
          </cell>
          <cell r="G64">
            <v>3</v>
          </cell>
          <cell r="H64">
            <v>3.2608695652173911</v>
          </cell>
          <cell r="I64">
            <v>5</v>
          </cell>
          <cell r="J64">
            <v>5.4347826086956523</v>
          </cell>
          <cell r="K64">
            <v>9</v>
          </cell>
          <cell r="L64">
            <v>9.7826086956521738</v>
          </cell>
          <cell r="M64">
            <v>10</v>
          </cell>
          <cell r="N64">
            <v>10.869565217391305</v>
          </cell>
          <cell r="O64">
            <v>18</v>
          </cell>
          <cell r="P64">
            <v>19.565217391304348</v>
          </cell>
        </row>
        <row r="65">
          <cell r="A65" t="str">
            <v>Belmira</v>
          </cell>
          <cell r="B65">
            <v>51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3</v>
          </cell>
          <cell r="H65">
            <v>5.8823529411764701</v>
          </cell>
          <cell r="I65">
            <v>8</v>
          </cell>
          <cell r="J65">
            <v>15.686274509803921</v>
          </cell>
          <cell r="K65">
            <v>5</v>
          </cell>
          <cell r="L65">
            <v>9.8039215686274517</v>
          </cell>
          <cell r="M65">
            <v>1</v>
          </cell>
          <cell r="N65">
            <v>1.9607843137254901</v>
          </cell>
          <cell r="O65">
            <v>4</v>
          </cell>
          <cell r="P65">
            <v>7.8431372549019605</v>
          </cell>
        </row>
        <row r="66">
          <cell r="A66" t="str">
            <v>Briceño</v>
          </cell>
          <cell r="B66">
            <v>83</v>
          </cell>
          <cell r="C66">
            <v>3</v>
          </cell>
          <cell r="D66">
            <v>3.6144578313253009</v>
          </cell>
          <cell r="E66">
            <v>0</v>
          </cell>
          <cell r="F66">
            <v>0</v>
          </cell>
          <cell r="G66">
            <v>3</v>
          </cell>
          <cell r="H66">
            <v>3.6144578313253009</v>
          </cell>
          <cell r="I66">
            <v>2</v>
          </cell>
          <cell r="J66">
            <v>2.4096385542168677</v>
          </cell>
          <cell r="K66">
            <v>12</v>
          </cell>
          <cell r="L66">
            <v>14.457831325301203</v>
          </cell>
          <cell r="M66">
            <v>13</v>
          </cell>
          <cell r="N66">
            <v>15.66265060240964</v>
          </cell>
          <cell r="O66">
            <v>11</v>
          </cell>
          <cell r="P66">
            <v>13.253012048192772</v>
          </cell>
        </row>
        <row r="67">
          <cell r="A67" t="str">
            <v>Campamento</v>
          </cell>
          <cell r="B67">
            <v>91</v>
          </cell>
          <cell r="C67">
            <v>3</v>
          </cell>
          <cell r="D67">
            <v>3.296703296703297</v>
          </cell>
          <cell r="E67">
            <v>0</v>
          </cell>
          <cell r="F67">
            <v>0</v>
          </cell>
          <cell r="G67">
            <v>2</v>
          </cell>
          <cell r="H67">
            <v>2.197802197802198</v>
          </cell>
          <cell r="I67">
            <v>2</v>
          </cell>
          <cell r="J67">
            <v>2.197802197802198</v>
          </cell>
          <cell r="K67">
            <v>8</v>
          </cell>
          <cell r="L67">
            <v>8.791208791208792</v>
          </cell>
          <cell r="M67">
            <v>14</v>
          </cell>
          <cell r="N67">
            <v>15.384615384615385</v>
          </cell>
          <cell r="O67">
            <v>21</v>
          </cell>
          <cell r="P67">
            <v>23.076923076923077</v>
          </cell>
        </row>
        <row r="68">
          <cell r="A68" t="str">
            <v>Carolina</v>
          </cell>
          <cell r="B68">
            <v>24</v>
          </cell>
          <cell r="C68">
            <v>0</v>
          </cell>
          <cell r="D68">
            <v>0</v>
          </cell>
          <cell r="E68">
            <v>1</v>
          </cell>
          <cell r="F68">
            <v>4.1666666666666661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4.1666666666666661</v>
          </cell>
          <cell r="N68">
            <v>0</v>
          </cell>
          <cell r="O68">
            <v>5</v>
          </cell>
          <cell r="P68">
            <v>20.833333333333336</v>
          </cell>
        </row>
        <row r="69">
          <cell r="A69" t="str">
            <v>Donmatias</v>
          </cell>
          <cell r="B69">
            <v>217</v>
          </cell>
          <cell r="C69">
            <v>2</v>
          </cell>
          <cell r="D69">
            <v>0.92165898617511521</v>
          </cell>
          <cell r="E69">
            <v>3</v>
          </cell>
          <cell r="F69">
            <v>1.3824884792626728</v>
          </cell>
          <cell r="G69">
            <v>3</v>
          </cell>
          <cell r="H69">
            <v>1.3824884792626728</v>
          </cell>
          <cell r="I69">
            <v>1</v>
          </cell>
          <cell r="J69">
            <v>0.46082949308755761</v>
          </cell>
          <cell r="K69">
            <v>12</v>
          </cell>
          <cell r="L69">
            <v>5.5299539170506913</v>
          </cell>
          <cell r="M69">
            <v>20</v>
          </cell>
          <cell r="N69">
            <v>9.216589861751153</v>
          </cell>
          <cell r="O69">
            <v>24</v>
          </cell>
          <cell r="P69">
            <v>11.059907834101383</v>
          </cell>
        </row>
        <row r="70">
          <cell r="A70" t="str">
            <v>Entrerrios</v>
          </cell>
          <cell r="B70">
            <v>148</v>
          </cell>
          <cell r="C70">
            <v>1</v>
          </cell>
          <cell r="D70">
            <v>0.67567567567567566</v>
          </cell>
          <cell r="E70">
            <v>1</v>
          </cell>
          <cell r="F70">
            <v>0.67567567567567566</v>
          </cell>
          <cell r="G70">
            <v>1</v>
          </cell>
          <cell r="H70">
            <v>0.67567567567567566</v>
          </cell>
          <cell r="I70">
            <v>5</v>
          </cell>
          <cell r="J70">
            <v>3.3783783783783785</v>
          </cell>
          <cell r="K70">
            <v>9</v>
          </cell>
          <cell r="L70">
            <v>6.0810810810810816</v>
          </cell>
          <cell r="M70">
            <v>15</v>
          </cell>
          <cell r="N70">
            <v>10.135135135135135</v>
          </cell>
          <cell r="O70">
            <v>19</v>
          </cell>
          <cell r="P70">
            <v>12.837837837837837</v>
          </cell>
        </row>
        <row r="71">
          <cell r="A71" t="str">
            <v>Gomez Plata</v>
          </cell>
          <cell r="B71">
            <v>65</v>
          </cell>
          <cell r="C71">
            <v>1</v>
          </cell>
          <cell r="D71">
            <v>1.5384615384615385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5</v>
          </cell>
          <cell r="J71">
            <v>7.6923076923076925</v>
          </cell>
          <cell r="K71">
            <v>7</v>
          </cell>
          <cell r="L71">
            <v>10.76923076923077</v>
          </cell>
          <cell r="M71">
            <v>8</v>
          </cell>
          <cell r="N71">
            <v>12.307692307692308</v>
          </cell>
          <cell r="O71">
            <v>9</v>
          </cell>
          <cell r="P71">
            <v>13.846153846153847</v>
          </cell>
        </row>
        <row r="72">
          <cell r="A72" t="str">
            <v>Guadalupe</v>
          </cell>
          <cell r="B72">
            <v>48</v>
          </cell>
          <cell r="C72">
            <v>1</v>
          </cell>
          <cell r="D72">
            <v>2.083333333333333</v>
          </cell>
          <cell r="E72">
            <v>2</v>
          </cell>
          <cell r="F72">
            <v>4.1666666666666661</v>
          </cell>
          <cell r="G72">
            <v>1</v>
          </cell>
          <cell r="H72">
            <v>2.083333333333333</v>
          </cell>
          <cell r="I72">
            <v>3</v>
          </cell>
          <cell r="J72">
            <v>6.25</v>
          </cell>
          <cell r="K72">
            <v>3</v>
          </cell>
          <cell r="L72">
            <v>6.25</v>
          </cell>
          <cell r="M72">
            <v>10</v>
          </cell>
          <cell r="N72">
            <v>20.833333333333336</v>
          </cell>
          <cell r="O72">
            <v>7</v>
          </cell>
          <cell r="P72">
            <v>14.583333333333334</v>
          </cell>
        </row>
        <row r="73">
          <cell r="A73" t="str">
            <v>Ituango</v>
          </cell>
          <cell r="B73">
            <v>213</v>
          </cell>
          <cell r="C73">
            <v>5</v>
          </cell>
          <cell r="D73">
            <v>2.3474178403755865</v>
          </cell>
          <cell r="E73">
            <v>2</v>
          </cell>
          <cell r="F73">
            <v>0.93896713615023475</v>
          </cell>
          <cell r="G73">
            <v>3</v>
          </cell>
          <cell r="H73">
            <v>1.4084507042253522</v>
          </cell>
          <cell r="I73">
            <v>8</v>
          </cell>
          <cell r="J73">
            <v>3.755868544600939</v>
          </cell>
          <cell r="K73">
            <v>11</v>
          </cell>
          <cell r="L73">
            <v>5.164319248826291</v>
          </cell>
          <cell r="M73">
            <v>26</v>
          </cell>
          <cell r="N73">
            <v>12.206572769953052</v>
          </cell>
          <cell r="O73">
            <v>20</v>
          </cell>
          <cell r="P73">
            <v>9.3896713615023462</v>
          </cell>
        </row>
        <row r="74">
          <cell r="A74" t="str">
            <v>San Andres de Cuerquia</v>
          </cell>
          <cell r="B74">
            <v>80</v>
          </cell>
          <cell r="C74">
            <v>1</v>
          </cell>
          <cell r="D74">
            <v>1.25</v>
          </cell>
          <cell r="E74">
            <v>1</v>
          </cell>
          <cell r="F74">
            <v>1.25</v>
          </cell>
          <cell r="G74">
            <v>1</v>
          </cell>
          <cell r="H74">
            <v>1.25</v>
          </cell>
          <cell r="I74">
            <v>3</v>
          </cell>
          <cell r="J74">
            <v>3.75</v>
          </cell>
          <cell r="K74">
            <v>2</v>
          </cell>
          <cell r="L74">
            <v>2.5</v>
          </cell>
          <cell r="M74">
            <v>9</v>
          </cell>
          <cell r="N74">
            <v>11.25</v>
          </cell>
          <cell r="O74">
            <v>14</v>
          </cell>
          <cell r="P74">
            <v>17.5</v>
          </cell>
        </row>
        <row r="75">
          <cell r="A75" t="str">
            <v>San Jose de La Montaña</v>
          </cell>
          <cell r="B75">
            <v>35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5.7142857142857144</v>
          </cell>
          <cell r="I75">
            <v>2</v>
          </cell>
          <cell r="J75">
            <v>5.7142857142857144</v>
          </cell>
          <cell r="K75">
            <v>3</v>
          </cell>
          <cell r="L75">
            <v>8.5714285714285712</v>
          </cell>
          <cell r="M75">
            <v>4</v>
          </cell>
          <cell r="N75">
            <v>11.428571428571429</v>
          </cell>
          <cell r="O75">
            <v>3</v>
          </cell>
          <cell r="P75">
            <v>8.5714285714285712</v>
          </cell>
        </row>
        <row r="76">
          <cell r="A76" t="str">
            <v>San Pedro de Los Milagros</v>
          </cell>
          <cell r="B76">
            <v>291</v>
          </cell>
          <cell r="C76">
            <v>1</v>
          </cell>
          <cell r="D76">
            <v>0.3436426116838488</v>
          </cell>
          <cell r="E76">
            <v>2</v>
          </cell>
          <cell r="F76">
            <v>0.6872852233676976</v>
          </cell>
          <cell r="G76">
            <v>5</v>
          </cell>
          <cell r="H76">
            <v>1.7182130584192441</v>
          </cell>
          <cell r="I76">
            <v>8</v>
          </cell>
          <cell r="J76">
            <v>2.7491408934707904</v>
          </cell>
          <cell r="K76">
            <v>23</v>
          </cell>
          <cell r="L76">
            <v>7.9037800687285218</v>
          </cell>
          <cell r="M76">
            <v>29</v>
          </cell>
          <cell r="N76">
            <v>9.9656357388316152</v>
          </cell>
          <cell r="O76">
            <v>33</v>
          </cell>
          <cell r="P76">
            <v>11.340206185567011</v>
          </cell>
        </row>
        <row r="77">
          <cell r="A77" t="str">
            <v>Santa Rosa de Osos</v>
          </cell>
          <cell r="B77">
            <v>432</v>
          </cell>
          <cell r="C77">
            <v>11</v>
          </cell>
          <cell r="D77">
            <v>2.5462962962962963</v>
          </cell>
          <cell r="E77">
            <v>8</v>
          </cell>
          <cell r="F77">
            <v>1.8518518518518516</v>
          </cell>
          <cell r="G77">
            <v>7</v>
          </cell>
          <cell r="H77">
            <v>1.6203703703703702</v>
          </cell>
          <cell r="I77">
            <v>18</v>
          </cell>
          <cell r="J77">
            <v>4.1666666666666661</v>
          </cell>
          <cell r="K77">
            <v>23</v>
          </cell>
          <cell r="L77">
            <v>5.3240740740740744</v>
          </cell>
          <cell r="M77">
            <v>45</v>
          </cell>
          <cell r="N77">
            <v>10.416666666666668</v>
          </cell>
          <cell r="O77">
            <v>71</v>
          </cell>
          <cell r="P77">
            <v>16.435185185185187</v>
          </cell>
        </row>
        <row r="78">
          <cell r="A78" t="str">
            <v>Toledo</v>
          </cell>
          <cell r="B78">
            <v>49</v>
          </cell>
          <cell r="C78">
            <v>2</v>
          </cell>
          <cell r="D78">
            <v>4.0816326530612246</v>
          </cell>
          <cell r="E78">
            <v>1</v>
          </cell>
          <cell r="F78">
            <v>2.0408163265306123</v>
          </cell>
          <cell r="G78">
            <v>4</v>
          </cell>
          <cell r="H78">
            <v>8.1632653061224492</v>
          </cell>
          <cell r="I78">
            <v>4</v>
          </cell>
          <cell r="J78">
            <v>8.1632653061224492</v>
          </cell>
          <cell r="K78">
            <v>9</v>
          </cell>
          <cell r="L78">
            <v>18.367346938775512</v>
          </cell>
          <cell r="M78">
            <v>4</v>
          </cell>
          <cell r="N78">
            <v>8.1632653061224492</v>
          </cell>
          <cell r="O78">
            <v>9</v>
          </cell>
          <cell r="P78">
            <v>18.367346938775512</v>
          </cell>
        </row>
        <row r="79">
          <cell r="A79" t="str">
            <v>Valdivia</v>
          </cell>
          <cell r="B79">
            <v>172</v>
          </cell>
          <cell r="C79">
            <v>4</v>
          </cell>
          <cell r="D79">
            <v>2.3255813953488373</v>
          </cell>
          <cell r="E79">
            <v>3</v>
          </cell>
          <cell r="F79">
            <v>1.7441860465116279</v>
          </cell>
          <cell r="G79">
            <v>7</v>
          </cell>
          <cell r="H79">
            <v>4.0697674418604652</v>
          </cell>
          <cell r="I79">
            <v>7</v>
          </cell>
          <cell r="J79">
            <v>4.0697674418604652</v>
          </cell>
          <cell r="K79">
            <v>16</v>
          </cell>
          <cell r="L79">
            <v>9.3023255813953494</v>
          </cell>
          <cell r="M79">
            <v>25</v>
          </cell>
          <cell r="N79">
            <v>14.534883720930234</v>
          </cell>
          <cell r="O79">
            <v>25</v>
          </cell>
          <cell r="P79">
            <v>14.534883720930234</v>
          </cell>
        </row>
        <row r="80">
          <cell r="A80" t="str">
            <v>Yarumal</v>
          </cell>
          <cell r="B80">
            <v>490</v>
          </cell>
          <cell r="C80">
            <v>12</v>
          </cell>
          <cell r="D80">
            <v>2.4489795918367347</v>
          </cell>
          <cell r="E80">
            <v>8</v>
          </cell>
          <cell r="F80">
            <v>1.6326530612244898</v>
          </cell>
          <cell r="G80">
            <v>14</v>
          </cell>
          <cell r="H80">
            <v>2.8571428571428572</v>
          </cell>
          <cell r="I80">
            <v>19</v>
          </cell>
          <cell r="J80">
            <v>3.8775510204081631</v>
          </cell>
          <cell r="K80">
            <v>41</v>
          </cell>
          <cell r="L80">
            <v>8.3673469387755102</v>
          </cell>
          <cell r="M80">
            <v>55</v>
          </cell>
          <cell r="N80">
            <v>11.224489795918368</v>
          </cell>
          <cell r="O80">
            <v>110</v>
          </cell>
          <cell r="P80">
            <v>22.448979591836736</v>
          </cell>
        </row>
        <row r="81">
          <cell r="A81" t="str">
            <v>ORIENTE</v>
          </cell>
          <cell r="B81">
            <v>7388</v>
          </cell>
          <cell r="C81">
            <v>71</v>
          </cell>
          <cell r="D81">
            <v>0.96101786681104495</v>
          </cell>
          <cell r="E81">
            <v>58</v>
          </cell>
          <cell r="F81">
            <v>0.785056848944234</v>
          </cell>
          <cell r="G81">
            <v>86</v>
          </cell>
          <cell r="H81">
            <v>1.1640498105035191</v>
          </cell>
          <cell r="I81">
            <v>180</v>
          </cell>
          <cell r="J81">
            <v>2.4363833243096917</v>
          </cell>
          <cell r="K81">
            <v>284</v>
          </cell>
          <cell r="L81">
            <v>3.8440714672441798</v>
          </cell>
          <cell r="M81">
            <v>544</v>
          </cell>
          <cell r="N81">
            <v>7.3632918245804007</v>
          </cell>
          <cell r="O81">
            <v>769</v>
          </cell>
          <cell r="P81">
            <v>10.408770979967514</v>
          </cell>
        </row>
        <row r="82">
          <cell r="A82" t="str">
            <v>Abejorral</v>
          </cell>
          <cell r="B82">
            <v>146</v>
          </cell>
          <cell r="C82">
            <v>3</v>
          </cell>
          <cell r="D82">
            <v>2.054794520547945</v>
          </cell>
          <cell r="E82">
            <v>0</v>
          </cell>
          <cell r="F82">
            <v>0</v>
          </cell>
          <cell r="G82">
            <v>2</v>
          </cell>
          <cell r="H82">
            <v>1.3698630136986301</v>
          </cell>
          <cell r="I82">
            <v>4</v>
          </cell>
          <cell r="J82">
            <v>2.7397260273972601</v>
          </cell>
          <cell r="K82">
            <v>8</v>
          </cell>
          <cell r="L82">
            <v>5.4794520547945202</v>
          </cell>
          <cell r="M82">
            <v>12</v>
          </cell>
          <cell r="N82">
            <v>8.2191780821917799</v>
          </cell>
          <cell r="O82">
            <v>12</v>
          </cell>
          <cell r="P82">
            <v>8.2191780821917799</v>
          </cell>
        </row>
        <row r="83">
          <cell r="A83" t="str">
            <v>Alejandría</v>
          </cell>
          <cell r="B83">
            <v>36</v>
          </cell>
          <cell r="C83">
            <v>0</v>
          </cell>
          <cell r="D83">
            <v>0</v>
          </cell>
          <cell r="E83">
            <v>1</v>
          </cell>
          <cell r="F83">
            <v>2.7777777777777777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</v>
          </cell>
          <cell r="L83">
            <v>8.3333333333333321</v>
          </cell>
          <cell r="M83">
            <v>2</v>
          </cell>
          <cell r="N83">
            <v>5.5555555555555554</v>
          </cell>
          <cell r="O83">
            <v>5</v>
          </cell>
          <cell r="P83">
            <v>13.888888888888889</v>
          </cell>
        </row>
        <row r="84">
          <cell r="A84" t="str">
            <v>Argelia</v>
          </cell>
          <cell r="B84">
            <v>83</v>
          </cell>
          <cell r="C84">
            <v>0</v>
          </cell>
          <cell r="D84">
            <v>0</v>
          </cell>
          <cell r="E84">
            <v>2</v>
          </cell>
          <cell r="F84">
            <v>2.4096385542168677</v>
          </cell>
          <cell r="G84">
            <v>0</v>
          </cell>
          <cell r="H84">
            <v>0</v>
          </cell>
          <cell r="I84">
            <v>2</v>
          </cell>
          <cell r="J84">
            <v>2.4096385542168677</v>
          </cell>
          <cell r="K84">
            <v>3</v>
          </cell>
          <cell r="L84">
            <v>3.6144578313253009</v>
          </cell>
          <cell r="M84">
            <v>12</v>
          </cell>
          <cell r="N84">
            <v>14.457831325301203</v>
          </cell>
          <cell r="O84">
            <v>14</v>
          </cell>
          <cell r="P84">
            <v>16.867469879518072</v>
          </cell>
        </row>
        <row r="85">
          <cell r="A85" t="str">
            <v>Cocorna</v>
          </cell>
          <cell r="B85">
            <v>186</v>
          </cell>
          <cell r="C85">
            <v>2</v>
          </cell>
          <cell r="D85">
            <v>1.0752688172043012</v>
          </cell>
          <cell r="E85">
            <v>3</v>
          </cell>
          <cell r="F85">
            <v>1.6129032258064515</v>
          </cell>
          <cell r="G85">
            <v>0</v>
          </cell>
          <cell r="H85">
            <v>0</v>
          </cell>
          <cell r="I85">
            <v>6</v>
          </cell>
          <cell r="J85">
            <v>3.225806451612903</v>
          </cell>
          <cell r="K85">
            <v>8</v>
          </cell>
          <cell r="L85">
            <v>4.3010752688172049</v>
          </cell>
          <cell r="M85">
            <v>16</v>
          </cell>
          <cell r="N85">
            <v>8.6021505376344098</v>
          </cell>
          <cell r="O85">
            <v>20</v>
          </cell>
          <cell r="P85">
            <v>10.75268817204301</v>
          </cell>
        </row>
        <row r="86">
          <cell r="A86" t="str">
            <v>Concepcion</v>
          </cell>
          <cell r="B86">
            <v>36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1</v>
          </cell>
          <cell r="H86">
            <v>2.7777777777777777</v>
          </cell>
          <cell r="I86">
            <v>2</v>
          </cell>
          <cell r="J86">
            <v>5.5555555555555554</v>
          </cell>
          <cell r="K86">
            <v>2</v>
          </cell>
          <cell r="L86">
            <v>5.5555555555555554</v>
          </cell>
          <cell r="M86">
            <v>1</v>
          </cell>
          <cell r="N86">
            <v>2.7777777777777777</v>
          </cell>
          <cell r="O86">
            <v>5</v>
          </cell>
          <cell r="P86">
            <v>13.888888888888889</v>
          </cell>
        </row>
        <row r="87">
          <cell r="A87" t="str">
            <v>El Carmen de Viboral</v>
          </cell>
          <cell r="B87">
            <v>694</v>
          </cell>
          <cell r="C87">
            <v>7</v>
          </cell>
          <cell r="D87">
            <v>1.0086455331412103</v>
          </cell>
          <cell r="E87">
            <v>7</v>
          </cell>
          <cell r="F87">
            <v>1.0086455331412103</v>
          </cell>
          <cell r="G87">
            <v>13</v>
          </cell>
          <cell r="H87">
            <v>1.8731988472622478</v>
          </cell>
          <cell r="I87">
            <v>12</v>
          </cell>
          <cell r="J87">
            <v>1.7291066282420751</v>
          </cell>
          <cell r="K87">
            <v>24</v>
          </cell>
          <cell r="L87">
            <v>3.4582132564841501</v>
          </cell>
          <cell r="M87">
            <v>57</v>
          </cell>
          <cell r="N87">
            <v>8.2132564841498557</v>
          </cell>
          <cell r="O87">
            <v>72</v>
          </cell>
          <cell r="P87">
            <v>10.37463976945245</v>
          </cell>
        </row>
        <row r="88">
          <cell r="A88" t="str">
            <v>Peñol</v>
          </cell>
          <cell r="B88">
            <v>248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4</v>
          </cell>
          <cell r="J88">
            <v>1.6129032258064515</v>
          </cell>
          <cell r="K88">
            <v>9</v>
          </cell>
          <cell r="L88">
            <v>3.6290322580645165</v>
          </cell>
          <cell r="M88">
            <v>17</v>
          </cell>
          <cell r="N88">
            <v>6.854838709677419</v>
          </cell>
          <cell r="O88">
            <v>18</v>
          </cell>
          <cell r="P88">
            <v>7.2580645161290329</v>
          </cell>
        </row>
        <row r="89">
          <cell r="A89" t="str">
            <v>Retiro</v>
          </cell>
          <cell r="B89">
            <v>180</v>
          </cell>
          <cell r="C89">
            <v>1</v>
          </cell>
          <cell r="D89">
            <v>0.55555555555555558</v>
          </cell>
          <cell r="E89">
            <v>1</v>
          </cell>
          <cell r="F89">
            <v>0.55555555555555558</v>
          </cell>
          <cell r="G89">
            <v>0</v>
          </cell>
          <cell r="H89">
            <v>0</v>
          </cell>
          <cell r="I89">
            <v>3</v>
          </cell>
          <cell r="J89">
            <v>1.6666666666666667</v>
          </cell>
          <cell r="K89">
            <v>6</v>
          </cell>
          <cell r="L89">
            <v>3.3333333333333335</v>
          </cell>
          <cell r="M89">
            <v>16</v>
          </cell>
          <cell r="N89">
            <v>8.8888888888888893</v>
          </cell>
          <cell r="O89">
            <v>18</v>
          </cell>
          <cell r="P89">
            <v>10</v>
          </cell>
        </row>
        <row r="90">
          <cell r="A90" t="str">
            <v>El Santuario</v>
          </cell>
          <cell r="B90">
            <v>587</v>
          </cell>
          <cell r="C90">
            <v>2</v>
          </cell>
          <cell r="D90">
            <v>0.34071550255536626</v>
          </cell>
          <cell r="E90">
            <v>4</v>
          </cell>
          <cell r="F90">
            <v>0.68143100511073251</v>
          </cell>
          <cell r="G90">
            <v>7</v>
          </cell>
          <cell r="H90">
            <v>1.192504258943782</v>
          </cell>
          <cell r="I90">
            <v>12</v>
          </cell>
          <cell r="J90">
            <v>2.0442930153321974</v>
          </cell>
          <cell r="K90">
            <v>20</v>
          </cell>
          <cell r="L90">
            <v>3.4071550255536627</v>
          </cell>
          <cell r="M90">
            <v>35</v>
          </cell>
          <cell r="N90">
            <v>5.9625212947189095</v>
          </cell>
          <cell r="O90">
            <v>58</v>
          </cell>
          <cell r="P90">
            <v>9.8807495741056215</v>
          </cell>
        </row>
        <row r="91">
          <cell r="A91" t="str">
            <v>Granada</v>
          </cell>
          <cell r="B91">
            <v>124</v>
          </cell>
          <cell r="C91">
            <v>1</v>
          </cell>
          <cell r="D91">
            <v>0.80645161290322576</v>
          </cell>
          <cell r="E91">
            <v>0</v>
          </cell>
          <cell r="F91">
            <v>0</v>
          </cell>
          <cell r="G91">
            <v>1</v>
          </cell>
          <cell r="H91">
            <v>0.80645161290322576</v>
          </cell>
          <cell r="I91">
            <v>2</v>
          </cell>
          <cell r="J91">
            <v>1.6129032258064515</v>
          </cell>
          <cell r="K91">
            <v>6</v>
          </cell>
          <cell r="L91">
            <v>4.838709677419355</v>
          </cell>
          <cell r="M91">
            <v>10</v>
          </cell>
          <cell r="N91">
            <v>8.064516129032258</v>
          </cell>
          <cell r="O91">
            <v>15</v>
          </cell>
          <cell r="P91">
            <v>12.096774193548388</v>
          </cell>
        </row>
        <row r="92">
          <cell r="A92" t="str">
            <v>Guarne</v>
          </cell>
          <cell r="B92">
            <v>481</v>
          </cell>
          <cell r="C92">
            <v>2</v>
          </cell>
          <cell r="D92">
            <v>0.41580041580041582</v>
          </cell>
          <cell r="E92">
            <v>4</v>
          </cell>
          <cell r="F92">
            <v>0.83160083160083165</v>
          </cell>
          <cell r="G92">
            <v>5</v>
          </cell>
          <cell r="H92">
            <v>1.0395010395010396</v>
          </cell>
          <cell r="I92">
            <v>12</v>
          </cell>
          <cell r="J92">
            <v>2.4948024948024949</v>
          </cell>
          <cell r="K92">
            <v>13</v>
          </cell>
          <cell r="L92">
            <v>2.7027027027027026</v>
          </cell>
          <cell r="M92">
            <v>32</v>
          </cell>
          <cell r="N92">
            <v>6.6528066528066532</v>
          </cell>
          <cell r="O92">
            <v>53</v>
          </cell>
          <cell r="P92">
            <v>11.01871101871102</v>
          </cell>
        </row>
        <row r="93">
          <cell r="A93" t="str">
            <v>Guatape</v>
          </cell>
          <cell r="B93">
            <v>85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2</v>
          </cell>
          <cell r="H93">
            <v>2.3529411764705883</v>
          </cell>
          <cell r="I93">
            <v>6</v>
          </cell>
          <cell r="J93">
            <v>7.0588235294117645</v>
          </cell>
          <cell r="K93">
            <v>4</v>
          </cell>
          <cell r="L93">
            <v>4.7058823529411766</v>
          </cell>
          <cell r="M93">
            <v>7</v>
          </cell>
          <cell r="N93">
            <v>8.235294117647058</v>
          </cell>
          <cell r="O93">
            <v>14</v>
          </cell>
          <cell r="P93">
            <v>16.470588235294116</v>
          </cell>
        </row>
        <row r="94">
          <cell r="A94" t="str">
            <v>La Ceja</v>
          </cell>
          <cell r="B94">
            <v>659</v>
          </cell>
          <cell r="C94">
            <v>5</v>
          </cell>
          <cell r="D94">
            <v>0.75872534142640369</v>
          </cell>
          <cell r="E94">
            <v>5</v>
          </cell>
          <cell r="F94">
            <v>0.75872534142640369</v>
          </cell>
          <cell r="G94">
            <v>5</v>
          </cell>
          <cell r="H94">
            <v>0.75872534142640369</v>
          </cell>
          <cell r="I94">
            <v>15</v>
          </cell>
          <cell r="J94">
            <v>2.2761760242792106</v>
          </cell>
          <cell r="K94">
            <v>26</v>
          </cell>
          <cell r="L94">
            <v>3.9453717754172986</v>
          </cell>
          <cell r="M94">
            <v>37</v>
          </cell>
          <cell r="N94">
            <v>5.6145675265553869</v>
          </cell>
          <cell r="O94">
            <v>35</v>
          </cell>
          <cell r="P94">
            <v>5.3110773899848249</v>
          </cell>
        </row>
        <row r="95">
          <cell r="A95" t="str">
            <v>La Unión</v>
          </cell>
          <cell r="B95">
            <v>260</v>
          </cell>
          <cell r="C95">
            <v>1</v>
          </cell>
          <cell r="D95">
            <v>0.38461538461538464</v>
          </cell>
          <cell r="E95">
            <v>1</v>
          </cell>
          <cell r="F95">
            <v>0.38461538461538464</v>
          </cell>
          <cell r="G95">
            <v>2</v>
          </cell>
          <cell r="H95">
            <v>0.76923076923076927</v>
          </cell>
          <cell r="I95">
            <v>10</v>
          </cell>
          <cell r="J95">
            <v>3.8461538461538463</v>
          </cell>
          <cell r="K95">
            <v>9</v>
          </cell>
          <cell r="L95">
            <v>3.4615384615384617</v>
          </cell>
          <cell r="M95">
            <v>15</v>
          </cell>
          <cell r="N95">
            <v>5.7692307692307692</v>
          </cell>
          <cell r="O95">
            <v>22</v>
          </cell>
          <cell r="P95">
            <v>8.4615384615384617</v>
          </cell>
        </row>
        <row r="96">
          <cell r="A96" t="str">
            <v>Marinilla</v>
          </cell>
          <cell r="B96">
            <v>924</v>
          </cell>
          <cell r="C96">
            <v>11</v>
          </cell>
          <cell r="D96">
            <v>1.1904761904761905</v>
          </cell>
          <cell r="E96">
            <v>6</v>
          </cell>
          <cell r="F96">
            <v>0.64935064935064934</v>
          </cell>
          <cell r="G96">
            <v>11</v>
          </cell>
          <cell r="H96">
            <v>1.1904761904761905</v>
          </cell>
          <cell r="I96">
            <v>28</v>
          </cell>
          <cell r="J96">
            <v>3.0303030303030303</v>
          </cell>
          <cell r="K96">
            <v>36</v>
          </cell>
          <cell r="L96">
            <v>3.8961038961038961</v>
          </cell>
          <cell r="M96">
            <v>92</v>
          </cell>
          <cell r="N96">
            <v>9.9567099567099575</v>
          </cell>
          <cell r="O96">
            <v>118</v>
          </cell>
          <cell r="P96">
            <v>12.770562770562771</v>
          </cell>
        </row>
        <row r="97">
          <cell r="A97" t="str">
            <v>Nariño</v>
          </cell>
          <cell r="B97">
            <v>93</v>
          </cell>
          <cell r="C97">
            <v>3</v>
          </cell>
          <cell r="D97">
            <v>3.225806451612903</v>
          </cell>
          <cell r="E97">
            <v>0</v>
          </cell>
          <cell r="F97">
            <v>0</v>
          </cell>
          <cell r="G97">
            <v>2</v>
          </cell>
          <cell r="H97">
            <v>2.1505376344086025</v>
          </cell>
          <cell r="I97">
            <v>3</v>
          </cell>
          <cell r="J97">
            <v>3.225806451612903</v>
          </cell>
          <cell r="K97">
            <v>2</v>
          </cell>
          <cell r="L97">
            <v>2.1505376344086025</v>
          </cell>
          <cell r="M97">
            <v>5</v>
          </cell>
          <cell r="N97">
            <v>5.376344086021505</v>
          </cell>
          <cell r="O97">
            <v>9</v>
          </cell>
          <cell r="P97">
            <v>9.67741935483871</v>
          </cell>
        </row>
        <row r="98">
          <cell r="A98" t="str">
            <v>Rionegro</v>
          </cell>
          <cell r="B98">
            <v>1433</v>
          </cell>
          <cell r="C98">
            <v>16</v>
          </cell>
          <cell r="D98">
            <v>1.1165387299371947</v>
          </cell>
          <cell r="E98">
            <v>13</v>
          </cell>
          <cell r="F98">
            <v>0.90718771807397069</v>
          </cell>
          <cell r="G98">
            <v>17</v>
          </cell>
          <cell r="H98">
            <v>1.1863224005582695</v>
          </cell>
          <cell r="I98">
            <v>26</v>
          </cell>
          <cell r="J98">
            <v>1.8143754361479414</v>
          </cell>
          <cell r="K98">
            <v>37</v>
          </cell>
          <cell r="L98">
            <v>2.5819958129797627</v>
          </cell>
          <cell r="M98">
            <v>77</v>
          </cell>
          <cell r="N98">
            <v>5.3733426378227493</v>
          </cell>
          <cell r="O98">
            <v>139</v>
          </cell>
          <cell r="P98">
            <v>9.6999302163293795</v>
          </cell>
        </row>
        <row r="99">
          <cell r="A99" t="str">
            <v>San Carlos</v>
          </cell>
          <cell r="B99">
            <v>160</v>
          </cell>
          <cell r="C99">
            <v>2</v>
          </cell>
          <cell r="D99">
            <v>1.25</v>
          </cell>
          <cell r="E99">
            <v>3</v>
          </cell>
          <cell r="F99">
            <v>1.875</v>
          </cell>
          <cell r="G99">
            <v>2</v>
          </cell>
          <cell r="H99">
            <v>1.25</v>
          </cell>
          <cell r="I99">
            <v>4</v>
          </cell>
          <cell r="J99">
            <v>2.5</v>
          </cell>
          <cell r="K99">
            <v>12</v>
          </cell>
          <cell r="L99">
            <v>7.5</v>
          </cell>
          <cell r="M99">
            <v>21</v>
          </cell>
          <cell r="N99">
            <v>13.125</v>
          </cell>
          <cell r="O99">
            <v>27</v>
          </cell>
          <cell r="P99">
            <v>16.875</v>
          </cell>
        </row>
        <row r="100">
          <cell r="A100" t="str">
            <v>San Francisco</v>
          </cell>
          <cell r="B100">
            <v>46</v>
          </cell>
          <cell r="C100">
            <v>1</v>
          </cell>
          <cell r="D100">
            <v>2.1739130434782608</v>
          </cell>
          <cell r="E100">
            <v>1</v>
          </cell>
          <cell r="F100">
            <v>2.1739130434782608</v>
          </cell>
          <cell r="G100">
            <v>1</v>
          </cell>
          <cell r="H100">
            <v>2.1739130434782608</v>
          </cell>
          <cell r="I100">
            <v>7</v>
          </cell>
          <cell r="J100">
            <v>15.217391304347828</v>
          </cell>
          <cell r="K100">
            <v>5</v>
          </cell>
          <cell r="L100">
            <v>10.869565217391305</v>
          </cell>
          <cell r="M100">
            <v>6</v>
          </cell>
          <cell r="N100">
            <v>13.043478260869565</v>
          </cell>
          <cell r="O100">
            <v>6</v>
          </cell>
          <cell r="P100">
            <v>13.043478260869565</v>
          </cell>
        </row>
        <row r="101">
          <cell r="A101" t="str">
            <v>San Luis</v>
          </cell>
          <cell r="B101">
            <v>186</v>
          </cell>
          <cell r="C101">
            <v>7</v>
          </cell>
          <cell r="D101">
            <v>3.763440860215054</v>
          </cell>
          <cell r="E101">
            <v>2</v>
          </cell>
          <cell r="F101">
            <v>1.0752688172043012</v>
          </cell>
          <cell r="G101">
            <v>4</v>
          </cell>
          <cell r="H101">
            <v>2.1505376344086025</v>
          </cell>
          <cell r="I101">
            <v>6</v>
          </cell>
          <cell r="J101">
            <v>3.225806451612903</v>
          </cell>
          <cell r="K101">
            <v>11</v>
          </cell>
          <cell r="L101">
            <v>5.913978494623656</v>
          </cell>
          <cell r="M101">
            <v>18</v>
          </cell>
          <cell r="N101">
            <v>9.67741935483871</v>
          </cell>
          <cell r="O101">
            <v>12</v>
          </cell>
          <cell r="P101">
            <v>6.4516129032258061</v>
          </cell>
        </row>
        <row r="102">
          <cell r="A102" t="str">
            <v xml:space="preserve">San Rafael </v>
          </cell>
          <cell r="B102">
            <v>153</v>
          </cell>
          <cell r="C102">
            <v>1</v>
          </cell>
          <cell r="D102">
            <v>0.65359477124183007</v>
          </cell>
          <cell r="E102">
            <v>0</v>
          </cell>
          <cell r="F102">
            <v>0</v>
          </cell>
          <cell r="G102">
            <v>1</v>
          </cell>
          <cell r="H102">
            <v>0.65359477124183007</v>
          </cell>
          <cell r="I102">
            <v>2</v>
          </cell>
          <cell r="J102">
            <v>1.3071895424836601</v>
          </cell>
          <cell r="K102">
            <v>8</v>
          </cell>
          <cell r="L102">
            <v>5.2287581699346406</v>
          </cell>
          <cell r="M102">
            <v>11</v>
          </cell>
          <cell r="N102">
            <v>7.18954248366013</v>
          </cell>
          <cell r="O102">
            <v>13</v>
          </cell>
          <cell r="P102">
            <v>8.4967320261437909</v>
          </cell>
        </row>
        <row r="103">
          <cell r="A103" t="str">
            <v>San vicente Ferrer</v>
          </cell>
          <cell r="B103">
            <v>177</v>
          </cell>
          <cell r="C103">
            <v>4</v>
          </cell>
          <cell r="D103">
            <v>2.2598870056497176</v>
          </cell>
          <cell r="E103">
            <v>2</v>
          </cell>
          <cell r="F103">
            <v>1.1299435028248588</v>
          </cell>
          <cell r="G103">
            <v>1</v>
          </cell>
          <cell r="H103">
            <v>0.56497175141242939</v>
          </cell>
          <cell r="I103">
            <v>6</v>
          </cell>
          <cell r="J103">
            <v>3.3898305084745761</v>
          </cell>
          <cell r="K103">
            <v>8</v>
          </cell>
          <cell r="L103">
            <v>4.5197740112994351</v>
          </cell>
          <cell r="M103">
            <v>16</v>
          </cell>
          <cell r="N103">
            <v>9.0395480225988702</v>
          </cell>
          <cell r="O103">
            <v>30</v>
          </cell>
          <cell r="P103">
            <v>16.949152542372879</v>
          </cell>
        </row>
        <row r="104">
          <cell r="A104" t="str">
            <v>Sonsón</v>
          </cell>
          <cell r="B104">
            <v>411</v>
          </cell>
          <cell r="C104">
            <v>2</v>
          </cell>
          <cell r="D104">
            <v>0.48661800486618007</v>
          </cell>
          <cell r="E104">
            <v>3</v>
          </cell>
          <cell r="F104">
            <v>0.72992700729927007</v>
          </cell>
          <cell r="G104">
            <v>9</v>
          </cell>
          <cell r="H104">
            <v>2.1897810218978102</v>
          </cell>
          <cell r="I104">
            <v>8</v>
          </cell>
          <cell r="J104">
            <v>1.9464720194647203</v>
          </cell>
          <cell r="K104">
            <v>24</v>
          </cell>
          <cell r="L104">
            <v>5.8394160583941606</v>
          </cell>
          <cell r="M104">
            <v>29</v>
          </cell>
          <cell r="N104">
            <v>7.0559610705596105</v>
          </cell>
          <cell r="O104">
            <v>54</v>
          </cell>
          <cell r="P104">
            <v>13.138686131386862</v>
          </cell>
        </row>
        <row r="105">
          <cell r="A105" t="str">
            <v>SUROESTE</v>
          </cell>
          <cell r="B105">
            <v>3254</v>
          </cell>
          <cell r="C105">
            <v>58</v>
          </cell>
          <cell r="D105">
            <v>1.782421634910879</v>
          </cell>
          <cell r="E105">
            <v>38</v>
          </cell>
          <cell r="F105">
            <v>1.1677934849416103</v>
          </cell>
          <cell r="G105">
            <v>77</v>
          </cell>
          <cell r="H105">
            <v>2.3663183773816843</v>
          </cell>
          <cell r="I105">
            <v>106</v>
          </cell>
          <cell r="J105">
            <v>3.2575291948371237</v>
          </cell>
          <cell r="K105">
            <v>179</v>
          </cell>
          <cell r="L105">
            <v>5.500921942224954</v>
          </cell>
          <cell r="M105">
            <v>300</v>
          </cell>
          <cell r="N105">
            <v>9.2194222495390292</v>
          </cell>
          <cell r="O105">
            <v>396</v>
          </cell>
          <cell r="P105">
            <v>12.169637369391518</v>
          </cell>
        </row>
        <row r="106">
          <cell r="A106" t="str">
            <v>Amaga</v>
          </cell>
          <cell r="B106">
            <v>241</v>
          </cell>
          <cell r="C106">
            <v>7</v>
          </cell>
          <cell r="D106">
            <v>2.904564315352697</v>
          </cell>
          <cell r="E106">
            <v>3</v>
          </cell>
          <cell r="F106">
            <v>1.2448132780082988</v>
          </cell>
          <cell r="G106">
            <v>3</v>
          </cell>
          <cell r="H106">
            <v>1.2448132780082988</v>
          </cell>
          <cell r="I106">
            <v>8</v>
          </cell>
          <cell r="J106">
            <v>3.3195020746887969</v>
          </cell>
          <cell r="K106">
            <v>8</v>
          </cell>
          <cell r="L106">
            <v>3.3195020746887969</v>
          </cell>
          <cell r="M106">
            <v>24</v>
          </cell>
          <cell r="N106">
            <v>9.9585062240663902</v>
          </cell>
          <cell r="O106">
            <v>33</v>
          </cell>
          <cell r="P106">
            <v>13.692946058091287</v>
          </cell>
        </row>
        <row r="107">
          <cell r="A107" t="str">
            <v>Andes</v>
          </cell>
          <cell r="B107">
            <v>393</v>
          </cell>
          <cell r="C107">
            <v>12</v>
          </cell>
          <cell r="D107">
            <v>3.0534351145038165</v>
          </cell>
          <cell r="E107">
            <v>3</v>
          </cell>
          <cell r="F107">
            <v>0.76335877862595414</v>
          </cell>
          <cell r="G107">
            <v>9</v>
          </cell>
          <cell r="H107">
            <v>2.2900763358778624</v>
          </cell>
          <cell r="I107">
            <v>5</v>
          </cell>
          <cell r="J107">
            <v>1.2722646310432568</v>
          </cell>
          <cell r="K107">
            <v>21</v>
          </cell>
          <cell r="L107">
            <v>5.343511450381679</v>
          </cell>
          <cell r="M107">
            <v>35</v>
          </cell>
          <cell r="N107">
            <v>8.9058524173027998</v>
          </cell>
          <cell r="O107">
            <v>39</v>
          </cell>
          <cell r="P107">
            <v>9.9236641221374047</v>
          </cell>
        </row>
        <row r="108">
          <cell r="A108" t="str">
            <v>Angelopolis</v>
          </cell>
          <cell r="B108">
            <v>42</v>
          </cell>
          <cell r="C108">
            <v>1</v>
          </cell>
          <cell r="D108">
            <v>2.3809523809523809</v>
          </cell>
          <cell r="E108">
            <v>1</v>
          </cell>
          <cell r="F108">
            <v>2.3809523809523809</v>
          </cell>
          <cell r="G108">
            <v>1</v>
          </cell>
          <cell r="H108">
            <v>2.3809523809523809</v>
          </cell>
          <cell r="I108">
            <v>5</v>
          </cell>
          <cell r="J108">
            <v>11.904761904761903</v>
          </cell>
          <cell r="K108">
            <v>2</v>
          </cell>
          <cell r="L108">
            <v>4.7619047619047619</v>
          </cell>
          <cell r="M108">
            <v>7</v>
          </cell>
          <cell r="N108">
            <v>16.666666666666664</v>
          </cell>
          <cell r="O108">
            <v>4</v>
          </cell>
          <cell r="P108">
            <v>9.5238095238095237</v>
          </cell>
        </row>
        <row r="109">
          <cell r="A109" t="str">
            <v>Betania</v>
          </cell>
          <cell r="B109">
            <v>99</v>
          </cell>
          <cell r="C109">
            <v>1</v>
          </cell>
          <cell r="D109">
            <v>1.0101010101010102</v>
          </cell>
          <cell r="E109">
            <v>0</v>
          </cell>
          <cell r="F109">
            <v>0</v>
          </cell>
          <cell r="G109">
            <v>2</v>
          </cell>
          <cell r="H109">
            <v>2.0202020202020203</v>
          </cell>
          <cell r="I109">
            <v>5</v>
          </cell>
          <cell r="J109">
            <v>5.0505050505050502</v>
          </cell>
          <cell r="K109">
            <v>6</v>
          </cell>
          <cell r="L109">
            <v>6.0606060606060606</v>
          </cell>
          <cell r="M109">
            <v>9</v>
          </cell>
          <cell r="N109">
            <v>9.0909090909090917</v>
          </cell>
          <cell r="O109">
            <v>17</v>
          </cell>
          <cell r="P109">
            <v>17.171717171717169</v>
          </cell>
        </row>
        <row r="110">
          <cell r="A110" t="str">
            <v>Betulia</v>
          </cell>
          <cell r="B110">
            <v>205</v>
          </cell>
          <cell r="C110">
            <v>4</v>
          </cell>
          <cell r="D110">
            <v>1.9512195121951219</v>
          </cell>
          <cell r="E110">
            <v>5</v>
          </cell>
          <cell r="F110">
            <v>2.4390243902439024</v>
          </cell>
          <cell r="G110">
            <v>6</v>
          </cell>
          <cell r="H110">
            <v>2.9268292682926833</v>
          </cell>
          <cell r="I110">
            <v>5</v>
          </cell>
          <cell r="J110">
            <v>2.4390243902439024</v>
          </cell>
          <cell r="K110">
            <v>11</v>
          </cell>
          <cell r="L110">
            <v>5.3658536585365857</v>
          </cell>
          <cell r="M110">
            <v>15</v>
          </cell>
          <cell r="N110">
            <v>7.3170731707317067</v>
          </cell>
          <cell r="O110">
            <v>27</v>
          </cell>
          <cell r="P110">
            <v>13.170731707317074</v>
          </cell>
        </row>
        <row r="111">
          <cell r="A111" t="str">
            <v>Caramanta</v>
          </cell>
          <cell r="B111">
            <v>30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3.3333333333333335</v>
          </cell>
          <cell r="I111">
            <v>1</v>
          </cell>
          <cell r="J111">
            <v>3.3333333333333335</v>
          </cell>
          <cell r="K111">
            <v>1</v>
          </cell>
          <cell r="L111">
            <v>3.3333333333333335</v>
          </cell>
          <cell r="M111">
            <v>3</v>
          </cell>
          <cell r="N111">
            <v>10</v>
          </cell>
          <cell r="O111">
            <v>2</v>
          </cell>
          <cell r="P111">
            <v>6.666666666666667</v>
          </cell>
        </row>
        <row r="112">
          <cell r="A112" t="str">
            <v>Ciudad Bolivar</v>
          </cell>
          <cell r="B112">
            <v>274</v>
          </cell>
          <cell r="C112">
            <v>2</v>
          </cell>
          <cell r="D112">
            <v>0.72992700729927007</v>
          </cell>
          <cell r="E112">
            <v>1</v>
          </cell>
          <cell r="F112">
            <v>0.36496350364963503</v>
          </cell>
          <cell r="G112">
            <v>4</v>
          </cell>
          <cell r="H112">
            <v>1.4598540145985401</v>
          </cell>
          <cell r="I112">
            <v>10</v>
          </cell>
          <cell r="J112">
            <v>3.6496350364963499</v>
          </cell>
          <cell r="K112">
            <v>16</v>
          </cell>
          <cell r="L112">
            <v>5.8394160583941606</v>
          </cell>
          <cell r="M112">
            <v>24</v>
          </cell>
          <cell r="N112">
            <v>8.7591240875912408</v>
          </cell>
          <cell r="O112">
            <v>30</v>
          </cell>
          <cell r="P112">
            <v>10.948905109489052</v>
          </cell>
        </row>
        <row r="113">
          <cell r="A113" t="str">
            <v>Concordia</v>
          </cell>
          <cell r="B113">
            <v>176</v>
          </cell>
          <cell r="C113">
            <v>1</v>
          </cell>
          <cell r="D113">
            <v>0.56818181818181823</v>
          </cell>
          <cell r="E113">
            <v>2</v>
          </cell>
          <cell r="F113">
            <v>1.1363636363636365</v>
          </cell>
          <cell r="G113">
            <v>3</v>
          </cell>
          <cell r="H113">
            <v>1.7045454545454544</v>
          </cell>
          <cell r="I113">
            <v>8</v>
          </cell>
          <cell r="J113">
            <v>4.5454545454545459</v>
          </cell>
          <cell r="K113">
            <v>6</v>
          </cell>
          <cell r="L113">
            <v>3.4090909090909087</v>
          </cell>
          <cell r="M113">
            <v>14</v>
          </cell>
          <cell r="N113">
            <v>7.9545454545454541</v>
          </cell>
          <cell r="O113">
            <v>18</v>
          </cell>
          <cell r="P113">
            <v>10.227272727272728</v>
          </cell>
        </row>
        <row r="114">
          <cell r="A114" t="str">
            <v>Fredonia</v>
          </cell>
          <cell r="B114">
            <v>132</v>
          </cell>
          <cell r="C114">
            <v>5</v>
          </cell>
          <cell r="D114">
            <v>3.7878787878787881</v>
          </cell>
          <cell r="E114">
            <v>1</v>
          </cell>
          <cell r="F114">
            <v>0.75757575757575757</v>
          </cell>
          <cell r="G114">
            <v>2</v>
          </cell>
          <cell r="H114">
            <v>1.5151515151515151</v>
          </cell>
          <cell r="I114">
            <v>4</v>
          </cell>
          <cell r="J114">
            <v>3.0303030303030303</v>
          </cell>
          <cell r="K114">
            <v>5</v>
          </cell>
          <cell r="L114">
            <v>3.7878787878787881</v>
          </cell>
          <cell r="M114">
            <v>11</v>
          </cell>
          <cell r="N114">
            <v>8.3333333333333321</v>
          </cell>
          <cell r="O114">
            <v>22</v>
          </cell>
          <cell r="P114">
            <v>16.666666666666664</v>
          </cell>
        </row>
        <row r="115">
          <cell r="A115" t="str">
            <v>Hispania</v>
          </cell>
          <cell r="B115">
            <v>44</v>
          </cell>
          <cell r="C115">
            <v>1</v>
          </cell>
          <cell r="D115">
            <v>2.2727272727272729</v>
          </cell>
          <cell r="E115">
            <v>1</v>
          </cell>
          <cell r="F115">
            <v>2.2727272727272729</v>
          </cell>
          <cell r="G115">
            <v>1</v>
          </cell>
          <cell r="H115">
            <v>2.2727272727272729</v>
          </cell>
          <cell r="I115">
            <v>0</v>
          </cell>
          <cell r="J115">
            <v>0</v>
          </cell>
          <cell r="K115">
            <v>2</v>
          </cell>
          <cell r="L115">
            <v>4.5454545454545459</v>
          </cell>
          <cell r="M115">
            <v>4</v>
          </cell>
          <cell r="N115">
            <v>9.0909090909090917</v>
          </cell>
          <cell r="O115">
            <v>7</v>
          </cell>
          <cell r="P115">
            <v>15.909090909090908</v>
          </cell>
        </row>
        <row r="116">
          <cell r="A116" t="str">
            <v>Jardin</v>
          </cell>
          <cell r="B116">
            <v>159</v>
          </cell>
          <cell r="C116">
            <v>5</v>
          </cell>
          <cell r="D116">
            <v>3.1446540880503147</v>
          </cell>
          <cell r="E116">
            <v>1</v>
          </cell>
          <cell r="F116">
            <v>0.62893081761006298</v>
          </cell>
          <cell r="G116">
            <v>2</v>
          </cell>
          <cell r="H116">
            <v>1.257861635220126</v>
          </cell>
          <cell r="I116">
            <v>9</v>
          </cell>
          <cell r="J116">
            <v>5.6603773584905666</v>
          </cell>
          <cell r="K116">
            <v>9</v>
          </cell>
          <cell r="L116">
            <v>5.6603773584905666</v>
          </cell>
          <cell r="M116">
            <v>21</v>
          </cell>
          <cell r="N116">
            <v>13.20754716981132</v>
          </cell>
          <cell r="O116">
            <v>24</v>
          </cell>
          <cell r="P116">
            <v>15.09433962264151</v>
          </cell>
        </row>
        <row r="117">
          <cell r="A117" t="str">
            <v>Jericó</v>
          </cell>
          <cell r="B117">
            <v>95</v>
          </cell>
          <cell r="C117">
            <v>0</v>
          </cell>
          <cell r="D117">
            <v>0</v>
          </cell>
          <cell r="E117">
            <v>2</v>
          </cell>
          <cell r="F117">
            <v>2.1052631578947367</v>
          </cell>
          <cell r="G117">
            <v>2</v>
          </cell>
          <cell r="H117">
            <v>2.1052631578947367</v>
          </cell>
          <cell r="I117">
            <v>1</v>
          </cell>
          <cell r="J117">
            <v>1.0526315789473684</v>
          </cell>
          <cell r="K117">
            <v>8</v>
          </cell>
          <cell r="L117">
            <v>8.4210526315789469</v>
          </cell>
          <cell r="M117">
            <v>11</v>
          </cell>
          <cell r="N117">
            <v>11.578947368421053</v>
          </cell>
          <cell r="O117">
            <v>9</v>
          </cell>
          <cell r="P117">
            <v>9.4736842105263168</v>
          </cell>
        </row>
        <row r="118">
          <cell r="A118" t="str">
            <v>La Pintada</v>
          </cell>
          <cell r="B118">
            <v>86</v>
          </cell>
          <cell r="C118">
            <v>2</v>
          </cell>
          <cell r="D118">
            <v>2.3255813953488373</v>
          </cell>
          <cell r="E118">
            <v>0</v>
          </cell>
          <cell r="F118">
            <v>0</v>
          </cell>
          <cell r="G118">
            <v>2</v>
          </cell>
          <cell r="H118">
            <v>2.3255813953488373</v>
          </cell>
          <cell r="I118">
            <v>1</v>
          </cell>
          <cell r="J118">
            <v>1.1627906976744187</v>
          </cell>
          <cell r="K118">
            <v>3</v>
          </cell>
          <cell r="L118">
            <v>3.4883720930232558</v>
          </cell>
          <cell r="M118">
            <v>5</v>
          </cell>
          <cell r="N118">
            <v>5.8139534883720927</v>
          </cell>
          <cell r="O118">
            <v>12</v>
          </cell>
          <cell r="P118">
            <v>13.953488372093023</v>
          </cell>
        </row>
        <row r="119">
          <cell r="A119" t="str">
            <v>Montebello</v>
          </cell>
          <cell r="B119">
            <v>33</v>
          </cell>
          <cell r="C119">
            <v>1</v>
          </cell>
          <cell r="D119">
            <v>3.0303030303030303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3.0303030303030303</v>
          </cell>
          <cell r="M119">
            <v>3</v>
          </cell>
          <cell r="N119">
            <v>9.0909090909090917</v>
          </cell>
          <cell r="O119">
            <v>7</v>
          </cell>
          <cell r="P119">
            <v>21.212121212121211</v>
          </cell>
        </row>
        <row r="120">
          <cell r="A120" t="str">
            <v>Pueblorrico</v>
          </cell>
          <cell r="B120">
            <v>71</v>
          </cell>
          <cell r="C120">
            <v>1</v>
          </cell>
          <cell r="D120">
            <v>1.4084507042253522</v>
          </cell>
          <cell r="E120">
            <v>0</v>
          </cell>
          <cell r="F120">
            <v>0</v>
          </cell>
          <cell r="G120">
            <v>1</v>
          </cell>
          <cell r="H120">
            <v>1.4084507042253522</v>
          </cell>
          <cell r="I120">
            <v>0</v>
          </cell>
          <cell r="J120">
            <v>0</v>
          </cell>
          <cell r="K120">
            <v>4</v>
          </cell>
          <cell r="L120">
            <v>5.6338028169014089</v>
          </cell>
          <cell r="M120">
            <v>5</v>
          </cell>
          <cell r="N120">
            <v>7.042253521126761</v>
          </cell>
          <cell r="O120">
            <v>8</v>
          </cell>
          <cell r="P120">
            <v>11.267605633802818</v>
          </cell>
        </row>
        <row r="121">
          <cell r="A121" t="str">
            <v>Salgar</v>
          </cell>
          <cell r="B121">
            <v>172</v>
          </cell>
          <cell r="C121">
            <v>0</v>
          </cell>
          <cell r="D121">
            <v>0</v>
          </cell>
          <cell r="E121">
            <v>2</v>
          </cell>
          <cell r="F121">
            <v>1.1627906976744187</v>
          </cell>
          <cell r="G121">
            <v>5</v>
          </cell>
          <cell r="H121">
            <v>2.9069767441860463</v>
          </cell>
          <cell r="I121">
            <v>5</v>
          </cell>
          <cell r="J121">
            <v>2.9069767441860463</v>
          </cell>
          <cell r="K121">
            <v>17</v>
          </cell>
          <cell r="L121">
            <v>9.8837209302325579</v>
          </cell>
          <cell r="M121">
            <v>25</v>
          </cell>
          <cell r="N121">
            <v>14.534883720930234</v>
          </cell>
          <cell r="O121">
            <v>28</v>
          </cell>
          <cell r="P121">
            <v>16.279069767441861</v>
          </cell>
        </row>
        <row r="122">
          <cell r="A122" t="str">
            <v>Santa Barbara</v>
          </cell>
          <cell r="B122">
            <v>167</v>
          </cell>
          <cell r="C122">
            <v>3</v>
          </cell>
          <cell r="D122">
            <v>1.7964071856287425</v>
          </cell>
          <cell r="E122">
            <v>2</v>
          </cell>
          <cell r="F122">
            <v>1.1976047904191618</v>
          </cell>
          <cell r="G122">
            <v>1</v>
          </cell>
          <cell r="H122">
            <v>0.5988023952095809</v>
          </cell>
          <cell r="I122">
            <v>7</v>
          </cell>
          <cell r="J122">
            <v>4.1916167664670656</v>
          </cell>
          <cell r="K122">
            <v>11</v>
          </cell>
          <cell r="L122">
            <v>6.5868263473053901</v>
          </cell>
          <cell r="M122">
            <v>16</v>
          </cell>
          <cell r="N122">
            <v>9.5808383233532943</v>
          </cell>
          <cell r="O122">
            <v>24</v>
          </cell>
          <cell r="P122">
            <v>14.37125748502994</v>
          </cell>
        </row>
        <row r="123">
          <cell r="A123" t="str">
            <v>Tamesis</v>
          </cell>
          <cell r="B123">
            <v>113</v>
          </cell>
          <cell r="C123">
            <v>1</v>
          </cell>
          <cell r="D123">
            <v>0.88495575221238942</v>
          </cell>
          <cell r="E123">
            <v>0</v>
          </cell>
          <cell r="F123">
            <v>0</v>
          </cell>
          <cell r="G123">
            <v>1</v>
          </cell>
          <cell r="H123">
            <v>0.88495575221238942</v>
          </cell>
          <cell r="I123">
            <v>1</v>
          </cell>
          <cell r="J123">
            <v>0.88495575221238942</v>
          </cell>
          <cell r="K123">
            <v>8</v>
          </cell>
          <cell r="L123">
            <v>7.0796460176991154</v>
          </cell>
          <cell r="M123">
            <v>11</v>
          </cell>
          <cell r="N123">
            <v>9.7345132743362832</v>
          </cell>
          <cell r="O123">
            <v>13</v>
          </cell>
          <cell r="P123">
            <v>11.504424778761061</v>
          </cell>
        </row>
        <row r="124">
          <cell r="A124" t="str">
            <v>Tarso</v>
          </cell>
          <cell r="B124">
            <v>54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1.8518518518518516</v>
          </cell>
          <cell r="I124">
            <v>2</v>
          </cell>
          <cell r="J124">
            <v>3.7037037037037033</v>
          </cell>
          <cell r="K124">
            <v>3</v>
          </cell>
          <cell r="L124">
            <v>5.5555555555555554</v>
          </cell>
          <cell r="M124">
            <v>8</v>
          </cell>
          <cell r="N124">
            <v>14.814814814814813</v>
          </cell>
          <cell r="O124">
            <v>4</v>
          </cell>
          <cell r="P124">
            <v>7.4074074074074066</v>
          </cell>
        </row>
        <row r="125">
          <cell r="A125" t="str">
            <v>Titiribi</v>
          </cell>
          <cell r="B125">
            <v>64</v>
          </cell>
          <cell r="C125">
            <v>2</v>
          </cell>
          <cell r="D125">
            <v>3.125</v>
          </cell>
          <cell r="E125">
            <v>1</v>
          </cell>
          <cell r="F125">
            <v>1.5625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4</v>
          </cell>
          <cell r="L125">
            <v>6.25</v>
          </cell>
          <cell r="M125">
            <v>6</v>
          </cell>
          <cell r="N125">
            <v>9.375</v>
          </cell>
          <cell r="O125">
            <v>9</v>
          </cell>
          <cell r="P125">
            <v>14.0625</v>
          </cell>
        </row>
        <row r="126">
          <cell r="A126" t="str">
            <v>Urrao</v>
          </cell>
          <cell r="B126">
            <v>465</v>
          </cell>
          <cell r="C126">
            <v>8</v>
          </cell>
          <cell r="D126">
            <v>1.7204301075268817</v>
          </cell>
          <cell r="E126">
            <v>11</v>
          </cell>
          <cell r="F126">
            <v>2.3655913978494625</v>
          </cell>
          <cell r="G126">
            <v>23</v>
          </cell>
          <cell r="H126">
            <v>4.946236559139785</v>
          </cell>
          <cell r="I126">
            <v>23</v>
          </cell>
          <cell r="J126">
            <v>4.946236559139785</v>
          </cell>
          <cell r="K126">
            <v>16</v>
          </cell>
          <cell r="L126">
            <v>3.4408602150537635</v>
          </cell>
          <cell r="M126">
            <v>29</v>
          </cell>
          <cell r="N126">
            <v>6.236559139784946</v>
          </cell>
          <cell r="O126">
            <v>42</v>
          </cell>
          <cell r="P126">
            <v>9.0322580645161281</v>
          </cell>
        </row>
        <row r="127">
          <cell r="A127" t="str">
            <v>Valparaiso</v>
          </cell>
          <cell r="B127">
            <v>38</v>
          </cell>
          <cell r="C127">
            <v>0</v>
          </cell>
          <cell r="D127">
            <v>0</v>
          </cell>
          <cell r="E127">
            <v>1</v>
          </cell>
          <cell r="F127">
            <v>2.6315789473684208</v>
          </cell>
          <cell r="G127">
            <v>1</v>
          </cell>
          <cell r="H127">
            <v>2.6315789473684208</v>
          </cell>
          <cell r="I127">
            <v>1</v>
          </cell>
          <cell r="J127">
            <v>2.6315789473684208</v>
          </cell>
          <cell r="K127">
            <v>2</v>
          </cell>
          <cell r="L127">
            <v>5.2631578947368416</v>
          </cell>
          <cell r="M127">
            <v>3</v>
          </cell>
          <cell r="N127">
            <v>7.8947368421052628</v>
          </cell>
          <cell r="O127">
            <v>5</v>
          </cell>
          <cell r="P127">
            <v>13.157894736842104</v>
          </cell>
        </row>
        <row r="128">
          <cell r="A128" t="str">
            <v>Venecia</v>
          </cell>
          <cell r="B128">
            <v>101</v>
          </cell>
          <cell r="C128">
            <v>1</v>
          </cell>
          <cell r="D128">
            <v>0.99009900990099009</v>
          </cell>
          <cell r="E128">
            <v>1</v>
          </cell>
          <cell r="F128">
            <v>0.99009900990099009</v>
          </cell>
          <cell r="G128">
            <v>6</v>
          </cell>
          <cell r="H128">
            <v>5.9405940594059405</v>
          </cell>
          <cell r="I128">
            <v>5</v>
          </cell>
          <cell r="J128">
            <v>4.9504950495049505</v>
          </cell>
          <cell r="K128">
            <v>15</v>
          </cell>
          <cell r="L128">
            <v>14.85148514851485</v>
          </cell>
          <cell r="M128">
            <v>11</v>
          </cell>
          <cell r="N128">
            <v>10.891089108910892</v>
          </cell>
          <cell r="O128">
            <v>12</v>
          </cell>
          <cell r="P128">
            <v>11.881188118811881</v>
          </cell>
        </row>
        <row r="129">
          <cell r="A129" t="str">
            <v>VALLE DE ABURRA</v>
          </cell>
          <cell r="B129">
            <v>39982</v>
          </cell>
          <cell r="C129">
            <v>800</v>
          </cell>
          <cell r="D129">
            <v>2.0009004051823318</v>
          </cell>
          <cell r="E129">
            <v>446</v>
          </cell>
          <cell r="F129">
            <v>1.11550197588915</v>
          </cell>
          <cell r="G129">
            <v>708</v>
          </cell>
          <cell r="H129">
            <v>1.770796858586364</v>
          </cell>
          <cell r="I129">
            <v>1099</v>
          </cell>
          <cell r="J129">
            <v>2.7487369316192285</v>
          </cell>
          <cell r="K129">
            <v>1922</v>
          </cell>
          <cell r="L129">
            <v>4.8071632234505532</v>
          </cell>
          <cell r="M129">
            <v>3073</v>
          </cell>
          <cell r="N129">
            <v>7.6859586814066336</v>
          </cell>
          <cell r="O129">
            <v>3305</v>
          </cell>
          <cell r="P129">
            <v>8.2662197989095088</v>
          </cell>
        </row>
        <row r="130">
          <cell r="A130" t="str">
            <v>Barbosa</v>
          </cell>
          <cell r="B130">
            <v>447</v>
          </cell>
          <cell r="C130">
            <v>12</v>
          </cell>
          <cell r="D130">
            <v>2.6845637583892619</v>
          </cell>
          <cell r="E130">
            <v>3</v>
          </cell>
          <cell r="F130">
            <v>0.67114093959731547</v>
          </cell>
          <cell r="G130">
            <v>9</v>
          </cell>
          <cell r="H130">
            <v>2.0134228187919461</v>
          </cell>
          <cell r="I130">
            <v>15</v>
          </cell>
          <cell r="J130">
            <v>3.3557046979865772</v>
          </cell>
          <cell r="K130">
            <v>22</v>
          </cell>
          <cell r="L130">
            <v>4.9217002237136462</v>
          </cell>
          <cell r="M130">
            <v>36</v>
          </cell>
          <cell r="N130">
            <v>8.0536912751677843</v>
          </cell>
          <cell r="O130">
            <v>43</v>
          </cell>
          <cell r="P130">
            <v>9.6196868008948542</v>
          </cell>
        </row>
        <row r="131">
          <cell r="A131" t="str">
            <v>Bello</v>
          </cell>
          <cell r="B131">
            <v>5105</v>
          </cell>
          <cell r="C131">
            <v>107</v>
          </cell>
          <cell r="D131">
            <v>2.095984329089128</v>
          </cell>
          <cell r="E131">
            <v>59</v>
          </cell>
          <cell r="F131">
            <v>1.1557296767874634</v>
          </cell>
          <cell r="G131">
            <v>117</v>
          </cell>
          <cell r="H131">
            <v>2.2918707149853086</v>
          </cell>
          <cell r="I131">
            <v>159</v>
          </cell>
          <cell r="J131">
            <v>3.1145935357492651</v>
          </cell>
          <cell r="K131">
            <v>249</v>
          </cell>
          <cell r="L131">
            <v>4.877571008814888</v>
          </cell>
          <cell r="M131">
            <v>386</v>
          </cell>
          <cell r="N131">
            <v>7.5612144955925569</v>
          </cell>
          <cell r="O131">
            <v>456</v>
          </cell>
          <cell r="P131">
            <v>8.9324191968658173</v>
          </cell>
        </row>
        <row r="132">
          <cell r="A132" t="str">
            <v>Caldas</v>
          </cell>
          <cell r="B132">
            <v>833</v>
          </cell>
          <cell r="C132">
            <v>10</v>
          </cell>
          <cell r="D132">
            <v>1.2004801920768309</v>
          </cell>
          <cell r="E132">
            <v>9</v>
          </cell>
          <cell r="F132">
            <v>1.0804321728691477</v>
          </cell>
          <cell r="G132">
            <v>7</v>
          </cell>
          <cell r="H132">
            <v>0.84033613445378152</v>
          </cell>
          <cell r="I132">
            <v>17</v>
          </cell>
          <cell r="J132">
            <v>2.0408163265306123</v>
          </cell>
          <cell r="K132">
            <v>23</v>
          </cell>
          <cell r="L132">
            <v>2.7611044417767108</v>
          </cell>
          <cell r="M132">
            <v>71</v>
          </cell>
          <cell r="N132">
            <v>8.5234093637454986</v>
          </cell>
          <cell r="O132">
            <v>67</v>
          </cell>
          <cell r="P132">
            <v>8.043217286914766</v>
          </cell>
        </row>
        <row r="133">
          <cell r="A133" t="str">
            <v>Copacabana</v>
          </cell>
          <cell r="B133">
            <v>589</v>
          </cell>
          <cell r="C133">
            <v>4</v>
          </cell>
          <cell r="D133">
            <v>0.6791171477079796</v>
          </cell>
          <cell r="E133">
            <v>2</v>
          </cell>
          <cell r="F133">
            <v>0.3395585738539898</v>
          </cell>
          <cell r="G133">
            <v>2</v>
          </cell>
          <cell r="H133">
            <v>0.3395585738539898</v>
          </cell>
          <cell r="I133">
            <v>12</v>
          </cell>
          <cell r="J133">
            <v>2.037351443123939</v>
          </cell>
          <cell r="K133">
            <v>24</v>
          </cell>
          <cell r="L133">
            <v>4.074702886247878</v>
          </cell>
          <cell r="M133">
            <v>39</v>
          </cell>
          <cell r="N133">
            <v>6.6213921901528012</v>
          </cell>
          <cell r="O133">
            <v>45</v>
          </cell>
          <cell r="P133">
            <v>7.6400679117147705</v>
          </cell>
        </row>
        <row r="134">
          <cell r="A134" t="str">
            <v>Envigado</v>
          </cell>
          <cell r="B134">
            <v>1569</v>
          </cell>
          <cell r="C134">
            <v>8</v>
          </cell>
          <cell r="D134">
            <v>0.50987890376035694</v>
          </cell>
          <cell r="E134">
            <v>5</v>
          </cell>
          <cell r="F134">
            <v>0.31867431485022307</v>
          </cell>
          <cell r="G134">
            <v>4</v>
          </cell>
          <cell r="H134">
            <v>0.25493945188017847</v>
          </cell>
          <cell r="I134">
            <v>16</v>
          </cell>
          <cell r="J134">
            <v>1.0197578075207139</v>
          </cell>
          <cell r="K134">
            <v>34</v>
          </cell>
          <cell r="L134">
            <v>2.1669853409815167</v>
          </cell>
          <cell r="M134">
            <v>84</v>
          </cell>
          <cell r="N134">
            <v>5.353728489483748</v>
          </cell>
          <cell r="O134">
            <v>80</v>
          </cell>
          <cell r="P134">
            <v>5.0987890376035692</v>
          </cell>
        </row>
        <row r="135">
          <cell r="A135" t="str">
            <v>Girardota</v>
          </cell>
          <cell r="B135">
            <v>463</v>
          </cell>
          <cell r="C135">
            <v>7</v>
          </cell>
          <cell r="D135">
            <v>1.5118790496760259</v>
          </cell>
          <cell r="E135">
            <v>2</v>
          </cell>
          <cell r="F135">
            <v>0.43196544276457888</v>
          </cell>
          <cell r="G135">
            <v>8</v>
          </cell>
          <cell r="H135">
            <v>1.7278617710583155</v>
          </cell>
          <cell r="I135">
            <v>14</v>
          </cell>
          <cell r="J135">
            <v>3.0237580993520519</v>
          </cell>
          <cell r="K135">
            <v>11</v>
          </cell>
          <cell r="L135">
            <v>2.3758099352051838</v>
          </cell>
          <cell r="M135">
            <v>31</v>
          </cell>
          <cell r="N135">
            <v>6.6954643628509727</v>
          </cell>
          <cell r="O135">
            <v>45</v>
          </cell>
          <cell r="P135">
            <v>9.7192224622030245</v>
          </cell>
        </row>
        <row r="136">
          <cell r="A136" t="str">
            <v>Itagui</v>
          </cell>
          <cell r="B136">
            <v>2450</v>
          </cell>
          <cell r="C136">
            <v>37</v>
          </cell>
          <cell r="D136">
            <v>1.5102040816326532</v>
          </cell>
          <cell r="E136">
            <v>17</v>
          </cell>
          <cell r="F136">
            <v>0.69387755102040816</v>
          </cell>
          <cell r="G136">
            <v>34</v>
          </cell>
          <cell r="H136">
            <v>1.3877551020408163</v>
          </cell>
          <cell r="I136">
            <v>54</v>
          </cell>
          <cell r="J136">
            <v>2.2040816326530615</v>
          </cell>
          <cell r="K136">
            <v>106</v>
          </cell>
          <cell r="L136">
            <v>4.3265306122448974</v>
          </cell>
          <cell r="M136">
            <v>190</v>
          </cell>
          <cell r="N136">
            <v>7.7551020408163263</v>
          </cell>
          <cell r="O136">
            <v>222</v>
          </cell>
          <cell r="P136">
            <v>9.0612244897959187</v>
          </cell>
        </row>
        <row r="137">
          <cell r="A137" t="str">
            <v>La Estrella</v>
          </cell>
          <cell r="B137">
            <v>601</v>
          </cell>
          <cell r="C137">
            <v>5</v>
          </cell>
          <cell r="D137">
            <v>0.83194675540765384</v>
          </cell>
          <cell r="E137">
            <v>2</v>
          </cell>
          <cell r="F137">
            <v>0.33277870216306155</v>
          </cell>
          <cell r="G137">
            <v>3</v>
          </cell>
          <cell r="H137">
            <v>0.49916805324459235</v>
          </cell>
          <cell r="I137">
            <v>10</v>
          </cell>
          <cell r="J137">
            <v>1.6638935108153077</v>
          </cell>
          <cell r="K137">
            <v>20</v>
          </cell>
          <cell r="L137">
            <v>3.3277870216306153</v>
          </cell>
          <cell r="M137">
            <v>31</v>
          </cell>
          <cell r="N137">
            <v>5.1580698835274541</v>
          </cell>
          <cell r="O137">
            <v>50</v>
          </cell>
          <cell r="P137">
            <v>8.3194675540765388</v>
          </cell>
        </row>
        <row r="138">
          <cell r="A138" t="str">
            <v>Medellin</v>
          </cell>
          <cell r="B138">
            <v>27127</v>
          </cell>
          <cell r="C138">
            <v>605</v>
          </cell>
          <cell r="D138">
            <v>2.2302503041250414</v>
          </cell>
          <cell r="E138">
            <v>343</v>
          </cell>
          <cell r="F138">
            <v>1.2644228996940317</v>
          </cell>
          <cell r="G138">
            <v>514</v>
          </cell>
          <cell r="H138">
            <v>1.894791167471523</v>
          </cell>
          <cell r="I138">
            <v>792</v>
          </cell>
          <cell r="J138">
            <v>2.9196003981273271</v>
          </cell>
          <cell r="K138">
            <v>1411</v>
          </cell>
          <cell r="L138">
            <v>5.2014598001990642</v>
          </cell>
          <cell r="M138">
            <v>2168</v>
          </cell>
          <cell r="N138">
            <v>7.9920374534596519</v>
          </cell>
          <cell r="O138">
            <v>2252</v>
          </cell>
          <cell r="P138">
            <v>8.301692041139825</v>
          </cell>
        </row>
        <row r="139">
          <cell r="A139" t="str">
            <v>Sabaneta</v>
          </cell>
          <cell r="B139">
            <v>798</v>
          </cell>
          <cell r="C139">
            <v>5</v>
          </cell>
          <cell r="D139">
            <v>0.62656641604010022</v>
          </cell>
          <cell r="E139">
            <v>4</v>
          </cell>
          <cell r="F139">
            <v>0.50125313283208017</v>
          </cell>
          <cell r="G139">
            <v>10</v>
          </cell>
          <cell r="H139">
            <v>1.2531328320802004</v>
          </cell>
          <cell r="I139">
            <v>10</v>
          </cell>
          <cell r="J139">
            <v>1.2531328320802004</v>
          </cell>
          <cell r="K139">
            <v>22</v>
          </cell>
          <cell r="L139">
            <v>2.7568922305764412</v>
          </cell>
          <cell r="M139">
            <v>37</v>
          </cell>
          <cell r="N139">
            <v>4.6365914786967419</v>
          </cell>
          <cell r="O139">
            <v>45</v>
          </cell>
          <cell r="P139">
            <v>5.6390977443609023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ISTICAS_EN_EDUCACION_BASIC"/>
    </sheetNames>
    <sheetDataSet>
      <sheetData sheetId="0">
        <row r="3">
          <cell r="C3" t="str">
            <v>Medellin</v>
          </cell>
          <cell r="D3">
            <v>386.46600000000001</v>
          </cell>
          <cell r="E3" t="str">
            <v>108.73</v>
          </cell>
          <cell r="F3" t="str">
            <v>108.5</v>
          </cell>
          <cell r="G3" t="str">
            <v>79.8</v>
          </cell>
          <cell r="H3" t="str">
            <v>107.2</v>
          </cell>
          <cell r="I3" t="str">
            <v>94.8</v>
          </cell>
          <cell r="J3" t="str">
            <v>59.7</v>
          </cell>
          <cell r="K3" t="str">
            <v>125.4</v>
          </cell>
          <cell r="L3" t="str">
            <v>95.4</v>
          </cell>
          <cell r="M3" t="str">
            <v>127.3</v>
          </cell>
          <cell r="N3" t="str">
            <v>137.5</v>
          </cell>
          <cell r="O3" t="str">
            <v>111.2</v>
          </cell>
          <cell r="P3" t="str">
            <v>31.55</v>
          </cell>
          <cell r="Q3" t="str">
            <v>97.37</v>
          </cell>
          <cell r="R3" t="str">
            <v>3.69</v>
          </cell>
          <cell r="S3" t="str">
            <v>3.48</v>
          </cell>
          <cell r="T3" t="str">
            <v>3.43</v>
          </cell>
          <cell r="U3" t="str">
            <v>4.32</v>
          </cell>
          <cell r="V3" t="str">
            <v>2.95</v>
          </cell>
          <cell r="W3" t="str">
            <v>96.28</v>
          </cell>
          <cell r="X3" t="str">
            <v>96.52</v>
          </cell>
          <cell r="Y3" t="str">
            <v>96.57</v>
          </cell>
          <cell r="Z3" t="str">
            <v>95.67</v>
          </cell>
          <cell r="AA3" t="str">
            <v>96.88</v>
          </cell>
          <cell r="AB3" t="str">
            <v>0.03</v>
          </cell>
          <cell r="AC3">
            <v>0</v>
          </cell>
          <cell r="AD3">
            <v>0</v>
          </cell>
          <cell r="AE3" t="str">
            <v>0.01</v>
          </cell>
          <cell r="AF3" t="str">
            <v>0.17</v>
          </cell>
          <cell r="AG3" t="str">
            <v>4.57</v>
          </cell>
          <cell r="AH3" t="str">
            <v>0.15</v>
          </cell>
          <cell r="AI3" t="str">
            <v>3.26</v>
          </cell>
          <cell r="AJ3" t="str">
            <v>7.44</v>
          </cell>
          <cell r="AK3" t="str">
            <v>2.95</v>
          </cell>
        </row>
        <row r="4">
          <cell r="C4" t="str">
            <v>Abejorral</v>
          </cell>
          <cell r="D4">
            <v>4.1459999999999999</v>
          </cell>
          <cell r="E4" t="str">
            <v>97.81</v>
          </cell>
          <cell r="F4" t="str">
            <v>97.8</v>
          </cell>
          <cell r="G4" t="str">
            <v>50.6</v>
          </cell>
          <cell r="H4" t="str">
            <v>111.3</v>
          </cell>
          <cell r="I4" t="str">
            <v>74.2</v>
          </cell>
          <cell r="J4" t="str">
            <v>36.3</v>
          </cell>
          <cell r="K4" t="str">
            <v>107.4</v>
          </cell>
          <cell r="L4" t="str">
            <v>76.2</v>
          </cell>
          <cell r="M4" t="str">
            <v>132.9</v>
          </cell>
          <cell r="N4">
            <v>103</v>
          </cell>
          <cell r="O4">
            <v>69</v>
          </cell>
          <cell r="P4" t="str">
            <v>21.02</v>
          </cell>
          <cell r="Q4" t="str">
            <v>68.66</v>
          </cell>
          <cell r="R4" t="str">
            <v>6.26</v>
          </cell>
          <cell r="S4" t="str">
            <v>7.63</v>
          </cell>
          <cell r="T4" t="str">
            <v>5.46</v>
          </cell>
          <cell r="U4" t="str">
            <v>6.63</v>
          </cell>
          <cell r="V4" t="str">
            <v>8.49</v>
          </cell>
          <cell r="W4" t="str">
            <v>92.03</v>
          </cell>
          <cell r="X4" t="str">
            <v>92.37</v>
          </cell>
          <cell r="Y4" t="str">
            <v>93.31</v>
          </cell>
          <cell r="Z4" t="str">
            <v>90.41</v>
          </cell>
          <cell r="AA4" t="str">
            <v>90.33</v>
          </cell>
          <cell r="AB4" t="str">
            <v>1.7</v>
          </cell>
          <cell r="AC4">
            <v>0</v>
          </cell>
          <cell r="AD4" t="str">
            <v>1.23</v>
          </cell>
          <cell r="AE4" t="str">
            <v>2.96</v>
          </cell>
          <cell r="AF4" t="str">
            <v>1.18</v>
          </cell>
          <cell r="AG4" t="str">
            <v>0.89</v>
          </cell>
          <cell r="AH4">
            <v>0</v>
          </cell>
          <cell r="AI4" t="str">
            <v>0.85</v>
          </cell>
          <cell r="AJ4" t="str">
            <v>1.08</v>
          </cell>
          <cell r="AK4" t="str">
            <v>1.23</v>
          </cell>
        </row>
        <row r="5">
          <cell r="C5" t="str">
            <v>Abriaqui</v>
          </cell>
          <cell r="D5">
            <v>483</v>
          </cell>
          <cell r="E5" t="str">
            <v>88.61</v>
          </cell>
          <cell r="F5" t="str">
            <v>88.6</v>
          </cell>
          <cell r="G5" t="str">
            <v>66.7</v>
          </cell>
          <cell r="H5" t="str">
            <v>93.2</v>
          </cell>
          <cell r="I5" t="str">
            <v>79.3</v>
          </cell>
          <cell r="J5" t="str">
            <v>35.3</v>
          </cell>
          <cell r="K5" t="str">
            <v>103.5</v>
          </cell>
          <cell r="L5" t="str">
            <v>82.1</v>
          </cell>
          <cell r="M5" t="str">
            <v>107.4</v>
          </cell>
          <cell r="N5" t="str">
            <v>116.6</v>
          </cell>
          <cell r="O5" t="str">
            <v>78.8</v>
          </cell>
          <cell r="P5" t="str">
            <v>19.15</v>
          </cell>
          <cell r="Q5">
            <v>75</v>
          </cell>
          <cell r="R5" t="str">
            <v>0.81</v>
          </cell>
          <cell r="T5" t="str">
            <v>0.49</v>
          </cell>
          <cell r="U5" t="str">
            <v>0.52</v>
          </cell>
          <cell r="V5" t="str">
            <v>2.99</v>
          </cell>
          <cell r="W5" t="str">
            <v>91.9</v>
          </cell>
          <cell r="X5">
            <v>100</v>
          </cell>
          <cell r="Y5" t="str">
            <v>98.04</v>
          </cell>
          <cell r="Z5" t="str">
            <v>84.82</v>
          </cell>
          <cell r="AA5" t="str">
            <v>89.55</v>
          </cell>
          <cell r="AB5" t="str">
            <v>7.29</v>
          </cell>
          <cell r="AC5">
            <v>0</v>
          </cell>
          <cell r="AD5" t="str">
            <v>1.47</v>
          </cell>
          <cell r="AE5" t="str">
            <v>14.66</v>
          </cell>
          <cell r="AF5" t="str">
            <v>7.46</v>
          </cell>
          <cell r="AG5" t="str">
            <v>1.69</v>
          </cell>
          <cell r="AH5" t="str">
            <v>3.13</v>
          </cell>
          <cell r="AI5" t="str">
            <v>1.47</v>
          </cell>
          <cell r="AJ5" t="str">
            <v>2.22</v>
          </cell>
          <cell r="AK5">
            <v>0</v>
          </cell>
        </row>
        <row r="6">
          <cell r="C6" t="str">
            <v>Alejandría</v>
          </cell>
          <cell r="D6">
            <v>702</v>
          </cell>
          <cell r="E6" t="str">
            <v>118.52</v>
          </cell>
          <cell r="F6" t="str">
            <v>118.5</v>
          </cell>
          <cell r="G6" t="str">
            <v>82.7</v>
          </cell>
          <cell r="H6" t="str">
            <v>127.6</v>
          </cell>
          <cell r="I6" t="str">
            <v>90.2</v>
          </cell>
          <cell r="J6" t="str">
            <v>48.5</v>
          </cell>
          <cell r="K6" t="str">
            <v>134.9</v>
          </cell>
          <cell r="L6" t="str">
            <v>86.5</v>
          </cell>
          <cell r="M6" t="str">
            <v>159.8</v>
          </cell>
          <cell r="N6" t="str">
            <v>140.8</v>
          </cell>
          <cell r="O6">
            <v>94</v>
          </cell>
          <cell r="P6" t="str">
            <v>32.14</v>
          </cell>
          <cell r="Q6" t="str">
            <v>81.25</v>
          </cell>
          <cell r="R6" t="str">
            <v>4.03</v>
          </cell>
          <cell r="U6" t="str">
            <v>8.46</v>
          </cell>
          <cell r="V6" t="str">
            <v>8.04</v>
          </cell>
          <cell r="W6" t="str">
            <v>92.39</v>
          </cell>
          <cell r="X6">
            <v>100</v>
          </cell>
          <cell r="Y6" t="str">
            <v>97.84</v>
          </cell>
          <cell r="Z6" t="str">
            <v>87.15</v>
          </cell>
          <cell r="AA6" t="str">
            <v>83.93</v>
          </cell>
          <cell r="AB6" t="str">
            <v>3.58</v>
          </cell>
          <cell r="AC6">
            <v>0</v>
          </cell>
          <cell r="AD6" t="str">
            <v>2.16</v>
          </cell>
          <cell r="AE6" t="str">
            <v>4.39</v>
          </cell>
          <cell r="AF6" t="str">
            <v>8.04</v>
          </cell>
          <cell r="AG6" t="str">
            <v>0.6</v>
          </cell>
          <cell r="AH6">
            <v>0</v>
          </cell>
          <cell r="AI6" t="str">
            <v>0.96</v>
          </cell>
          <cell r="AJ6">
            <v>0</v>
          </cell>
          <cell r="AK6">
            <v>0</v>
          </cell>
        </row>
        <row r="7">
          <cell r="C7" t="str">
            <v>Amaga</v>
          </cell>
          <cell r="D7">
            <v>6.6310000000000002</v>
          </cell>
          <cell r="E7" t="str">
            <v>78.65</v>
          </cell>
          <cell r="F7" t="str">
            <v>78.7</v>
          </cell>
          <cell r="G7" t="str">
            <v>55.3</v>
          </cell>
          <cell r="H7" t="str">
            <v>76.3</v>
          </cell>
          <cell r="I7" t="str">
            <v>70.7</v>
          </cell>
          <cell r="J7" t="str">
            <v>38.9</v>
          </cell>
          <cell r="K7" t="str">
            <v>87.7</v>
          </cell>
          <cell r="L7" t="str">
            <v>74.3</v>
          </cell>
          <cell r="M7" t="str">
            <v>89.8</v>
          </cell>
          <cell r="N7" t="str">
            <v>96.3</v>
          </cell>
          <cell r="O7" t="str">
            <v>73.2</v>
          </cell>
          <cell r="P7" t="str">
            <v>25.05</v>
          </cell>
          <cell r="Q7" t="str">
            <v>83.33</v>
          </cell>
          <cell r="R7" t="str">
            <v>4.16</v>
          </cell>
          <cell r="S7" t="str">
            <v>2.39</v>
          </cell>
          <cell r="T7" t="str">
            <v>3.23</v>
          </cell>
          <cell r="U7" t="str">
            <v>6.12</v>
          </cell>
          <cell r="V7" t="str">
            <v>3.21</v>
          </cell>
          <cell r="W7" t="str">
            <v>86.86</v>
          </cell>
          <cell r="X7" t="str">
            <v>97.37</v>
          </cell>
          <cell r="Y7" t="str">
            <v>90.04</v>
          </cell>
          <cell r="Z7" t="str">
            <v>79.42</v>
          </cell>
          <cell r="AA7" t="str">
            <v>89.34</v>
          </cell>
          <cell r="AB7" t="str">
            <v>8.99</v>
          </cell>
          <cell r="AC7" t="str">
            <v>0.24</v>
          </cell>
          <cell r="AD7" t="str">
            <v>6.73</v>
          </cell>
          <cell r="AE7" t="str">
            <v>14.46</v>
          </cell>
          <cell r="AF7" t="str">
            <v>7.45</v>
          </cell>
          <cell r="AG7" t="str">
            <v>0.42</v>
          </cell>
          <cell r="AH7">
            <v>0</v>
          </cell>
          <cell r="AI7" t="str">
            <v>0.24</v>
          </cell>
          <cell r="AJ7" t="str">
            <v>0.91</v>
          </cell>
          <cell r="AK7">
            <v>0</v>
          </cell>
        </row>
        <row r="8">
          <cell r="C8" t="str">
            <v>Amalfi</v>
          </cell>
          <cell r="D8">
            <v>5.5519999999999996</v>
          </cell>
          <cell r="E8" t="str">
            <v>97.71</v>
          </cell>
          <cell r="F8" t="str">
            <v>97.7</v>
          </cell>
          <cell r="G8" t="str">
            <v>61.7</v>
          </cell>
          <cell r="H8" t="str">
            <v>107.2</v>
          </cell>
          <cell r="I8" t="str">
            <v>65.1</v>
          </cell>
          <cell r="J8" t="str">
            <v>27.3</v>
          </cell>
          <cell r="K8" t="str">
            <v>108.4</v>
          </cell>
          <cell r="L8" t="str">
            <v>77.9</v>
          </cell>
          <cell r="M8" t="str">
            <v>146.8</v>
          </cell>
          <cell r="N8" t="str">
            <v>97.3</v>
          </cell>
          <cell r="O8" t="str">
            <v>53.9</v>
          </cell>
          <cell r="P8" t="str">
            <v>20.01</v>
          </cell>
          <cell r="Q8" t="str">
            <v>53.45</v>
          </cell>
          <cell r="R8" t="str">
            <v>8.75</v>
          </cell>
          <cell r="S8" t="str">
            <v>5.83</v>
          </cell>
          <cell r="T8" t="str">
            <v>8.59</v>
          </cell>
          <cell r="U8" t="str">
            <v>9.49</v>
          </cell>
          <cell r="V8" t="str">
            <v>9.74</v>
          </cell>
          <cell r="W8" t="str">
            <v>91.25</v>
          </cell>
          <cell r="X8" t="str">
            <v>94.17</v>
          </cell>
          <cell r="Y8" t="str">
            <v>91.41</v>
          </cell>
          <cell r="Z8" t="str">
            <v>90.51</v>
          </cell>
          <cell r="AA8" t="str">
            <v>90.26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 t="str">
            <v>0.83</v>
          </cell>
          <cell r="AJ8" t="str">
            <v>9.93</v>
          </cell>
          <cell r="AK8" t="str">
            <v>4.47</v>
          </cell>
        </row>
        <row r="9">
          <cell r="C9" t="str">
            <v>Andes</v>
          </cell>
          <cell r="D9">
            <v>10.244</v>
          </cell>
          <cell r="E9" t="str">
            <v>84.45</v>
          </cell>
          <cell r="F9" t="str">
            <v>84.5</v>
          </cell>
          <cell r="G9" t="str">
            <v>65.1</v>
          </cell>
          <cell r="H9" t="str">
            <v>83.7</v>
          </cell>
          <cell r="I9">
            <v>62</v>
          </cell>
          <cell r="J9" t="str">
            <v>32.2</v>
          </cell>
          <cell r="K9" t="str">
            <v>91.7</v>
          </cell>
          <cell r="L9" t="str">
            <v>81.1</v>
          </cell>
          <cell r="M9" t="str">
            <v>107.5</v>
          </cell>
          <cell r="N9" t="str">
            <v>89.9</v>
          </cell>
          <cell r="O9" t="str">
            <v>61.4</v>
          </cell>
          <cell r="P9" t="str">
            <v>24.43</v>
          </cell>
          <cell r="Q9" t="str">
            <v>93.44</v>
          </cell>
          <cell r="R9" t="str">
            <v>3.96</v>
          </cell>
          <cell r="S9" t="str">
            <v>3.06</v>
          </cell>
          <cell r="T9" t="str">
            <v>4.3</v>
          </cell>
          <cell r="U9" t="str">
            <v>4.36</v>
          </cell>
          <cell r="V9" t="str">
            <v>1.68</v>
          </cell>
          <cell r="W9" t="str">
            <v>95.46</v>
          </cell>
          <cell r="X9" t="str">
            <v>96.94</v>
          </cell>
          <cell r="Y9" t="str">
            <v>95.12</v>
          </cell>
          <cell r="Z9" t="str">
            <v>95.61</v>
          </cell>
          <cell r="AA9" t="str">
            <v>95.63</v>
          </cell>
          <cell r="AB9" t="str">
            <v>0.58</v>
          </cell>
          <cell r="AC9">
            <v>0</v>
          </cell>
          <cell r="AD9" t="str">
            <v>0.58</v>
          </cell>
          <cell r="AE9" t="str">
            <v>0.04</v>
          </cell>
          <cell r="AF9" t="str">
            <v>2.69</v>
          </cell>
          <cell r="AG9" t="str">
            <v>5.41</v>
          </cell>
          <cell r="AH9" t="str">
            <v>0.73</v>
          </cell>
          <cell r="AI9" t="str">
            <v>5.53</v>
          </cell>
          <cell r="AJ9" t="str">
            <v>6.9</v>
          </cell>
          <cell r="AK9" t="str">
            <v>4.11</v>
          </cell>
        </row>
        <row r="10">
          <cell r="C10" t="str">
            <v>Angelopolis</v>
          </cell>
          <cell r="D10">
            <v>1.7070000000000001</v>
          </cell>
          <cell r="E10" t="str">
            <v>78.85</v>
          </cell>
          <cell r="F10" t="str">
            <v>78.9</v>
          </cell>
          <cell r="G10" t="str">
            <v>56.2</v>
          </cell>
          <cell r="H10" t="str">
            <v>82.4</v>
          </cell>
          <cell r="I10" t="str">
            <v>59.9</v>
          </cell>
          <cell r="J10" t="str">
            <v>26.4</v>
          </cell>
          <cell r="K10" t="str">
            <v>82.8</v>
          </cell>
          <cell r="L10" t="str">
            <v>77.4</v>
          </cell>
          <cell r="M10">
            <v>105</v>
          </cell>
          <cell r="N10" t="str">
            <v>80.4</v>
          </cell>
          <cell r="O10" t="str">
            <v>40.1</v>
          </cell>
          <cell r="P10" t="str">
            <v>19.57</v>
          </cell>
          <cell r="Q10">
            <v>100</v>
          </cell>
          <cell r="R10" t="str">
            <v>8.14</v>
          </cell>
          <cell r="S10" t="str">
            <v>6.6</v>
          </cell>
          <cell r="T10" t="str">
            <v>6.1</v>
          </cell>
          <cell r="U10" t="str">
            <v>13.17</v>
          </cell>
          <cell r="V10" t="str">
            <v>2.44</v>
          </cell>
          <cell r="W10" t="str">
            <v>86.27</v>
          </cell>
          <cell r="X10" t="str">
            <v>93.4</v>
          </cell>
          <cell r="Y10" t="str">
            <v>90.29</v>
          </cell>
          <cell r="Z10" t="str">
            <v>77.32</v>
          </cell>
          <cell r="AA10" t="str">
            <v>90.24</v>
          </cell>
          <cell r="AB10" t="str">
            <v>5.59</v>
          </cell>
          <cell r="AC10">
            <v>0</v>
          </cell>
          <cell r="AD10" t="str">
            <v>3.61</v>
          </cell>
          <cell r="AE10" t="str">
            <v>9.5</v>
          </cell>
          <cell r="AF10" t="str">
            <v>7.32</v>
          </cell>
          <cell r="AG10" t="str">
            <v>0.71</v>
          </cell>
          <cell r="AH10">
            <v>0</v>
          </cell>
          <cell r="AI10" t="str">
            <v>0.7</v>
          </cell>
          <cell r="AJ10" t="str">
            <v>1.08</v>
          </cell>
          <cell r="AK10">
            <v>0</v>
          </cell>
        </row>
        <row r="11">
          <cell r="C11" t="str">
            <v>Angostura</v>
          </cell>
          <cell r="D11">
            <v>3.3439999999999999</v>
          </cell>
          <cell r="E11" t="str">
            <v>81.7</v>
          </cell>
          <cell r="F11" t="str">
            <v>81.7</v>
          </cell>
          <cell r="G11" t="str">
            <v>58.5</v>
          </cell>
          <cell r="H11" t="str">
            <v>92.6</v>
          </cell>
          <cell r="I11" t="str">
            <v>49.6</v>
          </cell>
          <cell r="J11" t="str">
            <v>20.3</v>
          </cell>
          <cell r="K11" t="str">
            <v>90.8</v>
          </cell>
          <cell r="L11" t="str">
            <v>72.1</v>
          </cell>
          <cell r="M11" t="str">
            <v>122.2</v>
          </cell>
          <cell r="N11" t="str">
            <v>78.8</v>
          </cell>
          <cell r="O11" t="str">
            <v>50.1</v>
          </cell>
          <cell r="P11" t="str">
            <v>20.29</v>
          </cell>
          <cell r="Q11" t="str">
            <v>86.49</v>
          </cell>
          <cell r="R11" t="str">
            <v>5.32</v>
          </cell>
          <cell r="S11" t="str">
            <v>6.45</v>
          </cell>
          <cell r="T11" t="str">
            <v>4.79</v>
          </cell>
          <cell r="U11" t="str">
            <v>5.22</v>
          </cell>
          <cell r="V11" t="str">
            <v>8.64</v>
          </cell>
          <cell r="W11" t="str">
            <v>91.85</v>
          </cell>
          <cell r="X11" t="str">
            <v>93.55</v>
          </cell>
          <cell r="Y11" t="str">
            <v>91.49</v>
          </cell>
          <cell r="Z11" t="str">
            <v>92.85</v>
          </cell>
          <cell r="AA11" t="str">
            <v>89.09</v>
          </cell>
          <cell r="AB11" t="str">
            <v>2.83</v>
          </cell>
          <cell r="AC11">
            <v>0</v>
          </cell>
          <cell r="AD11" t="str">
            <v>3.73</v>
          </cell>
          <cell r="AE11" t="str">
            <v>1.93</v>
          </cell>
          <cell r="AF11" t="str">
            <v>2.27</v>
          </cell>
          <cell r="AG11" t="str">
            <v>3.92</v>
          </cell>
          <cell r="AH11">
            <v>0</v>
          </cell>
          <cell r="AI11" t="str">
            <v>5.16</v>
          </cell>
          <cell r="AJ11" t="str">
            <v>1.92</v>
          </cell>
          <cell r="AK11" t="str">
            <v>2.96</v>
          </cell>
        </row>
        <row r="12">
          <cell r="C12" t="str">
            <v>Anori</v>
          </cell>
          <cell r="D12">
            <v>3.9830000000000001</v>
          </cell>
          <cell r="E12" t="str">
            <v>92.09</v>
          </cell>
          <cell r="F12" t="str">
            <v>92.1</v>
          </cell>
          <cell r="G12" t="str">
            <v>82.9</v>
          </cell>
          <cell r="H12" t="str">
            <v>110.4</v>
          </cell>
          <cell r="I12" t="str">
            <v>51.1</v>
          </cell>
          <cell r="J12" t="str">
            <v>18.1</v>
          </cell>
          <cell r="K12" t="str">
            <v>100.7</v>
          </cell>
          <cell r="L12" t="str">
            <v>85.7</v>
          </cell>
          <cell r="M12" t="str">
            <v>145.6</v>
          </cell>
          <cell r="N12" t="str">
            <v>79.3</v>
          </cell>
          <cell r="O12" t="str">
            <v>44.8</v>
          </cell>
          <cell r="P12" t="str">
            <v>20.09</v>
          </cell>
          <cell r="Q12" t="str">
            <v>63.93</v>
          </cell>
          <cell r="R12" t="str">
            <v>6.26</v>
          </cell>
          <cell r="S12" t="str">
            <v>4.63</v>
          </cell>
          <cell r="T12" t="str">
            <v>8.33</v>
          </cell>
          <cell r="U12" t="str">
            <v>2.49</v>
          </cell>
          <cell r="V12" t="str">
            <v>3.81</v>
          </cell>
          <cell r="W12" t="str">
            <v>92.16</v>
          </cell>
          <cell r="X12" t="str">
            <v>95.37</v>
          </cell>
          <cell r="Y12" t="str">
            <v>89.53</v>
          </cell>
          <cell r="Z12" t="str">
            <v>96.52</v>
          </cell>
          <cell r="AA12" t="str">
            <v>95.76</v>
          </cell>
          <cell r="AB12" t="str">
            <v>1.58</v>
          </cell>
          <cell r="AC12">
            <v>0</v>
          </cell>
          <cell r="AD12" t="str">
            <v>2.14</v>
          </cell>
          <cell r="AE12">
            <v>1</v>
          </cell>
          <cell r="AF12" t="str">
            <v>0.42</v>
          </cell>
          <cell r="AG12" t="str">
            <v>0.48</v>
          </cell>
          <cell r="AH12">
            <v>0</v>
          </cell>
          <cell r="AI12" t="str">
            <v>0.69</v>
          </cell>
          <cell r="AJ12">
            <v>0</v>
          </cell>
          <cell r="AK12">
            <v>0</v>
          </cell>
        </row>
        <row r="13">
          <cell r="C13" t="str">
            <v>Santa fe de Antioquia</v>
          </cell>
          <cell r="D13">
            <v>5.9630000000000001</v>
          </cell>
          <cell r="E13" t="str">
            <v>84.59</v>
          </cell>
          <cell r="F13" t="str">
            <v>84.6</v>
          </cell>
          <cell r="G13" t="str">
            <v>50.5</v>
          </cell>
          <cell r="H13" t="str">
            <v>84.3</v>
          </cell>
          <cell r="I13" t="str">
            <v>62.4</v>
          </cell>
          <cell r="J13" t="str">
            <v>31.7</v>
          </cell>
          <cell r="K13" t="str">
            <v>97.8</v>
          </cell>
          <cell r="L13" t="str">
            <v>72.6</v>
          </cell>
          <cell r="M13" t="str">
            <v>112.3</v>
          </cell>
          <cell r="N13" t="str">
            <v>101.6</v>
          </cell>
          <cell r="O13" t="str">
            <v>68.6</v>
          </cell>
          <cell r="P13" t="str">
            <v>23.04</v>
          </cell>
          <cell r="Q13" t="str">
            <v>90.91</v>
          </cell>
          <cell r="R13" t="str">
            <v>4.75</v>
          </cell>
          <cell r="S13" t="str">
            <v>3.31</v>
          </cell>
          <cell r="T13" t="str">
            <v>4.12</v>
          </cell>
          <cell r="U13" t="str">
            <v>6.44</v>
          </cell>
          <cell r="V13" t="str">
            <v>4.37</v>
          </cell>
          <cell r="W13" t="str">
            <v>89.91</v>
          </cell>
          <cell r="X13" t="str">
            <v>96.69</v>
          </cell>
          <cell r="Y13" t="str">
            <v>89.74</v>
          </cell>
          <cell r="Z13" t="str">
            <v>88.09</v>
          </cell>
          <cell r="AA13" t="str">
            <v>91.5</v>
          </cell>
          <cell r="AB13" t="str">
            <v>5.34</v>
          </cell>
          <cell r="AC13">
            <v>0</v>
          </cell>
          <cell r="AD13" t="str">
            <v>6.14</v>
          </cell>
          <cell r="AE13" t="str">
            <v>5.47</v>
          </cell>
          <cell r="AF13" t="str">
            <v>4.13</v>
          </cell>
          <cell r="AG13" t="str">
            <v>3.25</v>
          </cell>
          <cell r="AH13">
            <v>0</v>
          </cell>
          <cell r="AI13" t="str">
            <v>2.36</v>
          </cell>
          <cell r="AJ13" t="str">
            <v>6.09</v>
          </cell>
          <cell r="AK13" t="str">
            <v>1.94</v>
          </cell>
        </row>
        <row r="14">
          <cell r="C14" t="str">
            <v>Anza</v>
          </cell>
          <cell r="D14">
            <v>1.873</v>
          </cell>
          <cell r="E14" t="str">
            <v>86.07</v>
          </cell>
          <cell r="F14" t="str">
            <v>86.1</v>
          </cell>
          <cell r="G14" t="str">
            <v>60.9</v>
          </cell>
          <cell r="H14" t="str">
            <v>96.7</v>
          </cell>
          <cell r="I14" t="str">
            <v>49.3</v>
          </cell>
          <cell r="J14" t="str">
            <v>21.7</v>
          </cell>
          <cell r="K14" t="str">
            <v>93.2</v>
          </cell>
          <cell r="L14" t="str">
            <v>89.7</v>
          </cell>
          <cell r="M14" t="str">
            <v>130.3</v>
          </cell>
          <cell r="N14" t="str">
            <v>73.9</v>
          </cell>
          <cell r="O14" t="str">
            <v>39.8</v>
          </cell>
          <cell r="P14" t="str">
            <v>16.3</v>
          </cell>
          <cell r="Q14" t="str">
            <v>88.89</v>
          </cell>
          <cell r="R14" t="str">
            <v>2.19</v>
          </cell>
          <cell r="S14" t="str">
            <v>1.43</v>
          </cell>
          <cell r="T14" t="str">
            <v>0.49</v>
          </cell>
          <cell r="U14" t="str">
            <v>5.92</v>
          </cell>
          <cell r="V14" t="str">
            <v>4.63</v>
          </cell>
          <cell r="W14" t="str">
            <v>88.02</v>
          </cell>
          <cell r="X14" t="str">
            <v>98.57</v>
          </cell>
          <cell r="Y14" t="str">
            <v>86.02</v>
          </cell>
          <cell r="Z14" t="str">
            <v>88.39</v>
          </cell>
          <cell r="AA14" t="str">
            <v>91.67</v>
          </cell>
          <cell r="AB14" t="str">
            <v>9.79</v>
          </cell>
          <cell r="AC14">
            <v>0</v>
          </cell>
          <cell r="AE14" t="str">
            <v>5.69</v>
          </cell>
          <cell r="AF14" t="str">
            <v>3.7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C15" t="str">
            <v>Apartado</v>
          </cell>
          <cell r="D15">
            <v>45.591999999999999</v>
          </cell>
          <cell r="E15" t="str">
            <v>66.51</v>
          </cell>
          <cell r="F15" t="str">
            <v>66.5</v>
          </cell>
          <cell r="G15" t="str">
            <v>53.2</v>
          </cell>
          <cell r="H15" t="str">
            <v>68.9</v>
          </cell>
          <cell r="I15" t="str">
            <v>48.3</v>
          </cell>
          <cell r="J15" t="str">
            <v>24.7</v>
          </cell>
          <cell r="K15" t="str">
            <v>78.7</v>
          </cell>
          <cell r="L15" t="str">
            <v>66.2</v>
          </cell>
          <cell r="M15">
            <v>87</v>
          </cell>
          <cell r="N15" t="str">
            <v>81.6</v>
          </cell>
          <cell r="O15" t="str">
            <v>57.5</v>
          </cell>
          <cell r="P15" t="str">
            <v>26.21</v>
          </cell>
          <cell r="Q15" t="str">
            <v>65.91</v>
          </cell>
          <cell r="R15" t="str">
            <v>4.81</v>
          </cell>
          <cell r="S15" t="str">
            <v>2.46</v>
          </cell>
          <cell r="T15" t="str">
            <v>4.21</v>
          </cell>
          <cell r="U15" t="str">
            <v>6.03</v>
          </cell>
          <cell r="V15" t="str">
            <v>5.87</v>
          </cell>
          <cell r="W15" t="str">
            <v>94.13</v>
          </cell>
          <cell r="X15" t="str">
            <v>97.54</v>
          </cell>
          <cell r="Y15" t="str">
            <v>95.31</v>
          </cell>
          <cell r="Z15" t="str">
            <v>91.99</v>
          </cell>
          <cell r="AA15" t="str">
            <v>92.06</v>
          </cell>
          <cell r="AB15" t="str">
            <v>1.06</v>
          </cell>
          <cell r="AC15">
            <v>0</v>
          </cell>
          <cell r="AD15" t="str">
            <v>0.47</v>
          </cell>
          <cell r="AE15" t="str">
            <v>1.98</v>
          </cell>
          <cell r="AF15" t="str">
            <v>2.07</v>
          </cell>
          <cell r="AG15" t="str">
            <v>1.86</v>
          </cell>
          <cell r="AH15" t="str">
            <v>0.06</v>
          </cell>
          <cell r="AI15" t="str">
            <v>1.81</v>
          </cell>
          <cell r="AJ15" t="str">
            <v>2.67</v>
          </cell>
          <cell r="AK15" t="str">
            <v>0.95</v>
          </cell>
        </row>
        <row r="16">
          <cell r="C16" t="str">
            <v>Arboletes</v>
          </cell>
          <cell r="D16">
            <v>10.673</v>
          </cell>
          <cell r="E16" t="str">
            <v>84.85</v>
          </cell>
          <cell r="F16" t="str">
            <v>84.9</v>
          </cell>
          <cell r="G16" t="str">
            <v>71.1</v>
          </cell>
          <cell r="H16">
            <v>86</v>
          </cell>
          <cell r="I16" t="str">
            <v>55.9</v>
          </cell>
          <cell r="J16" t="str">
            <v>26.7</v>
          </cell>
          <cell r="K16" t="str">
            <v>103.8</v>
          </cell>
          <cell r="L16" t="str">
            <v>87.6</v>
          </cell>
          <cell r="M16" t="str">
            <v>116.3</v>
          </cell>
          <cell r="N16">
            <v>107</v>
          </cell>
          <cell r="O16" t="str">
            <v>72.7</v>
          </cell>
          <cell r="P16" t="str">
            <v>26.36</v>
          </cell>
          <cell r="Q16" t="str">
            <v>47.22</v>
          </cell>
          <cell r="R16" t="str">
            <v>3.18</v>
          </cell>
          <cell r="S16" t="str">
            <v>6.96</v>
          </cell>
          <cell r="T16" t="str">
            <v>2.9</v>
          </cell>
          <cell r="U16" t="str">
            <v>2.95</v>
          </cell>
          <cell r="V16" t="str">
            <v>2.29</v>
          </cell>
          <cell r="W16" t="str">
            <v>93.6</v>
          </cell>
          <cell r="X16" t="str">
            <v>93.04</v>
          </cell>
          <cell r="Y16">
            <v>94</v>
          </cell>
          <cell r="Z16" t="str">
            <v>93.31</v>
          </cell>
          <cell r="AA16" t="str">
            <v>92.79</v>
          </cell>
          <cell r="AB16" t="str">
            <v>3.23</v>
          </cell>
          <cell r="AC16">
            <v>0</v>
          </cell>
          <cell r="AD16" t="str">
            <v>3.1</v>
          </cell>
          <cell r="AE16" t="str">
            <v>3.74</v>
          </cell>
          <cell r="AF16" t="str">
            <v>4.91</v>
          </cell>
          <cell r="AG16" t="str">
            <v>2.25</v>
          </cell>
          <cell r="AH16" t="str">
            <v>0.66</v>
          </cell>
          <cell r="AI16" t="str">
            <v>2.41</v>
          </cell>
          <cell r="AJ16" t="str">
            <v>2.85</v>
          </cell>
          <cell r="AK16" t="str">
            <v>0.73</v>
          </cell>
        </row>
        <row r="17">
          <cell r="C17" t="str">
            <v>Argelia</v>
          </cell>
          <cell r="D17">
            <v>2.46</v>
          </cell>
          <cell r="E17" t="str">
            <v>88.58</v>
          </cell>
          <cell r="F17" t="str">
            <v>88.6</v>
          </cell>
          <cell r="G17" t="str">
            <v>66.7</v>
          </cell>
          <cell r="H17" t="str">
            <v>85.2</v>
          </cell>
          <cell r="I17" t="str">
            <v>66.4</v>
          </cell>
          <cell r="J17" t="str">
            <v>23.9</v>
          </cell>
          <cell r="K17" t="str">
            <v>103.7</v>
          </cell>
          <cell r="L17" t="str">
            <v>73.5</v>
          </cell>
          <cell r="M17" t="str">
            <v>118.5</v>
          </cell>
          <cell r="N17" t="str">
            <v>110.8</v>
          </cell>
          <cell r="O17" t="str">
            <v>61.8</v>
          </cell>
          <cell r="P17" t="str">
            <v>31.07</v>
          </cell>
          <cell r="Q17" t="str">
            <v>82.98</v>
          </cell>
          <cell r="R17" t="str">
            <v>5.06</v>
          </cell>
          <cell r="S17" t="str">
            <v>6.21</v>
          </cell>
          <cell r="T17" t="str">
            <v>5.4</v>
          </cell>
          <cell r="U17" t="str">
            <v>5.28</v>
          </cell>
          <cell r="V17" t="str">
            <v>1.05</v>
          </cell>
          <cell r="W17" t="str">
            <v>94.9</v>
          </cell>
          <cell r="X17" t="str">
            <v>93.79</v>
          </cell>
          <cell r="Y17" t="str">
            <v>94.6</v>
          </cell>
          <cell r="Z17" t="str">
            <v>94.72</v>
          </cell>
          <cell r="AA17" t="str">
            <v>98.42</v>
          </cell>
          <cell r="AB17" t="str">
            <v>0.04</v>
          </cell>
          <cell r="AC17">
            <v>0</v>
          </cell>
          <cell r="AD17">
            <v>0</v>
          </cell>
          <cell r="AE17">
            <v>0</v>
          </cell>
          <cell r="AF17" t="str">
            <v>0.53</v>
          </cell>
          <cell r="AH17">
            <v>0</v>
          </cell>
          <cell r="AJ17" t="str">
            <v>2.3</v>
          </cell>
          <cell r="AK17" t="str">
            <v>1.27</v>
          </cell>
        </row>
        <row r="18">
          <cell r="C18" t="str">
            <v>Armenia</v>
          </cell>
          <cell r="D18">
            <v>1.097</v>
          </cell>
          <cell r="E18" t="str">
            <v>87.97</v>
          </cell>
          <cell r="F18">
            <v>88</v>
          </cell>
          <cell r="G18" t="str">
            <v>67.4</v>
          </cell>
          <cell r="H18" t="str">
            <v>81.2</v>
          </cell>
          <cell r="I18" t="str">
            <v>72.7</v>
          </cell>
          <cell r="J18" t="str">
            <v>29.8</v>
          </cell>
          <cell r="K18" t="str">
            <v>98.8</v>
          </cell>
          <cell r="L18" t="str">
            <v>83.2</v>
          </cell>
          <cell r="M18" t="str">
            <v>108.3</v>
          </cell>
          <cell r="N18" t="str">
            <v>109.5</v>
          </cell>
          <cell r="O18" t="str">
            <v>63.4</v>
          </cell>
          <cell r="P18" t="str">
            <v>17.79</v>
          </cell>
          <cell r="Q18">
            <v>100</v>
          </cell>
          <cell r="R18" t="str">
            <v>5.19</v>
          </cell>
          <cell r="S18" t="str">
            <v>5.41</v>
          </cell>
          <cell r="T18" t="str">
            <v>6.5</v>
          </cell>
          <cell r="U18" t="str">
            <v>4.12</v>
          </cell>
          <cell r="V18" t="str">
            <v>2.11</v>
          </cell>
          <cell r="W18" t="str">
            <v>89.01</v>
          </cell>
          <cell r="X18" t="str">
            <v>94.59</v>
          </cell>
          <cell r="Y18" t="str">
            <v>86.38</v>
          </cell>
          <cell r="Z18" t="str">
            <v>93.24</v>
          </cell>
          <cell r="AA18" t="str">
            <v>83.16</v>
          </cell>
          <cell r="AB18" t="str">
            <v>5.79</v>
          </cell>
          <cell r="AC18">
            <v>0</v>
          </cell>
          <cell r="AD18" t="str">
            <v>7.11</v>
          </cell>
          <cell r="AE18" t="str">
            <v>2.65</v>
          </cell>
          <cell r="AF18" t="str">
            <v>14.74</v>
          </cell>
          <cell r="AG18" t="str">
            <v>4.21</v>
          </cell>
          <cell r="AH18">
            <v>0</v>
          </cell>
          <cell r="AI18" t="str">
            <v>4.3</v>
          </cell>
          <cell r="AJ18" t="str">
            <v>6.18</v>
          </cell>
          <cell r="AK18">
            <v>0</v>
          </cell>
        </row>
        <row r="19">
          <cell r="C19" t="str">
            <v>Barbosa</v>
          </cell>
          <cell r="D19">
            <v>10.933</v>
          </cell>
          <cell r="E19" t="str">
            <v>82.05</v>
          </cell>
          <cell r="F19" t="str">
            <v>82.1</v>
          </cell>
          <cell r="G19" t="str">
            <v>57.9</v>
          </cell>
          <cell r="H19" t="str">
            <v>79.5</v>
          </cell>
          <cell r="I19" t="str">
            <v>71.8</v>
          </cell>
          <cell r="J19" t="str">
            <v>42.2</v>
          </cell>
          <cell r="K19" t="str">
            <v>88.1</v>
          </cell>
          <cell r="L19">
            <v>75</v>
          </cell>
          <cell r="M19">
            <v>96</v>
          </cell>
          <cell r="N19" t="str">
            <v>92.6</v>
          </cell>
          <cell r="O19" t="str">
            <v>66.7</v>
          </cell>
          <cell r="P19" t="str">
            <v>29.49</v>
          </cell>
          <cell r="Q19">
            <v>84</v>
          </cell>
          <cell r="R19" t="str">
            <v>3.01</v>
          </cell>
          <cell r="S19" t="str">
            <v>2.13</v>
          </cell>
          <cell r="T19" t="str">
            <v>2.6</v>
          </cell>
          <cell r="U19" t="str">
            <v>3.53</v>
          </cell>
          <cell r="V19" t="str">
            <v>3.56</v>
          </cell>
          <cell r="W19" t="str">
            <v>87.55</v>
          </cell>
          <cell r="X19" t="str">
            <v>97.87</v>
          </cell>
          <cell r="Y19" t="str">
            <v>89.85</v>
          </cell>
          <cell r="Z19">
            <v>84</v>
          </cell>
          <cell r="AA19" t="str">
            <v>83.43</v>
          </cell>
          <cell r="AB19" t="str">
            <v>9.44</v>
          </cell>
          <cell r="AC19">
            <v>0</v>
          </cell>
          <cell r="AD19" t="str">
            <v>7.55</v>
          </cell>
          <cell r="AE19" t="str">
            <v>12.47</v>
          </cell>
          <cell r="AF19" t="str">
            <v>13.01</v>
          </cell>
          <cell r="AG19" t="str">
            <v>1.02</v>
          </cell>
          <cell r="AH19">
            <v>0</v>
          </cell>
          <cell r="AI19" t="str">
            <v>0.54</v>
          </cell>
          <cell r="AJ19" t="str">
            <v>2.07</v>
          </cell>
          <cell r="AK19" t="str">
            <v>0.57</v>
          </cell>
        </row>
        <row r="20">
          <cell r="C20" t="str">
            <v>Belmira</v>
          </cell>
          <cell r="D20">
            <v>1.7</v>
          </cell>
          <cell r="E20" t="str">
            <v>97.76</v>
          </cell>
          <cell r="F20" t="str">
            <v>97.8</v>
          </cell>
          <cell r="G20" t="str">
            <v>96.5</v>
          </cell>
          <cell r="H20" t="str">
            <v>112.5</v>
          </cell>
          <cell r="I20" t="str">
            <v>61.6</v>
          </cell>
          <cell r="J20">
            <v>41</v>
          </cell>
          <cell r="K20" t="str">
            <v>101.4</v>
          </cell>
          <cell r="L20" t="str">
            <v>107.1</v>
          </cell>
          <cell r="M20" t="str">
            <v>135.6</v>
          </cell>
          <cell r="N20" t="str">
            <v>80.5</v>
          </cell>
          <cell r="O20">
            <v>59</v>
          </cell>
          <cell r="P20" t="str">
            <v>26.95</v>
          </cell>
          <cell r="Q20">
            <v>100</v>
          </cell>
          <cell r="R20" t="str">
            <v>6.9</v>
          </cell>
          <cell r="S20" t="str">
            <v>9.27</v>
          </cell>
          <cell r="T20" t="str">
            <v>7.36</v>
          </cell>
          <cell r="U20" t="str">
            <v>6.24</v>
          </cell>
          <cell r="V20" t="str">
            <v>4.09</v>
          </cell>
          <cell r="W20">
            <v>92</v>
          </cell>
          <cell r="X20" t="str">
            <v>90.73</v>
          </cell>
          <cell r="Y20" t="str">
            <v>90.72</v>
          </cell>
          <cell r="Z20" t="str">
            <v>93.76</v>
          </cell>
          <cell r="AA20" t="str">
            <v>95.32</v>
          </cell>
          <cell r="AB20" t="str">
            <v>1.1</v>
          </cell>
          <cell r="AC20">
            <v>0</v>
          </cell>
          <cell r="AD20" t="str">
            <v>1.92</v>
          </cell>
          <cell r="AE20">
            <v>0</v>
          </cell>
          <cell r="AF20" t="str">
            <v>0.58</v>
          </cell>
          <cell r="AH20" t="str">
            <v>0.66</v>
          </cell>
          <cell r="AK20" t="str">
            <v>5.85</v>
          </cell>
        </row>
        <row r="21">
          <cell r="C21" t="str">
            <v>Bello</v>
          </cell>
          <cell r="D21">
            <v>91.581999999999994</v>
          </cell>
          <cell r="E21" t="str">
            <v>82.53</v>
          </cell>
          <cell r="F21" t="str">
            <v>82.4</v>
          </cell>
          <cell r="G21" t="str">
            <v>62.2</v>
          </cell>
          <cell r="H21" t="str">
            <v>79.1</v>
          </cell>
          <cell r="I21" t="str">
            <v>71.6</v>
          </cell>
          <cell r="J21" t="str">
            <v>45.2</v>
          </cell>
          <cell r="K21" t="str">
            <v>93.3</v>
          </cell>
          <cell r="L21" t="str">
            <v>73.5</v>
          </cell>
          <cell r="M21" t="str">
            <v>94.6</v>
          </cell>
          <cell r="N21" t="str">
            <v>103.8</v>
          </cell>
          <cell r="O21" t="str">
            <v>79.3</v>
          </cell>
          <cell r="P21" t="str">
            <v>28.52</v>
          </cell>
          <cell r="Q21" t="str">
            <v>87.5</v>
          </cell>
          <cell r="R21" t="str">
            <v>2.76</v>
          </cell>
          <cell r="S21" t="str">
            <v>2.25</v>
          </cell>
          <cell r="T21" t="str">
            <v>2.3</v>
          </cell>
          <cell r="U21" t="str">
            <v>3.55</v>
          </cell>
          <cell r="V21" t="str">
            <v>2.45</v>
          </cell>
          <cell r="W21" t="str">
            <v>96.98</v>
          </cell>
          <cell r="X21" t="str">
            <v>97.75</v>
          </cell>
          <cell r="Y21" t="str">
            <v>97.58</v>
          </cell>
          <cell r="Z21" t="str">
            <v>96.34</v>
          </cell>
          <cell r="AA21" t="str">
            <v>96.2</v>
          </cell>
          <cell r="AB21" t="str">
            <v>0.26</v>
          </cell>
          <cell r="AC21">
            <v>0</v>
          </cell>
          <cell r="AD21" t="str">
            <v>0.12</v>
          </cell>
          <cell r="AE21" t="str">
            <v>0.11</v>
          </cell>
          <cell r="AF21" t="str">
            <v>1.35</v>
          </cell>
          <cell r="AG21" t="str">
            <v>3.12</v>
          </cell>
          <cell r="AH21" t="str">
            <v>0.41</v>
          </cell>
          <cell r="AI21" t="str">
            <v>2.39</v>
          </cell>
          <cell r="AJ21" t="str">
            <v>5.03</v>
          </cell>
          <cell r="AK21" t="str">
            <v>1.63</v>
          </cell>
        </row>
        <row r="22">
          <cell r="C22" t="str">
            <v>Betania</v>
          </cell>
          <cell r="D22">
            <v>2.3450000000000002</v>
          </cell>
          <cell r="E22" t="str">
            <v>89.85</v>
          </cell>
          <cell r="F22" t="str">
            <v>89.9</v>
          </cell>
          <cell r="G22" t="str">
            <v>58.6</v>
          </cell>
          <cell r="H22" t="str">
            <v>96.4</v>
          </cell>
          <cell r="I22">
            <v>59</v>
          </cell>
          <cell r="J22" t="str">
            <v>17.4</v>
          </cell>
          <cell r="K22" t="str">
            <v>98.8</v>
          </cell>
          <cell r="L22" t="str">
            <v>73.2</v>
          </cell>
          <cell r="M22" t="str">
            <v>129.7</v>
          </cell>
          <cell r="N22" t="str">
            <v>95.2</v>
          </cell>
          <cell r="O22" t="str">
            <v>41.4</v>
          </cell>
          <cell r="P22" t="str">
            <v>30.56</v>
          </cell>
          <cell r="Q22" t="str">
            <v>96.3</v>
          </cell>
          <cell r="R22" t="str">
            <v>2.65</v>
          </cell>
          <cell r="T22" t="str">
            <v>3.17</v>
          </cell>
          <cell r="U22" t="str">
            <v>2.76</v>
          </cell>
          <cell r="W22" t="str">
            <v>97.35</v>
          </cell>
          <cell r="X22">
            <v>100</v>
          </cell>
          <cell r="Y22" t="str">
            <v>96.83</v>
          </cell>
          <cell r="Z22" t="str">
            <v>97.24</v>
          </cell>
          <cell r="AA22">
            <v>100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 t="str">
            <v>0.48</v>
          </cell>
          <cell r="AH22">
            <v>0</v>
          </cell>
          <cell r="AI22" t="str">
            <v>0.72</v>
          </cell>
          <cell r="AJ22" t="str">
            <v>0.17</v>
          </cell>
          <cell r="AK22">
            <v>0</v>
          </cell>
        </row>
        <row r="23">
          <cell r="C23" t="str">
            <v>Betulia</v>
          </cell>
          <cell r="D23">
            <v>4.26</v>
          </cell>
          <cell r="E23" t="str">
            <v>95.45</v>
          </cell>
          <cell r="F23" t="str">
            <v>95.5</v>
          </cell>
          <cell r="G23" t="str">
            <v>78.6</v>
          </cell>
          <cell r="H23">
            <v>103</v>
          </cell>
          <cell r="I23" t="str">
            <v>64.4</v>
          </cell>
          <cell r="J23" t="str">
            <v>21.7</v>
          </cell>
          <cell r="K23" t="str">
            <v>105.2</v>
          </cell>
          <cell r="L23" t="str">
            <v>87.5</v>
          </cell>
          <cell r="M23" t="str">
            <v>133.2</v>
          </cell>
          <cell r="N23" t="str">
            <v>100.2</v>
          </cell>
          <cell r="O23" t="str">
            <v>52.5</v>
          </cell>
          <cell r="P23" t="str">
            <v>26.89</v>
          </cell>
          <cell r="Q23" t="str">
            <v>87.8</v>
          </cell>
          <cell r="R23">
            <v>5</v>
          </cell>
          <cell r="S23" t="str">
            <v>2.86</v>
          </cell>
          <cell r="T23" t="str">
            <v>6.15</v>
          </cell>
          <cell r="U23" t="str">
            <v>4.1</v>
          </cell>
          <cell r="V23" t="str">
            <v>1.05</v>
          </cell>
          <cell r="W23" t="str">
            <v>84.05</v>
          </cell>
          <cell r="X23" t="str">
            <v>96.51</v>
          </cell>
          <cell r="Y23" t="str">
            <v>82.74</v>
          </cell>
          <cell r="Z23" t="str">
            <v>82.09</v>
          </cell>
          <cell r="AA23" t="str">
            <v>89.2</v>
          </cell>
          <cell r="AB23" t="str">
            <v>10.95</v>
          </cell>
          <cell r="AC23" t="str">
            <v>0.63</v>
          </cell>
          <cell r="AD23" t="str">
            <v>11.11</v>
          </cell>
          <cell r="AE23" t="str">
            <v>13.81</v>
          </cell>
          <cell r="AF23" t="str">
            <v>9.76</v>
          </cell>
          <cell r="AG23" t="str">
            <v>0.08</v>
          </cell>
          <cell r="AH23">
            <v>0</v>
          </cell>
          <cell r="AI23" t="str">
            <v>0.12</v>
          </cell>
          <cell r="AJ23">
            <v>0</v>
          </cell>
          <cell r="AK23">
            <v>0</v>
          </cell>
        </row>
        <row r="24">
          <cell r="C24" t="str">
            <v>Ciudad Bolivar</v>
          </cell>
          <cell r="D24">
            <v>6.6509999999999998</v>
          </cell>
          <cell r="E24" t="str">
            <v>88.24</v>
          </cell>
          <cell r="F24" t="str">
            <v>88.2</v>
          </cell>
          <cell r="G24">
            <v>70</v>
          </cell>
          <cell r="H24" t="str">
            <v>94.5</v>
          </cell>
          <cell r="I24" t="str">
            <v>64.3</v>
          </cell>
          <cell r="J24" t="str">
            <v>32.5</v>
          </cell>
          <cell r="K24">
            <v>94</v>
          </cell>
          <cell r="L24" t="str">
            <v>81.6</v>
          </cell>
          <cell r="M24" t="str">
            <v>117.5</v>
          </cell>
          <cell r="N24">
            <v>88</v>
          </cell>
          <cell r="O24" t="str">
            <v>53.6</v>
          </cell>
          <cell r="P24" t="str">
            <v>20.75</v>
          </cell>
          <cell r="Q24" t="str">
            <v>97.06</v>
          </cell>
          <cell r="R24" t="str">
            <v>5.97</v>
          </cell>
          <cell r="S24" t="str">
            <v>6.68</v>
          </cell>
          <cell r="T24" t="str">
            <v>5.2</v>
          </cell>
          <cell r="U24" t="str">
            <v>7.8</v>
          </cell>
          <cell r="V24" t="str">
            <v>3.87</v>
          </cell>
          <cell r="W24" t="str">
            <v>93.87</v>
          </cell>
          <cell r="X24" t="str">
            <v>93.32</v>
          </cell>
          <cell r="Y24" t="str">
            <v>94.77</v>
          </cell>
          <cell r="Z24" t="str">
            <v>92.2</v>
          </cell>
          <cell r="AA24" t="str">
            <v>94.5</v>
          </cell>
          <cell r="AB24" t="str">
            <v>0.15</v>
          </cell>
          <cell r="AC24">
            <v>0</v>
          </cell>
          <cell r="AD24" t="str">
            <v>0.03</v>
          </cell>
          <cell r="AE24">
            <v>0</v>
          </cell>
          <cell r="AF24" t="str">
            <v>1.63</v>
          </cell>
          <cell r="AG24" t="str">
            <v>4.13</v>
          </cell>
          <cell r="AH24">
            <v>0</v>
          </cell>
          <cell r="AI24" t="str">
            <v>5.24</v>
          </cell>
          <cell r="AJ24" t="str">
            <v>3.54</v>
          </cell>
          <cell r="AK24" t="str">
            <v>2.77</v>
          </cell>
        </row>
        <row r="25">
          <cell r="C25" t="str">
            <v>Briceño</v>
          </cell>
          <cell r="D25">
            <v>2.2559999999999998</v>
          </cell>
          <cell r="E25" t="str">
            <v>94.1</v>
          </cell>
          <cell r="F25" t="str">
            <v>94.1</v>
          </cell>
          <cell r="G25" t="str">
            <v>74.5</v>
          </cell>
          <cell r="H25" t="str">
            <v>99.6</v>
          </cell>
          <cell r="I25" t="str">
            <v>49.1</v>
          </cell>
          <cell r="J25" t="str">
            <v>12.3</v>
          </cell>
          <cell r="K25" t="str">
            <v>106.9</v>
          </cell>
          <cell r="L25" t="str">
            <v>118.6</v>
          </cell>
          <cell r="M25" t="str">
            <v>143.2</v>
          </cell>
          <cell r="N25" t="str">
            <v>100.4</v>
          </cell>
          <cell r="O25" t="str">
            <v>28.6</v>
          </cell>
          <cell r="P25" t="str">
            <v>16.28</v>
          </cell>
          <cell r="Q25" t="str">
            <v>83.33</v>
          </cell>
          <cell r="R25" t="str">
            <v>9.79</v>
          </cell>
          <cell r="T25" t="str">
            <v>10.59</v>
          </cell>
          <cell r="U25" t="str">
            <v>7.28</v>
          </cell>
          <cell r="V25" t="str">
            <v>2.63</v>
          </cell>
          <cell r="W25" t="str">
            <v>89.71</v>
          </cell>
          <cell r="X25" t="str">
            <v>82.96</v>
          </cell>
          <cell r="Y25" t="str">
            <v>88.51</v>
          </cell>
          <cell r="Z25" t="str">
            <v>92.72</v>
          </cell>
          <cell r="AA25" t="str">
            <v>97.37</v>
          </cell>
          <cell r="AB25" t="str">
            <v>0.5</v>
          </cell>
          <cell r="AC25">
            <v>0</v>
          </cell>
          <cell r="AD25" t="str">
            <v>0.9</v>
          </cell>
          <cell r="AE25">
            <v>0</v>
          </cell>
          <cell r="AF25">
            <v>0</v>
          </cell>
          <cell r="AG25" t="str">
            <v>0.91</v>
          </cell>
          <cell r="AH25">
            <v>0</v>
          </cell>
          <cell r="AI25" t="str">
            <v>1.28</v>
          </cell>
          <cell r="AJ25" t="str">
            <v>0.67</v>
          </cell>
          <cell r="AK25">
            <v>0</v>
          </cell>
        </row>
        <row r="26">
          <cell r="C26" t="str">
            <v>Buritica</v>
          </cell>
          <cell r="D26">
            <v>1.6859999999999999</v>
          </cell>
          <cell r="E26" t="str">
            <v>98.81</v>
          </cell>
          <cell r="F26" t="str">
            <v>98.8</v>
          </cell>
          <cell r="G26">
            <v>70</v>
          </cell>
          <cell r="H26" t="str">
            <v>105.8</v>
          </cell>
          <cell r="I26" t="str">
            <v>56.7</v>
          </cell>
          <cell r="J26" t="str">
            <v>20.6</v>
          </cell>
          <cell r="K26" t="str">
            <v>107.9</v>
          </cell>
          <cell r="L26" t="str">
            <v>99.3</v>
          </cell>
          <cell r="M26" t="str">
            <v>147.1</v>
          </cell>
          <cell r="N26">
            <v>93</v>
          </cell>
          <cell r="O26" t="str">
            <v>42.3</v>
          </cell>
          <cell r="P26" t="str">
            <v>21.03</v>
          </cell>
          <cell r="Q26" t="str">
            <v>62.07</v>
          </cell>
          <cell r="R26" t="str">
            <v>4.58</v>
          </cell>
          <cell r="S26" t="str">
            <v>0.72</v>
          </cell>
          <cell r="T26" t="str">
            <v>2.8</v>
          </cell>
          <cell r="U26" t="str">
            <v>9.75</v>
          </cell>
          <cell r="V26" t="str">
            <v>1.74</v>
          </cell>
          <cell r="W26" t="str">
            <v>88.74</v>
          </cell>
          <cell r="X26" t="str">
            <v>99.28</v>
          </cell>
          <cell r="Y26" t="str">
            <v>91.3</v>
          </cell>
          <cell r="Z26" t="str">
            <v>80.5</v>
          </cell>
          <cell r="AA26" t="str">
            <v>90.43</v>
          </cell>
          <cell r="AB26" t="str">
            <v>6.68</v>
          </cell>
          <cell r="AC26">
            <v>0</v>
          </cell>
          <cell r="AD26" t="str">
            <v>5.9</v>
          </cell>
          <cell r="AE26" t="str">
            <v>9.75</v>
          </cell>
          <cell r="AF26" t="str">
            <v>7.83</v>
          </cell>
          <cell r="AG26" t="str">
            <v>2.31</v>
          </cell>
          <cell r="AH26">
            <v>0</v>
          </cell>
          <cell r="AI26" t="str">
            <v>2.71</v>
          </cell>
          <cell r="AJ26" t="str">
            <v>2.63</v>
          </cell>
          <cell r="AK26">
            <v>0</v>
          </cell>
        </row>
        <row r="27">
          <cell r="C27" t="str">
            <v>Caceres</v>
          </cell>
          <cell r="D27">
            <v>9.9190000000000005</v>
          </cell>
          <cell r="E27" t="str">
            <v>84.97</v>
          </cell>
          <cell r="F27">
            <v>85</v>
          </cell>
          <cell r="G27">
            <v>73</v>
          </cell>
          <cell r="H27" t="str">
            <v>91.1</v>
          </cell>
          <cell r="I27">
            <v>52</v>
          </cell>
          <cell r="J27" t="str">
            <v>14.1</v>
          </cell>
          <cell r="K27" t="str">
            <v>91.1</v>
          </cell>
          <cell r="L27" t="str">
            <v>86.1</v>
          </cell>
          <cell r="M27">
            <v>123</v>
          </cell>
          <cell r="N27" t="str">
            <v>78.6</v>
          </cell>
          <cell r="O27" t="str">
            <v>27.1</v>
          </cell>
          <cell r="P27" t="str">
            <v>26.59</v>
          </cell>
          <cell r="Q27" t="str">
            <v>48.89</v>
          </cell>
          <cell r="R27" t="str">
            <v>2.34</v>
          </cell>
          <cell r="S27" t="str">
            <v>2.33</v>
          </cell>
          <cell r="T27" t="str">
            <v>2.2</v>
          </cell>
          <cell r="U27" t="str">
            <v>2.61</v>
          </cell>
          <cell r="V27" t="str">
            <v>2.48</v>
          </cell>
          <cell r="W27" t="str">
            <v>97.64</v>
          </cell>
          <cell r="X27" t="str">
            <v>97.67</v>
          </cell>
          <cell r="Y27" t="str">
            <v>97.8</v>
          </cell>
          <cell r="Z27" t="str">
            <v>97.39</v>
          </cell>
          <cell r="AA27" t="str">
            <v>97.03</v>
          </cell>
          <cell r="AB27" t="str">
            <v>0.02</v>
          </cell>
          <cell r="AC27">
            <v>0</v>
          </cell>
          <cell r="AD27">
            <v>0</v>
          </cell>
          <cell r="AE27">
            <v>0</v>
          </cell>
          <cell r="AF27" t="str">
            <v>0.5</v>
          </cell>
          <cell r="AG27" t="str">
            <v>1.24</v>
          </cell>
          <cell r="AH27">
            <v>0</v>
          </cell>
          <cell r="AI27" t="str">
            <v>1.03</v>
          </cell>
          <cell r="AJ27" t="str">
            <v>2.31</v>
          </cell>
          <cell r="AK27">
            <v>0</v>
          </cell>
        </row>
        <row r="28">
          <cell r="C28" t="str">
            <v>Caicedo</v>
          </cell>
          <cell r="D28">
            <v>2.3029999999999999</v>
          </cell>
          <cell r="E28" t="str">
            <v>77.25</v>
          </cell>
          <cell r="F28" t="str">
            <v>77.3</v>
          </cell>
          <cell r="G28" t="str">
            <v>62.8</v>
          </cell>
          <cell r="H28" t="str">
            <v>94.8</v>
          </cell>
          <cell r="I28" t="str">
            <v>38.8</v>
          </cell>
          <cell r="J28" t="str">
            <v>13.7</v>
          </cell>
          <cell r="K28" t="str">
            <v>83.6</v>
          </cell>
          <cell r="L28" t="str">
            <v>71.1</v>
          </cell>
          <cell r="M28" t="str">
            <v>125.7</v>
          </cell>
          <cell r="N28">
            <v>62</v>
          </cell>
          <cell r="O28" t="str">
            <v>33.4</v>
          </cell>
          <cell r="P28" t="str">
            <v>18.17</v>
          </cell>
          <cell r="Q28">
            <v>100</v>
          </cell>
          <cell r="R28" t="str">
            <v>6.43</v>
          </cell>
          <cell r="S28" t="str">
            <v>5.47</v>
          </cell>
          <cell r="T28" t="str">
            <v>7.04</v>
          </cell>
          <cell r="U28" t="str">
            <v>6.09</v>
          </cell>
          <cell r="W28" t="str">
            <v>81.34</v>
          </cell>
          <cell r="X28" t="str">
            <v>94.53</v>
          </cell>
          <cell r="Y28" t="str">
            <v>76.46</v>
          </cell>
          <cell r="Z28" t="str">
            <v>87.59</v>
          </cell>
          <cell r="AA28">
            <v>100</v>
          </cell>
          <cell r="AB28" t="str">
            <v>12.23</v>
          </cell>
          <cell r="AC28">
            <v>0</v>
          </cell>
          <cell r="AE28" t="str">
            <v>6.32</v>
          </cell>
          <cell r="AF28">
            <v>0</v>
          </cell>
          <cell r="AG28" t="str">
            <v>1.12</v>
          </cell>
          <cell r="AH28">
            <v>0</v>
          </cell>
          <cell r="AI28" t="str">
            <v>1.57</v>
          </cell>
          <cell r="AJ28">
            <v>0</v>
          </cell>
          <cell r="AK28">
            <v>0</v>
          </cell>
        </row>
        <row r="29">
          <cell r="C29" t="str">
            <v>Caldas</v>
          </cell>
          <cell r="D29">
            <v>14.566000000000001</v>
          </cell>
          <cell r="E29">
            <v>88</v>
          </cell>
          <cell r="F29" t="str">
            <v>87.9</v>
          </cell>
          <cell r="G29" t="str">
            <v>72.2</v>
          </cell>
          <cell r="H29" t="str">
            <v>82.6</v>
          </cell>
          <cell r="I29">
            <v>84</v>
          </cell>
          <cell r="J29" t="str">
            <v>53.5</v>
          </cell>
          <cell r="K29" t="str">
            <v>96.4</v>
          </cell>
          <cell r="L29" t="str">
            <v>79.6</v>
          </cell>
          <cell r="M29" t="str">
            <v>96.7</v>
          </cell>
          <cell r="N29" t="str">
            <v>108.7</v>
          </cell>
          <cell r="O29" t="str">
            <v>80.8</v>
          </cell>
          <cell r="P29" t="str">
            <v>28.05</v>
          </cell>
          <cell r="Q29" t="str">
            <v>65.52</v>
          </cell>
          <cell r="R29" t="str">
            <v>3.21</v>
          </cell>
          <cell r="S29" t="str">
            <v>2.54</v>
          </cell>
          <cell r="T29" t="str">
            <v>2.49</v>
          </cell>
          <cell r="U29" t="str">
            <v>4.49</v>
          </cell>
          <cell r="V29" t="str">
            <v>2.18</v>
          </cell>
          <cell r="W29" t="str">
            <v>87.96</v>
          </cell>
          <cell r="X29" t="str">
            <v>97.19</v>
          </cell>
          <cell r="Y29" t="str">
            <v>90.18</v>
          </cell>
          <cell r="Z29" t="str">
            <v>83.01</v>
          </cell>
          <cell r="AA29" t="str">
            <v>90.52</v>
          </cell>
          <cell r="AB29" t="str">
            <v>8.83</v>
          </cell>
          <cell r="AC29" t="str">
            <v>0.27</v>
          </cell>
          <cell r="AD29" t="str">
            <v>7.33</v>
          </cell>
          <cell r="AE29" t="str">
            <v>12.51</v>
          </cell>
          <cell r="AF29" t="str">
            <v>7.3</v>
          </cell>
          <cell r="AG29" t="str">
            <v>2.93</v>
          </cell>
          <cell r="AH29" t="str">
            <v>0.13</v>
          </cell>
          <cell r="AI29" t="str">
            <v>2.05</v>
          </cell>
          <cell r="AJ29" t="str">
            <v>4.53</v>
          </cell>
          <cell r="AK29" t="str">
            <v>2.52</v>
          </cell>
        </row>
        <row r="30">
          <cell r="C30" t="str">
            <v>Campamento</v>
          </cell>
          <cell r="D30">
            <v>2.2879999999999998</v>
          </cell>
          <cell r="E30" t="str">
            <v>97.9</v>
          </cell>
          <cell r="F30" t="str">
            <v>97.9</v>
          </cell>
          <cell r="G30" t="str">
            <v>46.8</v>
          </cell>
          <cell r="H30" t="str">
            <v>117.8</v>
          </cell>
          <cell r="I30" t="str">
            <v>41.1</v>
          </cell>
          <cell r="J30" t="str">
            <v>15.5</v>
          </cell>
          <cell r="K30" t="str">
            <v>102.8</v>
          </cell>
          <cell r="L30" t="str">
            <v>73.9</v>
          </cell>
          <cell r="M30" t="str">
            <v>178.7</v>
          </cell>
          <cell r="N30">
            <v>58</v>
          </cell>
          <cell r="O30" t="str">
            <v>27.2</v>
          </cell>
          <cell r="P30" t="str">
            <v>19.59</v>
          </cell>
          <cell r="Q30" t="str">
            <v>86.67</v>
          </cell>
          <cell r="R30" t="str">
            <v>4.18</v>
          </cell>
          <cell r="T30" t="str">
            <v>2.9</v>
          </cell>
          <cell r="U30" t="str">
            <v>10.74</v>
          </cell>
          <cell r="V30" t="str">
            <v>1.87</v>
          </cell>
          <cell r="W30" t="str">
            <v>94.54</v>
          </cell>
          <cell r="X30">
            <v>100</v>
          </cell>
          <cell r="Y30" t="str">
            <v>96.19</v>
          </cell>
          <cell r="Z30" t="str">
            <v>86.58</v>
          </cell>
          <cell r="AA30" t="str">
            <v>95.33</v>
          </cell>
          <cell r="AB30" t="str">
            <v>1.28</v>
          </cell>
          <cell r="AC30">
            <v>0</v>
          </cell>
          <cell r="AD30" t="str">
            <v>0.91</v>
          </cell>
          <cell r="AE30" t="str">
            <v>2.68</v>
          </cell>
          <cell r="AF30" t="str">
            <v>2.8</v>
          </cell>
          <cell r="AG30" t="str">
            <v>0.37</v>
          </cell>
          <cell r="AH30">
            <v>0</v>
          </cell>
          <cell r="AI30" t="str">
            <v>0.18</v>
          </cell>
          <cell r="AJ30" t="str">
            <v>1.82</v>
          </cell>
          <cell r="AK30">
            <v>0</v>
          </cell>
        </row>
        <row r="31">
          <cell r="C31" t="str">
            <v>Cañasgordas</v>
          </cell>
          <cell r="D31">
            <v>4.5199999999999996</v>
          </cell>
          <cell r="E31" t="str">
            <v>82.81</v>
          </cell>
          <cell r="F31" t="str">
            <v>82.8</v>
          </cell>
          <cell r="G31" t="str">
            <v>62.6</v>
          </cell>
          <cell r="H31" t="str">
            <v>80.4</v>
          </cell>
          <cell r="I31" t="str">
            <v>65.8</v>
          </cell>
          <cell r="J31" t="str">
            <v>30.5</v>
          </cell>
          <cell r="K31" t="str">
            <v>92.8</v>
          </cell>
          <cell r="L31" t="str">
            <v>72.3</v>
          </cell>
          <cell r="M31" t="str">
            <v>108.1</v>
          </cell>
          <cell r="N31" t="str">
            <v>97.9</v>
          </cell>
          <cell r="O31" t="str">
            <v>56.9</v>
          </cell>
          <cell r="P31" t="str">
            <v>20.85</v>
          </cell>
          <cell r="Q31" t="str">
            <v>48.48</v>
          </cell>
          <cell r="R31" t="str">
            <v>2.6</v>
          </cell>
          <cell r="S31" t="str">
            <v>1.92</v>
          </cell>
          <cell r="T31" t="str">
            <v>2.24</v>
          </cell>
          <cell r="U31" t="str">
            <v>2.38</v>
          </cell>
          <cell r="V31" t="str">
            <v>5.6</v>
          </cell>
          <cell r="W31" t="str">
            <v>96.28</v>
          </cell>
          <cell r="X31" t="str">
            <v>98.08</v>
          </cell>
          <cell r="Y31" t="str">
            <v>96.05</v>
          </cell>
          <cell r="Z31" t="str">
            <v>96.98</v>
          </cell>
          <cell r="AA31" t="str">
            <v>93.64</v>
          </cell>
          <cell r="AB31" t="str">
            <v>1.11</v>
          </cell>
          <cell r="AC31">
            <v>0</v>
          </cell>
          <cell r="AD31" t="str">
            <v>1.71</v>
          </cell>
          <cell r="AE31" t="str">
            <v>0.63</v>
          </cell>
          <cell r="AF31" t="str">
            <v>0.76</v>
          </cell>
          <cell r="AG31" t="str">
            <v>1.72</v>
          </cell>
          <cell r="AH31">
            <v>0</v>
          </cell>
          <cell r="AI31" t="str">
            <v>1.71</v>
          </cell>
          <cell r="AJ31" t="str">
            <v>2.49</v>
          </cell>
          <cell r="AK31" t="str">
            <v>0.29</v>
          </cell>
        </row>
        <row r="32">
          <cell r="C32" t="str">
            <v>Caracolí</v>
          </cell>
          <cell r="D32">
            <v>1.1339999999999999</v>
          </cell>
          <cell r="E32" t="str">
            <v>84.04</v>
          </cell>
          <cell r="F32">
            <v>84</v>
          </cell>
          <cell r="G32" t="str">
            <v>59.3</v>
          </cell>
          <cell r="H32" t="str">
            <v>83.9</v>
          </cell>
          <cell r="I32" t="str">
            <v>59.1</v>
          </cell>
          <cell r="J32" t="str">
            <v>39.8</v>
          </cell>
          <cell r="K32" t="str">
            <v>97.8</v>
          </cell>
          <cell r="L32" t="str">
            <v>74.7</v>
          </cell>
          <cell r="M32" t="str">
            <v>108.6</v>
          </cell>
          <cell r="N32" t="str">
            <v>98.5</v>
          </cell>
          <cell r="O32" t="str">
            <v>82.1</v>
          </cell>
          <cell r="P32" t="str">
            <v>22.1</v>
          </cell>
          <cell r="Q32" t="str">
            <v>87.5</v>
          </cell>
          <cell r="R32" t="str">
            <v>1.1</v>
          </cell>
          <cell r="S32" t="str">
            <v>2.94</v>
          </cell>
          <cell r="T32" t="str">
            <v>1.02</v>
          </cell>
          <cell r="U32" t="str">
            <v>1.36</v>
          </cell>
          <cell r="W32" t="str">
            <v>98.81</v>
          </cell>
          <cell r="X32" t="str">
            <v>97.06</v>
          </cell>
          <cell r="Y32" t="str">
            <v>98.78</v>
          </cell>
          <cell r="Z32" t="str">
            <v>98.64</v>
          </cell>
          <cell r="AA32">
            <v>100</v>
          </cell>
          <cell r="AB32" t="str">
            <v>0.09</v>
          </cell>
          <cell r="AC32">
            <v>0</v>
          </cell>
          <cell r="AD32" t="str">
            <v>0.2</v>
          </cell>
          <cell r="AE32">
            <v>0</v>
          </cell>
          <cell r="AF32">
            <v>0</v>
          </cell>
          <cell r="AG32" t="str">
            <v>2.01</v>
          </cell>
          <cell r="AH32">
            <v>0</v>
          </cell>
          <cell r="AI32" t="str">
            <v>1.63</v>
          </cell>
          <cell r="AJ32" t="str">
            <v>4.27</v>
          </cell>
          <cell r="AK32">
            <v>0</v>
          </cell>
        </row>
        <row r="33">
          <cell r="C33" t="str">
            <v>Caramanta</v>
          </cell>
          <cell r="D33">
            <v>1.1559999999999999</v>
          </cell>
          <cell r="E33" t="str">
            <v>86.07</v>
          </cell>
          <cell r="F33" t="str">
            <v>86.1</v>
          </cell>
          <cell r="G33">
            <v>67</v>
          </cell>
          <cell r="H33" t="str">
            <v>90.4</v>
          </cell>
          <cell r="I33" t="str">
            <v>65.8</v>
          </cell>
          <cell r="J33" t="str">
            <v>44.6</v>
          </cell>
          <cell r="K33" t="str">
            <v>96.4</v>
          </cell>
          <cell r="L33" t="str">
            <v>80.6</v>
          </cell>
          <cell r="M33" t="str">
            <v>109.8</v>
          </cell>
          <cell r="N33" t="str">
            <v>95.2</v>
          </cell>
          <cell r="O33">
            <v>72</v>
          </cell>
          <cell r="P33" t="str">
            <v>18.2</v>
          </cell>
          <cell r="Q33" t="str">
            <v>95.24</v>
          </cell>
          <cell r="R33" t="str">
            <v>4.53</v>
          </cell>
          <cell r="S33" t="str">
            <v>6.02</v>
          </cell>
          <cell r="T33" t="str">
            <v>3.72</v>
          </cell>
          <cell r="U33" t="str">
            <v>6.02</v>
          </cell>
          <cell r="V33" t="str">
            <v>2.99</v>
          </cell>
          <cell r="W33" t="str">
            <v>95.47</v>
          </cell>
          <cell r="X33" t="str">
            <v>93.98</v>
          </cell>
          <cell r="Y33" t="str">
            <v>96.28</v>
          </cell>
          <cell r="Z33" t="str">
            <v>93.98</v>
          </cell>
          <cell r="AA33" t="str">
            <v>97.01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 t="str">
            <v>4.85</v>
          </cell>
          <cell r="AH33">
            <v>0</v>
          </cell>
          <cell r="AI33" t="str">
            <v>2.79</v>
          </cell>
          <cell r="AJ33" t="str">
            <v>10.62</v>
          </cell>
          <cell r="AK33" t="str">
            <v>3.39</v>
          </cell>
        </row>
        <row r="34">
          <cell r="C34" t="str">
            <v>Carepa</v>
          </cell>
          <cell r="D34">
            <v>14.164999999999999</v>
          </cell>
          <cell r="E34" t="str">
            <v>84.38</v>
          </cell>
          <cell r="F34" t="str">
            <v>84.4</v>
          </cell>
          <cell r="G34" t="str">
            <v>68.1</v>
          </cell>
          <cell r="H34" t="str">
            <v>89.5</v>
          </cell>
          <cell r="I34" t="str">
            <v>61.5</v>
          </cell>
          <cell r="J34" t="str">
            <v>22.5</v>
          </cell>
          <cell r="K34" t="str">
            <v>97.5</v>
          </cell>
          <cell r="L34" t="str">
            <v>90.8</v>
          </cell>
          <cell r="M34">
            <v>123</v>
          </cell>
          <cell r="N34" t="str">
            <v>91.7</v>
          </cell>
          <cell r="O34" t="str">
            <v>48.1</v>
          </cell>
          <cell r="P34" t="str">
            <v>28.86</v>
          </cell>
          <cell r="Q34" t="str">
            <v>65.79</v>
          </cell>
          <cell r="R34" t="str">
            <v>2.32</v>
          </cell>
          <cell r="S34" t="str">
            <v>1.69</v>
          </cell>
          <cell r="T34" t="str">
            <v>1.69</v>
          </cell>
          <cell r="U34" t="str">
            <v>3.45</v>
          </cell>
          <cell r="V34" t="str">
            <v>2.93</v>
          </cell>
          <cell r="W34" t="str">
            <v>95.25</v>
          </cell>
          <cell r="X34" t="str">
            <v>98.21</v>
          </cell>
          <cell r="Y34" t="str">
            <v>96.27</v>
          </cell>
          <cell r="Z34" t="str">
            <v>93.68</v>
          </cell>
          <cell r="AA34" t="str">
            <v>90.59</v>
          </cell>
          <cell r="AB34" t="str">
            <v>2.43</v>
          </cell>
          <cell r="AC34" t="str">
            <v>0.1</v>
          </cell>
          <cell r="AD34" t="str">
            <v>2.04</v>
          </cell>
          <cell r="AE34" t="str">
            <v>2.87</v>
          </cell>
          <cell r="AF34" t="str">
            <v>6.48</v>
          </cell>
          <cell r="AG34" t="str">
            <v>0.52</v>
          </cell>
          <cell r="AH34" t="str">
            <v>0.1</v>
          </cell>
          <cell r="AI34" t="str">
            <v>0.74</v>
          </cell>
          <cell r="AJ34" t="str">
            <v>0.3</v>
          </cell>
          <cell r="AK34" t="str">
            <v>0.25</v>
          </cell>
        </row>
        <row r="35">
          <cell r="C35" t="str">
            <v>El Carmen de Viboral</v>
          </cell>
          <cell r="D35">
            <v>11.115</v>
          </cell>
          <cell r="E35" t="str">
            <v>84.17</v>
          </cell>
          <cell r="F35" t="str">
            <v>84.1</v>
          </cell>
          <cell r="G35" t="str">
            <v>73.7</v>
          </cell>
          <cell r="H35" t="str">
            <v>80.2</v>
          </cell>
          <cell r="I35" t="str">
            <v>77.6</v>
          </cell>
          <cell r="J35" t="str">
            <v>49.8</v>
          </cell>
          <cell r="K35" t="str">
            <v>89.6</v>
          </cell>
          <cell r="L35" t="str">
            <v>82.2</v>
          </cell>
          <cell r="M35" t="str">
            <v>91.1</v>
          </cell>
          <cell r="N35" t="str">
            <v>98.6</v>
          </cell>
          <cell r="O35" t="str">
            <v>72.8</v>
          </cell>
          <cell r="P35" t="str">
            <v>26.2</v>
          </cell>
          <cell r="Q35" t="str">
            <v>70.27</v>
          </cell>
          <cell r="R35" t="str">
            <v>2.12</v>
          </cell>
          <cell r="S35" t="str">
            <v>2.77</v>
          </cell>
          <cell r="T35" t="str">
            <v>2.35</v>
          </cell>
          <cell r="U35" t="str">
            <v>2.02</v>
          </cell>
          <cell r="V35" t="str">
            <v>1.36</v>
          </cell>
          <cell r="W35" t="str">
            <v>94.44</v>
          </cell>
          <cell r="X35" t="str">
            <v>96.8</v>
          </cell>
          <cell r="Y35" t="str">
            <v>94.72</v>
          </cell>
          <cell r="Z35" t="str">
            <v>93.24</v>
          </cell>
          <cell r="AA35" t="str">
            <v>95.4</v>
          </cell>
          <cell r="AB35" t="str">
            <v>3.44</v>
          </cell>
          <cell r="AC35" t="str">
            <v>0.44</v>
          </cell>
          <cell r="AD35" t="str">
            <v>2.93</v>
          </cell>
          <cell r="AE35" t="str">
            <v>4.74</v>
          </cell>
          <cell r="AF35" t="str">
            <v>3.25</v>
          </cell>
          <cell r="AG35" t="str">
            <v>3.31</v>
          </cell>
          <cell r="AH35" t="str">
            <v>0.15</v>
          </cell>
          <cell r="AI35" t="str">
            <v>2.74</v>
          </cell>
          <cell r="AJ35" t="str">
            <v>4.77</v>
          </cell>
          <cell r="AK35" t="str">
            <v>3.48</v>
          </cell>
        </row>
        <row r="36">
          <cell r="C36" t="str">
            <v>Carolina</v>
          </cell>
          <cell r="D36">
            <v>762</v>
          </cell>
          <cell r="E36" t="str">
            <v>125.72</v>
          </cell>
          <cell r="F36" t="str">
            <v>125.7</v>
          </cell>
          <cell r="G36" t="str">
            <v>55.4</v>
          </cell>
          <cell r="H36" t="str">
            <v>132.6</v>
          </cell>
          <cell r="I36" t="str">
            <v>90.7</v>
          </cell>
          <cell r="J36" t="str">
            <v>51.5</v>
          </cell>
          <cell r="K36">
            <v>143</v>
          </cell>
          <cell r="L36" t="str">
            <v>90.8</v>
          </cell>
          <cell r="M36" t="str">
            <v>173.1</v>
          </cell>
          <cell r="N36" t="str">
            <v>141.1</v>
          </cell>
          <cell r="O36" t="str">
            <v>96.2</v>
          </cell>
          <cell r="P36" t="str">
            <v>21.5</v>
          </cell>
          <cell r="Q36" t="str">
            <v>83.33</v>
          </cell>
          <cell r="R36" t="str">
            <v>5.63</v>
          </cell>
          <cell r="S36" t="str">
            <v>6.78</v>
          </cell>
          <cell r="T36" t="str">
            <v>1.4</v>
          </cell>
          <cell r="U36" t="str">
            <v>10.24</v>
          </cell>
          <cell r="W36" t="str">
            <v>94.18</v>
          </cell>
          <cell r="X36" t="str">
            <v>93.22</v>
          </cell>
          <cell r="Y36" t="str">
            <v>98.6</v>
          </cell>
          <cell r="Z36" t="str">
            <v>89.76</v>
          </cell>
          <cell r="AA36" t="str">
            <v>83.02</v>
          </cell>
          <cell r="AB36" t="str">
            <v>0.19</v>
          </cell>
          <cell r="AC36">
            <v>0</v>
          </cell>
          <cell r="AD36">
            <v>0</v>
          </cell>
          <cell r="AE36">
            <v>0</v>
          </cell>
          <cell r="AF36" t="str">
            <v>1.89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C37" t="str">
            <v>Caucasia</v>
          </cell>
          <cell r="D37">
            <v>27.193999999999999</v>
          </cell>
          <cell r="E37" t="str">
            <v>77.64</v>
          </cell>
          <cell r="F37" t="str">
            <v>77.6</v>
          </cell>
          <cell r="G37" t="str">
            <v>63.6</v>
          </cell>
          <cell r="H37" t="str">
            <v>82.5</v>
          </cell>
          <cell r="I37" t="str">
            <v>54.5</v>
          </cell>
          <cell r="J37" t="str">
            <v>29.3</v>
          </cell>
          <cell r="K37" t="str">
            <v>92.5</v>
          </cell>
          <cell r="L37" t="str">
            <v>78.6</v>
          </cell>
          <cell r="M37" t="str">
            <v>113.5</v>
          </cell>
          <cell r="N37">
            <v>84</v>
          </cell>
          <cell r="O37" t="str">
            <v>65.6</v>
          </cell>
          <cell r="P37" t="str">
            <v>27.21</v>
          </cell>
          <cell r="Q37" t="str">
            <v>67.61</v>
          </cell>
          <cell r="R37" t="str">
            <v>3.77</v>
          </cell>
          <cell r="S37" t="str">
            <v>3.21</v>
          </cell>
          <cell r="T37" t="str">
            <v>3.07</v>
          </cell>
          <cell r="U37" t="str">
            <v>4.19</v>
          </cell>
          <cell r="V37" t="str">
            <v>6.61</v>
          </cell>
          <cell r="W37" t="str">
            <v>93.35</v>
          </cell>
          <cell r="X37" t="str">
            <v>96.79</v>
          </cell>
          <cell r="Y37">
            <v>95</v>
          </cell>
          <cell r="Z37" t="str">
            <v>92.71</v>
          </cell>
          <cell r="AA37" t="str">
            <v>83.99</v>
          </cell>
          <cell r="AB37" t="str">
            <v>2.88</v>
          </cell>
          <cell r="AC37">
            <v>0</v>
          </cell>
          <cell r="AD37" t="str">
            <v>1.93</v>
          </cell>
          <cell r="AE37" t="str">
            <v>3.1</v>
          </cell>
          <cell r="AF37" t="str">
            <v>9.4</v>
          </cell>
          <cell r="AG37" t="str">
            <v>0.51</v>
          </cell>
          <cell r="AH37">
            <v>0</v>
          </cell>
          <cell r="AI37" t="str">
            <v>0.46</v>
          </cell>
          <cell r="AJ37" t="str">
            <v>0.72</v>
          </cell>
          <cell r="AK37" t="str">
            <v>0.54</v>
          </cell>
        </row>
        <row r="38">
          <cell r="C38" t="str">
            <v>Chigorodo</v>
          </cell>
          <cell r="D38">
            <v>19.388000000000002</v>
          </cell>
          <cell r="E38" t="str">
            <v>93.12</v>
          </cell>
          <cell r="F38" t="str">
            <v>93.1</v>
          </cell>
          <cell r="G38" t="str">
            <v>78.8</v>
          </cell>
          <cell r="H38" t="str">
            <v>97.4</v>
          </cell>
          <cell r="I38" t="str">
            <v>64.2</v>
          </cell>
          <cell r="J38">
            <v>29</v>
          </cell>
          <cell r="K38" t="str">
            <v>107.4</v>
          </cell>
          <cell r="L38" t="str">
            <v>95.7</v>
          </cell>
          <cell r="M38" t="str">
            <v>128.5</v>
          </cell>
          <cell r="N38" t="str">
            <v>102.7</v>
          </cell>
          <cell r="O38" t="str">
            <v>69.2</v>
          </cell>
          <cell r="P38" t="str">
            <v>31.93</v>
          </cell>
          <cell r="Q38" t="str">
            <v>59.18</v>
          </cell>
          <cell r="R38">
            <v>4</v>
          </cell>
          <cell r="S38" t="str">
            <v>4.75</v>
          </cell>
          <cell r="T38" t="str">
            <v>3.66</v>
          </cell>
          <cell r="U38" t="str">
            <v>4.65</v>
          </cell>
          <cell r="V38" t="str">
            <v>2.93</v>
          </cell>
          <cell r="W38" t="str">
            <v>89.38</v>
          </cell>
          <cell r="X38" t="str">
            <v>95.02</v>
          </cell>
          <cell r="Y38" t="str">
            <v>90.01</v>
          </cell>
          <cell r="Z38" t="str">
            <v>87.46</v>
          </cell>
          <cell r="AA38" t="str">
            <v>87.39</v>
          </cell>
          <cell r="AB38" t="str">
            <v>6.62</v>
          </cell>
          <cell r="AC38" t="str">
            <v>0.23</v>
          </cell>
          <cell r="AD38" t="str">
            <v>6.33</v>
          </cell>
          <cell r="AE38" t="str">
            <v>7.88</v>
          </cell>
          <cell r="AF38" t="str">
            <v>9.69</v>
          </cell>
          <cell r="AG38" t="str">
            <v>1.53</v>
          </cell>
          <cell r="AH38">
            <v>0</v>
          </cell>
          <cell r="AI38" t="str">
            <v>1.69</v>
          </cell>
          <cell r="AJ38" t="str">
            <v>2.01</v>
          </cell>
          <cell r="AK38" t="str">
            <v>0.43</v>
          </cell>
        </row>
        <row r="39">
          <cell r="C39" t="str">
            <v>Cisneros</v>
          </cell>
          <cell r="D39">
            <v>2.0249999999999999</v>
          </cell>
          <cell r="E39" t="str">
            <v>102.52</v>
          </cell>
          <cell r="F39" t="str">
            <v>102.5</v>
          </cell>
          <cell r="G39" t="str">
            <v>61.8</v>
          </cell>
          <cell r="H39" t="str">
            <v>99.4</v>
          </cell>
          <cell r="I39">
            <v>93</v>
          </cell>
          <cell r="J39" t="str">
            <v>48.3</v>
          </cell>
          <cell r="K39">
            <v>118</v>
          </cell>
          <cell r="L39">
            <v>83</v>
          </cell>
          <cell r="M39" t="str">
            <v>124.1</v>
          </cell>
          <cell r="N39" t="str">
            <v>129.9</v>
          </cell>
          <cell r="O39" t="str">
            <v>97.2</v>
          </cell>
          <cell r="P39" t="str">
            <v>29.27</v>
          </cell>
          <cell r="Q39" t="str">
            <v>84.62</v>
          </cell>
          <cell r="R39" t="str">
            <v>1.76</v>
          </cell>
          <cell r="S39" t="str">
            <v>0.73</v>
          </cell>
          <cell r="T39" t="str">
            <v>0.31</v>
          </cell>
          <cell r="U39" t="str">
            <v>3.59</v>
          </cell>
          <cell r="V39" t="str">
            <v>2.07</v>
          </cell>
          <cell r="W39" t="str">
            <v>97.97</v>
          </cell>
          <cell r="X39" t="str">
            <v>99.27</v>
          </cell>
          <cell r="Y39" t="str">
            <v>99.69</v>
          </cell>
          <cell r="Z39" t="str">
            <v>96.41</v>
          </cell>
          <cell r="AA39" t="str">
            <v>95.86</v>
          </cell>
          <cell r="AB39" t="str">
            <v>0.27</v>
          </cell>
          <cell r="AC39">
            <v>0</v>
          </cell>
          <cell r="AD39">
            <v>0</v>
          </cell>
          <cell r="AE39">
            <v>0</v>
          </cell>
          <cell r="AF39" t="str">
            <v>2.07</v>
          </cell>
          <cell r="AG39" t="str">
            <v>2.94</v>
          </cell>
          <cell r="AH39" t="str">
            <v>0.73</v>
          </cell>
          <cell r="AI39" t="str">
            <v>3.16</v>
          </cell>
          <cell r="AJ39" t="str">
            <v>3.67</v>
          </cell>
          <cell r="AK39" t="str">
            <v>1.33</v>
          </cell>
        </row>
        <row r="40">
          <cell r="C40" t="str">
            <v>Cocorna</v>
          </cell>
          <cell r="D40">
            <v>3.3559999999999999</v>
          </cell>
          <cell r="E40" t="str">
            <v>100.51</v>
          </cell>
          <cell r="F40" t="str">
            <v>100.5</v>
          </cell>
          <cell r="G40" t="str">
            <v>78.6</v>
          </cell>
          <cell r="H40">
            <v>102</v>
          </cell>
          <cell r="I40" t="str">
            <v>81.5</v>
          </cell>
          <cell r="J40" t="str">
            <v>35.3</v>
          </cell>
          <cell r="K40" t="str">
            <v>109.2</v>
          </cell>
          <cell r="L40">
            <v>92</v>
          </cell>
          <cell r="M40" t="str">
            <v>128.6</v>
          </cell>
          <cell r="N40">
            <v>115</v>
          </cell>
          <cell r="O40">
            <v>63</v>
          </cell>
          <cell r="P40" t="str">
            <v>28.65</v>
          </cell>
          <cell r="Q40" t="str">
            <v>73.61</v>
          </cell>
          <cell r="R40" t="str">
            <v>4.98</v>
          </cell>
          <cell r="S40" t="str">
            <v>5.81</v>
          </cell>
          <cell r="T40" t="str">
            <v>5.88</v>
          </cell>
          <cell r="U40" t="str">
            <v>4.44</v>
          </cell>
          <cell r="V40" t="str">
            <v>1.98</v>
          </cell>
          <cell r="W40" t="str">
            <v>87.94</v>
          </cell>
          <cell r="X40" t="str">
            <v>93.36</v>
          </cell>
          <cell r="Y40" t="str">
            <v>85.86</v>
          </cell>
          <cell r="Z40" t="str">
            <v>88.51</v>
          </cell>
          <cell r="AA40" t="str">
            <v>92.37</v>
          </cell>
          <cell r="AB40" t="str">
            <v>7.08</v>
          </cell>
          <cell r="AC40" t="str">
            <v>0.83</v>
          </cell>
          <cell r="AD40" t="str">
            <v>8.27</v>
          </cell>
          <cell r="AE40" t="str">
            <v>7.05</v>
          </cell>
          <cell r="AF40" t="str">
            <v>5.65</v>
          </cell>
          <cell r="AG40" t="str">
            <v>1.63</v>
          </cell>
          <cell r="AH40">
            <v>0</v>
          </cell>
          <cell r="AI40" t="str">
            <v>1.92</v>
          </cell>
          <cell r="AJ40" t="str">
            <v>1.82</v>
          </cell>
          <cell r="AK40" t="str">
            <v>0.4</v>
          </cell>
        </row>
        <row r="41">
          <cell r="C41" t="str">
            <v>Concepcion</v>
          </cell>
          <cell r="D41">
            <v>752</v>
          </cell>
          <cell r="E41" t="str">
            <v>111.84</v>
          </cell>
          <cell r="F41" t="str">
            <v>111.8</v>
          </cell>
          <cell r="G41">
            <v>61</v>
          </cell>
          <cell r="H41" t="str">
            <v>107.5</v>
          </cell>
          <cell r="I41" t="str">
            <v>95.3</v>
          </cell>
          <cell r="J41" t="str">
            <v>44.8</v>
          </cell>
          <cell r="K41" t="str">
            <v>128.5</v>
          </cell>
          <cell r="L41" t="str">
            <v>88.1</v>
          </cell>
          <cell r="M41" t="str">
            <v>141.5</v>
          </cell>
          <cell r="N41" t="str">
            <v>142.2</v>
          </cell>
          <cell r="O41" t="str">
            <v>93.7</v>
          </cell>
          <cell r="P41" t="str">
            <v>25.58</v>
          </cell>
          <cell r="Q41" t="str">
            <v>90.91</v>
          </cell>
          <cell r="R41" t="str">
            <v>5.18</v>
          </cell>
          <cell r="S41" t="str">
            <v>7.69</v>
          </cell>
          <cell r="T41" t="str">
            <v>5.29</v>
          </cell>
          <cell r="U41" t="str">
            <v>4.4</v>
          </cell>
          <cell r="V41" t="str">
            <v>5.97</v>
          </cell>
          <cell r="W41" t="str">
            <v>94.82</v>
          </cell>
          <cell r="X41" t="str">
            <v>92.31</v>
          </cell>
          <cell r="Y41" t="str">
            <v>94.71</v>
          </cell>
          <cell r="Z41" t="str">
            <v>95.6</v>
          </cell>
          <cell r="AA41" t="str">
            <v>94.03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 t="str">
            <v>2.39</v>
          </cell>
          <cell r="AH41">
            <v>0</v>
          </cell>
          <cell r="AI41" t="str">
            <v>1.23</v>
          </cell>
          <cell r="AJ41" t="str">
            <v>8.04</v>
          </cell>
          <cell r="AK41" t="str">
            <v>1.69</v>
          </cell>
        </row>
        <row r="42">
          <cell r="C42" t="str">
            <v>Concordia</v>
          </cell>
          <cell r="D42">
            <v>5.274</v>
          </cell>
          <cell r="E42" t="str">
            <v>81.55</v>
          </cell>
          <cell r="F42" t="str">
            <v>81.6</v>
          </cell>
          <cell r="G42" t="str">
            <v>56.6</v>
          </cell>
          <cell r="H42" t="str">
            <v>85.1</v>
          </cell>
          <cell r="I42" t="str">
            <v>58.4</v>
          </cell>
          <cell r="J42" t="str">
            <v>18.4</v>
          </cell>
          <cell r="K42" t="str">
            <v>87.9</v>
          </cell>
          <cell r="L42" t="str">
            <v>66.2</v>
          </cell>
          <cell r="M42" t="str">
            <v>111.2</v>
          </cell>
          <cell r="N42" t="str">
            <v>86.9</v>
          </cell>
          <cell r="O42" t="str">
            <v>39.7</v>
          </cell>
          <cell r="P42">
            <v>24</v>
          </cell>
          <cell r="Q42" t="str">
            <v>95.35</v>
          </cell>
          <cell r="R42" t="str">
            <v>6.19</v>
          </cell>
          <cell r="S42" t="str">
            <v>8.08</v>
          </cell>
          <cell r="T42" t="str">
            <v>8.29</v>
          </cell>
          <cell r="U42" t="str">
            <v>2.79</v>
          </cell>
          <cell r="V42">
            <v>2</v>
          </cell>
          <cell r="W42" t="str">
            <v>92.15</v>
          </cell>
          <cell r="X42" t="str">
            <v>91.92</v>
          </cell>
          <cell r="Y42" t="str">
            <v>89.54</v>
          </cell>
          <cell r="Z42" t="str">
            <v>96.77</v>
          </cell>
          <cell r="AA42" t="str">
            <v>93.33</v>
          </cell>
          <cell r="AB42" t="str">
            <v>1.67</v>
          </cell>
          <cell r="AC42">
            <v>0</v>
          </cell>
          <cell r="AD42" t="str">
            <v>2.17</v>
          </cell>
          <cell r="AE42" t="str">
            <v>0.44</v>
          </cell>
          <cell r="AF42" t="str">
            <v>4.67</v>
          </cell>
          <cell r="AG42" t="str">
            <v>1.41</v>
          </cell>
          <cell r="AH42">
            <v>0</v>
          </cell>
          <cell r="AI42" t="str">
            <v>1.97</v>
          </cell>
          <cell r="AJ42" t="str">
            <v>0.58</v>
          </cell>
          <cell r="AK42">
            <v>0</v>
          </cell>
        </row>
        <row r="43">
          <cell r="C43" t="str">
            <v>Copacabana</v>
          </cell>
          <cell r="D43">
            <v>13.271000000000001</v>
          </cell>
          <cell r="E43" t="str">
            <v>100.6</v>
          </cell>
          <cell r="F43" t="str">
            <v>100.6</v>
          </cell>
          <cell r="G43" t="str">
            <v>74.7</v>
          </cell>
          <cell r="H43" t="str">
            <v>98.4</v>
          </cell>
          <cell r="I43" t="str">
            <v>91.2</v>
          </cell>
          <cell r="J43" t="str">
            <v>55.9</v>
          </cell>
          <cell r="K43" t="str">
            <v>110.8</v>
          </cell>
          <cell r="L43" t="str">
            <v>94.6</v>
          </cell>
          <cell r="M43" t="str">
            <v>113.8</v>
          </cell>
          <cell r="N43" t="str">
            <v>120.9</v>
          </cell>
          <cell r="O43">
            <v>92</v>
          </cell>
          <cell r="P43" t="str">
            <v>26.12</v>
          </cell>
          <cell r="Q43" t="str">
            <v>79.31</v>
          </cell>
          <cell r="R43" t="str">
            <v>3.05</v>
          </cell>
          <cell r="S43" t="str">
            <v>3.88</v>
          </cell>
          <cell r="T43" t="str">
            <v>2.38</v>
          </cell>
          <cell r="U43" t="str">
            <v>3.52</v>
          </cell>
          <cell r="V43" t="str">
            <v>3.27</v>
          </cell>
          <cell r="W43" t="str">
            <v>83.82</v>
          </cell>
          <cell r="X43" t="str">
            <v>95.98</v>
          </cell>
          <cell r="Y43" t="str">
            <v>90.58</v>
          </cell>
          <cell r="Z43" t="str">
            <v>80.11</v>
          </cell>
          <cell r="AA43" t="str">
            <v>69.2</v>
          </cell>
          <cell r="AB43" t="str">
            <v>13.13</v>
          </cell>
          <cell r="AC43" t="str">
            <v>0.13</v>
          </cell>
          <cell r="AD43" t="str">
            <v>7.04</v>
          </cell>
          <cell r="AE43" t="str">
            <v>16.38</v>
          </cell>
          <cell r="AG43" t="str">
            <v>2.93</v>
          </cell>
          <cell r="AH43">
            <v>0</v>
          </cell>
          <cell r="AI43" t="str">
            <v>1.84</v>
          </cell>
          <cell r="AJ43" t="str">
            <v>4.87</v>
          </cell>
          <cell r="AK43" t="str">
            <v>1.92</v>
          </cell>
        </row>
        <row r="44">
          <cell r="C44" t="str">
            <v>Dabeiba</v>
          </cell>
          <cell r="D44">
            <v>6.6040000000000001</v>
          </cell>
          <cell r="E44" t="str">
            <v>84.63</v>
          </cell>
          <cell r="F44" t="str">
            <v>84.6</v>
          </cell>
          <cell r="G44" t="str">
            <v>71.1</v>
          </cell>
          <cell r="H44" t="str">
            <v>89.6</v>
          </cell>
          <cell r="I44" t="str">
            <v>42.5</v>
          </cell>
          <cell r="J44" t="str">
            <v>17.8</v>
          </cell>
          <cell r="K44" t="str">
            <v>98.1</v>
          </cell>
          <cell r="L44" t="str">
            <v>96.6</v>
          </cell>
          <cell r="M44" t="str">
            <v>133.5</v>
          </cell>
          <cell r="N44" t="str">
            <v>77.8</v>
          </cell>
          <cell r="O44" t="str">
            <v>48.5</v>
          </cell>
          <cell r="P44" t="str">
            <v>18.76</v>
          </cell>
          <cell r="Q44" t="str">
            <v>61.63</v>
          </cell>
          <cell r="R44" t="str">
            <v>6.28</v>
          </cell>
          <cell r="S44" t="str">
            <v>4.08</v>
          </cell>
          <cell r="T44" t="str">
            <v>7.06</v>
          </cell>
          <cell r="U44" t="str">
            <v>6.24</v>
          </cell>
          <cell r="V44" t="str">
            <v>1.24</v>
          </cell>
          <cell r="W44" t="str">
            <v>93.72</v>
          </cell>
          <cell r="X44" t="str">
            <v>95.92</v>
          </cell>
          <cell r="Y44" t="str">
            <v>92.94</v>
          </cell>
          <cell r="Z44" t="str">
            <v>93.76</v>
          </cell>
          <cell r="AA44" t="str">
            <v>98.76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 t="str">
            <v>1.51</v>
          </cell>
          <cell r="AH44">
            <v>0</v>
          </cell>
          <cell r="AI44" t="str">
            <v>1.97</v>
          </cell>
          <cell r="AJ44" t="str">
            <v>1.09</v>
          </cell>
          <cell r="AK44" t="str">
            <v>0.37</v>
          </cell>
        </row>
        <row r="45">
          <cell r="C45" t="str">
            <v>Donmatias</v>
          </cell>
          <cell r="D45">
            <v>4.9779999999999998</v>
          </cell>
          <cell r="E45" t="str">
            <v>86.1</v>
          </cell>
          <cell r="F45" t="str">
            <v>86.1</v>
          </cell>
          <cell r="G45" t="str">
            <v>71.1</v>
          </cell>
          <cell r="H45">
            <v>86</v>
          </cell>
          <cell r="I45" t="str">
            <v>76.5</v>
          </cell>
          <cell r="J45">
            <v>36</v>
          </cell>
          <cell r="K45" t="str">
            <v>92.8</v>
          </cell>
          <cell r="L45">
            <v>82</v>
          </cell>
          <cell r="M45" t="str">
            <v>101.1</v>
          </cell>
          <cell r="N45" t="str">
            <v>101.3</v>
          </cell>
          <cell r="O45" t="str">
            <v>61.9</v>
          </cell>
          <cell r="P45" t="str">
            <v>31.4</v>
          </cell>
          <cell r="Q45">
            <v>100</v>
          </cell>
          <cell r="R45" t="str">
            <v>1.12</v>
          </cell>
          <cell r="S45" t="str">
            <v>2.27</v>
          </cell>
          <cell r="T45" t="str">
            <v>0.58</v>
          </cell>
          <cell r="U45" t="str">
            <v>1.96</v>
          </cell>
          <cell r="W45" t="str">
            <v>98.54</v>
          </cell>
          <cell r="X45" t="str">
            <v>97.73</v>
          </cell>
          <cell r="Y45" t="str">
            <v>99.42</v>
          </cell>
          <cell r="Z45" t="str">
            <v>98.04</v>
          </cell>
          <cell r="AA45" t="str">
            <v>96.97</v>
          </cell>
          <cell r="AB45" t="str">
            <v>0.34</v>
          </cell>
          <cell r="AC45">
            <v>0</v>
          </cell>
          <cell r="AD45">
            <v>0</v>
          </cell>
          <cell r="AE45">
            <v>0</v>
          </cell>
          <cell r="AF45" t="str">
            <v>3.03</v>
          </cell>
          <cell r="AG45" t="str">
            <v>0.2</v>
          </cell>
          <cell r="AH45">
            <v>0</v>
          </cell>
          <cell r="AI45" t="str">
            <v>0.37</v>
          </cell>
          <cell r="AJ45" t="str">
            <v>0.07</v>
          </cell>
          <cell r="AK45">
            <v>0</v>
          </cell>
        </row>
        <row r="46">
          <cell r="C46" t="str">
            <v>Ebejico</v>
          </cell>
          <cell r="D46">
            <v>2.915</v>
          </cell>
          <cell r="E46" t="str">
            <v>88.23</v>
          </cell>
          <cell r="F46" t="str">
            <v>88.2</v>
          </cell>
          <cell r="G46" t="str">
            <v>76.9</v>
          </cell>
          <cell r="H46" t="str">
            <v>85.2</v>
          </cell>
          <cell r="I46" t="str">
            <v>67.1</v>
          </cell>
          <cell r="J46" t="str">
            <v>31.8</v>
          </cell>
          <cell r="K46" t="str">
            <v>97.9</v>
          </cell>
          <cell r="L46" t="str">
            <v>93.2</v>
          </cell>
          <cell r="M46" t="str">
            <v>111.6</v>
          </cell>
          <cell r="N46">
            <v>101</v>
          </cell>
          <cell r="O46" t="str">
            <v>63.2</v>
          </cell>
          <cell r="P46" t="str">
            <v>19.17</v>
          </cell>
          <cell r="Q46" t="str">
            <v>78.13</v>
          </cell>
          <cell r="R46" t="str">
            <v>7.01</v>
          </cell>
          <cell r="S46" t="str">
            <v>4.59</v>
          </cell>
          <cell r="T46" t="str">
            <v>5.76</v>
          </cell>
          <cell r="U46" t="str">
            <v>9.67</v>
          </cell>
          <cell r="V46" t="str">
            <v>6.12</v>
          </cell>
          <cell r="W46" t="str">
            <v>89.54</v>
          </cell>
          <cell r="X46" t="str">
            <v>95.41</v>
          </cell>
          <cell r="Y46" t="str">
            <v>91.71</v>
          </cell>
          <cell r="Z46" t="str">
            <v>86.04</v>
          </cell>
          <cell r="AA46" t="str">
            <v>86.39</v>
          </cell>
          <cell r="AB46" t="str">
            <v>3.45</v>
          </cell>
          <cell r="AC46">
            <v>0</v>
          </cell>
          <cell r="AD46" t="str">
            <v>2.53</v>
          </cell>
          <cell r="AE46" t="str">
            <v>4.29</v>
          </cell>
          <cell r="AF46" t="str">
            <v>7.48</v>
          </cell>
          <cell r="AG46" t="str">
            <v>2.08</v>
          </cell>
          <cell r="AH46">
            <v>0</v>
          </cell>
          <cell r="AI46" t="str">
            <v>1.61</v>
          </cell>
          <cell r="AJ46" t="str">
            <v>3.38</v>
          </cell>
          <cell r="AK46" t="str">
            <v>1.79</v>
          </cell>
        </row>
        <row r="47">
          <cell r="C47" t="str">
            <v>El Bagre</v>
          </cell>
          <cell r="D47">
            <v>12.984999999999999</v>
          </cell>
          <cell r="E47" t="str">
            <v>106.24</v>
          </cell>
          <cell r="F47" t="str">
            <v>106.2</v>
          </cell>
          <cell r="G47" t="str">
            <v>90.4</v>
          </cell>
          <cell r="H47">
            <v>114</v>
          </cell>
          <cell r="I47" t="str">
            <v>60.7</v>
          </cell>
          <cell r="J47" t="str">
            <v>24.1</v>
          </cell>
          <cell r="K47" t="str">
            <v>123.6</v>
          </cell>
          <cell r="L47" t="str">
            <v>114.5</v>
          </cell>
          <cell r="M47" t="str">
            <v>171.9</v>
          </cell>
          <cell r="N47">
            <v>97</v>
          </cell>
          <cell r="O47" t="str">
            <v>56.6</v>
          </cell>
          <cell r="P47" t="str">
            <v>24.68</v>
          </cell>
          <cell r="Q47" t="str">
            <v>54.17</v>
          </cell>
          <cell r="R47" t="str">
            <v>5.66</v>
          </cell>
          <cell r="S47" t="str">
            <v>5.25</v>
          </cell>
          <cell r="T47" t="str">
            <v>4.8</v>
          </cell>
          <cell r="U47" t="str">
            <v>6.82</v>
          </cell>
          <cell r="V47" t="str">
            <v>8.97</v>
          </cell>
          <cell r="W47" t="str">
            <v>94.32</v>
          </cell>
          <cell r="X47" t="str">
            <v>94.75</v>
          </cell>
          <cell r="Y47" t="str">
            <v>95.2</v>
          </cell>
          <cell r="Z47" t="str">
            <v>93.18</v>
          </cell>
          <cell r="AA47" t="str">
            <v>90.63</v>
          </cell>
          <cell r="AB47" t="str">
            <v>0.03</v>
          </cell>
          <cell r="AC47">
            <v>0</v>
          </cell>
          <cell r="AD47">
            <v>0</v>
          </cell>
          <cell r="AE47">
            <v>0</v>
          </cell>
          <cell r="AF47" t="str">
            <v>0.4</v>
          </cell>
          <cell r="AG47" t="str">
            <v>0.46</v>
          </cell>
          <cell r="AH47" t="str">
            <v>0.33</v>
          </cell>
          <cell r="AI47" t="str">
            <v>0.57</v>
          </cell>
          <cell r="AJ47" t="str">
            <v>0.32</v>
          </cell>
          <cell r="AK47" t="str">
            <v>0.21</v>
          </cell>
        </row>
        <row r="48">
          <cell r="C48" t="str">
            <v>Entrerrios</v>
          </cell>
          <cell r="D48">
            <v>2.129</v>
          </cell>
          <cell r="E48" t="str">
            <v>102.21</v>
          </cell>
          <cell r="F48" t="str">
            <v>102.2</v>
          </cell>
          <cell r="G48" t="str">
            <v>87.4</v>
          </cell>
          <cell r="H48" t="str">
            <v>98.6</v>
          </cell>
          <cell r="I48" t="str">
            <v>90.4</v>
          </cell>
          <cell r="J48" t="str">
            <v>47.7</v>
          </cell>
          <cell r="K48" t="str">
            <v>111.1</v>
          </cell>
          <cell r="L48" t="str">
            <v>102.8</v>
          </cell>
          <cell r="M48" t="str">
            <v>114.6</v>
          </cell>
          <cell r="N48" t="str">
            <v>126.8</v>
          </cell>
          <cell r="O48" t="str">
            <v>77.1</v>
          </cell>
          <cell r="P48" t="str">
            <v>23.4</v>
          </cell>
          <cell r="Q48">
            <v>100</v>
          </cell>
          <cell r="R48" t="str">
            <v>3.37</v>
          </cell>
          <cell r="S48" t="str">
            <v>5.78</v>
          </cell>
          <cell r="T48" t="str">
            <v>3.44</v>
          </cell>
          <cell r="U48" t="str">
            <v>3.11</v>
          </cell>
          <cell r="V48" t="str">
            <v>1.93</v>
          </cell>
          <cell r="W48" t="str">
            <v>91.58</v>
          </cell>
          <cell r="X48" t="str">
            <v>94.22</v>
          </cell>
          <cell r="Y48" t="str">
            <v>91.15</v>
          </cell>
          <cell r="Z48" t="str">
            <v>90.93</v>
          </cell>
          <cell r="AA48" t="str">
            <v>93.72</v>
          </cell>
          <cell r="AB48" t="str">
            <v>5.05</v>
          </cell>
          <cell r="AC48">
            <v>0</v>
          </cell>
          <cell r="AD48" t="str">
            <v>5.42</v>
          </cell>
          <cell r="AE48" t="str">
            <v>5.95</v>
          </cell>
          <cell r="AF48" t="str">
            <v>4.35</v>
          </cell>
          <cell r="AG48" t="str">
            <v>6.85</v>
          </cell>
          <cell r="AH48">
            <v>0</v>
          </cell>
          <cell r="AI48" t="str">
            <v>3.44</v>
          </cell>
          <cell r="AK48" t="str">
            <v>5.85</v>
          </cell>
        </row>
        <row r="49">
          <cell r="C49" t="str">
            <v>Envigado</v>
          </cell>
          <cell r="D49">
            <v>38.999000000000002</v>
          </cell>
          <cell r="E49" t="str">
            <v>76.54</v>
          </cell>
          <cell r="F49" t="str">
            <v>75.2</v>
          </cell>
          <cell r="G49" t="str">
            <v>46.6</v>
          </cell>
          <cell r="H49" t="str">
            <v>66.3</v>
          </cell>
          <cell r="I49" t="str">
            <v>70.7</v>
          </cell>
          <cell r="J49" t="str">
            <v>54.4</v>
          </cell>
          <cell r="K49" t="str">
            <v>86.9</v>
          </cell>
          <cell r="L49" t="str">
            <v>69.4</v>
          </cell>
          <cell r="M49" t="str">
            <v>75.2</v>
          </cell>
          <cell r="N49" t="str">
            <v>97.6</v>
          </cell>
          <cell r="O49" t="str">
            <v>99.4</v>
          </cell>
          <cell r="P49" t="str">
            <v>25.7</v>
          </cell>
          <cell r="Q49" t="str">
            <v>92.86</v>
          </cell>
          <cell r="R49" t="str">
            <v>3.82</v>
          </cell>
          <cell r="S49" t="str">
            <v>3.86</v>
          </cell>
          <cell r="T49" t="str">
            <v>2.65</v>
          </cell>
          <cell r="U49" t="str">
            <v>4.38</v>
          </cell>
          <cell r="V49" t="str">
            <v>5.35</v>
          </cell>
          <cell r="W49" t="str">
            <v>96.14</v>
          </cell>
          <cell r="X49" t="str">
            <v>96.14</v>
          </cell>
          <cell r="Y49" t="str">
            <v>97.34</v>
          </cell>
          <cell r="Z49" t="str">
            <v>95.6</v>
          </cell>
          <cell r="AA49" t="str">
            <v>94.51</v>
          </cell>
          <cell r="AB49" t="str">
            <v>0.03</v>
          </cell>
          <cell r="AC49">
            <v>0</v>
          </cell>
          <cell r="AD49" t="str">
            <v>0.01</v>
          </cell>
          <cell r="AE49" t="str">
            <v>0.01</v>
          </cell>
          <cell r="AF49" t="str">
            <v>0.14</v>
          </cell>
          <cell r="AG49" t="str">
            <v>1.43</v>
          </cell>
          <cell r="AH49">
            <v>0</v>
          </cell>
          <cell r="AI49" t="str">
            <v>0.43</v>
          </cell>
          <cell r="AJ49" t="str">
            <v>2.6</v>
          </cell>
          <cell r="AK49" t="str">
            <v>1.56</v>
          </cell>
        </row>
        <row r="50">
          <cell r="C50" t="str">
            <v>Fredonia</v>
          </cell>
          <cell r="D50">
            <v>4.8570000000000002</v>
          </cell>
          <cell r="E50" t="str">
            <v>86.76</v>
          </cell>
          <cell r="F50" t="str">
            <v>86.8</v>
          </cell>
          <cell r="G50" t="str">
            <v>43.7</v>
          </cell>
          <cell r="H50" t="str">
            <v>81.6</v>
          </cell>
          <cell r="I50">
            <v>76</v>
          </cell>
          <cell r="J50" t="str">
            <v>40.2</v>
          </cell>
          <cell r="K50" t="str">
            <v>98.1</v>
          </cell>
          <cell r="L50" t="str">
            <v>69.5</v>
          </cell>
          <cell r="M50" t="str">
            <v>103.6</v>
          </cell>
          <cell r="N50" t="str">
            <v>104.3</v>
          </cell>
          <cell r="O50" t="str">
            <v>86.8</v>
          </cell>
          <cell r="P50" t="str">
            <v>22.8</v>
          </cell>
          <cell r="Q50" t="str">
            <v>91.43</v>
          </cell>
          <cell r="R50" t="str">
            <v>2.46</v>
          </cell>
          <cell r="S50" t="str">
            <v>2.26</v>
          </cell>
          <cell r="T50" t="str">
            <v>2.51</v>
          </cell>
          <cell r="U50" t="str">
            <v>2.43</v>
          </cell>
          <cell r="V50" t="str">
            <v>2.48</v>
          </cell>
          <cell r="W50" t="str">
            <v>94.03</v>
          </cell>
          <cell r="X50" t="str">
            <v>97.74</v>
          </cell>
          <cell r="Y50" t="str">
            <v>95.56</v>
          </cell>
          <cell r="Z50" t="str">
            <v>90.72</v>
          </cell>
          <cell r="AA50" t="str">
            <v>96.45</v>
          </cell>
          <cell r="AB50" t="str">
            <v>3.51</v>
          </cell>
          <cell r="AC50">
            <v>0</v>
          </cell>
          <cell r="AD50" t="str">
            <v>1.92</v>
          </cell>
          <cell r="AE50" t="str">
            <v>6.86</v>
          </cell>
          <cell r="AF50" t="str">
            <v>1.06</v>
          </cell>
          <cell r="AG50" t="str">
            <v>3.15</v>
          </cell>
          <cell r="AH50">
            <v>0</v>
          </cell>
          <cell r="AI50" t="str">
            <v>3.08</v>
          </cell>
          <cell r="AJ50" t="str">
            <v>4.16</v>
          </cell>
          <cell r="AK50">
            <v>2</v>
          </cell>
        </row>
        <row r="51">
          <cell r="C51" t="str">
            <v>Frontino</v>
          </cell>
          <cell r="D51">
            <v>4.8220000000000001</v>
          </cell>
          <cell r="E51" t="str">
            <v>123.87</v>
          </cell>
          <cell r="F51" t="str">
            <v>123.9</v>
          </cell>
          <cell r="G51" t="str">
            <v>72.8</v>
          </cell>
          <cell r="H51" t="str">
            <v>122.3</v>
          </cell>
          <cell r="I51" t="str">
            <v>74.4</v>
          </cell>
          <cell r="J51" t="str">
            <v>41.5</v>
          </cell>
          <cell r="K51" t="str">
            <v>141.5</v>
          </cell>
          <cell r="L51" t="str">
            <v>105.1</v>
          </cell>
          <cell r="M51" t="str">
            <v>191.4</v>
          </cell>
          <cell r="N51" t="str">
            <v>111.5</v>
          </cell>
          <cell r="O51" t="str">
            <v>96.6</v>
          </cell>
          <cell r="P51" t="str">
            <v>23.27</v>
          </cell>
          <cell r="Q51" t="str">
            <v>64.29</v>
          </cell>
          <cell r="R51" t="str">
            <v>5.32</v>
          </cell>
          <cell r="S51" t="str">
            <v>2.68</v>
          </cell>
          <cell r="T51" t="str">
            <v>2.25</v>
          </cell>
          <cell r="U51" t="str">
            <v>10.88</v>
          </cell>
          <cell r="V51" t="str">
            <v>8.35</v>
          </cell>
          <cell r="W51" t="str">
            <v>91.14</v>
          </cell>
          <cell r="X51" t="str">
            <v>95.37</v>
          </cell>
          <cell r="Y51" t="str">
            <v>93.18</v>
          </cell>
          <cell r="Z51" t="str">
            <v>86.83</v>
          </cell>
          <cell r="AA51" t="str">
            <v>89.29</v>
          </cell>
          <cell r="AB51" t="str">
            <v>3.54</v>
          </cell>
          <cell r="AC51" t="str">
            <v>1.95</v>
          </cell>
          <cell r="AD51" t="str">
            <v>4.58</v>
          </cell>
          <cell r="AE51" t="str">
            <v>2.29</v>
          </cell>
          <cell r="AF51" t="str">
            <v>2.36</v>
          </cell>
          <cell r="AG51" t="str">
            <v>0.96</v>
          </cell>
          <cell r="AH51">
            <v>0</v>
          </cell>
          <cell r="AI51" t="str">
            <v>0.7</v>
          </cell>
          <cell r="AJ51" t="str">
            <v>1.84</v>
          </cell>
          <cell r="AK51" t="str">
            <v>0.66</v>
          </cell>
        </row>
        <row r="52">
          <cell r="C52" t="str">
            <v>Giraldo</v>
          </cell>
          <cell r="D52">
            <v>1.0249999999999999</v>
          </cell>
          <cell r="E52" t="str">
            <v>101.46</v>
          </cell>
          <cell r="F52" t="str">
            <v>101.5</v>
          </cell>
          <cell r="G52" t="str">
            <v>68.8</v>
          </cell>
          <cell r="H52" t="str">
            <v>108.8</v>
          </cell>
          <cell r="I52" t="str">
            <v>82.9</v>
          </cell>
          <cell r="J52" t="str">
            <v>48.4</v>
          </cell>
          <cell r="K52" t="str">
            <v>109.9</v>
          </cell>
          <cell r="L52" t="str">
            <v>92.5</v>
          </cell>
          <cell r="M52" t="str">
            <v>130.1</v>
          </cell>
          <cell r="N52" t="str">
            <v>105.8</v>
          </cell>
          <cell r="O52" t="str">
            <v>82.3</v>
          </cell>
          <cell r="P52">
            <v>26</v>
          </cell>
          <cell r="Q52" t="str">
            <v>93.33</v>
          </cell>
          <cell r="R52" t="str">
            <v>3.91</v>
          </cell>
          <cell r="S52" t="str">
            <v>5.41</v>
          </cell>
          <cell r="T52" t="str">
            <v>1.75</v>
          </cell>
          <cell r="U52" t="str">
            <v>7.03</v>
          </cell>
          <cell r="V52" t="str">
            <v>2.61</v>
          </cell>
          <cell r="W52" t="str">
            <v>94.58</v>
          </cell>
          <cell r="X52" t="str">
            <v>94.59</v>
          </cell>
          <cell r="Y52" t="str">
            <v>96.89</v>
          </cell>
          <cell r="Z52" t="str">
            <v>90.36</v>
          </cell>
          <cell r="AA52" t="str">
            <v>97.39</v>
          </cell>
          <cell r="AB52" t="str">
            <v>1.51</v>
          </cell>
          <cell r="AC52">
            <v>0</v>
          </cell>
          <cell r="AD52" t="str">
            <v>1.36</v>
          </cell>
          <cell r="AE52" t="str">
            <v>2.6</v>
          </cell>
          <cell r="AF52">
            <v>0</v>
          </cell>
          <cell r="AG52" t="str">
            <v>0.8</v>
          </cell>
          <cell r="AH52">
            <v>0</v>
          </cell>
          <cell r="AI52" t="str">
            <v>0.58</v>
          </cell>
          <cell r="AJ52" t="str">
            <v>1.04</v>
          </cell>
          <cell r="AK52" t="str">
            <v>1.31</v>
          </cell>
        </row>
        <row r="53">
          <cell r="C53" t="str">
            <v>Girardota</v>
          </cell>
          <cell r="D53">
            <v>10.974</v>
          </cell>
          <cell r="E53" t="str">
            <v>81.1</v>
          </cell>
          <cell r="F53">
            <v>81</v>
          </cell>
          <cell r="G53">
            <v>54</v>
          </cell>
          <cell r="H53" t="str">
            <v>76.2</v>
          </cell>
          <cell r="I53" t="str">
            <v>75.7</v>
          </cell>
          <cell r="J53" t="str">
            <v>49.6</v>
          </cell>
          <cell r="K53" t="str">
            <v>86.2</v>
          </cell>
          <cell r="L53" t="str">
            <v>67.2</v>
          </cell>
          <cell r="M53" t="str">
            <v>88.4</v>
          </cell>
          <cell r="N53" t="str">
            <v>95.2</v>
          </cell>
          <cell r="O53" t="str">
            <v>72.8</v>
          </cell>
          <cell r="P53" t="str">
            <v>24.38</v>
          </cell>
          <cell r="Q53" t="str">
            <v>87.1</v>
          </cell>
          <cell r="R53" t="str">
            <v>3.16</v>
          </cell>
          <cell r="S53" t="str">
            <v>5.1</v>
          </cell>
          <cell r="T53" t="str">
            <v>2.54</v>
          </cell>
          <cell r="U53" t="str">
            <v>3.79</v>
          </cell>
          <cell r="V53" t="str">
            <v>2.45</v>
          </cell>
          <cell r="W53" t="str">
            <v>88.95</v>
          </cell>
          <cell r="X53" t="str">
            <v>94.9</v>
          </cell>
          <cell r="Y53" t="str">
            <v>91.18</v>
          </cell>
          <cell r="Z53" t="str">
            <v>85.1</v>
          </cell>
          <cell r="AA53" t="str">
            <v>90.13</v>
          </cell>
          <cell r="AB53" t="str">
            <v>7.89</v>
          </cell>
          <cell r="AC53">
            <v>0</v>
          </cell>
          <cell r="AD53" t="str">
            <v>6.28</v>
          </cell>
          <cell r="AE53" t="str">
            <v>11.11</v>
          </cell>
          <cell r="AF53" t="str">
            <v>7.43</v>
          </cell>
          <cell r="AG53" t="str">
            <v>5.25</v>
          </cell>
          <cell r="AH53">
            <v>0</v>
          </cell>
          <cell r="AI53" t="str">
            <v>3.77</v>
          </cell>
          <cell r="AJ53" t="str">
            <v>8.48</v>
          </cell>
          <cell r="AK53" t="str">
            <v>3.81</v>
          </cell>
        </row>
        <row r="54">
          <cell r="C54" t="str">
            <v>Gomez Plata</v>
          </cell>
          <cell r="D54">
            <v>2.65</v>
          </cell>
          <cell r="E54" t="str">
            <v>74.94</v>
          </cell>
          <cell r="F54" t="str">
            <v>74.9</v>
          </cell>
          <cell r="G54" t="str">
            <v>56.7</v>
          </cell>
          <cell r="H54" t="str">
            <v>65.6</v>
          </cell>
          <cell r="I54" t="str">
            <v>66.4</v>
          </cell>
          <cell r="J54" t="str">
            <v>32.4</v>
          </cell>
          <cell r="K54">
            <v>86</v>
          </cell>
          <cell r="L54" t="str">
            <v>68.4</v>
          </cell>
          <cell r="M54" t="str">
            <v>81.2</v>
          </cell>
          <cell r="N54">
            <v>102</v>
          </cell>
          <cell r="O54">
            <v>74</v>
          </cell>
          <cell r="P54" t="str">
            <v>26.37</v>
          </cell>
          <cell r="Q54" t="str">
            <v>73.91</v>
          </cell>
          <cell r="R54" t="str">
            <v>2.24</v>
          </cell>
          <cell r="S54" t="str">
            <v>6.12</v>
          </cell>
          <cell r="T54" t="str">
            <v>1.59</v>
          </cell>
          <cell r="U54" t="str">
            <v>2.77</v>
          </cell>
          <cell r="V54" t="str">
            <v>0.71</v>
          </cell>
          <cell r="W54" t="str">
            <v>97.57</v>
          </cell>
          <cell r="X54" t="str">
            <v>93.88</v>
          </cell>
          <cell r="Y54" t="str">
            <v>98.41</v>
          </cell>
          <cell r="Z54" t="str">
            <v>97.23</v>
          </cell>
          <cell r="AA54" t="str">
            <v>97.88</v>
          </cell>
          <cell r="AB54" t="str">
            <v>0.19</v>
          </cell>
          <cell r="AC54">
            <v>0</v>
          </cell>
          <cell r="AD54">
            <v>0</v>
          </cell>
          <cell r="AE54">
            <v>0</v>
          </cell>
          <cell r="AF54" t="str">
            <v>1.41</v>
          </cell>
          <cell r="AG54" t="str">
            <v>6.55</v>
          </cell>
          <cell r="AH54">
            <v>0</v>
          </cell>
          <cell r="AI54" t="str">
            <v>3.54</v>
          </cell>
        </row>
        <row r="55">
          <cell r="C55" t="str">
            <v>Granada</v>
          </cell>
          <cell r="D55">
            <v>2.1850000000000001</v>
          </cell>
          <cell r="E55" t="str">
            <v>98.4</v>
          </cell>
          <cell r="F55" t="str">
            <v>98.4</v>
          </cell>
          <cell r="G55" t="str">
            <v>69.1</v>
          </cell>
          <cell r="H55" t="str">
            <v>92.8</v>
          </cell>
          <cell r="I55" t="str">
            <v>85.6</v>
          </cell>
          <cell r="J55" t="str">
            <v>33.5</v>
          </cell>
          <cell r="K55">
            <v>108</v>
          </cell>
          <cell r="L55" t="str">
            <v>82.3</v>
          </cell>
          <cell r="M55" t="str">
            <v>118.8</v>
          </cell>
          <cell r="N55" t="str">
            <v>125.2</v>
          </cell>
          <cell r="O55">
            <v>61</v>
          </cell>
          <cell r="P55" t="str">
            <v>17.17</v>
          </cell>
          <cell r="Q55" t="str">
            <v>73.91</v>
          </cell>
          <cell r="R55" t="str">
            <v>5.59</v>
          </cell>
          <cell r="S55" t="str">
            <v>4.86</v>
          </cell>
          <cell r="T55" t="str">
            <v>2.78</v>
          </cell>
          <cell r="U55" t="str">
            <v>8.13</v>
          </cell>
          <cell r="V55" t="str">
            <v>9.01</v>
          </cell>
          <cell r="W55" t="str">
            <v>94.36</v>
          </cell>
          <cell r="X55" t="str">
            <v>95.14</v>
          </cell>
          <cell r="Y55" t="str">
            <v>97.22</v>
          </cell>
          <cell r="Z55" t="str">
            <v>91.87</v>
          </cell>
          <cell r="AA55" t="str">
            <v>90.56</v>
          </cell>
          <cell r="AB55" t="str">
            <v>0.04</v>
          </cell>
          <cell r="AC55">
            <v>0</v>
          </cell>
          <cell r="AD55">
            <v>0</v>
          </cell>
          <cell r="AE55">
            <v>0</v>
          </cell>
          <cell r="AF55" t="str">
            <v>0.43</v>
          </cell>
          <cell r="AG55" t="str">
            <v>0.14</v>
          </cell>
          <cell r="AH55">
            <v>0</v>
          </cell>
          <cell r="AI55">
            <v>0</v>
          </cell>
          <cell r="AJ55" t="str">
            <v>0.25</v>
          </cell>
          <cell r="AK55" t="str">
            <v>0.47</v>
          </cell>
        </row>
        <row r="56">
          <cell r="C56" t="str">
            <v>Guadalupe</v>
          </cell>
          <cell r="D56">
            <v>1.276</v>
          </cell>
          <cell r="E56" t="str">
            <v>105.64</v>
          </cell>
          <cell r="F56" t="str">
            <v>105.6</v>
          </cell>
          <cell r="G56" t="str">
            <v>58.3</v>
          </cell>
          <cell r="H56" t="str">
            <v>100.4</v>
          </cell>
          <cell r="I56" t="str">
            <v>76.5</v>
          </cell>
          <cell r="J56" t="str">
            <v>30.1</v>
          </cell>
          <cell r="K56" t="str">
            <v>117.2</v>
          </cell>
          <cell r="L56" t="str">
            <v>92.6</v>
          </cell>
          <cell r="M56" t="str">
            <v>144.5</v>
          </cell>
          <cell r="N56" t="str">
            <v>118.2</v>
          </cell>
          <cell r="O56" t="str">
            <v>58.9</v>
          </cell>
          <cell r="P56" t="str">
            <v>17.1</v>
          </cell>
          <cell r="Q56" t="str">
            <v>89.47</v>
          </cell>
          <cell r="R56" t="str">
            <v>6.02</v>
          </cell>
          <cell r="S56">
            <v>1</v>
          </cell>
          <cell r="T56" t="str">
            <v>4.13</v>
          </cell>
          <cell r="U56" t="str">
            <v>8.97</v>
          </cell>
          <cell r="V56" t="str">
            <v>10.85</v>
          </cell>
          <cell r="W56" t="str">
            <v>93.92</v>
          </cell>
          <cell r="X56">
            <v>99</v>
          </cell>
          <cell r="Y56" t="str">
            <v>95.87</v>
          </cell>
          <cell r="Z56" t="str">
            <v>91.03</v>
          </cell>
          <cell r="AA56" t="str">
            <v>88.37</v>
          </cell>
          <cell r="AB56" t="str">
            <v>0.07</v>
          </cell>
          <cell r="AC56">
            <v>0</v>
          </cell>
          <cell r="AD56">
            <v>0</v>
          </cell>
          <cell r="AE56">
            <v>0</v>
          </cell>
          <cell r="AF56" t="str">
            <v>0.78</v>
          </cell>
          <cell r="AG56" t="str">
            <v>2.45</v>
          </cell>
          <cell r="AH56">
            <v>0</v>
          </cell>
          <cell r="AI56" t="str">
            <v>2.5</v>
          </cell>
          <cell r="AJ56" t="str">
            <v>3.82</v>
          </cell>
          <cell r="AK56">
            <v>0</v>
          </cell>
        </row>
        <row r="57">
          <cell r="C57" t="str">
            <v>Guarne</v>
          </cell>
          <cell r="D57">
            <v>10.367000000000001</v>
          </cell>
          <cell r="E57" t="str">
            <v>71.44</v>
          </cell>
          <cell r="F57" t="str">
            <v>71.4</v>
          </cell>
          <cell r="G57" t="str">
            <v>54.5</v>
          </cell>
          <cell r="H57" t="str">
            <v>67.6</v>
          </cell>
          <cell r="I57" t="str">
            <v>67.4</v>
          </cell>
          <cell r="J57" t="str">
            <v>39.3</v>
          </cell>
          <cell r="K57">
            <v>76</v>
          </cell>
          <cell r="L57" t="str">
            <v>60.8</v>
          </cell>
          <cell r="M57" t="str">
            <v>77.7</v>
          </cell>
          <cell r="N57" t="str">
            <v>84.8</v>
          </cell>
          <cell r="O57" t="str">
            <v>62.2</v>
          </cell>
          <cell r="P57" t="str">
            <v>26.05</v>
          </cell>
          <cell r="Q57" t="str">
            <v>96.77</v>
          </cell>
          <cell r="R57" t="str">
            <v>2.21</v>
          </cell>
          <cell r="S57" t="str">
            <v>2.85</v>
          </cell>
          <cell r="T57" t="str">
            <v>1.59</v>
          </cell>
          <cell r="U57" t="str">
            <v>2.45</v>
          </cell>
          <cell r="V57" t="str">
            <v>3.24</v>
          </cell>
          <cell r="W57" t="str">
            <v>96.59</v>
          </cell>
          <cell r="X57" t="str">
            <v>97.15</v>
          </cell>
          <cell r="Y57" t="str">
            <v>98.17</v>
          </cell>
          <cell r="Z57" t="str">
            <v>96.34</v>
          </cell>
          <cell r="AA57" t="str">
            <v>91.91</v>
          </cell>
          <cell r="AB57" t="str">
            <v>1.21</v>
          </cell>
          <cell r="AC57">
            <v>0</v>
          </cell>
          <cell r="AD57" t="str">
            <v>0.24</v>
          </cell>
          <cell r="AE57" t="str">
            <v>1.21</v>
          </cell>
          <cell r="AF57" t="str">
            <v>4.85</v>
          </cell>
          <cell r="AG57" t="str">
            <v>1.94</v>
          </cell>
          <cell r="AH57">
            <v>0</v>
          </cell>
          <cell r="AI57" t="str">
            <v>0.91</v>
          </cell>
          <cell r="AJ57" t="str">
            <v>3.41</v>
          </cell>
          <cell r="AK57" t="str">
            <v>2.4</v>
          </cell>
        </row>
        <row r="58">
          <cell r="C58" t="str">
            <v>Guatape</v>
          </cell>
          <cell r="D58">
            <v>1.179</v>
          </cell>
          <cell r="E58" t="str">
            <v>114.08</v>
          </cell>
          <cell r="F58" t="str">
            <v>114.1</v>
          </cell>
          <cell r="G58" t="str">
            <v>97.9</v>
          </cell>
          <cell r="H58" t="str">
            <v>103.4</v>
          </cell>
          <cell r="I58" t="str">
            <v>100.3</v>
          </cell>
          <cell r="J58">
            <v>87</v>
          </cell>
          <cell r="K58" t="str">
            <v>128.1</v>
          </cell>
          <cell r="L58" t="str">
            <v>101.1</v>
          </cell>
          <cell r="M58" t="str">
            <v>117.3</v>
          </cell>
          <cell r="N58" t="str">
            <v>139.8</v>
          </cell>
          <cell r="O58" t="str">
            <v>142.5</v>
          </cell>
          <cell r="P58" t="str">
            <v>26.18</v>
          </cell>
          <cell r="Q58">
            <v>100</v>
          </cell>
          <cell r="R58" t="str">
            <v>1.38</v>
          </cell>
          <cell r="S58" t="str">
            <v>1.04</v>
          </cell>
          <cell r="T58" t="str">
            <v>1.47</v>
          </cell>
          <cell r="U58" t="str">
            <v>1.02</v>
          </cell>
          <cell r="V58" t="str">
            <v>2.07</v>
          </cell>
          <cell r="W58" t="str">
            <v>89.58</v>
          </cell>
          <cell r="X58" t="str">
            <v>98.96</v>
          </cell>
          <cell r="Y58" t="str">
            <v>89.01</v>
          </cell>
          <cell r="Z58" t="str">
            <v>91.19</v>
          </cell>
          <cell r="AA58" t="str">
            <v>83.88</v>
          </cell>
          <cell r="AB58" t="str">
            <v>9.04</v>
          </cell>
          <cell r="AC58">
            <v>0</v>
          </cell>
          <cell r="AD58" t="str">
            <v>9.52</v>
          </cell>
          <cell r="AE58" t="str">
            <v>7.79</v>
          </cell>
          <cell r="AF58" t="str">
            <v>14.05</v>
          </cell>
          <cell r="AG58" t="str">
            <v>0.9</v>
          </cell>
          <cell r="AH58">
            <v>0</v>
          </cell>
          <cell r="AI58" t="str">
            <v>1.47</v>
          </cell>
          <cell r="AJ58" t="str">
            <v>0.88</v>
          </cell>
          <cell r="AK58">
            <v>0</v>
          </cell>
        </row>
        <row r="59">
          <cell r="C59" t="str">
            <v>Heliconia</v>
          </cell>
          <cell r="D59">
            <v>1.4850000000000001</v>
          </cell>
          <cell r="E59" t="str">
            <v>89.02</v>
          </cell>
          <cell r="F59">
            <v>89</v>
          </cell>
          <cell r="G59" t="str">
            <v>50.8</v>
          </cell>
          <cell r="H59" t="str">
            <v>82.5</v>
          </cell>
          <cell r="I59" t="str">
            <v>72.3</v>
          </cell>
          <cell r="J59" t="str">
            <v>30.6</v>
          </cell>
          <cell r="K59" t="str">
            <v>98.7</v>
          </cell>
          <cell r="L59" t="str">
            <v>81.5</v>
          </cell>
          <cell r="M59" t="str">
            <v>110.9</v>
          </cell>
          <cell r="N59" t="str">
            <v>103.4</v>
          </cell>
          <cell r="O59" t="str">
            <v>67.5</v>
          </cell>
          <cell r="P59" t="str">
            <v>18.73</v>
          </cell>
          <cell r="Q59">
            <v>100</v>
          </cell>
          <cell r="R59" t="str">
            <v>1.78</v>
          </cell>
          <cell r="T59" t="str">
            <v>1.71</v>
          </cell>
          <cell r="U59" t="str">
            <v>2.44</v>
          </cell>
          <cell r="V59" t="str">
            <v>1.18</v>
          </cell>
          <cell r="W59" t="str">
            <v>97.68</v>
          </cell>
          <cell r="X59">
            <v>100</v>
          </cell>
          <cell r="Y59" t="str">
            <v>98.29</v>
          </cell>
          <cell r="Z59" t="str">
            <v>97.56</v>
          </cell>
          <cell r="AA59" t="str">
            <v>94.12</v>
          </cell>
          <cell r="AB59" t="str">
            <v>0.55</v>
          </cell>
          <cell r="AC59">
            <v>0</v>
          </cell>
          <cell r="AD59">
            <v>0</v>
          </cell>
          <cell r="AE59">
            <v>0</v>
          </cell>
          <cell r="AF59" t="str">
            <v>4.71</v>
          </cell>
          <cell r="AG59" t="str">
            <v>0.08</v>
          </cell>
          <cell r="AH59">
            <v>0</v>
          </cell>
          <cell r="AI59" t="str">
            <v>0.15</v>
          </cell>
          <cell r="AJ59">
            <v>0</v>
          </cell>
          <cell r="AK59">
            <v>0</v>
          </cell>
        </row>
        <row r="60">
          <cell r="C60" t="str">
            <v>Hispania</v>
          </cell>
          <cell r="D60">
            <v>1.0489999999999999</v>
          </cell>
          <cell r="E60" t="str">
            <v>112.3</v>
          </cell>
          <cell r="F60" t="str">
            <v>112.3</v>
          </cell>
          <cell r="G60" t="str">
            <v>106.9</v>
          </cell>
          <cell r="H60" t="str">
            <v>110.1</v>
          </cell>
          <cell r="I60" t="str">
            <v>77.2</v>
          </cell>
          <cell r="J60" t="str">
            <v>35.9</v>
          </cell>
          <cell r="K60" t="str">
            <v>134.2</v>
          </cell>
          <cell r="L60" t="str">
            <v>137.9</v>
          </cell>
          <cell r="M60" t="str">
            <v>148.2</v>
          </cell>
          <cell r="N60" t="str">
            <v>141.8</v>
          </cell>
          <cell r="O60" t="str">
            <v>85.1</v>
          </cell>
          <cell r="P60" t="str">
            <v>27.32</v>
          </cell>
          <cell r="Q60">
            <v>100</v>
          </cell>
          <cell r="R60" t="str">
            <v>3.4</v>
          </cell>
          <cell r="S60" t="str">
            <v>1.67</v>
          </cell>
          <cell r="T60" t="str">
            <v>3.46</v>
          </cell>
          <cell r="U60" t="str">
            <v>3.85</v>
          </cell>
          <cell r="V60" t="str">
            <v>3.7</v>
          </cell>
          <cell r="W60" t="str">
            <v>93.38</v>
          </cell>
          <cell r="X60" t="str">
            <v>98.33</v>
          </cell>
          <cell r="Y60" t="str">
            <v>96.54</v>
          </cell>
          <cell r="Z60" t="str">
            <v>90.24</v>
          </cell>
          <cell r="AA60" t="str">
            <v>76.54</v>
          </cell>
          <cell r="AB60" t="str">
            <v>3.22</v>
          </cell>
          <cell r="AC60">
            <v>0</v>
          </cell>
          <cell r="AD60">
            <v>0</v>
          </cell>
          <cell r="AE60" t="str">
            <v>5.92</v>
          </cell>
          <cell r="AG60" t="str">
            <v>2.95</v>
          </cell>
          <cell r="AH60">
            <v>0</v>
          </cell>
          <cell r="AI60" t="str">
            <v>3.63</v>
          </cell>
          <cell r="AJ60" t="str">
            <v>3.55</v>
          </cell>
          <cell r="AK60">
            <v>0</v>
          </cell>
        </row>
        <row r="61">
          <cell r="C61" t="str">
            <v>Itagui</v>
          </cell>
          <cell r="D61">
            <v>52.113999999999997</v>
          </cell>
          <cell r="E61" t="str">
            <v>75.43</v>
          </cell>
          <cell r="F61" t="str">
            <v>75.1</v>
          </cell>
          <cell r="G61" t="str">
            <v>58.8</v>
          </cell>
          <cell r="H61" t="str">
            <v>71.5</v>
          </cell>
          <cell r="I61" t="str">
            <v>68.1</v>
          </cell>
          <cell r="J61" t="str">
            <v>47.3</v>
          </cell>
          <cell r="K61" t="str">
            <v>83.4</v>
          </cell>
          <cell r="L61" t="str">
            <v>68.4</v>
          </cell>
          <cell r="M61" t="str">
            <v>81.5</v>
          </cell>
          <cell r="N61" t="str">
            <v>92.4</v>
          </cell>
          <cell r="O61">
            <v>77</v>
          </cell>
          <cell r="P61" t="str">
            <v>27.11</v>
          </cell>
          <cell r="Q61">
            <v>100</v>
          </cell>
          <cell r="R61" t="str">
            <v>1.98</v>
          </cell>
          <cell r="S61" t="str">
            <v>1.52</v>
          </cell>
          <cell r="T61" t="str">
            <v>1.48</v>
          </cell>
          <cell r="U61" t="str">
            <v>2.7</v>
          </cell>
          <cell r="V61" t="str">
            <v>1.83</v>
          </cell>
          <cell r="W61" t="str">
            <v>96.97</v>
          </cell>
          <cell r="X61" t="str">
            <v>98.44</v>
          </cell>
          <cell r="Y61" t="str">
            <v>98.12</v>
          </cell>
          <cell r="Z61" t="str">
            <v>95.76</v>
          </cell>
          <cell r="AA61" t="str">
            <v>96.05</v>
          </cell>
          <cell r="AB61" t="str">
            <v>1.05</v>
          </cell>
          <cell r="AC61" t="str">
            <v>0.04</v>
          </cell>
          <cell r="AD61" t="str">
            <v>0.4</v>
          </cell>
          <cell r="AE61" t="str">
            <v>1.55</v>
          </cell>
          <cell r="AF61" t="str">
            <v>2.12</v>
          </cell>
          <cell r="AG61" t="str">
            <v>1.21</v>
          </cell>
          <cell r="AH61" t="str">
            <v>0.04</v>
          </cell>
          <cell r="AI61" t="str">
            <v>0.89</v>
          </cell>
          <cell r="AJ61" t="str">
            <v>2.03</v>
          </cell>
          <cell r="AK61" t="str">
            <v>0.58</v>
          </cell>
        </row>
        <row r="62">
          <cell r="C62" t="str">
            <v>Ituango</v>
          </cell>
          <cell r="D62">
            <v>6.7210000000000001</v>
          </cell>
          <cell r="E62" t="str">
            <v>102.5</v>
          </cell>
          <cell r="F62" t="str">
            <v>102.5</v>
          </cell>
          <cell r="G62" t="str">
            <v>60.8</v>
          </cell>
          <cell r="H62" t="str">
            <v>114.3</v>
          </cell>
          <cell r="I62" t="str">
            <v>56.5</v>
          </cell>
          <cell r="J62" t="str">
            <v>20.3</v>
          </cell>
          <cell r="K62" t="str">
            <v>114.5</v>
          </cell>
          <cell r="L62" t="str">
            <v>73.6</v>
          </cell>
          <cell r="M62" t="str">
            <v>161.9</v>
          </cell>
          <cell r="N62" t="str">
            <v>96.4</v>
          </cell>
          <cell r="O62" t="str">
            <v>50.2</v>
          </cell>
          <cell r="P62" t="str">
            <v>20.26</v>
          </cell>
          <cell r="Q62" t="str">
            <v>58.04</v>
          </cell>
          <cell r="R62">
            <v>7</v>
          </cell>
          <cell r="S62" t="str">
            <v>2.86</v>
          </cell>
          <cell r="T62" t="str">
            <v>5.86</v>
          </cell>
          <cell r="U62" t="str">
            <v>10.31</v>
          </cell>
          <cell r="V62" t="str">
            <v>8.33</v>
          </cell>
          <cell r="W62" t="str">
            <v>86.54</v>
          </cell>
          <cell r="X62" t="str">
            <v>96.43</v>
          </cell>
          <cell r="Y62" t="str">
            <v>84.63</v>
          </cell>
          <cell r="Z62" t="str">
            <v>87.86</v>
          </cell>
          <cell r="AA62" t="str">
            <v>91.03</v>
          </cell>
          <cell r="AB62" t="str">
            <v>6.46</v>
          </cell>
          <cell r="AC62" t="str">
            <v>0.71</v>
          </cell>
          <cell r="AD62" t="str">
            <v>9.51</v>
          </cell>
          <cell r="AE62" t="str">
            <v>1.83</v>
          </cell>
          <cell r="AF62" t="str">
            <v>0.64</v>
          </cell>
          <cell r="AG62" t="str">
            <v>0.8</v>
          </cell>
          <cell r="AH62">
            <v>0</v>
          </cell>
          <cell r="AI62" t="str">
            <v>0.66</v>
          </cell>
          <cell r="AJ62" t="str">
            <v>1.55</v>
          </cell>
          <cell r="AK62" t="str">
            <v>0.28</v>
          </cell>
        </row>
        <row r="63">
          <cell r="C63" t="str">
            <v>Jardin</v>
          </cell>
          <cell r="D63">
            <v>3.2589999999999999</v>
          </cell>
          <cell r="E63" t="str">
            <v>90.86</v>
          </cell>
          <cell r="F63" t="str">
            <v>90.9</v>
          </cell>
          <cell r="G63" t="str">
            <v>75.4</v>
          </cell>
          <cell r="H63" t="str">
            <v>85.4</v>
          </cell>
          <cell r="I63">
            <v>69</v>
          </cell>
          <cell r="J63" t="str">
            <v>42.5</v>
          </cell>
          <cell r="K63" t="str">
            <v>96.7</v>
          </cell>
          <cell r="L63" t="str">
            <v>88.3</v>
          </cell>
          <cell r="M63" t="str">
            <v>110.7</v>
          </cell>
          <cell r="N63" t="str">
            <v>95.4</v>
          </cell>
          <cell r="O63" t="str">
            <v>65.9</v>
          </cell>
          <cell r="P63" t="str">
            <v>28.85</v>
          </cell>
          <cell r="Q63">
            <v>100</v>
          </cell>
          <cell r="R63" t="str">
            <v>2.17</v>
          </cell>
          <cell r="S63" t="str">
            <v>2.42</v>
          </cell>
          <cell r="T63" t="str">
            <v>2.22</v>
          </cell>
          <cell r="U63" t="str">
            <v>2.16</v>
          </cell>
          <cell r="V63" t="str">
            <v>1.83</v>
          </cell>
          <cell r="W63" t="str">
            <v>86.34</v>
          </cell>
          <cell r="X63" t="str">
            <v>97.58</v>
          </cell>
          <cell r="Y63">
            <v>86</v>
          </cell>
          <cell r="Z63" t="str">
            <v>87.27</v>
          </cell>
          <cell r="AA63" t="str">
            <v>76.76</v>
          </cell>
          <cell r="AB63" t="str">
            <v>11.49</v>
          </cell>
          <cell r="AC63">
            <v>0</v>
          </cell>
          <cell r="AD63" t="str">
            <v>11.78</v>
          </cell>
          <cell r="AE63" t="str">
            <v>10.57</v>
          </cell>
          <cell r="AG63" t="str">
            <v>5.63</v>
          </cell>
          <cell r="AH63" t="str">
            <v>1.61</v>
          </cell>
          <cell r="AI63" t="str">
            <v>6.84</v>
          </cell>
          <cell r="AJ63" t="str">
            <v>6.3</v>
          </cell>
          <cell r="AK63" t="str">
            <v>0.94</v>
          </cell>
        </row>
        <row r="64">
          <cell r="C64" t="str">
            <v>Jericó</v>
          </cell>
          <cell r="D64">
            <v>2.7610000000000001</v>
          </cell>
          <cell r="E64" t="str">
            <v>98.59</v>
          </cell>
          <cell r="F64" t="str">
            <v>98.6</v>
          </cell>
          <cell r="G64" t="str">
            <v>58.6</v>
          </cell>
          <cell r="H64" t="str">
            <v>91.2</v>
          </cell>
          <cell r="I64" t="str">
            <v>84.1</v>
          </cell>
          <cell r="J64" t="str">
            <v>54.4</v>
          </cell>
          <cell r="K64" t="str">
            <v>114.9</v>
          </cell>
          <cell r="L64" t="str">
            <v>73.2</v>
          </cell>
          <cell r="M64" t="str">
            <v>121.5</v>
          </cell>
          <cell r="N64">
            <v>118</v>
          </cell>
          <cell r="O64" t="str">
            <v>112.6</v>
          </cell>
          <cell r="P64" t="str">
            <v>22.63</v>
          </cell>
          <cell r="Q64" t="str">
            <v>75.86</v>
          </cell>
          <cell r="R64" t="str">
            <v>5.52</v>
          </cell>
          <cell r="S64" t="str">
            <v>5.59</v>
          </cell>
          <cell r="T64" t="str">
            <v>4.98</v>
          </cell>
          <cell r="U64" t="str">
            <v>6.7</v>
          </cell>
          <cell r="V64" t="str">
            <v>4.26</v>
          </cell>
          <cell r="W64" t="str">
            <v>93.85</v>
          </cell>
          <cell r="X64" t="str">
            <v>94.41</v>
          </cell>
          <cell r="Y64" t="str">
            <v>93.93</v>
          </cell>
          <cell r="Z64" t="str">
            <v>93.3</v>
          </cell>
          <cell r="AA64" t="str">
            <v>94.83</v>
          </cell>
          <cell r="AB64" t="str">
            <v>0.63</v>
          </cell>
          <cell r="AC64">
            <v>0</v>
          </cell>
          <cell r="AD64" t="str">
            <v>1.09</v>
          </cell>
          <cell r="AE64">
            <v>0</v>
          </cell>
          <cell r="AF64" t="str">
            <v>0.91</v>
          </cell>
          <cell r="AG64" t="str">
            <v>1.73</v>
          </cell>
          <cell r="AH64">
            <v>0</v>
          </cell>
          <cell r="AI64" t="str">
            <v>0.86</v>
          </cell>
          <cell r="AJ64" t="str">
            <v>3.4</v>
          </cell>
          <cell r="AK64" t="str">
            <v>1.22</v>
          </cell>
        </row>
        <row r="65">
          <cell r="C65" t="str">
            <v>La Ceja</v>
          </cell>
          <cell r="D65">
            <v>11.242000000000001</v>
          </cell>
          <cell r="E65" t="str">
            <v>93.7</v>
          </cell>
          <cell r="F65" t="str">
            <v>93.5</v>
          </cell>
          <cell r="G65" t="str">
            <v>76.9</v>
          </cell>
          <cell r="H65">
            <v>93</v>
          </cell>
          <cell r="I65" t="str">
            <v>83.1</v>
          </cell>
          <cell r="J65" t="str">
            <v>47.2</v>
          </cell>
          <cell r="K65" t="str">
            <v>100.8</v>
          </cell>
          <cell r="L65" t="str">
            <v>90.4</v>
          </cell>
          <cell r="M65" t="str">
            <v>107.6</v>
          </cell>
          <cell r="N65">
            <v>107</v>
          </cell>
          <cell r="O65" t="str">
            <v>78.2</v>
          </cell>
          <cell r="P65" t="str">
            <v>28.87</v>
          </cell>
          <cell r="Q65">
            <v>100</v>
          </cell>
          <cell r="R65" t="str">
            <v>1.25</v>
          </cell>
          <cell r="S65" t="str">
            <v>2.47</v>
          </cell>
          <cell r="T65" t="str">
            <v>0.96</v>
          </cell>
          <cell r="U65" t="str">
            <v>1.34</v>
          </cell>
          <cell r="V65" t="str">
            <v>1.48</v>
          </cell>
          <cell r="W65" t="str">
            <v>92.16</v>
          </cell>
          <cell r="X65" t="str">
            <v>97.53</v>
          </cell>
          <cell r="Y65" t="str">
            <v>95.24</v>
          </cell>
          <cell r="Z65" t="str">
            <v>87.65</v>
          </cell>
          <cell r="AA65" t="str">
            <v>89.65</v>
          </cell>
          <cell r="AB65" t="str">
            <v>6.59</v>
          </cell>
          <cell r="AC65">
            <v>0</v>
          </cell>
          <cell r="AD65" t="str">
            <v>3.8</v>
          </cell>
          <cell r="AE65" t="str">
            <v>11.01</v>
          </cell>
          <cell r="AF65" t="str">
            <v>8.87</v>
          </cell>
          <cell r="AG65" t="str">
            <v>2.3</v>
          </cell>
          <cell r="AH65" t="str">
            <v>1.6</v>
          </cell>
          <cell r="AI65" t="str">
            <v>2.31</v>
          </cell>
          <cell r="AJ65" t="str">
            <v>2.75</v>
          </cell>
          <cell r="AK65" t="str">
            <v>1.32</v>
          </cell>
        </row>
        <row r="66">
          <cell r="C66" t="str">
            <v>La Estrella</v>
          </cell>
          <cell r="D66">
            <v>12.422000000000001</v>
          </cell>
          <cell r="E66" t="str">
            <v>102.38</v>
          </cell>
          <cell r="F66" t="str">
            <v>101.6</v>
          </cell>
          <cell r="G66" t="str">
            <v>68.6</v>
          </cell>
          <cell r="H66" t="str">
            <v>102.5</v>
          </cell>
          <cell r="I66" t="str">
            <v>92.8</v>
          </cell>
          <cell r="J66" t="str">
            <v>52.8</v>
          </cell>
          <cell r="K66" t="str">
            <v>109.3</v>
          </cell>
          <cell r="L66" t="str">
            <v>92.5</v>
          </cell>
          <cell r="M66" t="str">
            <v>117.6</v>
          </cell>
          <cell r="N66" t="str">
            <v>115.2</v>
          </cell>
          <cell r="O66" t="str">
            <v>86.1</v>
          </cell>
          <cell r="P66" t="str">
            <v>26.04</v>
          </cell>
          <cell r="Q66">
            <v>100</v>
          </cell>
          <cell r="R66" t="str">
            <v>4.02</v>
          </cell>
          <cell r="S66" t="str">
            <v>2.78</v>
          </cell>
          <cell r="T66" t="str">
            <v>4.07</v>
          </cell>
          <cell r="U66" t="str">
            <v>4.8</v>
          </cell>
          <cell r="V66" t="str">
            <v>2.29</v>
          </cell>
          <cell r="W66" t="str">
            <v>91.13</v>
          </cell>
          <cell r="X66" t="str">
            <v>97.22</v>
          </cell>
          <cell r="Y66" t="str">
            <v>91.02</v>
          </cell>
          <cell r="Z66" t="str">
            <v>89.91</v>
          </cell>
          <cell r="AA66" t="str">
            <v>91.88</v>
          </cell>
          <cell r="AB66" t="str">
            <v>4.85</v>
          </cell>
          <cell r="AC66">
            <v>0</v>
          </cell>
          <cell r="AD66" t="str">
            <v>4.91</v>
          </cell>
          <cell r="AE66" t="str">
            <v>5.3</v>
          </cell>
          <cell r="AF66" t="str">
            <v>5.84</v>
          </cell>
          <cell r="AG66" t="str">
            <v>0.33</v>
          </cell>
          <cell r="AH66">
            <v>0</v>
          </cell>
          <cell r="AI66" t="str">
            <v>0.2</v>
          </cell>
          <cell r="AJ66" t="str">
            <v>0.58</v>
          </cell>
          <cell r="AK66" t="str">
            <v>0.23</v>
          </cell>
        </row>
        <row r="67">
          <cell r="C67" t="str">
            <v>La Pintada</v>
          </cell>
          <cell r="D67">
            <v>1.5649999999999999</v>
          </cell>
          <cell r="E67" t="str">
            <v>115.85</v>
          </cell>
          <cell r="F67" t="str">
            <v>115.9</v>
          </cell>
          <cell r="G67" t="str">
            <v>72.7</v>
          </cell>
          <cell r="H67" t="str">
            <v>115.2</v>
          </cell>
          <cell r="I67" t="str">
            <v>97.3</v>
          </cell>
          <cell r="J67" t="str">
            <v>48.2</v>
          </cell>
          <cell r="K67" t="str">
            <v>127.7</v>
          </cell>
          <cell r="L67" t="str">
            <v>79.7</v>
          </cell>
          <cell r="M67" t="str">
            <v>147.8</v>
          </cell>
          <cell r="N67" t="str">
            <v>137.2</v>
          </cell>
          <cell r="O67" t="str">
            <v>85.5</v>
          </cell>
          <cell r="P67" t="str">
            <v>32.85</v>
          </cell>
          <cell r="Q67">
            <v>80</v>
          </cell>
          <cell r="R67" t="str">
            <v>0.7</v>
          </cell>
          <cell r="S67" t="str">
            <v>0.98</v>
          </cell>
          <cell r="T67" t="str">
            <v>0.65</v>
          </cell>
          <cell r="U67" t="str">
            <v>0.95</v>
          </cell>
          <cell r="W67" t="str">
            <v>88.45</v>
          </cell>
          <cell r="X67" t="str">
            <v>99.02</v>
          </cell>
          <cell r="Y67" t="str">
            <v>89.08</v>
          </cell>
          <cell r="Z67" t="str">
            <v>84.65</v>
          </cell>
          <cell r="AA67" t="str">
            <v>91.94</v>
          </cell>
          <cell r="AB67" t="str">
            <v>10.86</v>
          </cell>
          <cell r="AC67">
            <v>0</v>
          </cell>
          <cell r="AD67" t="str">
            <v>10.27</v>
          </cell>
          <cell r="AE67" t="str">
            <v>14.4</v>
          </cell>
          <cell r="AF67" t="str">
            <v>8.06</v>
          </cell>
          <cell r="AG67" t="str">
            <v>0.65</v>
          </cell>
          <cell r="AH67">
            <v>0</v>
          </cell>
          <cell r="AI67" t="str">
            <v>1.32</v>
          </cell>
          <cell r="AJ67">
            <v>0</v>
          </cell>
          <cell r="AK67">
            <v>0</v>
          </cell>
        </row>
        <row r="68">
          <cell r="C68" t="str">
            <v>La Unión</v>
          </cell>
          <cell r="D68">
            <v>4.3879999999999999</v>
          </cell>
          <cell r="E68" t="str">
            <v>95.92</v>
          </cell>
          <cell r="F68" t="str">
            <v>95.9</v>
          </cell>
          <cell r="G68" t="str">
            <v>87.5</v>
          </cell>
          <cell r="H68" t="str">
            <v>94.2</v>
          </cell>
          <cell r="I68" t="str">
            <v>83.9</v>
          </cell>
          <cell r="J68" t="str">
            <v>51.7</v>
          </cell>
          <cell r="K68" t="str">
            <v>101.2</v>
          </cell>
          <cell r="L68" t="str">
            <v>90.5</v>
          </cell>
          <cell r="M68" t="str">
            <v>108.8</v>
          </cell>
          <cell r="N68" t="str">
            <v>107.4</v>
          </cell>
          <cell r="O68" t="str">
            <v>74.8</v>
          </cell>
          <cell r="P68" t="str">
            <v>25.48</v>
          </cell>
          <cell r="Q68" t="str">
            <v>92.31</v>
          </cell>
          <cell r="R68" t="str">
            <v>4.05</v>
          </cell>
          <cell r="S68" t="str">
            <v>5.73</v>
          </cell>
          <cell r="T68" t="str">
            <v>4.35</v>
          </cell>
          <cell r="U68" t="str">
            <v>3.93</v>
          </cell>
          <cell r="V68" t="str">
            <v>2.25</v>
          </cell>
          <cell r="W68" t="str">
            <v>88.34</v>
          </cell>
          <cell r="X68" t="str">
            <v>94.27</v>
          </cell>
          <cell r="Y68" t="str">
            <v>84.79</v>
          </cell>
          <cell r="Z68" t="str">
            <v>89.67</v>
          </cell>
          <cell r="AA68" t="str">
            <v>94.68</v>
          </cell>
          <cell r="AB68" t="str">
            <v>7.62</v>
          </cell>
          <cell r="AC68">
            <v>0</v>
          </cell>
          <cell r="AD68" t="str">
            <v>10.85</v>
          </cell>
          <cell r="AE68" t="str">
            <v>6.4</v>
          </cell>
          <cell r="AF68" t="str">
            <v>3.07</v>
          </cell>
          <cell r="AG68" t="str">
            <v>1.44</v>
          </cell>
          <cell r="AH68">
            <v>0</v>
          </cell>
          <cell r="AI68" t="str">
            <v>1.56</v>
          </cell>
          <cell r="AJ68" t="str">
            <v>2.04</v>
          </cell>
          <cell r="AK68" t="str">
            <v>0.24</v>
          </cell>
        </row>
        <row r="69">
          <cell r="C69" t="str">
            <v>Liborina</v>
          </cell>
          <cell r="D69">
            <v>2.2080000000000002</v>
          </cell>
          <cell r="E69" t="str">
            <v>100.36</v>
          </cell>
          <cell r="F69" t="str">
            <v>100.4</v>
          </cell>
          <cell r="G69" t="str">
            <v>90.4</v>
          </cell>
          <cell r="H69" t="str">
            <v>113.3</v>
          </cell>
          <cell r="I69" t="str">
            <v>63.9</v>
          </cell>
          <cell r="J69" t="str">
            <v>33.9</v>
          </cell>
          <cell r="K69" t="str">
            <v>114.2</v>
          </cell>
          <cell r="L69" t="str">
            <v>118.6</v>
          </cell>
          <cell r="M69" t="str">
            <v>147.5</v>
          </cell>
          <cell r="N69" t="str">
            <v>106.4</v>
          </cell>
          <cell r="O69" t="str">
            <v>66.1</v>
          </cell>
          <cell r="P69" t="str">
            <v>26.09</v>
          </cell>
          <cell r="Q69" t="str">
            <v>91.18</v>
          </cell>
          <cell r="R69" t="str">
            <v>4.42</v>
          </cell>
          <cell r="S69" t="str">
            <v>1.08</v>
          </cell>
          <cell r="T69" t="str">
            <v>3.02</v>
          </cell>
          <cell r="U69" t="str">
            <v>7.94</v>
          </cell>
          <cell r="V69" t="str">
            <v>1.66</v>
          </cell>
          <cell r="W69" t="str">
            <v>95.53</v>
          </cell>
          <cell r="X69" t="str">
            <v>98.92</v>
          </cell>
          <cell r="Y69" t="str">
            <v>96.98</v>
          </cell>
          <cell r="Z69" t="str">
            <v>92.06</v>
          </cell>
          <cell r="AA69" t="str">
            <v>97.79</v>
          </cell>
          <cell r="AB69" t="str">
            <v>0.04</v>
          </cell>
          <cell r="AC69">
            <v>0</v>
          </cell>
          <cell r="AD69">
            <v>0</v>
          </cell>
          <cell r="AE69">
            <v>0</v>
          </cell>
          <cell r="AF69" t="str">
            <v>0.55</v>
          </cell>
          <cell r="AG69" t="str">
            <v>0.91</v>
          </cell>
          <cell r="AH69" t="str">
            <v>0.54</v>
          </cell>
          <cell r="AI69" t="str">
            <v>1.38</v>
          </cell>
          <cell r="AJ69" t="str">
            <v>0.51</v>
          </cell>
          <cell r="AK69">
            <v>0</v>
          </cell>
        </row>
        <row r="70">
          <cell r="C70" t="str">
            <v>Maceo</v>
          </cell>
          <cell r="D70">
            <v>1.5580000000000001</v>
          </cell>
          <cell r="E70" t="str">
            <v>126.83</v>
          </cell>
          <cell r="F70" t="str">
            <v>126.8</v>
          </cell>
          <cell r="G70">
            <v>85</v>
          </cell>
          <cell r="H70">
            <v>132</v>
          </cell>
          <cell r="I70" t="str">
            <v>91.1</v>
          </cell>
          <cell r="J70" t="str">
            <v>43.7</v>
          </cell>
          <cell r="K70" t="str">
            <v>141.1</v>
          </cell>
          <cell r="L70" t="str">
            <v>96.9</v>
          </cell>
          <cell r="M70" t="str">
            <v>169.3</v>
          </cell>
          <cell r="N70" t="str">
            <v>146.4</v>
          </cell>
          <cell r="O70" t="str">
            <v>85.1</v>
          </cell>
          <cell r="P70" t="str">
            <v>23.02</v>
          </cell>
          <cell r="Q70" t="str">
            <v>56.52</v>
          </cell>
          <cell r="R70" t="str">
            <v>3.28</v>
          </cell>
          <cell r="S70" t="str">
            <v>1.63</v>
          </cell>
          <cell r="T70" t="str">
            <v>2.79</v>
          </cell>
          <cell r="U70" t="str">
            <v>2.63</v>
          </cell>
          <cell r="V70" t="str">
            <v>9.47</v>
          </cell>
          <cell r="W70" t="str">
            <v>92.76</v>
          </cell>
          <cell r="X70" t="str">
            <v>98.37</v>
          </cell>
          <cell r="Y70" t="str">
            <v>94.23</v>
          </cell>
          <cell r="Z70" t="str">
            <v>91.09</v>
          </cell>
          <cell r="AA70" t="str">
            <v>86.84</v>
          </cell>
          <cell r="AB70" t="str">
            <v>3.96</v>
          </cell>
          <cell r="AC70">
            <v>0</v>
          </cell>
          <cell r="AD70" t="str">
            <v>2.98</v>
          </cell>
          <cell r="AE70" t="str">
            <v>6.28</v>
          </cell>
          <cell r="AF70" t="str">
            <v>3.68</v>
          </cell>
          <cell r="AG70" t="str">
            <v>2.14</v>
          </cell>
          <cell r="AH70">
            <v>0</v>
          </cell>
          <cell r="AI70" t="str">
            <v>3.3</v>
          </cell>
          <cell r="AJ70" t="str">
            <v>1.31</v>
          </cell>
          <cell r="AK70">
            <v>0</v>
          </cell>
        </row>
        <row r="71">
          <cell r="C71" t="str">
            <v>Marinilla</v>
          </cell>
          <cell r="D71">
            <v>12.317</v>
          </cell>
          <cell r="E71" t="str">
            <v>90.29</v>
          </cell>
          <cell r="F71" t="str">
            <v>90.3</v>
          </cell>
          <cell r="G71">
            <v>72</v>
          </cell>
          <cell r="H71" t="str">
            <v>84.9</v>
          </cell>
          <cell r="I71" t="str">
            <v>85.9</v>
          </cell>
          <cell r="J71" t="str">
            <v>55.3</v>
          </cell>
          <cell r="K71" t="str">
            <v>96.5</v>
          </cell>
          <cell r="L71" t="str">
            <v>76.8</v>
          </cell>
          <cell r="M71" t="str">
            <v>95.7</v>
          </cell>
          <cell r="N71" t="str">
            <v>106.4</v>
          </cell>
          <cell r="O71" t="str">
            <v>90.1</v>
          </cell>
          <cell r="P71" t="str">
            <v>25.55</v>
          </cell>
          <cell r="Q71" t="str">
            <v>97.5</v>
          </cell>
          <cell r="R71" t="str">
            <v>2.66</v>
          </cell>
          <cell r="S71" t="str">
            <v>1.69</v>
          </cell>
          <cell r="T71" t="str">
            <v>1.82</v>
          </cell>
          <cell r="U71" t="str">
            <v>3.55</v>
          </cell>
          <cell r="V71" t="str">
            <v>3.54</v>
          </cell>
          <cell r="W71" t="str">
            <v>91.66</v>
          </cell>
          <cell r="X71" t="str">
            <v>98.31</v>
          </cell>
          <cell r="Y71">
            <v>93</v>
          </cell>
          <cell r="Z71" t="str">
            <v>90.23</v>
          </cell>
          <cell r="AA71" t="str">
            <v>88.02</v>
          </cell>
          <cell r="AB71" t="str">
            <v>5.67</v>
          </cell>
          <cell r="AC71">
            <v>0</v>
          </cell>
          <cell r="AD71" t="str">
            <v>5.18</v>
          </cell>
          <cell r="AE71" t="str">
            <v>6.22</v>
          </cell>
          <cell r="AF71" t="str">
            <v>8.45</v>
          </cell>
          <cell r="AG71" t="str">
            <v>1.71</v>
          </cell>
          <cell r="AH71">
            <v>0</v>
          </cell>
          <cell r="AI71" t="str">
            <v>1.66</v>
          </cell>
          <cell r="AJ71" t="str">
            <v>2.63</v>
          </cell>
          <cell r="AK71" t="str">
            <v>0.45</v>
          </cell>
        </row>
        <row r="72">
          <cell r="C72" t="str">
            <v>Montebello</v>
          </cell>
          <cell r="D72">
            <v>1.534</v>
          </cell>
          <cell r="E72" t="str">
            <v>92.31</v>
          </cell>
          <cell r="F72" t="str">
            <v>92.3</v>
          </cell>
          <cell r="G72" t="str">
            <v>66.7</v>
          </cell>
          <cell r="H72" t="str">
            <v>95.9</v>
          </cell>
          <cell r="I72" t="str">
            <v>67.9</v>
          </cell>
          <cell r="J72" t="str">
            <v>36.2</v>
          </cell>
          <cell r="K72" t="str">
            <v>100.7</v>
          </cell>
          <cell r="L72" t="str">
            <v>77.8</v>
          </cell>
          <cell r="M72" t="str">
            <v>121.6</v>
          </cell>
          <cell r="N72" t="str">
            <v>96.6</v>
          </cell>
          <cell r="O72" t="str">
            <v>69.1</v>
          </cell>
          <cell r="P72" t="str">
            <v>21.4</v>
          </cell>
          <cell r="Q72" t="str">
            <v>95.83</v>
          </cell>
          <cell r="R72" t="str">
            <v>3.31</v>
          </cell>
          <cell r="S72" t="str">
            <v>6.12</v>
          </cell>
          <cell r="T72" t="str">
            <v>1.93</v>
          </cell>
          <cell r="U72" t="str">
            <v>4.26</v>
          </cell>
          <cell r="V72" t="str">
            <v>5.45</v>
          </cell>
          <cell r="W72" t="str">
            <v>96.69</v>
          </cell>
          <cell r="X72" t="str">
            <v>93.88</v>
          </cell>
          <cell r="Y72" t="str">
            <v>98.07</v>
          </cell>
          <cell r="Z72" t="str">
            <v>95.74</v>
          </cell>
          <cell r="AA72" t="str">
            <v>94.55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</row>
        <row r="73">
          <cell r="C73" t="str">
            <v>Murindó</v>
          </cell>
          <cell r="D73">
            <v>1.036</v>
          </cell>
          <cell r="E73" t="str">
            <v>95.95</v>
          </cell>
          <cell r="F73">
            <v>96</v>
          </cell>
          <cell r="G73" t="str">
            <v>65.9</v>
          </cell>
          <cell r="H73" t="str">
            <v>114.5</v>
          </cell>
          <cell r="I73" t="str">
            <v>26.2</v>
          </cell>
          <cell r="J73" t="str">
            <v>7.6</v>
          </cell>
          <cell r="K73" t="str">
            <v>105.5</v>
          </cell>
          <cell r="L73" t="str">
            <v>81.7</v>
          </cell>
          <cell r="M73" t="str">
            <v>193.8</v>
          </cell>
          <cell r="N73" t="str">
            <v>46.6</v>
          </cell>
          <cell r="O73">
            <v>25</v>
          </cell>
          <cell r="P73" t="str">
            <v>21.47</v>
          </cell>
          <cell r="Q73">
            <v>10</v>
          </cell>
          <cell r="S73" t="str">
            <v>10.45</v>
          </cell>
          <cell r="U73" t="str">
            <v>16.06</v>
          </cell>
          <cell r="W73" t="str">
            <v>70.44</v>
          </cell>
          <cell r="X73" t="str">
            <v>89.55</v>
          </cell>
          <cell r="Y73" t="str">
            <v>65.4</v>
          </cell>
          <cell r="Z73" t="str">
            <v>83.94</v>
          </cell>
          <cell r="AA73" t="str">
            <v>97.3</v>
          </cell>
          <cell r="AB73" t="str">
            <v>0.09</v>
          </cell>
          <cell r="AC73">
            <v>0</v>
          </cell>
          <cell r="AD73">
            <v>0</v>
          </cell>
          <cell r="AE73">
            <v>0</v>
          </cell>
          <cell r="AF73" t="str">
            <v>2.7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</row>
        <row r="74">
          <cell r="C74" t="str">
            <v>Mutatá</v>
          </cell>
          <cell r="D74">
            <v>5.0259999999999998</v>
          </cell>
          <cell r="E74" t="str">
            <v>84.04</v>
          </cell>
          <cell r="F74">
            <v>84</v>
          </cell>
          <cell r="G74" t="str">
            <v>68.8</v>
          </cell>
          <cell r="H74" t="str">
            <v>94.9</v>
          </cell>
          <cell r="I74" t="str">
            <v>43.4</v>
          </cell>
          <cell r="J74" t="str">
            <v>16.7</v>
          </cell>
          <cell r="K74" t="str">
            <v>92.3</v>
          </cell>
          <cell r="L74" t="str">
            <v>82.2</v>
          </cell>
          <cell r="M74">
            <v>135</v>
          </cell>
          <cell r="N74" t="str">
            <v>70.9</v>
          </cell>
          <cell r="O74" t="str">
            <v>36.6</v>
          </cell>
          <cell r="P74" t="str">
            <v>23.92</v>
          </cell>
          <cell r="Q74" t="str">
            <v>47.22</v>
          </cell>
          <cell r="R74" t="str">
            <v>2.95</v>
          </cell>
          <cell r="S74" t="str">
            <v>2.67</v>
          </cell>
          <cell r="T74" t="str">
            <v>2.64</v>
          </cell>
          <cell r="U74" t="str">
            <v>4.05</v>
          </cell>
          <cell r="V74" t="str">
            <v>2.23</v>
          </cell>
          <cell r="W74" t="str">
            <v>94.26</v>
          </cell>
          <cell r="X74" t="str">
            <v>97.33</v>
          </cell>
          <cell r="Y74" t="str">
            <v>95.31</v>
          </cell>
          <cell r="Z74" t="str">
            <v>89.93</v>
          </cell>
          <cell r="AA74" t="str">
            <v>96.43</v>
          </cell>
          <cell r="AB74" t="str">
            <v>2.79</v>
          </cell>
          <cell r="AC74">
            <v>0</v>
          </cell>
          <cell r="AD74" t="str">
            <v>2.05</v>
          </cell>
          <cell r="AE74" t="str">
            <v>6.02</v>
          </cell>
          <cell r="AF74" t="str">
            <v>1.34</v>
          </cell>
          <cell r="AG74" t="str">
            <v>0.64</v>
          </cell>
          <cell r="AH74">
            <v>0</v>
          </cell>
          <cell r="AI74" t="str">
            <v>0.69</v>
          </cell>
          <cell r="AJ74" t="str">
            <v>0.69</v>
          </cell>
          <cell r="AK74" t="str">
            <v>0.89</v>
          </cell>
        </row>
        <row r="75">
          <cell r="C75" t="str">
            <v>Nariño</v>
          </cell>
          <cell r="D75">
            <v>4.1779999999999999</v>
          </cell>
          <cell r="E75">
            <v>63</v>
          </cell>
          <cell r="F75">
            <v>63</v>
          </cell>
          <cell r="G75" t="str">
            <v>48.6</v>
          </cell>
          <cell r="H75" t="str">
            <v>68.1</v>
          </cell>
          <cell r="I75" t="str">
            <v>36.6</v>
          </cell>
          <cell r="J75" t="str">
            <v>11.1</v>
          </cell>
          <cell r="K75" t="str">
            <v>68.2</v>
          </cell>
          <cell r="L75" t="str">
            <v>63.4</v>
          </cell>
          <cell r="M75" t="str">
            <v>95.6</v>
          </cell>
          <cell r="N75" t="str">
            <v>56.1</v>
          </cell>
          <cell r="O75">
            <v>26</v>
          </cell>
          <cell r="P75" t="str">
            <v>22.47</v>
          </cell>
          <cell r="Q75" t="str">
            <v>55.1</v>
          </cell>
          <cell r="R75" t="str">
            <v>6.16</v>
          </cell>
          <cell r="S75" t="str">
            <v>9.17</v>
          </cell>
          <cell r="T75" t="str">
            <v>6.43</v>
          </cell>
          <cell r="U75" t="str">
            <v>5.07</v>
          </cell>
          <cell r="V75" t="str">
            <v>4.65</v>
          </cell>
          <cell r="W75" t="str">
            <v>89.14</v>
          </cell>
          <cell r="X75" t="str">
            <v>90.83</v>
          </cell>
          <cell r="Y75" t="str">
            <v>89.51</v>
          </cell>
          <cell r="Z75" t="str">
            <v>87.52</v>
          </cell>
          <cell r="AA75" t="str">
            <v>90.7</v>
          </cell>
          <cell r="AB75" t="str">
            <v>4.7</v>
          </cell>
          <cell r="AC75">
            <v>0</v>
          </cell>
          <cell r="AD75" t="str">
            <v>4.06</v>
          </cell>
          <cell r="AE75" t="str">
            <v>7.41</v>
          </cell>
          <cell r="AF75" t="str">
            <v>4.65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C76" t="str">
            <v>Necoclí</v>
          </cell>
          <cell r="D76">
            <v>16.152000000000001</v>
          </cell>
          <cell r="E76" t="str">
            <v>97.13</v>
          </cell>
          <cell r="F76" t="str">
            <v>97.1</v>
          </cell>
          <cell r="G76" t="str">
            <v>80.4</v>
          </cell>
          <cell r="H76" t="str">
            <v>107.7</v>
          </cell>
          <cell r="I76" t="str">
            <v>58.8</v>
          </cell>
          <cell r="J76" t="str">
            <v>21.9</v>
          </cell>
          <cell r="K76" t="str">
            <v>115.8</v>
          </cell>
          <cell r="L76" t="str">
            <v>104.7</v>
          </cell>
          <cell r="M76" t="str">
            <v>147.4</v>
          </cell>
          <cell r="N76" t="str">
            <v>107.6</v>
          </cell>
          <cell r="O76" t="str">
            <v>57.9</v>
          </cell>
          <cell r="P76" t="str">
            <v>19.35</v>
          </cell>
          <cell r="Q76" t="str">
            <v>40.83</v>
          </cell>
          <cell r="R76" t="str">
            <v>6.02</v>
          </cell>
          <cell r="S76" t="str">
            <v>5.17</v>
          </cell>
          <cell r="T76" t="str">
            <v>4.81</v>
          </cell>
          <cell r="U76" t="str">
            <v>8.14</v>
          </cell>
          <cell r="V76" t="str">
            <v>7.82</v>
          </cell>
          <cell r="W76" t="str">
            <v>89.07</v>
          </cell>
          <cell r="X76" t="str">
            <v>94.59</v>
          </cell>
          <cell r="Y76" t="str">
            <v>90.02</v>
          </cell>
          <cell r="Z76" t="str">
            <v>85.97</v>
          </cell>
          <cell r="AA76" t="str">
            <v>88.07</v>
          </cell>
          <cell r="AB76" t="str">
            <v>4.91</v>
          </cell>
          <cell r="AC76" t="str">
            <v>0.24</v>
          </cell>
          <cell r="AD76" t="str">
            <v>5.17</v>
          </cell>
          <cell r="AE76" t="str">
            <v>5.89</v>
          </cell>
          <cell r="AF76" t="str">
            <v>4.1</v>
          </cell>
          <cell r="AG76" t="str">
            <v>0.71</v>
          </cell>
          <cell r="AH76">
            <v>0</v>
          </cell>
          <cell r="AI76" t="str">
            <v>0.71</v>
          </cell>
          <cell r="AJ76" t="str">
            <v>0.9</v>
          </cell>
          <cell r="AK76" t="str">
            <v>0.7</v>
          </cell>
        </row>
        <row r="77">
          <cell r="C77" t="str">
            <v>Nechí</v>
          </cell>
          <cell r="D77">
            <v>6.4329999999999998</v>
          </cell>
          <cell r="E77" t="str">
            <v>96.3</v>
          </cell>
          <cell r="F77" t="str">
            <v>96.3</v>
          </cell>
          <cell r="G77" t="str">
            <v>97.7</v>
          </cell>
          <cell r="H77" t="str">
            <v>109.9</v>
          </cell>
          <cell r="I77" t="str">
            <v>44.6</v>
          </cell>
          <cell r="J77" t="str">
            <v>19.4</v>
          </cell>
          <cell r="K77" t="str">
            <v>102.3</v>
          </cell>
          <cell r="L77" t="str">
            <v>121.1</v>
          </cell>
          <cell r="M77" t="str">
            <v>151.2</v>
          </cell>
          <cell r="N77" t="str">
            <v>68.7</v>
          </cell>
          <cell r="O77" t="str">
            <v>42.5</v>
          </cell>
          <cell r="P77" t="str">
            <v>27.19</v>
          </cell>
          <cell r="Q77" t="str">
            <v>28.85</v>
          </cell>
          <cell r="R77" t="str">
            <v>2.78</v>
          </cell>
          <cell r="S77" t="str">
            <v>2.06</v>
          </cell>
          <cell r="T77" t="str">
            <v>3.19</v>
          </cell>
          <cell r="U77" t="str">
            <v>1.59</v>
          </cell>
          <cell r="V77" t="str">
            <v>4.05</v>
          </cell>
          <cell r="W77" t="str">
            <v>94.38</v>
          </cell>
          <cell r="X77" t="str">
            <v>97.94</v>
          </cell>
          <cell r="Y77" t="str">
            <v>92.24</v>
          </cell>
          <cell r="Z77" t="str">
            <v>98.41</v>
          </cell>
          <cell r="AA77" t="str">
            <v>95.48</v>
          </cell>
          <cell r="AB77" t="str">
            <v>2.84</v>
          </cell>
          <cell r="AC77">
            <v>0</v>
          </cell>
          <cell r="AD77" t="str">
            <v>4.57</v>
          </cell>
          <cell r="AE77">
            <v>0</v>
          </cell>
          <cell r="AF77" t="str">
            <v>0.48</v>
          </cell>
          <cell r="AG77" t="str">
            <v>2.58</v>
          </cell>
          <cell r="AH77">
            <v>0</v>
          </cell>
          <cell r="AI77" t="str">
            <v>1.82</v>
          </cell>
          <cell r="AJ77" t="str">
            <v>6.51</v>
          </cell>
          <cell r="AK77">
            <v>0</v>
          </cell>
        </row>
        <row r="78">
          <cell r="C78" t="str">
            <v>Olaya</v>
          </cell>
          <cell r="D78">
            <v>786</v>
          </cell>
          <cell r="E78" t="str">
            <v>80.41</v>
          </cell>
          <cell r="F78" t="str">
            <v>80.4</v>
          </cell>
          <cell r="G78" t="str">
            <v>63.5</v>
          </cell>
          <cell r="H78" t="str">
            <v>73.3</v>
          </cell>
          <cell r="I78" t="str">
            <v>59.7</v>
          </cell>
          <cell r="J78" t="str">
            <v>41.9</v>
          </cell>
          <cell r="K78" t="str">
            <v>88.4</v>
          </cell>
          <cell r="L78" t="str">
            <v>85.7</v>
          </cell>
          <cell r="M78" t="str">
            <v>99.4</v>
          </cell>
          <cell r="N78" t="str">
            <v>81.7</v>
          </cell>
          <cell r="O78" t="str">
            <v>75.8</v>
          </cell>
          <cell r="P78" t="str">
            <v>15.37</v>
          </cell>
          <cell r="Q78">
            <v>60</v>
          </cell>
          <cell r="R78" t="str">
            <v>1.87</v>
          </cell>
          <cell r="T78" t="str">
            <v>2.78</v>
          </cell>
          <cell r="U78" t="str">
            <v>0.9</v>
          </cell>
          <cell r="V78" t="str">
            <v>2.13</v>
          </cell>
          <cell r="W78" t="str">
            <v>98.27</v>
          </cell>
          <cell r="X78">
            <v>100</v>
          </cell>
          <cell r="Y78" t="str">
            <v>97.53</v>
          </cell>
          <cell r="Z78" t="str">
            <v>99.1</v>
          </cell>
          <cell r="AA78" t="str">
            <v>97.87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 t="str">
            <v>5.32</v>
          </cell>
          <cell r="AH78">
            <v>0</v>
          </cell>
          <cell r="AJ78" t="str">
            <v>2.53</v>
          </cell>
          <cell r="AK78">
            <v>0</v>
          </cell>
        </row>
        <row r="79">
          <cell r="C79" t="str">
            <v>Peñol</v>
          </cell>
          <cell r="D79">
            <v>3.9279999999999999</v>
          </cell>
          <cell r="E79" t="str">
            <v>93.23</v>
          </cell>
          <cell r="F79" t="str">
            <v>93.2</v>
          </cell>
          <cell r="G79" t="str">
            <v>75.5</v>
          </cell>
          <cell r="H79" t="str">
            <v>90.1</v>
          </cell>
          <cell r="I79" t="str">
            <v>77.7</v>
          </cell>
          <cell r="J79" t="str">
            <v>56.5</v>
          </cell>
          <cell r="K79" t="str">
            <v>101.6</v>
          </cell>
          <cell r="L79" t="str">
            <v>81.1</v>
          </cell>
          <cell r="M79" t="str">
            <v>106.1</v>
          </cell>
          <cell r="N79" t="str">
            <v>107.5</v>
          </cell>
          <cell r="O79">
            <v>89</v>
          </cell>
          <cell r="P79" t="str">
            <v>22.51</v>
          </cell>
          <cell r="Q79" t="str">
            <v>95.83</v>
          </cell>
          <cell r="R79" t="str">
            <v>4.46</v>
          </cell>
          <cell r="S79" t="str">
            <v>5.04</v>
          </cell>
          <cell r="T79" t="str">
            <v>5.9</v>
          </cell>
          <cell r="U79" t="str">
            <v>3.48</v>
          </cell>
          <cell r="V79" t="str">
            <v>1.94</v>
          </cell>
          <cell r="W79" t="str">
            <v>84.7</v>
          </cell>
          <cell r="X79" t="str">
            <v>94.96</v>
          </cell>
          <cell r="Y79" t="str">
            <v>87.95</v>
          </cell>
          <cell r="Z79" t="str">
            <v>80.14</v>
          </cell>
          <cell r="AA79" t="str">
            <v>80.39</v>
          </cell>
          <cell r="AB79" t="str">
            <v>10.84</v>
          </cell>
          <cell r="AC79">
            <v>0</v>
          </cell>
          <cell r="AD79" t="str">
            <v>6.14</v>
          </cell>
          <cell r="AE79" t="str">
            <v>16.38</v>
          </cell>
          <cell r="AG79" t="str">
            <v>0.45</v>
          </cell>
          <cell r="AH79">
            <v>0</v>
          </cell>
          <cell r="AI79" t="str">
            <v>0.85</v>
          </cell>
          <cell r="AJ79">
            <v>0</v>
          </cell>
          <cell r="AK79">
            <v>0</v>
          </cell>
        </row>
        <row r="80">
          <cell r="C80" t="str">
            <v>Peque</v>
          </cell>
          <cell r="D80">
            <v>2.593</v>
          </cell>
          <cell r="E80" t="str">
            <v>82.76</v>
          </cell>
          <cell r="F80" t="str">
            <v>82.8</v>
          </cell>
          <cell r="G80" t="str">
            <v>30.1</v>
          </cell>
          <cell r="H80" t="str">
            <v>88.4</v>
          </cell>
          <cell r="I80" t="str">
            <v>46.2</v>
          </cell>
          <cell r="J80" t="str">
            <v>12.7</v>
          </cell>
          <cell r="K80" t="str">
            <v>95.3</v>
          </cell>
          <cell r="L80" t="str">
            <v>41.2</v>
          </cell>
          <cell r="M80" t="str">
            <v>130.4</v>
          </cell>
          <cell r="N80">
            <v>87</v>
          </cell>
          <cell r="O80" t="str">
            <v>50.1</v>
          </cell>
          <cell r="P80" t="str">
            <v>33.3</v>
          </cell>
          <cell r="Q80">
            <v>90</v>
          </cell>
          <cell r="R80" t="str">
            <v>5.71</v>
          </cell>
          <cell r="T80" t="str">
            <v>3.97</v>
          </cell>
          <cell r="U80" t="str">
            <v>8.37</v>
          </cell>
          <cell r="V80" t="str">
            <v>12.9</v>
          </cell>
          <cell r="W80" t="str">
            <v>94.25</v>
          </cell>
          <cell r="X80">
            <v>100</v>
          </cell>
          <cell r="Y80" t="str">
            <v>96.03</v>
          </cell>
          <cell r="Z80" t="str">
            <v>91.63</v>
          </cell>
          <cell r="AA80" t="str">
            <v>86.45</v>
          </cell>
          <cell r="AB80" t="str">
            <v>0.04</v>
          </cell>
          <cell r="AC80">
            <v>0</v>
          </cell>
          <cell r="AD80">
            <v>0</v>
          </cell>
          <cell r="AE80">
            <v>0</v>
          </cell>
          <cell r="AF80" t="str">
            <v>0.65</v>
          </cell>
          <cell r="AG80" t="str">
            <v>0.14</v>
          </cell>
          <cell r="AH80">
            <v>0</v>
          </cell>
          <cell r="AI80" t="str">
            <v>0.22</v>
          </cell>
          <cell r="AJ80">
            <v>0</v>
          </cell>
          <cell r="AK80">
            <v>0</v>
          </cell>
        </row>
        <row r="81">
          <cell r="C81" t="str">
            <v>Pueblorrico</v>
          </cell>
          <cell r="D81">
            <v>1.8420000000000001</v>
          </cell>
          <cell r="E81" t="str">
            <v>94.46</v>
          </cell>
          <cell r="F81" t="str">
            <v>94.5</v>
          </cell>
          <cell r="G81" t="str">
            <v>72.7</v>
          </cell>
          <cell r="H81" t="str">
            <v>92.3</v>
          </cell>
          <cell r="I81" t="str">
            <v>72.8</v>
          </cell>
          <cell r="J81" t="str">
            <v>26.4</v>
          </cell>
          <cell r="K81" t="str">
            <v>105.9</v>
          </cell>
          <cell r="L81">
            <v>87</v>
          </cell>
          <cell r="M81" t="str">
            <v>118.5</v>
          </cell>
          <cell r="N81" t="str">
            <v>116.3</v>
          </cell>
          <cell r="O81" t="str">
            <v>63.7</v>
          </cell>
          <cell r="P81" t="str">
            <v>28.37</v>
          </cell>
          <cell r="Q81" t="str">
            <v>87.5</v>
          </cell>
          <cell r="R81" t="str">
            <v>2.72</v>
          </cell>
          <cell r="S81" t="str">
            <v>4.48</v>
          </cell>
          <cell r="T81" t="str">
            <v>2.72</v>
          </cell>
          <cell r="U81" t="str">
            <v>2.76</v>
          </cell>
          <cell r="V81" t="str">
            <v>1.14</v>
          </cell>
          <cell r="W81" t="str">
            <v>92.07</v>
          </cell>
          <cell r="X81" t="str">
            <v>94.78</v>
          </cell>
          <cell r="Y81" t="str">
            <v>89.87</v>
          </cell>
          <cell r="Z81" t="str">
            <v>93.55</v>
          </cell>
          <cell r="AA81">
            <v>96</v>
          </cell>
          <cell r="AB81" t="str">
            <v>5.22</v>
          </cell>
          <cell r="AC81" t="str">
            <v>0.75</v>
          </cell>
          <cell r="AD81" t="str">
            <v>7.41</v>
          </cell>
          <cell r="AE81" t="str">
            <v>3.69</v>
          </cell>
          <cell r="AF81" t="str">
            <v>2.86</v>
          </cell>
          <cell r="AG81" t="str">
            <v>5.82</v>
          </cell>
          <cell r="AH81">
            <v>0</v>
          </cell>
          <cell r="AI81" t="str">
            <v>7.3</v>
          </cell>
          <cell r="AJ81" t="str">
            <v>5.87</v>
          </cell>
          <cell r="AK81" t="str">
            <v>1.44</v>
          </cell>
        </row>
        <row r="82">
          <cell r="C82" t="str">
            <v>Puerto Berrio</v>
          </cell>
          <cell r="D82">
            <v>10.157</v>
          </cell>
          <cell r="E82" t="str">
            <v>87.79</v>
          </cell>
          <cell r="F82" t="str">
            <v>87.8</v>
          </cell>
          <cell r="G82" t="str">
            <v>60.3</v>
          </cell>
          <cell r="H82">
            <v>93</v>
          </cell>
          <cell r="I82" t="str">
            <v>66.9</v>
          </cell>
          <cell r="J82" t="str">
            <v>38.3</v>
          </cell>
          <cell r="K82" t="str">
            <v>98.3</v>
          </cell>
          <cell r="L82" t="str">
            <v>70.3</v>
          </cell>
          <cell r="M82" t="str">
            <v>115.2</v>
          </cell>
          <cell r="N82" t="str">
            <v>99.1</v>
          </cell>
          <cell r="O82" t="str">
            <v>70.7</v>
          </cell>
          <cell r="P82" t="str">
            <v>25.27</v>
          </cell>
          <cell r="Q82" t="str">
            <v>88.24</v>
          </cell>
          <cell r="R82" t="str">
            <v>5.21</v>
          </cell>
          <cell r="S82" t="str">
            <v>7.37</v>
          </cell>
          <cell r="T82" t="str">
            <v>5.46</v>
          </cell>
          <cell r="U82" t="str">
            <v>5.29</v>
          </cell>
          <cell r="V82" t="str">
            <v>2.75</v>
          </cell>
          <cell r="W82" t="str">
            <v>93.85</v>
          </cell>
          <cell r="X82" t="str">
            <v>92.63</v>
          </cell>
          <cell r="Y82" t="str">
            <v>93.09</v>
          </cell>
          <cell r="Z82" t="str">
            <v>94.28</v>
          </cell>
          <cell r="AA82" t="str">
            <v>96.83</v>
          </cell>
          <cell r="AB82" t="str">
            <v>0.94</v>
          </cell>
          <cell r="AC82">
            <v>0</v>
          </cell>
          <cell r="AD82" t="str">
            <v>1.45</v>
          </cell>
          <cell r="AE82" t="str">
            <v>0.43</v>
          </cell>
          <cell r="AF82" t="str">
            <v>0.42</v>
          </cell>
          <cell r="AG82" t="str">
            <v>1.23</v>
          </cell>
          <cell r="AH82">
            <v>0</v>
          </cell>
          <cell r="AI82" t="str">
            <v>1.58</v>
          </cell>
          <cell r="AJ82" t="str">
            <v>1.18</v>
          </cell>
          <cell r="AK82" t="str">
            <v>0.34</v>
          </cell>
        </row>
        <row r="83">
          <cell r="C83" t="str">
            <v>Puerto Nare</v>
          </cell>
          <cell r="D83">
            <v>4.3339999999999996</v>
          </cell>
          <cell r="E83" t="str">
            <v>79.35</v>
          </cell>
          <cell r="F83" t="str">
            <v>79.4</v>
          </cell>
          <cell r="G83" t="str">
            <v>64.5</v>
          </cell>
          <cell r="H83" t="str">
            <v>80.6</v>
          </cell>
          <cell r="I83" t="str">
            <v>58.3</v>
          </cell>
          <cell r="J83" t="str">
            <v>29.1</v>
          </cell>
          <cell r="K83" t="str">
            <v>90.3</v>
          </cell>
          <cell r="L83" t="str">
            <v>79.8</v>
          </cell>
          <cell r="M83" t="str">
            <v>103.7</v>
          </cell>
          <cell r="N83">
            <v>89</v>
          </cell>
          <cell r="O83" t="str">
            <v>65.9</v>
          </cell>
          <cell r="P83" t="str">
            <v>22.45</v>
          </cell>
          <cell r="Q83" t="str">
            <v>82.14</v>
          </cell>
          <cell r="R83" t="str">
            <v>8.21</v>
          </cell>
          <cell r="S83" t="str">
            <v>9.96</v>
          </cell>
          <cell r="T83" t="str">
            <v>4.61</v>
          </cell>
          <cell r="U83" t="str">
            <v>13.33</v>
          </cell>
          <cell r="V83" t="str">
            <v>8.14</v>
          </cell>
          <cell r="W83" t="str">
            <v>91.63</v>
          </cell>
          <cell r="X83" t="str">
            <v>90.04</v>
          </cell>
          <cell r="Y83" t="str">
            <v>95.39</v>
          </cell>
          <cell r="Z83" t="str">
            <v>86.67</v>
          </cell>
          <cell r="AA83" t="str">
            <v>90.12</v>
          </cell>
          <cell r="AB83" t="str">
            <v>0.17</v>
          </cell>
          <cell r="AC83">
            <v>0</v>
          </cell>
          <cell r="AD83">
            <v>0</v>
          </cell>
          <cell r="AE83">
            <v>0</v>
          </cell>
          <cell r="AF83" t="str">
            <v>1.74</v>
          </cell>
          <cell r="AG83" t="str">
            <v>2.45</v>
          </cell>
          <cell r="AH83" t="str">
            <v>0.36</v>
          </cell>
          <cell r="AI83" t="str">
            <v>2.62</v>
          </cell>
          <cell r="AJ83" t="str">
            <v>3.25</v>
          </cell>
          <cell r="AK83" t="str">
            <v>0.58</v>
          </cell>
        </row>
        <row r="84">
          <cell r="C84" t="str">
            <v>Puerto Triunfo</v>
          </cell>
          <cell r="D84">
            <v>4.6050000000000004</v>
          </cell>
          <cell r="E84" t="str">
            <v>87.97</v>
          </cell>
          <cell r="F84">
            <v>88</v>
          </cell>
          <cell r="G84" t="str">
            <v>83.5</v>
          </cell>
          <cell r="H84" t="str">
            <v>91.1</v>
          </cell>
          <cell r="I84" t="str">
            <v>61.7</v>
          </cell>
          <cell r="J84" t="str">
            <v>28.7</v>
          </cell>
          <cell r="K84" t="str">
            <v>99.2</v>
          </cell>
          <cell r="L84" t="str">
            <v>100.5</v>
          </cell>
          <cell r="M84" t="str">
            <v>120.2</v>
          </cell>
          <cell r="N84" t="str">
            <v>93.3</v>
          </cell>
          <cell r="O84" t="str">
            <v>59.9</v>
          </cell>
          <cell r="P84" t="str">
            <v>21.07</v>
          </cell>
          <cell r="Q84" t="str">
            <v>81.82</v>
          </cell>
          <cell r="R84" t="str">
            <v>3.06</v>
          </cell>
          <cell r="S84" t="str">
            <v>2.12</v>
          </cell>
          <cell r="T84" t="str">
            <v>3.56</v>
          </cell>
          <cell r="U84" t="str">
            <v>2.95</v>
          </cell>
          <cell r="V84" t="str">
            <v>1.21</v>
          </cell>
          <cell r="W84" t="str">
            <v>92.23</v>
          </cell>
          <cell r="X84" t="str">
            <v>97.35</v>
          </cell>
          <cell r="Y84" t="str">
            <v>92.02</v>
          </cell>
          <cell r="Z84" t="str">
            <v>90.98</v>
          </cell>
          <cell r="AA84" t="str">
            <v>92.42</v>
          </cell>
          <cell r="AB84" t="str">
            <v>4.71</v>
          </cell>
          <cell r="AC84" t="str">
            <v>0.53</v>
          </cell>
          <cell r="AD84" t="str">
            <v>4.43</v>
          </cell>
          <cell r="AE84" t="str">
            <v>6.07</v>
          </cell>
          <cell r="AF84" t="str">
            <v>6.36</v>
          </cell>
          <cell r="AG84" t="str">
            <v>0.9</v>
          </cell>
          <cell r="AH84">
            <v>0</v>
          </cell>
          <cell r="AI84" t="str">
            <v>0.81</v>
          </cell>
          <cell r="AJ84" t="str">
            <v>1.56</v>
          </cell>
          <cell r="AK84">
            <v>0</v>
          </cell>
        </row>
        <row r="85">
          <cell r="C85" t="str">
            <v>Remedios</v>
          </cell>
          <cell r="D85">
            <v>6.7450000000000001</v>
          </cell>
          <cell r="E85" t="str">
            <v>109.25</v>
          </cell>
          <cell r="F85" t="str">
            <v>109.3</v>
          </cell>
          <cell r="G85" t="str">
            <v>68.4</v>
          </cell>
          <cell r="H85">
            <v>125</v>
          </cell>
          <cell r="I85" t="str">
            <v>61.3</v>
          </cell>
          <cell r="J85" t="str">
            <v>26.8</v>
          </cell>
          <cell r="K85" t="str">
            <v>118.3</v>
          </cell>
          <cell r="L85" t="str">
            <v>79.6</v>
          </cell>
          <cell r="M85" t="str">
            <v>176.8</v>
          </cell>
          <cell r="N85" t="str">
            <v>87.3</v>
          </cell>
          <cell r="O85" t="str">
            <v>58.2</v>
          </cell>
          <cell r="P85" t="str">
            <v>31.38</v>
          </cell>
          <cell r="Q85" t="str">
            <v>57.78</v>
          </cell>
          <cell r="R85" t="str">
            <v>0.68</v>
          </cell>
          <cell r="S85" t="str">
            <v>1.17</v>
          </cell>
          <cell r="T85" t="str">
            <v>0.49</v>
          </cell>
          <cell r="U85" t="str">
            <v>0.75</v>
          </cell>
          <cell r="V85" t="str">
            <v>1.6</v>
          </cell>
          <cell r="W85" t="str">
            <v>99.32</v>
          </cell>
          <cell r="X85" t="str">
            <v>98.83</v>
          </cell>
          <cell r="Y85" t="str">
            <v>99.51</v>
          </cell>
          <cell r="Z85" t="str">
            <v>99.25</v>
          </cell>
          <cell r="AA85" t="str">
            <v>98.4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 t="str">
            <v>1.94</v>
          </cell>
          <cell r="AH85" t="str">
            <v>0.23</v>
          </cell>
          <cell r="AI85" t="str">
            <v>0.82</v>
          </cell>
          <cell r="AJ85" t="str">
            <v>5.41</v>
          </cell>
          <cell r="AK85">
            <v>0</v>
          </cell>
        </row>
        <row r="86">
          <cell r="C86" t="str">
            <v>Retiro</v>
          </cell>
          <cell r="D86">
            <v>3.972</v>
          </cell>
          <cell r="E86" t="str">
            <v>101.86</v>
          </cell>
          <cell r="F86" t="str">
            <v>101.8</v>
          </cell>
          <cell r="G86" t="str">
            <v>56.9</v>
          </cell>
          <cell r="H86" t="str">
            <v>98.2</v>
          </cell>
          <cell r="I86" t="str">
            <v>91.6</v>
          </cell>
          <cell r="J86" t="str">
            <v>59.4</v>
          </cell>
          <cell r="K86">
            <v>108</v>
          </cell>
          <cell r="L86" t="str">
            <v>73.8</v>
          </cell>
          <cell r="M86" t="str">
            <v>114.7</v>
          </cell>
          <cell r="N86" t="str">
            <v>119.3</v>
          </cell>
          <cell r="O86" t="str">
            <v>86.9</v>
          </cell>
          <cell r="P86" t="str">
            <v>27.83</v>
          </cell>
          <cell r="Q86" t="str">
            <v>88.89</v>
          </cell>
          <cell r="R86" t="str">
            <v>1.41</v>
          </cell>
          <cell r="S86" t="str">
            <v>2.68</v>
          </cell>
          <cell r="T86" t="str">
            <v>1.59</v>
          </cell>
          <cell r="U86" t="str">
            <v>1.04</v>
          </cell>
          <cell r="V86" t="str">
            <v>1.04</v>
          </cell>
          <cell r="W86">
            <v>98</v>
          </cell>
          <cell r="X86" t="str">
            <v>97.32</v>
          </cell>
          <cell r="Y86" t="str">
            <v>98.27</v>
          </cell>
          <cell r="Z86" t="str">
            <v>98.3</v>
          </cell>
          <cell r="AA86" t="str">
            <v>96.63</v>
          </cell>
          <cell r="AB86" t="str">
            <v>0.59</v>
          </cell>
          <cell r="AC86">
            <v>0</v>
          </cell>
          <cell r="AD86" t="str">
            <v>0.14</v>
          </cell>
          <cell r="AE86" t="str">
            <v>0.66</v>
          </cell>
          <cell r="AF86" t="str">
            <v>2.33</v>
          </cell>
          <cell r="AG86" t="str">
            <v>2.89</v>
          </cell>
          <cell r="AH86">
            <v>0</v>
          </cell>
          <cell r="AI86" t="str">
            <v>3.08</v>
          </cell>
          <cell r="AJ86" t="str">
            <v>3.58</v>
          </cell>
          <cell r="AK86" t="str">
            <v>1.98</v>
          </cell>
        </row>
        <row r="87">
          <cell r="C87" t="str">
            <v>Rionegro</v>
          </cell>
          <cell r="D87">
            <v>24.289000000000001</v>
          </cell>
          <cell r="E87" t="str">
            <v>92.36</v>
          </cell>
          <cell r="F87" t="str">
            <v>92.2</v>
          </cell>
          <cell r="G87" t="str">
            <v>68.2</v>
          </cell>
          <cell r="H87" t="str">
            <v>84.9</v>
          </cell>
          <cell r="I87" t="str">
            <v>86.9</v>
          </cell>
          <cell r="J87">
            <v>62</v>
          </cell>
          <cell r="K87">
            <v>105</v>
          </cell>
          <cell r="L87" t="str">
            <v>78.2</v>
          </cell>
          <cell r="M87" t="str">
            <v>96.3</v>
          </cell>
          <cell r="N87" t="str">
            <v>118.3</v>
          </cell>
          <cell r="O87" t="str">
            <v>112.9</v>
          </cell>
          <cell r="P87" t="str">
            <v>26.3</v>
          </cell>
          <cell r="Q87" t="str">
            <v>27.27</v>
          </cell>
          <cell r="R87" t="str">
            <v>3.33</v>
          </cell>
          <cell r="S87" t="str">
            <v>2.35</v>
          </cell>
          <cell r="T87" t="str">
            <v>2.03</v>
          </cell>
          <cell r="U87" t="str">
            <v>4.97</v>
          </cell>
          <cell r="V87" t="str">
            <v>3.41</v>
          </cell>
          <cell r="W87" t="str">
            <v>88.4</v>
          </cell>
          <cell r="X87" t="str">
            <v>97.39</v>
          </cell>
          <cell r="Y87" t="str">
            <v>93.24</v>
          </cell>
          <cell r="Z87" t="str">
            <v>82.69</v>
          </cell>
          <cell r="AA87" t="str">
            <v>84.69</v>
          </cell>
          <cell r="AB87" t="str">
            <v>8.26</v>
          </cell>
          <cell r="AC87" t="str">
            <v>0.25</v>
          </cell>
          <cell r="AD87" t="str">
            <v>4.73</v>
          </cell>
          <cell r="AE87" t="str">
            <v>12.34</v>
          </cell>
          <cell r="AF87" t="str">
            <v>11.91</v>
          </cell>
          <cell r="AG87" t="str">
            <v>5.29</v>
          </cell>
          <cell r="AH87" t="str">
            <v>1.26</v>
          </cell>
          <cell r="AI87">
            <v>4</v>
          </cell>
          <cell r="AJ87" t="str">
            <v>7.65</v>
          </cell>
          <cell r="AK87" t="str">
            <v>4.83</v>
          </cell>
        </row>
        <row r="88">
          <cell r="C88" t="str">
            <v>Sabanalarga</v>
          </cell>
          <cell r="D88">
            <v>2.31</v>
          </cell>
          <cell r="E88" t="str">
            <v>92.34</v>
          </cell>
          <cell r="F88" t="str">
            <v>92.3</v>
          </cell>
          <cell r="G88" t="str">
            <v>73.2</v>
          </cell>
          <cell r="H88">
            <v>99</v>
          </cell>
          <cell r="I88" t="str">
            <v>71.9</v>
          </cell>
          <cell r="J88" t="str">
            <v>31.9</v>
          </cell>
          <cell r="K88" t="str">
            <v>101.7</v>
          </cell>
          <cell r="L88" t="str">
            <v>94.7</v>
          </cell>
          <cell r="M88" t="str">
            <v>121.8</v>
          </cell>
          <cell r="N88" t="str">
            <v>104.4</v>
          </cell>
          <cell r="O88" t="str">
            <v>55.7</v>
          </cell>
          <cell r="P88" t="str">
            <v>21.48</v>
          </cell>
          <cell r="Q88" t="str">
            <v>74.19</v>
          </cell>
          <cell r="R88" t="str">
            <v>2.96</v>
          </cell>
          <cell r="S88" t="str">
            <v>3.89</v>
          </cell>
          <cell r="T88" t="str">
            <v>3.47</v>
          </cell>
          <cell r="U88" t="str">
            <v>2.76</v>
          </cell>
          <cell r="W88" t="str">
            <v>96.87</v>
          </cell>
          <cell r="X88" t="str">
            <v>96.11</v>
          </cell>
          <cell r="Y88" t="str">
            <v>96.53</v>
          </cell>
          <cell r="Z88" t="str">
            <v>97.24</v>
          </cell>
          <cell r="AA88" t="str">
            <v>97.99</v>
          </cell>
          <cell r="AB88" t="str">
            <v>0.18</v>
          </cell>
          <cell r="AC88">
            <v>0</v>
          </cell>
          <cell r="AD88">
            <v>0</v>
          </cell>
          <cell r="AE88">
            <v>0</v>
          </cell>
          <cell r="AF88" t="str">
            <v>2.01</v>
          </cell>
          <cell r="AG88" t="str">
            <v>2.99</v>
          </cell>
          <cell r="AH88">
            <v>0</v>
          </cell>
          <cell r="AI88" t="str">
            <v>3.73</v>
          </cell>
          <cell r="AJ88" t="str">
            <v>3.03</v>
          </cell>
          <cell r="AK88" t="str">
            <v>0.72</v>
          </cell>
        </row>
        <row r="89">
          <cell r="C89" t="str">
            <v>Sabaneta</v>
          </cell>
          <cell r="D89">
            <v>8.3279999999999994</v>
          </cell>
          <cell r="E89" t="str">
            <v>118.77</v>
          </cell>
          <cell r="F89" t="str">
            <v>118.7</v>
          </cell>
          <cell r="G89">
            <v>100</v>
          </cell>
          <cell r="H89" t="str">
            <v>118.7</v>
          </cell>
          <cell r="I89" t="str">
            <v>104.6</v>
          </cell>
          <cell r="J89" t="str">
            <v>71.8</v>
          </cell>
          <cell r="K89" t="str">
            <v>127.5</v>
          </cell>
          <cell r="L89" t="str">
            <v>120.2</v>
          </cell>
          <cell r="M89" t="str">
            <v>137.2</v>
          </cell>
          <cell r="N89" t="str">
            <v>134.5</v>
          </cell>
          <cell r="O89" t="str">
            <v>101.3</v>
          </cell>
          <cell r="P89" t="str">
            <v>26.03</v>
          </cell>
          <cell r="Q89">
            <v>100</v>
          </cell>
          <cell r="R89" t="str">
            <v>5.28</v>
          </cell>
          <cell r="S89" t="str">
            <v>6.45</v>
          </cell>
          <cell r="T89" t="str">
            <v>5.22</v>
          </cell>
          <cell r="U89" t="str">
            <v>5.54</v>
          </cell>
          <cell r="V89" t="str">
            <v>4.24</v>
          </cell>
          <cell r="W89" t="str">
            <v>86.34</v>
          </cell>
          <cell r="X89" t="str">
            <v>93.09</v>
          </cell>
          <cell r="Y89" t="str">
            <v>88.59</v>
          </cell>
          <cell r="Z89" t="str">
            <v>82.59</v>
          </cell>
          <cell r="AA89" t="str">
            <v>86.98</v>
          </cell>
          <cell r="AB89" t="str">
            <v>8.38</v>
          </cell>
          <cell r="AC89" t="str">
            <v>0.46</v>
          </cell>
          <cell r="AD89" t="str">
            <v>6.2</v>
          </cell>
          <cell r="AE89" t="str">
            <v>11.87</v>
          </cell>
          <cell r="AF89" t="str">
            <v>8.78</v>
          </cell>
          <cell r="AG89" t="str">
            <v>1.09</v>
          </cell>
          <cell r="AH89" t="str">
            <v>0.23</v>
          </cell>
          <cell r="AI89" t="str">
            <v>0.79</v>
          </cell>
          <cell r="AJ89" t="str">
            <v>1.51</v>
          </cell>
          <cell r="AK89" t="str">
            <v>1.18</v>
          </cell>
        </row>
        <row r="90">
          <cell r="C90" t="str">
            <v>Salgar</v>
          </cell>
          <cell r="D90">
            <v>4.4160000000000004</v>
          </cell>
          <cell r="E90" t="str">
            <v>80.8</v>
          </cell>
          <cell r="F90" t="str">
            <v>80.8</v>
          </cell>
          <cell r="G90" t="str">
            <v>55.4</v>
          </cell>
          <cell r="H90" t="str">
            <v>87.8</v>
          </cell>
          <cell r="I90">
            <v>43</v>
          </cell>
          <cell r="J90" t="str">
            <v>18.2</v>
          </cell>
          <cell r="K90" t="str">
            <v>85.9</v>
          </cell>
          <cell r="L90" t="str">
            <v>77.3</v>
          </cell>
          <cell r="M90" t="str">
            <v>123.5</v>
          </cell>
          <cell r="N90" t="str">
            <v>61.6</v>
          </cell>
          <cell r="O90" t="str">
            <v>36.9</v>
          </cell>
          <cell r="P90" t="str">
            <v>23.35</v>
          </cell>
          <cell r="Q90" t="str">
            <v>97.37</v>
          </cell>
          <cell r="R90" t="str">
            <v>4.17</v>
          </cell>
          <cell r="S90" t="str">
            <v>3.38</v>
          </cell>
          <cell r="T90" t="str">
            <v>5.31</v>
          </cell>
          <cell r="U90" t="str">
            <v>1.49</v>
          </cell>
          <cell r="V90" t="str">
            <v>2.71</v>
          </cell>
          <cell r="W90" t="str">
            <v>93.33</v>
          </cell>
          <cell r="X90" t="str">
            <v>96.62</v>
          </cell>
          <cell r="Y90" t="str">
            <v>94.09</v>
          </cell>
          <cell r="Z90" t="str">
            <v>91.66</v>
          </cell>
          <cell r="AA90" t="str">
            <v>86.88</v>
          </cell>
          <cell r="AB90" t="str">
            <v>2.5</v>
          </cell>
          <cell r="AC90">
            <v>0</v>
          </cell>
          <cell r="AD90" t="str">
            <v>0.59</v>
          </cell>
          <cell r="AE90" t="str">
            <v>6.85</v>
          </cell>
          <cell r="AF90" t="str">
            <v>10.41</v>
          </cell>
          <cell r="AG90" t="str">
            <v>5.31</v>
          </cell>
          <cell r="AH90">
            <v>0</v>
          </cell>
          <cell r="AI90" t="str">
            <v>4.57</v>
          </cell>
          <cell r="AJ90" t="str">
            <v>10.16</v>
          </cell>
          <cell r="AK90" t="str">
            <v>3.72</v>
          </cell>
        </row>
        <row r="91">
          <cell r="C91" t="str">
            <v>San Andres de cuerquia</v>
          </cell>
          <cell r="D91">
            <v>1.635</v>
          </cell>
          <cell r="E91" t="str">
            <v>106.12</v>
          </cell>
          <cell r="F91" t="str">
            <v>106.1</v>
          </cell>
          <cell r="G91" t="str">
            <v>80.6</v>
          </cell>
          <cell r="H91" t="str">
            <v>114.9</v>
          </cell>
          <cell r="I91" t="str">
            <v>73.8</v>
          </cell>
          <cell r="J91" t="str">
            <v>31.9</v>
          </cell>
          <cell r="K91" t="str">
            <v>116.6</v>
          </cell>
          <cell r="L91" t="str">
            <v>90.3</v>
          </cell>
          <cell r="M91">
            <v>147</v>
          </cell>
          <cell r="N91" t="str">
            <v>110.2</v>
          </cell>
          <cell r="O91" t="str">
            <v>70.9</v>
          </cell>
          <cell r="P91" t="str">
            <v>22.21</v>
          </cell>
          <cell r="Q91" t="str">
            <v>61.29</v>
          </cell>
          <cell r="R91" t="str">
            <v>3.68</v>
          </cell>
          <cell r="T91" t="str">
            <v>6.4</v>
          </cell>
          <cell r="U91" t="str">
            <v>0.98</v>
          </cell>
          <cell r="V91" t="str">
            <v>1.01</v>
          </cell>
          <cell r="W91" t="str">
            <v>93.69</v>
          </cell>
          <cell r="X91">
            <v>100</v>
          </cell>
          <cell r="Y91" t="str">
            <v>89.37</v>
          </cell>
          <cell r="Z91" t="str">
            <v>97.88</v>
          </cell>
          <cell r="AA91" t="str">
            <v>97.99</v>
          </cell>
          <cell r="AB91" t="str">
            <v>2.63</v>
          </cell>
          <cell r="AC91">
            <v>0</v>
          </cell>
          <cell r="AD91" t="str">
            <v>4.23</v>
          </cell>
          <cell r="AE91" t="str">
            <v>1.14</v>
          </cell>
          <cell r="AF91" t="str">
            <v>1.01</v>
          </cell>
          <cell r="AG91" t="str">
            <v>3.9</v>
          </cell>
          <cell r="AH91" t="str">
            <v>0.83</v>
          </cell>
          <cell r="AI91" t="str">
            <v>3.51</v>
          </cell>
          <cell r="AJ91" t="str">
            <v>5.6</v>
          </cell>
          <cell r="AK91" t="str">
            <v>3.4</v>
          </cell>
        </row>
        <row r="92">
          <cell r="C92" t="str">
            <v>San Carlos</v>
          </cell>
          <cell r="D92">
            <v>3.6480000000000001</v>
          </cell>
          <cell r="E92" t="str">
            <v>96.6</v>
          </cell>
          <cell r="F92" t="str">
            <v>96.6</v>
          </cell>
          <cell r="G92" t="str">
            <v>65.1</v>
          </cell>
          <cell r="H92" t="str">
            <v>91.6</v>
          </cell>
          <cell r="I92" t="str">
            <v>72.8</v>
          </cell>
          <cell r="J92" t="str">
            <v>31.9</v>
          </cell>
          <cell r="K92" t="str">
            <v>112.6</v>
          </cell>
          <cell r="L92" t="str">
            <v>86.5</v>
          </cell>
          <cell r="M92" t="str">
            <v>122.7</v>
          </cell>
          <cell r="N92" t="str">
            <v>127.5</v>
          </cell>
          <cell r="O92" t="str">
            <v>73.1</v>
          </cell>
          <cell r="P92" t="str">
            <v>23.42</v>
          </cell>
          <cell r="Q92" t="str">
            <v>72.22</v>
          </cell>
          <cell r="R92" t="str">
            <v>2.61</v>
          </cell>
          <cell r="S92" t="str">
            <v>2.59</v>
          </cell>
          <cell r="T92" t="str">
            <v>2.7</v>
          </cell>
          <cell r="U92" t="str">
            <v>2.12</v>
          </cell>
          <cell r="V92" t="str">
            <v>3.78</v>
          </cell>
          <cell r="W92" t="str">
            <v>89.6</v>
          </cell>
          <cell r="X92" t="str">
            <v>95.19</v>
          </cell>
          <cell r="Y92" t="str">
            <v>88.71</v>
          </cell>
          <cell r="Z92" t="str">
            <v>89.73</v>
          </cell>
          <cell r="AA92" t="str">
            <v>89.67</v>
          </cell>
          <cell r="AB92" t="str">
            <v>7.78</v>
          </cell>
          <cell r="AC92" t="str">
            <v>2.22</v>
          </cell>
          <cell r="AD92" t="str">
            <v>8.59</v>
          </cell>
          <cell r="AE92" t="str">
            <v>8.16</v>
          </cell>
          <cell r="AF92" t="str">
            <v>6.55</v>
          </cell>
          <cell r="AG92" t="str">
            <v>2.41</v>
          </cell>
          <cell r="AH92" t="str">
            <v>0.74</v>
          </cell>
          <cell r="AI92" t="str">
            <v>2.58</v>
          </cell>
          <cell r="AJ92" t="str">
            <v>2.69</v>
          </cell>
          <cell r="AK92" t="str">
            <v>1.93</v>
          </cell>
        </row>
        <row r="93">
          <cell r="C93" t="str">
            <v>San Francisco</v>
          </cell>
          <cell r="D93">
            <v>1.365</v>
          </cell>
          <cell r="E93" t="str">
            <v>92.67</v>
          </cell>
          <cell r="F93" t="str">
            <v>92.7</v>
          </cell>
          <cell r="G93" t="str">
            <v>58.2</v>
          </cell>
          <cell r="H93">
            <v>89</v>
          </cell>
          <cell r="I93" t="str">
            <v>65.4</v>
          </cell>
          <cell r="J93" t="str">
            <v>25.8</v>
          </cell>
          <cell r="K93" t="str">
            <v>112.8</v>
          </cell>
          <cell r="L93" t="str">
            <v>89.1</v>
          </cell>
          <cell r="M93" t="str">
            <v>137.5</v>
          </cell>
          <cell r="N93" t="str">
            <v>121.7</v>
          </cell>
          <cell r="O93" t="str">
            <v>51.2</v>
          </cell>
          <cell r="P93" t="str">
            <v>24.32</v>
          </cell>
          <cell r="Q93" t="str">
            <v>37.5</v>
          </cell>
          <cell r="R93" t="str">
            <v>4.26</v>
          </cell>
          <cell r="T93" t="str">
            <v>3.3</v>
          </cell>
          <cell r="U93" t="str">
            <v>2.09</v>
          </cell>
          <cell r="W93" t="str">
            <v>95.59</v>
          </cell>
          <cell r="X93" t="str">
            <v>75.51</v>
          </cell>
          <cell r="Y93" t="str">
            <v>96.57</v>
          </cell>
          <cell r="Z93" t="str">
            <v>97.65</v>
          </cell>
          <cell r="AA93">
            <v>100</v>
          </cell>
          <cell r="AB93" t="str">
            <v>0.15</v>
          </cell>
          <cell r="AC93">
            <v>0</v>
          </cell>
          <cell r="AD93" t="str">
            <v>0.14</v>
          </cell>
          <cell r="AE93" t="str">
            <v>0.26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</row>
        <row r="94">
          <cell r="C94" t="str">
            <v>San Jerónimo</v>
          </cell>
          <cell r="D94">
            <v>2.8969999999999998</v>
          </cell>
          <cell r="E94" t="str">
            <v>92.75</v>
          </cell>
          <cell r="F94" t="str">
            <v>92.8</v>
          </cell>
          <cell r="G94">
            <v>59</v>
          </cell>
          <cell r="H94" t="str">
            <v>95.2</v>
          </cell>
          <cell r="I94" t="str">
            <v>73.6</v>
          </cell>
          <cell r="J94" t="str">
            <v>42.9</v>
          </cell>
          <cell r="K94" t="str">
            <v>108.9</v>
          </cell>
          <cell r="L94" t="str">
            <v>84.5</v>
          </cell>
          <cell r="M94" t="str">
            <v>115.6</v>
          </cell>
          <cell r="N94" t="str">
            <v>114.1</v>
          </cell>
          <cell r="O94" t="str">
            <v>94.2</v>
          </cell>
          <cell r="P94" t="str">
            <v>23.49</v>
          </cell>
          <cell r="Q94" t="str">
            <v>92.59</v>
          </cell>
          <cell r="R94" t="str">
            <v>2.25</v>
          </cell>
          <cell r="S94" t="str">
            <v>2.48</v>
          </cell>
          <cell r="T94" t="str">
            <v>3.56</v>
          </cell>
          <cell r="U94" t="str">
            <v>1.04</v>
          </cell>
          <cell r="V94" t="str">
            <v>0.29</v>
          </cell>
          <cell r="W94" t="str">
            <v>95.12</v>
          </cell>
          <cell r="X94" t="str">
            <v>97.52</v>
          </cell>
          <cell r="Y94" t="str">
            <v>95.13</v>
          </cell>
          <cell r="Z94" t="str">
            <v>95.65</v>
          </cell>
          <cell r="AA94" t="str">
            <v>92.2</v>
          </cell>
          <cell r="AB94" t="str">
            <v>2.63</v>
          </cell>
          <cell r="AC94">
            <v>0</v>
          </cell>
          <cell r="AD94" t="str">
            <v>1.31</v>
          </cell>
          <cell r="AE94" t="str">
            <v>3.32</v>
          </cell>
          <cell r="AF94" t="str">
            <v>7.51</v>
          </cell>
          <cell r="AG94" t="str">
            <v>0.58</v>
          </cell>
          <cell r="AH94">
            <v>0</v>
          </cell>
          <cell r="AI94" t="str">
            <v>0.87</v>
          </cell>
          <cell r="AJ94" t="str">
            <v>0.34</v>
          </cell>
          <cell r="AK94" t="str">
            <v>0.32</v>
          </cell>
        </row>
        <row r="95">
          <cell r="C95" t="str">
            <v>San Jose de la Montaña</v>
          </cell>
          <cell r="D95">
            <v>895</v>
          </cell>
          <cell r="E95" t="str">
            <v>88.16</v>
          </cell>
          <cell r="F95" t="str">
            <v>88.2</v>
          </cell>
          <cell r="G95" t="str">
            <v>75.3</v>
          </cell>
          <cell r="H95" t="str">
            <v>91.9</v>
          </cell>
          <cell r="I95" t="str">
            <v>65.9</v>
          </cell>
          <cell r="J95" t="str">
            <v>44.4</v>
          </cell>
          <cell r="K95" t="str">
            <v>91.1</v>
          </cell>
          <cell r="L95" t="str">
            <v>80.3</v>
          </cell>
          <cell r="M95" t="str">
            <v>109.9</v>
          </cell>
          <cell r="N95" t="str">
            <v>83.5</v>
          </cell>
          <cell r="O95" t="str">
            <v>60.7</v>
          </cell>
          <cell r="P95" t="str">
            <v>19.79</v>
          </cell>
          <cell r="Q95">
            <v>100</v>
          </cell>
          <cell r="R95" t="str">
            <v>3.8</v>
          </cell>
          <cell r="S95" t="str">
            <v>9.23</v>
          </cell>
          <cell r="T95" t="str">
            <v>5.23</v>
          </cell>
          <cell r="U95" t="str">
            <v>1.21</v>
          </cell>
          <cell r="W95" t="str">
            <v>96.07</v>
          </cell>
          <cell r="X95" t="str">
            <v>90.77</v>
          </cell>
          <cell r="Y95" t="str">
            <v>94.77</v>
          </cell>
          <cell r="Z95" t="str">
            <v>98.79</v>
          </cell>
          <cell r="AA95" t="str">
            <v>98.78</v>
          </cell>
          <cell r="AB95" t="str">
            <v>0.12</v>
          </cell>
          <cell r="AC95">
            <v>0</v>
          </cell>
          <cell r="AD95">
            <v>0</v>
          </cell>
          <cell r="AE95">
            <v>0</v>
          </cell>
          <cell r="AF95" t="str">
            <v>1.22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C96" t="str">
            <v>San Juan de Uraba</v>
          </cell>
          <cell r="D96">
            <v>6.8869999999999996</v>
          </cell>
          <cell r="E96" t="str">
            <v>92.96</v>
          </cell>
          <cell r="F96">
            <v>93</v>
          </cell>
          <cell r="G96" t="str">
            <v>51.7</v>
          </cell>
          <cell r="H96" t="str">
            <v>101.7</v>
          </cell>
          <cell r="I96" t="str">
            <v>57.7</v>
          </cell>
          <cell r="J96" t="str">
            <v>20.4</v>
          </cell>
          <cell r="K96" t="str">
            <v>110.6</v>
          </cell>
          <cell r="L96" t="str">
            <v>74.1</v>
          </cell>
          <cell r="M96">
            <v>133</v>
          </cell>
          <cell r="N96" t="str">
            <v>115.7</v>
          </cell>
          <cell r="O96" t="str">
            <v>57.7</v>
          </cell>
          <cell r="P96" t="str">
            <v>25.52</v>
          </cell>
          <cell r="Q96" t="str">
            <v>55.56</v>
          </cell>
          <cell r="R96" t="str">
            <v>1.31</v>
          </cell>
          <cell r="S96" t="str">
            <v>0.43</v>
          </cell>
          <cell r="T96" t="str">
            <v>1.24</v>
          </cell>
          <cell r="U96" t="str">
            <v>0.99</v>
          </cell>
          <cell r="V96" t="str">
            <v>4.35</v>
          </cell>
          <cell r="W96" t="str">
            <v>98.62</v>
          </cell>
          <cell r="X96" t="str">
            <v>99.57</v>
          </cell>
          <cell r="Y96" t="str">
            <v>98.73</v>
          </cell>
          <cell r="Z96" t="str">
            <v>99.01</v>
          </cell>
          <cell r="AA96" t="str">
            <v>94.74</v>
          </cell>
          <cell r="AB96" t="str">
            <v>0.07</v>
          </cell>
          <cell r="AC96">
            <v>0</v>
          </cell>
          <cell r="AD96" t="str">
            <v>0.02</v>
          </cell>
          <cell r="AE96">
            <v>0</v>
          </cell>
          <cell r="AF96" t="str">
            <v>0.92</v>
          </cell>
          <cell r="AG96" t="str">
            <v>4.81</v>
          </cell>
          <cell r="AH96" t="str">
            <v>1.5</v>
          </cell>
          <cell r="AI96" t="str">
            <v>6.84</v>
          </cell>
          <cell r="AJ96" t="str">
            <v>2.26</v>
          </cell>
          <cell r="AK96">
            <v>0</v>
          </cell>
        </row>
        <row r="97">
          <cell r="C97" t="str">
            <v>San Luis</v>
          </cell>
          <cell r="D97">
            <v>2.6760000000000002</v>
          </cell>
          <cell r="E97" t="str">
            <v>108.3</v>
          </cell>
          <cell r="F97" t="str">
            <v>108.3</v>
          </cell>
          <cell r="G97" t="str">
            <v>74.9</v>
          </cell>
          <cell r="H97">
            <v>109</v>
          </cell>
          <cell r="I97" t="str">
            <v>82.7</v>
          </cell>
          <cell r="J97" t="str">
            <v>39.5</v>
          </cell>
          <cell r="K97" t="str">
            <v>128.3</v>
          </cell>
          <cell r="L97" t="str">
            <v>81.5</v>
          </cell>
          <cell r="M97" t="str">
            <v>143.7</v>
          </cell>
          <cell r="N97" t="str">
            <v>139.6</v>
          </cell>
          <cell r="O97">
            <v>95</v>
          </cell>
          <cell r="P97" t="str">
            <v>21.46</v>
          </cell>
          <cell r="Q97" t="str">
            <v>72.22</v>
          </cell>
          <cell r="R97" t="str">
            <v>6.16</v>
          </cell>
          <cell r="S97" t="str">
            <v>3.78</v>
          </cell>
          <cell r="T97" t="str">
            <v>6.22</v>
          </cell>
          <cell r="U97" t="str">
            <v>7.35</v>
          </cell>
          <cell r="V97" t="str">
            <v>3.38</v>
          </cell>
          <cell r="W97" t="str">
            <v>83.35</v>
          </cell>
          <cell r="X97" t="str">
            <v>96.22</v>
          </cell>
          <cell r="Y97" t="str">
            <v>83.3</v>
          </cell>
          <cell r="Z97" t="str">
            <v>81.01</v>
          </cell>
          <cell r="AA97" t="str">
            <v>82.71</v>
          </cell>
          <cell r="AB97" t="str">
            <v>10.49</v>
          </cell>
          <cell r="AC97">
            <v>0</v>
          </cell>
          <cell r="AD97" t="str">
            <v>10.48</v>
          </cell>
          <cell r="AE97" t="str">
            <v>11.64</v>
          </cell>
          <cell r="AF97" t="str">
            <v>13.91</v>
          </cell>
          <cell r="AG97" t="str">
            <v>2.39</v>
          </cell>
          <cell r="AH97">
            <v>0</v>
          </cell>
          <cell r="AI97" t="str">
            <v>1.98</v>
          </cell>
          <cell r="AJ97" t="str">
            <v>4.16</v>
          </cell>
          <cell r="AK97" t="str">
            <v>0.88</v>
          </cell>
        </row>
        <row r="98">
          <cell r="C98" t="str">
            <v>San Pedro de los milagros</v>
          </cell>
          <cell r="D98">
            <v>5.9450000000000003</v>
          </cell>
          <cell r="E98" t="str">
            <v>92.75</v>
          </cell>
          <cell r="F98" t="str">
            <v>92.7</v>
          </cell>
          <cell r="G98" t="str">
            <v>74.1</v>
          </cell>
          <cell r="H98" t="str">
            <v>85.8</v>
          </cell>
          <cell r="I98" t="str">
            <v>85.4</v>
          </cell>
          <cell r="J98" t="str">
            <v>53.4</v>
          </cell>
          <cell r="K98" t="str">
            <v>100.4</v>
          </cell>
          <cell r="L98" t="str">
            <v>81.1</v>
          </cell>
          <cell r="M98" t="str">
            <v>99.5</v>
          </cell>
          <cell r="N98" t="str">
            <v>111.3</v>
          </cell>
          <cell r="O98" t="str">
            <v>91.6</v>
          </cell>
          <cell r="P98" t="str">
            <v>28.79</v>
          </cell>
          <cell r="Q98" t="str">
            <v>96.3</v>
          </cell>
          <cell r="R98" t="str">
            <v>5.25</v>
          </cell>
          <cell r="S98" t="str">
            <v>4.53</v>
          </cell>
          <cell r="T98" t="str">
            <v>3.05</v>
          </cell>
          <cell r="U98" t="str">
            <v>7.45</v>
          </cell>
          <cell r="V98" t="str">
            <v>7.12</v>
          </cell>
          <cell r="W98" t="str">
            <v>94.72</v>
          </cell>
          <cell r="X98" t="str">
            <v>95.47</v>
          </cell>
          <cell r="Y98" t="str">
            <v>96.95</v>
          </cell>
          <cell r="Z98" t="str">
            <v>92.55</v>
          </cell>
          <cell r="AA98" t="str">
            <v>92.63</v>
          </cell>
          <cell r="AB98" t="str">
            <v>0.04</v>
          </cell>
          <cell r="AC98">
            <v>0</v>
          </cell>
          <cell r="AD98">
            <v>0</v>
          </cell>
          <cell r="AE98">
            <v>0</v>
          </cell>
          <cell r="AF98" t="str">
            <v>0.26</v>
          </cell>
          <cell r="AG98" t="str">
            <v>0.13</v>
          </cell>
          <cell r="AH98">
            <v>0</v>
          </cell>
          <cell r="AI98" t="str">
            <v>0.2</v>
          </cell>
          <cell r="AJ98" t="str">
            <v>0.11</v>
          </cell>
          <cell r="AK98">
            <v>0</v>
          </cell>
        </row>
        <row r="99">
          <cell r="C99" t="str">
            <v>San Pedro de Uraba</v>
          </cell>
          <cell r="D99">
            <v>8.5220000000000002</v>
          </cell>
          <cell r="E99" t="str">
            <v>120.03</v>
          </cell>
          <cell r="F99">
            <v>120</v>
          </cell>
          <cell r="G99" t="str">
            <v>84.6</v>
          </cell>
          <cell r="H99" t="str">
            <v>123.9</v>
          </cell>
          <cell r="I99" t="str">
            <v>85.4</v>
          </cell>
          <cell r="J99" t="str">
            <v>28.2</v>
          </cell>
          <cell r="K99" t="str">
            <v>141.4</v>
          </cell>
          <cell r="L99" t="str">
            <v>110.5</v>
          </cell>
          <cell r="M99" t="str">
            <v>161.6</v>
          </cell>
          <cell r="N99" t="str">
            <v>151.3</v>
          </cell>
          <cell r="O99" t="str">
            <v>88.8</v>
          </cell>
          <cell r="P99" t="str">
            <v>23.33</v>
          </cell>
          <cell r="Q99" t="str">
            <v>42.65</v>
          </cell>
          <cell r="R99" t="str">
            <v>7.81</v>
          </cell>
          <cell r="S99" t="str">
            <v>2.23</v>
          </cell>
          <cell r="T99" t="str">
            <v>5.34</v>
          </cell>
          <cell r="U99" t="str">
            <v>11.99</v>
          </cell>
          <cell r="V99" t="str">
            <v>9.75</v>
          </cell>
          <cell r="W99" t="str">
            <v>88.55</v>
          </cell>
          <cell r="X99" t="str">
            <v>97.77</v>
          </cell>
          <cell r="Y99" t="str">
            <v>92.8</v>
          </cell>
          <cell r="Z99" t="str">
            <v>82.61</v>
          </cell>
          <cell r="AA99" t="str">
            <v>80.91</v>
          </cell>
          <cell r="AB99" t="str">
            <v>3.65</v>
          </cell>
          <cell r="AC99">
            <v>0</v>
          </cell>
          <cell r="AD99" t="str">
            <v>1.88</v>
          </cell>
          <cell r="AE99" t="str">
            <v>5.41</v>
          </cell>
          <cell r="AF99" t="str">
            <v>9.34</v>
          </cell>
          <cell r="AG99" t="str">
            <v>0.7</v>
          </cell>
          <cell r="AH99">
            <v>0</v>
          </cell>
          <cell r="AI99" t="str">
            <v>0.83</v>
          </cell>
          <cell r="AJ99" t="str">
            <v>0.75</v>
          </cell>
          <cell r="AK99" t="str">
            <v>0.31</v>
          </cell>
        </row>
        <row r="100">
          <cell r="C100" t="str">
            <v xml:space="preserve">San Rafael </v>
          </cell>
          <cell r="D100">
            <v>2.9390000000000001</v>
          </cell>
          <cell r="E100" t="str">
            <v>100.75</v>
          </cell>
          <cell r="F100" t="str">
            <v>100.8</v>
          </cell>
          <cell r="G100" t="str">
            <v>87.1</v>
          </cell>
          <cell r="H100" t="str">
            <v>104.7</v>
          </cell>
          <cell r="I100" t="str">
            <v>69.2</v>
          </cell>
          <cell r="J100" t="str">
            <v>37.6</v>
          </cell>
          <cell r="K100" t="str">
            <v>118.1</v>
          </cell>
          <cell r="L100" t="str">
            <v>103.7</v>
          </cell>
          <cell r="M100" t="str">
            <v>139.9</v>
          </cell>
          <cell r="N100" t="str">
            <v>110.5</v>
          </cell>
          <cell r="O100" t="str">
            <v>95.4</v>
          </cell>
          <cell r="P100" t="str">
            <v>23.68</v>
          </cell>
          <cell r="Q100">
            <v>100</v>
          </cell>
          <cell r="R100" t="str">
            <v>5.69</v>
          </cell>
          <cell r="S100" t="str">
            <v>8.89</v>
          </cell>
          <cell r="T100" t="str">
            <v>6.12</v>
          </cell>
          <cell r="U100" t="str">
            <v>5.23</v>
          </cell>
          <cell r="V100" t="str">
            <v>2.73</v>
          </cell>
          <cell r="W100" t="str">
            <v>94.28</v>
          </cell>
          <cell r="X100" t="str">
            <v>91.11</v>
          </cell>
          <cell r="Y100" t="str">
            <v>93.81</v>
          </cell>
          <cell r="Z100" t="str">
            <v>94.77</v>
          </cell>
          <cell r="AA100" t="str">
            <v>97.27</v>
          </cell>
          <cell r="AB100" t="str">
            <v>0.03</v>
          </cell>
          <cell r="AC100">
            <v>0</v>
          </cell>
          <cell r="AD100" t="str">
            <v>0.07</v>
          </cell>
          <cell r="AE100">
            <v>0</v>
          </cell>
          <cell r="AF100">
            <v>0</v>
          </cell>
          <cell r="AG100" t="str">
            <v>0.49</v>
          </cell>
          <cell r="AH100">
            <v>0</v>
          </cell>
          <cell r="AI100" t="str">
            <v>0.4</v>
          </cell>
          <cell r="AJ100" t="str">
            <v>1.17</v>
          </cell>
          <cell r="AK100">
            <v>0</v>
          </cell>
        </row>
        <row r="101">
          <cell r="C101" t="str">
            <v>San Roque</v>
          </cell>
          <cell r="D101">
            <v>4.3390000000000004</v>
          </cell>
          <cell r="E101" t="str">
            <v>98.2</v>
          </cell>
          <cell r="F101" t="str">
            <v>98.2</v>
          </cell>
          <cell r="G101" t="str">
            <v>63.3</v>
          </cell>
          <cell r="H101">
            <v>102</v>
          </cell>
          <cell r="I101" t="str">
            <v>72.9</v>
          </cell>
          <cell r="J101" t="str">
            <v>37.7</v>
          </cell>
          <cell r="K101" t="str">
            <v>111.7</v>
          </cell>
          <cell r="L101" t="str">
            <v>73.1</v>
          </cell>
          <cell r="M101" t="str">
            <v>128.3</v>
          </cell>
          <cell r="N101" t="str">
            <v>115.6</v>
          </cell>
          <cell r="O101" t="str">
            <v>84.1</v>
          </cell>
          <cell r="P101" t="str">
            <v>22.13</v>
          </cell>
          <cell r="Q101" t="str">
            <v>90.91</v>
          </cell>
          <cell r="R101" t="str">
            <v>4.7</v>
          </cell>
          <cell r="S101" t="str">
            <v>9.13</v>
          </cell>
          <cell r="T101" t="str">
            <v>4.19</v>
          </cell>
          <cell r="U101" t="str">
            <v>5.29</v>
          </cell>
          <cell r="V101" t="str">
            <v>2.93</v>
          </cell>
          <cell r="W101" t="str">
            <v>94.99</v>
          </cell>
          <cell r="X101" t="str">
            <v>90.87</v>
          </cell>
          <cell r="Y101" t="str">
            <v>95.81</v>
          </cell>
          <cell r="Z101" t="str">
            <v>94.71</v>
          </cell>
          <cell r="AA101" t="str">
            <v>94.13</v>
          </cell>
          <cell r="AB101" t="str">
            <v>0.3</v>
          </cell>
          <cell r="AC101">
            <v>0</v>
          </cell>
          <cell r="AD101">
            <v>0</v>
          </cell>
          <cell r="AE101">
            <v>0</v>
          </cell>
          <cell r="AF101" t="str">
            <v>2.93</v>
          </cell>
          <cell r="AG101" t="str">
            <v>0.58</v>
          </cell>
          <cell r="AH101">
            <v>0</v>
          </cell>
          <cell r="AI101" t="str">
            <v>0.36</v>
          </cell>
          <cell r="AJ101" t="str">
            <v>1.27</v>
          </cell>
          <cell r="AK101">
            <v>0</v>
          </cell>
        </row>
        <row r="102">
          <cell r="C102" t="str">
            <v>San vicente Ferrer</v>
          </cell>
          <cell r="D102">
            <v>3.883</v>
          </cell>
          <cell r="E102" t="str">
            <v>106.7</v>
          </cell>
          <cell r="F102" t="str">
            <v>106.7</v>
          </cell>
          <cell r="G102" t="str">
            <v>75.5</v>
          </cell>
          <cell r="H102" t="str">
            <v>104.5</v>
          </cell>
          <cell r="I102" t="str">
            <v>95.3</v>
          </cell>
          <cell r="J102" t="str">
            <v>56.6</v>
          </cell>
          <cell r="K102" t="str">
            <v>114.3</v>
          </cell>
          <cell r="L102" t="str">
            <v>88.1</v>
          </cell>
          <cell r="M102" t="str">
            <v>124.9</v>
          </cell>
          <cell r="N102" t="str">
            <v>121.1</v>
          </cell>
          <cell r="O102" t="str">
            <v>89.9</v>
          </cell>
          <cell r="P102" t="str">
            <v>23.21</v>
          </cell>
          <cell r="Q102">
            <v>90</v>
          </cell>
          <cell r="R102" t="str">
            <v>2.72</v>
          </cell>
          <cell r="S102" t="str">
            <v>1.83</v>
          </cell>
          <cell r="T102" t="str">
            <v>2.28</v>
          </cell>
          <cell r="U102" t="str">
            <v>2.2</v>
          </cell>
          <cell r="V102" t="str">
            <v>5.87</v>
          </cell>
          <cell r="W102" t="str">
            <v>91.11</v>
          </cell>
          <cell r="X102" t="str">
            <v>96.34</v>
          </cell>
          <cell r="Y102" t="str">
            <v>89.64</v>
          </cell>
          <cell r="Z102" t="str">
            <v>91.91</v>
          </cell>
          <cell r="AA102" t="str">
            <v>91.44</v>
          </cell>
          <cell r="AB102" t="str">
            <v>6.17</v>
          </cell>
          <cell r="AC102" t="str">
            <v>1.83</v>
          </cell>
          <cell r="AD102" t="str">
            <v>8.08</v>
          </cell>
          <cell r="AE102" t="str">
            <v>5.89</v>
          </cell>
          <cell r="AF102" t="str">
            <v>2.68</v>
          </cell>
          <cell r="AG102" t="str">
            <v>3.67</v>
          </cell>
          <cell r="AH102" t="str">
            <v>1.1</v>
          </cell>
          <cell r="AI102" t="str">
            <v>4.04</v>
          </cell>
          <cell r="AJ102" t="str">
            <v>4.2</v>
          </cell>
          <cell r="AK102" t="str">
            <v>2.2</v>
          </cell>
        </row>
        <row r="103">
          <cell r="C103" t="str">
            <v>Santa Barbara</v>
          </cell>
          <cell r="D103">
            <v>5.25</v>
          </cell>
          <cell r="E103" t="str">
            <v>90.32</v>
          </cell>
          <cell r="F103" t="str">
            <v>90.3</v>
          </cell>
          <cell r="G103" t="str">
            <v>66.7</v>
          </cell>
          <cell r="H103">
            <v>92</v>
          </cell>
          <cell r="I103">
            <v>76</v>
          </cell>
          <cell r="J103" t="str">
            <v>44.9</v>
          </cell>
          <cell r="K103" t="str">
            <v>97.3</v>
          </cell>
          <cell r="L103" t="str">
            <v>82.3</v>
          </cell>
          <cell r="M103" t="str">
            <v>108.5</v>
          </cell>
          <cell r="N103" t="str">
            <v>99.1</v>
          </cell>
          <cell r="O103" t="str">
            <v>74.7</v>
          </cell>
          <cell r="P103" t="str">
            <v>23.01</v>
          </cell>
          <cell r="Q103" t="str">
            <v>97.78</v>
          </cell>
          <cell r="R103" t="str">
            <v>3.62</v>
          </cell>
          <cell r="S103" t="str">
            <v>5.37</v>
          </cell>
          <cell r="T103" t="str">
            <v>3.24</v>
          </cell>
          <cell r="U103" t="str">
            <v>3.81</v>
          </cell>
          <cell r="V103" t="str">
            <v>3.51</v>
          </cell>
          <cell r="W103" t="str">
            <v>93.79</v>
          </cell>
          <cell r="X103" t="str">
            <v>94.63</v>
          </cell>
          <cell r="Y103" t="str">
            <v>95.35</v>
          </cell>
          <cell r="Z103" t="str">
            <v>91.83</v>
          </cell>
          <cell r="AA103" t="str">
            <v>92.67</v>
          </cell>
          <cell r="AB103" t="str">
            <v>2.6</v>
          </cell>
          <cell r="AC103">
            <v>0</v>
          </cell>
          <cell r="AD103" t="str">
            <v>1.41</v>
          </cell>
          <cell r="AE103" t="str">
            <v>4.36</v>
          </cell>
          <cell r="AF103" t="str">
            <v>3.82</v>
          </cell>
          <cell r="AG103" t="str">
            <v>3.36</v>
          </cell>
          <cell r="AH103">
            <v>0</v>
          </cell>
          <cell r="AI103" t="str">
            <v>2.13</v>
          </cell>
          <cell r="AJ103" t="str">
            <v>6.31</v>
          </cell>
          <cell r="AK103" t="str">
            <v>3.45</v>
          </cell>
        </row>
        <row r="104">
          <cell r="C104" t="str">
            <v>Santa Rosa de Osos</v>
          </cell>
          <cell r="D104">
            <v>8.0180000000000007</v>
          </cell>
          <cell r="E104" t="str">
            <v>105.44</v>
          </cell>
          <cell r="F104" t="str">
            <v>105.4</v>
          </cell>
          <cell r="G104" t="str">
            <v>88.6</v>
          </cell>
          <cell r="H104" t="str">
            <v>113.6</v>
          </cell>
          <cell r="I104" t="str">
            <v>81.2</v>
          </cell>
          <cell r="J104" t="str">
            <v>43.5</v>
          </cell>
          <cell r="K104" t="str">
            <v>115.7</v>
          </cell>
          <cell r="L104" t="str">
            <v>101.9</v>
          </cell>
          <cell r="M104" t="str">
            <v>135.8</v>
          </cell>
          <cell r="N104" t="str">
            <v>112.4</v>
          </cell>
          <cell r="O104" t="str">
            <v>82.6</v>
          </cell>
          <cell r="P104" t="str">
            <v>24.5</v>
          </cell>
          <cell r="Q104" t="str">
            <v>96.97</v>
          </cell>
          <cell r="R104" t="str">
            <v>2.92</v>
          </cell>
          <cell r="S104" t="str">
            <v>3.92</v>
          </cell>
          <cell r="T104" t="str">
            <v>3.16</v>
          </cell>
          <cell r="U104" t="str">
            <v>2.89</v>
          </cell>
          <cell r="V104" t="str">
            <v>0.97</v>
          </cell>
          <cell r="W104" t="str">
            <v>94.57</v>
          </cell>
          <cell r="X104" t="str">
            <v>95.92</v>
          </cell>
          <cell r="Y104" t="str">
            <v>92.84</v>
          </cell>
          <cell r="Z104" t="str">
            <v>95.87</v>
          </cell>
          <cell r="AA104" t="str">
            <v>98.3</v>
          </cell>
          <cell r="AB104" t="str">
            <v>2.51</v>
          </cell>
          <cell r="AC104" t="str">
            <v>0.16</v>
          </cell>
          <cell r="AD104" t="str">
            <v>3.99</v>
          </cell>
          <cell r="AE104" t="str">
            <v>1.24</v>
          </cell>
          <cell r="AF104" t="str">
            <v>0.73</v>
          </cell>
          <cell r="AG104" t="str">
            <v>2.99</v>
          </cell>
          <cell r="AH104">
            <v>0</v>
          </cell>
          <cell r="AI104" t="str">
            <v>2.02</v>
          </cell>
          <cell r="AJ104" t="str">
            <v>5.9</v>
          </cell>
          <cell r="AK104" t="str">
            <v>1.54</v>
          </cell>
        </row>
        <row r="105">
          <cell r="C105" t="str">
            <v>Santo Domingo</v>
          </cell>
          <cell r="D105">
            <v>2.6120000000000001</v>
          </cell>
          <cell r="E105" t="str">
            <v>109.07</v>
          </cell>
          <cell r="F105" t="str">
            <v>109.1</v>
          </cell>
          <cell r="G105" t="str">
            <v>88.6</v>
          </cell>
          <cell r="H105" t="str">
            <v>104.5</v>
          </cell>
          <cell r="I105">
            <v>82</v>
          </cell>
          <cell r="J105" t="str">
            <v>44.3</v>
          </cell>
          <cell r="K105" t="str">
            <v>122.7</v>
          </cell>
          <cell r="L105" t="str">
            <v>109.6</v>
          </cell>
          <cell r="M105" t="str">
            <v>136.3</v>
          </cell>
          <cell r="N105" t="str">
            <v>126.2</v>
          </cell>
          <cell r="O105" t="str">
            <v>89.7</v>
          </cell>
          <cell r="P105" t="str">
            <v>19.43</v>
          </cell>
          <cell r="Q105" t="str">
            <v>95.65</v>
          </cell>
          <cell r="R105" t="str">
            <v>4.51</v>
          </cell>
          <cell r="S105" t="str">
            <v>5.42</v>
          </cell>
          <cell r="T105" t="str">
            <v>4.17</v>
          </cell>
          <cell r="U105" t="str">
            <v>5.54</v>
          </cell>
          <cell r="V105" t="str">
            <v>2.33</v>
          </cell>
          <cell r="W105" t="str">
            <v>95.43</v>
          </cell>
          <cell r="X105" t="str">
            <v>94.58</v>
          </cell>
          <cell r="Y105" t="str">
            <v>95.83</v>
          </cell>
          <cell r="Z105" t="str">
            <v>94.46</v>
          </cell>
          <cell r="AA105" t="str">
            <v>97.01</v>
          </cell>
          <cell r="AB105" t="str">
            <v>0.07</v>
          </cell>
          <cell r="AC105">
            <v>0</v>
          </cell>
          <cell r="AD105">
            <v>0</v>
          </cell>
          <cell r="AE105">
            <v>0</v>
          </cell>
          <cell r="AF105" t="str">
            <v>0.66</v>
          </cell>
          <cell r="AG105" t="str">
            <v>4.79</v>
          </cell>
          <cell r="AH105">
            <v>0</v>
          </cell>
          <cell r="AI105" t="str">
            <v>3.83</v>
          </cell>
          <cell r="AJ105" t="str">
            <v>8.12</v>
          </cell>
          <cell r="AK105" t="str">
            <v>3.96</v>
          </cell>
        </row>
        <row r="106">
          <cell r="C106" t="str">
            <v>El Santuario</v>
          </cell>
          <cell r="D106">
            <v>5.7130000000000001</v>
          </cell>
          <cell r="E106" t="str">
            <v>108.28</v>
          </cell>
          <cell r="F106" t="str">
            <v>108.3</v>
          </cell>
          <cell r="G106" t="str">
            <v>96.9</v>
          </cell>
          <cell r="H106" t="str">
            <v>108.2</v>
          </cell>
          <cell r="I106" t="str">
            <v>94.9</v>
          </cell>
          <cell r="J106" t="str">
            <v>59.6</v>
          </cell>
          <cell r="K106" t="str">
            <v>114.1</v>
          </cell>
          <cell r="L106" t="str">
            <v>108.1</v>
          </cell>
          <cell r="M106" t="str">
            <v>122.7</v>
          </cell>
          <cell r="N106" t="str">
            <v>118.5</v>
          </cell>
          <cell r="O106" t="str">
            <v>88.8</v>
          </cell>
          <cell r="P106" t="str">
            <v>26.41</v>
          </cell>
          <cell r="Q106" t="str">
            <v>96.77</v>
          </cell>
          <cell r="R106" t="str">
            <v>3.4</v>
          </cell>
          <cell r="S106" t="str">
            <v>1.87</v>
          </cell>
          <cell r="T106" t="str">
            <v>2.79</v>
          </cell>
          <cell r="U106" t="str">
            <v>5.3</v>
          </cell>
          <cell r="V106" t="str">
            <v>1.55</v>
          </cell>
          <cell r="W106" t="str">
            <v>93.55</v>
          </cell>
          <cell r="X106" t="str">
            <v>97.93</v>
          </cell>
          <cell r="Y106" t="str">
            <v>94.27</v>
          </cell>
          <cell r="Z106">
            <v>92</v>
          </cell>
          <cell r="AA106" t="str">
            <v>92.37</v>
          </cell>
          <cell r="AB106" t="str">
            <v>3.04</v>
          </cell>
          <cell r="AC106" t="str">
            <v>0.21</v>
          </cell>
          <cell r="AD106" t="str">
            <v>2.94</v>
          </cell>
          <cell r="AE106" t="str">
            <v>2.7</v>
          </cell>
          <cell r="AF106" t="str">
            <v>6.08</v>
          </cell>
          <cell r="AG106" t="str">
            <v>3.35</v>
          </cell>
          <cell r="AH106" t="str">
            <v>0.41</v>
          </cell>
          <cell r="AI106" t="str">
            <v>3.63</v>
          </cell>
          <cell r="AJ106" t="str">
            <v>4.48</v>
          </cell>
          <cell r="AK106" t="str">
            <v>1.35</v>
          </cell>
        </row>
        <row r="107">
          <cell r="C107" t="str">
            <v>Segovia</v>
          </cell>
          <cell r="D107">
            <v>9.8640000000000008</v>
          </cell>
          <cell r="E107" t="str">
            <v>88.54</v>
          </cell>
          <cell r="F107" t="str">
            <v>88.5</v>
          </cell>
          <cell r="G107" t="str">
            <v>76.2</v>
          </cell>
          <cell r="H107" t="str">
            <v>99.3</v>
          </cell>
          <cell r="I107" t="str">
            <v>56.2</v>
          </cell>
          <cell r="J107" t="str">
            <v>23.5</v>
          </cell>
          <cell r="K107" t="str">
            <v>96.5</v>
          </cell>
          <cell r="L107" t="str">
            <v>85.4</v>
          </cell>
          <cell r="M107" t="str">
            <v>130.9</v>
          </cell>
          <cell r="N107" t="str">
            <v>82.3</v>
          </cell>
          <cell r="O107" t="str">
            <v>45.3</v>
          </cell>
          <cell r="P107" t="str">
            <v>27.99</v>
          </cell>
          <cell r="Q107" t="str">
            <v>84.21</v>
          </cell>
          <cell r="R107" t="str">
            <v>3.72</v>
          </cell>
          <cell r="S107" t="str">
            <v>1.79</v>
          </cell>
          <cell r="T107" t="str">
            <v>3.81</v>
          </cell>
          <cell r="U107" t="str">
            <v>4.81</v>
          </cell>
          <cell r="V107" t="str">
            <v>0.81</v>
          </cell>
          <cell r="W107" t="str">
            <v>88.07</v>
          </cell>
          <cell r="X107" t="str">
            <v>98.21</v>
          </cell>
          <cell r="Y107" t="str">
            <v>90.17</v>
          </cell>
          <cell r="Z107" t="str">
            <v>82.09</v>
          </cell>
          <cell r="AA107" t="str">
            <v>85.67</v>
          </cell>
          <cell r="AB107" t="str">
            <v>8.21</v>
          </cell>
          <cell r="AC107">
            <v>0</v>
          </cell>
          <cell r="AD107" t="str">
            <v>6.03</v>
          </cell>
          <cell r="AE107" t="str">
            <v>13.1</v>
          </cell>
          <cell r="AF107" t="str">
            <v>13.53</v>
          </cell>
          <cell r="AG107" t="str">
            <v>1.88</v>
          </cell>
          <cell r="AH107">
            <v>0</v>
          </cell>
          <cell r="AI107" t="str">
            <v>1.82</v>
          </cell>
          <cell r="AJ107" t="str">
            <v>2.47</v>
          </cell>
          <cell r="AK107" t="str">
            <v>1.93</v>
          </cell>
        </row>
        <row r="108">
          <cell r="C108" t="str">
            <v>Sonsón</v>
          </cell>
          <cell r="D108">
            <v>8.4420000000000002</v>
          </cell>
          <cell r="E108" t="str">
            <v>98.84</v>
          </cell>
          <cell r="F108" t="str">
            <v>98.8</v>
          </cell>
          <cell r="G108" t="str">
            <v>63.7</v>
          </cell>
          <cell r="H108" t="str">
            <v>106.5</v>
          </cell>
          <cell r="I108" t="str">
            <v>73.5</v>
          </cell>
          <cell r="J108" t="str">
            <v>35.2</v>
          </cell>
          <cell r="K108" t="str">
            <v>112.9</v>
          </cell>
          <cell r="L108">
            <v>75</v>
          </cell>
          <cell r="M108" t="str">
            <v>139.1</v>
          </cell>
          <cell r="N108" t="str">
            <v>110.3</v>
          </cell>
          <cell r="O108" t="str">
            <v>77.1</v>
          </cell>
          <cell r="P108" t="str">
            <v>23.16</v>
          </cell>
          <cell r="Q108" t="str">
            <v>72.28</v>
          </cell>
          <cell r="R108" t="str">
            <v>8.25</v>
          </cell>
          <cell r="S108" t="str">
            <v>4.76</v>
          </cell>
          <cell r="T108" t="str">
            <v>7.37</v>
          </cell>
          <cell r="U108" t="str">
            <v>10.68</v>
          </cell>
          <cell r="V108" t="str">
            <v>7.51</v>
          </cell>
          <cell r="W108" t="str">
            <v>84.74</v>
          </cell>
          <cell r="X108" t="str">
            <v>94.84</v>
          </cell>
          <cell r="Y108" t="str">
            <v>87.04</v>
          </cell>
          <cell r="Z108" t="str">
            <v>79.16</v>
          </cell>
          <cell r="AA108" t="str">
            <v>83.41</v>
          </cell>
          <cell r="AB108" t="str">
            <v>7.01</v>
          </cell>
          <cell r="AC108" t="str">
            <v>0.4</v>
          </cell>
          <cell r="AD108" t="str">
            <v>5.58</v>
          </cell>
          <cell r="AE108" t="str">
            <v>10.15</v>
          </cell>
          <cell r="AF108" t="str">
            <v>9.08</v>
          </cell>
          <cell r="AG108" t="str">
            <v>2.19</v>
          </cell>
          <cell r="AH108">
            <v>0</v>
          </cell>
          <cell r="AI108" t="str">
            <v>2.07</v>
          </cell>
          <cell r="AJ108" t="str">
            <v>3.03</v>
          </cell>
          <cell r="AK108" t="str">
            <v>2.27</v>
          </cell>
        </row>
        <row r="109">
          <cell r="C109" t="str">
            <v>Sopetran</v>
          </cell>
          <cell r="D109">
            <v>3.282</v>
          </cell>
          <cell r="E109" t="str">
            <v>98.96</v>
          </cell>
          <cell r="F109">
            <v>99</v>
          </cell>
          <cell r="G109" t="str">
            <v>77.7</v>
          </cell>
          <cell r="H109" t="str">
            <v>92.9</v>
          </cell>
          <cell r="I109" t="str">
            <v>77.1</v>
          </cell>
          <cell r="J109" t="str">
            <v>49.1</v>
          </cell>
          <cell r="K109" t="str">
            <v>114.1</v>
          </cell>
          <cell r="L109" t="str">
            <v>109.1</v>
          </cell>
          <cell r="M109" t="str">
            <v>119.4</v>
          </cell>
          <cell r="N109" t="str">
            <v>115.2</v>
          </cell>
          <cell r="O109" t="str">
            <v>102.6</v>
          </cell>
          <cell r="P109" t="str">
            <v>24.34</v>
          </cell>
          <cell r="Q109" t="str">
            <v>81.25</v>
          </cell>
          <cell r="R109" t="str">
            <v>3.39</v>
          </cell>
          <cell r="S109" t="str">
            <v>1.04</v>
          </cell>
          <cell r="T109" t="str">
            <v>4.04</v>
          </cell>
          <cell r="U109" t="str">
            <v>3.69</v>
          </cell>
          <cell r="V109" t="str">
            <v>1.79</v>
          </cell>
          <cell r="W109" t="str">
            <v>91.86</v>
          </cell>
          <cell r="X109" t="str">
            <v>98.61</v>
          </cell>
          <cell r="Y109" t="str">
            <v>91.17</v>
          </cell>
          <cell r="Z109" t="str">
            <v>91.7</v>
          </cell>
          <cell r="AA109" t="str">
            <v>90.38</v>
          </cell>
          <cell r="AB109" t="str">
            <v>4.75</v>
          </cell>
          <cell r="AC109" t="str">
            <v>0.35</v>
          </cell>
          <cell r="AD109" t="str">
            <v>4.79</v>
          </cell>
          <cell r="AE109" t="str">
            <v>4.61</v>
          </cell>
          <cell r="AF109" t="str">
            <v>7.83</v>
          </cell>
          <cell r="AG109" t="str">
            <v>0.86</v>
          </cell>
          <cell r="AH109">
            <v>0</v>
          </cell>
          <cell r="AI109" t="str">
            <v>0.52</v>
          </cell>
          <cell r="AJ109" t="str">
            <v>1.68</v>
          </cell>
          <cell r="AK109" t="str">
            <v>0.46</v>
          </cell>
        </row>
        <row r="110">
          <cell r="C110" t="str">
            <v>Tamesis</v>
          </cell>
          <cell r="D110">
            <v>3.2709999999999999</v>
          </cell>
          <cell r="E110" t="str">
            <v>105.72</v>
          </cell>
          <cell r="F110" t="str">
            <v>105.7</v>
          </cell>
          <cell r="G110" t="str">
            <v>55.4</v>
          </cell>
          <cell r="H110">
            <v>105</v>
          </cell>
          <cell r="I110" t="str">
            <v>85.6</v>
          </cell>
          <cell r="J110" t="str">
            <v>37.2</v>
          </cell>
          <cell r="K110" t="str">
            <v>114.8</v>
          </cell>
          <cell r="L110">
            <v>88</v>
          </cell>
          <cell r="M110" t="str">
            <v>137.4</v>
          </cell>
          <cell r="N110" t="str">
            <v>117.9</v>
          </cell>
          <cell r="O110" t="str">
            <v>70.9</v>
          </cell>
          <cell r="P110" t="str">
            <v>22.31</v>
          </cell>
          <cell r="Q110" t="str">
            <v>93.02</v>
          </cell>
          <cell r="R110" t="str">
            <v>5.17</v>
          </cell>
          <cell r="S110" t="str">
            <v>4.85</v>
          </cell>
          <cell r="T110" t="str">
            <v>6.14</v>
          </cell>
          <cell r="U110" t="str">
            <v>5.05</v>
          </cell>
          <cell r="V110" t="str">
            <v>1.3</v>
          </cell>
          <cell r="W110" t="str">
            <v>89.23</v>
          </cell>
          <cell r="X110" t="str">
            <v>95.15</v>
          </cell>
          <cell r="Y110" t="str">
            <v>90.03</v>
          </cell>
          <cell r="Z110" t="str">
            <v>86.32</v>
          </cell>
          <cell r="AA110" t="str">
            <v>91.71</v>
          </cell>
          <cell r="AB110" t="str">
            <v>5.6</v>
          </cell>
          <cell r="AC110">
            <v>0</v>
          </cell>
          <cell r="AD110" t="str">
            <v>3.83</v>
          </cell>
          <cell r="AE110" t="str">
            <v>8.62</v>
          </cell>
          <cell r="AF110" t="str">
            <v>6.99</v>
          </cell>
          <cell r="AG110" t="str">
            <v>0.32</v>
          </cell>
          <cell r="AH110">
            <v>0</v>
          </cell>
          <cell r="AI110" t="str">
            <v>0.11</v>
          </cell>
          <cell r="AJ110" t="str">
            <v>0.82</v>
          </cell>
          <cell r="AK110">
            <v>0</v>
          </cell>
        </row>
        <row r="111">
          <cell r="C111" t="str">
            <v>Taraza</v>
          </cell>
          <cell r="D111">
            <v>11.314</v>
          </cell>
          <cell r="E111" t="str">
            <v>78.23</v>
          </cell>
          <cell r="F111" t="str">
            <v>78.2</v>
          </cell>
          <cell r="G111" t="str">
            <v>68.7</v>
          </cell>
          <cell r="H111" t="str">
            <v>83.6</v>
          </cell>
          <cell r="I111" t="str">
            <v>44.1</v>
          </cell>
          <cell r="J111" t="str">
            <v>14.6</v>
          </cell>
          <cell r="K111" t="str">
            <v>88.2</v>
          </cell>
          <cell r="L111" t="str">
            <v>82.3</v>
          </cell>
          <cell r="M111" t="str">
            <v>114.5</v>
          </cell>
          <cell r="N111" t="str">
            <v>76.4</v>
          </cell>
          <cell r="O111" t="str">
            <v>39.9</v>
          </cell>
          <cell r="P111" t="str">
            <v>27.82</v>
          </cell>
          <cell r="Q111" t="str">
            <v>65.71</v>
          </cell>
          <cell r="R111" t="str">
            <v>2.89</v>
          </cell>
          <cell r="S111" t="str">
            <v>4.08</v>
          </cell>
          <cell r="T111" t="str">
            <v>2.33</v>
          </cell>
          <cell r="U111" t="str">
            <v>3.62</v>
          </cell>
          <cell r="V111" t="str">
            <v>4.02</v>
          </cell>
          <cell r="W111" t="str">
            <v>95.38</v>
          </cell>
          <cell r="X111" t="str">
            <v>95.92</v>
          </cell>
          <cell r="Y111" t="str">
            <v>96.49</v>
          </cell>
          <cell r="Z111" t="str">
            <v>93.18</v>
          </cell>
          <cell r="AA111" t="str">
            <v>90.95</v>
          </cell>
          <cell r="AB111" t="str">
            <v>1.74</v>
          </cell>
          <cell r="AC111">
            <v>0</v>
          </cell>
          <cell r="AD111" t="str">
            <v>1.18</v>
          </cell>
          <cell r="AE111" t="str">
            <v>3.2</v>
          </cell>
          <cell r="AF111" t="str">
            <v>5.03</v>
          </cell>
          <cell r="AG111" t="str">
            <v>0.41</v>
          </cell>
          <cell r="AH111">
            <v>0</v>
          </cell>
          <cell r="AI111" t="str">
            <v>0.39</v>
          </cell>
          <cell r="AJ111" t="str">
            <v>0.67</v>
          </cell>
          <cell r="AK111">
            <v>0</v>
          </cell>
        </row>
        <row r="112">
          <cell r="C112" t="str">
            <v>Tarso</v>
          </cell>
          <cell r="D112">
            <v>1.8640000000000001</v>
          </cell>
          <cell r="E112" t="str">
            <v>75.91</v>
          </cell>
          <cell r="F112" t="str">
            <v>75.9</v>
          </cell>
          <cell r="G112">
            <v>37</v>
          </cell>
          <cell r="H112" t="str">
            <v>72.1</v>
          </cell>
          <cell r="I112">
            <v>63</v>
          </cell>
          <cell r="J112">
            <v>24</v>
          </cell>
          <cell r="K112" t="str">
            <v>86.5</v>
          </cell>
          <cell r="L112" t="str">
            <v>39.6</v>
          </cell>
          <cell r="M112" t="str">
            <v>96.6</v>
          </cell>
          <cell r="N112" t="str">
            <v>101.6</v>
          </cell>
          <cell r="O112" t="str">
            <v>55.2</v>
          </cell>
          <cell r="P112" t="str">
            <v>34.09</v>
          </cell>
          <cell r="Q112" t="str">
            <v>84.62</v>
          </cell>
          <cell r="R112" t="str">
            <v>1.89</v>
          </cell>
          <cell r="T112" t="str">
            <v>0.55</v>
          </cell>
          <cell r="U112" t="str">
            <v>4.21</v>
          </cell>
          <cell r="V112" t="str">
            <v>0.7</v>
          </cell>
          <cell r="W112" t="str">
            <v>90.87</v>
          </cell>
          <cell r="X112">
            <v>100</v>
          </cell>
          <cell r="Y112" t="str">
            <v>91.66</v>
          </cell>
          <cell r="Z112" t="str">
            <v>87.18</v>
          </cell>
          <cell r="AA112" t="str">
            <v>97.18</v>
          </cell>
          <cell r="AB112" t="str">
            <v>7.24</v>
          </cell>
          <cell r="AC112">
            <v>0</v>
          </cell>
          <cell r="AD112" t="str">
            <v>7.8</v>
          </cell>
          <cell r="AE112" t="str">
            <v>8.61</v>
          </cell>
          <cell r="AF112" t="str">
            <v>2.11</v>
          </cell>
          <cell r="AH112">
            <v>0</v>
          </cell>
          <cell r="AJ112" t="str">
            <v>8.85</v>
          </cell>
          <cell r="AK112" t="str">
            <v>5.11</v>
          </cell>
        </row>
        <row r="113">
          <cell r="C113" t="str">
            <v>Titiribi</v>
          </cell>
          <cell r="D113">
            <v>2.84</v>
          </cell>
          <cell r="E113" t="str">
            <v>66.51</v>
          </cell>
          <cell r="F113" t="str">
            <v>66.5</v>
          </cell>
          <cell r="G113" t="str">
            <v>38.2</v>
          </cell>
          <cell r="H113" t="str">
            <v>69.6</v>
          </cell>
          <cell r="I113" t="str">
            <v>51.1</v>
          </cell>
          <cell r="J113" t="str">
            <v>24.1</v>
          </cell>
          <cell r="K113" t="str">
            <v>79.9</v>
          </cell>
          <cell r="L113" t="str">
            <v>49.6</v>
          </cell>
          <cell r="M113" t="str">
            <v>93.8</v>
          </cell>
          <cell r="N113">
            <v>83</v>
          </cell>
          <cell r="O113" t="str">
            <v>56.3</v>
          </cell>
          <cell r="P113" t="str">
            <v>23.53</v>
          </cell>
          <cell r="Q113">
            <v>80</v>
          </cell>
          <cell r="R113" t="str">
            <v>2.55</v>
          </cell>
          <cell r="S113" t="str">
            <v>5.31</v>
          </cell>
          <cell r="T113" t="str">
            <v>2.55</v>
          </cell>
          <cell r="U113" t="str">
            <v>2.47</v>
          </cell>
          <cell r="V113" t="str">
            <v>1.38</v>
          </cell>
          <cell r="W113" t="str">
            <v>97.45</v>
          </cell>
          <cell r="X113" t="str">
            <v>94.69</v>
          </cell>
          <cell r="Y113" t="str">
            <v>97.45</v>
          </cell>
          <cell r="Z113" t="str">
            <v>97.53</v>
          </cell>
          <cell r="AA113" t="str">
            <v>98.62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H113">
            <v>0</v>
          </cell>
          <cell r="AI113" t="str">
            <v>7.04</v>
          </cell>
        </row>
        <row r="114">
          <cell r="C114" t="str">
            <v>Toledo</v>
          </cell>
          <cell r="D114">
            <v>1.595</v>
          </cell>
          <cell r="E114" t="str">
            <v>87.52</v>
          </cell>
          <cell r="F114" t="str">
            <v>87.5</v>
          </cell>
          <cell r="G114" t="str">
            <v>71.4</v>
          </cell>
          <cell r="H114" t="str">
            <v>87.3</v>
          </cell>
          <cell r="I114" t="str">
            <v>55.7</v>
          </cell>
          <cell r="J114" t="str">
            <v>15.7</v>
          </cell>
          <cell r="K114" t="str">
            <v>101.1</v>
          </cell>
          <cell r="L114" t="str">
            <v>88.6</v>
          </cell>
          <cell r="M114" t="str">
            <v>125.2</v>
          </cell>
          <cell r="N114" t="str">
            <v>100.8</v>
          </cell>
          <cell r="O114" t="str">
            <v>48.9</v>
          </cell>
          <cell r="P114" t="str">
            <v>19.43</v>
          </cell>
          <cell r="Q114" t="str">
            <v>94.74</v>
          </cell>
          <cell r="R114" t="str">
            <v>4.99</v>
          </cell>
          <cell r="S114" t="str">
            <v>4.84</v>
          </cell>
          <cell r="T114" t="str">
            <v>5.12</v>
          </cell>
          <cell r="U114" t="str">
            <v>6.11</v>
          </cell>
          <cell r="W114" t="str">
            <v>92.01</v>
          </cell>
          <cell r="X114" t="str">
            <v>94.35</v>
          </cell>
          <cell r="Y114" t="str">
            <v>89.88</v>
          </cell>
          <cell r="Z114" t="str">
            <v>92.9</v>
          </cell>
          <cell r="AA114">
            <v>100</v>
          </cell>
          <cell r="AB114" t="str">
            <v>2.99</v>
          </cell>
          <cell r="AC114" t="str">
            <v>0.81</v>
          </cell>
          <cell r="AD114">
            <v>5</v>
          </cell>
          <cell r="AE114" t="str">
            <v>0.99</v>
          </cell>
          <cell r="AF114">
            <v>0</v>
          </cell>
          <cell r="AG114" t="str">
            <v>0.56</v>
          </cell>
          <cell r="AH114">
            <v>0</v>
          </cell>
          <cell r="AI114" t="str">
            <v>0.83</v>
          </cell>
          <cell r="AJ114" t="str">
            <v>0.24</v>
          </cell>
          <cell r="AK114">
            <v>0</v>
          </cell>
        </row>
        <row r="115">
          <cell r="C115" t="str">
            <v>Turbo</v>
          </cell>
          <cell r="D115">
            <v>41.664999999999999</v>
          </cell>
          <cell r="E115" t="str">
            <v>91.9</v>
          </cell>
          <cell r="F115" t="str">
            <v>91.9</v>
          </cell>
          <cell r="G115" t="str">
            <v>75.4</v>
          </cell>
          <cell r="H115" t="str">
            <v>96.5</v>
          </cell>
          <cell r="I115">
            <v>60</v>
          </cell>
          <cell r="J115" t="str">
            <v>27.9</v>
          </cell>
          <cell r="K115" t="str">
            <v>113.2</v>
          </cell>
          <cell r="L115" t="str">
            <v>94.8</v>
          </cell>
          <cell r="M115" t="str">
            <v>136.4</v>
          </cell>
          <cell r="N115">
            <v>104</v>
          </cell>
          <cell r="O115" t="str">
            <v>81.4</v>
          </cell>
          <cell r="P115" t="str">
            <v>20.13</v>
          </cell>
          <cell r="Q115">
            <v>20</v>
          </cell>
          <cell r="R115" t="str">
            <v>7.09</v>
          </cell>
          <cell r="S115" t="str">
            <v>5.54</v>
          </cell>
          <cell r="T115" t="str">
            <v>5.43</v>
          </cell>
          <cell r="U115" t="str">
            <v>8.07</v>
          </cell>
          <cell r="W115" t="str">
            <v>92.88</v>
          </cell>
          <cell r="X115" t="str">
            <v>94.46</v>
          </cell>
          <cell r="Y115" t="str">
            <v>94.57</v>
          </cell>
          <cell r="Z115" t="str">
            <v>91.9</v>
          </cell>
          <cell r="AA115" t="str">
            <v>83.46</v>
          </cell>
          <cell r="AB115" t="str">
            <v>0.04</v>
          </cell>
          <cell r="AC115">
            <v>0</v>
          </cell>
          <cell r="AD115">
            <v>0</v>
          </cell>
          <cell r="AE115" t="str">
            <v>0.03</v>
          </cell>
          <cell r="AF115" t="str">
            <v>0.33</v>
          </cell>
          <cell r="AG115" t="str">
            <v>0.84</v>
          </cell>
          <cell r="AH115">
            <v>0</v>
          </cell>
          <cell r="AI115">
            <v>1</v>
          </cell>
          <cell r="AJ115" t="str">
            <v>0.89</v>
          </cell>
          <cell r="AK115" t="str">
            <v>0.47</v>
          </cell>
        </row>
        <row r="116">
          <cell r="C116" t="str">
            <v>Uramita</v>
          </cell>
          <cell r="D116">
            <v>2.0649999999999999</v>
          </cell>
          <cell r="E116" t="str">
            <v>74.72</v>
          </cell>
          <cell r="F116" t="str">
            <v>74.7</v>
          </cell>
          <cell r="G116" t="str">
            <v>49.1</v>
          </cell>
          <cell r="H116" t="str">
            <v>76.5</v>
          </cell>
          <cell r="I116" t="str">
            <v>44.2</v>
          </cell>
          <cell r="J116" t="str">
            <v>16.7</v>
          </cell>
          <cell r="K116" t="str">
            <v>84.8</v>
          </cell>
          <cell r="L116">
            <v>69</v>
          </cell>
          <cell r="M116" t="str">
            <v>112.7</v>
          </cell>
          <cell r="N116" t="str">
            <v>71.1</v>
          </cell>
          <cell r="O116" t="str">
            <v>50.2</v>
          </cell>
          <cell r="P116" t="str">
            <v>24.5</v>
          </cell>
          <cell r="Q116" t="str">
            <v>86.11</v>
          </cell>
          <cell r="R116" t="str">
            <v>7.05</v>
          </cell>
          <cell r="S116" t="str">
            <v>4.24</v>
          </cell>
          <cell r="T116" t="str">
            <v>7.91</v>
          </cell>
          <cell r="U116" t="str">
            <v>6.95</v>
          </cell>
          <cell r="V116" t="str">
            <v>3.73</v>
          </cell>
          <cell r="W116" t="str">
            <v>92.83</v>
          </cell>
          <cell r="X116" t="str">
            <v>95.76</v>
          </cell>
          <cell r="Y116" t="str">
            <v>91.88</v>
          </cell>
          <cell r="Z116" t="str">
            <v>93.05</v>
          </cell>
          <cell r="AA116" t="str">
            <v>96.27</v>
          </cell>
          <cell r="AB116" t="str">
            <v>0.12</v>
          </cell>
          <cell r="AC116">
            <v>0</v>
          </cell>
          <cell r="AD116" t="str">
            <v>0.21</v>
          </cell>
          <cell r="AE116">
            <v>0</v>
          </cell>
          <cell r="AF116">
            <v>0</v>
          </cell>
          <cell r="AG116" t="str">
            <v>3.01</v>
          </cell>
          <cell r="AH116">
            <v>0</v>
          </cell>
          <cell r="AI116" t="str">
            <v>2.81</v>
          </cell>
          <cell r="AJ116" t="str">
            <v>4.9</v>
          </cell>
          <cell r="AK116" t="str">
            <v>1.96</v>
          </cell>
        </row>
        <row r="117">
          <cell r="C117" t="str">
            <v>Urrao</v>
          </cell>
          <cell r="D117">
            <v>10.680999999999999</v>
          </cell>
          <cell r="E117" t="str">
            <v>65.16</v>
          </cell>
          <cell r="F117" t="str">
            <v>65.2</v>
          </cell>
          <cell r="G117" t="str">
            <v>49.4</v>
          </cell>
          <cell r="H117" t="str">
            <v>68.1</v>
          </cell>
          <cell r="I117" t="str">
            <v>42.5</v>
          </cell>
          <cell r="J117" t="str">
            <v>20.5</v>
          </cell>
          <cell r="K117" t="str">
            <v>72.9</v>
          </cell>
          <cell r="L117" t="str">
            <v>58.8</v>
          </cell>
          <cell r="M117" t="str">
            <v>91.7</v>
          </cell>
          <cell r="N117" t="str">
            <v>64.9</v>
          </cell>
          <cell r="O117" t="str">
            <v>47.9</v>
          </cell>
          <cell r="P117" t="str">
            <v>26.31</v>
          </cell>
          <cell r="Q117" t="str">
            <v>65.12</v>
          </cell>
          <cell r="R117" t="str">
            <v>4.21</v>
          </cell>
          <cell r="S117" t="str">
            <v>4.32</v>
          </cell>
          <cell r="T117" t="str">
            <v>5.9</v>
          </cell>
          <cell r="U117" t="str">
            <v>1.72</v>
          </cell>
          <cell r="V117" t="str">
            <v>1.48</v>
          </cell>
          <cell r="W117" t="str">
            <v>90.67</v>
          </cell>
          <cell r="X117" t="str">
            <v>95.49</v>
          </cell>
          <cell r="Y117" t="str">
            <v>87.87</v>
          </cell>
          <cell r="Z117" t="str">
            <v>93.73</v>
          </cell>
          <cell r="AA117" t="str">
            <v>94.57</v>
          </cell>
          <cell r="AB117" t="str">
            <v>5.12</v>
          </cell>
          <cell r="AC117" t="str">
            <v>0.19</v>
          </cell>
          <cell r="AD117" t="str">
            <v>6.24</v>
          </cell>
          <cell r="AE117" t="str">
            <v>4.55</v>
          </cell>
          <cell r="AF117" t="str">
            <v>3.95</v>
          </cell>
          <cell r="AG117" t="str">
            <v>0.78</v>
          </cell>
          <cell r="AH117">
            <v>0</v>
          </cell>
          <cell r="AI117" t="str">
            <v>0.39</v>
          </cell>
          <cell r="AJ117" t="str">
            <v>2.16</v>
          </cell>
          <cell r="AK117" t="str">
            <v>0.2</v>
          </cell>
        </row>
        <row r="118">
          <cell r="C118" t="str">
            <v>Valdivia</v>
          </cell>
          <cell r="D118">
            <v>5.6879999999999997</v>
          </cell>
          <cell r="E118" t="str">
            <v>73.07</v>
          </cell>
          <cell r="F118" t="str">
            <v>73.1</v>
          </cell>
          <cell r="G118" t="str">
            <v>51.6</v>
          </cell>
          <cell r="H118" t="str">
            <v>85.3</v>
          </cell>
          <cell r="I118" t="str">
            <v>30.7</v>
          </cell>
          <cell r="J118" t="str">
            <v>8.6</v>
          </cell>
          <cell r="K118" t="str">
            <v>86.3</v>
          </cell>
          <cell r="L118" t="str">
            <v>64.3</v>
          </cell>
          <cell r="M118" t="str">
            <v>150.4</v>
          </cell>
          <cell r="N118">
            <v>47</v>
          </cell>
          <cell r="O118">
            <v>16</v>
          </cell>
          <cell r="P118" t="str">
            <v>23.07</v>
          </cell>
          <cell r="Q118">
            <v>70</v>
          </cell>
          <cell r="R118" t="str">
            <v>3.99</v>
          </cell>
          <cell r="S118" t="str">
            <v>3.29</v>
          </cell>
          <cell r="T118" t="str">
            <v>2.26</v>
          </cell>
          <cell r="U118" t="str">
            <v>10.37</v>
          </cell>
          <cell r="V118" t="str">
            <v>2.63</v>
          </cell>
          <cell r="W118" t="str">
            <v>95.23</v>
          </cell>
          <cell r="X118" t="str">
            <v>96.71</v>
          </cell>
          <cell r="Y118" t="str">
            <v>97.25</v>
          </cell>
          <cell r="Z118" t="str">
            <v>87.82</v>
          </cell>
          <cell r="AA118" t="str">
            <v>95.39</v>
          </cell>
          <cell r="AB118" t="str">
            <v>0.78</v>
          </cell>
          <cell r="AC118">
            <v>0</v>
          </cell>
          <cell r="AD118" t="str">
            <v>0.5</v>
          </cell>
          <cell r="AE118" t="str">
            <v>1.8</v>
          </cell>
          <cell r="AF118" t="str">
            <v>1.97</v>
          </cell>
          <cell r="AG118" t="str">
            <v>0.05</v>
          </cell>
          <cell r="AH118">
            <v>0</v>
          </cell>
          <cell r="AI118">
            <v>0</v>
          </cell>
          <cell r="AJ118" t="str">
            <v>0.24</v>
          </cell>
          <cell r="AK118">
            <v>0</v>
          </cell>
        </row>
        <row r="119">
          <cell r="C119" t="str">
            <v>Valparaiso</v>
          </cell>
          <cell r="D119">
            <v>1.484</v>
          </cell>
          <cell r="E119" t="str">
            <v>81.67</v>
          </cell>
          <cell r="F119" t="str">
            <v>81.7</v>
          </cell>
          <cell r="G119" t="str">
            <v>56.2</v>
          </cell>
          <cell r="H119" t="str">
            <v>74.7</v>
          </cell>
          <cell r="I119" t="str">
            <v>71.8</v>
          </cell>
          <cell r="J119" t="str">
            <v>37.8</v>
          </cell>
          <cell r="K119" t="str">
            <v>88.1</v>
          </cell>
          <cell r="L119" t="str">
            <v>66.1</v>
          </cell>
          <cell r="M119" t="str">
            <v>95.8</v>
          </cell>
          <cell r="N119" t="str">
            <v>95.5</v>
          </cell>
          <cell r="O119">
            <v>66</v>
          </cell>
          <cell r="P119" t="str">
            <v>24.26</v>
          </cell>
          <cell r="Q119" t="str">
            <v>78.95</v>
          </cell>
          <cell r="R119" t="str">
            <v>3.91</v>
          </cell>
          <cell r="S119" t="str">
            <v>7.5</v>
          </cell>
          <cell r="T119" t="str">
            <v>4.54</v>
          </cell>
          <cell r="U119" t="str">
            <v>3.23</v>
          </cell>
          <cell r="V119" t="str">
            <v>1.32</v>
          </cell>
          <cell r="W119" t="str">
            <v>86.74</v>
          </cell>
          <cell r="X119" t="str">
            <v>92.5</v>
          </cell>
          <cell r="Y119" t="str">
            <v>87.56</v>
          </cell>
          <cell r="Z119" t="str">
            <v>82.88</v>
          </cell>
          <cell r="AA119" t="str">
            <v>90.73</v>
          </cell>
          <cell r="AB119" t="str">
            <v>9.36</v>
          </cell>
          <cell r="AC119">
            <v>0</v>
          </cell>
          <cell r="AD119" t="str">
            <v>7.9</v>
          </cell>
          <cell r="AE119" t="str">
            <v>13.9</v>
          </cell>
          <cell r="AF119" t="str">
            <v>7.95</v>
          </cell>
          <cell r="AG119" t="str">
            <v>0.18</v>
          </cell>
          <cell r="AH119">
            <v>0</v>
          </cell>
          <cell r="AI119" t="str">
            <v>0.34</v>
          </cell>
          <cell r="AJ119">
            <v>0</v>
          </cell>
          <cell r="AK119">
            <v>0</v>
          </cell>
        </row>
        <row r="120">
          <cell r="C120" t="str">
            <v>Vegachí</v>
          </cell>
          <cell r="D120">
            <v>2.6869999999999998</v>
          </cell>
          <cell r="E120" t="str">
            <v>119.02</v>
          </cell>
          <cell r="F120">
            <v>119</v>
          </cell>
          <cell r="G120" t="str">
            <v>97.5</v>
          </cell>
          <cell r="H120" t="str">
            <v>122.1</v>
          </cell>
          <cell r="I120" t="str">
            <v>78.5</v>
          </cell>
          <cell r="J120" t="str">
            <v>37.3</v>
          </cell>
          <cell r="K120" t="str">
            <v>145.3</v>
          </cell>
          <cell r="L120" t="str">
            <v>116.5</v>
          </cell>
          <cell r="M120" t="str">
            <v>171.4</v>
          </cell>
          <cell r="N120" t="str">
            <v>131.6</v>
          </cell>
          <cell r="O120" t="str">
            <v>119.1</v>
          </cell>
          <cell r="P120" t="str">
            <v>24.41</v>
          </cell>
          <cell r="Q120" t="str">
            <v>83.33</v>
          </cell>
          <cell r="R120" t="str">
            <v>4.33</v>
          </cell>
          <cell r="S120" t="str">
            <v>3.64</v>
          </cell>
          <cell r="T120" t="str">
            <v>3.58</v>
          </cell>
          <cell r="U120" t="str">
            <v>5.36</v>
          </cell>
          <cell r="V120" t="str">
            <v>6.02</v>
          </cell>
          <cell r="W120" t="str">
            <v>95.67</v>
          </cell>
          <cell r="X120" t="str">
            <v>96.36</v>
          </cell>
          <cell r="Y120" t="str">
            <v>96.42</v>
          </cell>
          <cell r="Z120" t="str">
            <v>94.64</v>
          </cell>
          <cell r="AA120" t="str">
            <v>93.98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 t="str">
            <v>0.48</v>
          </cell>
          <cell r="AH120">
            <v>0</v>
          </cell>
          <cell r="AI120" t="str">
            <v>0.74</v>
          </cell>
          <cell r="AJ120" t="str">
            <v>0.29</v>
          </cell>
          <cell r="AK120">
            <v>0</v>
          </cell>
        </row>
        <row r="121">
          <cell r="C121" t="str">
            <v>Venecia</v>
          </cell>
          <cell r="D121">
            <v>2.7589999999999999</v>
          </cell>
          <cell r="E121" t="str">
            <v>94.2</v>
          </cell>
          <cell r="F121" t="str">
            <v>94.2</v>
          </cell>
          <cell r="G121" t="str">
            <v>65.6</v>
          </cell>
          <cell r="H121" t="str">
            <v>98.6</v>
          </cell>
          <cell r="I121" t="str">
            <v>78.3</v>
          </cell>
          <cell r="J121" t="str">
            <v>43.4</v>
          </cell>
          <cell r="K121" t="str">
            <v>103.3</v>
          </cell>
          <cell r="L121" t="str">
            <v>74.7</v>
          </cell>
          <cell r="M121" t="str">
            <v>120.3</v>
          </cell>
          <cell r="N121" t="str">
            <v>102.6</v>
          </cell>
          <cell r="O121" t="str">
            <v>79.6</v>
          </cell>
          <cell r="P121" t="str">
            <v>22.3</v>
          </cell>
          <cell r="Q121">
            <v>85</v>
          </cell>
          <cell r="R121" t="str">
            <v>3.41</v>
          </cell>
          <cell r="S121" t="str">
            <v>2.42</v>
          </cell>
          <cell r="T121" t="str">
            <v>3.58</v>
          </cell>
          <cell r="U121" t="str">
            <v>3.15</v>
          </cell>
          <cell r="V121" t="str">
            <v>3.96</v>
          </cell>
          <cell r="W121" t="str">
            <v>95.79</v>
          </cell>
          <cell r="X121" t="str">
            <v>97.58</v>
          </cell>
          <cell r="Y121" t="str">
            <v>96.42</v>
          </cell>
          <cell r="Z121" t="str">
            <v>95.55</v>
          </cell>
          <cell r="AA121" t="str">
            <v>92.99</v>
          </cell>
          <cell r="AB121" t="str">
            <v>0.81</v>
          </cell>
          <cell r="AC121">
            <v>0</v>
          </cell>
          <cell r="AD121">
            <v>0</v>
          </cell>
          <cell r="AE121" t="str">
            <v>1.3</v>
          </cell>
          <cell r="AF121" t="str">
            <v>3.05</v>
          </cell>
          <cell r="AG121" t="str">
            <v>1.9</v>
          </cell>
          <cell r="AH121" t="str">
            <v>0.61</v>
          </cell>
          <cell r="AI121" t="str">
            <v>2.45</v>
          </cell>
          <cell r="AJ121" t="str">
            <v>1.52</v>
          </cell>
          <cell r="AK121" t="str">
            <v>1.52</v>
          </cell>
        </row>
        <row r="122">
          <cell r="C122" t="str">
            <v>Vigía del Fuerte</v>
          </cell>
          <cell r="D122">
            <v>1.35</v>
          </cell>
          <cell r="I122" t="str">
            <v>75.7</v>
          </cell>
          <cell r="J122" t="str">
            <v>24.7</v>
          </cell>
          <cell r="N122" t="str">
            <v>161.7</v>
          </cell>
          <cell r="O122" t="str">
            <v>98.7</v>
          </cell>
          <cell r="P122" t="str">
            <v>24.98</v>
          </cell>
          <cell r="Q122" t="str">
            <v>82.76</v>
          </cell>
          <cell r="R122" t="str">
            <v>10.91</v>
          </cell>
          <cell r="W122" t="str">
            <v>90.48</v>
          </cell>
          <cell r="X122">
            <v>100</v>
          </cell>
          <cell r="Y122" t="str">
            <v>84.62</v>
          </cell>
          <cell r="Z122">
            <v>100</v>
          </cell>
          <cell r="AA122" t="str">
            <v>96.09</v>
          </cell>
          <cell r="AB122" t="str">
            <v>0.26</v>
          </cell>
          <cell r="AC122">
            <v>0</v>
          </cell>
          <cell r="AD122">
            <v>0</v>
          </cell>
          <cell r="AE122">
            <v>0</v>
          </cell>
          <cell r="AF122" t="str">
            <v>3.91</v>
          </cell>
          <cell r="AG122" t="str">
            <v>3.01</v>
          </cell>
          <cell r="AH122">
            <v>0</v>
          </cell>
          <cell r="AI122" t="str">
            <v>3.56</v>
          </cell>
          <cell r="AJ122" t="str">
            <v>3.42</v>
          </cell>
          <cell r="AK122">
            <v>0</v>
          </cell>
        </row>
        <row r="123">
          <cell r="C123" t="str">
            <v>Yali</v>
          </cell>
          <cell r="D123">
            <v>2.1840000000000002</v>
          </cell>
          <cell r="E123" t="str">
            <v>65.84</v>
          </cell>
          <cell r="F123" t="str">
            <v>65.8</v>
          </cell>
          <cell r="G123">
            <v>50</v>
          </cell>
          <cell r="H123" t="str">
            <v>68.9</v>
          </cell>
          <cell r="I123">
            <v>40</v>
          </cell>
          <cell r="J123" t="str">
            <v>16.6</v>
          </cell>
          <cell r="K123" t="str">
            <v>70.2</v>
          </cell>
          <cell r="L123">
            <v>58</v>
          </cell>
          <cell r="M123" t="str">
            <v>94.3</v>
          </cell>
          <cell r="N123" t="str">
            <v>61.9</v>
          </cell>
          <cell r="O123" t="str">
            <v>28.3</v>
          </cell>
          <cell r="P123" t="str">
            <v>19.54</v>
          </cell>
          <cell r="Q123" t="str">
            <v>60.71</v>
          </cell>
          <cell r="R123" t="str">
            <v>6.75</v>
          </cell>
          <cell r="S123" t="str">
            <v>7.34</v>
          </cell>
          <cell r="T123" t="str">
            <v>6.94</v>
          </cell>
          <cell r="U123" t="str">
            <v>6.62</v>
          </cell>
          <cell r="V123" t="str">
            <v>5.05</v>
          </cell>
          <cell r="W123" t="str">
            <v>93.25</v>
          </cell>
          <cell r="X123" t="str">
            <v>92.66</v>
          </cell>
          <cell r="Y123" t="str">
            <v>93.06</v>
          </cell>
          <cell r="Z123" t="str">
            <v>93.38</v>
          </cell>
          <cell r="AA123" t="str">
            <v>94.95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 t="str">
            <v>0.65</v>
          </cell>
          <cell r="AH123">
            <v>0</v>
          </cell>
          <cell r="AI123" t="str">
            <v>0.92</v>
          </cell>
          <cell r="AJ123" t="str">
            <v>0.3</v>
          </cell>
          <cell r="AK123">
            <v>0</v>
          </cell>
        </row>
        <row r="124">
          <cell r="C124" t="str">
            <v>Yarumal</v>
          </cell>
          <cell r="D124">
            <v>11.478</v>
          </cell>
          <cell r="E124" t="str">
            <v>89.82</v>
          </cell>
          <cell r="F124" t="str">
            <v>89.8</v>
          </cell>
          <cell r="G124" t="str">
            <v>64.5</v>
          </cell>
          <cell r="H124" t="str">
            <v>90.9</v>
          </cell>
          <cell r="I124">
            <v>71</v>
          </cell>
          <cell r="J124" t="str">
            <v>31.2</v>
          </cell>
          <cell r="K124" t="str">
            <v>101.8</v>
          </cell>
          <cell r="L124" t="str">
            <v>83.8</v>
          </cell>
          <cell r="M124" t="str">
            <v>117.1</v>
          </cell>
          <cell r="N124" t="str">
            <v>108.4</v>
          </cell>
          <cell r="O124" t="str">
            <v>62.6</v>
          </cell>
          <cell r="P124" t="str">
            <v>26.22</v>
          </cell>
          <cell r="Q124" t="str">
            <v>94.74</v>
          </cell>
          <cell r="R124" t="str">
            <v>4.14</v>
          </cell>
          <cell r="S124" t="str">
            <v>7.27</v>
          </cell>
          <cell r="T124" t="str">
            <v>4.22</v>
          </cell>
          <cell r="U124" t="str">
            <v>3.06</v>
          </cell>
          <cell r="V124" t="str">
            <v>5.3</v>
          </cell>
          <cell r="W124" t="str">
            <v>95.56</v>
          </cell>
          <cell r="X124" t="str">
            <v>92.73</v>
          </cell>
          <cell r="Y124" t="str">
            <v>95.78</v>
          </cell>
          <cell r="Z124" t="str">
            <v>96.94</v>
          </cell>
          <cell r="AA124" t="str">
            <v>91.3</v>
          </cell>
          <cell r="AB124" t="str">
            <v>0.3</v>
          </cell>
          <cell r="AC124">
            <v>0</v>
          </cell>
          <cell r="AD124">
            <v>0</v>
          </cell>
          <cell r="AE124">
            <v>0</v>
          </cell>
          <cell r="AF124" t="str">
            <v>3.39</v>
          </cell>
          <cell r="AG124" t="str">
            <v>2.04</v>
          </cell>
          <cell r="AH124" t="str">
            <v>0.14</v>
          </cell>
          <cell r="AI124" t="str">
            <v>0.44</v>
          </cell>
          <cell r="AJ124" t="str">
            <v>5.17</v>
          </cell>
          <cell r="AK124" t="str">
            <v>1.21</v>
          </cell>
        </row>
        <row r="125">
          <cell r="C125" t="str">
            <v>Yolombó</v>
          </cell>
          <cell r="D125">
            <v>5.4020000000000001</v>
          </cell>
          <cell r="E125" t="str">
            <v>87.65</v>
          </cell>
          <cell r="F125" t="str">
            <v>87.7</v>
          </cell>
          <cell r="G125" t="str">
            <v>76.1</v>
          </cell>
          <cell r="H125" t="str">
            <v>91.9</v>
          </cell>
          <cell r="I125" t="str">
            <v>58.7</v>
          </cell>
          <cell r="J125" t="str">
            <v>28.7</v>
          </cell>
          <cell r="K125" t="str">
            <v>98.6</v>
          </cell>
          <cell r="L125">
            <v>93</v>
          </cell>
          <cell r="M125" t="str">
            <v>118.9</v>
          </cell>
          <cell r="N125" t="str">
            <v>92.7</v>
          </cell>
          <cell r="O125" t="str">
            <v>64.6</v>
          </cell>
          <cell r="P125" t="str">
            <v>23.39</v>
          </cell>
          <cell r="Q125" t="str">
            <v>71.43</v>
          </cell>
          <cell r="R125" t="str">
            <v>3.75</v>
          </cell>
          <cell r="S125" t="str">
            <v>4.61</v>
          </cell>
          <cell r="T125" t="str">
            <v>4.95</v>
          </cell>
          <cell r="U125" t="str">
            <v>1.47</v>
          </cell>
          <cell r="V125" t="str">
            <v>3.11</v>
          </cell>
          <cell r="W125" t="str">
            <v>95.99</v>
          </cell>
          <cell r="X125" t="str">
            <v>95.39</v>
          </cell>
          <cell r="Y125" t="str">
            <v>94.71</v>
          </cell>
          <cell r="Z125" t="str">
            <v>98.38</v>
          </cell>
          <cell r="AA125" t="str">
            <v>96.41</v>
          </cell>
          <cell r="AB125" t="str">
            <v>0.27</v>
          </cell>
          <cell r="AC125">
            <v>0</v>
          </cell>
          <cell r="AD125" t="str">
            <v>0.34</v>
          </cell>
          <cell r="AE125" t="str">
            <v>0.14</v>
          </cell>
          <cell r="AF125" t="str">
            <v>0.48</v>
          </cell>
          <cell r="AG125" t="str">
            <v>0.13</v>
          </cell>
          <cell r="AH125">
            <v>0</v>
          </cell>
          <cell r="AI125" t="str">
            <v>0.23</v>
          </cell>
          <cell r="AJ125">
            <v>0</v>
          </cell>
          <cell r="AK125">
            <v>0</v>
          </cell>
        </row>
        <row r="126">
          <cell r="C126" t="str">
            <v>Yondo</v>
          </cell>
          <cell r="D126">
            <v>4.2480000000000002</v>
          </cell>
          <cell r="E126" t="str">
            <v>91.38</v>
          </cell>
          <cell r="F126" t="str">
            <v>91.3</v>
          </cell>
          <cell r="G126" t="str">
            <v>56.8</v>
          </cell>
          <cell r="H126" t="str">
            <v>103.9</v>
          </cell>
          <cell r="I126" t="str">
            <v>53.2</v>
          </cell>
          <cell r="J126" t="str">
            <v>24.2</v>
          </cell>
          <cell r="K126" t="str">
            <v>103.7</v>
          </cell>
          <cell r="L126" t="str">
            <v>84.9</v>
          </cell>
          <cell r="M126" t="str">
            <v>140.4</v>
          </cell>
          <cell r="N126" t="str">
            <v>87.4</v>
          </cell>
          <cell r="O126" t="str">
            <v>57.1</v>
          </cell>
          <cell r="P126" t="str">
            <v>22.11</v>
          </cell>
          <cell r="Q126" t="str">
            <v>63.27</v>
          </cell>
          <cell r="R126" t="str">
            <v>5.8</v>
          </cell>
          <cell r="S126" t="str">
            <v>1.15</v>
          </cell>
          <cell r="T126" t="str">
            <v>2.49</v>
          </cell>
          <cell r="U126" t="str">
            <v>5.76</v>
          </cell>
          <cell r="W126" t="str">
            <v>88.7</v>
          </cell>
          <cell r="X126" t="str">
            <v>98.85</v>
          </cell>
          <cell r="Y126" t="str">
            <v>92.7</v>
          </cell>
          <cell r="Z126" t="str">
            <v>85.74</v>
          </cell>
          <cell r="AA126" t="str">
            <v>64.53</v>
          </cell>
          <cell r="AB126" t="str">
            <v>5.5</v>
          </cell>
          <cell r="AC126">
            <v>0</v>
          </cell>
          <cell r="AD126" t="str">
            <v>4.8</v>
          </cell>
          <cell r="AE126" t="str">
            <v>8.5</v>
          </cell>
          <cell r="AF126" t="str">
            <v>4.36</v>
          </cell>
          <cell r="AG126" t="str">
            <v>1.97</v>
          </cell>
          <cell r="AH126" t="str">
            <v>0.38</v>
          </cell>
          <cell r="AI126" t="str">
            <v>3.1</v>
          </cell>
          <cell r="AJ126" t="str">
            <v>0.62</v>
          </cell>
          <cell r="AK126" t="str">
            <v>0.29</v>
          </cell>
        </row>
        <row r="127">
          <cell r="C127" t="str">
            <v>Zaragoza</v>
          </cell>
          <cell r="D127">
            <v>7.8710000000000004</v>
          </cell>
          <cell r="E127" t="str">
            <v>98.44</v>
          </cell>
          <cell r="F127" t="str">
            <v>98.4</v>
          </cell>
          <cell r="G127" t="str">
            <v>81.1</v>
          </cell>
          <cell r="H127" t="str">
            <v>106.9</v>
          </cell>
          <cell r="I127" t="str">
            <v>58.9</v>
          </cell>
          <cell r="J127" t="str">
            <v>20.2</v>
          </cell>
          <cell r="K127" t="str">
            <v>105.1</v>
          </cell>
          <cell r="L127" t="str">
            <v>97.2</v>
          </cell>
          <cell r="M127" t="str">
            <v>144.5</v>
          </cell>
          <cell r="N127" t="str">
            <v>88.1</v>
          </cell>
          <cell r="O127" t="str">
            <v>41.6</v>
          </cell>
          <cell r="P127" t="str">
            <v>26.53</v>
          </cell>
          <cell r="Q127" t="str">
            <v>65.38</v>
          </cell>
          <cell r="R127" t="str">
            <v>2.64</v>
          </cell>
          <cell r="S127" t="str">
            <v>1.42</v>
          </cell>
          <cell r="T127" t="str">
            <v>1.72</v>
          </cell>
          <cell r="U127" t="str">
            <v>5.14</v>
          </cell>
          <cell r="V127" t="str">
            <v>1.98</v>
          </cell>
          <cell r="W127" t="str">
            <v>97.31</v>
          </cell>
          <cell r="X127" t="str">
            <v>98.58</v>
          </cell>
          <cell r="Y127" t="str">
            <v>98.28</v>
          </cell>
          <cell r="Z127" t="str">
            <v>94.86</v>
          </cell>
          <cell r="AA127" t="str">
            <v>97.23</v>
          </cell>
          <cell r="AB127" t="str">
            <v>0.05</v>
          </cell>
          <cell r="AC127">
            <v>0</v>
          </cell>
          <cell r="AD127">
            <v>0</v>
          </cell>
          <cell r="AE127">
            <v>0</v>
          </cell>
          <cell r="AF127" t="str">
            <v>0.79</v>
          </cell>
          <cell r="AG127" t="str">
            <v>1.23</v>
          </cell>
          <cell r="AH127">
            <v>0</v>
          </cell>
          <cell r="AI127" t="str">
            <v>0.54</v>
          </cell>
          <cell r="AJ127">
            <v>3</v>
          </cell>
          <cell r="AK127" t="str">
            <v>1.39</v>
          </cell>
        </row>
        <row r="130">
          <cell r="C130" t="str">
            <v>Barranquilla</v>
          </cell>
          <cell r="D130">
            <v>250.49799999999999</v>
          </cell>
          <cell r="E130" t="str">
            <v>115.14</v>
          </cell>
          <cell r="F130">
            <v>115</v>
          </cell>
          <cell r="G130" t="str">
            <v>47.8</v>
          </cell>
          <cell r="H130" t="str">
            <v>115.9</v>
          </cell>
          <cell r="I130" t="str">
            <v>95.2</v>
          </cell>
          <cell r="J130" t="str">
            <v>61.5</v>
          </cell>
          <cell r="K130" t="str">
            <v>123.9</v>
          </cell>
          <cell r="L130" t="str">
            <v>77.3</v>
          </cell>
          <cell r="M130" t="str">
            <v>137.1</v>
          </cell>
          <cell r="N130" t="str">
            <v>126.6</v>
          </cell>
          <cell r="O130" t="str">
            <v>108.8</v>
          </cell>
          <cell r="P130" t="str">
            <v>30.12</v>
          </cell>
          <cell r="Q130" t="str">
            <v>91.67</v>
          </cell>
          <cell r="R130" t="str">
            <v>2.81</v>
          </cell>
          <cell r="S130" t="str">
            <v>0.68</v>
          </cell>
          <cell r="T130" t="str">
            <v>3.53</v>
          </cell>
          <cell r="U130" t="str">
            <v>2.31</v>
          </cell>
          <cell r="V130" t="str">
            <v>2.58</v>
          </cell>
          <cell r="W130" t="str">
            <v>97.19</v>
          </cell>
          <cell r="X130" t="str">
            <v>99.32</v>
          </cell>
          <cell r="Y130" t="str">
            <v>96.47</v>
          </cell>
          <cell r="Z130" t="str">
            <v>97.69</v>
          </cell>
          <cell r="AA130" t="str">
            <v>97.42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 t="str">
            <v>2.02</v>
          </cell>
          <cell r="AH130" t="str">
            <v>1.57</v>
          </cell>
          <cell r="AI130" t="str">
            <v>1.67</v>
          </cell>
          <cell r="AJ130" t="str">
            <v>2.87</v>
          </cell>
          <cell r="AK130" t="str">
            <v>1.18</v>
          </cell>
        </row>
        <row r="131">
          <cell r="C131" t="str">
            <v>Baranoa</v>
          </cell>
          <cell r="D131">
            <v>12.359</v>
          </cell>
          <cell r="E131" t="str">
            <v>95.87</v>
          </cell>
          <cell r="F131" t="str">
            <v>95.8</v>
          </cell>
          <cell r="G131" t="str">
            <v>53.1</v>
          </cell>
          <cell r="H131" t="str">
            <v>92.3</v>
          </cell>
          <cell r="I131" t="str">
            <v>85.3</v>
          </cell>
          <cell r="J131" t="str">
            <v>50.8</v>
          </cell>
          <cell r="K131" t="str">
            <v>106.4</v>
          </cell>
          <cell r="L131" t="str">
            <v>87.2</v>
          </cell>
          <cell r="M131" t="str">
            <v>112.8</v>
          </cell>
          <cell r="N131">
            <v>116</v>
          </cell>
          <cell r="O131" t="str">
            <v>80.8</v>
          </cell>
          <cell r="P131" t="str">
            <v>27.17</v>
          </cell>
          <cell r="Q131" t="str">
            <v>67.86</v>
          </cell>
          <cell r="R131">
            <v>1</v>
          </cell>
          <cell r="S131" t="str">
            <v>1.16</v>
          </cell>
          <cell r="T131" t="str">
            <v>1.5</v>
          </cell>
          <cell r="U131" t="str">
            <v>0.53</v>
          </cell>
          <cell r="V131" t="str">
            <v>0.59</v>
          </cell>
          <cell r="W131" t="str">
            <v>96.68</v>
          </cell>
          <cell r="X131" t="str">
            <v>98.84</v>
          </cell>
          <cell r="Y131" t="str">
            <v>96.34</v>
          </cell>
          <cell r="Z131" t="str">
            <v>96.92</v>
          </cell>
          <cell r="AA131" t="str">
            <v>96.03</v>
          </cell>
          <cell r="AB131" t="str">
            <v>2.32</v>
          </cell>
          <cell r="AC131">
            <v>0</v>
          </cell>
          <cell r="AD131" t="str">
            <v>2.15</v>
          </cell>
          <cell r="AE131" t="str">
            <v>2.55</v>
          </cell>
          <cell r="AF131" t="str">
            <v>3.39</v>
          </cell>
          <cell r="AG131" t="str">
            <v>2.63</v>
          </cell>
          <cell r="AH131" t="str">
            <v>1.16</v>
          </cell>
          <cell r="AI131" t="str">
            <v>0.93</v>
          </cell>
          <cell r="AJ131" t="str">
            <v>4.53</v>
          </cell>
          <cell r="AK131" t="str">
            <v>3.58</v>
          </cell>
        </row>
        <row r="132">
          <cell r="C132" t="str">
            <v>Campo de la Cruz</v>
          </cell>
          <cell r="D132">
            <v>4.9130000000000003</v>
          </cell>
          <cell r="E132" t="str">
            <v>91.11</v>
          </cell>
          <cell r="F132" t="str">
            <v>91.1</v>
          </cell>
          <cell r="G132" t="str">
            <v>38.2</v>
          </cell>
          <cell r="H132" t="str">
            <v>87.7</v>
          </cell>
          <cell r="I132" t="str">
            <v>68.1</v>
          </cell>
          <cell r="J132" t="str">
            <v>38.6</v>
          </cell>
          <cell r="K132" t="str">
            <v>109.3</v>
          </cell>
          <cell r="L132" t="str">
            <v>80.7</v>
          </cell>
          <cell r="M132" t="str">
            <v>124.5</v>
          </cell>
          <cell r="N132" t="str">
            <v>106.1</v>
          </cell>
          <cell r="O132" t="str">
            <v>92.2</v>
          </cell>
          <cell r="P132" t="str">
            <v>29.52</v>
          </cell>
          <cell r="Q132" t="str">
            <v>77.78</v>
          </cell>
          <cell r="R132" t="str">
            <v>1.25</v>
          </cell>
          <cell r="S132" t="str">
            <v>1.87</v>
          </cell>
          <cell r="T132" t="str">
            <v>0.67</v>
          </cell>
          <cell r="U132" t="str">
            <v>1.63</v>
          </cell>
          <cell r="V132" t="str">
            <v>2.18</v>
          </cell>
          <cell r="W132" t="str">
            <v>98.67</v>
          </cell>
          <cell r="X132" t="str">
            <v>98.13</v>
          </cell>
          <cell r="Y132" t="str">
            <v>99.33</v>
          </cell>
          <cell r="Z132" t="str">
            <v>98.38</v>
          </cell>
          <cell r="AA132" t="str">
            <v>97.2</v>
          </cell>
          <cell r="AB132" t="str">
            <v>0.08</v>
          </cell>
          <cell r="AC132">
            <v>0</v>
          </cell>
          <cell r="AD132">
            <v>0</v>
          </cell>
          <cell r="AE132">
            <v>0</v>
          </cell>
          <cell r="AF132" t="str">
            <v>0.62</v>
          </cell>
          <cell r="AG132" t="str">
            <v>0.06</v>
          </cell>
          <cell r="AH132">
            <v>0</v>
          </cell>
          <cell r="AI132" t="str">
            <v>0.08</v>
          </cell>
          <cell r="AJ132">
            <v>0</v>
          </cell>
          <cell r="AK132" t="str">
            <v>0.16</v>
          </cell>
        </row>
        <row r="133">
          <cell r="C133" t="str">
            <v>Candelaria</v>
          </cell>
          <cell r="D133">
            <v>3.335</v>
          </cell>
          <cell r="E133" t="str">
            <v>82.7</v>
          </cell>
          <cell r="F133" t="str">
            <v>82.3</v>
          </cell>
          <cell r="G133" t="str">
            <v>55.1</v>
          </cell>
          <cell r="H133" t="str">
            <v>88.8</v>
          </cell>
          <cell r="I133" t="str">
            <v>59.3</v>
          </cell>
          <cell r="J133" t="str">
            <v>27.2</v>
          </cell>
          <cell r="K133">
            <v>95</v>
          </cell>
          <cell r="L133" t="str">
            <v>117.9</v>
          </cell>
          <cell r="M133" t="str">
            <v>123.8</v>
          </cell>
          <cell r="N133">
            <v>79</v>
          </cell>
          <cell r="O133" t="str">
            <v>45.6</v>
          </cell>
          <cell r="P133" t="str">
            <v>22.4</v>
          </cell>
          <cell r="Q133" t="str">
            <v>85.71</v>
          </cell>
          <cell r="R133" t="str">
            <v>2.38</v>
          </cell>
          <cell r="S133" t="str">
            <v>0.35</v>
          </cell>
          <cell r="T133" t="str">
            <v>1.54</v>
          </cell>
          <cell r="U133" t="str">
            <v>3.86</v>
          </cell>
          <cell r="V133" t="str">
            <v>4.58</v>
          </cell>
          <cell r="W133" t="str">
            <v>97.4</v>
          </cell>
          <cell r="X133" t="str">
            <v>99.65</v>
          </cell>
          <cell r="Y133" t="str">
            <v>98.46</v>
          </cell>
          <cell r="Z133" t="str">
            <v>96.14</v>
          </cell>
          <cell r="AA133" t="str">
            <v>92.92</v>
          </cell>
          <cell r="AB133" t="str">
            <v>0.21</v>
          </cell>
          <cell r="AC133">
            <v>0</v>
          </cell>
          <cell r="AD133">
            <v>0</v>
          </cell>
          <cell r="AE133">
            <v>0</v>
          </cell>
          <cell r="AF133" t="str">
            <v>2.5</v>
          </cell>
          <cell r="AG133" t="str">
            <v>0.15</v>
          </cell>
          <cell r="AH133">
            <v>0</v>
          </cell>
          <cell r="AI133">
            <v>0</v>
          </cell>
          <cell r="AJ133" t="str">
            <v>0.5</v>
          </cell>
          <cell r="AK133">
            <v>0</v>
          </cell>
        </row>
        <row r="134">
          <cell r="C134" t="str">
            <v>Galapa</v>
          </cell>
          <cell r="D134">
            <v>9.6240000000000006</v>
          </cell>
          <cell r="E134" t="str">
            <v>78.01</v>
          </cell>
          <cell r="F134" t="str">
            <v>77.9</v>
          </cell>
          <cell r="G134" t="str">
            <v>46.8</v>
          </cell>
          <cell r="H134" t="str">
            <v>75.5</v>
          </cell>
          <cell r="I134" t="str">
            <v>63.7</v>
          </cell>
          <cell r="J134" t="str">
            <v>36.5</v>
          </cell>
          <cell r="K134" t="str">
            <v>87.1</v>
          </cell>
          <cell r="L134" t="str">
            <v>68.1</v>
          </cell>
          <cell r="M134" t="str">
            <v>94.9</v>
          </cell>
          <cell r="N134" t="str">
            <v>93.5</v>
          </cell>
          <cell r="O134" t="str">
            <v>63.5</v>
          </cell>
          <cell r="P134" t="str">
            <v>25.63</v>
          </cell>
          <cell r="Q134">
            <v>40</v>
          </cell>
          <cell r="R134" t="str">
            <v>0.76</v>
          </cell>
          <cell r="S134" t="str">
            <v>1.45</v>
          </cell>
          <cell r="T134" t="str">
            <v>0.6</v>
          </cell>
          <cell r="U134" t="str">
            <v>0.71</v>
          </cell>
          <cell r="V134" t="str">
            <v>1.16</v>
          </cell>
          <cell r="W134" t="str">
            <v>93.85</v>
          </cell>
          <cell r="X134" t="str">
            <v>97.82</v>
          </cell>
          <cell r="Y134" t="str">
            <v>97.2</v>
          </cell>
          <cell r="Z134" t="str">
            <v>89.74</v>
          </cell>
          <cell r="AA134" t="str">
            <v>91.2</v>
          </cell>
          <cell r="AB134" t="str">
            <v>5.4</v>
          </cell>
          <cell r="AC134" t="str">
            <v>0.73</v>
          </cell>
          <cell r="AD134" t="str">
            <v>2.2</v>
          </cell>
          <cell r="AE134" t="str">
            <v>9.56</v>
          </cell>
          <cell r="AF134" t="str">
            <v>7.64</v>
          </cell>
          <cell r="AG134" t="str">
            <v>2.08</v>
          </cell>
          <cell r="AH134" t="str">
            <v>1.02</v>
          </cell>
          <cell r="AI134" t="str">
            <v>1.64</v>
          </cell>
          <cell r="AJ134" t="str">
            <v>3.13</v>
          </cell>
          <cell r="AK134" t="str">
            <v>1.06</v>
          </cell>
        </row>
        <row r="135">
          <cell r="C135" t="str">
            <v>Juan de Acosta</v>
          </cell>
          <cell r="D135">
            <v>3.7050000000000001</v>
          </cell>
          <cell r="E135" t="str">
            <v>88.96</v>
          </cell>
          <cell r="F135">
            <v>89</v>
          </cell>
          <cell r="G135" t="str">
            <v>61.1</v>
          </cell>
          <cell r="H135" t="str">
            <v>91.7</v>
          </cell>
          <cell r="I135" t="str">
            <v>70.3</v>
          </cell>
          <cell r="J135" t="str">
            <v>40.9</v>
          </cell>
          <cell r="K135" t="str">
            <v>97.6</v>
          </cell>
          <cell r="L135" t="str">
            <v>95.1</v>
          </cell>
          <cell r="M135" t="str">
            <v>112.4</v>
          </cell>
          <cell r="N135" t="str">
            <v>95.3</v>
          </cell>
          <cell r="O135" t="str">
            <v>66.6</v>
          </cell>
          <cell r="P135" t="str">
            <v>23.11</v>
          </cell>
          <cell r="Q135" t="str">
            <v>88.89</v>
          </cell>
          <cell r="R135" t="str">
            <v>1.58</v>
          </cell>
          <cell r="S135" t="str">
            <v>1.18</v>
          </cell>
          <cell r="T135" t="str">
            <v>0.92</v>
          </cell>
          <cell r="U135" t="str">
            <v>1.95</v>
          </cell>
          <cell r="V135" t="str">
            <v>3.19</v>
          </cell>
          <cell r="W135" t="str">
            <v>93.7</v>
          </cell>
          <cell r="X135" t="str">
            <v>93.73</v>
          </cell>
          <cell r="Y135" t="str">
            <v>94.02</v>
          </cell>
          <cell r="Z135" t="str">
            <v>92.97</v>
          </cell>
          <cell r="AA135" t="str">
            <v>94.59</v>
          </cell>
          <cell r="AB135" t="str">
            <v>4.73</v>
          </cell>
          <cell r="AC135" t="str">
            <v>5.1</v>
          </cell>
          <cell r="AD135" t="str">
            <v>5.06</v>
          </cell>
          <cell r="AE135" t="str">
            <v>5.08</v>
          </cell>
          <cell r="AF135" t="str">
            <v>2.21</v>
          </cell>
          <cell r="AG135" t="str">
            <v>0.06</v>
          </cell>
          <cell r="AH135" t="str">
            <v>0.39</v>
          </cell>
          <cell r="AI135" t="str">
            <v>0.07</v>
          </cell>
          <cell r="AJ135">
            <v>0</v>
          </cell>
          <cell r="AK135">
            <v>0</v>
          </cell>
        </row>
        <row r="136">
          <cell r="C136" t="str">
            <v>Luruaco</v>
          </cell>
          <cell r="D136">
            <v>6.2969999999999997</v>
          </cell>
          <cell r="E136" t="str">
            <v>94.71</v>
          </cell>
          <cell r="F136" t="str">
            <v>94.6</v>
          </cell>
          <cell r="G136" t="str">
            <v>63.3</v>
          </cell>
          <cell r="H136" t="str">
            <v>91.4</v>
          </cell>
          <cell r="I136">
            <v>75</v>
          </cell>
          <cell r="J136" t="str">
            <v>40.6</v>
          </cell>
          <cell r="K136" t="str">
            <v>109.9</v>
          </cell>
          <cell r="L136" t="str">
            <v>97.8</v>
          </cell>
          <cell r="M136" t="str">
            <v>120.3</v>
          </cell>
          <cell r="N136" t="str">
            <v>112.3</v>
          </cell>
          <cell r="O136" t="str">
            <v>83.3</v>
          </cell>
          <cell r="P136" t="str">
            <v>26.67</v>
          </cell>
          <cell r="Q136">
            <v>60</v>
          </cell>
          <cell r="R136" t="str">
            <v>1.77</v>
          </cell>
          <cell r="T136" t="str">
            <v>0.47</v>
          </cell>
          <cell r="U136" t="str">
            <v>3.11</v>
          </cell>
          <cell r="V136" t="str">
            <v>4.03</v>
          </cell>
          <cell r="W136" t="str">
            <v>96.94</v>
          </cell>
          <cell r="X136">
            <v>100</v>
          </cell>
          <cell r="Y136" t="str">
            <v>97.75</v>
          </cell>
          <cell r="Z136" t="str">
            <v>95.8</v>
          </cell>
          <cell r="AA136" t="str">
            <v>95.14</v>
          </cell>
          <cell r="AB136" t="str">
            <v>1.29</v>
          </cell>
          <cell r="AC136">
            <v>0</v>
          </cell>
          <cell r="AD136" t="str">
            <v>1.78</v>
          </cell>
          <cell r="AE136" t="str">
            <v>1.09</v>
          </cell>
          <cell r="AF136" t="str">
            <v>0.83</v>
          </cell>
          <cell r="AG136" t="str">
            <v>1.83</v>
          </cell>
          <cell r="AH136" t="str">
            <v>1.01</v>
          </cell>
          <cell r="AI136" t="str">
            <v>1.95</v>
          </cell>
          <cell r="AJ136" t="str">
            <v>1.65</v>
          </cell>
          <cell r="AK136" t="str">
            <v>2.37</v>
          </cell>
        </row>
        <row r="137">
          <cell r="C137" t="str">
            <v>Malambo</v>
          </cell>
          <cell r="D137">
            <v>27.323</v>
          </cell>
          <cell r="E137" t="str">
            <v>89.93</v>
          </cell>
          <cell r="F137" t="str">
            <v>89.4</v>
          </cell>
          <cell r="G137" t="str">
            <v>65.7</v>
          </cell>
          <cell r="H137" t="str">
            <v>87.1</v>
          </cell>
          <cell r="I137" t="str">
            <v>66.2</v>
          </cell>
          <cell r="J137" t="str">
            <v>36.2</v>
          </cell>
          <cell r="K137" t="str">
            <v>99.4</v>
          </cell>
          <cell r="L137" t="str">
            <v>110.9</v>
          </cell>
          <cell r="M137">
            <v>114</v>
          </cell>
          <cell r="N137" t="str">
            <v>93.7</v>
          </cell>
          <cell r="O137" t="str">
            <v>65.7</v>
          </cell>
          <cell r="P137" t="str">
            <v>15.91</v>
          </cell>
          <cell r="Q137" t="str">
            <v>89.47</v>
          </cell>
          <cell r="R137" t="str">
            <v>7.55</v>
          </cell>
          <cell r="S137" t="str">
            <v>8.21</v>
          </cell>
          <cell r="T137" t="str">
            <v>7.31</v>
          </cell>
          <cell r="U137" t="str">
            <v>7.95</v>
          </cell>
          <cell r="V137" t="str">
            <v>6.92</v>
          </cell>
          <cell r="W137" t="str">
            <v>92.27</v>
          </cell>
          <cell r="X137" t="str">
            <v>91.79</v>
          </cell>
          <cell r="Y137" t="str">
            <v>92.69</v>
          </cell>
          <cell r="Z137" t="str">
            <v>92.05</v>
          </cell>
          <cell r="AA137" t="str">
            <v>91.15</v>
          </cell>
          <cell r="AB137" t="str">
            <v>0.18</v>
          </cell>
          <cell r="AC137">
            <v>0</v>
          </cell>
          <cell r="AD137">
            <v>0</v>
          </cell>
          <cell r="AE137">
            <v>0</v>
          </cell>
          <cell r="AF137" t="str">
            <v>1.93</v>
          </cell>
          <cell r="AG137" t="str">
            <v>0.26</v>
          </cell>
          <cell r="AH137" t="str">
            <v>0.76</v>
          </cell>
          <cell r="AI137" t="str">
            <v>0.24</v>
          </cell>
          <cell r="AJ137" t="str">
            <v>0.29</v>
          </cell>
          <cell r="AK137">
            <v>0</v>
          </cell>
        </row>
        <row r="138">
          <cell r="C138" t="str">
            <v>Manatí</v>
          </cell>
          <cell r="D138">
            <v>3.1480000000000001</v>
          </cell>
          <cell r="E138" t="str">
            <v>97.65</v>
          </cell>
          <cell r="F138" t="str">
            <v>97.7</v>
          </cell>
          <cell r="G138" t="str">
            <v>28.2</v>
          </cell>
          <cell r="H138" t="str">
            <v>92.1</v>
          </cell>
          <cell r="I138" t="str">
            <v>82.7</v>
          </cell>
          <cell r="J138" t="str">
            <v>59.7</v>
          </cell>
          <cell r="K138" t="str">
            <v>115.5</v>
          </cell>
          <cell r="L138">
            <v>82</v>
          </cell>
          <cell r="M138" t="str">
            <v>121.6</v>
          </cell>
          <cell r="N138" t="str">
            <v>117.3</v>
          </cell>
          <cell r="O138" t="str">
            <v>113.8</v>
          </cell>
          <cell r="P138" t="str">
            <v>22.7</v>
          </cell>
          <cell r="Q138">
            <v>70</v>
          </cell>
          <cell r="R138" t="str">
            <v>3.33</v>
          </cell>
          <cell r="T138" t="str">
            <v>0.93</v>
          </cell>
          <cell r="U138" t="str">
            <v>4.05</v>
          </cell>
          <cell r="V138" t="str">
            <v>10.28</v>
          </cell>
          <cell r="W138" t="str">
            <v>96.67</v>
          </cell>
          <cell r="X138">
            <v>100</v>
          </cell>
          <cell r="Y138" t="str">
            <v>99.07</v>
          </cell>
          <cell r="Z138" t="str">
            <v>95.95</v>
          </cell>
          <cell r="AA138" t="str">
            <v>89.72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</row>
        <row r="139">
          <cell r="C139" t="str">
            <v>Palmar de Varela</v>
          </cell>
          <cell r="D139">
            <v>5.7450000000000001</v>
          </cell>
          <cell r="E139" t="str">
            <v>97.44</v>
          </cell>
          <cell r="F139" t="str">
            <v>97.2</v>
          </cell>
          <cell r="G139" t="str">
            <v>53.9</v>
          </cell>
          <cell r="H139" t="str">
            <v>93.3</v>
          </cell>
          <cell r="I139" t="str">
            <v>78.6</v>
          </cell>
          <cell r="J139" t="str">
            <v>53.4</v>
          </cell>
          <cell r="K139" t="str">
            <v>108.4</v>
          </cell>
          <cell r="L139" t="str">
            <v>99.1</v>
          </cell>
          <cell r="M139">
            <v>119</v>
          </cell>
          <cell r="N139" t="str">
            <v>108.7</v>
          </cell>
          <cell r="O139" t="str">
            <v>85.8</v>
          </cell>
          <cell r="P139" t="str">
            <v>26.76</v>
          </cell>
          <cell r="Q139" t="str">
            <v>81.82</v>
          </cell>
          <cell r="R139" t="str">
            <v>1.35</v>
          </cell>
          <cell r="S139" t="str">
            <v>4.23</v>
          </cell>
          <cell r="T139" t="str">
            <v>1.04</v>
          </cell>
          <cell r="U139" t="str">
            <v>1.32</v>
          </cell>
          <cell r="V139" t="str">
            <v>1.07</v>
          </cell>
          <cell r="W139" t="str">
            <v>98.46</v>
          </cell>
          <cell r="X139" t="str">
            <v>95.77</v>
          </cell>
          <cell r="Y139" t="str">
            <v>98.75</v>
          </cell>
          <cell r="Z139" t="str">
            <v>98.47</v>
          </cell>
          <cell r="AA139" t="str">
            <v>98.79</v>
          </cell>
          <cell r="AB139" t="str">
            <v>0.19</v>
          </cell>
          <cell r="AC139">
            <v>0</v>
          </cell>
          <cell r="AD139" t="str">
            <v>0.21</v>
          </cell>
          <cell r="AE139" t="str">
            <v>0.21</v>
          </cell>
          <cell r="AF139" t="str">
            <v>0.13</v>
          </cell>
          <cell r="AG139" t="str">
            <v>1.52</v>
          </cell>
          <cell r="AH139" t="str">
            <v>1.69</v>
          </cell>
          <cell r="AI139" t="str">
            <v>2.16</v>
          </cell>
          <cell r="AJ139" t="str">
            <v>0.95</v>
          </cell>
          <cell r="AK139" t="str">
            <v>0.81</v>
          </cell>
        </row>
        <row r="140">
          <cell r="C140" t="str">
            <v>Piojó</v>
          </cell>
          <cell r="D140">
            <v>1.2969999999999999</v>
          </cell>
          <cell r="E140" t="str">
            <v>82.96</v>
          </cell>
          <cell r="F140" t="str">
            <v>82.4</v>
          </cell>
          <cell r="G140" t="str">
            <v>47.7</v>
          </cell>
          <cell r="H140">
            <v>83</v>
          </cell>
          <cell r="I140" t="str">
            <v>52.9</v>
          </cell>
          <cell r="J140" t="str">
            <v>29.9</v>
          </cell>
          <cell r="K140" t="str">
            <v>103.7</v>
          </cell>
          <cell r="L140" t="str">
            <v>106.4</v>
          </cell>
          <cell r="M140" t="str">
            <v>120.2</v>
          </cell>
          <cell r="N140">
            <v>107</v>
          </cell>
          <cell r="O140" t="str">
            <v>52.8</v>
          </cell>
          <cell r="P140" t="str">
            <v>26.14</v>
          </cell>
          <cell r="Q140" t="str">
            <v>16.67</v>
          </cell>
          <cell r="R140" t="str">
            <v>3.87</v>
          </cell>
          <cell r="S140" t="str">
            <v>7.76</v>
          </cell>
          <cell r="T140" t="str">
            <v>4.97</v>
          </cell>
          <cell r="U140" t="str">
            <v>1.82</v>
          </cell>
          <cell r="W140" t="str">
            <v>94.33</v>
          </cell>
          <cell r="X140" t="str">
            <v>91.38</v>
          </cell>
          <cell r="Y140" t="str">
            <v>92.38</v>
          </cell>
          <cell r="Z140" t="str">
            <v>96.97</v>
          </cell>
          <cell r="AA140">
            <v>100</v>
          </cell>
          <cell r="AB140" t="str">
            <v>1.81</v>
          </cell>
          <cell r="AC140" t="str">
            <v>0.86</v>
          </cell>
          <cell r="AD140" t="str">
            <v>2.65</v>
          </cell>
          <cell r="AE140" t="str">
            <v>1.21</v>
          </cell>
          <cell r="AF140">
            <v>0</v>
          </cell>
          <cell r="AG140" t="str">
            <v>0.95</v>
          </cell>
          <cell r="AH140">
            <v>0</v>
          </cell>
          <cell r="AI140" t="str">
            <v>1.82</v>
          </cell>
          <cell r="AJ140">
            <v>0</v>
          </cell>
          <cell r="AK140">
            <v>0</v>
          </cell>
        </row>
        <row r="141">
          <cell r="C141" t="str">
            <v>Polonuevo</v>
          </cell>
          <cell r="D141">
            <v>3.302</v>
          </cell>
          <cell r="E141" t="str">
            <v>91.16</v>
          </cell>
          <cell r="F141" t="str">
            <v>90.8</v>
          </cell>
          <cell r="G141" t="str">
            <v>64.3</v>
          </cell>
          <cell r="H141" t="str">
            <v>102.4</v>
          </cell>
          <cell r="I141" t="str">
            <v>62.9</v>
          </cell>
          <cell r="J141" t="str">
            <v>35.7</v>
          </cell>
          <cell r="K141" t="str">
            <v>97.5</v>
          </cell>
          <cell r="L141" t="str">
            <v>101.4</v>
          </cell>
          <cell r="M141" t="str">
            <v>121.1</v>
          </cell>
          <cell r="N141">
            <v>86</v>
          </cell>
          <cell r="O141" t="str">
            <v>57.9</v>
          </cell>
          <cell r="P141" t="str">
            <v>24.29</v>
          </cell>
          <cell r="Q141" t="str">
            <v>85.71</v>
          </cell>
          <cell r="R141" t="str">
            <v>3.97</v>
          </cell>
          <cell r="S141" t="str">
            <v>7.6</v>
          </cell>
          <cell r="T141" t="str">
            <v>2.98</v>
          </cell>
          <cell r="U141" t="str">
            <v>5.44</v>
          </cell>
          <cell r="V141" t="str">
            <v>1.99</v>
          </cell>
          <cell r="W141" t="str">
            <v>95.75</v>
          </cell>
          <cell r="X141" t="str">
            <v>92.4</v>
          </cell>
          <cell r="Y141" t="str">
            <v>97.02</v>
          </cell>
          <cell r="Z141" t="str">
            <v>94.56</v>
          </cell>
          <cell r="AA141" t="str">
            <v>95.03</v>
          </cell>
          <cell r="AB141" t="str">
            <v>0.29</v>
          </cell>
          <cell r="AC141">
            <v>0</v>
          </cell>
          <cell r="AD141">
            <v>0</v>
          </cell>
          <cell r="AE141">
            <v>0</v>
          </cell>
          <cell r="AF141" t="str">
            <v>2.98</v>
          </cell>
          <cell r="AG141" t="str">
            <v>2.32</v>
          </cell>
          <cell r="AH141" t="str">
            <v>3.6</v>
          </cell>
          <cell r="AI141" t="str">
            <v>0.18</v>
          </cell>
          <cell r="AJ141" t="str">
            <v>6.53</v>
          </cell>
          <cell r="AK141" t="str">
            <v>0.33</v>
          </cell>
        </row>
        <row r="142">
          <cell r="C142" t="str">
            <v>Ponedera</v>
          </cell>
          <cell r="D142">
            <v>5.3339999999999996</v>
          </cell>
          <cell r="E142" t="str">
            <v>82.21</v>
          </cell>
          <cell r="F142" t="str">
            <v>82.2</v>
          </cell>
          <cell r="G142" t="str">
            <v>50.7</v>
          </cell>
          <cell r="H142" t="str">
            <v>85.2</v>
          </cell>
          <cell r="I142" t="str">
            <v>55.8</v>
          </cell>
          <cell r="J142" t="str">
            <v>25.7</v>
          </cell>
          <cell r="K142" t="str">
            <v>94.4</v>
          </cell>
          <cell r="L142" t="str">
            <v>81.3</v>
          </cell>
          <cell r="M142" t="str">
            <v>117.8</v>
          </cell>
          <cell r="N142" t="str">
            <v>87.8</v>
          </cell>
          <cell r="O142">
            <v>51</v>
          </cell>
          <cell r="P142" t="str">
            <v>21.83</v>
          </cell>
          <cell r="Q142">
            <v>100</v>
          </cell>
          <cell r="R142" t="str">
            <v>3.96</v>
          </cell>
          <cell r="S142" t="str">
            <v>6.92</v>
          </cell>
          <cell r="T142" t="str">
            <v>3.91</v>
          </cell>
          <cell r="U142" t="str">
            <v>3.31</v>
          </cell>
          <cell r="V142" t="str">
            <v>3.98</v>
          </cell>
          <cell r="W142">
            <v>93</v>
          </cell>
          <cell r="X142" t="str">
            <v>92.22</v>
          </cell>
          <cell r="Y142" t="str">
            <v>91.54</v>
          </cell>
          <cell r="Z142" t="str">
            <v>95.13</v>
          </cell>
          <cell r="AA142" t="str">
            <v>95.27</v>
          </cell>
          <cell r="AB142" t="str">
            <v>3.04</v>
          </cell>
          <cell r="AC142" t="str">
            <v>0.86</v>
          </cell>
          <cell r="AD142" t="str">
            <v>4.54</v>
          </cell>
          <cell r="AE142" t="str">
            <v>1.55</v>
          </cell>
          <cell r="AF142" t="str">
            <v>0.75</v>
          </cell>
          <cell r="AG142" t="str">
            <v>1.68</v>
          </cell>
          <cell r="AH142">
            <v>0</v>
          </cell>
          <cell r="AI142" t="str">
            <v>2.21</v>
          </cell>
          <cell r="AJ142" t="str">
            <v>1.27</v>
          </cell>
          <cell r="AK142" t="str">
            <v>1.24</v>
          </cell>
        </row>
        <row r="143">
          <cell r="C143" t="str">
            <v>Puerto Colombia</v>
          </cell>
          <cell r="D143">
            <v>5.8719999999999999</v>
          </cell>
          <cell r="G143">
            <v>68</v>
          </cell>
          <cell r="L143" t="str">
            <v>154.9</v>
          </cell>
          <cell r="P143" t="str">
            <v>22.34</v>
          </cell>
          <cell r="Q143" t="str">
            <v>88.89</v>
          </cell>
          <cell r="R143" t="str">
            <v>1.93</v>
          </cell>
          <cell r="S143" t="str">
            <v>4.18</v>
          </cell>
          <cell r="T143" t="str">
            <v>1.99</v>
          </cell>
          <cell r="U143" t="str">
            <v>1.55</v>
          </cell>
          <cell r="V143" t="str">
            <v>1.75</v>
          </cell>
          <cell r="W143" t="str">
            <v>95.63</v>
          </cell>
          <cell r="X143" t="str">
            <v>95.82</v>
          </cell>
          <cell r="Y143" t="str">
            <v>95.82</v>
          </cell>
          <cell r="Z143" t="str">
            <v>95.58</v>
          </cell>
          <cell r="AA143" t="str">
            <v>95.15</v>
          </cell>
          <cell r="AB143" t="str">
            <v>2.44</v>
          </cell>
          <cell r="AC143">
            <v>0</v>
          </cell>
          <cell r="AD143" t="str">
            <v>2.19</v>
          </cell>
          <cell r="AE143" t="str">
            <v>2.87</v>
          </cell>
          <cell r="AF143" t="str">
            <v>3.1</v>
          </cell>
          <cell r="AG143" t="str">
            <v>2.05</v>
          </cell>
          <cell r="AH143">
            <v>0</v>
          </cell>
          <cell r="AI143" t="str">
            <v>2.14</v>
          </cell>
          <cell r="AJ143" t="str">
            <v>2.71</v>
          </cell>
          <cell r="AK143" t="str">
            <v>1.08</v>
          </cell>
        </row>
        <row r="144">
          <cell r="C144" t="str">
            <v>Repelón</v>
          </cell>
          <cell r="D144">
            <v>6.3259999999999996</v>
          </cell>
          <cell r="E144" t="str">
            <v>83.54</v>
          </cell>
          <cell r="F144" t="str">
            <v>83.5</v>
          </cell>
          <cell r="G144" t="str">
            <v>42.7</v>
          </cell>
          <cell r="H144" t="str">
            <v>86.1</v>
          </cell>
          <cell r="I144" t="str">
            <v>58.6</v>
          </cell>
          <cell r="J144" t="str">
            <v>35.7</v>
          </cell>
          <cell r="K144" t="str">
            <v>98.5</v>
          </cell>
          <cell r="L144" t="str">
            <v>78.5</v>
          </cell>
          <cell r="M144" t="str">
            <v>117.7</v>
          </cell>
          <cell r="N144">
            <v>94</v>
          </cell>
          <cell r="O144" t="str">
            <v>66.8</v>
          </cell>
          <cell r="P144" t="str">
            <v>23.37</v>
          </cell>
          <cell r="Q144" t="str">
            <v>46.15</v>
          </cell>
          <cell r="R144" t="str">
            <v>3.44</v>
          </cell>
          <cell r="S144" t="str">
            <v>5.23</v>
          </cell>
          <cell r="T144" t="str">
            <v>3.45</v>
          </cell>
          <cell r="U144" t="str">
            <v>3.6</v>
          </cell>
          <cell r="V144" t="str">
            <v>1.83</v>
          </cell>
          <cell r="W144" t="str">
            <v>96.33</v>
          </cell>
          <cell r="X144" t="str">
            <v>94.77</v>
          </cell>
          <cell r="Y144" t="str">
            <v>96.51</v>
          </cell>
          <cell r="Z144" t="str">
            <v>95.95</v>
          </cell>
          <cell r="AA144" t="str">
            <v>97.56</v>
          </cell>
          <cell r="AB144" t="str">
            <v>0.22</v>
          </cell>
          <cell r="AC144">
            <v>0</v>
          </cell>
          <cell r="AD144" t="str">
            <v>0.03</v>
          </cell>
          <cell r="AE144" t="str">
            <v>0.45</v>
          </cell>
          <cell r="AF144" t="str">
            <v>0.61</v>
          </cell>
          <cell r="AG144" t="str">
            <v>0.29</v>
          </cell>
          <cell r="AH144" t="str">
            <v>0.48</v>
          </cell>
          <cell r="AI144" t="str">
            <v>0.34</v>
          </cell>
          <cell r="AJ144" t="str">
            <v>0.23</v>
          </cell>
          <cell r="AK144" t="str">
            <v>0.15</v>
          </cell>
        </row>
        <row r="145">
          <cell r="C145" t="str">
            <v>Sabanagrande</v>
          </cell>
          <cell r="D145">
            <v>6.6859999999999999</v>
          </cell>
          <cell r="E145" t="str">
            <v>94.59</v>
          </cell>
          <cell r="F145" t="str">
            <v>94.5</v>
          </cell>
          <cell r="G145">
            <v>64</v>
          </cell>
          <cell r="H145" t="str">
            <v>97.3</v>
          </cell>
          <cell r="I145">
            <v>78</v>
          </cell>
          <cell r="J145" t="str">
            <v>51.8</v>
          </cell>
          <cell r="K145" t="str">
            <v>106.8</v>
          </cell>
          <cell r="L145" t="str">
            <v>97.8</v>
          </cell>
          <cell r="M145" t="str">
            <v>118.5</v>
          </cell>
          <cell r="N145" t="str">
            <v>99.9</v>
          </cell>
          <cell r="O145" t="str">
            <v>97.5</v>
          </cell>
          <cell r="P145" t="str">
            <v>24.97</v>
          </cell>
          <cell r="Q145" t="str">
            <v>87.5</v>
          </cell>
          <cell r="R145" t="str">
            <v>0.88</v>
          </cell>
          <cell r="S145" t="str">
            <v>0.22</v>
          </cell>
          <cell r="T145" t="str">
            <v>0.84</v>
          </cell>
          <cell r="U145" t="str">
            <v>1.1</v>
          </cell>
          <cell r="V145" t="str">
            <v>0.85</v>
          </cell>
          <cell r="W145" t="str">
            <v>95.48</v>
          </cell>
          <cell r="X145" t="str">
            <v>99.78</v>
          </cell>
          <cell r="Y145" t="str">
            <v>96.54</v>
          </cell>
          <cell r="Z145" t="str">
            <v>93.91</v>
          </cell>
          <cell r="AA145" t="str">
            <v>93.57</v>
          </cell>
          <cell r="AB145" t="str">
            <v>3.63</v>
          </cell>
          <cell r="AC145">
            <v>0</v>
          </cell>
          <cell r="AD145" t="str">
            <v>2.62</v>
          </cell>
          <cell r="AE145" t="str">
            <v>4.99</v>
          </cell>
          <cell r="AF145" t="str">
            <v>5.58</v>
          </cell>
          <cell r="AG145" t="str">
            <v>0.18</v>
          </cell>
          <cell r="AH145">
            <v>0</v>
          </cell>
          <cell r="AI145" t="str">
            <v>0.08</v>
          </cell>
          <cell r="AJ145" t="str">
            <v>0.37</v>
          </cell>
          <cell r="AK145" t="str">
            <v>0.12</v>
          </cell>
        </row>
        <row r="146">
          <cell r="C146" t="str">
            <v>Sabanalarga</v>
          </cell>
          <cell r="D146">
            <v>22.757000000000001</v>
          </cell>
          <cell r="E146" t="str">
            <v>77.71</v>
          </cell>
          <cell r="F146" t="str">
            <v>77.7</v>
          </cell>
          <cell r="G146" t="str">
            <v>41.5</v>
          </cell>
          <cell r="H146" t="str">
            <v>72.9</v>
          </cell>
          <cell r="I146" t="str">
            <v>62.8</v>
          </cell>
          <cell r="J146" t="str">
            <v>44.1</v>
          </cell>
          <cell r="K146" t="str">
            <v>86.9</v>
          </cell>
          <cell r="L146" t="str">
            <v>77.7</v>
          </cell>
          <cell r="M146" t="str">
            <v>92.4</v>
          </cell>
          <cell r="N146" t="str">
            <v>85.5</v>
          </cell>
          <cell r="O146" t="str">
            <v>79.1</v>
          </cell>
          <cell r="P146" t="str">
            <v>23.44</v>
          </cell>
          <cell r="Q146">
            <v>80</v>
          </cell>
          <cell r="R146" t="str">
            <v>1.99</v>
          </cell>
          <cell r="S146" t="str">
            <v>1.93</v>
          </cell>
          <cell r="T146" t="str">
            <v>2.22</v>
          </cell>
          <cell r="U146" t="str">
            <v>1.67</v>
          </cell>
          <cell r="V146" t="str">
            <v>1.98</v>
          </cell>
          <cell r="W146" t="str">
            <v>97.24</v>
          </cell>
          <cell r="X146" t="str">
            <v>98.07</v>
          </cell>
          <cell r="Y146" t="str">
            <v>96.83</v>
          </cell>
          <cell r="Z146" t="str">
            <v>97.8</v>
          </cell>
          <cell r="AA146" t="str">
            <v>96.88</v>
          </cell>
          <cell r="AB146" t="str">
            <v>0.77</v>
          </cell>
          <cell r="AC146">
            <v>0</v>
          </cell>
          <cell r="AD146" t="str">
            <v>0.95</v>
          </cell>
          <cell r="AE146" t="str">
            <v>0.53</v>
          </cell>
          <cell r="AF146" t="str">
            <v>1.14</v>
          </cell>
          <cell r="AG146" t="str">
            <v>0.42</v>
          </cell>
          <cell r="AH146" t="str">
            <v>0.34</v>
          </cell>
          <cell r="AI146" t="str">
            <v>0.14</v>
          </cell>
          <cell r="AJ146" t="str">
            <v>0.98</v>
          </cell>
          <cell r="AK146" t="str">
            <v>0.13</v>
          </cell>
        </row>
        <row r="147">
          <cell r="C147" t="str">
            <v>Santa Lucía</v>
          </cell>
          <cell r="D147">
            <v>3.1269999999999998</v>
          </cell>
          <cell r="E147" t="str">
            <v>68.02</v>
          </cell>
          <cell r="F147" t="str">
            <v>67.9</v>
          </cell>
          <cell r="G147">
            <v>23</v>
          </cell>
          <cell r="H147" t="str">
            <v>69.6</v>
          </cell>
          <cell r="I147" t="str">
            <v>46.7</v>
          </cell>
          <cell r="J147" t="str">
            <v>20.5</v>
          </cell>
          <cell r="K147" t="str">
            <v>78.6</v>
          </cell>
          <cell r="L147" t="str">
            <v>42.4</v>
          </cell>
          <cell r="M147" t="str">
            <v>94.8</v>
          </cell>
          <cell r="N147" t="str">
            <v>79.7</v>
          </cell>
          <cell r="O147" t="str">
            <v>51.5</v>
          </cell>
          <cell r="P147" t="str">
            <v>29.77</v>
          </cell>
          <cell r="Q147" t="str">
            <v>66.67</v>
          </cell>
          <cell r="R147" t="str">
            <v>0.72</v>
          </cell>
          <cell r="T147" t="str">
            <v>0.57</v>
          </cell>
          <cell r="U147" t="str">
            <v>0.25</v>
          </cell>
          <cell r="V147" t="str">
            <v>3.43</v>
          </cell>
          <cell r="W147" t="str">
            <v>99.28</v>
          </cell>
          <cell r="X147">
            <v>100</v>
          </cell>
          <cell r="Y147" t="str">
            <v>99.43</v>
          </cell>
          <cell r="Z147" t="str">
            <v>99.75</v>
          </cell>
          <cell r="AA147" t="str">
            <v>96.57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 t="str">
            <v>0.04</v>
          </cell>
          <cell r="AH147">
            <v>0</v>
          </cell>
          <cell r="AI147" t="str">
            <v>0.08</v>
          </cell>
          <cell r="AJ147">
            <v>0</v>
          </cell>
          <cell r="AK147">
            <v>0</v>
          </cell>
        </row>
        <row r="148">
          <cell r="C148" t="str">
            <v>Santo Tomás</v>
          </cell>
          <cell r="D148">
            <v>5.3860000000000001</v>
          </cell>
          <cell r="E148" t="str">
            <v>87.91</v>
          </cell>
          <cell r="F148" t="str">
            <v>87.6</v>
          </cell>
          <cell r="G148">
            <v>47</v>
          </cell>
          <cell r="H148" t="str">
            <v>87.9</v>
          </cell>
          <cell r="I148" t="str">
            <v>65.8</v>
          </cell>
          <cell r="J148" t="str">
            <v>37.1</v>
          </cell>
          <cell r="K148">
            <v>102</v>
          </cell>
          <cell r="L148" t="str">
            <v>85.7</v>
          </cell>
          <cell r="M148" t="str">
            <v>115.8</v>
          </cell>
          <cell r="N148" t="str">
            <v>101.8</v>
          </cell>
          <cell r="O148" t="str">
            <v>78.1</v>
          </cell>
          <cell r="P148" t="str">
            <v>23.23</v>
          </cell>
          <cell r="Q148" t="str">
            <v>81.82</v>
          </cell>
          <cell r="R148" t="str">
            <v>6.68</v>
          </cell>
          <cell r="T148" t="str">
            <v>7.9</v>
          </cell>
          <cell r="U148" t="str">
            <v>4.3</v>
          </cell>
          <cell r="V148" t="str">
            <v>4.5</v>
          </cell>
          <cell r="W148" t="str">
            <v>91.51</v>
          </cell>
          <cell r="X148" t="str">
            <v>81.68</v>
          </cell>
          <cell r="Y148" t="str">
            <v>89.92</v>
          </cell>
          <cell r="Z148" t="str">
            <v>94.23</v>
          </cell>
          <cell r="AA148" t="str">
            <v>93.09</v>
          </cell>
          <cell r="AB148" t="str">
            <v>1.81</v>
          </cell>
          <cell r="AC148">
            <v>0</v>
          </cell>
          <cell r="AD148" t="str">
            <v>2.18</v>
          </cell>
          <cell r="AE148" t="str">
            <v>1.47</v>
          </cell>
          <cell r="AF148" t="str">
            <v>2.41</v>
          </cell>
          <cell r="AG148" t="str">
            <v>0.41</v>
          </cell>
          <cell r="AH148">
            <v>0</v>
          </cell>
          <cell r="AI148">
            <v>0</v>
          </cell>
          <cell r="AJ148" t="str">
            <v>1.06</v>
          </cell>
          <cell r="AK148">
            <v>0</v>
          </cell>
        </row>
        <row r="149">
          <cell r="C149" t="str">
            <v>Soledad</v>
          </cell>
          <cell r="D149">
            <v>130.30199999999999</v>
          </cell>
          <cell r="E149" t="str">
            <v>77.12</v>
          </cell>
          <cell r="F149" t="str">
            <v>76.8</v>
          </cell>
          <cell r="G149" t="str">
            <v>53.4</v>
          </cell>
          <cell r="H149" t="str">
            <v>77.8</v>
          </cell>
          <cell r="I149">
            <v>60</v>
          </cell>
          <cell r="J149" t="str">
            <v>34.6</v>
          </cell>
          <cell r="K149" t="str">
            <v>82.2</v>
          </cell>
          <cell r="L149" t="str">
            <v>88.6</v>
          </cell>
          <cell r="M149" t="str">
            <v>95.3</v>
          </cell>
          <cell r="N149" t="str">
            <v>77.3</v>
          </cell>
          <cell r="O149" t="str">
            <v>55.4</v>
          </cell>
          <cell r="P149" t="str">
            <v>16.57</v>
          </cell>
          <cell r="Q149" t="str">
            <v>73.33</v>
          </cell>
          <cell r="R149" t="str">
            <v>2.13</v>
          </cell>
          <cell r="S149" t="str">
            <v>4.92</v>
          </cell>
          <cell r="T149" t="str">
            <v>1.83</v>
          </cell>
          <cell r="U149" t="str">
            <v>1.95</v>
          </cell>
          <cell r="V149" t="str">
            <v>2.06</v>
          </cell>
          <cell r="W149" t="str">
            <v>97.31</v>
          </cell>
          <cell r="X149" t="str">
            <v>94.85</v>
          </cell>
          <cell r="Y149" t="str">
            <v>97.79</v>
          </cell>
          <cell r="Z149" t="str">
            <v>97.27</v>
          </cell>
          <cell r="AA149" t="str">
            <v>96.99</v>
          </cell>
          <cell r="AB149" t="str">
            <v>0.57</v>
          </cell>
          <cell r="AC149" t="str">
            <v>0.23</v>
          </cell>
          <cell r="AD149" t="str">
            <v>0.38</v>
          </cell>
          <cell r="AE149" t="str">
            <v>0.78</v>
          </cell>
          <cell r="AF149" t="str">
            <v>0.95</v>
          </cell>
          <cell r="AG149" t="str">
            <v>1.91</v>
          </cell>
          <cell r="AH149" t="str">
            <v>1.24</v>
          </cell>
          <cell r="AI149" t="str">
            <v>1.69</v>
          </cell>
          <cell r="AJ149" t="str">
            <v>2.56</v>
          </cell>
          <cell r="AK149" t="str">
            <v>1.07</v>
          </cell>
        </row>
        <row r="150">
          <cell r="C150" t="str">
            <v>Suan</v>
          </cell>
          <cell r="D150">
            <v>2.1070000000000002</v>
          </cell>
          <cell r="E150" t="str">
            <v>95.25</v>
          </cell>
          <cell r="F150" t="str">
            <v>95.3</v>
          </cell>
          <cell r="G150" t="str">
            <v>70.4</v>
          </cell>
          <cell r="H150" t="str">
            <v>98.5</v>
          </cell>
          <cell r="I150" t="str">
            <v>70.3</v>
          </cell>
          <cell r="J150" t="str">
            <v>43.6</v>
          </cell>
          <cell r="K150" t="str">
            <v>105.8</v>
          </cell>
          <cell r="L150" t="str">
            <v>95.7</v>
          </cell>
          <cell r="M150" t="str">
            <v>127.9</v>
          </cell>
          <cell r="N150" t="str">
            <v>102.7</v>
          </cell>
          <cell r="O150" t="str">
            <v>65.2</v>
          </cell>
          <cell r="P150" t="str">
            <v>31.6</v>
          </cell>
          <cell r="Q150" t="str">
            <v>66.67</v>
          </cell>
          <cell r="R150" t="str">
            <v>1.14</v>
          </cell>
          <cell r="S150" t="str">
            <v>0.65</v>
          </cell>
          <cell r="T150" t="str">
            <v>2.27</v>
          </cell>
          <cell r="W150" t="str">
            <v>97.96</v>
          </cell>
          <cell r="X150" t="str">
            <v>99.35</v>
          </cell>
          <cell r="Y150" t="str">
            <v>95.95</v>
          </cell>
          <cell r="Z150">
            <v>100</v>
          </cell>
          <cell r="AA150" t="str">
            <v>99.58</v>
          </cell>
          <cell r="AB150" t="str">
            <v>0.9</v>
          </cell>
          <cell r="AC150">
            <v>0</v>
          </cell>
          <cell r="AD150" t="str">
            <v>1.78</v>
          </cell>
          <cell r="AE150">
            <v>0</v>
          </cell>
          <cell r="AF150" t="str">
            <v>0.42</v>
          </cell>
          <cell r="AG150" t="str">
            <v>0.62</v>
          </cell>
          <cell r="AH150">
            <v>0</v>
          </cell>
          <cell r="AI150" t="str">
            <v>1.28</v>
          </cell>
          <cell r="AJ150">
            <v>0</v>
          </cell>
          <cell r="AK150">
            <v>0</v>
          </cell>
        </row>
        <row r="151">
          <cell r="C151" t="str">
            <v>Tubará</v>
          </cell>
          <cell r="D151">
            <v>2.4239999999999999</v>
          </cell>
          <cell r="E151" t="str">
            <v>86.3</v>
          </cell>
          <cell r="F151" t="str">
            <v>86.3</v>
          </cell>
          <cell r="G151" t="str">
            <v>53.5</v>
          </cell>
          <cell r="H151" t="str">
            <v>91.9</v>
          </cell>
          <cell r="I151" t="str">
            <v>59.8</v>
          </cell>
          <cell r="J151" t="str">
            <v>33.1</v>
          </cell>
          <cell r="K151" t="str">
            <v>105.6</v>
          </cell>
          <cell r="L151">
            <v>92</v>
          </cell>
          <cell r="M151" t="str">
            <v>129.5</v>
          </cell>
          <cell r="N151" t="str">
            <v>92.6</v>
          </cell>
          <cell r="O151" t="str">
            <v>77.8</v>
          </cell>
          <cell r="P151" t="str">
            <v>22.01</v>
          </cell>
          <cell r="Q151" t="str">
            <v>63.64</v>
          </cell>
          <cell r="R151" t="str">
            <v>4.04</v>
          </cell>
          <cell r="S151" t="str">
            <v>2.17</v>
          </cell>
          <cell r="T151" t="str">
            <v>3.9</v>
          </cell>
          <cell r="U151" t="str">
            <v>4.43</v>
          </cell>
          <cell r="V151" t="str">
            <v>5.19</v>
          </cell>
          <cell r="W151" t="str">
            <v>94.74</v>
          </cell>
          <cell r="X151" t="str">
            <v>97.83</v>
          </cell>
          <cell r="Y151" t="str">
            <v>94.91</v>
          </cell>
          <cell r="Z151" t="str">
            <v>94.3</v>
          </cell>
          <cell r="AA151" t="str">
            <v>92.64</v>
          </cell>
          <cell r="AB151" t="str">
            <v>1.21</v>
          </cell>
          <cell r="AC151">
            <v>0</v>
          </cell>
          <cell r="AD151" t="str">
            <v>1.19</v>
          </cell>
          <cell r="AE151" t="str">
            <v>1.27</v>
          </cell>
          <cell r="AF151" t="str">
            <v>2.16</v>
          </cell>
          <cell r="AG151" t="str">
            <v>0.09</v>
          </cell>
          <cell r="AH151">
            <v>0</v>
          </cell>
          <cell r="AI151" t="str">
            <v>0.08</v>
          </cell>
          <cell r="AJ151" t="str">
            <v>0.16</v>
          </cell>
          <cell r="AK151">
            <v>0</v>
          </cell>
        </row>
        <row r="152">
          <cell r="C152" t="str">
            <v>Usiacurí</v>
          </cell>
          <cell r="D152">
            <v>2.0680000000000001</v>
          </cell>
          <cell r="E152" t="str">
            <v>77.76</v>
          </cell>
          <cell r="F152" t="str">
            <v>77.8</v>
          </cell>
          <cell r="G152" t="str">
            <v>47.8</v>
          </cell>
          <cell r="H152" t="str">
            <v>79.9</v>
          </cell>
          <cell r="I152" t="str">
            <v>59.8</v>
          </cell>
          <cell r="J152" t="str">
            <v>45.9</v>
          </cell>
          <cell r="K152" t="str">
            <v>85.7</v>
          </cell>
          <cell r="L152" t="str">
            <v>53.9</v>
          </cell>
          <cell r="M152" t="str">
            <v>91.6</v>
          </cell>
          <cell r="N152" t="str">
            <v>88.6</v>
          </cell>
          <cell r="O152" t="str">
            <v>81.5</v>
          </cell>
          <cell r="P152" t="str">
            <v>29.51</v>
          </cell>
          <cell r="Q152">
            <v>40</v>
          </cell>
          <cell r="R152" t="str">
            <v>1.9</v>
          </cell>
          <cell r="T152" t="str">
            <v>2.18</v>
          </cell>
          <cell r="U152" t="str">
            <v>2.15</v>
          </cell>
          <cell r="V152" t="str">
            <v>1.21</v>
          </cell>
          <cell r="W152" t="str">
            <v>91.8</v>
          </cell>
          <cell r="X152">
            <v>100</v>
          </cell>
          <cell r="Y152" t="str">
            <v>93.22</v>
          </cell>
          <cell r="Z152" t="str">
            <v>86.5</v>
          </cell>
          <cell r="AA152" t="str">
            <v>94.76</v>
          </cell>
          <cell r="AB152" t="str">
            <v>6.3</v>
          </cell>
          <cell r="AC152">
            <v>0</v>
          </cell>
          <cell r="AD152" t="str">
            <v>4.6</v>
          </cell>
          <cell r="AE152" t="str">
            <v>11.35</v>
          </cell>
          <cell r="AF152" t="str">
            <v>4.03</v>
          </cell>
          <cell r="AG152" t="str">
            <v>2.02</v>
          </cell>
          <cell r="AH152">
            <v>0</v>
          </cell>
          <cell r="AI152" t="str">
            <v>1.45</v>
          </cell>
          <cell r="AJ152" t="str">
            <v>3.91</v>
          </cell>
          <cell r="AK152" t="str">
            <v>0.81</v>
          </cell>
        </row>
        <row r="153">
          <cell r="C153" t="str">
            <v>Bogotá, D.C.</v>
          </cell>
          <cell r="D153" t="str">
            <v>1,479,334</v>
          </cell>
          <cell r="E153" t="str">
            <v>90.7</v>
          </cell>
          <cell r="F153" t="str">
            <v>90.3</v>
          </cell>
          <cell r="G153" t="str">
            <v>68.6</v>
          </cell>
          <cell r="H153">
            <v>87</v>
          </cell>
          <cell r="I153" t="str">
            <v>84.7</v>
          </cell>
          <cell r="J153">
            <v>55</v>
          </cell>
          <cell r="K153" t="str">
            <v>97.8</v>
          </cell>
          <cell r="L153">
            <v>82</v>
          </cell>
          <cell r="M153" t="str">
            <v>97.9</v>
          </cell>
          <cell r="N153" t="str">
            <v>106.5</v>
          </cell>
          <cell r="O153" t="str">
            <v>87.8</v>
          </cell>
          <cell r="P153" t="str">
            <v>26.75</v>
          </cell>
          <cell r="Q153" t="str">
            <v>94.21</v>
          </cell>
          <cell r="R153" t="str">
            <v>3.95</v>
          </cell>
          <cell r="S153" t="str">
            <v>10.05</v>
          </cell>
          <cell r="T153" t="str">
            <v>5.3</v>
          </cell>
          <cell r="U153" t="str">
            <v>1.96</v>
          </cell>
          <cell r="V153" t="str">
            <v>2.55</v>
          </cell>
          <cell r="W153" t="str">
            <v>96.05</v>
          </cell>
          <cell r="X153" t="str">
            <v>89.95</v>
          </cell>
          <cell r="Y153" t="str">
            <v>94.69</v>
          </cell>
          <cell r="Z153" t="str">
            <v>98.04</v>
          </cell>
          <cell r="AA153" t="str">
            <v>97.45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H153" t="str">
            <v>1.05</v>
          </cell>
          <cell r="AI153" t="str">
            <v>6.49</v>
          </cell>
        </row>
        <row r="154">
          <cell r="C154" t="str">
            <v>Cartagena</v>
          </cell>
          <cell r="D154">
            <v>215.30199999999999</v>
          </cell>
          <cell r="E154" t="str">
            <v>97.82</v>
          </cell>
          <cell r="F154" t="str">
            <v>97.5</v>
          </cell>
          <cell r="G154" t="str">
            <v>65.4</v>
          </cell>
          <cell r="H154" t="str">
            <v>96.2</v>
          </cell>
          <cell r="I154" t="str">
            <v>78.4</v>
          </cell>
          <cell r="J154" t="str">
            <v>51.3</v>
          </cell>
          <cell r="K154">
            <v>118</v>
          </cell>
          <cell r="L154" t="str">
            <v>100.2</v>
          </cell>
          <cell r="M154" t="str">
            <v>129.7</v>
          </cell>
          <cell r="N154" t="str">
            <v>120.3</v>
          </cell>
          <cell r="O154" t="str">
            <v>93.5</v>
          </cell>
          <cell r="P154">
            <v>23</v>
          </cell>
          <cell r="Q154" t="str">
            <v>56.15</v>
          </cell>
          <cell r="R154" t="str">
            <v>2.23</v>
          </cell>
          <cell r="S154" t="str">
            <v>1.91</v>
          </cell>
          <cell r="T154" t="str">
            <v>2.13</v>
          </cell>
          <cell r="U154" t="str">
            <v>2.41</v>
          </cell>
          <cell r="V154" t="str">
            <v>2.3</v>
          </cell>
          <cell r="W154" t="str">
            <v>93.29</v>
          </cell>
          <cell r="X154" t="str">
            <v>97.42</v>
          </cell>
          <cell r="Y154" t="str">
            <v>94.27</v>
          </cell>
          <cell r="Z154" t="str">
            <v>91.71</v>
          </cell>
          <cell r="AA154" t="str">
            <v>91.6</v>
          </cell>
          <cell r="AB154" t="str">
            <v>4.48</v>
          </cell>
          <cell r="AC154" t="str">
            <v>0.67</v>
          </cell>
          <cell r="AD154" t="str">
            <v>3.6</v>
          </cell>
          <cell r="AE154" t="str">
            <v>5.88</v>
          </cell>
          <cell r="AF154" t="str">
            <v>6.09</v>
          </cell>
          <cell r="AG154" t="str">
            <v>1.17</v>
          </cell>
          <cell r="AH154" t="str">
            <v>0.4</v>
          </cell>
          <cell r="AI154" t="str">
            <v>1.02</v>
          </cell>
          <cell r="AJ154" t="str">
            <v>1.72</v>
          </cell>
          <cell r="AK154" t="str">
            <v>0.66</v>
          </cell>
        </row>
        <row r="155">
          <cell r="C155" t="str">
            <v>Achí</v>
          </cell>
          <cell r="D155">
            <v>5.4859999999999998</v>
          </cell>
          <cell r="E155" t="str">
            <v>112.52</v>
          </cell>
          <cell r="F155" t="str">
            <v>112.3</v>
          </cell>
          <cell r="G155" t="str">
            <v>50.3</v>
          </cell>
          <cell r="H155">
            <v>111</v>
          </cell>
          <cell r="I155" t="str">
            <v>67.4</v>
          </cell>
          <cell r="J155" t="str">
            <v>27.2</v>
          </cell>
          <cell r="K155" t="str">
            <v>146.5</v>
          </cell>
          <cell r="L155" t="str">
            <v>118.3</v>
          </cell>
          <cell r="M155">
            <v>173</v>
          </cell>
          <cell r="N155" t="str">
            <v>145.2</v>
          </cell>
          <cell r="O155" t="str">
            <v>96.7</v>
          </cell>
          <cell r="P155" t="str">
            <v>14.53</v>
          </cell>
          <cell r="Q155" t="str">
            <v>28.95</v>
          </cell>
          <cell r="R155" t="str">
            <v>4.55</v>
          </cell>
          <cell r="T155" t="str">
            <v>1.83</v>
          </cell>
          <cell r="U155" t="str">
            <v>10.21</v>
          </cell>
          <cell r="V155" t="str">
            <v>5.17</v>
          </cell>
          <cell r="W155" t="str">
            <v>94.97</v>
          </cell>
          <cell r="X155" t="str">
            <v>99.45</v>
          </cell>
          <cell r="Y155" t="str">
            <v>97.92</v>
          </cell>
          <cell r="Z155" t="str">
            <v>89.21</v>
          </cell>
          <cell r="AA155" t="str">
            <v>93.33</v>
          </cell>
          <cell r="AB155" t="str">
            <v>0.48</v>
          </cell>
          <cell r="AC155" t="str">
            <v>0.55</v>
          </cell>
          <cell r="AD155" t="str">
            <v>0.25</v>
          </cell>
          <cell r="AE155" t="str">
            <v>0.57</v>
          </cell>
          <cell r="AF155" t="str">
            <v>1.5</v>
          </cell>
          <cell r="AG155" t="str">
            <v>0.79</v>
          </cell>
          <cell r="AH155" t="str">
            <v>0.37</v>
          </cell>
          <cell r="AI155" t="str">
            <v>0.5</v>
          </cell>
          <cell r="AJ155" t="str">
            <v>1.53</v>
          </cell>
          <cell r="AK155" t="str">
            <v>0.33</v>
          </cell>
        </row>
        <row r="156">
          <cell r="C156" t="str">
            <v>Altos del Rosario</v>
          </cell>
          <cell r="D156">
            <v>3.2749999999999999</v>
          </cell>
          <cell r="E156" t="str">
            <v>81.68</v>
          </cell>
          <cell r="F156" t="str">
            <v>81.7</v>
          </cell>
          <cell r="G156" t="str">
            <v>44.7</v>
          </cell>
          <cell r="H156" t="str">
            <v>84.8</v>
          </cell>
          <cell r="I156" t="str">
            <v>41.5</v>
          </cell>
          <cell r="J156" t="str">
            <v>15.8</v>
          </cell>
          <cell r="K156" t="str">
            <v>96.2</v>
          </cell>
          <cell r="L156" t="str">
            <v>81.8</v>
          </cell>
          <cell r="M156" t="str">
            <v>127.3</v>
          </cell>
          <cell r="N156" t="str">
            <v>85.9</v>
          </cell>
          <cell r="O156" t="str">
            <v>43.5</v>
          </cell>
          <cell r="P156" t="str">
            <v>24.02</v>
          </cell>
          <cell r="Q156" t="str">
            <v>16.67</v>
          </cell>
          <cell r="R156" t="str">
            <v>1.1</v>
          </cell>
          <cell r="T156" t="str">
            <v>0.58</v>
          </cell>
          <cell r="U156" t="str">
            <v>2.09</v>
          </cell>
          <cell r="V156" t="str">
            <v>2.55</v>
          </cell>
          <cell r="W156" t="str">
            <v>98.87</v>
          </cell>
          <cell r="X156">
            <v>100</v>
          </cell>
          <cell r="Y156" t="str">
            <v>99.42</v>
          </cell>
          <cell r="Z156" t="str">
            <v>97.91</v>
          </cell>
          <cell r="AA156" t="str">
            <v>96.94</v>
          </cell>
          <cell r="AB156" t="str">
            <v>0.03</v>
          </cell>
          <cell r="AC156">
            <v>0</v>
          </cell>
          <cell r="AD156">
            <v>0</v>
          </cell>
          <cell r="AE156">
            <v>0</v>
          </cell>
          <cell r="AF156" t="str">
            <v>0.51</v>
          </cell>
          <cell r="AG156" t="str">
            <v>4.38</v>
          </cell>
          <cell r="AH156" t="str">
            <v>2.22</v>
          </cell>
          <cell r="AI156" t="str">
            <v>5.49</v>
          </cell>
          <cell r="AJ156" t="str">
            <v>2.67</v>
          </cell>
          <cell r="AK156" t="str">
            <v>4.59</v>
          </cell>
        </row>
        <row r="157">
          <cell r="C157" t="str">
            <v>Arenal</v>
          </cell>
          <cell r="D157">
            <v>5.1390000000000002</v>
          </cell>
          <cell r="E157" t="str">
            <v>39.31</v>
          </cell>
          <cell r="F157" t="str">
            <v>39.3</v>
          </cell>
          <cell r="G157" t="str">
            <v>26.8</v>
          </cell>
          <cell r="H157" t="str">
            <v>39.7</v>
          </cell>
          <cell r="I157" t="str">
            <v>25.9</v>
          </cell>
          <cell r="J157" t="str">
            <v>12.5</v>
          </cell>
          <cell r="K157" t="str">
            <v>43.9</v>
          </cell>
          <cell r="L157" t="str">
            <v>31.8</v>
          </cell>
          <cell r="M157">
            <v>54</v>
          </cell>
          <cell r="N157" t="str">
            <v>41.4</v>
          </cell>
          <cell r="O157" t="str">
            <v>28.5</v>
          </cell>
          <cell r="P157" t="str">
            <v>18.93</v>
          </cell>
          <cell r="Q157" t="str">
            <v>11.11</v>
          </cell>
          <cell r="R157" t="str">
            <v>4.73</v>
          </cell>
          <cell r="S157" t="str">
            <v>3.7</v>
          </cell>
          <cell r="T157" t="str">
            <v>2.51</v>
          </cell>
          <cell r="U157" t="str">
            <v>6.9</v>
          </cell>
          <cell r="V157" t="str">
            <v>11.46</v>
          </cell>
          <cell r="W157" t="str">
            <v>95.04</v>
          </cell>
          <cell r="X157" t="str">
            <v>96.3</v>
          </cell>
          <cell r="Y157" t="str">
            <v>97.49</v>
          </cell>
          <cell r="Z157" t="str">
            <v>92.48</v>
          </cell>
          <cell r="AA157" t="str">
            <v>88.02</v>
          </cell>
          <cell r="AB157" t="str">
            <v>0.23</v>
          </cell>
          <cell r="AC157">
            <v>0</v>
          </cell>
          <cell r="AD157">
            <v>0</v>
          </cell>
          <cell r="AE157" t="str">
            <v>0.61</v>
          </cell>
          <cell r="AF157" t="str">
            <v>0.52</v>
          </cell>
          <cell r="AG157" t="str">
            <v>3.04</v>
          </cell>
          <cell r="AH157">
            <v>0</v>
          </cell>
          <cell r="AI157" t="str">
            <v>4.5</v>
          </cell>
          <cell r="AJ157" t="str">
            <v>1.53</v>
          </cell>
          <cell r="AK157" t="str">
            <v>1.56</v>
          </cell>
        </row>
        <row r="158">
          <cell r="C158" t="str">
            <v>Arjona</v>
          </cell>
          <cell r="D158">
            <v>17.667000000000002</v>
          </cell>
          <cell r="E158" t="str">
            <v>78.27</v>
          </cell>
          <cell r="F158" t="str">
            <v>78.3</v>
          </cell>
          <cell r="G158" t="str">
            <v>51.2</v>
          </cell>
          <cell r="H158" t="str">
            <v>77.4</v>
          </cell>
          <cell r="I158" t="str">
            <v>56.5</v>
          </cell>
          <cell r="J158" t="str">
            <v>34.7</v>
          </cell>
          <cell r="K158" t="str">
            <v>96.1</v>
          </cell>
          <cell r="L158" t="str">
            <v>92.5</v>
          </cell>
          <cell r="M158" t="str">
            <v>109.4</v>
          </cell>
          <cell r="N158" t="str">
            <v>89.7</v>
          </cell>
          <cell r="O158" t="str">
            <v>77.8</v>
          </cell>
          <cell r="P158" t="str">
            <v>21.55</v>
          </cell>
          <cell r="Q158" t="str">
            <v>61.29</v>
          </cell>
          <cell r="R158" t="str">
            <v>3.65</v>
          </cell>
          <cell r="S158" t="str">
            <v>3.36</v>
          </cell>
          <cell r="T158" t="str">
            <v>5.53</v>
          </cell>
          <cell r="U158" t="str">
            <v>1.91</v>
          </cell>
          <cell r="V158" t="str">
            <v>1.1</v>
          </cell>
          <cell r="W158" t="str">
            <v>95.81</v>
          </cell>
          <cell r="X158" t="str">
            <v>96.56</v>
          </cell>
          <cell r="Y158" t="str">
            <v>93.89</v>
          </cell>
          <cell r="Z158" t="str">
            <v>97.74</v>
          </cell>
          <cell r="AA158" t="str">
            <v>97.55</v>
          </cell>
          <cell r="AB158" t="str">
            <v>0.54</v>
          </cell>
          <cell r="AC158" t="str">
            <v>0.08</v>
          </cell>
          <cell r="AD158" t="str">
            <v>0.58</v>
          </cell>
          <cell r="AE158" t="str">
            <v>0.35</v>
          </cell>
          <cell r="AF158" t="str">
            <v>1.35</v>
          </cell>
          <cell r="AG158" t="str">
            <v>1.92</v>
          </cell>
          <cell r="AH158" t="str">
            <v>2.4</v>
          </cell>
          <cell r="AI158" t="str">
            <v>2.14</v>
          </cell>
          <cell r="AJ158" t="str">
            <v>2.09</v>
          </cell>
          <cell r="AK158" t="str">
            <v>0.13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."/>
      <sheetName val="Hoja1"/>
      <sheetName val="Ind. Patología"/>
      <sheetName val="Hoja19"/>
      <sheetName val="Hoja18"/>
      <sheetName val="Hoja17"/>
      <sheetName val="Hoja16"/>
      <sheetName val="Hoja15"/>
      <sheetName val="Hoja14"/>
      <sheetName val="Hoja13"/>
      <sheetName val="Hoja12"/>
      <sheetName val="Hoja11"/>
      <sheetName val="Hoja10"/>
      <sheetName val="Hoja6"/>
      <sheetName val="Ind. Violencia Sexual"/>
      <sheetName val="Hoja22"/>
      <sheetName val="Hoja3"/>
      <sheetName val="Hoja4"/>
      <sheetName val="AS 6 - 11"/>
      <sheetName val="Ind. Violencia Intrafamiliar"/>
      <sheetName val="Hoja20"/>
      <sheetName val="Hoja7"/>
      <sheetName val="Hoja2"/>
      <sheetName val="Hoja8"/>
      <sheetName val="Hoja9"/>
      <sheetName val="Ind. Violencia Interpersonal"/>
      <sheetName val="Hoja21"/>
      <sheetName val="Hoja5"/>
      <sheetName val="VIPNAL 6 - 11"/>
    </sheetNames>
    <sheetDataSet>
      <sheetData sheetId="0"/>
      <sheetData sheetId="1"/>
      <sheetData sheetId="2"/>
      <sheetData sheetId="3">
        <row r="1">
          <cell r="A1" t="str">
            <v>ABEJORRAL</v>
          </cell>
          <cell r="B1">
            <v>3</v>
          </cell>
          <cell r="C1">
            <v>3077</v>
          </cell>
          <cell r="D1">
            <v>97.497562560935975</v>
          </cell>
        </row>
        <row r="2">
          <cell r="A2" t="str">
            <v>AMAGA</v>
          </cell>
          <cell r="B2">
            <v>10</v>
          </cell>
          <cell r="C2">
            <v>5651</v>
          </cell>
          <cell r="D2">
            <v>176.9598301185631</v>
          </cell>
        </row>
        <row r="3">
          <cell r="A3" t="str">
            <v>AMALFI</v>
          </cell>
          <cell r="B3">
            <v>12</v>
          </cell>
          <cell r="C3">
            <v>4927</v>
          </cell>
          <cell r="D3">
            <v>243.55591637913537</v>
          </cell>
        </row>
        <row r="4">
          <cell r="A4" t="str">
            <v>ANDES</v>
          </cell>
          <cell r="B4">
            <v>13</v>
          </cell>
          <cell r="C4">
            <v>7915</v>
          </cell>
          <cell r="D4">
            <v>164.24510423247</v>
          </cell>
        </row>
        <row r="5">
          <cell r="A5" t="str">
            <v>ANGOSTURA</v>
          </cell>
          <cell r="B5">
            <v>2</v>
          </cell>
          <cell r="C5">
            <v>2073</v>
          </cell>
          <cell r="D5">
            <v>96.478533526290406</v>
          </cell>
        </row>
        <row r="6">
          <cell r="A6" t="str">
            <v>ANORI</v>
          </cell>
          <cell r="B6">
            <v>4</v>
          </cell>
          <cell r="C6">
            <v>3703</v>
          </cell>
          <cell r="D6">
            <v>108.0205238995409</v>
          </cell>
        </row>
        <row r="7">
          <cell r="A7" t="str">
            <v>APARTADO</v>
          </cell>
          <cell r="B7">
            <v>25</v>
          </cell>
          <cell r="C7">
            <v>25717</v>
          </cell>
          <cell r="D7">
            <v>97.211960959676475</v>
          </cell>
        </row>
        <row r="8">
          <cell r="A8" t="str">
            <v>ARMENIA</v>
          </cell>
          <cell r="B8">
            <v>1</v>
          </cell>
          <cell r="C8">
            <v>634</v>
          </cell>
          <cell r="D8">
            <v>157.72870662460568</v>
          </cell>
        </row>
        <row r="9">
          <cell r="A9" t="str">
            <v>BARBOSA</v>
          </cell>
          <cell r="B9">
            <v>19</v>
          </cell>
          <cell r="C9">
            <v>9582</v>
          </cell>
          <cell r="D9">
            <v>198.28845752452514</v>
          </cell>
        </row>
        <row r="10">
          <cell r="A10" t="str">
            <v>BELLO</v>
          </cell>
          <cell r="B10">
            <v>76</v>
          </cell>
          <cell r="C10">
            <v>111732</v>
          </cell>
          <cell r="D10">
            <v>68.019904772133316</v>
          </cell>
        </row>
        <row r="11">
          <cell r="A11" t="str">
            <v>BETANIA</v>
          </cell>
          <cell r="B11">
            <v>3</v>
          </cell>
          <cell r="C11">
            <v>1735</v>
          </cell>
          <cell r="D11">
            <v>172.91066282420749</v>
          </cell>
        </row>
        <row r="12">
          <cell r="A12" t="str">
            <v>BETULIA</v>
          </cell>
          <cell r="B12">
            <v>5</v>
          </cell>
          <cell r="C12">
            <v>2774</v>
          </cell>
          <cell r="D12">
            <v>180.24513338139869</v>
          </cell>
        </row>
        <row r="13">
          <cell r="A13" t="str">
            <v>BRICEÑO</v>
          </cell>
          <cell r="B13">
            <v>4</v>
          </cell>
          <cell r="C13">
            <v>1433</v>
          </cell>
          <cell r="D13">
            <v>279.13468248429865</v>
          </cell>
        </row>
        <row r="14">
          <cell r="A14" t="str">
            <v>BURITICA</v>
          </cell>
          <cell r="B14">
            <v>1</v>
          </cell>
          <cell r="C14">
            <v>1771</v>
          </cell>
          <cell r="D14">
            <v>56.4652738565782</v>
          </cell>
        </row>
        <row r="15">
          <cell r="A15" t="str">
            <v>CACERES</v>
          </cell>
          <cell r="B15">
            <v>16</v>
          </cell>
          <cell r="C15">
            <v>5124</v>
          </cell>
          <cell r="D15">
            <v>312.25604996096797</v>
          </cell>
        </row>
        <row r="16">
          <cell r="A16" t="str">
            <v>CALDAS</v>
          </cell>
          <cell r="B16">
            <v>17</v>
          </cell>
          <cell r="C16">
            <v>15385</v>
          </cell>
          <cell r="D16">
            <v>110.49723756906079</v>
          </cell>
        </row>
        <row r="17">
          <cell r="A17" t="str">
            <v>CAMPAMENTO</v>
          </cell>
          <cell r="B17">
            <v>3</v>
          </cell>
          <cell r="C17">
            <v>1592</v>
          </cell>
          <cell r="D17">
            <v>188.44221105527637</v>
          </cell>
        </row>
        <row r="18">
          <cell r="A18" t="str">
            <v>CAÑASGORDAS</v>
          </cell>
          <cell r="B18">
            <v>6</v>
          </cell>
          <cell r="C18">
            <v>2580</v>
          </cell>
          <cell r="D18">
            <v>232.55813953488371</v>
          </cell>
        </row>
        <row r="19">
          <cell r="A19" t="str">
            <v>CARAMANTA</v>
          </cell>
          <cell r="B19">
            <v>1</v>
          </cell>
          <cell r="C19">
            <v>657</v>
          </cell>
          <cell r="D19">
            <v>152.20700152207002</v>
          </cell>
        </row>
        <row r="20">
          <cell r="A20" t="str">
            <v>CAREPA</v>
          </cell>
          <cell r="B20">
            <v>18</v>
          </cell>
          <cell r="C20">
            <v>10315</v>
          </cell>
          <cell r="D20">
            <v>174.50315075133301</v>
          </cell>
        </row>
        <row r="21">
          <cell r="A21" t="str">
            <v>CAUCASIA</v>
          </cell>
          <cell r="B21">
            <v>62</v>
          </cell>
          <cell r="C21">
            <v>17463</v>
          </cell>
          <cell r="D21">
            <v>355.0363625952013</v>
          </cell>
        </row>
        <row r="22">
          <cell r="A22" t="str">
            <v>CHIGORODO</v>
          </cell>
          <cell r="B22">
            <v>19</v>
          </cell>
          <cell r="C22">
            <v>11799</v>
          </cell>
          <cell r="D22">
            <v>161.03059581320451</v>
          </cell>
        </row>
        <row r="23">
          <cell r="A23" t="str">
            <v>CISNEROS</v>
          </cell>
          <cell r="B23">
            <v>5</v>
          </cell>
          <cell r="C23">
            <v>1581</v>
          </cell>
          <cell r="D23">
            <v>316.25553447185325</v>
          </cell>
        </row>
        <row r="24">
          <cell r="A24" t="str">
            <v>CIUDAD BOLIVAR</v>
          </cell>
          <cell r="B24">
            <v>16</v>
          </cell>
          <cell r="C24">
            <v>4323</v>
          </cell>
          <cell r="D24">
            <v>370.11334721258385</v>
          </cell>
        </row>
        <row r="25">
          <cell r="A25" t="str">
            <v>COCORNA</v>
          </cell>
          <cell r="B25">
            <v>6</v>
          </cell>
          <cell r="C25">
            <v>2361</v>
          </cell>
          <cell r="D25">
            <v>254.12960609911056</v>
          </cell>
        </row>
        <row r="26">
          <cell r="A26" t="str">
            <v>CONCORDIA</v>
          </cell>
          <cell r="B26">
            <v>8</v>
          </cell>
          <cell r="C26">
            <v>3617</v>
          </cell>
          <cell r="D26">
            <v>221.17777163395078</v>
          </cell>
        </row>
        <row r="27">
          <cell r="A27" t="str">
            <v>COPACABANA</v>
          </cell>
          <cell r="B27">
            <v>18</v>
          </cell>
          <cell r="C27">
            <v>15257</v>
          </cell>
          <cell r="D27">
            <v>117.9786327587337</v>
          </cell>
        </row>
        <row r="28">
          <cell r="A28" t="str">
            <v>DABEIBA</v>
          </cell>
          <cell r="B28">
            <v>8</v>
          </cell>
          <cell r="C28">
            <v>4031</v>
          </cell>
          <cell r="D28">
            <v>198.46192011907715</v>
          </cell>
        </row>
        <row r="29">
          <cell r="A29" t="str">
            <v>DONMATIAS</v>
          </cell>
          <cell r="B29">
            <v>4</v>
          </cell>
          <cell r="C29">
            <v>3615</v>
          </cell>
          <cell r="D29">
            <v>110.65006915629321</v>
          </cell>
        </row>
        <row r="30">
          <cell r="A30" t="str">
            <v>EBEJICO</v>
          </cell>
          <cell r="B30">
            <v>1</v>
          </cell>
          <cell r="C30">
            <v>1607</v>
          </cell>
          <cell r="D30">
            <v>62.227753578095829</v>
          </cell>
        </row>
        <row r="31">
          <cell r="A31" t="str">
            <v>EL BAGRE</v>
          </cell>
          <cell r="B31">
            <v>7</v>
          </cell>
          <cell r="C31">
            <v>9729</v>
          </cell>
          <cell r="D31">
            <v>71.949840682495633</v>
          </cell>
        </row>
        <row r="32">
          <cell r="A32" t="str">
            <v>EL CARMEN DE VIBORAL</v>
          </cell>
          <cell r="B32">
            <v>8</v>
          </cell>
          <cell r="C32">
            <v>11769</v>
          </cell>
          <cell r="D32">
            <v>67.975189055994562</v>
          </cell>
        </row>
        <row r="33">
          <cell r="A33" t="str">
            <v>EL SANTUARIO</v>
          </cell>
          <cell r="B33">
            <v>3</v>
          </cell>
          <cell r="C33">
            <v>6342</v>
          </cell>
          <cell r="D33">
            <v>47.303689687795647</v>
          </cell>
        </row>
        <row r="34">
          <cell r="A34" t="str">
            <v>ENVIGADO</v>
          </cell>
          <cell r="B34">
            <v>16</v>
          </cell>
          <cell r="C34">
            <v>38691</v>
          </cell>
          <cell r="D34">
            <v>41.353286293970172</v>
          </cell>
        </row>
        <row r="35">
          <cell r="A35" t="str">
            <v>FREDONIA</v>
          </cell>
          <cell r="B35">
            <v>2</v>
          </cell>
          <cell r="C35">
            <v>3655</v>
          </cell>
          <cell r="D35">
            <v>54.719562243502054</v>
          </cell>
        </row>
        <row r="36">
          <cell r="A36" t="str">
            <v>FRONTINO</v>
          </cell>
          <cell r="B36">
            <v>6</v>
          </cell>
          <cell r="C36">
            <v>3455</v>
          </cell>
          <cell r="D36">
            <v>173.66136034732273</v>
          </cell>
        </row>
        <row r="37">
          <cell r="A37" t="str">
            <v>GIRALDO</v>
          </cell>
          <cell r="B37">
            <v>5</v>
          </cell>
          <cell r="C37">
            <v>951</v>
          </cell>
          <cell r="D37">
            <v>525.76235541535232</v>
          </cell>
        </row>
        <row r="38">
          <cell r="A38" t="str">
            <v>GIRARDOTA</v>
          </cell>
          <cell r="B38">
            <v>9</v>
          </cell>
          <cell r="C38">
            <v>9967</v>
          </cell>
          <cell r="D38">
            <v>90.297983345038617</v>
          </cell>
        </row>
        <row r="39">
          <cell r="A39" t="str">
            <v>GUADALUPE</v>
          </cell>
          <cell r="B39">
            <v>5</v>
          </cell>
          <cell r="C39">
            <v>1164</v>
          </cell>
          <cell r="D39">
            <v>429.55326460481103</v>
          </cell>
        </row>
        <row r="40">
          <cell r="A40" t="str">
            <v>GUARNE</v>
          </cell>
          <cell r="B40">
            <v>18</v>
          </cell>
          <cell r="C40">
            <v>10385</v>
          </cell>
          <cell r="D40">
            <v>173.32691381800674</v>
          </cell>
        </row>
        <row r="41">
          <cell r="A41" t="str">
            <v>HELICONIA</v>
          </cell>
          <cell r="B41">
            <v>1</v>
          </cell>
          <cell r="C41">
            <v>797</v>
          </cell>
          <cell r="D41">
            <v>125.47051442910914</v>
          </cell>
        </row>
        <row r="42">
          <cell r="A42" t="str">
            <v>ITAGUI</v>
          </cell>
          <cell r="B42">
            <v>26</v>
          </cell>
          <cell r="C42">
            <v>55138</v>
          </cell>
          <cell r="D42">
            <v>47.154412564837315</v>
          </cell>
        </row>
        <row r="43">
          <cell r="A43" t="str">
            <v>ITUANGO</v>
          </cell>
          <cell r="B43">
            <v>14</v>
          </cell>
          <cell r="C43">
            <v>5311</v>
          </cell>
          <cell r="D43">
            <v>263.6038410845415</v>
          </cell>
        </row>
        <row r="44">
          <cell r="A44" t="str">
            <v>JARDIN</v>
          </cell>
          <cell r="B44">
            <v>7</v>
          </cell>
          <cell r="C44">
            <v>2404</v>
          </cell>
          <cell r="D44">
            <v>291.18136439267886</v>
          </cell>
        </row>
        <row r="45">
          <cell r="A45" t="str">
            <v>JERICÓ</v>
          </cell>
          <cell r="B45">
            <v>4</v>
          </cell>
          <cell r="C45">
            <v>2033</v>
          </cell>
          <cell r="D45">
            <v>196.7535661583866</v>
          </cell>
        </row>
        <row r="46">
          <cell r="A46" t="str">
            <v>LA CEJA</v>
          </cell>
          <cell r="B46">
            <v>13</v>
          </cell>
          <cell r="C46">
            <v>12470</v>
          </cell>
          <cell r="D46">
            <v>104.25020048115476</v>
          </cell>
        </row>
        <row r="47">
          <cell r="A47" t="str">
            <v>LA ESTRELLA</v>
          </cell>
          <cell r="B47">
            <v>8</v>
          </cell>
          <cell r="C47">
            <v>13975</v>
          </cell>
          <cell r="D47">
            <v>57.245080500894453</v>
          </cell>
        </row>
        <row r="48">
          <cell r="A48" t="str">
            <v>LA PINTADA</v>
          </cell>
          <cell r="B48">
            <v>10</v>
          </cell>
          <cell r="C48">
            <v>1688</v>
          </cell>
          <cell r="D48">
            <v>592.41706161137438</v>
          </cell>
        </row>
        <row r="49">
          <cell r="A49" t="str">
            <v>LIBORINA</v>
          </cell>
          <cell r="B49">
            <v>2</v>
          </cell>
          <cell r="C49">
            <v>1444</v>
          </cell>
          <cell r="D49">
            <v>138.50415512465375</v>
          </cell>
        </row>
        <row r="50">
          <cell r="A50" t="str">
            <v>MACEO</v>
          </cell>
          <cell r="B50">
            <v>1</v>
          </cell>
          <cell r="C50">
            <v>1279</v>
          </cell>
          <cell r="D50">
            <v>78.186082877247856</v>
          </cell>
        </row>
        <row r="51">
          <cell r="A51" t="str">
            <v>MARINILLA</v>
          </cell>
          <cell r="B51">
            <v>13</v>
          </cell>
          <cell r="C51">
            <v>12862</v>
          </cell>
          <cell r="D51">
            <v>101.07292800497589</v>
          </cell>
        </row>
        <row r="52">
          <cell r="A52" t="str">
            <v>MEDELLIN</v>
          </cell>
          <cell r="B52">
            <v>412</v>
          </cell>
          <cell r="C52">
            <v>496318</v>
          </cell>
          <cell r="D52">
            <v>83.011295177688496</v>
          </cell>
        </row>
        <row r="53">
          <cell r="A53" t="str">
            <v>MURINDÓ</v>
          </cell>
          <cell r="B53">
            <v>1</v>
          </cell>
          <cell r="C53">
            <v>844</v>
          </cell>
          <cell r="D53">
            <v>118.48341232227489</v>
          </cell>
        </row>
        <row r="54">
          <cell r="A54" t="str">
            <v>MUTATÁ</v>
          </cell>
          <cell r="B54">
            <v>13</v>
          </cell>
          <cell r="C54">
            <v>2562</v>
          </cell>
          <cell r="D54">
            <v>507.41608118657302</v>
          </cell>
        </row>
        <row r="55">
          <cell r="A55" t="str">
            <v>NARIÑO</v>
          </cell>
          <cell r="B55">
            <v>1</v>
          </cell>
          <cell r="C55">
            <v>1493</v>
          </cell>
          <cell r="D55">
            <v>66.979236436704625</v>
          </cell>
        </row>
        <row r="56">
          <cell r="A56" t="str">
            <v>NECHÍ</v>
          </cell>
          <cell r="B56">
            <v>3</v>
          </cell>
          <cell r="C56">
            <v>4574</v>
          </cell>
          <cell r="D56">
            <v>65.588106689986887</v>
          </cell>
        </row>
        <row r="57">
          <cell r="A57" t="str">
            <v>NECOCLÍ</v>
          </cell>
          <cell r="B57">
            <v>8</v>
          </cell>
          <cell r="C57">
            <v>7574</v>
          </cell>
          <cell r="D57">
            <v>105.62450488513335</v>
          </cell>
        </row>
        <row r="58">
          <cell r="A58" t="str">
            <v>OLAYA</v>
          </cell>
          <cell r="B58">
            <v>2</v>
          </cell>
          <cell r="C58">
            <v>459</v>
          </cell>
          <cell r="D58">
            <v>435.72984749455344</v>
          </cell>
        </row>
        <row r="59">
          <cell r="A59" t="str">
            <v>PEÑOL</v>
          </cell>
          <cell r="B59">
            <v>3</v>
          </cell>
          <cell r="C59">
            <v>3628</v>
          </cell>
          <cell r="D59">
            <v>82.690187431091516</v>
          </cell>
        </row>
        <row r="60">
          <cell r="A60" t="str">
            <v>PUERTO BERRIO</v>
          </cell>
          <cell r="B60">
            <v>24</v>
          </cell>
          <cell r="C60">
            <v>7498</v>
          </cell>
          <cell r="D60">
            <v>320.08535609495868</v>
          </cell>
        </row>
        <row r="61">
          <cell r="A61" t="str">
            <v>PUERTO TRIUNFO</v>
          </cell>
          <cell r="B61">
            <v>8</v>
          </cell>
          <cell r="C61">
            <v>3888</v>
          </cell>
          <cell r="D61">
            <v>205.76131687242801</v>
          </cell>
        </row>
        <row r="62">
          <cell r="A62" t="str">
            <v>REMEDIOS</v>
          </cell>
          <cell r="B62">
            <v>22</v>
          </cell>
          <cell r="C62">
            <v>5515</v>
          </cell>
          <cell r="D62">
            <v>398.91205802357211</v>
          </cell>
        </row>
        <row r="63">
          <cell r="A63" t="str">
            <v>RETIRO</v>
          </cell>
          <cell r="B63">
            <v>5</v>
          </cell>
          <cell r="C63">
            <v>3910</v>
          </cell>
          <cell r="D63">
            <v>127.87723785166241</v>
          </cell>
        </row>
        <row r="64">
          <cell r="A64" t="str">
            <v>RIONEGRO</v>
          </cell>
          <cell r="B64">
            <v>10</v>
          </cell>
          <cell r="C64">
            <v>26709</v>
          </cell>
          <cell r="D64">
            <v>37.440563106069114</v>
          </cell>
        </row>
        <row r="65">
          <cell r="A65" t="str">
            <v>SABANALARGA</v>
          </cell>
          <cell r="B65">
            <v>1</v>
          </cell>
          <cell r="C65">
            <v>1679</v>
          </cell>
          <cell r="D65">
            <v>59.559261465157839</v>
          </cell>
        </row>
        <row r="66">
          <cell r="A66" t="str">
            <v>SABANETA</v>
          </cell>
          <cell r="B66">
            <v>8</v>
          </cell>
          <cell r="C66">
            <v>15474</v>
          </cell>
          <cell r="D66">
            <v>51.699625177717465</v>
          </cell>
        </row>
        <row r="67">
          <cell r="A67" t="str">
            <v>SALGAR</v>
          </cell>
          <cell r="B67">
            <v>5</v>
          </cell>
          <cell r="C67">
            <v>3138</v>
          </cell>
          <cell r="D67">
            <v>159.33715742511154</v>
          </cell>
        </row>
        <row r="68">
          <cell r="A68" t="str">
            <v>SAN ANDRES DE CUERQUIA</v>
          </cell>
          <cell r="B68">
            <v>2</v>
          </cell>
          <cell r="C68">
            <v>1285</v>
          </cell>
          <cell r="D68">
            <v>155.64202334630352</v>
          </cell>
        </row>
        <row r="69">
          <cell r="A69" t="str">
            <v>SAN CARLOS</v>
          </cell>
          <cell r="B69">
            <v>1</v>
          </cell>
          <cell r="C69">
            <v>2508</v>
          </cell>
          <cell r="D69">
            <v>39.872408293460929</v>
          </cell>
        </row>
        <row r="70">
          <cell r="A70" t="str">
            <v>SAN JERÓNIMO</v>
          </cell>
          <cell r="B70">
            <v>7</v>
          </cell>
          <cell r="C70">
            <v>2748</v>
          </cell>
          <cell r="D70">
            <v>254.73071324599709</v>
          </cell>
        </row>
        <row r="71">
          <cell r="A71" t="str">
            <v>SAN LUIS</v>
          </cell>
          <cell r="B71">
            <v>7</v>
          </cell>
          <cell r="C71">
            <v>2166</v>
          </cell>
          <cell r="D71">
            <v>323.17636195752539</v>
          </cell>
        </row>
        <row r="72">
          <cell r="A72" t="str">
            <v>SAN PEDRO DE LOS MILAGROS</v>
          </cell>
          <cell r="B72">
            <v>2</v>
          </cell>
          <cell r="C72">
            <v>4241</v>
          </cell>
          <cell r="D72">
            <v>47.158688988446123</v>
          </cell>
        </row>
        <row r="73">
          <cell r="A73" t="str">
            <v xml:space="preserve">San Rafael </v>
          </cell>
          <cell r="B73">
            <v>1</v>
          </cell>
          <cell r="C73">
            <v>2573</v>
          </cell>
          <cell r="D73">
            <v>38.865137971239797</v>
          </cell>
        </row>
        <row r="74">
          <cell r="A74" t="str">
            <v>SAN ROQUE</v>
          </cell>
          <cell r="B74">
            <v>5</v>
          </cell>
          <cell r="C74">
            <v>3537</v>
          </cell>
          <cell r="D74">
            <v>141.36273678258411</v>
          </cell>
        </row>
        <row r="75">
          <cell r="A75" t="str">
            <v>SAN VICENTE FERRER</v>
          </cell>
          <cell r="B75">
            <v>2</v>
          </cell>
          <cell r="C75">
            <v>3913</v>
          </cell>
          <cell r="D75">
            <v>51.111679018655764</v>
          </cell>
        </row>
        <row r="76">
          <cell r="A76" t="str">
            <v>SANTA BARBARA</v>
          </cell>
          <cell r="B76">
            <v>14</v>
          </cell>
          <cell r="C76">
            <v>4166</v>
          </cell>
          <cell r="D76">
            <v>336.0537686029765</v>
          </cell>
        </row>
        <row r="77">
          <cell r="A77" t="str">
            <v>SANTA FE DE ANTIOQUIA</v>
          </cell>
          <cell r="B77">
            <v>11</v>
          </cell>
          <cell r="C77">
            <v>4841</v>
          </cell>
          <cell r="D77">
            <v>227.2257797975625</v>
          </cell>
        </row>
        <row r="78">
          <cell r="A78" t="str">
            <v>SANTA ROSA DE OSOS</v>
          </cell>
          <cell r="B78">
            <v>23</v>
          </cell>
          <cell r="C78">
            <v>7250</v>
          </cell>
          <cell r="D78">
            <v>317.24137931034483</v>
          </cell>
        </row>
        <row r="79">
          <cell r="A79" t="str">
            <v>SANTO DOMINGO</v>
          </cell>
          <cell r="B79">
            <v>8</v>
          </cell>
          <cell r="C79">
            <v>2037</v>
          </cell>
          <cell r="D79">
            <v>392.73441335297002</v>
          </cell>
        </row>
        <row r="80">
          <cell r="A80" t="str">
            <v>SEGOVIA</v>
          </cell>
          <cell r="B80">
            <v>39</v>
          </cell>
          <cell r="C80">
            <v>7978</v>
          </cell>
          <cell r="D80">
            <v>488.84432188518423</v>
          </cell>
        </row>
        <row r="81">
          <cell r="A81" t="str">
            <v>SONSÓN</v>
          </cell>
          <cell r="B81">
            <v>6</v>
          </cell>
          <cell r="C81">
            <v>6363</v>
          </cell>
          <cell r="D81">
            <v>94.295143800094294</v>
          </cell>
        </row>
        <row r="82">
          <cell r="A82" t="str">
            <v>SOPETRAN</v>
          </cell>
          <cell r="B82">
            <v>7</v>
          </cell>
          <cell r="C82">
            <v>2557</v>
          </cell>
          <cell r="D82">
            <v>273.75831052014081</v>
          </cell>
        </row>
        <row r="83">
          <cell r="A83" t="str">
            <v>TAMESIS</v>
          </cell>
          <cell r="B83">
            <v>2</v>
          </cell>
          <cell r="C83">
            <v>2336</v>
          </cell>
          <cell r="D83">
            <v>85.61643835616438</v>
          </cell>
        </row>
        <row r="84">
          <cell r="A84" t="str">
            <v>TARAZA</v>
          </cell>
          <cell r="B84">
            <v>42</v>
          </cell>
          <cell r="C84">
            <v>4762</v>
          </cell>
          <cell r="D84">
            <v>881.98236035279297</v>
          </cell>
        </row>
        <row r="85">
          <cell r="A85" t="str">
            <v>TARSO</v>
          </cell>
          <cell r="B85">
            <v>3</v>
          </cell>
          <cell r="C85">
            <v>1113</v>
          </cell>
          <cell r="D85">
            <v>269.54177897574124</v>
          </cell>
        </row>
        <row r="86">
          <cell r="A86" t="str">
            <v>TITIRIBI</v>
          </cell>
          <cell r="B86">
            <v>1</v>
          </cell>
          <cell r="C86">
            <v>1621</v>
          </cell>
          <cell r="D86">
            <v>61.690314620604568</v>
          </cell>
        </row>
        <row r="87">
          <cell r="A87" t="str">
            <v>TOLEDO</v>
          </cell>
          <cell r="B87">
            <v>1</v>
          </cell>
          <cell r="C87">
            <v>843</v>
          </cell>
          <cell r="D87">
            <v>118.62396204033216</v>
          </cell>
        </row>
        <row r="88">
          <cell r="A88" t="str">
            <v>TURBO</v>
          </cell>
          <cell r="B88">
            <v>56</v>
          </cell>
          <cell r="C88">
            <v>24698</v>
          </cell>
          <cell r="D88">
            <v>226.73900720706132</v>
          </cell>
        </row>
        <row r="89">
          <cell r="A89" t="str">
            <v>URRAO</v>
          </cell>
          <cell r="B89">
            <v>12</v>
          </cell>
          <cell r="C89">
            <v>5306</v>
          </cell>
          <cell r="D89">
            <v>226.15906520919714</v>
          </cell>
        </row>
        <row r="90">
          <cell r="A90" t="str">
            <v>VALDIVIA</v>
          </cell>
          <cell r="B90">
            <v>5</v>
          </cell>
          <cell r="C90">
            <v>2595</v>
          </cell>
          <cell r="D90">
            <v>192.67822736030828</v>
          </cell>
        </row>
        <row r="91">
          <cell r="A91" t="str">
            <v>VEGACHÍ</v>
          </cell>
          <cell r="B91">
            <v>7</v>
          </cell>
          <cell r="C91">
            <v>2205</v>
          </cell>
          <cell r="D91">
            <v>317.46031746031747</v>
          </cell>
        </row>
        <row r="92">
          <cell r="A92" t="str">
            <v>VENECIA</v>
          </cell>
          <cell r="B92">
            <v>4</v>
          </cell>
          <cell r="C92">
            <v>1776</v>
          </cell>
          <cell r="D92">
            <v>225.22522522522522</v>
          </cell>
        </row>
        <row r="93">
          <cell r="A93" t="str">
            <v>YALI</v>
          </cell>
          <cell r="B93">
            <v>2</v>
          </cell>
          <cell r="C93">
            <v>1272</v>
          </cell>
          <cell r="D93">
            <v>157.23270440251574</v>
          </cell>
        </row>
        <row r="94">
          <cell r="A94" t="str">
            <v>YARUMAL</v>
          </cell>
          <cell r="B94">
            <v>14</v>
          </cell>
          <cell r="C94">
            <v>7830</v>
          </cell>
          <cell r="D94">
            <v>178.79948914431674</v>
          </cell>
        </row>
        <row r="95">
          <cell r="A95" t="str">
            <v>YOLOMBÓ</v>
          </cell>
          <cell r="B95">
            <v>6</v>
          </cell>
          <cell r="C95">
            <v>3618</v>
          </cell>
          <cell r="D95">
            <v>165.8374792703151</v>
          </cell>
        </row>
        <row r="96">
          <cell r="A96" t="str">
            <v>YONDO</v>
          </cell>
          <cell r="B96">
            <v>4</v>
          </cell>
          <cell r="C96">
            <v>3314</v>
          </cell>
          <cell r="D96">
            <v>120.70006035003017</v>
          </cell>
        </row>
        <row r="97">
          <cell r="A97" t="str">
            <v>ZARAGOZA</v>
          </cell>
          <cell r="B97">
            <v>1</v>
          </cell>
          <cell r="C97">
            <v>4502</v>
          </cell>
          <cell r="D97">
            <v>22.21235006663705</v>
          </cell>
        </row>
      </sheetData>
      <sheetData sheetId="4">
        <row r="1">
          <cell r="A1" t="str">
            <v>AMALFI</v>
          </cell>
          <cell r="B1">
            <v>1</v>
          </cell>
          <cell r="C1">
            <v>4927</v>
          </cell>
          <cell r="D1">
            <v>20.296326364927946</v>
          </cell>
        </row>
        <row r="2">
          <cell r="A2" t="str">
            <v>BELLO</v>
          </cell>
          <cell r="B2">
            <v>12</v>
          </cell>
          <cell r="C2">
            <v>111732</v>
          </cell>
          <cell r="D2">
            <v>10.739984964021049</v>
          </cell>
        </row>
        <row r="3">
          <cell r="A3" t="str">
            <v>BETULIA</v>
          </cell>
          <cell r="B3">
            <v>1</v>
          </cell>
          <cell r="C3">
            <v>2774</v>
          </cell>
          <cell r="D3">
            <v>36.049026676279738</v>
          </cell>
        </row>
        <row r="4">
          <cell r="A4" t="str">
            <v>CALDAS</v>
          </cell>
          <cell r="B4">
            <v>2</v>
          </cell>
          <cell r="C4">
            <v>15385</v>
          </cell>
          <cell r="D4">
            <v>12.999675008124797</v>
          </cell>
        </row>
        <row r="5">
          <cell r="A5" t="str">
            <v>CAÑASGORDAS</v>
          </cell>
          <cell r="B5">
            <v>1</v>
          </cell>
          <cell r="C5">
            <v>2580</v>
          </cell>
          <cell r="D5">
            <v>38.759689922480618</v>
          </cell>
        </row>
        <row r="6">
          <cell r="A6" t="str">
            <v>CAREPA</v>
          </cell>
          <cell r="B6">
            <v>1</v>
          </cell>
          <cell r="C6">
            <v>10315</v>
          </cell>
          <cell r="D6">
            <v>9.694619486185168</v>
          </cell>
        </row>
        <row r="7">
          <cell r="A7" t="str">
            <v>CAUCASIA</v>
          </cell>
          <cell r="B7">
            <v>1</v>
          </cell>
          <cell r="C7">
            <v>17463</v>
          </cell>
          <cell r="D7">
            <v>5.7263929450838917</v>
          </cell>
        </row>
        <row r="8">
          <cell r="A8" t="str">
            <v>CHIGORODO</v>
          </cell>
          <cell r="B8">
            <v>1</v>
          </cell>
          <cell r="C8">
            <v>11799</v>
          </cell>
          <cell r="D8">
            <v>8.475294516484448</v>
          </cell>
        </row>
        <row r="9">
          <cell r="A9" t="str">
            <v>CISNEROS</v>
          </cell>
          <cell r="B9">
            <v>1</v>
          </cell>
          <cell r="C9">
            <v>1581</v>
          </cell>
          <cell r="D9">
            <v>63.25110689437065</v>
          </cell>
        </row>
        <row r="10">
          <cell r="A10" t="str">
            <v>CIUDAD BOLIVAR</v>
          </cell>
          <cell r="B10">
            <v>1</v>
          </cell>
          <cell r="C10">
            <v>4323</v>
          </cell>
          <cell r="D10">
            <v>23.13208420078649</v>
          </cell>
        </row>
        <row r="11">
          <cell r="A11" t="str">
            <v>CONCORDIA</v>
          </cell>
          <cell r="B11">
            <v>1</v>
          </cell>
          <cell r="C11">
            <v>3617</v>
          </cell>
          <cell r="D11">
            <v>27.647221454243848</v>
          </cell>
        </row>
        <row r="12">
          <cell r="A12" t="str">
            <v>COPACABANA</v>
          </cell>
          <cell r="B12">
            <v>1</v>
          </cell>
          <cell r="C12">
            <v>15257</v>
          </cell>
          <cell r="D12">
            <v>6.5543684865963172</v>
          </cell>
        </row>
        <row r="13">
          <cell r="A13" t="str">
            <v>DONMATIAS</v>
          </cell>
          <cell r="B13">
            <v>1</v>
          </cell>
          <cell r="C13">
            <v>3615</v>
          </cell>
          <cell r="D13">
            <v>27.662517289073303</v>
          </cell>
        </row>
        <row r="14">
          <cell r="A14" t="str">
            <v>ENVIGADO</v>
          </cell>
          <cell r="B14">
            <v>4</v>
          </cell>
          <cell r="C14">
            <v>38691</v>
          </cell>
          <cell r="D14">
            <v>10.338321573492543</v>
          </cell>
        </row>
        <row r="15">
          <cell r="A15" t="str">
            <v>FREDONIA</v>
          </cell>
          <cell r="B15">
            <v>1</v>
          </cell>
          <cell r="C15">
            <v>3655</v>
          </cell>
          <cell r="D15">
            <v>27.359781121751027</v>
          </cell>
        </row>
        <row r="16">
          <cell r="A16" t="str">
            <v>GIRALDO</v>
          </cell>
          <cell r="B16">
            <v>1</v>
          </cell>
          <cell r="C16">
            <v>951</v>
          </cell>
          <cell r="D16">
            <v>105.15247108307045</v>
          </cell>
        </row>
        <row r="17">
          <cell r="A17" t="str">
            <v>GUADALUPE</v>
          </cell>
          <cell r="B17">
            <v>2</v>
          </cell>
          <cell r="C17">
            <v>1164</v>
          </cell>
          <cell r="D17">
            <v>171.82130584192439</v>
          </cell>
        </row>
        <row r="18">
          <cell r="A18" t="str">
            <v>GUARNE</v>
          </cell>
          <cell r="B18">
            <v>1</v>
          </cell>
          <cell r="C18">
            <v>10385</v>
          </cell>
          <cell r="D18">
            <v>9.6292729898892642</v>
          </cell>
        </row>
        <row r="19">
          <cell r="A19" t="str">
            <v>ITAGUI</v>
          </cell>
          <cell r="B19">
            <v>8</v>
          </cell>
          <cell r="C19">
            <v>55138</v>
          </cell>
          <cell r="D19">
            <v>14.509050019949944</v>
          </cell>
        </row>
        <row r="20">
          <cell r="A20" t="str">
            <v>JARDIN</v>
          </cell>
          <cell r="B20">
            <v>1</v>
          </cell>
          <cell r="C20">
            <v>2404</v>
          </cell>
          <cell r="D20">
            <v>41.597337770382694</v>
          </cell>
        </row>
        <row r="21">
          <cell r="A21" t="str">
            <v>LA CEJA</v>
          </cell>
          <cell r="B21">
            <v>2</v>
          </cell>
          <cell r="C21">
            <v>12470</v>
          </cell>
          <cell r="D21">
            <v>16.038492381716118</v>
          </cell>
        </row>
        <row r="22">
          <cell r="A22" t="str">
            <v>LA ESTRELLA</v>
          </cell>
          <cell r="B22">
            <v>1</v>
          </cell>
          <cell r="C22">
            <v>13975</v>
          </cell>
          <cell r="D22">
            <v>7.1556350626118066</v>
          </cell>
        </row>
        <row r="23">
          <cell r="A23" t="str">
            <v>MARINILLA</v>
          </cell>
          <cell r="B23">
            <v>3</v>
          </cell>
          <cell r="C23">
            <v>12862</v>
          </cell>
          <cell r="D23">
            <v>23.32452184730213</v>
          </cell>
        </row>
        <row r="24">
          <cell r="A24" t="str">
            <v>MEDELLIN</v>
          </cell>
          <cell r="B24">
            <v>51</v>
          </cell>
          <cell r="C24">
            <v>496318</v>
          </cell>
          <cell r="D24">
            <v>10.275670034131343</v>
          </cell>
        </row>
        <row r="25">
          <cell r="A25" t="str">
            <v>MURINDÓ</v>
          </cell>
          <cell r="B25">
            <v>1</v>
          </cell>
          <cell r="C25">
            <v>844</v>
          </cell>
          <cell r="D25">
            <v>118.48341232227489</v>
          </cell>
        </row>
        <row r="26">
          <cell r="A26" t="str">
            <v>NECOCLÍ</v>
          </cell>
          <cell r="B26">
            <v>2</v>
          </cell>
          <cell r="C26">
            <v>7574</v>
          </cell>
          <cell r="D26">
            <v>26.406126221283337</v>
          </cell>
        </row>
        <row r="27">
          <cell r="A27" t="str">
            <v>PUERTO TRIUNFO</v>
          </cell>
          <cell r="B27">
            <v>2</v>
          </cell>
          <cell r="C27">
            <v>3888</v>
          </cell>
          <cell r="D27">
            <v>51.440329218107003</v>
          </cell>
        </row>
        <row r="28">
          <cell r="A28" t="str">
            <v>RIONEGRO</v>
          </cell>
          <cell r="B28">
            <v>5</v>
          </cell>
          <cell r="C28">
            <v>26709</v>
          </cell>
          <cell r="D28">
            <v>18.720281553034557</v>
          </cell>
        </row>
        <row r="29">
          <cell r="A29" t="str">
            <v>SABANETA</v>
          </cell>
          <cell r="B29">
            <v>3</v>
          </cell>
          <cell r="C29">
            <v>15474</v>
          </cell>
          <cell r="D29">
            <v>19.387359441644048</v>
          </cell>
        </row>
        <row r="30">
          <cell r="A30" t="str">
            <v>SAN ANDRES DE CUERQUIA</v>
          </cell>
          <cell r="B30">
            <v>1</v>
          </cell>
          <cell r="C30">
            <v>1285</v>
          </cell>
          <cell r="D30">
            <v>77.821011673151759</v>
          </cell>
        </row>
        <row r="31">
          <cell r="A31" t="str">
            <v>SAN CARLOS</v>
          </cell>
          <cell r="B31">
            <v>1</v>
          </cell>
          <cell r="C31">
            <v>2508</v>
          </cell>
          <cell r="D31">
            <v>39.872408293460929</v>
          </cell>
        </row>
        <row r="32">
          <cell r="A32" t="str">
            <v>SAN JERÓNIMO</v>
          </cell>
          <cell r="B32">
            <v>1</v>
          </cell>
          <cell r="C32">
            <v>2748</v>
          </cell>
          <cell r="D32">
            <v>36.390101892285301</v>
          </cell>
        </row>
        <row r="33">
          <cell r="A33" t="str">
            <v>SANTA FE DE ANTIOQUIA</v>
          </cell>
          <cell r="B33">
            <v>2</v>
          </cell>
          <cell r="C33">
            <v>4841</v>
          </cell>
          <cell r="D33">
            <v>41.313778145011362</v>
          </cell>
        </row>
        <row r="34">
          <cell r="A34" t="str">
            <v>SANTA ROSA DE OSOS</v>
          </cell>
          <cell r="B34">
            <v>3</v>
          </cell>
          <cell r="C34">
            <v>7250</v>
          </cell>
          <cell r="D34">
            <v>41.379310344827587</v>
          </cell>
        </row>
        <row r="35">
          <cell r="A35" t="str">
            <v>SEGOVIA</v>
          </cell>
          <cell r="B35">
            <v>1</v>
          </cell>
          <cell r="C35">
            <v>7978</v>
          </cell>
          <cell r="D35">
            <v>12.534469791927801</v>
          </cell>
        </row>
        <row r="36">
          <cell r="A36" t="str">
            <v>SONSÓN</v>
          </cell>
          <cell r="B36">
            <v>1</v>
          </cell>
          <cell r="C36">
            <v>6363</v>
          </cell>
          <cell r="D36">
            <v>15.715857300015715</v>
          </cell>
        </row>
        <row r="37">
          <cell r="A37" t="str">
            <v>TAMESIS</v>
          </cell>
          <cell r="B37">
            <v>1</v>
          </cell>
          <cell r="C37">
            <v>2336</v>
          </cell>
          <cell r="D37">
            <v>42.80821917808219</v>
          </cell>
        </row>
        <row r="38">
          <cell r="A38" t="str">
            <v>TARAZA</v>
          </cell>
          <cell r="B38">
            <v>1</v>
          </cell>
          <cell r="C38">
            <v>4762</v>
          </cell>
          <cell r="D38">
            <v>20.999580008399832</v>
          </cell>
        </row>
        <row r="39">
          <cell r="A39" t="str">
            <v>TURBO</v>
          </cell>
          <cell r="B39">
            <v>5</v>
          </cell>
          <cell r="C39">
            <v>24698</v>
          </cell>
          <cell r="D39">
            <v>20.244554214916189</v>
          </cell>
        </row>
        <row r="40">
          <cell r="A40" t="str">
            <v>YOLOMBÓ</v>
          </cell>
          <cell r="B40">
            <v>2</v>
          </cell>
          <cell r="C40">
            <v>3618</v>
          </cell>
          <cell r="D40">
            <v>55.279159756771698</v>
          </cell>
        </row>
      </sheetData>
      <sheetData sheetId="5">
        <row r="1">
          <cell r="A1" t="str">
            <v>AMAGA</v>
          </cell>
          <cell r="B1">
            <v>1</v>
          </cell>
          <cell r="C1">
            <v>5651</v>
          </cell>
          <cell r="D1">
            <v>17.695983011856306</v>
          </cell>
        </row>
        <row r="2">
          <cell r="A2" t="str">
            <v>AMALFI</v>
          </cell>
          <cell r="B2">
            <v>3</v>
          </cell>
          <cell r="C2">
            <v>4927</v>
          </cell>
          <cell r="D2">
            <v>60.888979094783842</v>
          </cell>
        </row>
        <row r="3">
          <cell r="A3" t="str">
            <v>ANDES</v>
          </cell>
          <cell r="B3">
            <v>3</v>
          </cell>
          <cell r="C3">
            <v>7915</v>
          </cell>
          <cell r="D3">
            <v>37.90271636133923</v>
          </cell>
        </row>
        <row r="4">
          <cell r="A4" t="str">
            <v>ANORI</v>
          </cell>
          <cell r="B4">
            <v>1</v>
          </cell>
          <cell r="C4">
            <v>3703</v>
          </cell>
          <cell r="D4">
            <v>27.005130974885226</v>
          </cell>
        </row>
        <row r="5">
          <cell r="A5" t="str">
            <v>APARTADO</v>
          </cell>
          <cell r="B5">
            <v>2</v>
          </cell>
          <cell r="C5">
            <v>25717</v>
          </cell>
          <cell r="D5">
            <v>7.7769568767741175</v>
          </cell>
        </row>
        <row r="6">
          <cell r="A6" t="str">
            <v>BARBOSA</v>
          </cell>
          <cell r="B6">
            <v>2</v>
          </cell>
          <cell r="C6">
            <v>9582</v>
          </cell>
          <cell r="D6">
            <v>20.872469213107909</v>
          </cell>
        </row>
        <row r="7">
          <cell r="A7" t="str">
            <v>BELLO</v>
          </cell>
          <cell r="B7">
            <v>1</v>
          </cell>
          <cell r="C7">
            <v>111732</v>
          </cell>
          <cell r="D7">
            <v>0.89499874700175419</v>
          </cell>
        </row>
        <row r="8">
          <cell r="A8" t="str">
            <v>BETULIA</v>
          </cell>
          <cell r="B8">
            <v>1</v>
          </cell>
          <cell r="C8">
            <v>2774</v>
          </cell>
          <cell r="D8">
            <v>36.049026676279738</v>
          </cell>
        </row>
        <row r="9">
          <cell r="A9" t="str">
            <v>CALDAS</v>
          </cell>
          <cell r="B9">
            <v>1</v>
          </cell>
          <cell r="C9">
            <v>15385</v>
          </cell>
          <cell r="D9">
            <v>6.4998375040623984</v>
          </cell>
        </row>
        <row r="10">
          <cell r="A10" t="str">
            <v>CAUCASIA</v>
          </cell>
          <cell r="B10">
            <v>1</v>
          </cell>
          <cell r="C10">
            <v>17463</v>
          </cell>
          <cell r="D10">
            <v>5.7263929450838917</v>
          </cell>
        </row>
        <row r="11">
          <cell r="A11" t="str">
            <v>ENVIGADO</v>
          </cell>
          <cell r="B11">
            <v>1</v>
          </cell>
          <cell r="C11">
            <v>38691</v>
          </cell>
          <cell r="D11">
            <v>2.5845803933731357</v>
          </cell>
        </row>
        <row r="12">
          <cell r="A12" t="str">
            <v>ITAGUI</v>
          </cell>
          <cell r="B12">
            <v>1</v>
          </cell>
          <cell r="C12">
            <v>55138</v>
          </cell>
          <cell r="D12">
            <v>1.813631252493743</v>
          </cell>
        </row>
        <row r="13">
          <cell r="A13" t="str">
            <v>LA CEJA</v>
          </cell>
          <cell r="B13">
            <v>1</v>
          </cell>
          <cell r="C13">
            <v>12470</v>
          </cell>
          <cell r="D13">
            <v>8.019246190858059</v>
          </cell>
        </row>
        <row r="14">
          <cell r="A14" t="str">
            <v>LA ESTRELLA</v>
          </cell>
          <cell r="B14">
            <v>1</v>
          </cell>
          <cell r="C14">
            <v>13975</v>
          </cell>
          <cell r="D14">
            <v>7.1556350626118066</v>
          </cell>
        </row>
        <row r="15">
          <cell r="A15" t="str">
            <v>MARINILLA</v>
          </cell>
          <cell r="B15">
            <v>1</v>
          </cell>
          <cell r="C15">
            <v>12862</v>
          </cell>
          <cell r="D15">
            <v>7.7748406157673768</v>
          </cell>
        </row>
        <row r="16">
          <cell r="A16" t="str">
            <v>MEDELLIN</v>
          </cell>
          <cell r="B16">
            <v>17</v>
          </cell>
          <cell r="C16">
            <v>496318</v>
          </cell>
          <cell r="D16">
            <v>3.4252233447104476</v>
          </cell>
        </row>
        <row r="17">
          <cell r="A17" t="str">
            <v>MUTATÁ</v>
          </cell>
          <cell r="B17">
            <v>5</v>
          </cell>
          <cell r="C17">
            <v>2562</v>
          </cell>
          <cell r="D17">
            <v>195.160031225605</v>
          </cell>
        </row>
        <row r="18">
          <cell r="A18" t="str">
            <v>NECOCLÍ</v>
          </cell>
          <cell r="B18">
            <v>1</v>
          </cell>
          <cell r="C18">
            <v>7574</v>
          </cell>
          <cell r="D18">
            <v>13.203063110641668</v>
          </cell>
        </row>
        <row r="19">
          <cell r="A19" t="str">
            <v>PUERTO BERRIO</v>
          </cell>
          <cell r="B19">
            <v>1</v>
          </cell>
          <cell r="C19">
            <v>7498</v>
          </cell>
          <cell r="D19">
            <v>13.336889837289943</v>
          </cell>
        </row>
        <row r="20">
          <cell r="A20" t="str">
            <v>PUERTO TRIUNFO</v>
          </cell>
          <cell r="B20">
            <v>1</v>
          </cell>
          <cell r="C20">
            <v>3888</v>
          </cell>
          <cell r="D20">
            <v>25.720164609053501</v>
          </cell>
        </row>
        <row r="21">
          <cell r="A21" t="str">
            <v>REMEDIOS</v>
          </cell>
          <cell r="B21">
            <v>5</v>
          </cell>
          <cell r="C21">
            <v>5515</v>
          </cell>
          <cell r="D21">
            <v>90.66183136899366</v>
          </cell>
        </row>
        <row r="22">
          <cell r="A22" t="str">
            <v>RETIRO</v>
          </cell>
          <cell r="B22">
            <v>1</v>
          </cell>
          <cell r="C22">
            <v>3910</v>
          </cell>
          <cell r="D22">
            <v>25.575447570332479</v>
          </cell>
        </row>
        <row r="23">
          <cell r="A23" t="str">
            <v>SAN JERÓNIMO</v>
          </cell>
          <cell r="B23">
            <v>1</v>
          </cell>
          <cell r="C23">
            <v>2748</v>
          </cell>
          <cell r="D23">
            <v>36.390101892285301</v>
          </cell>
        </row>
        <row r="24">
          <cell r="A24" t="str">
            <v>SAN LUIS</v>
          </cell>
          <cell r="B24">
            <v>2</v>
          </cell>
          <cell r="C24">
            <v>2166</v>
          </cell>
          <cell r="D24">
            <v>92.336103416435819</v>
          </cell>
        </row>
        <row r="25">
          <cell r="A25" t="str">
            <v xml:space="preserve">San Rafael </v>
          </cell>
          <cell r="B25">
            <v>1</v>
          </cell>
          <cell r="C25">
            <v>2573</v>
          </cell>
          <cell r="D25">
            <v>38.865137971239797</v>
          </cell>
        </row>
        <row r="26">
          <cell r="A26" t="str">
            <v>SAN ROQUE</v>
          </cell>
          <cell r="B26">
            <v>2</v>
          </cell>
          <cell r="C26">
            <v>3537</v>
          </cell>
          <cell r="D26">
            <v>56.545094713033642</v>
          </cell>
        </row>
        <row r="27">
          <cell r="A27" t="str">
            <v>SAN VICENTE FERRER</v>
          </cell>
          <cell r="B27">
            <v>1</v>
          </cell>
          <cell r="C27">
            <v>3913</v>
          </cell>
          <cell r="D27">
            <v>25.555839509327882</v>
          </cell>
        </row>
        <row r="28">
          <cell r="A28" t="str">
            <v>SANTA ROSA DE OSOS</v>
          </cell>
          <cell r="B28">
            <v>2</v>
          </cell>
          <cell r="C28">
            <v>7250</v>
          </cell>
          <cell r="D28">
            <v>27.586206896551726</v>
          </cell>
        </row>
        <row r="29">
          <cell r="A29" t="str">
            <v>SANTO DOMINGO</v>
          </cell>
          <cell r="B29">
            <v>1</v>
          </cell>
          <cell r="C29">
            <v>2037</v>
          </cell>
          <cell r="D29">
            <v>49.091801669121253</v>
          </cell>
        </row>
        <row r="30">
          <cell r="A30" t="str">
            <v>SEGOVIA</v>
          </cell>
          <cell r="B30">
            <v>2</v>
          </cell>
          <cell r="C30">
            <v>7978</v>
          </cell>
          <cell r="D30">
            <v>25.068939583855602</v>
          </cell>
        </row>
        <row r="31">
          <cell r="A31" t="str">
            <v>TOLEDO</v>
          </cell>
          <cell r="B31">
            <v>1</v>
          </cell>
          <cell r="C31">
            <v>843</v>
          </cell>
          <cell r="D31">
            <v>118.62396204033216</v>
          </cell>
        </row>
        <row r="32">
          <cell r="A32" t="str">
            <v>TURBO</v>
          </cell>
          <cell r="B32">
            <v>1</v>
          </cell>
          <cell r="C32">
            <v>24698</v>
          </cell>
          <cell r="D32">
            <v>4.0489108429832381</v>
          </cell>
        </row>
        <row r="33">
          <cell r="A33" t="str">
            <v>VEGACHí</v>
          </cell>
          <cell r="B33">
            <v>1</v>
          </cell>
          <cell r="C33">
            <v>2205</v>
          </cell>
          <cell r="D33">
            <v>45.3514739229025</v>
          </cell>
        </row>
      </sheetData>
      <sheetData sheetId="6">
        <row r="1">
          <cell r="A1" t="str">
            <v>ABEJORRAL</v>
          </cell>
          <cell r="B1">
            <v>3</v>
          </cell>
          <cell r="C1">
            <v>3077</v>
          </cell>
          <cell r="D1">
            <v>97.497562560935975</v>
          </cell>
        </row>
        <row r="2">
          <cell r="A2" t="str">
            <v>AMAGA</v>
          </cell>
          <cell r="B2">
            <v>6</v>
          </cell>
          <cell r="C2">
            <v>5651</v>
          </cell>
          <cell r="D2">
            <v>106.17589807113785</v>
          </cell>
        </row>
        <row r="3">
          <cell r="A3" t="str">
            <v>AMALFI</v>
          </cell>
          <cell r="B3">
            <v>8</v>
          </cell>
          <cell r="C3">
            <v>4927</v>
          </cell>
          <cell r="D3">
            <v>162.37061091942357</v>
          </cell>
        </row>
        <row r="4">
          <cell r="A4" t="str">
            <v>ANDES</v>
          </cell>
          <cell r="B4">
            <v>8</v>
          </cell>
          <cell r="C4">
            <v>7915</v>
          </cell>
          <cell r="D4">
            <v>101.07391029690461</v>
          </cell>
        </row>
        <row r="5">
          <cell r="A5" t="str">
            <v>ANGOSTURA</v>
          </cell>
          <cell r="B5">
            <v>2</v>
          </cell>
          <cell r="C5">
            <v>2073</v>
          </cell>
          <cell r="D5">
            <v>96.478533526290406</v>
          </cell>
        </row>
        <row r="6">
          <cell r="A6" t="str">
            <v>ANORI</v>
          </cell>
          <cell r="B6">
            <v>3</v>
          </cell>
          <cell r="C6">
            <v>3703</v>
          </cell>
          <cell r="D6">
            <v>81.015392924655686</v>
          </cell>
        </row>
        <row r="7">
          <cell r="A7" t="str">
            <v>APARTADO</v>
          </cell>
          <cell r="B7">
            <v>17</v>
          </cell>
          <cell r="C7">
            <v>25717</v>
          </cell>
          <cell r="D7">
            <v>66.104133452580015</v>
          </cell>
        </row>
        <row r="8">
          <cell r="A8" t="str">
            <v>ARMENIA</v>
          </cell>
          <cell r="B8">
            <v>1</v>
          </cell>
          <cell r="C8">
            <v>634</v>
          </cell>
          <cell r="D8">
            <v>157.72870662460568</v>
          </cell>
        </row>
        <row r="9">
          <cell r="A9" t="str">
            <v>BARBOSA</v>
          </cell>
          <cell r="B9">
            <v>8</v>
          </cell>
          <cell r="C9">
            <v>9582</v>
          </cell>
          <cell r="D9">
            <v>83.489876852431635</v>
          </cell>
        </row>
        <row r="10">
          <cell r="A10" t="str">
            <v>BELLO</v>
          </cell>
          <cell r="B10">
            <v>50</v>
          </cell>
          <cell r="C10">
            <v>111732</v>
          </cell>
          <cell r="D10">
            <v>44.749937350087713</v>
          </cell>
        </row>
        <row r="11">
          <cell r="A11" t="str">
            <v>BETANIA</v>
          </cell>
          <cell r="B11">
            <v>2</v>
          </cell>
          <cell r="C11">
            <v>1735</v>
          </cell>
          <cell r="D11">
            <v>115.27377521613833</v>
          </cell>
        </row>
        <row r="12">
          <cell r="A12" t="str">
            <v>BETULIA</v>
          </cell>
          <cell r="B12">
            <v>3</v>
          </cell>
          <cell r="C12">
            <v>2774</v>
          </cell>
          <cell r="D12">
            <v>108.14708002883921</v>
          </cell>
        </row>
        <row r="13">
          <cell r="A13" t="str">
            <v>BRICEÑO</v>
          </cell>
          <cell r="B13">
            <v>4</v>
          </cell>
          <cell r="C13">
            <v>1433</v>
          </cell>
          <cell r="D13">
            <v>279.13468248429865</v>
          </cell>
        </row>
        <row r="14">
          <cell r="A14" t="str">
            <v>BURITICA</v>
          </cell>
          <cell r="B14">
            <v>1</v>
          </cell>
          <cell r="C14">
            <v>1771</v>
          </cell>
          <cell r="D14">
            <v>56.4652738565782</v>
          </cell>
        </row>
        <row r="15">
          <cell r="A15" t="str">
            <v>CACERES</v>
          </cell>
          <cell r="B15">
            <v>15</v>
          </cell>
          <cell r="C15">
            <v>5124</v>
          </cell>
          <cell r="D15">
            <v>292.74004683840752</v>
          </cell>
        </row>
        <row r="16">
          <cell r="A16" t="str">
            <v>CALDAS</v>
          </cell>
          <cell r="B16">
            <v>11</v>
          </cell>
          <cell r="C16">
            <v>15385</v>
          </cell>
          <cell r="D16">
            <v>71.498212544686382</v>
          </cell>
        </row>
        <row r="17">
          <cell r="A17" t="str">
            <v>CAMPAMENTO</v>
          </cell>
          <cell r="B17">
            <v>3</v>
          </cell>
          <cell r="C17">
            <v>1592</v>
          </cell>
          <cell r="D17">
            <v>188.44221105527637</v>
          </cell>
        </row>
        <row r="18">
          <cell r="A18" t="str">
            <v>CAÑASGORDAS</v>
          </cell>
          <cell r="B18">
            <v>4</v>
          </cell>
          <cell r="C18">
            <v>2580</v>
          </cell>
          <cell r="D18">
            <v>155.03875968992247</v>
          </cell>
        </row>
        <row r="19">
          <cell r="A19" t="str">
            <v>CAREPA</v>
          </cell>
          <cell r="B19">
            <v>13</v>
          </cell>
          <cell r="C19">
            <v>10315</v>
          </cell>
          <cell r="D19">
            <v>126.03005332040718</v>
          </cell>
        </row>
        <row r="20">
          <cell r="A20" t="str">
            <v>CAUCASIA</v>
          </cell>
          <cell r="B20">
            <v>57</v>
          </cell>
          <cell r="C20">
            <v>17463</v>
          </cell>
          <cell r="D20">
            <v>326.40439786978186</v>
          </cell>
        </row>
        <row r="21">
          <cell r="A21" t="str">
            <v>CHIGORODO</v>
          </cell>
          <cell r="B21">
            <v>13</v>
          </cell>
          <cell r="C21">
            <v>11799</v>
          </cell>
          <cell r="D21">
            <v>110.17882871429782</v>
          </cell>
        </row>
        <row r="22">
          <cell r="A22" t="str">
            <v>CISNEROS</v>
          </cell>
          <cell r="B22">
            <v>2</v>
          </cell>
          <cell r="C22">
            <v>1581</v>
          </cell>
          <cell r="D22">
            <v>126.5022137887413</v>
          </cell>
        </row>
        <row r="23">
          <cell r="A23" t="str">
            <v>CIUDAD BOLIVAR</v>
          </cell>
          <cell r="B23">
            <v>13</v>
          </cell>
          <cell r="C23">
            <v>4323</v>
          </cell>
          <cell r="D23">
            <v>300.71709461022436</v>
          </cell>
        </row>
        <row r="24">
          <cell r="A24" t="str">
            <v>COCORNA</v>
          </cell>
          <cell r="B24">
            <v>1</v>
          </cell>
          <cell r="C24">
            <v>2361</v>
          </cell>
          <cell r="D24">
            <v>42.354934349851753</v>
          </cell>
        </row>
        <row r="25">
          <cell r="A25" t="str">
            <v>CONCORDIA</v>
          </cell>
          <cell r="B25">
            <v>6</v>
          </cell>
          <cell r="C25">
            <v>3617</v>
          </cell>
          <cell r="D25">
            <v>165.88332872546309</v>
          </cell>
        </row>
        <row r="26">
          <cell r="A26" t="str">
            <v>COPACABANA</v>
          </cell>
          <cell r="B26">
            <v>8</v>
          </cell>
          <cell r="C26">
            <v>15257</v>
          </cell>
          <cell r="D26">
            <v>52.434947892770538</v>
          </cell>
        </row>
        <row r="27">
          <cell r="A27" t="str">
            <v>DABEIBA</v>
          </cell>
          <cell r="B27">
            <v>7</v>
          </cell>
          <cell r="C27">
            <v>4031</v>
          </cell>
          <cell r="D27">
            <v>173.65418010419251</v>
          </cell>
        </row>
        <row r="28">
          <cell r="A28" t="str">
            <v>DONMATIAS</v>
          </cell>
          <cell r="B28">
            <v>2</v>
          </cell>
          <cell r="C28">
            <v>3615</v>
          </cell>
          <cell r="D28">
            <v>55.325034578146607</v>
          </cell>
        </row>
        <row r="29">
          <cell r="A29" t="str">
            <v>EBEJICO</v>
          </cell>
          <cell r="B29">
            <v>1</v>
          </cell>
          <cell r="C29">
            <v>1607</v>
          </cell>
          <cell r="D29">
            <v>62.227753578095829</v>
          </cell>
        </row>
        <row r="30">
          <cell r="A30" t="str">
            <v>EL BAGRE</v>
          </cell>
          <cell r="B30">
            <v>7</v>
          </cell>
          <cell r="C30">
            <v>9729</v>
          </cell>
          <cell r="D30">
            <v>71.949840682495633</v>
          </cell>
        </row>
        <row r="31">
          <cell r="A31" t="str">
            <v>EL CARMEN DE VIBORAL</v>
          </cell>
          <cell r="B31">
            <v>7</v>
          </cell>
          <cell r="C31">
            <v>11769</v>
          </cell>
          <cell r="D31">
            <v>59.47829042399524</v>
          </cell>
        </row>
        <row r="32">
          <cell r="A32" t="str">
            <v>EL SANTUARIO</v>
          </cell>
          <cell r="B32">
            <v>2</v>
          </cell>
          <cell r="C32">
            <v>6342</v>
          </cell>
          <cell r="D32">
            <v>31.535793125197099</v>
          </cell>
        </row>
        <row r="33">
          <cell r="A33" t="str">
            <v>ENVIGADO</v>
          </cell>
          <cell r="B33">
            <v>1</v>
          </cell>
          <cell r="C33">
            <v>38691</v>
          </cell>
          <cell r="D33">
            <v>2.5845803933731357</v>
          </cell>
        </row>
        <row r="34">
          <cell r="A34" t="str">
            <v>FREDONIA</v>
          </cell>
          <cell r="B34">
            <v>1</v>
          </cell>
          <cell r="C34">
            <v>3655</v>
          </cell>
          <cell r="D34">
            <v>27.359781121751027</v>
          </cell>
        </row>
        <row r="35">
          <cell r="A35" t="str">
            <v>FRONTINO</v>
          </cell>
          <cell r="B35">
            <v>6</v>
          </cell>
          <cell r="C35">
            <v>3455</v>
          </cell>
          <cell r="D35">
            <v>173.66136034732273</v>
          </cell>
        </row>
        <row r="36">
          <cell r="A36" t="str">
            <v>GIRALDO</v>
          </cell>
          <cell r="B36">
            <v>2</v>
          </cell>
          <cell r="C36">
            <v>951</v>
          </cell>
          <cell r="D36">
            <v>210.3049421661409</v>
          </cell>
        </row>
        <row r="37">
          <cell r="A37" t="str">
            <v>GIRARDOTA</v>
          </cell>
          <cell r="B37">
            <v>5</v>
          </cell>
          <cell r="C37">
            <v>9967</v>
          </cell>
          <cell r="D37">
            <v>50.165546302799243</v>
          </cell>
        </row>
        <row r="38">
          <cell r="A38" t="str">
            <v>GUARNE</v>
          </cell>
          <cell r="B38">
            <v>11</v>
          </cell>
          <cell r="C38">
            <v>10385</v>
          </cell>
          <cell r="D38">
            <v>105.9220028887819</v>
          </cell>
        </row>
        <row r="39">
          <cell r="A39" t="str">
            <v>HELICONIA</v>
          </cell>
          <cell r="B39">
            <v>1</v>
          </cell>
          <cell r="C39">
            <v>797</v>
          </cell>
          <cell r="D39">
            <v>125.47051442910914</v>
          </cell>
        </row>
        <row r="40">
          <cell r="A40" t="str">
            <v>ITAGUI</v>
          </cell>
          <cell r="B40">
            <v>12</v>
          </cell>
          <cell r="C40">
            <v>55138</v>
          </cell>
          <cell r="D40">
            <v>21.763575029924915</v>
          </cell>
        </row>
        <row r="41">
          <cell r="A41" t="str">
            <v>ITUANGO</v>
          </cell>
          <cell r="B41">
            <v>14</v>
          </cell>
          <cell r="C41">
            <v>5311</v>
          </cell>
          <cell r="D41">
            <v>263.6038410845415</v>
          </cell>
        </row>
        <row r="42">
          <cell r="A42" t="str">
            <v>JARDIN</v>
          </cell>
          <cell r="B42">
            <v>6</v>
          </cell>
          <cell r="C42">
            <v>2404</v>
          </cell>
          <cell r="D42">
            <v>249.58402662229616</v>
          </cell>
        </row>
        <row r="43">
          <cell r="A43" t="str">
            <v>JERICÓ</v>
          </cell>
          <cell r="B43">
            <v>2</v>
          </cell>
          <cell r="C43">
            <v>2033</v>
          </cell>
          <cell r="D43">
            <v>98.376783079193302</v>
          </cell>
        </row>
        <row r="44">
          <cell r="A44" t="str">
            <v>LA CEJA</v>
          </cell>
          <cell r="B44">
            <v>7</v>
          </cell>
          <cell r="C44">
            <v>12470</v>
          </cell>
          <cell r="D44">
            <v>56.134723336006417</v>
          </cell>
        </row>
        <row r="45">
          <cell r="A45" t="str">
            <v>LA ESTRELLA</v>
          </cell>
          <cell r="B45">
            <v>6</v>
          </cell>
          <cell r="C45">
            <v>13975</v>
          </cell>
          <cell r="D45">
            <v>42.933810375670838</v>
          </cell>
        </row>
        <row r="46">
          <cell r="A46" t="str">
            <v>LA PINTADA</v>
          </cell>
          <cell r="B46">
            <v>6</v>
          </cell>
          <cell r="C46">
            <v>1688</v>
          </cell>
          <cell r="D46">
            <v>355.4502369668246</v>
          </cell>
        </row>
        <row r="47">
          <cell r="A47" t="str">
            <v>MARINILLA</v>
          </cell>
          <cell r="B47">
            <v>5</v>
          </cell>
          <cell r="C47">
            <v>12862</v>
          </cell>
          <cell r="D47">
            <v>38.874203078836885</v>
          </cell>
        </row>
        <row r="48">
          <cell r="A48" t="str">
            <v>MEDELLIN</v>
          </cell>
          <cell r="B48">
            <v>271</v>
          </cell>
          <cell r="C48">
            <v>496318</v>
          </cell>
          <cell r="D48">
            <v>54.602089789207724</v>
          </cell>
        </row>
        <row r="49">
          <cell r="A49" t="str">
            <v>MUTATÁ</v>
          </cell>
          <cell r="B49">
            <v>5</v>
          </cell>
          <cell r="C49">
            <v>2562</v>
          </cell>
          <cell r="D49">
            <v>195.160031225605</v>
          </cell>
        </row>
        <row r="50">
          <cell r="A50" t="str">
            <v>NARIÑO</v>
          </cell>
          <cell r="B50">
            <v>1</v>
          </cell>
          <cell r="C50">
            <v>1493</v>
          </cell>
          <cell r="D50">
            <v>66.979236436704625</v>
          </cell>
        </row>
        <row r="51">
          <cell r="A51" t="str">
            <v>NECHÍ</v>
          </cell>
          <cell r="B51">
            <v>3</v>
          </cell>
          <cell r="C51">
            <v>4574</v>
          </cell>
          <cell r="D51">
            <v>65.588106689986887</v>
          </cell>
        </row>
        <row r="52">
          <cell r="A52" t="str">
            <v>NECOCLÍ</v>
          </cell>
          <cell r="B52">
            <v>2</v>
          </cell>
          <cell r="C52">
            <v>7574</v>
          </cell>
          <cell r="D52">
            <v>26.406126221283337</v>
          </cell>
        </row>
        <row r="53">
          <cell r="A53" t="str">
            <v>OLAYA</v>
          </cell>
          <cell r="B53">
            <v>2</v>
          </cell>
          <cell r="C53">
            <v>459</v>
          </cell>
          <cell r="D53">
            <v>435.72984749455344</v>
          </cell>
        </row>
        <row r="54">
          <cell r="A54" t="str">
            <v>PEÑOL</v>
          </cell>
          <cell r="B54">
            <v>1</v>
          </cell>
          <cell r="C54">
            <v>3628</v>
          </cell>
          <cell r="D54">
            <v>27.563395810363836</v>
          </cell>
        </row>
        <row r="55">
          <cell r="A55" t="str">
            <v>PUERTO BERRIO</v>
          </cell>
          <cell r="B55">
            <v>21</v>
          </cell>
          <cell r="C55">
            <v>7498</v>
          </cell>
          <cell r="D55">
            <v>280.07468658308881</v>
          </cell>
        </row>
        <row r="56">
          <cell r="A56" t="str">
            <v>PUERTO TRIUNFO</v>
          </cell>
          <cell r="B56">
            <v>4</v>
          </cell>
          <cell r="C56">
            <v>3888</v>
          </cell>
          <cell r="D56">
            <v>102.88065843621401</v>
          </cell>
        </row>
        <row r="57">
          <cell r="A57" t="str">
            <v>REMEDIOS</v>
          </cell>
          <cell r="B57">
            <v>14</v>
          </cell>
          <cell r="C57">
            <v>5515</v>
          </cell>
          <cell r="D57">
            <v>253.85312783318221</v>
          </cell>
        </row>
        <row r="58">
          <cell r="A58" t="str">
            <v>RETIRO</v>
          </cell>
          <cell r="B58">
            <v>1</v>
          </cell>
          <cell r="C58">
            <v>3910</v>
          </cell>
          <cell r="D58">
            <v>25.575447570332479</v>
          </cell>
        </row>
        <row r="59">
          <cell r="A59" t="str">
            <v>RIONEGRO</v>
          </cell>
          <cell r="B59">
            <v>2</v>
          </cell>
          <cell r="C59">
            <v>26709</v>
          </cell>
          <cell r="D59">
            <v>7.4881126212138227</v>
          </cell>
        </row>
        <row r="60">
          <cell r="A60" t="str">
            <v>SABANALARGA</v>
          </cell>
          <cell r="B60">
            <v>1</v>
          </cell>
          <cell r="C60">
            <v>1679</v>
          </cell>
          <cell r="D60">
            <v>59.559261465157839</v>
          </cell>
        </row>
        <row r="61">
          <cell r="A61" t="str">
            <v>SABANETA</v>
          </cell>
          <cell r="B61">
            <v>2</v>
          </cell>
          <cell r="C61">
            <v>15474</v>
          </cell>
          <cell r="D61">
            <v>12.924906294429366</v>
          </cell>
        </row>
        <row r="62">
          <cell r="A62" t="str">
            <v>SALGAR</v>
          </cell>
          <cell r="B62">
            <v>3</v>
          </cell>
          <cell r="C62">
            <v>3138</v>
          </cell>
          <cell r="D62">
            <v>95.602294455066925</v>
          </cell>
        </row>
        <row r="63">
          <cell r="A63" t="str">
            <v>SAN ANDRES DE CUERQUIA</v>
          </cell>
          <cell r="B63">
            <v>1</v>
          </cell>
          <cell r="C63">
            <v>1285</v>
          </cell>
          <cell r="D63">
            <v>77.821011673151759</v>
          </cell>
        </row>
        <row r="64">
          <cell r="A64" t="str">
            <v>SAN JERÓNIMO</v>
          </cell>
          <cell r="B64">
            <v>4</v>
          </cell>
          <cell r="C64">
            <v>2748</v>
          </cell>
          <cell r="D64">
            <v>145.5604075691412</v>
          </cell>
        </row>
        <row r="65">
          <cell r="A65" t="str">
            <v>SAN LUIS</v>
          </cell>
          <cell r="B65">
            <v>2</v>
          </cell>
          <cell r="C65">
            <v>2166</v>
          </cell>
          <cell r="D65">
            <v>92.336103416435819</v>
          </cell>
        </row>
        <row r="66">
          <cell r="A66" t="str">
            <v>SAN PEDRO DE LOS MILAGROS</v>
          </cell>
          <cell r="B66">
            <v>2</v>
          </cell>
          <cell r="C66">
            <v>4241</v>
          </cell>
          <cell r="D66">
            <v>47.158688988446123</v>
          </cell>
        </row>
        <row r="67">
          <cell r="A67" t="str">
            <v>SAN ROQUE</v>
          </cell>
          <cell r="B67">
            <v>3</v>
          </cell>
          <cell r="C67">
            <v>3537</v>
          </cell>
          <cell r="D67">
            <v>84.817642069550459</v>
          </cell>
        </row>
        <row r="68">
          <cell r="A68" t="str">
            <v>SAN VICENTE</v>
          </cell>
          <cell r="B68">
            <v>1</v>
          </cell>
          <cell r="C68">
            <v>3913</v>
          </cell>
          <cell r="D68">
            <v>25.555839509327882</v>
          </cell>
        </row>
        <row r="69">
          <cell r="A69" t="str">
            <v>SANTA BARBARA</v>
          </cell>
          <cell r="B69">
            <v>9</v>
          </cell>
          <cell r="C69">
            <v>4166</v>
          </cell>
          <cell r="D69">
            <v>216.03456553048488</v>
          </cell>
        </row>
        <row r="70">
          <cell r="A70" t="str">
            <v>SANTA FE DE ANTIOQUIA</v>
          </cell>
          <cell r="B70">
            <v>6</v>
          </cell>
          <cell r="C70">
            <v>4841</v>
          </cell>
          <cell r="D70">
            <v>123.94133443503408</v>
          </cell>
        </row>
        <row r="71">
          <cell r="A71" t="str">
            <v>SANTA ROSA DE OSOS</v>
          </cell>
          <cell r="B71">
            <v>11</v>
          </cell>
          <cell r="C71">
            <v>7250</v>
          </cell>
          <cell r="D71">
            <v>151.72413793103448</v>
          </cell>
        </row>
        <row r="72">
          <cell r="A72" t="str">
            <v>SANTO DOMINGO</v>
          </cell>
          <cell r="B72">
            <v>3</v>
          </cell>
          <cell r="C72">
            <v>2037</v>
          </cell>
          <cell r="D72">
            <v>147.27540500736376</v>
          </cell>
        </row>
        <row r="73">
          <cell r="A73" t="str">
            <v>SEGOVIA</v>
          </cell>
          <cell r="B73">
            <v>34</v>
          </cell>
          <cell r="C73">
            <v>7978</v>
          </cell>
          <cell r="D73">
            <v>426.17197292554528</v>
          </cell>
        </row>
        <row r="74">
          <cell r="A74" t="str">
            <v>SONSÓN</v>
          </cell>
          <cell r="B74">
            <v>3</v>
          </cell>
          <cell r="C74">
            <v>6363</v>
          </cell>
          <cell r="D74">
            <v>47.147571900047147</v>
          </cell>
        </row>
        <row r="75">
          <cell r="A75" t="str">
            <v>SOPETRAN</v>
          </cell>
          <cell r="B75">
            <v>7</v>
          </cell>
          <cell r="C75">
            <v>2557</v>
          </cell>
          <cell r="D75">
            <v>273.75831052014081</v>
          </cell>
        </row>
        <row r="76">
          <cell r="A76" t="str">
            <v>TAMESIS</v>
          </cell>
          <cell r="B76">
            <v>1</v>
          </cell>
          <cell r="C76">
            <v>2336</v>
          </cell>
          <cell r="D76">
            <v>42.80821917808219</v>
          </cell>
        </row>
        <row r="77">
          <cell r="A77" t="str">
            <v>TARAZA</v>
          </cell>
          <cell r="B77">
            <v>38</v>
          </cell>
          <cell r="C77">
            <v>4762</v>
          </cell>
          <cell r="D77">
            <v>797.9840403191937</v>
          </cell>
        </row>
        <row r="78">
          <cell r="A78" t="str">
            <v>TARSO</v>
          </cell>
          <cell r="B78">
            <v>3</v>
          </cell>
          <cell r="C78">
            <v>1113</v>
          </cell>
          <cell r="D78">
            <v>269.54177897574124</v>
          </cell>
        </row>
        <row r="79">
          <cell r="A79" t="str">
            <v>TURBO</v>
          </cell>
          <cell r="B79">
            <v>32</v>
          </cell>
          <cell r="C79">
            <v>24698</v>
          </cell>
          <cell r="D79">
            <v>129.56514697546362</v>
          </cell>
        </row>
        <row r="80">
          <cell r="A80" t="str">
            <v>URRAO</v>
          </cell>
          <cell r="B80">
            <v>9</v>
          </cell>
          <cell r="C80">
            <v>5306</v>
          </cell>
          <cell r="D80">
            <v>169.61929890689785</v>
          </cell>
        </row>
        <row r="81">
          <cell r="A81" t="str">
            <v>VALDIVIA</v>
          </cell>
          <cell r="B81">
            <v>4</v>
          </cell>
          <cell r="C81">
            <v>2595</v>
          </cell>
          <cell r="D81">
            <v>154.14258188824664</v>
          </cell>
        </row>
        <row r="82">
          <cell r="A82" t="str">
            <v>VEGACHÍ</v>
          </cell>
          <cell r="B82">
            <v>6</v>
          </cell>
          <cell r="C82">
            <v>2205</v>
          </cell>
          <cell r="D82">
            <v>272.10884353741494</v>
          </cell>
        </row>
        <row r="83">
          <cell r="A83" t="str">
            <v>VENECIA</v>
          </cell>
          <cell r="B83">
            <v>3</v>
          </cell>
          <cell r="C83">
            <v>1776</v>
          </cell>
          <cell r="D83">
            <v>168.91891891891893</v>
          </cell>
        </row>
        <row r="84">
          <cell r="A84" t="str">
            <v>YALI</v>
          </cell>
          <cell r="B84">
            <v>1</v>
          </cell>
          <cell r="C84">
            <v>1272</v>
          </cell>
          <cell r="D84">
            <v>78.616352201257868</v>
          </cell>
        </row>
        <row r="85">
          <cell r="A85" t="str">
            <v>YARUMAL</v>
          </cell>
          <cell r="B85">
            <v>10</v>
          </cell>
          <cell r="C85">
            <v>7830</v>
          </cell>
          <cell r="D85">
            <v>127.7139208173691</v>
          </cell>
        </row>
        <row r="86">
          <cell r="A86" t="str">
            <v>YOLOMBÓ</v>
          </cell>
          <cell r="B86">
            <v>3</v>
          </cell>
          <cell r="C86">
            <v>3618</v>
          </cell>
          <cell r="D86">
            <v>82.91873963515755</v>
          </cell>
        </row>
        <row r="87">
          <cell r="A87" t="str">
            <v>YONDO</v>
          </cell>
          <cell r="B87">
            <v>1</v>
          </cell>
          <cell r="C87">
            <v>3314</v>
          </cell>
          <cell r="D87">
            <v>30.175015087507543</v>
          </cell>
        </row>
        <row r="88">
          <cell r="A88" t="str">
            <v>ZARAGOZA</v>
          </cell>
          <cell r="B88">
            <v>1</v>
          </cell>
          <cell r="C88">
            <v>4502</v>
          </cell>
          <cell r="D88">
            <v>22.21235006663705</v>
          </cell>
        </row>
      </sheetData>
      <sheetData sheetId="7">
        <row r="1">
          <cell r="A1" t="str">
            <v>AMAGA</v>
          </cell>
          <cell r="B1">
            <v>3</v>
          </cell>
          <cell r="C1">
            <v>5651</v>
          </cell>
          <cell r="D1">
            <v>53.087949035568926</v>
          </cell>
        </row>
        <row r="2">
          <cell r="A2" t="str">
            <v>ANDES</v>
          </cell>
          <cell r="B2">
            <v>2</v>
          </cell>
          <cell r="C2">
            <v>7915</v>
          </cell>
          <cell r="D2">
            <v>25.268477574226154</v>
          </cell>
        </row>
        <row r="3">
          <cell r="A3" t="str">
            <v>APARTADO</v>
          </cell>
          <cell r="B3">
            <v>6</v>
          </cell>
          <cell r="C3">
            <v>25717</v>
          </cell>
          <cell r="D3">
            <v>23.330870630322355</v>
          </cell>
        </row>
        <row r="4">
          <cell r="A4" t="str">
            <v>BARBOSA</v>
          </cell>
          <cell r="B4">
            <v>9</v>
          </cell>
          <cell r="C4">
            <v>9582</v>
          </cell>
          <cell r="D4">
            <v>93.926111458985602</v>
          </cell>
        </row>
        <row r="5">
          <cell r="A5" t="str">
            <v>BELLO</v>
          </cell>
          <cell r="B5">
            <v>13</v>
          </cell>
          <cell r="C5">
            <v>111732</v>
          </cell>
          <cell r="D5">
            <v>11.634983711022803</v>
          </cell>
        </row>
        <row r="6">
          <cell r="A6" t="str">
            <v>BETANIA</v>
          </cell>
          <cell r="B6">
            <v>1</v>
          </cell>
          <cell r="C6">
            <v>1735</v>
          </cell>
          <cell r="D6">
            <v>57.636887608069166</v>
          </cell>
        </row>
        <row r="7">
          <cell r="A7" t="str">
            <v>CACERES</v>
          </cell>
          <cell r="B7">
            <v>1</v>
          </cell>
          <cell r="C7">
            <v>5124</v>
          </cell>
          <cell r="D7">
            <v>19.516003122560498</v>
          </cell>
        </row>
        <row r="8">
          <cell r="A8" t="str">
            <v>CALDAS</v>
          </cell>
          <cell r="B8">
            <v>3</v>
          </cell>
          <cell r="C8">
            <v>15385</v>
          </cell>
          <cell r="D8">
            <v>19.499512512187195</v>
          </cell>
        </row>
        <row r="9">
          <cell r="A9" t="str">
            <v>CAÑASGORDAS</v>
          </cell>
          <cell r="B9">
            <v>1</v>
          </cell>
          <cell r="C9">
            <v>2580</v>
          </cell>
          <cell r="D9">
            <v>38.759689922480618</v>
          </cell>
        </row>
        <row r="10">
          <cell r="A10" t="str">
            <v>CARAMANTA</v>
          </cell>
          <cell r="B10">
            <v>1</v>
          </cell>
          <cell r="C10">
            <v>657</v>
          </cell>
          <cell r="D10">
            <v>152.20700152207002</v>
          </cell>
        </row>
        <row r="11">
          <cell r="A11" t="str">
            <v>CAREPA</v>
          </cell>
          <cell r="B11">
            <v>4</v>
          </cell>
          <cell r="C11">
            <v>10315</v>
          </cell>
          <cell r="D11">
            <v>38.778477944740672</v>
          </cell>
        </row>
        <row r="12">
          <cell r="A12" t="str">
            <v>CAUCASIA</v>
          </cell>
          <cell r="B12">
            <v>3</v>
          </cell>
          <cell r="C12">
            <v>17463</v>
          </cell>
          <cell r="D12">
            <v>17.179178835251676</v>
          </cell>
        </row>
        <row r="13">
          <cell r="A13" t="str">
            <v>CHIGORODO</v>
          </cell>
          <cell r="B13">
            <v>5</v>
          </cell>
          <cell r="C13">
            <v>11799</v>
          </cell>
          <cell r="D13">
            <v>42.376472582422238</v>
          </cell>
        </row>
        <row r="14">
          <cell r="A14" t="str">
            <v>CISNEROS</v>
          </cell>
          <cell r="B14">
            <v>2</v>
          </cell>
          <cell r="C14">
            <v>1581</v>
          </cell>
          <cell r="D14">
            <v>126.5022137887413</v>
          </cell>
        </row>
        <row r="15">
          <cell r="A15" t="str">
            <v>CIUDAD BOLIVAR</v>
          </cell>
          <cell r="B15">
            <v>2</v>
          </cell>
          <cell r="C15">
            <v>4323</v>
          </cell>
          <cell r="D15">
            <v>46.264168401572981</v>
          </cell>
        </row>
        <row r="16">
          <cell r="A16" t="str">
            <v>COCORNA</v>
          </cell>
          <cell r="B16">
            <v>5</v>
          </cell>
          <cell r="C16">
            <v>2361</v>
          </cell>
          <cell r="D16">
            <v>211.77467174925877</v>
          </cell>
        </row>
        <row r="17">
          <cell r="A17" t="str">
            <v>CONCORDIA</v>
          </cell>
          <cell r="B17">
            <v>1</v>
          </cell>
          <cell r="C17">
            <v>3617</v>
          </cell>
          <cell r="D17">
            <v>27.647221454243848</v>
          </cell>
        </row>
        <row r="18">
          <cell r="A18" t="str">
            <v>COPACABANA</v>
          </cell>
          <cell r="B18">
            <v>9</v>
          </cell>
          <cell r="C18">
            <v>15257</v>
          </cell>
          <cell r="D18">
            <v>58.989316379366848</v>
          </cell>
        </row>
        <row r="19">
          <cell r="A19" t="str">
            <v>DABEIBA</v>
          </cell>
          <cell r="B19">
            <v>1</v>
          </cell>
          <cell r="C19">
            <v>4031</v>
          </cell>
          <cell r="D19">
            <v>24.807740014884644</v>
          </cell>
        </row>
        <row r="20">
          <cell r="A20" t="str">
            <v>DONMATIAS</v>
          </cell>
          <cell r="B20">
            <v>1</v>
          </cell>
          <cell r="C20">
            <v>3615</v>
          </cell>
          <cell r="D20">
            <v>27.662517289073303</v>
          </cell>
        </row>
        <row r="21">
          <cell r="A21" t="str">
            <v>EL CARMEN DE VIBORAL</v>
          </cell>
          <cell r="B21">
            <v>1</v>
          </cell>
          <cell r="C21">
            <v>11769</v>
          </cell>
          <cell r="D21">
            <v>8.4968986319993203</v>
          </cell>
        </row>
        <row r="22">
          <cell r="A22" t="str">
            <v>EL SANTUARIO</v>
          </cell>
          <cell r="B22">
            <v>1</v>
          </cell>
          <cell r="C22">
            <v>6342</v>
          </cell>
          <cell r="D22">
            <v>15.767896562598549</v>
          </cell>
        </row>
        <row r="23">
          <cell r="A23" t="str">
            <v>ENVIGADO</v>
          </cell>
          <cell r="B23">
            <v>10</v>
          </cell>
          <cell r="C23">
            <v>38691</v>
          </cell>
          <cell r="D23">
            <v>25.845803933731361</v>
          </cell>
        </row>
        <row r="24">
          <cell r="A24" t="str">
            <v>GIRALDO</v>
          </cell>
          <cell r="B24">
            <v>2</v>
          </cell>
          <cell r="C24">
            <v>951</v>
          </cell>
          <cell r="D24">
            <v>210.3049421661409</v>
          </cell>
        </row>
        <row r="25">
          <cell r="A25" t="str">
            <v>GIRARDOTA</v>
          </cell>
          <cell r="B25">
            <v>4</v>
          </cell>
          <cell r="C25">
            <v>9967</v>
          </cell>
          <cell r="D25">
            <v>40.132437042239395</v>
          </cell>
        </row>
        <row r="26">
          <cell r="A26" t="str">
            <v>GUADALUPE</v>
          </cell>
          <cell r="B26">
            <v>3</v>
          </cell>
          <cell r="C26">
            <v>1164</v>
          </cell>
          <cell r="D26">
            <v>257.73195876288662</v>
          </cell>
        </row>
        <row r="27">
          <cell r="A27" t="str">
            <v>GUARNE</v>
          </cell>
          <cell r="B27">
            <v>6</v>
          </cell>
          <cell r="C27">
            <v>10385</v>
          </cell>
          <cell r="D27">
            <v>57.775637939335581</v>
          </cell>
        </row>
        <row r="28">
          <cell r="A28" t="str">
            <v>ITAGUI</v>
          </cell>
          <cell r="B28">
            <v>5</v>
          </cell>
          <cell r="C28">
            <v>55138</v>
          </cell>
          <cell r="D28">
            <v>9.0681562624687153</v>
          </cell>
        </row>
        <row r="29">
          <cell r="A29" t="str">
            <v>JERICÓ</v>
          </cell>
          <cell r="B29">
            <v>2</v>
          </cell>
          <cell r="C29">
            <v>2033</v>
          </cell>
          <cell r="D29">
            <v>98.376783079193302</v>
          </cell>
        </row>
        <row r="30">
          <cell r="A30" t="str">
            <v>LA CEJA</v>
          </cell>
          <cell r="B30">
            <v>3</v>
          </cell>
          <cell r="C30">
            <v>12470</v>
          </cell>
          <cell r="D30">
            <v>24.057738572574177</v>
          </cell>
        </row>
        <row r="31">
          <cell r="A31" t="str">
            <v>LA PINTADA</v>
          </cell>
          <cell r="B31">
            <v>4</v>
          </cell>
          <cell r="C31">
            <v>1688</v>
          </cell>
          <cell r="D31">
            <v>236.96682464454977</v>
          </cell>
        </row>
        <row r="32">
          <cell r="A32" t="str">
            <v>LIBORINA</v>
          </cell>
          <cell r="B32">
            <v>2</v>
          </cell>
          <cell r="C32">
            <v>1444</v>
          </cell>
          <cell r="D32">
            <v>138.50415512465375</v>
          </cell>
        </row>
        <row r="33">
          <cell r="A33" t="str">
            <v>MACEO</v>
          </cell>
          <cell r="B33">
            <v>1</v>
          </cell>
          <cell r="C33">
            <v>1279</v>
          </cell>
          <cell r="D33">
            <v>78.186082877247856</v>
          </cell>
        </row>
        <row r="34">
          <cell r="A34" t="str">
            <v>MARINILLA</v>
          </cell>
          <cell r="B34">
            <v>4</v>
          </cell>
          <cell r="C34">
            <v>12862</v>
          </cell>
          <cell r="D34">
            <v>31.099362463069507</v>
          </cell>
        </row>
        <row r="35">
          <cell r="A35" t="str">
            <v>MEDELLIN</v>
          </cell>
          <cell r="B35">
            <v>73</v>
          </cell>
          <cell r="C35">
            <v>496318</v>
          </cell>
          <cell r="D35">
            <v>14.708312009638981</v>
          </cell>
        </row>
        <row r="36">
          <cell r="A36" t="str">
            <v>MUTATÁ</v>
          </cell>
          <cell r="B36">
            <v>3</v>
          </cell>
          <cell r="C36">
            <v>2562</v>
          </cell>
          <cell r="D36">
            <v>117.096018735363</v>
          </cell>
        </row>
        <row r="37">
          <cell r="A37" t="str">
            <v>NECOCLÍ</v>
          </cell>
          <cell r="B37">
            <v>3</v>
          </cell>
          <cell r="C37">
            <v>7574</v>
          </cell>
          <cell r="D37">
            <v>39.609189331925009</v>
          </cell>
        </row>
        <row r="38">
          <cell r="A38" t="str">
            <v>PEÑOL</v>
          </cell>
          <cell r="B38">
            <v>2</v>
          </cell>
          <cell r="C38">
            <v>3628</v>
          </cell>
          <cell r="D38">
            <v>55.126791620727673</v>
          </cell>
        </row>
        <row r="39">
          <cell r="A39" t="str">
            <v>PUERTO BERRIO</v>
          </cell>
          <cell r="B39">
            <v>2</v>
          </cell>
          <cell r="C39">
            <v>7498</v>
          </cell>
          <cell r="D39">
            <v>26.673779674579887</v>
          </cell>
        </row>
        <row r="40">
          <cell r="A40" t="str">
            <v>PUERTO TRIUNFO</v>
          </cell>
          <cell r="B40">
            <v>1</v>
          </cell>
          <cell r="C40">
            <v>3888</v>
          </cell>
          <cell r="D40">
            <v>25.720164609053501</v>
          </cell>
        </row>
        <row r="41">
          <cell r="A41" t="str">
            <v>REMEDIOS</v>
          </cell>
          <cell r="B41">
            <v>3</v>
          </cell>
          <cell r="C41">
            <v>5515</v>
          </cell>
          <cell r="D41">
            <v>54.397098821396192</v>
          </cell>
        </row>
        <row r="42">
          <cell r="A42" t="str">
            <v>RETIRO</v>
          </cell>
          <cell r="B42">
            <v>3</v>
          </cell>
          <cell r="C42">
            <v>3910</v>
          </cell>
          <cell r="D42">
            <v>76.726342710997443</v>
          </cell>
        </row>
        <row r="43">
          <cell r="A43" t="str">
            <v>RIONEGRO</v>
          </cell>
          <cell r="B43">
            <v>3</v>
          </cell>
          <cell r="C43">
            <v>26709</v>
          </cell>
          <cell r="D43">
            <v>11.232168931820734</v>
          </cell>
        </row>
        <row r="44">
          <cell r="A44" t="str">
            <v>SABANETA</v>
          </cell>
          <cell r="B44">
            <v>3</v>
          </cell>
          <cell r="C44">
            <v>15474</v>
          </cell>
          <cell r="D44">
            <v>19.387359441644048</v>
          </cell>
        </row>
        <row r="45">
          <cell r="A45" t="str">
            <v>SALGAR</v>
          </cell>
          <cell r="B45">
            <v>2</v>
          </cell>
          <cell r="C45">
            <v>3138</v>
          </cell>
          <cell r="D45">
            <v>63.73486297004461</v>
          </cell>
        </row>
        <row r="46">
          <cell r="A46" t="str">
            <v>SAN JERÓNIMO</v>
          </cell>
          <cell r="B46">
            <v>1</v>
          </cell>
          <cell r="C46">
            <v>2748</v>
          </cell>
          <cell r="D46">
            <v>36.390101892285301</v>
          </cell>
        </row>
        <row r="47">
          <cell r="A47" t="str">
            <v>SAN LUIS</v>
          </cell>
          <cell r="B47">
            <v>3</v>
          </cell>
          <cell r="C47">
            <v>2166</v>
          </cell>
          <cell r="D47">
            <v>138.50415512465375</v>
          </cell>
        </row>
        <row r="48">
          <cell r="A48" t="str">
            <v>SANTA BARBARA</v>
          </cell>
          <cell r="B48">
            <v>5</v>
          </cell>
          <cell r="C48">
            <v>4166</v>
          </cell>
          <cell r="D48">
            <v>120.01920307249159</v>
          </cell>
        </row>
        <row r="49">
          <cell r="A49" t="str">
            <v>SANTA FE DE ANTIOQUIA</v>
          </cell>
          <cell r="B49">
            <v>3</v>
          </cell>
          <cell r="C49">
            <v>4841</v>
          </cell>
          <cell r="D49">
            <v>61.97066721751704</v>
          </cell>
        </row>
        <row r="50">
          <cell r="A50" t="str">
            <v>SANTA ROSA DE OSOS</v>
          </cell>
          <cell r="B50">
            <v>7</v>
          </cell>
          <cell r="C50">
            <v>7250</v>
          </cell>
          <cell r="D50">
            <v>96.551724137931032</v>
          </cell>
        </row>
        <row r="51">
          <cell r="A51" t="str">
            <v>SANTO DOMINGO</v>
          </cell>
          <cell r="B51">
            <v>4</v>
          </cell>
          <cell r="C51">
            <v>2037</v>
          </cell>
          <cell r="D51">
            <v>196.36720667648501</v>
          </cell>
        </row>
        <row r="52">
          <cell r="A52" t="str">
            <v>SEGOVIA</v>
          </cell>
          <cell r="B52">
            <v>2</v>
          </cell>
          <cell r="C52">
            <v>7978</v>
          </cell>
          <cell r="D52">
            <v>25.068939583855602</v>
          </cell>
        </row>
        <row r="53">
          <cell r="A53" t="str">
            <v>SONSÓN</v>
          </cell>
          <cell r="B53">
            <v>2</v>
          </cell>
          <cell r="C53">
            <v>6363</v>
          </cell>
          <cell r="D53">
            <v>31.43171460003143</v>
          </cell>
        </row>
        <row r="54">
          <cell r="A54" t="str">
            <v>TARAZA</v>
          </cell>
          <cell r="B54">
            <v>3</v>
          </cell>
          <cell r="C54">
            <v>4762</v>
          </cell>
          <cell r="D54">
            <v>62.998740025199503</v>
          </cell>
        </row>
        <row r="55">
          <cell r="A55" t="str">
            <v>TITIRIBI</v>
          </cell>
          <cell r="B55">
            <v>1</v>
          </cell>
          <cell r="C55">
            <v>1621</v>
          </cell>
          <cell r="D55">
            <v>61.690314620604568</v>
          </cell>
        </row>
        <row r="56">
          <cell r="A56" t="str">
            <v>TURBO</v>
          </cell>
          <cell r="B56">
            <v>18</v>
          </cell>
          <cell r="C56">
            <v>24698</v>
          </cell>
          <cell r="D56">
            <v>72.880395173698275</v>
          </cell>
        </row>
        <row r="57">
          <cell r="A57" t="str">
            <v>URRAO</v>
          </cell>
          <cell r="B57">
            <v>3</v>
          </cell>
          <cell r="C57">
            <v>5306</v>
          </cell>
          <cell r="D57">
            <v>56.539766302299284</v>
          </cell>
        </row>
        <row r="58">
          <cell r="A58" t="str">
            <v>VALDIVIA</v>
          </cell>
          <cell r="B58">
            <v>1</v>
          </cell>
          <cell r="C58">
            <v>2595</v>
          </cell>
          <cell r="D58">
            <v>38.53564547206166</v>
          </cell>
        </row>
        <row r="59">
          <cell r="A59" t="str">
            <v>VENECIA</v>
          </cell>
          <cell r="B59">
            <v>1</v>
          </cell>
          <cell r="C59">
            <v>1776</v>
          </cell>
          <cell r="D59">
            <v>56.306306306306304</v>
          </cell>
        </row>
        <row r="60">
          <cell r="A60" t="str">
            <v>YALI</v>
          </cell>
          <cell r="B60">
            <v>1</v>
          </cell>
          <cell r="C60">
            <v>1272</v>
          </cell>
          <cell r="D60">
            <v>78.616352201257868</v>
          </cell>
        </row>
        <row r="61">
          <cell r="A61" t="str">
            <v>YARUMAL</v>
          </cell>
          <cell r="B61">
            <v>4</v>
          </cell>
          <cell r="C61">
            <v>7830</v>
          </cell>
          <cell r="D61">
            <v>51.085568326947644</v>
          </cell>
        </row>
        <row r="62">
          <cell r="A62" t="str">
            <v>YOLOMBÓ</v>
          </cell>
          <cell r="B62">
            <v>1</v>
          </cell>
          <cell r="C62">
            <v>3618</v>
          </cell>
          <cell r="D62">
            <v>27.639579878385849</v>
          </cell>
        </row>
        <row r="63">
          <cell r="A63" t="str">
            <v>YONDO</v>
          </cell>
          <cell r="B63">
            <v>3</v>
          </cell>
          <cell r="C63">
            <v>3314</v>
          </cell>
          <cell r="D63">
            <v>90.525045262522625</v>
          </cell>
        </row>
      </sheetData>
      <sheetData sheetId="8">
        <row r="1">
          <cell r="A1" t="str">
            <v>CALDAS</v>
          </cell>
          <cell r="B1">
            <v>1</v>
          </cell>
          <cell r="C1">
            <v>6469</v>
          </cell>
          <cell r="D1">
            <v>15.458339774308239</v>
          </cell>
        </row>
        <row r="2">
          <cell r="A2" t="str">
            <v>CAMPAMENTO</v>
          </cell>
          <cell r="B2">
            <v>2</v>
          </cell>
          <cell r="C2">
            <v>1153</v>
          </cell>
          <cell r="D2">
            <v>173.46053772766695</v>
          </cell>
        </row>
        <row r="3">
          <cell r="A3" t="str">
            <v>CAREPA</v>
          </cell>
          <cell r="B3">
            <v>1</v>
          </cell>
          <cell r="C3">
            <v>6271</v>
          </cell>
          <cell r="D3">
            <v>15.946420028703555</v>
          </cell>
        </row>
        <row r="4">
          <cell r="A4" t="str">
            <v>CAUCASIA</v>
          </cell>
          <cell r="B4">
            <v>2</v>
          </cell>
          <cell r="C4">
            <v>10843</v>
          </cell>
          <cell r="D4">
            <v>18.445079774970026</v>
          </cell>
        </row>
        <row r="5">
          <cell r="A5" t="str">
            <v>FREDONIA</v>
          </cell>
          <cell r="B5">
            <v>1</v>
          </cell>
          <cell r="C5">
            <v>2147</v>
          </cell>
          <cell r="D5">
            <v>46.576618537494177</v>
          </cell>
        </row>
        <row r="6">
          <cell r="A6" t="str">
            <v>GRANADA</v>
          </cell>
          <cell r="B6">
            <v>1</v>
          </cell>
          <cell r="C6">
            <v>1006</v>
          </cell>
          <cell r="D6">
            <v>99.403578528827026</v>
          </cell>
        </row>
        <row r="7">
          <cell r="A7" t="str">
            <v>MEDELLIN</v>
          </cell>
          <cell r="B7">
            <v>1</v>
          </cell>
          <cell r="C7">
            <v>208367</v>
          </cell>
          <cell r="D7">
            <v>0.47992244453296351</v>
          </cell>
        </row>
        <row r="8">
          <cell r="A8" t="str">
            <v>MUTATA</v>
          </cell>
          <cell r="B8">
            <v>2</v>
          </cell>
          <cell r="C8">
            <v>1778</v>
          </cell>
          <cell r="D8">
            <v>112.48593925759282</v>
          </cell>
        </row>
        <row r="9">
          <cell r="A9" t="str">
            <v>PUERTO BERRIO</v>
          </cell>
          <cell r="B9">
            <v>1</v>
          </cell>
          <cell r="C9">
            <v>3978</v>
          </cell>
          <cell r="D9">
            <v>25.138260432378075</v>
          </cell>
        </row>
        <row r="10">
          <cell r="A10" t="str">
            <v>PUERTO TRIUNFO</v>
          </cell>
          <cell r="B10">
            <v>1</v>
          </cell>
          <cell r="C10">
            <v>1788</v>
          </cell>
          <cell r="D10">
            <v>55.928411633109619</v>
          </cell>
        </row>
        <row r="11">
          <cell r="A11" t="str">
            <v>REMEDIOS</v>
          </cell>
          <cell r="B11">
            <v>1</v>
          </cell>
          <cell r="C11">
            <v>3327</v>
          </cell>
          <cell r="D11">
            <v>30.057108506161704</v>
          </cell>
        </row>
        <row r="12">
          <cell r="A12" t="str">
            <v>RIONEGRO</v>
          </cell>
          <cell r="B12">
            <v>2</v>
          </cell>
          <cell r="C12">
            <v>11656</v>
          </cell>
          <cell r="D12">
            <v>17.158544955387782</v>
          </cell>
        </row>
        <row r="13">
          <cell r="A13" t="str">
            <v>SAN CARLOS</v>
          </cell>
          <cell r="B13">
            <v>1</v>
          </cell>
          <cell r="C13">
            <v>1619</v>
          </cell>
          <cell r="D13">
            <v>61.766522544780734</v>
          </cell>
        </row>
      </sheetData>
      <sheetData sheetId="9">
        <row r="1">
          <cell r="A1" t="str">
            <v>AMAGA</v>
          </cell>
          <cell r="B1">
            <v>2</v>
          </cell>
          <cell r="C1">
            <v>2764</v>
          </cell>
          <cell r="D1">
            <v>72.358900144717794</v>
          </cell>
        </row>
        <row r="2">
          <cell r="A2" t="str">
            <v>APARTADO</v>
          </cell>
          <cell r="B2">
            <v>1</v>
          </cell>
          <cell r="C2">
            <v>14381</v>
          </cell>
          <cell r="D2">
            <v>6.9536193588762947</v>
          </cell>
        </row>
        <row r="3">
          <cell r="A3" t="str">
            <v>BELLO</v>
          </cell>
          <cell r="B3">
            <v>6</v>
          </cell>
          <cell r="C3">
            <v>47252</v>
          </cell>
          <cell r="D3">
            <v>12.697875222212817</v>
          </cell>
        </row>
        <row r="4">
          <cell r="A4" t="str">
            <v>CAMPAMENTO</v>
          </cell>
          <cell r="B4">
            <v>1</v>
          </cell>
          <cell r="C4">
            <v>1153</v>
          </cell>
          <cell r="D4">
            <v>86.730268863833473</v>
          </cell>
        </row>
        <row r="5">
          <cell r="A5" t="str">
            <v>COCORNA</v>
          </cell>
          <cell r="B5">
            <v>1</v>
          </cell>
          <cell r="C5">
            <v>1452</v>
          </cell>
          <cell r="D5">
            <v>68.870523415977956</v>
          </cell>
        </row>
        <row r="6">
          <cell r="A6" t="str">
            <v>COPACABANA</v>
          </cell>
          <cell r="B6">
            <v>1</v>
          </cell>
          <cell r="C6">
            <v>6596</v>
          </cell>
          <cell r="D6">
            <v>15.160703456640389</v>
          </cell>
        </row>
        <row r="7">
          <cell r="A7" t="str">
            <v>DABEIBA</v>
          </cell>
          <cell r="B7">
            <v>1</v>
          </cell>
          <cell r="C7">
            <v>2784</v>
          </cell>
          <cell r="D7">
            <v>35.919540229885058</v>
          </cell>
        </row>
        <row r="8">
          <cell r="A8" t="str">
            <v>EL CARMEN DE VIBORAL</v>
          </cell>
          <cell r="B8">
            <v>1</v>
          </cell>
          <cell r="C8">
            <v>5758</v>
          </cell>
          <cell r="D8">
            <v>17.367141368530739</v>
          </cell>
        </row>
        <row r="9">
          <cell r="A9" t="str">
            <v>GUARNE</v>
          </cell>
          <cell r="B9">
            <v>1</v>
          </cell>
          <cell r="C9">
            <v>4624</v>
          </cell>
          <cell r="D9">
            <v>21.626297577854672</v>
          </cell>
        </row>
        <row r="10">
          <cell r="A10" t="str">
            <v>ITAGUI</v>
          </cell>
          <cell r="B10">
            <v>1</v>
          </cell>
          <cell r="C10">
            <v>21931</v>
          </cell>
          <cell r="D10">
            <v>4.5597555970999952</v>
          </cell>
        </row>
        <row r="11">
          <cell r="A11" t="str">
            <v>LA ESTRELLA</v>
          </cell>
          <cell r="B11">
            <v>1</v>
          </cell>
          <cell r="C11">
            <v>5872</v>
          </cell>
          <cell r="D11">
            <v>17.029972752043594</v>
          </cell>
        </row>
        <row r="12">
          <cell r="A12" t="str">
            <v>MARINILLA</v>
          </cell>
          <cell r="B12">
            <v>1</v>
          </cell>
          <cell r="C12">
            <v>6272</v>
          </cell>
          <cell r="D12">
            <v>15.943877551020407</v>
          </cell>
        </row>
        <row r="13">
          <cell r="A13" t="str">
            <v>MEDELLIN</v>
          </cell>
          <cell r="B13">
            <v>17</v>
          </cell>
          <cell r="C13">
            <v>208367</v>
          </cell>
          <cell r="D13">
            <v>8.1586815570603797</v>
          </cell>
        </row>
        <row r="14">
          <cell r="A14" t="str">
            <v>MUTATÁ</v>
          </cell>
          <cell r="B14">
            <v>1</v>
          </cell>
          <cell r="C14">
            <v>1778</v>
          </cell>
          <cell r="D14">
            <v>56.242969628796409</v>
          </cell>
        </row>
        <row r="15">
          <cell r="A15" t="str">
            <v>NECOCLÍ</v>
          </cell>
          <cell r="B15">
            <v>1</v>
          </cell>
          <cell r="C15">
            <v>5702</v>
          </cell>
          <cell r="D15">
            <v>17.537706068046298</v>
          </cell>
        </row>
        <row r="16">
          <cell r="A16" t="str">
            <v>RIONEGRO</v>
          </cell>
          <cell r="B16">
            <v>1</v>
          </cell>
          <cell r="C16">
            <v>11656</v>
          </cell>
          <cell r="D16">
            <v>8.5792724776938911</v>
          </cell>
        </row>
        <row r="17">
          <cell r="A17" t="str">
            <v>SAN ROQUE</v>
          </cell>
          <cell r="B17">
            <v>1</v>
          </cell>
          <cell r="C17">
            <v>2207</v>
          </cell>
          <cell r="D17">
            <v>45.310376076121436</v>
          </cell>
        </row>
        <row r="18">
          <cell r="A18" t="str">
            <v>TURBO</v>
          </cell>
          <cell r="B18">
            <v>2</v>
          </cell>
          <cell r="C18">
            <v>16118</v>
          </cell>
          <cell r="D18">
            <v>12.408487405385284</v>
          </cell>
        </row>
        <row r="19">
          <cell r="A19" t="str">
            <v>URRAO</v>
          </cell>
          <cell r="B19">
            <v>2</v>
          </cell>
          <cell r="C19">
            <v>3394</v>
          </cell>
          <cell r="D19">
            <v>58.927519151443725</v>
          </cell>
        </row>
        <row r="20">
          <cell r="A20" t="str">
            <v>VALDIVIA</v>
          </cell>
          <cell r="B20">
            <v>1</v>
          </cell>
          <cell r="C20">
            <v>1710</v>
          </cell>
          <cell r="D20">
            <v>58.479532163742689</v>
          </cell>
        </row>
      </sheetData>
      <sheetData sheetId="10">
        <row r="1">
          <cell r="A1" t="str">
            <v>ANDES</v>
          </cell>
          <cell r="B1">
            <v>2</v>
          </cell>
          <cell r="C1">
            <v>4097</v>
          </cell>
          <cell r="D1">
            <v>48.816206980717595</v>
          </cell>
        </row>
        <row r="2">
          <cell r="A2" t="str">
            <v>ANGOSTURA</v>
          </cell>
          <cell r="B2">
            <v>1</v>
          </cell>
          <cell r="C2">
            <v>1271</v>
          </cell>
          <cell r="D2">
            <v>78.678206136900073</v>
          </cell>
        </row>
        <row r="3">
          <cell r="A3" t="str">
            <v>APARTADO</v>
          </cell>
          <cell r="B3">
            <v>2</v>
          </cell>
          <cell r="C3">
            <v>14381</v>
          </cell>
          <cell r="D3">
            <v>13.907238717752589</v>
          </cell>
        </row>
        <row r="4">
          <cell r="A4" t="str">
            <v>BARBOSA</v>
          </cell>
          <cell r="B4">
            <v>2</v>
          </cell>
          <cell r="C4">
            <v>4727</v>
          </cell>
          <cell r="D4">
            <v>42.310133276919821</v>
          </cell>
        </row>
        <row r="5">
          <cell r="A5" t="str">
            <v>BELLO</v>
          </cell>
          <cell r="B5">
            <v>7</v>
          </cell>
          <cell r="C5">
            <v>47252</v>
          </cell>
          <cell r="D5">
            <v>14.814187759248286</v>
          </cell>
        </row>
        <row r="6">
          <cell r="A6" t="str">
            <v>CACERES</v>
          </cell>
          <cell r="B6">
            <v>7</v>
          </cell>
          <cell r="C6">
            <v>3792</v>
          </cell>
          <cell r="D6">
            <v>184.59915611814347</v>
          </cell>
        </row>
        <row r="7">
          <cell r="A7" t="str">
            <v>CALDAS</v>
          </cell>
          <cell r="B7">
            <v>1</v>
          </cell>
          <cell r="C7">
            <v>6469</v>
          </cell>
          <cell r="D7">
            <v>15.458339774308239</v>
          </cell>
        </row>
        <row r="8">
          <cell r="A8" t="str">
            <v>CAREPA</v>
          </cell>
          <cell r="B8">
            <v>1</v>
          </cell>
          <cell r="C8">
            <v>6271</v>
          </cell>
          <cell r="D8">
            <v>15.946420028703555</v>
          </cell>
        </row>
        <row r="9">
          <cell r="A9" t="str">
            <v>CAUCASIA</v>
          </cell>
          <cell r="B9">
            <v>8</v>
          </cell>
          <cell r="C9">
            <v>10843</v>
          </cell>
          <cell r="D9">
            <v>73.780319099880103</v>
          </cell>
        </row>
        <row r="10">
          <cell r="A10" t="str">
            <v>CHIGORODO</v>
          </cell>
          <cell r="B10">
            <v>7</v>
          </cell>
          <cell r="C10">
            <v>7392</v>
          </cell>
          <cell r="D10">
            <v>94.696969696969703</v>
          </cell>
        </row>
        <row r="11">
          <cell r="A11" t="str">
            <v>CISNEROS</v>
          </cell>
          <cell r="B11">
            <v>1</v>
          </cell>
          <cell r="C11">
            <v>893</v>
          </cell>
          <cell r="D11">
            <v>111.98208286674132</v>
          </cell>
        </row>
        <row r="12">
          <cell r="A12" t="str">
            <v>CIUDAD BOLIVAR</v>
          </cell>
          <cell r="B12">
            <v>4</v>
          </cell>
          <cell r="C12">
            <v>2591</v>
          </cell>
          <cell r="D12">
            <v>154.38054805094558</v>
          </cell>
        </row>
        <row r="13">
          <cell r="A13" t="str">
            <v>CONCORDIA</v>
          </cell>
          <cell r="B13">
            <v>3</v>
          </cell>
          <cell r="C13">
            <v>2254</v>
          </cell>
          <cell r="D13">
            <v>133.09671694764862</v>
          </cell>
        </row>
        <row r="14">
          <cell r="A14" t="str">
            <v>EBEJICO</v>
          </cell>
          <cell r="B14">
            <v>1</v>
          </cell>
          <cell r="C14">
            <v>1062</v>
          </cell>
          <cell r="D14">
            <v>94.161958568738228</v>
          </cell>
        </row>
        <row r="15">
          <cell r="A15" t="str">
            <v>EL BAGRE</v>
          </cell>
          <cell r="B15">
            <v>2</v>
          </cell>
          <cell r="C15">
            <v>6807</v>
          </cell>
          <cell r="D15">
            <v>29.381519024533567</v>
          </cell>
        </row>
        <row r="16">
          <cell r="A16" t="str">
            <v>FRONTINO</v>
          </cell>
          <cell r="B16">
            <v>1</v>
          </cell>
          <cell r="C16">
            <v>2273</v>
          </cell>
          <cell r="D16">
            <v>43.994720633523983</v>
          </cell>
        </row>
        <row r="17">
          <cell r="A17" t="str">
            <v>ITAGUI</v>
          </cell>
          <cell r="B17">
            <v>1</v>
          </cell>
          <cell r="C17">
            <v>21931</v>
          </cell>
          <cell r="D17">
            <v>4.5597555970999952</v>
          </cell>
        </row>
        <row r="18">
          <cell r="A18" t="str">
            <v>ITUANGO</v>
          </cell>
          <cell r="B18">
            <v>2</v>
          </cell>
          <cell r="C18">
            <v>2696</v>
          </cell>
          <cell r="D18">
            <v>74.183976261127597</v>
          </cell>
        </row>
        <row r="19">
          <cell r="A19" t="str">
            <v>JARDIN</v>
          </cell>
          <cell r="B19">
            <v>1</v>
          </cell>
          <cell r="C19">
            <v>1333</v>
          </cell>
          <cell r="D19">
            <v>75.018754688672175</v>
          </cell>
        </row>
        <row r="20">
          <cell r="A20" t="str">
            <v>LA CEJA</v>
          </cell>
          <cell r="B20">
            <v>1</v>
          </cell>
          <cell r="C20">
            <v>5961</v>
          </cell>
          <cell r="D20">
            <v>16.775708773695687</v>
          </cell>
        </row>
        <row r="21">
          <cell r="A21" t="str">
            <v>LA PINTADA</v>
          </cell>
          <cell r="B21">
            <v>1</v>
          </cell>
          <cell r="C21">
            <v>860</v>
          </cell>
          <cell r="D21">
            <v>116.27906976744185</v>
          </cell>
        </row>
        <row r="22">
          <cell r="A22" t="str">
            <v>MARINILLA</v>
          </cell>
          <cell r="B22">
            <v>1</v>
          </cell>
          <cell r="C22">
            <v>6272</v>
          </cell>
          <cell r="D22">
            <v>15.943877551020407</v>
          </cell>
        </row>
        <row r="23">
          <cell r="A23" t="str">
            <v>MEDELLIN</v>
          </cell>
          <cell r="B23">
            <v>33</v>
          </cell>
          <cell r="C23">
            <v>208367</v>
          </cell>
          <cell r="D23">
            <v>15.837440669587796</v>
          </cell>
        </row>
        <row r="24">
          <cell r="A24" t="str">
            <v>MUTATA</v>
          </cell>
          <cell r="B24">
            <v>2</v>
          </cell>
          <cell r="C24">
            <v>1778</v>
          </cell>
          <cell r="D24">
            <v>112.48593925759282</v>
          </cell>
        </row>
        <row r="25">
          <cell r="A25" t="str">
            <v>OLAYA</v>
          </cell>
          <cell r="B25">
            <v>1</v>
          </cell>
          <cell r="C25">
            <v>302</v>
          </cell>
          <cell r="D25">
            <v>331.12582781456956</v>
          </cell>
        </row>
        <row r="26">
          <cell r="A26" t="str">
            <v>PUERTO BERRIO</v>
          </cell>
          <cell r="B26">
            <v>5</v>
          </cell>
          <cell r="C26">
            <v>3978</v>
          </cell>
          <cell r="D26">
            <v>125.69130216189041</v>
          </cell>
        </row>
        <row r="27">
          <cell r="A27" t="str">
            <v>REMEDIOS</v>
          </cell>
          <cell r="B27">
            <v>5</v>
          </cell>
          <cell r="C27">
            <v>3327</v>
          </cell>
          <cell r="D27">
            <v>150.28554253080853</v>
          </cell>
        </row>
        <row r="28">
          <cell r="A28" t="str">
            <v>SAN JERONIMO</v>
          </cell>
          <cell r="B28">
            <v>1</v>
          </cell>
          <cell r="C28">
            <v>1496</v>
          </cell>
          <cell r="D28">
            <v>66.844919786096256</v>
          </cell>
        </row>
        <row r="29">
          <cell r="A29" t="str">
            <v>SAN ROQUE</v>
          </cell>
          <cell r="B29">
            <v>1</v>
          </cell>
          <cell r="C29">
            <v>2207</v>
          </cell>
          <cell r="D29">
            <v>45.310376076121436</v>
          </cell>
        </row>
        <row r="30">
          <cell r="A30" t="str">
            <v>SANTA BARBARA</v>
          </cell>
          <cell r="B30">
            <v>2</v>
          </cell>
          <cell r="C30">
            <v>2442</v>
          </cell>
          <cell r="D30">
            <v>81.900081900081901</v>
          </cell>
        </row>
        <row r="31">
          <cell r="A31" t="str">
            <v>SANTAFE DE ANTIOQUIA</v>
          </cell>
          <cell r="B31">
            <v>1</v>
          </cell>
          <cell r="C31">
            <v>2676</v>
          </cell>
          <cell r="D31">
            <v>37.369207772795221</v>
          </cell>
        </row>
        <row r="32">
          <cell r="A32" t="str">
            <v>SANTA ROSA DE OSOS</v>
          </cell>
          <cell r="B32">
            <v>3</v>
          </cell>
          <cell r="C32">
            <v>3947</v>
          </cell>
          <cell r="D32">
            <v>76.007093995439575</v>
          </cell>
        </row>
        <row r="33">
          <cell r="A33" t="str">
            <v>SEGOVIA</v>
          </cell>
          <cell r="B33">
            <v>9</v>
          </cell>
          <cell r="C33">
            <v>4394</v>
          </cell>
          <cell r="D33">
            <v>204.82476103777879</v>
          </cell>
        </row>
        <row r="34">
          <cell r="A34" t="str">
            <v>TAMESIS</v>
          </cell>
          <cell r="B34">
            <v>1</v>
          </cell>
          <cell r="C34">
            <v>1486</v>
          </cell>
          <cell r="D34">
            <v>67.294751009421262</v>
          </cell>
        </row>
        <row r="35">
          <cell r="A35" t="str">
            <v>TARAZA</v>
          </cell>
          <cell r="B35">
            <v>7</v>
          </cell>
          <cell r="C35">
            <v>3607</v>
          </cell>
          <cell r="D35">
            <v>194.06709176601052</v>
          </cell>
        </row>
        <row r="36">
          <cell r="A36" t="str">
            <v>TURBO</v>
          </cell>
          <cell r="B36">
            <v>8</v>
          </cell>
          <cell r="C36">
            <v>16118</v>
          </cell>
          <cell r="D36">
            <v>49.633949621541134</v>
          </cell>
        </row>
        <row r="37">
          <cell r="A37" t="str">
            <v>VEGACHI</v>
          </cell>
          <cell r="B37">
            <v>1</v>
          </cell>
          <cell r="C37">
            <v>1367</v>
          </cell>
          <cell r="D37">
            <v>73.152889539136794</v>
          </cell>
        </row>
        <row r="38">
          <cell r="A38" t="str">
            <v>VENECIA</v>
          </cell>
          <cell r="B38">
            <v>1</v>
          </cell>
          <cell r="C38">
            <v>1037</v>
          </cell>
          <cell r="D38">
            <v>96.432015429122472</v>
          </cell>
        </row>
        <row r="39">
          <cell r="A39" t="str">
            <v>YALI</v>
          </cell>
          <cell r="B39">
            <v>1</v>
          </cell>
          <cell r="C39">
            <v>793</v>
          </cell>
          <cell r="D39">
            <v>126.10340479192938</v>
          </cell>
        </row>
        <row r="40">
          <cell r="A40" t="str">
            <v>YARUMAL</v>
          </cell>
          <cell r="B40">
            <v>2</v>
          </cell>
          <cell r="C40">
            <v>4801</v>
          </cell>
          <cell r="D40">
            <v>41.657987919183505</v>
          </cell>
        </row>
        <row r="41">
          <cell r="A41" t="str">
            <v>YONDO</v>
          </cell>
          <cell r="B41">
            <v>1</v>
          </cell>
          <cell r="C41">
            <v>2106</v>
          </cell>
          <cell r="D41">
            <v>47.483380816714153</v>
          </cell>
        </row>
      </sheetData>
      <sheetData sheetId="11">
        <row r="1">
          <cell r="A1" t="str">
            <v>BELLO</v>
          </cell>
          <cell r="B1">
            <v>4</v>
          </cell>
          <cell r="C1">
            <v>47252</v>
          </cell>
          <cell r="D1">
            <v>8.4652501481418767</v>
          </cell>
        </row>
        <row r="2">
          <cell r="A2" t="str">
            <v>CALDAS</v>
          </cell>
          <cell r="B2">
            <v>1</v>
          </cell>
          <cell r="C2">
            <v>6469</v>
          </cell>
          <cell r="D2">
            <v>15.458339774308239</v>
          </cell>
        </row>
        <row r="3">
          <cell r="A3" t="str">
            <v>CAREPA</v>
          </cell>
          <cell r="B3">
            <v>1</v>
          </cell>
          <cell r="C3">
            <v>6271</v>
          </cell>
          <cell r="D3">
            <v>15.946420028703555</v>
          </cell>
        </row>
        <row r="4">
          <cell r="A4" t="str">
            <v>CAUCASIA</v>
          </cell>
          <cell r="B4">
            <v>3</v>
          </cell>
          <cell r="C4">
            <v>10843</v>
          </cell>
          <cell r="D4">
            <v>27.667619662455042</v>
          </cell>
        </row>
        <row r="5">
          <cell r="A5" t="str">
            <v>COPACABANA</v>
          </cell>
          <cell r="B5">
            <v>1</v>
          </cell>
          <cell r="C5">
            <v>6596</v>
          </cell>
          <cell r="D5">
            <v>15.160703456640389</v>
          </cell>
        </row>
        <row r="6">
          <cell r="A6" t="str">
            <v>GIRALDO</v>
          </cell>
          <cell r="B6">
            <v>1</v>
          </cell>
          <cell r="C6">
            <v>596</v>
          </cell>
          <cell r="D6">
            <v>167.78523489932886</v>
          </cell>
        </row>
        <row r="7">
          <cell r="A7" t="str">
            <v>GRANADA</v>
          </cell>
          <cell r="B7">
            <v>1</v>
          </cell>
          <cell r="C7">
            <v>1006</v>
          </cell>
          <cell r="D7">
            <v>99.403578528827026</v>
          </cell>
        </row>
        <row r="8">
          <cell r="A8" t="str">
            <v>GUARNE</v>
          </cell>
          <cell r="B8">
            <v>1</v>
          </cell>
          <cell r="C8">
            <v>4624</v>
          </cell>
          <cell r="D8">
            <v>21.626297577854672</v>
          </cell>
        </row>
        <row r="9">
          <cell r="A9" t="str">
            <v>ITAGUI</v>
          </cell>
          <cell r="B9">
            <v>2</v>
          </cell>
          <cell r="C9">
            <v>21931</v>
          </cell>
          <cell r="D9">
            <v>9.1195111941999905</v>
          </cell>
        </row>
        <row r="10">
          <cell r="A10" t="str">
            <v>LA CEJA</v>
          </cell>
          <cell r="B10">
            <v>2</v>
          </cell>
          <cell r="C10">
            <v>5961</v>
          </cell>
          <cell r="D10">
            <v>33.551417547391374</v>
          </cell>
        </row>
        <row r="11">
          <cell r="A11" t="str">
            <v>LA PINTADA</v>
          </cell>
          <cell r="B11">
            <v>1</v>
          </cell>
          <cell r="C11">
            <v>860</v>
          </cell>
          <cell r="D11">
            <v>116.27906976744185</v>
          </cell>
        </row>
        <row r="12">
          <cell r="A12" t="str">
            <v>MEDELLIN</v>
          </cell>
          <cell r="B12">
            <v>10</v>
          </cell>
          <cell r="C12">
            <v>208367</v>
          </cell>
          <cell r="D12">
            <v>4.7992244453296351</v>
          </cell>
        </row>
        <row r="13">
          <cell r="A13" t="str">
            <v>MUTATÁ</v>
          </cell>
          <cell r="B13">
            <v>1</v>
          </cell>
          <cell r="C13">
            <v>1778</v>
          </cell>
          <cell r="D13">
            <v>56.242969628796409</v>
          </cell>
        </row>
        <row r="14">
          <cell r="A14" t="str">
            <v>PUERTO TRIUNFO</v>
          </cell>
          <cell r="B14">
            <v>4</v>
          </cell>
          <cell r="C14">
            <v>1788</v>
          </cell>
          <cell r="D14">
            <v>223.71364653243847</v>
          </cell>
        </row>
        <row r="15">
          <cell r="A15" t="str">
            <v>RIONEGRO</v>
          </cell>
          <cell r="B15">
            <v>1</v>
          </cell>
          <cell r="C15">
            <v>11656</v>
          </cell>
          <cell r="D15">
            <v>8.5792724776938911</v>
          </cell>
        </row>
        <row r="16">
          <cell r="A16" t="str">
            <v>SABANETA</v>
          </cell>
          <cell r="B16">
            <v>1</v>
          </cell>
          <cell r="C16">
            <v>5320</v>
          </cell>
          <cell r="D16">
            <v>18.796992481203009</v>
          </cell>
        </row>
        <row r="17">
          <cell r="A17" t="str">
            <v>SAN ANDRES DE CUERQUIA</v>
          </cell>
          <cell r="B17">
            <v>1</v>
          </cell>
          <cell r="C17">
            <v>817</v>
          </cell>
          <cell r="D17">
            <v>122.39902080783352</v>
          </cell>
        </row>
        <row r="18">
          <cell r="A18" t="str">
            <v>SAN ROQUE</v>
          </cell>
          <cell r="B18">
            <v>1</v>
          </cell>
          <cell r="C18">
            <v>2207</v>
          </cell>
          <cell r="D18">
            <v>45.310376076121436</v>
          </cell>
        </row>
        <row r="19">
          <cell r="A19" t="str">
            <v>SANTA BARBARA</v>
          </cell>
          <cell r="B19">
            <v>1</v>
          </cell>
          <cell r="C19">
            <v>2442</v>
          </cell>
          <cell r="D19">
            <v>40.95004095004095</v>
          </cell>
        </row>
        <row r="20">
          <cell r="A20" t="str">
            <v>SANTA FE DE ANTIOQUIA</v>
          </cell>
          <cell r="B20">
            <v>1</v>
          </cell>
          <cell r="C20">
            <v>2676</v>
          </cell>
          <cell r="D20">
            <v>37.369207772795221</v>
          </cell>
        </row>
        <row r="21">
          <cell r="A21" t="str">
            <v>SEGOVIA</v>
          </cell>
          <cell r="B21">
            <v>1</v>
          </cell>
          <cell r="C21">
            <v>4394</v>
          </cell>
          <cell r="D21">
            <v>22.758306781975421</v>
          </cell>
        </row>
        <row r="22">
          <cell r="A22" t="str">
            <v>TURBO</v>
          </cell>
          <cell r="B22">
            <v>1</v>
          </cell>
          <cell r="C22">
            <v>16118</v>
          </cell>
          <cell r="D22">
            <v>6.2042437026926418</v>
          </cell>
        </row>
        <row r="23">
          <cell r="A23" t="str">
            <v>YARUMAL</v>
          </cell>
          <cell r="B23">
            <v>1</v>
          </cell>
          <cell r="C23">
            <v>4801</v>
          </cell>
          <cell r="D23">
            <v>20.828993959591752</v>
          </cell>
        </row>
        <row r="24">
          <cell r="A24" t="str">
            <v>YOLOMBÓ</v>
          </cell>
          <cell r="B24">
            <v>1</v>
          </cell>
          <cell r="C24">
            <v>2468</v>
          </cell>
          <cell r="D24">
            <v>40.518638573743921</v>
          </cell>
        </row>
      </sheetData>
      <sheetData sheetId="12">
        <row r="1">
          <cell r="A1" t="str">
            <v>AMAGA</v>
          </cell>
          <cell r="B1">
            <v>2</v>
          </cell>
          <cell r="C1">
            <v>2764</v>
          </cell>
          <cell r="D1">
            <v>72.358900144717794</v>
          </cell>
        </row>
        <row r="2">
          <cell r="A2" t="str">
            <v>ANDES</v>
          </cell>
          <cell r="B2">
            <v>2</v>
          </cell>
          <cell r="C2">
            <v>4097</v>
          </cell>
          <cell r="D2">
            <v>48.816206980717595</v>
          </cell>
        </row>
        <row r="3">
          <cell r="A3" t="str">
            <v>ANGOSTURA</v>
          </cell>
          <cell r="B3">
            <v>1</v>
          </cell>
          <cell r="C3">
            <v>1271</v>
          </cell>
          <cell r="D3">
            <v>78.678206136900073</v>
          </cell>
        </row>
        <row r="4">
          <cell r="A4" t="str">
            <v>APARTADO</v>
          </cell>
          <cell r="B4">
            <v>3</v>
          </cell>
          <cell r="C4">
            <v>14381</v>
          </cell>
          <cell r="D4">
            <v>20.860858076628887</v>
          </cell>
        </row>
        <row r="5">
          <cell r="A5" t="str">
            <v>BARBOSA</v>
          </cell>
          <cell r="B5">
            <v>2</v>
          </cell>
          <cell r="C5">
            <v>4727</v>
          </cell>
          <cell r="D5">
            <v>42.310133276919821</v>
          </cell>
        </row>
        <row r="6">
          <cell r="A6" t="str">
            <v>BELLO</v>
          </cell>
          <cell r="B6">
            <v>17</v>
          </cell>
          <cell r="C6">
            <v>47252</v>
          </cell>
          <cell r="D6">
            <v>35.977313129602976</v>
          </cell>
        </row>
        <row r="7">
          <cell r="A7" t="str">
            <v>CACERES</v>
          </cell>
          <cell r="B7">
            <v>7</v>
          </cell>
          <cell r="C7">
            <v>3792</v>
          </cell>
          <cell r="D7">
            <v>184.59915611814347</v>
          </cell>
        </row>
        <row r="8">
          <cell r="A8" t="str">
            <v>CALDAS</v>
          </cell>
          <cell r="B8">
            <v>3</v>
          </cell>
          <cell r="C8">
            <v>6469</v>
          </cell>
          <cell r="D8">
            <v>46.375019322924722</v>
          </cell>
        </row>
        <row r="9">
          <cell r="A9" t="str">
            <v>CAMPAMENTO</v>
          </cell>
          <cell r="B9">
            <v>3</v>
          </cell>
          <cell r="C9">
            <v>1153</v>
          </cell>
          <cell r="D9">
            <v>260.19080659150046</v>
          </cell>
        </row>
        <row r="10">
          <cell r="A10" t="str">
            <v>CAREPA</v>
          </cell>
          <cell r="B10">
            <v>3</v>
          </cell>
          <cell r="C10">
            <v>6271</v>
          </cell>
          <cell r="D10">
            <v>47.83926008611067</v>
          </cell>
        </row>
        <row r="11">
          <cell r="A11" t="str">
            <v>CAUCASIA</v>
          </cell>
          <cell r="B11">
            <v>13</v>
          </cell>
          <cell r="C11">
            <v>10843</v>
          </cell>
          <cell r="D11">
            <v>119.89301853730517</v>
          </cell>
        </row>
        <row r="12">
          <cell r="A12" t="str">
            <v>CHIGORODO</v>
          </cell>
          <cell r="B12">
            <v>7</v>
          </cell>
          <cell r="C12">
            <v>7392</v>
          </cell>
          <cell r="D12">
            <v>94.696969696969703</v>
          </cell>
        </row>
        <row r="13">
          <cell r="A13" t="str">
            <v>CISNEROS</v>
          </cell>
          <cell r="B13">
            <v>1</v>
          </cell>
          <cell r="C13">
            <v>893</v>
          </cell>
          <cell r="D13">
            <v>111.98208286674132</v>
          </cell>
        </row>
        <row r="14">
          <cell r="A14" t="str">
            <v>CIUDAD BOLIVAR</v>
          </cell>
          <cell r="B14">
            <v>4</v>
          </cell>
          <cell r="C14">
            <v>2591</v>
          </cell>
          <cell r="D14">
            <v>154.38054805094558</v>
          </cell>
        </row>
        <row r="15">
          <cell r="A15" t="str">
            <v>COCORNA</v>
          </cell>
          <cell r="B15">
            <v>1</v>
          </cell>
          <cell r="C15">
            <v>1452</v>
          </cell>
          <cell r="D15">
            <v>68.870523415977956</v>
          </cell>
        </row>
        <row r="16">
          <cell r="A16" t="str">
            <v>CONCORDIA</v>
          </cell>
          <cell r="B16">
            <v>3</v>
          </cell>
          <cell r="C16">
            <v>2254</v>
          </cell>
          <cell r="D16">
            <v>133.09671694764862</v>
          </cell>
        </row>
        <row r="17">
          <cell r="A17" t="str">
            <v>COPACABANA</v>
          </cell>
          <cell r="B17">
            <v>2</v>
          </cell>
          <cell r="C17">
            <v>6596</v>
          </cell>
          <cell r="D17">
            <v>30.321406913280779</v>
          </cell>
        </row>
        <row r="18">
          <cell r="A18" t="str">
            <v>DABEIBA</v>
          </cell>
          <cell r="B18">
            <v>1</v>
          </cell>
          <cell r="C18">
            <v>2784</v>
          </cell>
          <cell r="D18">
            <v>35.919540229885058</v>
          </cell>
        </row>
        <row r="19">
          <cell r="A19" t="str">
            <v>EBEJICO</v>
          </cell>
          <cell r="B19">
            <v>1</v>
          </cell>
          <cell r="C19">
            <v>1062</v>
          </cell>
          <cell r="D19">
            <v>94.161958568738228</v>
          </cell>
        </row>
        <row r="20">
          <cell r="A20" t="str">
            <v>EL BAGRE</v>
          </cell>
          <cell r="B20">
            <v>2</v>
          </cell>
          <cell r="C20">
            <v>6807</v>
          </cell>
          <cell r="D20">
            <v>29.381519024533567</v>
          </cell>
        </row>
        <row r="21">
          <cell r="A21" t="str">
            <v>EL CARMEN DE VIBORAL</v>
          </cell>
          <cell r="B21">
            <v>1</v>
          </cell>
          <cell r="C21">
            <v>5758</v>
          </cell>
          <cell r="D21">
            <v>17.367141368530739</v>
          </cell>
        </row>
        <row r="22">
          <cell r="A22" t="str">
            <v>FREDONIA</v>
          </cell>
          <cell r="B22">
            <v>1</v>
          </cell>
          <cell r="C22">
            <v>2147</v>
          </cell>
          <cell r="D22">
            <v>46.576618537494177</v>
          </cell>
        </row>
        <row r="23">
          <cell r="A23" t="str">
            <v>FRONTINO</v>
          </cell>
          <cell r="B23">
            <v>1</v>
          </cell>
          <cell r="C23">
            <v>2273</v>
          </cell>
          <cell r="D23">
            <v>43.994720633523983</v>
          </cell>
        </row>
        <row r="24">
          <cell r="A24" t="str">
            <v>GIRALDO</v>
          </cell>
          <cell r="B24">
            <v>1</v>
          </cell>
          <cell r="C24">
            <v>596</v>
          </cell>
          <cell r="D24">
            <v>167.78523489932886</v>
          </cell>
        </row>
        <row r="25">
          <cell r="A25" t="str">
            <v>GRANADA</v>
          </cell>
          <cell r="B25">
            <v>2</v>
          </cell>
          <cell r="C25">
            <v>1006</v>
          </cell>
          <cell r="D25">
            <v>198.80715705765405</v>
          </cell>
        </row>
        <row r="26">
          <cell r="A26" t="str">
            <v>GUARNE</v>
          </cell>
          <cell r="B26">
            <v>2</v>
          </cell>
          <cell r="C26">
            <v>4624</v>
          </cell>
          <cell r="D26">
            <v>43.252595155709344</v>
          </cell>
        </row>
        <row r="27">
          <cell r="A27" t="str">
            <v>ITAGUI</v>
          </cell>
          <cell r="B27">
            <v>4</v>
          </cell>
          <cell r="C27">
            <v>21931</v>
          </cell>
          <cell r="D27">
            <v>18.239022388399981</v>
          </cell>
        </row>
        <row r="28">
          <cell r="A28" t="str">
            <v>ITUANGO</v>
          </cell>
          <cell r="B28">
            <v>2</v>
          </cell>
          <cell r="C28">
            <v>2696</v>
          </cell>
          <cell r="D28">
            <v>74.183976261127597</v>
          </cell>
        </row>
        <row r="29">
          <cell r="A29" t="str">
            <v>JARDIN</v>
          </cell>
          <cell r="B29">
            <v>1</v>
          </cell>
          <cell r="C29">
            <v>1333</v>
          </cell>
          <cell r="D29">
            <v>75.018754688672175</v>
          </cell>
        </row>
        <row r="30">
          <cell r="A30" t="str">
            <v>LA CEJA</v>
          </cell>
          <cell r="B30">
            <v>3</v>
          </cell>
          <cell r="C30">
            <v>5961</v>
          </cell>
          <cell r="D30">
            <v>50.327126321087064</v>
          </cell>
        </row>
        <row r="31">
          <cell r="A31" t="str">
            <v>LA ESTRELLA</v>
          </cell>
          <cell r="B31">
            <v>1</v>
          </cell>
          <cell r="C31">
            <v>5872</v>
          </cell>
          <cell r="D31">
            <v>17.029972752043594</v>
          </cell>
        </row>
        <row r="32">
          <cell r="A32" t="str">
            <v>LA PINTADA</v>
          </cell>
          <cell r="B32">
            <v>2</v>
          </cell>
          <cell r="C32">
            <v>860</v>
          </cell>
          <cell r="D32">
            <v>232.55813953488371</v>
          </cell>
        </row>
        <row r="33">
          <cell r="A33" t="str">
            <v>MARINILLA</v>
          </cell>
          <cell r="B33">
            <v>2</v>
          </cell>
          <cell r="C33">
            <v>6272</v>
          </cell>
          <cell r="D33">
            <v>31.887755102040813</v>
          </cell>
        </row>
        <row r="34">
          <cell r="A34" t="str">
            <v>MEDELLIN</v>
          </cell>
          <cell r="B34">
            <v>61</v>
          </cell>
          <cell r="C34">
            <v>208367</v>
          </cell>
          <cell r="D34">
            <v>29.275269116510771</v>
          </cell>
        </row>
        <row r="35">
          <cell r="A35" t="str">
            <v>MUTATÁ</v>
          </cell>
          <cell r="B35">
            <v>6</v>
          </cell>
          <cell r="C35">
            <v>1778</v>
          </cell>
          <cell r="D35">
            <v>337.45781777277841</v>
          </cell>
        </row>
        <row r="36">
          <cell r="A36" t="str">
            <v>NECOCLÍ</v>
          </cell>
          <cell r="B36">
            <v>1</v>
          </cell>
          <cell r="C36">
            <v>5702</v>
          </cell>
          <cell r="D36">
            <v>17.537706068046298</v>
          </cell>
        </row>
        <row r="37">
          <cell r="A37" t="str">
            <v>OLAYA</v>
          </cell>
          <cell r="B37">
            <v>1</v>
          </cell>
          <cell r="C37">
            <v>302</v>
          </cell>
          <cell r="D37">
            <v>331.12582781456956</v>
          </cell>
        </row>
        <row r="38">
          <cell r="A38" t="str">
            <v>PUERTO BERRIO</v>
          </cell>
          <cell r="B38">
            <v>6</v>
          </cell>
          <cell r="C38">
            <v>3978</v>
          </cell>
          <cell r="D38">
            <v>150.82956259426848</v>
          </cell>
        </row>
        <row r="39">
          <cell r="A39" t="str">
            <v>PUERTO TRIUNFO</v>
          </cell>
          <cell r="B39">
            <v>5</v>
          </cell>
          <cell r="C39">
            <v>1788</v>
          </cell>
          <cell r="D39">
            <v>279.64205816554812</v>
          </cell>
        </row>
        <row r="40">
          <cell r="A40" t="str">
            <v>REMEDIOS</v>
          </cell>
          <cell r="B40">
            <v>6</v>
          </cell>
          <cell r="C40">
            <v>3327</v>
          </cell>
          <cell r="D40">
            <v>180.34265103697024</v>
          </cell>
        </row>
        <row r="41">
          <cell r="A41" t="str">
            <v>RIONEGRO</v>
          </cell>
          <cell r="B41">
            <v>4</v>
          </cell>
          <cell r="C41">
            <v>11656</v>
          </cell>
          <cell r="D41">
            <v>34.317089910775564</v>
          </cell>
        </row>
        <row r="42">
          <cell r="A42" t="str">
            <v>SABANETA</v>
          </cell>
          <cell r="B42">
            <v>1</v>
          </cell>
          <cell r="C42">
            <v>5320</v>
          </cell>
          <cell r="D42">
            <v>18.796992481203009</v>
          </cell>
        </row>
        <row r="43">
          <cell r="A43" t="str">
            <v>SAN ANDRES DE CUERQUIA</v>
          </cell>
          <cell r="B43">
            <v>1</v>
          </cell>
          <cell r="C43">
            <v>817</v>
          </cell>
          <cell r="D43">
            <v>122.39902080783352</v>
          </cell>
        </row>
        <row r="44">
          <cell r="A44" t="str">
            <v>SAN CARLOS</v>
          </cell>
          <cell r="B44">
            <v>1</v>
          </cell>
          <cell r="C44">
            <v>1619</v>
          </cell>
          <cell r="D44">
            <v>61.766522544780734</v>
          </cell>
        </row>
        <row r="45">
          <cell r="A45" t="str">
            <v>SAN JERÓNIMO</v>
          </cell>
          <cell r="B45">
            <v>1</v>
          </cell>
          <cell r="C45">
            <v>1496</v>
          </cell>
          <cell r="D45">
            <v>66.844919786096256</v>
          </cell>
        </row>
        <row r="46">
          <cell r="A46" t="str">
            <v>SAN ROQUE</v>
          </cell>
          <cell r="B46">
            <v>3</v>
          </cell>
          <cell r="C46">
            <v>2207</v>
          </cell>
          <cell r="D46">
            <v>135.93112822836432</v>
          </cell>
        </row>
        <row r="47">
          <cell r="A47" t="str">
            <v>SANTA BARBARA</v>
          </cell>
          <cell r="B47">
            <v>3</v>
          </cell>
          <cell r="C47">
            <v>2442</v>
          </cell>
          <cell r="D47">
            <v>122.85012285012284</v>
          </cell>
        </row>
        <row r="48">
          <cell r="A48" t="str">
            <v>SANTA FE DE ANTIOQUIA</v>
          </cell>
          <cell r="B48">
            <v>2</v>
          </cell>
          <cell r="C48">
            <v>2676</v>
          </cell>
          <cell r="D48">
            <v>74.738415545590442</v>
          </cell>
        </row>
        <row r="49">
          <cell r="A49" t="str">
            <v>SANTA ROSA DE OSOS</v>
          </cell>
          <cell r="B49">
            <v>3</v>
          </cell>
          <cell r="C49">
            <v>3947</v>
          </cell>
          <cell r="D49">
            <v>76.007093995439575</v>
          </cell>
        </row>
        <row r="50">
          <cell r="A50" t="str">
            <v>SEGOVIA</v>
          </cell>
          <cell r="B50">
            <v>10</v>
          </cell>
          <cell r="C50">
            <v>4394</v>
          </cell>
          <cell r="D50">
            <v>227.58306781975421</v>
          </cell>
        </row>
        <row r="51">
          <cell r="A51" t="str">
            <v>TAMESIS</v>
          </cell>
          <cell r="B51">
            <v>1</v>
          </cell>
          <cell r="C51">
            <v>1486</v>
          </cell>
          <cell r="D51">
            <v>67.294751009421262</v>
          </cell>
        </row>
        <row r="52">
          <cell r="A52" t="str">
            <v>TARAZA</v>
          </cell>
          <cell r="B52">
            <v>7</v>
          </cell>
          <cell r="C52">
            <v>3607</v>
          </cell>
          <cell r="D52">
            <v>194.06709176601052</v>
          </cell>
        </row>
        <row r="53">
          <cell r="A53" t="str">
            <v>TURBO</v>
          </cell>
          <cell r="B53">
            <v>11</v>
          </cell>
          <cell r="C53">
            <v>16118</v>
          </cell>
          <cell r="D53">
            <v>68.246680729619058</v>
          </cell>
        </row>
        <row r="54">
          <cell r="A54" t="str">
            <v>URRAO</v>
          </cell>
          <cell r="B54">
            <v>2</v>
          </cell>
          <cell r="C54">
            <v>3394</v>
          </cell>
          <cell r="D54">
            <v>58.927519151443725</v>
          </cell>
        </row>
        <row r="55">
          <cell r="A55" t="str">
            <v>VALDIVIA</v>
          </cell>
          <cell r="B55">
            <v>1</v>
          </cell>
          <cell r="C55">
            <v>1710</v>
          </cell>
          <cell r="D55">
            <v>58.479532163742689</v>
          </cell>
        </row>
        <row r="56">
          <cell r="A56" t="str">
            <v>VEGACHÍ</v>
          </cell>
          <cell r="B56">
            <v>1</v>
          </cell>
          <cell r="C56">
            <v>1367</v>
          </cell>
          <cell r="D56">
            <v>73.152889539136794</v>
          </cell>
        </row>
        <row r="57">
          <cell r="A57" t="str">
            <v>VENECIA</v>
          </cell>
          <cell r="B57">
            <v>1</v>
          </cell>
          <cell r="C57">
            <v>1037</v>
          </cell>
          <cell r="D57">
            <v>96.432015429122472</v>
          </cell>
        </row>
        <row r="58">
          <cell r="A58" t="str">
            <v>YALI</v>
          </cell>
          <cell r="B58">
            <v>1</v>
          </cell>
          <cell r="C58">
            <v>793</v>
          </cell>
          <cell r="D58">
            <v>126.10340479192938</v>
          </cell>
        </row>
        <row r="59">
          <cell r="A59" t="str">
            <v>YARUMAL</v>
          </cell>
          <cell r="B59">
            <v>3</v>
          </cell>
          <cell r="C59">
            <v>4801</v>
          </cell>
          <cell r="D59">
            <v>62.486981878775254</v>
          </cell>
        </row>
        <row r="60">
          <cell r="A60" t="str">
            <v>YOLOMBÓ</v>
          </cell>
          <cell r="B60">
            <v>1</v>
          </cell>
          <cell r="C60">
            <v>2468</v>
          </cell>
          <cell r="D60">
            <v>40.518638573743921</v>
          </cell>
        </row>
        <row r="61">
          <cell r="A61" t="str">
            <v>YONDO</v>
          </cell>
          <cell r="B61">
            <v>1</v>
          </cell>
          <cell r="C61">
            <v>2106</v>
          </cell>
          <cell r="D61">
            <v>47.483380816714153</v>
          </cell>
        </row>
      </sheetData>
      <sheetData sheetId="13">
        <row r="1">
          <cell r="A1" t="str">
            <v>AMAGA</v>
          </cell>
          <cell r="B1">
            <v>1</v>
          </cell>
          <cell r="C1">
            <v>2512</v>
          </cell>
          <cell r="D1">
            <v>39.808917197452232</v>
          </cell>
        </row>
        <row r="2">
          <cell r="A2" t="str">
            <v>AMALFI</v>
          </cell>
          <cell r="B2">
            <v>1</v>
          </cell>
          <cell r="C2">
            <v>2872</v>
          </cell>
          <cell r="D2">
            <v>34.818941504178277</v>
          </cell>
        </row>
        <row r="3">
          <cell r="A3" t="str">
            <v>ANORI</v>
          </cell>
          <cell r="B3">
            <v>1</v>
          </cell>
          <cell r="C3">
            <v>2280</v>
          </cell>
          <cell r="D3">
            <v>43.859649122807021</v>
          </cell>
        </row>
        <row r="4">
          <cell r="A4" t="str">
            <v>APARTADO</v>
          </cell>
          <cell r="B4">
            <v>1</v>
          </cell>
          <cell r="C4">
            <v>14109</v>
          </cell>
          <cell r="D4">
            <v>7.0876745339853997</v>
          </cell>
        </row>
        <row r="5">
          <cell r="A5" t="str">
            <v>BETANIA</v>
          </cell>
          <cell r="B5">
            <v>1</v>
          </cell>
          <cell r="C5">
            <v>1071</v>
          </cell>
          <cell r="D5">
            <v>93.370681605975733</v>
          </cell>
        </row>
        <row r="6">
          <cell r="A6" t="str">
            <v>CAUCASIA</v>
          </cell>
          <cell r="B6">
            <v>1</v>
          </cell>
          <cell r="C6">
            <v>11287</v>
          </cell>
          <cell r="D6">
            <v>8.8597501550456279</v>
          </cell>
        </row>
        <row r="7">
          <cell r="A7" t="str">
            <v>CHIGORODO</v>
          </cell>
          <cell r="B7">
            <v>1</v>
          </cell>
          <cell r="C7">
            <v>7286</v>
          </cell>
          <cell r="D7">
            <v>13.724951962668129</v>
          </cell>
        </row>
        <row r="8">
          <cell r="A8" t="str">
            <v>DABEIBA</v>
          </cell>
          <cell r="B8">
            <v>2</v>
          </cell>
          <cell r="C8">
            <v>3264</v>
          </cell>
          <cell r="D8">
            <v>61.274509803921568</v>
          </cell>
        </row>
        <row r="9">
          <cell r="A9" t="str">
            <v>GIRARDOTA</v>
          </cell>
          <cell r="B9">
            <v>1</v>
          </cell>
          <cell r="C9">
            <v>4052</v>
          </cell>
          <cell r="D9">
            <v>24.679170779861796</v>
          </cell>
        </row>
        <row r="10">
          <cell r="A10" t="str">
            <v>MEDELLIN</v>
          </cell>
          <cell r="B10">
            <v>3</v>
          </cell>
          <cell r="C10">
            <v>183164</v>
          </cell>
          <cell r="D10">
            <v>1.6378764386014717</v>
          </cell>
        </row>
        <row r="11">
          <cell r="A11" t="str">
            <v>NECOCLÍ</v>
          </cell>
          <cell r="B11">
            <v>1</v>
          </cell>
          <cell r="C11">
            <v>6077</v>
          </cell>
          <cell r="D11">
            <v>16.45548790521639</v>
          </cell>
        </row>
        <row r="12">
          <cell r="A12" t="str">
            <v>TURBO</v>
          </cell>
          <cell r="B12">
            <v>1</v>
          </cell>
          <cell r="C12">
            <v>17115</v>
          </cell>
          <cell r="D12">
            <v>5.8428279287174991</v>
          </cell>
        </row>
      </sheetData>
      <sheetData sheetId="14"/>
      <sheetData sheetId="15">
        <row r="1">
          <cell r="A1" t="str">
            <v>ABEJORRAL</v>
          </cell>
          <cell r="B1">
            <v>1</v>
          </cell>
          <cell r="C1">
            <v>3077</v>
          </cell>
          <cell r="D1">
            <v>32.499187520311992</v>
          </cell>
        </row>
        <row r="2">
          <cell r="A2" t="str">
            <v>AMALFI</v>
          </cell>
          <cell r="B2">
            <v>1</v>
          </cell>
          <cell r="C2">
            <v>4927</v>
          </cell>
          <cell r="D2">
            <v>20.296326364927946</v>
          </cell>
        </row>
        <row r="3">
          <cell r="A3" t="str">
            <v>ANDES</v>
          </cell>
          <cell r="B3">
            <v>4</v>
          </cell>
          <cell r="C3">
            <v>7915</v>
          </cell>
          <cell r="D3">
            <v>50.536955148452307</v>
          </cell>
        </row>
        <row r="4">
          <cell r="A4" t="str">
            <v>ANGOSTURA</v>
          </cell>
          <cell r="B4">
            <v>1</v>
          </cell>
          <cell r="C4">
            <v>2073</v>
          </cell>
          <cell r="D4">
            <v>48.239266763145203</v>
          </cell>
        </row>
        <row r="5">
          <cell r="A5" t="str">
            <v>ANORI</v>
          </cell>
          <cell r="B5">
            <v>1</v>
          </cell>
          <cell r="C5">
            <v>3703</v>
          </cell>
          <cell r="D5">
            <v>27.005130974885226</v>
          </cell>
        </row>
        <row r="6">
          <cell r="A6" t="str">
            <v>APARTADO</v>
          </cell>
          <cell r="B6">
            <v>2</v>
          </cell>
          <cell r="C6">
            <v>25717</v>
          </cell>
          <cell r="D6">
            <v>7.7769568767741175</v>
          </cell>
        </row>
        <row r="7">
          <cell r="A7" t="str">
            <v>BARBOSA</v>
          </cell>
          <cell r="B7">
            <v>6</v>
          </cell>
          <cell r="C7">
            <v>9582</v>
          </cell>
          <cell r="D7">
            <v>62.61740763932373</v>
          </cell>
        </row>
        <row r="8">
          <cell r="A8" t="str">
            <v>BELLO</v>
          </cell>
          <cell r="B8">
            <v>14</v>
          </cell>
          <cell r="C8">
            <v>111732</v>
          </cell>
          <cell r="D8">
            <v>12.529982458024557</v>
          </cell>
        </row>
        <row r="9">
          <cell r="A9" t="str">
            <v>BETANIA</v>
          </cell>
          <cell r="B9">
            <v>1</v>
          </cell>
          <cell r="C9">
            <v>1735</v>
          </cell>
          <cell r="D9">
            <v>57.636887608069166</v>
          </cell>
        </row>
        <row r="10">
          <cell r="A10" t="str">
            <v>CAMPAMENTO</v>
          </cell>
          <cell r="B10">
            <v>1</v>
          </cell>
          <cell r="C10">
            <v>1592</v>
          </cell>
          <cell r="D10">
            <v>62.814070351758794</v>
          </cell>
        </row>
        <row r="11">
          <cell r="A11" t="str">
            <v>CAÑASGORDAS</v>
          </cell>
          <cell r="B11">
            <v>2</v>
          </cell>
          <cell r="C11">
            <v>2580</v>
          </cell>
          <cell r="D11">
            <v>77.519379844961236</v>
          </cell>
        </row>
        <row r="12">
          <cell r="A12" t="str">
            <v>CAREPA</v>
          </cell>
          <cell r="B12">
            <v>2</v>
          </cell>
          <cell r="C12">
            <v>10315</v>
          </cell>
          <cell r="D12">
            <v>19.389238972370336</v>
          </cell>
        </row>
        <row r="13">
          <cell r="A13" t="str">
            <v>CAUCASIA</v>
          </cell>
          <cell r="B13">
            <v>4</v>
          </cell>
          <cell r="C13">
            <v>17463</v>
          </cell>
          <cell r="D13">
            <v>22.905571780335567</v>
          </cell>
        </row>
        <row r="14">
          <cell r="A14" t="str">
            <v>CHIGORODO</v>
          </cell>
          <cell r="B14">
            <v>1</v>
          </cell>
          <cell r="C14">
            <v>11799</v>
          </cell>
          <cell r="D14">
            <v>8.475294516484448</v>
          </cell>
        </row>
        <row r="15">
          <cell r="A15" t="str">
            <v>CISNEROS</v>
          </cell>
          <cell r="B15">
            <v>2</v>
          </cell>
          <cell r="C15">
            <v>1581</v>
          </cell>
          <cell r="D15">
            <v>126.5022137887413</v>
          </cell>
        </row>
        <row r="16">
          <cell r="A16" t="str">
            <v>CONCEPCION</v>
          </cell>
          <cell r="B16">
            <v>1</v>
          </cell>
          <cell r="C16">
            <v>695</v>
          </cell>
          <cell r="D16">
            <v>143.88489208633095</v>
          </cell>
        </row>
        <row r="17">
          <cell r="A17" t="str">
            <v>CONCORDIA</v>
          </cell>
          <cell r="B17">
            <v>3</v>
          </cell>
          <cell r="C17">
            <v>3617</v>
          </cell>
          <cell r="D17">
            <v>82.941664362731544</v>
          </cell>
        </row>
        <row r="18">
          <cell r="A18" t="str">
            <v>COPACABANA</v>
          </cell>
          <cell r="B18">
            <v>3</v>
          </cell>
          <cell r="C18">
            <v>15257</v>
          </cell>
          <cell r="D18">
            <v>19.663105459788952</v>
          </cell>
        </row>
        <row r="19">
          <cell r="A19" t="str">
            <v>DABEIBA</v>
          </cell>
          <cell r="B19">
            <v>1</v>
          </cell>
          <cell r="C19">
            <v>4031</v>
          </cell>
          <cell r="D19">
            <v>24.807740014884644</v>
          </cell>
        </row>
        <row r="20">
          <cell r="A20" t="str">
            <v>EBEJICO</v>
          </cell>
          <cell r="B20">
            <v>1</v>
          </cell>
          <cell r="C20">
            <v>1607</v>
          </cell>
          <cell r="D20">
            <v>62.227753578095829</v>
          </cell>
        </row>
        <row r="21">
          <cell r="A21" t="str">
            <v>EL CARMEN DE VIBORAL</v>
          </cell>
          <cell r="B21">
            <v>4</v>
          </cell>
          <cell r="C21">
            <v>11769</v>
          </cell>
          <cell r="D21">
            <v>33.987594527997281</v>
          </cell>
        </row>
        <row r="22">
          <cell r="A22" t="str">
            <v>EL SANTUARIO</v>
          </cell>
          <cell r="B22">
            <v>2</v>
          </cell>
          <cell r="C22">
            <v>6342</v>
          </cell>
          <cell r="D22">
            <v>31.535793125197099</v>
          </cell>
        </row>
        <row r="23">
          <cell r="A23" t="str">
            <v>ENVIGADO</v>
          </cell>
          <cell r="B23">
            <v>6</v>
          </cell>
          <cell r="C23">
            <v>38691</v>
          </cell>
          <cell r="D23">
            <v>15.507482360238814</v>
          </cell>
        </row>
        <row r="24">
          <cell r="A24" t="str">
            <v>FREDONIA</v>
          </cell>
          <cell r="B24">
            <v>1</v>
          </cell>
          <cell r="C24">
            <v>3655</v>
          </cell>
          <cell r="D24">
            <v>27.359781121751027</v>
          </cell>
        </row>
        <row r="25">
          <cell r="A25" t="str">
            <v>GIRARDOTA</v>
          </cell>
          <cell r="B25">
            <v>1</v>
          </cell>
          <cell r="C25">
            <v>9967</v>
          </cell>
          <cell r="D25">
            <v>10.033109260559849</v>
          </cell>
        </row>
        <row r="26">
          <cell r="A26" t="str">
            <v>GRANADA</v>
          </cell>
          <cell r="B26">
            <v>1</v>
          </cell>
          <cell r="C26">
            <v>1570</v>
          </cell>
          <cell r="D26">
            <v>63.694267515923563</v>
          </cell>
        </row>
        <row r="27">
          <cell r="A27" t="str">
            <v>GUARNE</v>
          </cell>
          <cell r="B27">
            <v>1</v>
          </cell>
          <cell r="C27">
            <v>10385</v>
          </cell>
          <cell r="D27">
            <v>9.6292729898892642</v>
          </cell>
        </row>
        <row r="28">
          <cell r="A28" t="str">
            <v>GUATAPE</v>
          </cell>
          <cell r="B28">
            <v>3</v>
          </cell>
          <cell r="C28">
            <v>1498</v>
          </cell>
          <cell r="D28">
            <v>200.26702269692925</v>
          </cell>
        </row>
        <row r="29">
          <cell r="A29" t="str">
            <v>ITAGUI</v>
          </cell>
          <cell r="B29">
            <v>10</v>
          </cell>
          <cell r="C29">
            <v>55138</v>
          </cell>
          <cell r="D29">
            <v>18.136312524937431</v>
          </cell>
        </row>
        <row r="30">
          <cell r="A30" t="str">
            <v>JARDIN</v>
          </cell>
          <cell r="B30">
            <v>1</v>
          </cell>
          <cell r="C30">
            <v>2404</v>
          </cell>
          <cell r="D30">
            <v>41.597337770382694</v>
          </cell>
        </row>
        <row r="31">
          <cell r="A31" t="str">
            <v>LA CEJA</v>
          </cell>
          <cell r="B31">
            <v>2</v>
          </cell>
          <cell r="C31">
            <v>12470</v>
          </cell>
          <cell r="D31">
            <v>16.038492381716118</v>
          </cell>
        </row>
        <row r="32">
          <cell r="A32" t="str">
            <v>LA ESTRELLA</v>
          </cell>
          <cell r="B32">
            <v>5</v>
          </cell>
          <cell r="C32">
            <v>13975</v>
          </cell>
          <cell r="D32">
            <v>35.77817531305903</v>
          </cell>
        </row>
        <row r="33">
          <cell r="A33" t="str">
            <v>MACEO</v>
          </cell>
          <cell r="B33">
            <v>1</v>
          </cell>
          <cell r="C33">
            <v>1279</v>
          </cell>
          <cell r="D33">
            <v>78.186082877247856</v>
          </cell>
        </row>
        <row r="34">
          <cell r="A34" t="str">
            <v>MARINILLA</v>
          </cell>
          <cell r="B34">
            <v>5</v>
          </cell>
          <cell r="C34">
            <v>12862</v>
          </cell>
          <cell r="D34">
            <v>38.874203078836885</v>
          </cell>
        </row>
        <row r="35">
          <cell r="A35" t="str">
            <v>MEDELLIN</v>
          </cell>
          <cell r="B35">
            <v>89</v>
          </cell>
          <cell r="C35">
            <v>496318</v>
          </cell>
          <cell r="D35">
            <v>17.932051628189992</v>
          </cell>
        </row>
        <row r="36">
          <cell r="A36" t="str">
            <v>MUTATA</v>
          </cell>
          <cell r="B36">
            <v>1</v>
          </cell>
          <cell r="C36">
            <v>2562</v>
          </cell>
          <cell r="D36">
            <v>39.032006245120996</v>
          </cell>
        </row>
        <row r="37">
          <cell r="A37" t="str">
            <v>NECOCLI</v>
          </cell>
          <cell r="B37">
            <v>1</v>
          </cell>
          <cell r="C37">
            <v>7574</v>
          </cell>
          <cell r="D37">
            <v>13.203063110641668</v>
          </cell>
        </row>
        <row r="38">
          <cell r="A38" t="str">
            <v>PEÑOL</v>
          </cell>
          <cell r="B38">
            <v>2</v>
          </cell>
          <cell r="C38">
            <v>3628</v>
          </cell>
          <cell r="D38">
            <v>55.126791620727673</v>
          </cell>
        </row>
        <row r="39">
          <cell r="A39" t="str">
            <v>PUERTO BERRIO</v>
          </cell>
          <cell r="B39">
            <v>2</v>
          </cell>
          <cell r="C39">
            <v>7498</v>
          </cell>
          <cell r="D39">
            <v>26.673779674579887</v>
          </cell>
        </row>
        <row r="40">
          <cell r="A40" t="str">
            <v>PUERTO TRIUNFO</v>
          </cell>
          <cell r="B40">
            <v>2</v>
          </cell>
          <cell r="C40">
            <v>3888</v>
          </cell>
          <cell r="D40">
            <v>51.440329218107003</v>
          </cell>
        </row>
        <row r="41">
          <cell r="A41" t="str">
            <v>RETIRO</v>
          </cell>
          <cell r="B41">
            <v>2</v>
          </cell>
          <cell r="C41">
            <v>3910</v>
          </cell>
          <cell r="D41">
            <v>51.150895140664957</v>
          </cell>
        </row>
        <row r="42">
          <cell r="A42" t="str">
            <v>RIONEGRO</v>
          </cell>
          <cell r="B42">
            <v>4</v>
          </cell>
          <cell r="C42">
            <v>26709</v>
          </cell>
          <cell r="D42">
            <v>14.976225242427645</v>
          </cell>
        </row>
        <row r="43">
          <cell r="A43" t="str">
            <v>SABANETA</v>
          </cell>
          <cell r="B43">
            <v>5</v>
          </cell>
          <cell r="C43">
            <v>15474</v>
          </cell>
          <cell r="D43">
            <v>32.312265736073414</v>
          </cell>
        </row>
        <row r="44">
          <cell r="A44" t="str">
            <v>SAN JERONIMO</v>
          </cell>
          <cell r="B44">
            <v>1</v>
          </cell>
          <cell r="C44">
            <v>2748</v>
          </cell>
          <cell r="D44">
            <v>36.390101892285301</v>
          </cell>
        </row>
        <row r="45">
          <cell r="A45" t="str">
            <v>SAN LUIS</v>
          </cell>
          <cell r="B45">
            <v>4</v>
          </cell>
          <cell r="C45">
            <v>2166</v>
          </cell>
          <cell r="D45">
            <v>184.67220683287164</v>
          </cell>
        </row>
        <row r="46">
          <cell r="A46" t="str">
            <v>SAN ROQUE</v>
          </cell>
          <cell r="B46">
            <v>2</v>
          </cell>
          <cell r="C46">
            <v>3537</v>
          </cell>
          <cell r="D46">
            <v>56.545094713033642</v>
          </cell>
        </row>
        <row r="47">
          <cell r="A47" t="str">
            <v>SANTA BARBARA</v>
          </cell>
          <cell r="B47">
            <v>2</v>
          </cell>
          <cell r="C47">
            <v>4166</v>
          </cell>
          <cell r="D47">
            <v>48.007681228996638</v>
          </cell>
        </row>
        <row r="48">
          <cell r="A48" t="str">
            <v>SANTAFE DE ANTIOQUIA</v>
          </cell>
          <cell r="B48">
            <v>3</v>
          </cell>
          <cell r="C48">
            <v>4841</v>
          </cell>
          <cell r="D48">
            <v>61.97066721751704</v>
          </cell>
        </row>
        <row r="49">
          <cell r="A49" t="str">
            <v>SANTA ROSA DE OSOS</v>
          </cell>
          <cell r="B49">
            <v>3</v>
          </cell>
          <cell r="C49">
            <v>7250</v>
          </cell>
          <cell r="D49">
            <v>41.379310344827587</v>
          </cell>
        </row>
        <row r="50">
          <cell r="A50" t="str">
            <v>SEGOVIA</v>
          </cell>
          <cell r="B50">
            <v>1</v>
          </cell>
          <cell r="C50">
            <v>7978</v>
          </cell>
          <cell r="D50">
            <v>12.534469791927801</v>
          </cell>
        </row>
        <row r="51">
          <cell r="A51" t="str">
            <v>SOPETRAN</v>
          </cell>
          <cell r="B51">
            <v>1</v>
          </cell>
          <cell r="C51">
            <v>2557</v>
          </cell>
          <cell r="D51">
            <v>39.108330074305826</v>
          </cell>
        </row>
        <row r="52">
          <cell r="A52" t="str">
            <v>TOLEDO</v>
          </cell>
          <cell r="B52">
            <v>1</v>
          </cell>
          <cell r="C52">
            <v>843</v>
          </cell>
          <cell r="D52">
            <v>118.62396204033216</v>
          </cell>
        </row>
        <row r="53">
          <cell r="A53" t="str">
            <v>TURBO</v>
          </cell>
          <cell r="B53">
            <v>2</v>
          </cell>
          <cell r="C53">
            <v>24698</v>
          </cell>
          <cell r="D53">
            <v>8.0978216859664762</v>
          </cell>
        </row>
        <row r="54">
          <cell r="A54" t="str">
            <v>URAMITA</v>
          </cell>
          <cell r="B54">
            <v>1</v>
          </cell>
          <cell r="C54">
            <v>1153</v>
          </cell>
          <cell r="D54">
            <v>86.730268863833473</v>
          </cell>
        </row>
        <row r="55">
          <cell r="A55" t="str">
            <v>URRAO</v>
          </cell>
          <cell r="B55">
            <v>2</v>
          </cell>
          <cell r="C55">
            <v>5306</v>
          </cell>
          <cell r="D55">
            <v>37.693177534866187</v>
          </cell>
        </row>
        <row r="56">
          <cell r="A56" t="str">
            <v>VENECIA</v>
          </cell>
          <cell r="B56">
            <v>1</v>
          </cell>
          <cell r="C56">
            <v>1776</v>
          </cell>
          <cell r="D56">
            <v>56.306306306306304</v>
          </cell>
        </row>
        <row r="57">
          <cell r="A57" t="str">
            <v>YALI</v>
          </cell>
          <cell r="B57">
            <v>1</v>
          </cell>
          <cell r="C57">
            <v>1272</v>
          </cell>
          <cell r="D57">
            <v>78.616352201257868</v>
          </cell>
        </row>
        <row r="58">
          <cell r="A58" t="str">
            <v>YARUMAL</v>
          </cell>
          <cell r="B58">
            <v>2</v>
          </cell>
          <cell r="C58">
            <v>7830</v>
          </cell>
          <cell r="D58">
            <v>25.542784163473822</v>
          </cell>
        </row>
        <row r="59">
          <cell r="A59" t="str">
            <v>YOLOMBO</v>
          </cell>
          <cell r="B59">
            <v>2</v>
          </cell>
          <cell r="C59">
            <v>3618</v>
          </cell>
          <cell r="D59">
            <v>55.279159756771698</v>
          </cell>
        </row>
        <row r="60">
          <cell r="A60" t="str">
            <v>YONDO</v>
          </cell>
          <cell r="B60">
            <v>1</v>
          </cell>
          <cell r="C60">
            <v>3314</v>
          </cell>
          <cell r="D60">
            <v>30.175015087507543</v>
          </cell>
        </row>
      </sheetData>
      <sheetData sheetId="16">
        <row r="1">
          <cell r="A1" t="str">
            <v>ABEJORRAL</v>
          </cell>
          <cell r="B1">
            <v>7</v>
          </cell>
          <cell r="C1">
            <v>1998</v>
          </cell>
          <cell r="D1">
            <v>350.35035035035037</v>
          </cell>
        </row>
        <row r="2">
          <cell r="A2" t="str">
            <v>AMAGA</v>
          </cell>
          <cell r="B2">
            <v>13</v>
          </cell>
          <cell r="C2">
            <v>2764</v>
          </cell>
          <cell r="D2">
            <v>470.33285094066571</v>
          </cell>
        </row>
        <row r="3">
          <cell r="A3" t="str">
            <v>AMALFI</v>
          </cell>
          <cell r="B3">
            <v>5</v>
          </cell>
          <cell r="C3">
            <v>3053</v>
          </cell>
          <cell r="D3">
            <v>163.77333770062233</v>
          </cell>
        </row>
        <row r="4">
          <cell r="A4" t="str">
            <v>ANDES</v>
          </cell>
          <cell r="B4">
            <v>7</v>
          </cell>
          <cell r="C4">
            <v>4097</v>
          </cell>
          <cell r="D4">
            <v>170.85672443251158</v>
          </cell>
        </row>
        <row r="5">
          <cell r="A5" t="str">
            <v>ANORI</v>
          </cell>
          <cell r="B5">
            <v>5</v>
          </cell>
          <cell r="C5">
            <v>2212</v>
          </cell>
          <cell r="D5">
            <v>226.03978300180833</v>
          </cell>
        </row>
        <row r="6">
          <cell r="A6" t="str">
            <v>ANZA</v>
          </cell>
          <cell r="B6">
            <v>1</v>
          </cell>
          <cell r="C6">
            <v>777</v>
          </cell>
          <cell r="D6">
            <v>128.70012870012869</v>
          </cell>
        </row>
        <row r="7">
          <cell r="A7" t="str">
            <v>APARTADO</v>
          </cell>
          <cell r="B7">
            <v>17</v>
          </cell>
          <cell r="C7">
            <v>14381</v>
          </cell>
          <cell r="D7">
            <v>118.21152910089702</v>
          </cell>
        </row>
        <row r="8">
          <cell r="A8" t="str">
            <v>ARMENIA</v>
          </cell>
          <cell r="B8">
            <v>2</v>
          </cell>
          <cell r="C8">
            <v>415</v>
          </cell>
          <cell r="D8">
            <v>481.92771084337352</v>
          </cell>
        </row>
        <row r="9">
          <cell r="A9" t="str">
            <v>BARBOSA</v>
          </cell>
          <cell r="B9">
            <v>10</v>
          </cell>
          <cell r="C9">
            <v>4727</v>
          </cell>
          <cell r="D9">
            <v>211.55066638459914</v>
          </cell>
        </row>
        <row r="10">
          <cell r="A10" t="str">
            <v>BELLO</v>
          </cell>
          <cell r="B10">
            <v>74</v>
          </cell>
          <cell r="C10">
            <v>47252</v>
          </cell>
          <cell r="D10">
            <v>156.60712774062472</v>
          </cell>
        </row>
        <row r="11">
          <cell r="A11" t="str">
            <v>BETANIA</v>
          </cell>
          <cell r="B11">
            <v>2</v>
          </cell>
          <cell r="C11">
            <v>1140</v>
          </cell>
          <cell r="D11">
            <v>175.43859649122808</v>
          </cell>
        </row>
        <row r="12">
          <cell r="A12" t="str">
            <v>BETULIA</v>
          </cell>
          <cell r="B12">
            <v>5</v>
          </cell>
          <cell r="C12">
            <v>1789</v>
          </cell>
          <cell r="D12">
            <v>279.48574622694241</v>
          </cell>
        </row>
        <row r="13">
          <cell r="A13" t="str">
            <v>BRICEÑO</v>
          </cell>
          <cell r="B13">
            <v>3</v>
          </cell>
          <cell r="C13">
            <v>968</v>
          </cell>
          <cell r="D13">
            <v>309.91735537190084</v>
          </cell>
        </row>
        <row r="14">
          <cell r="A14" t="str">
            <v>CACERES</v>
          </cell>
          <cell r="B14">
            <v>5</v>
          </cell>
          <cell r="C14">
            <v>3792</v>
          </cell>
          <cell r="D14">
            <v>131.85654008438817</v>
          </cell>
        </row>
        <row r="15">
          <cell r="A15" t="str">
            <v>CAICEDO</v>
          </cell>
          <cell r="B15">
            <v>1</v>
          </cell>
          <cell r="C15">
            <v>921</v>
          </cell>
          <cell r="D15">
            <v>108.57763300760044</v>
          </cell>
        </row>
        <row r="16">
          <cell r="A16" t="str">
            <v>CALDAS</v>
          </cell>
          <cell r="B16">
            <v>17</v>
          </cell>
          <cell r="C16">
            <v>6469</v>
          </cell>
          <cell r="D16">
            <v>262.79177616324006</v>
          </cell>
        </row>
        <row r="17">
          <cell r="A17" t="str">
            <v>CAMPAMENTO</v>
          </cell>
          <cell r="B17">
            <v>4</v>
          </cell>
          <cell r="C17">
            <v>1153</v>
          </cell>
          <cell r="D17">
            <v>346.92107545533389</v>
          </cell>
        </row>
        <row r="18">
          <cell r="A18" t="str">
            <v>CAÑASGORDAS</v>
          </cell>
          <cell r="B18">
            <v>4</v>
          </cell>
          <cell r="C18">
            <v>1647</v>
          </cell>
          <cell r="D18">
            <v>242.86581663630847</v>
          </cell>
        </row>
        <row r="19">
          <cell r="A19" t="str">
            <v>CARACOLÍ</v>
          </cell>
          <cell r="B19">
            <v>1</v>
          </cell>
          <cell r="C19">
            <v>380</v>
          </cell>
          <cell r="D19">
            <v>263.15789473684208</v>
          </cell>
        </row>
        <row r="20">
          <cell r="A20" t="str">
            <v>CAREPA</v>
          </cell>
          <cell r="B20">
            <v>5</v>
          </cell>
          <cell r="C20">
            <v>6271</v>
          </cell>
          <cell r="D20">
            <v>79.732100143517783</v>
          </cell>
        </row>
        <row r="21">
          <cell r="A21" t="str">
            <v>CAUCASIA</v>
          </cell>
          <cell r="B21">
            <v>22</v>
          </cell>
          <cell r="C21">
            <v>10843</v>
          </cell>
          <cell r="D21">
            <v>202.89587752467028</v>
          </cell>
        </row>
        <row r="22">
          <cell r="A22" t="str">
            <v>CHIGORODO</v>
          </cell>
          <cell r="B22">
            <v>9</v>
          </cell>
          <cell r="C22">
            <v>7392</v>
          </cell>
          <cell r="D22">
            <v>121.75324675324676</v>
          </cell>
        </row>
        <row r="23">
          <cell r="A23" t="str">
            <v>CISNEROS</v>
          </cell>
          <cell r="B23">
            <v>2</v>
          </cell>
          <cell r="C23">
            <v>893</v>
          </cell>
          <cell r="D23">
            <v>223.96416573348264</v>
          </cell>
        </row>
        <row r="24">
          <cell r="A24" t="str">
            <v>CIUDAD BOLIVAR</v>
          </cell>
          <cell r="B24">
            <v>9</v>
          </cell>
          <cell r="C24">
            <v>2591</v>
          </cell>
          <cell r="D24">
            <v>347.35623311462757</v>
          </cell>
        </row>
        <row r="25">
          <cell r="A25" t="str">
            <v>COCORNA</v>
          </cell>
          <cell r="B25">
            <v>2</v>
          </cell>
          <cell r="C25">
            <v>1452</v>
          </cell>
          <cell r="D25">
            <v>137.74104683195591</v>
          </cell>
        </row>
        <row r="26">
          <cell r="A26" t="str">
            <v>CONCORDIA</v>
          </cell>
          <cell r="B26">
            <v>9</v>
          </cell>
          <cell r="C26">
            <v>2254</v>
          </cell>
          <cell r="D26">
            <v>399.29015084294582</v>
          </cell>
        </row>
        <row r="27">
          <cell r="A27" t="str">
            <v>COPACABANA</v>
          </cell>
          <cell r="B27">
            <v>17</v>
          </cell>
          <cell r="C27">
            <v>6596</v>
          </cell>
          <cell r="D27">
            <v>257.73195876288662</v>
          </cell>
        </row>
        <row r="28">
          <cell r="A28" t="str">
            <v>DABEIBA</v>
          </cell>
          <cell r="B28">
            <v>5</v>
          </cell>
          <cell r="C28">
            <v>2784</v>
          </cell>
          <cell r="D28">
            <v>179.59770114942529</v>
          </cell>
        </row>
        <row r="29">
          <cell r="A29" t="str">
            <v>EBEJICO</v>
          </cell>
          <cell r="B29">
            <v>2</v>
          </cell>
          <cell r="C29">
            <v>1062</v>
          </cell>
          <cell r="D29">
            <v>188.32391713747646</v>
          </cell>
        </row>
        <row r="30">
          <cell r="A30" t="str">
            <v>EL BAGRE</v>
          </cell>
          <cell r="B30">
            <v>1</v>
          </cell>
          <cell r="C30">
            <v>6807</v>
          </cell>
          <cell r="D30">
            <v>14.690759512266784</v>
          </cell>
        </row>
        <row r="31">
          <cell r="A31" t="str">
            <v>EL CARMEN DE VIBORAL</v>
          </cell>
          <cell r="B31">
            <v>10</v>
          </cell>
          <cell r="C31">
            <v>5758</v>
          </cell>
          <cell r="D31">
            <v>173.67141368530739</v>
          </cell>
        </row>
        <row r="32">
          <cell r="A32" t="str">
            <v>EL SANTUARIO</v>
          </cell>
          <cell r="B32">
            <v>2</v>
          </cell>
          <cell r="C32">
            <v>3657</v>
          </cell>
          <cell r="D32">
            <v>54.689636313918513</v>
          </cell>
        </row>
        <row r="33">
          <cell r="A33" t="str">
            <v>ENTRERRIOS</v>
          </cell>
          <cell r="B33">
            <v>1</v>
          </cell>
          <cell r="C33">
            <v>1171</v>
          </cell>
          <cell r="D33">
            <v>85.397096498719037</v>
          </cell>
        </row>
        <row r="34">
          <cell r="A34" t="str">
            <v>ENVIGADO</v>
          </cell>
          <cell r="B34">
            <v>7</v>
          </cell>
          <cell r="C34">
            <v>15465</v>
          </cell>
          <cell r="D34">
            <v>45.263498221791146</v>
          </cell>
        </row>
        <row r="35">
          <cell r="A35" t="str">
            <v>FREDONIA</v>
          </cell>
          <cell r="B35">
            <v>6</v>
          </cell>
          <cell r="C35">
            <v>2147</v>
          </cell>
          <cell r="D35">
            <v>279.45971122496508</v>
          </cell>
        </row>
        <row r="36">
          <cell r="A36" t="str">
            <v>GIRARDOTA</v>
          </cell>
          <cell r="B36">
            <v>9</v>
          </cell>
          <cell r="C36">
            <v>4502</v>
          </cell>
          <cell r="D36">
            <v>199.91115059973345</v>
          </cell>
        </row>
        <row r="37">
          <cell r="A37" t="str">
            <v>GOMEZ PLATA</v>
          </cell>
          <cell r="B37">
            <v>1</v>
          </cell>
          <cell r="C37">
            <v>915</v>
          </cell>
          <cell r="D37">
            <v>109.2896174863388</v>
          </cell>
        </row>
        <row r="38">
          <cell r="A38" t="str">
            <v>GRANADA</v>
          </cell>
          <cell r="B38">
            <v>2</v>
          </cell>
          <cell r="C38">
            <v>1006</v>
          </cell>
          <cell r="D38">
            <v>198.80715705765405</v>
          </cell>
        </row>
        <row r="39">
          <cell r="A39" t="str">
            <v>GUARNE</v>
          </cell>
          <cell r="B39">
            <v>8</v>
          </cell>
          <cell r="C39">
            <v>4624</v>
          </cell>
          <cell r="D39">
            <v>173.01038062283737</v>
          </cell>
        </row>
        <row r="40">
          <cell r="A40" t="str">
            <v>GUATAPE</v>
          </cell>
          <cell r="B40">
            <v>1</v>
          </cell>
          <cell r="C40">
            <v>732</v>
          </cell>
          <cell r="D40">
            <v>136.61202185792351</v>
          </cell>
        </row>
        <row r="41">
          <cell r="A41" t="str">
            <v>HELICONIA</v>
          </cell>
          <cell r="B41">
            <v>1</v>
          </cell>
          <cell r="C41">
            <v>476</v>
          </cell>
          <cell r="D41">
            <v>210.08403361344537</v>
          </cell>
        </row>
        <row r="42">
          <cell r="A42" t="str">
            <v>ITAGUI</v>
          </cell>
          <cell r="B42">
            <v>40</v>
          </cell>
          <cell r="C42">
            <v>21931</v>
          </cell>
          <cell r="D42">
            <v>182.39022388399982</v>
          </cell>
        </row>
        <row r="43">
          <cell r="A43" t="str">
            <v>ITUANGO</v>
          </cell>
          <cell r="B43">
            <v>3</v>
          </cell>
          <cell r="C43">
            <v>2696</v>
          </cell>
          <cell r="D43">
            <v>111.2759643916914</v>
          </cell>
        </row>
        <row r="44">
          <cell r="A44" t="str">
            <v>JARDIN</v>
          </cell>
          <cell r="B44">
            <v>1</v>
          </cell>
          <cell r="C44">
            <v>1333</v>
          </cell>
          <cell r="D44">
            <v>75.018754688672175</v>
          </cell>
        </row>
        <row r="45">
          <cell r="A45" t="str">
            <v>JERICÓ</v>
          </cell>
          <cell r="B45">
            <v>5</v>
          </cell>
          <cell r="C45">
            <v>1164</v>
          </cell>
          <cell r="D45">
            <v>429.55326460481103</v>
          </cell>
        </row>
        <row r="46">
          <cell r="A46" t="str">
            <v>LA CEJA</v>
          </cell>
          <cell r="B46">
            <v>19</v>
          </cell>
          <cell r="C46">
            <v>5961</v>
          </cell>
          <cell r="D46">
            <v>318.73846670021811</v>
          </cell>
        </row>
        <row r="47">
          <cell r="A47" t="str">
            <v>LA ESTRELLA</v>
          </cell>
          <cell r="B47">
            <v>14</v>
          </cell>
          <cell r="C47">
            <v>5872</v>
          </cell>
          <cell r="D47">
            <v>238.41961852861036</v>
          </cell>
        </row>
        <row r="48">
          <cell r="A48" t="str">
            <v>LA PINTADA</v>
          </cell>
          <cell r="B48">
            <v>1</v>
          </cell>
          <cell r="C48">
            <v>860</v>
          </cell>
          <cell r="D48">
            <v>116.27906976744185</v>
          </cell>
        </row>
        <row r="49">
          <cell r="A49" t="str">
            <v>LIBORINA</v>
          </cell>
          <cell r="B49">
            <v>2</v>
          </cell>
          <cell r="C49">
            <v>1016</v>
          </cell>
          <cell r="D49">
            <v>196.85039370078741</v>
          </cell>
        </row>
        <row r="50">
          <cell r="A50" t="str">
            <v>MARINILLA</v>
          </cell>
          <cell r="B50">
            <v>14</v>
          </cell>
          <cell r="C50">
            <v>6272</v>
          </cell>
          <cell r="D50">
            <v>223.21428571428569</v>
          </cell>
        </row>
        <row r="51">
          <cell r="A51" t="str">
            <v>MEDELLIN</v>
          </cell>
          <cell r="B51">
            <v>358</v>
          </cell>
          <cell r="C51">
            <v>208367</v>
          </cell>
          <cell r="D51">
            <v>171.81223514280092</v>
          </cell>
        </row>
        <row r="52">
          <cell r="A52" t="str">
            <v>MUTATÁ</v>
          </cell>
          <cell r="B52">
            <v>4</v>
          </cell>
          <cell r="C52">
            <v>1778</v>
          </cell>
          <cell r="D52">
            <v>224.97187851518564</v>
          </cell>
        </row>
        <row r="53">
          <cell r="A53" t="str">
            <v>NECHÍ</v>
          </cell>
          <cell r="B53">
            <v>1</v>
          </cell>
          <cell r="C53">
            <v>3363</v>
          </cell>
          <cell r="D53">
            <v>29.73535533749628</v>
          </cell>
        </row>
        <row r="54">
          <cell r="A54" t="str">
            <v>NECOCLÍ</v>
          </cell>
          <cell r="B54">
            <v>13</v>
          </cell>
          <cell r="C54">
            <v>5702</v>
          </cell>
          <cell r="D54">
            <v>227.99017888460187</v>
          </cell>
        </row>
        <row r="55">
          <cell r="A55" t="str">
            <v>PEÑOL</v>
          </cell>
          <cell r="B55">
            <v>3</v>
          </cell>
          <cell r="C55">
            <v>1911</v>
          </cell>
          <cell r="D55">
            <v>156.98587127158558</v>
          </cell>
        </row>
        <row r="56">
          <cell r="A56" t="str">
            <v>PEQUE</v>
          </cell>
          <cell r="B56">
            <v>1</v>
          </cell>
          <cell r="C56">
            <v>938</v>
          </cell>
          <cell r="D56">
            <v>106.60980810234541</v>
          </cell>
        </row>
        <row r="57">
          <cell r="A57" t="str">
            <v>PUERTO BERRIO</v>
          </cell>
          <cell r="B57">
            <v>11</v>
          </cell>
          <cell r="C57">
            <v>3978</v>
          </cell>
          <cell r="D57">
            <v>276.52086475615891</v>
          </cell>
        </row>
        <row r="58">
          <cell r="A58" t="str">
            <v>PUERTO NARE</v>
          </cell>
          <cell r="B58">
            <v>1</v>
          </cell>
          <cell r="C58">
            <v>1426</v>
          </cell>
          <cell r="D58">
            <v>70.126227208976161</v>
          </cell>
        </row>
        <row r="59">
          <cell r="A59" t="str">
            <v>PUERTO TRIUNFO</v>
          </cell>
          <cell r="B59">
            <v>7</v>
          </cell>
          <cell r="C59">
            <v>1788</v>
          </cell>
          <cell r="D59">
            <v>391.49888143176736</v>
          </cell>
        </row>
        <row r="60">
          <cell r="A60" t="str">
            <v>REMEDIOS</v>
          </cell>
          <cell r="B60">
            <v>2</v>
          </cell>
          <cell r="C60">
            <v>3327</v>
          </cell>
          <cell r="D60">
            <v>60.114217012323408</v>
          </cell>
        </row>
        <row r="61">
          <cell r="A61" t="str">
            <v>RETIRO</v>
          </cell>
          <cell r="B61">
            <v>3</v>
          </cell>
          <cell r="C61">
            <v>1912</v>
          </cell>
          <cell r="D61">
            <v>156.90376569037656</v>
          </cell>
        </row>
        <row r="62">
          <cell r="A62" t="str">
            <v>RIONEGRO</v>
          </cell>
          <cell r="B62">
            <v>20</v>
          </cell>
          <cell r="C62">
            <v>11656</v>
          </cell>
          <cell r="D62">
            <v>171.58544955387782</v>
          </cell>
        </row>
        <row r="63">
          <cell r="A63" t="str">
            <v>SABANETA</v>
          </cell>
          <cell r="B63">
            <v>9</v>
          </cell>
          <cell r="C63">
            <v>5320</v>
          </cell>
          <cell r="D63">
            <v>169.17293233082708</v>
          </cell>
        </row>
        <row r="64">
          <cell r="A64" t="str">
            <v>SALGAR</v>
          </cell>
          <cell r="B64">
            <v>14</v>
          </cell>
          <cell r="C64">
            <v>1840</v>
          </cell>
          <cell r="D64">
            <v>760.86956521739137</v>
          </cell>
        </row>
        <row r="65">
          <cell r="A65" t="str">
            <v>SAN ANDRES DE CUERQUIA</v>
          </cell>
          <cell r="B65">
            <v>2</v>
          </cell>
          <cell r="C65">
            <v>817</v>
          </cell>
          <cell r="D65">
            <v>244.79804161566705</v>
          </cell>
        </row>
        <row r="66">
          <cell r="A66" t="str">
            <v>SAN CARLOS</v>
          </cell>
          <cell r="B66">
            <v>2</v>
          </cell>
          <cell r="C66">
            <v>1619</v>
          </cell>
          <cell r="D66">
            <v>123.53304508956147</v>
          </cell>
        </row>
        <row r="67">
          <cell r="A67" t="str">
            <v>SAN LUIS</v>
          </cell>
          <cell r="B67">
            <v>4</v>
          </cell>
          <cell r="C67">
            <v>1401</v>
          </cell>
          <cell r="D67">
            <v>285.51034975017842</v>
          </cell>
        </row>
        <row r="68">
          <cell r="A68" t="str">
            <v>SAN PEDRO DE LOS MILAGROS</v>
          </cell>
          <cell r="B68">
            <v>9</v>
          </cell>
          <cell r="C68">
            <v>2261</v>
          </cell>
          <cell r="D68">
            <v>398.05395842547546</v>
          </cell>
        </row>
        <row r="69">
          <cell r="A69" t="str">
            <v>SAN PEDRO DE URABA</v>
          </cell>
          <cell r="B69">
            <v>1</v>
          </cell>
          <cell r="C69">
            <v>3977</v>
          </cell>
          <cell r="D69">
            <v>25.144581342720645</v>
          </cell>
        </row>
        <row r="70">
          <cell r="A70" t="str">
            <v>SAN RAFAEL</v>
          </cell>
          <cell r="B70">
            <v>2</v>
          </cell>
          <cell r="C70">
            <v>1490</v>
          </cell>
          <cell r="D70">
            <v>134.22818791946307</v>
          </cell>
        </row>
        <row r="71">
          <cell r="A71" t="str">
            <v>SAN ROQUE</v>
          </cell>
          <cell r="B71">
            <v>9</v>
          </cell>
          <cell r="C71">
            <v>2207</v>
          </cell>
          <cell r="D71">
            <v>407.79338468509286</v>
          </cell>
        </row>
        <row r="72">
          <cell r="A72" t="str">
            <v>SANTA BARBARA</v>
          </cell>
          <cell r="B72">
            <v>5</v>
          </cell>
          <cell r="C72">
            <v>2442</v>
          </cell>
          <cell r="D72">
            <v>204.75020475020474</v>
          </cell>
        </row>
        <row r="73">
          <cell r="A73" t="str">
            <v>SANTA FE DE ANTIOQUIA</v>
          </cell>
          <cell r="B73">
            <v>3</v>
          </cell>
          <cell r="C73">
            <v>2676</v>
          </cell>
          <cell r="D73">
            <v>112.10762331838565</v>
          </cell>
        </row>
        <row r="74">
          <cell r="A74" t="str">
            <v>SANTA ROSA DE OSOS</v>
          </cell>
          <cell r="B74">
            <v>7</v>
          </cell>
          <cell r="C74">
            <v>3947</v>
          </cell>
          <cell r="D74">
            <v>177.349885989359</v>
          </cell>
        </row>
        <row r="75">
          <cell r="A75" t="str">
            <v>SANTO DOMINGO</v>
          </cell>
          <cell r="B75">
            <v>1</v>
          </cell>
          <cell r="C75">
            <v>1182</v>
          </cell>
          <cell r="D75">
            <v>84.602368866328248</v>
          </cell>
        </row>
        <row r="76">
          <cell r="A76" t="str">
            <v>SEGOVIA</v>
          </cell>
          <cell r="B76">
            <v>12</v>
          </cell>
          <cell r="C76">
            <v>4394</v>
          </cell>
          <cell r="D76">
            <v>273.09968138370505</v>
          </cell>
        </row>
        <row r="77">
          <cell r="A77" t="str">
            <v>SONSÓN</v>
          </cell>
          <cell r="B77">
            <v>19</v>
          </cell>
          <cell r="C77">
            <v>3795</v>
          </cell>
          <cell r="D77">
            <v>500.65876152832675</v>
          </cell>
        </row>
        <row r="78">
          <cell r="A78" t="str">
            <v>SOPETRAN</v>
          </cell>
          <cell r="B78">
            <v>4</v>
          </cell>
          <cell r="C78">
            <v>1381</v>
          </cell>
          <cell r="D78">
            <v>289.64518464880518</v>
          </cell>
        </row>
        <row r="79">
          <cell r="A79" t="str">
            <v>TARAZA</v>
          </cell>
          <cell r="B79">
            <v>6</v>
          </cell>
          <cell r="C79">
            <v>3607</v>
          </cell>
          <cell r="D79">
            <v>166.34322151372331</v>
          </cell>
        </row>
        <row r="80">
          <cell r="A80" t="str">
            <v>TITIRIBI</v>
          </cell>
          <cell r="B80">
            <v>1</v>
          </cell>
          <cell r="C80">
            <v>941</v>
          </cell>
          <cell r="D80">
            <v>106.26992561105206</v>
          </cell>
        </row>
        <row r="81">
          <cell r="A81" t="str">
            <v>TURBO</v>
          </cell>
          <cell r="B81">
            <v>17</v>
          </cell>
          <cell r="C81">
            <v>16118</v>
          </cell>
          <cell r="D81">
            <v>105.47214294577491</v>
          </cell>
        </row>
        <row r="82">
          <cell r="A82" t="str">
            <v>URAMITA</v>
          </cell>
          <cell r="B82">
            <v>1</v>
          </cell>
          <cell r="C82">
            <v>751</v>
          </cell>
          <cell r="D82">
            <v>133.15579227696406</v>
          </cell>
        </row>
        <row r="83">
          <cell r="A83" t="str">
            <v>URRAO</v>
          </cell>
          <cell r="B83">
            <v>13</v>
          </cell>
          <cell r="C83">
            <v>3394</v>
          </cell>
          <cell r="D83">
            <v>383.02887448438423</v>
          </cell>
        </row>
        <row r="84">
          <cell r="A84" t="str">
            <v>VEGACHÍ</v>
          </cell>
          <cell r="B84">
            <v>2</v>
          </cell>
          <cell r="C84">
            <v>1367</v>
          </cell>
          <cell r="D84">
            <v>146.30577907827359</v>
          </cell>
        </row>
        <row r="85">
          <cell r="A85" t="str">
            <v>VENECIA</v>
          </cell>
          <cell r="B85">
            <v>3</v>
          </cell>
          <cell r="C85">
            <v>1037</v>
          </cell>
          <cell r="D85">
            <v>289.2960462873674</v>
          </cell>
        </row>
        <row r="86">
          <cell r="A86" t="str">
            <v>YARUMAL</v>
          </cell>
          <cell r="B86">
            <v>17</v>
          </cell>
          <cell r="C86">
            <v>4801</v>
          </cell>
          <cell r="D86">
            <v>354.09289731305978</v>
          </cell>
        </row>
        <row r="87">
          <cell r="A87" t="str">
            <v>YOLOMBÓ</v>
          </cell>
          <cell r="B87">
            <v>10</v>
          </cell>
          <cell r="C87">
            <v>2468</v>
          </cell>
          <cell r="D87">
            <v>405.1863857374392</v>
          </cell>
        </row>
        <row r="88">
          <cell r="A88" t="str">
            <v>YONDO</v>
          </cell>
          <cell r="B88">
            <v>5</v>
          </cell>
          <cell r="C88">
            <v>2106</v>
          </cell>
          <cell r="D88">
            <v>237.41690408357073</v>
          </cell>
        </row>
        <row r="89">
          <cell r="A89" t="str">
            <v>ZARAGOZA</v>
          </cell>
          <cell r="B89">
            <v>1</v>
          </cell>
          <cell r="C89">
            <v>3076</v>
          </cell>
          <cell r="D89">
            <v>32.509752925877763</v>
          </cell>
        </row>
      </sheetData>
      <sheetData sheetId="17">
        <row r="1">
          <cell r="A1" t="str">
            <v>ABEJORRAL</v>
          </cell>
          <cell r="B1">
            <v>2</v>
          </cell>
          <cell r="C1">
            <v>1809</v>
          </cell>
          <cell r="D1">
            <v>110.5583195135434</v>
          </cell>
        </row>
        <row r="2">
          <cell r="A2" t="str">
            <v>AMAGA</v>
          </cell>
          <cell r="B2">
            <v>2</v>
          </cell>
          <cell r="C2">
            <v>2512</v>
          </cell>
          <cell r="D2">
            <v>79.617834394904463</v>
          </cell>
        </row>
        <row r="3">
          <cell r="A3" t="str">
            <v>AMALFI</v>
          </cell>
          <cell r="B3">
            <v>4</v>
          </cell>
          <cell r="C3">
            <v>2872</v>
          </cell>
          <cell r="D3">
            <v>139.27576601671311</v>
          </cell>
        </row>
        <row r="4">
          <cell r="A4" t="str">
            <v>ANDES</v>
          </cell>
          <cell r="B4">
            <v>3</v>
          </cell>
          <cell r="C4">
            <v>3878</v>
          </cell>
          <cell r="D4">
            <v>77.359463641052088</v>
          </cell>
        </row>
        <row r="5">
          <cell r="A5" t="str">
            <v>ANGOSTURA</v>
          </cell>
          <cell r="B5">
            <v>1</v>
          </cell>
          <cell r="C5">
            <v>1218</v>
          </cell>
          <cell r="D5">
            <v>82.101806239737272</v>
          </cell>
        </row>
        <row r="6">
          <cell r="A6" t="str">
            <v>ANORI</v>
          </cell>
          <cell r="B6">
            <v>4</v>
          </cell>
          <cell r="C6">
            <v>2280</v>
          </cell>
          <cell r="D6">
            <v>175.43859649122808</v>
          </cell>
        </row>
        <row r="7">
          <cell r="A7" t="str">
            <v>APARTADO</v>
          </cell>
          <cell r="B7">
            <v>3</v>
          </cell>
          <cell r="C7">
            <v>14109</v>
          </cell>
          <cell r="D7">
            <v>21.263023601956196</v>
          </cell>
        </row>
        <row r="8">
          <cell r="A8" t="str">
            <v>BARBOSA</v>
          </cell>
          <cell r="B8">
            <v>5</v>
          </cell>
          <cell r="C8">
            <v>4198</v>
          </cell>
          <cell r="D8">
            <v>119.10433539780848</v>
          </cell>
        </row>
        <row r="9">
          <cell r="A9" t="str">
            <v>BELLO</v>
          </cell>
          <cell r="B9">
            <v>19</v>
          </cell>
          <cell r="C9">
            <v>42707</v>
          </cell>
          <cell r="D9">
            <v>44.489193808977454</v>
          </cell>
        </row>
        <row r="10">
          <cell r="A10" t="str">
            <v>BETULIA</v>
          </cell>
          <cell r="B10">
            <v>1</v>
          </cell>
          <cell r="C10">
            <v>1732</v>
          </cell>
          <cell r="D10">
            <v>57.736720554272516</v>
          </cell>
        </row>
        <row r="11">
          <cell r="A11" t="str">
            <v>BRICEÑO</v>
          </cell>
          <cell r="B11">
            <v>6</v>
          </cell>
          <cell r="C11">
            <v>1000</v>
          </cell>
          <cell r="D11">
            <v>600</v>
          </cell>
        </row>
        <row r="12">
          <cell r="A12" t="str">
            <v>CALDAS</v>
          </cell>
          <cell r="B12">
            <v>7</v>
          </cell>
          <cell r="C12">
            <v>5611</v>
          </cell>
          <cell r="D12">
            <v>124.75494564248798</v>
          </cell>
        </row>
        <row r="13">
          <cell r="A13" t="str">
            <v>CAÑASGORDAS</v>
          </cell>
          <cell r="B13">
            <v>1</v>
          </cell>
          <cell r="C13">
            <v>1585</v>
          </cell>
          <cell r="D13">
            <v>63.091482649842277</v>
          </cell>
        </row>
        <row r="14">
          <cell r="A14" t="str">
            <v>CAUCASIA</v>
          </cell>
          <cell r="B14">
            <v>1</v>
          </cell>
          <cell r="C14">
            <v>11287</v>
          </cell>
          <cell r="D14">
            <v>8.8597501550456279</v>
          </cell>
        </row>
        <row r="15">
          <cell r="A15" t="str">
            <v>CHIGORODO</v>
          </cell>
          <cell r="B15">
            <v>1</v>
          </cell>
          <cell r="C15">
            <v>7286</v>
          </cell>
          <cell r="D15">
            <v>13.724951962668129</v>
          </cell>
        </row>
        <row r="16">
          <cell r="A16" t="str">
            <v>CISNEROS</v>
          </cell>
          <cell r="B16">
            <v>2</v>
          </cell>
          <cell r="C16">
            <v>848</v>
          </cell>
          <cell r="D16">
            <v>235.84905660377356</v>
          </cell>
        </row>
        <row r="17">
          <cell r="A17" t="str">
            <v>CIUDAD BOLIVAR</v>
          </cell>
          <cell r="B17">
            <v>4</v>
          </cell>
          <cell r="C17">
            <v>2455</v>
          </cell>
          <cell r="D17">
            <v>162.9327902240326</v>
          </cell>
        </row>
        <row r="18">
          <cell r="A18" t="str">
            <v>CONCORDIA</v>
          </cell>
          <cell r="B18">
            <v>4</v>
          </cell>
          <cell r="C18">
            <v>2051</v>
          </cell>
          <cell r="D18">
            <v>195.02681618722573</v>
          </cell>
        </row>
        <row r="19">
          <cell r="A19" t="str">
            <v>DABEIBA</v>
          </cell>
          <cell r="B19">
            <v>2</v>
          </cell>
          <cell r="C19">
            <v>3264</v>
          </cell>
          <cell r="D19">
            <v>61.274509803921568</v>
          </cell>
        </row>
        <row r="20">
          <cell r="A20" t="str">
            <v>DONMATIAS</v>
          </cell>
          <cell r="B20">
            <v>1</v>
          </cell>
          <cell r="C20">
            <v>1839</v>
          </cell>
          <cell r="D20">
            <v>54.377379010331694</v>
          </cell>
        </row>
        <row r="21">
          <cell r="A21" t="str">
            <v>EBEJICO</v>
          </cell>
          <cell r="B21">
            <v>1</v>
          </cell>
          <cell r="C21">
            <v>980</v>
          </cell>
          <cell r="D21">
            <v>102.04081632653062</v>
          </cell>
        </row>
        <row r="22">
          <cell r="A22" t="str">
            <v>EL CARMEN DE VIBORAL</v>
          </cell>
          <cell r="B22">
            <v>3</v>
          </cell>
          <cell r="C22">
            <v>5666</v>
          </cell>
          <cell r="D22">
            <v>52.947405577126723</v>
          </cell>
        </row>
        <row r="23">
          <cell r="A23" t="str">
            <v>EL SANTUARIO</v>
          </cell>
          <cell r="B23">
            <v>1</v>
          </cell>
          <cell r="C23">
            <v>3887</v>
          </cell>
          <cell r="D23">
            <v>25.72678157962439</v>
          </cell>
        </row>
        <row r="24">
          <cell r="A24" t="str">
            <v>ENTRERRIOS</v>
          </cell>
          <cell r="B24">
            <v>1</v>
          </cell>
          <cell r="C24">
            <v>1141</v>
          </cell>
          <cell r="D24">
            <v>87.642418930762489</v>
          </cell>
        </row>
        <row r="25">
          <cell r="A25" t="str">
            <v>ENVIGADO</v>
          </cell>
          <cell r="B25">
            <v>8</v>
          </cell>
          <cell r="C25">
            <v>13392</v>
          </cell>
          <cell r="D25">
            <v>59.737156511350058</v>
          </cell>
        </row>
        <row r="26">
          <cell r="A26" t="str">
            <v>FREDONIA</v>
          </cell>
          <cell r="B26">
            <v>4</v>
          </cell>
          <cell r="C26">
            <v>1921</v>
          </cell>
          <cell r="D26">
            <v>208.22488287350339</v>
          </cell>
        </row>
        <row r="27">
          <cell r="A27" t="str">
            <v>GIRALDO</v>
          </cell>
          <cell r="B27">
            <v>2</v>
          </cell>
          <cell r="C27">
            <v>627</v>
          </cell>
          <cell r="D27">
            <v>318.97926634768743</v>
          </cell>
        </row>
        <row r="28">
          <cell r="A28" t="str">
            <v>GOMEZ PLATA</v>
          </cell>
          <cell r="B28">
            <v>5</v>
          </cell>
          <cell r="C28">
            <v>863</v>
          </cell>
          <cell r="D28">
            <v>579.37427578215534</v>
          </cell>
        </row>
        <row r="29">
          <cell r="A29" t="str">
            <v>GUADALUPE</v>
          </cell>
          <cell r="B29">
            <v>1</v>
          </cell>
          <cell r="C29">
            <v>657</v>
          </cell>
          <cell r="D29">
            <v>152.20700152207002</v>
          </cell>
        </row>
        <row r="30">
          <cell r="A30" t="str">
            <v>GUARNE</v>
          </cell>
          <cell r="B30">
            <v>17</v>
          </cell>
          <cell r="C30">
            <v>4349</v>
          </cell>
          <cell r="D30">
            <v>390.89445849620597</v>
          </cell>
        </row>
        <row r="31">
          <cell r="A31" t="str">
            <v>GUATAPE</v>
          </cell>
          <cell r="B31">
            <v>1</v>
          </cell>
          <cell r="C31">
            <v>703</v>
          </cell>
          <cell r="D31">
            <v>142.24751066856331</v>
          </cell>
        </row>
        <row r="32">
          <cell r="A32" t="str">
            <v>ITAGUI</v>
          </cell>
          <cell r="B32">
            <v>11</v>
          </cell>
          <cell r="C32">
            <v>19489</v>
          </cell>
          <cell r="D32">
            <v>56.442095541074451</v>
          </cell>
        </row>
        <row r="33">
          <cell r="A33" t="str">
            <v>ITUANGO</v>
          </cell>
          <cell r="B33">
            <v>2</v>
          </cell>
          <cell r="C33">
            <v>2617</v>
          </cell>
          <cell r="D33">
            <v>76.423385555980133</v>
          </cell>
        </row>
        <row r="34">
          <cell r="A34" t="str">
            <v>LA CEJA</v>
          </cell>
          <cell r="B34">
            <v>15</v>
          </cell>
          <cell r="C34">
            <v>5290</v>
          </cell>
          <cell r="D34">
            <v>283.55387523629491</v>
          </cell>
        </row>
        <row r="35">
          <cell r="A35" t="str">
            <v>LA ESTRELLA</v>
          </cell>
          <cell r="B35">
            <v>4</v>
          </cell>
          <cell r="C35">
            <v>5215</v>
          </cell>
          <cell r="D35">
            <v>76.701821668264614</v>
          </cell>
        </row>
        <row r="36">
          <cell r="A36" t="str">
            <v>MARINILLA</v>
          </cell>
          <cell r="B36">
            <v>1</v>
          </cell>
          <cell r="C36">
            <v>6024</v>
          </cell>
          <cell r="D36">
            <v>16.600265604249667</v>
          </cell>
        </row>
        <row r="37">
          <cell r="A37" t="str">
            <v>MEDELLIN</v>
          </cell>
          <cell r="B37">
            <v>148</v>
          </cell>
          <cell r="C37">
            <v>183164</v>
          </cell>
          <cell r="D37">
            <v>80.801904304339288</v>
          </cell>
        </row>
        <row r="38">
          <cell r="A38" t="str">
            <v>MUTATA</v>
          </cell>
          <cell r="B38">
            <v>3</v>
          </cell>
          <cell r="C38">
            <v>2017</v>
          </cell>
          <cell r="D38">
            <v>148.73574615765989</v>
          </cell>
        </row>
        <row r="39">
          <cell r="A39" t="str">
            <v>NECOCLI</v>
          </cell>
          <cell r="B39">
            <v>1</v>
          </cell>
          <cell r="C39">
            <v>6077</v>
          </cell>
          <cell r="D39">
            <v>16.45548790521639</v>
          </cell>
        </row>
        <row r="40">
          <cell r="A40" t="str">
            <v>PEÑOL</v>
          </cell>
          <cell r="B40">
            <v>5</v>
          </cell>
          <cell r="C40">
            <v>1913</v>
          </cell>
          <cell r="D40">
            <v>261.36957658128591</v>
          </cell>
        </row>
        <row r="41">
          <cell r="A41" t="str">
            <v>PUERTO BERRIO</v>
          </cell>
          <cell r="B41">
            <v>3</v>
          </cell>
          <cell r="C41">
            <v>3872</v>
          </cell>
          <cell r="D41">
            <v>77.47933884297521</v>
          </cell>
        </row>
        <row r="42">
          <cell r="A42" t="str">
            <v>PUERTO TRIUNFO</v>
          </cell>
          <cell r="B42">
            <v>2</v>
          </cell>
          <cell r="C42">
            <v>1831</v>
          </cell>
          <cell r="D42">
            <v>109.22992900054614</v>
          </cell>
        </row>
        <row r="43">
          <cell r="A43" t="str">
            <v>REMEDIOS</v>
          </cell>
          <cell r="B43">
            <v>1</v>
          </cell>
          <cell r="C43">
            <v>3532</v>
          </cell>
          <cell r="D43">
            <v>28.312570781426956</v>
          </cell>
        </row>
        <row r="44">
          <cell r="A44" t="str">
            <v>RETIRO</v>
          </cell>
          <cell r="B44">
            <v>5</v>
          </cell>
          <cell r="C44">
            <v>1818</v>
          </cell>
          <cell r="D44">
            <v>275.02750275027506</v>
          </cell>
        </row>
        <row r="45">
          <cell r="A45" t="str">
            <v>RIONEGRO</v>
          </cell>
          <cell r="B45">
            <v>3</v>
          </cell>
          <cell r="C45">
            <v>10253</v>
          </cell>
          <cell r="D45">
            <v>29.2597288598459</v>
          </cell>
        </row>
        <row r="46">
          <cell r="A46" t="str">
            <v>SABANETA</v>
          </cell>
          <cell r="B46">
            <v>2</v>
          </cell>
          <cell r="C46">
            <v>5226</v>
          </cell>
          <cell r="D46">
            <v>38.270187523918871</v>
          </cell>
        </row>
        <row r="47">
          <cell r="A47" t="str">
            <v>SAN ANDRES DE CUERQUIA</v>
          </cell>
          <cell r="B47">
            <v>2</v>
          </cell>
          <cell r="C47">
            <v>847</v>
          </cell>
          <cell r="D47">
            <v>236.12750885478158</v>
          </cell>
        </row>
        <row r="48">
          <cell r="A48" t="str">
            <v>SAN CARLOS</v>
          </cell>
          <cell r="B48">
            <v>2</v>
          </cell>
          <cell r="C48">
            <v>1627</v>
          </cell>
          <cell r="D48">
            <v>122.9256299938537</v>
          </cell>
        </row>
        <row r="49">
          <cell r="A49" t="str">
            <v>SAN FRANCISCO</v>
          </cell>
          <cell r="B49">
            <v>1</v>
          </cell>
          <cell r="C49">
            <v>699</v>
          </cell>
          <cell r="D49">
            <v>143.06151645207439</v>
          </cell>
        </row>
        <row r="50">
          <cell r="A50" t="str">
            <v>SAN LUIS</v>
          </cell>
          <cell r="B50">
            <v>1</v>
          </cell>
          <cell r="C50">
            <v>1537</v>
          </cell>
          <cell r="D50">
            <v>65.061808718282379</v>
          </cell>
        </row>
        <row r="51">
          <cell r="A51" t="str">
            <v>SAN PEDRO DE LOS MILAGROS</v>
          </cell>
          <cell r="B51">
            <v>3</v>
          </cell>
          <cell r="C51">
            <v>2115</v>
          </cell>
          <cell r="D51">
            <v>141.84397163120568</v>
          </cell>
        </row>
        <row r="52">
          <cell r="A52" t="str">
            <v>SAN RAFAEL</v>
          </cell>
          <cell r="B52">
            <v>1</v>
          </cell>
          <cell r="C52">
            <v>1457</v>
          </cell>
          <cell r="D52">
            <v>68.634179821551129</v>
          </cell>
        </row>
        <row r="53">
          <cell r="A53" t="str">
            <v>SANTA BARBARA</v>
          </cell>
          <cell r="B53">
            <v>2</v>
          </cell>
          <cell r="C53">
            <v>2162</v>
          </cell>
          <cell r="D53">
            <v>92.506938020351527</v>
          </cell>
        </row>
        <row r="54">
          <cell r="A54" t="str">
            <v>SANTAFE DE ANTIOQUIA</v>
          </cell>
          <cell r="B54">
            <v>1</v>
          </cell>
          <cell r="C54">
            <v>2519</v>
          </cell>
          <cell r="D54">
            <v>39.69829297340214</v>
          </cell>
        </row>
        <row r="55">
          <cell r="A55" t="str">
            <v>SANTA ROSA DE OSOS</v>
          </cell>
          <cell r="B55">
            <v>1</v>
          </cell>
          <cell r="C55">
            <v>3760</v>
          </cell>
          <cell r="D55">
            <v>26.595744680851066</v>
          </cell>
        </row>
        <row r="56">
          <cell r="A56" t="str">
            <v>SEGOVIA</v>
          </cell>
          <cell r="B56">
            <v>2</v>
          </cell>
          <cell r="C56">
            <v>4405</v>
          </cell>
          <cell r="D56">
            <v>45.402951191827469</v>
          </cell>
        </row>
        <row r="57">
          <cell r="A57" t="str">
            <v>SONSON</v>
          </cell>
          <cell r="B57">
            <v>2</v>
          </cell>
          <cell r="C57">
            <v>3535</v>
          </cell>
          <cell r="D57">
            <v>56.577086280056577</v>
          </cell>
        </row>
        <row r="58">
          <cell r="A58" t="str">
            <v>TURBO</v>
          </cell>
          <cell r="B58">
            <v>6</v>
          </cell>
          <cell r="C58">
            <v>17115</v>
          </cell>
          <cell r="D58">
            <v>35.056967572304998</v>
          </cell>
        </row>
        <row r="59">
          <cell r="A59" t="str">
            <v>URAMITA</v>
          </cell>
          <cell r="B59">
            <v>2</v>
          </cell>
          <cell r="C59">
            <v>800</v>
          </cell>
          <cell r="D59">
            <v>250</v>
          </cell>
        </row>
        <row r="60">
          <cell r="A60" t="str">
            <v>URRAO</v>
          </cell>
          <cell r="B60">
            <v>3</v>
          </cell>
          <cell r="C60">
            <v>3530</v>
          </cell>
          <cell r="D60">
            <v>84.985835694050991</v>
          </cell>
        </row>
        <row r="61">
          <cell r="A61" t="str">
            <v>VENECIA</v>
          </cell>
          <cell r="B61">
            <v>1</v>
          </cell>
          <cell r="C61">
            <v>870</v>
          </cell>
          <cell r="D61">
            <v>114.94252873563218</v>
          </cell>
        </row>
        <row r="62">
          <cell r="A62" t="str">
            <v>YARUMAL</v>
          </cell>
          <cell r="B62">
            <v>7</v>
          </cell>
          <cell r="C62">
            <v>4452</v>
          </cell>
          <cell r="D62">
            <v>157.23270440251574</v>
          </cell>
        </row>
        <row r="63">
          <cell r="A63" t="str">
            <v>YOLOMBO</v>
          </cell>
          <cell r="B63">
            <v>1</v>
          </cell>
          <cell r="C63">
            <v>2349</v>
          </cell>
          <cell r="D63">
            <v>42.571306939123033</v>
          </cell>
        </row>
      </sheetData>
      <sheetData sheetId="18">
        <row r="1">
          <cell r="A1" t="str">
            <v>ABEJORRAL</v>
          </cell>
          <cell r="B1">
            <v>6</v>
          </cell>
          <cell r="C1">
            <v>1809</v>
          </cell>
          <cell r="D1">
            <v>331.6749585406302</v>
          </cell>
        </row>
        <row r="2">
          <cell r="A2" t="str">
            <v>ALEJANDRÍA</v>
          </cell>
          <cell r="B2">
            <v>1</v>
          </cell>
          <cell r="C2">
            <v>451</v>
          </cell>
          <cell r="D2">
            <v>221.72949002217294</v>
          </cell>
        </row>
        <row r="3">
          <cell r="A3" t="str">
            <v>AMAGA</v>
          </cell>
          <cell r="B3">
            <v>12</v>
          </cell>
          <cell r="C3">
            <v>2512</v>
          </cell>
          <cell r="D3">
            <v>477.70700636942672</v>
          </cell>
        </row>
        <row r="4">
          <cell r="A4" t="str">
            <v>AMALFI</v>
          </cell>
          <cell r="B4">
            <v>5</v>
          </cell>
          <cell r="C4">
            <v>2872</v>
          </cell>
          <cell r="D4">
            <v>174.09470752089135</v>
          </cell>
        </row>
        <row r="5">
          <cell r="A5" t="str">
            <v>ANDES</v>
          </cell>
          <cell r="B5">
            <v>12</v>
          </cell>
          <cell r="C5">
            <v>3878</v>
          </cell>
          <cell r="D5">
            <v>309.43785456420835</v>
          </cell>
        </row>
        <row r="6">
          <cell r="A6" t="str">
            <v>ANORI</v>
          </cell>
          <cell r="B6">
            <v>3</v>
          </cell>
          <cell r="C6">
            <v>2280</v>
          </cell>
          <cell r="D6">
            <v>131.57894736842104</v>
          </cell>
        </row>
        <row r="7">
          <cell r="A7" t="str">
            <v>ANZA</v>
          </cell>
          <cell r="B7">
            <v>1</v>
          </cell>
          <cell r="C7">
            <v>765</v>
          </cell>
          <cell r="D7">
            <v>130.718954248366</v>
          </cell>
        </row>
        <row r="8">
          <cell r="A8" t="str">
            <v>APARTADO</v>
          </cell>
          <cell r="B8">
            <v>17</v>
          </cell>
          <cell r="C8">
            <v>14109</v>
          </cell>
          <cell r="D8">
            <v>120.49046707775179</v>
          </cell>
        </row>
        <row r="9">
          <cell r="A9" t="str">
            <v>BARBOSA</v>
          </cell>
          <cell r="B9">
            <v>13</v>
          </cell>
          <cell r="C9">
            <v>4198</v>
          </cell>
          <cell r="D9">
            <v>309.67127203430209</v>
          </cell>
        </row>
        <row r="10">
          <cell r="A10" t="str">
            <v>BELLO</v>
          </cell>
          <cell r="B10">
            <v>53</v>
          </cell>
          <cell r="C10">
            <v>42707</v>
          </cell>
          <cell r="D10">
            <v>124.10143536188447</v>
          </cell>
        </row>
        <row r="11">
          <cell r="A11" t="str">
            <v>BETANIA</v>
          </cell>
          <cell r="B11">
            <v>3</v>
          </cell>
          <cell r="C11">
            <v>1071</v>
          </cell>
          <cell r="D11">
            <v>280.1120448179272</v>
          </cell>
        </row>
        <row r="12">
          <cell r="A12" t="str">
            <v>BETULIA</v>
          </cell>
          <cell r="B12">
            <v>2</v>
          </cell>
          <cell r="C12">
            <v>1732</v>
          </cell>
          <cell r="D12">
            <v>115.47344110854503</v>
          </cell>
        </row>
        <row r="13">
          <cell r="A13" t="str">
            <v>CACERES</v>
          </cell>
          <cell r="B13">
            <v>2</v>
          </cell>
          <cell r="C13">
            <v>4163</v>
          </cell>
          <cell r="D13">
            <v>48.042277203939463</v>
          </cell>
        </row>
        <row r="14">
          <cell r="A14" t="str">
            <v>CAICEDO</v>
          </cell>
          <cell r="B14">
            <v>1</v>
          </cell>
          <cell r="C14">
            <v>944</v>
          </cell>
          <cell r="D14">
            <v>105.93220338983051</v>
          </cell>
        </row>
        <row r="15">
          <cell r="A15" t="str">
            <v>CALDAS</v>
          </cell>
          <cell r="B15">
            <v>11</v>
          </cell>
          <cell r="C15">
            <v>5611</v>
          </cell>
          <cell r="D15">
            <v>196.04348600962396</v>
          </cell>
        </row>
        <row r="16">
          <cell r="A16" t="str">
            <v>CAMPAMENTO</v>
          </cell>
          <cell r="B16">
            <v>4</v>
          </cell>
          <cell r="C16">
            <v>1120</v>
          </cell>
          <cell r="D16">
            <v>357.14285714285711</v>
          </cell>
        </row>
        <row r="17">
          <cell r="A17" t="str">
            <v>CAÑASGORDAS</v>
          </cell>
          <cell r="B17">
            <v>5</v>
          </cell>
          <cell r="C17">
            <v>1585</v>
          </cell>
          <cell r="D17">
            <v>315.45741324921136</v>
          </cell>
        </row>
        <row r="18">
          <cell r="A18" t="str">
            <v>CAUCASIA</v>
          </cell>
          <cell r="B18">
            <v>14</v>
          </cell>
          <cell r="C18">
            <v>11287</v>
          </cell>
          <cell r="D18">
            <v>124.03650217063878</v>
          </cell>
        </row>
        <row r="19">
          <cell r="A19" t="str">
            <v>CHIGORODO</v>
          </cell>
          <cell r="B19">
            <v>11</v>
          </cell>
          <cell r="C19">
            <v>7286</v>
          </cell>
          <cell r="D19">
            <v>150.97447158934943</v>
          </cell>
        </row>
        <row r="20">
          <cell r="A20" t="str">
            <v>CIUDAD BOLIVAR</v>
          </cell>
          <cell r="B20">
            <v>5</v>
          </cell>
          <cell r="C20">
            <v>2455</v>
          </cell>
          <cell r="D20">
            <v>203.66598778004072</v>
          </cell>
        </row>
        <row r="21">
          <cell r="A21" t="str">
            <v>COCORNA</v>
          </cell>
          <cell r="B21">
            <v>2</v>
          </cell>
          <cell r="C21">
            <v>1528</v>
          </cell>
          <cell r="D21">
            <v>130.89005235602096</v>
          </cell>
        </row>
        <row r="22">
          <cell r="A22" t="str">
            <v>CONCORDIA</v>
          </cell>
          <cell r="B22">
            <v>7</v>
          </cell>
          <cell r="C22">
            <v>2051</v>
          </cell>
          <cell r="D22">
            <v>341.29692832764505</v>
          </cell>
        </row>
        <row r="23">
          <cell r="A23" t="str">
            <v>COPACABANA</v>
          </cell>
          <cell r="B23">
            <v>10</v>
          </cell>
          <cell r="C23">
            <v>5607</v>
          </cell>
          <cell r="D23">
            <v>178.34849295523455</v>
          </cell>
        </row>
        <row r="24">
          <cell r="A24" t="str">
            <v>DABEIBA</v>
          </cell>
          <cell r="B24">
            <v>3</v>
          </cell>
          <cell r="C24">
            <v>3264</v>
          </cell>
          <cell r="D24">
            <v>91.911764705882348</v>
          </cell>
        </row>
        <row r="25">
          <cell r="A25" t="str">
            <v>EBEJICO</v>
          </cell>
          <cell r="B25">
            <v>5</v>
          </cell>
          <cell r="C25">
            <v>980</v>
          </cell>
          <cell r="D25">
            <v>510.20408163265301</v>
          </cell>
        </row>
        <row r="26">
          <cell r="A26" t="str">
            <v>EL BAGRE</v>
          </cell>
          <cell r="B26">
            <v>1</v>
          </cell>
          <cell r="C26">
            <v>7319</v>
          </cell>
          <cell r="D26">
            <v>13.663068725235687</v>
          </cell>
        </row>
        <row r="27">
          <cell r="A27" t="str">
            <v>EL CARMEN DE VIBORAL</v>
          </cell>
          <cell r="B27">
            <v>5</v>
          </cell>
          <cell r="C27">
            <v>5666</v>
          </cell>
          <cell r="D27">
            <v>88.245675961877865</v>
          </cell>
        </row>
        <row r="28">
          <cell r="A28" t="str">
            <v>EL SANTUARIO</v>
          </cell>
          <cell r="B28">
            <v>2</v>
          </cell>
          <cell r="C28">
            <v>3887</v>
          </cell>
          <cell r="D28">
            <v>51.45356315924878</v>
          </cell>
        </row>
        <row r="29">
          <cell r="A29" t="str">
            <v>ENTRERRIOS</v>
          </cell>
          <cell r="B29">
            <v>2</v>
          </cell>
          <cell r="C29">
            <v>1141</v>
          </cell>
          <cell r="D29">
            <v>175.28483786152498</v>
          </cell>
        </row>
        <row r="30">
          <cell r="A30" t="str">
            <v>ENVIGADO</v>
          </cell>
          <cell r="B30">
            <v>7</v>
          </cell>
          <cell r="C30">
            <v>13392</v>
          </cell>
          <cell r="D30">
            <v>52.2700119474313</v>
          </cell>
        </row>
        <row r="31">
          <cell r="A31" t="str">
            <v>FREDONIA</v>
          </cell>
          <cell r="B31">
            <v>4</v>
          </cell>
          <cell r="C31">
            <v>1921</v>
          </cell>
          <cell r="D31">
            <v>208.22488287350339</v>
          </cell>
        </row>
        <row r="32">
          <cell r="A32" t="str">
            <v>GIRARDOTA</v>
          </cell>
          <cell r="B32">
            <v>8</v>
          </cell>
          <cell r="C32">
            <v>4052</v>
          </cell>
          <cell r="D32">
            <v>197.43336623889437</v>
          </cell>
        </row>
        <row r="33">
          <cell r="A33" t="str">
            <v>GOMEZ PLATA</v>
          </cell>
          <cell r="B33">
            <v>4</v>
          </cell>
          <cell r="C33">
            <v>863</v>
          </cell>
          <cell r="D33">
            <v>463.49942062572421</v>
          </cell>
        </row>
        <row r="34">
          <cell r="A34" t="str">
            <v>GRANADA</v>
          </cell>
          <cell r="B34">
            <v>1</v>
          </cell>
          <cell r="C34">
            <v>1102</v>
          </cell>
          <cell r="D34">
            <v>90.744101633393825</v>
          </cell>
        </row>
        <row r="35">
          <cell r="A35" t="str">
            <v>GUADALUPE</v>
          </cell>
          <cell r="B35">
            <v>2</v>
          </cell>
          <cell r="C35">
            <v>657</v>
          </cell>
          <cell r="D35">
            <v>304.41400304414003</v>
          </cell>
        </row>
        <row r="36">
          <cell r="A36" t="str">
            <v>GUARNE</v>
          </cell>
          <cell r="B36">
            <v>5</v>
          </cell>
          <cell r="C36">
            <v>4349</v>
          </cell>
          <cell r="D36">
            <v>114.96895838123706</v>
          </cell>
        </row>
        <row r="37">
          <cell r="A37" t="str">
            <v>HISPANIA</v>
          </cell>
          <cell r="B37">
            <v>1</v>
          </cell>
          <cell r="C37">
            <v>494</v>
          </cell>
          <cell r="D37">
            <v>202.42914979757086</v>
          </cell>
        </row>
        <row r="38">
          <cell r="A38" t="str">
            <v>ITAGUI</v>
          </cell>
          <cell r="B38">
            <v>40</v>
          </cell>
          <cell r="C38">
            <v>19489</v>
          </cell>
          <cell r="D38">
            <v>205.24398378572528</v>
          </cell>
        </row>
        <row r="39">
          <cell r="A39" t="str">
            <v>ITUANGO</v>
          </cell>
          <cell r="B39">
            <v>3</v>
          </cell>
          <cell r="C39">
            <v>2617</v>
          </cell>
          <cell r="D39">
            <v>114.63507833397018</v>
          </cell>
        </row>
        <row r="40">
          <cell r="A40" t="str">
            <v>JARDIN</v>
          </cell>
          <cell r="B40">
            <v>2</v>
          </cell>
          <cell r="C40">
            <v>1242</v>
          </cell>
          <cell r="D40">
            <v>161.03059581320451</v>
          </cell>
        </row>
        <row r="41">
          <cell r="A41" t="str">
            <v>JERICÓ</v>
          </cell>
          <cell r="B41">
            <v>5</v>
          </cell>
          <cell r="C41">
            <v>1065</v>
          </cell>
          <cell r="D41">
            <v>469.48356807511738</v>
          </cell>
        </row>
        <row r="42">
          <cell r="A42" t="str">
            <v>LA CEJA</v>
          </cell>
          <cell r="B42">
            <v>14</v>
          </cell>
          <cell r="C42">
            <v>5290</v>
          </cell>
          <cell r="D42">
            <v>264.65028355387528</v>
          </cell>
        </row>
        <row r="43">
          <cell r="A43" t="str">
            <v>LA ESTRELLA</v>
          </cell>
          <cell r="B43">
            <v>8</v>
          </cell>
          <cell r="C43">
            <v>5215</v>
          </cell>
          <cell r="D43">
            <v>153.40364333652923</v>
          </cell>
        </row>
        <row r="44">
          <cell r="A44" t="str">
            <v>LA UNION</v>
          </cell>
          <cell r="B44">
            <v>1</v>
          </cell>
          <cell r="C44">
            <v>2021</v>
          </cell>
          <cell r="D44">
            <v>49.480455220188034</v>
          </cell>
        </row>
        <row r="45">
          <cell r="A45" t="str">
            <v>LIBORINA</v>
          </cell>
          <cell r="B45">
            <v>3</v>
          </cell>
          <cell r="C45">
            <v>981</v>
          </cell>
          <cell r="D45">
            <v>305.81039755351685</v>
          </cell>
        </row>
        <row r="46">
          <cell r="A46" t="str">
            <v>MACEO</v>
          </cell>
          <cell r="B46">
            <v>1</v>
          </cell>
          <cell r="C46">
            <v>877</v>
          </cell>
          <cell r="D46">
            <v>114.02508551881414</v>
          </cell>
        </row>
        <row r="47">
          <cell r="A47" t="str">
            <v>MARINILLA</v>
          </cell>
          <cell r="B47">
            <v>12</v>
          </cell>
          <cell r="C47">
            <v>6024</v>
          </cell>
          <cell r="D47">
            <v>199.20318725099602</v>
          </cell>
        </row>
        <row r="48">
          <cell r="A48" t="str">
            <v>MEDELLIN</v>
          </cell>
          <cell r="B48">
            <v>308</v>
          </cell>
          <cell r="C48">
            <v>183164</v>
          </cell>
          <cell r="D48">
            <v>168.15531436308444</v>
          </cell>
        </row>
        <row r="49">
          <cell r="A49" t="str">
            <v>MONTEBELLO</v>
          </cell>
          <cell r="B49">
            <v>3</v>
          </cell>
          <cell r="C49">
            <v>574</v>
          </cell>
          <cell r="D49">
            <v>522.64808362369342</v>
          </cell>
        </row>
        <row r="50">
          <cell r="A50" t="str">
            <v>MUTATÁ</v>
          </cell>
          <cell r="B50">
            <v>5</v>
          </cell>
          <cell r="C50">
            <v>2017</v>
          </cell>
          <cell r="D50">
            <v>247.89291026276649</v>
          </cell>
        </row>
        <row r="51">
          <cell r="A51" t="str">
            <v>NECOCLÍ</v>
          </cell>
          <cell r="B51">
            <v>7</v>
          </cell>
          <cell r="C51">
            <v>6077</v>
          </cell>
          <cell r="D51">
            <v>115.18841533651474</v>
          </cell>
        </row>
        <row r="52">
          <cell r="A52" t="str">
            <v>PEÑOL</v>
          </cell>
          <cell r="B52">
            <v>3</v>
          </cell>
          <cell r="C52">
            <v>1913</v>
          </cell>
          <cell r="D52">
            <v>156.82174594877156</v>
          </cell>
        </row>
        <row r="53">
          <cell r="A53" t="str">
            <v>PUERTO BERRIO</v>
          </cell>
          <cell r="B53">
            <v>21</v>
          </cell>
          <cell r="C53">
            <v>3872</v>
          </cell>
          <cell r="D53">
            <v>542.35537190082641</v>
          </cell>
        </row>
        <row r="54">
          <cell r="A54" t="str">
            <v>PUERTO TRIUNFO</v>
          </cell>
          <cell r="B54">
            <v>4</v>
          </cell>
          <cell r="C54">
            <v>1831</v>
          </cell>
          <cell r="D54">
            <v>218.45985800109227</v>
          </cell>
        </row>
        <row r="55">
          <cell r="A55" t="str">
            <v>REMEDIOS</v>
          </cell>
          <cell r="B55">
            <v>13</v>
          </cell>
          <cell r="C55">
            <v>3532</v>
          </cell>
          <cell r="D55">
            <v>368.0634201585504</v>
          </cell>
        </row>
        <row r="56">
          <cell r="A56" t="str">
            <v>RETIRO</v>
          </cell>
          <cell r="B56">
            <v>3</v>
          </cell>
          <cell r="C56">
            <v>1818</v>
          </cell>
          <cell r="D56">
            <v>165.01650165016503</v>
          </cell>
        </row>
        <row r="57">
          <cell r="A57" t="str">
            <v>RIONEGRO</v>
          </cell>
          <cell r="B57">
            <v>12</v>
          </cell>
          <cell r="C57">
            <v>10253</v>
          </cell>
          <cell r="D57">
            <v>117.0389154393836</v>
          </cell>
        </row>
        <row r="58">
          <cell r="A58" t="str">
            <v>SABANETA</v>
          </cell>
          <cell r="B58">
            <v>5</v>
          </cell>
          <cell r="C58">
            <v>5226</v>
          </cell>
          <cell r="D58">
            <v>95.675468809797167</v>
          </cell>
        </row>
        <row r="59">
          <cell r="A59" t="str">
            <v>SALGAR</v>
          </cell>
          <cell r="B59">
            <v>12</v>
          </cell>
          <cell r="C59">
            <v>1753</v>
          </cell>
          <cell r="D59">
            <v>684.54078722190536</v>
          </cell>
        </row>
        <row r="60">
          <cell r="A60" t="str">
            <v>SAN ANDRES DE CUERQUIA</v>
          </cell>
          <cell r="B60">
            <v>1</v>
          </cell>
          <cell r="C60">
            <v>847</v>
          </cell>
          <cell r="D60">
            <v>118.06375442739079</v>
          </cell>
        </row>
        <row r="61">
          <cell r="A61" t="str">
            <v>SAN CARLOS</v>
          </cell>
          <cell r="B61">
            <v>1</v>
          </cell>
          <cell r="C61">
            <v>1627</v>
          </cell>
          <cell r="D61">
            <v>61.462814996926852</v>
          </cell>
        </row>
        <row r="62">
          <cell r="A62" t="str">
            <v>SAN JERÓNIMO</v>
          </cell>
          <cell r="B62">
            <v>1</v>
          </cell>
          <cell r="C62">
            <v>1423</v>
          </cell>
          <cell r="D62">
            <v>70.274068868587491</v>
          </cell>
        </row>
        <row r="63">
          <cell r="A63" t="str">
            <v>SAN LUIS</v>
          </cell>
          <cell r="B63">
            <v>5</v>
          </cell>
          <cell r="C63">
            <v>1537</v>
          </cell>
          <cell r="D63">
            <v>325.30904359141181</v>
          </cell>
        </row>
        <row r="64">
          <cell r="A64" t="str">
            <v>SAN PEDRO DE LOS MILAGROS</v>
          </cell>
          <cell r="B64">
            <v>4</v>
          </cell>
          <cell r="C64">
            <v>2115</v>
          </cell>
          <cell r="D64">
            <v>189.12529550827423</v>
          </cell>
        </row>
        <row r="65">
          <cell r="A65" t="str">
            <v>SAN PEDRO DE URABA</v>
          </cell>
          <cell r="B65">
            <v>1</v>
          </cell>
          <cell r="C65">
            <v>4011</v>
          </cell>
          <cell r="D65">
            <v>24.931438544003989</v>
          </cell>
        </row>
        <row r="66">
          <cell r="A66" t="str">
            <v>SAN ROQUE</v>
          </cell>
          <cell r="B66">
            <v>5</v>
          </cell>
          <cell r="C66">
            <v>2170</v>
          </cell>
          <cell r="D66">
            <v>230.41474654377879</v>
          </cell>
        </row>
        <row r="67">
          <cell r="A67" t="str">
            <v>SANTA BARBARA</v>
          </cell>
          <cell r="B67">
            <v>2</v>
          </cell>
          <cell r="C67">
            <v>2162</v>
          </cell>
          <cell r="D67">
            <v>92.506938020351527</v>
          </cell>
        </row>
        <row r="68">
          <cell r="A68" t="str">
            <v>SANTA FE DE ANTIOQUIA</v>
          </cell>
          <cell r="B68">
            <v>7</v>
          </cell>
          <cell r="C68">
            <v>2519</v>
          </cell>
          <cell r="D68">
            <v>277.88805081381503</v>
          </cell>
        </row>
        <row r="69">
          <cell r="A69" t="str">
            <v>SANTA ROSA DE OSOS</v>
          </cell>
          <cell r="B69">
            <v>9</v>
          </cell>
          <cell r="C69">
            <v>3760</v>
          </cell>
          <cell r="D69">
            <v>239.36170212765958</v>
          </cell>
        </row>
        <row r="70">
          <cell r="A70" t="str">
            <v>SANTO DOMINGO</v>
          </cell>
          <cell r="B70">
            <v>3</v>
          </cell>
          <cell r="C70">
            <v>1106</v>
          </cell>
          <cell r="D70">
            <v>271.24773960216999</v>
          </cell>
        </row>
        <row r="71">
          <cell r="A71" t="str">
            <v>SEGOVIA</v>
          </cell>
          <cell r="B71">
            <v>7</v>
          </cell>
          <cell r="C71">
            <v>4405</v>
          </cell>
          <cell r="D71">
            <v>158.91032917139614</v>
          </cell>
        </row>
        <row r="72">
          <cell r="A72" t="str">
            <v>SONSÓN</v>
          </cell>
          <cell r="B72">
            <v>7</v>
          </cell>
          <cell r="C72">
            <v>3535</v>
          </cell>
          <cell r="D72">
            <v>198.01980198019803</v>
          </cell>
        </row>
        <row r="73">
          <cell r="A73" t="str">
            <v>TARAZA</v>
          </cell>
          <cell r="B73">
            <v>6</v>
          </cell>
          <cell r="C73">
            <v>3769</v>
          </cell>
          <cell r="D73">
            <v>159.19342000530645</v>
          </cell>
        </row>
        <row r="74">
          <cell r="A74" t="str">
            <v>TITIRIBI</v>
          </cell>
          <cell r="B74">
            <v>1</v>
          </cell>
          <cell r="C74">
            <v>827</v>
          </cell>
          <cell r="D74">
            <v>120.91898428053204</v>
          </cell>
        </row>
        <row r="75">
          <cell r="A75" t="str">
            <v>TURBO</v>
          </cell>
          <cell r="B75">
            <v>13</v>
          </cell>
          <cell r="C75">
            <v>17115</v>
          </cell>
          <cell r="D75">
            <v>75.956763073327494</v>
          </cell>
        </row>
        <row r="76">
          <cell r="A76" t="str">
            <v>URAMITA</v>
          </cell>
          <cell r="B76">
            <v>4</v>
          </cell>
          <cell r="C76">
            <v>800</v>
          </cell>
          <cell r="D76">
            <v>500</v>
          </cell>
        </row>
        <row r="77">
          <cell r="A77" t="str">
            <v>URRAO</v>
          </cell>
          <cell r="B77">
            <v>7</v>
          </cell>
          <cell r="C77">
            <v>3530</v>
          </cell>
          <cell r="D77">
            <v>198.300283286119</v>
          </cell>
        </row>
        <row r="78">
          <cell r="A78" t="str">
            <v>VALDIVIA</v>
          </cell>
          <cell r="B78">
            <v>1</v>
          </cell>
          <cell r="C78">
            <v>1744</v>
          </cell>
          <cell r="D78">
            <v>57.339449541284409</v>
          </cell>
        </row>
        <row r="79">
          <cell r="A79" t="str">
            <v>VEGACHÍ</v>
          </cell>
          <cell r="B79">
            <v>5</v>
          </cell>
          <cell r="C79">
            <v>1291</v>
          </cell>
          <cell r="D79">
            <v>387.29666924864449</v>
          </cell>
        </row>
        <row r="80">
          <cell r="A80" t="str">
            <v>VENECIA</v>
          </cell>
          <cell r="B80">
            <v>2</v>
          </cell>
          <cell r="C80">
            <v>870</v>
          </cell>
          <cell r="D80">
            <v>229.88505747126436</v>
          </cell>
        </row>
        <row r="81">
          <cell r="A81" t="str">
            <v>YALI</v>
          </cell>
          <cell r="B81">
            <v>1</v>
          </cell>
          <cell r="C81">
            <v>799</v>
          </cell>
          <cell r="D81">
            <v>125.15644555694618</v>
          </cell>
        </row>
        <row r="82">
          <cell r="A82" t="str">
            <v>YARUMAL</v>
          </cell>
          <cell r="B82">
            <v>11</v>
          </cell>
          <cell r="C82">
            <v>4452</v>
          </cell>
          <cell r="D82">
            <v>247.07996406109615</v>
          </cell>
        </row>
        <row r="83">
          <cell r="A83" t="str">
            <v>YOLOMBÓ</v>
          </cell>
          <cell r="B83">
            <v>6</v>
          </cell>
          <cell r="C83">
            <v>2349</v>
          </cell>
          <cell r="D83">
            <v>255.4278416347382</v>
          </cell>
        </row>
        <row r="84">
          <cell r="A84" t="str">
            <v>YONDO</v>
          </cell>
          <cell r="B84">
            <v>3</v>
          </cell>
          <cell r="C84">
            <v>2520</v>
          </cell>
          <cell r="D84">
            <v>119.04761904761907</v>
          </cell>
        </row>
      </sheetData>
      <sheetData sheetId="19"/>
      <sheetData sheetId="20">
        <row r="1">
          <cell r="A1" t="str">
            <v>ABEJORRAL</v>
          </cell>
          <cell r="B1">
            <v>4</v>
          </cell>
          <cell r="C1">
            <v>3077</v>
          </cell>
          <cell r="D1">
            <v>129.99675008124797</v>
          </cell>
        </row>
        <row r="2">
          <cell r="A2" t="str">
            <v>AMAGA</v>
          </cell>
          <cell r="B2">
            <v>22</v>
          </cell>
          <cell r="C2">
            <v>5651</v>
          </cell>
          <cell r="D2">
            <v>389.31162626083881</v>
          </cell>
        </row>
        <row r="3">
          <cell r="A3" t="str">
            <v>AMALFI</v>
          </cell>
          <cell r="B3">
            <v>10</v>
          </cell>
          <cell r="C3">
            <v>4927</v>
          </cell>
          <cell r="D3">
            <v>202.96326364927947</v>
          </cell>
        </row>
        <row r="4">
          <cell r="A4" t="str">
            <v>ANDES</v>
          </cell>
          <cell r="B4">
            <v>18</v>
          </cell>
          <cell r="C4">
            <v>7915</v>
          </cell>
          <cell r="D4">
            <v>227.41629816803538</v>
          </cell>
        </row>
        <row r="5">
          <cell r="A5" t="str">
            <v>ANGELOPOLIS</v>
          </cell>
          <cell r="B5">
            <v>2</v>
          </cell>
          <cell r="C5">
            <v>986</v>
          </cell>
          <cell r="D5">
            <v>202.83975659229208</v>
          </cell>
        </row>
        <row r="6">
          <cell r="A6" t="str">
            <v>ANGOSTURA</v>
          </cell>
          <cell r="B6">
            <v>1</v>
          </cell>
          <cell r="C6">
            <v>2073</v>
          </cell>
          <cell r="D6">
            <v>48.239266763145203</v>
          </cell>
        </row>
        <row r="7">
          <cell r="A7" t="str">
            <v>ANORI</v>
          </cell>
          <cell r="B7">
            <v>9</v>
          </cell>
          <cell r="C7">
            <v>3703</v>
          </cell>
          <cell r="D7">
            <v>243.04617877396706</v>
          </cell>
        </row>
        <row r="8">
          <cell r="A8" t="str">
            <v>ANZA</v>
          </cell>
          <cell r="B8">
            <v>1</v>
          </cell>
          <cell r="C8">
            <v>1228</v>
          </cell>
          <cell r="D8">
            <v>81.433224755700323</v>
          </cell>
        </row>
        <row r="9">
          <cell r="A9" t="str">
            <v>APARTADO</v>
          </cell>
          <cell r="B9">
            <v>75</v>
          </cell>
          <cell r="C9">
            <v>25717</v>
          </cell>
          <cell r="D9">
            <v>291.6358828790294</v>
          </cell>
        </row>
        <row r="10">
          <cell r="A10" t="str">
            <v>BARBOSA</v>
          </cell>
          <cell r="B10">
            <v>40</v>
          </cell>
          <cell r="C10">
            <v>9582</v>
          </cell>
          <cell r="D10">
            <v>417.44938426215822</v>
          </cell>
        </row>
        <row r="11">
          <cell r="A11" t="str">
            <v>BELLO</v>
          </cell>
          <cell r="B11">
            <v>220</v>
          </cell>
          <cell r="C11">
            <v>111732</v>
          </cell>
          <cell r="D11">
            <v>196.89972434038592</v>
          </cell>
        </row>
        <row r="12">
          <cell r="A12" t="str">
            <v>BELMIRA</v>
          </cell>
          <cell r="B12">
            <v>5</v>
          </cell>
          <cell r="C12">
            <v>1090</v>
          </cell>
          <cell r="D12">
            <v>458.71559633027528</v>
          </cell>
        </row>
        <row r="13">
          <cell r="A13" t="str">
            <v>BETANIA</v>
          </cell>
          <cell r="B13">
            <v>1</v>
          </cell>
          <cell r="C13">
            <v>1735</v>
          </cell>
          <cell r="D13">
            <v>57.636887608069166</v>
          </cell>
        </row>
        <row r="14">
          <cell r="A14" t="str">
            <v>BETULIA</v>
          </cell>
          <cell r="B14">
            <v>7</v>
          </cell>
          <cell r="C14">
            <v>2774</v>
          </cell>
          <cell r="D14">
            <v>252.34318673395816</v>
          </cell>
        </row>
        <row r="15">
          <cell r="A15" t="str">
            <v>BRICEÑO</v>
          </cell>
          <cell r="B15">
            <v>3</v>
          </cell>
          <cell r="C15">
            <v>1433</v>
          </cell>
          <cell r="D15">
            <v>209.35101186322402</v>
          </cell>
        </row>
        <row r="16">
          <cell r="A16" t="str">
            <v>CALDAS</v>
          </cell>
          <cell r="B16">
            <v>32</v>
          </cell>
          <cell r="C16">
            <v>15385</v>
          </cell>
          <cell r="D16">
            <v>207.99480012999675</v>
          </cell>
        </row>
        <row r="17">
          <cell r="A17" t="str">
            <v>CAMPAMENTO</v>
          </cell>
          <cell r="B17">
            <v>5</v>
          </cell>
          <cell r="C17">
            <v>1592</v>
          </cell>
          <cell r="D17">
            <v>314.070351758794</v>
          </cell>
        </row>
        <row r="18">
          <cell r="A18" t="str">
            <v>CAÑASGORDAS</v>
          </cell>
          <cell r="B18">
            <v>2</v>
          </cell>
          <cell r="C18">
            <v>2580</v>
          </cell>
          <cell r="D18">
            <v>77.519379844961236</v>
          </cell>
        </row>
        <row r="19">
          <cell r="A19" t="str">
            <v>CAREPA</v>
          </cell>
          <cell r="B19">
            <v>3</v>
          </cell>
          <cell r="C19">
            <v>10315</v>
          </cell>
          <cell r="D19">
            <v>29.0838584585555</v>
          </cell>
        </row>
        <row r="20">
          <cell r="A20" t="str">
            <v>CAROLINA</v>
          </cell>
          <cell r="B20">
            <v>2</v>
          </cell>
          <cell r="C20">
            <v>594</v>
          </cell>
          <cell r="D20">
            <v>336.70033670033666</v>
          </cell>
        </row>
        <row r="21">
          <cell r="A21" t="str">
            <v>CAUCASIA</v>
          </cell>
          <cell r="B21">
            <v>58</v>
          </cell>
          <cell r="C21">
            <v>17463</v>
          </cell>
          <cell r="D21">
            <v>332.13079081486575</v>
          </cell>
        </row>
        <row r="22">
          <cell r="A22" t="str">
            <v>CHIGORODO</v>
          </cell>
          <cell r="B22">
            <v>26</v>
          </cell>
          <cell r="C22">
            <v>11799</v>
          </cell>
          <cell r="D22">
            <v>220.35765742859564</v>
          </cell>
        </row>
        <row r="23">
          <cell r="A23" t="str">
            <v>CISNEROS</v>
          </cell>
          <cell r="B23">
            <v>5</v>
          </cell>
          <cell r="C23">
            <v>1581</v>
          </cell>
          <cell r="D23">
            <v>316.25553447185325</v>
          </cell>
        </row>
        <row r="24">
          <cell r="A24" t="str">
            <v>CIUDAD BOLIVAR</v>
          </cell>
          <cell r="B24">
            <v>8</v>
          </cell>
          <cell r="C24">
            <v>4323</v>
          </cell>
          <cell r="D24">
            <v>185.05667360629192</v>
          </cell>
        </row>
        <row r="25">
          <cell r="A25" t="str">
            <v>CONCEPCION</v>
          </cell>
          <cell r="B25">
            <v>2</v>
          </cell>
          <cell r="C25">
            <v>695</v>
          </cell>
          <cell r="D25">
            <v>287.7697841726619</v>
          </cell>
        </row>
        <row r="26">
          <cell r="A26" t="str">
            <v>CONCORDIA</v>
          </cell>
          <cell r="B26">
            <v>10</v>
          </cell>
          <cell r="C26">
            <v>3617</v>
          </cell>
          <cell r="D26">
            <v>276.47221454243851</v>
          </cell>
        </row>
        <row r="27">
          <cell r="A27" t="str">
            <v>COPACABANA</v>
          </cell>
          <cell r="B27">
            <v>39</v>
          </cell>
          <cell r="C27">
            <v>15257</v>
          </cell>
          <cell r="D27">
            <v>255.62037097725636</v>
          </cell>
        </row>
        <row r="28">
          <cell r="A28" t="str">
            <v>DABEIBA</v>
          </cell>
          <cell r="B28">
            <v>8</v>
          </cell>
          <cell r="C28">
            <v>4031</v>
          </cell>
          <cell r="D28">
            <v>198.46192011907715</v>
          </cell>
        </row>
        <row r="29">
          <cell r="A29" t="str">
            <v>DONMATIAS</v>
          </cell>
          <cell r="B29">
            <v>5</v>
          </cell>
          <cell r="C29">
            <v>3615</v>
          </cell>
          <cell r="D29">
            <v>138.31258644536655</v>
          </cell>
        </row>
        <row r="30">
          <cell r="A30" t="str">
            <v>EBEJICO</v>
          </cell>
          <cell r="B30">
            <v>1</v>
          </cell>
          <cell r="C30">
            <v>1607</v>
          </cell>
          <cell r="D30">
            <v>62.227753578095829</v>
          </cell>
        </row>
        <row r="31">
          <cell r="A31" t="str">
            <v>EL BAGRE</v>
          </cell>
          <cell r="B31">
            <v>1</v>
          </cell>
          <cell r="C31">
            <v>9729</v>
          </cell>
          <cell r="D31">
            <v>10.278548668927948</v>
          </cell>
        </row>
        <row r="32">
          <cell r="A32" t="str">
            <v>EL CARMEN DE VIBORAL</v>
          </cell>
          <cell r="B32">
            <v>12</v>
          </cell>
          <cell r="C32">
            <v>11769</v>
          </cell>
          <cell r="D32">
            <v>101.96278358399185</v>
          </cell>
        </row>
        <row r="33">
          <cell r="A33" t="str">
            <v>EL SANTUARIO</v>
          </cell>
          <cell r="B33">
            <v>6</v>
          </cell>
          <cell r="C33">
            <v>6342</v>
          </cell>
          <cell r="D33">
            <v>94.607379375591293</v>
          </cell>
        </row>
        <row r="34">
          <cell r="A34" t="str">
            <v>ENTRERRIOS</v>
          </cell>
          <cell r="B34">
            <v>3</v>
          </cell>
          <cell r="C34">
            <v>2127</v>
          </cell>
          <cell r="D34">
            <v>141.04372355430183</v>
          </cell>
        </row>
        <row r="35">
          <cell r="A35" t="str">
            <v>ENVIGADO</v>
          </cell>
          <cell r="B35">
            <v>65</v>
          </cell>
          <cell r="C35">
            <v>38691</v>
          </cell>
          <cell r="D35">
            <v>167.99772556925384</v>
          </cell>
        </row>
        <row r="36">
          <cell r="A36" t="str">
            <v>FREDONIA</v>
          </cell>
          <cell r="B36">
            <v>6</v>
          </cell>
          <cell r="C36">
            <v>3655</v>
          </cell>
          <cell r="D36">
            <v>164.15868673050616</v>
          </cell>
        </row>
        <row r="37">
          <cell r="A37" t="str">
            <v>GIRALDO</v>
          </cell>
          <cell r="B37">
            <v>3</v>
          </cell>
          <cell r="C37">
            <v>951</v>
          </cell>
          <cell r="D37">
            <v>315.45741324921136</v>
          </cell>
        </row>
        <row r="38">
          <cell r="A38" t="str">
            <v>GIRARDOTA</v>
          </cell>
          <cell r="B38">
            <v>30</v>
          </cell>
          <cell r="C38">
            <v>9967</v>
          </cell>
          <cell r="D38">
            <v>300.99327781679546</v>
          </cell>
        </row>
        <row r="39">
          <cell r="A39" t="str">
            <v>GOMEZ PLATA</v>
          </cell>
          <cell r="B39">
            <v>4</v>
          </cell>
          <cell r="C39">
            <v>1410</v>
          </cell>
          <cell r="D39">
            <v>283.68794326241135</v>
          </cell>
        </row>
        <row r="40">
          <cell r="A40" t="str">
            <v>GRANADA</v>
          </cell>
          <cell r="B40">
            <v>1</v>
          </cell>
          <cell r="C40">
            <v>1570</v>
          </cell>
          <cell r="D40">
            <v>63.694267515923563</v>
          </cell>
        </row>
        <row r="41">
          <cell r="A41" t="str">
            <v>GUADALUPE</v>
          </cell>
          <cell r="B41">
            <v>2</v>
          </cell>
          <cell r="C41">
            <v>1164</v>
          </cell>
          <cell r="D41">
            <v>171.82130584192439</v>
          </cell>
        </row>
        <row r="42">
          <cell r="A42" t="str">
            <v>GUARNE</v>
          </cell>
          <cell r="B42">
            <v>27</v>
          </cell>
          <cell r="C42">
            <v>10385</v>
          </cell>
          <cell r="D42">
            <v>259.99037072701014</v>
          </cell>
        </row>
        <row r="43">
          <cell r="A43" t="str">
            <v>GUATAPE</v>
          </cell>
          <cell r="B43">
            <v>5</v>
          </cell>
          <cell r="C43">
            <v>1498</v>
          </cell>
          <cell r="D43">
            <v>333.77837116154876</v>
          </cell>
        </row>
        <row r="44">
          <cell r="A44" t="str">
            <v>HISPANIA</v>
          </cell>
          <cell r="B44">
            <v>1</v>
          </cell>
          <cell r="C44">
            <v>894</v>
          </cell>
          <cell r="D44">
            <v>111.85682326621924</v>
          </cell>
        </row>
        <row r="45">
          <cell r="A45" t="str">
            <v>ITAGUI</v>
          </cell>
          <cell r="B45">
            <v>134</v>
          </cell>
          <cell r="C45">
            <v>55138</v>
          </cell>
          <cell r="D45">
            <v>243.02658783416157</v>
          </cell>
        </row>
        <row r="46">
          <cell r="A46" t="str">
            <v>ITUANGO</v>
          </cell>
          <cell r="B46">
            <v>11</v>
          </cell>
          <cell r="C46">
            <v>5311</v>
          </cell>
          <cell r="D46">
            <v>207.11730370928262</v>
          </cell>
        </row>
        <row r="47">
          <cell r="A47" t="str">
            <v>JARDIN</v>
          </cell>
          <cell r="B47">
            <v>9</v>
          </cell>
          <cell r="C47">
            <v>2404</v>
          </cell>
          <cell r="D47">
            <v>374.37603993344425</v>
          </cell>
        </row>
        <row r="48">
          <cell r="A48" t="str">
            <v>JERICÓ</v>
          </cell>
          <cell r="B48">
            <v>5</v>
          </cell>
          <cell r="C48">
            <v>2033</v>
          </cell>
          <cell r="D48">
            <v>245.9419576979833</v>
          </cell>
        </row>
        <row r="49">
          <cell r="A49" t="str">
            <v>LA CEJA</v>
          </cell>
          <cell r="B49">
            <v>35</v>
          </cell>
          <cell r="C49">
            <v>12470</v>
          </cell>
          <cell r="D49">
            <v>280.67361668003207</v>
          </cell>
        </row>
        <row r="50">
          <cell r="A50" t="str">
            <v>LA ESTRELLA</v>
          </cell>
          <cell r="B50">
            <v>36</v>
          </cell>
          <cell r="C50">
            <v>13975</v>
          </cell>
          <cell r="D50">
            <v>257.60286225402507</v>
          </cell>
        </row>
        <row r="51">
          <cell r="A51" t="str">
            <v>LA UNION</v>
          </cell>
          <cell r="B51">
            <v>2</v>
          </cell>
          <cell r="C51">
            <v>4193</v>
          </cell>
          <cell r="D51">
            <v>47.698545194371569</v>
          </cell>
        </row>
        <row r="52">
          <cell r="A52" t="str">
            <v>MEDELLIN</v>
          </cell>
          <cell r="B52">
            <v>1631</v>
          </cell>
          <cell r="C52">
            <v>496318</v>
          </cell>
          <cell r="D52">
            <v>328.61995736604354</v>
          </cell>
        </row>
        <row r="53">
          <cell r="A53" t="str">
            <v>MONTEBELLO</v>
          </cell>
          <cell r="B53">
            <v>1</v>
          </cell>
          <cell r="C53">
            <v>921</v>
          </cell>
          <cell r="D53">
            <v>108.57763300760044</v>
          </cell>
        </row>
        <row r="54">
          <cell r="A54" t="str">
            <v>MUTATÁ</v>
          </cell>
          <cell r="B54">
            <v>5</v>
          </cell>
          <cell r="C54">
            <v>2562</v>
          </cell>
          <cell r="D54">
            <v>195.160031225605</v>
          </cell>
        </row>
        <row r="55">
          <cell r="A55" t="str">
            <v>NECOCLÍ</v>
          </cell>
          <cell r="B55">
            <v>7</v>
          </cell>
          <cell r="C55">
            <v>7574</v>
          </cell>
          <cell r="D55">
            <v>92.421441774491683</v>
          </cell>
        </row>
        <row r="56">
          <cell r="A56" t="str">
            <v>PEÑOL</v>
          </cell>
          <cell r="B56">
            <v>5</v>
          </cell>
          <cell r="C56">
            <v>3628</v>
          </cell>
          <cell r="D56">
            <v>137.81697905181917</v>
          </cell>
        </row>
        <row r="57">
          <cell r="A57" t="str">
            <v>PUERTO BERRIO</v>
          </cell>
          <cell r="B57">
            <v>36</v>
          </cell>
          <cell r="C57">
            <v>7498</v>
          </cell>
          <cell r="D57">
            <v>480.12803414243797</v>
          </cell>
        </row>
        <row r="58">
          <cell r="A58" t="str">
            <v>PUERTO NARE</v>
          </cell>
          <cell r="B58">
            <v>1</v>
          </cell>
          <cell r="C58">
            <v>2059</v>
          </cell>
          <cell r="D58">
            <v>48.567265662943171</v>
          </cell>
        </row>
        <row r="59">
          <cell r="A59" t="str">
            <v>PUERTO TRIUNFO</v>
          </cell>
          <cell r="B59">
            <v>11</v>
          </cell>
          <cell r="C59">
            <v>3888</v>
          </cell>
          <cell r="D59">
            <v>282.92181069958849</v>
          </cell>
        </row>
        <row r="60">
          <cell r="A60" t="str">
            <v>REMEDIOS</v>
          </cell>
          <cell r="B60">
            <v>18</v>
          </cell>
          <cell r="C60">
            <v>5515</v>
          </cell>
          <cell r="D60">
            <v>326.38259292837716</v>
          </cell>
        </row>
        <row r="61">
          <cell r="A61" t="str">
            <v>RETIRO</v>
          </cell>
          <cell r="B61">
            <v>8</v>
          </cell>
          <cell r="C61">
            <v>3910</v>
          </cell>
          <cell r="D61">
            <v>204.60358056265983</v>
          </cell>
        </row>
        <row r="62">
          <cell r="A62" t="str">
            <v>RIONEGRO</v>
          </cell>
          <cell r="B62">
            <v>48</v>
          </cell>
          <cell r="C62">
            <v>26709</v>
          </cell>
          <cell r="D62">
            <v>179.71470290913174</v>
          </cell>
        </row>
        <row r="63">
          <cell r="A63" t="str">
            <v>SABANETA</v>
          </cell>
          <cell r="B63">
            <v>16</v>
          </cell>
          <cell r="C63">
            <v>15474</v>
          </cell>
          <cell r="D63">
            <v>103.39925035543493</v>
          </cell>
        </row>
        <row r="64">
          <cell r="A64" t="str">
            <v>SALGAR</v>
          </cell>
          <cell r="B64">
            <v>8</v>
          </cell>
          <cell r="C64">
            <v>3138</v>
          </cell>
          <cell r="D64">
            <v>254.93945188017844</v>
          </cell>
        </row>
        <row r="65">
          <cell r="A65" t="str">
            <v>SAN ANDRES DE CUERQUIA</v>
          </cell>
          <cell r="B65">
            <v>4</v>
          </cell>
          <cell r="C65">
            <v>1285</v>
          </cell>
          <cell r="D65">
            <v>311.28404669260703</v>
          </cell>
        </row>
        <row r="66">
          <cell r="A66" t="str">
            <v>SAN CARLOS</v>
          </cell>
          <cell r="B66">
            <v>7</v>
          </cell>
          <cell r="C66">
            <v>2508</v>
          </cell>
          <cell r="D66">
            <v>279.10685805422645</v>
          </cell>
        </row>
        <row r="67">
          <cell r="A67" t="str">
            <v>SAN JERÓNIMO</v>
          </cell>
          <cell r="B67">
            <v>4</v>
          </cell>
          <cell r="C67">
            <v>2748</v>
          </cell>
          <cell r="D67">
            <v>145.5604075691412</v>
          </cell>
        </row>
        <row r="68">
          <cell r="A68" t="str">
            <v>SAN LUIS</v>
          </cell>
          <cell r="B68">
            <v>2</v>
          </cell>
          <cell r="C68">
            <v>2166</v>
          </cell>
          <cell r="D68">
            <v>92.336103416435819</v>
          </cell>
        </row>
        <row r="69">
          <cell r="A69" t="str">
            <v>SAN PEDRO DE LOS MILAGROS</v>
          </cell>
          <cell r="B69">
            <v>16</v>
          </cell>
          <cell r="C69">
            <v>4241</v>
          </cell>
          <cell r="D69">
            <v>377.26951190756898</v>
          </cell>
        </row>
        <row r="70">
          <cell r="A70" t="str">
            <v xml:space="preserve">San Rafael </v>
          </cell>
          <cell r="B70">
            <v>3</v>
          </cell>
          <cell r="C70">
            <v>2573</v>
          </cell>
          <cell r="D70">
            <v>116.5954139137194</v>
          </cell>
        </row>
        <row r="71">
          <cell r="A71" t="str">
            <v>SAN ROQUE</v>
          </cell>
          <cell r="B71">
            <v>9</v>
          </cell>
          <cell r="C71">
            <v>3537</v>
          </cell>
          <cell r="D71">
            <v>254.45292620865141</v>
          </cell>
        </row>
        <row r="72">
          <cell r="A72" t="str">
            <v>SANTA BARBARA</v>
          </cell>
          <cell r="B72">
            <v>7</v>
          </cell>
          <cell r="C72">
            <v>4166</v>
          </cell>
          <cell r="D72">
            <v>168.02688430148825</v>
          </cell>
        </row>
        <row r="73">
          <cell r="A73" t="str">
            <v>SANTA FE DE ANTIOQUIA</v>
          </cell>
          <cell r="B73">
            <v>10</v>
          </cell>
          <cell r="C73">
            <v>4841</v>
          </cell>
          <cell r="D73">
            <v>206.5688907250568</v>
          </cell>
        </row>
        <row r="74">
          <cell r="A74" t="str">
            <v>SANTA ROSA DE OSOS</v>
          </cell>
          <cell r="B74">
            <v>22</v>
          </cell>
          <cell r="C74">
            <v>7250</v>
          </cell>
          <cell r="D74">
            <v>303.44827586206895</v>
          </cell>
        </row>
        <row r="75">
          <cell r="A75" t="str">
            <v>SANTO DOMINGO</v>
          </cell>
          <cell r="B75">
            <v>1</v>
          </cell>
          <cell r="C75">
            <v>2037</v>
          </cell>
          <cell r="D75">
            <v>49.091801669121253</v>
          </cell>
        </row>
        <row r="76">
          <cell r="A76" t="str">
            <v>SEGOVIA</v>
          </cell>
          <cell r="B76">
            <v>21</v>
          </cell>
          <cell r="C76">
            <v>7978</v>
          </cell>
          <cell r="D76">
            <v>263.22386563048383</v>
          </cell>
        </row>
        <row r="77">
          <cell r="A77" t="str">
            <v>SONSÓN</v>
          </cell>
          <cell r="B77">
            <v>9</v>
          </cell>
          <cell r="C77">
            <v>6363</v>
          </cell>
          <cell r="D77">
            <v>141.44271570014143</v>
          </cell>
        </row>
        <row r="78">
          <cell r="A78" t="str">
            <v>SOPETRAN</v>
          </cell>
          <cell r="B78">
            <v>3</v>
          </cell>
          <cell r="C78">
            <v>2557</v>
          </cell>
          <cell r="D78">
            <v>117.32499022291748</v>
          </cell>
        </row>
        <row r="79">
          <cell r="A79" t="str">
            <v>TARAZA</v>
          </cell>
          <cell r="B79">
            <v>9</v>
          </cell>
          <cell r="C79">
            <v>4762</v>
          </cell>
          <cell r="D79">
            <v>188.99622007559847</v>
          </cell>
        </row>
        <row r="80">
          <cell r="A80" t="str">
            <v>TARSO</v>
          </cell>
          <cell r="B80">
            <v>1</v>
          </cell>
          <cell r="C80">
            <v>1113</v>
          </cell>
          <cell r="D80">
            <v>89.847259658580413</v>
          </cell>
        </row>
        <row r="81">
          <cell r="A81" t="str">
            <v>TOLEDO</v>
          </cell>
          <cell r="B81">
            <v>1</v>
          </cell>
          <cell r="C81">
            <v>843</v>
          </cell>
          <cell r="D81">
            <v>118.62396204033216</v>
          </cell>
        </row>
        <row r="82">
          <cell r="A82" t="str">
            <v>TURBO</v>
          </cell>
          <cell r="B82">
            <v>82</v>
          </cell>
          <cell r="C82">
            <v>24698</v>
          </cell>
          <cell r="D82">
            <v>332.01068912462551</v>
          </cell>
        </row>
        <row r="83">
          <cell r="A83" t="str">
            <v>URAMITA</v>
          </cell>
          <cell r="B83">
            <v>1</v>
          </cell>
          <cell r="C83">
            <v>1153</v>
          </cell>
          <cell r="D83">
            <v>86.730268863833473</v>
          </cell>
        </row>
        <row r="84">
          <cell r="A84" t="str">
            <v>URRAO</v>
          </cell>
          <cell r="B84">
            <v>17</v>
          </cell>
          <cell r="C84">
            <v>5306</v>
          </cell>
          <cell r="D84">
            <v>320.3920090463626</v>
          </cell>
        </row>
        <row r="85">
          <cell r="A85" t="str">
            <v>VEGACHÍ</v>
          </cell>
          <cell r="B85">
            <v>2</v>
          </cell>
          <cell r="C85">
            <v>2205</v>
          </cell>
          <cell r="D85">
            <v>90.702947845804999</v>
          </cell>
        </row>
        <row r="86">
          <cell r="A86" t="str">
            <v>VENECIA</v>
          </cell>
          <cell r="B86">
            <v>6</v>
          </cell>
          <cell r="C86">
            <v>1776</v>
          </cell>
          <cell r="D86">
            <v>337.83783783783787</v>
          </cell>
        </row>
        <row r="87">
          <cell r="A87" t="str">
            <v>YALI</v>
          </cell>
          <cell r="B87">
            <v>1</v>
          </cell>
          <cell r="C87">
            <v>1272</v>
          </cell>
          <cell r="D87">
            <v>78.616352201257868</v>
          </cell>
        </row>
        <row r="88">
          <cell r="A88" t="str">
            <v>YARUMAL</v>
          </cell>
          <cell r="B88">
            <v>19</v>
          </cell>
          <cell r="C88">
            <v>7830</v>
          </cell>
          <cell r="D88">
            <v>242.65644955300129</v>
          </cell>
        </row>
        <row r="89">
          <cell r="A89" t="str">
            <v>YOLOMBÓ</v>
          </cell>
          <cell r="B89">
            <v>3</v>
          </cell>
          <cell r="C89">
            <v>3618</v>
          </cell>
          <cell r="D89">
            <v>82.91873963515755</v>
          </cell>
        </row>
        <row r="90">
          <cell r="A90" t="str">
            <v>YONDÓ</v>
          </cell>
          <cell r="B90">
            <v>4</v>
          </cell>
          <cell r="C90">
            <v>3314</v>
          </cell>
          <cell r="D90">
            <v>120.70006035003017</v>
          </cell>
        </row>
        <row r="91">
          <cell r="A91" t="str">
            <v>ZARAGOZA</v>
          </cell>
          <cell r="B91">
            <v>1</v>
          </cell>
          <cell r="C91">
            <v>4502</v>
          </cell>
          <cell r="D91">
            <v>22.21235006663705</v>
          </cell>
        </row>
      </sheetData>
      <sheetData sheetId="21">
        <row r="1">
          <cell r="A1" t="str">
            <v>ABEJORRAL</v>
          </cell>
          <cell r="B1">
            <v>2</v>
          </cell>
          <cell r="C1">
            <v>1998</v>
          </cell>
          <cell r="D1">
            <v>100.10010010010009</v>
          </cell>
        </row>
        <row r="2">
          <cell r="A2" t="str">
            <v>AMAGA</v>
          </cell>
          <cell r="B2">
            <v>2</v>
          </cell>
          <cell r="C2">
            <v>2764</v>
          </cell>
          <cell r="D2">
            <v>72.358900144717794</v>
          </cell>
        </row>
        <row r="3">
          <cell r="A3" t="str">
            <v>AMALFI</v>
          </cell>
          <cell r="B3">
            <v>3</v>
          </cell>
          <cell r="C3">
            <v>3053</v>
          </cell>
          <cell r="D3">
            <v>98.26400262037339</v>
          </cell>
        </row>
        <row r="4">
          <cell r="A4" t="str">
            <v>ANDES</v>
          </cell>
          <cell r="B4">
            <v>6</v>
          </cell>
          <cell r="C4">
            <v>4097</v>
          </cell>
          <cell r="D4">
            <v>146.44862094215279</v>
          </cell>
        </row>
        <row r="5">
          <cell r="A5" t="str">
            <v>ANORI</v>
          </cell>
          <cell r="B5">
            <v>4</v>
          </cell>
          <cell r="C5">
            <v>2212</v>
          </cell>
          <cell r="D5">
            <v>180.83182640144665</v>
          </cell>
        </row>
        <row r="6">
          <cell r="A6" t="str">
            <v>APARTADO</v>
          </cell>
          <cell r="B6">
            <v>9</v>
          </cell>
          <cell r="C6">
            <v>14381</v>
          </cell>
          <cell r="D6">
            <v>62.58257422988666</v>
          </cell>
        </row>
        <row r="7">
          <cell r="A7" t="str">
            <v>ARMENIA</v>
          </cell>
          <cell r="B7">
            <v>1</v>
          </cell>
          <cell r="C7">
            <v>415</v>
          </cell>
          <cell r="D7">
            <v>240.96385542168676</v>
          </cell>
        </row>
        <row r="8">
          <cell r="A8" t="str">
            <v>BARBOSA</v>
          </cell>
          <cell r="B8">
            <v>7</v>
          </cell>
          <cell r="C8">
            <v>4727</v>
          </cell>
          <cell r="D8">
            <v>148.0854664692194</v>
          </cell>
        </row>
        <row r="9">
          <cell r="A9" t="str">
            <v>BELLO</v>
          </cell>
          <cell r="B9">
            <v>48</v>
          </cell>
          <cell r="C9">
            <v>47252</v>
          </cell>
          <cell r="D9">
            <v>101.58300177770253</v>
          </cell>
        </row>
        <row r="10">
          <cell r="A10" t="str">
            <v>BELMIRA</v>
          </cell>
          <cell r="B10">
            <v>1</v>
          </cell>
          <cell r="C10">
            <v>719</v>
          </cell>
          <cell r="D10">
            <v>139.08205841446454</v>
          </cell>
        </row>
        <row r="11">
          <cell r="A11" t="str">
            <v>BETULIA</v>
          </cell>
          <cell r="B11">
            <v>3</v>
          </cell>
          <cell r="C11">
            <v>1789</v>
          </cell>
          <cell r="D11">
            <v>167.69144773616546</v>
          </cell>
        </row>
        <row r="12">
          <cell r="A12" t="str">
            <v>BRICEÑO</v>
          </cell>
          <cell r="B12">
            <v>11</v>
          </cell>
          <cell r="C12">
            <v>968</v>
          </cell>
          <cell r="D12">
            <v>1136.3636363636365</v>
          </cell>
        </row>
        <row r="13">
          <cell r="A13" t="str">
            <v>CACERES</v>
          </cell>
          <cell r="B13">
            <v>1</v>
          </cell>
          <cell r="C13">
            <v>3792</v>
          </cell>
          <cell r="D13">
            <v>26.371308016877634</v>
          </cell>
        </row>
        <row r="14">
          <cell r="A14" t="str">
            <v>CALDAS</v>
          </cell>
          <cell r="B14">
            <v>11</v>
          </cell>
          <cell r="C14">
            <v>6469</v>
          </cell>
          <cell r="D14">
            <v>170.04173751739063</v>
          </cell>
        </row>
        <row r="15">
          <cell r="A15" t="str">
            <v>CAMPAMENTO</v>
          </cell>
          <cell r="B15">
            <v>1</v>
          </cell>
          <cell r="C15">
            <v>1153</v>
          </cell>
          <cell r="D15">
            <v>86.730268863833473</v>
          </cell>
        </row>
        <row r="16">
          <cell r="A16" t="str">
            <v>CAÑASGORDAS</v>
          </cell>
          <cell r="B16">
            <v>2</v>
          </cell>
          <cell r="C16">
            <v>1647</v>
          </cell>
          <cell r="D16">
            <v>121.43290831815423</v>
          </cell>
        </row>
        <row r="17">
          <cell r="A17" t="str">
            <v>CARAMANTA</v>
          </cell>
          <cell r="B17">
            <v>1</v>
          </cell>
          <cell r="C17">
            <v>415</v>
          </cell>
          <cell r="D17">
            <v>240.96385542168676</v>
          </cell>
        </row>
        <row r="18">
          <cell r="A18" t="str">
            <v>CAREPA</v>
          </cell>
          <cell r="B18">
            <v>1</v>
          </cell>
          <cell r="C18">
            <v>6271</v>
          </cell>
          <cell r="D18">
            <v>15.946420028703555</v>
          </cell>
        </row>
        <row r="19">
          <cell r="A19" t="str">
            <v>CAROLINA</v>
          </cell>
          <cell r="B19">
            <v>1</v>
          </cell>
          <cell r="C19">
            <v>331</v>
          </cell>
          <cell r="D19">
            <v>302.11480362537765</v>
          </cell>
        </row>
        <row r="20">
          <cell r="A20" t="str">
            <v>CAUCASIA</v>
          </cell>
          <cell r="B20">
            <v>11</v>
          </cell>
          <cell r="C20">
            <v>10843</v>
          </cell>
          <cell r="D20">
            <v>101.44793876233514</v>
          </cell>
        </row>
        <row r="21">
          <cell r="A21" t="str">
            <v>CHIGORODO</v>
          </cell>
          <cell r="B21">
            <v>3</v>
          </cell>
          <cell r="C21">
            <v>7392</v>
          </cell>
          <cell r="D21">
            <v>40.584415584415588</v>
          </cell>
        </row>
        <row r="22">
          <cell r="A22" t="str">
            <v>CISNEROS</v>
          </cell>
          <cell r="B22">
            <v>4</v>
          </cell>
          <cell r="C22">
            <v>893</v>
          </cell>
          <cell r="D22">
            <v>447.92833146696529</v>
          </cell>
        </row>
        <row r="23">
          <cell r="A23" t="str">
            <v>CIUDAD BOLIVAR</v>
          </cell>
          <cell r="B23">
            <v>1</v>
          </cell>
          <cell r="C23">
            <v>2591</v>
          </cell>
          <cell r="D23">
            <v>38.595137012736394</v>
          </cell>
        </row>
        <row r="24">
          <cell r="A24" t="str">
            <v>CONCORDIA</v>
          </cell>
          <cell r="B24">
            <v>3</v>
          </cell>
          <cell r="C24">
            <v>2254</v>
          </cell>
          <cell r="D24">
            <v>133.09671694764862</v>
          </cell>
        </row>
        <row r="25">
          <cell r="A25" t="str">
            <v>COPACABANA</v>
          </cell>
          <cell r="B25">
            <v>9</v>
          </cell>
          <cell r="C25">
            <v>6596</v>
          </cell>
          <cell r="D25">
            <v>136.44633110976349</v>
          </cell>
        </row>
        <row r="26">
          <cell r="A26" t="str">
            <v>DABEIBA</v>
          </cell>
          <cell r="B26">
            <v>1</v>
          </cell>
          <cell r="C26">
            <v>2784</v>
          </cell>
          <cell r="D26">
            <v>35.919540229885058</v>
          </cell>
        </row>
        <row r="27">
          <cell r="A27" t="str">
            <v>DONMATIAS</v>
          </cell>
          <cell r="B27">
            <v>1</v>
          </cell>
          <cell r="C27">
            <v>1970</v>
          </cell>
          <cell r="D27">
            <v>50.761421319796959</v>
          </cell>
        </row>
        <row r="28">
          <cell r="A28" t="str">
            <v>EBEJICO</v>
          </cell>
          <cell r="B28">
            <v>4</v>
          </cell>
          <cell r="C28">
            <v>1062</v>
          </cell>
          <cell r="D28">
            <v>376.64783427495291</v>
          </cell>
        </row>
        <row r="29">
          <cell r="A29" t="str">
            <v>EL CARMEN DE VIBORAL</v>
          </cell>
          <cell r="B29">
            <v>1</v>
          </cell>
          <cell r="C29">
            <v>5758</v>
          </cell>
          <cell r="D29">
            <v>17.367141368530739</v>
          </cell>
        </row>
        <row r="30">
          <cell r="A30" t="str">
            <v>EL SANTUARIO</v>
          </cell>
          <cell r="B30">
            <v>7</v>
          </cell>
          <cell r="C30">
            <v>3657</v>
          </cell>
          <cell r="D30">
            <v>191.41372709871479</v>
          </cell>
        </row>
        <row r="31">
          <cell r="A31" t="str">
            <v>ENTRERRIOS</v>
          </cell>
          <cell r="B31">
            <v>2</v>
          </cell>
          <cell r="C31">
            <v>1171</v>
          </cell>
          <cell r="D31">
            <v>170.79419299743807</v>
          </cell>
        </row>
        <row r="32">
          <cell r="A32" t="str">
            <v>ENVIGADO</v>
          </cell>
          <cell r="B32">
            <v>12</v>
          </cell>
          <cell r="C32">
            <v>15465</v>
          </cell>
          <cell r="D32">
            <v>77.594568380213389</v>
          </cell>
        </row>
        <row r="33">
          <cell r="A33" t="str">
            <v>FREDONIA</v>
          </cell>
          <cell r="B33">
            <v>2</v>
          </cell>
          <cell r="C33">
            <v>2147</v>
          </cell>
          <cell r="D33">
            <v>93.153237074988354</v>
          </cell>
        </row>
        <row r="34">
          <cell r="A34" t="str">
            <v>GIRARDOTA</v>
          </cell>
          <cell r="B34">
            <v>2</v>
          </cell>
          <cell r="C34">
            <v>4502</v>
          </cell>
          <cell r="D34">
            <v>44.424700133274101</v>
          </cell>
        </row>
        <row r="35">
          <cell r="A35" t="str">
            <v>GOMEZ PLATA</v>
          </cell>
          <cell r="B35">
            <v>3</v>
          </cell>
          <cell r="C35">
            <v>915</v>
          </cell>
          <cell r="D35">
            <v>327.86885245901641</v>
          </cell>
        </row>
        <row r="36">
          <cell r="A36" t="str">
            <v>GRANADA</v>
          </cell>
          <cell r="B36">
            <v>1</v>
          </cell>
          <cell r="C36">
            <v>1006</v>
          </cell>
          <cell r="D36">
            <v>99.403578528827026</v>
          </cell>
        </row>
        <row r="37">
          <cell r="A37" t="str">
            <v>GUARNE</v>
          </cell>
          <cell r="B37">
            <v>15</v>
          </cell>
          <cell r="C37">
            <v>4624</v>
          </cell>
          <cell r="D37">
            <v>324.39446366782005</v>
          </cell>
        </row>
        <row r="38">
          <cell r="A38" t="str">
            <v>GUATAPE</v>
          </cell>
          <cell r="B38">
            <v>2</v>
          </cell>
          <cell r="C38">
            <v>732</v>
          </cell>
          <cell r="D38">
            <v>273.22404371584702</v>
          </cell>
        </row>
        <row r="39">
          <cell r="A39" t="str">
            <v>HISPANIA</v>
          </cell>
          <cell r="B39">
            <v>1</v>
          </cell>
          <cell r="C39">
            <v>515</v>
          </cell>
          <cell r="D39">
            <v>194.17475728155338</v>
          </cell>
        </row>
        <row r="40">
          <cell r="A40" t="str">
            <v>ITAGUI</v>
          </cell>
          <cell r="B40">
            <v>27</v>
          </cell>
          <cell r="C40">
            <v>21931</v>
          </cell>
          <cell r="D40">
            <v>123.11340112169988</v>
          </cell>
        </row>
        <row r="41">
          <cell r="A41" t="str">
            <v>ITUANGO</v>
          </cell>
          <cell r="B41">
            <v>8</v>
          </cell>
          <cell r="C41">
            <v>2696</v>
          </cell>
          <cell r="D41">
            <v>296.73590504451039</v>
          </cell>
        </row>
        <row r="42">
          <cell r="A42" t="str">
            <v>JARDIN</v>
          </cell>
          <cell r="B42">
            <v>1</v>
          </cell>
          <cell r="C42">
            <v>1333</v>
          </cell>
          <cell r="D42">
            <v>75.018754688672175</v>
          </cell>
        </row>
        <row r="43">
          <cell r="A43" t="str">
            <v>JERICÓ</v>
          </cell>
          <cell r="B43">
            <v>4</v>
          </cell>
          <cell r="C43">
            <v>1164</v>
          </cell>
          <cell r="D43">
            <v>343.64261168384877</v>
          </cell>
        </row>
        <row r="44">
          <cell r="A44" t="str">
            <v>LA CEJA</v>
          </cell>
          <cell r="B44">
            <v>19</v>
          </cell>
          <cell r="C44">
            <v>5961</v>
          </cell>
          <cell r="D44">
            <v>318.73846670021811</v>
          </cell>
        </row>
        <row r="45">
          <cell r="A45" t="str">
            <v>LA ESTRELLA</v>
          </cell>
          <cell r="B45">
            <v>8</v>
          </cell>
          <cell r="C45">
            <v>5872</v>
          </cell>
          <cell r="D45">
            <v>136.23978201634876</v>
          </cell>
        </row>
        <row r="46">
          <cell r="A46" t="str">
            <v>MARINILLA</v>
          </cell>
          <cell r="B46">
            <v>2</v>
          </cell>
          <cell r="C46">
            <v>6272</v>
          </cell>
          <cell r="D46">
            <v>31.887755102040813</v>
          </cell>
        </row>
        <row r="47">
          <cell r="A47" t="str">
            <v>MEDELLIN</v>
          </cell>
          <cell r="B47">
            <v>369</v>
          </cell>
          <cell r="C47">
            <v>208367</v>
          </cell>
          <cell r="D47">
            <v>177.09138203266352</v>
          </cell>
        </row>
        <row r="48">
          <cell r="A48" t="str">
            <v>MONTEBELLO</v>
          </cell>
          <cell r="B48">
            <v>3</v>
          </cell>
          <cell r="C48">
            <v>601</v>
          </cell>
          <cell r="D48">
            <v>499.16805324459233</v>
          </cell>
        </row>
        <row r="49">
          <cell r="A49" t="str">
            <v>MUTATÁ</v>
          </cell>
          <cell r="B49">
            <v>1</v>
          </cell>
          <cell r="C49">
            <v>1778</v>
          </cell>
          <cell r="D49">
            <v>56.242969628796409</v>
          </cell>
        </row>
        <row r="50">
          <cell r="A50" t="str">
            <v>NECHÍ</v>
          </cell>
          <cell r="B50">
            <v>1</v>
          </cell>
          <cell r="C50">
            <v>3363</v>
          </cell>
          <cell r="D50">
            <v>29.73535533749628</v>
          </cell>
        </row>
        <row r="51">
          <cell r="A51" t="str">
            <v>NECOCLÍ</v>
          </cell>
          <cell r="B51">
            <v>3</v>
          </cell>
          <cell r="C51">
            <v>5702</v>
          </cell>
          <cell r="D51">
            <v>52.6131182041389</v>
          </cell>
        </row>
        <row r="52">
          <cell r="A52" t="str">
            <v>PEÑOL</v>
          </cell>
          <cell r="B52">
            <v>1</v>
          </cell>
          <cell r="C52">
            <v>1911</v>
          </cell>
          <cell r="D52">
            <v>52.328623757195189</v>
          </cell>
        </row>
        <row r="53">
          <cell r="A53" t="str">
            <v>PUERTO BERRIO</v>
          </cell>
          <cell r="B53">
            <v>11</v>
          </cell>
          <cell r="C53">
            <v>3978</v>
          </cell>
          <cell r="D53">
            <v>276.52086475615891</v>
          </cell>
        </row>
        <row r="54">
          <cell r="A54" t="str">
            <v>PUERTO TRIUNFO</v>
          </cell>
          <cell r="B54">
            <v>6</v>
          </cell>
          <cell r="C54">
            <v>1788</v>
          </cell>
          <cell r="D54">
            <v>335.57046979865771</v>
          </cell>
        </row>
        <row r="55">
          <cell r="A55" t="str">
            <v>REMEDIOS</v>
          </cell>
          <cell r="B55">
            <v>4</v>
          </cell>
          <cell r="C55">
            <v>3327</v>
          </cell>
          <cell r="D55">
            <v>120.22843402464682</v>
          </cell>
        </row>
        <row r="56">
          <cell r="A56" t="str">
            <v>RETIRO</v>
          </cell>
          <cell r="B56">
            <v>3</v>
          </cell>
          <cell r="C56">
            <v>1912</v>
          </cell>
          <cell r="D56">
            <v>156.90376569037656</v>
          </cell>
        </row>
        <row r="57">
          <cell r="A57" t="str">
            <v>RIONEGRO</v>
          </cell>
          <cell r="B57">
            <v>8</v>
          </cell>
          <cell r="C57">
            <v>11656</v>
          </cell>
          <cell r="D57">
            <v>68.634179821551129</v>
          </cell>
        </row>
        <row r="58">
          <cell r="A58" t="str">
            <v>SABANETA</v>
          </cell>
          <cell r="B58">
            <v>5</v>
          </cell>
          <cell r="C58">
            <v>5320</v>
          </cell>
          <cell r="D58">
            <v>93.984962406015029</v>
          </cell>
        </row>
        <row r="59">
          <cell r="A59" t="str">
            <v>SALGAR</v>
          </cell>
          <cell r="B59">
            <v>5</v>
          </cell>
          <cell r="C59">
            <v>1840</v>
          </cell>
          <cell r="D59">
            <v>271.73913043478262</v>
          </cell>
        </row>
        <row r="60">
          <cell r="A60" t="str">
            <v>SAN ANDRES DE CUERQUIA</v>
          </cell>
          <cell r="B60">
            <v>1</v>
          </cell>
          <cell r="C60">
            <v>817</v>
          </cell>
          <cell r="D60">
            <v>122.39902080783352</v>
          </cell>
        </row>
        <row r="61">
          <cell r="A61" t="str">
            <v>SAN CARLOS</v>
          </cell>
          <cell r="B61">
            <v>2</v>
          </cell>
          <cell r="C61">
            <v>1619</v>
          </cell>
          <cell r="D61">
            <v>123.53304508956147</v>
          </cell>
        </row>
        <row r="62">
          <cell r="A62" t="str">
            <v>SAN JUAN DE URABA</v>
          </cell>
          <cell r="B62">
            <v>1</v>
          </cell>
          <cell r="C62">
            <v>2689</v>
          </cell>
          <cell r="D62">
            <v>37.188545927854221</v>
          </cell>
        </row>
        <row r="63">
          <cell r="A63" t="str">
            <v>SAN LUIS</v>
          </cell>
          <cell r="B63">
            <v>2</v>
          </cell>
          <cell r="C63">
            <v>1401</v>
          </cell>
          <cell r="D63">
            <v>142.75517487508921</v>
          </cell>
        </row>
        <row r="64">
          <cell r="A64" t="str">
            <v>SAN PEDRO DE LOS MILAGROS</v>
          </cell>
          <cell r="B64">
            <v>5</v>
          </cell>
          <cell r="C64">
            <v>2261</v>
          </cell>
          <cell r="D64">
            <v>221.14108801415304</v>
          </cell>
        </row>
        <row r="65">
          <cell r="A65" t="str">
            <v>SAN ROQUE</v>
          </cell>
          <cell r="B65">
            <v>3</v>
          </cell>
          <cell r="C65">
            <v>2207</v>
          </cell>
          <cell r="D65">
            <v>135.93112822836432</v>
          </cell>
        </row>
        <row r="66">
          <cell r="A66" t="str">
            <v>SANTA BARBARA</v>
          </cell>
          <cell r="B66">
            <v>4</v>
          </cell>
          <cell r="C66">
            <v>2442</v>
          </cell>
          <cell r="D66">
            <v>163.8001638001638</v>
          </cell>
        </row>
        <row r="67">
          <cell r="A67" t="str">
            <v>SANTA ROSA DE OSOS</v>
          </cell>
          <cell r="B67">
            <v>2</v>
          </cell>
          <cell r="C67">
            <v>3947</v>
          </cell>
          <cell r="D67">
            <v>50.671395996959717</v>
          </cell>
        </row>
        <row r="68">
          <cell r="A68" t="str">
            <v>SEGOVIA</v>
          </cell>
          <cell r="B68">
            <v>5</v>
          </cell>
          <cell r="C68">
            <v>4394</v>
          </cell>
          <cell r="D68">
            <v>113.7915339098771</v>
          </cell>
        </row>
        <row r="69">
          <cell r="A69" t="str">
            <v>SONSÓN</v>
          </cell>
          <cell r="B69">
            <v>9</v>
          </cell>
          <cell r="C69">
            <v>3795</v>
          </cell>
          <cell r="D69">
            <v>237.15415019762847</v>
          </cell>
        </row>
        <row r="70">
          <cell r="A70" t="str">
            <v>TARAZA</v>
          </cell>
          <cell r="B70">
            <v>5</v>
          </cell>
          <cell r="C70">
            <v>3607</v>
          </cell>
          <cell r="D70">
            <v>138.61935126143609</v>
          </cell>
        </row>
        <row r="71">
          <cell r="A71" t="str">
            <v>TURBO</v>
          </cell>
          <cell r="B71">
            <v>13</v>
          </cell>
          <cell r="C71">
            <v>16118</v>
          </cell>
          <cell r="D71">
            <v>80.655168135004345</v>
          </cell>
        </row>
        <row r="72">
          <cell r="A72" t="str">
            <v>URAMITA</v>
          </cell>
          <cell r="B72">
            <v>2</v>
          </cell>
          <cell r="C72">
            <v>751</v>
          </cell>
          <cell r="D72">
            <v>266.31158455392813</v>
          </cell>
        </row>
        <row r="73">
          <cell r="A73" t="str">
            <v>URRAO</v>
          </cell>
          <cell r="B73">
            <v>5</v>
          </cell>
          <cell r="C73">
            <v>3394</v>
          </cell>
          <cell r="D73">
            <v>147.3187978786093</v>
          </cell>
        </row>
        <row r="74">
          <cell r="A74" t="str">
            <v>VEGACHÍ</v>
          </cell>
          <cell r="B74">
            <v>2</v>
          </cell>
          <cell r="C74">
            <v>1367</v>
          </cell>
          <cell r="D74">
            <v>146.30577907827359</v>
          </cell>
        </row>
        <row r="75">
          <cell r="A75" t="str">
            <v>VENECIA</v>
          </cell>
          <cell r="B75">
            <v>2</v>
          </cell>
          <cell r="C75">
            <v>1037</v>
          </cell>
          <cell r="D75">
            <v>192.86403085824494</v>
          </cell>
        </row>
        <row r="76">
          <cell r="A76" t="str">
            <v>YARUMAL</v>
          </cell>
          <cell r="B76">
            <v>16</v>
          </cell>
          <cell r="C76">
            <v>4801</v>
          </cell>
          <cell r="D76">
            <v>333.26390335346804</v>
          </cell>
        </row>
        <row r="77">
          <cell r="A77" t="str">
            <v>YOLOMBÓ</v>
          </cell>
          <cell r="B77">
            <v>5</v>
          </cell>
          <cell r="C77">
            <v>2468</v>
          </cell>
          <cell r="D77">
            <v>202.5931928687196</v>
          </cell>
        </row>
      </sheetData>
      <sheetData sheetId="22">
        <row r="1">
          <cell r="A1" t="str">
            <v>ABEJORRAL</v>
          </cell>
          <cell r="B1">
            <v>2</v>
          </cell>
          <cell r="C1">
            <v>1998</v>
          </cell>
          <cell r="D1">
            <v>100.10010010010009</v>
          </cell>
        </row>
        <row r="2">
          <cell r="A2" t="str">
            <v>AMAGA</v>
          </cell>
          <cell r="B2">
            <v>2</v>
          </cell>
          <cell r="C2">
            <v>2764</v>
          </cell>
          <cell r="D2">
            <v>72.358900144717794</v>
          </cell>
        </row>
        <row r="3">
          <cell r="A3" t="str">
            <v>AMALFI</v>
          </cell>
          <cell r="B3">
            <v>3</v>
          </cell>
          <cell r="C3">
            <v>3053</v>
          </cell>
          <cell r="D3">
            <v>98.26400262037339</v>
          </cell>
        </row>
        <row r="4">
          <cell r="A4" t="str">
            <v>ANDES</v>
          </cell>
          <cell r="B4">
            <v>4</v>
          </cell>
          <cell r="C4">
            <v>4097</v>
          </cell>
          <cell r="D4">
            <v>97.632413961435191</v>
          </cell>
        </row>
        <row r="5">
          <cell r="A5" t="str">
            <v>ANORI</v>
          </cell>
          <cell r="B5">
            <v>2</v>
          </cell>
          <cell r="C5">
            <v>2212</v>
          </cell>
          <cell r="D5">
            <v>90.415913200723324</v>
          </cell>
        </row>
        <row r="6">
          <cell r="A6" t="str">
            <v>APARTADO</v>
          </cell>
          <cell r="B6">
            <v>6</v>
          </cell>
          <cell r="C6">
            <v>14381</v>
          </cell>
          <cell r="D6">
            <v>41.721716153257773</v>
          </cell>
        </row>
        <row r="7">
          <cell r="A7" t="str">
            <v>ARMENIA</v>
          </cell>
          <cell r="B7">
            <v>1</v>
          </cell>
          <cell r="C7">
            <v>415</v>
          </cell>
          <cell r="D7">
            <v>240.96385542168676</v>
          </cell>
        </row>
        <row r="8">
          <cell r="A8" t="str">
            <v>BARBOSA</v>
          </cell>
          <cell r="B8">
            <v>5</v>
          </cell>
          <cell r="C8">
            <v>4727</v>
          </cell>
          <cell r="D8">
            <v>105.77533319229957</v>
          </cell>
        </row>
        <row r="9">
          <cell r="A9" t="str">
            <v>BELLO</v>
          </cell>
          <cell r="B9">
            <v>41</v>
          </cell>
          <cell r="C9">
            <v>47252</v>
          </cell>
          <cell r="D9">
            <v>86.76881401845425</v>
          </cell>
        </row>
        <row r="10">
          <cell r="A10" t="str">
            <v>BELMIRA</v>
          </cell>
          <cell r="B10">
            <v>1</v>
          </cell>
          <cell r="C10">
            <v>719</v>
          </cell>
          <cell r="D10">
            <v>139.08205841446454</v>
          </cell>
        </row>
        <row r="11">
          <cell r="A11" t="str">
            <v>BETULIA</v>
          </cell>
          <cell r="B11">
            <v>3</v>
          </cell>
          <cell r="C11">
            <v>1789</v>
          </cell>
          <cell r="D11">
            <v>167.69144773616546</v>
          </cell>
        </row>
        <row r="12">
          <cell r="A12" t="str">
            <v>BRICEÑO</v>
          </cell>
          <cell r="B12">
            <v>11</v>
          </cell>
          <cell r="C12">
            <v>968</v>
          </cell>
          <cell r="D12">
            <v>1136.3636363636365</v>
          </cell>
        </row>
        <row r="13">
          <cell r="A13" t="str">
            <v>CACERES</v>
          </cell>
          <cell r="B13">
            <v>1</v>
          </cell>
          <cell r="C13">
            <v>3792</v>
          </cell>
          <cell r="D13">
            <v>26.371308016877634</v>
          </cell>
        </row>
        <row r="14">
          <cell r="A14" t="str">
            <v>CALDAS</v>
          </cell>
          <cell r="B14">
            <v>8</v>
          </cell>
          <cell r="C14">
            <v>6469</v>
          </cell>
          <cell r="D14">
            <v>123.66671819446591</v>
          </cell>
        </row>
        <row r="15">
          <cell r="A15" t="str">
            <v>CAMPAMENTO</v>
          </cell>
          <cell r="B15">
            <v>1</v>
          </cell>
          <cell r="C15">
            <v>1153</v>
          </cell>
          <cell r="D15">
            <v>86.730268863833473</v>
          </cell>
        </row>
        <row r="16">
          <cell r="A16" t="str">
            <v>CAÑASGORDAS</v>
          </cell>
          <cell r="B16">
            <v>2</v>
          </cell>
          <cell r="C16">
            <v>1647</v>
          </cell>
          <cell r="D16">
            <v>121.43290831815423</v>
          </cell>
        </row>
        <row r="17">
          <cell r="A17" t="str">
            <v>CARAMANTA</v>
          </cell>
          <cell r="B17">
            <v>1</v>
          </cell>
          <cell r="C17">
            <v>415</v>
          </cell>
          <cell r="D17">
            <v>240.96385542168676</v>
          </cell>
        </row>
        <row r="18">
          <cell r="A18" t="str">
            <v>CAREPA</v>
          </cell>
          <cell r="B18">
            <v>1</v>
          </cell>
          <cell r="C18">
            <v>6271</v>
          </cell>
          <cell r="D18">
            <v>15.946420028703555</v>
          </cell>
        </row>
        <row r="19">
          <cell r="A19" t="str">
            <v>CAROLINA</v>
          </cell>
          <cell r="B19">
            <v>1</v>
          </cell>
          <cell r="C19">
            <v>331</v>
          </cell>
          <cell r="D19">
            <v>302.11480362537765</v>
          </cell>
        </row>
        <row r="20">
          <cell r="A20" t="str">
            <v>CAUCASIA</v>
          </cell>
          <cell r="B20">
            <v>8</v>
          </cell>
          <cell r="C20">
            <v>10843</v>
          </cell>
          <cell r="D20">
            <v>73.780319099880103</v>
          </cell>
        </row>
        <row r="21">
          <cell r="A21" t="str">
            <v>CHIGORODO</v>
          </cell>
          <cell r="B21">
            <v>1</v>
          </cell>
          <cell r="C21">
            <v>7392</v>
          </cell>
          <cell r="D21">
            <v>13.528138528138529</v>
          </cell>
        </row>
        <row r="22">
          <cell r="A22" t="str">
            <v>CISNEROS</v>
          </cell>
          <cell r="B22">
            <v>3</v>
          </cell>
          <cell r="C22">
            <v>893</v>
          </cell>
          <cell r="D22">
            <v>335.94624860022395</v>
          </cell>
        </row>
        <row r="23">
          <cell r="A23" t="str">
            <v>CONCORDIA</v>
          </cell>
          <cell r="B23">
            <v>3</v>
          </cell>
          <cell r="C23">
            <v>2254</v>
          </cell>
          <cell r="D23">
            <v>133.09671694764862</v>
          </cell>
        </row>
        <row r="24">
          <cell r="A24" t="str">
            <v>COPACABANA</v>
          </cell>
          <cell r="B24">
            <v>9</v>
          </cell>
          <cell r="C24">
            <v>6596</v>
          </cell>
          <cell r="D24">
            <v>136.44633110976349</v>
          </cell>
        </row>
        <row r="25">
          <cell r="A25" t="str">
            <v>DABEIBA</v>
          </cell>
          <cell r="B25">
            <v>1</v>
          </cell>
          <cell r="C25">
            <v>2784</v>
          </cell>
          <cell r="D25">
            <v>35.919540229885058</v>
          </cell>
        </row>
        <row r="26">
          <cell r="A26" t="str">
            <v>EBEJICO</v>
          </cell>
          <cell r="B26">
            <v>4</v>
          </cell>
          <cell r="C26">
            <v>1062</v>
          </cell>
          <cell r="D26">
            <v>376.64783427495291</v>
          </cell>
        </row>
        <row r="27">
          <cell r="A27" t="str">
            <v>EL CARMEN DE VIBORAL</v>
          </cell>
          <cell r="B27">
            <v>1</v>
          </cell>
          <cell r="C27">
            <v>5758</v>
          </cell>
          <cell r="D27">
            <v>17.367141368530739</v>
          </cell>
        </row>
        <row r="28">
          <cell r="A28" t="str">
            <v>EL SANTUARIO</v>
          </cell>
          <cell r="B28">
            <v>3</v>
          </cell>
          <cell r="C28">
            <v>3657</v>
          </cell>
          <cell r="D28">
            <v>82.034454470877776</v>
          </cell>
        </row>
        <row r="29">
          <cell r="A29" t="str">
            <v>ENTRERRIOS</v>
          </cell>
          <cell r="B29">
            <v>1</v>
          </cell>
          <cell r="C29">
            <v>1171</v>
          </cell>
          <cell r="D29">
            <v>85.397096498719037</v>
          </cell>
        </row>
        <row r="30">
          <cell r="A30" t="str">
            <v>ENVIGADO</v>
          </cell>
          <cell r="B30">
            <v>11</v>
          </cell>
          <cell r="C30">
            <v>15465</v>
          </cell>
          <cell r="D30">
            <v>71.128354348528944</v>
          </cell>
        </row>
        <row r="31">
          <cell r="A31" t="str">
            <v>FREDONIA</v>
          </cell>
          <cell r="B31">
            <v>1</v>
          </cell>
          <cell r="C31">
            <v>2147</v>
          </cell>
          <cell r="D31">
            <v>46.576618537494177</v>
          </cell>
        </row>
        <row r="32">
          <cell r="A32" t="str">
            <v>GIRARDOTA</v>
          </cell>
          <cell r="B32">
            <v>1</v>
          </cell>
          <cell r="C32">
            <v>4502</v>
          </cell>
          <cell r="D32">
            <v>22.21235006663705</v>
          </cell>
        </row>
        <row r="33">
          <cell r="A33" t="str">
            <v>GOMEZ PLATA</v>
          </cell>
          <cell r="B33">
            <v>1</v>
          </cell>
          <cell r="C33">
            <v>915</v>
          </cell>
          <cell r="D33">
            <v>109.2896174863388</v>
          </cell>
        </row>
        <row r="34">
          <cell r="A34" t="str">
            <v>GRANADA</v>
          </cell>
          <cell r="B34">
            <v>1</v>
          </cell>
          <cell r="C34">
            <v>1006</v>
          </cell>
          <cell r="D34">
            <v>99.403578528827026</v>
          </cell>
        </row>
        <row r="35">
          <cell r="A35" t="str">
            <v>GUARNE</v>
          </cell>
          <cell r="B35">
            <v>15</v>
          </cell>
          <cell r="C35">
            <v>4624</v>
          </cell>
          <cell r="D35">
            <v>324.39446366782005</v>
          </cell>
        </row>
        <row r="36">
          <cell r="A36" t="str">
            <v>GUATAPE</v>
          </cell>
          <cell r="B36">
            <v>2</v>
          </cell>
          <cell r="C36">
            <v>732</v>
          </cell>
          <cell r="D36">
            <v>273.22404371584702</v>
          </cell>
        </row>
        <row r="37">
          <cell r="A37" t="str">
            <v>ITAGUI</v>
          </cell>
          <cell r="B37">
            <v>17</v>
          </cell>
          <cell r="C37">
            <v>21931</v>
          </cell>
          <cell r="D37">
            <v>77.515845150699917</v>
          </cell>
        </row>
        <row r="38">
          <cell r="A38" t="str">
            <v>ITUANGO</v>
          </cell>
          <cell r="B38">
            <v>5</v>
          </cell>
          <cell r="C38">
            <v>2696</v>
          </cell>
          <cell r="D38">
            <v>185.459940652819</v>
          </cell>
        </row>
        <row r="39">
          <cell r="A39" t="str">
            <v>JARDIN</v>
          </cell>
          <cell r="B39">
            <v>1</v>
          </cell>
          <cell r="C39">
            <v>1333</v>
          </cell>
          <cell r="D39">
            <v>75.018754688672175</v>
          </cell>
        </row>
        <row r="40">
          <cell r="A40" t="str">
            <v>JERICO</v>
          </cell>
          <cell r="B40">
            <v>3</v>
          </cell>
          <cell r="C40">
            <v>1164</v>
          </cell>
          <cell r="D40">
            <v>257.73195876288662</v>
          </cell>
        </row>
        <row r="41">
          <cell r="A41" t="str">
            <v>LA CEJA</v>
          </cell>
          <cell r="B41">
            <v>17</v>
          </cell>
          <cell r="C41">
            <v>5961</v>
          </cell>
          <cell r="D41">
            <v>285.18704915282672</v>
          </cell>
        </row>
        <row r="42">
          <cell r="A42" t="str">
            <v>LA ESTRELLA</v>
          </cell>
          <cell r="B42">
            <v>8</v>
          </cell>
          <cell r="C42">
            <v>5872</v>
          </cell>
          <cell r="D42">
            <v>136.23978201634876</v>
          </cell>
        </row>
        <row r="43">
          <cell r="A43" t="str">
            <v>MARINILLA</v>
          </cell>
          <cell r="B43">
            <v>1</v>
          </cell>
          <cell r="C43">
            <v>6272</v>
          </cell>
          <cell r="D43">
            <v>15.943877551020407</v>
          </cell>
        </row>
        <row r="44">
          <cell r="A44" t="str">
            <v>MEDELLIN</v>
          </cell>
          <cell r="B44">
            <v>305</v>
          </cell>
          <cell r="C44">
            <v>208367</v>
          </cell>
          <cell r="D44">
            <v>146.37634558255385</v>
          </cell>
        </row>
        <row r="45">
          <cell r="A45" t="str">
            <v>MONTEBELLO</v>
          </cell>
          <cell r="B45">
            <v>2</v>
          </cell>
          <cell r="C45">
            <v>601</v>
          </cell>
          <cell r="D45">
            <v>332.77870216306155</v>
          </cell>
        </row>
        <row r="46">
          <cell r="A46" t="str">
            <v>MUTATÁ</v>
          </cell>
          <cell r="B46">
            <v>1</v>
          </cell>
          <cell r="C46">
            <v>1778</v>
          </cell>
          <cell r="D46">
            <v>56.242969628796409</v>
          </cell>
        </row>
        <row r="47">
          <cell r="A47" t="str">
            <v>NECHÍ</v>
          </cell>
          <cell r="B47">
            <v>1</v>
          </cell>
          <cell r="C47">
            <v>3363</v>
          </cell>
          <cell r="D47">
            <v>29.73535533749628</v>
          </cell>
        </row>
        <row r="48">
          <cell r="A48" t="str">
            <v>PEÑOL</v>
          </cell>
          <cell r="B48">
            <v>1</v>
          </cell>
          <cell r="C48">
            <v>1911</v>
          </cell>
          <cell r="D48">
            <v>52.328623757195189</v>
          </cell>
        </row>
        <row r="49">
          <cell r="A49" t="str">
            <v>PUERTO BERRIO</v>
          </cell>
          <cell r="B49">
            <v>7</v>
          </cell>
          <cell r="C49">
            <v>3978</v>
          </cell>
          <cell r="D49">
            <v>175.96782302664656</v>
          </cell>
        </row>
        <row r="50">
          <cell r="A50" t="str">
            <v>PUERTO TRIUNFO</v>
          </cell>
          <cell r="B50">
            <v>4</v>
          </cell>
          <cell r="C50">
            <v>1788</v>
          </cell>
          <cell r="D50">
            <v>223.71364653243847</v>
          </cell>
        </row>
        <row r="51">
          <cell r="A51" t="str">
            <v>REMEDIOS</v>
          </cell>
          <cell r="B51">
            <v>2</v>
          </cell>
          <cell r="C51">
            <v>3327</v>
          </cell>
          <cell r="D51">
            <v>60.114217012323408</v>
          </cell>
        </row>
        <row r="52">
          <cell r="A52" t="str">
            <v>RETIRO</v>
          </cell>
          <cell r="B52">
            <v>3</v>
          </cell>
          <cell r="C52">
            <v>1912</v>
          </cell>
          <cell r="D52">
            <v>156.90376569037656</v>
          </cell>
        </row>
        <row r="53">
          <cell r="A53" t="str">
            <v>RIONEGRO</v>
          </cell>
          <cell r="B53">
            <v>7</v>
          </cell>
          <cell r="C53">
            <v>11656</v>
          </cell>
          <cell r="D53">
            <v>60.054907343857245</v>
          </cell>
        </row>
        <row r="54">
          <cell r="A54" t="str">
            <v>SABANETA</v>
          </cell>
          <cell r="B54">
            <v>4</v>
          </cell>
          <cell r="C54">
            <v>5320</v>
          </cell>
          <cell r="D54">
            <v>75.187969924812037</v>
          </cell>
        </row>
        <row r="55">
          <cell r="A55" t="str">
            <v>SALGAR</v>
          </cell>
          <cell r="B55">
            <v>3</v>
          </cell>
          <cell r="C55">
            <v>1840</v>
          </cell>
          <cell r="D55">
            <v>163.04347826086956</v>
          </cell>
        </row>
        <row r="56">
          <cell r="A56" t="str">
            <v>SAN CARLOS</v>
          </cell>
          <cell r="B56">
            <v>2</v>
          </cell>
          <cell r="C56">
            <v>1619</v>
          </cell>
          <cell r="D56">
            <v>123.53304508956147</v>
          </cell>
        </row>
        <row r="57">
          <cell r="A57" t="str">
            <v>SAN JUAN DE URABA</v>
          </cell>
          <cell r="B57">
            <v>1</v>
          </cell>
          <cell r="C57">
            <v>2689</v>
          </cell>
          <cell r="D57">
            <v>37.188545927854221</v>
          </cell>
        </row>
        <row r="58">
          <cell r="A58" t="str">
            <v>SAN LUIS</v>
          </cell>
          <cell r="B58">
            <v>1</v>
          </cell>
          <cell r="C58">
            <v>1401</v>
          </cell>
          <cell r="D58">
            <v>71.377587437544605</v>
          </cell>
        </row>
        <row r="59">
          <cell r="A59" t="str">
            <v>SAN PEDRO DE LOS MILAGROS</v>
          </cell>
          <cell r="B59">
            <v>5</v>
          </cell>
          <cell r="C59">
            <v>2261</v>
          </cell>
          <cell r="D59">
            <v>221.14108801415304</v>
          </cell>
        </row>
        <row r="60">
          <cell r="A60" t="str">
            <v>SAN ROQUE</v>
          </cell>
          <cell r="B60">
            <v>2</v>
          </cell>
          <cell r="C60">
            <v>2207</v>
          </cell>
          <cell r="D60">
            <v>90.620752152242872</v>
          </cell>
        </row>
        <row r="61">
          <cell r="A61" t="str">
            <v>SANTA BARBARA</v>
          </cell>
          <cell r="B61">
            <v>3</v>
          </cell>
          <cell r="C61">
            <v>2442</v>
          </cell>
          <cell r="D61">
            <v>122.85012285012284</v>
          </cell>
        </row>
        <row r="62">
          <cell r="A62" t="str">
            <v>SANTA ROSA DE OSOS</v>
          </cell>
          <cell r="B62">
            <v>2</v>
          </cell>
          <cell r="C62">
            <v>3947</v>
          </cell>
          <cell r="D62">
            <v>50.671395996959717</v>
          </cell>
        </row>
        <row r="63">
          <cell r="A63" t="str">
            <v>SEGOVIA</v>
          </cell>
          <cell r="B63">
            <v>3</v>
          </cell>
          <cell r="C63">
            <v>4394</v>
          </cell>
          <cell r="D63">
            <v>68.274920345926262</v>
          </cell>
        </row>
        <row r="64">
          <cell r="A64" t="str">
            <v>SONSÓN</v>
          </cell>
          <cell r="B64">
            <v>9</v>
          </cell>
          <cell r="C64">
            <v>3795</v>
          </cell>
          <cell r="D64">
            <v>237.15415019762847</v>
          </cell>
        </row>
        <row r="65">
          <cell r="A65" t="str">
            <v>TARAZA</v>
          </cell>
          <cell r="B65">
            <v>2</v>
          </cell>
          <cell r="C65">
            <v>3607</v>
          </cell>
          <cell r="D65">
            <v>55.44774050457444</v>
          </cell>
        </row>
        <row r="66">
          <cell r="A66" t="str">
            <v>TURBO</v>
          </cell>
          <cell r="B66">
            <v>5</v>
          </cell>
          <cell r="C66">
            <v>16118</v>
          </cell>
          <cell r="D66">
            <v>31.021218513463211</v>
          </cell>
        </row>
        <row r="67">
          <cell r="A67" t="str">
            <v>URAMITA</v>
          </cell>
          <cell r="B67">
            <v>2</v>
          </cell>
          <cell r="C67">
            <v>751</v>
          </cell>
          <cell r="D67">
            <v>266.31158455392813</v>
          </cell>
        </row>
        <row r="68">
          <cell r="A68" t="str">
            <v>URRAO</v>
          </cell>
          <cell r="B68">
            <v>4</v>
          </cell>
          <cell r="C68">
            <v>3394</v>
          </cell>
          <cell r="D68">
            <v>117.85503830288745</v>
          </cell>
        </row>
        <row r="69">
          <cell r="A69" t="str">
            <v>VEGACHÍ</v>
          </cell>
          <cell r="B69">
            <v>2</v>
          </cell>
          <cell r="C69">
            <v>1367</v>
          </cell>
          <cell r="D69">
            <v>146.30577907827359</v>
          </cell>
        </row>
        <row r="70">
          <cell r="A70" t="str">
            <v>VENECIA</v>
          </cell>
          <cell r="B70">
            <v>1</v>
          </cell>
          <cell r="C70">
            <v>1037</v>
          </cell>
          <cell r="D70">
            <v>96.432015429122472</v>
          </cell>
        </row>
        <row r="71">
          <cell r="A71" t="str">
            <v>YARUMAL</v>
          </cell>
          <cell r="B71">
            <v>15</v>
          </cell>
          <cell r="C71">
            <v>4801</v>
          </cell>
          <cell r="D71">
            <v>312.4349093938763</v>
          </cell>
        </row>
        <row r="72">
          <cell r="A72" t="str">
            <v>YOLOMBÓ</v>
          </cell>
          <cell r="B72">
            <v>4</v>
          </cell>
          <cell r="C72">
            <v>2468</v>
          </cell>
          <cell r="D72">
            <v>162.07455429497568</v>
          </cell>
        </row>
      </sheetData>
      <sheetData sheetId="23">
        <row r="1">
          <cell r="A1" t="str">
            <v>ABEJORRAL</v>
          </cell>
          <cell r="B1">
            <v>2</v>
          </cell>
          <cell r="C1">
            <v>1998</v>
          </cell>
          <cell r="D1">
            <v>100.10010010010009</v>
          </cell>
        </row>
        <row r="2">
          <cell r="A2" t="str">
            <v>AMAGA</v>
          </cell>
          <cell r="B2">
            <v>2</v>
          </cell>
          <cell r="C2">
            <v>2764</v>
          </cell>
          <cell r="D2">
            <v>72.358900144717794</v>
          </cell>
        </row>
        <row r="3">
          <cell r="A3" t="str">
            <v>AMALFI</v>
          </cell>
          <cell r="B3">
            <v>3</v>
          </cell>
          <cell r="C3">
            <v>3053</v>
          </cell>
          <cell r="D3">
            <v>98.26400262037339</v>
          </cell>
        </row>
        <row r="4">
          <cell r="A4" t="str">
            <v>ANDES</v>
          </cell>
          <cell r="B4">
            <v>4</v>
          </cell>
          <cell r="C4">
            <v>4097</v>
          </cell>
          <cell r="D4">
            <v>97.632413961435191</v>
          </cell>
        </row>
        <row r="5">
          <cell r="A5" t="str">
            <v>ANORI</v>
          </cell>
          <cell r="B5">
            <v>2</v>
          </cell>
          <cell r="C5">
            <v>2212</v>
          </cell>
          <cell r="D5">
            <v>90.415913200723324</v>
          </cell>
        </row>
        <row r="6">
          <cell r="A6" t="str">
            <v>APARTADO</v>
          </cell>
          <cell r="B6">
            <v>6</v>
          </cell>
          <cell r="C6">
            <v>14381</v>
          </cell>
          <cell r="D6">
            <v>41.721716153257773</v>
          </cell>
        </row>
        <row r="7">
          <cell r="A7" t="str">
            <v>ARMENIA</v>
          </cell>
          <cell r="B7">
            <v>1</v>
          </cell>
          <cell r="C7">
            <v>415</v>
          </cell>
          <cell r="D7">
            <v>240.96385542168676</v>
          </cell>
        </row>
        <row r="8">
          <cell r="A8" t="str">
            <v>BARBOSA</v>
          </cell>
          <cell r="B8">
            <v>5</v>
          </cell>
          <cell r="C8">
            <v>4727</v>
          </cell>
          <cell r="D8">
            <v>105.77533319229957</v>
          </cell>
        </row>
        <row r="9">
          <cell r="A9" t="str">
            <v>BELLO</v>
          </cell>
          <cell r="B9">
            <v>41</v>
          </cell>
          <cell r="C9">
            <v>47252</v>
          </cell>
          <cell r="D9">
            <v>86.76881401845425</v>
          </cell>
        </row>
        <row r="10">
          <cell r="A10" t="str">
            <v>BELMIRA</v>
          </cell>
          <cell r="B10">
            <v>1</v>
          </cell>
          <cell r="C10">
            <v>719</v>
          </cell>
          <cell r="D10">
            <v>139.08205841446454</v>
          </cell>
        </row>
        <row r="11">
          <cell r="A11" t="str">
            <v>BETULIA</v>
          </cell>
          <cell r="B11">
            <v>3</v>
          </cell>
          <cell r="C11">
            <v>1789</v>
          </cell>
          <cell r="D11">
            <v>167.69144773616546</v>
          </cell>
        </row>
        <row r="12">
          <cell r="A12" t="str">
            <v>BRICEÑO</v>
          </cell>
          <cell r="B12">
            <v>11</v>
          </cell>
          <cell r="C12">
            <v>968</v>
          </cell>
          <cell r="D12">
            <v>1136.3636363636365</v>
          </cell>
        </row>
        <row r="13">
          <cell r="A13" t="str">
            <v>CACERES</v>
          </cell>
          <cell r="B13">
            <v>1</v>
          </cell>
          <cell r="C13">
            <v>3792</v>
          </cell>
          <cell r="D13">
            <v>26.371308016877634</v>
          </cell>
        </row>
        <row r="14">
          <cell r="A14" t="str">
            <v>CALDAS</v>
          </cell>
          <cell r="B14">
            <v>8</v>
          </cell>
          <cell r="C14">
            <v>6469</v>
          </cell>
          <cell r="D14">
            <v>123.66671819446591</v>
          </cell>
        </row>
        <row r="15">
          <cell r="A15" t="str">
            <v>CAMPAMENTO</v>
          </cell>
          <cell r="B15">
            <v>1</v>
          </cell>
          <cell r="C15">
            <v>1153</v>
          </cell>
          <cell r="D15">
            <v>86.730268863833473</v>
          </cell>
        </row>
        <row r="16">
          <cell r="A16" t="str">
            <v>CAÑASGORDAS</v>
          </cell>
          <cell r="B16">
            <v>2</v>
          </cell>
          <cell r="C16">
            <v>1647</v>
          </cell>
          <cell r="D16">
            <v>121.43290831815423</v>
          </cell>
        </row>
        <row r="17">
          <cell r="A17" t="str">
            <v>CARAMANTA</v>
          </cell>
          <cell r="B17">
            <v>1</v>
          </cell>
          <cell r="C17">
            <v>415</v>
          </cell>
          <cell r="D17">
            <v>240.96385542168676</v>
          </cell>
        </row>
        <row r="18">
          <cell r="A18" t="str">
            <v>CAREPA</v>
          </cell>
          <cell r="B18">
            <v>1</v>
          </cell>
          <cell r="C18">
            <v>6271</v>
          </cell>
          <cell r="D18">
            <v>15.946420028703555</v>
          </cell>
        </row>
        <row r="19">
          <cell r="A19" t="str">
            <v>CAROLINA</v>
          </cell>
          <cell r="B19">
            <v>1</v>
          </cell>
          <cell r="C19">
            <v>331</v>
          </cell>
          <cell r="D19">
            <v>302.11480362537765</v>
          </cell>
        </row>
        <row r="20">
          <cell r="A20" t="str">
            <v>CAUCASIA</v>
          </cell>
          <cell r="B20">
            <v>8</v>
          </cell>
          <cell r="C20">
            <v>10843</v>
          </cell>
          <cell r="D20">
            <v>73.780319099880103</v>
          </cell>
        </row>
        <row r="21">
          <cell r="A21" t="str">
            <v>CHIGORODO</v>
          </cell>
          <cell r="B21">
            <v>1</v>
          </cell>
          <cell r="C21">
            <v>7392</v>
          </cell>
          <cell r="D21">
            <v>13.528138528138529</v>
          </cell>
        </row>
        <row r="22">
          <cell r="A22" t="str">
            <v>CISNEROS</v>
          </cell>
          <cell r="B22">
            <v>3</v>
          </cell>
          <cell r="C22">
            <v>893</v>
          </cell>
          <cell r="D22">
            <v>335.94624860022395</v>
          </cell>
        </row>
        <row r="23">
          <cell r="A23" t="str">
            <v>CONCORDIA</v>
          </cell>
          <cell r="B23">
            <v>3</v>
          </cell>
          <cell r="C23">
            <v>2254</v>
          </cell>
          <cell r="D23">
            <v>133.09671694764862</v>
          </cell>
        </row>
        <row r="24">
          <cell r="A24" t="str">
            <v>COPACABANA</v>
          </cell>
          <cell r="B24">
            <v>9</v>
          </cell>
          <cell r="C24">
            <v>6596</v>
          </cell>
          <cell r="D24">
            <v>136.44633110976349</v>
          </cell>
        </row>
        <row r="25">
          <cell r="A25" t="str">
            <v>DABEIBA</v>
          </cell>
          <cell r="B25">
            <v>1</v>
          </cell>
          <cell r="C25">
            <v>2784</v>
          </cell>
          <cell r="D25">
            <v>35.919540229885058</v>
          </cell>
        </row>
        <row r="26">
          <cell r="A26" t="str">
            <v>EBEJICO</v>
          </cell>
          <cell r="B26">
            <v>4</v>
          </cell>
          <cell r="C26">
            <v>1062</v>
          </cell>
          <cell r="D26">
            <v>376.64783427495291</v>
          </cell>
        </row>
        <row r="27">
          <cell r="A27" t="str">
            <v>EL CARMEN DE VIBORAL</v>
          </cell>
          <cell r="B27">
            <v>1</v>
          </cell>
          <cell r="C27">
            <v>5758</v>
          </cell>
          <cell r="D27">
            <v>17.367141368530739</v>
          </cell>
        </row>
        <row r="28">
          <cell r="A28" t="str">
            <v>EL SANTUARIO</v>
          </cell>
          <cell r="B28">
            <v>3</v>
          </cell>
          <cell r="C28">
            <v>3657</v>
          </cell>
          <cell r="D28">
            <v>82.034454470877776</v>
          </cell>
        </row>
        <row r="29">
          <cell r="A29" t="str">
            <v>ENTRERRIOS</v>
          </cell>
          <cell r="B29">
            <v>1</v>
          </cell>
          <cell r="C29">
            <v>1171</v>
          </cell>
          <cell r="D29">
            <v>85.397096498719037</v>
          </cell>
        </row>
        <row r="30">
          <cell r="A30" t="str">
            <v>ENVIGADO</v>
          </cell>
          <cell r="B30">
            <v>11</v>
          </cell>
          <cell r="C30">
            <v>15465</v>
          </cell>
          <cell r="D30">
            <v>71.128354348528944</v>
          </cell>
        </row>
        <row r="31">
          <cell r="A31" t="str">
            <v>FREDONIA</v>
          </cell>
          <cell r="B31">
            <v>1</v>
          </cell>
          <cell r="C31">
            <v>2147</v>
          </cell>
          <cell r="D31">
            <v>46.576618537494177</v>
          </cell>
        </row>
        <row r="32">
          <cell r="A32" t="str">
            <v>GIRARDOTA</v>
          </cell>
          <cell r="B32">
            <v>1</v>
          </cell>
          <cell r="C32">
            <v>4502</v>
          </cell>
          <cell r="D32">
            <v>22.21235006663705</v>
          </cell>
        </row>
        <row r="33">
          <cell r="A33" t="str">
            <v>GOMEZ PLATA</v>
          </cell>
          <cell r="B33">
            <v>1</v>
          </cell>
          <cell r="C33">
            <v>915</v>
          </cell>
          <cell r="D33">
            <v>109.2896174863388</v>
          </cell>
        </row>
        <row r="34">
          <cell r="A34" t="str">
            <v>GRANADA</v>
          </cell>
          <cell r="B34">
            <v>1</v>
          </cell>
          <cell r="C34">
            <v>1006</v>
          </cell>
          <cell r="D34">
            <v>99.403578528827026</v>
          </cell>
        </row>
        <row r="35">
          <cell r="A35" t="str">
            <v>GUARNE</v>
          </cell>
          <cell r="B35">
            <v>15</v>
          </cell>
          <cell r="C35">
            <v>4624</v>
          </cell>
          <cell r="D35">
            <v>324.39446366782005</v>
          </cell>
        </row>
        <row r="36">
          <cell r="A36" t="str">
            <v>GUATAPE</v>
          </cell>
          <cell r="B36">
            <v>2</v>
          </cell>
          <cell r="C36">
            <v>732</v>
          </cell>
          <cell r="D36">
            <v>273.22404371584702</v>
          </cell>
        </row>
        <row r="37">
          <cell r="A37" t="str">
            <v>ITAGUI</v>
          </cell>
          <cell r="B37">
            <v>17</v>
          </cell>
          <cell r="C37">
            <v>21931</v>
          </cell>
          <cell r="D37">
            <v>77.515845150699917</v>
          </cell>
        </row>
        <row r="38">
          <cell r="A38" t="str">
            <v>ITUANGO</v>
          </cell>
          <cell r="B38">
            <v>5</v>
          </cell>
          <cell r="C38">
            <v>2696</v>
          </cell>
          <cell r="D38">
            <v>185.459940652819</v>
          </cell>
        </row>
        <row r="39">
          <cell r="A39" t="str">
            <v>JARDIN</v>
          </cell>
          <cell r="B39">
            <v>1</v>
          </cell>
          <cell r="C39">
            <v>1333</v>
          </cell>
          <cell r="D39">
            <v>75.018754688672175</v>
          </cell>
        </row>
        <row r="40">
          <cell r="A40" t="str">
            <v>JERICÓ</v>
          </cell>
          <cell r="B40">
            <v>3</v>
          </cell>
          <cell r="C40">
            <v>1164</v>
          </cell>
          <cell r="D40">
            <v>257.73195876288662</v>
          </cell>
        </row>
        <row r="41">
          <cell r="A41" t="str">
            <v>LA CEJA</v>
          </cell>
          <cell r="B41">
            <v>17</v>
          </cell>
          <cell r="C41">
            <v>5961</v>
          </cell>
          <cell r="D41">
            <v>285.18704915282672</v>
          </cell>
        </row>
        <row r="42">
          <cell r="A42" t="str">
            <v>LA ESTRELLA</v>
          </cell>
          <cell r="B42">
            <v>8</v>
          </cell>
          <cell r="C42">
            <v>5872</v>
          </cell>
          <cell r="D42">
            <v>136.23978201634876</v>
          </cell>
        </row>
        <row r="43">
          <cell r="A43" t="str">
            <v>MARINILLA</v>
          </cell>
          <cell r="B43">
            <v>1</v>
          </cell>
          <cell r="C43">
            <v>6272</v>
          </cell>
          <cell r="D43">
            <v>15.943877551020407</v>
          </cell>
        </row>
        <row r="44">
          <cell r="A44" t="str">
            <v>MEDELLIN</v>
          </cell>
          <cell r="B44">
            <v>305</v>
          </cell>
          <cell r="C44">
            <v>208367</v>
          </cell>
          <cell r="D44">
            <v>146.37634558255385</v>
          </cell>
        </row>
        <row r="45">
          <cell r="A45" t="str">
            <v>MONTEBELLO</v>
          </cell>
          <cell r="B45">
            <v>2</v>
          </cell>
          <cell r="C45">
            <v>601</v>
          </cell>
          <cell r="D45">
            <v>332.77870216306155</v>
          </cell>
        </row>
        <row r="46">
          <cell r="A46" t="str">
            <v>MUTATÁ</v>
          </cell>
          <cell r="B46">
            <v>1</v>
          </cell>
          <cell r="C46">
            <v>1778</v>
          </cell>
          <cell r="D46">
            <v>56.242969628796409</v>
          </cell>
        </row>
        <row r="47">
          <cell r="A47" t="str">
            <v>NECHÍ</v>
          </cell>
          <cell r="B47">
            <v>1</v>
          </cell>
          <cell r="C47">
            <v>3363</v>
          </cell>
          <cell r="D47">
            <v>29.73535533749628</v>
          </cell>
        </row>
        <row r="48">
          <cell r="A48" t="str">
            <v>PEÑOL</v>
          </cell>
          <cell r="B48">
            <v>1</v>
          </cell>
          <cell r="C48">
            <v>1911</v>
          </cell>
          <cell r="D48">
            <v>52.328623757195189</v>
          </cell>
        </row>
        <row r="49">
          <cell r="A49" t="str">
            <v>PUERTO BERRIO</v>
          </cell>
          <cell r="B49">
            <v>7</v>
          </cell>
          <cell r="C49">
            <v>3978</v>
          </cell>
          <cell r="D49">
            <v>175.96782302664656</v>
          </cell>
        </row>
        <row r="50">
          <cell r="A50" t="str">
            <v>PUERTO TRIUNFO</v>
          </cell>
          <cell r="B50">
            <v>4</v>
          </cell>
          <cell r="C50">
            <v>1788</v>
          </cell>
          <cell r="D50">
            <v>223.71364653243847</v>
          </cell>
        </row>
        <row r="51">
          <cell r="A51" t="str">
            <v>REMEDIOS</v>
          </cell>
          <cell r="B51">
            <v>2</v>
          </cell>
          <cell r="C51">
            <v>3327</v>
          </cell>
          <cell r="D51">
            <v>60.114217012323408</v>
          </cell>
        </row>
        <row r="52">
          <cell r="A52" t="str">
            <v>RETIRO</v>
          </cell>
          <cell r="B52">
            <v>3</v>
          </cell>
          <cell r="C52">
            <v>1912</v>
          </cell>
          <cell r="D52">
            <v>156.90376569037656</v>
          </cell>
        </row>
        <row r="53">
          <cell r="A53" t="str">
            <v>RIONEGRO</v>
          </cell>
          <cell r="B53">
            <v>7</v>
          </cell>
          <cell r="C53">
            <v>11656</v>
          </cell>
          <cell r="D53">
            <v>60.054907343857245</v>
          </cell>
        </row>
        <row r="54">
          <cell r="A54" t="str">
            <v>SABANETA</v>
          </cell>
          <cell r="B54">
            <v>4</v>
          </cell>
          <cell r="C54">
            <v>5320</v>
          </cell>
          <cell r="D54">
            <v>75.187969924812037</v>
          </cell>
        </row>
        <row r="55">
          <cell r="A55" t="str">
            <v>SALGAR</v>
          </cell>
          <cell r="B55">
            <v>3</v>
          </cell>
          <cell r="C55">
            <v>1840</v>
          </cell>
          <cell r="D55">
            <v>163.04347826086956</v>
          </cell>
        </row>
        <row r="56">
          <cell r="A56" t="str">
            <v>SAN CARLOS</v>
          </cell>
          <cell r="B56">
            <v>2</v>
          </cell>
          <cell r="C56">
            <v>1619</v>
          </cell>
          <cell r="D56">
            <v>123.53304508956147</v>
          </cell>
        </row>
        <row r="57">
          <cell r="A57" t="str">
            <v>SAN JUAN DE URABA</v>
          </cell>
          <cell r="B57">
            <v>1</v>
          </cell>
          <cell r="C57">
            <v>2689</v>
          </cell>
          <cell r="D57">
            <v>37.188545927854221</v>
          </cell>
        </row>
        <row r="58">
          <cell r="A58" t="str">
            <v>SAN LUIS</v>
          </cell>
          <cell r="B58">
            <v>1</v>
          </cell>
          <cell r="C58">
            <v>1401</v>
          </cell>
          <cell r="D58">
            <v>71.377587437544605</v>
          </cell>
        </row>
        <row r="59">
          <cell r="A59" t="str">
            <v>SAN PEDRO DE LOS MILAGROS</v>
          </cell>
          <cell r="B59">
            <v>5</v>
          </cell>
          <cell r="C59">
            <v>2261</v>
          </cell>
          <cell r="D59">
            <v>221.14108801415304</v>
          </cell>
        </row>
        <row r="60">
          <cell r="A60" t="str">
            <v>SAN ROQUE</v>
          </cell>
          <cell r="B60">
            <v>2</v>
          </cell>
          <cell r="C60">
            <v>2207</v>
          </cell>
          <cell r="D60">
            <v>90.620752152242872</v>
          </cell>
        </row>
        <row r="61">
          <cell r="A61" t="str">
            <v>SANTA BARBARA</v>
          </cell>
          <cell r="B61">
            <v>3</v>
          </cell>
          <cell r="C61">
            <v>2442</v>
          </cell>
          <cell r="D61">
            <v>122.85012285012284</v>
          </cell>
        </row>
        <row r="62">
          <cell r="A62" t="str">
            <v>SANTA ROSA DE OSOS</v>
          </cell>
          <cell r="B62">
            <v>2</v>
          </cell>
          <cell r="C62">
            <v>3947</v>
          </cell>
          <cell r="D62">
            <v>50.671395996959717</v>
          </cell>
        </row>
        <row r="63">
          <cell r="A63" t="str">
            <v>SEGOVIA</v>
          </cell>
          <cell r="B63">
            <v>3</v>
          </cell>
          <cell r="C63">
            <v>4394</v>
          </cell>
          <cell r="D63">
            <v>68.274920345926262</v>
          </cell>
        </row>
        <row r="64">
          <cell r="A64" t="str">
            <v>SONSON</v>
          </cell>
          <cell r="B64">
            <v>9</v>
          </cell>
          <cell r="C64">
            <v>3795</v>
          </cell>
          <cell r="D64">
            <v>237.15415019762847</v>
          </cell>
        </row>
        <row r="65">
          <cell r="A65" t="str">
            <v>TARAZA</v>
          </cell>
          <cell r="B65">
            <v>2</v>
          </cell>
          <cell r="C65">
            <v>3607</v>
          </cell>
          <cell r="D65">
            <v>55.44774050457444</v>
          </cell>
        </row>
        <row r="66">
          <cell r="A66" t="str">
            <v>TURBO</v>
          </cell>
          <cell r="B66">
            <v>5</v>
          </cell>
          <cell r="C66">
            <v>16118</v>
          </cell>
          <cell r="D66">
            <v>31.021218513463211</v>
          </cell>
        </row>
        <row r="67">
          <cell r="A67" t="str">
            <v>URAMITA</v>
          </cell>
          <cell r="B67">
            <v>2</v>
          </cell>
          <cell r="C67">
            <v>751</v>
          </cell>
          <cell r="D67">
            <v>266.31158455392813</v>
          </cell>
        </row>
        <row r="68">
          <cell r="A68" t="str">
            <v>URRAO</v>
          </cell>
          <cell r="B68">
            <v>4</v>
          </cell>
          <cell r="C68">
            <v>3394</v>
          </cell>
          <cell r="D68">
            <v>117.85503830288745</v>
          </cell>
        </row>
        <row r="69">
          <cell r="A69" t="str">
            <v>VEGACHÍ</v>
          </cell>
          <cell r="B69">
            <v>2</v>
          </cell>
          <cell r="C69">
            <v>1367</v>
          </cell>
          <cell r="D69">
            <v>146.30577907827359</v>
          </cell>
        </row>
        <row r="70">
          <cell r="A70" t="str">
            <v>VENECIA</v>
          </cell>
          <cell r="B70">
            <v>1</v>
          </cell>
          <cell r="C70">
            <v>1037</v>
          </cell>
          <cell r="D70">
            <v>96.432015429122472</v>
          </cell>
        </row>
        <row r="71">
          <cell r="A71" t="str">
            <v>YARUMAL</v>
          </cell>
          <cell r="B71">
            <v>15</v>
          </cell>
          <cell r="C71">
            <v>4801</v>
          </cell>
          <cell r="D71">
            <v>312.4349093938763</v>
          </cell>
        </row>
        <row r="72">
          <cell r="A72" t="str">
            <v>YOLOMBÓ</v>
          </cell>
          <cell r="B72">
            <v>4</v>
          </cell>
          <cell r="C72">
            <v>2468</v>
          </cell>
          <cell r="D72">
            <v>162.07455429497568</v>
          </cell>
        </row>
      </sheetData>
      <sheetData sheetId="24">
        <row r="1">
          <cell r="A1" t="str">
            <v>AMALFI</v>
          </cell>
          <cell r="B1">
            <v>1</v>
          </cell>
          <cell r="C1">
            <v>2872</v>
          </cell>
          <cell r="D1">
            <v>34.818941504178277</v>
          </cell>
        </row>
        <row r="2">
          <cell r="A2" t="str">
            <v>ANDES</v>
          </cell>
          <cell r="B2">
            <v>1</v>
          </cell>
          <cell r="C2">
            <v>3878</v>
          </cell>
          <cell r="D2">
            <v>25.786487880350698</v>
          </cell>
        </row>
        <row r="3">
          <cell r="A3" t="str">
            <v>COPACABANA</v>
          </cell>
          <cell r="B3">
            <v>1</v>
          </cell>
          <cell r="C3">
            <v>5607</v>
          </cell>
          <cell r="D3">
            <v>17.834849295523455</v>
          </cell>
        </row>
        <row r="4">
          <cell r="A4" t="str">
            <v>EL CARMEN DE VIBORAL</v>
          </cell>
          <cell r="B4">
            <v>1</v>
          </cell>
          <cell r="C4">
            <v>5666</v>
          </cell>
          <cell r="D4">
            <v>17.649135192375574</v>
          </cell>
        </row>
        <row r="5">
          <cell r="A5" t="str">
            <v>EL SANTUARIO</v>
          </cell>
          <cell r="B5">
            <v>1</v>
          </cell>
          <cell r="C5">
            <v>3887</v>
          </cell>
          <cell r="D5">
            <v>25.72678157962439</v>
          </cell>
        </row>
        <row r="6">
          <cell r="A6" t="str">
            <v>GUARNE</v>
          </cell>
          <cell r="B6">
            <v>1</v>
          </cell>
          <cell r="C6">
            <v>4349</v>
          </cell>
          <cell r="D6">
            <v>22.993791676247415</v>
          </cell>
        </row>
        <row r="7">
          <cell r="A7" t="str">
            <v>ITAGUI</v>
          </cell>
          <cell r="B7">
            <v>1</v>
          </cell>
          <cell r="C7">
            <v>19489</v>
          </cell>
          <cell r="D7">
            <v>5.1310995946431319</v>
          </cell>
        </row>
        <row r="8">
          <cell r="A8" t="str">
            <v>MEDELLIN</v>
          </cell>
          <cell r="B8">
            <v>2</v>
          </cell>
          <cell r="C8">
            <v>183164</v>
          </cell>
          <cell r="D8">
            <v>1.0919176257343146</v>
          </cell>
        </row>
        <row r="9">
          <cell r="A9" t="str">
            <v>MUTATÁ</v>
          </cell>
          <cell r="B9">
            <v>1</v>
          </cell>
          <cell r="C9">
            <v>2017</v>
          </cell>
          <cell r="D9">
            <v>49.578582052553294</v>
          </cell>
        </row>
        <row r="10">
          <cell r="A10" t="str">
            <v>NECOCLÍ</v>
          </cell>
          <cell r="B10">
            <v>1</v>
          </cell>
          <cell r="C10">
            <v>6077</v>
          </cell>
          <cell r="D10">
            <v>16.45548790521639</v>
          </cell>
        </row>
        <row r="11">
          <cell r="A11" t="str">
            <v>RETIRO</v>
          </cell>
          <cell r="B11">
            <v>1</v>
          </cell>
          <cell r="C11">
            <v>1818</v>
          </cell>
          <cell r="D11">
            <v>55.005500550055004</v>
          </cell>
        </row>
        <row r="12">
          <cell r="A12" t="str">
            <v>RIONEGRO</v>
          </cell>
          <cell r="B12">
            <v>1</v>
          </cell>
          <cell r="C12">
            <v>10253</v>
          </cell>
          <cell r="D12">
            <v>9.7532429532819656</v>
          </cell>
        </row>
        <row r="13">
          <cell r="A13" t="str">
            <v>SAN PEDRO DE LOS MILAGROS</v>
          </cell>
          <cell r="B13">
            <v>1</v>
          </cell>
          <cell r="C13">
            <v>2115</v>
          </cell>
          <cell r="D13">
            <v>47.281323877068559</v>
          </cell>
        </row>
        <row r="14">
          <cell r="A14" t="str">
            <v>TITIRIBI</v>
          </cell>
          <cell r="B14">
            <v>2</v>
          </cell>
          <cell r="C14">
            <v>827</v>
          </cell>
          <cell r="D14">
            <v>241.83796856106409</v>
          </cell>
        </row>
        <row r="15">
          <cell r="A15" t="str">
            <v>TURBO</v>
          </cell>
          <cell r="B15">
            <v>1</v>
          </cell>
          <cell r="C15">
            <v>17115</v>
          </cell>
          <cell r="D15">
            <v>5.8428279287174991</v>
          </cell>
        </row>
        <row r="16">
          <cell r="A16" t="str">
            <v>VALDIVIA</v>
          </cell>
          <cell r="B16">
            <v>1</v>
          </cell>
          <cell r="C16">
            <v>1744</v>
          </cell>
          <cell r="D16">
            <v>57.339449541284409</v>
          </cell>
        </row>
        <row r="17">
          <cell r="A17" t="str">
            <v>YOLOMBÓ</v>
          </cell>
          <cell r="B17">
            <v>1</v>
          </cell>
          <cell r="C17">
            <v>2349</v>
          </cell>
          <cell r="D17">
            <v>42.571306939123033</v>
          </cell>
        </row>
      </sheetData>
      <sheetData sheetId="25"/>
      <sheetData sheetId="26">
        <row r="1">
          <cell r="A1" t="str">
            <v>ABEJORRAL</v>
          </cell>
          <cell r="B1">
            <v>15</v>
          </cell>
          <cell r="C1">
            <v>3077</v>
          </cell>
          <cell r="D1">
            <v>487.48781280467989</v>
          </cell>
        </row>
        <row r="2">
          <cell r="A2" t="str">
            <v>AMAGA</v>
          </cell>
          <cell r="B2">
            <v>21</v>
          </cell>
          <cell r="C2">
            <v>5651</v>
          </cell>
          <cell r="D2">
            <v>371.61564324898245</v>
          </cell>
        </row>
        <row r="3">
          <cell r="A3" t="str">
            <v>AMALFI</v>
          </cell>
          <cell r="B3">
            <v>16</v>
          </cell>
          <cell r="C3">
            <v>4927</v>
          </cell>
          <cell r="D3">
            <v>324.74122183884714</v>
          </cell>
        </row>
        <row r="4">
          <cell r="A4" t="str">
            <v>ANDES</v>
          </cell>
          <cell r="B4">
            <v>47</v>
          </cell>
          <cell r="C4">
            <v>7915</v>
          </cell>
          <cell r="D4">
            <v>593.80922299431461</v>
          </cell>
        </row>
        <row r="5">
          <cell r="A5" t="str">
            <v>ANGELOPOLIS</v>
          </cell>
          <cell r="B5">
            <v>1</v>
          </cell>
          <cell r="C5">
            <v>986</v>
          </cell>
          <cell r="D5">
            <v>101.41987829614604</v>
          </cell>
        </row>
        <row r="6">
          <cell r="A6" t="str">
            <v>ANORI</v>
          </cell>
          <cell r="B6">
            <v>10</v>
          </cell>
          <cell r="C6">
            <v>3703</v>
          </cell>
          <cell r="D6">
            <v>270.0513097488523</v>
          </cell>
        </row>
        <row r="7">
          <cell r="A7" t="str">
            <v>ANZA</v>
          </cell>
          <cell r="B7">
            <v>3</v>
          </cell>
          <cell r="C7">
            <v>1228</v>
          </cell>
          <cell r="D7">
            <v>244.29967426710095</v>
          </cell>
        </row>
        <row r="8">
          <cell r="A8" t="str">
            <v>APARTADO</v>
          </cell>
          <cell r="B8">
            <v>66</v>
          </cell>
          <cell r="C8">
            <v>25717</v>
          </cell>
          <cell r="D8">
            <v>256.63957693354592</v>
          </cell>
        </row>
        <row r="9">
          <cell r="A9" t="str">
            <v>BARBOSA</v>
          </cell>
          <cell r="B9">
            <v>41</v>
          </cell>
          <cell r="C9">
            <v>9582</v>
          </cell>
          <cell r="D9">
            <v>427.88561886871219</v>
          </cell>
        </row>
        <row r="10">
          <cell r="A10" t="str">
            <v>BELLO</v>
          </cell>
          <cell r="B10">
            <v>209</v>
          </cell>
          <cell r="C10">
            <v>111732</v>
          </cell>
          <cell r="D10">
            <v>187.05473812336663</v>
          </cell>
        </row>
        <row r="11">
          <cell r="A11" t="str">
            <v>BELMIRA</v>
          </cell>
          <cell r="B11">
            <v>2</v>
          </cell>
          <cell r="C11">
            <v>1090</v>
          </cell>
          <cell r="D11">
            <v>183.48623853211009</v>
          </cell>
        </row>
        <row r="12">
          <cell r="A12" t="str">
            <v>BETANIA</v>
          </cell>
          <cell r="B12">
            <v>4</v>
          </cell>
          <cell r="C12">
            <v>1735</v>
          </cell>
          <cell r="D12">
            <v>230.54755043227667</v>
          </cell>
        </row>
        <row r="13">
          <cell r="A13" t="str">
            <v>BETULIA</v>
          </cell>
          <cell r="B13">
            <v>10</v>
          </cell>
          <cell r="C13">
            <v>2774</v>
          </cell>
          <cell r="D13">
            <v>360.49026676279738</v>
          </cell>
        </row>
        <row r="14">
          <cell r="A14" t="str">
            <v>BRICEÑO</v>
          </cell>
          <cell r="B14">
            <v>2</v>
          </cell>
          <cell r="C14">
            <v>1433</v>
          </cell>
          <cell r="D14">
            <v>139.56734124214933</v>
          </cell>
        </row>
        <row r="15">
          <cell r="A15" t="str">
            <v>BURITICA</v>
          </cell>
          <cell r="B15">
            <v>1</v>
          </cell>
          <cell r="C15">
            <v>1771</v>
          </cell>
          <cell r="D15">
            <v>56.4652738565782</v>
          </cell>
        </row>
        <row r="16">
          <cell r="A16" t="str">
            <v>CACERES</v>
          </cell>
          <cell r="B16">
            <v>3</v>
          </cell>
          <cell r="C16">
            <v>5124</v>
          </cell>
          <cell r="D16">
            <v>58.548009367681502</v>
          </cell>
        </row>
        <row r="17">
          <cell r="A17" t="str">
            <v>CAICEDO</v>
          </cell>
          <cell r="B17">
            <v>1</v>
          </cell>
          <cell r="C17">
            <v>1521</v>
          </cell>
          <cell r="D17">
            <v>65.746219592373436</v>
          </cell>
        </row>
        <row r="18">
          <cell r="A18" t="str">
            <v>CALDAS</v>
          </cell>
          <cell r="B18">
            <v>43</v>
          </cell>
          <cell r="C18">
            <v>15385</v>
          </cell>
          <cell r="D18">
            <v>279.49301267468314</v>
          </cell>
        </row>
        <row r="19">
          <cell r="A19" t="str">
            <v>CAMPAMENTO</v>
          </cell>
          <cell r="B19">
            <v>7</v>
          </cell>
          <cell r="C19">
            <v>1592</v>
          </cell>
          <cell r="D19">
            <v>439.69849246231155</v>
          </cell>
        </row>
        <row r="20">
          <cell r="A20" t="str">
            <v>CAÑASGORDAS</v>
          </cell>
          <cell r="B20">
            <v>6</v>
          </cell>
          <cell r="C20">
            <v>2580</v>
          </cell>
          <cell r="D20">
            <v>232.55813953488371</v>
          </cell>
        </row>
        <row r="21">
          <cell r="A21" t="str">
            <v>CARACOLÍ</v>
          </cell>
          <cell r="B21">
            <v>2</v>
          </cell>
          <cell r="C21">
            <v>682</v>
          </cell>
          <cell r="D21">
            <v>293.25513196480938</v>
          </cell>
        </row>
        <row r="22">
          <cell r="A22" t="str">
            <v>CAREPA</v>
          </cell>
          <cell r="B22">
            <v>15</v>
          </cell>
          <cell r="C22">
            <v>10315</v>
          </cell>
          <cell r="D22">
            <v>145.4192922927775</v>
          </cell>
        </row>
        <row r="23">
          <cell r="A23" t="str">
            <v>CAROLINA</v>
          </cell>
          <cell r="B23">
            <v>5</v>
          </cell>
          <cell r="C23">
            <v>594</v>
          </cell>
          <cell r="D23">
            <v>841.75084175084169</v>
          </cell>
        </row>
        <row r="24">
          <cell r="A24" t="str">
            <v>CAUCASIA</v>
          </cell>
          <cell r="B24">
            <v>72</v>
          </cell>
          <cell r="C24">
            <v>17463</v>
          </cell>
          <cell r="D24">
            <v>412.30029204604023</v>
          </cell>
        </row>
        <row r="25">
          <cell r="A25" t="str">
            <v>CHIGORODO</v>
          </cell>
          <cell r="B25">
            <v>21</v>
          </cell>
          <cell r="C25">
            <v>11799</v>
          </cell>
          <cell r="D25">
            <v>177.98118484617342</v>
          </cell>
        </row>
        <row r="26">
          <cell r="A26" t="str">
            <v>CISNEROS</v>
          </cell>
          <cell r="B26">
            <v>16</v>
          </cell>
          <cell r="C26">
            <v>1581</v>
          </cell>
          <cell r="D26">
            <v>1012.0177103099304</v>
          </cell>
        </row>
        <row r="27">
          <cell r="A27" t="str">
            <v>CIUDAD BOLIVAR</v>
          </cell>
          <cell r="B27">
            <v>16</v>
          </cell>
          <cell r="C27">
            <v>4323</v>
          </cell>
          <cell r="D27">
            <v>370.11334721258385</v>
          </cell>
        </row>
        <row r="28">
          <cell r="A28" t="str">
            <v>COCORNA</v>
          </cell>
          <cell r="B28">
            <v>1</v>
          </cell>
          <cell r="C28">
            <v>2361</v>
          </cell>
          <cell r="D28">
            <v>42.354934349851753</v>
          </cell>
        </row>
        <row r="29">
          <cell r="A29" t="str">
            <v>CONCEPCION</v>
          </cell>
          <cell r="B29">
            <v>4</v>
          </cell>
          <cell r="C29">
            <v>695</v>
          </cell>
          <cell r="D29">
            <v>575.5395683453238</v>
          </cell>
        </row>
        <row r="30">
          <cell r="A30" t="str">
            <v>CONCORDIA</v>
          </cell>
          <cell r="B30">
            <v>20</v>
          </cell>
          <cell r="C30">
            <v>3617</v>
          </cell>
          <cell r="D30">
            <v>552.94442908487702</v>
          </cell>
        </row>
        <row r="31">
          <cell r="A31" t="str">
            <v>COPACABANA</v>
          </cell>
          <cell r="B31">
            <v>51</v>
          </cell>
          <cell r="C31">
            <v>15257</v>
          </cell>
          <cell r="D31">
            <v>334.27279281641211</v>
          </cell>
        </row>
        <row r="32">
          <cell r="A32" t="str">
            <v>DABEIBA</v>
          </cell>
          <cell r="B32">
            <v>12</v>
          </cell>
          <cell r="C32">
            <v>4031</v>
          </cell>
          <cell r="D32">
            <v>297.69288017861572</v>
          </cell>
        </row>
        <row r="33">
          <cell r="A33" t="str">
            <v>DONMATIAS</v>
          </cell>
          <cell r="B33">
            <v>5</v>
          </cell>
          <cell r="C33">
            <v>3615</v>
          </cell>
          <cell r="D33">
            <v>138.31258644536655</v>
          </cell>
        </row>
        <row r="34">
          <cell r="A34" t="str">
            <v>EL BAGRE</v>
          </cell>
          <cell r="B34">
            <v>2</v>
          </cell>
          <cell r="C34">
            <v>9729</v>
          </cell>
          <cell r="D34">
            <v>20.557097337855897</v>
          </cell>
        </row>
        <row r="35">
          <cell r="A35" t="str">
            <v>EL CARMEN DE VIBORAL</v>
          </cell>
          <cell r="B35">
            <v>29</v>
          </cell>
          <cell r="C35">
            <v>11769</v>
          </cell>
          <cell r="D35">
            <v>246.41006032798026</v>
          </cell>
        </row>
        <row r="36">
          <cell r="A36" t="str">
            <v>EL SANTUARIO</v>
          </cell>
          <cell r="B36">
            <v>19</v>
          </cell>
          <cell r="C36">
            <v>6342</v>
          </cell>
          <cell r="D36">
            <v>299.59003468937243</v>
          </cell>
        </row>
        <row r="37">
          <cell r="A37" t="str">
            <v>ENTRERRIOS</v>
          </cell>
          <cell r="B37">
            <v>3</v>
          </cell>
          <cell r="C37">
            <v>2127</v>
          </cell>
          <cell r="D37">
            <v>141.04372355430183</v>
          </cell>
        </row>
        <row r="38">
          <cell r="A38" t="str">
            <v>ENVIGADO</v>
          </cell>
          <cell r="B38">
            <v>114</v>
          </cell>
          <cell r="C38">
            <v>38691</v>
          </cell>
          <cell r="D38">
            <v>294.64216484453749</v>
          </cell>
        </row>
        <row r="39">
          <cell r="A39" t="str">
            <v>FREDONIA</v>
          </cell>
          <cell r="B39">
            <v>14</v>
          </cell>
          <cell r="C39">
            <v>3655</v>
          </cell>
          <cell r="D39">
            <v>383.03693570451435</v>
          </cell>
        </row>
        <row r="40">
          <cell r="A40" t="str">
            <v>FRONTINO</v>
          </cell>
          <cell r="B40">
            <v>2</v>
          </cell>
          <cell r="C40">
            <v>3455</v>
          </cell>
          <cell r="D40">
            <v>57.887120115774238</v>
          </cell>
        </row>
        <row r="41">
          <cell r="A41" t="str">
            <v>GIRALDO</v>
          </cell>
          <cell r="B41">
            <v>2</v>
          </cell>
          <cell r="C41">
            <v>951</v>
          </cell>
          <cell r="D41">
            <v>210.3049421661409</v>
          </cell>
        </row>
        <row r="42">
          <cell r="A42" t="str">
            <v>GIRARDOTA</v>
          </cell>
          <cell r="B42">
            <v>32</v>
          </cell>
          <cell r="C42">
            <v>9967</v>
          </cell>
          <cell r="D42">
            <v>321.05949633791516</v>
          </cell>
        </row>
        <row r="43">
          <cell r="A43" t="str">
            <v>GOMEZ PLATA</v>
          </cell>
          <cell r="B43">
            <v>10</v>
          </cell>
          <cell r="C43">
            <v>1410</v>
          </cell>
          <cell r="D43">
            <v>709.21985815602841</v>
          </cell>
        </row>
        <row r="44">
          <cell r="A44" t="str">
            <v>GRANADA</v>
          </cell>
          <cell r="B44">
            <v>3</v>
          </cell>
          <cell r="C44">
            <v>1570</v>
          </cell>
          <cell r="D44">
            <v>191.08280254777071</v>
          </cell>
        </row>
        <row r="45">
          <cell r="A45" t="str">
            <v>GUADALUPE</v>
          </cell>
          <cell r="B45">
            <v>6</v>
          </cell>
          <cell r="C45">
            <v>1164</v>
          </cell>
          <cell r="D45">
            <v>515.46391752577324</v>
          </cell>
        </row>
        <row r="46">
          <cell r="A46" t="str">
            <v>GUARNE</v>
          </cell>
          <cell r="B46">
            <v>26</v>
          </cell>
          <cell r="C46">
            <v>10385</v>
          </cell>
          <cell r="D46">
            <v>250.36109773712084</v>
          </cell>
        </row>
        <row r="47">
          <cell r="A47" t="str">
            <v>GUATAPE</v>
          </cell>
          <cell r="B47">
            <v>4</v>
          </cell>
          <cell r="C47">
            <v>1498</v>
          </cell>
          <cell r="D47">
            <v>267.02269692923898</v>
          </cell>
        </row>
        <row r="48">
          <cell r="A48" t="str">
            <v>HELICONIA</v>
          </cell>
          <cell r="B48">
            <v>5</v>
          </cell>
          <cell r="C48">
            <v>797</v>
          </cell>
          <cell r="D48">
            <v>627.35257214554576</v>
          </cell>
        </row>
        <row r="49">
          <cell r="A49" t="str">
            <v>ITAGUI</v>
          </cell>
          <cell r="B49">
            <v>224</v>
          </cell>
          <cell r="C49">
            <v>55138</v>
          </cell>
          <cell r="D49">
            <v>406.25340055859846</v>
          </cell>
        </row>
        <row r="50">
          <cell r="A50" t="str">
            <v>ITUANGO</v>
          </cell>
          <cell r="B50">
            <v>11</v>
          </cell>
          <cell r="C50">
            <v>5311</v>
          </cell>
          <cell r="D50">
            <v>207.11730370928262</v>
          </cell>
        </row>
        <row r="51">
          <cell r="A51" t="str">
            <v>JARDIN</v>
          </cell>
          <cell r="B51">
            <v>14</v>
          </cell>
          <cell r="C51">
            <v>2404</v>
          </cell>
          <cell r="D51">
            <v>582.36272878535772</v>
          </cell>
        </row>
        <row r="52">
          <cell r="A52" t="str">
            <v>JERICÓ</v>
          </cell>
          <cell r="B52">
            <v>11</v>
          </cell>
          <cell r="C52">
            <v>2033</v>
          </cell>
          <cell r="D52">
            <v>541.07230693556323</v>
          </cell>
        </row>
        <row r="53">
          <cell r="A53" t="str">
            <v>LA CEJA</v>
          </cell>
          <cell r="B53">
            <v>55</v>
          </cell>
          <cell r="C53">
            <v>12470</v>
          </cell>
          <cell r="D53">
            <v>441.05854049719323</v>
          </cell>
        </row>
        <row r="54">
          <cell r="A54" t="str">
            <v>LA ESTRELLA</v>
          </cell>
          <cell r="B54">
            <v>40</v>
          </cell>
          <cell r="C54">
            <v>13975</v>
          </cell>
          <cell r="D54">
            <v>286.22540250447224</v>
          </cell>
        </row>
        <row r="55">
          <cell r="A55" t="str">
            <v>LA UNIÓN</v>
          </cell>
          <cell r="B55">
            <v>3</v>
          </cell>
          <cell r="C55">
            <v>4193</v>
          </cell>
          <cell r="D55">
            <v>71.547817791557364</v>
          </cell>
        </row>
        <row r="56">
          <cell r="A56" t="str">
            <v>LIBORINA</v>
          </cell>
          <cell r="B56">
            <v>2</v>
          </cell>
          <cell r="C56">
            <v>1444</v>
          </cell>
          <cell r="D56">
            <v>138.50415512465375</v>
          </cell>
        </row>
        <row r="57">
          <cell r="A57" t="str">
            <v>MACEO</v>
          </cell>
          <cell r="B57">
            <v>1</v>
          </cell>
          <cell r="C57">
            <v>1279</v>
          </cell>
          <cell r="D57">
            <v>78.186082877247856</v>
          </cell>
        </row>
        <row r="58">
          <cell r="A58" t="str">
            <v>MARINILLA</v>
          </cell>
          <cell r="B58">
            <v>3</v>
          </cell>
          <cell r="C58">
            <v>12862</v>
          </cell>
          <cell r="D58">
            <v>23.32452184730213</v>
          </cell>
        </row>
        <row r="59">
          <cell r="A59" t="str">
            <v>MEDELLIN</v>
          </cell>
          <cell r="B59">
            <v>2266</v>
          </cell>
          <cell r="C59">
            <v>496318</v>
          </cell>
          <cell r="D59">
            <v>456.56212347728678</v>
          </cell>
        </row>
        <row r="60">
          <cell r="A60" t="str">
            <v>NARIÑO</v>
          </cell>
          <cell r="B60">
            <v>3</v>
          </cell>
          <cell r="C60">
            <v>1493</v>
          </cell>
          <cell r="D60">
            <v>200.93770931011386</v>
          </cell>
        </row>
        <row r="61">
          <cell r="A61" t="str">
            <v>NECHÍ</v>
          </cell>
          <cell r="B61">
            <v>6</v>
          </cell>
          <cell r="C61">
            <v>4574</v>
          </cell>
          <cell r="D61">
            <v>131.17621337997377</v>
          </cell>
        </row>
        <row r="62">
          <cell r="A62" t="str">
            <v>NECOCLÍ</v>
          </cell>
          <cell r="B62">
            <v>8</v>
          </cell>
          <cell r="C62">
            <v>7574</v>
          </cell>
          <cell r="D62">
            <v>105.62450488513335</v>
          </cell>
        </row>
        <row r="63">
          <cell r="A63" t="str">
            <v>PEÑOL</v>
          </cell>
          <cell r="B63">
            <v>15</v>
          </cell>
          <cell r="C63">
            <v>3628</v>
          </cell>
          <cell r="D63">
            <v>413.45093715545761</v>
          </cell>
        </row>
        <row r="64">
          <cell r="A64" t="str">
            <v>PUERTO BERRIO</v>
          </cell>
          <cell r="B64">
            <v>77</v>
          </cell>
          <cell r="C64">
            <v>7498</v>
          </cell>
          <cell r="D64">
            <v>1026.9405174713256</v>
          </cell>
        </row>
        <row r="65">
          <cell r="A65" t="str">
            <v>PUERTO NARE</v>
          </cell>
          <cell r="B65">
            <v>4</v>
          </cell>
          <cell r="C65">
            <v>2059</v>
          </cell>
          <cell r="D65">
            <v>194.26906265177269</v>
          </cell>
        </row>
        <row r="66">
          <cell r="A66" t="str">
            <v>PUERTO TRIUNFO</v>
          </cell>
          <cell r="B66">
            <v>28</v>
          </cell>
          <cell r="C66">
            <v>3888</v>
          </cell>
          <cell r="D66">
            <v>720.164609053498</v>
          </cell>
        </row>
        <row r="67">
          <cell r="A67" t="str">
            <v>REMEDIOS</v>
          </cell>
          <cell r="B67">
            <v>11</v>
          </cell>
          <cell r="C67">
            <v>5515</v>
          </cell>
          <cell r="D67">
            <v>199.45602901178606</v>
          </cell>
        </row>
        <row r="68">
          <cell r="A68" t="str">
            <v>RETIRO</v>
          </cell>
          <cell r="B68">
            <v>15</v>
          </cell>
          <cell r="C68">
            <v>3910</v>
          </cell>
          <cell r="D68">
            <v>383.63171355498724</v>
          </cell>
        </row>
        <row r="69">
          <cell r="A69" t="str">
            <v>RIONEGRO</v>
          </cell>
          <cell r="B69">
            <v>92</v>
          </cell>
          <cell r="C69">
            <v>26709</v>
          </cell>
          <cell r="D69">
            <v>344.45318057583586</v>
          </cell>
        </row>
        <row r="70">
          <cell r="A70" t="str">
            <v>SABANETA</v>
          </cell>
          <cell r="B70">
            <v>46</v>
          </cell>
          <cell r="C70">
            <v>15474</v>
          </cell>
          <cell r="D70">
            <v>297.27284477187538</v>
          </cell>
        </row>
        <row r="71">
          <cell r="A71" t="str">
            <v>SALGAR</v>
          </cell>
          <cell r="B71">
            <v>12</v>
          </cell>
          <cell r="C71">
            <v>3138</v>
          </cell>
          <cell r="D71">
            <v>382.4091778202677</v>
          </cell>
        </row>
        <row r="72">
          <cell r="A72" t="str">
            <v>SAN ANDRES DE CUERQUIA</v>
          </cell>
          <cell r="B72">
            <v>8</v>
          </cell>
          <cell r="C72">
            <v>1285</v>
          </cell>
          <cell r="D72">
            <v>622.56809338521407</v>
          </cell>
        </row>
        <row r="73">
          <cell r="A73" t="str">
            <v>SAN CARLOS</v>
          </cell>
          <cell r="B73">
            <v>14</v>
          </cell>
          <cell r="C73">
            <v>2508</v>
          </cell>
          <cell r="D73">
            <v>558.2137161084529</v>
          </cell>
        </row>
        <row r="74">
          <cell r="A74" t="str">
            <v>SAN JERÓNIMO</v>
          </cell>
          <cell r="B74">
            <v>1</v>
          </cell>
          <cell r="C74">
            <v>2748</v>
          </cell>
          <cell r="D74">
            <v>36.390101892285301</v>
          </cell>
        </row>
        <row r="75">
          <cell r="A75" t="str">
            <v>SAN LUIS</v>
          </cell>
          <cell r="B75">
            <v>6</v>
          </cell>
          <cell r="C75">
            <v>2166</v>
          </cell>
          <cell r="D75">
            <v>277.0083102493075</v>
          </cell>
        </row>
        <row r="76">
          <cell r="A76" t="str">
            <v>SAN PEDRO DE LOS MILAGROS</v>
          </cell>
          <cell r="B76">
            <v>19</v>
          </cell>
          <cell r="C76">
            <v>4241</v>
          </cell>
          <cell r="D76">
            <v>448.00754539023819</v>
          </cell>
        </row>
        <row r="77">
          <cell r="A77" t="str">
            <v>SAN RAFAEL</v>
          </cell>
          <cell r="B77">
            <v>20</v>
          </cell>
          <cell r="C77">
            <v>2573</v>
          </cell>
          <cell r="D77">
            <v>777.30275942479602</v>
          </cell>
        </row>
        <row r="78">
          <cell r="A78" t="str">
            <v>SAN ROQUE</v>
          </cell>
          <cell r="B78">
            <v>27</v>
          </cell>
          <cell r="C78">
            <v>3537</v>
          </cell>
          <cell r="D78">
            <v>763.35877862595419</v>
          </cell>
        </row>
        <row r="79">
          <cell r="A79" t="str">
            <v>SAN VICENTE</v>
          </cell>
          <cell r="B79">
            <v>1</v>
          </cell>
          <cell r="C79">
            <v>3913</v>
          </cell>
          <cell r="D79">
            <v>25.555839509327882</v>
          </cell>
        </row>
        <row r="80">
          <cell r="A80" t="str">
            <v>SANTA BARBARA</v>
          </cell>
          <cell r="B80">
            <v>15</v>
          </cell>
          <cell r="C80">
            <v>4166</v>
          </cell>
          <cell r="D80">
            <v>360.05760921747481</v>
          </cell>
        </row>
        <row r="81">
          <cell r="A81" t="str">
            <v>SANTAFE DE ANTIOQUIA</v>
          </cell>
          <cell r="B81">
            <v>36</v>
          </cell>
          <cell r="C81">
            <v>4841</v>
          </cell>
          <cell r="D81">
            <v>743.64800661020456</v>
          </cell>
        </row>
        <row r="82">
          <cell r="A82" t="str">
            <v>SANTA ROSA DE OSOS</v>
          </cell>
          <cell r="B82">
            <v>25</v>
          </cell>
          <cell r="C82">
            <v>7250</v>
          </cell>
          <cell r="D82">
            <v>344.82758620689657</v>
          </cell>
        </row>
        <row r="83">
          <cell r="A83" t="str">
            <v>SANTO DOMINGO</v>
          </cell>
          <cell r="B83">
            <v>13</v>
          </cell>
          <cell r="C83">
            <v>2037</v>
          </cell>
          <cell r="D83">
            <v>638.19342169857634</v>
          </cell>
        </row>
        <row r="84">
          <cell r="A84" t="str">
            <v>SEGOVIA</v>
          </cell>
          <cell r="B84">
            <v>18</v>
          </cell>
          <cell r="C84">
            <v>7978</v>
          </cell>
          <cell r="D84">
            <v>225.6204562547004</v>
          </cell>
        </row>
        <row r="85">
          <cell r="A85" t="str">
            <v>SONSÓN</v>
          </cell>
          <cell r="B85">
            <v>37</v>
          </cell>
          <cell r="C85">
            <v>6363</v>
          </cell>
          <cell r="D85">
            <v>581.48672010058146</v>
          </cell>
        </row>
        <row r="86">
          <cell r="A86" t="str">
            <v>SOPETRAN</v>
          </cell>
          <cell r="B86">
            <v>3</v>
          </cell>
          <cell r="C86">
            <v>2557</v>
          </cell>
          <cell r="D86">
            <v>117.32499022291748</v>
          </cell>
        </row>
        <row r="87">
          <cell r="A87" t="str">
            <v>TAMESIS</v>
          </cell>
          <cell r="B87">
            <v>1</v>
          </cell>
          <cell r="C87">
            <v>2336</v>
          </cell>
          <cell r="D87">
            <v>42.80821917808219</v>
          </cell>
        </row>
        <row r="88">
          <cell r="A88" t="str">
            <v>TARAZA</v>
          </cell>
          <cell r="B88">
            <v>20</v>
          </cell>
          <cell r="C88">
            <v>4762</v>
          </cell>
          <cell r="D88">
            <v>419.99160016799664</v>
          </cell>
        </row>
        <row r="89">
          <cell r="A89" t="str">
            <v>TARSO</v>
          </cell>
          <cell r="B89">
            <v>1</v>
          </cell>
          <cell r="C89">
            <v>1113</v>
          </cell>
          <cell r="D89">
            <v>89.847259658580413</v>
          </cell>
        </row>
        <row r="90">
          <cell r="A90" t="str">
            <v>TITIRIBI</v>
          </cell>
          <cell r="B90">
            <v>1</v>
          </cell>
          <cell r="C90">
            <v>1621</v>
          </cell>
          <cell r="D90">
            <v>61.690314620604568</v>
          </cell>
        </row>
        <row r="91">
          <cell r="A91" t="str">
            <v>TURBO</v>
          </cell>
          <cell r="B91">
            <v>54</v>
          </cell>
          <cell r="C91">
            <v>24698</v>
          </cell>
          <cell r="D91">
            <v>218.64118552109483</v>
          </cell>
        </row>
        <row r="92">
          <cell r="A92" t="str">
            <v>URAMITA</v>
          </cell>
          <cell r="B92">
            <v>2</v>
          </cell>
          <cell r="C92">
            <v>1153</v>
          </cell>
          <cell r="D92">
            <v>173.46053772766695</v>
          </cell>
        </row>
        <row r="93">
          <cell r="A93" t="str">
            <v>URRAO</v>
          </cell>
          <cell r="B93">
            <v>32</v>
          </cell>
          <cell r="C93">
            <v>5306</v>
          </cell>
          <cell r="D93">
            <v>603.090840557859</v>
          </cell>
        </row>
        <row r="94">
          <cell r="A94" t="str">
            <v>VALDIVIA</v>
          </cell>
          <cell r="B94">
            <v>8</v>
          </cell>
          <cell r="C94">
            <v>2595</v>
          </cell>
          <cell r="D94">
            <v>308.28516377649328</v>
          </cell>
        </row>
        <row r="95">
          <cell r="A95" t="str">
            <v>VEGACHÍ</v>
          </cell>
          <cell r="B95">
            <v>7</v>
          </cell>
          <cell r="C95">
            <v>2205</v>
          </cell>
          <cell r="D95">
            <v>317.46031746031747</v>
          </cell>
        </row>
        <row r="96">
          <cell r="A96" t="str">
            <v>VENECIA</v>
          </cell>
          <cell r="B96">
            <v>11</v>
          </cell>
          <cell r="C96">
            <v>1776</v>
          </cell>
          <cell r="D96">
            <v>619.36936936936934</v>
          </cell>
        </row>
        <row r="97">
          <cell r="A97" t="str">
            <v>YALI</v>
          </cell>
          <cell r="B97">
            <v>1</v>
          </cell>
          <cell r="C97">
            <v>1272</v>
          </cell>
          <cell r="D97">
            <v>78.616352201257868</v>
          </cell>
        </row>
        <row r="98">
          <cell r="A98" t="str">
            <v>YARUMAL</v>
          </cell>
          <cell r="B98">
            <v>23</v>
          </cell>
          <cell r="C98">
            <v>7830</v>
          </cell>
          <cell r="D98">
            <v>293.74201787994889</v>
          </cell>
        </row>
        <row r="99">
          <cell r="A99" t="str">
            <v>YOLOMBÓ</v>
          </cell>
          <cell r="B99">
            <v>16</v>
          </cell>
          <cell r="C99">
            <v>3618</v>
          </cell>
          <cell r="D99">
            <v>442.23327805417358</v>
          </cell>
        </row>
        <row r="100">
          <cell r="A100" t="str">
            <v>YONDO</v>
          </cell>
          <cell r="B100">
            <v>11</v>
          </cell>
          <cell r="C100">
            <v>3314</v>
          </cell>
          <cell r="D100">
            <v>331.92516596258298</v>
          </cell>
        </row>
        <row r="101">
          <cell r="A101" t="str">
            <v>ZARAGOZA</v>
          </cell>
          <cell r="B101">
            <v>1</v>
          </cell>
          <cell r="C101">
            <v>4502</v>
          </cell>
          <cell r="D101">
            <v>22.21235006663705</v>
          </cell>
        </row>
      </sheetData>
      <sheetData sheetId="27">
        <row r="1">
          <cell r="A1" t="str">
            <v>ABEJORRAL</v>
          </cell>
          <cell r="B1">
            <v>3</v>
          </cell>
          <cell r="C1">
            <v>1998</v>
          </cell>
          <cell r="D1">
            <v>150.15015015015015</v>
          </cell>
        </row>
        <row r="2">
          <cell r="A2" t="str">
            <v>AMAGA</v>
          </cell>
          <cell r="B2">
            <v>11</v>
          </cell>
          <cell r="C2">
            <v>2764</v>
          </cell>
          <cell r="D2">
            <v>397.97395079594787</v>
          </cell>
        </row>
        <row r="3">
          <cell r="A3" t="str">
            <v>AMALFI</v>
          </cell>
          <cell r="B3">
            <v>6</v>
          </cell>
          <cell r="C3">
            <v>3053</v>
          </cell>
          <cell r="D3">
            <v>196.52800524074678</v>
          </cell>
        </row>
        <row r="4">
          <cell r="A4" t="str">
            <v>ANDES</v>
          </cell>
          <cell r="B4">
            <v>10</v>
          </cell>
          <cell r="C4">
            <v>4097</v>
          </cell>
          <cell r="D4">
            <v>244.08103490358801</v>
          </cell>
        </row>
        <row r="5">
          <cell r="A5" t="str">
            <v>ANORI</v>
          </cell>
          <cell r="B5">
            <v>1</v>
          </cell>
          <cell r="C5">
            <v>2212</v>
          </cell>
          <cell r="D5">
            <v>45.207956600361662</v>
          </cell>
        </row>
        <row r="6">
          <cell r="A6" t="str">
            <v>APARTADO</v>
          </cell>
          <cell r="B6">
            <v>19</v>
          </cell>
          <cell r="C6">
            <v>14381</v>
          </cell>
          <cell r="D6">
            <v>132.11876781864962</v>
          </cell>
        </row>
        <row r="7">
          <cell r="A7" t="str">
            <v>BARBOSA</v>
          </cell>
          <cell r="B7">
            <v>9</v>
          </cell>
          <cell r="C7">
            <v>4727</v>
          </cell>
          <cell r="D7">
            <v>190.3955997461392</v>
          </cell>
        </row>
        <row r="8">
          <cell r="A8" t="str">
            <v>BELLO</v>
          </cell>
          <cell r="B8">
            <v>58</v>
          </cell>
          <cell r="C8">
            <v>47252</v>
          </cell>
          <cell r="D8">
            <v>122.74612714805721</v>
          </cell>
        </row>
        <row r="9">
          <cell r="A9" t="str">
            <v>BELMIRA</v>
          </cell>
          <cell r="B9">
            <v>1</v>
          </cell>
          <cell r="C9">
            <v>719</v>
          </cell>
          <cell r="D9">
            <v>139.08205841446454</v>
          </cell>
        </row>
        <row r="10">
          <cell r="A10" t="str">
            <v>BETULIA</v>
          </cell>
          <cell r="B10">
            <v>6</v>
          </cell>
          <cell r="C10">
            <v>1789</v>
          </cell>
          <cell r="D10">
            <v>335.38289547233092</v>
          </cell>
        </row>
        <row r="11">
          <cell r="A11" t="str">
            <v>BRICEÑO</v>
          </cell>
          <cell r="B11">
            <v>1</v>
          </cell>
          <cell r="C11">
            <v>968</v>
          </cell>
          <cell r="D11">
            <v>103.30578512396694</v>
          </cell>
        </row>
        <row r="12">
          <cell r="A12" t="str">
            <v>CACERES</v>
          </cell>
          <cell r="B12">
            <v>1</v>
          </cell>
          <cell r="C12">
            <v>3792</v>
          </cell>
          <cell r="D12">
            <v>26.371308016877634</v>
          </cell>
        </row>
        <row r="13">
          <cell r="A13" t="str">
            <v>CALDAS</v>
          </cell>
          <cell r="B13">
            <v>10</v>
          </cell>
          <cell r="C13">
            <v>6469</v>
          </cell>
          <cell r="D13">
            <v>154.5833977430824</v>
          </cell>
        </row>
        <row r="14">
          <cell r="A14" t="str">
            <v>CAMPAMENTO</v>
          </cell>
          <cell r="B14">
            <v>1</v>
          </cell>
          <cell r="C14">
            <v>1153</v>
          </cell>
          <cell r="D14">
            <v>86.730268863833473</v>
          </cell>
        </row>
        <row r="15">
          <cell r="A15" t="str">
            <v>CAÑASGORDAS</v>
          </cell>
          <cell r="B15">
            <v>2</v>
          </cell>
          <cell r="C15">
            <v>1647</v>
          </cell>
          <cell r="D15">
            <v>121.43290831815423</v>
          </cell>
        </row>
        <row r="16">
          <cell r="A16" t="str">
            <v>CAREPA</v>
          </cell>
          <cell r="B16">
            <v>4</v>
          </cell>
          <cell r="C16">
            <v>6271</v>
          </cell>
          <cell r="D16">
            <v>63.78568011481422</v>
          </cell>
        </row>
        <row r="17">
          <cell r="A17" t="str">
            <v>CAROLINA</v>
          </cell>
          <cell r="B17">
            <v>7</v>
          </cell>
          <cell r="C17">
            <v>331</v>
          </cell>
          <cell r="D17">
            <v>2114.8036253776436</v>
          </cell>
        </row>
        <row r="18">
          <cell r="A18" t="str">
            <v>CAUCASIA</v>
          </cell>
          <cell r="B18">
            <v>9</v>
          </cell>
          <cell r="C18">
            <v>10843</v>
          </cell>
          <cell r="D18">
            <v>83.00285898736513</v>
          </cell>
        </row>
        <row r="19">
          <cell r="A19" t="str">
            <v>CHIGORODO</v>
          </cell>
          <cell r="B19">
            <v>5</v>
          </cell>
          <cell r="C19">
            <v>7392</v>
          </cell>
          <cell r="D19">
            <v>67.640692640692635</v>
          </cell>
        </row>
        <row r="20">
          <cell r="A20" t="str">
            <v>CISNEROS</v>
          </cell>
          <cell r="B20">
            <v>5</v>
          </cell>
          <cell r="C20">
            <v>893</v>
          </cell>
          <cell r="D20">
            <v>559.91041433370663</v>
          </cell>
        </row>
        <row r="21">
          <cell r="A21" t="str">
            <v>CIUDAD BOLIVAR</v>
          </cell>
          <cell r="B21">
            <v>5</v>
          </cell>
          <cell r="C21">
            <v>2591</v>
          </cell>
          <cell r="D21">
            <v>192.97568506368199</v>
          </cell>
        </row>
        <row r="22">
          <cell r="A22" t="str">
            <v>CONCORDIA</v>
          </cell>
          <cell r="B22">
            <v>4</v>
          </cell>
          <cell r="C22">
            <v>2254</v>
          </cell>
          <cell r="D22">
            <v>177.46228926353152</v>
          </cell>
        </row>
        <row r="23">
          <cell r="A23" t="str">
            <v>COPACABANA</v>
          </cell>
          <cell r="B23">
            <v>8</v>
          </cell>
          <cell r="C23">
            <v>6596</v>
          </cell>
          <cell r="D23">
            <v>121.28562765312311</v>
          </cell>
        </row>
        <row r="24">
          <cell r="A24" t="str">
            <v>DONMATIAS</v>
          </cell>
          <cell r="B24">
            <v>3</v>
          </cell>
          <cell r="C24">
            <v>1970</v>
          </cell>
          <cell r="D24">
            <v>152.28426395939087</v>
          </cell>
        </row>
        <row r="25">
          <cell r="A25" t="str">
            <v>EBEJICO</v>
          </cell>
          <cell r="B25">
            <v>1</v>
          </cell>
          <cell r="C25">
            <v>1062</v>
          </cell>
          <cell r="D25">
            <v>94.161958568738228</v>
          </cell>
        </row>
        <row r="26">
          <cell r="A26" t="str">
            <v>EL CARMEN DE VIBORAL</v>
          </cell>
          <cell r="B26">
            <v>9</v>
          </cell>
          <cell r="C26">
            <v>5758</v>
          </cell>
          <cell r="D26">
            <v>156.30427231677666</v>
          </cell>
        </row>
        <row r="27">
          <cell r="A27" t="str">
            <v>EL SANTUARIO</v>
          </cell>
          <cell r="B27">
            <v>7</v>
          </cell>
          <cell r="C27">
            <v>3657</v>
          </cell>
          <cell r="D27">
            <v>191.41372709871479</v>
          </cell>
        </row>
        <row r="28">
          <cell r="A28" t="str">
            <v>ENVIGADO</v>
          </cell>
          <cell r="B28">
            <v>27</v>
          </cell>
          <cell r="C28">
            <v>15465</v>
          </cell>
          <cell r="D28">
            <v>174.58777885548011</v>
          </cell>
        </row>
        <row r="29">
          <cell r="A29" t="str">
            <v>FREDONIA</v>
          </cell>
          <cell r="B29">
            <v>5</v>
          </cell>
          <cell r="C29">
            <v>2147</v>
          </cell>
          <cell r="D29">
            <v>232.88309268747091</v>
          </cell>
        </row>
        <row r="30">
          <cell r="A30" t="str">
            <v>GIRALDO</v>
          </cell>
          <cell r="B30">
            <v>1</v>
          </cell>
          <cell r="C30">
            <v>596</v>
          </cell>
          <cell r="D30">
            <v>167.78523489932886</v>
          </cell>
        </row>
        <row r="31">
          <cell r="A31" t="str">
            <v>GIRARDOTA</v>
          </cell>
          <cell r="B31">
            <v>5</v>
          </cell>
          <cell r="C31">
            <v>4502</v>
          </cell>
          <cell r="D31">
            <v>111.06175033318524</v>
          </cell>
        </row>
        <row r="32">
          <cell r="A32" t="str">
            <v>GOMEZ PLATA</v>
          </cell>
          <cell r="B32">
            <v>8</v>
          </cell>
          <cell r="C32">
            <v>915</v>
          </cell>
          <cell r="D32">
            <v>874.31693989071039</v>
          </cell>
        </row>
        <row r="33">
          <cell r="A33" t="str">
            <v>GUADALUPE</v>
          </cell>
          <cell r="B33">
            <v>1</v>
          </cell>
          <cell r="C33">
            <v>699</v>
          </cell>
          <cell r="D33">
            <v>143.06151645207439</v>
          </cell>
        </row>
        <row r="34">
          <cell r="A34" t="str">
            <v>GUARNE</v>
          </cell>
          <cell r="B34">
            <v>13</v>
          </cell>
          <cell r="C34">
            <v>4624</v>
          </cell>
          <cell r="D34">
            <v>281.14186851211076</v>
          </cell>
        </row>
        <row r="35">
          <cell r="A35" t="str">
            <v>GUATAPE</v>
          </cell>
          <cell r="B35">
            <v>2</v>
          </cell>
          <cell r="C35">
            <v>732</v>
          </cell>
          <cell r="D35">
            <v>273.22404371584702</v>
          </cell>
        </row>
        <row r="36">
          <cell r="A36" t="str">
            <v>ITAGUI</v>
          </cell>
          <cell r="B36">
            <v>44</v>
          </cell>
          <cell r="C36">
            <v>21931</v>
          </cell>
          <cell r="D36">
            <v>200.62924627239977</v>
          </cell>
        </row>
        <row r="37">
          <cell r="A37" t="str">
            <v>ITUANGO</v>
          </cell>
          <cell r="B37">
            <v>6</v>
          </cell>
          <cell r="C37">
            <v>2696</v>
          </cell>
          <cell r="D37">
            <v>222.55192878338281</v>
          </cell>
        </row>
        <row r="38">
          <cell r="A38" t="str">
            <v>JARDIN</v>
          </cell>
          <cell r="B38">
            <v>6</v>
          </cell>
          <cell r="C38">
            <v>1333</v>
          </cell>
          <cell r="D38">
            <v>450.11252813203299</v>
          </cell>
        </row>
        <row r="39">
          <cell r="A39" t="str">
            <v>JERICÓ</v>
          </cell>
          <cell r="B39">
            <v>8</v>
          </cell>
          <cell r="C39">
            <v>1164</v>
          </cell>
          <cell r="D39">
            <v>687.28522336769754</v>
          </cell>
        </row>
        <row r="40">
          <cell r="A40" t="str">
            <v>LA CEJA</v>
          </cell>
          <cell r="B40">
            <v>13</v>
          </cell>
          <cell r="C40">
            <v>5961</v>
          </cell>
          <cell r="D40">
            <v>218.08421405804393</v>
          </cell>
        </row>
        <row r="41">
          <cell r="A41" t="str">
            <v>LA ESTRELLA</v>
          </cell>
          <cell r="B41">
            <v>8</v>
          </cell>
          <cell r="C41">
            <v>5872</v>
          </cell>
          <cell r="D41">
            <v>136.23978201634876</v>
          </cell>
        </row>
        <row r="42">
          <cell r="A42" t="str">
            <v>LIBORINA</v>
          </cell>
          <cell r="B42">
            <v>1</v>
          </cell>
          <cell r="C42">
            <v>1016</v>
          </cell>
          <cell r="D42">
            <v>98.425196850393704</v>
          </cell>
        </row>
        <row r="43">
          <cell r="A43" t="str">
            <v>MACEO</v>
          </cell>
          <cell r="B43">
            <v>1</v>
          </cell>
          <cell r="C43">
            <v>818</v>
          </cell>
          <cell r="D43">
            <v>122.24938875305624</v>
          </cell>
        </row>
        <row r="44">
          <cell r="A44" t="str">
            <v>MARINILLA</v>
          </cell>
          <cell r="B44">
            <v>1</v>
          </cell>
          <cell r="C44">
            <v>6272</v>
          </cell>
          <cell r="D44">
            <v>15.943877551020407</v>
          </cell>
        </row>
        <row r="45">
          <cell r="A45" t="str">
            <v>MEDELLIN</v>
          </cell>
          <cell r="B45">
            <v>476</v>
          </cell>
          <cell r="C45">
            <v>208367</v>
          </cell>
          <cell r="D45">
            <v>228.44308359769062</v>
          </cell>
        </row>
        <row r="46">
          <cell r="A46" t="str">
            <v>MONTEBELLO</v>
          </cell>
          <cell r="B46">
            <v>3</v>
          </cell>
          <cell r="C46">
            <v>601</v>
          </cell>
          <cell r="D46">
            <v>499.16805324459233</v>
          </cell>
        </row>
        <row r="47">
          <cell r="A47" t="str">
            <v>NECOCLÍ</v>
          </cell>
          <cell r="B47">
            <v>1</v>
          </cell>
          <cell r="C47">
            <v>5702</v>
          </cell>
          <cell r="D47">
            <v>17.537706068046298</v>
          </cell>
        </row>
        <row r="48">
          <cell r="A48" t="str">
            <v>PEÑOL</v>
          </cell>
          <cell r="B48">
            <v>2</v>
          </cell>
          <cell r="C48">
            <v>1911</v>
          </cell>
          <cell r="D48">
            <v>104.65724751439038</v>
          </cell>
        </row>
        <row r="49">
          <cell r="A49" t="str">
            <v>PUERTO BERRIO</v>
          </cell>
          <cell r="B49">
            <v>21</v>
          </cell>
          <cell r="C49">
            <v>3978</v>
          </cell>
          <cell r="D49">
            <v>527.90346907993967</v>
          </cell>
        </row>
        <row r="50">
          <cell r="A50" t="str">
            <v>PUERTO TRIUNFO</v>
          </cell>
          <cell r="B50">
            <v>7</v>
          </cell>
          <cell r="C50">
            <v>1788</v>
          </cell>
          <cell r="D50">
            <v>391.49888143176736</v>
          </cell>
        </row>
        <row r="51">
          <cell r="A51" t="str">
            <v>REMEDIOS</v>
          </cell>
          <cell r="B51">
            <v>3</v>
          </cell>
          <cell r="C51">
            <v>3327</v>
          </cell>
          <cell r="D51">
            <v>90.171325518485119</v>
          </cell>
        </row>
        <row r="52">
          <cell r="A52" t="str">
            <v>RETIRO</v>
          </cell>
          <cell r="B52">
            <v>6</v>
          </cell>
          <cell r="C52">
            <v>1912</v>
          </cell>
          <cell r="D52">
            <v>313.80753138075312</v>
          </cell>
        </row>
        <row r="53">
          <cell r="A53" t="str">
            <v>RIONEGRO</v>
          </cell>
          <cell r="B53">
            <v>13</v>
          </cell>
          <cell r="C53">
            <v>11656</v>
          </cell>
          <cell r="D53">
            <v>111.5305422100206</v>
          </cell>
        </row>
        <row r="54">
          <cell r="A54" t="str">
            <v>SABANETA</v>
          </cell>
          <cell r="B54">
            <v>6</v>
          </cell>
          <cell r="C54">
            <v>5320</v>
          </cell>
          <cell r="D54">
            <v>112.78195488721805</v>
          </cell>
        </row>
        <row r="55">
          <cell r="A55" t="str">
            <v>SALGAR</v>
          </cell>
          <cell r="B55">
            <v>4</v>
          </cell>
          <cell r="C55">
            <v>1840</v>
          </cell>
          <cell r="D55">
            <v>217.39130434782609</v>
          </cell>
        </row>
        <row r="56">
          <cell r="A56" t="str">
            <v>SAN ANDRES DE CUERQUIA</v>
          </cell>
          <cell r="B56">
            <v>7</v>
          </cell>
          <cell r="C56">
            <v>817</v>
          </cell>
          <cell r="D56">
            <v>856.79314565483469</v>
          </cell>
        </row>
        <row r="57">
          <cell r="A57" t="str">
            <v>SAN CARLOS</v>
          </cell>
          <cell r="B57">
            <v>2</v>
          </cell>
          <cell r="C57">
            <v>1619</v>
          </cell>
          <cell r="D57">
            <v>123.53304508956147</v>
          </cell>
        </row>
        <row r="58">
          <cell r="A58" t="str">
            <v>SAN LUIS</v>
          </cell>
          <cell r="B58">
            <v>2</v>
          </cell>
          <cell r="C58">
            <v>1401</v>
          </cell>
          <cell r="D58">
            <v>142.75517487508921</v>
          </cell>
        </row>
        <row r="59">
          <cell r="A59" t="str">
            <v>SAN PEDRO DE LOS MILAGROS</v>
          </cell>
          <cell r="B59">
            <v>4</v>
          </cell>
          <cell r="C59">
            <v>2261</v>
          </cell>
          <cell r="D59">
            <v>176.91287041132244</v>
          </cell>
        </row>
        <row r="60">
          <cell r="A60" t="str">
            <v xml:space="preserve">San Rafael </v>
          </cell>
          <cell r="B60">
            <v>2</v>
          </cell>
          <cell r="C60">
            <v>1490</v>
          </cell>
          <cell r="D60">
            <v>134.22818791946307</v>
          </cell>
        </row>
        <row r="61">
          <cell r="A61" t="str">
            <v>SAN ROQUE</v>
          </cell>
          <cell r="B61">
            <v>8</v>
          </cell>
          <cell r="C61">
            <v>2207</v>
          </cell>
          <cell r="D61">
            <v>362.48300860897149</v>
          </cell>
        </row>
        <row r="62">
          <cell r="A62" t="str">
            <v>SANTA BARBARA</v>
          </cell>
          <cell r="B62">
            <v>5</v>
          </cell>
          <cell r="C62">
            <v>2442</v>
          </cell>
          <cell r="D62">
            <v>204.75020475020474</v>
          </cell>
        </row>
        <row r="63">
          <cell r="A63" t="str">
            <v>SANTA FE DE ANTIOQUIA</v>
          </cell>
          <cell r="B63">
            <v>11</v>
          </cell>
          <cell r="C63">
            <v>2676</v>
          </cell>
          <cell r="D63">
            <v>411.06128550074743</v>
          </cell>
        </row>
        <row r="64">
          <cell r="A64" t="str">
            <v>SANTA ROSA DE OSOS</v>
          </cell>
          <cell r="B64">
            <v>5</v>
          </cell>
          <cell r="C64">
            <v>3947</v>
          </cell>
          <cell r="D64">
            <v>126.67848999239929</v>
          </cell>
        </row>
        <row r="65">
          <cell r="A65" t="str">
            <v>SANTO DOMINGO</v>
          </cell>
          <cell r="B65">
            <v>3</v>
          </cell>
          <cell r="C65">
            <v>1182</v>
          </cell>
          <cell r="D65">
            <v>253.80710659898475</v>
          </cell>
        </row>
        <row r="66">
          <cell r="A66" t="str">
            <v>SEGOVIA</v>
          </cell>
          <cell r="B66">
            <v>7</v>
          </cell>
          <cell r="C66">
            <v>4394</v>
          </cell>
          <cell r="D66">
            <v>159.30814747382794</v>
          </cell>
        </row>
        <row r="67">
          <cell r="A67" t="str">
            <v>SONSÓN</v>
          </cell>
          <cell r="B67">
            <v>12</v>
          </cell>
          <cell r="C67">
            <v>3795</v>
          </cell>
          <cell r="D67">
            <v>316.20553359683794</v>
          </cell>
        </row>
        <row r="68">
          <cell r="A68" t="str">
            <v>TARAZA</v>
          </cell>
          <cell r="B68">
            <v>5</v>
          </cell>
          <cell r="C68">
            <v>3607</v>
          </cell>
          <cell r="D68">
            <v>138.61935126143609</v>
          </cell>
        </row>
        <row r="69">
          <cell r="A69" t="str">
            <v>TITIRIBI</v>
          </cell>
          <cell r="B69">
            <v>5</v>
          </cell>
          <cell r="C69">
            <v>941</v>
          </cell>
          <cell r="D69">
            <v>531.34962805526038</v>
          </cell>
        </row>
        <row r="70">
          <cell r="A70" t="str">
            <v>TURBO</v>
          </cell>
          <cell r="B70">
            <v>18</v>
          </cell>
          <cell r="C70">
            <v>16118</v>
          </cell>
          <cell r="D70">
            <v>111.67638664846754</v>
          </cell>
        </row>
        <row r="71">
          <cell r="A71" t="str">
            <v>URRAO</v>
          </cell>
          <cell r="B71">
            <v>8</v>
          </cell>
          <cell r="C71">
            <v>3394</v>
          </cell>
          <cell r="D71">
            <v>235.7100766057749</v>
          </cell>
        </row>
        <row r="72">
          <cell r="A72" t="str">
            <v>VALDIVIA</v>
          </cell>
          <cell r="B72">
            <v>4</v>
          </cell>
          <cell r="C72">
            <v>1710</v>
          </cell>
          <cell r="D72">
            <v>233.91812865497076</v>
          </cell>
        </row>
        <row r="73">
          <cell r="A73" t="str">
            <v>VEGACHÍ</v>
          </cell>
          <cell r="B73">
            <v>1</v>
          </cell>
          <cell r="C73">
            <v>1367</v>
          </cell>
          <cell r="D73">
            <v>73.152889539136794</v>
          </cell>
        </row>
        <row r="74">
          <cell r="A74" t="str">
            <v>YARUMAL</v>
          </cell>
          <cell r="B74">
            <v>22</v>
          </cell>
          <cell r="C74">
            <v>4801</v>
          </cell>
          <cell r="D74">
            <v>458.23786711101855</v>
          </cell>
        </row>
        <row r="75">
          <cell r="A75" t="str">
            <v>YOLOMBÓ</v>
          </cell>
          <cell r="B75">
            <v>3</v>
          </cell>
          <cell r="C75">
            <v>2468</v>
          </cell>
          <cell r="D75">
            <v>121.55591572123177</v>
          </cell>
        </row>
        <row r="76">
          <cell r="A76" t="str">
            <v>YONDO</v>
          </cell>
          <cell r="B76">
            <v>1</v>
          </cell>
          <cell r="C76">
            <v>2106</v>
          </cell>
          <cell r="D76">
            <v>47.483380816714153</v>
          </cell>
        </row>
      </sheetData>
      <sheetData sheetId="28">
        <row r="1">
          <cell r="A1" t="str">
            <v>AMAGA</v>
          </cell>
          <cell r="B1">
            <v>3</v>
          </cell>
          <cell r="C1">
            <v>2512</v>
          </cell>
          <cell r="D1">
            <v>119.42675159235668</v>
          </cell>
        </row>
        <row r="2">
          <cell r="A2" t="str">
            <v>APARTADO</v>
          </cell>
          <cell r="B2">
            <v>1</v>
          </cell>
          <cell r="C2">
            <v>14109</v>
          </cell>
          <cell r="D2">
            <v>7.0876745339853997</v>
          </cell>
        </row>
        <row r="3">
          <cell r="A3" t="str">
            <v>BARBOSA</v>
          </cell>
          <cell r="B3">
            <v>1</v>
          </cell>
          <cell r="C3">
            <v>4198</v>
          </cell>
          <cell r="D3">
            <v>23.820867079561694</v>
          </cell>
        </row>
        <row r="4">
          <cell r="A4" t="str">
            <v>BELLO</v>
          </cell>
          <cell r="B4">
            <v>6</v>
          </cell>
          <cell r="C4">
            <v>42707</v>
          </cell>
          <cell r="D4">
            <v>14.049219097571827</v>
          </cell>
        </row>
        <row r="5">
          <cell r="A5" t="str">
            <v>BETULIA</v>
          </cell>
          <cell r="B5">
            <v>1</v>
          </cell>
          <cell r="C5">
            <v>1732</v>
          </cell>
          <cell r="D5">
            <v>57.736720554272516</v>
          </cell>
        </row>
        <row r="6">
          <cell r="A6" t="str">
            <v>CAÑASGORDAS</v>
          </cell>
          <cell r="B6">
            <v>1</v>
          </cell>
          <cell r="C6">
            <v>1585</v>
          </cell>
          <cell r="D6">
            <v>63.091482649842277</v>
          </cell>
        </row>
        <row r="7">
          <cell r="A7" t="str">
            <v>CAREPA</v>
          </cell>
          <cell r="B7">
            <v>1</v>
          </cell>
          <cell r="C7">
            <v>6090</v>
          </cell>
          <cell r="D7">
            <v>16.420361247947454</v>
          </cell>
        </row>
        <row r="8">
          <cell r="A8" t="str">
            <v>CONCORDIA</v>
          </cell>
          <cell r="B8">
            <v>1</v>
          </cell>
          <cell r="C8">
            <v>2051</v>
          </cell>
          <cell r="D8">
            <v>48.756704046806433</v>
          </cell>
        </row>
        <row r="9">
          <cell r="A9" t="str">
            <v>COPACABANA</v>
          </cell>
          <cell r="B9">
            <v>2</v>
          </cell>
          <cell r="C9">
            <v>5607</v>
          </cell>
          <cell r="D9">
            <v>35.66969859104691</v>
          </cell>
        </row>
        <row r="10">
          <cell r="A10" t="str">
            <v>ENVIGADO</v>
          </cell>
          <cell r="B10">
            <v>2</v>
          </cell>
          <cell r="C10">
            <v>13392</v>
          </cell>
          <cell r="D10">
            <v>14.934289127837514</v>
          </cell>
        </row>
        <row r="11">
          <cell r="A11" t="str">
            <v>GIRARDOTA</v>
          </cell>
          <cell r="B11">
            <v>3</v>
          </cell>
          <cell r="C11">
            <v>4052</v>
          </cell>
          <cell r="D11">
            <v>74.03751233958539</v>
          </cell>
        </row>
        <row r="12">
          <cell r="A12" t="str">
            <v>GOMEZ PLATA</v>
          </cell>
          <cell r="B12">
            <v>2</v>
          </cell>
          <cell r="C12">
            <v>863</v>
          </cell>
          <cell r="D12">
            <v>231.74971031286211</v>
          </cell>
        </row>
        <row r="13">
          <cell r="A13" t="str">
            <v>GUARNE</v>
          </cell>
          <cell r="B13">
            <v>2</v>
          </cell>
          <cell r="C13">
            <v>4349</v>
          </cell>
          <cell r="D13">
            <v>45.987583352494831</v>
          </cell>
        </row>
        <row r="14">
          <cell r="A14" t="str">
            <v>ITAGUI</v>
          </cell>
          <cell r="B14">
            <v>2</v>
          </cell>
          <cell r="C14">
            <v>19489</v>
          </cell>
          <cell r="D14">
            <v>10.262199189286264</v>
          </cell>
        </row>
        <row r="15">
          <cell r="A15" t="str">
            <v>LA ESTRELLA</v>
          </cell>
          <cell r="B15">
            <v>1</v>
          </cell>
          <cell r="C15">
            <v>5215</v>
          </cell>
          <cell r="D15">
            <v>19.175455417066154</v>
          </cell>
        </row>
        <row r="16">
          <cell r="A16" t="str">
            <v>MEDELLIN</v>
          </cell>
          <cell r="B16">
            <v>25</v>
          </cell>
          <cell r="C16">
            <v>183164</v>
          </cell>
          <cell r="D16">
            <v>13.648970321678933</v>
          </cell>
        </row>
        <row r="17">
          <cell r="A17" t="str">
            <v>MONTEBELLO</v>
          </cell>
          <cell r="B17">
            <v>2</v>
          </cell>
          <cell r="C17">
            <v>574</v>
          </cell>
          <cell r="D17">
            <v>348.43205574912889</v>
          </cell>
        </row>
        <row r="18">
          <cell r="A18" t="str">
            <v>PUERTO BERRIO</v>
          </cell>
          <cell r="B18">
            <v>2</v>
          </cell>
          <cell r="C18">
            <v>3872</v>
          </cell>
          <cell r="D18">
            <v>51.652892561983471</v>
          </cell>
        </row>
        <row r="19">
          <cell r="A19" t="str">
            <v>SABANETA</v>
          </cell>
          <cell r="B19">
            <v>1</v>
          </cell>
          <cell r="C19">
            <v>5226</v>
          </cell>
          <cell r="D19">
            <v>19.135093761959435</v>
          </cell>
        </row>
        <row r="20">
          <cell r="A20" t="str">
            <v>SALGAR</v>
          </cell>
          <cell r="B20">
            <v>1</v>
          </cell>
          <cell r="C20">
            <v>1753</v>
          </cell>
          <cell r="D20">
            <v>57.045065601825435</v>
          </cell>
        </row>
        <row r="21">
          <cell r="A21" t="str">
            <v>SAN ANDRES DE CUERQUIA</v>
          </cell>
          <cell r="B21">
            <v>1</v>
          </cell>
          <cell r="C21">
            <v>847</v>
          </cell>
          <cell r="D21">
            <v>118.06375442739079</v>
          </cell>
        </row>
        <row r="22">
          <cell r="A22" t="str">
            <v>SAN CARLOS</v>
          </cell>
          <cell r="B22">
            <v>1</v>
          </cell>
          <cell r="C22">
            <v>1627</v>
          </cell>
          <cell r="D22">
            <v>61.462814996926852</v>
          </cell>
        </row>
        <row r="23">
          <cell r="A23" t="str">
            <v>SAN PEDRO DE LOS MILAGROS</v>
          </cell>
          <cell r="B23">
            <v>1</v>
          </cell>
          <cell r="C23">
            <v>2115</v>
          </cell>
          <cell r="D23">
            <v>47.281323877068559</v>
          </cell>
        </row>
        <row r="24">
          <cell r="A24" t="str">
            <v>SANTA FE DE ANTIOQUIA</v>
          </cell>
          <cell r="B24">
            <v>2</v>
          </cell>
          <cell r="C24">
            <v>2519</v>
          </cell>
          <cell r="D24">
            <v>79.396585946804279</v>
          </cell>
        </row>
        <row r="25">
          <cell r="A25" t="str">
            <v>SOPETRAN</v>
          </cell>
          <cell r="B25">
            <v>1</v>
          </cell>
          <cell r="C25">
            <v>1342</v>
          </cell>
          <cell r="D25">
            <v>74.515648286140092</v>
          </cell>
        </row>
        <row r="26">
          <cell r="A26" t="str">
            <v>TURBO</v>
          </cell>
          <cell r="B26">
            <v>2</v>
          </cell>
          <cell r="C26">
            <v>17115</v>
          </cell>
          <cell r="D26">
            <v>11.685655857434998</v>
          </cell>
        </row>
        <row r="27">
          <cell r="A27" t="str">
            <v>URRAO</v>
          </cell>
          <cell r="B27">
            <v>2</v>
          </cell>
          <cell r="C27">
            <v>3530</v>
          </cell>
          <cell r="D27">
            <v>56.657223796033989</v>
          </cell>
        </row>
        <row r="28">
          <cell r="A28" t="str">
            <v>YARUMAL</v>
          </cell>
          <cell r="B28">
            <v>4</v>
          </cell>
          <cell r="C28">
            <v>4452</v>
          </cell>
          <cell r="D28">
            <v>89.847259658580413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T573"/>
  <sheetViews>
    <sheetView zoomScale="96" zoomScaleNormal="96" workbookViewId="0">
      <selection activeCell="B5" sqref="B5"/>
    </sheetView>
  </sheetViews>
  <sheetFormatPr defaultColWidth="11.42578125" defaultRowHeight="15"/>
  <cols>
    <col min="1" max="1" width="14.42578125" customWidth="1"/>
    <col min="2" max="2" width="13.85546875" customWidth="1"/>
    <col min="3" max="3" width="13.5703125" customWidth="1"/>
    <col min="4" max="4" width="14.7109375" customWidth="1"/>
    <col min="6" max="7" width="14.140625" customWidth="1"/>
    <col min="8" max="8" width="12.7109375" customWidth="1"/>
    <col min="9" max="9" width="14.140625" customWidth="1"/>
    <col min="10" max="10" width="13.85546875" customWidth="1"/>
    <col min="11" max="11" width="13.42578125" customWidth="1"/>
    <col min="12" max="12" width="13.28515625" customWidth="1"/>
    <col min="32" max="32" width="14" customWidth="1"/>
    <col min="33" max="33" width="14.140625" customWidth="1"/>
    <col min="34" max="34" width="15.140625" customWidth="1"/>
    <col min="36" max="36" width="13.5703125" customWidth="1"/>
    <col min="37" max="37" width="12.140625" customWidth="1"/>
    <col min="38" max="38" width="12.85546875" customWidth="1"/>
    <col min="39" max="39" width="13.28515625" customWidth="1"/>
    <col min="40" max="40" width="12.7109375" customWidth="1"/>
    <col min="41" max="41" width="14.5703125" customWidth="1"/>
    <col min="42" max="43" width="13.28515625" customWidth="1"/>
    <col min="44" max="44" width="19.85546875" customWidth="1"/>
    <col min="45" max="45" width="19.5703125" customWidth="1"/>
    <col min="46" max="46" width="14.140625" customWidth="1"/>
    <col min="47" max="47" width="19.7109375" customWidth="1"/>
    <col min="48" max="48" width="19.5703125" customWidth="1"/>
    <col min="49" max="49" width="14.140625" customWidth="1"/>
    <col min="50" max="50" width="14" customWidth="1"/>
    <col min="52" max="52" width="13.140625" customWidth="1"/>
    <col min="53" max="53" width="13.85546875" customWidth="1"/>
    <col min="54" max="54" width="13.140625" customWidth="1"/>
    <col min="55" max="55" width="12.7109375" customWidth="1"/>
    <col min="56" max="56" width="14.140625" customWidth="1"/>
    <col min="57" max="57" width="13.85546875" customWidth="1"/>
    <col min="58" max="58" width="13.42578125" customWidth="1"/>
    <col min="59" max="59" width="13.140625" customWidth="1"/>
    <col min="60" max="60" width="13.42578125" customWidth="1"/>
    <col min="64" max="64" width="14.85546875" customWidth="1"/>
    <col min="65" max="65" width="14.140625" customWidth="1"/>
    <col min="66" max="67" width="14" customWidth="1"/>
    <col min="68" max="68" width="13.5703125" customWidth="1"/>
    <col min="70" max="70" width="13.28515625" customWidth="1"/>
    <col min="71" max="71" width="13.85546875" customWidth="1"/>
    <col min="74" max="75" width="14.42578125" customWidth="1"/>
    <col min="76" max="76" width="14.7109375" customWidth="1"/>
    <col min="77" max="77" width="14.5703125" customWidth="1"/>
    <col min="78" max="78" width="14.42578125" customWidth="1"/>
    <col min="79" max="79" width="14.5703125" customWidth="1"/>
    <col min="80" max="80" width="14.28515625" customWidth="1"/>
    <col min="81" max="81" width="13.28515625" customWidth="1"/>
    <col min="82" max="82" width="12.7109375" customWidth="1"/>
    <col min="85" max="85" width="13.5703125" customWidth="1"/>
    <col min="86" max="86" width="13.42578125" customWidth="1"/>
    <col min="87" max="87" width="14.42578125" customWidth="1"/>
    <col min="88" max="88" width="12.5703125" customWidth="1"/>
    <col min="89" max="89" width="14.42578125" customWidth="1"/>
    <col min="91" max="91" width="14.42578125" customWidth="1"/>
    <col min="92" max="92" width="16.28515625" customWidth="1"/>
    <col min="93" max="93" width="17.5703125" customWidth="1"/>
    <col min="94" max="94" width="14.42578125" customWidth="1"/>
    <col min="95" max="95" width="15.42578125" customWidth="1"/>
    <col min="96" max="96" width="14.5703125" customWidth="1"/>
    <col min="97" max="99" width="13.85546875" customWidth="1"/>
    <col min="100" max="101" width="13.28515625" customWidth="1"/>
    <col min="104" max="104" width="13.5703125" customWidth="1"/>
    <col min="105" max="105" width="13.28515625" customWidth="1"/>
    <col min="106" max="106" width="13.5703125" customWidth="1"/>
    <col min="107" max="107" width="14" customWidth="1"/>
    <col min="108" max="108" width="13.85546875" customWidth="1"/>
    <col min="109" max="109" width="13.28515625" customWidth="1"/>
    <col min="110" max="110" width="13.5703125" customWidth="1"/>
    <col min="111" max="111" width="13.85546875" customWidth="1"/>
    <col min="112" max="112" width="14.5703125" customWidth="1"/>
    <col min="113" max="113" width="15.5703125" customWidth="1"/>
    <col min="114" max="114" width="18" customWidth="1"/>
    <col min="115" max="115" width="18.140625" customWidth="1"/>
    <col min="116" max="116" width="15.28515625" customWidth="1"/>
    <col min="117" max="117" width="14" customWidth="1"/>
    <col min="118" max="118" width="14.28515625" customWidth="1"/>
    <col min="119" max="119" width="14.5703125" customWidth="1"/>
    <col min="120" max="120" width="14.7109375" customWidth="1"/>
    <col min="121" max="121" width="13.85546875" customWidth="1"/>
    <col min="129" max="129" width="14" customWidth="1"/>
    <col min="132" max="132" width="12.5703125" customWidth="1"/>
    <col min="133" max="133" width="13.140625" customWidth="1"/>
    <col min="134" max="134" width="15.5703125" customWidth="1"/>
    <col min="135" max="135" width="13.5703125" customWidth="1"/>
    <col min="136" max="136" width="15.140625" customWidth="1"/>
    <col min="137" max="137" width="14.140625" customWidth="1"/>
    <col min="138" max="138" width="14.5703125" customWidth="1"/>
    <col min="139" max="139" width="14" customWidth="1"/>
    <col min="143" max="143" width="14" customWidth="1"/>
    <col min="145" max="145" width="13.42578125" customWidth="1"/>
    <col min="146" max="146" width="15.5703125" customWidth="1"/>
    <col min="147" max="147" width="14.42578125" customWidth="1"/>
    <col min="148" max="148" width="17.7109375" customWidth="1"/>
    <col min="149" max="149" width="17.5703125" customWidth="1"/>
    <col min="164" max="164" width="13.28515625" customWidth="1"/>
    <col min="168" max="169" width="13.28515625" customWidth="1"/>
    <col min="170" max="170" width="13.85546875" customWidth="1"/>
    <col min="171" max="171" width="15.7109375" customWidth="1"/>
    <col min="172" max="172" width="14.7109375" customWidth="1"/>
    <col min="173" max="173" width="16" customWidth="1"/>
    <col min="174" max="174" width="16.28515625" customWidth="1"/>
  </cols>
  <sheetData>
    <row r="1" spans="1:410" ht="99.7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43" t="s">
        <v>49</v>
      </c>
      <c r="AY1" s="43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44" t="s">
        <v>73</v>
      </c>
      <c r="BW1" s="14" t="s">
        <v>74</v>
      </c>
      <c r="BX1" s="14" t="s">
        <v>75</v>
      </c>
      <c r="BY1" s="14" t="s">
        <v>76</v>
      </c>
      <c r="BZ1" s="14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4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4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4" t="s">
        <v>95</v>
      </c>
      <c r="CS1" s="140" t="s">
        <v>96</v>
      </c>
      <c r="CT1" s="14" t="s">
        <v>97</v>
      </c>
      <c r="CU1" s="140" t="s">
        <v>98</v>
      </c>
      <c r="CV1" s="14" t="s">
        <v>99</v>
      </c>
      <c r="CW1" s="14" t="s">
        <v>100</v>
      </c>
      <c r="CX1" s="14" t="s">
        <v>101</v>
      </c>
      <c r="CY1" s="14" t="s">
        <v>102</v>
      </c>
      <c r="CZ1" s="14" t="s">
        <v>103</v>
      </c>
      <c r="DA1" s="14" t="s">
        <v>104</v>
      </c>
      <c r="DB1" s="14" t="s">
        <v>105</v>
      </c>
      <c r="DC1" s="14" t="s">
        <v>106</v>
      </c>
      <c r="DD1" s="14" t="s">
        <v>107</v>
      </c>
      <c r="DE1" s="14" t="s">
        <v>108</v>
      </c>
      <c r="DF1" s="14" t="s">
        <v>109</v>
      </c>
      <c r="DG1" s="14" t="s">
        <v>110</v>
      </c>
      <c r="DH1" s="14" t="s">
        <v>111</v>
      </c>
      <c r="DI1" s="14" t="s">
        <v>112</v>
      </c>
      <c r="DJ1" s="14" t="s">
        <v>113</v>
      </c>
      <c r="DK1" s="14" t="s">
        <v>114</v>
      </c>
      <c r="DL1" s="14" t="s">
        <v>115</v>
      </c>
      <c r="DM1" s="14" t="s">
        <v>116</v>
      </c>
      <c r="DN1" s="14" t="s">
        <v>117</v>
      </c>
      <c r="DO1" s="14" t="s">
        <v>118</v>
      </c>
      <c r="DP1" s="14" t="s">
        <v>119</v>
      </c>
      <c r="DQ1" s="14" t="s">
        <v>120</v>
      </c>
      <c r="DR1" s="14" t="s">
        <v>121</v>
      </c>
      <c r="DS1" s="14" t="s">
        <v>122</v>
      </c>
      <c r="DT1" s="14" t="s">
        <v>123</v>
      </c>
      <c r="DU1" s="14" t="s">
        <v>124</v>
      </c>
      <c r="DV1" s="14" t="s">
        <v>125</v>
      </c>
      <c r="DW1" s="14" t="s">
        <v>126</v>
      </c>
      <c r="DX1" s="14" t="s">
        <v>127</v>
      </c>
      <c r="DY1" s="139" t="s">
        <v>128</v>
      </c>
      <c r="DZ1" s="14" t="s">
        <v>129</v>
      </c>
      <c r="EA1" s="14" t="s">
        <v>130</v>
      </c>
      <c r="EB1" s="14" t="s">
        <v>131</v>
      </c>
      <c r="EC1" s="14" t="s">
        <v>132</v>
      </c>
      <c r="ED1" s="14" t="s">
        <v>133</v>
      </c>
      <c r="EE1" s="14" t="s">
        <v>134</v>
      </c>
      <c r="EF1" s="14" t="s">
        <v>135</v>
      </c>
      <c r="EG1" s="14" t="s">
        <v>136</v>
      </c>
      <c r="EH1" s="14" t="s">
        <v>137</v>
      </c>
      <c r="EI1" s="14" t="s">
        <v>138</v>
      </c>
      <c r="EJ1" s="14" t="s">
        <v>139</v>
      </c>
      <c r="EK1" s="14" t="s">
        <v>140</v>
      </c>
      <c r="EL1" s="14" t="s">
        <v>141</v>
      </c>
      <c r="EM1" s="14" t="s">
        <v>142</v>
      </c>
      <c r="EN1" s="14" t="s">
        <v>143</v>
      </c>
      <c r="EO1" s="14" t="s">
        <v>144</v>
      </c>
      <c r="EP1" s="14" t="s">
        <v>145</v>
      </c>
      <c r="EQ1" s="14" t="s">
        <v>146</v>
      </c>
      <c r="ER1" s="14" t="s">
        <v>147</v>
      </c>
      <c r="ES1" s="14" t="s">
        <v>148</v>
      </c>
      <c r="ET1" s="14" t="s">
        <v>149</v>
      </c>
      <c r="EU1" s="14" t="s">
        <v>150</v>
      </c>
      <c r="EV1" s="14" t="s">
        <v>151</v>
      </c>
      <c r="EW1" s="14" t="s">
        <v>152</v>
      </c>
      <c r="EX1" s="14" t="s">
        <v>153</v>
      </c>
      <c r="EY1" s="14" t="s">
        <v>154</v>
      </c>
      <c r="EZ1" s="14" t="s">
        <v>155</v>
      </c>
      <c r="FA1" s="14" t="s">
        <v>156</v>
      </c>
      <c r="FB1" s="14" t="s">
        <v>157</v>
      </c>
      <c r="FC1" s="14" t="s">
        <v>158</v>
      </c>
      <c r="FD1" s="14" t="s">
        <v>159</v>
      </c>
      <c r="FE1" s="14" t="s">
        <v>160</v>
      </c>
      <c r="FF1" s="14" t="s">
        <v>161</v>
      </c>
      <c r="FG1" s="14" t="s">
        <v>162</v>
      </c>
      <c r="FH1" s="14" t="s">
        <v>163</v>
      </c>
      <c r="FI1" s="14" t="s">
        <v>164</v>
      </c>
      <c r="FJ1" s="14" t="s">
        <v>165</v>
      </c>
      <c r="FK1" s="14" t="s">
        <v>166</v>
      </c>
      <c r="FL1" s="14" t="s">
        <v>167</v>
      </c>
      <c r="FM1" s="14" t="s">
        <v>168</v>
      </c>
      <c r="FN1" s="14" t="s">
        <v>169</v>
      </c>
      <c r="FO1" s="14" t="s">
        <v>170</v>
      </c>
      <c r="FP1" s="14" t="s">
        <v>171</v>
      </c>
      <c r="FQ1" s="14" t="s">
        <v>172</v>
      </c>
      <c r="FR1" s="14" t="s">
        <v>173</v>
      </c>
      <c r="FS1" s="14" t="s">
        <v>174</v>
      </c>
      <c r="FT1" s="14" t="s">
        <v>175</v>
      </c>
      <c r="FU1" s="14" t="s">
        <v>176</v>
      </c>
      <c r="FV1" s="14" t="s">
        <v>177</v>
      </c>
      <c r="FW1" s="14" t="s">
        <v>178</v>
      </c>
      <c r="FX1" s="14" t="s">
        <v>179</v>
      </c>
      <c r="FY1" s="14" t="s">
        <v>180</v>
      </c>
      <c r="FZ1" s="14" t="s">
        <v>181</v>
      </c>
      <c r="GA1" s="14" t="s">
        <v>182</v>
      </c>
      <c r="GB1" s="14" t="s">
        <v>183</v>
      </c>
      <c r="GC1" s="14" t="s">
        <v>184</v>
      </c>
      <c r="GD1" s="14" t="s">
        <v>185</v>
      </c>
      <c r="GE1" s="14" t="s">
        <v>186</v>
      </c>
      <c r="GF1" s="14" t="s">
        <v>187</v>
      </c>
      <c r="GG1" s="14" t="s">
        <v>188</v>
      </c>
      <c r="GH1" s="14" t="s">
        <v>189</v>
      </c>
      <c r="GI1" s="14" t="s">
        <v>190</v>
      </c>
      <c r="GJ1" s="14" t="s">
        <v>191</v>
      </c>
      <c r="GK1" s="14" t="s">
        <v>192</v>
      </c>
      <c r="GL1" s="14" t="s">
        <v>193</v>
      </c>
      <c r="GM1" s="14" t="s">
        <v>194</v>
      </c>
      <c r="GN1" s="14" t="s">
        <v>195</v>
      </c>
      <c r="GO1" s="14" t="s">
        <v>196</v>
      </c>
      <c r="GP1" s="14" t="s">
        <v>197</v>
      </c>
      <c r="GQ1" s="14" t="s">
        <v>198</v>
      </c>
      <c r="GR1" s="14" t="s">
        <v>199</v>
      </c>
      <c r="GS1" s="14" t="s">
        <v>200</v>
      </c>
      <c r="GT1" s="14" t="s">
        <v>201</v>
      </c>
      <c r="GU1" s="14" t="s">
        <v>202</v>
      </c>
      <c r="GV1" s="14" t="s">
        <v>203</v>
      </c>
      <c r="GW1" s="14" t="s">
        <v>204</v>
      </c>
      <c r="GX1" s="14" t="s">
        <v>205</v>
      </c>
      <c r="GY1" s="14" t="s">
        <v>206</v>
      </c>
      <c r="GZ1" s="14" t="s">
        <v>207</v>
      </c>
      <c r="HA1" s="14" t="s">
        <v>208</v>
      </c>
      <c r="HB1" s="14" t="s">
        <v>209</v>
      </c>
      <c r="HC1" s="14" t="s">
        <v>210</v>
      </c>
      <c r="HD1" s="14" t="s">
        <v>211</v>
      </c>
      <c r="HE1" s="14" t="s">
        <v>212</v>
      </c>
      <c r="HF1" s="14" t="s">
        <v>213</v>
      </c>
      <c r="HG1" s="14" t="s">
        <v>214</v>
      </c>
      <c r="HH1" s="14" t="s">
        <v>215</v>
      </c>
      <c r="HI1" s="14" t="s">
        <v>216</v>
      </c>
      <c r="HJ1" s="14" t="s">
        <v>217</v>
      </c>
      <c r="HK1" s="14" t="s">
        <v>218</v>
      </c>
      <c r="HL1" s="14" t="s">
        <v>219</v>
      </c>
      <c r="HM1" s="14" t="s">
        <v>220</v>
      </c>
      <c r="HN1" s="14" t="s">
        <v>221</v>
      </c>
      <c r="HO1" s="14" t="s">
        <v>222</v>
      </c>
      <c r="HP1" s="14" t="s">
        <v>223</v>
      </c>
      <c r="HQ1" s="14" t="s">
        <v>224</v>
      </c>
      <c r="HR1" s="14" t="s">
        <v>225</v>
      </c>
      <c r="HS1" s="14" t="s">
        <v>226</v>
      </c>
      <c r="HT1" s="14" t="s">
        <v>227</v>
      </c>
      <c r="HU1" s="14" t="s">
        <v>228</v>
      </c>
      <c r="HV1" s="14" t="s">
        <v>229</v>
      </c>
      <c r="HW1" s="14" t="s">
        <v>230</v>
      </c>
      <c r="HX1" s="14" t="s">
        <v>231</v>
      </c>
      <c r="HY1" s="14" t="s">
        <v>232</v>
      </c>
      <c r="HZ1" s="14" t="s">
        <v>233</v>
      </c>
      <c r="IA1" s="14" t="s">
        <v>234</v>
      </c>
      <c r="IB1" s="14" t="s">
        <v>235</v>
      </c>
      <c r="IC1" s="14" t="s">
        <v>236</v>
      </c>
      <c r="ID1" s="14" t="s">
        <v>237</v>
      </c>
      <c r="IE1" s="14" t="s">
        <v>238</v>
      </c>
      <c r="IF1" s="14" t="s">
        <v>239</v>
      </c>
      <c r="IG1" s="14" t="s">
        <v>240</v>
      </c>
      <c r="IH1" s="14" t="s">
        <v>241</v>
      </c>
      <c r="II1" s="14" t="s">
        <v>242</v>
      </c>
      <c r="IJ1" s="14" t="s">
        <v>243</v>
      </c>
      <c r="IK1" s="14" t="s">
        <v>244</v>
      </c>
      <c r="IL1" s="14" t="s">
        <v>245</v>
      </c>
      <c r="IM1" s="14" t="s">
        <v>246</v>
      </c>
      <c r="IN1" s="14" t="s">
        <v>247</v>
      </c>
      <c r="IO1" s="14" t="s">
        <v>248</v>
      </c>
      <c r="IP1" s="14" t="s">
        <v>249</v>
      </c>
      <c r="IQ1" s="14" t="s">
        <v>250</v>
      </c>
      <c r="IR1" s="14" t="s">
        <v>251</v>
      </c>
      <c r="IS1" s="14" t="s">
        <v>252</v>
      </c>
      <c r="IT1" s="14" t="s">
        <v>253</v>
      </c>
      <c r="IU1" s="14" t="s">
        <v>254</v>
      </c>
      <c r="IV1" s="14" t="s">
        <v>255</v>
      </c>
      <c r="IW1" s="14" t="s">
        <v>256</v>
      </c>
      <c r="IX1" s="14" t="s">
        <v>257</v>
      </c>
      <c r="IY1" s="14" t="s">
        <v>258</v>
      </c>
      <c r="IZ1" s="14" t="s">
        <v>259</v>
      </c>
      <c r="JA1" s="14" t="s">
        <v>260</v>
      </c>
      <c r="JB1" s="14" t="s">
        <v>261</v>
      </c>
      <c r="JC1" s="14" t="s">
        <v>262</v>
      </c>
      <c r="JD1" s="14" t="s">
        <v>263</v>
      </c>
      <c r="JE1" s="14" t="s">
        <v>264</v>
      </c>
      <c r="JF1" s="14" t="s">
        <v>265</v>
      </c>
      <c r="JG1" s="14" t="s">
        <v>266</v>
      </c>
      <c r="JH1" s="14" t="s">
        <v>267</v>
      </c>
      <c r="JI1" s="14" t="s">
        <v>268</v>
      </c>
      <c r="JJ1" s="14" t="s">
        <v>269</v>
      </c>
      <c r="JK1" s="14" t="s">
        <v>270</v>
      </c>
      <c r="JL1" s="14" t="s">
        <v>271</v>
      </c>
      <c r="JM1" s="14" t="s">
        <v>272</v>
      </c>
      <c r="JN1" s="14" t="s">
        <v>273</v>
      </c>
      <c r="JO1" s="14" t="s">
        <v>274</v>
      </c>
      <c r="JP1" s="14" t="s">
        <v>275</v>
      </c>
      <c r="JQ1" s="14" t="s">
        <v>276</v>
      </c>
      <c r="JR1" s="14" t="s">
        <v>277</v>
      </c>
      <c r="JS1" s="14" t="s">
        <v>278</v>
      </c>
      <c r="JT1" s="14" t="s">
        <v>279</v>
      </c>
      <c r="JU1" s="14" t="s">
        <v>280</v>
      </c>
      <c r="JV1" s="14" t="s">
        <v>281</v>
      </c>
      <c r="JW1" s="14" t="s">
        <v>282</v>
      </c>
      <c r="JX1" s="14" t="s">
        <v>283</v>
      </c>
      <c r="JY1" s="14" t="s">
        <v>284</v>
      </c>
      <c r="JZ1" s="14" t="s">
        <v>285</v>
      </c>
      <c r="KA1" s="14" t="s">
        <v>286</v>
      </c>
      <c r="KB1" s="14" t="s">
        <v>287</v>
      </c>
      <c r="KC1" s="14" t="s">
        <v>288</v>
      </c>
      <c r="KD1" s="14" t="s">
        <v>289</v>
      </c>
      <c r="KE1" s="14" t="s">
        <v>290</v>
      </c>
      <c r="KF1" s="14" t="s">
        <v>291</v>
      </c>
      <c r="KG1" s="14" t="s">
        <v>292</v>
      </c>
      <c r="KH1" s="14" t="s">
        <v>293</v>
      </c>
      <c r="KI1" s="14" t="s">
        <v>294</v>
      </c>
      <c r="KJ1" s="14" t="s">
        <v>295</v>
      </c>
      <c r="KK1" s="14" t="s">
        <v>296</v>
      </c>
      <c r="KL1" s="14" t="s">
        <v>297</v>
      </c>
      <c r="KM1" s="14" t="s">
        <v>298</v>
      </c>
      <c r="KN1" s="14" t="s">
        <v>299</v>
      </c>
      <c r="KO1" s="14" t="s">
        <v>300</v>
      </c>
      <c r="KP1" s="14" t="s">
        <v>301</v>
      </c>
      <c r="KQ1" s="14" t="s">
        <v>302</v>
      </c>
      <c r="KR1" s="14" t="s">
        <v>303</v>
      </c>
      <c r="KS1" s="14" t="s">
        <v>304</v>
      </c>
      <c r="KT1" s="14" t="s">
        <v>305</v>
      </c>
      <c r="KU1" s="14" t="s">
        <v>306</v>
      </c>
      <c r="KV1" s="14" t="s">
        <v>307</v>
      </c>
      <c r="KW1" s="14" t="s">
        <v>308</v>
      </c>
      <c r="KX1" s="14" t="s">
        <v>309</v>
      </c>
      <c r="KY1" s="14" t="s">
        <v>310</v>
      </c>
      <c r="KZ1" s="14" t="s">
        <v>311</v>
      </c>
      <c r="LA1" s="14" t="s">
        <v>312</v>
      </c>
      <c r="LB1" s="14" t="s">
        <v>313</v>
      </c>
      <c r="LC1" s="14" t="s">
        <v>314</v>
      </c>
      <c r="LD1" s="14" t="s">
        <v>315</v>
      </c>
      <c r="LE1" s="14" t="s">
        <v>316</v>
      </c>
      <c r="LF1" s="14" t="s">
        <v>317</v>
      </c>
      <c r="LG1" s="14" t="s">
        <v>318</v>
      </c>
      <c r="LH1" s="14" t="s">
        <v>319</v>
      </c>
      <c r="LI1" s="14" t="s">
        <v>320</v>
      </c>
      <c r="LJ1" s="14" t="s">
        <v>321</v>
      </c>
      <c r="LK1" s="14" t="s">
        <v>322</v>
      </c>
      <c r="LL1" s="14" t="s">
        <v>323</v>
      </c>
      <c r="LM1" s="14" t="s">
        <v>324</v>
      </c>
      <c r="LN1" s="14" t="s">
        <v>325</v>
      </c>
      <c r="LO1" s="14" t="s">
        <v>326</v>
      </c>
      <c r="LP1" s="14" t="s">
        <v>327</v>
      </c>
      <c r="LQ1" s="14" t="s">
        <v>328</v>
      </c>
      <c r="LR1" s="14" t="s">
        <v>329</v>
      </c>
      <c r="LS1" s="14" t="s">
        <v>330</v>
      </c>
      <c r="LT1" s="14" t="s">
        <v>331</v>
      </c>
      <c r="LU1" s="14" t="s">
        <v>332</v>
      </c>
      <c r="LV1" s="14" t="s">
        <v>333</v>
      </c>
      <c r="LW1" s="14" t="s">
        <v>334</v>
      </c>
      <c r="LX1" s="14" t="s">
        <v>335</v>
      </c>
      <c r="LY1" s="14" t="s">
        <v>335</v>
      </c>
      <c r="LZ1" s="14" t="s">
        <v>336</v>
      </c>
      <c r="MA1" s="14" t="s">
        <v>337</v>
      </c>
      <c r="MB1" s="14" t="s">
        <v>338</v>
      </c>
      <c r="MC1" s="14" t="s">
        <v>339</v>
      </c>
      <c r="MD1" s="14" t="s">
        <v>340</v>
      </c>
      <c r="ME1" s="14" t="s">
        <v>341</v>
      </c>
      <c r="MF1" s="14" t="s">
        <v>342</v>
      </c>
      <c r="MG1" s="14" t="s">
        <v>343</v>
      </c>
      <c r="MH1" s="14" t="s">
        <v>344</v>
      </c>
      <c r="MI1" s="14" t="s">
        <v>345</v>
      </c>
      <c r="MJ1" s="14" t="s">
        <v>346</v>
      </c>
      <c r="MK1" s="14" t="s">
        <v>347</v>
      </c>
      <c r="ML1" s="14" t="s">
        <v>348</v>
      </c>
      <c r="MM1" s="14" t="s">
        <v>349</v>
      </c>
      <c r="MN1" s="14" t="s">
        <v>350</v>
      </c>
      <c r="MO1" s="14" t="s">
        <v>351</v>
      </c>
      <c r="MP1" s="14" t="s">
        <v>352</v>
      </c>
      <c r="MQ1" s="14" t="s">
        <v>353</v>
      </c>
      <c r="MR1" s="14" t="s">
        <v>354</v>
      </c>
      <c r="MS1" s="14" t="s">
        <v>355</v>
      </c>
      <c r="MT1" s="14" t="s">
        <v>356</v>
      </c>
      <c r="MU1" s="14" t="s">
        <v>357</v>
      </c>
      <c r="MV1" s="14" t="s">
        <v>358</v>
      </c>
      <c r="MW1" s="14" t="s">
        <v>358</v>
      </c>
      <c r="MX1" s="14" t="s">
        <v>359</v>
      </c>
      <c r="MY1" s="14" t="s">
        <v>360</v>
      </c>
      <c r="MZ1" s="14" t="s">
        <v>361</v>
      </c>
      <c r="NA1" s="14" t="s">
        <v>362</v>
      </c>
      <c r="NB1" s="14" t="s">
        <v>363</v>
      </c>
      <c r="NC1" s="14" t="s">
        <v>364</v>
      </c>
      <c r="ND1" s="14" t="s">
        <v>365</v>
      </c>
      <c r="NE1" s="14" t="s">
        <v>366</v>
      </c>
      <c r="NF1" s="14" t="s">
        <v>367</v>
      </c>
      <c r="NG1" s="14" t="s">
        <v>368</v>
      </c>
      <c r="NH1" s="14" t="s">
        <v>369</v>
      </c>
      <c r="NI1" s="14" t="s">
        <v>370</v>
      </c>
      <c r="NJ1" s="14" t="s">
        <v>371</v>
      </c>
      <c r="NK1" s="14" t="s">
        <v>372</v>
      </c>
      <c r="NL1" s="14" t="s">
        <v>373</v>
      </c>
      <c r="NM1" s="14" t="s">
        <v>374</v>
      </c>
      <c r="NN1" s="14" t="s">
        <v>375</v>
      </c>
      <c r="NO1" s="14" t="s">
        <v>376</v>
      </c>
      <c r="NP1" s="14" t="s">
        <v>377</v>
      </c>
      <c r="NQ1" s="14" t="s">
        <v>378</v>
      </c>
      <c r="NR1" s="14"/>
      <c r="NS1" s="14" t="s">
        <v>379</v>
      </c>
      <c r="NT1" s="14" t="s">
        <v>380</v>
      </c>
      <c r="NU1" s="14" t="s">
        <v>381</v>
      </c>
      <c r="NV1" s="14" t="s">
        <v>382</v>
      </c>
      <c r="NW1" s="14" t="s">
        <v>383</v>
      </c>
      <c r="NX1" s="14" t="s">
        <v>384</v>
      </c>
      <c r="NY1" s="14" t="s">
        <v>385</v>
      </c>
      <c r="NZ1" s="14" t="s">
        <v>386</v>
      </c>
      <c r="OA1" s="14" t="s">
        <v>387</v>
      </c>
      <c r="OB1" s="14" t="s">
        <v>388</v>
      </c>
      <c r="OC1" s="14" t="s">
        <v>389</v>
      </c>
      <c r="OD1" s="14" t="s">
        <v>390</v>
      </c>
      <c r="OE1" s="14" t="s">
        <v>391</v>
      </c>
      <c r="OF1" s="14" t="s">
        <v>392</v>
      </c>
      <c r="OG1" s="14" t="s">
        <v>393</v>
      </c>
      <c r="OH1" s="14" t="s">
        <v>394</v>
      </c>
      <c r="OI1" s="14" t="s">
        <v>395</v>
      </c>
      <c r="OJ1" s="14" t="s">
        <v>396</v>
      </c>
      <c r="OK1" s="14" t="s">
        <v>397</v>
      </c>
      <c r="OL1" s="14" t="s">
        <v>398</v>
      </c>
      <c r="OM1" s="14" t="s">
        <v>399</v>
      </c>
      <c r="ON1" s="14" t="s">
        <v>400</v>
      </c>
      <c r="OO1" s="14" t="s">
        <v>401</v>
      </c>
      <c r="OP1" s="14" t="s">
        <v>402</v>
      </c>
      <c r="OQ1" s="14" t="s">
        <v>403</v>
      </c>
      <c r="OR1" s="1" t="s">
        <v>404</v>
      </c>
      <c r="OS1" s="1" t="s">
        <v>405</v>
      </c>
      <c r="OT1" s="1" t="s">
        <v>406</v>
      </c>
    </row>
    <row r="2" spans="1:410" s="11" customFormat="1" ht="24">
      <c r="A2" s="14" t="s">
        <v>407</v>
      </c>
      <c r="B2" s="14" t="s">
        <v>408</v>
      </c>
      <c r="C2" s="14"/>
      <c r="D2" s="14" t="s">
        <v>408</v>
      </c>
      <c r="E2" s="14">
        <v>2015</v>
      </c>
      <c r="F2" s="14" t="s">
        <v>408</v>
      </c>
      <c r="G2" s="14" t="s">
        <v>408</v>
      </c>
      <c r="H2" s="14" t="s">
        <v>408</v>
      </c>
      <c r="I2" s="14" t="s">
        <v>408</v>
      </c>
      <c r="J2" s="14" t="s">
        <v>409</v>
      </c>
      <c r="K2" s="14" t="s">
        <v>409</v>
      </c>
      <c r="L2" s="14" t="s">
        <v>409</v>
      </c>
      <c r="M2" s="14" t="s">
        <v>409</v>
      </c>
      <c r="N2" s="14" t="s">
        <v>408</v>
      </c>
      <c r="O2" s="14" t="s">
        <v>408</v>
      </c>
      <c r="P2" s="14" t="s">
        <v>408</v>
      </c>
      <c r="Q2" s="14" t="s">
        <v>408</v>
      </c>
      <c r="R2" s="14" t="s">
        <v>408</v>
      </c>
      <c r="S2" s="14" t="s">
        <v>408</v>
      </c>
      <c r="T2" s="14" t="s">
        <v>408</v>
      </c>
      <c r="U2" s="14" t="s">
        <v>408</v>
      </c>
      <c r="V2" s="14" t="s">
        <v>408</v>
      </c>
      <c r="W2" s="14" t="s">
        <v>408</v>
      </c>
      <c r="X2" s="14" t="s">
        <v>408</v>
      </c>
      <c r="Y2" s="14" t="s">
        <v>408</v>
      </c>
      <c r="Z2" s="14" t="s">
        <v>408</v>
      </c>
      <c r="AA2" s="14" t="s">
        <v>408</v>
      </c>
      <c r="AB2" s="14" t="s">
        <v>408</v>
      </c>
      <c r="AC2" s="14" t="s">
        <v>408</v>
      </c>
      <c r="AD2" s="14" t="s">
        <v>408</v>
      </c>
      <c r="AE2" s="14" t="s">
        <v>408</v>
      </c>
      <c r="AF2" s="14" t="s">
        <v>408</v>
      </c>
      <c r="AG2" s="14" t="s">
        <v>408</v>
      </c>
      <c r="AH2" s="14" t="s">
        <v>408</v>
      </c>
      <c r="AI2" s="14" t="s">
        <v>408</v>
      </c>
      <c r="AJ2" s="14" t="s">
        <v>408</v>
      </c>
      <c r="AK2" s="14" t="s">
        <v>408</v>
      </c>
      <c r="AL2" s="14" t="s">
        <v>408</v>
      </c>
      <c r="AM2" s="14" t="s">
        <v>408</v>
      </c>
      <c r="AN2" s="14" t="s">
        <v>408</v>
      </c>
      <c r="AO2" s="14" t="s">
        <v>408</v>
      </c>
      <c r="AP2" s="14" t="s">
        <v>408</v>
      </c>
      <c r="AQ2" s="14" t="s">
        <v>408</v>
      </c>
      <c r="AR2" s="14" t="s">
        <v>408</v>
      </c>
      <c r="AS2" s="14" t="s">
        <v>410</v>
      </c>
      <c r="AT2" s="14" t="s">
        <v>408</v>
      </c>
      <c r="AU2" s="14" t="s">
        <v>411</v>
      </c>
      <c r="AV2" s="14" t="s">
        <v>412</v>
      </c>
      <c r="AW2" s="14" t="s">
        <v>413</v>
      </c>
      <c r="AX2" s="43" t="s">
        <v>409</v>
      </c>
      <c r="AY2" s="43" t="s">
        <v>409</v>
      </c>
      <c r="AZ2" s="43" t="s">
        <v>409</v>
      </c>
      <c r="BA2" s="43" t="s">
        <v>409</v>
      </c>
      <c r="BB2" s="43" t="s">
        <v>409</v>
      </c>
      <c r="BC2" s="43" t="s">
        <v>409</v>
      </c>
      <c r="BD2" s="43" t="s">
        <v>409</v>
      </c>
      <c r="BE2" s="43" t="s">
        <v>409</v>
      </c>
      <c r="BF2" s="43" t="s">
        <v>409</v>
      </c>
      <c r="BG2" s="43" t="s">
        <v>409</v>
      </c>
      <c r="BH2" s="43" t="s">
        <v>409</v>
      </c>
      <c r="BI2" s="43" t="s">
        <v>409</v>
      </c>
      <c r="BJ2" s="43" t="s">
        <v>409</v>
      </c>
      <c r="BK2" s="43" t="s">
        <v>409</v>
      </c>
      <c r="BL2" s="43" t="s">
        <v>409</v>
      </c>
      <c r="BM2" s="43" t="s">
        <v>409</v>
      </c>
      <c r="BN2" s="14" t="s">
        <v>414</v>
      </c>
      <c r="BO2" s="14" t="s">
        <v>414</v>
      </c>
      <c r="BP2" s="14" t="s">
        <v>414</v>
      </c>
      <c r="BQ2" s="14" t="s">
        <v>414</v>
      </c>
      <c r="BR2" s="14" t="s">
        <v>414</v>
      </c>
      <c r="BS2" s="14" t="s">
        <v>414</v>
      </c>
      <c r="BT2" s="14" t="s">
        <v>414</v>
      </c>
      <c r="BU2" s="14" t="s">
        <v>414</v>
      </c>
      <c r="BV2" s="44" t="s">
        <v>409</v>
      </c>
      <c r="BW2" s="44" t="s">
        <v>409</v>
      </c>
      <c r="BX2" s="44" t="s">
        <v>409</v>
      </c>
      <c r="BY2" s="44" t="s">
        <v>409</v>
      </c>
      <c r="BZ2" s="44" t="s">
        <v>409</v>
      </c>
      <c r="CA2" s="44" t="s">
        <v>409</v>
      </c>
      <c r="CB2" s="44" t="s">
        <v>409</v>
      </c>
      <c r="CC2" s="14" t="s">
        <v>415</v>
      </c>
      <c r="CD2" s="14" t="s">
        <v>415</v>
      </c>
      <c r="CE2" s="14" t="s">
        <v>415</v>
      </c>
      <c r="CF2" s="14" t="s">
        <v>415</v>
      </c>
      <c r="CG2" s="14" t="s">
        <v>415</v>
      </c>
      <c r="CH2" s="14" t="s">
        <v>414</v>
      </c>
      <c r="CI2" s="14" t="s">
        <v>414</v>
      </c>
      <c r="CJ2" s="14" t="s">
        <v>409</v>
      </c>
      <c r="CK2" s="14" t="s">
        <v>409</v>
      </c>
      <c r="CL2" s="14" t="s">
        <v>414</v>
      </c>
      <c r="CM2" s="14" t="s">
        <v>414</v>
      </c>
      <c r="CN2" s="14" t="s">
        <v>414</v>
      </c>
      <c r="CO2" s="140" t="s">
        <v>414</v>
      </c>
      <c r="CP2" s="14" t="s">
        <v>414</v>
      </c>
      <c r="CQ2" s="14" t="s">
        <v>414</v>
      </c>
      <c r="CR2" s="140" t="s">
        <v>414</v>
      </c>
      <c r="CS2" s="14" t="s">
        <v>414</v>
      </c>
      <c r="CT2" s="140" t="s">
        <v>414</v>
      </c>
      <c r="CU2" s="14" t="s">
        <v>414</v>
      </c>
      <c r="CV2" s="14" t="s">
        <v>414</v>
      </c>
      <c r="CW2" s="14" t="s">
        <v>414</v>
      </c>
      <c r="CX2" s="14" t="s">
        <v>414</v>
      </c>
      <c r="CY2" s="14" t="s">
        <v>414</v>
      </c>
      <c r="CZ2" s="14" t="s">
        <v>414</v>
      </c>
      <c r="DA2" s="14" t="s">
        <v>414</v>
      </c>
      <c r="DB2" s="14" t="s">
        <v>409</v>
      </c>
      <c r="DC2" s="14" t="s">
        <v>409</v>
      </c>
      <c r="DD2" s="14" t="s">
        <v>415</v>
      </c>
      <c r="DE2" s="14" t="s">
        <v>415</v>
      </c>
      <c r="DF2" s="14" t="s">
        <v>415</v>
      </c>
      <c r="DG2" s="14" t="s">
        <v>415</v>
      </c>
      <c r="DH2" s="14" t="s">
        <v>414</v>
      </c>
      <c r="DI2" s="14" t="s">
        <v>414</v>
      </c>
      <c r="DJ2" s="14" t="s">
        <v>414</v>
      </c>
      <c r="DK2" s="14" t="s">
        <v>414</v>
      </c>
      <c r="DL2" s="14" t="s">
        <v>414</v>
      </c>
      <c r="DM2" s="14" t="s">
        <v>414</v>
      </c>
      <c r="DN2" s="14" t="s">
        <v>414</v>
      </c>
      <c r="DO2" s="14" t="s">
        <v>414</v>
      </c>
      <c r="DP2" s="14" t="s">
        <v>414</v>
      </c>
      <c r="DQ2" s="14" t="s">
        <v>414</v>
      </c>
      <c r="DR2" s="14" t="s">
        <v>414</v>
      </c>
      <c r="DS2" s="14" t="s">
        <v>414</v>
      </c>
      <c r="DT2" s="14" t="s">
        <v>414</v>
      </c>
      <c r="DU2" s="14" t="s">
        <v>414</v>
      </c>
      <c r="DV2" s="14" t="s">
        <v>414</v>
      </c>
      <c r="DW2" s="14" t="s">
        <v>414</v>
      </c>
      <c r="DX2" s="14" t="s">
        <v>414</v>
      </c>
      <c r="DY2" s="14" t="s">
        <v>414</v>
      </c>
      <c r="DZ2" s="14" t="s">
        <v>409</v>
      </c>
      <c r="EA2" s="14" t="s">
        <v>409</v>
      </c>
      <c r="EB2" s="14" t="s">
        <v>409</v>
      </c>
      <c r="EC2" s="14" t="s">
        <v>409</v>
      </c>
      <c r="ED2" s="14" t="s">
        <v>409</v>
      </c>
      <c r="EE2" s="14" t="s">
        <v>409</v>
      </c>
      <c r="EF2" s="14" t="s">
        <v>415</v>
      </c>
      <c r="EG2" s="14" t="s">
        <v>415</v>
      </c>
      <c r="EH2" s="14" t="s">
        <v>415</v>
      </c>
      <c r="EI2" s="14" t="s">
        <v>415</v>
      </c>
      <c r="EJ2" s="14" t="s">
        <v>415</v>
      </c>
      <c r="EK2" s="14" t="s">
        <v>415</v>
      </c>
      <c r="EL2" s="14" t="s">
        <v>415</v>
      </c>
      <c r="EM2" s="14" t="s">
        <v>415</v>
      </c>
      <c r="EN2" s="14" t="s">
        <v>415</v>
      </c>
      <c r="EO2" s="14" t="s">
        <v>415</v>
      </c>
      <c r="EP2" s="14" t="s">
        <v>414</v>
      </c>
      <c r="EQ2" s="14" t="s">
        <v>414</v>
      </c>
      <c r="ER2" s="14" t="s">
        <v>414</v>
      </c>
      <c r="ES2" s="14" t="s">
        <v>414</v>
      </c>
      <c r="ET2" s="14" t="s">
        <v>414</v>
      </c>
      <c r="EU2" s="14" t="s">
        <v>414</v>
      </c>
      <c r="EV2" s="14" t="s">
        <v>414</v>
      </c>
      <c r="EW2" s="14" t="s">
        <v>414</v>
      </c>
      <c r="EX2" s="14" t="s">
        <v>416</v>
      </c>
      <c r="EY2" s="14" t="s">
        <v>409</v>
      </c>
      <c r="EZ2" s="14" t="s">
        <v>409</v>
      </c>
      <c r="FA2" s="14" t="s">
        <v>409</v>
      </c>
      <c r="FB2" s="14" t="s">
        <v>409</v>
      </c>
      <c r="FC2" s="14" t="s">
        <v>414</v>
      </c>
      <c r="FD2" s="14" t="s">
        <v>414</v>
      </c>
      <c r="FE2" s="14" t="s">
        <v>414</v>
      </c>
      <c r="FF2" s="14" t="s">
        <v>414</v>
      </c>
      <c r="FG2" s="14" t="s">
        <v>414</v>
      </c>
      <c r="FH2" s="14" t="s">
        <v>414</v>
      </c>
      <c r="FI2" s="14" t="s">
        <v>414</v>
      </c>
      <c r="FJ2" s="14" t="s">
        <v>414</v>
      </c>
      <c r="FK2" s="14" t="s">
        <v>414</v>
      </c>
      <c r="FL2" s="14" t="s">
        <v>414</v>
      </c>
      <c r="FM2" s="14" t="s">
        <v>414</v>
      </c>
      <c r="FN2" s="14" t="s">
        <v>414</v>
      </c>
      <c r="FO2" s="14" t="s">
        <v>414</v>
      </c>
      <c r="FP2" s="14" t="s">
        <v>414</v>
      </c>
      <c r="FQ2" s="14" t="s">
        <v>414</v>
      </c>
      <c r="FR2" s="14" t="s">
        <v>414</v>
      </c>
      <c r="FS2" s="14" t="s">
        <v>409</v>
      </c>
      <c r="FT2" s="14" t="s">
        <v>409</v>
      </c>
      <c r="FU2" s="14" t="s">
        <v>409</v>
      </c>
      <c r="FV2" s="14" t="s">
        <v>409</v>
      </c>
      <c r="FW2" s="14"/>
      <c r="FX2" s="14" t="s">
        <v>408</v>
      </c>
      <c r="FY2" s="14"/>
      <c r="FZ2" s="14"/>
      <c r="GA2" s="14" t="s">
        <v>408</v>
      </c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6"/>
      <c r="OS2" s="6"/>
      <c r="OT2" s="6"/>
    </row>
    <row r="3" spans="1:410">
      <c r="A3" s="46" t="s">
        <v>417</v>
      </c>
      <c r="B3" s="46"/>
      <c r="C3" s="46"/>
      <c r="D3" s="46"/>
      <c r="E3" s="47">
        <v>2015</v>
      </c>
      <c r="F3" s="47">
        <v>71.25</v>
      </c>
      <c r="G3" s="141">
        <v>6456299</v>
      </c>
      <c r="H3" s="141">
        <v>5050047</v>
      </c>
      <c r="I3" s="141">
        <v>1406252</v>
      </c>
      <c r="J3" s="47">
        <v>53.77</v>
      </c>
      <c r="K3" s="111">
        <v>3471485</v>
      </c>
      <c r="L3" s="47">
        <v>37.14</v>
      </c>
      <c r="M3" s="142">
        <v>2398192</v>
      </c>
      <c r="N3" s="142">
        <v>48203405</v>
      </c>
      <c r="O3" s="49">
        <v>23799679</v>
      </c>
      <c r="P3" s="49">
        <v>24403726</v>
      </c>
      <c r="Q3" s="49">
        <v>636087</v>
      </c>
      <c r="R3" s="49">
        <v>325617</v>
      </c>
      <c r="S3" s="49">
        <v>310470</v>
      </c>
      <c r="T3" s="49">
        <v>521301</v>
      </c>
      <c r="U3" s="49">
        <v>266825</v>
      </c>
      <c r="V3" s="49">
        <v>254406</v>
      </c>
      <c r="W3" s="49">
        <v>624878</v>
      </c>
      <c r="X3" s="49">
        <v>319931</v>
      </c>
      <c r="Y3" s="49">
        <v>304947</v>
      </c>
      <c r="Z3" s="49">
        <v>525098</v>
      </c>
      <c r="AA3" s="49">
        <v>268616</v>
      </c>
      <c r="AB3" s="49">
        <v>256482</v>
      </c>
      <c r="AC3" s="49">
        <v>643081</v>
      </c>
      <c r="AD3" s="49">
        <v>328191</v>
      </c>
      <c r="AE3" s="49">
        <v>314890</v>
      </c>
      <c r="AF3" s="49">
        <v>550674</v>
      </c>
      <c r="AG3" s="49">
        <v>280484</v>
      </c>
      <c r="AH3" s="49">
        <v>270190</v>
      </c>
      <c r="AI3" s="49">
        <v>995943</v>
      </c>
      <c r="AJ3" s="49">
        <v>489997</v>
      </c>
      <c r="AK3" s="49">
        <v>506065</v>
      </c>
      <c r="AL3" s="49">
        <v>577570</v>
      </c>
      <c r="AM3" s="49">
        <v>293995</v>
      </c>
      <c r="AN3" s="49">
        <v>283575</v>
      </c>
      <c r="AO3" s="49">
        <v>550905</v>
      </c>
      <c r="AP3" s="49">
        <v>276289</v>
      </c>
      <c r="AQ3" s="49">
        <v>274616</v>
      </c>
      <c r="AR3" s="46"/>
      <c r="AS3" s="46"/>
      <c r="AT3" s="46"/>
      <c r="AU3" s="49">
        <v>153350</v>
      </c>
      <c r="AV3" s="49">
        <v>304</v>
      </c>
      <c r="AW3" s="207">
        <v>53315</v>
      </c>
      <c r="AX3" s="49">
        <v>16.8</v>
      </c>
      <c r="AY3" s="49">
        <v>1275</v>
      </c>
      <c r="AZ3" s="49">
        <v>8.8000000000000007</v>
      </c>
      <c r="BA3" s="49">
        <v>672</v>
      </c>
      <c r="BB3" s="49">
        <v>30.3</v>
      </c>
      <c r="BC3" s="49">
        <v>24</v>
      </c>
      <c r="BD3" s="49">
        <v>2.2999999999999998</v>
      </c>
      <c r="BE3" s="49">
        <v>12</v>
      </c>
      <c r="BF3" s="49">
        <v>5.5</v>
      </c>
      <c r="BG3" s="49">
        <v>4159</v>
      </c>
      <c r="BH3" s="49">
        <v>9.1999999999999993</v>
      </c>
      <c r="BI3" s="49">
        <v>6997</v>
      </c>
      <c r="BJ3" s="49">
        <v>2.4</v>
      </c>
      <c r="BK3" s="49">
        <v>13</v>
      </c>
      <c r="BL3" s="49">
        <v>9.6</v>
      </c>
      <c r="BM3" s="49">
        <v>51</v>
      </c>
      <c r="BN3" s="49">
        <v>0.66</v>
      </c>
      <c r="BO3" s="49">
        <v>14</v>
      </c>
      <c r="BP3" s="49">
        <v>29.81</v>
      </c>
      <c r="BQ3" s="49">
        <v>57</v>
      </c>
      <c r="BR3" s="49">
        <v>35.340000000000003</v>
      </c>
      <c r="BS3" s="49">
        <v>7</v>
      </c>
      <c r="BT3" s="50">
        <v>11.8</v>
      </c>
      <c r="BU3" s="49">
        <v>36</v>
      </c>
      <c r="BV3" s="51" t="s">
        <v>418</v>
      </c>
      <c r="BW3" s="51" t="s">
        <v>418</v>
      </c>
      <c r="BX3" s="51" t="s">
        <v>419</v>
      </c>
      <c r="BY3" s="51" t="s">
        <v>418</v>
      </c>
      <c r="BZ3" s="51" t="s">
        <v>420</v>
      </c>
      <c r="CA3" s="51" t="s">
        <v>421</v>
      </c>
      <c r="CB3" s="51" t="s">
        <v>422</v>
      </c>
      <c r="CC3" s="143">
        <v>79.42</v>
      </c>
      <c r="CD3" s="143">
        <v>61.07</v>
      </c>
      <c r="CE3" s="143">
        <v>2.86</v>
      </c>
      <c r="CF3" s="143">
        <v>3.82</v>
      </c>
      <c r="CG3" s="143">
        <v>4.25</v>
      </c>
      <c r="CH3" s="47">
        <v>41.82</v>
      </c>
      <c r="CI3" s="47">
        <v>189</v>
      </c>
      <c r="CJ3" s="47">
        <v>0.2</v>
      </c>
      <c r="CK3" s="47">
        <v>111</v>
      </c>
      <c r="CL3" s="47">
        <v>45.18</v>
      </c>
      <c r="CM3" s="47">
        <v>189</v>
      </c>
      <c r="CN3" s="47">
        <v>105.6</v>
      </c>
      <c r="CO3" s="47">
        <v>469</v>
      </c>
      <c r="CP3" s="47">
        <v>15.63</v>
      </c>
      <c r="CQ3" s="47">
        <v>50</v>
      </c>
      <c r="CR3" s="47">
        <v>13.23</v>
      </c>
      <c r="CS3" s="47">
        <v>52</v>
      </c>
      <c r="CT3" s="47">
        <v>6.36</v>
      </c>
      <c r="CU3" s="47">
        <v>18</v>
      </c>
      <c r="CV3" s="47">
        <v>5.6</v>
      </c>
      <c r="CW3" s="47">
        <v>1</v>
      </c>
      <c r="CX3" s="47">
        <v>0</v>
      </c>
      <c r="CY3" s="47">
        <v>0</v>
      </c>
      <c r="CZ3" s="47">
        <v>10.4</v>
      </c>
      <c r="DA3" s="47">
        <v>33</v>
      </c>
      <c r="DB3" s="47">
        <v>0.2</v>
      </c>
      <c r="DC3" s="47">
        <v>149</v>
      </c>
      <c r="DD3" s="47">
        <v>111</v>
      </c>
      <c r="DE3" s="47" t="s">
        <v>423</v>
      </c>
      <c r="DF3" s="47">
        <v>2.97</v>
      </c>
      <c r="DG3" s="47">
        <v>5.44</v>
      </c>
      <c r="DH3" s="47">
        <v>74.05</v>
      </c>
      <c r="DI3" s="47">
        <v>357</v>
      </c>
      <c r="DJ3" s="47">
        <v>148.1</v>
      </c>
      <c r="DK3" s="47">
        <v>836</v>
      </c>
      <c r="DL3" s="47">
        <v>26.7</v>
      </c>
      <c r="DM3" s="47">
        <v>113</v>
      </c>
      <c r="DN3" s="47">
        <v>137.16200000000001</v>
      </c>
      <c r="DO3" s="47">
        <v>710</v>
      </c>
      <c r="DP3" s="47">
        <v>39.29</v>
      </c>
      <c r="DQ3" s="47">
        <v>214</v>
      </c>
      <c r="DR3" s="47">
        <v>12.005000000000001</v>
      </c>
      <c r="DS3" s="47">
        <v>45</v>
      </c>
      <c r="DT3" s="47">
        <v>24.2</v>
      </c>
      <c r="DU3" s="47">
        <v>110</v>
      </c>
      <c r="DV3" s="47">
        <v>9.1999999999999993</v>
      </c>
      <c r="DW3" s="47">
        <v>34</v>
      </c>
      <c r="DX3" s="47">
        <v>8.07</v>
      </c>
      <c r="DY3" s="52">
        <v>25</v>
      </c>
      <c r="DZ3" s="47" t="s">
        <v>424</v>
      </c>
      <c r="EA3" s="47">
        <v>994</v>
      </c>
      <c r="EB3" s="47">
        <v>65.3</v>
      </c>
      <c r="EC3" s="47">
        <v>17639</v>
      </c>
      <c r="ED3" s="53">
        <v>1</v>
      </c>
      <c r="EE3" s="47">
        <v>554</v>
      </c>
      <c r="EF3" s="47">
        <v>110.09</v>
      </c>
      <c r="EG3" s="47">
        <v>74.17</v>
      </c>
      <c r="EH3" s="47">
        <v>5.55</v>
      </c>
      <c r="EI3" s="47">
        <v>10.56</v>
      </c>
      <c r="EJ3" s="47"/>
      <c r="EK3" s="47"/>
      <c r="EL3" s="47">
        <v>82.19</v>
      </c>
      <c r="EM3" s="47">
        <v>42.61</v>
      </c>
      <c r="EN3" s="47">
        <v>2.8</v>
      </c>
      <c r="EO3" s="47">
        <v>5.64</v>
      </c>
      <c r="EP3" s="47">
        <v>137.16</v>
      </c>
      <c r="EQ3" s="47">
        <v>710</v>
      </c>
      <c r="ER3" s="47">
        <v>158.19999999999999</v>
      </c>
      <c r="ES3" s="47">
        <v>940</v>
      </c>
      <c r="ET3" s="47">
        <v>258.38</v>
      </c>
      <c r="EU3" s="47">
        <v>1426</v>
      </c>
      <c r="EV3" s="47">
        <v>104.98</v>
      </c>
      <c r="EW3" s="47">
        <v>537</v>
      </c>
      <c r="EX3" s="47"/>
      <c r="EY3" s="47">
        <v>83.6</v>
      </c>
      <c r="EZ3" s="47">
        <v>389</v>
      </c>
      <c r="FA3" s="54">
        <v>69</v>
      </c>
      <c r="FB3" s="47">
        <v>18959</v>
      </c>
      <c r="FC3" s="47">
        <v>25</v>
      </c>
      <c r="FD3" s="47">
        <v>274</v>
      </c>
      <c r="FE3" s="47">
        <v>59.54</v>
      </c>
      <c r="FF3" s="47">
        <v>695</v>
      </c>
      <c r="FG3" s="47">
        <v>10.7</v>
      </c>
      <c r="FH3" s="47">
        <v>95</v>
      </c>
      <c r="FI3" s="47">
        <v>12.47</v>
      </c>
      <c r="FJ3" s="47">
        <v>110</v>
      </c>
      <c r="FK3" s="47">
        <v>97.1</v>
      </c>
      <c r="FL3" s="47">
        <v>1175</v>
      </c>
      <c r="FM3" s="47">
        <v>267.41000000000003</v>
      </c>
      <c r="FN3" s="47">
        <v>2925</v>
      </c>
      <c r="FO3" s="47">
        <v>438.95</v>
      </c>
      <c r="FP3" s="47">
        <v>5279</v>
      </c>
      <c r="FQ3" s="47">
        <v>26.15</v>
      </c>
      <c r="FR3" s="47">
        <v>272</v>
      </c>
      <c r="FS3" s="47">
        <v>1.4</v>
      </c>
      <c r="FT3" s="47">
        <v>822</v>
      </c>
      <c r="FU3" s="47">
        <v>1.4</v>
      </c>
      <c r="FV3" s="47">
        <v>767</v>
      </c>
      <c r="FW3" s="46"/>
      <c r="FX3" s="47">
        <v>3.4</v>
      </c>
      <c r="FY3" s="46"/>
      <c r="FZ3" s="47">
        <v>1928</v>
      </c>
      <c r="GA3" s="47">
        <v>1908</v>
      </c>
      <c r="GB3" s="47">
        <v>36.799999999999997</v>
      </c>
      <c r="GC3" s="47">
        <v>63.2</v>
      </c>
      <c r="GD3" s="47">
        <v>19.5</v>
      </c>
      <c r="GE3" s="47">
        <v>76.7</v>
      </c>
      <c r="GF3" s="47">
        <v>91.2</v>
      </c>
      <c r="GG3" s="47">
        <v>79.400000000000006</v>
      </c>
      <c r="GH3" s="47">
        <v>99.6</v>
      </c>
      <c r="GI3" s="47">
        <v>53.5</v>
      </c>
      <c r="GJ3" s="47"/>
      <c r="GK3" s="47">
        <v>87.9</v>
      </c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2"/>
      <c r="OS3" s="2"/>
      <c r="OT3" s="2"/>
    </row>
    <row r="4" spans="1:410">
      <c r="A4" s="96" t="s">
        <v>425</v>
      </c>
      <c r="B4" s="56" t="s">
        <v>426</v>
      </c>
      <c r="C4" s="96" t="s">
        <v>427</v>
      </c>
      <c r="D4" s="75">
        <v>6</v>
      </c>
      <c r="E4" s="56">
        <v>2015</v>
      </c>
      <c r="F4" s="107">
        <v>71.84019520983064</v>
      </c>
      <c r="G4" s="141">
        <v>19290</v>
      </c>
      <c r="H4" s="56">
        <v>6681</v>
      </c>
      <c r="I4" s="56">
        <v>12609</v>
      </c>
      <c r="J4" s="56">
        <v>13.76</v>
      </c>
      <c r="K4" s="111">
        <v>2654</v>
      </c>
      <c r="L4" s="56">
        <v>71.88</v>
      </c>
      <c r="M4" s="111">
        <v>13866</v>
      </c>
      <c r="N4" s="111">
        <v>2030</v>
      </c>
      <c r="O4" s="56">
        <v>890</v>
      </c>
      <c r="P4" s="56">
        <v>841</v>
      </c>
      <c r="Q4" s="111">
        <v>2063</v>
      </c>
      <c r="R4" s="111">
        <v>1001</v>
      </c>
      <c r="S4" s="111">
        <v>1062</v>
      </c>
      <c r="T4" s="56">
        <v>1626</v>
      </c>
      <c r="U4" s="56">
        <v>840</v>
      </c>
      <c r="V4" s="56">
        <v>786</v>
      </c>
      <c r="W4" s="111">
        <v>1927</v>
      </c>
      <c r="X4" s="56">
        <v>932</v>
      </c>
      <c r="Y4" s="56">
        <v>995</v>
      </c>
      <c r="Z4" s="56">
        <v>1576</v>
      </c>
      <c r="AA4" s="56">
        <v>816</v>
      </c>
      <c r="AB4" s="56">
        <v>760</v>
      </c>
      <c r="AC4" s="111">
        <v>1884</v>
      </c>
      <c r="AD4" s="56">
        <v>906</v>
      </c>
      <c r="AE4" s="56">
        <v>978</v>
      </c>
      <c r="AF4" s="56">
        <v>1576</v>
      </c>
      <c r="AG4" s="56">
        <v>822</v>
      </c>
      <c r="AH4" s="56">
        <v>754</v>
      </c>
      <c r="AI4" s="111">
        <v>2858</v>
      </c>
      <c r="AJ4" s="111">
        <v>1349</v>
      </c>
      <c r="AK4" s="111">
        <v>1509</v>
      </c>
      <c r="AL4" s="56">
        <v>1599</v>
      </c>
      <c r="AM4" s="56">
        <v>848</v>
      </c>
      <c r="AN4" s="56">
        <v>751</v>
      </c>
      <c r="AO4" s="56">
        <v>1462</v>
      </c>
      <c r="AP4" s="56">
        <v>764</v>
      </c>
      <c r="AQ4" s="56">
        <v>698</v>
      </c>
      <c r="AR4" s="56" t="s">
        <v>428</v>
      </c>
      <c r="AS4" s="56"/>
      <c r="AT4" s="56" t="s">
        <v>428</v>
      </c>
      <c r="AU4" s="206">
        <v>819</v>
      </c>
      <c r="AV4" s="206">
        <v>0</v>
      </c>
      <c r="AW4" s="206">
        <v>118</v>
      </c>
      <c r="AX4" s="59">
        <v>11.2</v>
      </c>
      <c r="AY4" s="59">
        <v>2</v>
      </c>
      <c r="AZ4" s="60">
        <v>0.83194675540765395</v>
      </c>
      <c r="BA4" s="61">
        <v>2</v>
      </c>
      <c r="BB4" s="62">
        <v>0</v>
      </c>
      <c r="BC4" s="63">
        <v>0</v>
      </c>
      <c r="BD4" s="64">
        <v>0</v>
      </c>
      <c r="BE4" s="65">
        <v>0</v>
      </c>
      <c r="BF4" s="60">
        <v>10.638297872340425</v>
      </c>
      <c r="BG4" s="61">
        <v>5</v>
      </c>
      <c r="BH4" s="60">
        <v>14.04494382022472</v>
      </c>
      <c r="BI4" s="61">
        <v>25</v>
      </c>
      <c r="BJ4" s="64">
        <v>0</v>
      </c>
      <c r="BK4" s="65">
        <v>0</v>
      </c>
      <c r="BL4" s="62">
        <v>0</v>
      </c>
      <c r="BM4" s="65">
        <v>0</v>
      </c>
      <c r="BN4" s="51">
        <v>0</v>
      </c>
      <c r="BO4" s="56">
        <v>0</v>
      </c>
      <c r="BP4" s="51">
        <v>0</v>
      </c>
      <c r="BQ4" s="56">
        <v>0</v>
      </c>
      <c r="BR4" s="56">
        <v>0</v>
      </c>
      <c r="BS4" s="56">
        <v>0</v>
      </c>
      <c r="BT4" s="56">
        <v>0</v>
      </c>
      <c r="BU4" s="56">
        <v>0</v>
      </c>
      <c r="BV4" s="51" t="s">
        <v>429</v>
      </c>
      <c r="BW4" s="51" t="s">
        <v>430</v>
      </c>
      <c r="BX4" s="51" t="s">
        <v>431</v>
      </c>
      <c r="BY4" s="51" t="s">
        <v>430</v>
      </c>
      <c r="BZ4" s="51" t="s">
        <v>432</v>
      </c>
      <c r="CA4" s="51" t="s">
        <v>433</v>
      </c>
      <c r="CB4" s="51" t="s">
        <v>434</v>
      </c>
      <c r="CC4" s="145">
        <v>65.95</v>
      </c>
      <c r="CD4" s="145">
        <v>50</v>
      </c>
      <c r="CE4" s="56">
        <v>0</v>
      </c>
      <c r="CF4" s="146" t="s">
        <v>435</v>
      </c>
      <c r="CG4" s="146" t="s">
        <v>436</v>
      </c>
      <c r="CH4" s="56">
        <v>0</v>
      </c>
      <c r="CI4" s="56">
        <v>0</v>
      </c>
      <c r="CJ4" s="60">
        <v>0</v>
      </c>
      <c r="CK4" s="61">
        <v>0</v>
      </c>
      <c r="CL4" s="56">
        <v>0</v>
      </c>
      <c r="CM4" s="56">
        <v>0</v>
      </c>
      <c r="CN4" s="56">
        <v>496.21</v>
      </c>
      <c r="CO4" s="56">
        <v>8</v>
      </c>
      <c r="CP4" s="56">
        <v>0</v>
      </c>
      <c r="CQ4" s="56">
        <v>0</v>
      </c>
      <c r="CR4" s="56">
        <v>0</v>
      </c>
      <c r="CS4" s="56">
        <v>0</v>
      </c>
      <c r="CT4" s="56">
        <v>0</v>
      </c>
      <c r="CU4" s="56">
        <v>0</v>
      </c>
      <c r="CV4" s="56">
        <v>0</v>
      </c>
      <c r="CW4" s="56">
        <v>0</v>
      </c>
      <c r="CX4" s="56">
        <v>0</v>
      </c>
      <c r="CY4" s="56">
        <v>0</v>
      </c>
      <c r="CZ4" s="56">
        <v>0</v>
      </c>
      <c r="DA4" s="56">
        <v>0</v>
      </c>
      <c r="DB4" s="60">
        <v>0</v>
      </c>
      <c r="DC4" s="61">
        <v>0</v>
      </c>
      <c r="DD4" s="145">
        <v>115.14</v>
      </c>
      <c r="DE4" s="145">
        <v>92.56</v>
      </c>
      <c r="DF4" s="147">
        <v>3.0712530712530715</v>
      </c>
      <c r="DG4" s="148">
        <v>5.4054054054054053</v>
      </c>
      <c r="DH4" s="149">
        <v>207.57654385054488</v>
      </c>
      <c r="DI4" s="56">
        <v>4</v>
      </c>
      <c r="DJ4" s="56">
        <v>259.47000000000003</v>
      </c>
      <c r="DK4" s="56">
        <v>5</v>
      </c>
      <c r="DL4" s="56">
        <v>51.89</v>
      </c>
      <c r="DM4" s="56">
        <v>1</v>
      </c>
      <c r="DN4" s="150">
        <v>159.23566878980893</v>
      </c>
      <c r="DO4" s="56">
        <v>3</v>
      </c>
      <c r="DP4" s="56">
        <v>53.08</v>
      </c>
      <c r="DQ4" s="56">
        <v>1</v>
      </c>
      <c r="DR4" s="56">
        <v>0</v>
      </c>
      <c r="DS4" s="56">
        <v>0</v>
      </c>
      <c r="DT4" s="56">
        <v>0</v>
      </c>
      <c r="DU4" s="56">
        <v>0</v>
      </c>
      <c r="DV4" s="56">
        <v>53.07</v>
      </c>
      <c r="DW4" s="56">
        <v>1</v>
      </c>
      <c r="DX4" s="56">
        <v>0</v>
      </c>
      <c r="DY4" s="56">
        <v>0</v>
      </c>
      <c r="DZ4" s="62">
        <v>1.3157894736842104</v>
      </c>
      <c r="EA4" s="63">
        <v>1</v>
      </c>
      <c r="EB4" s="62">
        <v>90.185676392572944</v>
      </c>
      <c r="EC4" s="63">
        <v>68</v>
      </c>
      <c r="ED4" s="60">
        <v>0</v>
      </c>
      <c r="EE4" s="61">
        <v>0</v>
      </c>
      <c r="EF4" s="143">
        <v>105.25</v>
      </c>
      <c r="EG4" s="143">
        <v>76.459999999999994</v>
      </c>
      <c r="EH4" s="107">
        <v>2.5505716798592788</v>
      </c>
      <c r="EI4" s="148">
        <v>5.5408970976253293</v>
      </c>
      <c r="EJ4" s="56" t="s">
        <v>437</v>
      </c>
      <c r="EK4" s="56" t="s">
        <v>438</v>
      </c>
      <c r="EL4" s="143">
        <v>73.510000000000005</v>
      </c>
      <c r="EM4" s="143">
        <v>38.6</v>
      </c>
      <c r="EN4" s="147">
        <v>1.0498687664041995</v>
      </c>
      <c r="EO4" s="148">
        <v>8.9238845144356951</v>
      </c>
      <c r="EP4" s="150">
        <v>159.23566878980893</v>
      </c>
      <c r="EQ4" s="56">
        <v>3</v>
      </c>
      <c r="ER4" s="56">
        <v>849.26</v>
      </c>
      <c r="ES4" s="56">
        <v>16</v>
      </c>
      <c r="ET4" s="56">
        <v>371.55</v>
      </c>
      <c r="EU4" s="56">
        <v>7</v>
      </c>
      <c r="EV4" s="150">
        <v>159.23566878980893</v>
      </c>
      <c r="EW4" s="56">
        <v>3</v>
      </c>
      <c r="EX4" s="56">
        <v>2</v>
      </c>
      <c r="EY4" s="62">
        <v>65.246338215712385</v>
      </c>
      <c r="EZ4" s="61">
        <v>49</v>
      </c>
      <c r="FA4" s="62">
        <v>48.710601719197705</v>
      </c>
      <c r="FB4" s="61">
        <v>34</v>
      </c>
      <c r="FC4" s="56">
        <v>29.07</v>
      </c>
      <c r="FD4" s="56">
        <v>1</v>
      </c>
      <c r="FE4" s="56">
        <v>58.14</v>
      </c>
      <c r="FF4" s="56">
        <v>2</v>
      </c>
      <c r="FG4" s="56">
        <v>0</v>
      </c>
      <c r="FH4" s="56">
        <v>0</v>
      </c>
      <c r="FI4" s="56">
        <v>0</v>
      </c>
      <c r="FJ4" s="56">
        <v>0</v>
      </c>
      <c r="FK4" s="56">
        <v>87.21</v>
      </c>
      <c r="FL4" s="56">
        <v>3</v>
      </c>
      <c r="FM4" s="149">
        <v>58.139534883720927</v>
      </c>
      <c r="FN4" s="56">
        <v>2</v>
      </c>
      <c r="FO4" s="150">
        <v>465.11627906976742</v>
      </c>
      <c r="FP4" s="56">
        <v>16</v>
      </c>
      <c r="FQ4" s="150">
        <v>87.20930232558139</v>
      </c>
      <c r="FR4" s="56">
        <v>3</v>
      </c>
      <c r="FS4" s="60">
        <v>2.3584905660377355</v>
      </c>
      <c r="FT4" s="61">
        <v>1</v>
      </c>
      <c r="FU4" s="60">
        <v>0</v>
      </c>
      <c r="FV4" s="61">
        <v>0</v>
      </c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3"/>
      <c r="OS4" s="3"/>
      <c r="OT4" s="3"/>
    </row>
    <row r="5" spans="1:410">
      <c r="A5" s="96" t="s">
        <v>439</v>
      </c>
      <c r="B5" s="56" t="s">
        <v>440</v>
      </c>
      <c r="C5" s="96" t="s">
        <v>441</v>
      </c>
      <c r="D5" s="74">
        <v>6</v>
      </c>
      <c r="E5" s="67">
        <v>2015</v>
      </c>
      <c r="F5" s="106">
        <v>52.746846878654083</v>
      </c>
      <c r="G5" s="141">
        <v>2128</v>
      </c>
      <c r="H5" s="67">
        <v>751</v>
      </c>
      <c r="I5" s="67">
        <v>1377</v>
      </c>
      <c r="J5" s="106">
        <v>13.91</v>
      </c>
      <c r="K5" s="67">
        <v>296</v>
      </c>
      <c r="L5" s="56">
        <v>67.06</v>
      </c>
      <c r="M5" s="78">
        <v>1427</v>
      </c>
      <c r="N5" s="67">
        <v>174</v>
      </c>
      <c r="O5" s="67">
        <v>89</v>
      </c>
      <c r="P5" s="67">
        <v>85</v>
      </c>
      <c r="Q5" s="67">
        <v>208</v>
      </c>
      <c r="R5" s="67">
        <v>101</v>
      </c>
      <c r="S5" s="67">
        <v>107</v>
      </c>
      <c r="T5" s="67">
        <v>166</v>
      </c>
      <c r="U5" s="67">
        <v>86</v>
      </c>
      <c r="V5" s="67">
        <v>80</v>
      </c>
      <c r="W5" s="67">
        <v>197</v>
      </c>
      <c r="X5" s="67">
        <v>95</v>
      </c>
      <c r="Y5" s="67">
        <v>102</v>
      </c>
      <c r="Z5" s="67">
        <v>165</v>
      </c>
      <c r="AA5" s="67">
        <v>86</v>
      </c>
      <c r="AB5" s="67">
        <v>79</v>
      </c>
      <c r="AC5" s="67">
        <v>204</v>
      </c>
      <c r="AD5" s="67">
        <v>96</v>
      </c>
      <c r="AE5" s="67">
        <v>108</v>
      </c>
      <c r="AF5" s="67">
        <v>176</v>
      </c>
      <c r="AG5" s="67">
        <v>94</v>
      </c>
      <c r="AH5" s="67">
        <v>82</v>
      </c>
      <c r="AI5" s="67">
        <v>318</v>
      </c>
      <c r="AJ5" s="67">
        <v>148</v>
      </c>
      <c r="AK5" s="67">
        <v>170</v>
      </c>
      <c r="AL5" s="67">
        <v>176</v>
      </c>
      <c r="AM5" s="67">
        <v>94</v>
      </c>
      <c r="AN5" s="67">
        <v>82</v>
      </c>
      <c r="AO5" s="67">
        <v>166</v>
      </c>
      <c r="AP5" s="67">
        <v>89</v>
      </c>
      <c r="AQ5" s="67">
        <v>77</v>
      </c>
      <c r="AR5" s="56" t="s">
        <v>428</v>
      </c>
      <c r="AS5" s="56"/>
      <c r="AT5" s="56" t="s">
        <v>428</v>
      </c>
      <c r="AU5" s="206">
        <v>78</v>
      </c>
      <c r="AV5" s="206">
        <v>0</v>
      </c>
      <c r="AW5" s="206">
        <v>14</v>
      </c>
      <c r="AX5" s="59">
        <v>0</v>
      </c>
      <c r="AY5" s="59">
        <v>0</v>
      </c>
      <c r="AZ5" s="60">
        <v>1.567398119122257</v>
      </c>
      <c r="BA5" s="61">
        <v>3</v>
      </c>
      <c r="BB5" s="62">
        <v>0</v>
      </c>
      <c r="BC5" s="63">
        <v>0</v>
      </c>
      <c r="BD5" s="68">
        <v>0</v>
      </c>
      <c r="BE5" s="69">
        <v>0</v>
      </c>
      <c r="BF5" s="60">
        <v>6.9306930693069315</v>
      </c>
      <c r="BG5" s="61">
        <v>7</v>
      </c>
      <c r="BH5" s="60">
        <v>8.3333333333333321</v>
      </c>
      <c r="BI5" s="61">
        <v>2</v>
      </c>
      <c r="BJ5" s="64">
        <v>0</v>
      </c>
      <c r="BK5" s="65">
        <v>0</v>
      </c>
      <c r="BL5" s="62">
        <v>0</v>
      </c>
      <c r="BM5" s="65">
        <v>0</v>
      </c>
      <c r="BN5" s="56">
        <v>0</v>
      </c>
      <c r="BO5" s="56">
        <v>0</v>
      </c>
      <c r="BP5" s="56">
        <v>0</v>
      </c>
      <c r="BQ5" s="56">
        <v>0</v>
      </c>
      <c r="BR5" s="56">
        <v>0</v>
      </c>
      <c r="BS5" s="56">
        <v>0</v>
      </c>
      <c r="BT5" s="56">
        <v>0</v>
      </c>
      <c r="BU5" s="56">
        <v>0</v>
      </c>
      <c r="BV5" s="70" t="s">
        <v>442</v>
      </c>
      <c r="BW5" s="56" t="s">
        <v>443</v>
      </c>
      <c r="BX5" s="56" t="s">
        <v>444</v>
      </c>
      <c r="BY5" s="56" t="s">
        <v>445</v>
      </c>
      <c r="BZ5" s="56" t="s">
        <v>446</v>
      </c>
      <c r="CA5" s="56" t="s">
        <v>447</v>
      </c>
      <c r="CB5" s="56" t="s">
        <v>444</v>
      </c>
      <c r="CC5" s="152">
        <v>50</v>
      </c>
      <c r="CD5" s="152">
        <v>35.28</v>
      </c>
      <c r="CE5" s="147">
        <v>0</v>
      </c>
      <c r="CF5" s="153" t="s">
        <v>448</v>
      </c>
      <c r="CG5" s="153" t="s">
        <v>449</v>
      </c>
      <c r="CH5" s="56">
        <v>0</v>
      </c>
      <c r="CI5" s="56">
        <v>0</v>
      </c>
      <c r="CJ5" s="60">
        <v>0</v>
      </c>
      <c r="CK5" s="61">
        <v>0</v>
      </c>
      <c r="CL5" s="56">
        <v>0</v>
      </c>
      <c r="CM5" s="56">
        <v>0</v>
      </c>
      <c r="CN5" s="56">
        <v>0</v>
      </c>
      <c r="CO5" s="56">
        <v>0</v>
      </c>
      <c r="CP5" s="56">
        <v>0</v>
      </c>
      <c r="CQ5" s="56">
        <v>0</v>
      </c>
      <c r="CR5" s="56">
        <v>0</v>
      </c>
      <c r="CS5" s="56">
        <v>0</v>
      </c>
      <c r="CT5" s="56">
        <v>0</v>
      </c>
      <c r="CU5" s="56">
        <v>0</v>
      </c>
      <c r="CV5" s="56">
        <v>0</v>
      </c>
      <c r="CW5" s="56">
        <v>0</v>
      </c>
      <c r="CX5" s="56">
        <v>0</v>
      </c>
      <c r="CY5" s="56">
        <v>0</v>
      </c>
      <c r="CZ5" s="56">
        <v>0</v>
      </c>
      <c r="DA5" s="56">
        <v>0</v>
      </c>
      <c r="DB5" s="60">
        <v>0</v>
      </c>
      <c r="DC5" s="61">
        <v>0</v>
      </c>
      <c r="DD5" s="152">
        <v>104.87</v>
      </c>
      <c r="DE5" s="152">
        <v>90.84</v>
      </c>
      <c r="DF5" s="147">
        <v>5.4216867469879517</v>
      </c>
      <c r="DG5" s="148">
        <v>1.8072289156626504</v>
      </c>
      <c r="DH5" s="56">
        <v>0</v>
      </c>
      <c r="DI5" s="56">
        <v>0</v>
      </c>
      <c r="DJ5" s="56">
        <v>0</v>
      </c>
      <c r="DK5" s="56">
        <v>0</v>
      </c>
      <c r="DL5" s="56">
        <v>0</v>
      </c>
      <c r="DM5" s="56">
        <v>0</v>
      </c>
      <c r="DN5" s="56">
        <v>0</v>
      </c>
      <c r="DO5" s="56">
        <v>0</v>
      </c>
      <c r="DP5" s="56">
        <v>0</v>
      </c>
      <c r="DQ5" s="56">
        <v>0</v>
      </c>
      <c r="DR5" s="56">
        <v>0</v>
      </c>
      <c r="DS5" s="56">
        <v>0</v>
      </c>
      <c r="DT5" s="56">
        <v>0</v>
      </c>
      <c r="DU5" s="56">
        <v>0</v>
      </c>
      <c r="DV5" s="56">
        <v>0</v>
      </c>
      <c r="DW5" s="56">
        <v>0</v>
      </c>
      <c r="DX5" s="56">
        <v>0</v>
      </c>
      <c r="DY5" s="56">
        <v>0</v>
      </c>
      <c r="DZ5" s="62">
        <v>0</v>
      </c>
      <c r="EA5" s="63">
        <v>0</v>
      </c>
      <c r="EB5" s="62">
        <v>73.170731707317074</v>
      </c>
      <c r="EC5" s="63">
        <v>6</v>
      </c>
      <c r="ED5" s="60">
        <v>3.3444816053511706</v>
      </c>
      <c r="EE5" s="61">
        <v>2</v>
      </c>
      <c r="EF5" s="154">
        <v>108.26</v>
      </c>
      <c r="EG5" s="154">
        <v>75.930000000000007</v>
      </c>
      <c r="EH5" s="107">
        <v>4.5801526717557248</v>
      </c>
      <c r="EI5" s="148">
        <v>3.8167938931297711</v>
      </c>
      <c r="EJ5" s="56" t="s">
        <v>450</v>
      </c>
      <c r="EK5" s="56" t="s">
        <v>451</v>
      </c>
      <c r="EL5" s="154">
        <v>81.150000000000006</v>
      </c>
      <c r="EM5" s="154">
        <v>55.07</v>
      </c>
      <c r="EN5" s="147">
        <v>0</v>
      </c>
      <c r="EO5" s="148">
        <v>1.8867924528301887</v>
      </c>
      <c r="EP5" s="56">
        <v>0</v>
      </c>
      <c r="EQ5" s="56">
        <v>0</v>
      </c>
      <c r="ER5" s="56">
        <v>0</v>
      </c>
      <c r="ES5" s="56">
        <v>0</v>
      </c>
      <c r="ET5" s="56">
        <v>0</v>
      </c>
      <c r="EU5" s="56">
        <v>0</v>
      </c>
      <c r="EV5" s="56">
        <v>0</v>
      </c>
      <c r="EW5" s="56">
        <v>0</v>
      </c>
      <c r="EX5" s="56">
        <v>0</v>
      </c>
      <c r="EY5" s="62">
        <v>73.170731707317074</v>
      </c>
      <c r="EZ5" s="61">
        <v>6</v>
      </c>
      <c r="FA5" s="62">
        <v>51.948051948051955</v>
      </c>
      <c r="FB5" s="61">
        <v>4</v>
      </c>
      <c r="FC5" s="56">
        <v>0</v>
      </c>
      <c r="FD5" s="56">
        <v>0</v>
      </c>
      <c r="FE5" s="56">
        <v>0</v>
      </c>
      <c r="FF5" s="56">
        <v>0</v>
      </c>
      <c r="FG5" s="56">
        <v>0</v>
      </c>
      <c r="FH5" s="56">
        <v>0</v>
      </c>
      <c r="FI5" s="56">
        <v>0</v>
      </c>
      <c r="FJ5" s="56">
        <v>0</v>
      </c>
      <c r="FK5" s="56">
        <v>0</v>
      </c>
      <c r="FL5" s="56">
        <v>0</v>
      </c>
      <c r="FM5" s="56">
        <v>0</v>
      </c>
      <c r="FN5" s="56">
        <v>0</v>
      </c>
      <c r="FO5" s="150">
        <v>0</v>
      </c>
      <c r="FP5" s="56">
        <v>0</v>
      </c>
      <c r="FQ5" s="56">
        <v>0</v>
      </c>
      <c r="FR5" s="56">
        <v>0</v>
      </c>
      <c r="FS5" s="60">
        <v>6.756756756756757</v>
      </c>
      <c r="FT5" s="61">
        <v>4</v>
      </c>
      <c r="FU5" s="60">
        <v>7.5046904315197001</v>
      </c>
      <c r="FV5" s="61">
        <v>4</v>
      </c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4"/>
      <c r="OS5" s="4"/>
      <c r="OT5" s="4"/>
    </row>
    <row r="6" spans="1:410">
      <c r="A6" s="96" t="s">
        <v>452</v>
      </c>
      <c r="B6" s="56" t="s">
        <v>453</v>
      </c>
      <c r="C6" s="96" t="s">
        <v>427</v>
      </c>
      <c r="D6" s="74">
        <v>6</v>
      </c>
      <c r="E6" s="67">
        <v>2015</v>
      </c>
      <c r="F6" s="106">
        <v>62.91227945118824</v>
      </c>
      <c r="G6" s="141">
        <v>3466</v>
      </c>
      <c r="H6" s="67">
        <v>1812</v>
      </c>
      <c r="I6" s="67">
        <v>1654</v>
      </c>
      <c r="J6" s="106">
        <v>21.38</v>
      </c>
      <c r="K6" s="67">
        <v>741</v>
      </c>
      <c r="L6" s="56">
        <v>81.849999999999994</v>
      </c>
      <c r="M6" s="78">
        <v>2837</v>
      </c>
      <c r="N6" s="67">
        <v>235</v>
      </c>
      <c r="O6" s="67">
        <v>120</v>
      </c>
      <c r="P6" s="67">
        <v>115</v>
      </c>
      <c r="Q6" s="67">
        <v>284</v>
      </c>
      <c r="R6" s="67">
        <v>139</v>
      </c>
      <c r="S6" s="67">
        <v>145</v>
      </c>
      <c r="T6" s="67">
        <v>242</v>
      </c>
      <c r="U6" s="67">
        <v>125</v>
      </c>
      <c r="V6" s="67">
        <v>117</v>
      </c>
      <c r="W6" s="67">
        <v>287</v>
      </c>
      <c r="X6" s="67">
        <v>138</v>
      </c>
      <c r="Y6" s="67">
        <v>149</v>
      </c>
      <c r="Z6" s="67">
        <v>245</v>
      </c>
      <c r="AA6" s="67">
        <v>128</v>
      </c>
      <c r="AB6" s="67">
        <v>117</v>
      </c>
      <c r="AC6" s="67">
        <v>326</v>
      </c>
      <c r="AD6" s="67">
        <v>155</v>
      </c>
      <c r="AE6" s="67">
        <v>171</v>
      </c>
      <c r="AF6" s="67">
        <v>297</v>
      </c>
      <c r="AG6" s="67">
        <v>156</v>
      </c>
      <c r="AH6" s="67">
        <v>141</v>
      </c>
      <c r="AI6" s="67">
        <v>537</v>
      </c>
      <c r="AJ6" s="67">
        <v>259</v>
      </c>
      <c r="AK6" s="67">
        <v>278</v>
      </c>
      <c r="AL6" s="67">
        <v>302</v>
      </c>
      <c r="AM6" s="67">
        <v>157</v>
      </c>
      <c r="AN6" s="67">
        <v>145</v>
      </c>
      <c r="AO6" s="67">
        <v>274</v>
      </c>
      <c r="AP6" s="67">
        <v>139</v>
      </c>
      <c r="AQ6" s="67">
        <v>135</v>
      </c>
      <c r="AR6" s="56" t="s">
        <v>428</v>
      </c>
      <c r="AS6" s="56"/>
      <c r="AT6" s="56" t="s">
        <v>428</v>
      </c>
      <c r="AU6" s="206">
        <v>430</v>
      </c>
      <c r="AV6" s="206">
        <v>0</v>
      </c>
      <c r="AW6" s="206">
        <v>47</v>
      </c>
      <c r="AX6" s="59">
        <v>0</v>
      </c>
      <c r="AY6" s="59">
        <v>0</v>
      </c>
      <c r="AZ6" s="60">
        <v>1.4080540692762602</v>
      </c>
      <c r="BA6" s="61">
        <v>5</v>
      </c>
      <c r="BB6" s="62">
        <v>0</v>
      </c>
      <c r="BC6" s="63">
        <v>0</v>
      </c>
      <c r="BD6" s="68">
        <v>0</v>
      </c>
      <c r="BE6" s="69">
        <v>0</v>
      </c>
      <c r="BF6" s="60">
        <v>8.8339222614840995</v>
      </c>
      <c r="BG6" s="61">
        <v>50</v>
      </c>
      <c r="BH6" s="60">
        <v>5.0847457627118651</v>
      </c>
      <c r="BI6" s="61">
        <v>3</v>
      </c>
      <c r="BJ6" s="64">
        <v>0</v>
      </c>
      <c r="BK6" s="65">
        <v>0</v>
      </c>
      <c r="BL6" s="62">
        <v>0</v>
      </c>
      <c r="BM6" s="65">
        <v>0</v>
      </c>
      <c r="BN6" s="56">
        <v>0</v>
      </c>
      <c r="BO6" s="56">
        <v>0</v>
      </c>
      <c r="BP6" s="102">
        <v>2173.91</v>
      </c>
      <c r="BQ6" s="56">
        <v>1</v>
      </c>
      <c r="BR6" s="56">
        <v>0</v>
      </c>
      <c r="BS6" s="56">
        <v>0</v>
      </c>
      <c r="BT6" s="56">
        <v>2173.91</v>
      </c>
      <c r="BU6" s="56">
        <v>1</v>
      </c>
      <c r="BV6" s="70" t="s">
        <v>454</v>
      </c>
      <c r="BW6" s="56" t="s">
        <v>455</v>
      </c>
      <c r="BX6" s="56" t="s">
        <v>456</v>
      </c>
      <c r="BY6" s="56" t="s">
        <v>455</v>
      </c>
      <c r="BZ6" s="56" t="s">
        <v>457</v>
      </c>
      <c r="CA6" s="56" t="s">
        <v>458</v>
      </c>
      <c r="CB6" s="56" t="s">
        <v>459</v>
      </c>
      <c r="CC6" s="145">
        <v>112.23</v>
      </c>
      <c r="CD6" s="145">
        <v>91.84</v>
      </c>
      <c r="CE6" s="147">
        <v>30.76923076923077</v>
      </c>
      <c r="CF6" s="146" t="s">
        <v>460</v>
      </c>
      <c r="CG6" s="146" t="s">
        <v>461</v>
      </c>
      <c r="CH6" s="56">
        <v>0</v>
      </c>
      <c r="CI6" s="56">
        <v>0</v>
      </c>
      <c r="CJ6" s="60">
        <v>0</v>
      </c>
      <c r="CK6" s="61">
        <v>0</v>
      </c>
      <c r="CL6" s="56">
        <v>0</v>
      </c>
      <c r="CM6" s="56">
        <v>0</v>
      </c>
      <c r="CN6" s="56">
        <v>0</v>
      </c>
      <c r="CO6" s="56">
        <v>0</v>
      </c>
      <c r="CP6" s="56">
        <v>0</v>
      </c>
      <c r="CQ6" s="56">
        <v>0</v>
      </c>
      <c r="CR6" s="56">
        <v>0</v>
      </c>
      <c r="CS6" s="56">
        <v>0</v>
      </c>
      <c r="CT6" s="56">
        <v>0</v>
      </c>
      <c r="CU6" s="56">
        <v>0</v>
      </c>
      <c r="CV6" s="56">
        <v>0</v>
      </c>
      <c r="CW6" s="56">
        <v>0</v>
      </c>
      <c r="CX6" s="56">
        <v>0</v>
      </c>
      <c r="CY6" s="56">
        <v>0</v>
      </c>
      <c r="CZ6" s="56">
        <v>0</v>
      </c>
      <c r="DA6" s="56">
        <v>0</v>
      </c>
      <c r="DB6" s="60">
        <v>0</v>
      </c>
      <c r="DC6" s="61">
        <v>0</v>
      </c>
      <c r="DD6" s="145">
        <v>163.18</v>
      </c>
      <c r="DE6" s="145">
        <v>132.21</v>
      </c>
      <c r="DF6" s="147">
        <v>2.7777777777777777</v>
      </c>
      <c r="DG6" s="148">
        <v>3.3333333333333335</v>
      </c>
      <c r="DH6" s="56">
        <v>0</v>
      </c>
      <c r="DI6" s="56">
        <v>0</v>
      </c>
      <c r="DJ6" s="56">
        <v>50.53</v>
      </c>
      <c r="DK6" s="56">
        <v>0</v>
      </c>
      <c r="DL6" s="56">
        <v>0</v>
      </c>
      <c r="DM6" s="56">
        <v>0</v>
      </c>
      <c r="DN6" s="56">
        <v>0</v>
      </c>
      <c r="DO6" s="56">
        <v>0</v>
      </c>
      <c r="DP6" s="56">
        <v>0</v>
      </c>
      <c r="DQ6" s="56">
        <v>0</v>
      </c>
      <c r="DR6" s="56">
        <v>0</v>
      </c>
      <c r="DS6" s="56">
        <v>0</v>
      </c>
      <c r="DT6" s="56">
        <v>0</v>
      </c>
      <c r="DU6" s="56">
        <v>0</v>
      </c>
      <c r="DV6" s="56">
        <v>0</v>
      </c>
      <c r="DW6" s="56">
        <v>0</v>
      </c>
      <c r="DX6" s="56">
        <v>0</v>
      </c>
      <c r="DY6" s="56">
        <v>0</v>
      </c>
      <c r="DZ6" s="62">
        <v>8.5470085470085486</v>
      </c>
      <c r="EA6" s="63">
        <v>1</v>
      </c>
      <c r="EB6" s="62">
        <v>127.6595744680851</v>
      </c>
      <c r="EC6" s="63">
        <v>18</v>
      </c>
      <c r="ED6" s="60">
        <v>0.68634179821551133</v>
      </c>
      <c r="EE6" s="61">
        <v>3</v>
      </c>
      <c r="EF6" s="143">
        <v>126.62</v>
      </c>
      <c r="EG6" s="143">
        <v>100.5</v>
      </c>
      <c r="EH6" s="107">
        <v>2.9629629629629632</v>
      </c>
      <c r="EI6" s="148">
        <v>8.1481481481481488</v>
      </c>
      <c r="EJ6" s="56" t="s">
        <v>462</v>
      </c>
      <c r="EK6" s="56" t="s">
        <v>463</v>
      </c>
      <c r="EL6" s="143">
        <v>92.1</v>
      </c>
      <c r="EM6" s="143">
        <v>61.39</v>
      </c>
      <c r="EN6" s="147">
        <v>0</v>
      </c>
      <c r="EO6" s="148">
        <v>3</v>
      </c>
      <c r="EP6" s="56">
        <v>0</v>
      </c>
      <c r="EQ6" s="56">
        <v>0</v>
      </c>
      <c r="ER6" s="149">
        <v>306.74846625766872</v>
      </c>
      <c r="ES6" s="56">
        <v>1</v>
      </c>
      <c r="ET6" s="56">
        <v>0</v>
      </c>
      <c r="EU6" s="56">
        <v>0</v>
      </c>
      <c r="EV6" s="56">
        <v>0</v>
      </c>
      <c r="EW6" s="56">
        <v>0</v>
      </c>
      <c r="EX6" s="56">
        <v>0</v>
      </c>
      <c r="EY6" s="62">
        <v>103.44827586206897</v>
      </c>
      <c r="EZ6" s="61">
        <v>15</v>
      </c>
      <c r="FA6" s="62">
        <v>88.888888888888886</v>
      </c>
      <c r="FB6" s="61">
        <v>12</v>
      </c>
      <c r="FC6" s="56">
        <v>0</v>
      </c>
      <c r="FD6" s="56">
        <v>0</v>
      </c>
      <c r="FE6" s="56">
        <v>0</v>
      </c>
      <c r="FF6" s="56">
        <v>0</v>
      </c>
      <c r="FG6" s="56">
        <v>0</v>
      </c>
      <c r="FH6" s="56">
        <v>0</v>
      </c>
      <c r="FI6" s="56">
        <v>0</v>
      </c>
      <c r="FJ6" s="56">
        <v>0</v>
      </c>
      <c r="FK6" s="56">
        <v>0</v>
      </c>
      <c r="FL6" s="56">
        <v>0</v>
      </c>
      <c r="FM6" s="56">
        <v>0</v>
      </c>
      <c r="FN6" s="56">
        <v>0</v>
      </c>
      <c r="FO6" s="150">
        <v>155.03875968992247</v>
      </c>
      <c r="FP6" s="56">
        <v>1</v>
      </c>
      <c r="FQ6" s="56">
        <v>0</v>
      </c>
      <c r="FR6" s="56">
        <v>0</v>
      </c>
      <c r="FS6" s="60">
        <v>1.0775862068965516</v>
      </c>
      <c r="FT6" s="61">
        <v>5</v>
      </c>
      <c r="FU6" s="60">
        <v>1.5007503751875937</v>
      </c>
      <c r="FV6" s="61">
        <v>6</v>
      </c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4"/>
      <c r="OS6" s="4"/>
      <c r="OT6" s="4"/>
    </row>
    <row r="7" spans="1:410">
      <c r="A7" s="96" t="s">
        <v>464</v>
      </c>
      <c r="B7" s="56" t="s">
        <v>465</v>
      </c>
      <c r="C7" s="96" t="s">
        <v>466</v>
      </c>
      <c r="D7" s="74">
        <v>6</v>
      </c>
      <c r="E7" s="67">
        <v>2015</v>
      </c>
      <c r="F7" s="106">
        <v>75.780399004728977</v>
      </c>
      <c r="G7" s="141">
        <v>29555</v>
      </c>
      <c r="H7" s="67">
        <v>16757</v>
      </c>
      <c r="I7" s="67">
        <v>12798</v>
      </c>
      <c r="J7" s="106">
        <v>42.3</v>
      </c>
      <c r="K7" s="67">
        <v>12503</v>
      </c>
      <c r="L7" s="56">
        <v>37.26</v>
      </c>
      <c r="M7" s="78">
        <v>11011</v>
      </c>
      <c r="N7" s="67">
        <v>2795</v>
      </c>
      <c r="O7" s="67">
        <v>1438</v>
      </c>
      <c r="P7" s="67">
        <v>1357</v>
      </c>
      <c r="Q7" s="78">
        <v>3349</v>
      </c>
      <c r="R7" s="78">
        <v>1624</v>
      </c>
      <c r="S7" s="78">
        <v>1725</v>
      </c>
      <c r="T7" s="67">
        <v>2757</v>
      </c>
      <c r="U7" s="67">
        <v>1430</v>
      </c>
      <c r="V7" s="67">
        <v>1327</v>
      </c>
      <c r="W7" s="78">
        <v>3301</v>
      </c>
      <c r="X7" s="78">
        <v>1588</v>
      </c>
      <c r="Y7" s="78">
        <v>1713</v>
      </c>
      <c r="Z7" s="67">
        <v>2725</v>
      </c>
      <c r="AA7" s="67">
        <v>1409</v>
      </c>
      <c r="AB7" s="67">
        <v>1316</v>
      </c>
      <c r="AC7" s="78">
        <v>3174</v>
      </c>
      <c r="AD7" s="78">
        <v>1551</v>
      </c>
      <c r="AE7" s="78">
        <v>1623</v>
      </c>
      <c r="AF7" s="67">
        <v>2639</v>
      </c>
      <c r="AG7" s="67">
        <v>1343</v>
      </c>
      <c r="AH7" s="67">
        <v>1296</v>
      </c>
      <c r="AI7" s="78">
        <v>5147</v>
      </c>
      <c r="AJ7" s="78">
        <v>2464</v>
      </c>
      <c r="AK7" s="78">
        <v>2683</v>
      </c>
      <c r="AL7" s="67">
        <v>3016</v>
      </c>
      <c r="AM7" s="67">
        <v>1584</v>
      </c>
      <c r="AN7" s="67">
        <v>1432</v>
      </c>
      <c r="AO7" s="67">
        <v>2431</v>
      </c>
      <c r="AP7" s="67">
        <v>1243</v>
      </c>
      <c r="AQ7" s="67">
        <v>1188</v>
      </c>
      <c r="AR7" s="56" t="s">
        <v>428</v>
      </c>
      <c r="AS7" s="56"/>
      <c r="AT7" s="56" t="s">
        <v>428</v>
      </c>
      <c r="AU7" s="206">
        <v>546</v>
      </c>
      <c r="AV7" s="206">
        <v>0</v>
      </c>
      <c r="AW7" s="206">
        <v>119</v>
      </c>
      <c r="AX7" s="59">
        <v>7.1</v>
      </c>
      <c r="AY7" s="59">
        <v>2</v>
      </c>
      <c r="AZ7" s="60">
        <v>1.0604453870625663</v>
      </c>
      <c r="BA7" s="61">
        <v>2</v>
      </c>
      <c r="BB7" s="62">
        <v>0</v>
      </c>
      <c r="BC7" s="63">
        <v>0</v>
      </c>
      <c r="BD7" s="68">
        <v>0</v>
      </c>
      <c r="BE7" s="69">
        <v>0</v>
      </c>
      <c r="BF7" s="60">
        <v>7.4468085106382977</v>
      </c>
      <c r="BG7" s="61">
        <v>7</v>
      </c>
      <c r="BH7" s="60">
        <v>9.6085409252669027</v>
      </c>
      <c r="BI7" s="61">
        <v>27</v>
      </c>
      <c r="BJ7" s="64">
        <v>0</v>
      </c>
      <c r="BK7" s="65">
        <v>0</v>
      </c>
      <c r="BL7" s="62">
        <v>0</v>
      </c>
      <c r="BM7" s="65">
        <v>0</v>
      </c>
      <c r="BN7" s="56">
        <v>0</v>
      </c>
      <c r="BO7" s="56">
        <v>0</v>
      </c>
      <c r="BP7" s="56">
        <v>0</v>
      </c>
      <c r="BQ7" s="56">
        <v>0</v>
      </c>
      <c r="BR7" s="56">
        <v>0</v>
      </c>
      <c r="BS7" s="56">
        <v>0</v>
      </c>
      <c r="BT7" s="56">
        <v>0</v>
      </c>
      <c r="BU7" s="56">
        <v>0</v>
      </c>
      <c r="BV7" s="62" t="s">
        <v>467</v>
      </c>
      <c r="BW7" s="56" t="s">
        <v>468</v>
      </c>
      <c r="BX7" s="62" t="s">
        <v>469</v>
      </c>
      <c r="BY7" s="56" t="s">
        <v>468</v>
      </c>
      <c r="BZ7" s="62" t="s">
        <v>470</v>
      </c>
      <c r="CA7" s="56" t="s">
        <v>471</v>
      </c>
      <c r="CB7" s="56" t="s">
        <v>472</v>
      </c>
      <c r="CC7" s="152">
        <v>54.86</v>
      </c>
      <c r="CD7" s="152">
        <v>45.49</v>
      </c>
      <c r="CE7" s="147">
        <v>6.9767441860465116</v>
      </c>
      <c r="CF7" s="153" t="s">
        <v>473</v>
      </c>
      <c r="CG7" s="153" t="s">
        <v>474</v>
      </c>
      <c r="CH7" s="56">
        <v>0</v>
      </c>
      <c r="CI7" s="56">
        <v>0</v>
      </c>
      <c r="CJ7" s="60">
        <v>0.3627130939426913</v>
      </c>
      <c r="CK7" s="61">
        <v>1</v>
      </c>
      <c r="CL7" s="56">
        <v>0</v>
      </c>
      <c r="CM7" s="56">
        <v>0</v>
      </c>
      <c r="CN7" s="56">
        <v>0</v>
      </c>
      <c r="CO7" s="56">
        <v>0</v>
      </c>
      <c r="CP7" s="56">
        <v>0</v>
      </c>
      <c r="CQ7" s="56">
        <v>0</v>
      </c>
      <c r="CR7" s="56">
        <v>30.29</v>
      </c>
      <c r="CS7" s="56">
        <v>1</v>
      </c>
      <c r="CT7" s="56">
        <v>0</v>
      </c>
      <c r="CU7" s="56">
        <v>0</v>
      </c>
      <c r="CV7" s="56">
        <v>0</v>
      </c>
      <c r="CW7" s="56">
        <v>0</v>
      </c>
      <c r="CX7" s="56">
        <v>0</v>
      </c>
      <c r="CY7" s="56">
        <v>0</v>
      </c>
      <c r="CZ7" s="56">
        <v>30.29</v>
      </c>
      <c r="DA7" s="56">
        <v>1</v>
      </c>
      <c r="DB7" s="60">
        <v>0</v>
      </c>
      <c r="DC7" s="61">
        <v>0</v>
      </c>
      <c r="DD7" s="152">
        <v>81.260000000000005</v>
      </c>
      <c r="DE7" s="152">
        <v>66.84</v>
      </c>
      <c r="DF7" s="147">
        <v>3.7853378054623863</v>
      </c>
      <c r="DG7" s="148">
        <v>7.5706756109247726</v>
      </c>
      <c r="DH7" s="56">
        <v>0</v>
      </c>
      <c r="DI7" s="56">
        <v>0</v>
      </c>
      <c r="DJ7" s="56">
        <v>30.29</v>
      </c>
      <c r="DK7" s="56">
        <v>1</v>
      </c>
      <c r="DL7" s="56">
        <v>0</v>
      </c>
      <c r="DM7" s="56">
        <v>0</v>
      </c>
      <c r="DN7" s="150">
        <v>63.01</v>
      </c>
      <c r="DO7" s="155">
        <v>2</v>
      </c>
      <c r="DP7" s="149">
        <v>31.505986137366101</v>
      </c>
      <c r="DQ7" s="156">
        <v>1</v>
      </c>
      <c r="DR7" s="56">
        <v>31.5</v>
      </c>
      <c r="DS7" s="56">
        <v>1</v>
      </c>
      <c r="DT7" s="56">
        <v>0</v>
      </c>
      <c r="DU7" s="56">
        <v>0</v>
      </c>
      <c r="DV7" s="56">
        <v>0</v>
      </c>
      <c r="DW7" s="56">
        <v>0</v>
      </c>
      <c r="DX7" s="56">
        <v>0</v>
      </c>
      <c r="DY7" s="56">
        <v>0</v>
      </c>
      <c r="DZ7" s="62">
        <v>5.3191489361702127</v>
      </c>
      <c r="EA7" s="63">
        <v>7</v>
      </c>
      <c r="EB7" s="62">
        <v>54.783950617283949</v>
      </c>
      <c r="EC7" s="63">
        <v>71</v>
      </c>
      <c r="ED7" s="60">
        <v>1.1318619128466327</v>
      </c>
      <c r="EE7" s="61">
        <v>2</v>
      </c>
      <c r="EF7" s="154">
        <v>84.39</v>
      </c>
      <c r="EG7" s="154">
        <v>61.79</v>
      </c>
      <c r="EH7" s="107">
        <v>3.1989763275751759</v>
      </c>
      <c r="EI7" s="148">
        <v>12.028150991682661</v>
      </c>
      <c r="EJ7" s="56" t="s">
        <v>475</v>
      </c>
      <c r="EK7" s="56" t="s">
        <v>476</v>
      </c>
      <c r="EL7" s="154">
        <v>68.53</v>
      </c>
      <c r="EM7" s="154">
        <v>39.57</v>
      </c>
      <c r="EN7" s="147">
        <v>1.5490533562822719</v>
      </c>
      <c r="EO7" s="148">
        <v>8.9500860585197941</v>
      </c>
      <c r="EP7" s="150">
        <v>63.011972274732202</v>
      </c>
      <c r="EQ7" s="155">
        <v>2</v>
      </c>
      <c r="ER7" s="56">
        <v>31.51</v>
      </c>
      <c r="ES7" s="56">
        <v>1</v>
      </c>
      <c r="ET7" s="56">
        <v>31.51</v>
      </c>
      <c r="EU7" s="56">
        <v>1</v>
      </c>
      <c r="EV7" s="150">
        <v>31.505986137366101</v>
      </c>
      <c r="EW7" s="155">
        <v>1</v>
      </c>
      <c r="EX7" s="56">
        <v>10</v>
      </c>
      <c r="EY7" s="62">
        <v>76.117318435754186</v>
      </c>
      <c r="EZ7" s="72">
        <v>109</v>
      </c>
      <c r="FA7" s="62">
        <v>47.979797979797979</v>
      </c>
      <c r="FB7" s="61">
        <v>57</v>
      </c>
      <c r="FC7" s="56">
        <v>0</v>
      </c>
      <c r="FD7" s="56">
        <v>0</v>
      </c>
      <c r="FE7" s="56">
        <v>65.78</v>
      </c>
      <c r="FF7" s="56">
        <v>4</v>
      </c>
      <c r="FG7" s="56">
        <v>0</v>
      </c>
      <c r="FH7" s="56">
        <v>0</v>
      </c>
      <c r="FI7" s="56">
        <v>0</v>
      </c>
      <c r="FJ7" s="56">
        <v>0</v>
      </c>
      <c r="FK7" s="149">
        <v>65.778654826508799</v>
      </c>
      <c r="FL7" s="156">
        <v>4</v>
      </c>
      <c r="FM7" s="56">
        <v>0</v>
      </c>
      <c r="FN7" s="56">
        <v>0</v>
      </c>
      <c r="FO7" s="150">
        <v>16.4446637066272</v>
      </c>
      <c r="FP7" s="155">
        <v>1</v>
      </c>
      <c r="FQ7" s="56">
        <v>0</v>
      </c>
      <c r="FR7" s="56">
        <v>0</v>
      </c>
      <c r="FS7" s="60">
        <v>0.58309037900874638</v>
      </c>
      <c r="FT7" s="61">
        <v>1</v>
      </c>
      <c r="FU7" s="60">
        <v>1.2878300064391499</v>
      </c>
      <c r="FV7" s="61">
        <v>2</v>
      </c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4"/>
      <c r="OS7" s="4"/>
      <c r="OT7" s="4"/>
    </row>
    <row r="8" spans="1:410">
      <c r="A8" s="96" t="s">
        <v>477</v>
      </c>
      <c r="B8" s="56" t="s">
        <v>478</v>
      </c>
      <c r="C8" s="96" t="s">
        <v>479</v>
      </c>
      <c r="D8" s="74">
        <v>6</v>
      </c>
      <c r="E8" s="67">
        <v>2015</v>
      </c>
      <c r="F8" s="106">
        <v>72.731821577905421</v>
      </c>
      <c r="G8" s="141">
        <v>22088</v>
      </c>
      <c r="H8" s="67">
        <v>12236</v>
      </c>
      <c r="I8" s="67">
        <v>9852</v>
      </c>
      <c r="J8" s="106">
        <v>19.191416153567548</v>
      </c>
      <c r="K8" s="67">
        <v>4239</v>
      </c>
      <c r="L8" s="107">
        <v>78.15555957986237</v>
      </c>
      <c r="M8" s="78">
        <v>17263</v>
      </c>
      <c r="N8" s="67">
        <v>2442</v>
      </c>
      <c r="O8" s="67">
        <v>1249</v>
      </c>
      <c r="P8" s="67">
        <v>1193</v>
      </c>
      <c r="Q8" s="78">
        <v>2906</v>
      </c>
      <c r="R8" s="78">
        <v>1419</v>
      </c>
      <c r="S8" s="78">
        <v>1487</v>
      </c>
      <c r="T8" s="67">
        <v>2243</v>
      </c>
      <c r="U8" s="67">
        <v>1149</v>
      </c>
      <c r="V8" s="67">
        <v>1094</v>
      </c>
      <c r="W8" s="78">
        <v>2636</v>
      </c>
      <c r="X8" s="78">
        <v>1286</v>
      </c>
      <c r="Y8" s="78">
        <v>1350</v>
      </c>
      <c r="Z8" s="67">
        <v>2137</v>
      </c>
      <c r="AA8" s="67">
        <v>1094</v>
      </c>
      <c r="AB8" s="67">
        <v>1043</v>
      </c>
      <c r="AC8" s="78">
        <v>2585</v>
      </c>
      <c r="AD8" s="78">
        <v>1264</v>
      </c>
      <c r="AE8" s="78">
        <v>1321</v>
      </c>
      <c r="AF8" s="67">
        <v>2194</v>
      </c>
      <c r="AG8" s="67">
        <v>1121</v>
      </c>
      <c r="AH8" s="67">
        <v>1073</v>
      </c>
      <c r="AI8" s="78">
        <v>3818</v>
      </c>
      <c r="AJ8" s="78">
        <v>1856</v>
      </c>
      <c r="AK8" s="78">
        <v>1962</v>
      </c>
      <c r="AL8" s="67">
        <v>2201</v>
      </c>
      <c r="AM8" s="67">
        <v>1131</v>
      </c>
      <c r="AN8" s="67">
        <v>1070</v>
      </c>
      <c r="AO8" s="67">
        <v>1686</v>
      </c>
      <c r="AP8" s="67">
        <v>871</v>
      </c>
      <c r="AQ8" s="67">
        <v>815</v>
      </c>
      <c r="AR8" s="56" t="s">
        <v>428</v>
      </c>
      <c r="AS8" s="56"/>
      <c r="AT8" s="56" t="s">
        <v>428</v>
      </c>
      <c r="AU8" s="206">
        <v>688</v>
      </c>
      <c r="AV8" s="206">
        <v>0</v>
      </c>
      <c r="AW8" s="206">
        <v>258</v>
      </c>
      <c r="AX8" s="59">
        <v>3.4</v>
      </c>
      <c r="AY8" s="59">
        <v>1</v>
      </c>
      <c r="AZ8" s="60">
        <v>0.47169811320754718</v>
      </c>
      <c r="BA8" s="61">
        <v>1</v>
      </c>
      <c r="BB8" s="62">
        <v>0</v>
      </c>
      <c r="BC8" s="63">
        <v>0</v>
      </c>
      <c r="BD8" s="68">
        <v>0</v>
      </c>
      <c r="BE8" s="69">
        <v>0</v>
      </c>
      <c r="BF8" s="60">
        <v>9.3457943925233646</v>
      </c>
      <c r="BG8" s="61">
        <v>20</v>
      </c>
      <c r="BH8" s="60">
        <v>8.4175084175084187</v>
      </c>
      <c r="BI8" s="61">
        <v>25</v>
      </c>
      <c r="BJ8" s="64">
        <v>0</v>
      </c>
      <c r="BK8" s="65">
        <v>0</v>
      </c>
      <c r="BL8" s="62">
        <v>0</v>
      </c>
      <c r="BM8" s="65">
        <v>0</v>
      </c>
      <c r="BN8" s="56">
        <v>0</v>
      </c>
      <c r="BO8" s="56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62" t="s">
        <v>480</v>
      </c>
      <c r="BW8" s="56" t="s">
        <v>468</v>
      </c>
      <c r="BX8" s="62" t="s">
        <v>481</v>
      </c>
      <c r="BY8" s="56" t="s">
        <v>468</v>
      </c>
      <c r="BZ8" s="62" t="s">
        <v>482</v>
      </c>
      <c r="CA8" s="62" t="s">
        <v>483</v>
      </c>
      <c r="CB8" s="62" t="s">
        <v>484</v>
      </c>
      <c r="CC8" s="145">
        <v>83.62</v>
      </c>
      <c r="CD8" s="145">
        <v>61.21</v>
      </c>
      <c r="CE8" s="147">
        <v>42.307692307692307</v>
      </c>
      <c r="CF8" s="146" t="s">
        <v>485</v>
      </c>
      <c r="CG8" s="146" t="s">
        <v>486</v>
      </c>
      <c r="CH8" s="149">
        <v>41.701417848206837</v>
      </c>
      <c r="CI8" s="56">
        <v>1</v>
      </c>
      <c r="CJ8" s="60">
        <v>0.89166295140436913</v>
      </c>
      <c r="CK8" s="61">
        <v>2</v>
      </c>
      <c r="CL8" s="150">
        <v>41.701417848206837</v>
      </c>
      <c r="CM8" s="56">
        <v>1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56">
        <v>0</v>
      </c>
      <c r="CU8" s="56">
        <v>0</v>
      </c>
      <c r="CV8" s="56">
        <v>0</v>
      </c>
      <c r="CW8" s="56">
        <v>0</v>
      </c>
      <c r="CX8" s="56">
        <v>0</v>
      </c>
      <c r="CY8" s="56">
        <v>0</v>
      </c>
      <c r="CZ8" s="56">
        <v>0</v>
      </c>
      <c r="DA8" s="56">
        <v>0</v>
      </c>
      <c r="DB8" s="60">
        <v>0.52603892688058917</v>
      </c>
      <c r="DC8" s="61">
        <v>1</v>
      </c>
      <c r="DD8" s="145">
        <v>143.71</v>
      </c>
      <c r="DE8" s="145">
        <v>91.98</v>
      </c>
      <c r="DF8" s="147">
        <v>4.782958199356913</v>
      </c>
      <c r="DG8" s="148">
        <v>6.4710610932475889</v>
      </c>
      <c r="DH8" s="56">
        <v>113.81</v>
      </c>
      <c r="DI8" s="56">
        <v>3</v>
      </c>
      <c r="DJ8" s="56">
        <v>75.87</v>
      </c>
      <c r="DK8" s="56">
        <v>2</v>
      </c>
      <c r="DL8" s="56">
        <v>0</v>
      </c>
      <c r="DM8" s="56">
        <v>0</v>
      </c>
      <c r="DN8" s="150">
        <v>38.684719535783366</v>
      </c>
      <c r="DO8" s="155">
        <v>1</v>
      </c>
      <c r="DP8" s="149">
        <v>77.369439071566731</v>
      </c>
      <c r="DQ8" s="156">
        <v>2</v>
      </c>
      <c r="DR8" s="56">
        <v>0</v>
      </c>
      <c r="DS8" s="56">
        <v>0</v>
      </c>
      <c r="DT8" s="56">
        <v>77.37</v>
      </c>
      <c r="DU8" s="56">
        <v>2</v>
      </c>
      <c r="DV8" s="56">
        <v>0</v>
      </c>
      <c r="DW8" s="56">
        <v>0</v>
      </c>
      <c r="DX8" s="56">
        <v>0</v>
      </c>
      <c r="DY8" s="56">
        <v>0</v>
      </c>
      <c r="DZ8" s="62">
        <v>2.8763183125599232</v>
      </c>
      <c r="EA8" s="63">
        <v>3</v>
      </c>
      <c r="EB8" s="62">
        <v>87.60484622553588</v>
      </c>
      <c r="EC8" s="63">
        <v>94</v>
      </c>
      <c r="ED8" s="60">
        <v>1.0070493454179255</v>
      </c>
      <c r="EE8" s="61">
        <v>2</v>
      </c>
      <c r="EF8" s="143">
        <v>121.68</v>
      </c>
      <c r="EG8" s="143">
        <v>70.45</v>
      </c>
      <c r="EH8" s="107">
        <v>2.790395846852693</v>
      </c>
      <c r="EI8" s="148">
        <v>3.4393251135626217</v>
      </c>
      <c r="EJ8" s="56" t="s">
        <v>487</v>
      </c>
      <c r="EK8" s="56" t="s">
        <v>488</v>
      </c>
      <c r="EL8" s="143">
        <v>66.930000000000007</v>
      </c>
      <c r="EM8" s="143">
        <v>27.64</v>
      </c>
      <c r="EN8" s="147">
        <v>0.55248618784530379</v>
      </c>
      <c r="EO8" s="148">
        <v>0.27624309392265189</v>
      </c>
      <c r="EP8" s="150">
        <v>38.684719535783366</v>
      </c>
      <c r="EQ8" s="155">
        <v>1</v>
      </c>
      <c r="ER8" s="56">
        <v>154.74</v>
      </c>
      <c r="ES8" s="56">
        <v>4</v>
      </c>
      <c r="ET8" s="56">
        <v>36.68</v>
      </c>
      <c r="EU8" s="56">
        <v>1</v>
      </c>
      <c r="EV8" s="150">
        <v>38.684719535783366</v>
      </c>
      <c r="EW8" s="155">
        <v>1</v>
      </c>
      <c r="EX8" s="56">
        <v>0</v>
      </c>
      <c r="EY8" s="62">
        <v>99.065420560747654</v>
      </c>
      <c r="EZ8" s="61">
        <v>106</v>
      </c>
      <c r="FA8" s="62">
        <v>83.435582822085891</v>
      </c>
      <c r="FB8" s="61">
        <v>68</v>
      </c>
      <c r="FC8" s="149">
        <v>22.411474675033617</v>
      </c>
      <c r="FD8" s="156">
        <v>1</v>
      </c>
      <c r="FE8" s="149">
        <v>134.4688480502017</v>
      </c>
      <c r="FF8" s="156">
        <v>6</v>
      </c>
      <c r="FG8" s="150">
        <v>22.411474675033617</v>
      </c>
      <c r="FH8" s="157">
        <v>1</v>
      </c>
      <c r="FI8" s="149">
        <v>22.411474675033617</v>
      </c>
      <c r="FJ8" s="156">
        <v>1</v>
      </c>
      <c r="FK8" s="149">
        <v>201.70327207530255</v>
      </c>
      <c r="FL8" s="156">
        <v>9</v>
      </c>
      <c r="FM8" s="149">
        <v>44.822949350067233</v>
      </c>
      <c r="FN8" s="156">
        <v>2</v>
      </c>
      <c r="FO8" s="150">
        <v>425.81801882563872</v>
      </c>
      <c r="FP8" s="155">
        <v>19</v>
      </c>
      <c r="FQ8" s="56">
        <v>0</v>
      </c>
      <c r="FR8" s="56">
        <v>0</v>
      </c>
      <c r="FS8" s="60">
        <v>1.566579634464752</v>
      </c>
      <c r="FT8" s="61">
        <v>3</v>
      </c>
      <c r="FU8" s="60">
        <v>3.470213996529786</v>
      </c>
      <c r="FV8" s="61">
        <v>6</v>
      </c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4"/>
      <c r="OS8" s="4"/>
      <c r="OT8" s="4"/>
    </row>
    <row r="9" spans="1:410">
      <c r="A9" s="96" t="s">
        <v>489</v>
      </c>
      <c r="B9" s="56" t="s">
        <v>490</v>
      </c>
      <c r="C9" s="96" t="s">
        <v>466</v>
      </c>
      <c r="D9" s="74">
        <v>6</v>
      </c>
      <c r="E9" s="67">
        <v>2015</v>
      </c>
      <c r="F9" s="106">
        <v>67.598635329114259</v>
      </c>
      <c r="G9" s="141">
        <v>45814</v>
      </c>
      <c r="H9" s="67">
        <v>22667</v>
      </c>
      <c r="I9" s="67">
        <v>23147</v>
      </c>
      <c r="J9" s="106">
        <v>18.309999999999999</v>
      </c>
      <c r="K9" s="67">
        <v>8390</v>
      </c>
      <c r="L9" s="56">
        <v>65.819999999999993</v>
      </c>
      <c r="M9" s="78">
        <v>30153</v>
      </c>
      <c r="N9" s="67">
        <v>4363</v>
      </c>
      <c r="O9" s="67">
        <v>2228</v>
      </c>
      <c r="P9" s="67">
        <v>2135</v>
      </c>
      <c r="Q9" s="78">
        <v>5214</v>
      </c>
      <c r="R9" s="78">
        <v>2557</v>
      </c>
      <c r="S9" s="78">
        <v>2657</v>
      </c>
      <c r="T9" s="67">
        <v>4248</v>
      </c>
      <c r="U9" s="67">
        <v>2164</v>
      </c>
      <c r="V9" s="67">
        <v>2084</v>
      </c>
      <c r="W9" s="78">
        <v>5108</v>
      </c>
      <c r="X9" s="78">
        <v>2481</v>
      </c>
      <c r="Y9" s="78">
        <v>2627</v>
      </c>
      <c r="Z9" s="67">
        <v>4247</v>
      </c>
      <c r="AA9" s="67">
        <v>2222</v>
      </c>
      <c r="AB9" s="67">
        <v>2025</v>
      </c>
      <c r="AC9" s="78">
        <v>4954</v>
      </c>
      <c r="AD9" s="78">
        <v>2380</v>
      </c>
      <c r="AE9" s="78">
        <v>2574</v>
      </c>
      <c r="AF9" s="67">
        <v>4074</v>
      </c>
      <c r="AG9" s="67">
        <v>2091</v>
      </c>
      <c r="AH9" s="67">
        <v>1983</v>
      </c>
      <c r="AI9" s="78">
        <v>7858</v>
      </c>
      <c r="AJ9" s="78">
        <v>3830</v>
      </c>
      <c r="AK9" s="78">
        <v>4028</v>
      </c>
      <c r="AL9" s="67">
        <v>4458</v>
      </c>
      <c r="AM9" s="67">
        <v>2287</v>
      </c>
      <c r="AN9" s="67">
        <v>2171</v>
      </c>
      <c r="AO9" s="67">
        <v>4181</v>
      </c>
      <c r="AP9" s="67">
        <v>2133</v>
      </c>
      <c r="AQ9" s="67">
        <v>2048</v>
      </c>
      <c r="AR9" s="56" t="s">
        <v>428</v>
      </c>
      <c r="AS9" s="56"/>
      <c r="AT9" s="56" t="s">
        <v>428</v>
      </c>
      <c r="AU9" s="206">
        <v>1047</v>
      </c>
      <c r="AV9" s="206">
        <v>0</v>
      </c>
      <c r="AW9" s="206">
        <v>317</v>
      </c>
      <c r="AX9" s="59">
        <v>8.5</v>
      </c>
      <c r="AY9" s="59">
        <v>4</v>
      </c>
      <c r="AZ9" s="60">
        <v>0.53050397877984079</v>
      </c>
      <c r="BA9" s="61">
        <v>1</v>
      </c>
      <c r="BB9" s="62">
        <v>0</v>
      </c>
      <c r="BC9" s="63">
        <v>0</v>
      </c>
      <c r="BD9" s="68">
        <v>0</v>
      </c>
      <c r="BE9" s="69">
        <v>0</v>
      </c>
      <c r="BF9" s="60">
        <v>17.543859649122805</v>
      </c>
      <c r="BG9" s="61">
        <v>50</v>
      </c>
      <c r="BH9" s="60">
        <v>8.2978723404255312</v>
      </c>
      <c r="BI9" s="61">
        <v>39</v>
      </c>
      <c r="BJ9" s="64">
        <v>0</v>
      </c>
      <c r="BK9" s="65">
        <v>0</v>
      </c>
      <c r="BL9" s="62">
        <v>0</v>
      </c>
      <c r="BM9" s="65">
        <v>0</v>
      </c>
      <c r="BN9" s="56">
        <v>0</v>
      </c>
      <c r="BO9" s="56">
        <v>0</v>
      </c>
      <c r="BP9" s="149">
        <v>46.253469010175763</v>
      </c>
      <c r="BQ9" s="156">
        <v>2</v>
      </c>
      <c r="BR9" s="56">
        <v>0</v>
      </c>
      <c r="BS9" s="56">
        <v>0</v>
      </c>
      <c r="BT9" s="149">
        <v>46.253469010175763</v>
      </c>
      <c r="BU9" s="156">
        <v>2</v>
      </c>
      <c r="BV9" s="51" t="s">
        <v>491</v>
      </c>
      <c r="BW9" s="56" t="s">
        <v>492</v>
      </c>
      <c r="BX9" s="56" t="s">
        <v>493</v>
      </c>
      <c r="BY9" s="56" t="s">
        <v>492</v>
      </c>
      <c r="BZ9" s="56" t="s">
        <v>494</v>
      </c>
      <c r="CA9" s="56" t="s">
        <v>495</v>
      </c>
      <c r="CB9" s="56" t="s">
        <v>496</v>
      </c>
      <c r="CC9" s="152">
        <v>68.150000000000006</v>
      </c>
      <c r="CD9" s="152">
        <v>49.82</v>
      </c>
      <c r="CE9" s="147">
        <v>21.69811320754717</v>
      </c>
      <c r="CF9" s="153" t="s">
        <v>497</v>
      </c>
      <c r="CG9" s="153" t="s">
        <v>498</v>
      </c>
      <c r="CH9" s="149">
        <v>69.380203515263645</v>
      </c>
      <c r="CI9" s="56">
        <v>3</v>
      </c>
      <c r="CJ9" s="60">
        <v>0.23540489642184556</v>
      </c>
      <c r="CK9" s="61">
        <v>1</v>
      </c>
      <c r="CL9" s="150">
        <v>69.380203515263645</v>
      </c>
      <c r="CM9" s="56">
        <v>3</v>
      </c>
      <c r="CN9" s="56">
        <v>46.25</v>
      </c>
      <c r="CO9" s="56">
        <v>3</v>
      </c>
      <c r="CP9" s="56">
        <v>0</v>
      </c>
      <c r="CQ9" s="56">
        <v>0</v>
      </c>
      <c r="CR9" s="56">
        <v>0</v>
      </c>
      <c r="CS9" s="56">
        <v>0</v>
      </c>
      <c r="CT9" s="56">
        <v>0</v>
      </c>
      <c r="CU9" s="56">
        <v>0</v>
      </c>
      <c r="CV9" s="56">
        <v>0</v>
      </c>
      <c r="CW9" s="56">
        <v>0</v>
      </c>
      <c r="CX9" s="56">
        <v>0</v>
      </c>
      <c r="CY9" s="56">
        <v>0</v>
      </c>
      <c r="CZ9" s="56">
        <v>0</v>
      </c>
      <c r="DA9" s="56">
        <v>0</v>
      </c>
      <c r="DB9" s="60">
        <v>0.56785917092561045</v>
      </c>
      <c r="DC9" s="61">
        <v>1</v>
      </c>
      <c r="DD9" s="152">
        <v>94.2</v>
      </c>
      <c r="DE9" s="152">
        <v>72.760000000000005</v>
      </c>
      <c r="DF9" s="147">
        <v>3.8642009384487994</v>
      </c>
      <c r="DG9" s="148">
        <v>9.7985095224951699</v>
      </c>
      <c r="DH9" s="56">
        <v>58.73</v>
      </c>
      <c r="DI9" s="56">
        <v>3</v>
      </c>
      <c r="DJ9" s="56">
        <v>97.89</v>
      </c>
      <c r="DK9" s="56">
        <v>5</v>
      </c>
      <c r="DL9" s="56">
        <v>0</v>
      </c>
      <c r="DM9" s="56">
        <v>0</v>
      </c>
      <c r="DN9" s="150">
        <v>121.11</v>
      </c>
      <c r="DO9" s="155">
        <v>6</v>
      </c>
      <c r="DP9" s="56">
        <v>40.369999999999997</v>
      </c>
      <c r="DQ9" s="56">
        <v>2</v>
      </c>
      <c r="DR9" s="56">
        <v>20.190000000000001</v>
      </c>
      <c r="DS9" s="56">
        <v>1</v>
      </c>
      <c r="DT9" s="56">
        <v>20.190000000000001</v>
      </c>
      <c r="DU9" s="56">
        <v>0</v>
      </c>
      <c r="DV9" s="149">
        <v>20.185708518368994</v>
      </c>
      <c r="DW9" s="156">
        <v>1</v>
      </c>
      <c r="DX9" s="56">
        <v>0</v>
      </c>
      <c r="DY9" s="56">
        <v>0</v>
      </c>
      <c r="DZ9" s="62">
        <v>3.4567901234567904</v>
      </c>
      <c r="EA9" s="63">
        <v>7</v>
      </c>
      <c r="EB9" s="62">
        <v>64.548663640948064</v>
      </c>
      <c r="EC9" s="63">
        <v>128</v>
      </c>
      <c r="ED9" s="60">
        <v>1.095890410958904</v>
      </c>
      <c r="EE9" s="61">
        <v>2</v>
      </c>
      <c r="EF9" s="154">
        <v>93.18</v>
      </c>
      <c r="EG9" s="154">
        <v>60.5</v>
      </c>
      <c r="EH9" s="107">
        <v>3.209393346379648</v>
      </c>
      <c r="EI9" s="148">
        <v>12.250489236790607</v>
      </c>
      <c r="EJ9" s="56" t="s">
        <v>499</v>
      </c>
      <c r="EK9" s="56" t="s">
        <v>500</v>
      </c>
      <c r="EL9" s="154">
        <v>63.27</v>
      </c>
      <c r="EM9" s="154">
        <v>29.32</v>
      </c>
      <c r="EN9" s="147">
        <v>1.0767160161507403</v>
      </c>
      <c r="EO9" s="148">
        <v>7.4024226110363394</v>
      </c>
      <c r="EP9" s="150">
        <v>121.11425111021397</v>
      </c>
      <c r="EQ9" s="155">
        <v>6</v>
      </c>
      <c r="ER9" s="56">
        <v>141.30000000000001</v>
      </c>
      <c r="ES9" s="56">
        <v>7</v>
      </c>
      <c r="ET9" s="56">
        <v>363.34</v>
      </c>
      <c r="EU9" s="56">
        <v>18</v>
      </c>
      <c r="EV9" s="150">
        <v>60.557125555106985</v>
      </c>
      <c r="EW9" s="155">
        <v>3</v>
      </c>
      <c r="EX9" s="56">
        <v>0</v>
      </c>
      <c r="EY9" s="62">
        <v>61.722708429295253</v>
      </c>
      <c r="EZ9" s="72">
        <v>134</v>
      </c>
      <c r="FA9" s="62">
        <v>44.43359375</v>
      </c>
      <c r="FB9" s="61">
        <v>91</v>
      </c>
      <c r="FC9" s="149">
        <v>31.522538615109806</v>
      </c>
      <c r="FD9" s="156">
        <v>3</v>
      </c>
      <c r="FE9" s="56">
        <v>115.58</v>
      </c>
      <c r="FF9" s="56">
        <v>11</v>
      </c>
      <c r="FG9" s="56">
        <v>10.51</v>
      </c>
      <c r="FH9" s="56">
        <v>1</v>
      </c>
      <c r="FI9" s="149">
        <v>31.522538615109806</v>
      </c>
      <c r="FJ9" s="156">
        <v>3</v>
      </c>
      <c r="FK9" s="149">
        <v>189.13523169065883</v>
      </c>
      <c r="FL9" s="156">
        <v>18</v>
      </c>
      <c r="FM9" s="149">
        <v>283.70284753598821</v>
      </c>
      <c r="FN9" s="156">
        <v>27</v>
      </c>
      <c r="FO9" s="150">
        <v>472.83807922664704</v>
      </c>
      <c r="FP9" s="155">
        <v>45</v>
      </c>
      <c r="FQ9" s="56">
        <v>0</v>
      </c>
      <c r="FR9" s="56">
        <v>0</v>
      </c>
      <c r="FS9" s="60">
        <v>1.639344262295082</v>
      </c>
      <c r="FT9" s="61">
        <v>3</v>
      </c>
      <c r="FU9" s="60">
        <v>2.8935185185185182</v>
      </c>
      <c r="FV9" s="61">
        <v>5</v>
      </c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4"/>
      <c r="OS9" s="4"/>
      <c r="OT9" s="4"/>
    </row>
    <row r="10" spans="1:410">
      <c r="A10" s="96" t="s">
        <v>501</v>
      </c>
      <c r="B10" s="56" t="s">
        <v>502</v>
      </c>
      <c r="C10" s="96" t="s">
        <v>466</v>
      </c>
      <c r="D10" s="74">
        <v>6</v>
      </c>
      <c r="E10" s="67">
        <v>2015</v>
      </c>
      <c r="F10" s="106">
        <v>66.665817148267834</v>
      </c>
      <c r="G10" s="141">
        <v>8946</v>
      </c>
      <c r="H10" s="67">
        <v>5299</v>
      </c>
      <c r="I10" s="67">
        <v>3647</v>
      </c>
      <c r="J10" s="106">
        <v>16.53</v>
      </c>
      <c r="K10" s="67">
        <v>1479</v>
      </c>
      <c r="L10" s="56">
        <v>34.89</v>
      </c>
      <c r="M10" s="78">
        <v>3121</v>
      </c>
      <c r="N10" s="67">
        <v>699</v>
      </c>
      <c r="O10" s="67">
        <v>359</v>
      </c>
      <c r="P10" s="67">
        <v>340</v>
      </c>
      <c r="Q10" s="78">
        <v>843</v>
      </c>
      <c r="R10" s="78">
        <v>410</v>
      </c>
      <c r="S10" s="78">
        <v>433</v>
      </c>
      <c r="T10" s="67">
        <v>715</v>
      </c>
      <c r="U10" s="67">
        <v>370</v>
      </c>
      <c r="V10" s="67">
        <v>345</v>
      </c>
      <c r="W10" s="78">
        <v>852</v>
      </c>
      <c r="X10" s="78">
        <v>410</v>
      </c>
      <c r="Y10" s="78">
        <v>442</v>
      </c>
      <c r="Z10" s="67">
        <v>700</v>
      </c>
      <c r="AA10" s="67">
        <v>366</v>
      </c>
      <c r="AB10" s="67">
        <v>334</v>
      </c>
      <c r="AC10" s="78">
        <v>845</v>
      </c>
      <c r="AD10" s="78">
        <v>403</v>
      </c>
      <c r="AE10" s="78">
        <v>442</v>
      </c>
      <c r="AF10" s="67">
        <v>721</v>
      </c>
      <c r="AG10" s="67">
        <v>376</v>
      </c>
      <c r="AH10" s="67">
        <v>345</v>
      </c>
      <c r="AI10" s="78">
        <v>1349</v>
      </c>
      <c r="AJ10" s="78">
        <v>646</v>
      </c>
      <c r="AK10" s="78">
        <v>703</v>
      </c>
      <c r="AL10" s="67">
        <v>764</v>
      </c>
      <c r="AM10" s="67">
        <v>398</v>
      </c>
      <c r="AN10" s="67">
        <v>366</v>
      </c>
      <c r="AO10" s="67">
        <v>692</v>
      </c>
      <c r="AP10" s="67">
        <v>358</v>
      </c>
      <c r="AQ10" s="67">
        <v>334</v>
      </c>
      <c r="AR10" s="56" t="s">
        <v>428</v>
      </c>
      <c r="AS10" s="56"/>
      <c r="AT10" s="56" t="s">
        <v>428</v>
      </c>
      <c r="AU10" s="206">
        <v>245</v>
      </c>
      <c r="AV10" s="206">
        <v>0</v>
      </c>
      <c r="AW10" s="206">
        <v>41</v>
      </c>
      <c r="AX10" s="59">
        <v>17.5</v>
      </c>
      <c r="AY10" s="59">
        <v>1</v>
      </c>
      <c r="AZ10" s="60">
        <v>1.1890606420927465</v>
      </c>
      <c r="BA10" s="61">
        <v>6</v>
      </c>
      <c r="BB10" s="62">
        <v>0</v>
      </c>
      <c r="BC10" s="63">
        <v>0</v>
      </c>
      <c r="BD10" s="68">
        <v>0</v>
      </c>
      <c r="BE10" s="69">
        <v>0</v>
      </c>
      <c r="BF10" s="60">
        <v>15.632754342431761</v>
      </c>
      <c r="BG10" s="61">
        <v>63</v>
      </c>
      <c r="BH10" s="60">
        <v>10.526315789473683</v>
      </c>
      <c r="BI10" s="61">
        <v>6</v>
      </c>
      <c r="BJ10" s="64">
        <v>143.06151645207439</v>
      </c>
      <c r="BK10" s="65">
        <v>1</v>
      </c>
      <c r="BL10" s="62">
        <v>0</v>
      </c>
      <c r="BM10" s="65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62" t="s">
        <v>503</v>
      </c>
      <c r="BW10" s="56" t="s">
        <v>504</v>
      </c>
      <c r="BX10" s="62" t="s">
        <v>505</v>
      </c>
      <c r="BY10" s="56" t="s">
        <v>442</v>
      </c>
      <c r="BZ10" s="62" t="s">
        <v>434</v>
      </c>
      <c r="CA10" s="62" t="s">
        <v>506</v>
      </c>
      <c r="CB10" s="56" t="s">
        <v>507</v>
      </c>
      <c r="CC10" s="145">
        <v>40.96</v>
      </c>
      <c r="CD10" s="145">
        <v>31.94</v>
      </c>
      <c r="CE10" s="147">
        <v>7.6923076923076925</v>
      </c>
      <c r="CF10" s="146" t="s">
        <v>508</v>
      </c>
      <c r="CG10" s="146" t="s">
        <v>509</v>
      </c>
      <c r="CH10" s="56">
        <v>0</v>
      </c>
      <c r="CI10" s="56">
        <v>0</v>
      </c>
      <c r="CJ10" s="60">
        <v>0</v>
      </c>
      <c r="CK10" s="61">
        <v>0</v>
      </c>
      <c r="CL10" s="56">
        <v>0</v>
      </c>
      <c r="CM10" s="56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56">
        <v>0</v>
      </c>
      <c r="CU10" s="56">
        <v>0</v>
      </c>
      <c r="CV10" s="56">
        <v>0</v>
      </c>
      <c r="CW10" s="56">
        <v>0</v>
      </c>
      <c r="CX10" s="56">
        <v>0</v>
      </c>
      <c r="CY10" s="56">
        <v>0</v>
      </c>
      <c r="CZ10" s="56">
        <v>0</v>
      </c>
      <c r="DA10" s="56">
        <v>0</v>
      </c>
      <c r="DB10" s="60">
        <v>0.67720090293453727</v>
      </c>
      <c r="DC10" s="61">
        <v>3</v>
      </c>
      <c r="DD10" s="145">
        <v>81.45</v>
      </c>
      <c r="DE10" s="145">
        <v>60.25</v>
      </c>
      <c r="DF10" s="147">
        <v>3.3264033264033266</v>
      </c>
      <c r="DG10" s="148">
        <v>9.7985095224951699</v>
      </c>
      <c r="DH10" s="56">
        <v>234.74</v>
      </c>
      <c r="DI10" s="56">
        <v>2</v>
      </c>
      <c r="DJ10" s="56">
        <v>117.37</v>
      </c>
      <c r="DK10" s="56">
        <v>1</v>
      </c>
      <c r="DL10" s="56">
        <v>0</v>
      </c>
      <c r="DM10" s="56">
        <v>0</v>
      </c>
      <c r="DN10" s="150">
        <v>118.34319526627219</v>
      </c>
      <c r="DO10" s="155">
        <v>1</v>
      </c>
      <c r="DP10" s="56">
        <v>0</v>
      </c>
      <c r="DQ10" s="56">
        <v>0</v>
      </c>
      <c r="DR10" s="56">
        <v>0</v>
      </c>
      <c r="DS10" s="56">
        <v>0</v>
      </c>
      <c r="DT10" s="56">
        <v>0</v>
      </c>
      <c r="DU10" s="56">
        <v>0</v>
      </c>
      <c r="DV10" s="56">
        <v>0</v>
      </c>
      <c r="DW10" s="56">
        <v>0</v>
      </c>
      <c r="DX10" s="56">
        <v>0</v>
      </c>
      <c r="DY10" s="56">
        <v>0</v>
      </c>
      <c r="DZ10" s="62">
        <v>0</v>
      </c>
      <c r="EA10" s="63">
        <v>0</v>
      </c>
      <c r="EB10" s="62">
        <v>37.681159420289859</v>
      </c>
      <c r="EC10" s="63">
        <v>13</v>
      </c>
      <c r="ED10" s="60">
        <v>1.2703252032520325</v>
      </c>
      <c r="EE10" s="61">
        <v>5</v>
      </c>
      <c r="EF10" s="143">
        <v>84.79</v>
      </c>
      <c r="EG10" s="143">
        <v>54.38</v>
      </c>
      <c r="EH10" s="107">
        <v>4.4270833333333339</v>
      </c>
      <c r="EI10" s="148">
        <v>12.250489236790607</v>
      </c>
      <c r="EJ10" s="56" t="s">
        <v>510</v>
      </c>
      <c r="EK10" s="56" t="s">
        <v>511</v>
      </c>
      <c r="EL10" s="143">
        <v>66.31</v>
      </c>
      <c r="EM10" s="143">
        <v>26.6</v>
      </c>
      <c r="EN10" s="147">
        <v>0</v>
      </c>
      <c r="EO10" s="148">
        <v>7.4024226110363394</v>
      </c>
      <c r="EP10" s="150">
        <v>118.34319526627219</v>
      </c>
      <c r="EQ10" s="155">
        <v>1</v>
      </c>
      <c r="ER10" s="56">
        <v>0</v>
      </c>
      <c r="ES10" s="56">
        <v>0</v>
      </c>
      <c r="ET10" s="56">
        <v>946.75</v>
      </c>
      <c r="EU10" s="56">
        <v>8</v>
      </c>
      <c r="EV10" s="150">
        <v>118.34319526627219</v>
      </c>
      <c r="EW10" s="155">
        <v>1</v>
      </c>
      <c r="EX10" s="56">
        <v>0</v>
      </c>
      <c r="EY10" s="62">
        <v>60.109289617486333</v>
      </c>
      <c r="EZ10" s="72">
        <v>22</v>
      </c>
      <c r="FA10" s="62">
        <v>23.952095808383234</v>
      </c>
      <c r="FB10" s="61">
        <v>8</v>
      </c>
      <c r="FC10" s="56">
        <v>0</v>
      </c>
      <c r="FD10" s="56">
        <v>0</v>
      </c>
      <c r="FE10" s="56">
        <v>184.96</v>
      </c>
      <c r="FF10" s="56">
        <v>3</v>
      </c>
      <c r="FG10" s="56">
        <v>61.65</v>
      </c>
      <c r="FH10" s="56">
        <v>1</v>
      </c>
      <c r="FI10" s="56">
        <v>0</v>
      </c>
      <c r="FJ10" s="56">
        <v>0</v>
      </c>
      <c r="FK10" s="56">
        <v>246.61</v>
      </c>
      <c r="FL10" s="156">
        <v>4</v>
      </c>
      <c r="FM10" s="56">
        <v>123.3</v>
      </c>
      <c r="FN10" s="56">
        <v>2</v>
      </c>
      <c r="FO10" s="150">
        <v>369.91368680641182</v>
      </c>
      <c r="FP10" s="155">
        <v>6</v>
      </c>
      <c r="FQ10" s="56">
        <v>0</v>
      </c>
      <c r="FR10" s="56">
        <v>0</v>
      </c>
      <c r="FS10" s="60">
        <v>3.1554790590935169</v>
      </c>
      <c r="FT10" s="61">
        <v>11</v>
      </c>
      <c r="FU10" s="60">
        <v>2.4154589371980677</v>
      </c>
      <c r="FV10" s="61">
        <v>8</v>
      </c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4"/>
      <c r="OS10" s="4"/>
      <c r="OT10" s="4"/>
    </row>
    <row r="11" spans="1:410">
      <c r="A11" s="96" t="s">
        <v>512</v>
      </c>
      <c r="B11" s="56" t="s">
        <v>513</v>
      </c>
      <c r="C11" s="96" t="s">
        <v>514</v>
      </c>
      <c r="D11" s="74">
        <v>6</v>
      </c>
      <c r="E11" s="67">
        <v>2015</v>
      </c>
      <c r="F11" s="106">
        <v>64.660969445315985</v>
      </c>
      <c r="G11" s="141">
        <v>11354</v>
      </c>
      <c r="H11" s="67">
        <v>1822</v>
      </c>
      <c r="I11" s="67">
        <v>9532</v>
      </c>
      <c r="J11" s="106">
        <v>7.45</v>
      </c>
      <c r="K11" s="67">
        <v>846</v>
      </c>
      <c r="L11" s="56">
        <v>83.28</v>
      </c>
      <c r="M11" s="78">
        <v>9456</v>
      </c>
      <c r="N11" s="67">
        <v>1326</v>
      </c>
      <c r="O11" s="67">
        <v>684</v>
      </c>
      <c r="P11" s="67">
        <v>642</v>
      </c>
      <c r="Q11" s="78">
        <v>1564</v>
      </c>
      <c r="R11" s="78">
        <v>756</v>
      </c>
      <c r="S11" s="78">
        <v>808</v>
      </c>
      <c r="T11" s="67">
        <v>1153</v>
      </c>
      <c r="U11" s="67">
        <v>602</v>
      </c>
      <c r="V11" s="67">
        <v>551</v>
      </c>
      <c r="W11" s="78">
        <v>1362</v>
      </c>
      <c r="X11" s="78">
        <v>649</v>
      </c>
      <c r="Y11" s="78">
        <v>713</v>
      </c>
      <c r="Z11" s="67">
        <v>1152</v>
      </c>
      <c r="AA11" s="67">
        <v>606</v>
      </c>
      <c r="AB11" s="67">
        <v>546</v>
      </c>
      <c r="AC11" s="78">
        <v>1497</v>
      </c>
      <c r="AD11" s="78">
        <v>710</v>
      </c>
      <c r="AE11" s="78">
        <v>787</v>
      </c>
      <c r="AF11" s="67">
        <v>1289</v>
      </c>
      <c r="AG11" s="67">
        <v>677</v>
      </c>
      <c r="AH11" s="67">
        <v>612</v>
      </c>
      <c r="AI11" s="78">
        <v>1893</v>
      </c>
      <c r="AJ11" s="78">
        <v>899</v>
      </c>
      <c r="AK11" s="78">
        <v>994</v>
      </c>
      <c r="AL11" s="67">
        <v>975</v>
      </c>
      <c r="AM11" s="67">
        <v>513</v>
      </c>
      <c r="AN11" s="67">
        <v>462</v>
      </c>
      <c r="AO11" s="67">
        <v>1031</v>
      </c>
      <c r="AP11" s="67">
        <v>536</v>
      </c>
      <c r="AQ11" s="67">
        <v>495</v>
      </c>
      <c r="AR11" s="56" t="s">
        <v>428</v>
      </c>
      <c r="AS11" s="56"/>
      <c r="AT11" s="56" t="s">
        <v>428</v>
      </c>
      <c r="AU11" s="206">
        <v>206</v>
      </c>
      <c r="AV11" s="206">
        <v>0</v>
      </c>
      <c r="AW11" s="206">
        <v>41</v>
      </c>
      <c r="AX11" s="59">
        <v>16.8</v>
      </c>
      <c r="AY11" s="59">
        <v>2</v>
      </c>
      <c r="AZ11" s="60">
        <v>2.5258697954860261</v>
      </c>
      <c r="BA11" s="61">
        <v>31</v>
      </c>
      <c r="BB11" s="62">
        <v>0</v>
      </c>
      <c r="BC11" s="63">
        <v>0</v>
      </c>
      <c r="BD11" s="68">
        <v>0</v>
      </c>
      <c r="BE11" s="69">
        <v>0</v>
      </c>
      <c r="BF11" s="60">
        <v>12.312811980033278</v>
      </c>
      <c r="BG11" s="61">
        <v>222</v>
      </c>
      <c r="BH11" s="60">
        <v>11.76470588235294</v>
      </c>
      <c r="BI11" s="61">
        <v>14</v>
      </c>
      <c r="BJ11" s="64">
        <v>0</v>
      </c>
      <c r="BK11" s="65">
        <v>0</v>
      </c>
      <c r="BL11" s="62">
        <v>0</v>
      </c>
      <c r="BM11" s="65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62" t="s">
        <v>515</v>
      </c>
      <c r="BW11" s="56" t="s">
        <v>516</v>
      </c>
      <c r="BX11" s="62" t="s">
        <v>455</v>
      </c>
      <c r="BY11" s="56" t="s">
        <v>517</v>
      </c>
      <c r="BZ11" s="62" t="s">
        <v>518</v>
      </c>
      <c r="CA11" s="62" t="s">
        <v>519</v>
      </c>
      <c r="CB11" s="56" t="s">
        <v>520</v>
      </c>
      <c r="CC11" s="152">
        <v>60.07</v>
      </c>
      <c r="CD11" s="152">
        <v>48.74</v>
      </c>
      <c r="CE11" s="147">
        <v>12.5</v>
      </c>
      <c r="CF11" s="153" t="s">
        <v>521</v>
      </c>
      <c r="CG11" s="153" t="s">
        <v>522</v>
      </c>
      <c r="CH11" s="56">
        <v>0</v>
      </c>
      <c r="CI11" s="56">
        <v>0</v>
      </c>
      <c r="CJ11" s="60">
        <v>0</v>
      </c>
      <c r="CK11" s="61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6">
        <v>0</v>
      </c>
      <c r="DA11" s="56">
        <v>0</v>
      </c>
      <c r="DB11" s="60">
        <v>0.17633574325515783</v>
      </c>
      <c r="DC11" s="61">
        <v>2</v>
      </c>
      <c r="DD11" s="152">
        <v>108.59</v>
      </c>
      <c r="DE11" s="152">
        <v>82.53</v>
      </c>
      <c r="DF11" s="147">
        <v>3.7267080745341614</v>
      </c>
      <c r="DG11" s="148">
        <v>9.7713097713097721</v>
      </c>
      <c r="DH11" s="56">
        <v>0</v>
      </c>
      <c r="DI11" s="56">
        <v>0</v>
      </c>
      <c r="DJ11" s="56">
        <v>0</v>
      </c>
      <c r="DK11" s="56">
        <v>0</v>
      </c>
      <c r="DL11" s="56">
        <v>0</v>
      </c>
      <c r="DM11" s="56">
        <v>0</v>
      </c>
      <c r="DN11" s="56">
        <v>0</v>
      </c>
      <c r="DO11" s="56">
        <v>0</v>
      </c>
      <c r="DP11" s="56">
        <v>0</v>
      </c>
      <c r="DQ11" s="56">
        <v>0</v>
      </c>
      <c r="DR11" s="56">
        <v>0</v>
      </c>
      <c r="DS11" s="56">
        <v>0</v>
      </c>
      <c r="DT11" s="56">
        <v>0</v>
      </c>
      <c r="DU11" s="56">
        <v>0</v>
      </c>
      <c r="DV11" s="56">
        <v>0</v>
      </c>
      <c r="DW11" s="56">
        <v>0</v>
      </c>
      <c r="DX11" s="56">
        <v>0</v>
      </c>
      <c r="DY11" s="56">
        <v>0</v>
      </c>
      <c r="DZ11" s="62">
        <v>1.8315018315018314</v>
      </c>
      <c r="EA11" s="63">
        <v>1</v>
      </c>
      <c r="EB11" s="62">
        <v>52.287581699346404</v>
      </c>
      <c r="EC11" s="63">
        <v>32</v>
      </c>
      <c r="ED11" s="60">
        <v>0.50886269188363997</v>
      </c>
      <c r="EE11" s="61">
        <v>6</v>
      </c>
      <c r="EF11" s="154">
        <v>104.62</v>
      </c>
      <c r="EG11" s="154">
        <v>65.62</v>
      </c>
      <c r="EH11" s="107">
        <v>4.5255474452554747</v>
      </c>
      <c r="EI11" s="148">
        <v>2.34375</v>
      </c>
      <c r="EJ11" s="56" t="s">
        <v>523</v>
      </c>
      <c r="EK11" s="56" t="s">
        <v>524</v>
      </c>
      <c r="EL11" s="154">
        <v>58.53</v>
      </c>
      <c r="EM11" s="154">
        <v>28.6</v>
      </c>
      <c r="EN11" s="147">
        <v>2.9850746268656714</v>
      </c>
      <c r="EO11" s="148">
        <v>1.834862385321101</v>
      </c>
      <c r="EP11" s="56">
        <v>0</v>
      </c>
      <c r="EQ11" s="56">
        <v>0</v>
      </c>
      <c r="ER11" s="56">
        <v>0</v>
      </c>
      <c r="ES11" s="56">
        <v>0</v>
      </c>
      <c r="ET11" s="56">
        <v>86.32</v>
      </c>
      <c r="EU11" s="56">
        <v>0</v>
      </c>
      <c r="EV11" s="56">
        <v>0</v>
      </c>
      <c r="EW11" s="56">
        <v>0</v>
      </c>
      <c r="EX11" s="56">
        <v>0</v>
      </c>
      <c r="EY11" s="62">
        <v>73.593073593073598</v>
      </c>
      <c r="EZ11" s="61">
        <v>34</v>
      </c>
      <c r="FA11" s="62">
        <v>38.383838383838381</v>
      </c>
      <c r="FB11" s="61">
        <v>19</v>
      </c>
      <c r="FC11" s="56">
        <v>0</v>
      </c>
      <c r="FD11" s="56">
        <v>0</v>
      </c>
      <c r="FE11" s="56">
        <v>172.64</v>
      </c>
      <c r="FF11" s="56">
        <v>4</v>
      </c>
      <c r="FG11" s="56">
        <v>0</v>
      </c>
      <c r="FH11" s="56">
        <v>0</v>
      </c>
      <c r="FI11" s="56">
        <v>0</v>
      </c>
      <c r="FJ11" s="56">
        <v>0</v>
      </c>
      <c r="FK11" s="56">
        <v>172.64</v>
      </c>
      <c r="FL11" s="156">
        <v>4</v>
      </c>
      <c r="FM11" s="56">
        <v>0</v>
      </c>
      <c r="FN11" s="56">
        <v>0</v>
      </c>
      <c r="FO11" s="150">
        <v>86.318515321536466</v>
      </c>
      <c r="FP11" s="155">
        <v>2</v>
      </c>
      <c r="FQ11" s="56">
        <v>0</v>
      </c>
      <c r="FR11" s="56">
        <v>0</v>
      </c>
      <c r="FS11" s="60">
        <v>2.0406352586283383</v>
      </c>
      <c r="FT11" s="61">
        <v>23</v>
      </c>
      <c r="FU11" s="60">
        <v>1.9385776961534538</v>
      </c>
      <c r="FV11" s="61">
        <v>19</v>
      </c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4"/>
      <c r="OS11" s="4"/>
      <c r="OT11" s="4"/>
    </row>
    <row r="12" spans="1:410">
      <c r="A12" s="96" t="s">
        <v>525</v>
      </c>
      <c r="B12" s="56" t="s">
        <v>526</v>
      </c>
      <c r="C12" s="96" t="s">
        <v>479</v>
      </c>
      <c r="D12" s="74">
        <v>6</v>
      </c>
      <c r="E12" s="67">
        <v>2015</v>
      </c>
      <c r="F12" s="106">
        <v>73.236936109627763</v>
      </c>
      <c r="G12" s="141">
        <v>17086</v>
      </c>
      <c r="H12" s="67">
        <v>6763</v>
      </c>
      <c r="I12" s="67">
        <v>10323</v>
      </c>
      <c r="J12" s="106">
        <v>6.63</v>
      </c>
      <c r="K12" s="67">
        <v>1133</v>
      </c>
      <c r="L12" s="56">
        <v>82.71</v>
      </c>
      <c r="M12" s="78">
        <v>14132</v>
      </c>
      <c r="N12" s="67">
        <v>1731</v>
      </c>
      <c r="O12" s="67">
        <v>888</v>
      </c>
      <c r="P12" s="67">
        <v>843</v>
      </c>
      <c r="Q12" s="78">
        <v>2073</v>
      </c>
      <c r="R12" s="78">
        <v>1009</v>
      </c>
      <c r="S12" s="78">
        <v>1064</v>
      </c>
      <c r="T12" s="67">
        <v>1668</v>
      </c>
      <c r="U12" s="67">
        <v>864</v>
      </c>
      <c r="V12" s="67">
        <v>804</v>
      </c>
      <c r="W12" s="78">
        <v>1963</v>
      </c>
      <c r="X12" s="78">
        <v>940</v>
      </c>
      <c r="Y12" s="78">
        <v>1023</v>
      </c>
      <c r="Z12" s="67">
        <v>1580</v>
      </c>
      <c r="AA12" s="67">
        <v>834</v>
      </c>
      <c r="AB12" s="67">
        <v>746</v>
      </c>
      <c r="AC12" s="78">
        <v>1910</v>
      </c>
      <c r="AD12" s="78">
        <v>900</v>
      </c>
      <c r="AE12" s="78">
        <v>1010</v>
      </c>
      <c r="AF12" s="67">
        <v>1610</v>
      </c>
      <c r="AG12" s="67">
        <v>852</v>
      </c>
      <c r="AH12" s="67">
        <v>758</v>
      </c>
      <c r="AI12" s="78">
        <v>2742</v>
      </c>
      <c r="AJ12" s="78">
        <v>1277</v>
      </c>
      <c r="AK12" s="78">
        <v>1465</v>
      </c>
      <c r="AL12" s="67">
        <v>1537</v>
      </c>
      <c r="AM12" s="67">
        <v>824</v>
      </c>
      <c r="AN12" s="67">
        <v>713</v>
      </c>
      <c r="AO12" s="67">
        <v>1322</v>
      </c>
      <c r="AP12" s="67">
        <v>704</v>
      </c>
      <c r="AQ12" s="67">
        <v>618</v>
      </c>
      <c r="AR12" s="56" t="s">
        <v>428</v>
      </c>
      <c r="AS12" s="56"/>
      <c r="AT12" s="56" t="s">
        <v>428</v>
      </c>
      <c r="AU12" s="206">
        <v>615</v>
      </c>
      <c r="AV12" s="206">
        <v>0</v>
      </c>
      <c r="AW12" s="206">
        <v>139</v>
      </c>
      <c r="AX12" s="59">
        <v>9.4</v>
      </c>
      <c r="AY12" s="59">
        <v>2</v>
      </c>
      <c r="AZ12" s="60">
        <v>2.4604569420035149</v>
      </c>
      <c r="BA12" s="61">
        <v>14</v>
      </c>
      <c r="BB12" s="62">
        <v>0</v>
      </c>
      <c r="BC12" s="63">
        <v>0</v>
      </c>
      <c r="BD12" s="68">
        <v>0</v>
      </c>
      <c r="BE12" s="69">
        <v>0</v>
      </c>
      <c r="BF12" s="60">
        <v>14.929577464788732</v>
      </c>
      <c r="BG12" s="61">
        <v>159</v>
      </c>
      <c r="BH12" s="60">
        <v>6.103286384976526</v>
      </c>
      <c r="BI12" s="61">
        <v>13</v>
      </c>
      <c r="BJ12" s="64">
        <v>0</v>
      </c>
      <c r="BK12" s="65">
        <v>0</v>
      </c>
      <c r="BL12" s="62">
        <v>0</v>
      </c>
      <c r="BM12" s="65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62" t="s">
        <v>527</v>
      </c>
      <c r="BW12" s="56" t="s">
        <v>528</v>
      </c>
      <c r="BX12" s="62" t="s">
        <v>494</v>
      </c>
      <c r="BY12" s="56" t="s">
        <v>528</v>
      </c>
      <c r="BZ12" s="62" t="s">
        <v>529</v>
      </c>
      <c r="CA12" s="62" t="s">
        <v>530</v>
      </c>
      <c r="CB12" s="56" t="s">
        <v>481</v>
      </c>
      <c r="CC12" s="145">
        <v>80.98</v>
      </c>
      <c r="CD12" s="145">
        <v>55.25</v>
      </c>
      <c r="CE12" s="147">
        <v>4.7058823529411766</v>
      </c>
      <c r="CF12" s="146" t="s">
        <v>531</v>
      </c>
      <c r="CG12" s="146" t="s">
        <v>532</v>
      </c>
      <c r="CH12" s="56">
        <v>0</v>
      </c>
      <c r="CI12" s="56">
        <v>0</v>
      </c>
      <c r="CJ12" s="60">
        <v>0.5995203836930455</v>
      </c>
      <c r="CK12" s="61">
        <v>1</v>
      </c>
      <c r="CL12" s="56">
        <v>0</v>
      </c>
      <c r="CM12" s="56">
        <v>0</v>
      </c>
      <c r="CN12" s="149">
        <v>58.004640371229698</v>
      </c>
      <c r="CO12" s="156">
        <v>1</v>
      </c>
      <c r="CP12" s="56">
        <v>58</v>
      </c>
      <c r="CQ12" s="56">
        <v>1</v>
      </c>
      <c r="CR12" s="56">
        <v>0</v>
      </c>
      <c r="CS12" s="56">
        <v>0</v>
      </c>
      <c r="CT12" s="56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6">
        <v>0</v>
      </c>
      <c r="DA12" s="56">
        <v>0</v>
      </c>
      <c r="DB12" s="60">
        <v>0.57262836419163965</v>
      </c>
      <c r="DC12" s="61">
        <v>3</v>
      </c>
      <c r="DD12" s="145">
        <v>139.5</v>
      </c>
      <c r="DE12" s="145">
        <v>102.96</v>
      </c>
      <c r="DF12" s="147">
        <v>3.8075092543627709</v>
      </c>
      <c r="DG12" s="148">
        <v>10.825199645075422</v>
      </c>
      <c r="DH12" s="56">
        <v>101.88</v>
      </c>
      <c r="DI12" s="56">
        <v>2</v>
      </c>
      <c r="DJ12" s="56">
        <v>203.77</v>
      </c>
      <c r="DK12" s="56">
        <v>4</v>
      </c>
      <c r="DL12" s="56">
        <v>0</v>
      </c>
      <c r="DM12" s="56">
        <v>0</v>
      </c>
      <c r="DN12" s="150">
        <v>52.356020942408385</v>
      </c>
      <c r="DO12" s="155">
        <v>1</v>
      </c>
      <c r="DP12" s="56">
        <v>0</v>
      </c>
      <c r="DQ12" s="56">
        <v>0</v>
      </c>
      <c r="DR12" s="56">
        <v>0</v>
      </c>
      <c r="DS12" s="56">
        <v>0</v>
      </c>
      <c r="DT12" s="56">
        <v>0</v>
      </c>
      <c r="DU12" s="56">
        <v>0</v>
      </c>
      <c r="DV12" s="56">
        <v>0</v>
      </c>
      <c r="DW12" s="56">
        <v>0</v>
      </c>
      <c r="DX12" s="56">
        <v>0</v>
      </c>
      <c r="DY12" s="56">
        <v>0</v>
      </c>
      <c r="DZ12" s="62">
        <v>6.7024128686327078</v>
      </c>
      <c r="EA12" s="63">
        <v>5</v>
      </c>
      <c r="EB12" s="62">
        <v>88.390501319261205</v>
      </c>
      <c r="EC12" s="63">
        <v>67</v>
      </c>
      <c r="ED12" s="60">
        <v>1.5723270440251573</v>
      </c>
      <c r="EE12" s="61">
        <v>8</v>
      </c>
      <c r="EF12" s="143">
        <v>108.51</v>
      </c>
      <c r="EG12" s="143">
        <v>66.209999999999994</v>
      </c>
      <c r="EH12" s="107">
        <v>4.3935052531041068</v>
      </c>
      <c r="EI12" s="148">
        <v>4.6715328467153281</v>
      </c>
      <c r="EJ12" s="56" t="s">
        <v>533</v>
      </c>
      <c r="EK12" s="56" t="s">
        <v>534</v>
      </c>
      <c r="EL12" s="143">
        <v>60.96</v>
      </c>
      <c r="EM12" s="143">
        <v>25.51</v>
      </c>
      <c r="EN12" s="147">
        <v>1.3698630136986301</v>
      </c>
      <c r="EO12" s="148">
        <v>0.49751243781094528</v>
      </c>
      <c r="EP12" s="150">
        <v>52.356020942408385</v>
      </c>
      <c r="EQ12" s="155">
        <v>1</v>
      </c>
      <c r="ER12" s="56">
        <v>209.42</v>
      </c>
      <c r="ES12" s="56">
        <v>4</v>
      </c>
      <c r="ET12" s="149">
        <v>314.13612565445027</v>
      </c>
      <c r="EU12" s="156">
        <v>6</v>
      </c>
      <c r="EV12" s="150">
        <v>52.356020942408385</v>
      </c>
      <c r="EW12" s="155">
        <v>1</v>
      </c>
      <c r="EX12" s="56">
        <v>0</v>
      </c>
      <c r="EY12" s="62">
        <v>93.969144460028048</v>
      </c>
      <c r="EZ12" s="73">
        <v>67</v>
      </c>
      <c r="FA12" s="62">
        <v>67.961165048543691</v>
      </c>
      <c r="FB12" s="61">
        <v>42</v>
      </c>
      <c r="FC12" s="56">
        <v>0</v>
      </c>
      <c r="FD12" s="56">
        <v>0</v>
      </c>
      <c r="FE12" s="56">
        <v>429.32</v>
      </c>
      <c r="FF12" s="56">
        <v>14</v>
      </c>
      <c r="FG12" s="56">
        <v>30.67</v>
      </c>
      <c r="FH12" s="56">
        <v>1</v>
      </c>
      <c r="FI12" s="56">
        <v>0</v>
      </c>
      <c r="FJ12" s="56">
        <v>0</v>
      </c>
      <c r="FK12" s="56">
        <v>459.98</v>
      </c>
      <c r="FL12" s="156">
        <v>15</v>
      </c>
      <c r="FM12" s="149">
        <v>30.665440049064706</v>
      </c>
      <c r="FN12" s="56">
        <v>1</v>
      </c>
      <c r="FO12" s="150">
        <v>398.65072063784112</v>
      </c>
      <c r="FP12" s="155">
        <v>13</v>
      </c>
      <c r="FQ12" s="150">
        <v>30.665440049064706</v>
      </c>
      <c r="FR12" s="56">
        <v>1</v>
      </c>
      <c r="FS12" s="60">
        <v>2.6866244482824797</v>
      </c>
      <c r="FT12" s="61">
        <v>14</v>
      </c>
      <c r="FU12" s="60">
        <v>3.5634743875278398</v>
      </c>
      <c r="FV12" s="61">
        <v>16</v>
      </c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4"/>
      <c r="OS12" s="4"/>
      <c r="OT12" s="4"/>
    </row>
    <row r="13" spans="1:410">
      <c r="A13" s="96" t="s">
        <v>535</v>
      </c>
      <c r="B13" s="56" t="s">
        <v>536</v>
      </c>
      <c r="C13" s="96" t="s">
        <v>441</v>
      </c>
      <c r="D13" s="74">
        <v>6</v>
      </c>
      <c r="E13" s="67">
        <v>2015</v>
      </c>
      <c r="F13" s="106">
        <v>60.901437610103585</v>
      </c>
      <c r="G13" s="141">
        <v>7568</v>
      </c>
      <c r="H13" s="67">
        <v>1260</v>
      </c>
      <c r="I13" s="67">
        <v>6308</v>
      </c>
      <c r="J13" s="106">
        <v>15.94</v>
      </c>
      <c r="K13" s="67">
        <v>1.206</v>
      </c>
      <c r="L13" s="56">
        <v>73.64</v>
      </c>
      <c r="M13" s="78">
        <v>5573</v>
      </c>
      <c r="N13" s="67">
        <v>783</v>
      </c>
      <c r="O13" s="67">
        <v>410</v>
      </c>
      <c r="P13" s="67">
        <v>373</v>
      </c>
      <c r="Q13" s="78">
        <v>934</v>
      </c>
      <c r="R13" s="78">
        <v>444</v>
      </c>
      <c r="S13" s="78">
        <v>490</v>
      </c>
      <c r="T13" s="67">
        <v>744</v>
      </c>
      <c r="U13" s="67">
        <v>395</v>
      </c>
      <c r="V13" s="67">
        <v>349</v>
      </c>
      <c r="W13" s="78">
        <v>882</v>
      </c>
      <c r="X13" s="78">
        <v>413</v>
      </c>
      <c r="Y13" s="78">
        <v>469</v>
      </c>
      <c r="Z13" s="67">
        <v>719</v>
      </c>
      <c r="AA13" s="67">
        <v>386</v>
      </c>
      <c r="AB13" s="67">
        <v>333</v>
      </c>
      <c r="AC13" s="78">
        <v>868</v>
      </c>
      <c r="AD13" s="78">
        <v>398</v>
      </c>
      <c r="AE13" s="78">
        <v>470</v>
      </c>
      <c r="AF13" s="67">
        <v>723</v>
      </c>
      <c r="AG13" s="67">
        <v>394</v>
      </c>
      <c r="AH13" s="67">
        <v>329</v>
      </c>
      <c r="AI13" s="78">
        <v>1233</v>
      </c>
      <c r="AJ13" s="78">
        <v>559</v>
      </c>
      <c r="AK13" s="78">
        <v>674</v>
      </c>
      <c r="AL13" s="67">
        <v>674</v>
      </c>
      <c r="AM13" s="67">
        <v>368</v>
      </c>
      <c r="AN13" s="67">
        <v>306</v>
      </c>
      <c r="AO13" s="67">
        <v>658</v>
      </c>
      <c r="AP13" s="67">
        <v>359</v>
      </c>
      <c r="AQ13" s="67">
        <v>299</v>
      </c>
      <c r="AR13" s="56" t="s">
        <v>428</v>
      </c>
      <c r="AS13" s="56"/>
      <c r="AT13" s="56" t="s">
        <v>428</v>
      </c>
      <c r="AU13" s="206">
        <v>239</v>
      </c>
      <c r="AV13" s="206">
        <v>0</v>
      </c>
      <c r="AW13" s="206">
        <v>87</v>
      </c>
      <c r="AX13" s="59">
        <v>11.4</v>
      </c>
      <c r="AY13" s="59">
        <v>1</v>
      </c>
      <c r="AZ13" s="60">
        <v>3.4376074252320383</v>
      </c>
      <c r="BA13" s="61">
        <v>10</v>
      </c>
      <c r="BB13" s="62">
        <v>0</v>
      </c>
      <c r="BC13" s="63">
        <v>0</v>
      </c>
      <c r="BD13" s="68">
        <v>0</v>
      </c>
      <c r="BE13" s="69">
        <v>0</v>
      </c>
      <c r="BF13" s="60">
        <v>17.006802721088434</v>
      </c>
      <c r="BG13" s="61">
        <v>75</v>
      </c>
      <c r="BH13" s="60">
        <v>10.227272727272728</v>
      </c>
      <c r="BI13" s="61">
        <v>9</v>
      </c>
      <c r="BJ13" s="64">
        <v>0</v>
      </c>
      <c r="BK13" s="65">
        <v>0</v>
      </c>
      <c r="BL13" s="62">
        <v>0</v>
      </c>
      <c r="BM13" s="65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62" t="s">
        <v>537</v>
      </c>
      <c r="BW13" s="56" t="s">
        <v>538</v>
      </c>
      <c r="BX13" s="62" t="s">
        <v>539</v>
      </c>
      <c r="BY13" s="56" t="s">
        <v>520</v>
      </c>
      <c r="BZ13" s="62" t="s">
        <v>505</v>
      </c>
      <c r="CA13" s="62" t="s">
        <v>540</v>
      </c>
      <c r="CB13" s="56" t="s">
        <v>541</v>
      </c>
      <c r="CC13" s="152">
        <v>72.180000000000007</v>
      </c>
      <c r="CD13" s="152">
        <v>48.34</v>
      </c>
      <c r="CE13" s="147">
        <v>33.333333333333329</v>
      </c>
      <c r="CF13" s="146" t="s">
        <v>542</v>
      </c>
      <c r="CG13" s="146" t="s">
        <v>543</v>
      </c>
      <c r="CH13" s="56">
        <v>0</v>
      </c>
      <c r="CI13" s="56">
        <v>0</v>
      </c>
      <c r="CJ13" s="60">
        <v>0</v>
      </c>
      <c r="CK13" s="61">
        <v>0</v>
      </c>
      <c r="CL13" s="56">
        <v>0</v>
      </c>
      <c r="CM13" s="56">
        <v>0</v>
      </c>
      <c r="CN13" s="149">
        <v>387.59689922480618</v>
      </c>
      <c r="CO13" s="156">
        <v>3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60">
        <v>0.74404761904761896</v>
      </c>
      <c r="DC13" s="61">
        <v>2</v>
      </c>
      <c r="DD13" s="152">
        <v>118.7</v>
      </c>
      <c r="DE13" s="152">
        <v>84.68</v>
      </c>
      <c r="DF13" s="147">
        <v>3.3898305084745761</v>
      </c>
      <c r="DG13" s="148">
        <v>8.2496033844526711</v>
      </c>
      <c r="DH13" s="149">
        <v>113.37868480725623</v>
      </c>
      <c r="DI13" s="56">
        <v>1</v>
      </c>
      <c r="DJ13" s="149">
        <v>226.75736961451199</v>
      </c>
      <c r="DK13" s="56">
        <v>2</v>
      </c>
      <c r="DL13" s="56">
        <v>0</v>
      </c>
      <c r="DM13" s="56">
        <v>0</v>
      </c>
      <c r="DN13" s="150">
        <v>460.82949308755758</v>
      </c>
      <c r="DO13" s="155">
        <v>4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62">
        <v>6.0060060060060056</v>
      </c>
      <c r="EA13" s="63">
        <v>2</v>
      </c>
      <c r="EB13" s="62">
        <v>75.98784194528875</v>
      </c>
      <c r="EC13" s="63">
        <v>25</v>
      </c>
      <c r="ED13" s="60">
        <v>0.35803795202291444</v>
      </c>
      <c r="EE13" s="61">
        <v>1</v>
      </c>
      <c r="EF13" s="154">
        <v>87.28</v>
      </c>
      <c r="EG13" s="154">
        <v>62.36</v>
      </c>
      <c r="EH13" s="107">
        <v>1.6355140186915886</v>
      </c>
      <c r="EI13" s="148">
        <v>3.8204393505253105</v>
      </c>
      <c r="EJ13" s="56" t="s">
        <v>463</v>
      </c>
      <c r="EK13" s="56" t="s">
        <v>544</v>
      </c>
      <c r="EL13" s="154">
        <v>56.5</v>
      </c>
      <c r="EM13" s="154">
        <v>29.78</v>
      </c>
      <c r="EN13" s="147">
        <v>1.834862385321101</v>
      </c>
      <c r="EO13" s="148">
        <v>2.7397260273972601</v>
      </c>
      <c r="EP13" s="150">
        <v>460.82949308755758</v>
      </c>
      <c r="EQ13" s="155">
        <v>4</v>
      </c>
      <c r="ER13" s="149">
        <v>576.036866359447</v>
      </c>
      <c r="ES13" s="56">
        <v>5</v>
      </c>
      <c r="ET13" s="149">
        <v>115.2073732718894</v>
      </c>
      <c r="EU13" s="156">
        <v>1</v>
      </c>
      <c r="EV13" s="150">
        <v>460.82949308755758</v>
      </c>
      <c r="EW13" s="155">
        <v>4</v>
      </c>
      <c r="EX13" s="111">
        <v>0</v>
      </c>
      <c r="EY13" s="62">
        <v>91.503267973856197</v>
      </c>
      <c r="EZ13" s="61">
        <v>28</v>
      </c>
      <c r="FA13" s="62">
        <v>50.167224080267559</v>
      </c>
      <c r="FB13" s="61">
        <v>15</v>
      </c>
      <c r="FC13" s="56">
        <v>0</v>
      </c>
      <c r="FD13" s="56">
        <v>0</v>
      </c>
      <c r="FE13" s="56">
        <v>0</v>
      </c>
      <c r="FF13" s="56">
        <v>0</v>
      </c>
      <c r="FG13" s="56">
        <v>0</v>
      </c>
      <c r="FH13" s="56">
        <v>0</v>
      </c>
      <c r="FI13" s="56">
        <v>0</v>
      </c>
      <c r="FJ13" s="56">
        <v>0</v>
      </c>
      <c r="FK13" s="56">
        <v>0</v>
      </c>
      <c r="FL13" s="156">
        <v>0</v>
      </c>
      <c r="FM13" s="149">
        <v>133.42228152101399</v>
      </c>
      <c r="FN13" s="56">
        <v>2</v>
      </c>
      <c r="FO13" s="150">
        <v>200.13342228152104</v>
      </c>
      <c r="FP13" s="155">
        <v>3</v>
      </c>
      <c r="FQ13" s="67">
        <v>0</v>
      </c>
      <c r="FR13" s="67">
        <v>0</v>
      </c>
      <c r="FS13" s="60">
        <v>1.4986886474334957</v>
      </c>
      <c r="FT13" s="61">
        <v>4</v>
      </c>
      <c r="FU13" s="60">
        <v>0.86169754416199917</v>
      </c>
      <c r="FV13" s="61">
        <v>2</v>
      </c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4"/>
      <c r="OS13" s="4"/>
      <c r="OT13" s="4"/>
    </row>
    <row r="14" spans="1:410">
      <c r="A14" s="96" t="s">
        <v>545</v>
      </c>
      <c r="B14" s="56" t="s">
        <v>546</v>
      </c>
      <c r="C14" s="96" t="s">
        <v>547</v>
      </c>
      <c r="D14" s="74">
        <v>3</v>
      </c>
      <c r="E14" s="67">
        <v>2015</v>
      </c>
      <c r="F14" s="106">
        <v>75.406591630683181</v>
      </c>
      <c r="G14" s="141">
        <v>178257</v>
      </c>
      <c r="H14" s="67">
        <v>154284</v>
      </c>
      <c r="I14" s="67">
        <v>23973</v>
      </c>
      <c r="J14" s="106">
        <v>32.615622044108129</v>
      </c>
      <c r="K14" s="67">
        <v>82043</v>
      </c>
      <c r="L14" s="56">
        <v>29.6</v>
      </c>
      <c r="M14" s="78">
        <v>52758</v>
      </c>
      <c r="N14" s="67">
        <v>22005</v>
      </c>
      <c r="O14" s="74">
        <v>11282</v>
      </c>
      <c r="P14" s="74">
        <v>10723</v>
      </c>
      <c r="Q14" s="78">
        <v>26123</v>
      </c>
      <c r="R14" s="78">
        <v>12737</v>
      </c>
      <c r="S14" s="78">
        <v>13386</v>
      </c>
      <c r="T14" s="67">
        <v>20127</v>
      </c>
      <c r="U14" s="74">
        <v>10271</v>
      </c>
      <c r="V14" s="74">
        <v>9856</v>
      </c>
      <c r="W14" s="78">
        <v>23868</v>
      </c>
      <c r="X14" s="78">
        <v>11692</v>
      </c>
      <c r="Y14" s="78">
        <v>12176</v>
      </c>
      <c r="Z14" s="67">
        <v>19643</v>
      </c>
      <c r="AA14" s="74">
        <v>10014</v>
      </c>
      <c r="AB14" s="74">
        <v>9629</v>
      </c>
      <c r="AC14" s="78">
        <v>23672</v>
      </c>
      <c r="AD14" s="78">
        <v>11636</v>
      </c>
      <c r="AE14" s="78">
        <v>12036</v>
      </c>
      <c r="AF14" s="67">
        <v>19659</v>
      </c>
      <c r="AG14" s="74">
        <v>9966</v>
      </c>
      <c r="AH14" s="74">
        <v>9693</v>
      </c>
      <c r="AI14" s="78">
        <v>32889</v>
      </c>
      <c r="AJ14" s="78">
        <v>16323</v>
      </c>
      <c r="AK14" s="78">
        <v>16566</v>
      </c>
      <c r="AL14" s="67">
        <v>18201</v>
      </c>
      <c r="AM14" s="74">
        <v>9187</v>
      </c>
      <c r="AN14" s="74">
        <v>9014</v>
      </c>
      <c r="AO14" s="67">
        <v>16438</v>
      </c>
      <c r="AP14" s="74">
        <v>8145</v>
      </c>
      <c r="AQ14" s="74">
        <v>8293</v>
      </c>
      <c r="AR14" s="56" t="s">
        <v>428</v>
      </c>
      <c r="AS14" s="56"/>
      <c r="AT14" s="56" t="s">
        <v>428</v>
      </c>
      <c r="AU14" s="206">
        <v>4170</v>
      </c>
      <c r="AV14" s="206">
        <v>1</v>
      </c>
      <c r="AW14" s="206">
        <v>2767</v>
      </c>
      <c r="AX14" s="59">
        <v>8.3000000000000007</v>
      </c>
      <c r="AY14" s="59">
        <v>17</v>
      </c>
      <c r="AZ14" s="60">
        <v>1.9328764716218589</v>
      </c>
      <c r="BA14" s="61">
        <v>11</v>
      </c>
      <c r="BB14" s="62">
        <v>48.567265662943171</v>
      </c>
      <c r="BC14" s="63">
        <v>1</v>
      </c>
      <c r="BD14" s="68">
        <v>0</v>
      </c>
      <c r="BE14" s="69">
        <v>0</v>
      </c>
      <c r="BF14" s="60">
        <v>10.701107011070111</v>
      </c>
      <c r="BG14" s="61">
        <v>58</v>
      </c>
      <c r="BH14" s="60">
        <v>6.7508499271491011</v>
      </c>
      <c r="BI14" s="61">
        <v>139</v>
      </c>
      <c r="BJ14" s="64">
        <v>0</v>
      </c>
      <c r="BK14" s="65">
        <v>0</v>
      </c>
      <c r="BL14" s="62">
        <v>9.0888434446716655</v>
      </c>
      <c r="BM14" s="65">
        <v>2</v>
      </c>
      <c r="BN14" s="56">
        <v>0</v>
      </c>
      <c r="BO14" s="56">
        <v>0</v>
      </c>
      <c r="BP14" s="149">
        <v>9.3005952380952372</v>
      </c>
      <c r="BQ14" s="156">
        <v>2</v>
      </c>
      <c r="BR14" s="56">
        <v>4.6500000000000004</v>
      </c>
      <c r="BS14" s="56">
        <v>1</v>
      </c>
      <c r="BT14" s="149">
        <v>4.6502976190476186</v>
      </c>
      <c r="BU14" s="156">
        <v>1</v>
      </c>
      <c r="BV14" s="62" t="s">
        <v>548</v>
      </c>
      <c r="BW14" s="56" t="s">
        <v>549</v>
      </c>
      <c r="BX14" s="56" t="s">
        <v>550</v>
      </c>
      <c r="BY14" s="56" t="s">
        <v>551</v>
      </c>
      <c r="BZ14" s="62" t="s">
        <v>552</v>
      </c>
      <c r="CA14" s="56" t="s">
        <v>553</v>
      </c>
      <c r="CB14" s="56" t="s">
        <v>554</v>
      </c>
      <c r="CC14" s="145">
        <v>55.75</v>
      </c>
      <c r="CD14" s="145">
        <v>35.89</v>
      </c>
      <c r="CE14" s="75" t="s">
        <v>555</v>
      </c>
      <c r="CF14" s="153" t="s">
        <v>556</v>
      </c>
      <c r="CG14" s="153" t="s">
        <v>557</v>
      </c>
      <c r="CH14" s="149">
        <v>4.6502976190476186</v>
      </c>
      <c r="CI14" s="56">
        <v>1</v>
      </c>
      <c r="CJ14" s="60">
        <v>0.24842251701694243</v>
      </c>
      <c r="CK14" s="61">
        <v>5</v>
      </c>
      <c r="CL14" s="150">
        <v>4.6502976190476186</v>
      </c>
      <c r="CM14" s="56">
        <v>1</v>
      </c>
      <c r="CN14" s="56">
        <v>13.95</v>
      </c>
      <c r="CO14" s="56">
        <v>3</v>
      </c>
      <c r="CP14" s="56">
        <v>0</v>
      </c>
      <c r="CQ14" s="56">
        <v>0</v>
      </c>
      <c r="CR14" s="56">
        <v>4.18</v>
      </c>
      <c r="CS14" s="56">
        <v>1</v>
      </c>
      <c r="CT14" s="56">
        <v>0</v>
      </c>
      <c r="CU14" s="56">
        <v>0</v>
      </c>
      <c r="CV14" s="56">
        <v>0</v>
      </c>
      <c r="CW14" s="56">
        <v>0</v>
      </c>
      <c r="CX14" s="56">
        <v>0</v>
      </c>
      <c r="CY14" s="56">
        <v>0</v>
      </c>
      <c r="CZ14" s="149">
        <v>4.1897100720630132</v>
      </c>
      <c r="DA14" s="156">
        <v>1</v>
      </c>
      <c r="DB14" s="60">
        <v>0.80048028817290373</v>
      </c>
      <c r="DC14" s="61">
        <v>4</v>
      </c>
      <c r="DD14" s="145">
        <v>87.4</v>
      </c>
      <c r="DE14" s="145">
        <v>61.85</v>
      </c>
      <c r="DF14" s="75" t="s">
        <v>555</v>
      </c>
      <c r="DG14" s="75" t="s">
        <v>555</v>
      </c>
      <c r="DH14" s="149">
        <v>8.3794201441260263</v>
      </c>
      <c r="DI14" s="56">
        <v>2</v>
      </c>
      <c r="DJ14" s="149">
        <v>50.276520864756151</v>
      </c>
      <c r="DK14" s="56">
        <v>12</v>
      </c>
      <c r="DL14" s="56">
        <v>29.32</v>
      </c>
      <c r="DM14" s="56">
        <v>7</v>
      </c>
      <c r="DN14" s="150">
        <v>25.35</v>
      </c>
      <c r="DO14" s="155">
        <v>6</v>
      </c>
      <c r="DP14" s="149">
        <v>25.346400811084827</v>
      </c>
      <c r="DQ14" s="156">
        <v>6</v>
      </c>
      <c r="DR14" s="149">
        <v>4.2244001351808036</v>
      </c>
      <c r="DS14" s="56">
        <v>1</v>
      </c>
      <c r="DT14" s="149">
        <v>16.897600540723214</v>
      </c>
      <c r="DU14" s="156">
        <v>4</v>
      </c>
      <c r="DV14" s="149">
        <v>4.2244001351808036</v>
      </c>
      <c r="DW14" s="156">
        <v>1</v>
      </c>
      <c r="DX14" s="56">
        <v>0</v>
      </c>
      <c r="DY14" s="56">
        <v>0</v>
      </c>
      <c r="DZ14" s="62">
        <v>3.5310001038529442</v>
      </c>
      <c r="EA14" s="63">
        <v>34</v>
      </c>
      <c r="EB14" s="62">
        <v>55.297637470339417</v>
      </c>
      <c r="EC14" s="63">
        <v>536</v>
      </c>
      <c r="ED14" s="60">
        <v>0.45055192610948414</v>
      </c>
      <c r="EE14" s="61">
        <v>2</v>
      </c>
      <c r="EF14" s="143">
        <v>81.040000000000006</v>
      </c>
      <c r="EG14" s="143">
        <v>51.31</v>
      </c>
      <c r="EH14" s="56" t="s">
        <v>555</v>
      </c>
      <c r="EI14" s="75" t="s">
        <v>555</v>
      </c>
      <c r="EJ14" s="56" t="s">
        <v>558</v>
      </c>
      <c r="EK14" s="56" t="s">
        <v>559</v>
      </c>
      <c r="EL14" s="143">
        <v>52.11</v>
      </c>
      <c r="EM14" s="143">
        <v>22.98</v>
      </c>
      <c r="EN14" s="75" t="s">
        <v>555</v>
      </c>
      <c r="EO14" s="75" t="s">
        <v>555</v>
      </c>
      <c r="EP14" s="150">
        <v>25.346400811084827</v>
      </c>
      <c r="EQ14" s="155">
        <v>6</v>
      </c>
      <c r="ER14" s="149">
        <v>84.48800270361609</v>
      </c>
      <c r="ES14" s="156">
        <v>20</v>
      </c>
      <c r="ET14" s="149">
        <v>80.263602568435275</v>
      </c>
      <c r="EU14" s="156">
        <v>19</v>
      </c>
      <c r="EV14" s="150">
        <v>21.122000675904022</v>
      </c>
      <c r="EW14" s="155">
        <v>5</v>
      </c>
      <c r="EX14" s="111">
        <v>1643</v>
      </c>
      <c r="EY14" s="62">
        <v>75.438207233192799</v>
      </c>
      <c r="EZ14" s="61">
        <v>680</v>
      </c>
      <c r="FA14" s="62">
        <v>69.817918726636918</v>
      </c>
      <c r="FB14" s="61">
        <v>579</v>
      </c>
      <c r="FC14" s="149">
        <v>12.683916793505833</v>
      </c>
      <c r="FD14" s="156">
        <v>5</v>
      </c>
      <c r="FE14" s="149">
        <v>20.294266869609334</v>
      </c>
      <c r="FF14" s="156">
        <v>8</v>
      </c>
      <c r="FG14" s="150">
        <v>2.5367833587011668</v>
      </c>
      <c r="FH14" s="157">
        <v>1</v>
      </c>
      <c r="FI14" s="56">
        <v>5.0730000000000004</v>
      </c>
      <c r="FJ14" s="56">
        <v>2</v>
      </c>
      <c r="FK14" s="149">
        <v>40.588533739218668</v>
      </c>
      <c r="FL14" s="156">
        <v>16</v>
      </c>
      <c r="FM14" s="149">
        <v>76.103500761035008</v>
      </c>
      <c r="FN14" s="56">
        <v>30</v>
      </c>
      <c r="FO14" s="150">
        <v>136.98630136986301</v>
      </c>
      <c r="FP14" s="155">
        <v>54</v>
      </c>
      <c r="FQ14" s="150">
        <v>17.75748351090817</v>
      </c>
      <c r="FR14" s="56">
        <v>7</v>
      </c>
      <c r="FS14" s="60">
        <v>2.5432349949135302</v>
      </c>
      <c r="FT14" s="61">
        <v>10</v>
      </c>
      <c r="FU14" s="60">
        <v>1.3383297644539613</v>
      </c>
      <c r="FV14" s="61">
        <v>5</v>
      </c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4"/>
      <c r="OS14" s="4"/>
      <c r="OT14" s="4"/>
    </row>
    <row r="15" spans="1:410">
      <c r="A15" s="96" t="s">
        <v>560</v>
      </c>
      <c r="B15" s="56" t="s">
        <v>561</v>
      </c>
      <c r="C15" s="96" t="s">
        <v>547</v>
      </c>
      <c r="D15" s="74">
        <v>6</v>
      </c>
      <c r="E15" s="67">
        <v>2015</v>
      </c>
      <c r="F15" s="106">
        <v>66.988389506522012</v>
      </c>
      <c r="G15" s="141">
        <v>40147</v>
      </c>
      <c r="H15" s="67">
        <v>16870</v>
      </c>
      <c r="I15" s="67">
        <v>23277</v>
      </c>
      <c r="J15" s="106">
        <v>23.264182895850976</v>
      </c>
      <c r="K15" s="67">
        <v>3803</v>
      </c>
      <c r="L15" s="56">
        <v>65.69</v>
      </c>
      <c r="M15" s="78">
        <v>26372</v>
      </c>
      <c r="N15" s="67">
        <v>4957</v>
      </c>
      <c r="O15" s="67">
        <v>2557</v>
      </c>
      <c r="P15" s="67">
        <v>2400</v>
      </c>
      <c r="Q15" s="78">
        <v>5904</v>
      </c>
      <c r="R15" s="78">
        <v>2860</v>
      </c>
      <c r="S15" s="78">
        <v>3044</v>
      </c>
      <c r="T15" s="67">
        <v>4668</v>
      </c>
      <c r="U15" s="67">
        <v>2396</v>
      </c>
      <c r="V15" s="67">
        <v>2272</v>
      </c>
      <c r="W15" s="78">
        <v>5568</v>
      </c>
      <c r="X15" s="78">
        <v>2713</v>
      </c>
      <c r="Y15" s="78">
        <v>2855</v>
      </c>
      <c r="Z15" s="67">
        <v>4616</v>
      </c>
      <c r="AA15" s="67">
        <v>2359</v>
      </c>
      <c r="AB15" s="67">
        <v>2257</v>
      </c>
      <c r="AC15" s="78">
        <v>5525</v>
      </c>
      <c r="AD15" s="78">
        <v>2716</v>
      </c>
      <c r="AE15" s="78">
        <v>2809</v>
      </c>
      <c r="AF15" s="67">
        <v>4544</v>
      </c>
      <c r="AG15" s="67">
        <v>2299</v>
      </c>
      <c r="AH15" s="67">
        <v>2245</v>
      </c>
      <c r="AI15" s="78">
        <v>7478</v>
      </c>
      <c r="AJ15" s="78">
        <v>3718</v>
      </c>
      <c r="AK15" s="78">
        <v>3760</v>
      </c>
      <c r="AL15" s="67">
        <v>4142</v>
      </c>
      <c r="AM15" s="67">
        <v>2085</v>
      </c>
      <c r="AN15" s="67">
        <v>2057</v>
      </c>
      <c r="AO15" s="67">
        <v>3654</v>
      </c>
      <c r="AP15" s="67">
        <v>1818</v>
      </c>
      <c r="AQ15" s="67">
        <v>1836</v>
      </c>
      <c r="AR15" s="56" t="s">
        <v>428</v>
      </c>
      <c r="AS15" s="56"/>
      <c r="AT15" s="56" t="s">
        <v>428</v>
      </c>
      <c r="AU15" s="206">
        <v>1225</v>
      </c>
      <c r="AV15" s="206">
        <v>0</v>
      </c>
      <c r="AW15" s="206">
        <v>160</v>
      </c>
      <c r="AX15" s="59">
        <v>10.199999999999999</v>
      </c>
      <c r="AY15" s="59">
        <v>5</v>
      </c>
      <c r="AZ15" s="60">
        <v>2.2675736961451247</v>
      </c>
      <c r="BA15" s="61">
        <v>8</v>
      </c>
      <c r="BB15" s="62">
        <v>203.66598778004072</v>
      </c>
      <c r="BC15" s="63">
        <v>1</v>
      </c>
      <c r="BD15" s="68">
        <v>0</v>
      </c>
      <c r="BE15" s="69">
        <v>0</v>
      </c>
      <c r="BF15" s="60">
        <v>11.949685534591195</v>
      </c>
      <c r="BG15" s="61">
        <v>57</v>
      </c>
      <c r="BH15" s="60">
        <v>7.9429735234215881</v>
      </c>
      <c r="BI15" s="61">
        <v>39</v>
      </c>
      <c r="BJ15" s="64">
        <v>0</v>
      </c>
      <c r="BK15" s="65">
        <v>0</v>
      </c>
      <c r="BL15" s="62">
        <v>0</v>
      </c>
      <c r="BM15" s="65">
        <v>0</v>
      </c>
      <c r="BN15" s="56">
        <v>97.37</v>
      </c>
      <c r="BO15" s="56">
        <v>1</v>
      </c>
      <c r="BP15" s="149">
        <v>7.5810000000000004</v>
      </c>
      <c r="BQ15" s="156">
        <v>3</v>
      </c>
      <c r="BR15" s="56">
        <v>0</v>
      </c>
      <c r="BS15" s="56">
        <v>0</v>
      </c>
      <c r="BT15" s="149">
        <v>41.008816895632563</v>
      </c>
      <c r="BU15" s="156">
        <v>2</v>
      </c>
      <c r="BV15" s="62" t="s">
        <v>562</v>
      </c>
      <c r="BW15" s="56" t="s">
        <v>563</v>
      </c>
      <c r="BX15" s="62" t="s">
        <v>564</v>
      </c>
      <c r="BY15" s="56" t="s">
        <v>565</v>
      </c>
      <c r="BZ15" s="62" t="s">
        <v>566</v>
      </c>
      <c r="CA15" s="62" t="s">
        <v>567</v>
      </c>
      <c r="CB15" s="56" t="s">
        <v>568</v>
      </c>
      <c r="CC15" s="152">
        <v>63.35</v>
      </c>
      <c r="CD15" s="152">
        <v>39.49</v>
      </c>
      <c r="CE15" s="147">
        <v>28.35820895522388</v>
      </c>
      <c r="CF15" s="146" t="s">
        <v>569</v>
      </c>
      <c r="CG15" s="146" t="s">
        <v>570</v>
      </c>
      <c r="CH15" s="56">
        <v>0</v>
      </c>
      <c r="CI15" s="56">
        <v>0</v>
      </c>
      <c r="CJ15" s="60">
        <v>0.21422450728363326</v>
      </c>
      <c r="CK15" s="61">
        <v>1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60">
        <v>0.30797659377887282</v>
      </c>
      <c r="DC15" s="61">
        <v>1</v>
      </c>
      <c r="DD15" s="152">
        <v>99.48</v>
      </c>
      <c r="DE15" s="152">
        <v>73.34</v>
      </c>
      <c r="DF15" s="147">
        <v>2.2033898305084745</v>
      </c>
      <c r="DG15" s="148">
        <v>1.719128329297821</v>
      </c>
      <c r="DH15" s="56">
        <v>0</v>
      </c>
      <c r="DI15" s="56">
        <v>0</v>
      </c>
      <c r="DJ15" s="149">
        <v>17.959770114942529</v>
      </c>
      <c r="DK15" s="56">
        <v>1</v>
      </c>
      <c r="DL15" s="56">
        <v>0</v>
      </c>
      <c r="DM15" s="56">
        <v>0</v>
      </c>
      <c r="DN15" s="56">
        <v>0</v>
      </c>
      <c r="DO15" s="56">
        <v>0</v>
      </c>
      <c r="DP15" s="149">
        <v>0</v>
      </c>
      <c r="DQ15" s="1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62">
        <v>3.5445281346920692</v>
      </c>
      <c r="EA15" s="63">
        <v>8</v>
      </c>
      <c r="EB15" s="62">
        <v>60.579064587973278</v>
      </c>
      <c r="EC15" s="63">
        <v>136</v>
      </c>
      <c r="ED15" s="60">
        <v>2.8535193405199748</v>
      </c>
      <c r="EE15" s="61">
        <v>9</v>
      </c>
      <c r="EF15" s="154">
        <v>86.29</v>
      </c>
      <c r="EG15" s="154">
        <v>52.25</v>
      </c>
      <c r="EH15" s="107">
        <v>2.1179537308569567</v>
      </c>
      <c r="EI15" s="148">
        <v>2.2157054415118931</v>
      </c>
      <c r="EJ15" s="56" t="s">
        <v>571</v>
      </c>
      <c r="EK15" s="56" t="s">
        <v>572</v>
      </c>
      <c r="EL15" s="154">
        <v>54.59</v>
      </c>
      <c r="EM15" s="154">
        <v>23.08</v>
      </c>
      <c r="EN15" s="147">
        <v>1.9067796610169492</v>
      </c>
      <c r="EO15" s="148">
        <v>2.2245762711864407</v>
      </c>
      <c r="EP15" s="56">
        <v>0</v>
      </c>
      <c r="EQ15" s="56">
        <v>0</v>
      </c>
      <c r="ER15" s="149">
        <v>54.298642533936658</v>
      </c>
      <c r="ES15" s="156">
        <v>3</v>
      </c>
      <c r="ET15" s="158">
        <v>0</v>
      </c>
      <c r="EU15" s="156">
        <v>0</v>
      </c>
      <c r="EV15" s="56">
        <v>0</v>
      </c>
      <c r="EW15" s="56">
        <v>0</v>
      </c>
      <c r="EX15" s="56">
        <v>0</v>
      </c>
      <c r="EY15" s="62">
        <v>74.866310160427801</v>
      </c>
      <c r="EZ15" s="61">
        <v>154</v>
      </c>
      <c r="FA15" s="62">
        <v>59.912854030501087</v>
      </c>
      <c r="FB15" s="61">
        <v>110</v>
      </c>
      <c r="FC15" s="149">
        <v>22.406453058480842</v>
      </c>
      <c r="FD15" s="156">
        <v>2</v>
      </c>
      <c r="FE15" s="56">
        <v>0</v>
      </c>
      <c r="FF15" s="56">
        <v>0</v>
      </c>
      <c r="FG15" s="56">
        <v>0</v>
      </c>
      <c r="FH15" s="56">
        <v>0</v>
      </c>
      <c r="FI15" s="56">
        <v>0</v>
      </c>
      <c r="FJ15" s="56">
        <v>0</v>
      </c>
      <c r="FK15" s="149">
        <v>22.406453058480842</v>
      </c>
      <c r="FL15" s="156">
        <v>2</v>
      </c>
      <c r="FM15" s="56">
        <v>0</v>
      </c>
      <c r="FN15" s="56">
        <v>0</v>
      </c>
      <c r="FO15" s="150">
        <v>11.203226529240421</v>
      </c>
      <c r="FP15" s="155">
        <v>1</v>
      </c>
      <c r="FQ15" s="67">
        <v>0</v>
      </c>
      <c r="FR15" s="67">
        <v>0</v>
      </c>
      <c r="FS15" s="60">
        <v>2.785515320334262</v>
      </c>
      <c r="FT15" s="61">
        <v>9</v>
      </c>
      <c r="FU15" s="60">
        <v>1.4362657091561939</v>
      </c>
      <c r="FV15" s="61">
        <v>4</v>
      </c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4"/>
      <c r="OS15" s="4"/>
      <c r="OT15" s="4"/>
    </row>
    <row r="16" spans="1:410">
      <c r="A16" s="96" t="s">
        <v>573</v>
      </c>
      <c r="B16" s="56" t="s">
        <v>574</v>
      </c>
      <c r="C16" s="96" t="s">
        <v>427</v>
      </c>
      <c r="D16" s="74">
        <v>6</v>
      </c>
      <c r="E16" s="67">
        <v>2015</v>
      </c>
      <c r="F16" s="106">
        <v>56.157563655991986</v>
      </c>
      <c r="G16" s="141">
        <v>8699</v>
      </c>
      <c r="H16" s="67">
        <v>2550</v>
      </c>
      <c r="I16" s="67">
        <v>6149</v>
      </c>
      <c r="J16" s="106">
        <v>6.81</v>
      </c>
      <c r="K16" s="67">
        <v>592</v>
      </c>
      <c r="L16" s="56">
        <v>78.150000000000006</v>
      </c>
      <c r="M16" s="78">
        <v>6798</v>
      </c>
      <c r="N16" s="67">
        <v>1031</v>
      </c>
      <c r="O16" s="67">
        <v>529</v>
      </c>
      <c r="P16" s="67">
        <v>502</v>
      </c>
      <c r="Q16" s="78">
        <v>1228</v>
      </c>
      <c r="R16" s="78">
        <v>596</v>
      </c>
      <c r="S16" s="78">
        <v>632</v>
      </c>
      <c r="T16" s="67">
        <v>964</v>
      </c>
      <c r="U16" s="67">
        <v>513</v>
      </c>
      <c r="V16" s="67">
        <v>451</v>
      </c>
      <c r="W16" s="78">
        <v>1132</v>
      </c>
      <c r="X16" s="78">
        <v>525</v>
      </c>
      <c r="Y16" s="78">
        <v>607</v>
      </c>
      <c r="Z16" s="67">
        <v>891</v>
      </c>
      <c r="AA16" s="67">
        <v>482</v>
      </c>
      <c r="AB16" s="67">
        <v>409</v>
      </c>
      <c r="AC16" s="78">
        <v>1024</v>
      </c>
      <c r="AD16" s="78">
        <v>470</v>
      </c>
      <c r="AE16" s="78">
        <v>554</v>
      </c>
      <c r="AF16" s="67">
        <v>809</v>
      </c>
      <c r="AG16" s="67">
        <v>436</v>
      </c>
      <c r="AH16" s="67">
        <v>373</v>
      </c>
      <c r="AI16" s="78">
        <v>1261</v>
      </c>
      <c r="AJ16" s="78">
        <v>587</v>
      </c>
      <c r="AK16" s="78">
        <v>674</v>
      </c>
      <c r="AL16" s="67">
        <v>696</v>
      </c>
      <c r="AM16" s="67">
        <v>372</v>
      </c>
      <c r="AN16" s="67">
        <v>324</v>
      </c>
      <c r="AO16" s="67">
        <v>608</v>
      </c>
      <c r="AP16" s="67">
        <v>322</v>
      </c>
      <c r="AQ16" s="67">
        <v>286</v>
      </c>
      <c r="AR16" s="56" t="s">
        <v>428</v>
      </c>
      <c r="AS16" s="56"/>
      <c r="AT16" s="56" t="s">
        <v>428</v>
      </c>
      <c r="AU16" s="206">
        <v>331</v>
      </c>
      <c r="AV16" s="206">
        <v>1</v>
      </c>
      <c r="AW16" s="206">
        <v>81</v>
      </c>
      <c r="AX16" s="59">
        <v>0</v>
      </c>
      <c r="AY16" s="59">
        <v>0</v>
      </c>
      <c r="AZ16" s="60">
        <v>1.0452169961372415</v>
      </c>
      <c r="BA16" s="61">
        <v>23</v>
      </c>
      <c r="BB16" s="62">
        <v>0</v>
      </c>
      <c r="BC16" s="63">
        <v>0</v>
      </c>
      <c r="BD16" s="68">
        <v>0</v>
      </c>
      <c r="BE16" s="69">
        <v>0</v>
      </c>
      <c r="BF16" s="60">
        <v>7.7221952404079657</v>
      </c>
      <c r="BG16" s="61">
        <v>159</v>
      </c>
      <c r="BH16" s="60">
        <v>7.7669902912621351</v>
      </c>
      <c r="BI16" s="61">
        <v>8</v>
      </c>
      <c r="BJ16" s="64">
        <v>0</v>
      </c>
      <c r="BK16" s="65">
        <v>0</v>
      </c>
      <c r="BL16" s="62">
        <v>0</v>
      </c>
      <c r="BM16" s="65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62" t="s">
        <v>575</v>
      </c>
      <c r="BW16" s="56" t="s">
        <v>576</v>
      </c>
      <c r="BX16" s="62" t="s">
        <v>577</v>
      </c>
      <c r="BY16" s="56" t="s">
        <v>578</v>
      </c>
      <c r="BZ16" s="62" t="s">
        <v>482</v>
      </c>
      <c r="CA16" s="62" t="s">
        <v>579</v>
      </c>
      <c r="CB16" s="56" t="s">
        <v>580</v>
      </c>
      <c r="CC16" s="145">
        <v>70.56</v>
      </c>
      <c r="CD16" s="145">
        <v>52.28</v>
      </c>
      <c r="CE16" s="147">
        <v>3.8461538461538463</v>
      </c>
      <c r="CF16" s="153" t="s">
        <v>581</v>
      </c>
      <c r="CG16" s="153" t="s">
        <v>582</v>
      </c>
      <c r="CH16" s="56">
        <v>0</v>
      </c>
      <c r="CI16" s="56">
        <v>0</v>
      </c>
      <c r="CJ16" s="60">
        <v>0</v>
      </c>
      <c r="CK16" s="61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60">
        <v>0.10181744132769943</v>
      </c>
      <c r="DC16" s="61">
        <v>2</v>
      </c>
      <c r="DD16" s="145">
        <v>98.42</v>
      </c>
      <c r="DE16" s="145">
        <v>76.650000000000006</v>
      </c>
      <c r="DF16" s="147">
        <v>2.7511961722488039</v>
      </c>
      <c r="DG16" s="148">
        <v>7.6555023923444976</v>
      </c>
      <c r="DH16" s="56">
        <v>0</v>
      </c>
      <c r="DI16" s="56">
        <v>0</v>
      </c>
      <c r="DJ16" s="149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149">
        <v>97.65625</v>
      </c>
      <c r="DQ16" s="156">
        <v>1</v>
      </c>
      <c r="DR16" s="56">
        <v>0</v>
      </c>
      <c r="DS16" s="56">
        <v>0</v>
      </c>
      <c r="DT16" s="149">
        <v>97.65625</v>
      </c>
      <c r="DU16" s="156">
        <v>1</v>
      </c>
      <c r="DV16" s="56">
        <v>0</v>
      </c>
      <c r="DW16" s="56">
        <v>0</v>
      </c>
      <c r="DX16" s="56">
        <v>0</v>
      </c>
      <c r="DY16" s="56">
        <v>0</v>
      </c>
      <c r="DZ16" s="62">
        <v>2.4449877750611249</v>
      </c>
      <c r="EA16" s="63">
        <v>1</v>
      </c>
      <c r="EB16" s="62">
        <v>96.514745308310992</v>
      </c>
      <c r="EC16" s="63">
        <v>36</v>
      </c>
      <c r="ED16" s="60">
        <v>0.61040744697085303</v>
      </c>
      <c r="EE16" s="61">
        <v>12</v>
      </c>
      <c r="EF16" s="143">
        <v>94.76</v>
      </c>
      <c r="EG16" s="143">
        <v>69.45</v>
      </c>
      <c r="EH16" s="107">
        <v>3.0710172744721689</v>
      </c>
      <c r="EI16" s="148">
        <v>3.262955854126679</v>
      </c>
      <c r="EJ16" s="56" t="s">
        <v>583</v>
      </c>
      <c r="EK16" s="56" t="s">
        <v>584</v>
      </c>
      <c r="EL16" s="143">
        <v>65.37</v>
      </c>
      <c r="EM16" s="143">
        <v>42.09</v>
      </c>
      <c r="EN16" s="147">
        <v>1.7647058823529411</v>
      </c>
      <c r="EO16" s="148">
        <v>0.58823529411764708</v>
      </c>
      <c r="EP16" s="56">
        <v>0</v>
      </c>
      <c r="EQ16" s="56">
        <v>0</v>
      </c>
      <c r="ER16" s="149">
        <v>292.96875</v>
      </c>
      <c r="ES16" s="156">
        <v>3</v>
      </c>
      <c r="ET16" s="158">
        <v>0</v>
      </c>
      <c r="EU16" s="156">
        <v>0</v>
      </c>
      <c r="EV16" s="56">
        <v>0</v>
      </c>
      <c r="EW16" s="56">
        <v>0</v>
      </c>
      <c r="EX16" s="56">
        <v>0</v>
      </c>
      <c r="EY16" s="62">
        <v>83.333333333333329</v>
      </c>
      <c r="EZ16" s="61">
        <v>27</v>
      </c>
      <c r="FA16" s="62">
        <v>52.447552447552447</v>
      </c>
      <c r="FB16" s="61">
        <v>15</v>
      </c>
      <c r="FC16" s="56">
        <v>0</v>
      </c>
      <c r="FD16" s="56">
        <v>0</v>
      </c>
      <c r="FE16" s="56">
        <v>0</v>
      </c>
      <c r="FF16" s="56">
        <v>0</v>
      </c>
      <c r="FG16" s="56">
        <v>0</v>
      </c>
      <c r="FH16" s="56">
        <v>0</v>
      </c>
      <c r="FI16" s="56">
        <v>0</v>
      </c>
      <c r="FJ16" s="56">
        <v>0</v>
      </c>
      <c r="FK16" s="56">
        <v>0</v>
      </c>
      <c r="FL16" s="56">
        <v>0</v>
      </c>
      <c r="FM16" s="56">
        <v>0</v>
      </c>
      <c r="FN16" s="56">
        <v>0</v>
      </c>
      <c r="FO16" s="150">
        <v>0</v>
      </c>
      <c r="FP16" s="56">
        <v>0</v>
      </c>
      <c r="FQ16" s="67">
        <v>0</v>
      </c>
      <c r="FR16" s="67">
        <v>0</v>
      </c>
      <c r="FS16" s="60">
        <v>0.60436239767045763</v>
      </c>
      <c r="FT16" s="61">
        <v>11</v>
      </c>
      <c r="FU16" s="60">
        <v>1.0950237255140527</v>
      </c>
      <c r="FV16" s="61">
        <v>18</v>
      </c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4"/>
      <c r="OS16" s="4"/>
      <c r="OT16" s="4"/>
    </row>
    <row r="17" spans="1:410">
      <c r="A17" s="96" t="s">
        <v>585</v>
      </c>
      <c r="B17" s="56" t="s">
        <v>586</v>
      </c>
      <c r="C17" s="96" t="s">
        <v>441</v>
      </c>
      <c r="D17" s="74">
        <v>6</v>
      </c>
      <c r="E17" s="67">
        <v>2015</v>
      </c>
      <c r="F17" s="106">
        <v>55.880290458751389</v>
      </c>
      <c r="G17" s="141">
        <v>4210</v>
      </c>
      <c r="H17" s="67">
        <v>1579</v>
      </c>
      <c r="I17" s="67">
        <v>2631</v>
      </c>
      <c r="J17" s="106">
        <v>11.027631688788714</v>
      </c>
      <c r="K17" s="67">
        <v>26659</v>
      </c>
      <c r="L17" s="56">
        <v>78.430000000000007</v>
      </c>
      <c r="M17" s="78">
        <v>3302</v>
      </c>
      <c r="N17" s="67">
        <v>408</v>
      </c>
      <c r="O17" s="67">
        <v>213</v>
      </c>
      <c r="P17" s="67">
        <v>195</v>
      </c>
      <c r="Q17" s="78">
        <v>489</v>
      </c>
      <c r="R17" s="78">
        <v>234</v>
      </c>
      <c r="S17" s="78">
        <v>255</v>
      </c>
      <c r="T17" s="67">
        <v>404</v>
      </c>
      <c r="U17" s="67">
        <v>213</v>
      </c>
      <c r="V17" s="67">
        <v>191</v>
      </c>
      <c r="W17" s="78">
        <v>483</v>
      </c>
      <c r="X17" s="78">
        <v>228</v>
      </c>
      <c r="Y17" s="78">
        <v>255</v>
      </c>
      <c r="Z17" s="67">
        <v>395</v>
      </c>
      <c r="AA17" s="67">
        <v>209</v>
      </c>
      <c r="AB17" s="67">
        <v>186</v>
      </c>
      <c r="AC17" s="78">
        <v>460</v>
      </c>
      <c r="AD17" s="78">
        <v>216</v>
      </c>
      <c r="AE17" s="78">
        <v>244</v>
      </c>
      <c r="AF17" s="67">
        <v>380</v>
      </c>
      <c r="AG17" s="67">
        <v>201</v>
      </c>
      <c r="AH17" s="67">
        <v>179</v>
      </c>
      <c r="AI17" s="78">
        <v>723</v>
      </c>
      <c r="AJ17" s="78">
        <v>339</v>
      </c>
      <c r="AK17" s="78">
        <v>384</v>
      </c>
      <c r="AL17" s="67">
        <v>413</v>
      </c>
      <c r="AM17" s="67">
        <v>220</v>
      </c>
      <c r="AN17" s="67">
        <v>193</v>
      </c>
      <c r="AO17" s="67">
        <v>360</v>
      </c>
      <c r="AP17" s="67">
        <v>190</v>
      </c>
      <c r="AQ17" s="67">
        <v>170</v>
      </c>
      <c r="AR17" s="56" t="s">
        <v>428</v>
      </c>
      <c r="AS17" s="56"/>
      <c r="AT17" s="56" t="s">
        <v>428</v>
      </c>
      <c r="AU17" s="151">
        <v>50</v>
      </c>
      <c r="AV17" s="206">
        <v>90</v>
      </c>
      <c r="AW17" s="151">
        <v>16</v>
      </c>
      <c r="AX17" s="59">
        <v>25.6</v>
      </c>
      <c r="AY17" s="59">
        <v>1</v>
      </c>
      <c r="AZ17" s="60">
        <v>1.2104095218882387</v>
      </c>
      <c r="BA17" s="61">
        <v>6</v>
      </c>
      <c r="BB17" s="62">
        <v>0</v>
      </c>
      <c r="BC17" s="63">
        <v>0</v>
      </c>
      <c r="BD17" s="68">
        <v>0</v>
      </c>
      <c r="BE17" s="69">
        <v>0</v>
      </c>
      <c r="BF17" s="60">
        <v>9.7759674134419541</v>
      </c>
      <c r="BG17" s="61">
        <v>48</v>
      </c>
      <c r="BH17" s="60">
        <v>7.6923076923076925</v>
      </c>
      <c r="BI17" s="61">
        <v>3</v>
      </c>
      <c r="BJ17" s="64">
        <v>0</v>
      </c>
      <c r="BK17" s="65">
        <v>0</v>
      </c>
      <c r="BL17" s="62">
        <v>0</v>
      </c>
      <c r="BM17" s="65">
        <v>0</v>
      </c>
      <c r="BN17" s="56">
        <v>0</v>
      </c>
      <c r="BO17" s="56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62" t="s">
        <v>587</v>
      </c>
      <c r="BW17" s="56" t="s">
        <v>588</v>
      </c>
      <c r="BX17" s="62" t="s">
        <v>589</v>
      </c>
      <c r="BY17" s="56" t="s">
        <v>470</v>
      </c>
      <c r="BZ17" s="62" t="s">
        <v>590</v>
      </c>
      <c r="CA17" s="62" t="s">
        <v>591</v>
      </c>
      <c r="CB17" s="56" t="s">
        <v>592</v>
      </c>
      <c r="CC17" s="152">
        <v>43.21</v>
      </c>
      <c r="CD17" s="152">
        <v>35.79</v>
      </c>
      <c r="CE17" s="147">
        <v>0</v>
      </c>
      <c r="CF17" s="146" t="s">
        <v>593</v>
      </c>
      <c r="CG17" s="146" t="s">
        <v>594</v>
      </c>
      <c r="CH17" s="56">
        <v>0</v>
      </c>
      <c r="CI17" s="56">
        <v>0</v>
      </c>
      <c r="CJ17" s="60">
        <v>0</v>
      </c>
      <c r="CK17" s="61">
        <v>0</v>
      </c>
      <c r="CL17" s="56">
        <v>0</v>
      </c>
      <c r="CM17" s="56">
        <v>0</v>
      </c>
      <c r="CN17" s="56">
        <v>489</v>
      </c>
      <c r="CO17" s="56">
        <v>2</v>
      </c>
      <c r="CP17" s="56">
        <v>0</v>
      </c>
      <c r="CQ17" s="56">
        <v>0</v>
      </c>
      <c r="CR17" s="56">
        <v>0</v>
      </c>
      <c r="CS17" s="56">
        <v>0</v>
      </c>
      <c r="CT17" s="56">
        <v>0</v>
      </c>
      <c r="CU17" s="56">
        <v>0</v>
      </c>
      <c r="CV17" s="56">
        <v>0</v>
      </c>
      <c r="CW17" s="56">
        <v>0</v>
      </c>
      <c r="CX17" s="56">
        <v>0</v>
      </c>
      <c r="CY17" s="56">
        <v>0</v>
      </c>
      <c r="CZ17" s="56">
        <v>0</v>
      </c>
      <c r="DA17" s="56">
        <v>0</v>
      </c>
      <c r="DB17" s="60">
        <v>0.43327556325823219</v>
      </c>
      <c r="DC17" s="61">
        <v>2</v>
      </c>
      <c r="DD17" s="152">
        <v>91.81</v>
      </c>
      <c r="DE17" s="152">
        <v>67.48</v>
      </c>
      <c r="DF17" s="147">
        <v>4.0625</v>
      </c>
      <c r="DG17" s="148">
        <v>10.9375</v>
      </c>
      <c r="DH17" s="56">
        <v>0</v>
      </c>
      <c r="DI17" s="56">
        <v>0</v>
      </c>
      <c r="DJ17" s="149">
        <v>414.07867494824018</v>
      </c>
      <c r="DK17" s="56">
        <v>2</v>
      </c>
      <c r="DL17" s="56">
        <v>0</v>
      </c>
      <c r="DM17" s="56">
        <v>0</v>
      </c>
      <c r="DN17" s="150">
        <v>217.39130434782609</v>
      </c>
      <c r="DO17" s="155">
        <v>1</v>
      </c>
      <c r="DP17" s="149">
        <v>0</v>
      </c>
      <c r="DQ17" s="156">
        <v>0</v>
      </c>
      <c r="DR17" s="56">
        <v>0</v>
      </c>
      <c r="DS17" s="56">
        <v>0</v>
      </c>
      <c r="DT17" s="56"/>
      <c r="DU17" s="56">
        <v>0</v>
      </c>
      <c r="DV17" s="56">
        <v>0</v>
      </c>
      <c r="DW17" s="56">
        <v>0</v>
      </c>
      <c r="DX17" s="56">
        <v>0</v>
      </c>
      <c r="DY17" s="56">
        <v>0</v>
      </c>
      <c r="DZ17" s="62">
        <v>0</v>
      </c>
      <c r="EA17" s="63">
        <v>0</v>
      </c>
      <c r="EB17" s="62">
        <v>61.452513966480446</v>
      </c>
      <c r="EC17" s="63">
        <v>11</v>
      </c>
      <c r="ED17" s="60">
        <v>0.22007042253521128</v>
      </c>
      <c r="EE17" s="61">
        <v>1</v>
      </c>
      <c r="EF17" s="154">
        <v>87.62</v>
      </c>
      <c r="EG17" s="154">
        <v>56.18</v>
      </c>
      <c r="EH17" s="107">
        <v>2.6905829596412558</v>
      </c>
      <c r="EI17" s="148">
        <v>16.591928251121075</v>
      </c>
      <c r="EJ17" s="56" t="s">
        <v>510</v>
      </c>
      <c r="EK17" s="56" t="s">
        <v>595</v>
      </c>
      <c r="EL17" s="154">
        <v>68.87</v>
      </c>
      <c r="EM17" s="154">
        <v>43.04</v>
      </c>
      <c r="EN17" s="147">
        <v>0</v>
      </c>
      <c r="EO17" s="148">
        <v>1.5873015873015872</v>
      </c>
      <c r="EP17" s="150">
        <v>217.39130434782609</v>
      </c>
      <c r="EQ17" s="56">
        <v>1</v>
      </c>
      <c r="ER17" s="149">
        <v>217.39130434782609</v>
      </c>
      <c r="ES17" s="156">
        <v>1</v>
      </c>
      <c r="ET17" s="149">
        <v>652.17391304347825</v>
      </c>
      <c r="EU17" s="156">
        <v>3</v>
      </c>
      <c r="EV17" s="150">
        <v>217.39130434782609</v>
      </c>
      <c r="EW17" s="155">
        <v>1</v>
      </c>
      <c r="EX17" s="56">
        <v>0</v>
      </c>
      <c r="EY17" s="62">
        <v>82.901554404145074</v>
      </c>
      <c r="EZ17" s="61">
        <v>16</v>
      </c>
      <c r="FA17" s="62">
        <v>58.823529411764703</v>
      </c>
      <c r="FB17" s="61">
        <v>10</v>
      </c>
      <c r="FC17" s="56">
        <v>0</v>
      </c>
      <c r="FD17" s="56">
        <v>0</v>
      </c>
      <c r="FE17" s="149">
        <v>115.60693641618498</v>
      </c>
      <c r="FF17" s="156">
        <v>1</v>
      </c>
      <c r="FG17" s="56">
        <v>0</v>
      </c>
      <c r="FH17" s="56">
        <v>0</v>
      </c>
      <c r="FI17" s="56">
        <v>0</v>
      </c>
      <c r="FJ17" s="56">
        <v>0</v>
      </c>
      <c r="FK17" s="149">
        <v>115.60693641618498</v>
      </c>
      <c r="FL17" s="156">
        <v>1</v>
      </c>
      <c r="FM17" s="149">
        <v>115.60693641618498</v>
      </c>
      <c r="FN17" s="56">
        <v>1</v>
      </c>
      <c r="FO17" s="150">
        <v>924.85549132947983</v>
      </c>
      <c r="FP17" s="155">
        <v>8</v>
      </c>
      <c r="FQ17" s="67">
        <v>0</v>
      </c>
      <c r="FR17" s="67">
        <v>0</v>
      </c>
      <c r="FS17" s="60">
        <v>0.48285852245292127</v>
      </c>
      <c r="FT17" s="61">
        <v>2</v>
      </c>
      <c r="FU17" s="60">
        <v>0.82101806239737274</v>
      </c>
      <c r="FV17" s="61">
        <v>3</v>
      </c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4"/>
      <c r="OS17" s="4"/>
      <c r="OT17" s="4"/>
    </row>
    <row r="18" spans="1:410">
      <c r="A18" s="96" t="s">
        <v>596</v>
      </c>
      <c r="B18" s="56" t="s">
        <v>597</v>
      </c>
      <c r="C18" s="96" t="s">
        <v>598</v>
      </c>
      <c r="D18" s="74">
        <v>4</v>
      </c>
      <c r="E18" s="67">
        <v>2015</v>
      </c>
      <c r="F18" s="106">
        <v>75.881789632175824</v>
      </c>
      <c r="G18" s="141">
        <v>50052</v>
      </c>
      <c r="H18" s="67">
        <v>23000</v>
      </c>
      <c r="I18" s="67">
        <v>27052</v>
      </c>
      <c r="J18" s="106">
        <v>41.02</v>
      </c>
      <c r="K18" s="67">
        <v>20532</v>
      </c>
      <c r="L18" s="56">
        <v>35.119999999999997</v>
      </c>
      <c r="M18" s="78">
        <v>17577</v>
      </c>
      <c r="N18" s="67">
        <v>4711</v>
      </c>
      <c r="O18" s="67">
        <v>2409</v>
      </c>
      <c r="P18" s="67">
        <v>2302</v>
      </c>
      <c r="Q18" s="78">
        <v>5647</v>
      </c>
      <c r="R18" s="78">
        <v>2759</v>
      </c>
      <c r="S18" s="78">
        <v>2888</v>
      </c>
      <c r="T18" s="67">
        <v>4656</v>
      </c>
      <c r="U18" s="67">
        <v>2385</v>
      </c>
      <c r="V18" s="67">
        <v>2271</v>
      </c>
      <c r="W18" s="78">
        <v>5571</v>
      </c>
      <c r="X18" s="78">
        <v>2716</v>
      </c>
      <c r="Y18" s="78">
        <v>2855</v>
      </c>
      <c r="Z18" s="67">
        <v>4609</v>
      </c>
      <c r="AA18" s="67">
        <v>2356</v>
      </c>
      <c r="AB18" s="67">
        <v>2253</v>
      </c>
      <c r="AC18" s="78">
        <v>5472</v>
      </c>
      <c r="AD18" s="78">
        <v>2694</v>
      </c>
      <c r="AE18" s="78">
        <v>2778</v>
      </c>
      <c r="AF18" s="67">
        <v>4572</v>
      </c>
      <c r="AG18" s="67">
        <v>2306</v>
      </c>
      <c r="AH18" s="67">
        <v>2266</v>
      </c>
      <c r="AI18" s="78">
        <v>8491</v>
      </c>
      <c r="AJ18" s="78">
        <v>4183</v>
      </c>
      <c r="AK18" s="78">
        <v>4308</v>
      </c>
      <c r="AL18" s="67">
        <v>4838</v>
      </c>
      <c r="AM18" s="67">
        <v>2444</v>
      </c>
      <c r="AN18" s="67">
        <v>2394</v>
      </c>
      <c r="AO18" s="67">
        <v>4327</v>
      </c>
      <c r="AP18" s="67">
        <v>2229</v>
      </c>
      <c r="AQ18" s="67">
        <v>2098</v>
      </c>
      <c r="AR18" s="56" t="s">
        <v>428</v>
      </c>
      <c r="AS18" s="56"/>
      <c r="AT18" s="56" t="s">
        <v>428</v>
      </c>
      <c r="AU18" s="144">
        <v>600</v>
      </c>
      <c r="AV18" s="144">
        <v>0</v>
      </c>
      <c r="AW18" s="144">
        <v>234</v>
      </c>
      <c r="AX18" s="59">
        <v>9.8000000000000007</v>
      </c>
      <c r="AY18" s="59">
        <v>4</v>
      </c>
      <c r="AZ18" s="60">
        <v>0.87642418930762489</v>
      </c>
      <c r="BA18" s="61">
        <v>6</v>
      </c>
      <c r="BB18" s="62">
        <v>0</v>
      </c>
      <c r="BC18" s="63">
        <v>0</v>
      </c>
      <c r="BD18" s="68">
        <v>0</v>
      </c>
      <c r="BE18" s="69">
        <v>0</v>
      </c>
      <c r="BF18" s="60">
        <v>8.2644628099173563</v>
      </c>
      <c r="BG18" s="61">
        <v>70</v>
      </c>
      <c r="BH18" s="60">
        <v>7.5609756097560972</v>
      </c>
      <c r="BI18" s="61">
        <v>31</v>
      </c>
      <c r="BJ18" s="64">
        <v>0</v>
      </c>
      <c r="BK18" s="65">
        <v>0</v>
      </c>
      <c r="BL18" s="62">
        <v>0</v>
      </c>
      <c r="BM18" s="65">
        <v>0</v>
      </c>
      <c r="BN18" s="149">
        <v>21.276595744680851</v>
      </c>
      <c r="BO18" s="156">
        <v>1</v>
      </c>
      <c r="BP18" s="149">
        <v>21.276595744680851</v>
      </c>
      <c r="BQ18" s="156">
        <v>1</v>
      </c>
      <c r="BR18" s="56">
        <v>0</v>
      </c>
      <c r="BS18" s="56">
        <v>0</v>
      </c>
      <c r="BT18" s="56">
        <v>0</v>
      </c>
      <c r="BU18" s="56">
        <v>0</v>
      </c>
      <c r="BV18" s="62" t="s">
        <v>599</v>
      </c>
      <c r="BW18" s="56" t="s">
        <v>600</v>
      </c>
      <c r="BX18" s="62" t="s">
        <v>601</v>
      </c>
      <c r="BY18" s="56" t="s">
        <v>602</v>
      </c>
      <c r="BZ18" s="62" t="s">
        <v>603</v>
      </c>
      <c r="CA18" s="62" t="s">
        <v>604</v>
      </c>
      <c r="CB18" s="56" t="s">
        <v>605</v>
      </c>
      <c r="CC18" s="145">
        <v>56.84</v>
      </c>
      <c r="CD18" s="145">
        <v>45.4</v>
      </c>
      <c r="CE18" s="147">
        <v>26.923076923076923</v>
      </c>
      <c r="CF18" s="153" t="s">
        <v>606</v>
      </c>
      <c r="CG18" s="153" t="s">
        <v>607</v>
      </c>
      <c r="CH18" s="56">
        <v>0</v>
      </c>
      <c r="CI18" s="56">
        <v>0</v>
      </c>
      <c r="CJ18" s="60">
        <v>0.21477663230240548</v>
      </c>
      <c r="CK18" s="61">
        <v>1</v>
      </c>
      <c r="CL18" s="56">
        <v>0</v>
      </c>
      <c r="CM18" s="56">
        <v>0</v>
      </c>
      <c r="CN18" s="56">
        <v>42.55</v>
      </c>
      <c r="CO18" s="56">
        <v>2</v>
      </c>
      <c r="CP18" s="56">
        <v>0</v>
      </c>
      <c r="CQ18" s="56">
        <v>0</v>
      </c>
      <c r="CR18" s="56">
        <v>17.95</v>
      </c>
      <c r="CS18" s="56">
        <v>1</v>
      </c>
      <c r="CT18" s="56">
        <v>17.95</v>
      </c>
      <c r="CU18" s="56">
        <v>1</v>
      </c>
      <c r="CV18" s="56">
        <v>0</v>
      </c>
      <c r="CW18" s="56">
        <v>0</v>
      </c>
      <c r="CX18" s="56">
        <v>0</v>
      </c>
      <c r="CY18" s="56">
        <v>0</v>
      </c>
      <c r="CZ18" s="56">
        <v>0</v>
      </c>
      <c r="DA18" s="56">
        <v>0</v>
      </c>
      <c r="DB18" s="60">
        <v>0.33316674995835416</v>
      </c>
      <c r="DC18" s="61">
        <v>2</v>
      </c>
      <c r="DD18" s="145">
        <v>86.81</v>
      </c>
      <c r="DE18" s="145">
        <v>71.709999999999994</v>
      </c>
      <c r="DF18" s="147">
        <v>1.6881522406384284</v>
      </c>
      <c r="DG18" s="148">
        <v>5.6783302639656235</v>
      </c>
      <c r="DH18" s="56">
        <v>0</v>
      </c>
      <c r="DI18" s="56">
        <v>0</v>
      </c>
      <c r="DJ18" s="149">
        <v>17.95009872554299</v>
      </c>
      <c r="DK18" s="56">
        <v>1</v>
      </c>
      <c r="DL18" s="56">
        <v>0</v>
      </c>
      <c r="DM18" s="56">
        <v>0</v>
      </c>
      <c r="DN18" s="150">
        <v>0</v>
      </c>
      <c r="DO18" s="155">
        <v>0</v>
      </c>
      <c r="DP18" s="149">
        <v>73.099415204678365</v>
      </c>
      <c r="DQ18" s="156">
        <v>4</v>
      </c>
      <c r="DR18" s="56">
        <v>0</v>
      </c>
      <c r="DS18" s="56">
        <v>0</v>
      </c>
      <c r="DT18" s="149">
        <v>54.824561403508767</v>
      </c>
      <c r="DU18" s="156">
        <v>3</v>
      </c>
      <c r="DV18" s="56">
        <v>0</v>
      </c>
      <c r="DW18" s="56">
        <v>0</v>
      </c>
      <c r="DX18" s="56">
        <v>18.27</v>
      </c>
      <c r="DY18" s="56">
        <v>1</v>
      </c>
      <c r="DZ18" s="62">
        <v>1.3315579227696406</v>
      </c>
      <c r="EA18" s="63">
        <v>3</v>
      </c>
      <c r="EB18" s="62">
        <v>47.661076787290384</v>
      </c>
      <c r="EC18" s="63">
        <v>108</v>
      </c>
      <c r="ED18" s="60">
        <v>0.8481764206955047</v>
      </c>
      <c r="EE18" s="61">
        <v>5</v>
      </c>
      <c r="EF18" s="143">
        <v>82.65</v>
      </c>
      <c r="EG18" s="143">
        <v>59.95</v>
      </c>
      <c r="EH18" s="107">
        <v>1.6626115166261151</v>
      </c>
      <c r="EI18" s="148">
        <v>6.5693430656934311</v>
      </c>
      <c r="EJ18" s="56" t="s">
        <v>608</v>
      </c>
      <c r="EK18" s="56" t="s">
        <v>609</v>
      </c>
      <c r="EL18" s="143">
        <v>68.680000000000007</v>
      </c>
      <c r="EM18" s="143">
        <v>42.4</v>
      </c>
      <c r="EN18" s="147">
        <v>0.22753128555176336</v>
      </c>
      <c r="EO18" s="148">
        <v>4.5506257110352673</v>
      </c>
      <c r="EP18" s="56">
        <v>0</v>
      </c>
      <c r="EQ18" s="56">
        <v>0</v>
      </c>
      <c r="ER18" s="149">
        <v>109.64912280701753</v>
      </c>
      <c r="ES18" s="156">
        <v>6</v>
      </c>
      <c r="ET18" s="149">
        <v>36.549707602339183</v>
      </c>
      <c r="EU18" s="156">
        <v>2</v>
      </c>
      <c r="EV18" s="56">
        <v>0</v>
      </c>
      <c r="EW18" s="56">
        <v>0</v>
      </c>
      <c r="EX18" s="56">
        <v>11</v>
      </c>
      <c r="EY18" s="62">
        <v>63.909774436090224</v>
      </c>
      <c r="EZ18" s="72">
        <v>153</v>
      </c>
      <c r="FA18" s="62">
        <v>46.234509056244043</v>
      </c>
      <c r="FB18" s="61">
        <v>97</v>
      </c>
      <c r="FC18" s="56">
        <v>88.33</v>
      </c>
      <c r="FD18" s="56">
        <v>9</v>
      </c>
      <c r="FE18" s="149">
        <v>166.84659927372658</v>
      </c>
      <c r="FF18" s="156">
        <v>17</v>
      </c>
      <c r="FG18" s="150">
        <v>29.443517518892925</v>
      </c>
      <c r="FH18" s="157">
        <v>3</v>
      </c>
      <c r="FI18" s="56">
        <v>0</v>
      </c>
      <c r="FJ18" s="56">
        <v>0</v>
      </c>
      <c r="FK18" s="149">
        <v>284.62066934929828</v>
      </c>
      <c r="FL18" s="156">
        <v>29</v>
      </c>
      <c r="FM18" s="149">
        <v>88.330552556678768</v>
      </c>
      <c r="FN18" s="56">
        <v>9</v>
      </c>
      <c r="FO18" s="150">
        <v>137.40308175483364</v>
      </c>
      <c r="FP18" s="155">
        <v>14</v>
      </c>
      <c r="FQ18" s="150">
        <v>19.62901167926195</v>
      </c>
      <c r="FR18" s="56">
        <v>2</v>
      </c>
      <c r="FS18" s="60">
        <v>1.721763085399449</v>
      </c>
      <c r="FT18" s="61">
        <v>10</v>
      </c>
      <c r="FU18" s="60">
        <v>2.3314963967782956</v>
      </c>
      <c r="FV18" s="61">
        <v>11</v>
      </c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4"/>
      <c r="OS18" s="4"/>
      <c r="OT18" s="4"/>
    </row>
    <row r="19" spans="1:410">
      <c r="A19" s="96" t="s">
        <v>610</v>
      </c>
      <c r="B19" s="56" t="s">
        <v>611</v>
      </c>
      <c r="C19" s="96" t="s">
        <v>598</v>
      </c>
      <c r="D19" s="74">
        <v>1</v>
      </c>
      <c r="E19" s="67">
        <v>2015</v>
      </c>
      <c r="F19" s="106">
        <v>79.472679910945587</v>
      </c>
      <c r="G19" s="141">
        <v>455865</v>
      </c>
      <c r="H19" s="67">
        <v>1928</v>
      </c>
      <c r="I19" s="67">
        <v>4832</v>
      </c>
      <c r="J19" s="106">
        <v>62.49</v>
      </c>
      <c r="K19" s="67">
        <v>284860</v>
      </c>
      <c r="L19" s="56">
        <v>20.170000000000002</v>
      </c>
      <c r="M19" s="78">
        <v>91956</v>
      </c>
      <c r="N19" s="67">
        <v>37637</v>
      </c>
      <c r="O19" s="67">
        <v>19252</v>
      </c>
      <c r="P19" s="67">
        <v>18385</v>
      </c>
      <c r="Q19" s="78">
        <v>45098</v>
      </c>
      <c r="R19" s="78">
        <v>22041</v>
      </c>
      <c r="S19" s="78">
        <v>23057</v>
      </c>
      <c r="T19" s="67">
        <v>37416</v>
      </c>
      <c r="U19" s="67">
        <v>19013</v>
      </c>
      <c r="V19" s="67">
        <v>18403</v>
      </c>
      <c r="W19" s="78">
        <v>45144</v>
      </c>
      <c r="X19" s="78">
        <v>22276</v>
      </c>
      <c r="Y19" s="78">
        <v>22868</v>
      </c>
      <c r="Z19" s="67">
        <v>38579</v>
      </c>
      <c r="AA19" s="67">
        <v>19378</v>
      </c>
      <c r="AB19" s="67">
        <v>19201</v>
      </c>
      <c r="AC19" s="78">
        <v>47788</v>
      </c>
      <c r="AD19" s="78">
        <v>23954</v>
      </c>
      <c r="AE19" s="78">
        <v>23834</v>
      </c>
      <c r="AF19" s="67">
        <v>41476</v>
      </c>
      <c r="AG19" s="67">
        <v>20614</v>
      </c>
      <c r="AH19" s="67">
        <v>20862</v>
      </c>
      <c r="AI19" s="78">
        <v>78429</v>
      </c>
      <c r="AJ19" s="78">
        <v>39471</v>
      </c>
      <c r="AK19" s="78">
        <v>38958</v>
      </c>
      <c r="AL19" s="67">
        <v>44651</v>
      </c>
      <c r="AM19" s="67">
        <v>22308</v>
      </c>
      <c r="AN19" s="67">
        <v>22343</v>
      </c>
      <c r="AO19" s="67">
        <v>40421</v>
      </c>
      <c r="AP19" s="67">
        <v>19524</v>
      </c>
      <c r="AQ19" s="67">
        <v>20897</v>
      </c>
      <c r="AR19" s="56" t="s">
        <v>428</v>
      </c>
      <c r="AS19" s="56"/>
      <c r="AT19" s="56" t="s">
        <v>428</v>
      </c>
      <c r="AU19" s="151">
        <v>4504</v>
      </c>
      <c r="AV19" s="151">
        <v>5</v>
      </c>
      <c r="AW19" s="151">
        <v>2666</v>
      </c>
      <c r="AX19" s="59">
        <v>8.6999999999999993</v>
      </c>
      <c r="AY19" s="59">
        <v>43</v>
      </c>
      <c r="AZ19" s="60">
        <v>1.0691756655618518</v>
      </c>
      <c r="BA19" s="61">
        <v>10</v>
      </c>
      <c r="BB19" s="62">
        <v>20.238818053025703</v>
      </c>
      <c r="BC19" s="63">
        <v>1</v>
      </c>
      <c r="BD19" s="68">
        <v>0</v>
      </c>
      <c r="BE19" s="69">
        <v>0</v>
      </c>
      <c r="BF19" s="60">
        <v>8.262350936967632</v>
      </c>
      <c r="BG19" s="61">
        <v>97</v>
      </c>
      <c r="BH19" s="60">
        <v>9.997976118194698</v>
      </c>
      <c r="BI19" s="61">
        <v>494</v>
      </c>
      <c r="BJ19" s="64">
        <v>0</v>
      </c>
      <c r="BK19" s="65">
        <v>0</v>
      </c>
      <c r="BL19" s="62">
        <v>13.284799532375057</v>
      </c>
      <c r="BM19" s="65">
        <v>5</v>
      </c>
      <c r="BN19" s="56">
        <v>0</v>
      </c>
      <c r="BO19" s="56">
        <v>0</v>
      </c>
      <c r="BP19" s="1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62" t="s">
        <v>612</v>
      </c>
      <c r="BW19" s="56" t="s">
        <v>588</v>
      </c>
      <c r="BX19" s="62" t="s">
        <v>458</v>
      </c>
      <c r="BY19" s="56" t="s">
        <v>588</v>
      </c>
      <c r="BZ19" s="62" t="s">
        <v>613</v>
      </c>
      <c r="CA19" s="62" t="s">
        <v>614</v>
      </c>
      <c r="CB19" s="56" t="s">
        <v>613</v>
      </c>
      <c r="CC19" s="152">
        <v>69.260000000000005</v>
      </c>
      <c r="CD19" s="152">
        <v>55.7</v>
      </c>
      <c r="CE19" s="75" t="s">
        <v>555</v>
      </c>
      <c r="CF19" s="146" t="s">
        <v>615</v>
      </c>
      <c r="CG19" s="146" t="s">
        <v>616</v>
      </c>
      <c r="CH19" s="149">
        <v>29.341157642037874</v>
      </c>
      <c r="CI19" s="56">
        <v>11</v>
      </c>
      <c r="CJ19" s="60">
        <v>8.0179602309172537E-2</v>
      </c>
      <c r="CK19" s="61">
        <v>3</v>
      </c>
      <c r="CL19" s="150">
        <v>29.341157642037874</v>
      </c>
      <c r="CM19" s="56">
        <v>11</v>
      </c>
      <c r="CN19" s="56">
        <v>0</v>
      </c>
      <c r="CO19" s="56">
        <v>0</v>
      </c>
      <c r="CP19" s="149">
        <v>5.334755934915977</v>
      </c>
      <c r="CQ19" s="56">
        <v>2</v>
      </c>
      <c r="CR19" s="149">
        <v>2.2151337940811624</v>
      </c>
      <c r="CS19" s="56">
        <v>1</v>
      </c>
      <c r="CT19" s="149">
        <v>2.2151337940811624</v>
      </c>
      <c r="CU19" s="56">
        <v>1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60">
        <v>0.24319066147859922</v>
      </c>
      <c r="DC19" s="61">
        <v>2</v>
      </c>
      <c r="DD19" s="152">
        <v>98.23</v>
      </c>
      <c r="DE19" s="152">
        <v>81.59</v>
      </c>
      <c r="DF19" s="75" t="s">
        <v>555</v>
      </c>
      <c r="DG19" s="75" t="s">
        <v>555</v>
      </c>
      <c r="DH19" s="149">
        <v>35.442140705298598</v>
      </c>
      <c r="DI19" s="56">
        <v>16</v>
      </c>
      <c r="DJ19" s="149">
        <v>122.25</v>
      </c>
      <c r="DK19" s="56">
        <v>1</v>
      </c>
      <c r="DL19" s="149">
        <v>19.936204146730464</v>
      </c>
      <c r="DM19" s="56">
        <v>9</v>
      </c>
      <c r="DN19" s="150">
        <v>119.28</v>
      </c>
      <c r="DO19" s="155">
        <v>57</v>
      </c>
      <c r="DP19" s="149">
        <v>25.110906503724784</v>
      </c>
      <c r="DQ19" s="156">
        <v>12</v>
      </c>
      <c r="DR19" s="149">
        <v>6.2777266259311961</v>
      </c>
      <c r="DS19" s="56">
        <v>3</v>
      </c>
      <c r="DT19" s="149">
        <v>10.462877709885328</v>
      </c>
      <c r="DU19" s="156">
        <v>5</v>
      </c>
      <c r="DV19" s="149">
        <v>6.2777266259311961</v>
      </c>
      <c r="DW19" s="56">
        <v>3</v>
      </c>
      <c r="DX19" s="149">
        <v>2.0925755419770651</v>
      </c>
      <c r="DY19" s="56">
        <v>1</v>
      </c>
      <c r="DZ19" s="62">
        <v>1.9790635904379981</v>
      </c>
      <c r="EA19" s="63">
        <v>38</v>
      </c>
      <c r="EB19" s="62">
        <v>46.112549132393831</v>
      </c>
      <c r="EC19" s="63">
        <v>962</v>
      </c>
      <c r="ED19" s="60">
        <v>1.1126220793670418</v>
      </c>
      <c r="EE19" s="61">
        <v>9</v>
      </c>
      <c r="EF19" s="154">
        <v>104.29</v>
      </c>
      <c r="EG19" s="154">
        <v>65.7</v>
      </c>
      <c r="EH19" s="56" t="s">
        <v>555</v>
      </c>
      <c r="EI19" s="75" t="s">
        <v>555</v>
      </c>
      <c r="EJ19" s="56" t="s">
        <v>617</v>
      </c>
      <c r="EK19" s="56" t="s">
        <v>618</v>
      </c>
      <c r="EL19" s="154">
        <v>75.42</v>
      </c>
      <c r="EM19" s="154">
        <v>38.78</v>
      </c>
      <c r="EN19" s="75" t="s">
        <v>555</v>
      </c>
      <c r="EO19" s="75" t="s">
        <v>555</v>
      </c>
      <c r="EP19" s="150">
        <v>119.27680589269272</v>
      </c>
      <c r="EQ19" s="56">
        <v>57</v>
      </c>
      <c r="ER19" s="149">
        <v>148.57286348037164</v>
      </c>
      <c r="ES19" s="132">
        <v>71</v>
      </c>
      <c r="ET19" s="149">
        <v>117.18423035071567</v>
      </c>
      <c r="EU19" s="132">
        <v>56</v>
      </c>
      <c r="EV19" s="150">
        <v>89.980748305013805</v>
      </c>
      <c r="EW19" s="56">
        <v>43</v>
      </c>
      <c r="EX19" s="56">
        <v>0</v>
      </c>
      <c r="EY19" s="62">
        <v>71.252741350758626</v>
      </c>
      <c r="EZ19" s="61">
        <v>1592</v>
      </c>
      <c r="FA19" s="62">
        <v>63.358376800497673</v>
      </c>
      <c r="FB19" s="61">
        <v>1324</v>
      </c>
      <c r="FC19" s="149">
        <v>22.2636868665451</v>
      </c>
      <c r="FD19" s="56">
        <v>21</v>
      </c>
      <c r="FE19" s="149">
        <v>37.106144777575167</v>
      </c>
      <c r="FF19" s="156">
        <v>35</v>
      </c>
      <c r="FG19" s="150">
        <v>3.1805266952207285</v>
      </c>
      <c r="FH19" s="56">
        <v>3</v>
      </c>
      <c r="FI19" s="149">
        <v>7.4212289555150335</v>
      </c>
      <c r="FJ19" s="132">
        <v>7</v>
      </c>
      <c r="FK19" s="149">
        <v>69.971587294856022</v>
      </c>
      <c r="FL19" s="132">
        <v>66</v>
      </c>
      <c r="FM19" s="149">
        <v>212.03511301471525</v>
      </c>
      <c r="FN19" s="132">
        <v>200</v>
      </c>
      <c r="FO19" s="150">
        <v>253.3819600525847</v>
      </c>
      <c r="FP19" s="155">
        <v>239</v>
      </c>
      <c r="FQ19" s="150">
        <v>21.203511301471526</v>
      </c>
      <c r="FR19" s="56">
        <v>20</v>
      </c>
      <c r="FS19" s="60">
        <v>0.62601727807687491</v>
      </c>
      <c r="FT19" s="61">
        <v>5</v>
      </c>
      <c r="FU19" s="60">
        <v>1.2351397251814111</v>
      </c>
      <c r="FV19" s="61">
        <v>8</v>
      </c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4"/>
      <c r="OS19" s="4"/>
      <c r="OT19" s="4"/>
    </row>
    <row r="20" spans="1:410">
      <c r="A20" s="96" t="s">
        <v>619</v>
      </c>
      <c r="B20" s="56" t="s">
        <v>620</v>
      </c>
      <c r="C20" s="96" t="s">
        <v>514</v>
      </c>
      <c r="D20" s="74">
        <v>6</v>
      </c>
      <c r="E20" s="67">
        <v>2015</v>
      </c>
      <c r="F20" s="106">
        <v>67.673261042587939</v>
      </c>
      <c r="G20" s="141">
        <v>6760</v>
      </c>
      <c r="H20" s="67">
        <v>448959</v>
      </c>
      <c r="I20" s="67">
        <v>6906</v>
      </c>
      <c r="J20" s="106">
        <v>17.29</v>
      </c>
      <c r="K20" s="67">
        <v>1169</v>
      </c>
      <c r="L20" s="56">
        <v>47.49</v>
      </c>
      <c r="M20" s="78">
        <v>3210</v>
      </c>
      <c r="N20" s="67">
        <v>734</v>
      </c>
      <c r="O20" s="67">
        <v>379</v>
      </c>
      <c r="P20" s="67">
        <v>355</v>
      </c>
      <c r="Q20" s="78">
        <v>876</v>
      </c>
      <c r="R20" s="78">
        <v>423</v>
      </c>
      <c r="S20" s="78">
        <v>453</v>
      </c>
      <c r="T20" s="67">
        <v>693</v>
      </c>
      <c r="U20" s="67">
        <v>362</v>
      </c>
      <c r="V20" s="67">
        <v>331</v>
      </c>
      <c r="W20" s="78">
        <v>818</v>
      </c>
      <c r="X20" s="78">
        <v>428</v>
      </c>
      <c r="Y20" s="78">
        <v>390</v>
      </c>
      <c r="Z20" s="67">
        <v>667</v>
      </c>
      <c r="AA20" s="67">
        <v>351</v>
      </c>
      <c r="AB20" s="67">
        <v>316</v>
      </c>
      <c r="AC20" s="78">
        <v>815</v>
      </c>
      <c r="AD20" s="78">
        <v>433</v>
      </c>
      <c r="AE20" s="78">
        <v>382</v>
      </c>
      <c r="AF20" s="67">
        <v>691</v>
      </c>
      <c r="AG20" s="67">
        <v>371</v>
      </c>
      <c r="AH20" s="67">
        <v>320</v>
      </c>
      <c r="AI20" s="78">
        <v>1177</v>
      </c>
      <c r="AJ20" s="78">
        <v>642</v>
      </c>
      <c r="AK20" s="78">
        <v>535</v>
      </c>
      <c r="AL20" s="67">
        <v>660</v>
      </c>
      <c r="AM20" s="67">
        <v>360</v>
      </c>
      <c r="AN20" s="67">
        <v>300</v>
      </c>
      <c r="AO20" s="67">
        <v>565</v>
      </c>
      <c r="AP20" s="67">
        <v>313</v>
      </c>
      <c r="AQ20" s="67">
        <v>252</v>
      </c>
      <c r="AR20" s="56" t="s">
        <v>428</v>
      </c>
      <c r="AS20" s="56"/>
      <c r="AT20" s="56" t="s">
        <v>428</v>
      </c>
      <c r="AU20" s="144">
        <v>180</v>
      </c>
      <c r="AV20" s="144">
        <v>0</v>
      </c>
      <c r="AW20" s="144">
        <v>24</v>
      </c>
      <c r="AX20" s="59">
        <v>47.6</v>
      </c>
      <c r="AY20" s="59">
        <v>2</v>
      </c>
      <c r="AZ20" s="60">
        <v>6.1855670103092777</v>
      </c>
      <c r="BA20" s="61">
        <v>3</v>
      </c>
      <c r="BB20" s="62">
        <v>0</v>
      </c>
      <c r="BC20" s="63">
        <v>0</v>
      </c>
      <c r="BD20" s="68">
        <v>0</v>
      </c>
      <c r="BE20" s="69">
        <v>0</v>
      </c>
      <c r="BF20" s="60">
        <v>17.543859649122805</v>
      </c>
      <c r="BG20" s="61">
        <v>10</v>
      </c>
      <c r="BH20" s="60">
        <v>4.7619047619047619</v>
      </c>
      <c r="BI20" s="61">
        <v>2</v>
      </c>
      <c r="BJ20" s="64">
        <v>0</v>
      </c>
      <c r="BK20" s="65">
        <v>0</v>
      </c>
      <c r="BL20" s="62">
        <v>0</v>
      </c>
      <c r="BM20" s="65">
        <v>0</v>
      </c>
      <c r="BN20" s="56">
        <v>0</v>
      </c>
      <c r="BO20" s="56">
        <v>0</v>
      </c>
      <c r="BP20" s="1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62" t="s">
        <v>621</v>
      </c>
      <c r="BW20" s="56" t="s">
        <v>458</v>
      </c>
      <c r="BX20" s="62" t="s">
        <v>622</v>
      </c>
      <c r="BY20" s="56" t="s">
        <v>623</v>
      </c>
      <c r="BZ20" s="62" t="s">
        <v>624</v>
      </c>
      <c r="CA20" s="62" t="s">
        <v>625</v>
      </c>
      <c r="CB20" s="56" t="s">
        <v>626</v>
      </c>
      <c r="CC20" s="145">
        <v>73.23</v>
      </c>
      <c r="CD20" s="145">
        <v>57.03</v>
      </c>
      <c r="CE20" s="147">
        <v>71.428571428571431</v>
      </c>
      <c r="CF20" s="153" t="s">
        <v>627</v>
      </c>
      <c r="CG20" s="153" t="s">
        <v>628</v>
      </c>
      <c r="CH20" s="56">
        <v>0</v>
      </c>
      <c r="CI20" s="56">
        <v>0</v>
      </c>
      <c r="CJ20" s="60">
        <v>0</v>
      </c>
      <c r="CK20" s="61">
        <v>0</v>
      </c>
      <c r="CL20" s="56">
        <v>0</v>
      </c>
      <c r="CM20" s="56">
        <v>0</v>
      </c>
      <c r="CN20" s="56">
        <v>128.03</v>
      </c>
      <c r="CO20" s="56">
        <v>48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60">
        <v>0</v>
      </c>
      <c r="DC20" s="61">
        <v>0</v>
      </c>
      <c r="DD20" s="145">
        <v>113.28</v>
      </c>
      <c r="DE20" s="145">
        <v>90.35</v>
      </c>
      <c r="DF20" s="147">
        <v>1.4184397163120568</v>
      </c>
      <c r="DG20" s="148">
        <v>6.9503546099290787</v>
      </c>
      <c r="DH20" s="56">
        <v>0</v>
      </c>
      <c r="DI20" s="56">
        <v>0</v>
      </c>
      <c r="DJ20" s="149">
        <v>150.63</v>
      </c>
      <c r="DK20" s="56">
        <v>68</v>
      </c>
      <c r="DL20" s="56">
        <v>0</v>
      </c>
      <c r="DM20" s="56">
        <v>0</v>
      </c>
      <c r="DN20" s="56">
        <v>0</v>
      </c>
      <c r="DO20" s="56">
        <v>0</v>
      </c>
      <c r="DP20" s="149">
        <v>0</v>
      </c>
      <c r="DQ20" s="1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62">
        <v>0</v>
      </c>
      <c r="EA20" s="63">
        <v>0</v>
      </c>
      <c r="EB20" s="62">
        <v>50</v>
      </c>
      <c r="EC20" s="63">
        <v>16</v>
      </c>
      <c r="ED20" s="60">
        <v>0</v>
      </c>
      <c r="EE20" s="61">
        <v>0</v>
      </c>
      <c r="EF20" s="143">
        <v>105.81</v>
      </c>
      <c r="EG20" s="143">
        <v>75.040000000000006</v>
      </c>
      <c r="EH20" s="107">
        <v>1.9083969465648856</v>
      </c>
      <c r="EI20" s="148">
        <v>7.0610687022900773</v>
      </c>
      <c r="EJ20" s="56" t="s">
        <v>629</v>
      </c>
      <c r="EK20" s="56" t="s">
        <v>630</v>
      </c>
      <c r="EL20" s="143">
        <v>63.4</v>
      </c>
      <c r="EM20" s="143">
        <v>34.06</v>
      </c>
      <c r="EN20" s="147">
        <v>0</v>
      </c>
      <c r="EO20" s="148">
        <v>1.4814814814814816</v>
      </c>
      <c r="EP20" s="56">
        <v>0</v>
      </c>
      <c r="EQ20" s="56">
        <v>0</v>
      </c>
      <c r="ER20" s="103">
        <v>368.09815950920245</v>
      </c>
      <c r="ES20" s="156">
        <v>3</v>
      </c>
      <c r="ET20" s="103">
        <v>122.69938650306749</v>
      </c>
      <c r="EU20" s="156">
        <v>1</v>
      </c>
      <c r="EV20" s="56">
        <v>0</v>
      </c>
      <c r="EW20" s="56">
        <v>0</v>
      </c>
      <c r="EX20" s="56">
        <v>0</v>
      </c>
      <c r="EY20" s="62">
        <v>36.666666666666664</v>
      </c>
      <c r="EZ20" s="61">
        <v>11</v>
      </c>
      <c r="FA20" s="62">
        <v>27.777777777777775</v>
      </c>
      <c r="FB20" s="61">
        <v>7</v>
      </c>
      <c r="FC20" s="56">
        <v>0</v>
      </c>
      <c r="FD20" s="56">
        <v>0</v>
      </c>
      <c r="FE20" s="149">
        <v>0</v>
      </c>
      <c r="FF20" s="156">
        <v>0</v>
      </c>
      <c r="FG20" s="56">
        <v>0</v>
      </c>
      <c r="FH20" s="56">
        <v>0</v>
      </c>
      <c r="FI20" s="103">
        <v>71.530758226037193</v>
      </c>
      <c r="FJ20" s="56">
        <v>1</v>
      </c>
      <c r="FK20" s="149">
        <v>71.530758226037193</v>
      </c>
      <c r="FL20" s="156">
        <v>1</v>
      </c>
      <c r="FM20" s="149">
        <v>71.530758226037193</v>
      </c>
      <c r="FN20" s="56">
        <v>1</v>
      </c>
      <c r="FO20" s="150">
        <v>214.59227467811158</v>
      </c>
      <c r="FP20" s="155">
        <v>3</v>
      </c>
      <c r="FQ20" s="150">
        <v>143.06151645207439</v>
      </c>
      <c r="FR20" s="56">
        <v>2</v>
      </c>
      <c r="FS20" s="60">
        <v>0</v>
      </c>
      <c r="FT20" s="61">
        <v>0</v>
      </c>
      <c r="FU20" s="60">
        <v>2.5380710659898473</v>
      </c>
      <c r="FV20" s="61">
        <v>1</v>
      </c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4"/>
      <c r="OS20" s="4"/>
      <c r="OT20" s="4"/>
    </row>
    <row r="21" spans="1:410">
      <c r="A21" s="96" t="s">
        <v>631</v>
      </c>
      <c r="B21" s="56" t="s">
        <v>632</v>
      </c>
      <c r="C21" s="96" t="s">
        <v>466</v>
      </c>
      <c r="D21" s="74">
        <v>6</v>
      </c>
      <c r="E21" s="67">
        <v>2015</v>
      </c>
      <c r="F21" s="106">
        <v>62.708302136489159</v>
      </c>
      <c r="G21" s="141">
        <v>9286</v>
      </c>
      <c r="H21" s="67">
        <v>3855</v>
      </c>
      <c r="I21" s="67">
        <v>5431</v>
      </c>
      <c r="J21" s="106">
        <v>8.23</v>
      </c>
      <c r="K21" s="67">
        <v>764</v>
      </c>
      <c r="L21" s="56">
        <v>75.06</v>
      </c>
      <c r="M21" s="78">
        <v>6970</v>
      </c>
      <c r="N21" s="67">
        <v>926</v>
      </c>
      <c r="O21" s="67">
        <v>472</v>
      </c>
      <c r="P21" s="67">
        <v>454</v>
      </c>
      <c r="Q21" s="78">
        <v>1110</v>
      </c>
      <c r="R21" s="78">
        <v>544</v>
      </c>
      <c r="S21" s="78">
        <v>566</v>
      </c>
      <c r="T21" s="67">
        <v>922</v>
      </c>
      <c r="U21" s="67">
        <v>476</v>
      </c>
      <c r="V21" s="67">
        <v>446</v>
      </c>
      <c r="W21" s="78">
        <v>1109</v>
      </c>
      <c r="X21" s="78">
        <v>534</v>
      </c>
      <c r="Y21" s="78">
        <v>575</v>
      </c>
      <c r="Z21" s="67">
        <v>917</v>
      </c>
      <c r="AA21" s="67">
        <v>478</v>
      </c>
      <c r="AB21" s="67">
        <v>439</v>
      </c>
      <c r="AC21" s="78">
        <v>1055</v>
      </c>
      <c r="AD21" s="78">
        <v>503</v>
      </c>
      <c r="AE21" s="78">
        <v>552</v>
      </c>
      <c r="AF21" s="67">
        <v>858</v>
      </c>
      <c r="AG21" s="67">
        <v>453</v>
      </c>
      <c r="AH21" s="67">
        <v>405</v>
      </c>
      <c r="AI21" s="78">
        <v>1644</v>
      </c>
      <c r="AJ21" s="78">
        <v>759</v>
      </c>
      <c r="AK21" s="78">
        <v>885</v>
      </c>
      <c r="AL21" s="67">
        <v>946</v>
      </c>
      <c r="AM21" s="67">
        <v>509</v>
      </c>
      <c r="AN21" s="67">
        <v>437</v>
      </c>
      <c r="AO21" s="67">
        <v>830</v>
      </c>
      <c r="AP21" s="67">
        <v>454</v>
      </c>
      <c r="AQ21" s="67">
        <v>376</v>
      </c>
      <c r="AR21" s="56" t="s">
        <v>428</v>
      </c>
      <c r="AS21" s="56"/>
      <c r="AT21" s="56" t="s">
        <v>428</v>
      </c>
      <c r="AU21" s="151">
        <v>300</v>
      </c>
      <c r="AV21" s="151">
        <v>0</v>
      </c>
      <c r="AW21" s="151">
        <v>82</v>
      </c>
      <c r="AX21" s="59">
        <v>19.399999999999999</v>
      </c>
      <c r="AY21" s="59">
        <v>2</v>
      </c>
      <c r="AZ21" s="60">
        <v>4.284490145672665</v>
      </c>
      <c r="BA21" s="61">
        <v>10</v>
      </c>
      <c r="BB21" s="62">
        <v>0</v>
      </c>
      <c r="BC21" s="63">
        <v>0</v>
      </c>
      <c r="BD21" s="68">
        <v>0</v>
      </c>
      <c r="BE21" s="69">
        <v>0</v>
      </c>
      <c r="BF21" s="60">
        <v>10.32258064516129</v>
      </c>
      <c r="BG21" s="61">
        <v>48</v>
      </c>
      <c r="BH21" s="60">
        <v>5.825242718446602</v>
      </c>
      <c r="BI21" s="61">
        <v>6</v>
      </c>
      <c r="BJ21" s="64">
        <v>0</v>
      </c>
      <c r="BK21" s="65">
        <v>0</v>
      </c>
      <c r="BL21" s="62">
        <v>107.99136069114472</v>
      </c>
      <c r="BM21" s="65">
        <v>1</v>
      </c>
      <c r="BN21" s="56">
        <v>0</v>
      </c>
      <c r="BO21" s="56">
        <v>0</v>
      </c>
      <c r="BP21" s="1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62" t="s">
        <v>633</v>
      </c>
      <c r="BW21" s="56" t="s">
        <v>604</v>
      </c>
      <c r="BX21" s="62" t="s">
        <v>634</v>
      </c>
      <c r="BY21" s="56" t="s">
        <v>472</v>
      </c>
      <c r="BZ21" s="62" t="s">
        <v>635</v>
      </c>
      <c r="CA21" s="62" t="s">
        <v>636</v>
      </c>
      <c r="CB21" s="56" t="s">
        <v>505</v>
      </c>
      <c r="CC21" s="152">
        <v>80.98</v>
      </c>
      <c r="CD21" s="152">
        <v>60.32</v>
      </c>
      <c r="CE21" s="147">
        <v>14.285714285714285</v>
      </c>
      <c r="CF21" s="146" t="s">
        <v>637</v>
      </c>
      <c r="CG21" s="146" t="s">
        <v>638</v>
      </c>
      <c r="CH21" s="56">
        <v>0</v>
      </c>
      <c r="CI21" s="56">
        <v>0</v>
      </c>
      <c r="CJ21" s="60">
        <v>0</v>
      </c>
      <c r="CK21" s="61">
        <v>0</v>
      </c>
      <c r="CL21" s="56">
        <v>0</v>
      </c>
      <c r="CM21" s="56">
        <v>0</v>
      </c>
      <c r="CN21" s="149">
        <v>216.68472372697724</v>
      </c>
      <c r="CO21" s="156">
        <v>2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60">
        <v>0.96385542168674698</v>
      </c>
      <c r="DC21" s="61">
        <v>2</v>
      </c>
      <c r="DD21" s="152">
        <v>118.42</v>
      </c>
      <c r="DE21" s="152">
        <v>88.62</v>
      </c>
      <c r="DF21" s="147">
        <v>3.5897435897435894</v>
      </c>
      <c r="DG21" s="148">
        <v>5.7435897435897436</v>
      </c>
      <c r="DH21" s="149">
        <v>90.171325518485119</v>
      </c>
      <c r="DI21" s="56">
        <v>1</v>
      </c>
      <c r="DJ21" s="149">
        <v>90.171325518485119</v>
      </c>
      <c r="DK21" s="56">
        <v>1</v>
      </c>
      <c r="DL21" s="56">
        <v>0</v>
      </c>
      <c r="DM21" s="56">
        <v>0</v>
      </c>
      <c r="DN21" s="150">
        <v>94.786729857819907</v>
      </c>
      <c r="DO21" s="155">
        <v>1</v>
      </c>
      <c r="DP21" s="149">
        <v>0</v>
      </c>
      <c r="DQ21" s="1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62">
        <v>2.2779043280182232</v>
      </c>
      <c r="EA21" s="63">
        <v>1</v>
      </c>
      <c r="EB21" s="62">
        <v>61.728395061728392</v>
      </c>
      <c r="EC21" s="63">
        <v>25</v>
      </c>
      <c r="ED21" s="60">
        <v>0</v>
      </c>
      <c r="EE21" s="61">
        <v>0</v>
      </c>
      <c r="EF21" s="154">
        <v>85.25</v>
      </c>
      <c r="EG21" s="154">
        <v>59.42</v>
      </c>
      <c r="EH21" s="107">
        <v>2.9527559055118111</v>
      </c>
      <c r="EI21" s="148">
        <v>5.7086614173228352</v>
      </c>
      <c r="EJ21" s="56" t="s">
        <v>639</v>
      </c>
      <c r="EK21" s="56" t="s">
        <v>450</v>
      </c>
      <c r="EL21" s="154">
        <v>53.21</v>
      </c>
      <c r="EM21" s="154">
        <v>29.23</v>
      </c>
      <c r="EN21" s="147">
        <v>0.53475935828876997</v>
      </c>
      <c r="EO21" s="148">
        <v>1.6042780748663104</v>
      </c>
      <c r="EP21" s="150">
        <v>94.786729857819907</v>
      </c>
      <c r="EQ21" s="155">
        <v>1</v>
      </c>
      <c r="ER21" s="149">
        <v>379.14691943127963</v>
      </c>
      <c r="ES21" s="156">
        <v>4</v>
      </c>
      <c r="ET21" s="149">
        <v>568.72037914691941</v>
      </c>
      <c r="EU21" s="156">
        <v>6</v>
      </c>
      <c r="EV21" s="150">
        <v>94.786729857819907</v>
      </c>
      <c r="EW21" s="56">
        <v>1</v>
      </c>
      <c r="EX21" s="56">
        <v>0</v>
      </c>
      <c r="EY21" s="62">
        <v>73.226544622425635</v>
      </c>
      <c r="EZ21" s="72">
        <v>32</v>
      </c>
      <c r="FA21" s="62">
        <v>69.148936170212764</v>
      </c>
      <c r="FB21" s="61">
        <v>26</v>
      </c>
      <c r="FC21" s="56">
        <v>0</v>
      </c>
      <c r="FD21" s="56">
        <v>0</v>
      </c>
      <c r="FE21" s="149">
        <v>152.36160487557137</v>
      </c>
      <c r="FF21" s="156">
        <v>3</v>
      </c>
      <c r="FG21" s="56">
        <v>0</v>
      </c>
      <c r="FH21" s="56">
        <v>0</v>
      </c>
      <c r="FI21" s="56">
        <v>0</v>
      </c>
      <c r="FJ21" s="56">
        <v>0</v>
      </c>
      <c r="FK21" s="149">
        <v>152.36160487557137</v>
      </c>
      <c r="FL21" s="156">
        <v>3</v>
      </c>
      <c r="FM21" s="149">
        <v>50.787201625190448</v>
      </c>
      <c r="FN21" s="56">
        <v>1</v>
      </c>
      <c r="FO21" s="150">
        <v>355.51041137633314</v>
      </c>
      <c r="FP21" s="155">
        <v>7</v>
      </c>
      <c r="FQ21" s="67">
        <v>0</v>
      </c>
      <c r="FR21" s="67">
        <v>0</v>
      </c>
      <c r="FS21" s="60">
        <v>1.4430014430014431</v>
      </c>
      <c r="FT21" s="61">
        <v>3</v>
      </c>
      <c r="FU21" s="60">
        <v>2.5278058645096055</v>
      </c>
      <c r="FV21" s="61">
        <v>5</v>
      </c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4"/>
      <c r="OS21" s="4"/>
      <c r="OT21" s="4"/>
    </row>
    <row r="22" spans="1:410">
      <c r="A22" s="96" t="s">
        <v>640</v>
      </c>
      <c r="B22" s="56" t="s">
        <v>641</v>
      </c>
      <c r="C22" s="96" t="s">
        <v>466</v>
      </c>
      <c r="D22" s="74">
        <v>6</v>
      </c>
      <c r="E22" s="67">
        <v>2015</v>
      </c>
      <c r="F22" s="106">
        <v>56.881015972960903</v>
      </c>
      <c r="G22" s="141">
        <v>17542</v>
      </c>
      <c r="H22" s="67">
        <v>5817</v>
      </c>
      <c r="I22" s="67">
        <v>11725</v>
      </c>
      <c r="J22" s="106">
        <v>7.15</v>
      </c>
      <c r="K22" s="67">
        <v>1255</v>
      </c>
      <c r="L22" s="56">
        <v>81.97</v>
      </c>
      <c r="M22" s="78">
        <v>14380</v>
      </c>
      <c r="N22" s="67">
        <v>1836</v>
      </c>
      <c r="O22" s="67">
        <v>931</v>
      </c>
      <c r="P22" s="67">
        <v>905</v>
      </c>
      <c r="Q22" s="78">
        <v>2191</v>
      </c>
      <c r="R22" s="78">
        <v>1082</v>
      </c>
      <c r="S22" s="78">
        <v>1109</v>
      </c>
      <c r="T22" s="67">
        <v>1766</v>
      </c>
      <c r="U22" s="67">
        <v>881</v>
      </c>
      <c r="V22" s="67">
        <v>885</v>
      </c>
      <c r="W22" s="78">
        <v>2120</v>
      </c>
      <c r="X22" s="78">
        <v>1065</v>
      </c>
      <c r="Y22" s="78">
        <v>1055</v>
      </c>
      <c r="Z22" s="67">
        <v>1744</v>
      </c>
      <c r="AA22" s="67">
        <v>867</v>
      </c>
      <c r="AB22" s="67">
        <v>877</v>
      </c>
      <c r="AC22" s="78">
        <v>1991</v>
      </c>
      <c r="AD22" s="78">
        <v>992</v>
      </c>
      <c r="AE22" s="78">
        <v>999</v>
      </c>
      <c r="AF22" s="67">
        <v>1617</v>
      </c>
      <c r="AG22" s="67">
        <v>821</v>
      </c>
      <c r="AH22" s="67">
        <v>796</v>
      </c>
      <c r="AI22" s="78">
        <v>3182</v>
      </c>
      <c r="AJ22" s="78">
        <v>1544</v>
      </c>
      <c r="AK22" s="78">
        <v>1638</v>
      </c>
      <c r="AL22" s="67">
        <v>1834</v>
      </c>
      <c r="AM22" s="67">
        <v>943</v>
      </c>
      <c r="AN22" s="67">
        <v>891</v>
      </c>
      <c r="AO22" s="67">
        <v>1609</v>
      </c>
      <c r="AP22" s="67">
        <v>840</v>
      </c>
      <c r="AQ22" s="67">
        <v>769</v>
      </c>
      <c r="AR22" s="56" t="s">
        <v>428</v>
      </c>
      <c r="AS22" s="56"/>
      <c r="AT22" s="56" t="s">
        <v>428</v>
      </c>
      <c r="AU22" s="144">
        <v>480</v>
      </c>
      <c r="AV22" s="144">
        <v>0</v>
      </c>
      <c r="AW22" s="144">
        <v>144</v>
      </c>
      <c r="AX22" s="59">
        <v>13.2</v>
      </c>
      <c r="AY22" s="59">
        <v>3</v>
      </c>
      <c r="AZ22" s="60">
        <v>1.6891891891891893</v>
      </c>
      <c r="BA22" s="61">
        <v>13</v>
      </c>
      <c r="BB22" s="62">
        <v>0</v>
      </c>
      <c r="BC22" s="63">
        <v>0</v>
      </c>
      <c r="BD22" s="68">
        <v>0</v>
      </c>
      <c r="BE22" s="69">
        <v>0</v>
      </c>
      <c r="BF22" s="60">
        <v>8.9800443458980048</v>
      </c>
      <c r="BG22" s="61">
        <v>81</v>
      </c>
      <c r="BH22" s="60">
        <v>9.2105263157894726</v>
      </c>
      <c r="BI22" s="61">
        <v>21</v>
      </c>
      <c r="BJ22" s="64">
        <v>0</v>
      </c>
      <c r="BK22" s="65">
        <v>0</v>
      </c>
      <c r="BL22" s="62">
        <v>0</v>
      </c>
      <c r="BM22" s="65">
        <v>0</v>
      </c>
      <c r="BN22" s="56">
        <v>0</v>
      </c>
      <c r="BO22" s="56">
        <v>0</v>
      </c>
      <c r="BP22" s="1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62" t="s">
        <v>642</v>
      </c>
      <c r="BW22" s="56" t="s">
        <v>643</v>
      </c>
      <c r="BX22" s="62" t="s">
        <v>457</v>
      </c>
      <c r="BY22" s="56" t="s">
        <v>644</v>
      </c>
      <c r="BZ22" s="62" t="s">
        <v>645</v>
      </c>
      <c r="CA22" s="62" t="s">
        <v>470</v>
      </c>
      <c r="CB22" s="56" t="s">
        <v>646</v>
      </c>
      <c r="CC22" s="145">
        <v>83.09</v>
      </c>
      <c r="CD22" s="145">
        <v>64.790000000000006</v>
      </c>
      <c r="CE22" s="147">
        <v>19.047619047619047</v>
      </c>
      <c r="CF22" s="153" t="s">
        <v>647</v>
      </c>
      <c r="CG22" s="153" t="s">
        <v>648</v>
      </c>
      <c r="CH22" s="56">
        <v>0</v>
      </c>
      <c r="CI22" s="56">
        <v>0</v>
      </c>
      <c r="CJ22" s="60">
        <v>0</v>
      </c>
      <c r="CK22" s="61">
        <v>0</v>
      </c>
      <c r="CL22" s="56">
        <v>0</v>
      </c>
      <c r="CM22" s="56">
        <v>0</v>
      </c>
      <c r="CN22" s="149">
        <v>165.28925619834709</v>
      </c>
      <c r="CO22" s="156">
        <v>3</v>
      </c>
      <c r="CP22" s="56">
        <v>0</v>
      </c>
      <c r="CQ22" s="56">
        <v>0</v>
      </c>
      <c r="CR22" s="56">
        <v>0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</v>
      </c>
      <c r="CZ22" s="56">
        <v>0</v>
      </c>
      <c r="DA22" s="56">
        <v>0</v>
      </c>
      <c r="DB22" s="60">
        <v>0.44014084507042256</v>
      </c>
      <c r="DC22" s="61">
        <v>3</v>
      </c>
      <c r="DD22" s="145">
        <v>109.18</v>
      </c>
      <c r="DE22" s="145">
        <v>84.42</v>
      </c>
      <c r="DF22" s="147">
        <v>5.6362579895409644</v>
      </c>
      <c r="DG22" s="148">
        <v>5.345729227193492</v>
      </c>
      <c r="DH22" s="149">
        <v>141.50943396226415</v>
      </c>
      <c r="DI22" s="56">
        <v>3</v>
      </c>
      <c r="DJ22" s="149">
        <v>424.52830188679246</v>
      </c>
      <c r="DK22" s="56">
        <v>9</v>
      </c>
      <c r="DL22" s="56">
        <v>0</v>
      </c>
      <c r="DM22" s="56">
        <v>0</v>
      </c>
      <c r="DN22" s="150">
        <v>100.45203415369163</v>
      </c>
      <c r="DO22" s="155">
        <v>2</v>
      </c>
      <c r="DP22" s="149">
        <v>50.226017076845814</v>
      </c>
      <c r="DQ22" s="156">
        <v>1</v>
      </c>
      <c r="DR22" s="56">
        <v>0</v>
      </c>
      <c r="DS22" s="56">
        <v>0</v>
      </c>
      <c r="DT22" s="56">
        <v>0</v>
      </c>
      <c r="DU22" s="56">
        <v>0</v>
      </c>
      <c r="DV22" s="149">
        <v>50.226017076845814</v>
      </c>
      <c r="DW22" s="156">
        <v>1</v>
      </c>
      <c r="DX22" s="56">
        <v>0</v>
      </c>
      <c r="DY22" s="56">
        <v>0</v>
      </c>
      <c r="DZ22" s="62">
        <v>4.5610034207525656</v>
      </c>
      <c r="EA22" s="63">
        <v>4</v>
      </c>
      <c r="EB22" s="62">
        <v>89.195979899497488</v>
      </c>
      <c r="EC22" s="63">
        <v>71</v>
      </c>
      <c r="ED22" s="60">
        <v>0.29226947245360224</v>
      </c>
      <c r="EE22" s="61">
        <v>2</v>
      </c>
      <c r="EF22" s="143">
        <v>112.65</v>
      </c>
      <c r="EG22" s="143">
        <v>67.400000000000006</v>
      </c>
      <c r="EH22" s="107">
        <v>5.7118499573742545</v>
      </c>
      <c r="EI22" s="148">
        <v>5.6265984654731458</v>
      </c>
      <c r="EJ22" s="56" t="s">
        <v>649</v>
      </c>
      <c r="EK22" s="56" t="s">
        <v>650</v>
      </c>
      <c r="EL22" s="143">
        <v>70.92</v>
      </c>
      <c r="EM22" s="143">
        <v>31.57</v>
      </c>
      <c r="EN22" s="147">
        <v>1.791044776119403</v>
      </c>
      <c r="EO22" s="148">
        <v>1.791044776119403</v>
      </c>
      <c r="EP22" s="150">
        <v>100.45203415369163</v>
      </c>
      <c r="EQ22" s="155">
        <v>2</v>
      </c>
      <c r="ER22" s="149">
        <v>200.90406830738326</v>
      </c>
      <c r="ES22" s="156">
        <v>4</v>
      </c>
      <c r="ET22" s="149">
        <v>502.26017076845807</v>
      </c>
      <c r="EU22" s="156">
        <v>10</v>
      </c>
      <c r="EV22" s="150">
        <v>100.45203415369163</v>
      </c>
      <c r="EW22" s="56">
        <v>2</v>
      </c>
      <c r="EX22" s="56">
        <v>0</v>
      </c>
      <c r="EY22" s="62">
        <v>74.074074074074076</v>
      </c>
      <c r="EZ22" s="72">
        <v>66</v>
      </c>
      <c r="FA22" s="62">
        <v>45.513654096228869</v>
      </c>
      <c r="FB22" s="61">
        <v>35</v>
      </c>
      <c r="FC22" s="56">
        <v>0</v>
      </c>
      <c r="FD22" s="56">
        <v>0</v>
      </c>
      <c r="FE22" s="149">
        <v>26.226068712300027</v>
      </c>
      <c r="FF22" s="156">
        <v>1</v>
      </c>
      <c r="FG22" s="150">
        <v>26.226068712300027</v>
      </c>
      <c r="FH22" s="157">
        <v>1</v>
      </c>
      <c r="FI22" s="56">
        <v>0</v>
      </c>
      <c r="FJ22" s="56">
        <v>0</v>
      </c>
      <c r="FK22" s="149">
        <v>52.452137424600053</v>
      </c>
      <c r="FL22" s="156">
        <v>2</v>
      </c>
      <c r="FM22" s="56">
        <v>0</v>
      </c>
      <c r="FN22" s="56">
        <v>0</v>
      </c>
      <c r="FO22" s="150">
        <v>393.39103068450038</v>
      </c>
      <c r="FP22" s="155">
        <v>15</v>
      </c>
      <c r="FQ22" s="150">
        <v>104.90427484920011</v>
      </c>
      <c r="FR22" s="56">
        <v>4</v>
      </c>
      <c r="FS22" s="60">
        <v>0.94428706326723333</v>
      </c>
      <c r="FT22" s="61">
        <v>6</v>
      </c>
      <c r="FU22" s="60">
        <v>1.0409437890353921</v>
      </c>
      <c r="FV22" s="61">
        <v>6</v>
      </c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4"/>
      <c r="OS22" s="4"/>
      <c r="OT22" s="4"/>
    </row>
    <row r="23" spans="1:410">
      <c r="A23" s="96" t="s">
        <v>651</v>
      </c>
      <c r="B23" s="56" t="s">
        <v>652</v>
      </c>
      <c r="C23" s="96" t="s">
        <v>514</v>
      </c>
      <c r="D23" s="74">
        <v>6</v>
      </c>
      <c r="E23" s="67">
        <v>2015</v>
      </c>
      <c r="F23" s="106">
        <v>81.859037847799101</v>
      </c>
      <c r="G23" s="141">
        <v>8702</v>
      </c>
      <c r="H23" s="67">
        <v>2546</v>
      </c>
      <c r="I23" s="67">
        <v>6156</v>
      </c>
      <c r="J23" s="106">
        <v>9.84</v>
      </c>
      <c r="K23" s="67">
        <v>856</v>
      </c>
      <c r="L23" s="56">
        <v>71.040000000000006</v>
      </c>
      <c r="M23" s="78">
        <v>6182</v>
      </c>
      <c r="N23" s="67">
        <v>919</v>
      </c>
      <c r="O23" s="67">
        <v>471</v>
      </c>
      <c r="P23" s="67">
        <v>448</v>
      </c>
      <c r="Q23" s="78">
        <v>1101</v>
      </c>
      <c r="R23" s="78">
        <v>537</v>
      </c>
      <c r="S23" s="78">
        <v>564</v>
      </c>
      <c r="T23" s="67">
        <v>900</v>
      </c>
      <c r="U23" s="67">
        <v>459</v>
      </c>
      <c r="V23" s="67">
        <v>441</v>
      </c>
      <c r="W23" s="78">
        <v>1070</v>
      </c>
      <c r="X23" s="78">
        <v>524</v>
      </c>
      <c r="Y23" s="78">
        <v>546</v>
      </c>
      <c r="Z23" s="67">
        <v>873</v>
      </c>
      <c r="AA23" s="67">
        <v>447</v>
      </c>
      <c r="AB23" s="67">
        <v>426</v>
      </c>
      <c r="AC23" s="78">
        <v>1026</v>
      </c>
      <c r="AD23" s="78">
        <v>503</v>
      </c>
      <c r="AE23" s="78">
        <v>523</v>
      </c>
      <c r="AF23" s="67">
        <v>850</v>
      </c>
      <c r="AG23" s="67">
        <v>430</v>
      </c>
      <c r="AH23" s="67">
        <v>420</v>
      </c>
      <c r="AI23" s="78">
        <v>1543</v>
      </c>
      <c r="AJ23" s="78">
        <v>766</v>
      </c>
      <c r="AK23" s="78">
        <v>777</v>
      </c>
      <c r="AL23" s="67">
        <v>897</v>
      </c>
      <c r="AM23" s="67">
        <v>451</v>
      </c>
      <c r="AN23" s="67">
        <v>446</v>
      </c>
      <c r="AO23" s="67">
        <v>701</v>
      </c>
      <c r="AP23" s="67">
        <v>352</v>
      </c>
      <c r="AQ23" s="67">
        <v>349</v>
      </c>
      <c r="AR23" s="56" t="s">
        <v>428</v>
      </c>
      <c r="AS23" s="56"/>
      <c r="AT23" s="56" t="s">
        <v>428</v>
      </c>
      <c r="AU23" s="151">
        <v>202</v>
      </c>
      <c r="AV23" s="151">
        <v>0</v>
      </c>
      <c r="AW23" s="151">
        <v>73</v>
      </c>
      <c r="AX23" s="59">
        <v>17.2</v>
      </c>
      <c r="AY23" s="59">
        <v>2</v>
      </c>
      <c r="AZ23" s="60">
        <v>2.005730659025788</v>
      </c>
      <c r="BA23" s="61">
        <v>7</v>
      </c>
      <c r="BB23" s="62">
        <v>0</v>
      </c>
      <c r="BC23" s="63">
        <v>0</v>
      </c>
      <c r="BD23" s="68">
        <v>0</v>
      </c>
      <c r="BE23" s="69">
        <v>0</v>
      </c>
      <c r="BF23" s="60">
        <v>14.014251781472684</v>
      </c>
      <c r="BG23" s="61">
        <v>59</v>
      </c>
      <c r="BH23" s="60">
        <v>7.7586206896551726</v>
      </c>
      <c r="BI23" s="61">
        <v>9</v>
      </c>
      <c r="BJ23" s="64">
        <v>0</v>
      </c>
      <c r="BK23" s="65">
        <v>0</v>
      </c>
      <c r="BL23" s="62">
        <v>108.8139281828074</v>
      </c>
      <c r="BM23" s="65">
        <v>1</v>
      </c>
      <c r="BN23" s="56">
        <v>0</v>
      </c>
      <c r="BO23" s="56">
        <v>0</v>
      </c>
      <c r="BP23" s="156">
        <v>0</v>
      </c>
      <c r="BQ23" s="56">
        <v>0</v>
      </c>
      <c r="BR23" s="56">
        <v>0</v>
      </c>
      <c r="BS23" s="56">
        <v>0</v>
      </c>
      <c r="BT23" s="56">
        <v>0</v>
      </c>
      <c r="BU23" s="56">
        <v>0</v>
      </c>
      <c r="BV23" s="62" t="s">
        <v>653</v>
      </c>
      <c r="BW23" s="56" t="s">
        <v>654</v>
      </c>
      <c r="BX23" s="62" t="s">
        <v>655</v>
      </c>
      <c r="BY23" s="56" t="s">
        <v>656</v>
      </c>
      <c r="BZ23" s="56" t="s">
        <v>549</v>
      </c>
      <c r="CA23" s="56" t="s">
        <v>657</v>
      </c>
      <c r="CB23" s="56" t="s">
        <v>658</v>
      </c>
      <c r="CC23" s="152">
        <v>89.01</v>
      </c>
      <c r="CD23" s="152">
        <v>65.37</v>
      </c>
      <c r="CE23" s="147">
        <v>18.75</v>
      </c>
      <c r="CF23" s="146" t="s">
        <v>659</v>
      </c>
      <c r="CG23" s="146" t="s">
        <v>660</v>
      </c>
      <c r="CH23" s="149">
        <v>218.10250817884406</v>
      </c>
      <c r="CI23" s="56">
        <v>2</v>
      </c>
      <c r="CJ23" s="60">
        <v>0</v>
      </c>
      <c r="CK23" s="61">
        <v>0</v>
      </c>
      <c r="CL23" s="150">
        <v>218.10250817884406</v>
      </c>
      <c r="CM23" s="56">
        <v>2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56">
        <v>0</v>
      </c>
      <c r="CU23" s="56">
        <v>0</v>
      </c>
      <c r="CV23" s="56">
        <v>0</v>
      </c>
      <c r="CW23" s="56">
        <v>0</v>
      </c>
      <c r="CX23" s="56">
        <v>0</v>
      </c>
      <c r="CY23" s="56">
        <v>0</v>
      </c>
      <c r="CZ23" s="56">
        <v>0</v>
      </c>
      <c r="DA23" s="56">
        <v>0</v>
      </c>
      <c r="DB23" s="60">
        <v>0</v>
      </c>
      <c r="DC23" s="61">
        <v>0</v>
      </c>
      <c r="DD23" s="152">
        <v>125.73</v>
      </c>
      <c r="DE23" s="152">
        <v>93.95</v>
      </c>
      <c r="DF23" s="147">
        <v>5.6000000000000005</v>
      </c>
      <c r="DG23" s="148">
        <v>8.9</v>
      </c>
      <c r="DH23" s="149">
        <v>373.8317757009346</v>
      </c>
      <c r="DI23" s="56">
        <v>4</v>
      </c>
      <c r="DJ23" s="149">
        <v>373.8317757009346</v>
      </c>
      <c r="DK23" s="56">
        <v>4</v>
      </c>
      <c r="DL23" s="56">
        <v>0</v>
      </c>
      <c r="DM23" s="56">
        <v>0</v>
      </c>
      <c r="DN23" s="56">
        <v>0</v>
      </c>
      <c r="DO23" s="56">
        <v>0</v>
      </c>
      <c r="DP23" s="149">
        <v>0</v>
      </c>
      <c r="DQ23" s="156">
        <v>0</v>
      </c>
      <c r="DR23" s="56">
        <v>0</v>
      </c>
      <c r="DS23" s="56">
        <v>0</v>
      </c>
      <c r="DT23" s="56">
        <v>0</v>
      </c>
      <c r="DU23" s="56">
        <v>0</v>
      </c>
      <c r="DV23" s="56">
        <v>0</v>
      </c>
      <c r="DW23" s="156">
        <v>0</v>
      </c>
      <c r="DX23" s="56">
        <v>0</v>
      </c>
      <c r="DY23" s="56">
        <v>0</v>
      </c>
      <c r="DZ23" s="62">
        <v>4.694835680751174</v>
      </c>
      <c r="EA23" s="63">
        <v>2</v>
      </c>
      <c r="EB23" s="62">
        <v>90.476190476190467</v>
      </c>
      <c r="EC23" s="63">
        <v>38</v>
      </c>
      <c r="ED23" s="60">
        <v>0.81400081400081392</v>
      </c>
      <c r="EE23" s="61">
        <v>2</v>
      </c>
      <c r="EF23" s="154">
        <v>88.67</v>
      </c>
      <c r="EG23" s="154">
        <v>49.92</v>
      </c>
      <c r="EH23" s="107">
        <v>4.4117647058823533</v>
      </c>
      <c r="EI23" s="148">
        <v>5.6722689075630255</v>
      </c>
      <c r="EJ23" s="56" t="s">
        <v>661</v>
      </c>
      <c r="EK23" s="56" t="s">
        <v>662</v>
      </c>
      <c r="EL23" s="154">
        <v>45.85</v>
      </c>
      <c r="EM23" s="154">
        <v>18.05</v>
      </c>
      <c r="EN23" s="147">
        <v>2.8846153846153846</v>
      </c>
      <c r="EO23" s="148">
        <v>5.7692307692307692</v>
      </c>
      <c r="EP23" s="56">
        <v>0</v>
      </c>
      <c r="EQ23" s="56">
        <v>0</v>
      </c>
      <c r="ER23" s="149">
        <v>97.465886939571149</v>
      </c>
      <c r="ES23" s="156">
        <v>1</v>
      </c>
      <c r="ET23" s="149">
        <v>97.465886939571149</v>
      </c>
      <c r="EU23" s="156">
        <v>1</v>
      </c>
      <c r="EV23" s="56">
        <v>0</v>
      </c>
      <c r="EW23" s="56">
        <v>0</v>
      </c>
      <c r="EX23" s="56">
        <v>0</v>
      </c>
      <c r="EY23" s="62">
        <v>58.295964125560538</v>
      </c>
      <c r="EZ23" s="61">
        <v>26</v>
      </c>
      <c r="FA23" s="62">
        <v>54.441260744985676</v>
      </c>
      <c r="FB23" s="61">
        <v>19</v>
      </c>
      <c r="FC23" s="56">
        <v>0</v>
      </c>
      <c r="FD23" s="56">
        <v>0</v>
      </c>
      <c r="FE23" s="149">
        <v>496.68874172185434</v>
      </c>
      <c r="FF23" s="156">
        <v>9</v>
      </c>
      <c r="FG23" s="56">
        <v>0</v>
      </c>
      <c r="FH23" s="56">
        <v>0</v>
      </c>
      <c r="FI23" s="56">
        <v>0</v>
      </c>
      <c r="FJ23" s="56">
        <v>0</v>
      </c>
      <c r="FK23" s="149">
        <v>496.68874172185434</v>
      </c>
      <c r="FL23" s="156">
        <v>9</v>
      </c>
      <c r="FM23" s="56">
        <v>0</v>
      </c>
      <c r="FN23" s="56">
        <v>0</v>
      </c>
      <c r="FO23" s="150">
        <v>110.37527593818984</v>
      </c>
      <c r="FP23" s="155">
        <v>2</v>
      </c>
      <c r="FQ23" s="56">
        <v>0</v>
      </c>
      <c r="FR23" s="56">
        <v>0</v>
      </c>
      <c r="FS23" s="60">
        <v>0.44091710758377423</v>
      </c>
      <c r="FT23" s="61">
        <v>1</v>
      </c>
      <c r="FU23" s="60">
        <v>0</v>
      </c>
      <c r="FV23" s="61">
        <v>0</v>
      </c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4"/>
      <c r="OS23" s="4"/>
      <c r="OT23" s="4"/>
    </row>
    <row r="24" spans="1:410">
      <c r="A24" s="96" t="s">
        <v>663</v>
      </c>
      <c r="B24" s="56" t="s">
        <v>664</v>
      </c>
      <c r="C24" s="96" t="s">
        <v>441</v>
      </c>
      <c r="D24" s="74">
        <v>6</v>
      </c>
      <c r="E24" s="67">
        <v>2015</v>
      </c>
      <c r="F24" s="106">
        <v>63.291810595507535</v>
      </c>
      <c r="G24" s="141">
        <v>6601</v>
      </c>
      <c r="H24" s="67">
        <v>1551</v>
      </c>
      <c r="I24" s="67">
        <v>5050</v>
      </c>
      <c r="J24" s="106">
        <v>35.81275564308438</v>
      </c>
      <c r="K24" s="67">
        <v>2364</v>
      </c>
      <c r="L24" s="56">
        <v>91.05</v>
      </c>
      <c r="M24" s="78">
        <v>6010</v>
      </c>
      <c r="N24" s="67">
        <v>686</v>
      </c>
      <c r="O24" s="67">
        <v>359</v>
      </c>
      <c r="P24" s="67">
        <v>327</v>
      </c>
      <c r="Q24" s="78">
        <v>820</v>
      </c>
      <c r="R24" s="78">
        <v>390</v>
      </c>
      <c r="S24" s="78">
        <v>430</v>
      </c>
      <c r="T24" s="67">
        <v>651</v>
      </c>
      <c r="U24" s="67">
        <v>345</v>
      </c>
      <c r="V24" s="67">
        <v>306</v>
      </c>
      <c r="W24" s="78">
        <v>769</v>
      </c>
      <c r="X24" s="78">
        <v>360</v>
      </c>
      <c r="Y24" s="78">
        <v>409</v>
      </c>
      <c r="Z24" s="67">
        <v>628</v>
      </c>
      <c r="AA24" s="67">
        <v>337</v>
      </c>
      <c r="AB24" s="67">
        <v>291</v>
      </c>
      <c r="AC24" s="78">
        <v>757</v>
      </c>
      <c r="AD24" s="78">
        <v>348</v>
      </c>
      <c r="AE24" s="78">
        <v>409</v>
      </c>
      <c r="AF24" s="67">
        <v>631</v>
      </c>
      <c r="AG24" s="67">
        <v>344</v>
      </c>
      <c r="AH24" s="67">
        <v>287</v>
      </c>
      <c r="AI24" s="78">
        <v>1078</v>
      </c>
      <c r="AJ24" s="78">
        <v>488</v>
      </c>
      <c r="AK24" s="78">
        <v>590</v>
      </c>
      <c r="AL24" s="67">
        <v>589</v>
      </c>
      <c r="AM24" s="67">
        <v>322</v>
      </c>
      <c r="AN24" s="67">
        <v>267</v>
      </c>
      <c r="AO24" s="67">
        <v>573</v>
      </c>
      <c r="AP24" s="67">
        <v>313</v>
      </c>
      <c r="AQ24" s="67">
        <v>260</v>
      </c>
      <c r="AR24" s="56" t="s">
        <v>428</v>
      </c>
      <c r="AS24" s="56"/>
      <c r="AT24" s="56" t="s">
        <v>428</v>
      </c>
      <c r="AU24" s="144">
        <v>587</v>
      </c>
      <c r="AV24" s="144">
        <v>0</v>
      </c>
      <c r="AW24" s="144">
        <v>55</v>
      </c>
      <c r="AX24" s="59">
        <v>21.7</v>
      </c>
      <c r="AY24" s="59">
        <v>2</v>
      </c>
      <c r="AZ24" s="60">
        <v>1.8219677251431545</v>
      </c>
      <c r="BA24" s="61">
        <v>7</v>
      </c>
      <c r="BB24" s="62">
        <v>0</v>
      </c>
      <c r="BC24" s="63">
        <v>0</v>
      </c>
      <c r="BD24" s="68">
        <v>0</v>
      </c>
      <c r="BE24" s="69">
        <v>0</v>
      </c>
      <c r="BF24" s="60">
        <v>6.4449064449064455</v>
      </c>
      <c r="BG24" s="61">
        <v>31</v>
      </c>
      <c r="BH24" s="60">
        <v>7.608695652173914</v>
      </c>
      <c r="BI24" s="61">
        <v>7</v>
      </c>
      <c r="BJ24" s="64">
        <v>0</v>
      </c>
      <c r="BK24" s="65">
        <v>0</v>
      </c>
      <c r="BL24" s="62">
        <v>0</v>
      </c>
      <c r="BM24" s="65">
        <v>0</v>
      </c>
      <c r="BN24" s="56">
        <v>0</v>
      </c>
      <c r="BO24" s="56">
        <v>0</v>
      </c>
      <c r="BP24" s="156">
        <v>0</v>
      </c>
      <c r="BQ24" s="56">
        <v>0</v>
      </c>
      <c r="BR24" s="56">
        <v>0</v>
      </c>
      <c r="BS24" s="56">
        <v>0</v>
      </c>
      <c r="BT24" s="56">
        <v>0</v>
      </c>
      <c r="BU24" s="56">
        <v>0</v>
      </c>
      <c r="BV24" s="62" t="s">
        <v>665</v>
      </c>
      <c r="BW24" s="56" t="s">
        <v>445</v>
      </c>
      <c r="BX24" s="62" t="s">
        <v>666</v>
      </c>
      <c r="BY24" s="56" t="s">
        <v>541</v>
      </c>
      <c r="BZ24" s="62" t="s">
        <v>432</v>
      </c>
      <c r="CA24" s="62" t="s">
        <v>667</v>
      </c>
      <c r="CB24" s="56" t="s">
        <v>668</v>
      </c>
      <c r="CC24" s="145">
        <v>111.18</v>
      </c>
      <c r="CD24" s="145">
        <v>69.400000000000006</v>
      </c>
      <c r="CE24" s="147">
        <v>3.225806451612903</v>
      </c>
      <c r="CF24" s="153" t="s">
        <v>669</v>
      </c>
      <c r="CG24" s="153" t="s">
        <v>670</v>
      </c>
      <c r="CH24" s="56">
        <v>0</v>
      </c>
      <c r="CI24" s="56">
        <v>0</v>
      </c>
      <c r="CJ24" s="60">
        <v>0</v>
      </c>
      <c r="CK24" s="61">
        <v>0</v>
      </c>
      <c r="CL24" s="56">
        <v>0</v>
      </c>
      <c r="CM24" s="56">
        <v>0</v>
      </c>
      <c r="CN24" s="149">
        <v>147.27540500736376</v>
      </c>
      <c r="CO24" s="156">
        <v>1</v>
      </c>
      <c r="CP24" s="56">
        <v>0</v>
      </c>
      <c r="CQ24" s="56">
        <v>0</v>
      </c>
      <c r="CR24" s="56">
        <v>0</v>
      </c>
      <c r="CS24" s="56">
        <v>0</v>
      </c>
      <c r="CT24" s="56">
        <v>0</v>
      </c>
      <c r="CU24" s="56">
        <v>0</v>
      </c>
      <c r="CV24" s="56">
        <v>0</v>
      </c>
      <c r="CW24" s="56">
        <v>0</v>
      </c>
      <c r="CX24" s="56">
        <v>0</v>
      </c>
      <c r="CY24" s="56">
        <v>0</v>
      </c>
      <c r="CZ24" s="56">
        <v>0</v>
      </c>
      <c r="DA24" s="56">
        <v>0</v>
      </c>
      <c r="DB24" s="60">
        <v>0.59014458542342874</v>
      </c>
      <c r="DC24" s="61">
        <v>2</v>
      </c>
      <c r="DD24" s="145">
        <v>158.69</v>
      </c>
      <c r="DE24" s="145">
        <v>120.95</v>
      </c>
      <c r="DF24" s="147">
        <v>2.1428571428571428</v>
      </c>
      <c r="DG24" s="148">
        <v>5</v>
      </c>
      <c r="DH24" s="56">
        <v>0</v>
      </c>
      <c r="DI24" s="56">
        <v>0</v>
      </c>
      <c r="DJ24" s="149">
        <v>0</v>
      </c>
      <c r="DK24" s="56">
        <v>0</v>
      </c>
      <c r="DL24" s="56">
        <v>0</v>
      </c>
      <c r="DM24" s="56">
        <v>0</v>
      </c>
      <c r="DN24" s="56">
        <v>0</v>
      </c>
      <c r="DO24" s="56">
        <v>0</v>
      </c>
      <c r="DP24" s="149">
        <v>0</v>
      </c>
      <c r="DQ24" s="156">
        <v>0</v>
      </c>
      <c r="DR24" s="56">
        <v>0</v>
      </c>
      <c r="DS24" s="56">
        <v>0</v>
      </c>
      <c r="DT24" s="56">
        <v>0</v>
      </c>
      <c r="DU24" s="56">
        <v>0</v>
      </c>
      <c r="DV24" s="56">
        <v>0</v>
      </c>
      <c r="DW24" s="56">
        <v>0</v>
      </c>
      <c r="DX24" s="56">
        <v>0</v>
      </c>
      <c r="DY24" s="56">
        <v>0</v>
      </c>
      <c r="DZ24" s="62">
        <v>3.4364261168384878</v>
      </c>
      <c r="EA24" s="63">
        <v>1</v>
      </c>
      <c r="EB24" s="62">
        <v>118.46689895470384</v>
      </c>
      <c r="EC24" s="63">
        <v>34</v>
      </c>
      <c r="ED24" s="60">
        <v>0.98879367172050103</v>
      </c>
      <c r="EE24" s="61">
        <v>3</v>
      </c>
      <c r="EF24" s="143">
        <v>143.9</v>
      </c>
      <c r="EG24" s="143">
        <v>84.43</v>
      </c>
      <c r="EH24" s="107">
        <v>4.5064377682403434</v>
      </c>
      <c r="EI24" s="148">
        <v>1.2875536480686696</v>
      </c>
      <c r="EJ24" s="56" t="s">
        <v>671</v>
      </c>
      <c r="EK24" s="56" t="s">
        <v>672</v>
      </c>
      <c r="EL24" s="143">
        <v>76.680000000000007</v>
      </c>
      <c r="EM24" s="143">
        <v>27.67</v>
      </c>
      <c r="EN24" s="147">
        <v>1.4705882352941175</v>
      </c>
      <c r="EO24" s="148">
        <v>3.6764705882352944</v>
      </c>
      <c r="EP24" s="56">
        <v>0</v>
      </c>
      <c r="EQ24" s="56">
        <v>0</v>
      </c>
      <c r="ER24" s="158">
        <v>0</v>
      </c>
      <c r="ES24" s="156">
        <v>0</v>
      </c>
      <c r="ET24" s="158">
        <v>0</v>
      </c>
      <c r="EU24" s="156">
        <v>0</v>
      </c>
      <c r="EV24" s="56">
        <v>0</v>
      </c>
      <c r="EW24" s="56">
        <v>0</v>
      </c>
      <c r="EX24" s="56">
        <v>0</v>
      </c>
      <c r="EY24" s="62">
        <v>104.86891385767791</v>
      </c>
      <c r="EZ24" s="61">
        <v>28</v>
      </c>
      <c r="FA24" s="62">
        <v>61.53846153846154</v>
      </c>
      <c r="FB24" s="61">
        <v>16</v>
      </c>
      <c r="FC24" s="56">
        <v>0</v>
      </c>
      <c r="FD24" s="56">
        <v>0</v>
      </c>
      <c r="FE24" s="149">
        <v>152.78838808250572</v>
      </c>
      <c r="FF24" s="156">
        <v>2</v>
      </c>
      <c r="FG24" s="150">
        <v>152.78838808250572</v>
      </c>
      <c r="FH24" s="157">
        <v>2</v>
      </c>
      <c r="FI24" s="56">
        <v>0</v>
      </c>
      <c r="FJ24" s="56">
        <v>0</v>
      </c>
      <c r="FK24" s="149">
        <v>305.57677616501144</v>
      </c>
      <c r="FL24" s="156">
        <v>4</v>
      </c>
      <c r="FM24" s="56">
        <v>0</v>
      </c>
      <c r="FN24" s="56">
        <v>0</v>
      </c>
      <c r="FO24" s="150">
        <v>0</v>
      </c>
      <c r="FP24" s="56">
        <v>0</v>
      </c>
      <c r="FQ24" s="150">
        <v>152.78838808250572</v>
      </c>
      <c r="FR24" s="56">
        <v>2</v>
      </c>
      <c r="FS24" s="60">
        <v>0.99966677774075308</v>
      </c>
      <c r="FT24" s="61">
        <v>3</v>
      </c>
      <c r="FU24" s="60">
        <v>1.1569610489780178</v>
      </c>
      <c r="FV24" s="61">
        <v>3</v>
      </c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4"/>
      <c r="OS24" s="4"/>
      <c r="OT24" s="4"/>
    </row>
    <row r="25" spans="1:410">
      <c r="A25" s="96" t="s">
        <v>673</v>
      </c>
      <c r="B25" s="56" t="s">
        <v>674</v>
      </c>
      <c r="C25" s="96" t="s">
        <v>675</v>
      </c>
      <c r="D25" s="74">
        <v>6</v>
      </c>
      <c r="E25" s="67">
        <v>2015</v>
      </c>
      <c r="F25" s="106">
        <v>71.864865750725187</v>
      </c>
      <c r="G25" s="141">
        <v>37806</v>
      </c>
      <c r="H25" s="67">
        <v>8695</v>
      </c>
      <c r="I25" s="67">
        <v>29111</v>
      </c>
      <c r="J25" s="106">
        <v>7.9585618525289465</v>
      </c>
      <c r="K25" s="67">
        <v>653</v>
      </c>
      <c r="L25" s="107">
        <v>67.595090726339734</v>
      </c>
      <c r="M25" s="78">
        <v>25555</v>
      </c>
      <c r="N25" s="67">
        <v>5046</v>
      </c>
      <c r="O25" s="67">
        <v>2574</v>
      </c>
      <c r="P25" s="67">
        <v>2472</v>
      </c>
      <c r="Q25" s="78">
        <v>5992</v>
      </c>
      <c r="R25" s="78">
        <v>2934</v>
      </c>
      <c r="S25" s="78">
        <v>3058</v>
      </c>
      <c r="T25" s="67">
        <v>4636</v>
      </c>
      <c r="U25" s="67">
        <v>2376</v>
      </c>
      <c r="V25" s="67">
        <v>2260</v>
      </c>
      <c r="W25" s="78">
        <v>5499</v>
      </c>
      <c r="X25" s="78">
        <v>2678</v>
      </c>
      <c r="Y25" s="78">
        <v>2821</v>
      </c>
      <c r="Z25" s="67">
        <v>4430</v>
      </c>
      <c r="AA25" s="67">
        <v>2277</v>
      </c>
      <c r="AB25" s="67">
        <v>2153</v>
      </c>
      <c r="AC25" s="78">
        <v>5044</v>
      </c>
      <c r="AD25" s="78">
        <v>2446</v>
      </c>
      <c r="AE25" s="78">
        <v>2598</v>
      </c>
      <c r="AF25" s="67">
        <v>3936</v>
      </c>
      <c r="AG25" s="67">
        <v>2026</v>
      </c>
      <c r="AH25" s="67">
        <v>1910</v>
      </c>
      <c r="AI25" s="78">
        <v>6347</v>
      </c>
      <c r="AJ25" s="78">
        <v>3150</v>
      </c>
      <c r="AK25" s="78">
        <v>3197</v>
      </c>
      <c r="AL25" s="67">
        <v>3486</v>
      </c>
      <c r="AM25" s="67">
        <v>1754</v>
      </c>
      <c r="AN25" s="67">
        <v>1732</v>
      </c>
      <c r="AO25" s="67">
        <v>3312</v>
      </c>
      <c r="AP25" s="67">
        <v>1632</v>
      </c>
      <c r="AQ25" s="67">
        <v>1680</v>
      </c>
      <c r="AR25" s="56" t="s">
        <v>428</v>
      </c>
      <c r="AS25" s="56"/>
      <c r="AT25" s="56" t="s">
        <v>428</v>
      </c>
      <c r="AU25" s="151">
        <v>651</v>
      </c>
      <c r="AV25" s="151">
        <v>1</v>
      </c>
      <c r="AW25" s="151">
        <v>373</v>
      </c>
      <c r="AX25" s="59">
        <v>14.9</v>
      </c>
      <c r="AY25" s="59">
        <v>6</v>
      </c>
      <c r="AZ25" s="60">
        <v>2.1252909624531928</v>
      </c>
      <c r="BA25" s="61">
        <v>42</v>
      </c>
      <c r="BB25" s="62">
        <v>0</v>
      </c>
      <c r="BC25" s="63">
        <v>0</v>
      </c>
      <c r="BD25" s="68">
        <v>19.817677368212447</v>
      </c>
      <c r="BE25" s="69">
        <v>1</v>
      </c>
      <c r="BF25" s="60">
        <v>8.6538461538461533</v>
      </c>
      <c r="BG25" s="61">
        <v>225</v>
      </c>
      <c r="BH25" s="60">
        <v>6.2034739454094296</v>
      </c>
      <c r="BI25" s="61">
        <v>25</v>
      </c>
      <c r="BJ25" s="64">
        <v>0</v>
      </c>
      <c r="BK25" s="65">
        <v>0</v>
      </c>
      <c r="BL25" s="62">
        <v>0</v>
      </c>
      <c r="BM25" s="65">
        <v>0</v>
      </c>
      <c r="BN25" s="56">
        <v>0</v>
      </c>
      <c r="BO25" s="56">
        <v>0</v>
      </c>
      <c r="BP25" s="1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76" t="s">
        <v>676</v>
      </c>
      <c r="BW25" s="56" t="s">
        <v>677</v>
      </c>
      <c r="BX25" s="62" t="s">
        <v>678</v>
      </c>
      <c r="BY25" s="56" t="s">
        <v>677</v>
      </c>
      <c r="BZ25" s="56" t="s">
        <v>679</v>
      </c>
      <c r="CA25" s="62" t="s">
        <v>590</v>
      </c>
      <c r="CB25" s="56" t="s">
        <v>680</v>
      </c>
      <c r="CC25" s="152">
        <v>79.06</v>
      </c>
      <c r="CD25" s="152">
        <v>54.11</v>
      </c>
      <c r="CE25" s="147">
        <v>25</v>
      </c>
      <c r="CF25" s="146" t="s">
        <v>681</v>
      </c>
      <c r="CG25" s="146" t="s">
        <v>682</v>
      </c>
      <c r="CH25" s="56">
        <v>0</v>
      </c>
      <c r="CI25" s="56">
        <v>0</v>
      </c>
      <c r="CJ25" s="60">
        <v>0.21570319240724764</v>
      </c>
      <c r="CK25" s="61">
        <v>1</v>
      </c>
      <c r="CL25" s="56">
        <v>0</v>
      </c>
      <c r="CM25" s="56">
        <v>0</v>
      </c>
      <c r="CN25" s="149">
        <v>0</v>
      </c>
      <c r="CO25" s="1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60">
        <v>0.33658700774150119</v>
      </c>
      <c r="DC25" s="61">
        <v>6</v>
      </c>
      <c r="DD25" s="152">
        <v>116.4</v>
      </c>
      <c r="DE25" s="152">
        <v>82.54</v>
      </c>
      <c r="DF25" s="147">
        <v>3.9166284928996791</v>
      </c>
      <c r="DG25" s="148">
        <v>1.2139257901969767</v>
      </c>
      <c r="DH25" s="149">
        <v>18.185124568103291</v>
      </c>
      <c r="DI25" s="56">
        <v>1</v>
      </c>
      <c r="DJ25" s="149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149">
        <v>19.825535289452816</v>
      </c>
      <c r="DQ25" s="156">
        <v>1</v>
      </c>
      <c r="DR25" s="56">
        <v>0</v>
      </c>
      <c r="DS25" s="56">
        <v>0</v>
      </c>
      <c r="DT25" s="56">
        <v>19.824999999999999</v>
      </c>
      <c r="DU25" s="56">
        <v>1</v>
      </c>
      <c r="DV25" s="56">
        <v>0</v>
      </c>
      <c r="DW25" s="56">
        <v>0</v>
      </c>
      <c r="DX25" s="56">
        <v>0</v>
      </c>
      <c r="DY25" s="56">
        <v>0</v>
      </c>
      <c r="DZ25" s="62">
        <v>6.9670227589410123</v>
      </c>
      <c r="EA25" s="63">
        <v>15</v>
      </c>
      <c r="EB25" s="62">
        <v>58.1151832460733</v>
      </c>
      <c r="EC25" s="63">
        <v>111</v>
      </c>
      <c r="ED25" s="60">
        <v>1.3065212451715518</v>
      </c>
      <c r="EE25" s="61">
        <v>23</v>
      </c>
      <c r="EF25" s="154">
        <v>83.9</v>
      </c>
      <c r="EG25" s="154">
        <v>47.96</v>
      </c>
      <c r="EH25" s="107">
        <v>2.1161417322834648</v>
      </c>
      <c r="EI25" s="148">
        <v>3.0511811023622046</v>
      </c>
      <c r="EJ25" s="56" t="s">
        <v>683</v>
      </c>
      <c r="EK25" s="56" t="s">
        <v>684</v>
      </c>
      <c r="EL25" s="154">
        <v>41.75</v>
      </c>
      <c r="EM25" s="154">
        <v>16.87</v>
      </c>
      <c r="EN25" s="147">
        <v>1.2019230769230771</v>
      </c>
      <c r="EO25" s="148">
        <v>1.2019230769230771</v>
      </c>
      <c r="EP25" s="56">
        <v>0</v>
      </c>
      <c r="EQ25" s="56">
        <v>0</v>
      </c>
      <c r="ER25" s="158">
        <v>0</v>
      </c>
      <c r="ES25" s="156">
        <v>0</v>
      </c>
      <c r="ET25" s="158">
        <v>0</v>
      </c>
      <c r="EU25" s="156">
        <v>0</v>
      </c>
      <c r="EV25" s="56">
        <v>0</v>
      </c>
      <c r="EW25" s="56">
        <v>0</v>
      </c>
      <c r="EX25" s="56">
        <v>0</v>
      </c>
      <c r="EY25" s="62">
        <v>66.397228637413392</v>
      </c>
      <c r="EZ25" s="61">
        <v>115</v>
      </c>
      <c r="FA25" s="62">
        <v>51.785714285714292</v>
      </c>
      <c r="FB25" s="61">
        <v>87</v>
      </c>
      <c r="FC25" s="56">
        <v>26.07</v>
      </c>
      <c r="FD25" s="56">
        <v>2</v>
      </c>
      <c r="FE25" s="149">
        <v>52.158038857738944</v>
      </c>
      <c r="FF25" s="156">
        <v>4</v>
      </c>
      <c r="FG25" s="150">
        <v>26.079019428869472</v>
      </c>
      <c r="FH25" s="157">
        <v>2</v>
      </c>
      <c r="FI25" s="56">
        <v>0</v>
      </c>
      <c r="FJ25" s="56">
        <v>0</v>
      </c>
      <c r="FK25" s="149">
        <v>104.31607771547789</v>
      </c>
      <c r="FL25" s="156">
        <v>8</v>
      </c>
      <c r="FM25" s="56">
        <v>0</v>
      </c>
      <c r="FN25" s="56">
        <v>0</v>
      </c>
      <c r="FO25" s="150">
        <v>13.039509714434736</v>
      </c>
      <c r="FP25" s="155">
        <v>1</v>
      </c>
      <c r="FQ25" s="56">
        <v>0</v>
      </c>
      <c r="FR25" s="56">
        <v>0</v>
      </c>
      <c r="FS25" s="60">
        <v>1.347131222827751</v>
      </c>
      <c r="FT25" s="61">
        <v>22</v>
      </c>
      <c r="FU25" s="60">
        <v>1.4913232104121474</v>
      </c>
      <c r="FV25" s="61">
        <v>22</v>
      </c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4"/>
      <c r="OS25" s="4"/>
      <c r="OT25" s="4"/>
    </row>
    <row r="26" spans="1:410">
      <c r="A26" s="96" t="s">
        <v>685</v>
      </c>
      <c r="B26" s="56" t="s">
        <v>686</v>
      </c>
      <c r="C26" s="96" t="s">
        <v>441</v>
      </c>
      <c r="D26" s="74">
        <v>6</v>
      </c>
      <c r="E26" s="67">
        <v>2015</v>
      </c>
      <c r="F26" s="106">
        <v>63.218311912867641</v>
      </c>
      <c r="G26" s="141">
        <v>8205</v>
      </c>
      <c r="H26" s="67">
        <v>1629</v>
      </c>
      <c r="I26" s="67">
        <v>6576</v>
      </c>
      <c r="J26" s="106">
        <v>7.96</v>
      </c>
      <c r="K26" s="67">
        <v>653</v>
      </c>
      <c r="L26" s="56">
        <v>80.709999999999994</v>
      </c>
      <c r="M26" s="78">
        <v>6622</v>
      </c>
      <c r="N26" s="67">
        <v>979</v>
      </c>
      <c r="O26" s="67">
        <v>511</v>
      </c>
      <c r="P26" s="67">
        <v>468</v>
      </c>
      <c r="Q26" s="78">
        <v>1155</v>
      </c>
      <c r="R26" s="78">
        <v>551</v>
      </c>
      <c r="S26" s="78">
        <v>604</v>
      </c>
      <c r="T26" s="67">
        <v>847</v>
      </c>
      <c r="U26" s="67">
        <v>449</v>
      </c>
      <c r="V26" s="67">
        <v>398</v>
      </c>
      <c r="W26" s="78">
        <v>1002</v>
      </c>
      <c r="X26" s="78">
        <v>470</v>
      </c>
      <c r="Y26" s="78">
        <v>532</v>
      </c>
      <c r="Z26" s="67">
        <v>853</v>
      </c>
      <c r="AA26" s="67">
        <v>455</v>
      </c>
      <c r="AB26" s="67">
        <v>398</v>
      </c>
      <c r="AC26" s="78">
        <v>1107</v>
      </c>
      <c r="AD26" s="78">
        <v>513</v>
      </c>
      <c r="AE26" s="78">
        <v>594</v>
      </c>
      <c r="AF26" s="67">
        <v>946</v>
      </c>
      <c r="AG26" s="67">
        <v>510</v>
      </c>
      <c r="AH26" s="67">
        <v>436</v>
      </c>
      <c r="AI26" s="78">
        <v>1327</v>
      </c>
      <c r="AJ26" s="78">
        <v>606</v>
      </c>
      <c r="AK26" s="78">
        <v>721</v>
      </c>
      <c r="AL26" s="67">
        <v>679</v>
      </c>
      <c r="AM26" s="67">
        <v>371</v>
      </c>
      <c r="AN26" s="67">
        <v>308</v>
      </c>
      <c r="AO26" s="67">
        <v>709</v>
      </c>
      <c r="AP26" s="67">
        <v>378</v>
      </c>
      <c r="AQ26" s="67">
        <v>331</v>
      </c>
      <c r="AR26" s="56" t="s">
        <v>428</v>
      </c>
      <c r="AS26" s="56"/>
      <c r="AT26" s="56" t="s">
        <v>428</v>
      </c>
      <c r="AU26" s="144">
        <v>450</v>
      </c>
      <c r="AV26" s="144">
        <v>0</v>
      </c>
      <c r="AW26" s="144">
        <v>95</v>
      </c>
      <c r="AX26" s="59">
        <v>9</v>
      </c>
      <c r="AY26" s="59">
        <v>1</v>
      </c>
      <c r="AZ26" s="60">
        <v>6.8376068376068373</v>
      </c>
      <c r="BA26" s="61">
        <v>4</v>
      </c>
      <c r="BB26" s="62">
        <v>0</v>
      </c>
      <c r="BC26" s="63">
        <v>0</v>
      </c>
      <c r="BD26" s="68">
        <v>0</v>
      </c>
      <c r="BE26" s="69">
        <v>0</v>
      </c>
      <c r="BF26" s="60">
        <v>9.8214285714285712</v>
      </c>
      <c r="BG26" s="61">
        <v>11</v>
      </c>
      <c r="BH26" s="60">
        <v>12.612612612612612</v>
      </c>
      <c r="BI26" s="61">
        <v>14</v>
      </c>
      <c r="BJ26" s="64">
        <v>0</v>
      </c>
      <c r="BK26" s="65">
        <v>0</v>
      </c>
      <c r="BL26" s="62">
        <v>102.14504596527068</v>
      </c>
      <c r="BM26" s="65">
        <v>1</v>
      </c>
      <c r="BN26" s="56">
        <v>0</v>
      </c>
      <c r="BO26" s="56">
        <v>0</v>
      </c>
      <c r="BP26" s="1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62" t="s">
        <v>687</v>
      </c>
      <c r="BW26" s="56" t="s">
        <v>688</v>
      </c>
      <c r="BX26" s="62" t="s">
        <v>658</v>
      </c>
      <c r="BY26" s="56" t="s">
        <v>689</v>
      </c>
      <c r="BZ26" s="56" t="s">
        <v>690</v>
      </c>
      <c r="CA26" s="56" t="s">
        <v>691</v>
      </c>
      <c r="CB26" s="56" t="s">
        <v>690</v>
      </c>
      <c r="CC26" s="145">
        <v>67.040000000000006</v>
      </c>
      <c r="CD26" s="145">
        <v>50.57</v>
      </c>
      <c r="CE26" s="147">
        <v>10</v>
      </c>
      <c r="CF26" s="153" t="s">
        <v>692</v>
      </c>
      <c r="CG26" s="153" t="s">
        <v>693</v>
      </c>
      <c r="CH26" s="56">
        <v>0</v>
      </c>
      <c r="CI26" s="56">
        <v>0</v>
      </c>
      <c r="CJ26" s="60">
        <v>0</v>
      </c>
      <c r="CK26" s="61">
        <v>0</v>
      </c>
      <c r="CL26" s="56">
        <v>0</v>
      </c>
      <c r="CM26" s="56">
        <v>0</v>
      </c>
      <c r="CN26" s="149">
        <v>0</v>
      </c>
      <c r="CO26" s="156">
        <v>0</v>
      </c>
      <c r="CP26" s="56">
        <v>0</v>
      </c>
      <c r="CQ26" s="56">
        <v>0</v>
      </c>
      <c r="CR26" s="56">
        <v>0</v>
      </c>
      <c r="CS26" s="56">
        <v>0</v>
      </c>
      <c r="CT26" s="56">
        <v>0</v>
      </c>
      <c r="CU26" s="56">
        <v>0</v>
      </c>
      <c r="CV26" s="56">
        <v>0</v>
      </c>
      <c r="CW26" s="56">
        <v>0</v>
      </c>
      <c r="CX26" s="56">
        <v>0</v>
      </c>
      <c r="CY26" s="56">
        <v>0</v>
      </c>
      <c r="CZ26" s="56">
        <v>0</v>
      </c>
      <c r="DA26" s="56">
        <v>0</v>
      </c>
      <c r="DB26" s="60">
        <v>0</v>
      </c>
      <c r="DC26" s="61">
        <v>0</v>
      </c>
      <c r="DD26" s="145">
        <v>111.46</v>
      </c>
      <c r="DE26" s="145">
        <v>87.56</v>
      </c>
      <c r="DF26" s="147">
        <v>5.3167420814479636</v>
      </c>
      <c r="DG26" s="148">
        <v>4.1855203619909496</v>
      </c>
      <c r="DH26" s="56">
        <v>0</v>
      </c>
      <c r="DI26" s="56">
        <v>0</v>
      </c>
      <c r="DJ26" s="149">
        <v>0</v>
      </c>
      <c r="DK26" s="56">
        <v>0</v>
      </c>
      <c r="DL26" s="56">
        <v>0</v>
      </c>
      <c r="DM26" s="56">
        <v>0</v>
      </c>
      <c r="DN26" s="150">
        <v>90.334236675700083</v>
      </c>
      <c r="DO26" s="155">
        <v>1</v>
      </c>
      <c r="DP26" s="149">
        <v>0</v>
      </c>
      <c r="DQ26" s="156">
        <v>0</v>
      </c>
      <c r="DR26" s="56">
        <v>0</v>
      </c>
      <c r="DS26" s="56">
        <v>0</v>
      </c>
      <c r="DT26" s="56">
        <v>0</v>
      </c>
      <c r="DU26" s="56">
        <v>0</v>
      </c>
      <c r="DV26" s="56">
        <v>0</v>
      </c>
      <c r="DW26" s="56">
        <v>0</v>
      </c>
      <c r="DX26" s="56">
        <v>0</v>
      </c>
      <c r="DY26" s="56">
        <v>0</v>
      </c>
      <c r="DZ26" s="62">
        <v>2.512562814070352</v>
      </c>
      <c r="EA26" s="63">
        <v>1</v>
      </c>
      <c r="EB26" s="62">
        <v>64.22018348623854</v>
      </c>
      <c r="EC26" s="63">
        <v>28</v>
      </c>
      <c r="ED26" s="60">
        <v>0</v>
      </c>
      <c r="EE26" s="61">
        <v>0</v>
      </c>
      <c r="EF26" s="143">
        <v>96.21</v>
      </c>
      <c r="EG26" s="143">
        <v>60.7</v>
      </c>
      <c r="EH26" s="107">
        <v>4.2918454935622314</v>
      </c>
      <c r="EI26" s="148">
        <v>1.502145922746781</v>
      </c>
      <c r="EJ26" s="56" t="s">
        <v>694</v>
      </c>
      <c r="EK26" s="56" t="s">
        <v>695</v>
      </c>
      <c r="EL26" s="143">
        <v>48.18</v>
      </c>
      <c r="EM26" s="143">
        <v>22.53</v>
      </c>
      <c r="EN26" s="147">
        <v>0</v>
      </c>
      <c r="EO26" s="148">
        <v>0.72463768115942029</v>
      </c>
      <c r="EP26" s="150">
        <v>90.334236675700083</v>
      </c>
      <c r="EQ26" s="155">
        <v>1</v>
      </c>
      <c r="ER26" s="149">
        <v>180.66847335140017</v>
      </c>
      <c r="ES26" s="156">
        <v>2</v>
      </c>
      <c r="ET26" s="158">
        <v>0</v>
      </c>
      <c r="EU26" s="156">
        <v>0</v>
      </c>
      <c r="EV26" s="150">
        <v>90.334236675700083</v>
      </c>
      <c r="EW26" s="155">
        <v>1</v>
      </c>
      <c r="EX26" s="56">
        <v>0</v>
      </c>
      <c r="EY26" s="62">
        <v>126.62337662337661</v>
      </c>
      <c r="EZ26" s="61">
        <v>39</v>
      </c>
      <c r="FA26" s="62">
        <v>69.486404833836858</v>
      </c>
      <c r="FB26" s="61">
        <v>23</v>
      </c>
      <c r="FC26" s="56">
        <v>0</v>
      </c>
      <c r="FD26" s="56">
        <v>0</v>
      </c>
      <c r="FE26" s="149">
        <v>0</v>
      </c>
      <c r="FF26" s="156">
        <v>0</v>
      </c>
      <c r="FG26" s="56">
        <v>0</v>
      </c>
      <c r="FH26" s="56">
        <v>0</v>
      </c>
      <c r="FI26" s="56">
        <v>0</v>
      </c>
      <c r="FJ26" s="56">
        <v>0</v>
      </c>
      <c r="FK26" s="149">
        <v>0</v>
      </c>
      <c r="FL26" s="156">
        <v>0</v>
      </c>
      <c r="FM26" s="149">
        <v>61.804697156983927</v>
      </c>
      <c r="FN26" s="56">
        <v>1</v>
      </c>
      <c r="FO26" s="150">
        <v>0</v>
      </c>
      <c r="FP26" s="56">
        <v>0</v>
      </c>
      <c r="FQ26" s="56">
        <v>0</v>
      </c>
      <c r="FR26" s="56">
        <v>0</v>
      </c>
      <c r="FS26" s="60">
        <v>0</v>
      </c>
      <c r="FT26" s="61">
        <v>0</v>
      </c>
      <c r="FU26" s="60">
        <v>2.0833333333333335</v>
      </c>
      <c r="FV26" s="61">
        <v>1</v>
      </c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4"/>
      <c r="OS26" s="4"/>
      <c r="OT26" s="4"/>
    </row>
    <row r="27" spans="1:410">
      <c r="A27" s="96" t="s">
        <v>696</v>
      </c>
      <c r="B27" s="56" t="s">
        <v>697</v>
      </c>
      <c r="C27" s="96" t="s">
        <v>598</v>
      </c>
      <c r="D27" s="74">
        <v>3</v>
      </c>
      <c r="E27" s="67">
        <v>2015</v>
      </c>
      <c r="F27" s="106">
        <v>80.08222269052817</v>
      </c>
      <c r="G27" s="141">
        <v>77847</v>
      </c>
      <c r="H27" s="67">
        <v>61342</v>
      </c>
      <c r="I27" s="67">
        <v>16505</v>
      </c>
      <c r="J27" s="106">
        <v>82.98</v>
      </c>
      <c r="K27" s="67">
        <v>64598</v>
      </c>
      <c r="L27" s="56">
        <v>21.62</v>
      </c>
      <c r="M27" s="78">
        <v>16827</v>
      </c>
      <c r="N27" s="67">
        <v>5662</v>
      </c>
      <c r="O27" s="67">
        <v>2895</v>
      </c>
      <c r="P27" s="67">
        <v>2767</v>
      </c>
      <c r="Q27" s="78">
        <v>6821</v>
      </c>
      <c r="R27" s="78">
        <v>3334</v>
      </c>
      <c r="S27" s="78">
        <v>3487</v>
      </c>
      <c r="T27" s="67">
        <v>5871</v>
      </c>
      <c r="U27" s="67">
        <v>2998</v>
      </c>
      <c r="V27" s="67">
        <v>2873</v>
      </c>
      <c r="W27" s="78">
        <v>5909</v>
      </c>
      <c r="X27" s="78">
        <v>2892</v>
      </c>
      <c r="Y27" s="78">
        <v>3017</v>
      </c>
      <c r="Z27" s="67">
        <v>6071</v>
      </c>
      <c r="AA27" s="67">
        <v>3097</v>
      </c>
      <c r="AB27" s="67">
        <v>2974</v>
      </c>
      <c r="AC27" s="78">
        <v>8611</v>
      </c>
      <c r="AD27" s="78">
        <v>4228</v>
      </c>
      <c r="AE27" s="78">
        <v>4383</v>
      </c>
      <c r="AF27" s="67">
        <v>6364</v>
      </c>
      <c r="AG27" s="67">
        <v>3223</v>
      </c>
      <c r="AH27" s="67">
        <v>3141</v>
      </c>
      <c r="AI27" s="78">
        <v>12272</v>
      </c>
      <c r="AJ27" s="78">
        <v>6087</v>
      </c>
      <c r="AK27" s="78">
        <v>6185</v>
      </c>
      <c r="AL27" s="67">
        <v>7035</v>
      </c>
      <c r="AM27" s="67">
        <v>3537</v>
      </c>
      <c r="AN27" s="67">
        <v>3498</v>
      </c>
      <c r="AO27" s="67">
        <v>6425</v>
      </c>
      <c r="AP27" s="67">
        <v>3262</v>
      </c>
      <c r="AQ27" s="67">
        <v>3163</v>
      </c>
      <c r="AR27" s="56" t="s">
        <v>428</v>
      </c>
      <c r="AS27" s="56"/>
      <c r="AT27" s="56" t="s">
        <v>428</v>
      </c>
      <c r="AU27" s="151">
        <v>392</v>
      </c>
      <c r="AV27" s="151">
        <v>0</v>
      </c>
      <c r="AW27" s="151">
        <v>830</v>
      </c>
      <c r="AX27" s="59">
        <v>4.7</v>
      </c>
      <c r="AY27" s="59">
        <v>4</v>
      </c>
      <c r="AZ27" s="60">
        <v>1.2285012285012284</v>
      </c>
      <c r="BA27" s="61">
        <v>3</v>
      </c>
      <c r="BB27" s="62">
        <v>0</v>
      </c>
      <c r="BC27" s="63">
        <v>0</v>
      </c>
      <c r="BD27" s="68">
        <v>0</v>
      </c>
      <c r="BE27" s="69">
        <v>0</v>
      </c>
      <c r="BF27" s="60">
        <v>5.3872053872053867</v>
      </c>
      <c r="BG27" s="61">
        <v>16</v>
      </c>
      <c r="BH27" s="60">
        <v>10.308056872037914</v>
      </c>
      <c r="BI27" s="61">
        <v>87</v>
      </c>
      <c r="BJ27" s="64">
        <v>0</v>
      </c>
      <c r="BK27" s="65">
        <v>0</v>
      </c>
      <c r="BL27" s="62">
        <v>17.661603673613563</v>
      </c>
      <c r="BM27" s="65">
        <v>1</v>
      </c>
      <c r="BN27" s="56">
        <v>0</v>
      </c>
      <c r="BO27" s="56">
        <v>0</v>
      </c>
      <c r="BP27" s="156">
        <v>89.61</v>
      </c>
      <c r="BQ27" s="56">
        <v>1</v>
      </c>
      <c r="BR27" s="56">
        <v>0</v>
      </c>
      <c r="BS27" s="56">
        <v>0</v>
      </c>
      <c r="BT27" s="56">
        <v>89.61</v>
      </c>
      <c r="BU27" s="56">
        <v>1</v>
      </c>
      <c r="BV27" s="62" t="s">
        <v>698</v>
      </c>
      <c r="BW27" s="56" t="s">
        <v>699</v>
      </c>
      <c r="BX27" s="62" t="s">
        <v>700</v>
      </c>
      <c r="BY27" s="56" t="s">
        <v>699</v>
      </c>
      <c r="BZ27" s="62" t="s">
        <v>445</v>
      </c>
      <c r="CA27" s="62" t="s">
        <v>701</v>
      </c>
      <c r="CB27" s="56" t="s">
        <v>702</v>
      </c>
      <c r="CC27" s="152">
        <v>75.67</v>
      </c>
      <c r="CD27" s="152">
        <v>67.12</v>
      </c>
      <c r="CE27" s="147">
        <v>15.589353612167301</v>
      </c>
      <c r="CF27" s="146" t="s">
        <v>703</v>
      </c>
      <c r="CG27" s="146" t="s">
        <v>704</v>
      </c>
      <c r="CH27" s="56">
        <v>124.66</v>
      </c>
      <c r="CI27" s="56">
        <v>3</v>
      </c>
      <c r="CJ27" s="60">
        <v>0.17032873445750299</v>
      </c>
      <c r="CK27" s="61">
        <v>1</v>
      </c>
      <c r="CL27" s="56">
        <v>124.66</v>
      </c>
      <c r="CM27" s="56">
        <v>3</v>
      </c>
      <c r="CN27" s="56">
        <v>87.64</v>
      </c>
      <c r="CO27" s="56">
        <v>5</v>
      </c>
      <c r="CP27" s="56">
        <v>17.52</v>
      </c>
      <c r="CQ27" s="56">
        <v>1</v>
      </c>
      <c r="CR27" s="149">
        <v>28.109627547434997</v>
      </c>
      <c r="CS27" s="156">
        <v>2</v>
      </c>
      <c r="CT27" s="56">
        <v>28.1</v>
      </c>
      <c r="CU27" s="56">
        <v>2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60">
        <v>0.46794571829667764</v>
      </c>
      <c r="DC27" s="61">
        <v>1</v>
      </c>
      <c r="DD27" s="152">
        <v>92.34</v>
      </c>
      <c r="DE27" s="152">
        <v>79.39</v>
      </c>
      <c r="DF27" s="147">
        <v>2.7328147992432208</v>
      </c>
      <c r="DG27" s="148">
        <v>4.9611099432415386</v>
      </c>
      <c r="DH27" s="149">
        <v>42.164441321152495</v>
      </c>
      <c r="DI27" s="56">
        <v>3</v>
      </c>
      <c r="DJ27" s="149">
        <v>182.71257905832749</v>
      </c>
      <c r="DK27" s="56">
        <v>13</v>
      </c>
      <c r="DL27" s="149">
        <v>14.054813773717498</v>
      </c>
      <c r="DM27" s="156">
        <v>1</v>
      </c>
      <c r="DN27" s="150">
        <v>148.55000000000001</v>
      </c>
      <c r="DO27" s="155">
        <v>11</v>
      </c>
      <c r="DP27" s="56">
        <v>54.01</v>
      </c>
      <c r="DQ27" s="56">
        <v>4</v>
      </c>
      <c r="DR27" s="149">
        <v>13.504388926401079</v>
      </c>
      <c r="DS27" s="156">
        <v>1</v>
      </c>
      <c r="DT27" s="149">
        <v>27.008777852802158</v>
      </c>
      <c r="DU27" s="156">
        <v>2</v>
      </c>
      <c r="DV27" s="149">
        <v>13.504388926401079</v>
      </c>
      <c r="DW27" s="156">
        <v>1</v>
      </c>
      <c r="DX27" s="56">
        <v>0</v>
      </c>
      <c r="DY27" s="56">
        <v>0</v>
      </c>
      <c r="DZ27" s="62">
        <v>2.0174848688634839</v>
      </c>
      <c r="EA27" s="63">
        <v>6</v>
      </c>
      <c r="EB27" s="62">
        <v>58.898439987265206</v>
      </c>
      <c r="EC27" s="63">
        <v>185</v>
      </c>
      <c r="ED27" s="60">
        <v>2.2789425706472195</v>
      </c>
      <c r="EE27" s="61">
        <v>5</v>
      </c>
      <c r="EF27" s="154">
        <v>95.6</v>
      </c>
      <c r="EG27" s="154">
        <v>74.59</v>
      </c>
      <c r="EH27" s="107">
        <v>2.0642201834862388</v>
      </c>
      <c r="EI27" s="148">
        <v>11.544342507645259</v>
      </c>
      <c r="EJ27" s="56" t="s">
        <v>705</v>
      </c>
      <c r="EK27" s="56" t="s">
        <v>706</v>
      </c>
      <c r="EL27" s="154">
        <v>76.84</v>
      </c>
      <c r="EM27" s="154">
        <v>48.82</v>
      </c>
      <c r="EN27" s="147">
        <v>1.7069701280227598</v>
      </c>
      <c r="EO27" s="148">
        <v>4.8364153627311524</v>
      </c>
      <c r="EP27" s="150">
        <v>148.54827819041188</v>
      </c>
      <c r="EQ27" s="155">
        <v>11</v>
      </c>
      <c r="ER27" s="149">
        <v>67.5219446320054</v>
      </c>
      <c r="ES27" s="156">
        <v>5</v>
      </c>
      <c r="ET27" s="149">
        <v>189.06144496961514</v>
      </c>
      <c r="EU27" s="156">
        <v>14</v>
      </c>
      <c r="EV27" s="150">
        <v>108.03511141120863</v>
      </c>
      <c r="EW27" s="155">
        <v>8</v>
      </c>
      <c r="EX27" s="56">
        <v>0</v>
      </c>
      <c r="EY27" s="62">
        <v>79.473985134362493</v>
      </c>
      <c r="EZ27" s="61">
        <v>278</v>
      </c>
      <c r="FA27" s="62">
        <v>61.966487511855838</v>
      </c>
      <c r="FB27" s="61">
        <v>196</v>
      </c>
      <c r="FC27" s="56">
        <v>27.04</v>
      </c>
      <c r="FD27" s="56">
        <v>4</v>
      </c>
      <c r="FE27" s="56">
        <v>60.8</v>
      </c>
      <c r="FF27" s="156">
        <v>9</v>
      </c>
      <c r="FG27" s="150">
        <v>6.7617824058421805</v>
      </c>
      <c r="FH27" s="157">
        <v>1</v>
      </c>
      <c r="FI27" s="149">
        <v>13.523564811684361</v>
      </c>
      <c r="FJ27" s="156">
        <v>2</v>
      </c>
      <c r="FK27" s="149">
        <v>108.188518493475</v>
      </c>
      <c r="FL27" s="156">
        <v>16</v>
      </c>
      <c r="FM27" s="149">
        <v>189.32990736358104</v>
      </c>
      <c r="FN27" s="156">
        <v>28</v>
      </c>
      <c r="FO27" s="150">
        <v>446.27763878558386</v>
      </c>
      <c r="FP27" s="155">
        <v>66</v>
      </c>
      <c r="FQ27" s="150">
        <v>13.523564811684361</v>
      </c>
      <c r="FR27" s="56">
        <v>2</v>
      </c>
      <c r="FS27" s="60">
        <v>4.08905043162199</v>
      </c>
      <c r="FT27" s="61">
        <v>9</v>
      </c>
      <c r="FU27" s="60">
        <v>2.3724792408066433</v>
      </c>
      <c r="FV27" s="61">
        <v>4</v>
      </c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4"/>
      <c r="OS27" s="4"/>
      <c r="OT27" s="4"/>
    </row>
    <row r="28" spans="1:410">
      <c r="A28" s="96" t="s">
        <v>707</v>
      </c>
      <c r="B28" s="56" t="s">
        <v>708</v>
      </c>
      <c r="C28" s="96" t="s">
        <v>514</v>
      </c>
      <c r="D28" s="74">
        <v>6</v>
      </c>
      <c r="E28" s="67">
        <v>2015</v>
      </c>
      <c r="F28" s="106">
        <v>63.294412911260594</v>
      </c>
      <c r="G28" s="141">
        <v>9091</v>
      </c>
      <c r="H28" s="67">
        <v>2875</v>
      </c>
      <c r="I28" s="67">
        <v>6216</v>
      </c>
      <c r="J28" s="106">
        <v>6.95</v>
      </c>
      <c r="K28" s="67">
        <v>632</v>
      </c>
      <c r="L28" s="56">
        <v>69.23</v>
      </c>
      <c r="M28" s="78">
        <v>6294</v>
      </c>
      <c r="N28" s="67">
        <v>921</v>
      </c>
      <c r="O28" s="67">
        <v>473</v>
      </c>
      <c r="P28" s="67">
        <v>448</v>
      </c>
      <c r="Q28" s="78">
        <v>1102</v>
      </c>
      <c r="R28" s="78">
        <v>536</v>
      </c>
      <c r="S28" s="78">
        <v>566</v>
      </c>
      <c r="T28" s="67">
        <v>891</v>
      </c>
      <c r="U28" s="67">
        <v>463</v>
      </c>
      <c r="V28" s="67">
        <v>428</v>
      </c>
      <c r="W28" s="78">
        <v>1049</v>
      </c>
      <c r="X28" s="78">
        <v>501</v>
      </c>
      <c r="Y28" s="78">
        <v>548</v>
      </c>
      <c r="Z28" s="67">
        <v>841</v>
      </c>
      <c r="AA28" s="67">
        <v>442</v>
      </c>
      <c r="AB28" s="67">
        <v>399</v>
      </c>
      <c r="AC28" s="78">
        <v>1016</v>
      </c>
      <c r="AD28" s="78">
        <v>479</v>
      </c>
      <c r="AE28" s="78">
        <v>537</v>
      </c>
      <c r="AF28" s="67">
        <v>858</v>
      </c>
      <c r="AG28" s="67">
        <v>456</v>
      </c>
      <c r="AH28" s="67">
        <v>402</v>
      </c>
      <c r="AI28" s="78">
        <v>1458</v>
      </c>
      <c r="AJ28" s="78">
        <v>682</v>
      </c>
      <c r="AK28" s="78">
        <v>776</v>
      </c>
      <c r="AL28" s="67">
        <v>817</v>
      </c>
      <c r="AM28" s="67">
        <v>435</v>
      </c>
      <c r="AN28" s="67">
        <v>382</v>
      </c>
      <c r="AO28" s="67">
        <v>703</v>
      </c>
      <c r="AP28" s="67">
        <v>373</v>
      </c>
      <c r="AQ28" s="67">
        <v>330</v>
      </c>
      <c r="AR28" s="56" t="s">
        <v>428</v>
      </c>
      <c r="AS28" s="56"/>
      <c r="AT28" s="56" t="s">
        <v>428</v>
      </c>
      <c r="AU28" s="144">
        <v>255</v>
      </c>
      <c r="AV28" s="144">
        <v>0</v>
      </c>
      <c r="AW28" s="144">
        <v>86</v>
      </c>
      <c r="AX28" s="59">
        <v>11.1</v>
      </c>
      <c r="AY28" s="59">
        <v>1</v>
      </c>
      <c r="AZ28" s="60">
        <v>1.7331022530329288</v>
      </c>
      <c r="BA28" s="61">
        <v>3</v>
      </c>
      <c r="BB28" s="62">
        <v>0</v>
      </c>
      <c r="BC28" s="63">
        <v>0</v>
      </c>
      <c r="BD28" s="68">
        <v>0</v>
      </c>
      <c r="BE28" s="69">
        <v>0</v>
      </c>
      <c r="BF28" s="60">
        <v>8.92018779342723</v>
      </c>
      <c r="BG28" s="61">
        <v>19</v>
      </c>
      <c r="BH28" s="60">
        <v>8.8888888888888893</v>
      </c>
      <c r="BI28" s="61">
        <v>8</v>
      </c>
      <c r="BJ28" s="64">
        <v>0</v>
      </c>
      <c r="BK28" s="65">
        <v>0</v>
      </c>
      <c r="BL28" s="62">
        <v>0</v>
      </c>
      <c r="BM28" s="65">
        <v>0</v>
      </c>
      <c r="BN28" s="56">
        <v>0</v>
      </c>
      <c r="BO28" s="56">
        <v>0</v>
      </c>
      <c r="BP28" s="1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62" t="s">
        <v>709</v>
      </c>
      <c r="BW28" s="56" t="s">
        <v>710</v>
      </c>
      <c r="BX28" s="62" t="s">
        <v>711</v>
      </c>
      <c r="BY28" s="56" t="s">
        <v>710</v>
      </c>
      <c r="BZ28" s="62" t="s">
        <v>712</v>
      </c>
      <c r="CA28" s="62" t="s">
        <v>713</v>
      </c>
      <c r="CB28" s="56" t="s">
        <v>714</v>
      </c>
      <c r="CC28" s="145">
        <v>46.96</v>
      </c>
      <c r="CD28" s="145">
        <v>34.25</v>
      </c>
      <c r="CE28" s="147">
        <v>18.181818181818183</v>
      </c>
      <c r="CF28" s="153" t="s">
        <v>715</v>
      </c>
      <c r="CG28" s="153" t="s">
        <v>522</v>
      </c>
      <c r="CH28" s="149">
        <v>109.05125408942203</v>
      </c>
      <c r="CI28" s="56">
        <v>1</v>
      </c>
      <c r="CJ28" s="60">
        <v>1.122334455667789</v>
      </c>
      <c r="CK28" s="61">
        <v>1</v>
      </c>
      <c r="CL28" s="150">
        <v>109.05125408942203</v>
      </c>
      <c r="CM28" s="56">
        <v>1</v>
      </c>
      <c r="CN28" s="56">
        <v>109.05</v>
      </c>
      <c r="CO28" s="56">
        <v>1</v>
      </c>
      <c r="CP28" s="56">
        <v>109.05</v>
      </c>
      <c r="CQ28" s="56">
        <v>1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60">
        <v>0</v>
      </c>
      <c r="DC28" s="61">
        <v>0</v>
      </c>
      <c r="DD28" s="145">
        <v>144.37</v>
      </c>
      <c r="DE28" s="145">
        <v>96.25</v>
      </c>
      <c r="DF28" s="147">
        <v>5.9595959595959602</v>
      </c>
      <c r="DG28" s="148">
        <v>1.3131313131313131</v>
      </c>
      <c r="DH28" s="149">
        <v>285.9866539561487</v>
      </c>
      <c r="DI28" s="56">
        <v>3</v>
      </c>
      <c r="DJ28" s="149">
        <v>95.328884652049567</v>
      </c>
      <c r="DK28" s="56">
        <v>1</v>
      </c>
      <c r="DL28" s="56">
        <v>0</v>
      </c>
      <c r="DM28" s="56">
        <v>0</v>
      </c>
      <c r="DN28" s="150">
        <v>98.425196850393704</v>
      </c>
      <c r="DO28" s="155">
        <v>1</v>
      </c>
      <c r="DP28" s="149">
        <v>0</v>
      </c>
      <c r="DQ28" s="156">
        <v>0</v>
      </c>
      <c r="DR28" s="56">
        <v>0</v>
      </c>
      <c r="DS28" s="56">
        <v>0</v>
      </c>
      <c r="DT28" s="56">
        <v>0</v>
      </c>
      <c r="DU28" s="56">
        <v>0</v>
      </c>
      <c r="DV28" s="56">
        <v>0</v>
      </c>
      <c r="DW28" s="56">
        <v>0</v>
      </c>
      <c r="DX28" s="56">
        <v>0</v>
      </c>
      <c r="DY28" s="56">
        <v>0</v>
      </c>
      <c r="DZ28" s="62">
        <v>0</v>
      </c>
      <c r="EA28" s="63">
        <v>0</v>
      </c>
      <c r="EB28" s="62">
        <v>92.039800995024876</v>
      </c>
      <c r="EC28" s="63">
        <v>37</v>
      </c>
      <c r="ED28" s="60">
        <v>1.2422360248447206</v>
      </c>
      <c r="EE28" s="73">
        <v>2</v>
      </c>
      <c r="EF28" s="143">
        <v>83.43</v>
      </c>
      <c r="EG28" s="143">
        <v>52.09</v>
      </c>
      <c r="EH28" s="107">
        <v>5.6818181818181817</v>
      </c>
      <c r="EI28" s="148">
        <v>4.5454545454545459</v>
      </c>
      <c r="EJ28" s="56" t="s">
        <v>716</v>
      </c>
      <c r="EK28" s="56" t="s">
        <v>717</v>
      </c>
      <c r="EL28" s="143">
        <v>59.24</v>
      </c>
      <c r="EM28" s="143">
        <v>24.92</v>
      </c>
      <c r="EN28" s="147">
        <v>0</v>
      </c>
      <c r="EO28" s="148">
        <v>0.89285714285714279</v>
      </c>
      <c r="EP28" s="150">
        <v>98.425196850393704</v>
      </c>
      <c r="EQ28" s="155">
        <v>1</v>
      </c>
      <c r="ER28" s="158">
        <v>0</v>
      </c>
      <c r="ES28" s="156">
        <v>0</v>
      </c>
      <c r="ET28" s="149">
        <v>492.12598425196848</v>
      </c>
      <c r="EU28" s="156">
        <v>5</v>
      </c>
      <c r="EV28" s="150">
        <v>98.425196850393704</v>
      </c>
      <c r="EW28" s="56">
        <v>1</v>
      </c>
      <c r="EX28" s="56">
        <v>0</v>
      </c>
      <c r="EY28" s="62">
        <v>57.59162303664921</v>
      </c>
      <c r="EZ28" s="61">
        <v>22</v>
      </c>
      <c r="FA28" s="62">
        <v>48.484848484848484</v>
      </c>
      <c r="FB28" s="61">
        <v>16</v>
      </c>
      <c r="FC28" s="149">
        <v>57.636887608069166</v>
      </c>
      <c r="FD28" s="156">
        <v>1</v>
      </c>
      <c r="FE28" s="149">
        <v>0</v>
      </c>
      <c r="FF28" s="156">
        <v>0</v>
      </c>
      <c r="FG28" s="56">
        <v>0</v>
      </c>
      <c r="FH28" s="56">
        <v>0</v>
      </c>
      <c r="FI28" s="149">
        <v>0</v>
      </c>
      <c r="FJ28" s="156">
        <v>0</v>
      </c>
      <c r="FK28" s="149">
        <v>57.636887608069166</v>
      </c>
      <c r="FL28" s="156">
        <v>1</v>
      </c>
      <c r="FM28" s="149">
        <v>57.636887608069166</v>
      </c>
      <c r="FN28" s="156">
        <v>1</v>
      </c>
      <c r="FO28" s="150">
        <v>345.82132564841498</v>
      </c>
      <c r="FP28" s="56">
        <v>6</v>
      </c>
      <c r="FQ28" s="56">
        <v>0</v>
      </c>
      <c r="FR28" s="56">
        <v>0</v>
      </c>
      <c r="FS28" s="60">
        <v>3.2530904359141184</v>
      </c>
      <c r="FT28" s="61">
        <v>5</v>
      </c>
      <c r="FU28" s="60">
        <v>6.051437216338881</v>
      </c>
      <c r="FV28" s="61">
        <v>8</v>
      </c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4"/>
      <c r="OS28" s="4"/>
      <c r="OT28" s="4"/>
    </row>
    <row r="29" spans="1:410">
      <c r="A29" s="96" t="s">
        <v>718</v>
      </c>
      <c r="B29" s="56" t="s">
        <v>719</v>
      </c>
      <c r="C29" s="96" t="s">
        <v>441</v>
      </c>
      <c r="D29" s="74">
        <v>6</v>
      </c>
      <c r="E29" s="67">
        <v>2015</v>
      </c>
      <c r="F29" s="106">
        <v>66.242842719294813</v>
      </c>
      <c r="G29" s="141">
        <v>16763</v>
      </c>
      <c r="H29" s="67">
        <v>6615</v>
      </c>
      <c r="I29" s="67">
        <v>10148</v>
      </c>
      <c r="J29" s="106">
        <v>9.2047962775159569</v>
      </c>
      <c r="K29" s="67">
        <v>1543</v>
      </c>
      <c r="L29" s="56">
        <v>69.040000000000006</v>
      </c>
      <c r="M29" s="78">
        <v>11574</v>
      </c>
      <c r="N29" s="67">
        <v>1922</v>
      </c>
      <c r="O29" s="67">
        <v>975</v>
      </c>
      <c r="P29" s="67">
        <v>947</v>
      </c>
      <c r="Q29" s="78">
        <v>2297</v>
      </c>
      <c r="R29" s="78">
        <v>1132</v>
      </c>
      <c r="S29" s="78">
        <v>1165</v>
      </c>
      <c r="T29" s="67">
        <v>1799</v>
      </c>
      <c r="U29" s="67">
        <v>910</v>
      </c>
      <c r="V29" s="67">
        <v>889</v>
      </c>
      <c r="W29" s="78">
        <v>2091</v>
      </c>
      <c r="X29" s="78">
        <v>1035</v>
      </c>
      <c r="Y29" s="78">
        <v>1056</v>
      </c>
      <c r="Z29" s="67">
        <v>1650</v>
      </c>
      <c r="AA29" s="67">
        <v>831</v>
      </c>
      <c r="AB29" s="67">
        <v>819</v>
      </c>
      <c r="AC29" s="78">
        <v>2013</v>
      </c>
      <c r="AD29" s="78">
        <v>999</v>
      </c>
      <c r="AE29" s="78">
        <v>1014</v>
      </c>
      <c r="AF29" s="67">
        <v>1714</v>
      </c>
      <c r="AG29" s="67">
        <v>864</v>
      </c>
      <c r="AH29" s="67">
        <v>850</v>
      </c>
      <c r="AI29" s="78">
        <v>2793</v>
      </c>
      <c r="AJ29" s="78">
        <v>1377</v>
      </c>
      <c r="AK29" s="78">
        <v>1416</v>
      </c>
      <c r="AL29" s="67">
        <v>1576</v>
      </c>
      <c r="AM29" s="67">
        <v>799</v>
      </c>
      <c r="AN29" s="67">
        <v>777</v>
      </c>
      <c r="AO29" s="67">
        <v>1202</v>
      </c>
      <c r="AP29" s="67">
        <v>617</v>
      </c>
      <c r="AQ29" s="67">
        <v>585</v>
      </c>
      <c r="AR29" s="56" t="s">
        <v>428</v>
      </c>
      <c r="AS29" s="56"/>
      <c r="AT29" s="56" t="s">
        <v>428</v>
      </c>
      <c r="AU29" s="151">
        <v>583</v>
      </c>
      <c r="AV29" s="151">
        <v>0</v>
      </c>
      <c r="AW29" s="151">
        <v>114</v>
      </c>
      <c r="AX29" s="59">
        <v>21.4</v>
      </c>
      <c r="AY29" s="59">
        <v>4</v>
      </c>
      <c r="AZ29" s="60">
        <v>1.3262599469496021</v>
      </c>
      <c r="BA29" s="61">
        <v>1</v>
      </c>
      <c r="BB29" s="62">
        <v>0</v>
      </c>
      <c r="BC29" s="63">
        <v>0</v>
      </c>
      <c r="BD29" s="68">
        <v>0</v>
      </c>
      <c r="BE29" s="69">
        <v>0</v>
      </c>
      <c r="BF29" s="60">
        <v>2.197802197802198</v>
      </c>
      <c r="BG29" s="61">
        <v>2</v>
      </c>
      <c r="BH29" s="60">
        <v>9.6256684491978604</v>
      </c>
      <c r="BI29" s="61">
        <v>18</v>
      </c>
      <c r="BJ29" s="64">
        <v>0</v>
      </c>
      <c r="BK29" s="65">
        <v>0</v>
      </c>
      <c r="BL29" s="62">
        <v>0</v>
      </c>
      <c r="BM29" s="65">
        <v>0</v>
      </c>
      <c r="BN29" s="56">
        <v>0</v>
      </c>
      <c r="BO29" s="56">
        <v>0</v>
      </c>
      <c r="BP29" s="156">
        <v>255.75</v>
      </c>
      <c r="BQ29" s="56">
        <v>1</v>
      </c>
      <c r="BR29" s="56">
        <v>255.75</v>
      </c>
      <c r="BS29" s="56">
        <v>1</v>
      </c>
      <c r="BT29" s="56">
        <v>0</v>
      </c>
      <c r="BU29" s="56">
        <v>0</v>
      </c>
      <c r="BV29" s="62" t="s">
        <v>720</v>
      </c>
      <c r="BW29" s="56" t="s">
        <v>588</v>
      </c>
      <c r="BX29" s="56" t="s">
        <v>484</v>
      </c>
      <c r="BY29" s="56" t="s">
        <v>605</v>
      </c>
      <c r="BZ29" s="56" t="s">
        <v>721</v>
      </c>
      <c r="CA29" s="56" t="s">
        <v>722</v>
      </c>
      <c r="CB29" s="56" t="s">
        <v>723</v>
      </c>
      <c r="CC29" s="152">
        <v>57.32</v>
      </c>
      <c r="CD29" s="152">
        <v>37.86</v>
      </c>
      <c r="CE29" s="147">
        <v>6.666666666666667</v>
      </c>
      <c r="CF29" s="146" t="s">
        <v>724</v>
      </c>
      <c r="CG29" s="146" t="s">
        <v>725</v>
      </c>
      <c r="CH29" s="56">
        <v>0</v>
      </c>
      <c r="CI29" s="56">
        <v>0</v>
      </c>
      <c r="CJ29" s="60">
        <v>0</v>
      </c>
      <c r="CK29" s="61">
        <v>0</v>
      </c>
      <c r="CL29" s="56">
        <v>0</v>
      </c>
      <c r="CM29" s="56">
        <v>0</v>
      </c>
      <c r="CN29" s="149">
        <v>52.465897166841557</v>
      </c>
      <c r="CO29" s="156">
        <v>1</v>
      </c>
      <c r="CP29" s="56">
        <v>0</v>
      </c>
      <c r="CQ29" s="56">
        <v>0</v>
      </c>
      <c r="CR29" s="56">
        <v>0</v>
      </c>
      <c r="CS29" s="56">
        <v>0</v>
      </c>
      <c r="CT29" s="56">
        <v>0</v>
      </c>
      <c r="CU29" s="56">
        <v>0</v>
      </c>
      <c r="CV29" s="56">
        <v>0</v>
      </c>
      <c r="CW29" s="56">
        <v>0</v>
      </c>
      <c r="CX29" s="56">
        <v>0</v>
      </c>
      <c r="CY29" s="56">
        <v>0</v>
      </c>
      <c r="CZ29" s="56">
        <v>0</v>
      </c>
      <c r="DA29" s="56">
        <v>0</v>
      </c>
      <c r="DB29" s="60">
        <v>0</v>
      </c>
      <c r="DC29" s="61">
        <v>0</v>
      </c>
      <c r="DD29" s="152">
        <v>103.06</v>
      </c>
      <c r="DE29" s="152">
        <v>73.67</v>
      </c>
      <c r="DF29" s="147">
        <v>1.942397856664434</v>
      </c>
      <c r="DG29" s="148">
        <v>1.4065639651707971</v>
      </c>
      <c r="DH29" s="149">
        <v>47.824007651841228</v>
      </c>
      <c r="DI29" s="56">
        <v>1</v>
      </c>
      <c r="DJ29" s="149">
        <v>95.648015303682456</v>
      </c>
      <c r="DK29" s="56">
        <v>2</v>
      </c>
      <c r="DL29" s="56">
        <v>0</v>
      </c>
      <c r="DM29" s="56">
        <v>0</v>
      </c>
      <c r="DN29" s="56">
        <v>0</v>
      </c>
      <c r="DO29" s="56">
        <v>0</v>
      </c>
      <c r="DP29" s="149">
        <v>49.677098857426728</v>
      </c>
      <c r="DQ29" s="156">
        <v>1</v>
      </c>
      <c r="DR29" s="56">
        <v>0</v>
      </c>
      <c r="DS29" s="56">
        <v>0</v>
      </c>
      <c r="DT29" s="56">
        <v>0</v>
      </c>
      <c r="DU29" s="56">
        <v>0</v>
      </c>
      <c r="DV29" s="149">
        <v>49.677098857426728</v>
      </c>
      <c r="DW29" s="156">
        <v>1</v>
      </c>
      <c r="DX29" s="56">
        <v>0</v>
      </c>
      <c r="DY29" s="56">
        <v>0</v>
      </c>
      <c r="DZ29" s="62">
        <v>6.1050061050061046</v>
      </c>
      <c r="EA29" s="63">
        <v>5</v>
      </c>
      <c r="EB29" s="62">
        <v>71.764705882352942</v>
      </c>
      <c r="EC29" s="63">
        <v>61</v>
      </c>
      <c r="ED29" s="60">
        <v>0</v>
      </c>
      <c r="EE29" s="61">
        <v>0</v>
      </c>
      <c r="EF29" s="154">
        <v>106.4</v>
      </c>
      <c r="EG29" s="154">
        <v>68.06</v>
      </c>
      <c r="EH29" s="107">
        <v>2.4193548387096775</v>
      </c>
      <c r="EI29" s="148">
        <v>2.7777777777777777</v>
      </c>
      <c r="EJ29" s="56" t="s">
        <v>726</v>
      </c>
      <c r="EK29" s="56" t="s">
        <v>727</v>
      </c>
      <c r="EL29" s="154">
        <v>86.53</v>
      </c>
      <c r="EM29" s="154">
        <v>40.85</v>
      </c>
      <c r="EN29" s="147">
        <v>1.0204081632653061</v>
      </c>
      <c r="EO29" s="148">
        <v>0.25510204081632654</v>
      </c>
      <c r="EP29" s="56">
        <v>0</v>
      </c>
      <c r="EQ29" s="56">
        <v>0</v>
      </c>
      <c r="ER29" s="149">
        <v>149.03129657228018</v>
      </c>
      <c r="ES29" s="156">
        <v>3</v>
      </c>
      <c r="ET29" s="149">
        <v>49.677098857426728</v>
      </c>
      <c r="EU29" s="156">
        <v>1</v>
      </c>
      <c r="EV29" s="56">
        <v>0</v>
      </c>
      <c r="EW29" s="56">
        <v>0</v>
      </c>
      <c r="EX29" s="56">
        <v>0</v>
      </c>
      <c r="EY29" s="62">
        <v>65.637065637065632</v>
      </c>
      <c r="EZ29" s="72">
        <v>51</v>
      </c>
      <c r="FA29" s="62">
        <v>63.247863247863243</v>
      </c>
      <c r="FB29" s="61">
        <v>37</v>
      </c>
      <c r="FC29" s="56">
        <v>0</v>
      </c>
      <c r="FD29" s="56">
        <v>0</v>
      </c>
      <c r="FE29" s="149">
        <v>30.703101013202335</v>
      </c>
      <c r="FF29" s="156">
        <v>1</v>
      </c>
      <c r="FG29" s="56">
        <v>0</v>
      </c>
      <c r="FH29" s="56">
        <v>0</v>
      </c>
      <c r="FI29" s="149">
        <v>0</v>
      </c>
      <c r="FJ29" s="156">
        <v>0</v>
      </c>
      <c r="FK29" s="149">
        <v>30.703101013202335</v>
      </c>
      <c r="FL29" s="156">
        <v>1</v>
      </c>
      <c r="FM29" s="56">
        <v>0</v>
      </c>
      <c r="FN29" s="56">
        <v>0</v>
      </c>
      <c r="FO29" s="150">
        <v>92.109303039606999</v>
      </c>
      <c r="FP29" s="155">
        <v>3</v>
      </c>
      <c r="FQ29" s="56">
        <v>0</v>
      </c>
      <c r="FR29" s="56">
        <v>0</v>
      </c>
      <c r="FS29" s="60">
        <v>9.3457943925233646</v>
      </c>
      <c r="FT29" s="61">
        <v>7</v>
      </c>
      <c r="FU29" s="60">
        <v>1.4144271570014144</v>
      </c>
      <c r="FV29" s="61">
        <v>1</v>
      </c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4"/>
      <c r="OS29" s="4"/>
      <c r="OT29" s="4"/>
    </row>
    <row r="30" spans="1:410">
      <c r="A30" s="96" t="s">
        <v>728</v>
      </c>
      <c r="B30" s="56" t="s">
        <v>729</v>
      </c>
      <c r="C30" s="96" t="s">
        <v>730</v>
      </c>
      <c r="D30" s="74">
        <v>6</v>
      </c>
      <c r="E30" s="67">
        <v>2015</v>
      </c>
      <c r="F30" s="106">
        <v>64.310853340410191</v>
      </c>
      <c r="G30" s="141">
        <v>4595</v>
      </c>
      <c r="H30" s="67">
        <v>3073</v>
      </c>
      <c r="I30" s="67">
        <v>1522</v>
      </c>
      <c r="J30" s="106">
        <v>9.8922957500485165</v>
      </c>
      <c r="K30" s="67">
        <v>2039</v>
      </c>
      <c r="L30" s="107">
        <v>94.080632474840158</v>
      </c>
      <c r="M30" s="78">
        <v>3047</v>
      </c>
      <c r="N30" s="67">
        <v>452</v>
      </c>
      <c r="O30" s="67">
        <v>232</v>
      </c>
      <c r="P30" s="67">
        <v>220</v>
      </c>
      <c r="Q30" s="78">
        <v>539</v>
      </c>
      <c r="R30" s="78">
        <v>263</v>
      </c>
      <c r="S30" s="78">
        <v>276</v>
      </c>
      <c r="T30" s="67">
        <v>423</v>
      </c>
      <c r="U30" s="67">
        <v>218</v>
      </c>
      <c r="V30" s="67">
        <v>205</v>
      </c>
      <c r="W30" s="78">
        <v>500</v>
      </c>
      <c r="X30" s="78">
        <v>242</v>
      </c>
      <c r="Y30" s="78">
        <v>258</v>
      </c>
      <c r="Z30" s="67">
        <v>413</v>
      </c>
      <c r="AA30" s="67">
        <v>213</v>
      </c>
      <c r="AB30" s="67">
        <v>200</v>
      </c>
      <c r="AC30" s="78">
        <v>515</v>
      </c>
      <c r="AD30" s="78">
        <v>249</v>
      </c>
      <c r="AE30" s="78">
        <v>266</v>
      </c>
      <c r="AF30" s="67">
        <v>443</v>
      </c>
      <c r="AG30" s="67">
        <v>228</v>
      </c>
      <c r="AH30" s="67">
        <v>215</v>
      </c>
      <c r="AI30" s="78">
        <v>764</v>
      </c>
      <c r="AJ30" s="78">
        <v>371</v>
      </c>
      <c r="AK30" s="78">
        <v>393</v>
      </c>
      <c r="AL30" s="67">
        <v>424</v>
      </c>
      <c r="AM30" s="67">
        <v>218</v>
      </c>
      <c r="AN30" s="67">
        <v>206</v>
      </c>
      <c r="AO30" s="67">
        <v>387</v>
      </c>
      <c r="AP30" s="67">
        <v>198</v>
      </c>
      <c r="AQ30" s="67">
        <v>189</v>
      </c>
      <c r="AR30" s="56" t="s">
        <v>428</v>
      </c>
      <c r="AS30" s="56"/>
      <c r="AT30" s="56" t="s">
        <v>428</v>
      </c>
      <c r="AU30" s="144">
        <v>51</v>
      </c>
      <c r="AV30" s="144">
        <v>0</v>
      </c>
      <c r="AW30" s="144">
        <v>39</v>
      </c>
      <c r="AX30" s="59">
        <v>0</v>
      </c>
      <c r="AY30" s="59">
        <v>0</v>
      </c>
      <c r="AZ30" s="60">
        <v>2.0415107179312688</v>
      </c>
      <c r="BA30" s="61">
        <v>6</v>
      </c>
      <c r="BB30" s="62">
        <v>0</v>
      </c>
      <c r="BC30" s="63">
        <v>0</v>
      </c>
      <c r="BD30" s="68">
        <v>0</v>
      </c>
      <c r="BE30" s="69">
        <v>0</v>
      </c>
      <c r="BF30" s="60">
        <v>9.0395480225988702</v>
      </c>
      <c r="BG30" s="61">
        <v>32</v>
      </c>
      <c r="BH30" s="60">
        <v>4.2553191489361701</v>
      </c>
      <c r="BI30" s="61">
        <v>2</v>
      </c>
      <c r="BJ30" s="64">
        <v>0</v>
      </c>
      <c r="BK30" s="65">
        <v>0</v>
      </c>
      <c r="BL30" s="62">
        <v>0</v>
      </c>
      <c r="BM30" s="65">
        <v>0</v>
      </c>
      <c r="BN30" s="56">
        <v>0</v>
      </c>
      <c r="BO30" s="56">
        <v>0</v>
      </c>
      <c r="BP30" s="1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76" t="s">
        <v>731</v>
      </c>
      <c r="BW30" s="56" t="s">
        <v>732</v>
      </c>
      <c r="BX30" s="56" t="s">
        <v>732</v>
      </c>
      <c r="BY30" s="56" t="s">
        <v>732</v>
      </c>
      <c r="BZ30" s="56" t="s">
        <v>733</v>
      </c>
      <c r="CA30" s="56" t="s">
        <v>550</v>
      </c>
      <c r="CB30" s="56" t="s">
        <v>733</v>
      </c>
      <c r="CC30" s="145">
        <v>64.37</v>
      </c>
      <c r="CD30" s="145">
        <v>57.46</v>
      </c>
      <c r="CE30" s="147">
        <v>0</v>
      </c>
      <c r="CF30" s="153" t="s">
        <v>734</v>
      </c>
      <c r="CG30" s="153" t="s">
        <v>735</v>
      </c>
      <c r="CH30" s="56">
        <v>0</v>
      </c>
      <c r="CI30" s="56">
        <v>0</v>
      </c>
      <c r="CJ30" s="60">
        <v>0</v>
      </c>
      <c r="CK30" s="61">
        <v>0</v>
      </c>
      <c r="CL30" s="56">
        <v>0</v>
      </c>
      <c r="CM30" s="56">
        <v>0</v>
      </c>
      <c r="CN30" s="149">
        <v>0</v>
      </c>
      <c r="CO30" s="1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60">
        <v>0.3447087211306446</v>
      </c>
      <c r="DC30" s="61">
        <v>1</v>
      </c>
      <c r="DD30" s="145">
        <v>100.95</v>
      </c>
      <c r="DE30" s="145">
        <v>76.12</v>
      </c>
      <c r="DF30" s="147">
        <v>4.5092838196286467</v>
      </c>
      <c r="DG30" s="148">
        <v>0.53050397877984079</v>
      </c>
      <c r="DH30" s="56">
        <v>0</v>
      </c>
      <c r="DI30" s="56">
        <v>0</v>
      </c>
      <c r="DJ30" s="149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149">
        <v>0</v>
      </c>
      <c r="DQ30" s="156">
        <v>0</v>
      </c>
      <c r="DR30" s="56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62">
        <v>15</v>
      </c>
      <c r="EA30" s="63">
        <v>3</v>
      </c>
      <c r="EB30" s="62">
        <v>32.558139534883722</v>
      </c>
      <c r="EC30" s="63">
        <v>7</v>
      </c>
      <c r="ED30" s="60">
        <v>2.3434884499497821</v>
      </c>
      <c r="EE30" s="61">
        <v>7</v>
      </c>
      <c r="EF30" s="143">
        <v>99.09</v>
      </c>
      <c r="EG30" s="143">
        <v>61.82</v>
      </c>
      <c r="EH30" s="107">
        <v>4.1509433962264151</v>
      </c>
      <c r="EI30" s="148">
        <v>0.75471698113207553</v>
      </c>
      <c r="EJ30" s="56" t="s">
        <v>736</v>
      </c>
      <c r="EK30" s="56" t="s">
        <v>737</v>
      </c>
      <c r="EL30" s="143">
        <v>84.65</v>
      </c>
      <c r="EM30" s="143">
        <v>38.07</v>
      </c>
      <c r="EN30" s="147">
        <v>1.9417475728155338</v>
      </c>
      <c r="EO30" s="148">
        <v>0</v>
      </c>
      <c r="EP30" s="56">
        <v>0</v>
      </c>
      <c r="EQ30" s="56">
        <v>0</v>
      </c>
      <c r="ER30" s="158">
        <v>0</v>
      </c>
      <c r="ES30" s="156">
        <v>0</v>
      </c>
      <c r="ET30" s="158">
        <v>0</v>
      </c>
      <c r="EU30" s="156">
        <v>0</v>
      </c>
      <c r="EV30" s="56">
        <v>0</v>
      </c>
      <c r="EW30" s="56">
        <v>0</v>
      </c>
      <c r="EX30" s="56">
        <v>0</v>
      </c>
      <c r="EY30" s="62">
        <v>77.669902912621353</v>
      </c>
      <c r="EZ30" s="61">
        <v>16</v>
      </c>
      <c r="FA30" s="62">
        <v>42.328042328042329</v>
      </c>
      <c r="FB30" s="61">
        <v>8</v>
      </c>
      <c r="FC30" s="149">
        <v>108.8139281828074</v>
      </c>
      <c r="FD30" s="156">
        <v>1</v>
      </c>
      <c r="FE30" s="149">
        <v>0</v>
      </c>
      <c r="FF30" s="156">
        <v>0</v>
      </c>
      <c r="FG30" s="56">
        <v>0</v>
      </c>
      <c r="FH30" s="56">
        <v>0</v>
      </c>
      <c r="FI30" s="149">
        <v>0</v>
      </c>
      <c r="FJ30" s="156">
        <v>0</v>
      </c>
      <c r="FK30" s="149">
        <v>108.8139281828074</v>
      </c>
      <c r="FL30" s="156">
        <v>1</v>
      </c>
      <c r="FM30" s="56">
        <v>0</v>
      </c>
      <c r="FN30" s="56">
        <v>0</v>
      </c>
      <c r="FO30" s="150">
        <v>0</v>
      </c>
      <c r="FP30" s="56">
        <v>0</v>
      </c>
      <c r="FQ30" s="56">
        <v>0</v>
      </c>
      <c r="FR30" s="56">
        <v>0</v>
      </c>
      <c r="FS30" s="60">
        <v>1.3454423141607803</v>
      </c>
      <c r="FT30" s="61">
        <v>4</v>
      </c>
      <c r="FU30" s="60">
        <v>2.9520295202952029</v>
      </c>
      <c r="FV30" s="61">
        <v>8</v>
      </c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71"/>
      <c r="NS30" s="71"/>
      <c r="NT30" s="71"/>
      <c r="NU30" s="71"/>
      <c r="NV30" s="71"/>
      <c r="NW30" s="71"/>
      <c r="NX30" s="71"/>
      <c r="NY30" s="71"/>
      <c r="NZ30" s="71"/>
      <c r="OA30" s="71"/>
      <c r="OB30" s="71"/>
      <c r="OC30" s="71"/>
      <c r="OD30" s="71"/>
      <c r="OE30" s="71"/>
      <c r="OF30" s="71"/>
      <c r="OG30" s="71"/>
      <c r="OH30" s="71"/>
      <c r="OI30" s="71"/>
      <c r="OJ30" s="71"/>
      <c r="OK30" s="71"/>
      <c r="OL30" s="71"/>
      <c r="OM30" s="71"/>
      <c r="ON30" s="71"/>
      <c r="OO30" s="71"/>
      <c r="OP30" s="71"/>
      <c r="OQ30" s="71"/>
      <c r="OR30" s="4"/>
      <c r="OS30" s="4"/>
      <c r="OT30" s="4"/>
    </row>
    <row r="31" spans="1:410">
      <c r="A31" s="96" t="s">
        <v>738</v>
      </c>
      <c r="B31" s="56" t="s">
        <v>739</v>
      </c>
      <c r="C31" s="96" t="s">
        <v>466</v>
      </c>
      <c r="D31" s="74">
        <v>6</v>
      </c>
      <c r="E31" s="67">
        <v>2015</v>
      </c>
      <c r="F31" s="106">
        <v>65.630386746275747</v>
      </c>
      <c r="G31" s="141">
        <v>5362</v>
      </c>
      <c r="H31" s="67">
        <v>2967</v>
      </c>
      <c r="I31" s="67">
        <v>2395</v>
      </c>
      <c r="J31" s="106">
        <v>13.04</v>
      </c>
      <c r="K31" s="67">
        <v>699</v>
      </c>
      <c r="L31" s="56">
        <v>68.56</v>
      </c>
      <c r="M31" s="78">
        <v>3676</v>
      </c>
      <c r="N31" s="67">
        <v>442</v>
      </c>
      <c r="O31" s="67">
        <v>228</v>
      </c>
      <c r="P31" s="67">
        <v>214</v>
      </c>
      <c r="Q31" s="78">
        <v>536</v>
      </c>
      <c r="R31" s="78">
        <v>258</v>
      </c>
      <c r="S31" s="78">
        <v>278</v>
      </c>
      <c r="T31" s="67">
        <v>476</v>
      </c>
      <c r="U31" s="67">
        <v>253</v>
      </c>
      <c r="V31" s="67">
        <v>223</v>
      </c>
      <c r="W31" s="78">
        <v>573</v>
      </c>
      <c r="X31" s="78">
        <v>267</v>
      </c>
      <c r="Y31" s="78">
        <v>306</v>
      </c>
      <c r="Z31" s="67">
        <v>461</v>
      </c>
      <c r="AA31" s="67">
        <v>250</v>
      </c>
      <c r="AB31" s="67">
        <v>211</v>
      </c>
      <c r="AC31" s="78">
        <v>519</v>
      </c>
      <c r="AD31" s="78">
        <v>236</v>
      </c>
      <c r="AE31" s="78">
        <v>283</v>
      </c>
      <c r="AF31" s="67">
        <v>410</v>
      </c>
      <c r="AG31" s="67">
        <v>223</v>
      </c>
      <c r="AH31" s="67">
        <v>187</v>
      </c>
      <c r="AI31" s="78">
        <v>710</v>
      </c>
      <c r="AJ31" s="78">
        <v>327</v>
      </c>
      <c r="AK31" s="78">
        <v>383</v>
      </c>
      <c r="AL31" s="67">
        <v>394</v>
      </c>
      <c r="AM31" s="67">
        <v>213</v>
      </c>
      <c r="AN31" s="67">
        <v>181</v>
      </c>
      <c r="AO31" s="67">
        <v>370</v>
      </c>
      <c r="AP31" s="67">
        <v>196</v>
      </c>
      <c r="AQ31" s="67">
        <v>174</v>
      </c>
      <c r="AR31" s="56" t="s">
        <v>428</v>
      </c>
      <c r="AS31" s="56"/>
      <c r="AT31" s="56" t="s">
        <v>428</v>
      </c>
      <c r="AU31" s="151">
        <v>286</v>
      </c>
      <c r="AV31" s="151">
        <v>0</v>
      </c>
      <c r="AW31" s="151">
        <v>22</v>
      </c>
      <c r="AX31" s="59">
        <v>0</v>
      </c>
      <c r="AY31" s="59">
        <v>0</v>
      </c>
      <c r="AZ31" s="60">
        <v>0.58207217694994173</v>
      </c>
      <c r="BA31" s="61">
        <v>1</v>
      </c>
      <c r="BB31" s="62">
        <v>0</v>
      </c>
      <c r="BC31" s="63">
        <v>0</v>
      </c>
      <c r="BD31" s="68">
        <v>0</v>
      </c>
      <c r="BE31" s="69">
        <v>0</v>
      </c>
      <c r="BF31" s="60">
        <v>3</v>
      </c>
      <c r="BG31" s="61">
        <v>6</v>
      </c>
      <c r="BH31" s="60">
        <v>3.225806451612903</v>
      </c>
      <c r="BI31" s="61">
        <v>1</v>
      </c>
      <c r="BJ31" s="64">
        <v>0</v>
      </c>
      <c r="BK31" s="65">
        <v>0</v>
      </c>
      <c r="BL31" s="62">
        <v>0</v>
      </c>
      <c r="BM31" s="65">
        <v>0</v>
      </c>
      <c r="BN31" s="56">
        <v>0</v>
      </c>
      <c r="BO31" s="56">
        <v>0</v>
      </c>
      <c r="BP31" s="1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62" t="s">
        <v>740</v>
      </c>
      <c r="BW31" s="56" t="s">
        <v>517</v>
      </c>
      <c r="BX31" s="62" t="s">
        <v>624</v>
      </c>
      <c r="BY31" s="56" t="s">
        <v>517</v>
      </c>
      <c r="BZ31" s="62" t="s">
        <v>741</v>
      </c>
      <c r="CA31" s="56" t="s">
        <v>742</v>
      </c>
      <c r="CB31" s="56" t="s">
        <v>741</v>
      </c>
      <c r="CC31" s="152">
        <v>80.84</v>
      </c>
      <c r="CD31" s="152">
        <v>62.77</v>
      </c>
      <c r="CE31" s="147">
        <v>10</v>
      </c>
      <c r="CF31" s="146" t="s">
        <v>743</v>
      </c>
      <c r="CG31" s="146" t="s">
        <v>744</v>
      </c>
      <c r="CH31" s="56">
        <v>0</v>
      </c>
      <c r="CI31" s="56">
        <v>0</v>
      </c>
      <c r="CJ31" s="60">
        <v>0</v>
      </c>
      <c r="CK31" s="61">
        <v>0</v>
      </c>
      <c r="CL31" s="56">
        <v>0</v>
      </c>
      <c r="CM31" s="56">
        <v>0</v>
      </c>
      <c r="CN31" s="149">
        <v>0</v>
      </c>
      <c r="CO31" s="156"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60">
        <v>0</v>
      </c>
      <c r="DC31" s="61">
        <v>0</v>
      </c>
      <c r="DD31" s="152">
        <v>89.34</v>
      </c>
      <c r="DE31" s="152">
        <v>72.849999999999994</v>
      </c>
      <c r="DF31" s="147">
        <v>2.7363184079601992</v>
      </c>
      <c r="DG31" s="148">
        <v>1.2437810945273633</v>
      </c>
      <c r="DH31" s="56">
        <v>0</v>
      </c>
      <c r="DI31" s="56">
        <v>0</v>
      </c>
      <c r="DJ31" s="149">
        <v>0</v>
      </c>
      <c r="DK31" s="56">
        <v>0</v>
      </c>
      <c r="DL31" s="56">
        <v>0</v>
      </c>
      <c r="DM31" s="56">
        <v>0</v>
      </c>
      <c r="DN31" s="56">
        <v>0</v>
      </c>
      <c r="DO31" s="56">
        <v>0</v>
      </c>
      <c r="DP31" s="149">
        <v>0</v>
      </c>
      <c r="DQ31" s="1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156">
        <v>0</v>
      </c>
      <c r="DX31" s="56">
        <v>0</v>
      </c>
      <c r="DY31" s="56">
        <v>0</v>
      </c>
      <c r="DZ31" s="62">
        <v>4.7393364928909953</v>
      </c>
      <c r="EA31" s="63">
        <v>1</v>
      </c>
      <c r="EB31" s="62">
        <v>42.780748663101605</v>
      </c>
      <c r="EC31" s="63">
        <v>8</v>
      </c>
      <c r="ED31" s="60">
        <v>1.2953367875647668</v>
      </c>
      <c r="EE31" s="61">
        <v>2</v>
      </c>
      <c r="EF31" s="154">
        <v>78.56</v>
      </c>
      <c r="EG31" s="154">
        <v>56.86</v>
      </c>
      <c r="EH31" s="107">
        <v>2.9090909090909092</v>
      </c>
      <c r="EI31" s="148">
        <v>0.36363636363636365</v>
      </c>
      <c r="EJ31" s="56" t="s">
        <v>745</v>
      </c>
      <c r="EK31" s="56" t="s">
        <v>746</v>
      </c>
      <c r="EL31" s="154">
        <v>67.260000000000005</v>
      </c>
      <c r="EM31" s="154">
        <v>42.25</v>
      </c>
      <c r="EN31" s="147">
        <v>1.098901098901099</v>
      </c>
      <c r="EO31" s="148">
        <v>0</v>
      </c>
      <c r="EP31" s="56">
        <v>0</v>
      </c>
      <c r="EQ31" s="56">
        <v>0</v>
      </c>
      <c r="ER31" s="158">
        <v>0</v>
      </c>
      <c r="ES31" s="156">
        <v>0</v>
      </c>
      <c r="ET31" s="158">
        <v>0</v>
      </c>
      <c r="EU31" s="156">
        <v>0</v>
      </c>
      <c r="EV31" s="56">
        <v>0</v>
      </c>
      <c r="EW31" s="56">
        <v>0</v>
      </c>
      <c r="EX31" s="56">
        <v>0</v>
      </c>
      <c r="EY31" s="62">
        <v>55.248618784530386</v>
      </c>
      <c r="EZ31" s="72">
        <v>10</v>
      </c>
      <c r="FA31" s="62">
        <v>34.482758620689651</v>
      </c>
      <c r="FB31" s="61">
        <v>6</v>
      </c>
      <c r="FC31" s="149">
        <v>116.55011655011656</v>
      </c>
      <c r="FD31" s="56">
        <v>1</v>
      </c>
      <c r="FE31" s="149">
        <v>0</v>
      </c>
      <c r="FF31" s="156">
        <v>0</v>
      </c>
      <c r="FG31" s="56">
        <v>0</v>
      </c>
      <c r="FH31" s="56">
        <v>0</v>
      </c>
      <c r="FI31" s="149">
        <v>0</v>
      </c>
      <c r="FJ31" s="156">
        <v>0</v>
      </c>
      <c r="FK31" s="56">
        <v>116.55</v>
      </c>
      <c r="FL31" s="156">
        <v>1</v>
      </c>
      <c r="FM31" s="56">
        <v>0</v>
      </c>
      <c r="FN31" s="56">
        <v>0</v>
      </c>
      <c r="FO31" s="150">
        <v>0</v>
      </c>
      <c r="FP31" s="56">
        <v>0</v>
      </c>
      <c r="FQ31" s="56">
        <v>0</v>
      </c>
      <c r="FR31" s="56">
        <v>0</v>
      </c>
      <c r="FS31" s="60">
        <v>1.984126984126984</v>
      </c>
      <c r="FT31" s="61">
        <v>3</v>
      </c>
      <c r="FU31" s="60">
        <v>5.6</v>
      </c>
      <c r="FV31" s="61">
        <v>7</v>
      </c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71"/>
      <c r="NS31" s="71"/>
      <c r="NT31" s="71"/>
      <c r="NU31" s="71"/>
      <c r="NV31" s="71"/>
      <c r="NW31" s="71"/>
      <c r="NX31" s="71"/>
      <c r="NY31" s="71"/>
      <c r="NZ31" s="71"/>
      <c r="OA31" s="71"/>
      <c r="OB31" s="71"/>
      <c r="OC31" s="71"/>
      <c r="OD31" s="71"/>
      <c r="OE31" s="71"/>
      <c r="OF31" s="71"/>
      <c r="OG31" s="71"/>
      <c r="OH31" s="71"/>
      <c r="OI31" s="71"/>
      <c r="OJ31" s="71"/>
      <c r="OK31" s="71"/>
      <c r="OL31" s="71"/>
      <c r="OM31" s="71"/>
      <c r="ON31" s="71"/>
      <c r="OO31" s="71"/>
      <c r="OP31" s="71"/>
      <c r="OQ31" s="71"/>
      <c r="OR31" s="4"/>
      <c r="OS31" s="4"/>
      <c r="OT31" s="4"/>
    </row>
    <row r="32" spans="1:410">
      <c r="A32" s="96" t="s">
        <v>747</v>
      </c>
      <c r="B32" s="56" t="s">
        <v>748</v>
      </c>
      <c r="C32" s="96" t="s">
        <v>547</v>
      </c>
      <c r="D32" s="74">
        <v>6</v>
      </c>
      <c r="E32" s="67">
        <v>2015</v>
      </c>
      <c r="F32" s="106">
        <v>74.500369744999048</v>
      </c>
      <c r="G32" s="141">
        <v>55788</v>
      </c>
      <c r="H32" s="67">
        <v>42808</v>
      </c>
      <c r="I32" s="67">
        <v>12980</v>
      </c>
      <c r="J32" s="106">
        <v>6.1029879211697393</v>
      </c>
      <c r="K32" s="67">
        <v>1536</v>
      </c>
      <c r="L32" s="56">
        <v>44.61</v>
      </c>
      <c r="M32" s="78">
        <v>24886</v>
      </c>
      <c r="N32" s="67">
        <v>6846</v>
      </c>
      <c r="O32" s="67">
        <v>3501</v>
      </c>
      <c r="P32" s="67">
        <v>3345</v>
      </c>
      <c r="Q32" s="78">
        <v>8124</v>
      </c>
      <c r="R32" s="78">
        <v>3973</v>
      </c>
      <c r="S32" s="78">
        <v>4151</v>
      </c>
      <c r="T32" s="67">
        <v>6229</v>
      </c>
      <c r="U32" s="67">
        <v>3151</v>
      </c>
      <c r="V32" s="67">
        <v>3078</v>
      </c>
      <c r="W32" s="78">
        <v>7367</v>
      </c>
      <c r="X32" s="78">
        <v>3655</v>
      </c>
      <c r="Y32" s="78">
        <v>3712</v>
      </c>
      <c r="Z32" s="67">
        <v>6003</v>
      </c>
      <c r="AA32" s="67">
        <v>2999</v>
      </c>
      <c r="AB32" s="67">
        <v>3004</v>
      </c>
      <c r="AC32" s="78">
        <v>7121</v>
      </c>
      <c r="AD32" s="78">
        <v>3582</v>
      </c>
      <c r="AE32" s="78">
        <v>3539</v>
      </c>
      <c r="AF32" s="67">
        <v>5895</v>
      </c>
      <c r="AG32" s="67">
        <v>2913</v>
      </c>
      <c r="AH32" s="67">
        <v>2982</v>
      </c>
      <c r="AI32" s="78">
        <v>10173</v>
      </c>
      <c r="AJ32" s="78">
        <v>5202</v>
      </c>
      <c r="AK32" s="78">
        <v>4971</v>
      </c>
      <c r="AL32" s="67">
        <v>5808</v>
      </c>
      <c r="AM32" s="67">
        <v>2835</v>
      </c>
      <c r="AN32" s="67">
        <v>2973</v>
      </c>
      <c r="AO32" s="67">
        <v>4718</v>
      </c>
      <c r="AP32" s="67">
        <v>2290</v>
      </c>
      <c r="AQ32" s="67">
        <v>2428</v>
      </c>
      <c r="AR32" s="56" t="s">
        <v>428</v>
      </c>
      <c r="AS32" s="56"/>
      <c r="AT32" s="56" t="s">
        <v>428</v>
      </c>
      <c r="AU32" s="144">
        <v>1742</v>
      </c>
      <c r="AV32" s="144">
        <v>1</v>
      </c>
      <c r="AW32" s="144">
        <v>808</v>
      </c>
      <c r="AX32" s="59">
        <v>3.5</v>
      </c>
      <c r="AY32" s="59">
        <v>3</v>
      </c>
      <c r="AZ32" s="60">
        <v>0</v>
      </c>
      <c r="BA32" s="61">
        <v>0</v>
      </c>
      <c r="BB32" s="62">
        <v>118.06375442739079</v>
      </c>
      <c r="BC32" s="63">
        <v>1</v>
      </c>
      <c r="BD32" s="68">
        <v>14.607069821793747</v>
      </c>
      <c r="BE32" s="69">
        <v>1</v>
      </c>
      <c r="BF32" s="60">
        <v>4.4943820224719104</v>
      </c>
      <c r="BG32" s="61">
        <v>4</v>
      </c>
      <c r="BH32" s="60">
        <v>6.4935064935064926</v>
      </c>
      <c r="BI32" s="61">
        <v>55</v>
      </c>
      <c r="BJ32" s="64">
        <v>0</v>
      </c>
      <c r="BK32" s="65">
        <v>0</v>
      </c>
      <c r="BL32" s="62">
        <v>0</v>
      </c>
      <c r="BM32" s="65">
        <v>0</v>
      </c>
      <c r="BN32" s="56">
        <v>0</v>
      </c>
      <c r="BO32" s="56">
        <v>0</v>
      </c>
      <c r="BP32" s="149">
        <v>29.922202274087372</v>
      </c>
      <c r="BQ32" s="156">
        <v>2</v>
      </c>
      <c r="BR32" s="56">
        <v>0</v>
      </c>
      <c r="BS32" s="56">
        <v>0</v>
      </c>
      <c r="BT32" s="149">
        <v>29.922202274087372</v>
      </c>
      <c r="BU32" s="156">
        <v>2</v>
      </c>
      <c r="BV32" s="62" t="s">
        <v>749</v>
      </c>
      <c r="BW32" s="56" t="s">
        <v>458</v>
      </c>
      <c r="BX32" s="62" t="s">
        <v>750</v>
      </c>
      <c r="BY32" s="56" t="s">
        <v>458</v>
      </c>
      <c r="BZ32" s="62" t="s">
        <v>751</v>
      </c>
      <c r="CA32" s="62" t="s">
        <v>752</v>
      </c>
      <c r="CB32" s="56" t="s">
        <v>751</v>
      </c>
      <c r="CC32" s="145">
        <v>71.900000000000006</v>
      </c>
      <c r="CD32" s="145">
        <v>50.93</v>
      </c>
      <c r="CE32" s="147">
        <v>15.909090909090908</v>
      </c>
      <c r="CF32" s="153" t="s">
        <v>753</v>
      </c>
      <c r="CG32" s="153" t="s">
        <v>754</v>
      </c>
      <c r="CH32" s="56">
        <v>0</v>
      </c>
      <c r="CI32" s="56">
        <v>0</v>
      </c>
      <c r="CJ32" s="60">
        <v>0.32107882485150102</v>
      </c>
      <c r="CK32" s="61">
        <v>2</v>
      </c>
      <c r="CL32" s="56">
        <v>0</v>
      </c>
      <c r="CM32" s="56">
        <v>0</v>
      </c>
      <c r="CN32" s="149">
        <v>0</v>
      </c>
      <c r="CO32" s="156"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60">
        <v>0</v>
      </c>
      <c r="DC32" s="61">
        <v>0</v>
      </c>
      <c r="DD32" s="145">
        <v>122.51</v>
      </c>
      <c r="DE32" s="145">
        <v>84.79</v>
      </c>
      <c r="DF32" s="147">
        <v>3.1328111981336439</v>
      </c>
      <c r="DG32" s="148">
        <v>2.4662556240626561</v>
      </c>
      <c r="DH32" s="56">
        <v>0</v>
      </c>
      <c r="DI32" s="56">
        <v>0</v>
      </c>
      <c r="DJ32" s="149">
        <v>27.148092846477532</v>
      </c>
      <c r="DK32" s="56">
        <v>2</v>
      </c>
      <c r="DL32" s="56">
        <v>0</v>
      </c>
      <c r="DM32" s="56">
        <v>0</v>
      </c>
      <c r="DN32" s="56">
        <v>0</v>
      </c>
      <c r="DO32" s="56">
        <v>0</v>
      </c>
      <c r="DP32" s="149">
        <v>14.042971492767871</v>
      </c>
      <c r="DQ32" s="156">
        <v>1</v>
      </c>
      <c r="DR32" s="56">
        <v>0</v>
      </c>
      <c r="DS32" s="56">
        <v>0</v>
      </c>
      <c r="DT32" s="149">
        <v>14.042971492767871</v>
      </c>
      <c r="DU32" s="156">
        <v>1</v>
      </c>
      <c r="DV32" s="56">
        <v>0</v>
      </c>
      <c r="DW32" s="56">
        <v>0</v>
      </c>
      <c r="DX32" s="56">
        <v>0</v>
      </c>
      <c r="DY32" s="56">
        <v>0</v>
      </c>
      <c r="DZ32" s="62">
        <v>7.989347536617843</v>
      </c>
      <c r="EA32" s="63">
        <v>24</v>
      </c>
      <c r="EB32" s="62">
        <v>87.525150905432596</v>
      </c>
      <c r="EC32" s="63">
        <v>261</v>
      </c>
      <c r="ED32" s="60">
        <v>1.0548523206751055</v>
      </c>
      <c r="EE32" s="61">
        <v>1</v>
      </c>
      <c r="EF32" s="143">
        <v>124.45</v>
      </c>
      <c r="EG32" s="143">
        <v>71.930000000000007</v>
      </c>
      <c r="EH32" s="107">
        <v>2.6818906001062137</v>
      </c>
      <c r="EI32" s="148">
        <v>4.2219861922464155</v>
      </c>
      <c r="EJ32" s="56" t="s">
        <v>755</v>
      </c>
      <c r="EK32" s="56" t="s">
        <v>756</v>
      </c>
      <c r="EL32" s="143">
        <v>82.71</v>
      </c>
      <c r="EM32" s="143">
        <v>28.71</v>
      </c>
      <c r="EN32" s="147">
        <v>1.910828025477707</v>
      </c>
      <c r="EO32" s="148">
        <v>0.743099787685775</v>
      </c>
      <c r="EP32" s="56">
        <v>0</v>
      </c>
      <c r="EQ32" s="56">
        <v>0</v>
      </c>
      <c r="ER32" s="149">
        <v>14.042971492767871</v>
      </c>
      <c r="ES32" s="156">
        <v>1</v>
      </c>
      <c r="ET32" s="158">
        <v>0</v>
      </c>
      <c r="EU32" s="156">
        <v>0</v>
      </c>
      <c r="EV32" s="56">
        <v>0</v>
      </c>
      <c r="EW32" s="56">
        <v>0</v>
      </c>
      <c r="EX32" s="56">
        <v>2</v>
      </c>
      <c r="EY32" s="62">
        <v>90.144635048772273</v>
      </c>
      <c r="EZ32" s="61">
        <v>268</v>
      </c>
      <c r="FA32" s="62">
        <v>86.490939044481067</v>
      </c>
      <c r="FB32" s="61">
        <v>210</v>
      </c>
      <c r="FC32" s="149">
        <v>16.669444907484582</v>
      </c>
      <c r="FD32" s="156">
        <v>2</v>
      </c>
      <c r="FE32" s="149">
        <v>58.343057176196027</v>
      </c>
      <c r="FF32" s="156">
        <v>7</v>
      </c>
      <c r="FG32" s="56">
        <v>0</v>
      </c>
      <c r="FH32" s="56">
        <v>0</v>
      </c>
      <c r="FI32" s="149">
        <v>8.334722453742291</v>
      </c>
      <c r="FJ32" s="156">
        <v>1</v>
      </c>
      <c r="FK32" s="149">
        <v>83.347224537422903</v>
      </c>
      <c r="FL32" s="156">
        <v>10</v>
      </c>
      <c r="FM32" s="149">
        <v>8.334722453742291</v>
      </c>
      <c r="FN32" s="156">
        <v>1</v>
      </c>
      <c r="FO32" s="150">
        <v>8.334722453742291</v>
      </c>
      <c r="FP32" s="56">
        <v>1</v>
      </c>
      <c r="FQ32" s="56">
        <v>0</v>
      </c>
      <c r="FR32" s="56">
        <v>0</v>
      </c>
      <c r="FS32" s="60">
        <v>0.98231827111984271</v>
      </c>
      <c r="FT32" s="61">
        <v>1</v>
      </c>
      <c r="FU32" s="60">
        <v>1.1890606420927465</v>
      </c>
      <c r="FV32" s="61">
        <v>1</v>
      </c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  <c r="NR32" s="71"/>
      <c r="NS32" s="71"/>
      <c r="NT32" s="71"/>
      <c r="NU32" s="71"/>
      <c r="NV32" s="71"/>
      <c r="NW32" s="71"/>
      <c r="NX32" s="71"/>
      <c r="NY32" s="71"/>
      <c r="NZ32" s="71"/>
      <c r="OA32" s="71"/>
      <c r="OB32" s="71"/>
      <c r="OC32" s="71"/>
      <c r="OD32" s="71"/>
      <c r="OE32" s="71"/>
      <c r="OF32" s="71"/>
      <c r="OG32" s="71"/>
      <c r="OH32" s="71"/>
      <c r="OI32" s="71"/>
      <c r="OJ32" s="71"/>
      <c r="OK32" s="71"/>
      <c r="OL32" s="71"/>
      <c r="OM32" s="71"/>
      <c r="ON32" s="71"/>
      <c r="OO32" s="71"/>
      <c r="OP32" s="71"/>
      <c r="OQ32" s="71"/>
      <c r="OR32" s="4"/>
      <c r="OS32" s="4"/>
      <c r="OT32" s="4"/>
    </row>
    <row r="33" spans="1:410">
      <c r="A33" s="96" t="s">
        <v>757</v>
      </c>
      <c r="B33" s="56" t="s">
        <v>758</v>
      </c>
      <c r="C33" s="96" t="s">
        <v>514</v>
      </c>
      <c r="D33" s="74">
        <v>6</v>
      </c>
      <c r="E33" s="67">
        <v>2015</v>
      </c>
      <c r="F33" s="106">
        <v>71.17043354210584</v>
      </c>
      <c r="G33" s="141">
        <v>3629</v>
      </c>
      <c r="H33" s="67">
        <v>2931</v>
      </c>
      <c r="I33" s="67">
        <v>698</v>
      </c>
      <c r="J33" s="106">
        <v>41.44</v>
      </c>
      <c r="K33" s="67">
        <v>1504</v>
      </c>
      <c r="L33" s="56">
        <v>43.68</v>
      </c>
      <c r="M33" s="78">
        <v>1858</v>
      </c>
      <c r="N33" s="67">
        <v>303</v>
      </c>
      <c r="O33" s="67">
        <v>153</v>
      </c>
      <c r="P33" s="67">
        <v>150</v>
      </c>
      <c r="Q33" s="78">
        <v>363</v>
      </c>
      <c r="R33" s="78">
        <v>180</v>
      </c>
      <c r="S33" s="78">
        <v>183</v>
      </c>
      <c r="T33" s="67">
        <v>300</v>
      </c>
      <c r="U33" s="67">
        <v>154</v>
      </c>
      <c r="V33" s="67">
        <v>146</v>
      </c>
      <c r="W33" s="78">
        <v>362</v>
      </c>
      <c r="X33" s="78">
        <v>174</v>
      </c>
      <c r="Y33" s="78">
        <v>188</v>
      </c>
      <c r="Z33" s="67">
        <v>303</v>
      </c>
      <c r="AA33" s="67">
        <v>159</v>
      </c>
      <c r="AB33" s="67">
        <v>144</v>
      </c>
      <c r="AC33" s="78">
        <v>346</v>
      </c>
      <c r="AD33" s="78">
        <v>163</v>
      </c>
      <c r="AE33" s="78">
        <v>183</v>
      </c>
      <c r="AF33" s="67">
        <v>281</v>
      </c>
      <c r="AG33" s="67">
        <v>150</v>
      </c>
      <c r="AH33" s="67">
        <v>131</v>
      </c>
      <c r="AI33" s="78">
        <v>562</v>
      </c>
      <c r="AJ33" s="78">
        <v>261</v>
      </c>
      <c r="AK33" s="78">
        <v>301</v>
      </c>
      <c r="AL33" s="67">
        <v>327</v>
      </c>
      <c r="AM33" s="67">
        <v>175</v>
      </c>
      <c r="AN33" s="67">
        <v>152</v>
      </c>
      <c r="AO33" s="67">
        <v>283</v>
      </c>
      <c r="AP33" s="67">
        <v>152</v>
      </c>
      <c r="AQ33" s="67">
        <v>131</v>
      </c>
      <c r="AR33" s="56" t="s">
        <v>428</v>
      </c>
      <c r="AS33" s="56"/>
      <c r="AT33" s="56" t="s">
        <v>428</v>
      </c>
      <c r="AU33" s="151">
        <v>95</v>
      </c>
      <c r="AV33" s="151">
        <v>0</v>
      </c>
      <c r="AW33" s="151">
        <v>16</v>
      </c>
      <c r="AX33" s="59">
        <v>0</v>
      </c>
      <c r="AY33" s="59">
        <v>0</v>
      </c>
      <c r="AZ33" s="60">
        <v>1.1668611435239205</v>
      </c>
      <c r="BA33" s="61">
        <v>5</v>
      </c>
      <c r="BB33" s="62">
        <v>0</v>
      </c>
      <c r="BC33" s="63">
        <v>0</v>
      </c>
      <c r="BD33" s="68">
        <v>0</v>
      </c>
      <c r="BE33" s="69">
        <v>0</v>
      </c>
      <c r="BF33" s="60">
        <v>11.009174311926607</v>
      </c>
      <c r="BG33" s="61">
        <v>60</v>
      </c>
      <c r="BH33" s="60">
        <v>11.538461538461538</v>
      </c>
      <c r="BI33" s="61">
        <v>3</v>
      </c>
      <c r="BJ33" s="64">
        <v>0</v>
      </c>
      <c r="BK33" s="65">
        <v>0</v>
      </c>
      <c r="BL33" s="62">
        <v>0</v>
      </c>
      <c r="BM33" s="65">
        <v>0</v>
      </c>
      <c r="BN33" s="56">
        <v>0</v>
      </c>
      <c r="BO33" s="56">
        <v>0</v>
      </c>
      <c r="BP33" s="1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62" t="s">
        <v>759</v>
      </c>
      <c r="BW33" s="56" t="s">
        <v>760</v>
      </c>
      <c r="BX33" s="62" t="s">
        <v>761</v>
      </c>
      <c r="BY33" s="56" t="s">
        <v>760</v>
      </c>
      <c r="BZ33" s="62" t="s">
        <v>645</v>
      </c>
      <c r="CA33" s="62" t="s">
        <v>762</v>
      </c>
      <c r="CB33" s="56" t="s">
        <v>645</v>
      </c>
      <c r="CC33" s="152">
        <v>78.319999999999993</v>
      </c>
      <c r="CD33" s="152">
        <v>63.32</v>
      </c>
      <c r="CE33" s="147">
        <v>37.5</v>
      </c>
      <c r="CF33" s="146" t="s">
        <v>763</v>
      </c>
      <c r="CG33" s="146" t="s">
        <v>764</v>
      </c>
      <c r="CH33" s="56">
        <v>0</v>
      </c>
      <c r="CI33" s="56">
        <v>0</v>
      </c>
      <c r="CJ33" s="60">
        <v>3.3333333333333335</v>
      </c>
      <c r="CK33" s="61">
        <v>1</v>
      </c>
      <c r="CL33" s="56">
        <v>0</v>
      </c>
      <c r="CM33" s="56">
        <v>0</v>
      </c>
      <c r="CN33" s="149">
        <v>0</v>
      </c>
      <c r="CO33" s="1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6">
        <v>0</v>
      </c>
      <c r="DA33" s="56">
        <v>0</v>
      </c>
      <c r="DB33" s="60">
        <v>0.49566294919454773</v>
      </c>
      <c r="DC33" s="61">
        <v>2</v>
      </c>
      <c r="DD33" s="152">
        <v>134.21</v>
      </c>
      <c r="DE33" s="152">
        <v>100</v>
      </c>
      <c r="DF33" s="147">
        <v>2.348993288590604</v>
      </c>
      <c r="DG33" s="148">
        <v>4.3624161073825505</v>
      </c>
      <c r="DH33" s="149">
        <v>276.24309392265189</v>
      </c>
      <c r="DI33" s="56">
        <v>1</v>
      </c>
      <c r="DJ33" s="149">
        <v>0</v>
      </c>
      <c r="DK33" s="56">
        <v>0</v>
      </c>
      <c r="DL33" s="56">
        <v>0</v>
      </c>
      <c r="DM33" s="56">
        <v>0</v>
      </c>
      <c r="DN33" s="56">
        <v>0</v>
      </c>
      <c r="DO33" s="56">
        <v>0</v>
      </c>
      <c r="DP33" s="149">
        <v>0</v>
      </c>
      <c r="DQ33" s="156">
        <v>0</v>
      </c>
      <c r="DR33" s="56">
        <v>0</v>
      </c>
      <c r="DS33" s="56">
        <v>0</v>
      </c>
      <c r="DT33" s="56">
        <v>0</v>
      </c>
      <c r="DU33" s="56">
        <v>0</v>
      </c>
      <c r="DV33" s="56">
        <v>0</v>
      </c>
      <c r="DW33" s="156">
        <v>0</v>
      </c>
      <c r="DX33" s="56">
        <v>0</v>
      </c>
      <c r="DY33" s="56">
        <v>0</v>
      </c>
      <c r="DZ33" s="62">
        <v>0</v>
      </c>
      <c r="EA33" s="63">
        <v>0</v>
      </c>
      <c r="EB33" s="62">
        <v>53.435114503816791</v>
      </c>
      <c r="EC33" s="63">
        <v>7</v>
      </c>
      <c r="ED33" s="60">
        <v>3.1676413255360623</v>
      </c>
      <c r="EE33" s="61">
        <v>13</v>
      </c>
      <c r="EF33" s="154">
        <v>128.09</v>
      </c>
      <c r="EG33" s="154">
        <v>76.45</v>
      </c>
      <c r="EH33" s="107">
        <v>3.0769230769230771</v>
      </c>
      <c r="EI33" s="148">
        <v>19.230769230769234</v>
      </c>
      <c r="EJ33" s="56" t="s">
        <v>765</v>
      </c>
      <c r="EK33" s="56" t="s">
        <v>766</v>
      </c>
      <c r="EL33" s="154">
        <v>91.89</v>
      </c>
      <c r="EM33" s="154">
        <v>36.93</v>
      </c>
      <c r="EN33" s="147">
        <v>1.1235955056179776</v>
      </c>
      <c r="EO33" s="148">
        <v>2.2471910112359552</v>
      </c>
      <c r="EP33" s="56">
        <v>0</v>
      </c>
      <c r="EQ33" s="56">
        <v>0</v>
      </c>
      <c r="ER33" s="158">
        <v>0</v>
      </c>
      <c r="ES33" s="156">
        <v>0</v>
      </c>
      <c r="ET33" s="158">
        <v>0</v>
      </c>
      <c r="EU33" s="156">
        <v>0</v>
      </c>
      <c r="EV33" s="56">
        <v>0</v>
      </c>
      <c r="EW33" s="56">
        <v>0</v>
      </c>
      <c r="EX33" s="56">
        <v>0</v>
      </c>
      <c r="EY33" s="62">
        <v>46.052631578947363</v>
      </c>
      <c r="EZ33" s="61">
        <v>7</v>
      </c>
      <c r="FA33" s="62">
        <v>45.801526717557252</v>
      </c>
      <c r="FB33" s="61">
        <v>6</v>
      </c>
      <c r="FC33" s="149">
        <v>0</v>
      </c>
      <c r="FD33" s="156">
        <v>0</v>
      </c>
      <c r="FE33" s="149">
        <v>0</v>
      </c>
      <c r="FF33" s="156">
        <v>0</v>
      </c>
      <c r="FG33" s="56">
        <v>0</v>
      </c>
      <c r="FH33" s="56">
        <v>0</v>
      </c>
      <c r="FI33" s="149">
        <v>0</v>
      </c>
      <c r="FJ33" s="156">
        <v>0</v>
      </c>
      <c r="FK33" s="149">
        <v>0</v>
      </c>
      <c r="FL33" s="156">
        <v>0</v>
      </c>
      <c r="FM33" s="56">
        <v>0</v>
      </c>
      <c r="FN33" s="56">
        <v>0</v>
      </c>
      <c r="FO33" s="150">
        <v>297.61904761904759</v>
      </c>
      <c r="FP33" s="56">
        <v>2</v>
      </c>
      <c r="FQ33" s="56">
        <v>0</v>
      </c>
      <c r="FR33" s="56">
        <v>0</v>
      </c>
      <c r="FS33" s="60">
        <v>2.4201355275895451</v>
      </c>
      <c r="FT33" s="61">
        <v>10</v>
      </c>
      <c r="FU33" s="60">
        <v>4.2016806722689077</v>
      </c>
      <c r="FV33" s="61">
        <v>15</v>
      </c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4"/>
      <c r="OS33" s="4"/>
      <c r="OT33" s="4"/>
    </row>
    <row r="34" spans="1:410">
      <c r="A34" s="96" t="s">
        <v>767</v>
      </c>
      <c r="B34" s="56" t="s">
        <v>768</v>
      </c>
      <c r="C34" s="96" t="s">
        <v>675</v>
      </c>
      <c r="D34" s="74">
        <v>5</v>
      </c>
      <c r="E34" s="67">
        <v>2015</v>
      </c>
      <c r="F34" s="106">
        <v>77.632834622142724</v>
      </c>
      <c r="G34" s="141">
        <v>112168</v>
      </c>
      <c r="H34" s="67">
        <v>92180</v>
      </c>
      <c r="I34" s="67">
        <v>19988</v>
      </c>
      <c r="J34" s="106">
        <v>20.007785619207876</v>
      </c>
      <c r="K34" s="67">
        <v>31866</v>
      </c>
      <c r="L34" s="56">
        <v>62.66</v>
      </c>
      <c r="M34" s="78">
        <v>70279</v>
      </c>
      <c r="N34" s="67">
        <v>12273</v>
      </c>
      <c r="O34" s="67">
        <v>6275</v>
      </c>
      <c r="P34" s="67">
        <v>5998</v>
      </c>
      <c r="Q34" s="78">
        <v>14619</v>
      </c>
      <c r="R34" s="78">
        <v>7152</v>
      </c>
      <c r="S34" s="78">
        <v>7467</v>
      </c>
      <c r="T34" s="67">
        <v>11518</v>
      </c>
      <c r="U34" s="67">
        <v>5840</v>
      </c>
      <c r="V34" s="67">
        <v>5678</v>
      </c>
      <c r="W34" s="78">
        <v>13684</v>
      </c>
      <c r="X34" s="78">
        <v>6759</v>
      </c>
      <c r="Y34" s="78">
        <v>6925</v>
      </c>
      <c r="Z34" s="67">
        <v>11342</v>
      </c>
      <c r="AA34" s="67">
        <v>5705</v>
      </c>
      <c r="AB34" s="67">
        <v>5637</v>
      </c>
      <c r="AC34" s="78">
        <v>13900</v>
      </c>
      <c r="AD34" s="78">
        <v>6958</v>
      </c>
      <c r="AE34" s="78">
        <v>6942</v>
      </c>
      <c r="AF34" s="67">
        <v>11791</v>
      </c>
      <c r="AG34" s="67">
        <v>5838</v>
      </c>
      <c r="AH34" s="67">
        <v>5953</v>
      </c>
      <c r="AI34" s="78">
        <v>20111</v>
      </c>
      <c r="AJ34" s="78">
        <v>10406</v>
      </c>
      <c r="AK34" s="78">
        <v>9705</v>
      </c>
      <c r="AL34" s="67">
        <v>11271</v>
      </c>
      <c r="AM34" s="67">
        <v>5447</v>
      </c>
      <c r="AN34" s="67">
        <v>5824</v>
      </c>
      <c r="AO34" s="67">
        <v>9801</v>
      </c>
      <c r="AP34" s="67">
        <v>4546</v>
      </c>
      <c r="AQ34" s="67">
        <v>5255</v>
      </c>
      <c r="AR34" s="56" t="s">
        <v>428</v>
      </c>
      <c r="AS34" s="56"/>
      <c r="AT34" s="56" t="s">
        <v>428</v>
      </c>
      <c r="AU34" s="144">
        <v>2278</v>
      </c>
      <c r="AV34" s="144">
        <v>1</v>
      </c>
      <c r="AW34" s="144">
        <v>1588</v>
      </c>
      <c r="AX34" s="59">
        <v>14.4</v>
      </c>
      <c r="AY34" s="59">
        <v>26</v>
      </c>
      <c r="AZ34" s="60">
        <v>1.8921475875118259</v>
      </c>
      <c r="BA34" s="61">
        <v>2</v>
      </c>
      <c r="BB34" s="62">
        <v>55.463117027176935</v>
      </c>
      <c r="BC34" s="63">
        <v>1</v>
      </c>
      <c r="BD34" s="68">
        <v>0</v>
      </c>
      <c r="BE34" s="69">
        <v>0</v>
      </c>
      <c r="BF34" s="60">
        <v>5.7142857142857144</v>
      </c>
      <c r="BG34" s="61">
        <v>10</v>
      </c>
      <c r="BH34" s="60">
        <v>5.7127010537992229</v>
      </c>
      <c r="BI34" s="61">
        <v>103</v>
      </c>
      <c r="BJ34" s="64">
        <v>8.1479670822129879</v>
      </c>
      <c r="BK34" s="65">
        <v>1</v>
      </c>
      <c r="BL34" s="62">
        <v>8.1479670822129879</v>
      </c>
      <c r="BM34" s="65">
        <v>1</v>
      </c>
      <c r="BN34" s="149">
        <v>24.836493087176091</v>
      </c>
      <c r="BO34" s="156">
        <v>3</v>
      </c>
      <c r="BP34" s="149">
        <v>30.15</v>
      </c>
      <c r="BQ34" s="156">
        <v>5</v>
      </c>
      <c r="BR34" s="56">
        <v>0</v>
      </c>
      <c r="BS34" s="56">
        <v>0</v>
      </c>
      <c r="BT34" s="149">
        <v>39.369999999999997</v>
      </c>
      <c r="BU34" s="156">
        <v>2</v>
      </c>
      <c r="BV34" s="76" t="s">
        <v>769</v>
      </c>
      <c r="BW34" s="56" t="s">
        <v>710</v>
      </c>
      <c r="BX34" s="56" t="s">
        <v>770</v>
      </c>
      <c r="BY34" s="56" t="s">
        <v>710</v>
      </c>
      <c r="BZ34" s="56" t="s">
        <v>771</v>
      </c>
      <c r="CA34" s="56" t="s">
        <v>614</v>
      </c>
      <c r="CB34" s="56" t="s">
        <v>771</v>
      </c>
      <c r="CC34" s="145">
        <v>75.48</v>
      </c>
      <c r="CD34" s="145">
        <v>56.31</v>
      </c>
      <c r="CE34" s="147">
        <v>13.333333333333334</v>
      </c>
      <c r="CF34" s="153" t="s">
        <v>772</v>
      </c>
      <c r="CG34" s="153" t="s">
        <v>773</v>
      </c>
      <c r="CH34" s="149">
        <v>8.2788310290586971</v>
      </c>
      <c r="CI34" s="56">
        <v>1</v>
      </c>
      <c r="CJ34" s="60">
        <v>0.52092377148810554</v>
      </c>
      <c r="CK34" s="61">
        <v>6</v>
      </c>
      <c r="CL34" s="150">
        <v>8.2788310290586971</v>
      </c>
      <c r="CM34" s="56">
        <v>1</v>
      </c>
      <c r="CN34" s="149">
        <v>57.951817203410876</v>
      </c>
      <c r="CO34" s="156">
        <v>7</v>
      </c>
      <c r="CP34" s="149">
        <v>47.65</v>
      </c>
      <c r="CQ34" s="156">
        <v>2</v>
      </c>
      <c r="CR34" s="149">
        <v>7.3078047354574682</v>
      </c>
      <c r="CS34" s="156">
        <v>1</v>
      </c>
      <c r="CT34" s="56">
        <v>0</v>
      </c>
      <c r="CU34" s="56">
        <v>0</v>
      </c>
      <c r="CV34" s="56">
        <v>0</v>
      </c>
      <c r="CW34" s="56">
        <v>0</v>
      </c>
      <c r="CX34" s="56">
        <v>0</v>
      </c>
      <c r="CY34" s="56">
        <v>0</v>
      </c>
      <c r="CZ34" s="149">
        <v>7.3078047354574682</v>
      </c>
      <c r="DA34" s="156">
        <v>1</v>
      </c>
      <c r="DB34" s="60">
        <v>1.0121457489878543</v>
      </c>
      <c r="DC34" s="61">
        <v>1</v>
      </c>
      <c r="DD34" s="145">
        <v>111.93</v>
      </c>
      <c r="DE34" s="145">
        <v>82.48</v>
      </c>
      <c r="DF34" s="147">
        <v>4.2277661397828989</v>
      </c>
      <c r="DG34" s="148">
        <v>4.075414206817749</v>
      </c>
      <c r="DH34" s="149">
        <v>7.3078047354574682</v>
      </c>
      <c r="DI34" s="56">
        <v>1</v>
      </c>
      <c r="DJ34" s="149">
        <v>95.001461560947092</v>
      </c>
      <c r="DK34" s="56">
        <v>13</v>
      </c>
      <c r="DL34" s="149">
        <v>14.615609470914936</v>
      </c>
      <c r="DM34" s="156">
        <v>2</v>
      </c>
      <c r="DN34" s="150">
        <v>28.78</v>
      </c>
      <c r="DO34" s="155">
        <v>4</v>
      </c>
      <c r="DP34" s="149">
        <v>28.776978417266186</v>
      </c>
      <c r="DQ34" s="156">
        <v>4</v>
      </c>
      <c r="DR34" s="56">
        <v>0</v>
      </c>
      <c r="DS34" s="56">
        <v>0</v>
      </c>
      <c r="DT34" s="149">
        <v>28.776978417266186</v>
      </c>
      <c r="DU34" s="156">
        <v>4</v>
      </c>
      <c r="DV34" s="56">
        <v>0</v>
      </c>
      <c r="DW34" s="56">
        <v>0</v>
      </c>
      <c r="DX34" s="56">
        <v>0</v>
      </c>
      <c r="DY34" s="56">
        <v>0</v>
      </c>
      <c r="DZ34" s="62">
        <v>7.0959730353024657</v>
      </c>
      <c r="EA34" s="63">
        <v>40</v>
      </c>
      <c r="EB34" s="62">
        <v>76.935998656139759</v>
      </c>
      <c r="EC34" s="63">
        <v>458</v>
      </c>
      <c r="ED34" s="60">
        <v>1.1185682326621924</v>
      </c>
      <c r="EE34" s="61">
        <v>1</v>
      </c>
      <c r="EF34" s="143">
        <v>94.17</v>
      </c>
      <c r="EG34" s="143">
        <v>60.1</v>
      </c>
      <c r="EH34" s="107">
        <v>3.7159253945480635</v>
      </c>
      <c r="EI34" s="148">
        <v>4.734576757532281</v>
      </c>
      <c r="EJ34" s="56" t="s">
        <v>774</v>
      </c>
      <c r="EK34" s="56" t="s">
        <v>775</v>
      </c>
      <c r="EL34" s="143">
        <v>56.42</v>
      </c>
      <c r="EM34" s="143">
        <v>27.92</v>
      </c>
      <c r="EN34" s="147">
        <v>1.4198782961460445</v>
      </c>
      <c r="EO34" s="148">
        <v>2.6876267748478702</v>
      </c>
      <c r="EP34" s="150">
        <v>28.776978417266186</v>
      </c>
      <c r="EQ34" s="155">
        <v>4</v>
      </c>
      <c r="ER34" s="149">
        <v>79.136690647482013</v>
      </c>
      <c r="ES34" s="156">
        <v>11</v>
      </c>
      <c r="ET34" s="149">
        <v>79.136690647482013</v>
      </c>
      <c r="EU34" s="156">
        <v>11</v>
      </c>
      <c r="EV34" s="150">
        <v>21.582733812949641</v>
      </c>
      <c r="EW34" s="155">
        <v>3</v>
      </c>
      <c r="EX34" s="56">
        <v>0</v>
      </c>
      <c r="EY34" s="62">
        <v>93.578296703296701</v>
      </c>
      <c r="EZ34" s="61">
        <v>545</v>
      </c>
      <c r="FA34" s="62">
        <v>81.826831588962889</v>
      </c>
      <c r="FB34" s="61">
        <v>430</v>
      </c>
      <c r="FC34" s="56">
        <v>12.518000000000001</v>
      </c>
      <c r="FD34" s="56">
        <v>3</v>
      </c>
      <c r="FE34" s="56">
        <v>70.930000000000007</v>
      </c>
      <c r="FF34" s="56">
        <v>17</v>
      </c>
      <c r="FG34" s="56">
        <v>8.35</v>
      </c>
      <c r="FH34" s="56">
        <v>2</v>
      </c>
      <c r="FI34" s="149">
        <v>0</v>
      </c>
      <c r="FJ34" s="156">
        <v>0</v>
      </c>
      <c r="FK34" s="149">
        <v>91.800542457750879</v>
      </c>
      <c r="FL34" s="156">
        <v>22</v>
      </c>
      <c r="FM34" s="149">
        <v>25.036511579386605</v>
      </c>
      <c r="FN34" s="156">
        <v>6</v>
      </c>
      <c r="FO34" s="150">
        <v>150.21906947631962</v>
      </c>
      <c r="FP34" s="56">
        <v>36</v>
      </c>
      <c r="FQ34" s="150">
        <v>8.3455038597955351</v>
      </c>
      <c r="FR34" s="56">
        <v>2</v>
      </c>
      <c r="FS34" s="60">
        <v>6.2189054726368163</v>
      </c>
      <c r="FT34" s="61">
        <v>5</v>
      </c>
      <c r="FU34" s="60">
        <v>2.9027576197387517</v>
      </c>
      <c r="FV34" s="61">
        <v>2</v>
      </c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4"/>
      <c r="OS34" s="4"/>
      <c r="OT34" s="4"/>
    </row>
    <row r="35" spans="1:410">
      <c r="A35" s="96" t="s">
        <v>776</v>
      </c>
      <c r="B35" s="56" t="s">
        <v>777</v>
      </c>
      <c r="C35" s="96" t="s">
        <v>547</v>
      </c>
      <c r="D35" s="74">
        <v>5</v>
      </c>
      <c r="E35" s="67">
        <v>2015</v>
      </c>
      <c r="F35" s="106">
        <v>71.195466310782024</v>
      </c>
      <c r="G35" s="141">
        <v>76202</v>
      </c>
      <c r="H35" s="67">
        <v>66530</v>
      </c>
      <c r="I35" s="67">
        <v>9672</v>
      </c>
      <c r="J35" s="106">
        <v>5.5674901539563191</v>
      </c>
      <c r="K35" s="67">
        <v>311</v>
      </c>
      <c r="L35" s="56">
        <v>47.39</v>
      </c>
      <c r="M35" s="78">
        <v>36114</v>
      </c>
      <c r="N35" s="67">
        <v>9353</v>
      </c>
      <c r="O35" s="67">
        <v>4779</v>
      </c>
      <c r="P35" s="67">
        <v>4574</v>
      </c>
      <c r="Q35" s="78">
        <v>11153</v>
      </c>
      <c r="R35" s="78">
        <v>5436</v>
      </c>
      <c r="S35" s="78">
        <v>5667</v>
      </c>
      <c r="T35" s="67">
        <v>8527</v>
      </c>
      <c r="U35" s="67">
        <v>4301</v>
      </c>
      <c r="V35" s="67">
        <v>4226</v>
      </c>
      <c r="W35" s="78">
        <v>10087</v>
      </c>
      <c r="X35" s="78">
        <v>5020</v>
      </c>
      <c r="Y35" s="78">
        <v>5067</v>
      </c>
      <c r="Z35" s="67">
        <v>8224</v>
      </c>
      <c r="AA35" s="67">
        <v>4094</v>
      </c>
      <c r="AB35" s="67">
        <v>4130</v>
      </c>
      <c r="AC35" s="78">
        <v>9760</v>
      </c>
      <c r="AD35" s="78">
        <v>4926</v>
      </c>
      <c r="AE35" s="78">
        <v>4834</v>
      </c>
      <c r="AF35" s="67">
        <v>8089</v>
      </c>
      <c r="AG35" s="67">
        <v>3988</v>
      </c>
      <c r="AH35" s="67">
        <v>4101</v>
      </c>
      <c r="AI35" s="78">
        <v>13984</v>
      </c>
      <c r="AJ35" s="78">
        <v>7147</v>
      </c>
      <c r="AK35" s="78">
        <v>6837</v>
      </c>
      <c r="AL35" s="67">
        <v>7987</v>
      </c>
      <c r="AM35" s="67">
        <v>3901</v>
      </c>
      <c r="AN35" s="67">
        <v>4086</v>
      </c>
      <c r="AO35" s="67">
        <v>6477</v>
      </c>
      <c r="AP35" s="67">
        <v>3157</v>
      </c>
      <c r="AQ35" s="67">
        <v>3320</v>
      </c>
      <c r="AR35" s="56" t="s">
        <v>428</v>
      </c>
      <c r="AS35" s="56"/>
      <c r="AT35" s="56" t="s">
        <v>428</v>
      </c>
      <c r="AU35" s="151">
        <v>2352</v>
      </c>
      <c r="AV35" s="151">
        <v>1</v>
      </c>
      <c r="AW35" s="151">
        <v>895</v>
      </c>
      <c r="AX35" s="59">
        <v>6.8</v>
      </c>
      <c r="AY35" s="59">
        <v>8</v>
      </c>
      <c r="AZ35" s="60">
        <v>1</v>
      </c>
      <c r="BA35" s="61">
        <v>1</v>
      </c>
      <c r="BB35" s="62">
        <v>0</v>
      </c>
      <c r="BC35" s="63">
        <v>0</v>
      </c>
      <c r="BD35" s="68">
        <v>21.383513311237035</v>
      </c>
      <c r="BE35" s="69">
        <v>2</v>
      </c>
      <c r="BF35" s="60">
        <v>7.5</v>
      </c>
      <c r="BG35" s="61">
        <v>6</v>
      </c>
      <c r="BH35" s="60">
        <v>6.7291311754684831</v>
      </c>
      <c r="BI35" s="61">
        <v>79</v>
      </c>
      <c r="BJ35" s="64">
        <v>0</v>
      </c>
      <c r="BK35" s="65">
        <v>0</v>
      </c>
      <c r="BL35" s="62">
        <v>10.691756655618518</v>
      </c>
      <c r="BM35" s="65">
        <v>1</v>
      </c>
      <c r="BN35" s="56">
        <v>0</v>
      </c>
      <c r="BO35" s="56">
        <v>0</v>
      </c>
      <c r="BP35" s="156">
        <v>50.92</v>
      </c>
      <c r="BQ35" s="56">
        <v>1</v>
      </c>
      <c r="BR35" s="56">
        <v>0</v>
      </c>
      <c r="BS35" s="56">
        <v>0</v>
      </c>
      <c r="BT35" s="56">
        <v>50.92</v>
      </c>
      <c r="BU35" s="56">
        <v>1</v>
      </c>
      <c r="BV35" s="62" t="s">
        <v>778</v>
      </c>
      <c r="BW35" s="56" t="s">
        <v>577</v>
      </c>
      <c r="BX35" s="56" t="s">
        <v>779</v>
      </c>
      <c r="BY35" s="56" t="s">
        <v>577</v>
      </c>
      <c r="BZ35" s="56" t="s">
        <v>518</v>
      </c>
      <c r="CA35" s="56" t="s">
        <v>604</v>
      </c>
      <c r="CB35" s="56" t="s">
        <v>518</v>
      </c>
      <c r="CC35" s="152">
        <v>65.540000000000006</v>
      </c>
      <c r="CD35" s="152">
        <v>52.1</v>
      </c>
      <c r="CE35" s="147">
        <v>9.688581314878892</v>
      </c>
      <c r="CF35" s="146" t="s">
        <v>780</v>
      </c>
      <c r="CG35" s="146" t="s">
        <v>781</v>
      </c>
      <c r="CH35" s="56">
        <v>72.8</v>
      </c>
      <c r="CI35" s="56">
        <v>3</v>
      </c>
      <c r="CJ35" s="60">
        <v>0.23454907939486336</v>
      </c>
      <c r="CK35" s="61">
        <v>2</v>
      </c>
      <c r="CL35" s="56">
        <v>72.8</v>
      </c>
      <c r="CM35" s="56">
        <v>3</v>
      </c>
      <c r="CN35" s="149">
        <v>43.768464821096401</v>
      </c>
      <c r="CO35" s="156">
        <v>5</v>
      </c>
      <c r="CP35" s="149">
        <v>10.9421162052741</v>
      </c>
      <c r="CQ35" s="156">
        <v>1</v>
      </c>
      <c r="CR35" s="56">
        <v>19.82</v>
      </c>
      <c r="CS35" s="56">
        <v>2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149">
        <v>19.827500743531278</v>
      </c>
      <c r="DA35" s="56">
        <v>2</v>
      </c>
      <c r="DB35" s="60">
        <v>0</v>
      </c>
      <c r="DC35" s="61">
        <v>0</v>
      </c>
      <c r="DD35" s="152">
        <v>106.26</v>
      </c>
      <c r="DE35" s="152">
        <v>78.319999999999993</v>
      </c>
      <c r="DF35" s="147">
        <v>4.6109510086455332</v>
      </c>
      <c r="DG35" s="148">
        <v>6.093042404281598</v>
      </c>
      <c r="DH35" s="149">
        <v>59.482502230593838</v>
      </c>
      <c r="DI35" s="56">
        <v>6</v>
      </c>
      <c r="DJ35" s="149">
        <v>89.223753345890756</v>
      </c>
      <c r="DK35" s="56">
        <v>9</v>
      </c>
      <c r="DL35" s="56">
        <v>19.82</v>
      </c>
      <c r="DM35" s="56">
        <v>2</v>
      </c>
      <c r="DN35" s="150">
        <v>71.72</v>
      </c>
      <c r="DO35" s="155">
        <v>7</v>
      </c>
      <c r="DP35" s="149">
        <v>51.229508196721312</v>
      </c>
      <c r="DQ35" s="156">
        <v>5</v>
      </c>
      <c r="DR35" s="149">
        <v>20.491803278688526</v>
      </c>
      <c r="DS35" s="156">
        <v>2</v>
      </c>
      <c r="DT35" s="149">
        <v>20.491803278688526</v>
      </c>
      <c r="DU35" s="156">
        <v>2</v>
      </c>
      <c r="DV35" s="56">
        <v>0</v>
      </c>
      <c r="DW35" s="156">
        <v>0</v>
      </c>
      <c r="DX35" s="149">
        <v>10.245901639344263</v>
      </c>
      <c r="DY35" s="156">
        <v>1</v>
      </c>
      <c r="DZ35" s="62">
        <v>7.7481840193704601</v>
      </c>
      <c r="EA35" s="63">
        <v>32</v>
      </c>
      <c r="EB35" s="62">
        <v>90.95342599366009</v>
      </c>
      <c r="EC35" s="63">
        <v>373</v>
      </c>
      <c r="ED35" s="60">
        <v>2.466091245376079</v>
      </c>
      <c r="EE35" s="61">
        <v>2</v>
      </c>
      <c r="EF35" s="154">
        <v>90.65</v>
      </c>
      <c r="EG35" s="154">
        <v>58.64</v>
      </c>
      <c r="EH35" s="107">
        <v>4.2380136986301373</v>
      </c>
      <c r="EI35" s="148">
        <v>7.23458904109589</v>
      </c>
      <c r="EJ35" s="56" t="s">
        <v>782</v>
      </c>
      <c r="EK35" s="56" t="s">
        <v>783</v>
      </c>
      <c r="EL35" s="154">
        <v>61.21</v>
      </c>
      <c r="EM35" s="154">
        <v>27.6</v>
      </c>
      <c r="EN35" s="147">
        <v>1.7306245297215952</v>
      </c>
      <c r="EO35" s="148">
        <v>6.3205417607223477</v>
      </c>
      <c r="EP35" s="150">
        <v>71.721311475409834</v>
      </c>
      <c r="EQ35" s="155">
        <v>7</v>
      </c>
      <c r="ER35" s="149">
        <v>163.9344262295082</v>
      </c>
      <c r="ES35" s="156">
        <v>16</v>
      </c>
      <c r="ET35" s="149">
        <v>225.40983606557378</v>
      </c>
      <c r="EU35" s="156">
        <v>22</v>
      </c>
      <c r="EV35" s="150">
        <v>51.229508196721312</v>
      </c>
      <c r="EW35" s="155">
        <v>5</v>
      </c>
      <c r="EX35" s="56">
        <v>0</v>
      </c>
      <c r="EY35" s="62">
        <v>95.692608908467932</v>
      </c>
      <c r="EZ35" s="61">
        <v>391</v>
      </c>
      <c r="FA35" s="62">
        <v>81.325301204819269</v>
      </c>
      <c r="FB35" s="61">
        <v>270</v>
      </c>
      <c r="FC35" s="149">
        <v>30.323245800230456</v>
      </c>
      <c r="FD35" s="156">
        <v>5</v>
      </c>
      <c r="FE35" s="56">
        <v>42.45</v>
      </c>
      <c r="FF35" s="56">
        <v>7</v>
      </c>
      <c r="FG35" s="150">
        <v>12.129298320092182</v>
      </c>
      <c r="FH35" s="157">
        <v>2</v>
      </c>
      <c r="FI35" s="149">
        <v>6.0646491600460912</v>
      </c>
      <c r="FJ35" s="156">
        <v>1</v>
      </c>
      <c r="FK35" s="149">
        <v>90.969737400691372</v>
      </c>
      <c r="FL35" s="156">
        <v>15</v>
      </c>
      <c r="FM35" s="149">
        <v>188.00412396142883</v>
      </c>
      <c r="FN35" s="156">
        <v>31</v>
      </c>
      <c r="FO35" s="150">
        <v>254.71526472193585</v>
      </c>
      <c r="FP35" s="155">
        <v>42</v>
      </c>
      <c r="FQ35" s="150">
        <v>18.193947480138274</v>
      </c>
      <c r="FR35" s="56">
        <v>3</v>
      </c>
      <c r="FS35" s="60">
        <v>3.7313432835820897</v>
      </c>
      <c r="FT35" s="61">
        <v>3</v>
      </c>
      <c r="FU35" s="60">
        <v>0</v>
      </c>
      <c r="FV35" s="61">
        <v>0</v>
      </c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4"/>
      <c r="OS35" s="4"/>
      <c r="OT35" s="4"/>
    </row>
    <row r="36" spans="1:410">
      <c r="A36" s="96" t="s">
        <v>784</v>
      </c>
      <c r="B36" s="56" t="s">
        <v>785</v>
      </c>
      <c r="C36" s="96" t="s">
        <v>479</v>
      </c>
      <c r="D36" s="74">
        <v>6</v>
      </c>
      <c r="E36" s="67">
        <v>2015</v>
      </c>
      <c r="F36" s="106">
        <v>71.720516036610704</v>
      </c>
      <c r="G36" s="141">
        <v>9058</v>
      </c>
      <c r="H36" s="67">
        <v>7583</v>
      </c>
      <c r="I36" s="67">
        <v>1475</v>
      </c>
      <c r="J36" s="106">
        <v>32.689335394126736</v>
      </c>
      <c r="K36" s="67">
        <v>2961</v>
      </c>
      <c r="L36" s="56">
        <v>74.91</v>
      </c>
      <c r="M36" s="78">
        <v>6785</v>
      </c>
      <c r="N36" s="67">
        <v>754</v>
      </c>
      <c r="O36" s="67">
        <v>385</v>
      </c>
      <c r="P36" s="67">
        <v>369</v>
      </c>
      <c r="Q36" s="78">
        <v>909</v>
      </c>
      <c r="R36" s="78">
        <v>445</v>
      </c>
      <c r="S36" s="78">
        <v>464</v>
      </c>
      <c r="T36" s="67">
        <v>770</v>
      </c>
      <c r="U36" s="67">
        <v>396</v>
      </c>
      <c r="V36" s="67">
        <v>374</v>
      </c>
      <c r="W36" s="78">
        <v>915</v>
      </c>
      <c r="X36" s="78">
        <v>442</v>
      </c>
      <c r="Y36" s="78">
        <v>473</v>
      </c>
      <c r="Z36" s="67">
        <v>745</v>
      </c>
      <c r="AA36" s="67">
        <v>388</v>
      </c>
      <c r="AB36" s="67">
        <v>357</v>
      </c>
      <c r="AC36" s="78">
        <v>901</v>
      </c>
      <c r="AD36" s="78">
        <v>430</v>
      </c>
      <c r="AE36" s="78">
        <v>471</v>
      </c>
      <c r="AF36" s="67">
        <v>761</v>
      </c>
      <c r="AG36" s="67">
        <v>399</v>
      </c>
      <c r="AH36" s="67">
        <v>362</v>
      </c>
      <c r="AI36" s="78">
        <v>1349</v>
      </c>
      <c r="AJ36" s="78">
        <v>646</v>
      </c>
      <c r="AK36" s="78">
        <v>703</v>
      </c>
      <c r="AL36" s="67">
        <v>749</v>
      </c>
      <c r="AM36" s="67">
        <v>391</v>
      </c>
      <c r="AN36" s="67">
        <v>358</v>
      </c>
      <c r="AO36" s="67">
        <v>707</v>
      </c>
      <c r="AP36" s="67">
        <v>364</v>
      </c>
      <c r="AQ36" s="67">
        <v>343</v>
      </c>
      <c r="AR36" s="56" t="s">
        <v>428</v>
      </c>
      <c r="AS36" s="56"/>
      <c r="AT36" s="56" t="s">
        <v>428</v>
      </c>
      <c r="AU36" s="144">
        <v>320</v>
      </c>
      <c r="AV36" s="144">
        <v>0</v>
      </c>
      <c r="AW36" s="144">
        <v>49</v>
      </c>
      <c r="AX36" s="59">
        <v>11</v>
      </c>
      <c r="AY36" s="59">
        <v>1</v>
      </c>
      <c r="AZ36" s="60">
        <v>1.6856300042140751</v>
      </c>
      <c r="BA36" s="61">
        <v>4</v>
      </c>
      <c r="BB36" s="62">
        <v>0</v>
      </c>
      <c r="BC36" s="63">
        <v>0</v>
      </c>
      <c r="BD36" s="68">
        <v>0</v>
      </c>
      <c r="BE36" s="69">
        <v>0</v>
      </c>
      <c r="BF36" s="60">
        <v>7.929515418502203</v>
      </c>
      <c r="BG36" s="61">
        <v>18</v>
      </c>
      <c r="BH36" s="60">
        <v>9.8901098901098905</v>
      </c>
      <c r="BI36" s="61">
        <v>9</v>
      </c>
      <c r="BJ36" s="64">
        <v>0</v>
      </c>
      <c r="BK36" s="65">
        <v>0</v>
      </c>
      <c r="BL36" s="62">
        <v>0</v>
      </c>
      <c r="BM36" s="65">
        <v>0</v>
      </c>
      <c r="BN36" s="56">
        <v>0</v>
      </c>
      <c r="BO36" s="56">
        <v>0</v>
      </c>
      <c r="BP36" s="1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62" t="s">
        <v>786</v>
      </c>
      <c r="BW36" s="56" t="s">
        <v>484</v>
      </c>
      <c r="BX36" s="62" t="s">
        <v>458</v>
      </c>
      <c r="BY36" s="56" t="s">
        <v>484</v>
      </c>
      <c r="BZ36" s="62" t="s">
        <v>787</v>
      </c>
      <c r="CA36" s="56" t="s">
        <v>788</v>
      </c>
      <c r="CB36" s="56" t="s">
        <v>787</v>
      </c>
      <c r="CC36" s="145">
        <v>73.540000000000006</v>
      </c>
      <c r="CD36" s="145">
        <v>62.57</v>
      </c>
      <c r="CE36" s="147">
        <v>4.7619047619047619</v>
      </c>
      <c r="CF36" s="153" t="s">
        <v>789</v>
      </c>
      <c r="CG36" s="153" t="s">
        <v>790</v>
      </c>
      <c r="CH36" s="149">
        <v>131.23359580052494</v>
      </c>
      <c r="CI36" s="56">
        <v>1</v>
      </c>
      <c r="CJ36" s="60">
        <v>0</v>
      </c>
      <c r="CK36" s="61">
        <v>0</v>
      </c>
      <c r="CL36" s="150">
        <v>131.23359580052494</v>
      </c>
      <c r="CM36" s="56">
        <v>1</v>
      </c>
      <c r="CN36" s="149">
        <v>262.46719160104988</v>
      </c>
      <c r="CO36" s="156">
        <v>2</v>
      </c>
      <c r="CP36" s="56">
        <v>0</v>
      </c>
      <c r="CQ36" s="56">
        <v>0</v>
      </c>
      <c r="CR36" s="56">
        <v>0</v>
      </c>
      <c r="CS36" s="56">
        <v>0</v>
      </c>
      <c r="CT36" s="56">
        <v>0</v>
      </c>
      <c r="CU36" s="56">
        <v>0</v>
      </c>
      <c r="CV36" s="56">
        <v>0</v>
      </c>
      <c r="CW36" s="56">
        <v>0</v>
      </c>
      <c r="CX36" s="56">
        <v>0</v>
      </c>
      <c r="CY36" s="56">
        <v>0</v>
      </c>
      <c r="CZ36" s="56">
        <v>0</v>
      </c>
      <c r="DA36" s="56">
        <v>0</v>
      </c>
      <c r="DB36" s="60">
        <v>0</v>
      </c>
      <c r="DC36" s="61">
        <v>0</v>
      </c>
      <c r="DD36" s="145">
        <v>95.7</v>
      </c>
      <c r="DE36" s="145">
        <v>83.18</v>
      </c>
      <c r="DF36" s="147">
        <v>2.4425287356321839</v>
      </c>
      <c r="DG36" s="148">
        <v>4.5977011494252871</v>
      </c>
      <c r="DH36" s="56">
        <v>0</v>
      </c>
      <c r="DI36" s="56">
        <v>0</v>
      </c>
      <c r="DJ36" s="149">
        <v>327.86885245901641</v>
      </c>
      <c r="DK36" s="56">
        <v>3</v>
      </c>
      <c r="DL36" s="56">
        <v>0</v>
      </c>
      <c r="DM36" s="56">
        <v>0</v>
      </c>
      <c r="DN36" s="56">
        <v>0</v>
      </c>
      <c r="DO36" s="56">
        <v>0</v>
      </c>
      <c r="DP36" s="149">
        <v>0</v>
      </c>
      <c r="DQ36" s="156">
        <v>0</v>
      </c>
      <c r="DR36" s="56">
        <v>0</v>
      </c>
      <c r="DS36" s="56">
        <v>0</v>
      </c>
      <c r="DT36" s="56">
        <v>0</v>
      </c>
      <c r="DU36" s="156">
        <v>0</v>
      </c>
      <c r="DV36" s="56">
        <v>0</v>
      </c>
      <c r="DW36" s="156">
        <v>0</v>
      </c>
      <c r="DX36" s="56">
        <v>0</v>
      </c>
      <c r="DY36" s="56">
        <v>0</v>
      </c>
      <c r="DZ36" s="62">
        <v>2.8011204481792715</v>
      </c>
      <c r="EA36" s="63">
        <v>1</v>
      </c>
      <c r="EB36" s="62">
        <v>46.961325966850829</v>
      </c>
      <c r="EC36" s="63">
        <v>17</v>
      </c>
      <c r="ED36" s="60">
        <v>0.45516613563950842</v>
      </c>
      <c r="EE36" s="61">
        <v>1</v>
      </c>
      <c r="EF36" s="143">
        <v>117.37</v>
      </c>
      <c r="EG36" s="143">
        <v>92.23</v>
      </c>
      <c r="EH36" s="107">
        <v>1.0948905109489051</v>
      </c>
      <c r="EI36" s="148">
        <v>4.562043795620438</v>
      </c>
      <c r="EJ36" s="56" t="s">
        <v>791</v>
      </c>
      <c r="EK36" s="56" t="s">
        <v>792</v>
      </c>
      <c r="EL36" s="143">
        <v>85.48</v>
      </c>
      <c r="EM36" s="143">
        <v>55.45</v>
      </c>
      <c r="EN36" s="147">
        <v>0</v>
      </c>
      <c r="EO36" s="148">
        <v>9.6491228070175428</v>
      </c>
      <c r="EP36" s="56">
        <v>0</v>
      </c>
      <c r="EQ36" s="56">
        <v>0</v>
      </c>
      <c r="ER36" s="149">
        <v>110.98779134295228</v>
      </c>
      <c r="ES36" s="156">
        <v>1</v>
      </c>
      <c r="ET36" s="158">
        <v>0</v>
      </c>
      <c r="EU36" s="156">
        <v>0</v>
      </c>
      <c r="EV36" s="56">
        <v>0</v>
      </c>
      <c r="EW36" s="56">
        <v>0</v>
      </c>
      <c r="EX36" s="56">
        <v>19</v>
      </c>
      <c r="EY36" s="62">
        <v>86.592178770949729</v>
      </c>
      <c r="EZ36" s="61">
        <v>31</v>
      </c>
      <c r="FA36" s="62">
        <v>81.632653061224488</v>
      </c>
      <c r="FB36" s="61">
        <v>28</v>
      </c>
      <c r="FC36" s="149">
        <v>0</v>
      </c>
      <c r="FD36" s="156">
        <v>0</v>
      </c>
      <c r="FE36" s="56">
        <v>245.09</v>
      </c>
      <c r="FF36" s="56">
        <v>4</v>
      </c>
      <c r="FG36" s="56">
        <v>0</v>
      </c>
      <c r="FH36" s="56">
        <v>0</v>
      </c>
      <c r="FI36" s="149">
        <v>0</v>
      </c>
      <c r="FJ36" s="156">
        <v>0</v>
      </c>
      <c r="FK36" s="149">
        <v>245.09</v>
      </c>
      <c r="FL36" s="156">
        <v>4</v>
      </c>
      <c r="FM36" s="149">
        <v>61.274509803921568</v>
      </c>
      <c r="FN36" s="156">
        <v>1</v>
      </c>
      <c r="FO36" s="150">
        <v>735.29411764705878</v>
      </c>
      <c r="FP36" s="155">
        <v>12</v>
      </c>
      <c r="FQ36" s="56">
        <v>0</v>
      </c>
      <c r="FR36" s="56">
        <v>0</v>
      </c>
      <c r="FS36" s="60">
        <v>0.41459369817578773</v>
      </c>
      <c r="FT36" s="61">
        <v>1</v>
      </c>
      <c r="FU36" s="60">
        <v>1.9930244145490781</v>
      </c>
      <c r="FV36" s="61">
        <v>4</v>
      </c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4"/>
      <c r="OS36" s="4"/>
      <c r="OT36" s="4"/>
    </row>
    <row r="37" spans="1:410">
      <c r="A37" s="96" t="s">
        <v>793</v>
      </c>
      <c r="B37" s="56" t="s">
        <v>794</v>
      </c>
      <c r="C37" s="96" t="s">
        <v>466</v>
      </c>
      <c r="D37" s="74">
        <v>6</v>
      </c>
      <c r="E37" s="67">
        <v>2015</v>
      </c>
      <c r="F37" s="106">
        <v>68.55370850665733</v>
      </c>
      <c r="G37" s="141">
        <v>27084</v>
      </c>
      <c r="H37" s="67">
        <v>16200</v>
      </c>
      <c r="I37" s="67">
        <v>10884</v>
      </c>
      <c r="J37" s="106">
        <v>27.69</v>
      </c>
      <c r="K37" s="67">
        <v>7500</v>
      </c>
      <c r="L37" s="56">
        <v>75.760000000000005</v>
      </c>
      <c r="M37" s="78">
        <v>20520</v>
      </c>
      <c r="N37" s="67">
        <v>2647</v>
      </c>
      <c r="O37" s="67">
        <v>1351</v>
      </c>
      <c r="P37" s="67">
        <v>1296</v>
      </c>
      <c r="Q37" s="78">
        <v>3164</v>
      </c>
      <c r="R37" s="78">
        <v>1549</v>
      </c>
      <c r="S37" s="78">
        <v>1615</v>
      </c>
      <c r="T37" s="67">
        <v>2566</v>
      </c>
      <c r="U37" s="67">
        <v>1314</v>
      </c>
      <c r="V37" s="67">
        <v>1252</v>
      </c>
      <c r="W37" s="78">
        <v>3070</v>
      </c>
      <c r="X37" s="78">
        <v>1496</v>
      </c>
      <c r="Y37" s="78">
        <v>1574</v>
      </c>
      <c r="Z37" s="67">
        <v>2549</v>
      </c>
      <c r="AA37" s="67">
        <v>1308</v>
      </c>
      <c r="AB37" s="67">
        <v>1241</v>
      </c>
      <c r="AC37" s="78">
        <v>3039</v>
      </c>
      <c r="AD37" s="78">
        <v>1478</v>
      </c>
      <c r="AE37" s="78">
        <v>1561</v>
      </c>
      <c r="AF37" s="67">
        <v>2535</v>
      </c>
      <c r="AG37" s="67">
        <v>1303</v>
      </c>
      <c r="AH37" s="67">
        <v>1232</v>
      </c>
      <c r="AI37" s="78">
        <v>4633</v>
      </c>
      <c r="AJ37" s="78">
        <v>2257</v>
      </c>
      <c r="AK37" s="78">
        <v>2376</v>
      </c>
      <c r="AL37" s="67">
        <v>2625</v>
      </c>
      <c r="AM37" s="67">
        <v>1345</v>
      </c>
      <c r="AN37" s="67">
        <v>1280</v>
      </c>
      <c r="AO37" s="67">
        <v>2339</v>
      </c>
      <c r="AP37" s="67">
        <v>1200</v>
      </c>
      <c r="AQ37" s="67">
        <v>1139</v>
      </c>
      <c r="AR37" s="56" t="s">
        <v>428</v>
      </c>
      <c r="AS37" s="56"/>
      <c r="AT37" s="56" t="s">
        <v>428</v>
      </c>
      <c r="AU37" s="151">
        <v>850</v>
      </c>
      <c r="AV37" s="151">
        <v>1</v>
      </c>
      <c r="AW37" s="151">
        <v>305</v>
      </c>
      <c r="AX37" s="59">
        <v>7.7</v>
      </c>
      <c r="AY37" s="59">
        <v>3</v>
      </c>
      <c r="AZ37" s="60">
        <v>0</v>
      </c>
      <c r="BA37" s="61">
        <v>0</v>
      </c>
      <c r="BB37" s="62">
        <v>0</v>
      </c>
      <c r="BC37" s="63">
        <v>0</v>
      </c>
      <c r="BD37" s="68">
        <v>0</v>
      </c>
      <c r="BE37" s="69">
        <v>0</v>
      </c>
      <c r="BF37" s="60">
        <v>12.5</v>
      </c>
      <c r="BG37" s="61">
        <v>3</v>
      </c>
      <c r="BH37" s="60">
        <v>10.969387755102041</v>
      </c>
      <c r="BI37" s="61">
        <v>43</v>
      </c>
      <c r="BJ37" s="64">
        <v>0</v>
      </c>
      <c r="BK37" s="65">
        <v>0</v>
      </c>
      <c r="BL37" s="62">
        <v>0</v>
      </c>
      <c r="BM37" s="65">
        <v>0</v>
      </c>
      <c r="BN37" s="56">
        <v>0</v>
      </c>
      <c r="BO37" s="56">
        <v>0</v>
      </c>
      <c r="BP37" s="1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62" t="s">
        <v>795</v>
      </c>
      <c r="BW37" s="56" t="s">
        <v>796</v>
      </c>
      <c r="BX37" s="62" t="s">
        <v>797</v>
      </c>
      <c r="BY37" s="56" t="s">
        <v>553</v>
      </c>
      <c r="BZ37" s="62" t="s">
        <v>798</v>
      </c>
      <c r="CA37" s="62" t="s">
        <v>788</v>
      </c>
      <c r="CB37" s="56" t="s">
        <v>798</v>
      </c>
      <c r="CC37" s="152">
        <v>72.34</v>
      </c>
      <c r="CD37" s="152">
        <v>53.96</v>
      </c>
      <c r="CE37" s="147">
        <v>32.5</v>
      </c>
      <c r="CF37" s="146" t="s">
        <v>799</v>
      </c>
      <c r="CG37" s="146" t="s">
        <v>800</v>
      </c>
      <c r="CH37" s="149">
        <v>38.080731150038083</v>
      </c>
      <c r="CI37" s="56">
        <v>1</v>
      </c>
      <c r="CJ37" s="60">
        <v>0</v>
      </c>
      <c r="CK37" s="61">
        <v>0</v>
      </c>
      <c r="CL37" s="150">
        <v>38.080731150038083</v>
      </c>
      <c r="CM37" s="56">
        <v>1</v>
      </c>
      <c r="CN37" s="149">
        <v>0</v>
      </c>
      <c r="CO37" s="156">
        <v>0</v>
      </c>
      <c r="CP37" s="56">
        <v>0</v>
      </c>
      <c r="CQ37" s="56">
        <v>0</v>
      </c>
      <c r="CR37" s="56">
        <v>0</v>
      </c>
      <c r="CS37" s="56">
        <v>0</v>
      </c>
      <c r="CT37" s="56">
        <v>0</v>
      </c>
      <c r="CU37" s="56">
        <v>0</v>
      </c>
      <c r="CV37" s="56">
        <v>0</v>
      </c>
      <c r="CW37" s="56">
        <v>0</v>
      </c>
      <c r="CX37" s="56">
        <v>0</v>
      </c>
      <c r="CY37" s="56">
        <v>0</v>
      </c>
      <c r="CZ37" s="56">
        <v>0</v>
      </c>
      <c r="DA37" s="56">
        <v>0</v>
      </c>
      <c r="DB37" s="60">
        <v>0</v>
      </c>
      <c r="DC37" s="61">
        <v>0</v>
      </c>
      <c r="DD37" s="152">
        <v>107.15</v>
      </c>
      <c r="DE37" s="152">
        <v>78.73</v>
      </c>
      <c r="DF37" s="147">
        <v>5.3908355795148255</v>
      </c>
      <c r="DG37" s="148">
        <v>3.2345013477088949</v>
      </c>
      <c r="DH37" s="56">
        <v>0</v>
      </c>
      <c r="DI37" s="56">
        <v>0</v>
      </c>
      <c r="DJ37" s="149">
        <v>0</v>
      </c>
      <c r="DK37" s="56">
        <v>0</v>
      </c>
      <c r="DL37" s="56">
        <v>0</v>
      </c>
      <c r="DM37" s="56">
        <v>0</v>
      </c>
      <c r="DN37" s="150">
        <v>65.81112207963146</v>
      </c>
      <c r="DO37" s="56">
        <v>2</v>
      </c>
      <c r="DP37" s="149">
        <v>131.622244159263</v>
      </c>
      <c r="DQ37" s="156">
        <v>4</v>
      </c>
      <c r="DR37" s="149">
        <v>32.90556103981573</v>
      </c>
      <c r="DS37" s="156">
        <v>1</v>
      </c>
      <c r="DT37" s="149">
        <v>98.716683119447183</v>
      </c>
      <c r="DU37" s="156">
        <v>3</v>
      </c>
      <c r="DV37" s="56">
        <v>0</v>
      </c>
      <c r="DW37" s="156">
        <v>0</v>
      </c>
      <c r="DX37" s="56">
        <v>0</v>
      </c>
      <c r="DY37" s="56">
        <v>0</v>
      </c>
      <c r="DZ37" s="62">
        <v>2.4174053182917006</v>
      </c>
      <c r="EA37" s="63">
        <v>3</v>
      </c>
      <c r="EB37" s="62">
        <v>111.2012987012987</v>
      </c>
      <c r="EC37" s="63">
        <v>137</v>
      </c>
      <c r="ED37" s="60">
        <v>0</v>
      </c>
      <c r="EE37" s="61">
        <v>0</v>
      </c>
      <c r="EF37" s="154">
        <v>107.54</v>
      </c>
      <c r="EG37" s="154">
        <v>71.540000000000006</v>
      </c>
      <c r="EH37" s="107">
        <v>5.1965356429047302</v>
      </c>
      <c r="EI37" s="148">
        <v>3.5976015989340442</v>
      </c>
      <c r="EJ37" s="56" t="s">
        <v>801</v>
      </c>
      <c r="EK37" s="56" t="s">
        <v>802</v>
      </c>
      <c r="EL37" s="154">
        <v>63.32</v>
      </c>
      <c r="EM37" s="154">
        <v>32.21</v>
      </c>
      <c r="EN37" s="147">
        <v>3.6585365853658534</v>
      </c>
      <c r="EO37" s="148">
        <v>0.48780487804878048</v>
      </c>
      <c r="EP37" s="150">
        <v>65.81112207963146</v>
      </c>
      <c r="EQ37" s="56">
        <v>2</v>
      </c>
      <c r="ER37" s="149">
        <v>32.90556103981573</v>
      </c>
      <c r="ES37" s="156">
        <v>1</v>
      </c>
      <c r="ET37" s="149">
        <v>32.90556103981573</v>
      </c>
      <c r="EU37" s="156">
        <v>1</v>
      </c>
      <c r="EV37" s="150">
        <v>65.81112207963146</v>
      </c>
      <c r="EW37" s="56">
        <v>2</v>
      </c>
      <c r="EX37" s="56">
        <v>0</v>
      </c>
      <c r="EY37" s="62">
        <v>83.59375</v>
      </c>
      <c r="EZ37" s="72">
        <v>107</v>
      </c>
      <c r="FA37" s="62">
        <v>60.579455662862159</v>
      </c>
      <c r="FB37" s="61">
        <v>69</v>
      </c>
      <c r="FC37" s="149">
        <v>0</v>
      </c>
      <c r="FD37" s="156">
        <v>0</v>
      </c>
      <c r="FE37" s="149">
        <v>162.04537270435722</v>
      </c>
      <c r="FF37" s="156">
        <v>9</v>
      </c>
      <c r="FG37" s="56">
        <v>0</v>
      </c>
      <c r="FH37" s="56">
        <v>0</v>
      </c>
      <c r="FI37" s="149">
        <v>18.005041411595247</v>
      </c>
      <c r="FJ37" s="156">
        <v>1</v>
      </c>
      <c r="FK37" s="149">
        <v>198.05545552754774</v>
      </c>
      <c r="FL37" s="156">
        <v>11</v>
      </c>
      <c r="FM37" s="149">
        <v>54.015124234785738</v>
      </c>
      <c r="FN37" s="156">
        <v>3</v>
      </c>
      <c r="FO37" s="150">
        <v>54.015124234785738</v>
      </c>
      <c r="FP37" s="56">
        <v>3</v>
      </c>
      <c r="FQ37" s="150">
        <v>18.005041411595247</v>
      </c>
      <c r="FR37" s="56">
        <v>1</v>
      </c>
      <c r="FS37" s="60">
        <v>5.6818181818181817</v>
      </c>
      <c r="FT37" s="61">
        <v>1</v>
      </c>
      <c r="FU37" s="60">
        <v>0</v>
      </c>
      <c r="FV37" s="61">
        <v>0</v>
      </c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4"/>
      <c r="OS37" s="4"/>
      <c r="OT37" s="4"/>
    </row>
    <row r="38" spans="1:410">
      <c r="A38" s="96" t="s">
        <v>803</v>
      </c>
      <c r="B38" s="56" t="s">
        <v>804</v>
      </c>
      <c r="C38" s="96" t="s">
        <v>427</v>
      </c>
      <c r="D38" s="74">
        <v>6</v>
      </c>
      <c r="E38" s="67">
        <v>2015</v>
      </c>
      <c r="F38" s="106">
        <v>68.088515999423791</v>
      </c>
      <c r="G38" s="141">
        <v>14972</v>
      </c>
      <c r="H38" s="67">
        <v>3965</v>
      </c>
      <c r="I38" s="67">
        <v>11007</v>
      </c>
      <c r="J38" s="106">
        <v>17.45</v>
      </c>
      <c r="K38" s="67">
        <v>2613</v>
      </c>
      <c r="L38" s="56">
        <v>72.05</v>
      </c>
      <c r="M38" s="78">
        <v>10788</v>
      </c>
      <c r="N38" s="67">
        <v>1280</v>
      </c>
      <c r="O38" s="67">
        <v>654</v>
      </c>
      <c r="P38" s="67">
        <v>626</v>
      </c>
      <c r="Q38" s="78">
        <v>1540</v>
      </c>
      <c r="R38" s="78">
        <v>753</v>
      </c>
      <c r="S38" s="78">
        <v>787</v>
      </c>
      <c r="T38" s="67">
        <v>1272</v>
      </c>
      <c r="U38" s="67">
        <v>646</v>
      </c>
      <c r="V38" s="67">
        <v>626</v>
      </c>
      <c r="W38" s="78">
        <v>1490</v>
      </c>
      <c r="X38" s="78">
        <v>735</v>
      </c>
      <c r="Y38" s="78">
        <v>755</v>
      </c>
      <c r="Z38" s="67">
        <v>1184</v>
      </c>
      <c r="AA38" s="67">
        <v>598</v>
      </c>
      <c r="AB38" s="67">
        <v>586</v>
      </c>
      <c r="AC38" s="78">
        <v>1451</v>
      </c>
      <c r="AD38" s="78">
        <v>720</v>
      </c>
      <c r="AE38" s="78">
        <v>731</v>
      </c>
      <c r="AF38" s="67">
        <v>1252</v>
      </c>
      <c r="AG38" s="67">
        <v>629</v>
      </c>
      <c r="AH38" s="67">
        <v>623</v>
      </c>
      <c r="AI38" s="78">
        <v>2147</v>
      </c>
      <c r="AJ38" s="78">
        <v>1084</v>
      </c>
      <c r="AK38" s="78">
        <v>1063</v>
      </c>
      <c r="AL38" s="67">
        <v>1222</v>
      </c>
      <c r="AM38" s="67">
        <v>605</v>
      </c>
      <c r="AN38" s="67">
        <v>617</v>
      </c>
      <c r="AO38" s="67">
        <v>948</v>
      </c>
      <c r="AP38" s="67">
        <v>460</v>
      </c>
      <c r="AQ38" s="67">
        <v>488</v>
      </c>
      <c r="AR38" s="56" t="s">
        <v>428</v>
      </c>
      <c r="AS38" s="56"/>
      <c r="AT38" s="56" t="s">
        <v>428</v>
      </c>
      <c r="AU38" s="144">
        <v>494</v>
      </c>
      <c r="AV38" s="144">
        <v>0</v>
      </c>
      <c r="AW38" s="144">
        <v>96</v>
      </c>
      <c r="AX38" s="59">
        <v>9.9</v>
      </c>
      <c r="AY38" s="59">
        <v>2</v>
      </c>
      <c r="AZ38" s="60">
        <v>2.554278416347382</v>
      </c>
      <c r="BA38" s="61">
        <v>2</v>
      </c>
      <c r="BB38" s="62">
        <v>0</v>
      </c>
      <c r="BC38" s="63">
        <v>0</v>
      </c>
      <c r="BD38" s="68">
        <v>0</v>
      </c>
      <c r="BE38" s="69">
        <v>0</v>
      </c>
      <c r="BF38" s="60">
        <v>4.5454545454545459</v>
      </c>
      <c r="BG38" s="61">
        <v>4</v>
      </c>
      <c r="BH38" s="60">
        <v>6.435643564356436</v>
      </c>
      <c r="BI38" s="61">
        <v>13</v>
      </c>
      <c r="BJ38" s="64">
        <v>0</v>
      </c>
      <c r="BK38" s="65">
        <v>0</v>
      </c>
      <c r="BL38" s="62">
        <v>78.125</v>
      </c>
      <c r="BM38" s="65">
        <v>1</v>
      </c>
      <c r="BN38" s="56">
        <v>0</v>
      </c>
      <c r="BO38" s="56">
        <v>0</v>
      </c>
      <c r="BP38" s="1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62" t="s">
        <v>805</v>
      </c>
      <c r="BW38" s="56" t="s">
        <v>806</v>
      </c>
      <c r="BX38" s="62" t="s">
        <v>528</v>
      </c>
      <c r="BY38" s="56" t="s">
        <v>806</v>
      </c>
      <c r="BZ38" s="62" t="s">
        <v>579</v>
      </c>
      <c r="CA38" s="62" t="s">
        <v>807</v>
      </c>
      <c r="CB38" s="56" t="s">
        <v>579</v>
      </c>
      <c r="CC38" s="145">
        <v>87.68</v>
      </c>
      <c r="CD38" s="145">
        <v>77.31</v>
      </c>
      <c r="CE38" s="147">
        <v>17.241379310344829</v>
      </c>
      <c r="CF38" s="153" t="s">
        <v>531</v>
      </c>
      <c r="CG38" s="153" t="s">
        <v>808</v>
      </c>
      <c r="CH38" s="149">
        <v>77.579519006982153</v>
      </c>
      <c r="CI38" s="56">
        <v>1</v>
      </c>
      <c r="CJ38" s="60">
        <v>0</v>
      </c>
      <c r="CK38" s="61">
        <v>0</v>
      </c>
      <c r="CL38" s="150">
        <v>77.579519006982153</v>
      </c>
      <c r="CM38" s="56">
        <v>1</v>
      </c>
      <c r="CN38" s="149">
        <v>0</v>
      </c>
      <c r="CO38" s="156">
        <v>0</v>
      </c>
      <c r="CP38" s="56">
        <v>0</v>
      </c>
      <c r="CQ38" s="56">
        <v>0</v>
      </c>
      <c r="CR38" s="149">
        <v>67.114093959731534</v>
      </c>
      <c r="CS38" s="156">
        <v>1</v>
      </c>
      <c r="CT38" s="149">
        <v>67.114093959731534</v>
      </c>
      <c r="CU38" s="156">
        <v>1</v>
      </c>
      <c r="CV38" s="56">
        <v>0</v>
      </c>
      <c r="CW38" s="56">
        <v>0</v>
      </c>
      <c r="CX38" s="56">
        <v>0</v>
      </c>
      <c r="CY38" s="56">
        <v>0</v>
      </c>
      <c r="CZ38" s="56">
        <v>0</v>
      </c>
      <c r="DA38" s="56">
        <v>0</v>
      </c>
      <c r="DB38" s="60">
        <v>0</v>
      </c>
      <c r="DC38" s="61">
        <v>0</v>
      </c>
      <c r="DD38" s="145">
        <v>128.37</v>
      </c>
      <c r="DE38" s="145">
        <v>101.04</v>
      </c>
      <c r="DF38" s="147">
        <v>2.6675786593707249</v>
      </c>
      <c r="DG38" s="148">
        <v>7.6607387140902876</v>
      </c>
      <c r="DH38" s="56">
        <v>0</v>
      </c>
      <c r="DI38" s="56">
        <v>0</v>
      </c>
      <c r="DJ38" s="149">
        <v>0</v>
      </c>
      <c r="DK38" s="56">
        <v>0</v>
      </c>
      <c r="DL38" s="149">
        <v>67.114093959731534</v>
      </c>
      <c r="DM38" s="156">
        <v>1</v>
      </c>
      <c r="DN38" s="150">
        <v>137.83597518952448</v>
      </c>
      <c r="DO38" s="56">
        <v>2</v>
      </c>
      <c r="DP38" s="149">
        <v>68.917987594762238</v>
      </c>
      <c r="DQ38" s="156">
        <v>1</v>
      </c>
      <c r="DR38" s="149">
        <v>68.917987594762238</v>
      </c>
      <c r="DS38" s="156">
        <v>1</v>
      </c>
      <c r="DT38" s="56">
        <v>0</v>
      </c>
      <c r="DU38" s="156">
        <v>0</v>
      </c>
      <c r="DV38" s="56">
        <v>0</v>
      </c>
      <c r="DW38" s="156">
        <v>0</v>
      </c>
      <c r="DX38" s="56">
        <v>0</v>
      </c>
      <c r="DY38" s="56">
        <v>0</v>
      </c>
      <c r="DZ38" s="62">
        <v>8.5324232081911262</v>
      </c>
      <c r="EA38" s="63">
        <v>5</v>
      </c>
      <c r="EB38" s="62">
        <v>77.046548956661312</v>
      </c>
      <c r="EC38" s="63">
        <v>48</v>
      </c>
      <c r="ED38" s="60">
        <v>0</v>
      </c>
      <c r="EE38" s="61">
        <v>0</v>
      </c>
      <c r="EF38" s="143">
        <v>123.26</v>
      </c>
      <c r="EG38" s="143">
        <v>91.06</v>
      </c>
      <c r="EH38" s="107">
        <v>5.46218487394958</v>
      </c>
      <c r="EI38" s="148">
        <v>6.7226890756302522</v>
      </c>
      <c r="EJ38" s="56" t="s">
        <v>809</v>
      </c>
      <c r="EK38" s="56" t="s">
        <v>810</v>
      </c>
      <c r="EL38" s="143">
        <v>70.180000000000007</v>
      </c>
      <c r="EM38" s="143">
        <v>43.2</v>
      </c>
      <c r="EN38" s="147">
        <v>2.1875</v>
      </c>
      <c r="EO38" s="148">
        <v>2.5</v>
      </c>
      <c r="EP38" s="150">
        <v>137.83597518952448</v>
      </c>
      <c r="EQ38" s="155">
        <v>2</v>
      </c>
      <c r="ER38" s="149">
        <v>137.83597518952448</v>
      </c>
      <c r="ES38" s="156">
        <v>2</v>
      </c>
      <c r="ET38" s="149">
        <v>68.917987594762238</v>
      </c>
      <c r="EU38" s="156">
        <v>1</v>
      </c>
      <c r="EV38" s="150">
        <v>137.83597518952448</v>
      </c>
      <c r="EW38" s="56">
        <v>2</v>
      </c>
      <c r="EX38" s="56">
        <v>0</v>
      </c>
      <c r="EY38" s="62">
        <v>82.658022690437605</v>
      </c>
      <c r="EZ38" s="61">
        <v>51</v>
      </c>
      <c r="FA38" s="62">
        <v>77.868852459016395</v>
      </c>
      <c r="FB38" s="61">
        <v>38</v>
      </c>
      <c r="FC38" s="149">
        <v>79.586152009550332</v>
      </c>
      <c r="FD38" s="156">
        <v>2</v>
      </c>
      <c r="FE38" s="149">
        <v>159.17230401910066</v>
      </c>
      <c r="FF38" s="156">
        <v>4</v>
      </c>
      <c r="FG38" s="150">
        <v>39.793076004775166</v>
      </c>
      <c r="FH38" s="157">
        <v>1</v>
      </c>
      <c r="FI38" s="149">
        <v>0</v>
      </c>
      <c r="FJ38" s="156">
        <v>0</v>
      </c>
      <c r="FK38" s="149">
        <v>278.55153203342621</v>
      </c>
      <c r="FL38" s="156">
        <v>7</v>
      </c>
      <c r="FM38" s="149">
        <v>39.793076004775166</v>
      </c>
      <c r="FN38" s="156">
        <v>1</v>
      </c>
      <c r="FO38" s="150">
        <v>198.96538002387587</v>
      </c>
      <c r="FP38" s="56">
        <v>5</v>
      </c>
      <c r="FQ38" s="150">
        <v>39.793076004775166</v>
      </c>
      <c r="FR38" s="155">
        <v>1</v>
      </c>
      <c r="FS38" s="60">
        <v>0</v>
      </c>
      <c r="FT38" s="61">
        <v>0</v>
      </c>
      <c r="FU38" s="60">
        <v>0</v>
      </c>
      <c r="FV38" s="61">
        <v>0</v>
      </c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4"/>
      <c r="OS38" s="4"/>
      <c r="OT38" s="4"/>
    </row>
    <row r="39" spans="1:410">
      <c r="A39" s="96" t="s">
        <v>811</v>
      </c>
      <c r="B39" s="56" t="s">
        <v>812</v>
      </c>
      <c r="C39" s="96" t="s">
        <v>427</v>
      </c>
      <c r="D39" s="74">
        <v>6</v>
      </c>
      <c r="E39" s="67">
        <v>2015</v>
      </c>
      <c r="F39" s="106">
        <v>73.262034163613066</v>
      </c>
      <c r="G39" s="141">
        <v>3463</v>
      </c>
      <c r="H39" s="67">
        <v>1426</v>
      </c>
      <c r="I39" s="67">
        <v>2037</v>
      </c>
      <c r="J39" s="106">
        <v>20.85</v>
      </c>
      <c r="K39" s="67">
        <v>722</v>
      </c>
      <c r="L39" s="56">
        <v>86.08</v>
      </c>
      <c r="M39" s="78">
        <v>2981</v>
      </c>
      <c r="N39" s="67">
        <v>253</v>
      </c>
      <c r="O39" s="67">
        <v>128</v>
      </c>
      <c r="P39" s="67">
        <v>125</v>
      </c>
      <c r="Q39" s="78">
        <v>305</v>
      </c>
      <c r="R39" s="78">
        <v>150</v>
      </c>
      <c r="S39" s="78">
        <v>155</v>
      </c>
      <c r="T39" s="67">
        <v>252</v>
      </c>
      <c r="U39" s="67">
        <v>130</v>
      </c>
      <c r="V39" s="67">
        <v>122</v>
      </c>
      <c r="W39" s="78">
        <v>295</v>
      </c>
      <c r="X39" s="78">
        <v>143</v>
      </c>
      <c r="Y39" s="78">
        <v>152</v>
      </c>
      <c r="Z39" s="67">
        <v>240</v>
      </c>
      <c r="AA39" s="67">
        <v>124</v>
      </c>
      <c r="AB39" s="67">
        <v>116</v>
      </c>
      <c r="AC39" s="78">
        <v>300</v>
      </c>
      <c r="AD39" s="78">
        <v>144</v>
      </c>
      <c r="AE39" s="78">
        <v>156</v>
      </c>
      <c r="AF39" s="67">
        <v>264</v>
      </c>
      <c r="AG39" s="67">
        <v>138</v>
      </c>
      <c r="AH39" s="67">
        <v>126</v>
      </c>
      <c r="AI39" s="78">
        <v>489</v>
      </c>
      <c r="AJ39" s="78">
        <v>230</v>
      </c>
      <c r="AK39" s="78">
        <v>259</v>
      </c>
      <c r="AL39" s="67">
        <v>278</v>
      </c>
      <c r="AM39" s="67">
        <v>147</v>
      </c>
      <c r="AN39" s="67">
        <v>131</v>
      </c>
      <c r="AO39" s="67">
        <v>245</v>
      </c>
      <c r="AP39" s="67">
        <v>132</v>
      </c>
      <c r="AQ39" s="67">
        <v>113</v>
      </c>
      <c r="AR39" s="56" t="s">
        <v>428</v>
      </c>
      <c r="AS39" s="56"/>
      <c r="AT39" s="56" t="s">
        <v>428</v>
      </c>
      <c r="AU39" s="151">
        <v>205</v>
      </c>
      <c r="AV39" s="151">
        <v>0</v>
      </c>
      <c r="AW39" s="151">
        <v>32</v>
      </c>
      <c r="AX39" s="59">
        <v>47.6</v>
      </c>
      <c r="AY39" s="59">
        <v>2</v>
      </c>
      <c r="AZ39" s="60">
        <v>2.4509803921568629</v>
      </c>
      <c r="BA39" s="61">
        <v>1</v>
      </c>
      <c r="BB39" s="62">
        <v>0</v>
      </c>
      <c r="BC39" s="63">
        <v>0</v>
      </c>
      <c r="BD39" s="68">
        <v>0</v>
      </c>
      <c r="BE39" s="69">
        <v>0</v>
      </c>
      <c r="BF39" s="60">
        <v>10.256410256410255</v>
      </c>
      <c r="BG39" s="61">
        <v>4</v>
      </c>
      <c r="BH39" s="60">
        <v>11.904761904761903</v>
      </c>
      <c r="BI39" s="61">
        <v>5</v>
      </c>
      <c r="BJ39" s="64">
        <v>0</v>
      </c>
      <c r="BK39" s="65">
        <v>0</v>
      </c>
      <c r="BL39" s="62">
        <v>0</v>
      </c>
      <c r="BM39" s="65">
        <v>0</v>
      </c>
      <c r="BN39" s="56">
        <v>0</v>
      </c>
      <c r="BO39" s="56">
        <v>0</v>
      </c>
      <c r="BP39" s="1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62" t="s">
        <v>813</v>
      </c>
      <c r="BW39" s="56" t="s">
        <v>528</v>
      </c>
      <c r="BX39" s="56" t="s">
        <v>760</v>
      </c>
      <c r="BY39" s="56" t="s">
        <v>528</v>
      </c>
      <c r="BZ39" s="56" t="s">
        <v>814</v>
      </c>
      <c r="CA39" s="56" t="s">
        <v>815</v>
      </c>
      <c r="CB39" s="56" t="s">
        <v>816</v>
      </c>
      <c r="CC39" s="152">
        <v>98.07</v>
      </c>
      <c r="CD39" s="152">
        <v>86.54</v>
      </c>
      <c r="CE39" s="147">
        <v>50</v>
      </c>
      <c r="CF39" s="146" t="s">
        <v>817</v>
      </c>
      <c r="CG39" s="146" t="s">
        <v>818</v>
      </c>
      <c r="CH39" s="56">
        <v>0</v>
      </c>
      <c r="CI39" s="56">
        <v>0</v>
      </c>
      <c r="CJ39" s="60">
        <v>0</v>
      </c>
      <c r="CK39" s="61">
        <v>0</v>
      </c>
      <c r="CL39" s="56">
        <v>0</v>
      </c>
      <c r="CM39" s="56">
        <v>0</v>
      </c>
      <c r="CN39" s="149">
        <v>0</v>
      </c>
      <c r="CO39" s="1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60">
        <v>0</v>
      </c>
      <c r="DC39" s="61">
        <v>0</v>
      </c>
      <c r="DD39" s="152">
        <v>137.5</v>
      </c>
      <c r="DE39" s="152">
        <v>115.31</v>
      </c>
      <c r="DF39" s="147">
        <v>2.7777777777777777</v>
      </c>
      <c r="DG39" s="148">
        <v>0.30864197530864196</v>
      </c>
      <c r="DH39" s="56">
        <v>0</v>
      </c>
      <c r="DI39" s="56">
        <v>0</v>
      </c>
      <c r="DJ39" s="149">
        <v>0</v>
      </c>
      <c r="DK39" s="56">
        <v>0</v>
      </c>
      <c r="DL39" s="149">
        <v>0</v>
      </c>
      <c r="DM39" s="156">
        <v>0</v>
      </c>
      <c r="DN39" s="56">
        <v>0</v>
      </c>
      <c r="DO39" s="56">
        <v>0</v>
      </c>
      <c r="DP39" s="149">
        <v>0</v>
      </c>
      <c r="DQ39" s="156">
        <v>0</v>
      </c>
      <c r="DR39" s="149">
        <v>0</v>
      </c>
      <c r="DS39" s="156">
        <v>0</v>
      </c>
      <c r="DT39" s="56">
        <v>0</v>
      </c>
      <c r="DU39" s="156">
        <v>0</v>
      </c>
      <c r="DV39" s="56">
        <v>0</v>
      </c>
      <c r="DW39" s="156">
        <v>0</v>
      </c>
      <c r="DX39" s="56">
        <v>0</v>
      </c>
      <c r="DY39" s="56">
        <v>0</v>
      </c>
      <c r="DZ39" s="62">
        <v>0</v>
      </c>
      <c r="EA39" s="63">
        <v>0</v>
      </c>
      <c r="EB39" s="62">
        <v>95.238095238095227</v>
      </c>
      <c r="EC39" s="63">
        <v>12</v>
      </c>
      <c r="ED39" s="60">
        <v>0</v>
      </c>
      <c r="EE39" s="61">
        <v>0</v>
      </c>
      <c r="EF39" s="154">
        <v>164.06</v>
      </c>
      <c r="EG39" s="154">
        <v>120.31</v>
      </c>
      <c r="EH39" s="107">
        <v>3.0927835051546393</v>
      </c>
      <c r="EI39" s="148">
        <v>1.0309278350515463</v>
      </c>
      <c r="EJ39" s="56" t="s">
        <v>819</v>
      </c>
      <c r="EK39" s="56" t="s">
        <v>820</v>
      </c>
      <c r="EL39" s="154">
        <v>137.25</v>
      </c>
      <c r="EM39" s="154">
        <v>76.459999999999994</v>
      </c>
      <c r="EN39" s="147">
        <v>1.8867924528301887</v>
      </c>
      <c r="EO39" s="148">
        <v>0.94339622641509435</v>
      </c>
      <c r="EP39" s="56">
        <v>0</v>
      </c>
      <c r="EQ39" s="56">
        <v>0</v>
      </c>
      <c r="ER39" s="158">
        <v>0</v>
      </c>
      <c r="ES39" s="156">
        <v>0</v>
      </c>
      <c r="ET39" s="158">
        <v>0</v>
      </c>
      <c r="EU39" s="156">
        <v>0</v>
      </c>
      <c r="EV39" s="56">
        <v>0</v>
      </c>
      <c r="EW39" s="56">
        <v>0</v>
      </c>
      <c r="EX39" s="56">
        <v>0</v>
      </c>
      <c r="EY39" s="62">
        <v>45.801526717557252</v>
      </c>
      <c r="EZ39" s="61">
        <v>6</v>
      </c>
      <c r="FA39" s="62">
        <v>106.19469026548673</v>
      </c>
      <c r="FB39" s="61">
        <v>12</v>
      </c>
      <c r="FC39" s="149">
        <v>0</v>
      </c>
      <c r="FD39" s="156">
        <v>0</v>
      </c>
      <c r="FE39" s="56">
        <v>0</v>
      </c>
      <c r="FF39" s="56">
        <v>0</v>
      </c>
      <c r="FG39" s="150">
        <v>170.94017094017093</v>
      </c>
      <c r="FH39" s="157">
        <v>1</v>
      </c>
      <c r="FI39" s="149">
        <v>0</v>
      </c>
      <c r="FJ39" s="156">
        <v>0</v>
      </c>
      <c r="FK39" s="149">
        <v>170.94017094017093</v>
      </c>
      <c r="FL39" s="156">
        <v>1</v>
      </c>
      <c r="FM39" s="56">
        <v>0</v>
      </c>
      <c r="FN39" s="56">
        <v>0</v>
      </c>
      <c r="FO39" s="150">
        <v>170.94017094017093</v>
      </c>
      <c r="FP39" s="155">
        <v>1</v>
      </c>
      <c r="FQ39" s="150">
        <v>170.94017094017093</v>
      </c>
      <c r="FR39" s="155">
        <v>1</v>
      </c>
      <c r="FS39" s="60">
        <v>2.4213075060532687</v>
      </c>
      <c r="FT39" s="61">
        <v>1</v>
      </c>
      <c r="FU39" s="60">
        <v>0</v>
      </c>
      <c r="FV39" s="61">
        <v>0</v>
      </c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4"/>
      <c r="OS39" s="4"/>
      <c r="OT39" s="4"/>
    </row>
    <row r="40" spans="1:410">
      <c r="A40" s="96" t="s">
        <v>821</v>
      </c>
      <c r="B40" s="56" t="s">
        <v>822</v>
      </c>
      <c r="C40" s="96" t="s">
        <v>466</v>
      </c>
      <c r="D40" s="74">
        <v>6</v>
      </c>
      <c r="E40" s="67">
        <v>2015</v>
      </c>
      <c r="F40" s="106">
        <v>68.83149282889535</v>
      </c>
      <c r="G40" s="141">
        <v>20653</v>
      </c>
      <c r="H40" s="67">
        <v>8596</v>
      </c>
      <c r="I40" s="67">
        <v>12057</v>
      </c>
      <c r="J40" s="106">
        <v>16.77</v>
      </c>
      <c r="K40" s="67">
        <v>3463</v>
      </c>
      <c r="L40" s="56">
        <v>67.69</v>
      </c>
      <c r="M40" s="78">
        <v>13981</v>
      </c>
      <c r="N40" s="67">
        <v>2183</v>
      </c>
      <c r="O40" s="67">
        <v>1125</v>
      </c>
      <c r="P40" s="67">
        <v>1058</v>
      </c>
      <c r="Q40" s="78">
        <v>2607</v>
      </c>
      <c r="R40" s="78">
        <v>1263</v>
      </c>
      <c r="S40" s="78">
        <v>1344</v>
      </c>
      <c r="T40" s="67">
        <v>2117</v>
      </c>
      <c r="U40" s="67">
        <v>1099</v>
      </c>
      <c r="V40" s="67">
        <v>1018</v>
      </c>
      <c r="W40" s="78">
        <v>2544</v>
      </c>
      <c r="X40" s="78">
        <v>1220</v>
      </c>
      <c r="Y40" s="78">
        <v>1324</v>
      </c>
      <c r="Z40" s="67">
        <v>2096</v>
      </c>
      <c r="AA40" s="67">
        <v>1093</v>
      </c>
      <c r="AB40" s="67">
        <v>1003</v>
      </c>
      <c r="AC40" s="78">
        <v>2397</v>
      </c>
      <c r="AD40" s="78">
        <v>1149</v>
      </c>
      <c r="AE40" s="78">
        <v>1248</v>
      </c>
      <c r="AF40" s="67">
        <v>1927</v>
      </c>
      <c r="AG40" s="67">
        <v>1003</v>
      </c>
      <c r="AH40" s="67">
        <v>924</v>
      </c>
      <c r="AI40" s="78">
        <v>3586</v>
      </c>
      <c r="AJ40" s="78">
        <v>1715</v>
      </c>
      <c r="AK40" s="78">
        <v>1871</v>
      </c>
      <c r="AL40" s="67">
        <v>2044</v>
      </c>
      <c r="AM40" s="67">
        <v>1068</v>
      </c>
      <c r="AN40" s="67">
        <v>976</v>
      </c>
      <c r="AO40" s="67">
        <v>1817</v>
      </c>
      <c r="AP40" s="67">
        <v>944</v>
      </c>
      <c r="AQ40" s="67">
        <v>873</v>
      </c>
      <c r="AR40" s="56" t="s">
        <v>428</v>
      </c>
      <c r="AS40" s="56"/>
      <c r="AT40" s="56" t="s">
        <v>428</v>
      </c>
      <c r="AU40" s="144">
        <v>515</v>
      </c>
      <c r="AV40" s="144">
        <v>0</v>
      </c>
      <c r="AW40" s="144">
        <v>101</v>
      </c>
      <c r="AX40" s="59">
        <v>0</v>
      </c>
      <c r="AY40" s="59">
        <v>0</v>
      </c>
      <c r="AZ40" s="60">
        <v>2.9154518950437316</v>
      </c>
      <c r="BA40" s="61">
        <v>2</v>
      </c>
      <c r="BB40" s="62">
        <v>0</v>
      </c>
      <c r="BC40" s="63">
        <v>0</v>
      </c>
      <c r="BD40" s="68">
        <v>0</v>
      </c>
      <c r="BE40" s="69">
        <v>0</v>
      </c>
      <c r="BF40" s="60">
        <v>4.3478260869565215</v>
      </c>
      <c r="BG40" s="61">
        <v>4</v>
      </c>
      <c r="BH40" s="60">
        <v>7.2815533980582519</v>
      </c>
      <c r="BI40" s="61">
        <v>15</v>
      </c>
      <c r="BJ40" s="64">
        <v>0</v>
      </c>
      <c r="BK40" s="65">
        <v>0</v>
      </c>
      <c r="BL40" s="62">
        <v>0</v>
      </c>
      <c r="BM40" s="65">
        <v>0</v>
      </c>
      <c r="BN40" s="56">
        <v>0</v>
      </c>
      <c r="BO40" s="56">
        <v>0</v>
      </c>
      <c r="BP40" s="1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62" t="s">
        <v>823</v>
      </c>
      <c r="BW40" s="56" t="s">
        <v>824</v>
      </c>
      <c r="BX40" s="62" t="s">
        <v>691</v>
      </c>
      <c r="BY40" s="56" t="s">
        <v>824</v>
      </c>
      <c r="BZ40" s="62" t="s">
        <v>432</v>
      </c>
      <c r="CA40" s="56" t="s">
        <v>825</v>
      </c>
      <c r="CB40" s="56" t="s">
        <v>761</v>
      </c>
      <c r="CC40" s="145">
        <v>55.18</v>
      </c>
      <c r="CD40" s="145">
        <v>45.52</v>
      </c>
      <c r="CE40" s="147">
        <v>4.225352112676056</v>
      </c>
      <c r="CF40" s="153" t="s">
        <v>743</v>
      </c>
      <c r="CG40" s="153" t="s">
        <v>826</v>
      </c>
      <c r="CH40" s="149">
        <v>224.71910112359552</v>
      </c>
      <c r="CI40" s="56">
        <v>1</v>
      </c>
      <c r="CJ40" s="60">
        <v>0</v>
      </c>
      <c r="CK40" s="61">
        <v>0</v>
      </c>
      <c r="CL40" s="150">
        <v>224.71910112359552</v>
      </c>
      <c r="CM40" s="56">
        <v>1</v>
      </c>
      <c r="CN40" s="149">
        <v>46.253469010175763</v>
      </c>
      <c r="CO40" s="156">
        <v>1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60">
        <v>0</v>
      </c>
      <c r="DC40" s="61">
        <v>0</v>
      </c>
      <c r="DD40" s="145">
        <v>103.26</v>
      </c>
      <c r="DE40" s="145">
        <v>73.56</v>
      </c>
      <c r="DF40" s="147">
        <v>5.2924791086350975</v>
      </c>
      <c r="DG40" s="148">
        <v>0.66852367688022285</v>
      </c>
      <c r="DH40" s="149">
        <v>78.616352201257868</v>
      </c>
      <c r="DI40" s="56">
        <v>2</v>
      </c>
      <c r="DJ40" s="149">
        <v>314.46540880503147</v>
      </c>
      <c r="DK40" s="56">
        <v>8</v>
      </c>
      <c r="DL40" s="149">
        <v>117.92452830188678</v>
      </c>
      <c r="DM40" s="156">
        <v>3</v>
      </c>
      <c r="DN40" s="56">
        <v>0</v>
      </c>
      <c r="DO40" s="56">
        <v>0</v>
      </c>
      <c r="DP40" s="149">
        <v>41.718815185648729</v>
      </c>
      <c r="DQ40" s="156">
        <v>1</v>
      </c>
      <c r="DR40" s="149">
        <v>0</v>
      </c>
      <c r="DS40" s="156">
        <v>0</v>
      </c>
      <c r="DT40" s="56">
        <v>0</v>
      </c>
      <c r="DU40" s="156">
        <v>0</v>
      </c>
      <c r="DV40" s="149">
        <v>41.718815185648729</v>
      </c>
      <c r="DW40" s="156">
        <v>1</v>
      </c>
      <c r="DX40" s="56">
        <v>0</v>
      </c>
      <c r="DY40" s="56">
        <v>0</v>
      </c>
      <c r="DZ40" s="62">
        <v>2.9910269192422732</v>
      </c>
      <c r="EA40" s="63">
        <v>3</v>
      </c>
      <c r="EB40" s="62">
        <v>76.839826839826827</v>
      </c>
      <c r="EC40" s="63">
        <v>71</v>
      </c>
      <c r="ED40" s="60">
        <v>1.5847860538827259</v>
      </c>
      <c r="EE40" s="61">
        <v>1</v>
      </c>
      <c r="EF40" s="143">
        <v>85.28</v>
      </c>
      <c r="EG40" s="143">
        <v>50.57</v>
      </c>
      <c r="EH40" s="107">
        <v>3.5984848484848486</v>
      </c>
      <c r="EI40" s="148">
        <v>1.1363636363636365</v>
      </c>
      <c r="EJ40" s="56" t="s">
        <v>827</v>
      </c>
      <c r="EK40" s="56" t="s">
        <v>828</v>
      </c>
      <c r="EL40" s="143">
        <v>62.45</v>
      </c>
      <c r="EM40" s="143">
        <v>24.64</v>
      </c>
      <c r="EN40" s="147">
        <v>1.5094339622641511</v>
      </c>
      <c r="EO40" s="148">
        <v>0.37735849056603776</v>
      </c>
      <c r="EP40" s="56">
        <v>0</v>
      </c>
      <c r="EQ40" s="56">
        <v>0</v>
      </c>
      <c r="ER40" s="149">
        <v>333.75052148518984</v>
      </c>
      <c r="ES40" s="156">
        <v>8</v>
      </c>
      <c r="ET40" s="149">
        <v>709.21985815602841</v>
      </c>
      <c r="EU40" s="156">
        <v>17</v>
      </c>
      <c r="EV40" s="56">
        <v>0</v>
      </c>
      <c r="EW40" s="56">
        <v>0</v>
      </c>
      <c r="EX40" s="56">
        <v>37</v>
      </c>
      <c r="EY40" s="62">
        <v>64.549180327868854</v>
      </c>
      <c r="EZ40" s="72">
        <v>63</v>
      </c>
      <c r="FA40" s="62">
        <v>38.946162657502867</v>
      </c>
      <c r="FB40" s="61">
        <v>34</v>
      </c>
      <c r="FC40" s="149">
        <v>0</v>
      </c>
      <c r="FD40" s="156">
        <v>0</v>
      </c>
      <c r="FE40" s="149">
        <v>139.47001394700138</v>
      </c>
      <c r="FF40" s="156">
        <v>6</v>
      </c>
      <c r="FG40" s="56">
        <v>0</v>
      </c>
      <c r="FH40" s="56">
        <v>0</v>
      </c>
      <c r="FI40" s="149">
        <v>0</v>
      </c>
      <c r="FJ40" s="156">
        <v>0</v>
      </c>
      <c r="FK40" s="149">
        <v>139.47001394700138</v>
      </c>
      <c r="FL40" s="156">
        <v>6</v>
      </c>
      <c r="FM40" s="149">
        <v>92.980009298000923</v>
      </c>
      <c r="FN40" s="156">
        <v>4</v>
      </c>
      <c r="FO40" s="150">
        <v>674.10506741050676</v>
      </c>
      <c r="FP40" s="155">
        <v>29</v>
      </c>
      <c r="FQ40" s="150">
        <v>23.245002324500231</v>
      </c>
      <c r="FR40" s="155">
        <v>1</v>
      </c>
      <c r="FS40" s="60">
        <v>5.0933786078098473</v>
      </c>
      <c r="FT40" s="61">
        <v>3</v>
      </c>
      <c r="FU40" s="60">
        <v>0</v>
      </c>
      <c r="FV40" s="61">
        <v>0</v>
      </c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4"/>
      <c r="OS40" s="4"/>
      <c r="OT40" s="4"/>
    </row>
    <row r="41" spans="1:410">
      <c r="A41" s="96" t="s">
        <v>829</v>
      </c>
      <c r="B41" s="56" t="s">
        <v>830</v>
      </c>
      <c r="C41" s="96" t="s">
        <v>598</v>
      </c>
      <c r="D41" s="74">
        <v>3</v>
      </c>
      <c r="E41" s="67">
        <v>2015</v>
      </c>
      <c r="F41" s="106">
        <v>83.576370192216999</v>
      </c>
      <c r="G41" s="141">
        <v>70169</v>
      </c>
      <c r="H41" s="67">
        <v>61274</v>
      </c>
      <c r="I41" s="67">
        <v>8895</v>
      </c>
      <c r="J41" s="106">
        <v>57.09</v>
      </c>
      <c r="K41" s="67">
        <v>40062</v>
      </c>
      <c r="L41" s="56">
        <v>22.17</v>
      </c>
      <c r="M41" s="78">
        <v>15554</v>
      </c>
      <c r="N41" s="67">
        <v>4720</v>
      </c>
      <c r="O41" s="67">
        <v>2404</v>
      </c>
      <c r="P41" s="67">
        <v>2316</v>
      </c>
      <c r="Q41" s="78">
        <v>5709</v>
      </c>
      <c r="R41" s="78">
        <v>2804</v>
      </c>
      <c r="S41" s="78">
        <v>2905</v>
      </c>
      <c r="T41" s="67">
        <v>4995</v>
      </c>
      <c r="U41" s="67">
        <v>2559</v>
      </c>
      <c r="V41" s="67">
        <v>2436</v>
      </c>
      <c r="W41" s="78">
        <v>6026</v>
      </c>
      <c r="X41" s="78">
        <v>2910</v>
      </c>
      <c r="Y41" s="78">
        <v>3116</v>
      </c>
      <c r="Z41" s="67">
        <v>5226</v>
      </c>
      <c r="AA41" s="67">
        <v>2732</v>
      </c>
      <c r="AB41" s="67">
        <v>2494</v>
      </c>
      <c r="AC41" s="78">
        <v>6854</v>
      </c>
      <c r="AD41" s="78">
        <v>3333</v>
      </c>
      <c r="AE41" s="78">
        <v>3521</v>
      </c>
      <c r="AF41" s="67">
        <v>6188</v>
      </c>
      <c r="AG41" s="67">
        <v>3131</v>
      </c>
      <c r="AH41" s="67">
        <v>3057</v>
      </c>
      <c r="AI41" s="78">
        <v>10995</v>
      </c>
      <c r="AJ41" s="78">
        <v>5424</v>
      </c>
      <c r="AK41" s="78">
        <v>5571</v>
      </c>
      <c r="AL41" s="67">
        <v>6197</v>
      </c>
      <c r="AM41" s="67">
        <v>3165</v>
      </c>
      <c r="AN41" s="67">
        <v>3032</v>
      </c>
      <c r="AO41" s="67">
        <v>5433</v>
      </c>
      <c r="AP41" s="67">
        <v>2665</v>
      </c>
      <c r="AQ41" s="67">
        <v>2768</v>
      </c>
      <c r="AR41" s="56" t="s">
        <v>428</v>
      </c>
      <c r="AS41" s="56"/>
      <c r="AT41" s="56" t="s">
        <v>428</v>
      </c>
      <c r="AU41" s="151">
        <v>776</v>
      </c>
      <c r="AV41" s="151">
        <v>0</v>
      </c>
      <c r="AW41" s="151">
        <v>272</v>
      </c>
      <c r="AX41" s="59">
        <v>10.5</v>
      </c>
      <c r="AY41" s="59">
        <v>7</v>
      </c>
      <c r="AZ41" s="60">
        <v>2.042900919305414</v>
      </c>
      <c r="BA41" s="61">
        <v>2</v>
      </c>
      <c r="BB41" s="62">
        <v>0</v>
      </c>
      <c r="BC41" s="63">
        <v>0</v>
      </c>
      <c r="BD41" s="68">
        <v>0</v>
      </c>
      <c r="BE41" s="69">
        <v>0</v>
      </c>
      <c r="BF41" s="60">
        <v>8.1081081081081088</v>
      </c>
      <c r="BG41" s="61">
        <v>9</v>
      </c>
      <c r="BH41" s="60">
        <v>9.4594594594594597</v>
      </c>
      <c r="BI41" s="61">
        <v>63</v>
      </c>
      <c r="BJ41" s="64">
        <v>0</v>
      </c>
      <c r="BK41" s="65">
        <v>0</v>
      </c>
      <c r="BL41" s="62">
        <v>0</v>
      </c>
      <c r="BM41" s="65">
        <v>0</v>
      </c>
      <c r="BN41" s="56">
        <v>0</v>
      </c>
      <c r="BO41" s="56">
        <v>0</v>
      </c>
      <c r="BP41" s="149">
        <v>20.850708924103419</v>
      </c>
      <c r="BQ41" s="156">
        <v>1</v>
      </c>
      <c r="BR41" s="56">
        <v>0</v>
      </c>
      <c r="BS41" s="56">
        <v>0</v>
      </c>
      <c r="BT41" s="149">
        <v>20.850708924103419</v>
      </c>
      <c r="BU41" s="156">
        <v>1</v>
      </c>
      <c r="BV41" s="62" t="s">
        <v>831</v>
      </c>
      <c r="BW41" s="56" t="s">
        <v>714</v>
      </c>
      <c r="BX41" s="62" t="s">
        <v>711</v>
      </c>
      <c r="BY41" s="56" t="s">
        <v>714</v>
      </c>
      <c r="BZ41" s="62" t="s">
        <v>714</v>
      </c>
      <c r="CA41" s="56" t="s">
        <v>832</v>
      </c>
      <c r="CB41" s="56" t="s">
        <v>714</v>
      </c>
      <c r="CC41" s="152">
        <v>76.95</v>
      </c>
      <c r="CD41" s="152">
        <v>61.57</v>
      </c>
      <c r="CE41" s="147">
        <v>8.2251082251082259</v>
      </c>
      <c r="CF41" s="146" t="s">
        <v>435</v>
      </c>
      <c r="CG41" s="146" t="s">
        <v>833</v>
      </c>
      <c r="CH41" s="149">
        <v>213.78</v>
      </c>
      <c r="CI41" s="56">
        <v>6</v>
      </c>
      <c r="CJ41" s="60">
        <v>0.20020020020020021</v>
      </c>
      <c r="CK41" s="61">
        <v>1</v>
      </c>
      <c r="CL41" s="150">
        <v>213.78</v>
      </c>
      <c r="CM41" s="56">
        <v>6</v>
      </c>
      <c r="CN41" s="149">
        <v>104.25354462051709</v>
      </c>
      <c r="CO41" s="156">
        <v>5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60">
        <v>0</v>
      </c>
      <c r="DC41" s="61">
        <v>0</v>
      </c>
      <c r="DD41" s="152">
        <v>116.18</v>
      </c>
      <c r="DE41" s="152">
        <v>98.31</v>
      </c>
      <c r="DF41" s="147">
        <v>3.1727651690597498</v>
      </c>
      <c r="DG41" s="148">
        <v>4.562297359888837</v>
      </c>
      <c r="DH41" s="149">
        <v>182.54231662794558</v>
      </c>
      <c r="DI41" s="56">
        <v>11</v>
      </c>
      <c r="DJ41" s="149">
        <v>132.7580484566877</v>
      </c>
      <c r="DK41" s="158">
        <v>8</v>
      </c>
      <c r="DL41" s="149">
        <v>16.594756057085963</v>
      </c>
      <c r="DM41" s="156">
        <v>1</v>
      </c>
      <c r="DN41" s="150">
        <v>175.08024511234316</v>
      </c>
      <c r="DO41" s="56">
        <v>12</v>
      </c>
      <c r="DP41" s="149">
        <v>0</v>
      </c>
      <c r="DQ41" s="156">
        <v>0</v>
      </c>
      <c r="DR41" s="149">
        <v>0</v>
      </c>
      <c r="DS41" s="156">
        <v>0</v>
      </c>
      <c r="DT41" s="56">
        <v>0</v>
      </c>
      <c r="DU41" s="156">
        <v>0</v>
      </c>
      <c r="DV41" s="156">
        <v>0</v>
      </c>
      <c r="DW41" s="156">
        <v>0</v>
      </c>
      <c r="DX41" s="56">
        <v>0</v>
      </c>
      <c r="DY41" s="56">
        <v>0</v>
      </c>
      <c r="DZ41" s="62">
        <v>1.2028869286287089</v>
      </c>
      <c r="EA41" s="63">
        <v>3</v>
      </c>
      <c r="EB41" s="62">
        <v>41.871115472685638</v>
      </c>
      <c r="EC41" s="63">
        <v>128</v>
      </c>
      <c r="ED41" s="60">
        <v>0</v>
      </c>
      <c r="EE41" s="61">
        <v>0</v>
      </c>
      <c r="EF41" s="154">
        <v>122.59</v>
      </c>
      <c r="EG41" s="154">
        <v>91.2</v>
      </c>
      <c r="EH41" s="107">
        <v>2.3374529822675982</v>
      </c>
      <c r="EI41" s="148">
        <v>9.9677592692101022</v>
      </c>
      <c r="EJ41" s="56" t="s">
        <v>834</v>
      </c>
      <c r="EK41" s="56" t="s">
        <v>835</v>
      </c>
      <c r="EL41" s="154">
        <v>85.03</v>
      </c>
      <c r="EM41" s="154">
        <v>54.36</v>
      </c>
      <c r="EN41" s="147">
        <v>0.75187969924812026</v>
      </c>
      <c r="EO41" s="148">
        <v>6.7669172932330826</v>
      </c>
      <c r="EP41" s="150">
        <v>175.08024511234316</v>
      </c>
      <c r="EQ41" s="155">
        <v>12</v>
      </c>
      <c r="ER41" s="149">
        <v>218.85030639042895</v>
      </c>
      <c r="ES41" s="156">
        <v>15</v>
      </c>
      <c r="ET41" s="149">
        <v>218.85030639042895</v>
      </c>
      <c r="EU41" s="156">
        <v>15</v>
      </c>
      <c r="EV41" s="150">
        <v>175.08024511234316</v>
      </c>
      <c r="EW41" s="155">
        <v>12</v>
      </c>
      <c r="EX41" s="56">
        <v>0</v>
      </c>
      <c r="EY41" s="62">
        <v>66.622691292875984</v>
      </c>
      <c r="EZ41" s="61">
        <v>202</v>
      </c>
      <c r="FA41" s="62">
        <v>66.473988439306353</v>
      </c>
      <c r="FB41" s="61">
        <v>184</v>
      </c>
      <c r="FC41" s="149">
        <v>83.815909783602564</v>
      </c>
      <c r="FD41" s="156">
        <v>11</v>
      </c>
      <c r="FE41" s="149">
        <v>53.337397135019813</v>
      </c>
      <c r="FF41" s="156">
        <v>7</v>
      </c>
      <c r="FG41" s="56">
        <v>0</v>
      </c>
      <c r="FH41" s="56">
        <v>0</v>
      </c>
      <c r="FI41" s="149">
        <v>0</v>
      </c>
      <c r="FJ41" s="156">
        <v>0</v>
      </c>
      <c r="FK41" s="149">
        <v>137.15330691862238</v>
      </c>
      <c r="FL41" s="156">
        <v>18</v>
      </c>
      <c r="FM41" s="149">
        <v>175.25144772935082</v>
      </c>
      <c r="FN41" s="156">
        <v>23</v>
      </c>
      <c r="FO41" s="150">
        <v>419.07954891801273</v>
      </c>
      <c r="FP41" s="155">
        <v>55</v>
      </c>
      <c r="FQ41" s="150">
        <v>22.858884486437063</v>
      </c>
      <c r="FR41" s="155">
        <v>3</v>
      </c>
      <c r="FS41" s="60">
        <v>0</v>
      </c>
      <c r="FT41" s="61">
        <v>0</v>
      </c>
      <c r="FU41" s="60">
        <v>1.4104372355430184</v>
      </c>
      <c r="FV41" s="61">
        <v>1</v>
      </c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4"/>
      <c r="OS41" s="4"/>
      <c r="OT41" s="4"/>
    </row>
    <row r="42" spans="1:410">
      <c r="A42" s="96" t="s">
        <v>836</v>
      </c>
      <c r="B42" s="56" t="s">
        <v>837</v>
      </c>
      <c r="C42" s="96" t="s">
        <v>441</v>
      </c>
      <c r="D42" s="74">
        <v>6</v>
      </c>
      <c r="E42" s="67">
        <v>2015</v>
      </c>
      <c r="F42" s="106">
        <v>64.998884349573743</v>
      </c>
      <c r="G42" s="141">
        <v>23378</v>
      </c>
      <c r="H42" s="67">
        <v>8921</v>
      </c>
      <c r="I42" s="67">
        <v>14457</v>
      </c>
      <c r="J42" s="106">
        <v>7.0450851227649922</v>
      </c>
      <c r="K42" s="67">
        <v>1647</v>
      </c>
      <c r="L42" s="56">
        <v>82.67</v>
      </c>
      <c r="M42" s="78">
        <v>19326</v>
      </c>
      <c r="N42" s="67">
        <v>2798</v>
      </c>
      <c r="O42" s="67">
        <v>1421</v>
      </c>
      <c r="P42" s="67">
        <v>1377</v>
      </c>
      <c r="Q42" s="78">
        <v>3298</v>
      </c>
      <c r="R42" s="78">
        <v>1619</v>
      </c>
      <c r="S42" s="78">
        <v>1679</v>
      </c>
      <c r="T42" s="67">
        <v>2426</v>
      </c>
      <c r="U42" s="67">
        <v>1261</v>
      </c>
      <c r="V42" s="67">
        <v>1165</v>
      </c>
      <c r="W42" s="78">
        <v>2870</v>
      </c>
      <c r="X42" s="78">
        <v>1369</v>
      </c>
      <c r="Y42" s="78">
        <v>1501</v>
      </c>
      <c r="Z42" s="67">
        <v>2394</v>
      </c>
      <c r="AA42" s="67">
        <v>1270</v>
      </c>
      <c r="AB42" s="67">
        <v>1124</v>
      </c>
      <c r="AC42" s="78">
        <v>3000</v>
      </c>
      <c r="AD42" s="78">
        <v>1396</v>
      </c>
      <c r="AE42" s="78">
        <v>1604</v>
      </c>
      <c r="AF42" s="67">
        <v>2508</v>
      </c>
      <c r="AG42" s="67">
        <v>1347</v>
      </c>
      <c r="AH42" s="67">
        <v>1161</v>
      </c>
      <c r="AI42" s="78">
        <v>3683</v>
      </c>
      <c r="AJ42" s="78">
        <v>1712</v>
      </c>
      <c r="AK42" s="78">
        <v>1971</v>
      </c>
      <c r="AL42" s="67">
        <v>1912</v>
      </c>
      <c r="AM42" s="67">
        <v>1024</v>
      </c>
      <c r="AN42" s="67">
        <v>888</v>
      </c>
      <c r="AO42" s="67">
        <v>1989</v>
      </c>
      <c r="AP42" s="67">
        <v>1053</v>
      </c>
      <c r="AQ42" s="67">
        <v>936</v>
      </c>
      <c r="AR42" s="56" t="s">
        <v>428</v>
      </c>
      <c r="AS42" s="56"/>
      <c r="AT42" s="56" t="s">
        <v>428</v>
      </c>
      <c r="AU42" s="144">
        <v>806</v>
      </c>
      <c r="AV42" s="144">
        <v>0</v>
      </c>
      <c r="AW42" s="144">
        <v>235</v>
      </c>
      <c r="AX42" s="59">
        <v>19.2</v>
      </c>
      <c r="AY42" s="59">
        <v>5</v>
      </c>
      <c r="AZ42" s="60">
        <v>2.0811654526534862</v>
      </c>
      <c r="BA42" s="61">
        <v>4</v>
      </c>
      <c r="BB42" s="62">
        <v>383.14176245210729</v>
      </c>
      <c r="BC42" s="63">
        <v>1</v>
      </c>
      <c r="BD42" s="68">
        <v>0</v>
      </c>
      <c r="BE42" s="69">
        <v>0</v>
      </c>
      <c r="BF42" s="77">
        <v>3.7433155080213902</v>
      </c>
      <c r="BG42" s="61">
        <v>7</v>
      </c>
      <c r="BH42" s="60">
        <v>8.8122605363984672</v>
      </c>
      <c r="BI42" s="61">
        <v>23</v>
      </c>
      <c r="BJ42" s="64">
        <v>0</v>
      </c>
      <c r="BK42" s="65">
        <v>0</v>
      </c>
      <c r="BL42" s="62">
        <v>35.739814152966403</v>
      </c>
      <c r="BM42" s="65">
        <v>1</v>
      </c>
      <c r="BN42" s="149">
        <v>37.147102526002968</v>
      </c>
      <c r="BO42" s="156">
        <v>1</v>
      </c>
      <c r="BP42" s="149">
        <v>37.147102526002968</v>
      </c>
      <c r="BQ42" s="156">
        <v>1</v>
      </c>
      <c r="BR42" s="56">
        <v>0</v>
      </c>
      <c r="BS42" s="56">
        <v>0</v>
      </c>
      <c r="BT42" s="56">
        <v>0</v>
      </c>
      <c r="BU42" s="56">
        <v>0</v>
      </c>
      <c r="BV42" s="62" t="s">
        <v>838</v>
      </c>
      <c r="BW42" s="56" t="s">
        <v>839</v>
      </c>
      <c r="BX42" s="62" t="s">
        <v>840</v>
      </c>
      <c r="BY42" s="56" t="s">
        <v>839</v>
      </c>
      <c r="BZ42" s="62" t="s">
        <v>711</v>
      </c>
      <c r="CA42" s="56" t="s">
        <v>841</v>
      </c>
      <c r="CB42" s="56" t="s">
        <v>530</v>
      </c>
      <c r="CC42" s="145">
        <v>71.400000000000006</v>
      </c>
      <c r="CD42" s="145">
        <v>53.79</v>
      </c>
      <c r="CE42" s="147">
        <v>28.8135593220339</v>
      </c>
      <c r="CF42" s="153" t="s">
        <v>842</v>
      </c>
      <c r="CG42" s="153" t="s">
        <v>843</v>
      </c>
      <c r="CH42" s="56">
        <v>0</v>
      </c>
      <c r="CI42" s="56">
        <v>0</v>
      </c>
      <c r="CJ42" s="60">
        <v>0</v>
      </c>
      <c r="CK42" s="61">
        <v>0</v>
      </c>
      <c r="CL42" s="56">
        <v>0</v>
      </c>
      <c r="CM42" s="56">
        <v>0</v>
      </c>
      <c r="CN42" s="149">
        <v>148.58841010401187</v>
      </c>
      <c r="CO42" s="156">
        <v>4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60">
        <v>0</v>
      </c>
      <c r="DC42" s="61">
        <v>0</v>
      </c>
      <c r="DD42" s="145">
        <v>139.43</v>
      </c>
      <c r="DE42" s="145">
        <v>93.7</v>
      </c>
      <c r="DF42" s="147">
        <v>4.5633617859487847</v>
      </c>
      <c r="DG42" s="148">
        <v>4.9901510177281683</v>
      </c>
      <c r="DH42" s="56">
        <v>0</v>
      </c>
      <c r="DI42" s="56">
        <v>0</v>
      </c>
      <c r="DJ42" s="149">
        <v>174.21602787456445</v>
      </c>
      <c r="DK42" s="158">
        <v>5</v>
      </c>
      <c r="DL42" s="149">
        <v>0</v>
      </c>
      <c r="DM42" s="156">
        <v>0</v>
      </c>
      <c r="DN42" s="150">
        <v>0</v>
      </c>
      <c r="DO42" s="56">
        <v>0</v>
      </c>
      <c r="DP42" s="149">
        <v>0</v>
      </c>
      <c r="DQ42" s="156">
        <v>0</v>
      </c>
      <c r="DR42" s="149">
        <v>0</v>
      </c>
      <c r="DS42" s="156">
        <v>0</v>
      </c>
      <c r="DT42" s="56">
        <v>0</v>
      </c>
      <c r="DU42" s="156">
        <v>0</v>
      </c>
      <c r="DV42" s="156">
        <v>0</v>
      </c>
      <c r="DW42" s="156">
        <v>0</v>
      </c>
      <c r="DX42" s="56">
        <v>0</v>
      </c>
      <c r="DY42" s="56">
        <v>0</v>
      </c>
      <c r="DZ42" s="62">
        <v>3.5587188612099641</v>
      </c>
      <c r="EA42" s="63">
        <v>4</v>
      </c>
      <c r="EB42" s="62">
        <v>71.490094745908706</v>
      </c>
      <c r="EC42" s="63">
        <v>83</v>
      </c>
      <c r="ED42" s="77">
        <v>0.58343057176196023</v>
      </c>
      <c r="EE42" s="72">
        <v>1</v>
      </c>
      <c r="EF42" s="143">
        <v>102.34</v>
      </c>
      <c r="EG42" s="143">
        <v>58.67</v>
      </c>
      <c r="EH42" s="107">
        <v>4.5747422680412368</v>
      </c>
      <c r="EI42" s="148">
        <v>2.6417525773195876</v>
      </c>
      <c r="EJ42" s="56" t="s">
        <v>844</v>
      </c>
      <c r="EK42" s="56" t="s">
        <v>845</v>
      </c>
      <c r="EL42" s="143">
        <v>58.78</v>
      </c>
      <c r="EM42" s="143">
        <v>19.05</v>
      </c>
      <c r="EN42" s="147">
        <v>1.8518518518518516</v>
      </c>
      <c r="EO42" s="148">
        <v>1.8518518518518516</v>
      </c>
      <c r="EP42" s="56">
        <v>0</v>
      </c>
      <c r="EQ42" s="56">
        <v>0</v>
      </c>
      <c r="ER42" s="149">
        <v>166.66666666666669</v>
      </c>
      <c r="ES42" s="156">
        <v>5</v>
      </c>
      <c r="ET42" s="149">
        <v>0</v>
      </c>
      <c r="EU42" s="156">
        <v>0</v>
      </c>
      <c r="EV42" s="56">
        <v>0</v>
      </c>
      <c r="EW42" s="56">
        <v>0</v>
      </c>
      <c r="EX42" s="56">
        <v>1</v>
      </c>
      <c r="EY42" s="62">
        <v>93.468468468468473</v>
      </c>
      <c r="EZ42" s="61">
        <v>83</v>
      </c>
      <c r="FA42" s="62">
        <v>57.692307692307693</v>
      </c>
      <c r="FB42" s="61">
        <v>54</v>
      </c>
      <c r="FC42" s="149">
        <v>0</v>
      </c>
      <c r="FD42" s="156">
        <v>0</v>
      </c>
      <c r="FE42" s="149">
        <v>66.68148477439432</v>
      </c>
      <c r="FF42" s="156">
        <v>3</v>
      </c>
      <c r="FG42" s="56">
        <v>0</v>
      </c>
      <c r="FH42" s="56">
        <v>0</v>
      </c>
      <c r="FI42" s="149">
        <v>0</v>
      </c>
      <c r="FJ42" s="156">
        <v>0</v>
      </c>
      <c r="FK42" s="149">
        <v>66.68148477439432</v>
      </c>
      <c r="FL42" s="156">
        <v>3</v>
      </c>
      <c r="FM42" s="149">
        <v>66.68148477439432</v>
      </c>
      <c r="FN42" s="156">
        <v>3</v>
      </c>
      <c r="FO42" s="150">
        <v>111.13580795732385</v>
      </c>
      <c r="FP42" s="155">
        <v>5</v>
      </c>
      <c r="FQ42" s="150">
        <v>22.227161591464771</v>
      </c>
      <c r="FR42" s="155">
        <v>1</v>
      </c>
      <c r="FS42" s="60">
        <v>0.63451776649746183</v>
      </c>
      <c r="FT42" s="61">
        <v>1</v>
      </c>
      <c r="FU42" s="60">
        <v>0</v>
      </c>
      <c r="FV42" s="61">
        <v>0</v>
      </c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71"/>
      <c r="NS42" s="71"/>
      <c r="NT42" s="71"/>
      <c r="NU42" s="71"/>
      <c r="NV42" s="71"/>
      <c r="NW42" s="71"/>
      <c r="NX42" s="71"/>
      <c r="NY42" s="71"/>
      <c r="NZ42" s="71"/>
      <c r="OA42" s="71"/>
      <c r="OB42" s="71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4"/>
      <c r="OS42" s="4"/>
      <c r="OT42" s="4"/>
    </row>
    <row r="43" spans="1:410">
      <c r="A43" s="96" t="s">
        <v>846</v>
      </c>
      <c r="B43" s="56" t="s">
        <v>847</v>
      </c>
      <c r="C43" s="96" t="s">
        <v>514</v>
      </c>
      <c r="D43" s="74">
        <v>6</v>
      </c>
      <c r="E43" s="67">
        <v>2015</v>
      </c>
      <c r="F43" s="106">
        <v>79.633148999485641</v>
      </c>
      <c r="G43" s="141">
        <v>22243</v>
      </c>
      <c r="H43" s="67">
        <v>14635</v>
      </c>
      <c r="I43" s="67">
        <v>7608</v>
      </c>
      <c r="J43" s="106">
        <v>53</v>
      </c>
      <c r="K43" s="67">
        <v>11788</v>
      </c>
      <c r="L43" s="56">
        <v>28.95</v>
      </c>
      <c r="M43" s="78">
        <v>6440</v>
      </c>
      <c r="N43" s="67">
        <v>2127</v>
      </c>
      <c r="O43" s="67">
        <v>1090</v>
      </c>
      <c r="P43" s="67">
        <v>1037</v>
      </c>
      <c r="Q43" s="78">
        <v>2553</v>
      </c>
      <c r="R43" s="78">
        <v>1242</v>
      </c>
      <c r="S43" s="78">
        <v>1311</v>
      </c>
      <c r="T43" s="67">
        <v>2146</v>
      </c>
      <c r="U43" s="67">
        <v>1107</v>
      </c>
      <c r="V43" s="67">
        <v>1039</v>
      </c>
      <c r="W43" s="78">
        <v>2586</v>
      </c>
      <c r="X43" s="78">
        <v>1258</v>
      </c>
      <c r="Y43" s="78">
        <v>1328</v>
      </c>
      <c r="Z43" s="67">
        <v>2169</v>
      </c>
      <c r="AA43" s="67">
        <v>1101</v>
      </c>
      <c r="AB43" s="67">
        <v>1068</v>
      </c>
      <c r="AC43" s="78">
        <v>2591</v>
      </c>
      <c r="AD43" s="78">
        <v>1280</v>
      </c>
      <c r="AE43" s="78">
        <v>1311</v>
      </c>
      <c r="AF43" s="67">
        <v>2168</v>
      </c>
      <c r="AG43" s="67">
        <v>1091</v>
      </c>
      <c r="AH43" s="67">
        <v>1077</v>
      </c>
      <c r="AI43" s="78">
        <v>4012</v>
      </c>
      <c r="AJ43" s="78">
        <v>2049</v>
      </c>
      <c r="AK43" s="78">
        <v>1963</v>
      </c>
      <c r="AL43" s="67">
        <v>2282</v>
      </c>
      <c r="AM43" s="67">
        <v>1110</v>
      </c>
      <c r="AN43" s="67">
        <v>1172</v>
      </c>
      <c r="AO43" s="67">
        <v>2030</v>
      </c>
      <c r="AP43" s="67">
        <v>983</v>
      </c>
      <c r="AQ43" s="67">
        <v>1047</v>
      </c>
      <c r="AR43" s="56" t="s">
        <v>428</v>
      </c>
      <c r="AS43" s="56"/>
      <c r="AT43" s="56" t="s">
        <v>428</v>
      </c>
      <c r="AU43" s="151">
        <v>651</v>
      </c>
      <c r="AV43" s="151">
        <v>0</v>
      </c>
      <c r="AW43" s="151">
        <v>94</v>
      </c>
      <c r="AX43" s="59">
        <v>4.7</v>
      </c>
      <c r="AY43" s="59">
        <v>1</v>
      </c>
      <c r="AZ43" s="60">
        <v>2.5017869907076484</v>
      </c>
      <c r="BA43" s="61">
        <v>7</v>
      </c>
      <c r="BB43" s="62">
        <v>0</v>
      </c>
      <c r="BC43" s="63">
        <v>0</v>
      </c>
      <c r="BD43" s="68">
        <v>0</v>
      </c>
      <c r="BE43" s="69">
        <v>0</v>
      </c>
      <c r="BF43" s="60">
        <v>15.708812260536398</v>
      </c>
      <c r="BG43" s="61">
        <v>41</v>
      </c>
      <c r="BH43" s="60">
        <v>14.622641509433961</v>
      </c>
      <c r="BI43" s="61">
        <v>31</v>
      </c>
      <c r="BJ43" s="64">
        <v>0</v>
      </c>
      <c r="BK43" s="65">
        <v>0</v>
      </c>
      <c r="BL43" s="62">
        <v>0</v>
      </c>
      <c r="BM43" s="65">
        <v>0</v>
      </c>
      <c r="BN43" s="56">
        <v>0</v>
      </c>
      <c r="BO43" s="56">
        <v>0</v>
      </c>
      <c r="BP43" s="1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62" t="s">
        <v>848</v>
      </c>
      <c r="BW43" s="56" t="s">
        <v>568</v>
      </c>
      <c r="BX43" s="62" t="s">
        <v>849</v>
      </c>
      <c r="BY43" s="56" t="s">
        <v>850</v>
      </c>
      <c r="BZ43" s="62" t="s">
        <v>590</v>
      </c>
      <c r="CA43" s="56" t="s">
        <v>851</v>
      </c>
      <c r="CB43" s="56" t="s">
        <v>472</v>
      </c>
      <c r="CC43" s="152">
        <v>67.14</v>
      </c>
      <c r="CD43" s="152">
        <v>53.52</v>
      </c>
      <c r="CE43" s="147">
        <v>22.58064516129032</v>
      </c>
      <c r="CF43" s="146" t="s">
        <v>852</v>
      </c>
      <c r="CG43" s="146" t="s">
        <v>853</v>
      </c>
      <c r="CH43" s="149">
        <v>328.9473684210526</v>
      </c>
      <c r="CI43" s="56">
        <v>7</v>
      </c>
      <c r="CJ43" s="60">
        <v>0</v>
      </c>
      <c r="CK43" s="61">
        <v>0</v>
      </c>
      <c r="CL43" s="150">
        <v>328.9473684210526</v>
      </c>
      <c r="CM43" s="56">
        <v>7</v>
      </c>
      <c r="CN43" s="149">
        <v>93.984962406015029</v>
      </c>
      <c r="CO43" s="156">
        <v>2</v>
      </c>
      <c r="CP43" s="149">
        <v>46.992481203007515</v>
      </c>
      <c r="CQ43" s="156">
        <v>1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60">
        <v>1.2531328320802004</v>
      </c>
      <c r="DC43" s="61">
        <v>3</v>
      </c>
      <c r="DD43" s="152">
        <v>94.56</v>
      </c>
      <c r="DE43" s="152">
        <v>79.92</v>
      </c>
      <c r="DF43" s="147">
        <v>3.5206917850525015</v>
      </c>
      <c r="DG43" s="148">
        <v>0.30883261272390361</v>
      </c>
      <c r="DH43" s="56">
        <v>0</v>
      </c>
      <c r="DI43" s="56">
        <v>0</v>
      </c>
      <c r="DJ43" s="149">
        <v>464.03712296983758</v>
      </c>
      <c r="DK43" s="158">
        <v>12</v>
      </c>
      <c r="DL43" s="149">
        <v>0</v>
      </c>
      <c r="DM43" s="156">
        <v>0</v>
      </c>
      <c r="DN43" s="150">
        <v>115.78541103820918</v>
      </c>
      <c r="DO43" s="56">
        <v>3</v>
      </c>
      <c r="DP43" s="149">
        <v>0</v>
      </c>
      <c r="DQ43" s="156">
        <v>0</v>
      </c>
      <c r="DR43" s="149">
        <v>0</v>
      </c>
      <c r="DS43" s="156">
        <v>0</v>
      </c>
      <c r="DT43" s="56">
        <v>0</v>
      </c>
      <c r="DU43" s="156">
        <v>0</v>
      </c>
      <c r="DV43" s="156">
        <v>0</v>
      </c>
      <c r="DW43" s="156">
        <v>0</v>
      </c>
      <c r="DX43" s="56">
        <v>0</v>
      </c>
      <c r="DY43" s="56">
        <v>0</v>
      </c>
      <c r="DZ43" s="62">
        <v>1.8726591760299625</v>
      </c>
      <c r="EA43" s="63">
        <v>2</v>
      </c>
      <c r="EB43" s="62">
        <v>51.067780872794799</v>
      </c>
      <c r="EC43" s="63">
        <v>55</v>
      </c>
      <c r="ED43" s="60">
        <v>1.1961722488038278</v>
      </c>
      <c r="EE43" s="61">
        <v>3</v>
      </c>
      <c r="EF43" s="154">
        <v>96.2</v>
      </c>
      <c r="EG43" s="154">
        <v>66.92</v>
      </c>
      <c r="EH43" s="107">
        <v>3.2399299474605949</v>
      </c>
      <c r="EI43" s="148">
        <v>4.5534150612959721</v>
      </c>
      <c r="EJ43" s="56" t="s">
        <v>618</v>
      </c>
      <c r="EK43" s="56" t="s">
        <v>608</v>
      </c>
      <c r="EL43" s="154">
        <v>68.34</v>
      </c>
      <c r="EM43" s="154">
        <v>39.81</v>
      </c>
      <c r="EN43" s="147">
        <v>0.52219321148825071</v>
      </c>
      <c r="EO43" s="148">
        <v>0.7832898172323759</v>
      </c>
      <c r="EP43" s="150">
        <v>115.78541103820918</v>
      </c>
      <c r="EQ43" s="155">
        <v>3</v>
      </c>
      <c r="ER43" s="149">
        <v>38.595137012736394</v>
      </c>
      <c r="ES43" s="156">
        <v>1</v>
      </c>
      <c r="ET43" s="149">
        <v>115.78541103820918</v>
      </c>
      <c r="EU43" s="156">
        <v>3</v>
      </c>
      <c r="EV43" s="150">
        <v>115.78541103820918</v>
      </c>
      <c r="EW43" s="155">
        <v>3</v>
      </c>
      <c r="EX43" s="56">
        <v>0</v>
      </c>
      <c r="EY43" s="62">
        <v>56.31399317406143</v>
      </c>
      <c r="EZ43" s="61">
        <v>66</v>
      </c>
      <c r="FA43" s="62">
        <v>42.97994269340974</v>
      </c>
      <c r="FB43" s="61">
        <v>45</v>
      </c>
      <c r="FC43" s="149">
        <v>20.794343938448741</v>
      </c>
      <c r="FD43" s="156">
        <v>1</v>
      </c>
      <c r="FE43" s="149">
        <v>41.588687876897481</v>
      </c>
      <c r="FF43" s="156">
        <v>2</v>
      </c>
      <c r="FG43" s="56">
        <v>0</v>
      </c>
      <c r="FH43" s="56">
        <v>0</v>
      </c>
      <c r="FI43" s="149">
        <v>0</v>
      </c>
      <c r="FJ43" s="156">
        <v>0</v>
      </c>
      <c r="FK43" s="149">
        <v>62.383031815346229</v>
      </c>
      <c r="FL43" s="156">
        <v>3</v>
      </c>
      <c r="FM43" s="149">
        <v>41.588687876897481</v>
      </c>
      <c r="FN43" s="156">
        <v>2</v>
      </c>
      <c r="FO43" s="150">
        <v>207.94343938448739</v>
      </c>
      <c r="FP43" s="155">
        <v>10</v>
      </c>
      <c r="FQ43" s="150">
        <v>41.588687876897481</v>
      </c>
      <c r="FR43" s="155">
        <v>2</v>
      </c>
      <c r="FS43" s="60">
        <v>1.0460251046025104</v>
      </c>
      <c r="FT43" s="61">
        <v>2</v>
      </c>
      <c r="FU43" s="60">
        <v>1.0055304172951232</v>
      </c>
      <c r="FV43" s="61">
        <v>2</v>
      </c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  <c r="NR43" s="71"/>
      <c r="NS43" s="71"/>
      <c r="NT43" s="71"/>
      <c r="NU43" s="71"/>
      <c r="NV43" s="71"/>
      <c r="NW43" s="71"/>
      <c r="NX43" s="71"/>
      <c r="NY43" s="71"/>
      <c r="NZ43" s="71"/>
      <c r="OA43" s="71"/>
      <c r="OB43" s="71"/>
      <c r="OC43" s="71"/>
      <c r="OD43" s="71"/>
      <c r="OE43" s="71"/>
      <c r="OF43" s="71"/>
      <c r="OG43" s="71"/>
      <c r="OH43" s="71"/>
      <c r="OI43" s="71"/>
      <c r="OJ43" s="71"/>
      <c r="OK43" s="71"/>
      <c r="OL43" s="71"/>
      <c r="OM43" s="71"/>
      <c r="ON43" s="71"/>
      <c r="OO43" s="71"/>
      <c r="OP43" s="71"/>
      <c r="OQ43" s="71"/>
      <c r="OR43" s="4"/>
      <c r="OS43" s="4"/>
      <c r="OT43" s="4"/>
    </row>
    <row r="44" spans="1:410">
      <c r="A44" s="96" t="s">
        <v>854</v>
      </c>
      <c r="B44" s="56" t="s">
        <v>855</v>
      </c>
      <c r="C44" s="96" t="s">
        <v>441</v>
      </c>
      <c r="D44" s="74">
        <v>6</v>
      </c>
      <c r="E44" s="67">
        <v>2015</v>
      </c>
      <c r="F44" s="106">
        <v>66.010775936851715</v>
      </c>
      <c r="G44" s="141">
        <v>12515</v>
      </c>
      <c r="H44" s="67">
        <v>2221</v>
      </c>
      <c r="I44" s="67">
        <v>10294</v>
      </c>
      <c r="J44" s="106">
        <v>15.41</v>
      </c>
      <c r="K44" s="67">
        <v>1928</v>
      </c>
      <c r="L44" s="56">
        <v>61.8</v>
      </c>
      <c r="M44" s="78">
        <v>7734</v>
      </c>
      <c r="N44" s="67">
        <v>1203</v>
      </c>
      <c r="O44" s="67">
        <v>615</v>
      </c>
      <c r="P44" s="67">
        <v>588</v>
      </c>
      <c r="Q44" s="78">
        <v>1437</v>
      </c>
      <c r="R44" s="78">
        <v>703</v>
      </c>
      <c r="S44" s="78">
        <v>734</v>
      </c>
      <c r="T44" s="67">
        <v>1149</v>
      </c>
      <c r="U44" s="67">
        <v>586</v>
      </c>
      <c r="V44" s="67">
        <v>563</v>
      </c>
      <c r="W44" s="78">
        <v>1361</v>
      </c>
      <c r="X44" s="78">
        <v>665</v>
      </c>
      <c r="Y44" s="78">
        <v>696</v>
      </c>
      <c r="Z44" s="67">
        <v>1116</v>
      </c>
      <c r="AA44" s="67">
        <v>574</v>
      </c>
      <c r="AB44" s="67">
        <v>542</v>
      </c>
      <c r="AC44" s="78">
        <v>1351</v>
      </c>
      <c r="AD44" s="78">
        <v>658</v>
      </c>
      <c r="AE44" s="78">
        <v>693</v>
      </c>
      <c r="AF44" s="67">
        <v>1156</v>
      </c>
      <c r="AG44" s="67">
        <v>592</v>
      </c>
      <c r="AH44" s="67">
        <v>564</v>
      </c>
      <c r="AI44" s="78">
        <v>2200</v>
      </c>
      <c r="AJ44" s="78">
        <v>1057</v>
      </c>
      <c r="AK44" s="78">
        <v>1143</v>
      </c>
      <c r="AL44" s="67">
        <v>1253</v>
      </c>
      <c r="AM44" s="67">
        <v>655</v>
      </c>
      <c r="AN44" s="67">
        <v>598</v>
      </c>
      <c r="AO44" s="67">
        <v>1112</v>
      </c>
      <c r="AP44" s="67">
        <v>575</v>
      </c>
      <c r="AQ44" s="67">
        <v>537</v>
      </c>
      <c r="AR44" s="56" t="s">
        <v>428</v>
      </c>
      <c r="AS44" s="56"/>
      <c r="AT44" s="56" t="s">
        <v>428</v>
      </c>
      <c r="AU44" s="144">
        <v>216</v>
      </c>
      <c r="AV44" s="144">
        <v>0</v>
      </c>
      <c r="AW44" s="144">
        <v>49</v>
      </c>
      <c r="AX44" s="59">
        <v>0</v>
      </c>
      <c r="AY44" s="59">
        <v>0</v>
      </c>
      <c r="AZ44" s="60">
        <v>0</v>
      </c>
      <c r="BA44" s="61">
        <v>0</v>
      </c>
      <c r="BB44" s="62">
        <v>0</v>
      </c>
      <c r="BC44" s="63">
        <v>0</v>
      </c>
      <c r="BD44" s="68">
        <v>0</v>
      </c>
      <c r="BE44" s="69">
        <v>0</v>
      </c>
      <c r="BF44" s="60">
        <v>6.756756756756757</v>
      </c>
      <c r="BG44" s="61">
        <v>5</v>
      </c>
      <c r="BH44" s="60">
        <v>6.756756756756757</v>
      </c>
      <c r="BI44" s="61">
        <v>5</v>
      </c>
      <c r="BJ44" s="64">
        <v>0</v>
      </c>
      <c r="BK44" s="65">
        <v>0</v>
      </c>
      <c r="BL44" s="62">
        <v>0</v>
      </c>
      <c r="BM44" s="65">
        <v>0</v>
      </c>
      <c r="BN44" s="56">
        <v>0</v>
      </c>
      <c r="BO44" s="56">
        <v>0</v>
      </c>
      <c r="BP44" s="1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62" t="s">
        <v>856</v>
      </c>
      <c r="BW44" s="56" t="s">
        <v>857</v>
      </c>
      <c r="BX44" s="62" t="s">
        <v>858</v>
      </c>
      <c r="BY44" s="56" t="s">
        <v>857</v>
      </c>
      <c r="BZ44" s="62" t="s">
        <v>816</v>
      </c>
      <c r="CA44" s="62" t="s">
        <v>859</v>
      </c>
      <c r="CB44" s="56" t="s">
        <v>816</v>
      </c>
      <c r="CC44" s="145">
        <v>64.95</v>
      </c>
      <c r="CD44" s="145">
        <v>57.25</v>
      </c>
      <c r="CE44" s="147">
        <v>25</v>
      </c>
      <c r="CF44" s="153" t="s">
        <v>521</v>
      </c>
      <c r="CG44" s="153" t="s">
        <v>860</v>
      </c>
      <c r="CH44" s="56">
        <v>0</v>
      </c>
      <c r="CI44" s="56">
        <v>0</v>
      </c>
      <c r="CJ44" s="60">
        <v>0</v>
      </c>
      <c r="CK44" s="61">
        <v>0</v>
      </c>
      <c r="CL44" s="56">
        <v>0</v>
      </c>
      <c r="CM44" s="56">
        <v>0</v>
      </c>
      <c r="CN44" s="149">
        <v>83.892617449664428</v>
      </c>
      <c r="CO44" s="156">
        <v>1</v>
      </c>
      <c r="CP44" s="56">
        <v>0</v>
      </c>
      <c r="CQ44" s="56">
        <v>0</v>
      </c>
      <c r="CR44" s="149">
        <v>73.475385745775156</v>
      </c>
      <c r="CS44" s="156">
        <v>1</v>
      </c>
      <c r="CT44" s="149">
        <v>73.475385745775156</v>
      </c>
      <c r="CU44" s="156">
        <v>1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60">
        <v>0.89605734767025091</v>
      </c>
      <c r="DC44" s="61">
        <v>1</v>
      </c>
      <c r="DD44" s="145">
        <v>92.43</v>
      </c>
      <c r="DE44" s="145">
        <v>71.34</v>
      </c>
      <c r="DF44" s="147">
        <v>2.1141649048625792</v>
      </c>
      <c r="DG44" s="148">
        <v>4.439746300211417</v>
      </c>
      <c r="DH44" s="56">
        <v>0</v>
      </c>
      <c r="DI44" s="56">
        <v>0</v>
      </c>
      <c r="DJ44" s="149">
        <v>220.4261572373255</v>
      </c>
      <c r="DK44" s="158">
        <v>3</v>
      </c>
      <c r="DL44" s="149">
        <v>0</v>
      </c>
      <c r="DM44" s="156">
        <v>0</v>
      </c>
      <c r="DN44" s="56">
        <v>0</v>
      </c>
      <c r="DO44" s="56">
        <v>0</v>
      </c>
      <c r="DP44" s="149">
        <v>0</v>
      </c>
      <c r="DQ44" s="156">
        <v>0</v>
      </c>
      <c r="DR44" s="149">
        <v>0</v>
      </c>
      <c r="DS44" s="156">
        <v>0</v>
      </c>
      <c r="DT44" s="56">
        <v>0</v>
      </c>
      <c r="DU44" s="156">
        <v>0</v>
      </c>
      <c r="DV44" s="156">
        <v>0</v>
      </c>
      <c r="DW44" s="156">
        <v>0</v>
      </c>
      <c r="DX44" s="56">
        <v>0</v>
      </c>
      <c r="DY44" s="56">
        <v>0</v>
      </c>
      <c r="DZ44" s="62">
        <v>3.6900369003690034</v>
      </c>
      <c r="EA44" s="63">
        <v>2</v>
      </c>
      <c r="EB44" s="62">
        <v>42.553191489361701</v>
      </c>
      <c r="EC44" s="63">
        <v>24</v>
      </c>
      <c r="ED44" s="60">
        <v>0</v>
      </c>
      <c r="EE44" s="61">
        <v>0</v>
      </c>
      <c r="EF44" s="143">
        <v>92.5</v>
      </c>
      <c r="EG44" s="143">
        <v>61.59</v>
      </c>
      <c r="EH44" s="107">
        <v>1.6597510373443984</v>
      </c>
      <c r="EI44" s="148">
        <v>2.2130013831258646</v>
      </c>
      <c r="EJ44" s="56" t="s">
        <v>861</v>
      </c>
      <c r="EK44" s="56" t="s">
        <v>862</v>
      </c>
      <c r="EL44" s="143">
        <v>65.7</v>
      </c>
      <c r="EM44" s="143">
        <v>30.53</v>
      </c>
      <c r="EN44" s="147">
        <v>3.225806451612903</v>
      </c>
      <c r="EO44" s="148">
        <v>0</v>
      </c>
      <c r="EP44" s="56">
        <v>0</v>
      </c>
      <c r="EQ44" s="56">
        <v>0</v>
      </c>
      <c r="ER44" s="149">
        <v>148.03849000740192</v>
      </c>
      <c r="ES44" s="156">
        <v>2</v>
      </c>
      <c r="ET44" s="103">
        <v>74.019245003700959</v>
      </c>
      <c r="EU44" s="132">
        <v>1</v>
      </c>
      <c r="EV44" s="56">
        <v>0</v>
      </c>
      <c r="EW44" s="56">
        <v>0</v>
      </c>
      <c r="EX44" s="56">
        <v>0</v>
      </c>
      <c r="EY44" s="62">
        <v>35.11705685618729</v>
      </c>
      <c r="EZ44" s="61">
        <v>21</v>
      </c>
      <c r="FA44" s="62">
        <v>24.208566108007446</v>
      </c>
      <c r="FB44" s="61">
        <v>13</v>
      </c>
      <c r="FC44" s="149">
        <v>0</v>
      </c>
      <c r="FD44" s="156">
        <v>0</v>
      </c>
      <c r="FE44" s="149">
        <v>0</v>
      </c>
      <c r="FF44" s="156">
        <v>0</v>
      </c>
      <c r="FG44" s="56">
        <v>0</v>
      </c>
      <c r="FH44" s="56">
        <v>0</v>
      </c>
      <c r="FI44" s="149">
        <v>0</v>
      </c>
      <c r="FJ44" s="156">
        <v>0</v>
      </c>
      <c r="FK44" s="149">
        <v>0</v>
      </c>
      <c r="FL44" s="156">
        <v>0</v>
      </c>
      <c r="FM44" s="56">
        <v>0</v>
      </c>
      <c r="FN44" s="56">
        <v>0</v>
      </c>
      <c r="FO44" s="150">
        <v>416.98256254738442</v>
      </c>
      <c r="FP44" s="155">
        <v>11</v>
      </c>
      <c r="FQ44" s="56">
        <v>0</v>
      </c>
      <c r="FR44" s="56">
        <v>0</v>
      </c>
      <c r="FS44" s="60">
        <v>0</v>
      </c>
      <c r="FT44" s="61">
        <v>0</v>
      </c>
      <c r="FU44" s="60">
        <v>0</v>
      </c>
      <c r="FV44" s="61">
        <v>0</v>
      </c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  <c r="NR44" s="71"/>
      <c r="NS44" s="71"/>
      <c r="NT44" s="71"/>
      <c r="NU44" s="71"/>
      <c r="NV44" s="71"/>
      <c r="NW44" s="71"/>
      <c r="NX44" s="71"/>
      <c r="NY44" s="71"/>
      <c r="NZ44" s="71"/>
      <c r="OA44" s="71"/>
      <c r="OB44" s="71"/>
      <c r="OC44" s="71"/>
      <c r="OD44" s="71"/>
      <c r="OE44" s="71"/>
      <c r="OF44" s="71"/>
      <c r="OG44" s="71"/>
      <c r="OH44" s="71"/>
      <c r="OI44" s="71"/>
      <c r="OJ44" s="71"/>
      <c r="OK44" s="71"/>
      <c r="OL44" s="71"/>
      <c r="OM44" s="71"/>
      <c r="ON44" s="71"/>
      <c r="OO44" s="71"/>
      <c r="OP44" s="71"/>
      <c r="OQ44" s="71"/>
      <c r="OR44" s="4"/>
      <c r="OS44" s="4"/>
      <c r="OT44" s="4"/>
    </row>
    <row r="45" spans="1:410">
      <c r="A45" s="96" t="s">
        <v>863</v>
      </c>
      <c r="B45" s="56" t="s">
        <v>864</v>
      </c>
      <c r="C45" s="96" t="s">
        <v>675</v>
      </c>
      <c r="D45" s="74">
        <v>5</v>
      </c>
      <c r="E45" s="67">
        <v>2015</v>
      </c>
      <c r="F45" s="106">
        <v>69.392800348245615</v>
      </c>
      <c r="G45" s="141">
        <v>49583</v>
      </c>
      <c r="H45" s="67">
        <v>25955</v>
      </c>
      <c r="I45" s="67">
        <v>23628</v>
      </c>
      <c r="J45" s="106">
        <v>20.007785619207876</v>
      </c>
      <c r="K45" s="67">
        <v>31866</v>
      </c>
      <c r="L45" s="56">
        <v>94.080632474840158</v>
      </c>
      <c r="M45" s="78">
        <v>46648</v>
      </c>
      <c r="N45" s="67">
        <v>5690</v>
      </c>
      <c r="O45" s="67">
        <v>2922</v>
      </c>
      <c r="P45" s="67">
        <v>2768</v>
      </c>
      <c r="Q45" s="78">
        <v>6752</v>
      </c>
      <c r="R45" s="78">
        <v>3285</v>
      </c>
      <c r="S45" s="78">
        <v>3467</v>
      </c>
      <c r="T45" s="67">
        <v>5240</v>
      </c>
      <c r="U45" s="67">
        <v>2692</v>
      </c>
      <c r="V45" s="67">
        <v>2548</v>
      </c>
      <c r="W45" s="78">
        <v>6278</v>
      </c>
      <c r="X45" s="78">
        <v>3050</v>
      </c>
      <c r="Y45" s="78">
        <v>3228</v>
      </c>
      <c r="Z45" s="67">
        <v>5239</v>
      </c>
      <c r="AA45" s="67">
        <v>2702</v>
      </c>
      <c r="AB45" s="67">
        <v>2537</v>
      </c>
      <c r="AC45" s="78">
        <v>6180</v>
      </c>
      <c r="AD45" s="78">
        <v>2982</v>
      </c>
      <c r="AE45" s="78">
        <v>3198</v>
      </c>
      <c r="AF45" s="67">
        <v>5088</v>
      </c>
      <c r="AG45" s="67">
        <v>2643</v>
      </c>
      <c r="AH45" s="67">
        <v>2445</v>
      </c>
      <c r="AI45" s="78">
        <v>9137</v>
      </c>
      <c r="AJ45" s="78">
        <v>4351</v>
      </c>
      <c r="AK45" s="78">
        <v>4786</v>
      </c>
      <c r="AL45" s="67">
        <v>5211</v>
      </c>
      <c r="AM45" s="67">
        <v>2731</v>
      </c>
      <c r="AN45" s="67">
        <v>2480</v>
      </c>
      <c r="AO45" s="67">
        <v>4490</v>
      </c>
      <c r="AP45" s="67">
        <v>2369</v>
      </c>
      <c r="AQ45" s="67">
        <v>2121</v>
      </c>
      <c r="AR45" s="56" t="s">
        <v>428</v>
      </c>
      <c r="AS45" s="56"/>
      <c r="AT45" s="56" t="s">
        <v>428</v>
      </c>
      <c r="AU45" s="151">
        <v>1425</v>
      </c>
      <c r="AV45" s="151">
        <v>0</v>
      </c>
      <c r="AW45" s="151">
        <v>909</v>
      </c>
      <c r="AX45" s="59">
        <v>12.2</v>
      </c>
      <c r="AY45" s="59">
        <v>13</v>
      </c>
      <c r="AZ45" s="60">
        <v>5.2882072977260712</v>
      </c>
      <c r="BA45" s="61">
        <v>10</v>
      </c>
      <c r="BB45" s="62">
        <v>93.896713615023472</v>
      </c>
      <c r="BC45" s="63">
        <v>1</v>
      </c>
      <c r="BD45" s="68">
        <v>17.574692442882252</v>
      </c>
      <c r="BE45" s="69">
        <v>1</v>
      </c>
      <c r="BF45" s="60">
        <v>8.4070796460176993</v>
      </c>
      <c r="BG45" s="61">
        <v>19</v>
      </c>
      <c r="BH45" s="60">
        <v>6.009389671361502</v>
      </c>
      <c r="BI45" s="61">
        <v>64</v>
      </c>
      <c r="BJ45" s="64">
        <v>0</v>
      </c>
      <c r="BK45" s="65">
        <v>0</v>
      </c>
      <c r="BL45" s="62">
        <v>0</v>
      </c>
      <c r="BM45" s="65">
        <v>0</v>
      </c>
      <c r="BN45" s="56">
        <v>0</v>
      </c>
      <c r="BO45" s="56">
        <v>0</v>
      </c>
      <c r="BP45" s="149">
        <v>18.008283810552857</v>
      </c>
      <c r="BQ45" s="156">
        <v>2</v>
      </c>
      <c r="BR45" s="56">
        <v>83.4</v>
      </c>
      <c r="BS45" s="56">
        <v>1</v>
      </c>
      <c r="BT45" s="149">
        <v>18.008283810552857</v>
      </c>
      <c r="BU45" s="156">
        <v>1</v>
      </c>
      <c r="BV45" s="76" t="s">
        <v>865</v>
      </c>
      <c r="BW45" s="56" t="s">
        <v>866</v>
      </c>
      <c r="BX45" s="56" t="s">
        <v>867</v>
      </c>
      <c r="BY45" s="56" t="s">
        <v>442</v>
      </c>
      <c r="BZ45" s="56" t="s">
        <v>868</v>
      </c>
      <c r="CA45" s="56" t="s">
        <v>869</v>
      </c>
      <c r="CB45" s="56" t="s">
        <v>870</v>
      </c>
      <c r="CC45" s="152">
        <v>122.68</v>
      </c>
      <c r="CD45" s="152">
        <v>84.09</v>
      </c>
      <c r="CE45" s="147">
        <v>30.701754385964914</v>
      </c>
      <c r="CF45" s="146" t="s">
        <v>871</v>
      </c>
      <c r="CG45" s="146" t="s">
        <v>872</v>
      </c>
      <c r="CH45" s="149">
        <v>18.008283810552857</v>
      </c>
      <c r="CI45" s="56">
        <v>1</v>
      </c>
      <c r="CJ45" s="60">
        <v>0.76335877862595414</v>
      </c>
      <c r="CK45" s="61">
        <v>4</v>
      </c>
      <c r="CL45" s="150">
        <v>18.008283810552857</v>
      </c>
      <c r="CM45" s="56">
        <v>1</v>
      </c>
      <c r="CN45" s="149">
        <v>126.05798667386999</v>
      </c>
      <c r="CO45" s="156">
        <v>7</v>
      </c>
      <c r="CP45" s="56">
        <v>0</v>
      </c>
      <c r="CQ45" s="56">
        <v>0</v>
      </c>
      <c r="CR45" s="149">
        <v>15.928639694170117</v>
      </c>
      <c r="CS45" s="156">
        <v>1</v>
      </c>
      <c r="CT45" s="56">
        <v>0</v>
      </c>
      <c r="CU45" s="56">
        <v>0</v>
      </c>
      <c r="CV45" s="56">
        <v>0</v>
      </c>
      <c r="CW45" s="56">
        <v>0</v>
      </c>
      <c r="CX45" s="56">
        <v>0</v>
      </c>
      <c r="CY45" s="56">
        <v>0</v>
      </c>
      <c r="CZ45" s="149">
        <v>15.928639694170117</v>
      </c>
      <c r="DA45" s="156">
        <v>1</v>
      </c>
      <c r="DB45" s="60">
        <v>1.1806375442739079</v>
      </c>
      <c r="DC45" s="61">
        <v>2</v>
      </c>
      <c r="DD45" s="152">
        <v>193.34</v>
      </c>
      <c r="DE45" s="152">
        <v>127.18</v>
      </c>
      <c r="DF45" s="147">
        <v>4.9350290295825268</v>
      </c>
      <c r="DG45" s="148">
        <v>5.2529720763063308</v>
      </c>
      <c r="DH45" s="149">
        <v>31.857279388340235</v>
      </c>
      <c r="DI45" s="56">
        <v>2</v>
      </c>
      <c r="DJ45" s="149">
        <v>63.71455877668047</v>
      </c>
      <c r="DK45" s="158">
        <v>4</v>
      </c>
      <c r="DL45" s="149">
        <v>0</v>
      </c>
      <c r="DM45" s="156">
        <v>0</v>
      </c>
      <c r="DN45" s="150">
        <v>113.26860841423948</v>
      </c>
      <c r="DO45" s="56">
        <v>7</v>
      </c>
      <c r="DP45" s="149">
        <v>64.724919093851128</v>
      </c>
      <c r="DQ45" s="156">
        <v>4</v>
      </c>
      <c r="DR45" s="149">
        <v>16.181229773462782</v>
      </c>
      <c r="DS45" s="156">
        <v>1</v>
      </c>
      <c r="DT45" s="149">
        <v>16.181229773462782</v>
      </c>
      <c r="DU45" s="156">
        <v>1</v>
      </c>
      <c r="DV45" s="149">
        <v>16.181229773462782</v>
      </c>
      <c r="DW45" s="156">
        <v>1</v>
      </c>
      <c r="DX45" s="149">
        <v>16.181229773462782</v>
      </c>
      <c r="DY45" s="156">
        <v>1</v>
      </c>
      <c r="DZ45" s="62">
        <v>16.160819865983445</v>
      </c>
      <c r="EA45" s="63">
        <v>41</v>
      </c>
      <c r="EB45" s="62">
        <v>113.29243353783231</v>
      </c>
      <c r="EC45" s="63">
        <v>277</v>
      </c>
      <c r="ED45" s="60">
        <v>0.59171597633136097</v>
      </c>
      <c r="EE45" s="61">
        <v>1</v>
      </c>
      <c r="EF45" s="154">
        <v>121.31</v>
      </c>
      <c r="EG45" s="154">
        <v>76.290000000000006</v>
      </c>
      <c r="EH45" s="107">
        <v>3.139630955659598</v>
      </c>
      <c r="EI45" s="148">
        <v>5.8110713302120631</v>
      </c>
      <c r="EJ45" s="56" t="s">
        <v>873</v>
      </c>
      <c r="EK45" s="56" t="s">
        <v>874</v>
      </c>
      <c r="EL45" s="154">
        <v>64.87</v>
      </c>
      <c r="EM45" s="154">
        <v>30.8</v>
      </c>
      <c r="EN45" s="147">
        <v>0.91277890466531442</v>
      </c>
      <c r="EO45" s="148">
        <v>4.056795131845842</v>
      </c>
      <c r="EP45" s="150">
        <v>113.26860841423948</v>
      </c>
      <c r="EQ45" s="56">
        <v>7</v>
      </c>
      <c r="ER45" s="149">
        <v>291.26213592233012</v>
      </c>
      <c r="ES45" s="156">
        <v>18</v>
      </c>
      <c r="ET45" s="103">
        <v>64.724919093851128</v>
      </c>
      <c r="EU45" s="132">
        <v>4</v>
      </c>
      <c r="EV45" s="150">
        <v>113.26860841423948</v>
      </c>
      <c r="EW45" s="155">
        <v>7</v>
      </c>
      <c r="EX45" s="111">
        <v>1632</v>
      </c>
      <c r="EY45" s="62">
        <v>123.38709677419354</v>
      </c>
      <c r="EZ45" s="61">
        <v>306</v>
      </c>
      <c r="FA45" s="62">
        <v>123.05516265912306</v>
      </c>
      <c r="FB45" s="61">
        <v>261</v>
      </c>
      <c r="FC45" s="149">
        <v>0</v>
      </c>
      <c r="FD45" s="156">
        <v>0</v>
      </c>
      <c r="FE45" s="149">
        <v>128.57011663146292</v>
      </c>
      <c r="FF45" s="156">
        <v>14</v>
      </c>
      <c r="FG45" s="56">
        <v>0</v>
      </c>
      <c r="FH45" s="56">
        <v>0</v>
      </c>
      <c r="FI45" s="149">
        <v>0</v>
      </c>
      <c r="FJ45" s="156">
        <v>0</v>
      </c>
      <c r="FK45" s="149">
        <v>128.57011663146292</v>
      </c>
      <c r="FL45" s="156">
        <v>14</v>
      </c>
      <c r="FM45" s="149">
        <v>36.734319037560837</v>
      </c>
      <c r="FN45" s="156">
        <v>4</v>
      </c>
      <c r="FO45" s="150">
        <v>211.22233446597485</v>
      </c>
      <c r="FP45" s="155">
        <v>23</v>
      </c>
      <c r="FQ45" s="150">
        <v>18.367159518780419</v>
      </c>
      <c r="FR45" s="155">
        <v>2</v>
      </c>
      <c r="FS45" s="60">
        <v>1.2128562765312312</v>
      </c>
      <c r="FT45" s="61">
        <v>2</v>
      </c>
      <c r="FU45" s="60">
        <v>2.1216407355021216</v>
      </c>
      <c r="FV45" s="61">
        <v>3</v>
      </c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  <c r="NR45" s="71"/>
      <c r="NS45" s="71"/>
      <c r="NT45" s="71"/>
      <c r="NU45" s="71"/>
      <c r="NV45" s="71"/>
      <c r="NW45" s="71"/>
      <c r="NX45" s="71"/>
      <c r="NY45" s="71"/>
      <c r="NZ45" s="71"/>
      <c r="OA45" s="71"/>
      <c r="OB45" s="71"/>
      <c r="OC45" s="71"/>
      <c r="OD45" s="71"/>
      <c r="OE45" s="71"/>
      <c r="OF45" s="71"/>
      <c r="OG45" s="71"/>
      <c r="OH45" s="71"/>
      <c r="OI45" s="71"/>
      <c r="OJ45" s="71"/>
      <c r="OK45" s="71"/>
      <c r="OL45" s="71"/>
      <c r="OM45" s="71"/>
      <c r="ON45" s="71"/>
      <c r="OO45" s="71"/>
      <c r="OP45" s="71"/>
      <c r="OQ45" s="71"/>
      <c r="OR45" s="4"/>
      <c r="OS45" s="4"/>
      <c r="OT45" s="4"/>
    </row>
    <row r="46" spans="1:410">
      <c r="A46" s="96" t="s">
        <v>875</v>
      </c>
      <c r="B46" s="56" t="s">
        <v>876</v>
      </c>
      <c r="C46" s="96" t="s">
        <v>427</v>
      </c>
      <c r="D46" s="74">
        <v>4</v>
      </c>
      <c r="E46" s="67">
        <v>2015</v>
      </c>
      <c r="F46" s="106">
        <v>78.106938963738912</v>
      </c>
      <c r="G46" s="141">
        <v>46751</v>
      </c>
      <c r="H46" s="67">
        <v>30107</v>
      </c>
      <c r="I46" s="67">
        <v>16644</v>
      </c>
      <c r="J46" s="106">
        <v>46.83</v>
      </c>
      <c r="K46" s="67">
        <v>21894</v>
      </c>
      <c r="L46" s="56">
        <v>30.05</v>
      </c>
      <c r="M46" s="78">
        <v>14049</v>
      </c>
      <c r="N46" s="67">
        <v>4817</v>
      </c>
      <c r="O46" s="67">
        <v>2473</v>
      </c>
      <c r="P46" s="67">
        <v>2344</v>
      </c>
      <c r="Q46" s="78">
        <v>5753</v>
      </c>
      <c r="R46" s="78">
        <v>2799</v>
      </c>
      <c r="S46" s="78">
        <v>2954</v>
      </c>
      <c r="T46" s="67">
        <v>4625</v>
      </c>
      <c r="U46" s="67">
        <v>2378</v>
      </c>
      <c r="V46" s="67">
        <v>2247</v>
      </c>
      <c r="W46" s="78">
        <v>5522</v>
      </c>
      <c r="X46" s="78">
        <v>2681</v>
      </c>
      <c r="Y46" s="78">
        <v>2841</v>
      </c>
      <c r="Z46" s="67">
        <v>4562</v>
      </c>
      <c r="AA46" s="67">
        <v>2351</v>
      </c>
      <c r="AB46" s="67">
        <v>2211</v>
      </c>
      <c r="AC46" s="78">
        <v>5396</v>
      </c>
      <c r="AD46" s="78">
        <v>2612</v>
      </c>
      <c r="AE46" s="78">
        <v>2784</v>
      </c>
      <c r="AF46" s="67">
        <v>4507</v>
      </c>
      <c r="AG46" s="67">
        <v>2326</v>
      </c>
      <c r="AH46" s="67">
        <v>2181</v>
      </c>
      <c r="AI46" s="78">
        <v>8493</v>
      </c>
      <c r="AJ46" s="78">
        <v>4137</v>
      </c>
      <c r="AK46" s="78">
        <v>4356</v>
      </c>
      <c r="AL46" s="67">
        <v>4864</v>
      </c>
      <c r="AM46" s="67">
        <v>2496</v>
      </c>
      <c r="AN46" s="67">
        <v>2368</v>
      </c>
      <c r="AO46" s="67">
        <v>4196</v>
      </c>
      <c r="AP46" s="67">
        <v>2129</v>
      </c>
      <c r="AQ46" s="67">
        <v>2067</v>
      </c>
      <c r="AR46" s="56" t="s">
        <v>428</v>
      </c>
      <c r="AS46" s="56"/>
      <c r="AT46" s="56" t="s">
        <v>428</v>
      </c>
      <c r="AU46" s="144">
        <v>1219</v>
      </c>
      <c r="AV46" s="144">
        <v>0</v>
      </c>
      <c r="AW46" s="144">
        <v>257</v>
      </c>
      <c r="AX46" s="59">
        <v>8.8000000000000007</v>
      </c>
      <c r="AY46" s="59">
        <v>5</v>
      </c>
      <c r="AZ46" s="60">
        <v>2.4449877750611249</v>
      </c>
      <c r="BA46" s="61">
        <v>1</v>
      </c>
      <c r="BB46" s="62">
        <v>0</v>
      </c>
      <c r="BC46" s="63">
        <v>0</v>
      </c>
      <c r="BD46" s="68">
        <v>0</v>
      </c>
      <c r="BE46" s="69">
        <v>0</v>
      </c>
      <c r="BF46" s="60">
        <v>8.8888888888888893</v>
      </c>
      <c r="BG46" s="61">
        <v>8</v>
      </c>
      <c r="BH46" s="60">
        <v>11.111111111111111</v>
      </c>
      <c r="BI46" s="61">
        <v>63</v>
      </c>
      <c r="BJ46" s="64">
        <v>0</v>
      </c>
      <c r="BK46" s="65">
        <v>0</v>
      </c>
      <c r="BL46" s="62">
        <v>0</v>
      </c>
      <c r="BM46" s="65">
        <v>0</v>
      </c>
      <c r="BN46" s="56">
        <v>0</v>
      </c>
      <c r="BO46" s="56">
        <v>0</v>
      </c>
      <c r="BP46" s="1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62" t="s">
        <v>877</v>
      </c>
      <c r="BW46" s="56" t="s">
        <v>878</v>
      </c>
      <c r="BX46" s="56" t="s">
        <v>879</v>
      </c>
      <c r="BY46" s="56" t="s">
        <v>878</v>
      </c>
      <c r="BZ46" s="56" t="s">
        <v>880</v>
      </c>
      <c r="CA46" s="56" t="s">
        <v>507</v>
      </c>
      <c r="CB46" s="56" t="s">
        <v>880</v>
      </c>
      <c r="CC46" s="145">
        <v>74.790000000000006</v>
      </c>
      <c r="CD46" s="145">
        <v>65.37</v>
      </c>
      <c r="CE46" s="147">
        <v>20.289855072463769</v>
      </c>
      <c r="CF46" s="153" t="s">
        <v>881</v>
      </c>
      <c r="CG46" s="153" t="s">
        <v>882</v>
      </c>
      <c r="CH46" s="149">
        <v>41.955108034403189</v>
      </c>
      <c r="CI46" s="56">
        <v>2</v>
      </c>
      <c r="CJ46" s="60">
        <v>0</v>
      </c>
      <c r="CK46" s="61">
        <v>0</v>
      </c>
      <c r="CL46" s="150">
        <v>41.955108034403189</v>
      </c>
      <c r="CM46" s="56">
        <v>2</v>
      </c>
      <c r="CN46" s="149">
        <v>83.910216068806378</v>
      </c>
      <c r="CO46" s="156">
        <v>5</v>
      </c>
      <c r="CP46" s="56">
        <v>0</v>
      </c>
      <c r="CQ46" s="56">
        <v>0</v>
      </c>
      <c r="CR46" s="56">
        <v>0</v>
      </c>
      <c r="CS46" s="56">
        <v>0</v>
      </c>
      <c r="CT46" s="56">
        <v>0</v>
      </c>
      <c r="CU46" s="56">
        <v>0</v>
      </c>
      <c r="CV46" s="56">
        <v>0</v>
      </c>
      <c r="CW46" s="56">
        <v>0</v>
      </c>
      <c r="CX46" s="56">
        <v>0</v>
      </c>
      <c r="CY46" s="56">
        <v>0</v>
      </c>
      <c r="CZ46" s="56">
        <v>0</v>
      </c>
      <c r="DA46" s="56">
        <v>0</v>
      </c>
      <c r="DB46" s="60">
        <v>0</v>
      </c>
      <c r="DC46" s="61">
        <v>0</v>
      </c>
      <c r="DD46" s="145">
        <v>98.89</v>
      </c>
      <c r="DE46" s="145">
        <v>87.29</v>
      </c>
      <c r="DF46" s="147">
        <v>1.4361825341672458</v>
      </c>
      <c r="DG46" s="148">
        <v>6.7407922168172343</v>
      </c>
      <c r="DH46" s="149">
        <v>36.218761318362915</v>
      </c>
      <c r="DI46" s="56">
        <v>2</v>
      </c>
      <c r="DJ46" s="149">
        <v>162.98442593263312</v>
      </c>
      <c r="DK46" s="56">
        <v>9</v>
      </c>
      <c r="DL46" s="149">
        <v>0</v>
      </c>
      <c r="DM46" s="156">
        <v>0</v>
      </c>
      <c r="DN46" s="150">
        <v>129.72572275759822</v>
      </c>
      <c r="DO46" s="56">
        <v>7</v>
      </c>
      <c r="DP46" s="149">
        <v>0</v>
      </c>
      <c r="DQ46" s="156">
        <v>0</v>
      </c>
      <c r="DR46" s="56">
        <v>0</v>
      </c>
      <c r="DS46" s="56">
        <v>0</v>
      </c>
      <c r="DT46" s="56">
        <v>0</v>
      </c>
      <c r="DU46" s="56">
        <v>0</v>
      </c>
      <c r="DV46" s="156">
        <v>0</v>
      </c>
      <c r="DW46" s="156">
        <v>0</v>
      </c>
      <c r="DX46" s="56">
        <v>0</v>
      </c>
      <c r="DY46" s="56">
        <v>0</v>
      </c>
      <c r="DZ46" s="62">
        <v>1.3568521031207597</v>
      </c>
      <c r="EA46" s="63">
        <v>3</v>
      </c>
      <c r="EB46" s="62">
        <v>51.352590554791384</v>
      </c>
      <c r="EC46" s="63">
        <v>112</v>
      </c>
      <c r="ED46" s="60">
        <v>4.9875311720698257</v>
      </c>
      <c r="EE46" s="61">
        <v>2</v>
      </c>
      <c r="EF46" s="143">
        <v>95.57</v>
      </c>
      <c r="EG46" s="143">
        <v>76.430000000000007</v>
      </c>
      <c r="EH46" s="107">
        <v>2.2706065318818038</v>
      </c>
      <c r="EI46" s="148">
        <v>11.041990668740279</v>
      </c>
      <c r="EJ46" s="56" t="s">
        <v>883</v>
      </c>
      <c r="EK46" s="56" t="s">
        <v>884</v>
      </c>
      <c r="EL46" s="143">
        <v>73.09</v>
      </c>
      <c r="EM46" s="143">
        <v>49.49</v>
      </c>
      <c r="EN46" s="147">
        <v>0.66287878787878785</v>
      </c>
      <c r="EO46" s="148">
        <v>3.5037878787878785</v>
      </c>
      <c r="EP46" s="150">
        <v>129.72572275759822</v>
      </c>
      <c r="EQ46" s="56">
        <v>7</v>
      </c>
      <c r="ER46" s="149">
        <v>166.79021497405486</v>
      </c>
      <c r="ES46" s="156">
        <v>9</v>
      </c>
      <c r="ET46" s="149">
        <v>148.25796886582654</v>
      </c>
      <c r="EU46" s="156">
        <v>8</v>
      </c>
      <c r="EV46" s="150">
        <v>129.72572275759822</v>
      </c>
      <c r="EW46" s="56">
        <v>7</v>
      </c>
      <c r="EX46" s="56">
        <v>0</v>
      </c>
      <c r="EY46" s="62">
        <v>76.435810810810821</v>
      </c>
      <c r="EZ46" s="61">
        <v>181</v>
      </c>
      <c r="FA46" s="62">
        <v>65.312046444121918</v>
      </c>
      <c r="FB46" s="61">
        <v>135</v>
      </c>
      <c r="FC46" s="149">
        <v>29.597474348855567</v>
      </c>
      <c r="FD46" s="156">
        <v>3</v>
      </c>
      <c r="FE46" s="56">
        <v>29.59</v>
      </c>
      <c r="FF46" s="156">
        <v>3</v>
      </c>
      <c r="FG46" s="150">
        <v>9.8658247829518544</v>
      </c>
      <c r="FH46" s="157">
        <v>1</v>
      </c>
      <c r="FI46" s="149">
        <v>0</v>
      </c>
      <c r="FJ46" s="156">
        <v>0</v>
      </c>
      <c r="FK46" s="149">
        <v>69.060773480662974</v>
      </c>
      <c r="FL46" s="156">
        <v>7</v>
      </c>
      <c r="FM46" s="149">
        <v>9.8658247829518544</v>
      </c>
      <c r="FN46" s="156">
        <v>1</v>
      </c>
      <c r="FO46" s="150">
        <v>325.57221783741119</v>
      </c>
      <c r="FP46" s="56">
        <v>33</v>
      </c>
      <c r="FQ46" s="150">
        <v>19.731649565903709</v>
      </c>
      <c r="FR46" s="56">
        <v>2</v>
      </c>
      <c r="FS46" s="60">
        <v>2.5641025641025643</v>
      </c>
      <c r="FT46" s="61">
        <v>1</v>
      </c>
      <c r="FU46" s="60">
        <v>3.0395136778115504</v>
      </c>
      <c r="FV46" s="61">
        <v>1</v>
      </c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67"/>
      <c r="NJ46" s="67"/>
      <c r="NK46" s="67"/>
      <c r="NL46" s="67"/>
      <c r="NM46" s="67"/>
      <c r="NN46" s="67"/>
      <c r="NO46" s="67"/>
      <c r="NP46" s="67"/>
      <c r="NQ46" s="67"/>
      <c r="NR46" s="71"/>
      <c r="NS46" s="71"/>
      <c r="NT46" s="71"/>
      <c r="NU46" s="71"/>
      <c r="NV46" s="71"/>
      <c r="NW46" s="71"/>
      <c r="NX46" s="71"/>
      <c r="NY46" s="71"/>
      <c r="NZ46" s="71"/>
      <c r="OA46" s="71"/>
      <c r="OB46" s="71"/>
      <c r="OC46" s="71"/>
      <c r="OD46" s="71"/>
      <c r="OE46" s="71"/>
      <c r="OF46" s="71"/>
      <c r="OG46" s="71"/>
      <c r="OH46" s="71"/>
      <c r="OI46" s="71"/>
      <c r="OJ46" s="71"/>
      <c r="OK46" s="71"/>
      <c r="OL46" s="71"/>
      <c r="OM46" s="71"/>
      <c r="ON46" s="71"/>
      <c r="OO46" s="71"/>
      <c r="OP46" s="71"/>
      <c r="OQ46" s="71"/>
      <c r="OR46" s="4"/>
      <c r="OS46" s="4"/>
      <c r="OT46" s="4"/>
    </row>
    <row r="47" spans="1:410">
      <c r="A47" s="96" t="s">
        <v>885</v>
      </c>
      <c r="B47" s="56" t="s">
        <v>886</v>
      </c>
      <c r="C47" s="96" t="s">
        <v>427</v>
      </c>
      <c r="D47" s="74">
        <v>6</v>
      </c>
      <c r="E47" s="67">
        <v>2015</v>
      </c>
      <c r="F47" s="106">
        <v>76.794430441258726</v>
      </c>
      <c r="G47" s="141">
        <v>27120</v>
      </c>
      <c r="H47" s="67">
        <v>22999</v>
      </c>
      <c r="I47" s="67">
        <v>4121</v>
      </c>
      <c r="J47" s="106">
        <v>42.12</v>
      </c>
      <c r="K47" s="67">
        <v>11423</v>
      </c>
      <c r="L47" s="56">
        <v>54.62</v>
      </c>
      <c r="M47" s="78">
        <v>14813</v>
      </c>
      <c r="N47" s="67">
        <v>2240</v>
      </c>
      <c r="O47" s="67">
        <v>1145</v>
      </c>
      <c r="P47" s="67">
        <v>1095</v>
      </c>
      <c r="Q47" s="78">
        <v>2686</v>
      </c>
      <c r="R47" s="78">
        <v>1317</v>
      </c>
      <c r="S47" s="78">
        <v>1369</v>
      </c>
      <c r="T47" s="67">
        <v>2216</v>
      </c>
      <c r="U47" s="67">
        <v>1130</v>
      </c>
      <c r="V47" s="67">
        <v>1086</v>
      </c>
      <c r="W47" s="78">
        <v>2649</v>
      </c>
      <c r="X47" s="78">
        <v>1282</v>
      </c>
      <c r="Y47" s="78">
        <v>1367</v>
      </c>
      <c r="Z47" s="67">
        <v>2217</v>
      </c>
      <c r="AA47" s="67">
        <v>1166</v>
      </c>
      <c r="AB47" s="67">
        <v>1051</v>
      </c>
      <c r="AC47" s="78">
        <v>2734</v>
      </c>
      <c r="AD47" s="78">
        <v>1310</v>
      </c>
      <c r="AE47" s="78">
        <v>1424</v>
      </c>
      <c r="AF47" s="67">
        <v>2353</v>
      </c>
      <c r="AG47" s="67">
        <v>1209</v>
      </c>
      <c r="AH47" s="67">
        <v>1144</v>
      </c>
      <c r="AI47" s="78">
        <v>4305</v>
      </c>
      <c r="AJ47" s="78">
        <v>2098</v>
      </c>
      <c r="AK47" s="78">
        <v>2207</v>
      </c>
      <c r="AL47" s="67">
        <v>2415</v>
      </c>
      <c r="AM47" s="67">
        <v>1238</v>
      </c>
      <c r="AN47" s="67">
        <v>1177</v>
      </c>
      <c r="AO47" s="67">
        <v>2259</v>
      </c>
      <c r="AP47" s="67">
        <v>1152</v>
      </c>
      <c r="AQ47" s="67">
        <v>1107</v>
      </c>
      <c r="AR47" s="56" t="s">
        <v>428</v>
      </c>
      <c r="AS47" s="56"/>
      <c r="AT47" s="56" t="s">
        <v>428</v>
      </c>
      <c r="AU47" s="151">
        <v>660</v>
      </c>
      <c r="AV47" s="151">
        <v>2</v>
      </c>
      <c r="AW47" s="151">
        <v>246</v>
      </c>
      <c r="AX47" s="59">
        <v>13.3</v>
      </c>
      <c r="AY47" s="59">
        <v>6</v>
      </c>
      <c r="AZ47" s="60">
        <v>0</v>
      </c>
      <c r="BA47" s="61">
        <v>0</v>
      </c>
      <c r="BB47" s="62">
        <v>0</v>
      </c>
      <c r="BC47" s="63">
        <v>0</v>
      </c>
      <c r="BD47" s="68">
        <v>0</v>
      </c>
      <c r="BE47" s="69">
        <v>0</v>
      </c>
      <c r="BF47" s="60">
        <v>8</v>
      </c>
      <c r="BG47" s="61">
        <v>2</v>
      </c>
      <c r="BH47" s="60">
        <v>8.4257206208425721</v>
      </c>
      <c r="BI47" s="61">
        <v>38</v>
      </c>
      <c r="BJ47" s="64">
        <v>0</v>
      </c>
      <c r="BK47" s="65">
        <v>0</v>
      </c>
      <c r="BL47" s="62">
        <v>0</v>
      </c>
      <c r="BM47" s="65">
        <v>0</v>
      </c>
      <c r="BN47" s="56">
        <v>0</v>
      </c>
      <c r="BO47" s="56">
        <v>0</v>
      </c>
      <c r="BP47" s="1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62" t="s">
        <v>887</v>
      </c>
      <c r="BW47" s="56" t="s">
        <v>496</v>
      </c>
      <c r="BX47" s="56" t="s">
        <v>888</v>
      </c>
      <c r="BY47" s="56" t="s">
        <v>496</v>
      </c>
      <c r="BZ47" s="56" t="s">
        <v>432</v>
      </c>
      <c r="CA47" s="56" t="s">
        <v>889</v>
      </c>
      <c r="CB47" s="56" t="s">
        <v>432</v>
      </c>
      <c r="CC47" s="152">
        <v>119.28</v>
      </c>
      <c r="CD47" s="152">
        <v>97.31</v>
      </c>
      <c r="CE47" s="147">
        <v>35.849056603773583</v>
      </c>
      <c r="CF47" s="146" t="s">
        <v>890</v>
      </c>
      <c r="CG47" s="146" t="s">
        <v>891</v>
      </c>
      <c r="CH47" s="149">
        <v>89.405453732677699</v>
      </c>
      <c r="CI47" s="56">
        <v>2</v>
      </c>
      <c r="CJ47" s="60">
        <v>0.45126353790613721</v>
      </c>
      <c r="CK47" s="61">
        <v>1</v>
      </c>
      <c r="CL47" s="150">
        <v>89.405453732677699</v>
      </c>
      <c r="CM47" s="56">
        <v>2</v>
      </c>
      <c r="CN47" s="149">
        <v>44.7</v>
      </c>
      <c r="CO47" s="156">
        <v>1</v>
      </c>
      <c r="CP47" s="56">
        <v>0</v>
      </c>
      <c r="CQ47" s="56">
        <v>0</v>
      </c>
      <c r="CR47" s="56">
        <v>0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60">
        <v>0</v>
      </c>
      <c r="DC47" s="61">
        <v>0</v>
      </c>
      <c r="DD47" s="152">
        <v>142.25</v>
      </c>
      <c r="DE47" s="152">
        <v>122.62</v>
      </c>
      <c r="DF47" s="147">
        <v>1.9122609673790776</v>
      </c>
      <c r="DG47" s="148">
        <v>3.4870641169853771</v>
      </c>
      <c r="DH47" s="149">
        <v>37.750094375235939</v>
      </c>
      <c r="DI47" s="56">
        <v>1</v>
      </c>
      <c r="DJ47" s="149">
        <v>302.00075500188751</v>
      </c>
      <c r="DK47" s="158">
        <v>8</v>
      </c>
      <c r="DL47" s="149">
        <v>0</v>
      </c>
      <c r="DM47" s="156">
        <v>0</v>
      </c>
      <c r="DN47" s="150">
        <v>73.152889539136794</v>
      </c>
      <c r="DO47" s="56">
        <v>2</v>
      </c>
      <c r="DP47" s="149">
        <v>0</v>
      </c>
      <c r="DQ47" s="156">
        <v>0</v>
      </c>
      <c r="DR47" s="56">
        <v>0</v>
      </c>
      <c r="DS47" s="56">
        <v>0</v>
      </c>
      <c r="DT47" s="56">
        <v>0</v>
      </c>
      <c r="DU47" s="56">
        <v>0</v>
      </c>
      <c r="DV47" s="156">
        <v>0</v>
      </c>
      <c r="DW47" s="156">
        <v>0</v>
      </c>
      <c r="DX47" s="56">
        <v>0</v>
      </c>
      <c r="DY47" s="56">
        <v>0</v>
      </c>
      <c r="DZ47" s="62">
        <v>0</v>
      </c>
      <c r="EA47" s="63">
        <v>1</v>
      </c>
      <c r="EB47" s="62">
        <v>73.426573426573427</v>
      </c>
      <c r="EC47" s="63">
        <v>84</v>
      </c>
      <c r="ED47" s="60">
        <v>0</v>
      </c>
      <c r="EE47" s="61">
        <v>0</v>
      </c>
      <c r="EF47" s="154">
        <v>139.44</v>
      </c>
      <c r="EG47" s="154">
        <v>102.14</v>
      </c>
      <c r="EH47" s="107">
        <v>2.7961362480935432</v>
      </c>
      <c r="EI47" s="148">
        <v>6.7107269954245039</v>
      </c>
      <c r="EJ47" s="56" t="s">
        <v>892</v>
      </c>
      <c r="EK47" s="56" t="s">
        <v>893</v>
      </c>
      <c r="EL47" s="154">
        <v>114.04</v>
      </c>
      <c r="EM47" s="154">
        <v>68.849999999999994</v>
      </c>
      <c r="EN47" s="147">
        <v>1.1922503725782414</v>
      </c>
      <c r="EO47" s="148">
        <v>1.9374068554396422</v>
      </c>
      <c r="EP47" s="150">
        <v>73.152889539136794</v>
      </c>
      <c r="EQ47" s="56">
        <v>2</v>
      </c>
      <c r="ER47" s="149">
        <v>256.03511338697876</v>
      </c>
      <c r="ES47" s="158">
        <v>7</v>
      </c>
      <c r="ET47" s="149">
        <v>109.72933430870519</v>
      </c>
      <c r="EU47" s="156">
        <v>3</v>
      </c>
      <c r="EV47" s="150">
        <v>73.152889539136794</v>
      </c>
      <c r="EW47" s="155">
        <v>2</v>
      </c>
      <c r="EX47" s="56">
        <v>0</v>
      </c>
      <c r="EY47" s="62">
        <v>125.74341546304163</v>
      </c>
      <c r="EZ47" s="61">
        <v>148</v>
      </c>
      <c r="FA47" s="62">
        <v>98.464317976513101</v>
      </c>
      <c r="FB47" s="61">
        <v>109</v>
      </c>
      <c r="FC47" s="149">
        <v>19.223375624759708</v>
      </c>
      <c r="FD47" s="156">
        <v>1</v>
      </c>
      <c r="FE47" s="149">
        <v>57.670126874279127</v>
      </c>
      <c r="FF47" s="156">
        <v>3</v>
      </c>
      <c r="FG47" s="56">
        <v>0</v>
      </c>
      <c r="FH47" s="56">
        <v>0</v>
      </c>
      <c r="FI47" s="149">
        <v>19.22</v>
      </c>
      <c r="FJ47" s="156">
        <v>1</v>
      </c>
      <c r="FK47" s="149">
        <v>96.116878123798543</v>
      </c>
      <c r="FL47" s="156">
        <v>5</v>
      </c>
      <c r="FM47" s="149">
        <v>76.893502499038831</v>
      </c>
      <c r="FN47" s="156">
        <v>4</v>
      </c>
      <c r="FO47" s="150">
        <v>173.01038062283737</v>
      </c>
      <c r="FP47" s="56">
        <v>9</v>
      </c>
      <c r="FQ47" s="150">
        <v>57.670126874279127</v>
      </c>
      <c r="FR47" s="155">
        <v>3</v>
      </c>
      <c r="FS47" s="60">
        <v>7.0671378091872787</v>
      </c>
      <c r="FT47" s="61">
        <v>2</v>
      </c>
      <c r="FU47" s="60">
        <v>0</v>
      </c>
      <c r="FV47" s="61">
        <v>0</v>
      </c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4"/>
      <c r="OS47" s="4"/>
      <c r="OT47" s="4"/>
    </row>
    <row r="48" spans="1:410">
      <c r="A48" s="96" t="s">
        <v>894</v>
      </c>
      <c r="B48" s="56" t="s">
        <v>895</v>
      </c>
      <c r="C48" s="96" t="s">
        <v>514</v>
      </c>
      <c r="D48" s="74">
        <v>6</v>
      </c>
      <c r="E48" s="67">
        <v>2015</v>
      </c>
      <c r="F48" s="106">
        <v>69.528900298153047</v>
      </c>
      <c r="G48" s="141">
        <v>9950</v>
      </c>
      <c r="H48" s="67">
        <v>5166</v>
      </c>
      <c r="I48" s="67">
        <v>4784</v>
      </c>
      <c r="J48" s="106">
        <v>59.97</v>
      </c>
      <c r="K48" s="67">
        <v>5967</v>
      </c>
      <c r="L48" s="56">
        <v>26.44</v>
      </c>
      <c r="M48" s="78">
        <v>2631</v>
      </c>
      <c r="N48" s="67">
        <v>932</v>
      </c>
      <c r="O48" s="67">
        <v>477</v>
      </c>
      <c r="P48" s="67">
        <v>455</v>
      </c>
      <c r="Q48" s="78">
        <v>1116</v>
      </c>
      <c r="R48" s="78">
        <v>545</v>
      </c>
      <c r="S48" s="78">
        <v>571</v>
      </c>
      <c r="T48" s="67">
        <v>918</v>
      </c>
      <c r="U48" s="67">
        <v>472</v>
      </c>
      <c r="V48" s="67">
        <v>446</v>
      </c>
      <c r="W48" s="78">
        <v>1104</v>
      </c>
      <c r="X48" s="78">
        <v>536</v>
      </c>
      <c r="Y48" s="78">
        <v>568</v>
      </c>
      <c r="Z48" s="67">
        <v>920</v>
      </c>
      <c r="AA48" s="67">
        <v>474</v>
      </c>
      <c r="AB48" s="67">
        <v>446</v>
      </c>
      <c r="AC48" s="78">
        <v>1068</v>
      </c>
      <c r="AD48" s="78">
        <v>516</v>
      </c>
      <c r="AE48" s="78">
        <v>522</v>
      </c>
      <c r="AF48" s="67">
        <v>873</v>
      </c>
      <c r="AG48" s="67">
        <v>454</v>
      </c>
      <c r="AH48" s="67">
        <v>419</v>
      </c>
      <c r="AI48" s="78">
        <v>1696</v>
      </c>
      <c r="AJ48" s="78">
        <v>799</v>
      </c>
      <c r="AK48" s="78">
        <v>897</v>
      </c>
      <c r="AL48" s="67">
        <v>966</v>
      </c>
      <c r="AM48" s="67">
        <v>511</v>
      </c>
      <c r="AN48" s="67">
        <v>455</v>
      </c>
      <c r="AO48" s="67">
        <v>909</v>
      </c>
      <c r="AP48" s="67">
        <v>488</v>
      </c>
      <c r="AQ48" s="67">
        <v>421</v>
      </c>
      <c r="AR48" s="56" t="s">
        <v>428</v>
      </c>
      <c r="AS48" s="56"/>
      <c r="AT48" s="56" t="s">
        <v>428</v>
      </c>
      <c r="AU48" s="144">
        <v>254</v>
      </c>
      <c r="AV48" s="144">
        <v>0</v>
      </c>
      <c r="AW48" s="144">
        <v>43</v>
      </c>
      <c r="AX48" s="59">
        <v>27</v>
      </c>
      <c r="AY48" s="59">
        <v>3</v>
      </c>
      <c r="AZ48" s="60">
        <v>1.759014951627089</v>
      </c>
      <c r="BA48" s="61">
        <v>2</v>
      </c>
      <c r="BB48" s="62">
        <v>0</v>
      </c>
      <c r="BC48" s="63">
        <v>0</v>
      </c>
      <c r="BD48" s="68">
        <v>0</v>
      </c>
      <c r="BE48" s="69">
        <v>0</v>
      </c>
      <c r="BF48" s="60">
        <v>9.2783505154639183</v>
      </c>
      <c r="BG48" s="61">
        <v>9</v>
      </c>
      <c r="BH48" s="60">
        <v>9.9099099099099099</v>
      </c>
      <c r="BI48" s="61">
        <v>11</v>
      </c>
      <c r="BJ48" s="64">
        <v>0</v>
      </c>
      <c r="BK48" s="65">
        <v>0</v>
      </c>
      <c r="BL48" s="62">
        <v>0</v>
      </c>
      <c r="BM48" s="65">
        <v>0</v>
      </c>
      <c r="BN48" s="56">
        <v>0</v>
      </c>
      <c r="BO48" s="56">
        <v>0</v>
      </c>
      <c r="BP48" s="1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62" t="s">
        <v>896</v>
      </c>
      <c r="BW48" s="56" t="s">
        <v>897</v>
      </c>
      <c r="BX48" s="56" t="s">
        <v>898</v>
      </c>
      <c r="BY48" s="56" t="s">
        <v>897</v>
      </c>
      <c r="BZ48" s="56" t="s">
        <v>899</v>
      </c>
      <c r="CA48" s="56" t="s">
        <v>900</v>
      </c>
      <c r="CB48" s="56" t="s">
        <v>899</v>
      </c>
      <c r="CC48" s="145">
        <v>75</v>
      </c>
      <c r="CD48" s="145">
        <v>61.4</v>
      </c>
      <c r="CE48" s="147">
        <v>12.5</v>
      </c>
      <c r="CF48" s="153" t="s">
        <v>901</v>
      </c>
      <c r="CG48" s="153" t="s">
        <v>902</v>
      </c>
      <c r="CH48" s="56">
        <v>0</v>
      </c>
      <c r="CI48" s="56">
        <v>0</v>
      </c>
      <c r="CJ48" s="60">
        <v>0</v>
      </c>
      <c r="CK48" s="61">
        <v>0</v>
      </c>
      <c r="CL48" s="56">
        <v>0</v>
      </c>
      <c r="CM48" s="56">
        <v>0</v>
      </c>
      <c r="CN48" s="149">
        <v>0</v>
      </c>
      <c r="CO48" s="1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60">
        <v>0</v>
      </c>
      <c r="DC48" s="61">
        <v>0</v>
      </c>
      <c r="DD48" s="145">
        <v>105.45</v>
      </c>
      <c r="DE48" s="145">
        <v>88.56</v>
      </c>
      <c r="DF48" s="147">
        <v>3.7735849056603774</v>
      </c>
      <c r="DG48" s="148">
        <v>3.2704402515723272</v>
      </c>
      <c r="DH48" s="56">
        <v>0</v>
      </c>
      <c r="DI48" s="56">
        <v>0</v>
      </c>
      <c r="DJ48" s="149">
        <v>0</v>
      </c>
      <c r="DK48" s="158">
        <v>0</v>
      </c>
      <c r="DL48" s="149">
        <v>0</v>
      </c>
      <c r="DM48" s="156">
        <v>0</v>
      </c>
      <c r="DN48" s="56">
        <v>0</v>
      </c>
      <c r="DO48" s="56">
        <v>0</v>
      </c>
      <c r="DP48" s="149">
        <v>0</v>
      </c>
      <c r="DQ48" s="156">
        <v>0</v>
      </c>
      <c r="DR48" s="56">
        <v>0</v>
      </c>
      <c r="DS48" s="56">
        <v>0</v>
      </c>
      <c r="DT48" s="56">
        <v>0</v>
      </c>
      <c r="DU48" s="56">
        <v>0</v>
      </c>
      <c r="DV48" s="156">
        <v>0</v>
      </c>
      <c r="DW48" s="156">
        <v>0</v>
      </c>
      <c r="DX48" s="56">
        <v>0</v>
      </c>
      <c r="DY48" s="56">
        <v>0</v>
      </c>
      <c r="DZ48" s="62">
        <v>0</v>
      </c>
      <c r="EA48" s="63">
        <v>0</v>
      </c>
      <c r="EB48" s="62">
        <v>59.665871121718375</v>
      </c>
      <c r="EC48" s="63">
        <v>25</v>
      </c>
      <c r="ED48" s="60">
        <v>0</v>
      </c>
      <c r="EE48" s="61">
        <v>0</v>
      </c>
      <c r="EF48" s="143">
        <v>108.56</v>
      </c>
      <c r="EG48" s="143">
        <v>80.56</v>
      </c>
      <c r="EH48" s="107">
        <v>2.5782688766114181</v>
      </c>
      <c r="EI48" s="148">
        <v>0.73664825046040516</v>
      </c>
      <c r="EJ48" s="56" t="s">
        <v>884</v>
      </c>
      <c r="EK48" s="56" t="s">
        <v>903</v>
      </c>
      <c r="EL48" s="143">
        <v>70.599999999999994</v>
      </c>
      <c r="EM48" s="143">
        <v>34.86</v>
      </c>
      <c r="EN48" s="147">
        <v>0.53191489361702127</v>
      </c>
      <c r="EO48" s="148">
        <v>0</v>
      </c>
      <c r="EP48" s="56">
        <v>0</v>
      </c>
      <c r="EQ48" s="56">
        <v>0</v>
      </c>
      <c r="ER48" s="156">
        <v>0</v>
      </c>
      <c r="ES48" s="156">
        <v>0</v>
      </c>
      <c r="ET48" s="56">
        <v>0</v>
      </c>
      <c r="EU48" s="56">
        <v>0</v>
      </c>
      <c r="EV48" s="56">
        <v>0</v>
      </c>
      <c r="EW48" s="56">
        <v>0</v>
      </c>
      <c r="EX48" s="56">
        <v>0</v>
      </c>
      <c r="EY48" s="62">
        <v>90.109890109890102</v>
      </c>
      <c r="EZ48" s="61">
        <v>41</v>
      </c>
      <c r="FA48" s="62">
        <v>71.258907363420434</v>
      </c>
      <c r="FB48" s="61">
        <v>30</v>
      </c>
      <c r="FC48" s="149">
        <v>48.638132295719842</v>
      </c>
      <c r="FD48" s="156">
        <v>1</v>
      </c>
      <c r="FE48" s="149">
        <v>48.638132295719842</v>
      </c>
      <c r="FF48" s="156">
        <v>1</v>
      </c>
      <c r="FG48" s="56">
        <v>0</v>
      </c>
      <c r="FH48" s="56">
        <v>0</v>
      </c>
      <c r="FI48" s="149">
        <v>0</v>
      </c>
      <c r="FJ48" s="156">
        <v>0</v>
      </c>
      <c r="FK48" s="149">
        <v>97.276264591439684</v>
      </c>
      <c r="FL48" s="156">
        <v>2</v>
      </c>
      <c r="FM48" s="56">
        <v>0</v>
      </c>
      <c r="FN48" s="56">
        <v>0</v>
      </c>
      <c r="FO48" s="150">
        <v>0</v>
      </c>
      <c r="FP48" s="56">
        <v>0</v>
      </c>
      <c r="FQ48" s="56">
        <v>0</v>
      </c>
      <c r="FR48" s="56">
        <v>0</v>
      </c>
      <c r="FS48" s="60">
        <v>1.0288065843621399</v>
      </c>
      <c r="FT48" s="61">
        <v>1</v>
      </c>
      <c r="FU48" s="60">
        <v>1.053740779768177</v>
      </c>
      <c r="FV48" s="61">
        <v>1</v>
      </c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71"/>
      <c r="NS48" s="71"/>
      <c r="NT48" s="71"/>
      <c r="NU48" s="71"/>
      <c r="NV48" s="71"/>
      <c r="NW48" s="71"/>
      <c r="NX48" s="71"/>
      <c r="NY48" s="71"/>
      <c r="NZ48" s="71"/>
      <c r="OA48" s="71"/>
      <c r="OB48" s="71"/>
      <c r="OC48" s="71"/>
      <c r="OD48" s="71"/>
      <c r="OE48" s="71"/>
      <c r="OF48" s="71"/>
      <c r="OG48" s="71"/>
      <c r="OH48" s="71"/>
      <c r="OI48" s="71"/>
      <c r="OJ48" s="71"/>
      <c r="OK48" s="71"/>
      <c r="OL48" s="71"/>
      <c r="OM48" s="71"/>
      <c r="ON48" s="71"/>
      <c r="OO48" s="71"/>
      <c r="OP48" s="71"/>
      <c r="OQ48" s="71"/>
      <c r="OR48" s="4"/>
      <c r="OS48" s="4"/>
      <c r="OT48" s="4"/>
    </row>
    <row r="49" spans="1:410">
      <c r="A49" s="96" t="s">
        <v>904</v>
      </c>
      <c r="B49" s="56" t="s">
        <v>905</v>
      </c>
      <c r="C49" s="96" t="s">
        <v>598</v>
      </c>
      <c r="D49" s="74">
        <v>1</v>
      </c>
      <c r="E49" s="67">
        <v>2015</v>
      </c>
      <c r="F49" s="106">
        <v>83.500282761643192</v>
      </c>
      <c r="G49" s="141">
        <v>222455</v>
      </c>
      <c r="H49" s="67">
        <v>214730</v>
      </c>
      <c r="I49" s="67">
        <v>7725</v>
      </c>
      <c r="J49" s="106">
        <v>66.42</v>
      </c>
      <c r="K49" s="67">
        <v>147753</v>
      </c>
      <c r="L49" s="56">
        <v>7.75</v>
      </c>
      <c r="M49" s="78">
        <v>17243</v>
      </c>
      <c r="N49" s="67">
        <v>15677</v>
      </c>
      <c r="O49" s="67">
        <v>8019</v>
      </c>
      <c r="P49" s="67">
        <v>7658</v>
      </c>
      <c r="Q49" s="78">
        <v>18891</v>
      </c>
      <c r="R49" s="78">
        <v>9231</v>
      </c>
      <c r="S49" s="78">
        <v>9660</v>
      </c>
      <c r="T49" s="67">
        <v>16275</v>
      </c>
      <c r="U49" s="67">
        <v>8332</v>
      </c>
      <c r="V49" s="67">
        <v>7943</v>
      </c>
      <c r="W49" s="78">
        <v>19715</v>
      </c>
      <c r="X49" s="78">
        <v>9599</v>
      </c>
      <c r="Y49" s="78">
        <v>10116</v>
      </c>
      <c r="Z49" s="67">
        <v>16930</v>
      </c>
      <c r="AA49" s="67">
        <v>8709</v>
      </c>
      <c r="AB49" s="67">
        <v>8221</v>
      </c>
      <c r="AC49" s="78">
        <v>21117</v>
      </c>
      <c r="AD49" s="78">
        <v>10303</v>
      </c>
      <c r="AE49" s="78">
        <v>10814</v>
      </c>
      <c r="AF49" s="67">
        <v>18252</v>
      </c>
      <c r="AG49" s="67">
        <v>9301</v>
      </c>
      <c r="AH49" s="67">
        <v>8951</v>
      </c>
      <c r="AI49" s="78">
        <v>33753</v>
      </c>
      <c r="AJ49" s="78">
        <v>16588</v>
      </c>
      <c r="AK49" s="78">
        <v>17165</v>
      </c>
      <c r="AL49" s="67">
        <v>18741</v>
      </c>
      <c r="AM49" s="67">
        <v>9532</v>
      </c>
      <c r="AN49" s="67">
        <v>9209</v>
      </c>
      <c r="AO49" s="67">
        <v>18861</v>
      </c>
      <c r="AP49" s="67">
        <v>9558</v>
      </c>
      <c r="AQ49" s="67">
        <v>9303</v>
      </c>
      <c r="AR49" s="56" t="s">
        <v>428</v>
      </c>
      <c r="AS49" s="56"/>
      <c r="AT49" s="56" t="s">
        <v>428</v>
      </c>
      <c r="AU49" s="151">
        <v>717</v>
      </c>
      <c r="AV49" s="151">
        <v>0</v>
      </c>
      <c r="AW49" s="151">
        <v>1453</v>
      </c>
      <c r="AX49" s="59">
        <v>3.1</v>
      </c>
      <c r="AY49" s="59">
        <v>5</v>
      </c>
      <c r="AZ49" s="60">
        <v>1.0235414534288638</v>
      </c>
      <c r="BA49" s="61">
        <v>1</v>
      </c>
      <c r="BB49" s="62">
        <v>0</v>
      </c>
      <c r="BC49" s="63">
        <v>0</v>
      </c>
      <c r="BD49" s="68">
        <v>0</v>
      </c>
      <c r="BE49" s="69">
        <v>0</v>
      </c>
      <c r="BF49" s="60">
        <v>8.5106382978723403</v>
      </c>
      <c r="BG49" s="61">
        <v>8</v>
      </c>
      <c r="BH49" s="60">
        <v>11.145131659522352</v>
      </c>
      <c r="BI49" s="61">
        <v>182</v>
      </c>
      <c r="BJ49" s="64">
        <v>0</v>
      </c>
      <c r="BK49" s="65">
        <v>0</v>
      </c>
      <c r="BL49" s="62">
        <v>6.3787714486189957</v>
      </c>
      <c r="BM49" s="65">
        <v>1</v>
      </c>
      <c r="BN49" s="56">
        <v>0</v>
      </c>
      <c r="BO49" s="56">
        <v>0</v>
      </c>
      <c r="BP49" s="1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62" t="s">
        <v>906</v>
      </c>
      <c r="BW49" s="56" t="s">
        <v>516</v>
      </c>
      <c r="BX49" s="56" t="s">
        <v>907</v>
      </c>
      <c r="BY49" s="56" t="s">
        <v>516</v>
      </c>
      <c r="BZ49" s="56" t="s">
        <v>666</v>
      </c>
      <c r="CA49" s="56" t="s">
        <v>908</v>
      </c>
      <c r="CB49" s="56" t="s">
        <v>666</v>
      </c>
      <c r="CC49" s="152">
        <v>55.28</v>
      </c>
      <c r="CD49" s="152">
        <v>40.47</v>
      </c>
      <c r="CE49" s="75" t="s">
        <v>555</v>
      </c>
      <c r="CF49" s="146" t="s">
        <v>909</v>
      </c>
      <c r="CG49" s="146" t="s">
        <v>910</v>
      </c>
      <c r="CH49" s="149">
        <v>50.607287449392715</v>
      </c>
      <c r="CI49" s="56">
        <v>8</v>
      </c>
      <c r="CJ49" s="60">
        <v>0</v>
      </c>
      <c r="CK49" s="61">
        <v>0</v>
      </c>
      <c r="CL49" s="150">
        <v>50.607287449392715</v>
      </c>
      <c r="CM49" s="56">
        <v>8</v>
      </c>
      <c r="CN49" s="149">
        <v>50.607287449392715</v>
      </c>
      <c r="CO49" s="156">
        <v>8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60">
        <v>0</v>
      </c>
      <c r="DC49" s="61">
        <v>0</v>
      </c>
      <c r="DD49" s="152">
        <v>70.34</v>
      </c>
      <c r="DE49" s="152">
        <v>62.81</v>
      </c>
      <c r="DF49" s="75" t="s">
        <v>555</v>
      </c>
      <c r="DG49" s="75" t="s">
        <v>555</v>
      </c>
      <c r="DH49" s="149">
        <v>30.433679939132642</v>
      </c>
      <c r="DI49" s="56">
        <v>6</v>
      </c>
      <c r="DJ49" s="149">
        <v>55.795079888409838</v>
      </c>
      <c r="DK49" s="56">
        <v>11</v>
      </c>
      <c r="DL49" s="149">
        <v>30.433679939132642</v>
      </c>
      <c r="DM49" s="156">
        <v>6</v>
      </c>
      <c r="DN49" s="150">
        <v>85.24</v>
      </c>
      <c r="DO49" s="155">
        <v>18</v>
      </c>
      <c r="DP49" s="149">
        <v>9.471042288203817</v>
      </c>
      <c r="DQ49" s="156">
        <v>2</v>
      </c>
      <c r="DR49" s="149">
        <v>9.471042288203817</v>
      </c>
      <c r="DS49" s="156">
        <v>2</v>
      </c>
      <c r="DT49" s="56">
        <v>0</v>
      </c>
      <c r="DU49" s="56">
        <v>0</v>
      </c>
      <c r="DV49" s="156">
        <v>0</v>
      </c>
      <c r="DW49" s="156">
        <v>0</v>
      </c>
      <c r="DX49" s="56">
        <v>0</v>
      </c>
      <c r="DY49" s="56">
        <v>0</v>
      </c>
      <c r="DZ49" s="62">
        <v>0.12163970319912419</v>
      </c>
      <c r="EA49" s="63">
        <v>1</v>
      </c>
      <c r="EB49" s="62">
        <v>14.411797564517931</v>
      </c>
      <c r="EC49" s="63">
        <v>129</v>
      </c>
      <c r="ED49" s="60">
        <v>0</v>
      </c>
      <c r="EE49" s="61">
        <v>0</v>
      </c>
      <c r="EF49" s="154">
        <v>83.46</v>
      </c>
      <c r="EG49" s="154">
        <v>64.010000000000005</v>
      </c>
      <c r="EH49" s="56" t="s">
        <v>555</v>
      </c>
      <c r="EI49" s="75" t="s">
        <v>555</v>
      </c>
      <c r="EJ49" s="56" t="s">
        <v>911</v>
      </c>
      <c r="EK49" s="56" t="s">
        <v>912</v>
      </c>
      <c r="EL49" s="154">
        <v>84.46</v>
      </c>
      <c r="EM49" s="154">
        <v>49.61</v>
      </c>
      <c r="EN49" s="75" t="s">
        <v>555</v>
      </c>
      <c r="EO49" s="75" t="s">
        <v>555</v>
      </c>
      <c r="EP49" s="150">
        <v>85.239380593834355</v>
      </c>
      <c r="EQ49" s="155">
        <v>18</v>
      </c>
      <c r="ER49" s="149">
        <v>42.619690296917177</v>
      </c>
      <c r="ES49" s="156">
        <v>9</v>
      </c>
      <c r="ET49" s="103">
        <v>184.68532461997444</v>
      </c>
      <c r="EU49" s="132">
        <v>39</v>
      </c>
      <c r="EV49" s="150">
        <v>75.768338305630536</v>
      </c>
      <c r="EW49" s="155">
        <v>16</v>
      </c>
      <c r="EX49" s="56">
        <v>0</v>
      </c>
      <c r="EY49" s="62">
        <v>35.943099142143552</v>
      </c>
      <c r="EZ49" s="61">
        <v>331</v>
      </c>
      <c r="FA49" s="62">
        <v>48.908954100827692</v>
      </c>
      <c r="FB49" s="61">
        <v>455</v>
      </c>
      <c r="FC49" s="149">
        <v>16.946280291476022</v>
      </c>
      <c r="FD49" s="156">
        <v>7</v>
      </c>
      <c r="FE49" s="149">
        <v>9.6835887379862982</v>
      </c>
      <c r="FF49" s="156">
        <v>4</v>
      </c>
      <c r="FG49" s="150">
        <v>7.2626915534897236</v>
      </c>
      <c r="FH49" s="157">
        <v>3</v>
      </c>
      <c r="FI49" s="149">
        <v>19.367177475972596</v>
      </c>
      <c r="FJ49" s="156">
        <v>8</v>
      </c>
      <c r="FK49" s="149">
        <v>53.25973805892464</v>
      </c>
      <c r="FL49" s="156">
        <v>22</v>
      </c>
      <c r="FM49" s="149">
        <v>176.72549446824993</v>
      </c>
      <c r="FN49" s="156">
        <v>73</v>
      </c>
      <c r="FO49" s="150">
        <v>372.81816641247246</v>
      </c>
      <c r="FP49" s="155">
        <v>154</v>
      </c>
      <c r="FQ49" s="150">
        <v>16.946280291476022</v>
      </c>
      <c r="FR49" s="56">
        <v>7</v>
      </c>
      <c r="FS49" s="60">
        <v>0</v>
      </c>
      <c r="FT49" s="61">
        <v>0</v>
      </c>
      <c r="FU49" s="60">
        <v>0</v>
      </c>
      <c r="FV49" s="61">
        <v>0</v>
      </c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71"/>
      <c r="OQ49" s="71"/>
      <c r="OR49" s="4"/>
      <c r="OS49" s="4"/>
      <c r="OT49" s="4"/>
    </row>
    <row r="50" spans="1:410">
      <c r="A50" s="96" t="s">
        <v>913</v>
      </c>
      <c r="B50" s="56" t="s">
        <v>914</v>
      </c>
      <c r="C50" s="96" t="s">
        <v>466</v>
      </c>
      <c r="D50" s="74">
        <v>6</v>
      </c>
      <c r="E50" s="67">
        <v>2015</v>
      </c>
      <c r="F50" s="106">
        <v>54.981569784104281</v>
      </c>
      <c r="G50" s="141">
        <v>21561</v>
      </c>
      <c r="H50" s="67">
        <v>8580</v>
      </c>
      <c r="I50" s="67">
        <v>12981</v>
      </c>
      <c r="J50" s="106">
        <v>33.76</v>
      </c>
      <c r="K50" s="67">
        <v>7280</v>
      </c>
      <c r="L50" s="56">
        <v>38.81</v>
      </c>
      <c r="M50" s="78">
        <v>8368</v>
      </c>
      <c r="N50" s="67">
        <v>1838</v>
      </c>
      <c r="O50" s="67">
        <v>933</v>
      </c>
      <c r="P50" s="67">
        <v>905</v>
      </c>
      <c r="Q50" s="78">
        <v>2209</v>
      </c>
      <c r="R50" s="78">
        <v>1085</v>
      </c>
      <c r="S50" s="78">
        <v>1124</v>
      </c>
      <c r="T50" s="67">
        <v>1863</v>
      </c>
      <c r="U50" s="67">
        <v>955</v>
      </c>
      <c r="V50" s="67">
        <v>908</v>
      </c>
      <c r="W50" s="78">
        <v>2242</v>
      </c>
      <c r="X50" s="78">
        <v>1096</v>
      </c>
      <c r="Y50" s="78">
        <v>1146</v>
      </c>
      <c r="Z50" s="67">
        <v>1880</v>
      </c>
      <c r="AA50" s="67">
        <v>958</v>
      </c>
      <c r="AB50" s="67">
        <v>922</v>
      </c>
      <c r="AC50" s="78">
        <v>2254</v>
      </c>
      <c r="AD50" s="78">
        <v>1103</v>
      </c>
      <c r="AE50" s="78">
        <v>1151</v>
      </c>
      <c r="AF50" s="67">
        <v>1899</v>
      </c>
      <c r="AG50" s="67">
        <v>973</v>
      </c>
      <c r="AH50" s="67">
        <v>926</v>
      </c>
      <c r="AI50" s="78">
        <v>3614</v>
      </c>
      <c r="AJ50" s="78">
        <v>1755</v>
      </c>
      <c r="AK50" s="78">
        <v>1859</v>
      </c>
      <c r="AL50" s="67">
        <v>2053</v>
      </c>
      <c r="AM50" s="67">
        <v>1056</v>
      </c>
      <c r="AN50" s="67">
        <v>997</v>
      </c>
      <c r="AO50" s="67">
        <v>1885</v>
      </c>
      <c r="AP50" s="67">
        <v>970</v>
      </c>
      <c r="AQ50" s="67">
        <v>915</v>
      </c>
      <c r="AR50" s="56" t="s">
        <v>428</v>
      </c>
      <c r="AS50" s="56"/>
      <c r="AT50" s="56" t="s">
        <v>428</v>
      </c>
      <c r="AU50" s="144">
        <v>589</v>
      </c>
      <c r="AV50" s="144">
        <v>0</v>
      </c>
      <c r="AW50" s="144">
        <v>102</v>
      </c>
      <c r="AX50" s="59">
        <v>12.3</v>
      </c>
      <c r="AY50" s="59">
        <v>2</v>
      </c>
      <c r="AZ50" s="60">
        <v>1.6666666666666667</v>
      </c>
      <c r="BA50" s="61">
        <v>2</v>
      </c>
      <c r="BB50" s="62">
        <v>0</v>
      </c>
      <c r="BC50" s="63">
        <v>0</v>
      </c>
      <c r="BD50" s="68">
        <v>0</v>
      </c>
      <c r="BE50" s="69">
        <v>0</v>
      </c>
      <c r="BF50" s="60">
        <v>4.838709677419355</v>
      </c>
      <c r="BG50" s="61">
        <v>6</v>
      </c>
      <c r="BH50" s="60">
        <v>9.2024539877300615</v>
      </c>
      <c r="BI50" s="61">
        <v>15</v>
      </c>
      <c r="BJ50" s="64">
        <v>0</v>
      </c>
      <c r="BK50" s="65">
        <v>0</v>
      </c>
      <c r="BL50" s="62">
        <v>0</v>
      </c>
      <c r="BM50" s="65">
        <v>0</v>
      </c>
      <c r="BN50" s="56">
        <v>0</v>
      </c>
      <c r="BO50" s="56">
        <v>0</v>
      </c>
      <c r="BP50" s="1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62" t="s">
        <v>759</v>
      </c>
      <c r="BW50" s="56" t="s">
        <v>915</v>
      </c>
      <c r="BX50" s="56" t="s">
        <v>916</v>
      </c>
      <c r="BY50" s="56" t="s">
        <v>917</v>
      </c>
      <c r="BZ50" s="56" t="s">
        <v>918</v>
      </c>
      <c r="CA50" s="56" t="s">
        <v>919</v>
      </c>
      <c r="CB50" s="56" t="s">
        <v>918</v>
      </c>
      <c r="CC50" s="145">
        <v>60.64</v>
      </c>
      <c r="CD50" s="145">
        <v>31.53</v>
      </c>
      <c r="CE50" s="147">
        <v>0</v>
      </c>
      <c r="CF50" s="153" t="s">
        <v>920</v>
      </c>
      <c r="CG50" s="153" t="s">
        <v>435</v>
      </c>
      <c r="CH50" s="149">
        <v>54.229934924078094</v>
      </c>
      <c r="CI50" s="56">
        <v>1</v>
      </c>
      <c r="CJ50" s="60">
        <v>0</v>
      </c>
      <c r="CK50" s="61">
        <v>0</v>
      </c>
      <c r="CL50" s="150">
        <v>54.229934924078094</v>
      </c>
      <c r="CM50" s="56">
        <v>1</v>
      </c>
      <c r="CN50" s="149">
        <v>0</v>
      </c>
      <c r="CO50" s="1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60">
        <v>0.86505190311418689</v>
      </c>
      <c r="DC50" s="61">
        <v>1</v>
      </c>
      <c r="DD50" s="145">
        <v>98.18</v>
      </c>
      <c r="DE50" s="145">
        <v>69.959999999999994</v>
      </c>
      <c r="DF50" s="147">
        <v>4.3449197860962565</v>
      </c>
      <c r="DG50" s="148">
        <v>4.9465240641711237</v>
      </c>
      <c r="DH50" s="149">
        <v>223.01516503122212</v>
      </c>
      <c r="DI50" s="56">
        <v>5</v>
      </c>
      <c r="DJ50" s="149">
        <v>44.603033006244424</v>
      </c>
      <c r="DK50" s="56">
        <v>1</v>
      </c>
      <c r="DL50" s="56">
        <v>0</v>
      </c>
      <c r="DM50" s="56">
        <v>0</v>
      </c>
      <c r="DN50" s="150">
        <v>44.365572315882879</v>
      </c>
      <c r="DO50" s="155">
        <v>1</v>
      </c>
      <c r="DP50" s="149">
        <v>133.09671694764862</v>
      </c>
      <c r="DQ50" s="156">
        <v>3</v>
      </c>
      <c r="DR50" s="56">
        <v>0</v>
      </c>
      <c r="DS50" s="56">
        <v>0</v>
      </c>
      <c r="DT50" s="149">
        <v>88.731144631765758</v>
      </c>
      <c r="DU50" s="156">
        <v>2</v>
      </c>
      <c r="DV50" s="149">
        <v>44.365572315882879</v>
      </c>
      <c r="DW50" s="156">
        <v>1</v>
      </c>
      <c r="DX50" s="56">
        <v>0</v>
      </c>
      <c r="DY50" s="56">
        <v>0</v>
      </c>
      <c r="DZ50" s="62">
        <v>1.0845986984815619</v>
      </c>
      <c r="EA50" s="63">
        <v>1</v>
      </c>
      <c r="EB50" s="62">
        <v>59.395248380129594</v>
      </c>
      <c r="EC50" s="63">
        <v>55</v>
      </c>
      <c r="ED50" s="60">
        <v>1.7152658662092624</v>
      </c>
      <c r="EE50" s="61">
        <v>2</v>
      </c>
      <c r="EF50" s="143">
        <v>120.23</v>
      </c>
      <c r="EG50" s="143">
        <v>68.34</v>
      </c>
      <c r="EH50" s="107">
        <v>3.7576687116564416</v>
      </c>
      <c r="EI50" s="148">
        <v>2.9907975460122702</v>
      </c>
      <c r="EJ50" s="56" t="s">
        <v>921</v>
      </c>
      <c r="EK50" s="56" t="s">
        <v>922</v>
      </c>
      <c r="EL50" s="143">
        <v>92.51</v>
      </c>
      <c r="EM50" s="143">
        <v>40.450000000000003</v>
      </c>
      <c r="EN50" s="147">
        <v>2.7184466019417477</v>
      </c>
      <c r="EO50" s="148">
        <v>2.7184466019417477</v>
      </c>
      <c r="EP50" s="150">
        <v>44.365572315882879</v>
      </c>
      <c r="EQ50" s="155">
        <v>1</v>
      </c>
      <c r="ER50" s="149">
        <v>44.365572315882879</v>
      </c>
      <c r="ES50" s="156">
        <v>1</v>
      </c>
      <c r="ET50" s="103">
        <v>177.46228926353152</v>
      </c>
      <c r="EU50" s="132">
        <v>4</v>
      </c>
      <c r="EV50" s="150">
        <v>44.365572315882879</v>
      </c>
      <c r="EW50" s="155">
        <v>1</v>
      </c>
      <c r="EX50" s="56">
        <v>45</v>
      </c>
      <c r="EY50" s="62">
        <v>55.165496489468403</v>
      </c>
      <c r="EZ50" s="72">
        <v>55</v>
      </c>
      <c r="FA50" s="62">
        <v>34.972677595628419</v>
      </c>
      <c r="FB50" s="61">
        <v>32</v>
      </c>
      <c r="FC50" s="56">
        <v>22.93</v>
      </c>
      <c r="FD50" s="156">
        <v>1</v>
      </c>
      <c r="FE50" s="149">
        <v>91.743119266055047</v>
      </c>
      <c r="FF50" s="156">
        <v>4</v>
      </c>
      <c r="FG50" s="56">
        <v>0</v>
      </c>
      <c r="FH50" s="56">
        <v>0</v>
      </c>
      <c r="FI50" s="149">
        <v>0</v>
      </c>
      <c r="FJ50" s="156">
        <v>0</v>
      </c>
      <c r="FK50" s="149">
        <v>114.67889908256882</v>
      </c>
      <c r="FL50" s="156">
        <v>5</v>
      </c>
      <c r="FM50" s="149">
        <v>68.807339449541288</v>
      </c>
      <c r="FN50" s="156">
        <v>3</v>
      </c>
      <c r="FO50" s="150">
        <v>252.2935779816514</v>
      </c>
      <c r="FP50" s="155">
        <v>11</v>
      </c>
      <c r="FQ50" s="150">
        <v>22.935779816513762</v>
      </c>
      <c r="FR50" s="56">
        <v>1</v>
      </c>
      <c r="FS50" s="60">
        <v>0.84745762711864403</v>
      </c>
      <c r="FT50" s="61">
        <v>1</v>
      </c>
      <c r="FU50" s="60">
        <v>7.611798287345386</v>
      </c>
      <c r="FV50" s="61">
        <v>8</v>
      </c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71"/>
      <c r="NS50" s="71"/>
      <c r="NT50" s="71"/>
      <c r="NU50" s="71"/>
      <c r="NV50" s="71"/>
      <c r="NW50" s="71"/>
      <c r="NX50" s="71"/>
      <c r="NY50" s="71"/>
      <c r="NZ50" s="71"/>
      <c r="OA50" s="71"/>
      <c r="OB50" s="71"/>
      <c r="OC50" s="71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71"/>
      <c r="OQ50" s="71"/>
      <c r="OR50" s="4"/>
      <c r="OS50" s="4"/>
      <c r="OT50" s="4"/>
    </row>
    <row r="51" spans="1:410">
      <c r="A51" s="96" t="s">
        <v>923</v>
      </c>
      <c r="B51" s="56" t="s">
        <v>924</v>
      </c>
      <c r="C51" s="96" t="s">
        <v>441</v>
      </c>
      <c r="D51" s="74">
        <v>6</v>
      </c>
      <c r="E51" s="67">
        <v>2015</v>
      </c>
      <c r="F51" s="106">
        <v>65.125597032687722</v>
      </c>
      <c r="G51" s="141">
        <v>16615</v>
      </c>
      <c r="H51" s="67">
        <v>6941</v>
      </c>
      <c r="I51" s="67">
        <v>9674</v>
      </c>
      <c r="J51" s="106">
        <v>14.52</v>
      </c>
      <c r="K51" s="67">
        <v>2412</v>
      </c>
      <c r="L51" s="56">
        <v>115.2</v>
      </c>
      <c r="M51" s="78">
        <v>19140</v>
      </c>
      <c r="N51" s="67">
        <v>1891</v>
      </c>
      <c r="O51" s="67">
        <v>964</v>
      </c>
      <c r="P51" s="67">
        <v>927</v>
      </c>
      <c r="Q51" s="78">
        <v>2250</v>
      </c>
      <c r="R51" s="78">
        <v>1102</v>
      </c>
      <c r="S51" s="78">
        <v>1148</v>
      </c>
      <c r="T51" s="67">
        <v>1762</v>
      </c>
      <c r="U51" s="67">
        <v>906</v>
      </c>
      <c r="V51" s="67">
        <v>856</v>
      </c>
      <c r="W51" s="78">
        <v>2085</v>
      </c>
      <c r="X51" s="78">
        <v>1008</v>
      </c>
      <c r="Y51" s="78">
        <v>1077</v>
      </c>
      <c r="Z51" s="67">
        <v>1694</v>
      </c>
      <c r="AA51" s="67">
        <v>884</v>
      </c>
      <c r="AB51" s="67">
        <v>810</v>
      </c>
      <c r="AC51" s="78">
        <v>2026</v>
      </c>
      <c r="AD51" s="78">
        <v>964</v>
      </c>
      <c r="AE51" s="78">
        <v>1062</v>
      </c>
      <c r="AF51" s="67">
        <v>1690</v>
      </c>
      <c r="AG51" s="67">
        <v>889</v>
      </c>
      <c r="AH51" s="67">
        <v>801</v>
      </c>
      <c r="AI51" s="78">
        <v>2930</v>
      </c>
      <c r="AJ51" s="78">
        <v>1382</v>
      </c>
      <c r="AK51" s="78">
        <v>1548</v>
      </c>
      <c r="AL51" s="67">
        <v>1649</v>
      </c>
      <c r="AM51" s="67">
        <v>872</v>
      </c>
      <c r="AN51" s="67">
        <v>777</v>
      </c>
      <c r="AO51" s="67">
        <v>1414</v>
      </c>
      <c r="AP51" s="67">
        <v>748</v>
      </c>
      <c r="AQ51" s="67">
        <v>666</v>
      </c>
      <c r="AR51" s="56" t="s">
        <v>428</v>
      </c>
      <c r="AS51" s="56"/>
      <c r="AT51" s="56" t="s">
        <v>428</v>
      </c>
      <c r="AU51" s="151">
        <v>525</v>
      </c>
      <c r="AV51" s="151">
        <v>0</v>
      </c>
      <c r="AW51" s="151">
        <v>235</v>
      </c>
      <c r="AX51" s="59">
        <v>44.2</v>
      </c>
      <c r="AY51" s="59">
        <v>10</v>
      </c>
      <c r="AZ51" s="60">
        <v>3.1019775106630476</v>
      </c>
      <c r="BA51" s="61">
        <v>8</v>
      </c>
      <c r="BB51" s="62">
        <v>0</v>
      </c>
      <c r="BC51" s="63">
        <v>0</v>
      </c>
      <c r="BD51" s="68">
        <v>105.76414595452141</v>
      </c>
      <c r="BE51" s="69">
        <v>2</v>
      </c>
      <c r="BF51" s="60">
        <v>3.4482758620689653</v>
      </c>
      <c r="BG51" s="61">
        <v>14</v>
      </c>
      <c r="BH51" s="60">
        <v>8.8495575221238933</v>
      </c>
      <c r="BI51" s="61">
        <v>20</v>
      </c>
      <c r="BJ51" s="64">
        <v>52.882072977260705</v>
      </c>
      <c r="BK51" s="65">
        <v>1</v>
      </c>
      <c r="BL51" s="62">
        <v>105.76414595452141</v>
      </c>
      <c r="BM51" s="65">
        <v>2</v>
      </c>
      <c r="BN51" s="56">
        <v>0</v>
      </c>
      <c r="BO51" s="56">
        <v>0</v>
      </c>
      <c r="BP51" s="1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62" t="s">
        <v>925</v>
      </c>
      <c r="BW51" s="56" t="s">
        <v>926</v>
      </c>
      <c r="BX51" s="56" t="s">
        <v>482</v>
      </c>
      <c r="BY51" s="56" t="s">
        <v>926</v>
      </c>
      <c r="BZ51" s="56" t="s">
        <v>927</v>
      </c>
      <c r="CA51" s="56" t="s">
        <v>928</v>
      </c>
      <c r="CB51" s="56" t="s">
        <v>927</v>
      </c>
      <c r="CC51" s="152">
        <v>96.65</v>
      </c>
      <c r="CD51" s="152">
        <v>56.54</v>
      </c>
      <c r="CE51" s="147">
        <v>16.949152542372879</v>
      </c>
      <c r="CF51" s="146" t="s">
        <v>789</v>
      </c>
      <c r="CG51" s="146" t="s">
        <v>929</v>
      </c>
      <c r="CH51" s="56">
        <v>0</v>
      </c>
      <c r="CI51" s="56">
        <v>0</v>
      </c>
      <c r="CJ51" s="60">
        <v>0</v>
      </c>
      <c r="CK51" s="61">
        <v>0</v>
      </c>
      <c r="CL51" s="56">
        <v>0</v>
      </c>
      <c r="CM51" s="56">
        <v>0</v>
      </c>
      <c r="CN51" s="149">
        <v>161.29032258064515</v>
      </c>
      <c r="CO51" s="156">
        <v>3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60">
        <v>0.43103448275862066</v>
      </c>
      <c r="DC51" s="61">
        <v>1</v>
      </c>
      <c r="DD51" s="152">
        <v>174.78</v>
      </c>
      <c r="DE51" s="152">
        <v>112.15</v>
      </c>
      <c r="DF51" s="147">
        <v>3.3460076045627374</v>
      </c>
      <c r="DG51" s="148">
        <v>2.8897338403041823</v>
      </c>
      <c r="DH51" s="149">
        <v>95.923261390887291</v>
      </c>
      <c r="DI51" s="56">
        <v>2</v>
      </c>
      <c r="DJ51" s="149">
        <v>239.80815347721821</v>
      </c>
      <c r="DK51" s="56">
        <v>5</v>
      </c>
      <c r="DL51" s="149">
        <v>47.961630695443645</v>
      </c>
      <c r="DM51" s="156">
        <v>1</v>
      </c>
      <c r="DN51" s="56">
        <v>0</v>
      </c>
      <c r="DO51" s="56">
        <v>0</v>
      </c>
      <c r="DP51" s="149">
        <v>0</v>
      </c>
      <c r="DQ51" s="156">
        <v>0</v>
      </c>
      <c r="DR51" s="56">
        <v>0</v>
      </c>
      <c r="DS51" s="56">
        <v>0</v>
      </c>
      <c r="DT51" s="56">
        <v>0</v>
      </c>
      <c r="DU51" s="56">
        <v>0</v>
      </c>
      <c r="DV51" s="156">
        <v>0</v>
      </c>
      <c r="DW51" s="56">
        <v>0</v>
      </c>
      <c r="DX51" s="56">
        <v>0</v>
      </c>
      <c r="DY51" s="56">
        <v>0</v>
      </c>
      <c r="DZ51" s="62">
        <v>3.7037037037037037</v>
      </c>
      <c r="EA51" s="63">
        <v>3</v>
      </c>
      <c r="EB51" s="62">
        <v>88.639200998751562</v>
      </c>
      <c r="EC51" s="63">
        <v>71</v>
      </c>
      <c r="ED51" s="60">
        <v>2.1795989537925022</v>
      </c>
      <c r="EE51" s="61">
        <v>5</v>
      </c>
      <c r="EF51" s="154">
        <v>111.82</v>
      </c>
      <c r="EG51" s="154">
        <v>75.37</v>
      </c>
      <c r="EH51" s="107">
        <v>2.9503105590062111</v>
      </c>
      <c r="EI51" s="148">
        <v>4.8913043478260869</v>
      </c>
      <c r="EJ51" s="56" t="s">
        <v>930</v>
      </c>
      <c r="EK51" s="56" t="s">
        <v>931</v>
      </c>
      <c r="EL51" s="154">
        <v>98.51</v>
      </c>
      <c r="EM51" s="154">
        <v>44.53</v>
      </c>
      <c r="EN51" s="147">
        <v>1.4462809917355373</v>
      </c>
      <c r="EO51" s="148">
        <v>1.2396694214876034</v>
      </c>
      <c r="EP51" s="56">
        <v>0</v>
      </c>
      <c r="EQ51" s="56">
        <v>0</v>
      </c>
      <c r="ER51" s="149">
        <v>542.94175715695951</v>
      </c>
      <c r="ES51" s="156">
        <v>11</v>
      </c>
      <c r="ET51" s="103">
        <v>98.716683119447183</v>
      </c>
      <c r="EU51" s="132">
        <v>2</v>
      </c>
      <c r="EV51" s="56">
        <v>0</v>
      </c>
      <c r="EW51" s="56">
        <v>0</v>
      </c>
      <c r="EX51" s="56">
        <v>0</v>
      </c>
      <c r="EY51" s="62">
        <v>78.507078507078518</v>
      </c>
      <c r="EZ51" s="61">
        <v>61</v>
      </c>
      <c r="FA51" s="62">
        <v>79.579579579579573</v>
      </c>
      <c r="FB51" s="61">
        <v>53</v>
      </c>
      <c r="FC51" s="149">
        <v>0</v>
      </c>
      <c r="FD51" s="156">
        <v>0</v>
      </c>
      <c r="FE51" s="149">
        <v>57.372346528973033</v>
      </c>
      <c r="FF51" s="156">
        <v>2</v>
      </c>
      <c r="FG51" s="56">
        <v>0</v>
      </c>
      <c r="FH51" s="56">
        <v>0</v>
      </c>
      <c r="FI51" s="149">
        <v>0</v>
      </c>
      <c r="FJ51" s="156">
        <v>0</v>
      </c>
      <c r="FK51" s="149">
        <v>57.372346528973033</v>
      </c>
      <c r="FL51" s="156">
        <v>2</v>
      </c>
      <c r="FM51" s="56">
        <v>0</v>
      </c>
      <c r="FN51" s="56">
        <v>0</v>
      </c>
      <c r="FO51" s="150">
        <v>315.5479059093517</v>
      </c>
      <c r="FP51" s="155">
        <v>11</v>
      </c>
      <c r="FQ51" s="150">
        <v>28.686173264486516</v>
      </c>
      <c r="FR51" s="56">
        <v>1</v>
      </c>
      <c r="FS51" s="60">
        <v>3.2613126783530371</v>
      </c>
      <c r="FT51" s="61">
        <v>8</v>
      </c>
      <c r="FU51" s="60">
        <v>6.4446831364124604</v>
      </c>
      <c r="FV51" s="61">
        <v>12</v>
      </c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/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/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/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/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67"/>
      <c r="MU51" s="67"/>
      <c r="MV51" s="67"/>
      <c r="MW51" s="67"/>
      <c r="MX51" s="67"/>
      <c r="MY51" s="67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  <c r="NR51" s="71"/>
      <c r="NS51" s="71"/>
      <c r="NT51" s="71"/>
      <c r="NU51" s="71"/>
      <c r="NV51" s="71"/>
      <c r="NW51" s="71"/>
      <c r="NX51" s="71"/>
      <c r="NY51" s="71"/>
      <c r="NZ51" s="71"/>
      <c r="OA51" s="71"/>
      <c r="OB51" s="71"/>
      <c r="OC51" s="71"/>
      <c r="OD51" s="71"/>
      <c r="OE51" s="71"/>
      <c r="OF51" s="71"/>
      <c r="OG51" s="71"/>
      <c r="OH51" s="71"/>
      <c r="OI51" s="71"/>
      <c r="OJ51" s="71"/>
      <c r="OK51" s="71"/>
      <c r="OL51" s="71"/>
      <c r="OM51" s="71"/>
      <c r="ON51" s="71"/>
      <c r="OO51" s="71"/>
      <c r="OP51" s="71"/>
      <c r="OQ51" s="71"/>
      <c r="OR51" s="4"/>
      <c r="OS51" s="4"/>
      <c r="OT51" s="4"/>
    </row>
    <row r="52" spans="1:410">
      <c r="A52" s="96" t="s">
        <v>932</v>
      </c>
      <c r="B52" s="56" t="s">
        <v>933</v>
      </c>
      <c r="C52" s="96" t="s">
        <v>441</v>
      </c>
      <c r="D52" s="74">
        <v>6</v>
      </c>
      <c r="E52" s="67">
        <v>2015</v>
      </c>
      <c r="F52" s="106">
        <v>69.261919924234505</v>
      </c>
      <c r="G52" s="141">
        <v>4029</v>
      </c>
      <c r="H52" s="67">
        <v>1304</v>
      </c>
      <c r="I52" s="67">
        <v>2725</v>
      </c>
      <c r="J52" s="106">
        <v>13.85</v>
      </c>
      <c r="K52" s="67">
        <v>558</v>
      </c>
      <c r="L52" s="56">
        <v>85.21</v>
      </c>
      <c r="M52" s="78">
        <v>3433</v>
      </c>
      <c r="N52" s="67">
        <v>409</v>
      </c>
      <c r="O52" s="67">
        <v>209</v>
      </c>
      <c r="P52" s="67">
        <v>200</v>
      </c>
      <c r="Q52" s="78">
        <v>491</v>
      </c>
      <c r="R52" s="78">
        <v>240</v>
      </c>
      <c r="S52" s="78">
        <v>251</v>
      </c>
      <c r="T52" s="67">
        <v>394</v>
      </c>
      <c r="U52" s="67">
        <v>202</v>
      </c>
      <c r="V52" s="67">
        <v>192</v>
      </c>
      <c r="W52" s="78">
        <v>459</v>
      </c>
      <c r="X52" s="78">
        <v>223</v>
      </c>
      <c r="Y52" s="78">
        <v>236</v>
      </c>
      <c r="Z52" s="67">
        <v>367</v>
      </c>
      <c r="AA52" s="67">
        <v>190</v>
      </c>
      <c r="AB52" s="67">
        <v>177</v>
      </c>
      <c r="AC52" s="78">
        <v>458</v>
      </c>
      <c r="AD52" s="78">
        <v>221</v>
      </c>
      <c r="AE52" s="78">
        <v>237</v>
      </c>
      <c r="AF52" s="67">
        <v>401</v>
      </c>
      <c r="AG52" s="67">
        <v>206</v>
      </c>
      <c r="AH52" s="67">
        <v>195</v>
      </c>
      <c r="AI52" s="78">
        <v>695</v>
      </c>
      <c r="AJ52" s="78">
        <v>337</v>
      </c>
      <c r="AK52" s="78">
        <v>358</v>
      </c>
      <c r="AL52" s="67">
        <v>390</v>
      </c>
      <c r="AM52" s="67">
        <v>199</v>
      </c>
      <c r="AN52" s="67">
        <v>191</v>
      </c>
      <c r="AO52" s="67">
        <v>329</v>
      </c>
      <c r="AP52" s="67">
        <v>178</v>
      </c>
      <c r="AQ52" s="67">
        <v>151</v>
      </c>
      <c r="AR52" s="56" t="s">
        <v>428</v>
      </c>
      <c r="AS52" s="56"/>
      <c r="AT52" s="56" t="s">
        <v>428</v>
      </c>
      <c r="AU52" s="144">
        <v>264</v>
      </c>
      <c r="AV52" s="144">
        <v>0</v>
      </c>
      <c r="AW52" s="144">
        <v>66</v>
      </c>
      <c r="AX52" s="59">
        <v>0</v>
      </c>
      <c r="AY52" s="59">
        <v>0</v>
      </c>
      <c r="AZ52" s="60">
        <v>0</v>
      </c>
      <c r="BA52" s="61">
        <v>0</v>
      </c>
      <c r="BB52" s="62">
        <v>0</v>
      </c>
      <c r="BC52" s="63">
        <v>0</v>
      </c>
      <c r="BD52" s="68">
        <v>0</v>
      </c>
      <c r="BE52" s="69">
        <v>0</v>
      </c>
      <c r="BF52" s="60">
        <v>6.25</v>
      </c>
      <c r="BG52" s="61">
        <v>7</v>
      </c>
      <c r="BH52" s="60">
        <v>11.111111111111111</v>
      </c>
      <c r="BI52" s="61">
        <v>10</v>
      </c>
      <c r="BJ52" s="64">
        <v>0</v>
      </c>
      <c r="BK52" s="65">
        <v>0</v>
      </c>
      <c r="BL52" s="62">
        <v>0</v>
      </c>
      <c r="BM52" s="65">
        <v>0</v>
      </c>
      <c r="BN52" s="56">
        <v>0</v>
      </c>
      <c r="BO52" s="56">
        <v>0</v>
      </c>
      <c r="BP52" s="1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62" t="s">
        <v>934</v>
      </c>
      <c r="BW52" s="56" t="s">
        <v>935</v>
      </c>
      <c r="BX52" s="56" t="s">
        <v>504</v>
      </c>
      <c r="BY52" s="56" t="s">
        <v>936</v>
      </c>
      <c r="BZ52" s="56" t="s">
        <v>937</v>
      </c>
      <c r="CA52" s="56" t="s">
        <v>938</v>
      </c>
      <c r="CB52" s="56" t="s">
        <v>613</v>
      </c>
      <c r="CC52" s="145">
        <v>130.49</v>
      </c>
      <c r="CD52" s="145">
        <v>86.59</v>
      </c>
      <c r="CE52" s="147">
        <v>37.5</v>
      </c>
      <c r="CF52" s="153" t="s">
        <v>939</v>
      </c>
      <c r="CG52" s="153" t="s">
        <v>940</v>
      </c>
      <c r="CH52" s="56">
        <v>0</v>
      </c>
      <c r="CI52" s="56">
        <v>0</v>
      </c>
      <c r="CJ52" s="60">
        <v>0</v>
      </c>
      <c r="CK52" s="61">
        <v>0</v>
      </c>
      <c r="CL52" s="56">
        <v>0</v>
      </c>
      <c r="CM52" s="56">
        <v>0</v>
      </c>
      <c r="CN52" s="149">
        <v>0</v>
      </c>
      <c r="CO52" s="1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60">
        <v>0</v>
      </c>
      <c r="DC52" s="61">
        <v>0</v>
      </c>
      <c r="DD52" s="145">
        <v>185.75</v>
      </c>
      <c r="DE52" s="145">
        <v>151.81</v>
      </c>
      <c r="DF52" s="147">
        <v>3.594771241830065</v>
      </c>
      <c r="DG52" s="148">
        <v>1.6339869281045754</v>
      </c>
      <c r="DH52" s="56">
        <v>0</v>
      </c>
      <c r="DI52" s="56">
        <v>0</v>
      </c>
      <c r="DJ52" s="149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149">
        <v>0</v>
      </c>
      <c r="DQ52" s="156">
        <v>0</v>
      </c>
      <c r="DR52" s="56">
        <v>0</v>
      </c>
      <c r="DS52" s="56">
        <v>0</v>
      </c>
      <c r="DT52" s="56">
        <v>0</v>
      </c>
      <c r="DU52" s="56">
        <v>0</v>
      </c>
      <c r="DV52" s="156">
        <v>0</v>
      </c>
      <c r="DW52" s="56">
        <v>0</v>
      </c>
      <c r="DX52" s="56">
        <v>0</v>
      </c>
      <c r="DY52" s="56">
        <v>0</v>
      </c>
      <c r="DZ52" s="62">
        <v>0</v>
      </c>
      <c r="EA52" s="63">
        <v>0</v>
      </c>
      <c r="EB52" s="62">
        <v>200</v>
      </c>
      <c r="EC52" s="63">
        <v>39</v>
      </c>
      <c r="ED52" s="60">
        <v>2.9433406916850626</v>
      </c>
      <c r="EE52" s="61">
        <v>4</v>
      </c>
      <c r="EF52" s="143">
        <v>177.81</v>
      </c>
      <c r="EG52" s="143">
        <v>121.15</v>
      </c>
      <c r="EH52" s="107">
        <v>3.6496350364963499</v>
      </c>
      <c r="EI52" s="148">
        <v>1.4598540145985401</v>
      </c>
      <c r="EJ52" s="56" t="s">
        <v>941</v>
      </c>
      <c r="EK52" s="56" t="s">
        <v>942</v>
      </c>
      <c r="EL52" s="143">
        <v>101.9</v>
      </c>
      <c r="EM52" s="143">
        <v>56.68</v>
      </c>
      <c r="EN52" s="147">
        <v>1.680672268907563</v>
      </c>
      <c r="EO52" s="148">
        <v>0</v>
      </c>
      <c r="EP52" s="56">
        <v>0</v>
      </c>
      <c r="EQ52" s="56">
        <v>0</v>
      </c>
      <c r="ER52" s="149">
        <v>0</v>
      </c>
      <c r="ES52" s="156">
        <v>0</v>
      </c>
      <c r="ET52" s="103">
        <v>0</v>
      </c>
      <c r="EU52" s="132">
        <v>0</v>
      </c>
      <c r="EV52" s="56">
        <v>0</v>
      </c>
      <c r="EW52" s="56">
        <v>0</v>
      </c>
      <c r="EX52" s="56">
        <v>0</v>
      </c>
      <c r="EY52" s="62">
        <v>109.9476439790576</v>
      </c>
      <c r="EZ52" s="61">
        <v>21</v>
      </c>
      <c r="FA52" s="62">
        <v>105.96026490066225</v>
      </c>
      <c r="FB52" s="61">
        <v>16</v>
      </c>
      <c r="FC52" s="149">
        <v>0</v>
      </c>
      <c r="FD52" s="156">
        <v>0</v>
      </c>
      <c r="FE52" s="149">
        <v>0</v>
      </c>
      <c r="FF52" s="156">
        <v>0</v>
      </c>
      <c r="FG52" s="56">
        <v>0</v>
      </c>
      <c r="FH52" s="56">
        <v>0</v>
      </c>
      <c r="FI52" s="149">
        <v>0</v>
      </c>
      <c r="FJ52" s="156">
        <v>0</v>
      </c>
      <c r="FK52" s="149">
        <v>0</v>
      </c>
      <c r="FL52" s="156">
        <v>0</v>
      </c>
      <c r="FM52" s="56">
        <v>0</v>
      </c>
      <c r="FN52" s="56">
        <v>0</v>
      </c>
      <c r="FO52" s="150">
        <v>0</v>
      </c>
      <c r="FP52" s="56">
        <v>0</v>
      </c>
      <c r="FQ52" s="56">
        <v>0</v>
      </c>
      <c r="FR52" s="56">
        <v>0</v>
      </c>
      <c r="FS52" s="60">
        <v>1.4104372355430184</v>
      </c>
      <c r="FT52" s="61">
        <v>2</v>
      </c>
      <c r="FU52" s="60">
        <v>0</v>
      </c>
      <c r="FV52" s="61">
        <v>0</v>
      </c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7"/>
      <c r="JU52" s="67"/>
      <c r="JV52" s="67"/>
      <c r="JW52" s="67"/>
      <c r="JX52" s="67"/>
      <c r="JY52" s="67"/>
      <c r="JZ52" s="67"/>
      <c r="KA52" s="67"/>
      <c r="KB52" s="67"/>
      <c r="KC52" s="67"/>
      <c r="KD52" s="67"/>
      <c r="KE52" s="67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67"/>
      <c r="KQ52" s="67"/>
      <c r="KR52" s="67"/>
      <c r="KS52" s="67"/>
      <c r="KT52" s="67"/>
      <c r="KU52" s="67"/>
      <c r="KV52" s="67"/>
      <c r="KW52" s="67"/>
      <c r="KX52" s="67"/>
      <c r="KY52" s="67"/>
      <c r="KZ52" s="67"/>
      <c r="LA52" s="67"/>
      <c r="LB52" s="67"/>
      <c r="LC52" s="67"/>
      <c r="LD52" s="67"/>
      <c r="LE52" s="67"/>
      <c r="LF52" s="67"/>
      <c r="LG52" s="67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67"/>
      <c r="LS52" s="67"/>
      <c r="LT52" s="67"/>
      <c r="LU52" s="67"/>
      <c r="LV52" s="67"/>
      <c r="LW52" s="67"/>
      <c r="LX52" s="67"/>
      <c r="LY52" s="67"/>
      <c r="LZ52" s="67"/>
      <c r="MA52" s="67"/>
      <c r="MB52" s="67"/>
      <c r="MC52" s="67"/>
      <c r="MD52" s="67"/>
      <c r="ME52" s="67"/>
      <c r="MF52" s="67"/>
      <c r="MG52" s="67"/>
      <c r="MH52" s="67"/>
      <c r="MI52" s="67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67"/>
      <c r="MU52" s="67"/>
      <c r="MV52" s="67"/>
      <c r="MW52" s="67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4"/>
      <c r="OS52" s="4"/>
      <c r="OT52" s="4"/>
    </row>
    <row r="53" spans="1:410">
      <c r="A53" s="96" t="s">
        <v>943</v>
      </c>
      <c r="B53" s="56" t="s">
        <v>944</v>
      </c>
      <c r="C53" s="96" t="s">
        <v>598</v>
      </c>
      <c r="D53" s="74">
        <v>3</v>
      </c>
      <c r="E53" s="67">
        <v>2015</v>
      </c>
      <c r="F53" s="106">
        <v>82.744198793393636</v>
      </c>
      <c r="G53" s="141">
        <v>54240</v>
      </c>
      <c r="H53" s="67">
        <v>32466</v>
      </c>
      <c r="I53" s="67">
        <v>21774</v>
      </c>
      <c r="J53" s="106">
        <v>58.99</v>
      </c>
      <c r="K53" s="67">
        <v>31995</v>
      </c>
      <c r="L53" s="56">
        <v>23.39</v>
      </c>
      <c r="M53" s="78">
        <v>12688</v>
      </c>
      <c r="N53" s="67">
        <v>4647</v>
      </c>
      <c r="O53" s="67">
        <v>2371</v>
      </c>
      <c r="P53" s="67">
        <v>2276</v>
      </c>
      <c r="Q53" s="78">
        <v>5576</v>
      </c>
      <c r="R53" s="78">
        <v>2734</v>
      </c>
      <c r="S53" s="78">
        <v>2842</v>
      </c>
      <c r="T53" s="67">
        <v>4679</v>
      </c>
      <c r="U53" s="67">
        <v>2365</v>
      </c>
      <c r="V53" s="67">
        <v>2314</v>
      </c>
      <c r="W53" s="78">
        <v>5658</v>
      </c>
      <c r="X53" s="78">
        <v>2805</v>
      </c>
      <c r="Y53" s="78">
        <v>2853</v>
      </c>
      <c r="Z53" s="67">
        <v>4814</v>
      </c>
      <c r="AA53" s="67">
        <v>2424</v>
      </c>
      <c r="AB53" s="67">
        <v>2390</v>
      </c>
      <c r="AC53" s="78">
        <v>5857</v>
      </c>
      <c r="AD53" s="78">
        <v>2887</v>
      </c>
      <c r="AE53" s="78">
        <v>2970</v>
      </c>
      <c r="AF53" s="67">
        <v>4967</v>
      </c>
      <c r="AG53" s="67">
        <v>2533</v>
      </c>
      <c r="AH53" s="67">
        <v>2434</v>
      </c>
      <c r="AI53" s="78">
        <v>9201</v>
      </c>
      <c r="AJ53" s="78">
        <v>4564</v>
      </c>
      <c r="AK53" s="78">
        <v>4367</v>
      </c>
      <c r="AL53" s="67">
        <v>5175</v>
      </c>
      <c r="AM53" s="67">
        <v>2609</v>
      </c>
      <c r="AN53" s="67">
        <v>2566</v>
      </c>
      <c r="AO53" s="67">
        <v>4924</v>
      </c>
      <c r="AP53" s="67">
        <v>2438</v>
      </c>
      <c r="AQ53" s="67">
        <v>2486</v>
      </c>
      <c r="AR53" s="56" t="s">
        <v>428</v>
      </c>
      <c r="AS53" s="56"/>
      <c r="AT53" s="56" t="s">
        <v>428</v>
      </c>
      <c r="AU53" s="151">
        <v>644</v>
      </c>
      <c r="AV53" s="151">
        <v>0</v>
      </c>
      <c r="AW53" s="151">
        <v>274</v>
      </c>
      <c r="AX53" s="59">
        <v>12.8</v>
      </c>
      <c r="AY53" s="59">
        <v>6</v>
      </c>
      <c r="AZ53" s="60">
        <v>2.347417840375587</v>
      </c>
      <c r="BA53" s="61">
        <v>2</v>
      </c>
      <c r="BB53" s="62">
        <v>0</v>
      </c>
      <c r="BC53" s="63">
        <v>0</v>
      </c>
      <c r="BD53" s="68">
        <v>0</v>
      </c>
      <c r="BE53" s="69">
        <v>0</v>
      </c>
      <c r="BF53" s="60">
        <v>14.473684210526317</v>
      </c>
      <c r="BG53" s="61">
        <v>11</v>
      </c>
      <c r="BH53" s="60">
        <v>9.4017094017094021</v>
      </c>
      <c r="BI53" s="61">
        <v>44</v>
      </c>
      <c r="BJ53" s="64">
        <v>0</v>
      </c>
      <c r="BK53" s="65">
        <v>0</v>
      </c>
      <c r="BL53" s="62">
        <v>21.519259737465031</v>
      </c>
      <c r="BM53" s="65">
        <v>1</v>
      </c>
      <c r="BN53" s="56">
        <v>0</v>
      </c>
      <c r="BO53" s="56">
        <v>0</v>
      </c>
      <c r="BP53" s="1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62" t="s">
        <v>945</v>
      </c>
      <c r="BW53" s="56" t="s">
        <v>946</v>
      </c>
      <c r="BX53" s="56" t="s">
        <v>947</v>
      </c>
      <c r="BY53" s="56" t="s">
        <v>946</v>
      </c>
      <c r="BZ53" s="56" t="s">
        <v>948</v>
      </c>
      <c r="CA53" s="56" t="s">
        <v>949</v>
      </c>
      <c r="CB53" s="56" t="s">
        <v>948</v>
      </c>
      <c r="CC53" s="152">
        <v>57.59</v>
      </c>
      <c r="CD53" s="152">
        <v>45.96</v>
      </c>
      <c r="CE53" s="147">
        <v>5.5555555555555554</v>
      </c>
      <c r="CF53" s="146" t="s">
        <v>950</v>
      </c>
      <c r="CG53" s="146" t="s">
        <v>951</v>
      </c>
      <c r="CH53" s="56">
        <v>0</v>
      </c>
      <c r="CI53" s="56">
        <v>0</v>
      </c>
      <c r="CJ53" s="60">
        <v>0</v>
      </c>
      <c r="CK53" s="61">
        <v>0</v>
      </c>
      <c r="CL53" s="56">
        <v>0</v>
      </c>
      <c r="CM53" s="56">
        <v>0</v>
      </c>
      <c r="CN53" s="149">
        <v>64.613396510876598</v>
      </c>
      <c r="CO53" s="156">
        <v>3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60">
        <v>1.277139208173691</v>
      </c>
      <c r="DC53" s="61">
        <v>1</v>
      </c>
      <c r="DD53" s="152">
        <v>72.87</v>
      </c>
      <c r="DE53" s="152">
        <v>62.24</v>
      </c>
      <c r="DF53" s="147">
        <v>2.6848105921294594</v>
      </c>
      <c r="DG53" s="148">
        <v>6.5465244575211479</v>
      </c>
      <c r="DH53" s="149">
        <v>35.348179568752208</v>
      </c>
      <c r="DI53" s="56">
        <v>2</v>
      </c>
      <c r="DJ53" s="149">
        <v>88.370448921880524</v>
      </c>
      <c r="DK53" s="158">
        <v>5</v>
      </c>
      <c r="DL53" s="56">
        <v>0</v>
      </c>
      <c r="DM53" s="56">
        <v>0</v>
      </c>
      <c r="DN53" s="56">
        <v>0</v>
      </c>
      <c r="DO53" s="56">
        <v>0</v>
      </c>
      <c r="DP53" s="149">
        <v>51.220761481987374</v>
      </c>
      <c r="DQ53" s="156">
        <v>3</v>
      </c>
      <c r="DR53" s="56">
        <v>0</v>
      </c>
      <c r="DS53" s="56">
        <v>0</v>
      </c>
      <c r="DT53" s="149">
        <v>51.220761481987374</v>
      </c>
      <c r="DU53" s="156">
        <v>3</v>
      </c>
      <c r="DV53" s="156">
        <v>0</v>
      </c>
      <c r="DW53" s="56">
        <v>0</v>
      </c>
      <c r="DX53" s="56">
        <v>0</v>
      </c>
      <c r="DY53" s="56">
        <v>0</v>
      </c>
      <c r="DZ53" s="62">
        <v>0.83682008368200833</v>
      </c>
      <c r="EA53" s="63">
        <v>2</v>
      </c>
      <c r="EB53" s="62">
        <v>34.100246507806084</v>
      </c>
      <c r="EC53" s="63">
        <v>83</v>
      </c>
      <c r="ED53" s="60">
        <v>0</v>
      </c>
      <c r="EE53" s="61">
        <v>0</v>
      </c>
      <c r="EF53" s="154">
        <v>82.29</v>
      </c>
      <c r="EG53" s="154">
        <v>60.89</v>
      </c>
      <c r="EH53" s="107">
        <v>2.0202020202020203</v>
      </c>
      <c r="EI53" s="148">
        <v>13.590449954086317</v>
      </c>
      <c r="EJ53" s="56" t="s">
        <v>952</v>
      </c>
      <c r="EK53" s="56" t="s">
        <v>953</v>
      </c>
      <c r="EL53" s="154">
        <v>69.930000000000007</v>
      </c>
      <c r="EM53" s="154">
        <v>43.27</v>
      </c>
      <c r="EN53" s="147">
        <v>1.0765550239234449</v>
      </c>
      <c r="EO53" s="148">
        <v>7.6555023923444976</v>
      </c>
      <c r="EP53" s="56">
        <v>0</v>
      </c>
      <c r="EQ53" s="56">
        <v>0</v>
      </c>
      <c r="ER53" s="149">
        <v>68.294348642649823</v>
      </c>
      <c r="ES53" s="156">
        <v>4</v>
      </c>
      <c r="ET53" s="103">
        <v>153.66228444596211</v>
      </c>
      <c r="EU53" s="132">
        <v>9</v>
      </c>
      <c r="EV53" s="56">
        <v>0</v>
      </c>
      <c r="EW53" s="56">
        <v>0</v>
      </c>
      <c r="EX53" s="56">
        <v>0</v>
      </c>
      <c r="EY53" s="62">
        <v>59.625876851130158</v>
      </c>
      <c r="EZ53" s="61">
        <v>153</v>
      </c>
      <c r="FA53" s="62">
        <v>51.086082059533389</v>
      </c>
      <c r="FB53" s="61">
        <v>127</v>
      </c>
      <c r="FC53" s="149">
        <v>26.896180742334586</v>
      </c>
      <c r="FD53" s="156">
        <v>3</v>
      </c>
      <c r="FE53" s="149">
        <v>89.653935807781963</v>
      </c>
      <c r="FF53" s="156">
        <v>10</v>
      </c>
      <c r="FG53" s="56">
        <v>0</v>
      </c>
      <c r="FH53" s="56">
        <v>0</v>
      </c>
      <c r="FI53" s="149">
        <v>0</v>
      </c>
      <c r="FJ53" s="156">
        <v>0</v>
      </c>
      <c r="FK53" s="56">
        <v>116.55</v>
      </c>
      <c r="FL53" s="156">
        <v>13</v>
      </c>
      <c r="FM53" s="149">
        <v>107.58472296933834</v>
      </c>
      <c r="FN53" s="56">
        <v>12</v>
      </c>
      <c r="FO53" s="150">
        <v>322.75416890801506</v>
      </c>
      <c r="FP53" s="155">
        <v>36</v>
      </c>
      <c r="FQ53" s="150">
        <v>44.826967903890981</v>
      </c>
      <c r="FR53" s="56">
        <v>5</v>
      </c>
      <c r="FS53" s="60">
        <v>0</v>
      </c>
      <c r="FT53" s="61">
        <v>0</v>
      </c>
      <c r="FU53" s="60">
        <v>2.7972027972027971</v>
      </c>
      <c r="FV53" s="61">
        <v>2</v>
      </c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  <c r="NR53" s="71"/>
      <c r="NS53" s="71"/>
      <c r="NT53" s="71"/>
      <c r="NU53" s="71"/>
      <c r="NV53" s="71"/>
      <c r="NW53" s="71"/>
      <c r="NX53" s="71"/>
      <c r="NY53" s="71"/>
      <c r="NZ53" s="71"/>
      <c r="OA53" s="71"/>
      <c r="OB53" s="71"/>
      <c r="OC53" s="71"/>
      <c r="OD53" s="71"/>
      <c r="OE53" s="71"/>
      <c r="OF53" s="71"/>
      <c r="OG53" s="71"/>
      <c r="OH53" s="71"/>
      <c r="OI53" s="71"/>
      <c r="OJ53" s="71"/>
      <c r="OK53" s="71"/>
      <c r="OL53" s="71"/>
      <c r="OM53" s="71"/>
      <c r="ON53" s="71"/>
      <c r="OO53" s="71"/>
      <c r="OP53" s="71"/>
      <c r="OQ53" s="71"/>
      <c r="OR53" s="4"/>
      <c r="OS53" s="4"/>
      <c r="OT53" s="4"/>
    </row>
    <row r="54" spans="1:410">
      <c r="A54" s="96" t="s">
        <v>954</v>
      </c>
      <c r="B54" s="56" t="s">
        <v>955</v>
      </c>
      <c r="C54" s="96" t="s">
        <v>514</v>
      </c>
      <c r="D54" s="74">
        <v>6</v>
      </c>
      <c r="E54" s="67">
        <v>2015</v>
      </c>
      <c r="F54" s="106">
        <v>70.634335257607162</v>
      </c>
      <c r="G54" s="141">
        <v>12810</v>
      </c>
      <c r="H54" s="67">
        <v>5928</v>
      </c>
      <c r="I54" s="67">
        <v>6882</v>
      </c>
      <c r="J54" s="106">
        <v>20.29</v>
      </c>
      <c r="K54" s="67">
        <v>2967</v>
      </c>
      <c r="L54" s="56">
        <v>38.369999999999997</v>
      </c>
      <c r="M54" s="78">
        <v>4915</v>
      </c>
      <c r="N54" s="67">
        <v>1138</v>
      </c>
      <c r="O54" s="67">
        <v>572</v>
      </c>
      <c r="P54" s="67">
        <v>566</v>
      </c>
      <c r="Q54" s="78">
        <v>1353</v>
      </c>
      <c r="R54" s="78">
        <v>673</v>
      </c>
      <c r="S54" s="78">
        <v>680</v>
      </c>
      <c r="T54" s="67">
        <v>1063</v>
      </c>
      <c r="U54" s="67">
        <v>540</v>
      </c>
      <c r="V54" s="67">
        <v>523</v>
      </c>
      <c r="W54" s="78">
        <v>1271</v>
      </c>
      <c r="X54" s="78">
        <v>622</v>
      </c>
      <c r="Y54" s="78">
        <v>649</v>
      </c>
      <c r="Z54" s="67">
        <v>1067</v>
      </c>
      <c r="AA54" s="67">
        <v>549</v>
      </c>
      <c r="AB54" s="67">
        <v>518</v>
      </c>
      <c r="AC54" s="78">
        <v>1310</v>
      </c>
      <c r="AD54" s="78">
        <v>632</v>
      </c>
      <c r="AE54" s="78">
        <v>678</v>
      </c>
      <c r="AF54" s="67">
        <v>1116</v>
      </c>
      <c r="AG54" s="67">
        <v>582</v>
      </c>
      <c r="AH54" s="67">
        <v>534</v>
      </c>
      <c r="AI54" s="78">
        <v>1956</v>
      </c>
      <c r="AJ54" s="78">
        <v>922</v>
      </c>
      <c r="AK54" s="78">
        <v>1034</v>
      </c>
      <c r="AL54" s="67">
        <v>1102</v>
      </c>
      <c r="AM54" s="67">
        <v>582</v>
      </c>
      <c r="AN54" s="67">
        <v>520</v>
      </c>
      <c r="AO54" s="67">
        <v>994</v>
      </c>
      <c r="AP54" s="67">
        <v>534</v>
      </c>
      <c r="AQ54" s="67">
        <v>460</v>
      </c>
      <c r="AR54" s="56" t="s">
        <v>428</v>
      </c>
      <c r="AS54" s="56"/>
      <c r="AT54" s="56" t="s">
        <v>428</v>
      </c>
      <c r="AU54" s="144">
        <v>176</v>
      </c>
      <c r="AV54" s="144">
        <v>0</v>
      </c>
      <c r="AW54" s="144">
        <v>63</v>
      </c>
      <c r="AX54" s="59">
        <v>0</v>
      </c>
      <c r="AY54" s="59">
        <v>0</v>
      </c>
      <c r="AZ54" s="60">
        <v>1.5082956259426847</v>
      </c>
      <c r="BA54" s="61">
        <v>2</v>
      </c>
      <c r="BB54" s="62">
        <v>0</v>
      </c>
      <c r="BC54" s="63">
        <v>0</v>
      </c>
      <c r="BD54" s="68">
        <v>0</v>
      </c>
      <c r="BE54" s="69">
        <v>0</v>
      </c>
      <c r="BF54" s="60">
        <v>5.8823529411764701</v>
      </c>
      <c r="BG54" s="61">
        <v>7</v>
      </c>
      <c r="BH54" s="60">
        <v>18.30985915492958</v>
      </c>
      <c r="BI54" s="61">
        <v>13</v>
      </c>
      <c r="BJ54" s="64">
        <v>0</v>
      </c>
      <c r="BK54" s="65">
        <v>0</v>
      </c>
      <c r="BL54" s="62">
        <v>0</v>
      </c>
      <c r="BM54" s="65">
        <v>0</v>
      </c>
      <c r="BN54" s="56">
        <v>0</v>
      </c>
      <c r="BO54" s="56">
        <v>0</v>
      </c>
      <c r="BP54" s="1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62" t="s">
        <v>956</v>
      </c>
      <c r="BW54" s="56" t="s">
        <v>870</v>
      </c>
      <c r="BX54" s="56" t="s">
        <v>568</v>
      </c>
      <c r="BY54" s="56" t="s">
        <v>870</v>
      </c>
      <c r="BZ54" s="56" t="s">
        <v>957</v>
      </c>
      <c r="CA54" s="56" t="s">
        <v>958</v>
      </c>
      <c r="CB54" s="56" t="s">
        <v>957</v>
      </c>
      <c r="CC54" s="145">
        <v>46.97</v>
      </c>
      <c r="CD54" s="145">
        <v>34.42</v>
      </c>
      <c r="CE54" s="147">
        <v>38.461538461538467</v>
      </c>
      <c r="CF54" s="153" t="s">
        <v>910</v>
      </c>
      <c r="CG54" s="153" t="s">
        <v>959</v>
      </c>
      <c r="CH54" s="56">
        <v>0</v>
      </c>
      <c r="CI54" s="56">
        <v>0</v>
      </c>
      <c r="CJ54" s="60">
        <v>0</v>
      </c>
      <c r="CK54" s="61">
        <v>0</v>
      </c>
      <c r="CL54" s="56">
        <v>0</v>
      </c>
      <c r="CM54" s="56">
        <v>0</v>
      </c>
      <c r="CN54" s="56">
        <v>89.52</v>
      </c>
      <c r="CO54" s="156">
        <v>1</v>
      </c>
      <c r="CP54" s="56">
        <v>89.52</v>
      </c>
      <c r="CQ54" s="56">
        <v>1</v>
      </c>
      <c r="CR54" s="56">
        <v>0</v>
      </c>
      <c r="CS54" s="56">
        <v>0</v>
      </c>
      <c r="CT54" s="56">
        <v>0</v>
      </c>
      <c r="CU54" s="56">
        <v>0</v>
      </c>
      <c r="CV54" s="56">
        <v>0</v>
      </c>
      <c r="CW54" s="56">
        <v>0</v>
      </c>
      <c r="CX54" s="56">
        <v>0</v>
      </c>
      <c r="CY54" s="56">
        <v>0</v>
      </c>
      <c r="CZ54" s="56">
        <v>0</v>
      </c>
      <c r="DA54" s="56">
        <v>0</v>
      </c>
      <c r="DB54" s="60">
        <v>0.86805555555555547</v>
      </c>
      <c r="DC54" s="61">
        <v>1</v>
      </c>
      <c r="DD54" s="145">
        <v>70.56</v>
      </c>
      <c r="DE54" s="145">
        <v>54.71</v>
      </c>
      <c r="DF54" s="147">
        <v>2.8532608695652173</v>
      </c>
      <c r="DG54" s="148">
        <v>4.8913043478260869</v>
      </c>
      <c r="DH54" s="149">
        <v>78.678206136900073</v>
      </c>
      <c r="DI54" s="56">
        <v>1</v>
      </c>
      <c r="DJ54" s="149">
        <v>157.35641227380015</v>
      </c>
      <c r="DK54" s="158">
        <v>2</v>
      </c>
      <c r="DL54" s="56">
        <v>0</v>
      </c>
      <c r="DM54" s="56">
        <v>0</v>
      </c>
      <c r="DN54" s="150">
        <v>152.67175572519085</v>
      </c>
      <c r="DO54" s="155">
        <v>2</v>
      </c>
      <c r="DP54" s="149">
        <v>76.335877862595424</v>
      </c>
      <c r="DQ54" s="156">
        <v>1</v>
      </c>
      <c r="DR54" s="56">
        <v>0</v>
      </c>
      <c r="DS54" s="56">
        <v>0</v>
      </c>
      <c r="DT54" s="149">
        <v>76.335877862595424</v>
      </c>
      <c r="DU54" s="156">
        <v>1</v>
      </c>
      <c r="DV54" s="156">
        <v>0</v>
      </c>
      <c r="DW54" s="56">
        <v>0</v>
      </c>
      <c r="DX54" s="56">
        <v>0</v>
      </c>
      <c r="DY54" s="56">
        <v>0</v>
      </c>
      <c r="DZ54" s="62">
        <v>1.9305019305019306</v>
      </c>
      <c r="EA54" s="63">
        <v>1</v>
      </c>
      <c r="EB54" s="62">
        <v>50.561797752808985</v>
      </c>
      <c r="EC54" s="63">
        <v>27</v>
      </c>
      <c r="ED54" s="60">
        <v>2.3273855702094646</v>
      </c>
      <c r="EE54" s="61">
        <v>3</v>
      </c>
      <c r="EF54" s="143">
        <v>84.68</v>
      </c>
      <c r="EG54" s="143">
        <v>53.21</v>
      </c>
      <c r="EH54" s="107">
        <v>2.8248587570621471</v>
      </c>
      <c r="EI54" s="148">
        <v>9.2278719397363478</v>
      </c>
      <c r="EJ54" s="56" t="s">
        <v>960</v>
      </c>
      <c r="EK54" s="56" t="s">
        <v>961</v>
      </c>
      <c r="EL54" s="143">
        <v>52.49</v>
      </c>
      <c r="EM54" s="143">
        <v>29.41</v>
      </c>
      <c r="EN54" s="147">
        <v>0</v>
      </c>
      <c r="EO54" s="148">
        <v>4.0697674418604652</v>
      </c>
      <c r="EP54" s="150">
        <v>152.67175572519085</v>
      </c>
      <c r="EQ54" s="155">
        <v>2</v>
      </c>
      <c r="ER54" s="149">
        <v>152.67175572519085</v>
      </c>
      <c r="ES54" s="156">
        <v>2</v>
      </c>
      <c r="ET54" s="103">
        <v>76.335877862595424</v>
      </c>
      <c r="EU54" s="132">
        <v>1</v>
      </c>
      <c r="EV54" s="150">
        <v>152.67175572519085</v>
      </c>
      <c r="EW54" s="155">
        <v>2</v>
      </c>
      <c r="EX54" s="56">
        <v>0</v>
      </c>
      <c r="EY54" s="62">
        <v>44.230769230769234</v>
      </c>
      <c r="EZ54" s="61">
        <v>23</v>
      </c>
      <c r="FA54" s="62">
        <v>19.565217391304348</v>
      </c>
      <c r="FB54" s="61">
        <v>9</v>
      </c>
      <c r="FC54" s="149">
        <v>0</v>
      </c>
      <c r="FD54" s="156">
        <v>0</v>
      </c>
      <c r="FE54" s="149">
        <v>170.50298380221653</v>
      </c>
      <c r="FF54" s="156">
        <v>4</v>
      </c>
      <c r="FG54" s="56">
        <v>0</v>
      </c>
      <c r="FH54" s="56">
        <v>0</v>
      </c>
      <c r="FI54" s="56">
        <v>42.625</v>
      </c>
      <c r="FJ54" s="56">
        <v>1</v>
      </c>
      <c r="FK54" s="149">
        <v>213.12872975277068</v>
      </c>
      <c r="FL54" s="156">
        <v>5</v>
      </c>
      <c r="FM54" s="56">
        <v>0</v>
      </c>
      <c r="FN54" s="56">
        <v>0</v>
      </c>
      <c r="FO54" s="150">
        <v>511.50895140664966</v>
      </c>
      <c r="FP54" s="155">
        <v>12</v>
      </c>
      <c r="FQ54" s="150">
        <v>42.625745950554133</v>
      </c>
      <c r="FR54" s="56">
        <v>1</v>
      </c>
      <c r="FS54" s="60">
        <v>1.0256410256410255</v>
      </c>
      <c r="FT54" s="61">
        <v>1</v>
      </c>
      <c r="FU54" s="60">
        <v>0.96993210475266733</v>
      </c>
      <c r="FV54" s="61">
        <v>1</v>
      </c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  <c r="NR54" s="71"/>
      <c r="NS54" s="71"/>
      <c r="NT54" s="71"/>
      <c r="NU54" s="71"/>
      <c r="NV54" s="71"/>
      <c r="NW54" s="71"/>
      <c r="NX54" s="71"/>
      <c r="NY54" s="71"/>
      <c r="NZ54" s="71"/>
      <c r="OA54" s="71"/>
      <c r="OB54" s="71"/>
      <c r="OC54" s="71"/>
      <c r="OD54" s="71"/>
      <c r="OE54" s="71"/>
      <c r="OF54" s="71"/>
      <c r="OG54" s="71"/>
      <c r="OH54" s="71"/>
      <c r="OI54" s="71"/>
      <c r="OJ54" s="71"/>
      <c r="OK54" s="71"/>
      <c r="OL54" s="71"/>
      <c r="OM54" s="71"/>
      <c r="ON54" s="71"/>
      <c r="OO54" s="71"/>
      <c r="OP54" s="71"/>
      <c r="OQ54" s="71"/>
      <c r="OR54" s="4"/>
      <c r="OS54" s="4"/>
      <c r="OT54" s="4"/>
    </row>
    <row r="55" spans="1:410">
      <c r="A55" s="96" t="s">
        <v>962</v>
      </c>
      <c r="B55" s="56" t="s">
        <v>963</v>
      </c>
      <c r="C55" s="96" t="s">
        <v>427</v>
      </c>
      <c r="D55" s="74">
        <v>6</v>
      </c>
      <c r="E55" s="67">
        <v>2015</v>
      </c>
      <c r="F55" s="106">
        <v>65.655867707694938</v>
      </c>
      <c r="G55" s="141">
        <v>9859</v>
      </c>
      <c r="H55" s="67">
        <v>3656</v>
      </c>
      <c r="I55" s="67">
        <v>6203</v>
      </c>
      <c r="J55" s="106">
        <v>16.73</v>
      </c>
      <c r="K55" s="67">
        <v>1649</v>
      </c>
      <c r="L55" s="56">
        <v>67.349999999999994</v>
      </c>
      <c r="M55" s="78">
        <v>6640</v>
      </c>
      <c r="N55" s="67">
        <v>907</v>
      </c>
      <c r="O55" s="67">
        <v>465</v>
      </c>
      <c r="P55" s="67">
        <v>442</v>
      </c>
      <c r="Q55" s="78">
        <v>1081</v>
      </c>
      <c r="R55" s="78">
        <v>527</v>
      </c>
      <c r="S55" s="78">
        <v>554</v>
      </c>
      <c r="T55" s="67">
        <v>855</v>
      </c>
      <c r="U55" s="67">
        <v>439</v>
      </c>
      <c r="V55" s="67">
        <v>416</v>
      </c>
      <c r="W55" s="78">
        <v>1014</v>
      </c>
      <c r="X55" s="78">
        <v>494</v>
      </c>
      <c r="Y55" s="78">
        <v>520</v>
      </c>
      <c r="Z55" s="67">
        <v>835</v>
      </c>
      <c r="AA55" s="67">
        <v>426</v>
      </c>
      <c r="AB55" s="67">
        <v>409</v>
      </c>
      <c r="AC55" s="78">
        <v>1032</v>
      </c>
      <c r="AD55" s="78">
        <v>504</v>
      </c>
      <c r="AE55" s="78">
        <v>528</v>
      </c>
      <c r="AF55" s="67">
        <v>890</v>
      </c>
      <c r="AG55" s="67">
        <v>458</v>
      </c>
      <c r="AH55" s="67">
        <v>432</v>
      </c>
      <c r="AI55" s="78">
        <v>1602</v>
      </c>
      <c r="AJ55" s="78">
        <v>767</v>
      </c>
      <c r="AK55" s="78">
        <v>835</v>
      </c>
      <c r="AL55" s="67">
        <v>893</v>
      </c>
      <c r="AM55" s="67">
        <v>466</v>
      </c>
      <c r="AN55" s="67">
        <v>427</v>
      </c>
      <c r="AO55" s="67">
        <v>825</v>
      </c>
      <c r="AP55" s="67">
        <v>431</v>
      </c>
      <c r="AQ55" s="67">
        <v>394</v>
      </c>
      <c r="AR55" s="56" t="s">
        <v>428</v>
      </c>
      <c r="AS55" s="56"/>
      <c r="AT55" s="56" t="s">
        <v>428</v>
      </c>
      <c r="AU55" s="151">
        <v>219</v>
      </c>
      <c r="AV55" s="151">
        <v>23</v>
      </c>
      <c r="AW55" s="151">
        <v>67</v>
      </c>
      <c r="AX55" s="59">
        <v>0</v>
      </c>
      <c r="AY55" s="59">
        <v>0</v>
      </c>
      <c r="AZ55" s="60">
        <v>2.7247956403269753</v>
      </c>
      <c r="BA55" s="61">
        <v>2</v>
      </c>
      <c r="BB55" s="62">
        <v>0</v>
      </c>
      <c r="BC55" s="63">
        <v>0</v>
      </c>
      <c r="BD55" s="68">
        <v>0</v>
      </c>
      <c r="BE55" s="69">
        <v>0</v>
      </c>
      <c r="BF55" s="60">
        <v>4.7619047619047619</v>
      </c>
      <c r="BG55" s="61">
        <v>2</v>
      </c>
      <c r="BH55" s="60">
        <v>8.4745762711864394</v>
      </c>
      <c r="BI55" s="61">
        <v>10</v>
      </c>
      <c r="BJ55" s="64">
        <v>0</v>
      </c>
      <c r="BK55" s="65">
        <v>0</v>
      </c>
      <c r="BL55" s="62">
        <v>0</v>
      </c>
      <c r="BM55" s="65">
        <v>0</v>
      </c>
      <c r="BN55" s="56">
        <v>0</v>
      </c>
      <c r="BO55" s="56">
        <v>0</v>
      </c>
      <c r="BP55" s="1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62" t="s">
        <v>964</v>
      </c>
      <c r="BW55" s="56" t="s">
        <v>484</v>
      </c>
      <c r="BX55" s="56" t="s">
        <v>750</v>
      </c>
      <c r="BY55" s="56" t="s">
        <v>484</v>
      </c>
      <c r="BZ55" s="56" t="s">
        <v>965</v>
      </c>
      <c r="CA55" s="56" t="s">
        <v>458</v>
      </c>
      <c r="CB55" s="56" t="s">
        <v>965</v>
      </c>
      <c r="CC55" s="152">
        <v>65.510000000000005</v>
      </c>
      <c r="CD55" s="152">
        <v>56.32</v>
      </c>
      <c r="CE55" s="147">
        <v>21.052631578947366</v>
      </c>
      <c r="CF55" s="146" t="s">
        <v>966</v>
      </c>
      <c r="CG55" s="146" t="s">
        <v>967</v>
      </c>
      <c r="CH55" s="56">
        <v>0</v>
      </c>
      <c r="CI55" s="56">
        <v>0</v>
      </c>
      <c r="CJ55" s="60">
        <v>0</v>
      </c>
      <c r="CK55" s="61">
        <v>0</v>
      </c>
      <c r="CL55" s="56">
        <v>0</v>
      </c>
      <c r="CM55" s="56">
        <v>0</v>
      </c>
      <c r="CN55" s="149">
        <v>0</v>
      </c>
      <c r="CO55" s="156">
        <v>0</v>
      </c>
      <c r="CP55" s="56">
        <v>0</v>
      </c>
      <c r="CQ55" s="56">
        <v>0</v>
      </c>
      <c r="CR55" s="56">
        <v>0</v>
      </c>
      <c r="CS55" s="56">
        <v>0</v>
      </c>
      <c r="CT55" s="56">
        <v>0</v>
      </c>
      <c r="CU55" s="56">
        <v>0</v>
      </c>
      <c r="CV55" s="56">
        <v>0</v>
      </c>
      <c r="CW55" s="56">
        <v>0</v>
      </c>
      <c r="CX55" s="56">
        <v>0</v>
      </c>
      <c r="CY55" s="56">
        <v>0</v>
      </c>
      <c r="CZ55" s="56">
        <v>0</v>
      </c>
      <c r="DA55" s="56">
        <v>0</v>
      </c>
      <c r="DB55" s="60">
        <v>0</v>
      </c>
      <c r="DC55" s="61">
        <v>0</v>
      </c>
      <c r="DD55" s="152">
        <v>106.01</v>
      </c>
      <c r="DE55" s="152">
        <v>87.87</v>
      </c>
      <c r="DF55" s="147">
        <v>3.4598214285714288</v>
      </c>
      <c r="DG55" s="148">
        <v>6.25</v>
      </c>
      <c r="DH55" s="56">
        <v>0</v>
      </c>
      <c r="DI55" s="56">
        <v>0</v>
      </c>
      <c r="DJ55" s="149">
        <v>197.23865877712032</v>
      </c>
      <c r="DK55" s="158">
        <v>2</v>
      </c>
      <c r="DL55" s="149">
        <v>98.619329388560161</v>
      </c>
      <c r="DM55" s="156">
        <v>1</v>
      </c>
      <c r="DN55" s="150">
        <v>96.899224806201545</v>
      </c>
      <c r="DO55" s="155">
        <v>1</v>
      </c>
      <c r="DP55" s="149">
        <v>0</v>
      </c>
      <c r="DQ55" s="156">
        <v>0</v>
      </c>
      <c r="DR55" s="56">
        <v>0</v>
      </c>
      <c r="DS55" s="56">
        <v>0</v>
      </c>
      <c r="DT55" s="56">
        <v>0</v>
      </c>
      <c r="DU55" s="156">
        <v>0</v>
      </c>
      <c r="DV55" s="156">
        <v>0</v>
      </c>
      <c r="DW55" s="56">
        <v>0</v>
      </c>
      <c r="DX55" s="56">
        <v>0</v>
      </c>
      <c r="DY55" s="56">
        <v>0</v>
      </c>
      <c r="DZ55" s="62">
        <v>0</v>
      </c>
      <c r="EA55" s="63">
        <v>0</v>
      </c>
      <c r="EB55" s="62">
        <v>60.185185185185183</v>
      </c>
      <c r="EC55" s="63">
        <v>26</v>
      </c>
      <c r="ED55" s="60">
        <v>1.4471780028943559</v>
      </c>
      <c r="EE55" s="61">
        <v>1</v>
      </c>
      <c r="EF55" s="154">
        <v>105.84</v>
      </c>
      <c r="EG55" s="154">
        <v>73.900000000000006</v>
      </c>
      <c r="EH55" s="107">
        <v>4.6589018302828622</v>
      </c>
      <c r="EI55" s="148">
        <v>5.9900166389351082</v>
      </c>
      <c r="EJ55" s="56" t="s">
        <v>968</v>
      </c>
      <c r="EK55" s="56" t="s">
        <v>969</v>
      </c>
      <c r="EL55" s="154">
        <v>82.9</v>
      </c>
      <c r="EM55" s="154">
        <v>49.85</v>
      </c>
      <c r="EN55" s="147">
        <v>0.49504950495049505</v>
      </c>
      <c r="EO55" s="148">
        <v>2.4752475247524752</v>
      </c>
      <c r="EP55" s="150">
        <v>96.899224806201545</v>
      </c>
      <c r="EQ55" s="155">
        <v>1</v>
      </c>
      <c r="ER55" s="149">
        <v>0</v>
      </c>
      <c r="ES55" s="156">
        <v>0</v>
      </c>
      <c r="ET55" s="103">
        <v>387.59689922480618</v>
      </c>
      <c r="EU55" s="132">
        <v>4</v>
      </c>
      <c r="EV55" s="150">
        <v>96.899224806201545</v>
      </c>
      <c r="EW55" s="155">
        <v>1</v>
      </c>
      <c r="EX55" s="56">
        <v>0</v>
      </c>
      <c r="EY55" s="62">
        <v>72.599531615925059</v>
      </c>
      <c r="EZ55" s="61">
        <v>31</v>
      </c>
      <c r="FA55" s="62">
        <v>71.065989847715741</v>
      </c>
      <c r="FB55" s="61">
        <v>28</v>
      </c>
      <c r="FC55" s="149">
        <v>0</v>
      </c>
      <c r="FD55" s="156">
        <v>0</v>
      </c>
      <c r="FE55" s="149">
        <v>103.62694300518135</v>
      </c>
      <c r="FF55" s="156">
        <v>2</v>
      </c>
      <c r="FG55" s="56">
        <v>0</v>
      </c>
      <c r="FH55" s="56">
        <v>0</v>
      </c>
      <c r="FI55" s="149">
        <v>0</v>
      </c>
      <c r="FJ55" s="156">
        <v>0</v>
      </c>
      <c r="FK55" s="149">
        <v>103.62694300518135</v>
      </c>
      <c r="FL55" s="156">
        <v>2</v>
      </c>
      <c r="FM55" s="56">
        <v>0</v>
      </c>
      <c r="FN55" s="56">
        <v>0</v>
      </c>
      <c r="FO55" s="150">
        <v>362.6943005181347</v>
      </c>
      <c r="FP55" s="155">
        <v>7</v>
      </c>
      <c r="FQ55" s="56">
        <v>0</v>
      </c>
      <c r="FR55" s="56">
        <v>0</v>
      </c>
      <c r="FS55" s="60">
        <v>0</v>
      </c>
      <c r="FT55" s="61">
        <v>0</v>
      </c>
      <c r="FU55" s="60">
        <v>0</v>
      </c>
      <c r="FV55" s="61">
        <v>0</v>
      </c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71"/>
      <c r="NS55" s="71"/>
      <c r="NT55" s="71"/>
      <c r="NU55" s="71"/>
      <c r="NV55" s="71"/>
      <c r="NW55" s="71"/>
      <c r="NX55" s="71"/>
      <c r="NY55" s="71"/>
      <c r="NZ55" s="71"/>
      <c r="OA55" s="71"/>
      <c r="OB55" s="71"/>
      <c r="OC55" s="71"/>
      <c r="OD55" s="71"/>
      <c r="OE55" s="71"/>
      <c r="OF55" s="71"/>
      <c r="OG55" s="71"/>
      <c r="OH55" s="71"/>
      <c r="OI55" s="71"/>
      <c r="OJ55" s="71"/>
      <c r="OK55" s="71"/>
      <c r="OL55" s="71"/>
      <c r="OM55" s="71"/>
      <c r="ON55" s="71"/>
      <c r="OO55" s="71"/>
      <c r="OP55" s="71"/>
      <c r="OQ55" s="71"/>
      <c r="OR55" s="4"/>
      <c r="OS55" s="4"/>
      <c r="OT55" s="4"/>
    </row>
    <row r="56" spans="1:410">
      <c r="A56" s="96" t="s">
        <v>970</v>
      </c>
      <c r="B56" s="56" t="s">
        <v>971</v>
      </c>
      <c r="C56" s="96" t="s">
        <v>514</v>
      </c>
      <c r="D56" s="74">
        <v>6</v>
      </c>
      <c r="E56" s="67">
        <v>2015</v>
      </c>
      <c r="F56" s="106">
        <v>69.730517723836073</v>
      </c>
      <c r="G56" s="141">
        <v>6300</v>
      </c>
      <c r="H56" s="67">
        <v>2103</v>
      </c>
      <c r="I56" s="67">
        <v>4197</v>
      </c>
      <c r="J56" s="106">
        <v>21.54</v>
      </c>
      <c r="K56" s="67">
        <v>1357</v>
      </c>
      <c r="L56" s="56">
        <v>63.46</v>
      </c>
      <c r="M56" s="78">
        <v>3998</v>
      </c>
      <c r="N56" s="67">
        <v>526</v>
      </c>
      <c r="O56" s="67">
        <v>266</v>
      </c>
      <c r="P56" s="67">
        <v>260</v>
      </c>
      <c r="Q56" s="78">
        <v>630</v>
      </c>
      <c r="R56" s="78">
        <v>312</v>
      </c>
      <c r="S56" s="78">
        <v>318</v>
      </c>
      <c r="T56" s="67">
        <v>518</v>
      </c>
      <c r="U56" s="67">
        <v>266</v>
      </c>
      <c r="V56" s="67">
        <v>252</v>
      </c>
      <c r="W56" s="78">
        <v>625</v>
      </c>
      <c r="X56" s="78">
        <v>301</v>
      </c>
      <c r="Y56" s="78">
        <v>324</v>
      </c>
      <c r="Z56" s="67">
        <v>523</v>
      </c>
      <c r="AA56" s="67">
        <v>275</v>
      </c>
      <c r="AB56" s="67">
        <v>248</v>
      </c>
      <c r="AC56" s="78">
        <v>599</v>
      </c>
      <c r="AD56" s="78">
        <v>281</v>
      </c>
      <c r="AE56" s="78">
        <v>318</v>
      </c>
      <c r="AF56" s="67">
        <v>487</v>
      </c>
      <c r="AG56" s="67">
        <v>260</v>
      </c>
      <c r="AH56" s="67">
        <v>227</v>
      </c>
      <c r="AI56" s="78">
        <v>972</v>
      </c>
      <c r="AJ56" s="78">
        <v>451</v>
      </c>
      <c r="AK56" s="78">
        <v>521</v>
      </c>
      <c r="AL56" s="67">
        <v>567</v>
      </c>
      <c r="AM56" s="67">
        <v>304</v>
      </c>
      <c r="AN56" s="67">
        <v>263</v>
      </c>
      <c r="AO56" s="67">
        <v>491</v>
      </c>
      <c r="AP56" s="67">
        <v>264</v>
      </c>
      <c r="AQ56" s="67">
        <v>227</v>
      </c>
      <c r="AR56" s="56" t="s">
        <v>428</v>
      </c>
      <c r="AS56" s="56"/>
      <c r="AT56" s="56" t="s">
        <v>428</v>
      </c>
      <c r="AU56" s="144">
        <v>150</v>
      </c>
      <c r="AV56" s="144">
        <v>0</v>
      </c>
      <c r="AW56" s="144">
        <v>40</v>
      </c>
      <c r="AX56" s="59">
        <v>16.899999999999999</v>
      </c>
      <c r="AY56" s="59">
        <v>1</v>
      </c>
      <c r="AZ56" s="60">
        <v>3.2644178454842221</v>
      </c>
      <c r="BA56" s="61">
        <v>3</v>
      </c>
      <c r="BB56" s="62">
        <v>0</v>
      </c>
      <c r="BC56" s="63">
        <v>0</v>
      </c>
      <c r="BD56" s="68">
        <v>0</v>
      </c>
      <c r="BE56" s="69">
        <v>0</v>
      </c>
      <c r="BF56" s="60">
        <v>11.206896551724139</v>
      </c>
      <c r="BG56" s="61">
        <v>13</v>
      </c>
      <c r="BH56" s="60">
        <v>5.0847457627118651</v>
      </c>
      <c r="BI56" s="61">
        <v>3</v>
      </c>
      <c r="BJ56" s="64">
        <v>0</v>
      </c>
      <c r="BK56" s="65">
        <v>0</v>
      </c>
      <c r="BL56" s="62">
        <v>0</v>
      </c>
      <c r="BM56" s="65">
        <v>0</v>
      </c>
      <c r="BN56" s="56">
        <v>0</v>
      </c>
      <c r="BO56" s="56">
        <v>0</v>
      </c>
      <c r="BP56" s="156">
        <v>0</v>
      </c>
      <c r="BQ56" s="56">
        <v>0</v>
      </c>
      <c r="BR56" s="56">
        <v>0</v>
      </c>
      <c r="BS56" s="56">
        <v>0</v>
      </c>
      <c r="BT56" s="56">
        <v>0</v>
      </c>
      <c r="BU56" s="56">
        <v>0</v>
      </c>
      <c r="BV56" s="62" t="s">
        <v>972</v>
      </c>
      <c r="BW56" s="56" t="s">
        <v>973</v>
      </c>
      <c r="BX56" s="56" t="s">
        <v>974</v>
      </c>
      <c r="BY56" s="56" t="s">
        <v>973</v>
      </c>
      <c r="BZ56" s="56" t="s">
        <v>975</v>
      </c>
      <c r="CA56" s="56" t="s">
        <v>516</v>
      </c>
      <c r="CB56" s="56" t="s">
        <v>975</v>
      </c>
      <c r="CC56" s="145">
        <v>80.760000000000005</v>
      </c>
      <c r="CD56" s="145">
        <v>64.42</v>
      </c>
      <c r="CE56" s="147">
        <v>0</v>
      </c>
      <c r="CF56" s="153" t="s">
        <v>976</v>
      </c>
      <c r="CG56" s="153" t="s">
        <v>977</v>
      </c>
      <c r="CH56" s="56">
        <v>0</v>
      </c>
      <c r="CI56" s="56">
        <v>0</v>
      </c>
      <c r="CJ56" s="60">
        <v>0</v>
      </c>
      <c r="CK56" s="61">
        <v>0</v>
      </c>
      <c r="CL56" s="56">
        <v>0</v>
      </c>
      <c r="CM56" s="56">
        <v>0</v>
      </c>
      <c r="CN56" s="149">
        <v>0</v>
      </c>
      <c r="CO56" s="156">
        <v>0</v>
      </c>
      <c r="CP56" s="56">
        <v>0</v>
      </c>
      <c r="CQ56" s="56">
        <v>0</v>
      </c>
      <c r="CR56" s="56">
        <v>0</v>
      </c>
      <c r="CS56" s="56">
        <v>0</v>
      </c>
      <c r="CT56" s="56">
        <v>0</v>
      </c>
      <c r="CU56" s="56">
        <v>0</v>
      </c>
      <c r="CV56" s="56">
        <v>0</v>
      </c>
      <c r="CW56" s="56">
        <v>0</v>
      </c>
      <c r="CX56" s="56">
        <v>0</v>
      </c>
      <c r="CY56" s="56">
        <v>0</v>
      </c>
      <c r="CZ56" s="56">
        <v>0</v>
      </c>
      <c r="DA56" s="56">
        <v>0</v>
      </c>
      <c r="DB56" s="60">
        <v>0</v>
      </c>
      <c r="DC56" s="61">
        <v>0</v>
      </c>
      <c r="DD56" s="145">
        <v>125.29</v>
      </c>
      <c r="DE56" s="145">
        <v>90.54</v>
      </c>
      <c r="DF56" s="147">
        <v>2.3972602739726026</v>
      </c>
      <c r="DG56" s="148">
        <v>8.7328767123287676</v>
      </c>
      <c r="DH56" s="56">
        <v>0</v>
      </c>
      <c r="DI56" s="56">
        <v>0</v>
      </c>
      <c r="DJ56" s="149">
        <v>0</v>
      </c>
      <c r="DK56" s="158">
        <v>0</v>
      </c>
      <c r="DL56" s="56">
        <v>0</v>
      </c>
      <c r="DM56" s="56">
        <v>0</v>
      </c>
      <c r="DN56" s="56">
        <v>0</v>
      </c>
      <c r="DO56" s="56">
        <v>0</v>
      </c>
      <c r="DP56" s="149">
        <v>0</v>
      </c>
      <c r="DQ56" s="156">
        <v>0</v>
      </c>
      <c r="DR56" s="56">
        <v>0</v>
      </c>
      <c r="DS56" s="56">
        <v>0</v>
      </c>
      <c r="DT56" s="56">
        <v>0</v>
      </c>
      <c r="DU56" s="156">
        <v>0</v>
      </c>
      <c r="DV56" s="156">
        <v>0</v>
      </c>
      <c r="DW56" s="56">
        <v>0</v>
      </c>
      <c r="DX56" s="56">
        <v>0</v>
      </c>
      <c r="DY56" s="56">
        <v>0</v>
      </c>
      <c r="DZ56" s="62">
        <v>12.096774193548386</v>
      </c>
      <c r="EA56" s="63">
        <v>3</v>
      </c>
      <c r="EB56" s="62">
        <v>79.295154185022028</v>
      </c>
      <c r="EC56" s="63">
        <v>18</v>
      </c>
      <c r="ED56" s="60">
        <v>3.5294117647058827</v>
      </c>
      <c r="EE56" s="61">
        <v>3</v>
      </c>
      <c r="EF56" s="143">
        <v>126.25</v>
      </c>
      <c r="EG56" s="143">
        <v>71.349999999999994</v>
      </c>
      <c r="EH56" s="107">
        <v>1.0729613733905579</v>
      </c>
      <c r="EI56" s="148">
        <v>6.866952789699571</v>
      </c>
      <c r="EJ56" s="56" t="s">
        <v>978</v>
      </c>
      <c r="EK56" s="56" t="s">
        <v>609</v>
      </c>
      <c r="EL56" s="143">
        <v>86.53</v>
      </c>
      <c r="EM56" s="143">
        <v>34.200000000000003</v>
      </c>
      <c r="EN56" s="147">
        <v>0.80645161290322576</v>
      </c>
      <c r="EO56" s="148">
        <v>1.6129032258064515</v>
      </c>
      <c r="EP56" s="56">
        <v>0</v>
      </c>
      <c r="EQ56" s="56">
        <v>0</v>
      </c>
      <c r="ER56" s="149">
        <v>0</v>
      </c>
      <c r="ES56" s="156">
        <v>0</v>
      </c>
      <c r="ET56" s="103">
        <v>0</v>
      </c>
      <c r="EU56" s="132">
        <v>0</v>
      </c>
      <c r="EV56" s="56">
        <v>0</v>
      </c>
      <c r="EW56" s="56">
        <v>0</v>
      </c>
      <c r="EX56" s="56">
        <v>0</v>
      </c>
      <c r="EY56" s="62">
        <v>79.847908745247153</v>
      </c>
      <c r="EZ56" s="61">
        <v>21</v>
      </c>
      <c r="FA56" s="62">
        <v>48.458149779735685</v>
      </c>
      <c r="FB56" s="61">
        <v>11</v>
      </c>
      <c r="FC56" s="149">
        <v>0</v>
      </c>
      <c r="FD56" s="156">
        <v>0</v>
      </c>
      <c r="FE56" s="149">
        <v>0</v>
      </c>
      <c r="FF56" s="156">
        <v>0</v>
      </c>
      <c r="FG56" s="56">
        <v>0</v>
      </c>
      <c r="FH56" s="56">
        <v>0</v>
      </c>
      <c r="FI56" s="149">
        <v>0</v>
      </c>
      <c r="FJ56" s="156">
        <v>0</v>
      </c>
      <c r="FK56" s="149">
        <v>0</v>
      </c>
      <c r="FL56" s="156">
        <v>0</v>
      </c>
      <c r="FM56" s="56">
        <v>0</v>
      </c>
      <c r="FN56" s="56">
        <v>0</v>
      </c>
      <c r="FO56" s="150">
        <v>85.910652920962193</v>
      </c>
      <c r="FP56" s="155">
        <v>1</v>
      </c>
      <c r="FQ56" s="56">
        <v>0</v>
      </c>
      <c r="FR56" s="56">
        <v>0</v>
      </c>
      <c r="FS56" s="60">
        <v>5.574136008918618</v>
      </c>
      <c r="FT56" s="61">
        <v>5</v>
      </c>
      <c r="FU56" s="60">
        <v>1.4265335235378032</v>
      </c>
      <c r="FV56" s="61">
        <v>1</v>
      </c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4"/>
      <c r="OS56" s="4"/>
      <c r="OT56" s="4"/>
    </row>
    <row r="57" spans="1:410">
      <c r="A57" s="96" t="s">
        <v>979</v>
      </c>
      <c r="B57" s="56" t="s">
        <v>980</v>
      </c>
      <c r="C57" s="96" t="s">
        <v>427</v>
      </c>
      <c r="D57" s="74">
        <v>3</v>
      </c>
      <c r="E57" s="67">
        <v>2015</v>
      </c>
      <c r="F57" s="106">
        <v>82.381307770392439</v>
      </c>
      <c r="G57" s="141">
        <v>47797</v>
      </c>
      <c r="H57" s="67">
        <v>17609</v>
      </c>
      <c r="I57" s="67">
        <v>30188</v>
      </c>
      <c r="J57" s="106">
        <v>43.96</v>
      </c>
      <c r="K57" s="67">
        <v>21012</v>
      </c>
      <c r="L57" s="56">
        <v>25.26</v>
      </c>
      <c r="M57" s="78">
        <v>12072</v>
      </c>
      <c r="N57" s="67">
        <v>4575</v>
      </c>
      <c r="O57" s="67">
        <v>2341</v>
      </c>
      <c r="P57" s="67">
        <v>2234</v>
      </c>
      <c r="Q57" s="78">
        <v>5465</v>
      </c>
      <c r="R57" s="78">
        <v>2670</v>
      </c>
      <c r="S57" s="78">
        <v>2795</v>
      </c>
      <c r="T57" s="67">
        <v>4433</v>
      </c>
      <c r="U57" s="67">
        <v>2266</v>
      </c>
      <c r="V57" s="67">
        <v>2167</v>
      </c>
      <c r="W57" s="78">
        <v>5322</v>
      </c>
      <c r="X57" s="78">
        <v>2598</v>
      </c>
      <c r="Y57" s="78">
        <v>2724</v>
      </c>
      <c r="Z57" s="67">
        <v>4426</v>
      </c>
      <c r="AA57" s="67">
        <v>2275</v>
      </c>
      <c r="AB57" s="67">
        <v>2151</v>
      </c>
      <c r="AC57" s="78">
        <v>5200</v>
      </c>
      <c r="AD57" s="78">
        <v>2515</v>
      </c>
      <c r="AE57" s="78">
        <v>2685</v>
      </c>
      <c r="AF57" s="67">
        <v>4296</v>
      </c>
      <c r="AG57" s="67">
        <v>2217</v>
      </c>
      <c r="AH57" s="67">
        <v>2079</v>
      </c>
      <c r="AI57" s="78">
        <v>8036</v>
      </c>
      <c r="AJ57" s="78">
        <v>3951</v>
      </c>
      <c r="AK57" s="78">
        <v>4085</v>
      </c>
      <c r="AL57" s="67">
        <v>4589</v>
      </c>
      <c r="AM57" s="67">
        <v>2316</v>
      </c>
      <c r="AN57" s="67">
        <v>2273</v>
      </c>
      <c r="AO57" s="67">
        <v>4083</v>
      </c>
      <c r="AP57" s="67">
        <v>2098</v>
      </c>
      <c r="AQ57" s="67">
        <v>1985</v>
      </c>
      <c r="AR57" s="56" t="s">
        <v>428</v>
      </c>
      <c r="AS57" s="56"/>
      <c r="AT57" s="56" t="s">
        <v>428</v>
      </c>
      <c r="AU57" s="151">
        <v>554</v>
      </c>
      <c r="AV57" s="151">
        <v>0</v>
      </c>
      <c r="AW57" s="151">
        <v>212</v>
      </c>
      <c r="AX57" s="59">
        <v>4.9000000000000004</v>
      </c>
      <c r="AY57" s="59">
        <v>2</v>
      </c>
      <c r="AZ57" s="60">
        <v>1.0857763300760044</v>
      </c>
      <c r="BA57" s="61">
        <v>1</v>
      </c>
      <c r="BB57" s="62">
        <v>0</v>
      </c>
      <c r="BC57" s="63">
        <v>0</v>
      </c>
      <c r="BD57" s="68">
        <v>0</v>
      </c>
      <c r="BE57" s="69">
        <v>0</v>
      </c>
      <c r="BF57" s="60">
        <v>10</v>
      </c>
      <c r="BG57" s="61">
        <v>9</v>
      </c>
      <c r="BH57" s="60">
        <v>13.658536585365855</v>
      </c>
      <c r="BI57" s="61">
        <v>56</v>
      </c>
      <c r="BJ57" s="64">
        <v>0</v>
      </c>
      <c r="BK57" s="65">
        <v>0</v>
      </c>
      <c r="BL57" s="62">
        <v>0</v>
      </c>
      <c r="BM57" s="65">
        <v>0</v>
      </c>
      <c r="BN57" s="56">
        <v>106.95</v>
      </c>
      <c r="BO57" s="56">
        <v>1</v>
      </c>
      <c r="BP57" s="156">
        <v>106.95</v>
      </c>
      <c r="BQ57" s="56">
        <v>1</v>
      </c>
      <c r="BR57" s="56">
        <v>0</v>
      </c>
      <c r="BS57" s="56">
        <v>0</v>
      </c>
      <c r="BT57" s="56">
        <v>0</v>
      </c>
      <c r="BU57" s="56">
        <v>0</v>
      </c>
      <c r="BV57" s="62" t="s">
        <v>981</v>
      </c>
      <c r="BW57" s="56" t="s">
        <v>605</v>
      </c>
      <c r="BX57" s="56" t="s">
        <v>468</v>
      </c>
      <c r="BY57" s="56" t="s">
        <v>605</v>
      </c>
      <c r="BZ57" s="56" t="s">
        <v>565</v>
      </c>
      <c r="CA57" s="56" t="s">
        <v>982</v>
      </c>
      <c r="CB57" s="56" t="s">
        <v>458</v>
      </c>
      <c r="CC57" s="152">
        <v>51.9</v>
      </c>
      <c r="CD57" s="152">
        <v>42.13</v>
      </c>
      <c r="CE57" s="147">
        <v>13.513513513513514</v>
      </c>
      <c r="CF57" s="146" t="s">
        <v>983</v>
      </c>
      <c r="CG57" s="146" t="s">
        <v>984</v>
      </c>
      <c r="CH57" s="149">
        <v>368.43</v>
      </c>
      <c r="CI57" s="56">
        <v>9</v>
      </c>
      <c r="CJ57" s="60">
        <v>0.45116174148432214</v>
      </c>
      <c r="CK57" s="61">
        <v>2</v>
      </c>
      <c r="CL57" s="150">
        <v>368.43</v>
      </c>
      <c r="CM57" s="56">
        <v>9</v>
      </c>
      <c r="CN57" s="149">
        <v>66.225165562913901</v>
      </c>
      <c r="CO57" s="156">
        <v>3</v>
      </c>
      <c r="CP57" s="149">
        <v>44.150110375275936</v>
      </c>
      <c r="CQ57" s="156">
        <v>2</v>
      </c>
      <c r="CR57" s="56">
        <v>0</v>
      </c>
      <c r="CS57" s="56">
        <v>0</v>
      </c>
      <c r="CT57" s="56">
        <v>0</v>
      </c>
      <c r="CU57" s="56">
        <v>0</v>
      </c>
      <c r="CV57" s="56">
        <v>0</v>
      </c>
      <c r="CW57" s="56">
        <v>0</v>
      </c>
      <c r="CX57" s="56">
        <v>0</v>
      </c>
      <c r="CY57" s="56">
        <v>0</v>
      </c>
      <c r="CZ57" s="56">
        <v>0</v>
      </c>
      <c r="DA57" s="56">
        <v>0</v>
      </c>
      <c r="DB57" s="60">
        <v>0</v>
      </c>
      <c r="DC57" s="61">
        <v>0</v>
      </c>
      <c r="DD57" s="152">
        <v>69.930000000000007</v>
      </c>
      <c r="DE57" s="152">
        <v>59.32</v>
      </c>
      <c r="DF57" s="147">
        <v>2.4450744153082922</v>
      </c>
      <c r="DG57" s="148">
        <v>9.3196314670446494</v>
      </c>
      <c r="DH57" s="149">
        <v>281.84892897406991</v>
      </c>
      <c r="DI57" s="56">
        <v>15</v>
      </c>
      <c r="DJ57" s="149">
        <v>93.949642991356598</v>
      </c>
      <c r="DK57" s="158">
        <v>5</v>
      </c>
      <c r="DL57" s="149">
        <v>37.579857196542655</v>
      </c>
      <c r="DM57" s="156">
        <v>2</v>
      </c>
      <c r="DN57" s="150">
        <v>288.46153846153845</v>
      </c>
      <c r="DO57" s="155">
        <v>15</v>
      </c>
      <c r="DP57" s="149">
        <v>0</v>
      </c>
      <c r="DQ57" s="156">
        <v>0</v>
      </c>
      <c r="DR57" s="56">
        <v>0</v>
      </c>
      <c r="DS57" s="56">
        <v>0</v>
      </c>
      <c r="DT57" s="56">
        <v>0</v>
      </c>
      <c r="DU57" s="156">
        <v>0</v>
      </c>
      <c r="DV57" s="156">
        <v>0</v>
      </c>
      <c r="DW57" s="56">
        <v>0</v>
      </c>
      <c r="DX57" s="56">
        <v>0</v>
      </c>
      <c r="DY57" s="56">
        <v>0</v>
      </c>
      <c r="DZ57" s="62">
        <v>1.8596001859600186</v>
      </c>
      <c r="EA57" s="63">
        <v>4</v>
      </c>
      <c r="EB57" s="62">
        <v>31.746031746031743</v>
      </c>
      <c r="EC57" s="63">
        <v>66</v>
      </c>
      <c r="ED57" s="60">
        <v>0</v>
      </c>
      <c r="EE57" s="61">
        <v>0</v>
      </c>
      <c r="EF57" s="154">
        <v>74.73</v>
      </c>
      <c r="EG57" s="154">
        <v>56.89</v>
      </c>
      <c r="EH57" s="107">
        <v>2.0435362061306086</v>
      </c>
      <c r="EI57" s="148">
        <v>11.728120835184361</v>
      </c>
      <c r="EJ57" s="56" t="s">
        <v>985</v>
      </c>
      <c r="EK57" s="56" t="s">
        <v>986</v>
      </c>
      <c r="EL57" s="154">
        <v>66.39</v>
      </c>
      <c r="EM57" s="154">
        <v>38.28</v>
      </c>
      <c r="EN57" s="147">
        <v>1.2269938650306749</v>
      </c>
      <c r="EO57" s="148">
        <v>12.024539877300613</v>
      </c>
      <c r="EP57" s="150">
        <v>288.46153846153845</v>
      </c>
      <c r="EQ57" s="155">
        <v>15</v>
      </c>
      <c r="ER57" s="149">
        <v>230.7692307692308</v>
      </c>
      <c r="ES57" s="156">
        <v>12</v>
      </c>
      <c r="ET57" s="103">
        <v>250</v>
      </c>
      <c r="EU57" s="132">
        <v>13</v>
      </c>
      <c r="EV57" s="150">
        <v>288.46153846153845</v>
      </c>
      <c r="EW57" s="155">
        <v>15</v>
      </c>
      <c r="EX57" s="56">
        <v>0</v>
      </c>
      <c r="EY57" s="62">
        <v>51.913770347558291</v>
      </c>
      <c r="EZ57" s="61">
        <v>118</v>
      </c>
      <c r="FA57" s="62">
        <v>52.896725440806044</v>
      </c>
      <c r="FB57" s="61">
        <v>105</v>
      </c>
      <c r="FC57" s="149">
        <v>72.621641249092235</v>
      </c>
      <c r="FD57" s="56">
        <v>7</v>
      </c>
      <c r="FE57" s="149">
        <v>10.374520178441747</v>
      </c>
      <c r="FF57" s="156">
        <v>1</v>
      </c>
      <c r="FG57" s="56">
        <v>0</v>
      </c>
      <c r="FH57" s="56">
        <v>0</v>
      </c>
      <c r="FI57" s="149">
        <v>0</v>
      </c>
      <c r="FJ57" s="156">
        <v>0</v>
      </c>
      <c r="FK57" s="149">
        <v>82.996161427533977</v>
      </c>
      <c r="FL57" s="156">
        <v>8</v>
      </c>
      <c r="FM57" s="149">
        <v>124.49424214130097</v>
      </c>
      <c r="FN57" s="156">
        <v>12</v>
      </c>
      <c r="FO57" s="150">
        <v>248.98848428260195</v>
      </c>
      <c r="FP57" s="155">
        <v>24</v>
      </c>
      <c r="FQ57" s="150">
        <v>20.749040356883494</v>
      </c>
      <c r="FR57" s="56">
        <v>2</v>
      </c>
      <c r="FS57" s="60">
        <v>2.4479804161566707</v>
      </c>
      <c r="FT57" s="61">
        <v>2</v>
      </c>
      <c r="FU57" s="60">
        <v>1.4224751066856332</v>
      </c>
      <c r="FV57" s="61">
        <v>1</v>
      </c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71"/>
      <c r="NS57" s="71"/>
      <c r="NT57" s="71"/>
      <c r="NU57" s="71"/>
      <c r="NV57" s="71"/>
      <c r="NW57" s="71"/>
      <c r="NX57" s="71"/>
      <c r="NY57" s="71"/>
      <c r="NZ57" s="71"/>
      <c r="OA57" s="71"/>
      <c r="OB57" s="71"/>
      <c r="OC57" s="71"/>
      <c r="OD57" s="71"/>
      <c r="OE57" s="71"/>
      <c r="OF57" s="71"/>
      <c r="OG57" s="71"/>
      <c r="OH57" s="71"/>
      <c r="OI57" s="71"/>
      <c r="OJ57" s="71"/>
      <c r="OK57" s="71"/>
      <c r="OL57" s="71"/>
      <c r="OM57" s="71"/>
      <c r="ON57" s="71"/>
      <c r="OO57" s="71"/>
      <c r="OP57" s="71"/>
      <c r="OQ57" s="71"/>
      <c r="OR57" s="4"/>
      <c r="OS57" s="4"/>
      <c r="OT57" s="4"/>
    </row>
    <row r="58" spans="1:410">
      <c r="A58" s="96" t="s">
        <v>987</v>
      </c>
      <c r="B58" s="56" t="s">
        <v>988</v>
      </c>
      <c r="C58" s="96" t="s">
        <v>427</v>
      </c>
      <c r="D58" s="74">
        <v>6</v>
      </c>
      <c r="E58" s="67">
        <v>2015</v>
      </c>
      <c r="F58" s="106">
        <v>78.903323455925033</v>
      </c>
      <c r="G58" s="141">
        <v>5279</v>
      </c>
      <c r="H58" s="67">
        <v>4155</v>
      </c>
      <c r="I58" s="67">
        <v>1124</v>
      </c>
      <c r="J58" s="106">
        <v>44.91</v>
      </c>
      <c r="K58" s="67">
        <v>2371</v>
      </c>
      <c r="L58" s="56">
        <v>52.24</v>
      </c>
      <c r="M58" s="78">
        <v>2758</v>
      </c>
      <c r="N58" s="67">
        <v>436</v>
      </c>
      <c r="O58" s="67">
        <v>221</v>
      </c>
      <c r="P58" s="67">
        <v>215</v>
      </c>
      <c r="Q58" s="78">
        <v>524</v>
      </c>
      <c r="R58" s="78">
        <v>259</v>
      </c>
      <c r="S58" s="78">
        <v>265</v>
      </c>
      <c r="T58" s="67">
        <v>436</v>
      </c>
      <c r="U58" s="67">
        <v>221</v>
      </c>
      <c r="V58" s="67">
        <v>215</v>
      </c>
      <c r="W58" s="78">
        <v>521</v>
      </c>
      <c r="X58" s="78">
        <v>253</v>
      </c>
      <c r="Y58" s="78">
        <v>268</v>
      </c>
      <c r="Z58" s="67">
        <v>437</v>
      </c>
      <c r="AA58" s="67">
        <v>229</v>
      </c>
      <c r="AB58" s="67">
        <v>208</v>
      </c>
      <c r="AC58" s="78">
        <v>535</v>
      </c>
      <c r="AD58" s="78">
        <v>259</v>
      </c>
      <c r="AE58" s="78">
        <v>276</v>
      </c>
      <c r="AF58" s="67">
        <v>455</v>
      </c>
      <c r="AG58" s="67">
        <v>232</v>
      </c>
      <c r="AH58" s="67">
        <v>223</v>
      </c>
      <c r="AI58" s="78">
        <v>816</v>
      </c>
      <c r="AJ58" s="78">
        <v>398</v>
      </c>
      <c r="AK58" s="78">
        <v>418</v>
      </c>
      <c r="AL58" s="67">
        <v>456</v>
      </c>
      <c r="AM58" s="67">
        <v>234</v>
      </c>
      <c r="AN58" s="67">
        <v>222</v>
      </c>
      <c r="AO58" s="67">
        <v>428</v>
      </c>
      <c r="AP58" s="67">
        <v>218</v>
      </c>
      <c r="AQ58" s="67">
        <v>210</v>
      </c>
      <c r="AR58" s="56" t="s">
        <v>428</v>
      </c>
      <c r="AS58" s="56"/>
      <c r="AT58" s="56" t="s">
        <v>428</v>
      </c>
      <c r="AU58" s="144">
        <v>280</v>
      </c>
      <c r="AV58" s="144">
        <v>0</v>
      </c>
      <c r="AW58" s="144">
        <v>89</v>
      </c>
      <c r="AX58" s="59">
        <v>0</v>
      </c>
      <c r="AY58" s="59">
        <v>0</v>
      </c>
      <c r="AZ58" s="60">
        <v>0</v>
      </c>
      <c r="BA58" s="61">
        <v>0</v>
      </c>
      <c r="BB58" s="62">
        <v>0</v>
      </c>
      <c r="BC58" s="63">
        <v>0</v>
      </c>
      <c r="BD58" s="68">
        <v>0</v>
      </c>
      <c r="BE58" s="69">
        <v>0</v>
      </c>
      <c r="BF58" s="60">
        <v>7.6923076923076925</v>
      </c>
      <c r="BG58" s="61">
        <v>2</v>
      </c>
      <c r="BH58" s="60">
        <v>11.688311688311687</v>
      </c>
      <c r="BI58" s="61">
        <v>9</v>
      </c>
      <c r="BJ58" s="64">
        <v>0</v>
      </c>
      <c r="BK58" s="65">
        <v>0</v>
      </c>
      <c r="BL58" s="62">
        <v>0</v>
      </c>
      <c r="BM58" s="65">
        <v>0</v>
      </c>
      <c r="BN58" s="56">
        <v>0</v>
      </c>
      <c r="BO58" s="56">
        <v>0</v>
      </c>
      <c r="BP58" s="1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62" t="s">
        <v>989</v>
      </c>
      <c r="BW58" s="56" t="s">
        <v>990</v>
      </c>
      <c r="BX58" s="56" t="s">
        <v>991</v>
      </c>
      <c r="BY58" s="56" t="s">
        <v>990</v>
      </c>
      <c r="BZ58" s="56" t="s">
        <v>430</v>
      </c>
      <c r="CA58" s="56" t="s">
        <v>612</v>
      </c>
      <c r="CB58" s="56" t="s">
        <v>430</v>
      </c>
      <c r="CC58" s="145">
        <v>109.09</v>
      </c>
      <c r="CD58" s="145">
        <v>82.95</v>
      </c>
      <c r="CE58" s="147">
        <v>6.9767441860465116</v>
      </c>
      <c r="CF58" s="153" t="s">
        <v>992</v>
      </c>
      <c r="CG58" s="153" t="s">
        <v>993</v>
      </c>
      <c r="CH58" s="149">
        <v>229.35779816513764</v>
      </c>
      <c r="CI58" s="56">
        <v>1</v>
      </c>
      <c r="CJ58" s="60">
        <v>2.2935779816513762</v>
      </c>
      <c r="CK58" s="61">
        <v>1</v>
      </c>
      <c r="CL58" s="150">
        <v>229.35779816513764</v>
      </c>
      <c r="CM58" s="56">
        <v>1</v>
      </c>
      <c r="CN58" s="149">
        <v>458.71559633027499</v>
      </c>
      <c r="CO58" s="156">
        <v>2</v>
      </c>
      <c r="CP58" s="56">
        <v>0</v>
      </c>
      <c r="CQ58" s="56">
        <v>0</v>
      </c>
      <c r="CR58" s="149">
        <v>191.93857965451056</v>
      </c>
      <c r="CS58" s="156">
        <v>1</v>
      </c>
      <c r="CT58" s="149">
        <v>191.93857965451056</v>
      </c>
      <c r="CU58" s="156">
        <v>1</v>
      </c>
      <c r="CV58" s="56">
        <v>0</v>
      </c>
      <c r="CW58" s="56">
        <v>0</v>
      </c>
      <c r="CX58" s="56">
        <v>0</v>
      </c>
      <c r="CY58" s="56">
        <v>0</v>
      </c>
      <c r="CZ58" s="56">
        <v>0</v>
      </c>
      <c r="DA58" s="56">
        <v>0</v>
      </c>
      <c r="DB58" s="60">
        <v>0</v>
      </c>
      <c r="DC58" s="61">
        <v>0</v>
      </c>
      <c r="DD58" s="145">
        <v>122.12</v>
      </c>
      <c r="DE58" s="145">
        <v>105.76</v>
      </c>
      <c r="DF58" s="147">
        <v>0.95419847328244278</v>
      </c>
      <c r="DG58" s="148">
        <v>4.9618320610687023</v>
      </c>
      <c r="DH58" s="56">
        <v>0</v>
      </c>
      <c r="DI58" s="56">
        <v>0</v>
      </c>
      <c r="DJ58" s="149">
        <v>0</v>
      </c>
      <c r="DK58" s="158">
        <v>0</v>
      </c>
      <c r="DL58" s="149">
        <v>191.93857965451056</v>
      </c>
      <c r="DM58" s="156">
        <v>1</v>
      </c>
      <c r="DN58" s="150">
        <v>747.66</v>
      </c>
      <c r="DO58" s="155">
        <v>4</v>
      </c>
      <c r="DP58" s="149">
        <v>0</v>
      </c>
      <c r="DQ58" s="156">
        <v>0</v>
      </c>
      <c r="DR58" s="56">
        <v>0</v>
      </c>
      <c r="DS58" s="56">
        <v>0</v>
      </c>
      <c r="DT58" s="56">
        <v>0</v>
      </c>
      <c r="DU58" s="156">
        <v>0</v>
      </c>
      <c r="DV58" s="156">
        <v>0</v>
      </c>
      <c r="DW58" s="56">
        <v>0</v>
      </c>
      <c r="DX58" s="56">
        <v>0</v>
      </c>
      <c r="DY58" s="56">
        <v>0</v>
      </c>
      <c r="DZ58" s="62">
        <v>4.8076923076923084</v>
      </c>
      <c r="EA58" s="63">
        <v>1</v>
      </c>
      <c r="EB58" s="62">
        <v>80.717488789237663</v>
      </c>
      <c r="EC58" s="63">
        <v>18</v>
      </c>
      <c r="ED58" s="60">
        <v>0</v>
      </c>
      <c r="EE58" s="61">
        <v>0</v>
      </c>
      <c r="EF58" s="143">
        <v>160.11000000000001</v>
      </c>
      <c r="EG58" s="143">
        <v>115.37</v>
      </c>
      <c r="EH58" s="107">
        <v>1.0330578512396695</v>
      </c>
      <c r="EI58" s="148">
        <v>9.5041322314049594</v>
      </c>
      <c r="EJ58" s="56" t="s">
        <v>994</v>
      </c>
      <c r="EK58" s="56" t="s">
        <v>995</v>
      </c>
      <c r="EL58" s="143">
        <v>112.78</v>
      </c>
      <c r="EM58" s="143">
        <v>70</v>
      </c>
      <c r="EN58" s="147">
        <v>1.1627906976744187</v>
      </c>
      <c r="EO58" s="148">
        <v>13.372093023255813</v>
      </c>
      <c r="EP58" s="150">
        <v>747.6635514018692</v>
      </c>
      <c r="EQ58" s="155">
        <v>4</v>
      </c>
      <c r="ER58" s="149">
        <v>0</v>
      </c>
      <c r="ES58" s="156">
        <v>0</v>
      </c>
      <c r="ET58" s="103">
        <v>186.9158878504673</v>
      </c>
      <c r="EU58" s="132">
        <v>1</v>
      </c>
      <c r="EV58" s="150">
        <v>560.74766355140184</v>
      </c>
      <c r="EW58" s="155">
        <v>3</v>
      </c>
      <c r="EX58" s="56">
        <v>0</v>
      </c>
      <c r="EY58" s="62">
        <v>81.081081081081081</v>
      </c>
      <c r="EZ58" s="61">
        <v>18</v>
      </c>
      <c r="FA58" s="62">
        <v>100</v>
      </c>
      <c r="FB58" s="61">
        <v>21</v>
      </c>
      <c r="FC58" s="149">
        <v>0</v>
      </c>
      <c r="FD58" s="156">
        <v>0</v>
      </c>
      <c r="FE58" s="149">
        <v>0</v>
      </c>
      <c r="FF58" s="156">
        <v>0</v>
      </c>
      <c r="FG58" s="56">
        <v>202.83</v>
      </c>
      <c r="FH58" s="56">
        <v>2</v>
      </c>
      <c r="FI58" s="149">
        <v>101.41987829614604</v>
      </c>
      <c r="FJ58" s="156">
        <v>1</v>
      </c>
      <c r="FK58" s="149">
        <v>304.25963488843814</v>
      </c>
      <c r="FL58" s="156">
        <v>3</v>
      </c>
      <c r="FM58" s="149">
        <v>101.41987829614604</v>
      </c>
      <c r="FN58" s="156">
        <v>1</v>
      </c>
      <c r="FO58" s="150">
        <v>2231.2373225152128</v>
      </c>
      <c r="FP58" s="155">
        <v>22</v>
      </c>
      <c r="FQ58" s="150">
        <v>101.41987829614604</v>
      </c>
      <c r="FR58" s="56">
        <v>1</v>
      </c>
      <c r="FS58" s="60">
        <v>3.0581039755351682</v>
      </c>
      <c r="FT58" s="61">
        <v>1</v>
      </c>
      <c r="FU58" s="60">
        <v>0</v>
      </c>
      <c r="FV58" s="61">
        <v>0</v>
      </c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71"/>
      <c r="NS58" s="71"/>
      <c r="NT58" s="71"/>
      <c r="NU58" s="71"/>
      <c r="NV58" s="71"/>
      <c r="NW58" s="71"/>
      <c r="NX58" s="71"/>
      <c r="NY58" s="71"/>
      <c r="NZ58" s="71"/>
      <c r="OA58" s="71"/>
      <c r="OB58" s="71"/>
      <c r="OC58" s="71"/>
      <c r="OD58" s="71"/>
      <c r="OE58" s="71"/>
      <c r="OF58" s="71"/>
      <c r="OG58" s="71"/>
      <c r="OH58" s="71"/>
      <c r="OI58" s="71"/>
      <c r="OJ58" s="71"/>
      <c r="OK58" s="71"/>
      <c r="OL58" s="71"/>
      <c r="OM58" s="71"/>
      <c r="ON58" s="71"/>
      <c r="OO58" s="71"/>
      <c r="OP58" s="71"/>
      <c r="OQ58" s="71"/>
      <c r="OR58" s="4"/>
      <c r="OS58" s="4"/>
      <c r="OT58" s="4"/>
    </row>
    <row r="59" spans="1:410">
      <c r="A59" s="96" t="s">
        <v>996</v>
      </c>
      <c r="B59" s="56" t="s">
        <v>997</v>
      </c>
      <c r="C59" s="96" t="s">
        <v>441</v>
      </c>
      <c r="D59" s="74">
        <v>6</v>
      </c>
      <c r="E59" s="67">
        <v>2015</v>
      </c>
      <c r="F59" s="106">
        <v>65.699366227603264</v>
      </c>
      <c r="G59" s="141">
        <v>5906</v>
      </c>
      <c r="H59" s="67">
        <v>3037</v>
      </c>
      <c r="I59" s="67">
        <v>2869</v>
      </c>
      <c r="J59" s="106">
        <v>14.22</v>
      </c>
      <c r="K59" s="67">
        <v>840</v>
      </c>
      <c r="L59" s="56">
        <v>65.73</v>
      </c>
      <c r="M59" s="78">
        <v>3882</v>
      </c>
      <c r="N59" s="67">
        <v>583</v>
      </c>
      <c r="O59" s="67">
        <v>301</v>
      </c>
      <c r="P59" s="67">
        <v>282</v>
      </c>
      <c r="Q59" s="78">
        <v>698</v>
      </c>
      <c r="R59" s="78">
        <v>337</v>
      </c>
      <c r="S59" s="78">
        <v>361</v>
      </c>
      <c r="T59" s="67">
        <v>573</v>
      </c>
      <c r="U59" s="67">
        <v>302</v>
      </c>
      <c r="V59" s="67">
        <v>271</v>
      </c>
      <c r="W59" s="78">
        <v>1278</v>
      </c>
      <c r="X59" s="78">
        <v>629</v>
      </c>
      <c r="Y59" s="78">
        <v>649</v>
      </c>
      <c r="Z59" s="67">
        <v>563</v>
      </c>
      <c r="AA59" s="67">
        <v>300</v>
      </c>
      <c r="AB59" s="67">
        <v>263</v>
      </c>
      <c r="AC59" s="78">
        <v>1020</v>
      </c>
      <c r="AD59" s="78">
        <v>501</v>
      </c>
      <c r="AE59" s="78">
        <v>519</v>
      </c>
      <c r="AF59" s="67">
        <v>520</v>
      </c>
      <c r="AG59" s="67">
        <v>280</v>
      </c>
      <c r="AH59" s="67">
        <v>240</v>
      </c>
      <c r="AI59" s="78">
        <v>1501</v>
      </c>
      <c r="AJ59" s="78">
        <v>750</v>
      </c>
      <c r="AK59" s="78">
        <v>751</v>
      </c>
      <c r="AL59" s="67">
        <v>570</v>
      </c>
      <c r="AM59" s="67">
        <v>314</v>
      </c>
      <c r="AN59" s="67">
        <v>256</v>
      </c>
      <c r="AO59" s="67">
        <v>510</v>
      </c>
      <c r="AP59" s="67">
        <v>280</v>
      </c>
      <c r="AQ59" s="67">
        <v>230</v>
      </c>
      <c r="AR59" s="56" t="s">
        <v>428</v>
      </c>
      <c r="AS59" s="56"/>
      <c r="AT59" s="56" t="s">
        <v>428</v>
      </c>
      <c r="AU59" s="151">
        <v>151</v>
      </c>
      <c r="AV59" s="151">
        <v>0</v>
      </c>
      <c r="AW59" s="151">
        <v>28</v>
      </c>
      <c r="AX59" s="59">
        <v>0</v>
      </c>
      <c r="AY59" s="59">
        <v>0</v>
      </c>
      <c r="AZ59" s="60">
        <v>0.4701457451810061</v>
      </c>
      <c r="BA59" s="61">
        <v>1</v>
      </c>
      <c r="BB59" s="62">
        <v>0</v>
      </c>
      <c r="BC59" s="63">
        <v>0</v>
      </c>
      <c r="BD59" s="68">
        <v>0</v>
      </c>
      <c r="BE59" s="69">
        <v>0</v>
      </c>
      <c r="BF59" s="60">
        <v>6.6037735849056602</v>
      </c>
      <c r="BG59" s="61">
        <v>14</v>
      </c>
      <c r="BH59" s="60">
        <v>13.461538461538462</v>
      </c>
      <c r="BI59" s="61">
        <v>7</v>
      </c>
      <c r="BJ59" s="64">
        <v>0</v>
      </c>
      <c r="BK59" s="65">
        <v>0</v>
      </c>
      <c r="BL59" s="62">
        <v>0</v>
      </c>
      <c r="BM59" s="65">
        <v>0</v>
      </c>
      <c r="BN59" s="56">
        <v>0</v>
      </c>
      <c r="BO59" s="56">
        <v>0</v>
      </c>
      <c r="BP59" s="1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62" t="s">
        <v>998</v>
      </c>
      <c r="BW59" s="56" t="s">
        <v>999</v>
      </c>
      <c r="BX59" s="56" t="s">
        <v>1000</v>
      </c>
      <c r="BY59" s="56" t="s">
        <v>999</v>
      </c>
      <c r="BZ59" s="56" t="s">
        <v>779</v>
      </c>
      <c r="CA59" s="56" t="s">
        <v>564</v>
      </c>
      <c r="CB59" s="56" t="s">
        <v>779</v>
      </c>
      <c r="CC59" s="152">
        <v>39.130000000000003</v>
      </c>
      <c r="CD59" s="152">
        <v>29.57</v>
      </c>
      <c r="CE59" s="147">
        <v>12.5</v>
      </c>
      <c r="CF59" s="146" t="s">
        <v>1001</v>
      </c>
      <c r="CG59" s="146" t="s">
        <v>1002</v>
      </c>
      <c r="CH59" s="56">
        <v>0</v>
      </c>
      <c r="CI59" s="56">
        <v>0</v>
      </c>
      <c r="CJ59" s="60">
        <v>0</v>
      </c>
      <c r="CK59" s="61">
        <v>0</v>
      </c>
      <c r="CL59" s="56">
        <v>0</v>
      </c>
      <c r="CM59" s="56">
        <v>0</v>
      </c>
      <c r="CN59" s="149">
        <v>0</v>
      </c>
      <c r="CO59" s="156">
        <v>0</v>
      </c>
      <c r="CP59" s="56">
        <v>0</v>
      </c>
      <c r="CQ59" s="56">
        <v>0</v>
      </c>
      <c r="CR59" s="56">
        <v>0</v>
      </c>
      <c r="CS59" s="56">
        <v>0</v>
      </c>
      <c r="CT59" s="56">
        <v>0</v>
      </c>
      <c r="CU59" s="56">
        <v>0</v>
      </c>
      <c r="CV59" s="56">
        <v>0</v>
      </c>
      <c r="CW59" s="56">
        <v>0</v>
      </c>
      <c r="CX59" s="56">
        <v>0</v>
      </c>
      <c r="CY59" s="56">
        <v>0</v>
      </c>
      <c r="CZ59" s="56">
        <v>0</v>
      </c>
      <c r="DA59" s="56">
        <v>0</v>
      </c>
      <c r="DB59" s="60">
        <v>0.4610419548178884</v>
      </c>
      <c r="DC59" s="61">
        <v>1</v>
      </c>
      <c r="DD59" s="152">
        <v>100.53</v>
      </c>
      <c r="DE59" s="152">
        <v>74.78</v>
      </c>
      <c r="DF59" s="147">
        <v>2.6584867075664622</v>
      </c>
      <c r="DG59" s="148">
        <v>5.7259713701431494</v>
      </c>
      <c r="DH59" s="56">
        <v>0</v>
      </c>
      <c r="DI59" s="56">
        <v>0</v>
      </c>
      <c r="DJ59" s="149">
        <v>0</v>
      </c>
      <c r="DK59" s="158">
        <v>0</v>
      </c>
      <c r="DL59" s="149">
        <v>0</v>
      </c>
      <c r="DM59" s="156">
        <v>0</v>
      </c>
      <c r="DN59" s="56">
        <v>0</v>
      </c>
      <c r="DO59" s="56">
        <v>0</v>
      </c>
      <c r="DP59" s="149">
        <v>0</v>
      </c>
      <c r="DQ59" s="156">
        <v>0</v>
      </c>
      <c r="DR59" s="56">
        <v>0</v>
      </c>
      <c r="DS59" s="56">
        <v>0</v>
      </c>
      <c r="DT59" s="56">
        <v>0</v>
      </c>
      <c r="DU59" s="156">
        <v>0</v>
      </c>
      <c r="DV59" s="156">
        <v>0</v>
      </c>
      <c r="DW59" s="56">
        <v>0</v>
      </c>
      <c r="DX59" s="56">
        <v>0</v>
      </c>
      <c r="DY59" s="56">
        <v>0</v>
      </c>
      <c r="DZ59" s="62">
        <v>0</v>
      </c>
      <c r="EA59" s="63">
        <v>0</v>
      </c>
      <c r="EB59" s="62">
        <v>58.333333333333336</v>
      </c>
      <c r="EC59" s="63">
        <v>14</v>
      </c>
      <c r="ED59" s="60">
        <v>0.92250922509225086</v>
      </c>
      <c r="EE59" s="61">
        <v>2</v>
      </c>
      <c r="EF59" s="154">
        <v>102.43</v>
      </c>
      <c r="EG59" s="154">
        <v>60.43</v>
      </c>
      <c r="EH59" s="107">
        <v>3.3707865168539324</v>
      </c>
      <c r="EI59" s="148">
        <v>7.5842696629213489</v>
      </c>
      <c r="EJ59" s="56" t="s">
        <v>1003</v>
      </c>
      <c r="EK59" s="56" t="s">
        <v>1004</v>
      </c>
      <c r="EL59" s="154">
        <v>69.849999999999994</v>
      </c>
      <c r="EM59" s="154">
        <v>28.71</v>
      </c>
      <c r="EN59" s="147">
        <v>1.8518518518518516</v>
      </c>
      <c r="EO59" s="148">
        <v>0</v>
      </c>
      <c r="EP59" s="56">
        <v>0</v>
      </c>
      <c r="EQ59" s="56">
        <v>0</v>
      </c>
      <c r="ER59" s="56">
        <v>0</v>
      </c>
      <c r="ES59" s="56">
        <v>0</v>
      </c>
      <c r="ET59" s="56">
        <v>0</v>
      </c>
      <c r="EU59" s="56">
        <v>0</v>
      </c>
      <c r="EV59" s="56">
        <v>0</v>
      </c>
      <c r="EW59" s="56">
        <v>0</v>
      </c>
      <c r="EX59" s="56">
        <v>0</v>
      </c>
      <c r="EY59" s="62">
        <v>42.96875</v>
      </c>
      <c r="EZ59" s="61">
        <v>11</v>
      </c>
      <c r="FA59" s="62">
        <v>52.173913043478258</v>
      </c>
      <c r="FB59" s="61">
        <v>12</v>
      </c>
      <c r="FC59" s="149">
        <v>0</v>
      </c>
      <c r="FD59" s="156">
        <v>0</v>
      </c>
      <c r="FE59" s="149">
        <v>0</v>
      </c>
      <c r="FF59" s="156">
        <v>0</v>
      </c>
      <c r="FG59" s="56">
        <v>0</v>
      </c>
      <c r="FH59" s="56">
        <v>0</v>
      </c>
      <c r="FI59" s="149">
        <v>0</v>
      </c>
      <c r="FJ59" s="156">
        <v>0</v>
      </c>
      <c r="FK59" s="149">
        <v>0</v>
      </c>
      <c r="FL59" s="156">
        <v>0</v>
      </c>
      <c r="FM59" s="56">
        <v>0</v>
      </c>
      <c r="FN59" s="56">
        <v>0</v>
      </c>
      <c r="FO59" s="150">
        <v>83.333333333333343</v>
      </c>
      <c r="FP59" s="155">
        <v>1</v>
      </c>
      <c r="FQ59" s="56">
        <v>0</v>
      </c>
      <c r="FR59" s="56">
        <v>0</v>
      </c>
      <c r="FS59" s="60">
        <v>0.43821209465381245</v>
      </c>
      <c r="FT59" s="61">
        <v>1</v>
      </c>
      <c r="FU59" s="60">
        <v>2.4630541871921183</v>
      </c>
      <c r="FV59" s="61">
        <v>5</v>
      </c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67"/>
      <c r="KC59" s="67"/>
      <c r="KD59" s="67"/>
      <c r="KE59" s="67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67"/>
      <c r="KQ59" s="67"/>
      <c r="KR59" s="67"/>
      <c r="KS59" s="67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67"/>
      <c r="LE59" s="67"/>
      <c r="LF59" s="67"/>
      <c r="LG59" s="67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67"/>
      <c r="LS59" s="67"/>
      <c r="LT59" s="67"/>
      <c r="LU59" s="67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67"/>
      <c r="MG59" s="67"/>
      <c r="MH59" s="67"/>
      <c r="MI59" s="67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67"/>
      <c r="MU59" s="67"/>
      <c r="MV59" s="67"/>
      <c r="MW59" s="67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  <c r="NR59" s="71"/>
      <c r="NS59" s="71"/>
      <c r="NT59" s="71"/>
      <c r="NU59" s="71"/>
      <c r="NV59" s="71"/>
      <c r="NW59" s="71"/>
      <c r="NX59" s="71"/>
      <c r="NY59" s="71"/>
      <c r="NZ59" s="71"/>
      <c r="OA59" s="71"/>
      <c r="OB59" s="71"/>
      <c r="OC59" s="71"/>
      <c r="OD59" s="71"/>
      <c r="OE59" s="71"/>
      <c r="OF59" s="71"/>
      <c r="OG59" s="71"/>
      <c r="OH59" s="71"/>
      <c r="OI59" s="71"/>
      <c r="OJ59" s="71"/>
      <c r="OK59" s="71"/>
      <c r="OL59" s="71"/>
      <c r="OM59" s="71"/>
      <c r="ON59" s="71"/>
      <c r="OO59" s="71"/>
      <c r="OP59" s="71"/>
      <c r="OQ59" s="71"/>
      <c r="OR59" s="4"/>
      <c r="OS59" s="4"/>
      <c r="OT59" s="4"/>
    </row>
    <row r="60" spans="1:410">
      <c r="A60" s="96" t="s">
        <v>1005</v>
      </c>
      <c r="B60" s="56" t="s">
        <v>1006</v>
      </c>
      <c r="C60" s="96" t="s">
        <v>466</v>
      </c>
      <c r="D60" s="74">
        <v>6</v>
      </c>
      <c r="E60" s="67">
        <v>2015</v>
      </c>
      <c r="F60" s="106">
        <v>69.648556981603292</v>
      </c>
      <c r="G60" s="141">
        <v>4869</v>
      </c>
      <c r="H60" s="67">
        <v>3226</v>
      </c>
      <c r="I60" s="67">
        <v>1643</v>
      </c>
      <c r="J60" s="106">
        <v>16.350000000000001</v>
      </c>
      <c r="K60" s="67">
        <v>796</v>
      </c>
      <c r="L60" s="56">
        <v>64.510000000000005</v>
      </c>
      <c r="M60" s="78">
        <v>3141</v>
      </c>
      <c r="N60" s="67">
        <v>401</v>
      </c>
      <c r="O60" s="67">
        <v>205</v>
      </c>
      <c r="P60" s="67">
        <v>196</v>
      </c>
      <c r="Q60" s="78">
        <v>482</v>
      </c>
      <c r="R60" s="78">
        <v>236</v>
      </c>
      <c r="S60" s="78">
        <v>246</v>
      </c>
      <c r="T60" s="67">
        <v>396</v>
      </c>
      <c r="U60" s="67">
        <v>202</v>
      </c>
      <c r="V60" s="67">
        <v>194</v>
      </c>
      <c r="W60" s="78">
        <v>814</v>
      </c>
      <c r="X60" s="78">
        <v>405</v>
      </c>
      <c r="Y60" s="78">
        <v>409</v>
      </c>
      <c r="Z60" s="67">
        <v>385</v>
      </c>
      <c r="AA60" s="67">
        <v>198</v>
      </c>
      <c r="AB60" s="67">
        <v>187</v>
      </c>
      <c r="AC60" s="78">
        <v>673</v>
      </c>
      <c r="AD60" s="78">
        <v>330</v>
      </c>
      <c r="AE60" s="78">
        <v>343</v>
      </c>
      <c r="AF60" s="67">
        <v>417</v>
      </c>
      <c r="AG60" s="67">
        <v>214</v>
      </c>
      <c r="AH60" s="67">
        <v>203</v>
      </c>
      <c r="AI60" s="78">
        <v>930</v>
      </c>
      <c r="AJ60" s="78">
        <v>457</v>
      </c>
      <c r="AK60" s="78">
        <v>473</v>
      </c>
      <c r="AL60" s="67">
        <v>392</v>
      </c>
      <c r="AM60" s="67">
        <v>200</v>
      </c>
      <c r="AN60" s="67">
        <v>192</v>
      </c>
      <c r="AO60" s="67">
        <v>335</v>
      </c>
      <c r="AP60" s="67">
        <v>168</v>
      </c>
      <c r="AQ60" s="67">
        <v>167</v>
      </c>
      <c r="AR60" s="56" t="s">
        <v>428</v>
      </c>
      <c r="AS60" s="56"/>
      <c r="AT60" s="56" t="s">
        <v>428</v>
      </c>
      <c r="AU60" s="144">
        <v>239</v>
      </c>
      <c r="AV60" s="144">
        <v>0</v>
      </c>
      <c r="AW60" s="144">
        <v>32</v>
      </c>
      <c r="AX60" s="59">
        <v>0</v>
      </c>
      <c r="AY60" s="59">
        <v>0</v>
      </c>
      <c r="AZ60" s="60">
        <v>3.218884120171674</v>
      </c>
      <c r="BA60" s="61">
        <v>3</v>
      </c>
      <c r="BB60" s="62">
        <v>0</v>
      </c>
      <c r="BC60" s="63">
        <v>0</v>
      </c>
      <c r="BD60" s="68">
        <v>0</v>
      </c>
      <c r="BE60" s="69">
        <v>0</v>
      </c>
      <c r="BF60" s="60">
        <v>7.2072072072072073</v>
      </c>
      <c r="BG60" s="61">
        <v>8</v>
      </c>
      <c r="BH60" s="60">
        <v>5.8823529411764701</v>
      </c>
      <c r="BI60" s="61">
        <v>2</v>
      </c>
      <c r="BJ60" s="64">
        <v>0</v>
      </c>
      <c r="BK60" s="65">
        <v>0</v>
      </c>
      <c r="BL60" s="62">
        <v>0</v>
      </c>
      <c r="BM60" s="65">
        <v>0</v>
      </c>
      <c r="BN60" s="56">
        <v>0</v>
      </c>
      <c r="BO60" s="56">
        <v>0</v>
      </c>
      <c r="BP60" s="1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62" t="s">
        <v>1007</v>
      </c>
      <c r="BW60" s="56" t="s">
        <v>1008</v>
      </c>
      <c r="BX60" s="56" t="s">
        <v>973</v>
      </c>
      <c r="BY60" s="56" t="s">
        <v>1008</v>
      </c>
      <c r="BZ60" s="56" t="s">
        <v>550</v>
      </c>
      <c r="CA60" s="56" t="s">
        <v>432</v>
      </c>
      <c r="CB60" s="56" t="s">
        <v>1008</v>
      </c>
      <c r="CC60" s="145">
        <v>82.71</v>
      </c>
      <c r="CD60" s="145">
        <v>60.49</v>
      </c>
      <c r="CE60" s="147">
        <v>0</v>
      </c>
      <c r="CF60" s="153" t="s">
        <v>1009</v>
      </c>
      <c r="CG60" s="153" t="s">
        <v>1010</v>
      </c>
      <c r="CH60" s="56">
        <v>0</v>
      </c>
      <c r="CI60" s="56">
        <v>0</v>
      </c>
      <c r="CJ60" s="60">
        <v>0</v>
      </c>
      <c r="CK60" s="61">
        <v>0</v>
      </c>
      <c r="CL60" s="56">
        <v>0</v>
      </c>
      <c r="CM60" s="56">
        <v>0</v>
      </c>
      <c r="CN60" s="149">
        <v>0</v>
      </c>
      <c r="CO60" s="156">
        <v>0</v>
      </c>
      <c r="CP60" s="56">
        <v>0</v>
      </c>
      <c r="CQ60" s="56">
        <v>0</v>
      </c>
      <c r="CR60" s="56">
        <v>0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0</v>
      </c>
      <c r="CY60" s="56">
        <v>0</v>
      </c>
      <c r="CZ60" s="56">
        <v>0</v>
      </c>
      <c r="DA60" s="56">
        <v>0</v>
      </c>
      <c r="DB60" s="60">
        <v>0</v>
      </c>
      <c r="DC60" s="61">
        <v>0</v>
      </c>
      <c r="DD60" s="145">
        <v>132.47</v>
      </c>
      <c r="DE60" s="145">
        <v>100.26</v>
      </c>
      <c r="DF60" s="147">
        <v>6.318082788671024</v>
      </c>
      <c r="DG60" s="148">
        <v>5.4466230936819171</v>
      </c>
      <c r="DH60" s="56">
        <v>0</v>
      </c>
      <c r="DI60" s="56">
        <v>0</v>
      </c>
      <c r="DJ60" s="149">
        <v>0</v>
      </c>
      <c r="DK60" s="158">
        <v>0</v>
      </c>
      <c r="DL60" s="149">
        <v>0</v>
      </c>
      <c r="DM60" s="156">
        <v>0</v>
      </c>
      <c r="DN60" s="56">
        <v>0</v>
      </c>
      <c r="DO60" s="56">
        <v>0</v>
      </c>
      <c r="DP60" s="149">
        <v>0</v>
      </c>
      <c r="DQ60" s="156">
        <v>0</v>
      </c>
      <c r="DR60" s="56">
        <v>0</v>
      </c>
      <c r="DS60" s="56">
        <v>0</v>
      </c>
      <c r="DT60" s="56">
        <v>0</v>
      </c>
      <c r="DU60" s="156">
        <v>0</v>
      </c>
      <c r="DV60" s="156">
        <v>0</v>
      </c>
      <c r="DW60" s="56">
        <v>0</v>
      </c>
      <c r="DX60" s="56">
        <v>0</v>
      </c>
      <c r="DY60" s="56">
        <v>0</v>
      </c>
      <c r="DZ60" s="62">
        <v>5.3475935828877006</v>
      </c>
      <c r="EA60" s="63">
        <v>1</v>
      </c>
      <c r="EB60" s="62">
        <v>49.26108374384237</v>
      </c>
      <c r="EC60" s="63">
        <v>10</v>
      </c>
      <c r="ED60" s="60">
        <v>1.1454753722794961</v>
      </c>
      <c r="EE60" s="61">
        <v>1</v>
      </c>
      <c r="EF60" s="143">
        <v>132.68</v>
      </c>
      <c r="EG60" s="143">
        <v>72.17</v>
      </c>
      <c r="EH60" s="107">
        <v>2.788844621513944</v>
      </c>
      <c r="EI60" s="148">
        <v>5.1792828685258963</v>
      </c>
      <c r="EJ60" s="56" t="s">
        <v>1011</v>
      </c>
      <c r="EK60" s="56" t="s">
        <v>1012</v>
      </c>
      <c r="EL60" s="143">
        <v>90.95</v>
      </c>
      <c r="EM60" s="143">
        <v>46.39</v>
      </c>
      <c r="EN60" s="147">
        <v>0</v>
      </c>
      <c r="EO60" s="148">
        <v>0</v>
      </c>
      <c r="EP60" s="56">
        <v>0</v>
      </c>
      <c r="EQ60" s="56">
        <v>0</v>
      </c>
      <c r="ER60" s="149">
        <v>0</v>
      </c>
      <c r="ES60" s="156">
        <v>0</v>
      </c>
      <c r="ET60" s="103">
        <v>0</v>
      </c>
      <c r="EU60" s="132">
        <v>0</v>
      </c>
      <c r="EV60" s="56">
        <v>0</v>
      </c>
      <c r="EW60" s="56">
        <v>0</v>
      </c>
      <c r="EX60" s="56">
        <v>0</v>
      </c>
      <c r="EY60" s="62">
        <v>52.083333333333336</v>
      </c>
      <c r="EZ60" s="72">
        <v>10</v>
      </c>
      <c r="FA60" s="62">
        <v>41.916167664670652</v>
      </c>
      <c r="FB60" s="61">
        <v>7</v>
      </c>
      <c r="FC60" s="149">
        <v>0</v>
      </c>
      <c r="FD60" s="156">
        <v>0</v>
      </c>
      <c r="FE60" s="149">
        <v>0</v>
      </c>
      <c r="FF60" s="156">
        <v>0</v>
      </c>
      <c r="FG60" s="56">
        <v>0</v>
      </c>
      <c r="FH60" s="56">
        <v>0</v>
      </c>
      <c r="FI60" s="149">
        <v>0</v>
      </c>
      <c r="FJ60" s="156">
        <v>0</v>
      </c>
      <c r="FK60" s="149">
        <v>0</v>
      </c>
      <c r="FL60" s="156">
        <v>0</v>
      </c>
      <c r="FM60" s="56">
        <v>0</v>
      </c>
      <c r="FN60" s="56">
        <v>0</v>
      </c>
      <c r="FO60" s="150">
        <v>240.67388688327318</v>
      </c>
      <c r="FP60" s="155">
        <v>2</v>
      </c>
      <c r="FQ60" s="56">
        <v>0</v>
      </c>
      <c r="FR60" s="56">
        <v>0</v>
      </c>
      <c r="FS60" s="60">
        <v>1.0351966873706004</v>
      </c>
      <c r="FT60" s="61">
        <v>1</v>
      </c>
      <c r="FU60" s="60">
        <v>2.2002200220021999</v>
      </c>
      <c r="FV60" s="61">
        <v>2</v>
      </c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67"/>
      <c r="KC60" s="67"/>
      <c r="KD60" s="67"/>
      <c r="KE60" s="67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67"/>
      <c r="KQ60" s="67"/>
      <c r="KR60" s="67"/>
      <c r="KS60" s="67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67"/>
      <c r="LE60" s="67"/>
      <c r="LF60" s="67"/>
      <c r="LG60" s="67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67"/>
      <c r="LS60" s="67"/>
      <c r="LT60" s="67"/>
      <c r="LU60" s="67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67"/>
      <c r="MG60" s="67"/>
      <c r="MH60" s="67"/>
      <c r="MI60" s="67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67"/>
      <c r="MU60" s="67"/>
      <c r="MV60" s="67"/>
      <c r="MW60" s="67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  <c r="NR60" s="71"/>
      <c r="NS60" s="71"/>
      <c r="NT60" s="71"/>
      <c r="NU60" s="71"/>
      <c r="NV60" s="71"/>
      <c r="NW60" s="71"/>
      <c r="NX60" s="71"/>
      <c r="NY60" s="71"/>
      <c r="NZ60" s="71"/>
      <c r="OA60" s="71"/>
      <c r="OB60" s="71"/>
      <c r="OC60" s="71"/>
      <c r="OD60" s="71"/>
      <c r="OE60" s="71"/>
      <c r="OF60" s="71"/>
      <c r="OG60" s="71"/>
      <c r="OH60" s="71"/>
      <c r="OI60" s="71"/>
      <c r="OJ60" s="71"/>
      <c r="OK60" s="71"/>
      <c r="OL60" s="71"/>
      <c r="OM60" s="71"/>
      <c r="ON60" s="71"/>
      <c r="OO60" s="71"/>
      <c r="OP60" s="71"/>
      <c r="OQ60" s="71"/>
      <c r="OR60" s="4"/>
      <c r="OS60" s="4"/>
      <c r="OT60" s="4"/>
    </row>
    <row r="61" spans="1:410">
      <c r="A61" s="96" t="s">
        <v>1013</v>
      </c>
      <c r="B61" s="56" t="s">
        <v>1014</v>
      </c>
      <c r="C61" s="96" t="s">
        <v>598</v>
      </c>
      <c r="D61" s="74">
        <v>1</v>
      </c>
      <c r="E61" s="67">
        <v>2015</v>
      </c>
      <c r="F61" s="106">
        <v>82.562518964347362</v>
      </c>
      <c r="G61" s="141">
        <v>267851</v>
      </c>
      <c r="H61" s="67">
        <v>245061</v>
      </c>
      <c r="I61" s="67">
        <v>22790</v>
      </c>
      <c r="J61" s="106">
        <v>94.26</v>
      </c>
      <c r="K61" s="67">
        <v>252479</v>
      </c>
      <c r="L61" s="56">
        <v>17.2</v>
      </c>
      <c r="M61" s="78">
        <v>46062</v>
      </c>
      <c r="N61" s="67">
        <v>20585</v>
      </c>
      <c r="O61" s="67">
        <v>10568</v>
      </c>
      <c r="P61" s="67">
        <v>10017</v>
      </c>
      <c r="Q61" s="78">
        <v>24637</v>
      </c>
      <c r="R61" s="78">
        <v>11982</v>
      </c>
      <c r="S61" s="78">
        <v>12655</v>
      </c>
      <c r="T61" s="67">
        <v>20439</v>
      </c>
      <c r="U61" s="67">
        <v>10441</v>
      </c>
      <c r="V61" s="67">
        <v>9998</v>
      </c>
      <c r="W61" s="78">
        <v>18377</v>
      </c>
      <c r="X61" s="78">
        <v>8949</v>
      </c>
      <c r="Y61" s="78">
        <v>9428</v>
      </c>
      <c r="Z61" s="67">
        <v>21543</v>
      </c>
      <c r="AA61" s="67">
        <v>10795</v>
      </c>
      <c r="AB61" s="67">
        <v>10748</v>
      </c>
      <c r="AC61" s="78">
        <v>21200</v>
      </c>
      <c r="AD61" s="78">
        <v>9931</v>
      </c>
      <c r="AE61" s="78">
        <v>11269</v>
      </c>
      <c r="AF61" s="67">
        <v>23246</v>
      </c>
      <c r="AG61" s="67">
        <v>11813</v>
      </c>
      <c r="AH61" s="67">
        <v>11433</v>
      </c>
      <c r="AI61" s="78">
        <v>32304</v>
      </c>
      <c r="AJ61" s="78">
        <v>15363</v>
      </c>
      <c r="AK61" s="78">
        <v>16941</v>
      </c>
      <c r="AL61" s="67">
        <v>24840</v>
      </c>
      <c r="AM61" s="67">
        <v>12790</v>
      </c>
      <c r="AN61" s="67">
        <v>12050</v>
      </c>
      <c r="AO61" s="67">
        <v>22984</v>
      </c>
      <c r="AP61" s="67">
        <v>11208</v>
      </c>
      <c r="AQ61" s="67">
        <v>11776</v>
      </c>
      <c r="AR61" s="56" t="s">
        <v>428</v>
      </c>
      <c r="AS61" s="56"/>
      <c r="AT61" s="56" t="s">
        <v>428</v>
      </c>
      <c r="AU61" s="151">
        <v>873</v>
      </c>
      <c r="AV61" s="151">
        <v>11</v>
      </c>
      <c r="AW61" s="151">
        <v>963</v>
      </c>
      <c r="AX61" s="59">
        <v>3.1</v>
      </c>
      <c r="AY61" s="59">
        <v>8</v>
      </c>
      <c r="AZ61" s="60">
        <v>0</v>
      </c>
      <c r="BA61" s="61">
        <v>0</v>
      </c>
      <c r="BB61" s="62">
        <v>0</v>
      </c>
      <c r="BC61" s="63">
        <v>0</v>
      </c>
      <c r="BD61" s="68">
        <v>0</v>
      </c>
      <c r="BE61" s="69">
        <v>0</v>
      </c>
      <c r="BF61" s="60">
        <v>4.225352112676056</v>
      </c>
      <c r="BG61" s="61">
        <v>3</v>
      </c>
      <c r="BH61" s="60">
        <v>9.6470588235294112</v>
      </c>
      <c r="BI61" s="61">
        <v>246</v>
      </c>
      <c r="BJ61" s="64">
        <v>4.8579062424095216</v>
      </c>
      <c r="BK61" s="65">
        <v>1</v>
      </c>
      <c r="BL61" s="62">
        <v>4.8579062424095216</v>
      </c>
      <c r="BM61" s="65">
        <v>1</v>
      </c>
      <c r="BN61" s="56">
        <v>0</v>
      </c>
      <c r="BO61" s="56">
        <v>0</v>
      </c>
      <c r="BP61" s="156">
        <v>81.2</v>
      </c>
      <c r="BQ61" s="156">
        <v>2</v>
      </c>
      <c r="BR61" s="56">
        <v>23.06</v>
      </c>
      <c r="BS61" s="56">
        <v>1</v>
      </c>
      <c r="BT61" s="149">
        <v>4.8909322116795462</v>
      </c>
      <c r="BU61" s="156">
        <v>1</v>
      </c>
      <c r="BV61" s="62" t="s">
        <v>1015</v>
      </c>
      <c r="BW61" s="56" t="s">
        <v>504</v>
      </c>
      <c r="BX61" s="56" t="s">
        <v>1016</v>
      </c>
      <c r="BY61" s="56" t="s">
        <v>504</v>
      </c>
      <c r="BZ61" s="56" t="s">
        <v>432</v>
      </c>
      <c r="CA61" s="56" t="s">
        <v>1017</v>
      </c>
      <c r="CB61" s="56" t="s">
        <v>432</v>
      </c>
      <c r="CC61" s="152">
        <v>66.2</v>
      </c>
      <c r="CD61" s="152">
        <v>46.99</v>
      </c>
      <c r="CE61" s="75" t="s">
        <v>555</v>
      </c>
      <c r="CF61" s="146" t="s">
        <v>1018</v>
      </c>
      <c r="CG61" s="146" t="s">
        <v>1019</v>
      </c>
      <c r="CH61" s="56">
        <v>77.66</v>
      </c>
      <c r="CI61" s="56">
        <v>12</v>
      </c>
      <c r="CJ61" s="60">
        <v>9.7852145408288085E-2</v>
      </c>
      <c r="CK61" s="61">
        <v>2</v>
      </c>
      <c r="CL61" s="56">
        <v>77.66</v>
      </c>
      <c r="CM61" s="56">
        <v>12</v>
      </c>
      <c r="CN61" s="149">
        <v>88.036779810231835</v>
      </c>
      <c r="CO61" s="156">
        <v>18</v>
      </c>
      <c r="CP61" s="149">
        <v>19.563728846718185</v>
      </c>
      <c r="CQ61" s="156">
        <v>4</v>
      </c>
      <c r="CR61" s="149">
        <v>4.0285219353019377</v>
      </c>
      <c r="CS61" s="156">
        <v>1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149">
        <v>4.0285219353019377</v>
      </c>
      <c r="DA61" s="156">
        <v>1</v>
      </c>
      <c r="DB61" s="60">
        <v>0</v>
      </c>
      <c r="DC61" s="61">
        <v>0</v>
      </c>
      <c r="DD61" s="152">
        <v>82.32</v>
      </c>
      <c r="DE61" s="152">
        <v>71.31</v>
      </c>
      <c r="DF61" s="75" t="s">
        <v>555</v>
      </c>
      <c r="DG61" s="75" t="s">
        <v>555</v>
      </c>
      <c r="DH61" s="149">
        <v>84.598960641340696</v>
      </c>
      <c r="DI61" s="56">
        <v>21</v>
      </c>
      <c r="DJ61" s="149">
        <v>76.541916770736819</v>
      </c>
      <c r="DK61" s="56">
        <v>19</v>
      </c>
      <c r="DL61" s="149">
        <v>36.25669741771744</v>
      </c>
      <c r="DM61" s="156">
        <v>9</v>
      </c>
      <c r="DN61" s="150">
        <v>171.61617669004625</v>
      </c>
      <c r="DO61" s="56">
        <v>46</v>
      </c>
      <c r="DP61" s="149">
        <v>11.192359349350843</v>
      </c>
      <c r="DQ61" s="156">
        <v>3</v>
      </c>
      <c r="DR61" s="56">
        <v>0</v>
      </c>
      <c r="DS61" s="56">
        <v>0</v>
      </c>
      <c r="DT61" s="149">
        <v>7.461572899567229</v>
      </c>
      <c r="DU61" s="156">
        <v>2</v>
      </c>
      <c r="DV61" s="149">
        <v>3.7307864497836145</v>
      </c>
      <c r="DW61" s="156">
        <v>1</v>
      </c>
      <c r="DX61" s="56">
        <v>0</v>
      </c>
      <c r="DY61" s="56">
        <v>0</v>
      </c>
      <c r="DZ61" s="62">
        <v>1.3956084852995907</v>
      </c>
      <c r="EA61" s="63">
        <v>15</v>
      </c>
      <c r="EB61" s="62">
        <v>36.385900463570366</v>
      </c>
      <c r="EC61" s="63">
        <v>416</v>
      </c>
      <c r="ED61" s="60">
        <v>2.688172043010753</v>
      </c>
      <c r="EE61" s="61">
        <v>3</v>
      </c>
      <c r="EF61" s="154">
        <v>92.35</v>
      </c>
      <c r="EG61" s="154">
        <v>65.760000000000005</v>
      </c>
      <c r="EH61" s="56" t="s">
        <v>555</v>
      </c>
      <c r="EI61" s="75" t="s">
        <v>555</v>
      </c>
      <c r="EJ61" s="56" t="s">
        <v>1020</v>
      </c>
      <c r="EK61" s="56" t="s">
        <v>1021</v>
      </c>
      <c r="EL61" s="154">
        <v>74.349999999999994</v>
      </c>
      <c r="EM61" s="154">
        <v>42.34</v>
      </c>
      <c r="EN61" s="75" t="s">
        <v>555</v>
      </c>
      <c r="EO61" s="75" t="s">
        <v>555</v>
      </c>
      <c r="EP61" s="150">
        <v>171.61617669004625</v>
      </c>
      <c r="EQ61" s="56">
        <v>46</v>
      </c>
      <c r="ER61" s="149">
        <v>93.269661244590353</v>
      </c>
      <c r="ES61" s="156">
        <v>25</v>
      </c>
      <c r="ET61" s="103">
        <v>302.19370243247278</v>
      </c>
      <c r="EU61" s="132">
        <v>81</v>
      </c>
      <c r="EV61" s="150">
        <v>138.03909864199372</v>
      </c>
      <c r="EW61" s="56">
        <v>37</v>
      </c>
      <c r="EX61" s="56">
        <v>0</v>
      </c>
      <c r="EY61" s="62">
        <v>68.796680497925308</v>
      </c>
      <c r="EZ61" s="61">
        <v>829</v>
      </c>
      <c r="FA61" s="62">
        <v>60.971467391304344</v>
      </c>
      <c r="FB61" s="61">
        <v>718</v>
      </c>
      <c r="FC61" s="149">
        <v>15.166739340626007</v>
      </c>
      <c r="FD61" s="156">
        <v>8</v>
      </c>
      <c r="FE61" s="149">
        <v>34.125163516408513</v>
      </c>
      <c r="FF61" s="156">
        <v>18</v>
      </c>
      <c r="FG61" s="56">
        <v>0</v>
      </c>
      <c r="FH61" s="56">
        <v>0</v>
      </c>
      <c r="FI61" s="149">
        <v>15.166739340626007</v>
      </c>
      <c r="FJ61" s="156">
        <v>8</v>
      </c>
      <c r="FK61" s="149">
        <v>64.458642197660524</v>
      </c>
      <c r="FL61" s="156">
        <v>34</v>
      </c>
      <c r="FM61" s="149">
        <v>339.35579274650689</v>
      </c>
      <c r="FN61" s="156">
        <v>179</v>
      </c>
      <c r="FO61" s="150">
        <v>811.42055472349125</v>
      </c>
      <c r="FP61" s="155">
        <v>428</v>
      </c>
      <c r="FQ61" s="150">
        <v>18.958424175782511</v>
      </c>
      <c r="FR61" s="56">
        <v>10</v>
      </c>
      <c r="FS61" s="60">
        <v>0.90744101633393826</v>
      </c>
      <c r="FT61" s="61">
        <v>1</v>
      </c>
      <c r="FU61" s="60">
        <v>6.0362173038229372</v>
      </c>
      <c r="FV61" s="61">
        <v>6</v>
      </c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71"/>
      <c r="NS61" s="71"/>
      <c r="NT61" s="71"/>
      <c r="NU61" s="71"/>
      <c r="NV61" s="71"/>
      <c r="NW61" s="71"/>
      <c r="NX61" s="71"/>
      <c r="NY61" s="71"/>
      <c r="NZ61" s="71"/>
      <c r="OA61" s="71"/>
      <c r="OB61" s="71"/>
      <c r="OC61" s="71"/>
      <c r="OD61" s="71"/>
      <c r="OE61" s="71"/>
      <c r="OF61" s="71"/>
      <c r="OG61" s="71"/>
      <c r="OH61" s="71"/>
      <c r="OI61" s="71"/>
      <c r="OJ61" s="71"/>
      <c r="OK61" s="71"/>
      <c r="OL61" s="71"/>
      <c r="OM61" s="71"/>
      <c r="ON61" s="71"/>
      <c r="OO61" s="71"/>
      <c r="OP61" s="71"/>
      <c r="OQ61" s="71"/>
      <c r="OR61" s="4"/>
      <c r="OS61" s="4"/>
      <c r="OT61" s="4"/>
    </row>
    <row r="62" spans="1:410">
      <c r="A62" s="96" t="s">
        <v>1022</v>
      </c>
      <c r="B62" s="56" t="s">
        <v>1023</v>
      </c>
      <c r="C62" s="96" t="s">
        <v>514</v>
      </c>
      <c r="D62" s="74">
        <v>6</v>
      </c>
      <c r="E62" s="67">
        <v>2015</v>
      </c>
      <c r="F62" s="106">
        <v>72.442683445569187</v>
      </c>
      <c r="G62" s="141">
        <v>20996</v>
      </c>
      <c r="H62" s="67">
        <v>5834</v>
      </c>
      <c r="I62" s="67">
        <v>15162</v>
      </c>
      <c r="J62" s="106">
        <v>12.47</v>
      </c>
      <c r="K62" s="67">
        <v>2619</v>
      </c>
      <c r="L62" s="56">
        <v>91.87</v>
      </c>
      <c r="M62" s="78">
        <v>19289</v>
      </c>
      <c r="N62" s="67">
        <v>2838</v>
      </c>
      <c r="O62" s="67">
        <v>1436</v>
      </c>
      <c r="P62" s="67">
        <v>1402</v>
      </c>
      <c r="Q62" s="78">
        <v>3367</v>
      </c>
      <c r="R62" s="78">
        <v>1662</v>
      </c>
      <c r="S62" s="78">
        <v>1705</v>
      </c>
      <c r="T62" s="67">
        <v>2553</v>
      </c>
      <c r="U62" s="67">
        <v>1298</v>
      </c>
      <c r="V62" s="67">
        <v>1255</v>
      </c>
      <c r="W62" s="78">
        <v>4666</v>
      </c>
      <c r="X62" s="78">
        <v>2348</v>
      </c>
      <c r="Y62" s="78">
        <v>2318</v>
      </c>
      <c r="Z62" s="67">
        <v>2348</v>
      </c>
      <c r="AA62" s="67">
        <v>1196</v>
      </c>
      <c r="AB62" s="67">
        <v>1152</v>
      </c>
      <c r="AC62" s="78">
        <v>3465</v>
      </c>
      <c r="AD62" s="78">
        <v>1702</v>
      </c>
      <c r="AE62" s="78">
        <v>1763</v>
      </c>
      <c r="AF62" s="67">
        <v>2179</v>
      </c>
      <c r="AG62" s="67">
        <v>1115</v>
      </c>
      <c r="AH62" s="67">
        <v>1064</v>
      </c>
      <c r="AI62" s="78">
        <v>4169</v>
      </c>
      <c r="AJ62" s="78">
        <v>2030</v>
      </c>
      <c r="AK62" s="78">
        <v>2139</v>
      </c>
      <c r="AL62" s="67">
        <v>1897</v>
      </c>
      <c r="AM62" s="67">
        <v>978</v>
      </c>
      <c r="AN62" s="67">
        <v>919</v>
      </c>
      <c r="AO62" s="67">
        <v>1459</v>
      </c>
      <c r="AP62" s="67">
        <v>756</v>
      </c>
      <c r="AQ62" s="67">
        <v>703</v>
      </c>
      <c r="AR62" s="56" t="s">
        <v>428</v>
      </c>
      <c r="AS62" s="56"/>
      <c r="AT62" s="56" t="s">
        <v>428</v>
      </c>
      <c r="AU62" s="144">
        <v>1088</v>
      </c>
      <c r="AV62" s="144">
        <v>0</v>
      </c>
      <c r="AW62" s="144">
        <v>209</v>
      </c>
      <c r="AX62" s="59">
        <v>6.6</v>
      </c>
      <c r="AY62" s="59">
        <v>2</v>
      </c>
      <c r="AZ62" s="60">
        <v>3.8022813688212929</v>
      </c>
      <c r="BA62" s="61">
        <v>2</v>
      </c>
      <c r="BB62" s="62">
        <v>0</v>
      </c>
      <c r="BC62" s="63">
        <v>0</v>
      </c>
      <c r="BD62" s="68">
        <v>0</v>
      </c>
      <c r="BE62" s="69">
        <v>0</v>
      </c>
      <c r="BF62" s="60">
        <v>10.16949152542373</v>
      </c>
      <c r="BG62" s="61">
        <v>6</v>
      </c>
      <c r="BH62" s="60">
        <v>9.8360655737704921</v>
      </c>
      <c r="BI62" s="61">
        <v>30</v>
      </c>
      <c r="BJ62" s="64">
        <v>0</v>
      </c>
      <c r="BK62" s="65">
        <v>0</v>
      </c>
      <c r="BL62" s="62">
        <v>0</v>
      </c>
      <c r="BM62" s="65">
        <v>0</v>
      </c>
      <c r="BN62" s="56">
        <v>0</v>
      </c>
      <c r="BO62" s="56">
        <v>0</v>
      </c>
      <c r="BP62" s="156">
        <v>36.08</v>
      </c>
      <c r="BQ62" s="56">
        <v>1</v>
      </c>
      <c r="BR62" s="56">
        <v>0</v>
      </c>
      <c r="BS62" s="56">
        <v>0</v>
      </c>
      <c r="BT62" s="56">
        <v>36.08</v>
      </c>
      <c r="BU62" s="56">
        <v>1</v>
      </c>
      <c r="BV62" s="62" t="s">
        <v>1024</v>
      </c>
      <c r="BW62" s="56" t="s">
        <v>528</v>
      </c>
      <c r="BX62" s="56" t="s">
        <v>1025</v>
      </c>
      <c r="BY62" s="56" t="s">
        <v>528</v>
      </c>
      <c r="BZ62" s="56" t="s">
        <v>760</v>
      </c>
      <c r="CA62" s="56" t="s">
        <v>1026</v>
      </c>
      <c r="CB62" s="56" t="s">
        <v>760</v>
      </c>
      <c r="CC62" s="145">
        <v>58.78</v>
      </c>
      <c r="CD62" s="145">
        <v>45.93</v>
      </c>
      <c r="CE62" s="147">
        <v>12.121212121212121</v>
      </c>
      <c r="CF62" s="153" t="s">
        <v>1027</v>
      </c>
      <c r="CG62" s="153" t="s">
        <v>780</v>
      </c>
      <c r="CH62" s="56">
        <v>0</v>
      </c>
      <c r="CI62" s="56">
        <v>0</v>
      </c>
      <c r="CJ62" s="60">
        <v>0</v>
      </c>
      <c r="CK62" s="61">
        <v>0</v>
      </c>
      <c r="CL62" s="56">
        <v>0</v>
      </c>
      <c r="CM62" s="56">
        <v>0</v>
      </c>
      <c r="CN62" s="149">
        <v>0</v>
      </c>
      <c r="CO62" s="156">
        <v>0</v>
      </c>
      <c r="CP62" s="56">
        <v>0</v>
      </c>
      <c r="CQ62" s="56">
        <v>0</v>
      </c>
      <c r="CR62" s="56">
        <v>0</v>
      </c>
      <c r="CS62" s="56">
        <v>0</v>
      </c>
      <c r="CT62" s="56">
        <v>0</v>
      </c>
      <c r="CU62" s="56">
        <v>0</v>
      </c>
      <c r="CV62" s="56">
        <v>0</v>
      </c>
      <c r="CW62" s="56">
        <v>0</v>
      </c>
      <c r="CX62" s="56">
        <v>0</v>
      </c>
      <c r="CY62" s="56">
        <v>0</v>
      </c>
      <c r="CZ62" s="56">
        <v>0</v>
      </c>
      <c r="DA62" s="56">
        <v>0</v>
      </c>
      <c r="DB62" s="60">
        <v>0</v>
      </c>
      <c r="DC62" s="61">
        <v>0</v>
      </c>
      <c r="DD62" s="145">
        <v>129.91</v>
      </c>
      <c r="DE62" s="145">
        <v>93.37</v>
      </c>
      <c r="DF62" s="147">
        <v>4.5</v>
      </c>
      <c r="DG62" s="148">
        <v>8.5357142857142847</v>
      </c>
      <c r="DH62" s="56">
        <v>0</v>
      </c>
      <c r="DI62" s="56">
        <v>0</v>
      </c>
      <c r="DJ62" s="149">
        <v>0</v>
      </c>
      <c r="DK62" s="158">
        <v>0</v>
      </c>
      <c r="DL62" s="149">
        <v>0</v>
      </c>
      <c r="DM62" s="156">
        <v>0</v>
      </c>
      <c r="DN62" s="56">
        <v>0</v>
      </c>
      <c r="DO62" s="56">
        <v>0</v>
      </c>
      <c r="DP62" s="149">
        <v>36.72420124862284</v>
      </c>
      <c r="DQ62" s="156">
        <v>1</v>
      </c>
      <c r="DR62" s="149">
        <v>36.72420124862284</v>
      </c>
      <c r="DS62" s="156">
        <v>1</v>
      </c>
      <c r="DT62" s="56">
        <v>0</v>
      </c>
      <c r="DU62" s="56">
        <v>0</v>
      </c>
      <c r="DV62" s="156">
        <v>0</v>
      </c>
      <c r="DW62" s="56">
        <v>0</v>
      </c>
      <c r="DX62" s="56">
        <v>0</v>
      </c>
      <c r="DY62" s="56">
        <v>0</v>
      </c>
      <c r="DZ62" s="62">
        <v>6.0763888888888893</v>
      </c>
      <c r="EA62" s="63">
        <v>7</v>
      </c>
      <c r="EB62" s="62">
        <v>105.26315789473684</v>
      </c>
      <c r="EC62" s="63">
        <v>112</v>
      </c>
      <c r="ED62" s="60">
        <v>2.0533880903490762</v>
      </c>
      <c r="EE62" s="61">
        <v>1</v>
      </c>
      <c r="EF62" s="143">
        <v>108.09</v>
      </c>
      <c r="EG62" s="143">
        <v>73.78</v>
      </c>
      <c r="EH62" s="107">
        <v>3.9792387543252596</v>
      </c>
      <c r="EI62" s="148">
        <v>5.3633217993079585</v>
      </c>
      <c r="EJ62" s="56" t="s">
        <v>1028</v>
      </c>
      <c r="EK62" s="56" t="s">
        <v>1029</v>
      </c>
      <c r="EL62" s="143">
        <v>69.2</v>
      </c>
      <c r="EM62" s="143">
        <v>34.92</v>
      </c>
      <c r="EN62" s="147">
        <v>0.96899224806201545</v>
      </c>
      <c r="EO62" s="148">
        <v>1.9379844961240309</v>
      </c>
      <c r="EP62" s="56">
        <v>0</v>
      </c>
      <c r="EQ62" s="56">
        <v>0</v>
      </c>
      <c r="ER62" s="149">
        <v>0</v>
      </c>
      <c r="ES62" s="156">
        <v>0</v>
      </c>
      <c r="ET62" s="103">
        <v>0</v>
      </c>
      <c r="EU62" s="132">
        <v>0</v>
      </c>
      <c r="EV62" s="56">
        <v>0</v>
      </c>
      <c r="EW62" s="56">
        <v>0</v>
      </c>
      <c r="EX62" s="56">
        <v>0</v>
      </c>
      <c r="EY62" s="62">
        <v>81.610446137105555</v>
      </c>
      <c r="EZ62" s="61">
        <v>75</v>
      </c>
      <c r="FA62" s="62">
        <v>66.856330014224753</v>
      </c>
      <c r="FB62" s="61">
        <v>47</v>
      </c>
      <c r="FC62" s="149">
        <v>0</v>
      </c>
      <c r="FD62" s="156">
        <v>0</v>
      </c>
      <c r="FE62" s="149">
        <v>177.71007870017772</v>
      </c>
      <c r="FF62" s="156">
        <v>7</v>
      </c>
      <c r="FG62" s="56">
        <v>0</v>
      </c>
      <c r="FH62" s="56">
        <v>0</v>
      </c>
      <c r="FI62" s="149">
        <v>25.387154100025391</v>
      </c>
      <c r="FJ62" s="156">
        <v>1</v>
      </c>
      <c r="FK62" s="149">
        <v>228.48438690022851</v>
      </c>
      <c r="FL62" s="156">
        <v>9</v>
      </c>
      <c r="FM62" s="56">
        <v>0</v>
      </c>
      <c r="FN62" s="56">
        <v>0</v>
      </c>
      <c r="FO62" s="150">
        <v>50.774308200050783</v>
      </c>
      <c r="FP62" s="155">
        <v>2</v>
      </c>
      <c r="FQ62" s="56">
        <v>0</v>
      </c>
      <c r="FR62" s="56">
        <v>0</v>
      </c>
      <c r="FS62" s="60">
        <v>0</v>
      </c>
      <c r="FT62" s="61">
        <v>0</v>
      </c>
      <c r="FU62" s="60">
        <v>0</v>
      </c>
      <c r="FV62" s="61">
        <v>0</v>
      </c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71"/>
      <c r="NS62" s="71"/>
      <c r="NT62" s="71"/>
      <c r="NU62" s="71"/>
      <c r="NV62" s="71"/>
      <c r="NW62" s="71"/>
      <c r="NX62" s="71"/>
      <c r="NY62" s="71"/>
      <c r="NZ62" s="71"/>
      <c r="OA62" s="71"/>
      <c r="OB62" s="71"/>
      <c r="OC62" s="71"/>
      <c r="OD62" s="71"/>
      <c r="OE62" s="71"/>
      <c r="OF62" s="71"/>
      <c r="OG62" s="71"/>
      <c r="OH62" s="71"/>
      <c r="OI62" s="71"/>
      <c r="OJ62" s="71"/>
      <c r="OK62" s="71"/>
      <c r="OL62" s="71"/>
      <c r="OM62" s="71"/>
      <c r="ON62" s="71"/>
      <c r="OO62" s="71"/>
      <c r="OP62" s="71"/>
      <c r="OQ62" s="71"/>
      <c r="OR62" s="4"/>
      <c r="OS62" s="4"/>
      <c r="OT62" s="4"/>
    </row>
    <row r="63" spans="1:410">
      <c r="A63" s="96" t="s">
        <v>1030</v>
      </c>
      <c r="B63" s="56" t="s">
        <v>1031</v>
      </c>
      <c r="C63" s="96" t="s">
        <v>466</v>
      </c>
      <c r="D63" s="74">
        <v>6</v>
      </c>
      <c r="E63" s="67">
        <v>2015</v>
      </c>
      <c r="F63" s="106">
        <v>69.165476033097747</v>
      </c>
      <c r="G63" s="141">
        <v>13748</v>
      </c>
      <c r="H63" s="67">
        <v>7201</v>
      </c>
      <c r="I63" s="67">
        <v>6547</v>
      </c>
      <c r="J63" s="106">
        <v>22.35</v>
      </c>
      <c r="K63" s="67">
        <v>3072</v>
      </c>
      <c r="L63" s="56">
        <v>71.709999999999994</v>
      </c>
      <c r="M63" s="78">
        <v>9859</v>
      </c>
      <c r="N63" s="67">
        <v>1353</v>
      </c>
      <c r="O63" s="67">
        <v>695</v>
      </c>
      <c r="P63" s="67">
        <v>658</v>
      </c>
      <c r="Q63" s="78">
        <v>1614</v>
      </c>
      <c r="R63" s="78">
        <v>784</v>
      </c>
      <c r="S63" s="78">
        <v>830</v>
      </c>
      <c r="T63" s="67">
        <v>1298</v>
      </c>
      <c r="U63" s="67">
        <v>675</v>
      </c>
      <c r="V63" s="67">
        <v>623</v>
      </c>
      <c r="W63" s="78">
        <v>1927</v>
      </c>
      <c r="X63" s="78">
        <v>972</v>
      </c>
      <c r="Y63" s="78">
        <v>955</v>
      </c>
      <c r="Z63" s="67">
        <v>1288</v>
      </c>
      <c r="AA63" s="67">
        <v>672</v>
      </c>
      <c r="AB63" s="67">
        <v>616</v>
      </c>
      <c r="AC63" s="78">
        <v>1706</v>
      </c>
      <c r="AD63" s="78">
        <v>838</v>
      </c>
      <c r="AE63" s="78">
        <v>868</v>
      </c>
      <c r="AF63" s="67">
        <v>1166</v>
      </c>
      <c r="AG63" s="67">
        <v>614</v>
      </c>
      <c r="AH63" s="67">
        <v>552</v>
      </c>
      <c r="AI63" s="78">
        <v>2331</v>
      </c>
      <c r="AJ63" s="78">
        <v>1150</v>
      </c>
      <c r="AK63" s="78">
        <v>1181</v>
      </c>
      <c r="AL63" s="67">
        <v>1247</v>
      </c>
      <c r="AM63" s="67">
        <v>644</v>
      </c>
      <c r="AN63" s="67">
        <v>603</v>
      </c>
      <c r="AO63" s="67">
        <v>1130</v>
      </c>
      <c r="AP63" s="67">
        <v>578</v>
      </c>
      <c r="AQ63" s="67">
        <v>552</v>
      </c>
      <c r="AR63" s="56" t="s">
        <v>428</v>
      </c>
      <c r="AS63" s="56"/>
      <c r="AT63" s="56" t="s">
        <v>428</v>
      </c>
      <c r="AU63" s="151">
        <v>435</v>
      </c>
      <c r="AV63" s="151">
        <v>0</v>
      </c>
      <c r="AW63" s="151">
        <v>75</v>
      </c>
      <c r="AX63" s="59">
        <v>5.5</v>
      </c>
      <c r="AY63" s="59">
        <v>1</v>
      </c>
      <c r="AZ63" s="60">
        <v>1.4094432699083863</v>
      </c>
      <c r="BA63" s="61">
        <v>4</v>
      </c>
      <c r="BB63" s="62">
        <v>0</v>
      </c>
      <c r="BC63" s="63">
        <v>0</v>
      </c>
      <c r="BD63" s="68">
        <v>0</v>
      </c>
      <c r="BE63" s="69">
        <v>0</v>
      </c>
      <c r="BF63" s="60">
        <v>9.8360655737704921</v>
      </c>
      <c r="BG63" s="61">
        <v>30</v>
      </c>
      <c r="BH63" s="60">
        <v>12.021857923497267</v>
      </c>
      <c r="BI63" s="61">
        <v>22</v>
      </c>
      <c r="BJ63" s="64">
        <v>0</v>
      </c>
      <c r="BK63" s="65">
        <v>0</v>
      </c>
      <c r="BL63" s="62">
        <v>0</v>
      </c>
      <c r="BM63" s="65">
        <v>0</v>
      </c>
      <c r="BN63" s="56">
        <v>0</v>
      </c>
      <c r="BO63" s="56">
        <v>0</v>
      </c>
      <c r="BP63" s="156">
        <v>0</v>
      </c>
      <c r="BQ63" s="56">
        <v>0</v>
      </c>
      <c r="BR63" s="56">
        <v>0</v>
      </c>
      <c r="BS63" s="56">
        <v>0</v>
      </c>
      <c r="BT63" s="56">
        <v>0</v>
      </c>
      <c r="BU63" s="56">
        <v>0</v>
      </c>
      <c r="BV63" s="62" t="s">
        <v>1032</v>
      </c>
      <c r="BW63" s="56" t="s">
        <v>1033</v>
      </c>
      <c r="BX63" s="56" t="s">
        <v>1034</v>
      </c>
      <c r="BY63" s="56" t="s">
        <v>1033</v>
      </c>
      <c r="BZ63" s="56" t="s">
        <v>1035</v>
      </c>
      <c r="CA63" s="56" t="s">
        <v>564</v>
      </c>
      <c r="CB63" s="56" t="s">
        <v>1035</v>
      </c>
      <c r="CC63" s="152">
        <v>65.510000000000005</v>
      </c>
      <c r="CD63" s="152">
        <v>50.18</v>
      </c>
      <c r="CE63" s="147">
        <v>9.0909090909090917</v>
      </c>
      <c r="CF63" s="146" t="s">
        <v>871</v>
      </c>
      <c r="CG63" s="146" t="s">
        <v>1036</v>
      </c>
      <c r="CH63" s="56">
        <v>0</v>
      </c>
      <c r="CI63" s="56">
        <v>0</v>
      </c>
      <c r="CJ63" s="60">
        <v>0</v>
      </c>
      <c r="CK63" s="61">
        <v>0</v>
      </c>
      <c r="CL63" s="56">
        <v>0</v>
      </c>
      <c r="CM63" s="56">
        <v>0</v>
      </c>
      <c r="CN63" s="149">
        <v>0</v>
      </c>
      <c r="CO63" s="156">
        <v>0</v>
      </c>
      <c r="CP63" s="56">
        <v>0</v>
      </c>
      <c r="CQ63" s="56">
        <v>0</v>
      </c>
      <c r="CR63" s="56">
        <v>0</v>
      </c>
      <c r="CS63" s="56">
        <v>0</v>
      </c>
      <c r="CT63" s="56">
        <v>0</v>
      </c>
      <c r="CU63" s="56">
        <v>0</v>
      </c>
      <c r="CV63" s="56">
        <v>0</v>
      </c>
      <c r="CW63" s="56">
        <v>0</v>
      </c>
      <c r="CX63" s="56">
        <v>0</v>
      </c>
      <c r="CY63" s="56">
        <v>0</v>
      </c>
      <c r="CZ63" s="56">
        <v>0</v>
      </c>
      <c r="DA63" s="56">
        <v>0</v>
      </c>
      <c r="DB63" s="60">
        <v>1.2776831345826234</v>
      </c>
      <c r="DC63" s="61">
        <v>3</v>
      </c>
      <c r="DD63" s="152">
        <v>114.34</v>
      </c>
      <c r="DE63" s="152">
        <v>89.51</v>
      </c>
      <c r="DF63" s="147">
        <v>3.5987748851454824</v>
      </c>
      <c r="DG63" s="148">
        <v>5.0535987748851454</v>
      </c>
      <c r="DH63" s="56">
        <v>0</v>
      </c>
      <c r="DI63" s="56">
        <v>0</v>
      </c>
      <c r="DJ63" s="149">
        <v>0</v>
      </c>
      <c r="DK63" s="158">
        <v>0</v>
      </c>
      <c r="DL63" s="149">
        <v>0</v>
      </c>
      <c r="DM63" s="156">
        <v>0</v>
      </c>
      <c r="DN63" s="56">
        <v>0</v>
      </c>
      <c r="DO63" s="56">
        <v>0</v>
      </c>
      <c r="DP63" s="149">
        <v>0</v>
      </c>
      <c r="DQ63" s="156">
        <v>0</v>
      </c>
      <c r="DR63" s="56">
        <v>0</v>
      </c>
      <c r="DS63" s="56">
        <v>0</v>
      </c>
      <c r="DT63" s="56">
        <v>0</v>
      </c>
      <c r="DU63" s="56">
        <v>0</v>
      </c>
      <c r="DV63" s="156">
        <v>0</v>
      </c>
      <c r="DW63" s="56">
        <v>0</v>
      </c>
      <c r="DX63" s="56">
        <v>0</v>
      </c>
      <c r="DY63" s="56">
        <v>0</v>
      </c>
      <c r="DZ63" s="62">
        <v>8.1168831168831161</v>
      </c>
      <c r="EA63" s="63">
        <v>5</v>
      </c>
      <c r="EB63" s="62">
        <v>94.20289855072464</v>
      </c>
      <c r="EC63" s="63">
        <v>52</v>
      </c>
      <c r="ED63" s="60">
        <v>0.4589261128958238</v>
      </c>
      <c r="EE63" s="61">
        <v>1</v>
      </c>
      <c r="EF63" s="154">
        <v>102.04</v>
      </c>
      <c r="EG63" s="154">
        <v>66.62</v>
      </c>
      <c r="EH63" s="107">
        <v>2.9239766081871341</v>
      </c>
      <c r="EI63" s="148">
        <v>7.8362573099415203</v>
      </c>
      <c r="EJ63" s="56" t="s">
        <v>1037</v>
      </c>
      <c r="EK63" s="56" t="s">
        <v>1038</v>
      </c>
      <c r="EL63" s="154">
        <v>81.95</v>
      </c>
      <c r="EM63" s="154">
        <v>39.700000000000003</v>
      </c>
      <c r="EN63" s="147">
        <v>2.0408163265306123</v>
      </c>
      <c r="EO63" s="148">
        <v>1.3605442176870748</v>
      </c>
      <c r="EP63" s="56">
        <v>0</v>
      </c>
      <c r="EQ63" s="56">
        <v>0</v>
      </c>
      <c r="ER63" s="56">
        <v>0</v>
      </c>
      <c r="ES63" s="56">
        <v>0</v>
      </c>
      <c r="ET63" s="149">
        <v>205.05809979494191</v>
      </c>
      <c r="EU63" s="156">
        <v>3</v>
      </c>
      <c r="EV63" s="56">
        <v>0</v>
      </c>
      <c r="EW63" s="56">
        <v>0</v>
      </c>
      <c r="EX63" s="56">
        <v>0</v>
      </c>
      <c r="EY63" s="62">
        <v>86.235489220563849</v>
      </c>
      <c r="EZ63" s="72">
        <v>52</v>
      </c>
      <c r="FA63" s="62">
        <v>59.782608695652179</v>
      </c>
      <c r="FB63" s="61">
        <v>33</v>
      </c>
      <c r="FC63" s="149">
        <v>37.950664136622393</v>
      </c>
      <c r="FD63" s="156">
        <v>1</v>
      </c>
      <c r="FE63" s="149">
        <v>0</v>
      </c>
      <c r="FF63" s="156">
        <v>0</v>
      </c>
      <c r="FG63" s="56">
        <v>0</v>
      </c>
      <c r="FH63" s="56">
        <v>0</v>
      </c>
      <c r="FI63" s="149">
        <v>0</v>
      </c>
      <c r="FJ63" s="156">
        <v>0</v>
      </c>
      <c r="FK63" s="149">
        <v>37.950664136622393</v>
      </c>
      <c r="FL63" s="156">
        <v>1</v>
      </c>
      <c r="FM63" s="149">
        <v>113.85199240986717</v>
      </c>
      <c r="FN63" s="156">
        <v>3</v>
      </c>
      <c r="FO63" s="150">
        <v>455.40796963946866</v>
      </c>
      <c r="FP63" s="155">
        <v>12</v>
      </c>
      <c r="FQ63" s="56">
        <v>0</v>
      </c>
      <c r="FR63" s="56">
        <v>0</v>
      </c>
      <c r="FS63" s="60">
        <v>5.2714812862414338</v>
      </c>
      <c r="FT63" s="61">
        <v>10</v>
      </c>
      <c r="FU63" s="60">
        <v>5.4832076764907471</v>
      </c>
      <c r="FV63" s="61">
        <v>8</v>
      </c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71"/>
      <c r="NS63" s="71"/>
      <c r="NT63" s="71"/>
      <c r="NU63" s="71"/>
      <c r="NV63" s="71"/>
      <c r="NW63" s="71"/>
      <c r="NX63" s="71"/>
      <c r="NY63" s="71"/>
      <c r="NZ63" s="71"/>
      <c r="OA63" s="71"/>
      <c r="OB63" s="71"/>
      <c r="OC63" s="71"/>
      <c r="OD63" s="71"/>
      <c r="OE63" s="71"/>
      <c r="OF63" s="71"/>
      <c r="OG63" s="71"/>
      <c r="OH63" s="71"/>
      <c r="OI63" s="71"/>
      <c r="OJ63" s="71"/>
      <c r="OK63" s="71"/>
      <c r="OL63" s="71"/>
      <c r="OM63" s="71"/>
      <c r="ON63" s="71"/>
      <c r="OO63" s="71"/>
      <c r="OP63" s="71"/>
      <c r="OQ63" s="71"/>
      <c r="OR63" s="4"/>
      <c r="OS63" s="4"/>
      <c r="OT63" s="4"/>
    </row>
    <row r="64" spans="1:410">
      <c r="A64" s="96" t="s">
        <v>1039</v>
      </c>
      <c r="B64" s="56" t="s">
        <v>1040</v>
      </c>
      <c r="C64" s="96" t="s">
        <v>466</v>
      </c>
      <c r="D64" s="74">
        <v>6</v>
      </c>
      <c r="E64" s="67">
        <v>2015</v>
      </c>
      <c r="F64" s="106">
        <v>69.325806497275792</v>
      </c>
      <c r="G64" s="141">
        <v>12103</v>
      </c>
      <c r="H64" s="67">
        <v>8460</v>
      </c>
      <c r="I64" s="67">
        <v>3643</v>
      </c>
      <c r="J64" s="106">
        <v>30.73</v>
      </c>
      <c r="K64" s="67">
        <v>3719</v>
      </c>
      <c r="L64" s="56">
        <v>59.24</v>
      </c>
      <c r="M64" s="78">
        <v>7170</v>
      </c>
      <c r="N64" s="67">
        <v>1064</v>
      </c>
      <c r="O64" s="67">
        <v>543</v>
      </c>
      <c r="P64" s="67">
        <v>521</v>
      </c>
      <c r="Q64" s="78">
        <v>1273</v>
      </c>
      <c r="R64" s="78">
        <v>623</v>
      </c>
      <c r="S64" s="78">
        <v>650</v>
      </c>
      <c r="T64" s="67">
        <v>1045</v>
      </c>
      <c r="U64" s="67">
        <v>531</v>
      </c>
      <c r="V64" s="67">
        <v>514</v>
      </c>
      <c r="W64" s="78">
        <v>2234</v>
      </c>
      <c r="X64" s="78">
        <v>1109</v>
      </c>
      <c r="Y64" s="78">
        <v>1125</v>
      </c>
      <c r="Z64" s="67">
        <v>1048</v>
      </c>
      <c r="AA64" s="67">
        <v>530</v>
      </c>
      <c r="AB64" s="67">
        <v>518</v>
      </c>
      <c r="AC64" s="78">
        <v>1194</v>
      </c>
      <c r="AD64" s="78">
        <v>982</v>
      </c>
      <c r="AE64" s="78">
        <v>1012</v>
      </c>
      <c r="AF64" s="67">
        <v>1070</v>
      </c>
      <c r="AG64" s="67">
        <v>538</v>
      </c>
      <c r="AH64" s="67">
        <v>532</v>
      </c>
      <c r="AI64" s="78">
        <v>2700</v>
      </c>
      <c r="AJ64" s="78">
        <v>1337</v>
      </c>
      <c r="AK64" s="78">
        <v>1363</v>
      </c>
      <c r="AL64" s="67">
        <v>1171</v>
      </c>
      <c r="AM64" s="67">
        <v>583</v>
      </c>
      <c r="AN64" s="67">
        <v>588</v>
      </c>
      <c r="AO64" s="67">
        <v>1112</v>
      </c>
      <c r="AP64" s="67">
        <v>536</v>
      </c>
      <c r="AQ64" s="67">
        <v>576</v>
      </c>
      <c r="AR64" s="56" t="s">
        <v>428</v>
      </c>
      <c r="AS64" s="56"/>
      <c r="AT64" s="56" t="s">
        <v>428</v>
      </c>
      <c r="AU64" s="144">
        <v>427</v>
      </c>
      <c r="AV64" s="144">
        <v>0</v>
      </c>
      <c r="AW64" s="144">
        <v>53</v>
      </c>
      <c r="AX64" s="59">
        <v>0</v>
      </c>
      <c r="AY64" s="59">
        <v>0</v>
      </c>
      <c r="AZ64" s="60">
        <v>1.5797788309636651</v>
      </c>
      <c r="BA64" s="61">
        <v>1</v>
      </c>
      <c r="BB64" s="62">
        <v>0</v>
      </c>
      <c r="BC64" s="63">
        <v>0</v>
      </c>
      <c r="BD64" s="68">
        <v>0</v>
      </c>
      <c r="BE64" s="69">
        <v>0</v>
      </c>
      <c r="BF64" s="60">
        <v>6.7415730337078648</v>
      </c>
      <c r="BG64" s="61">
        <v>6</v>
      </c>
      <c r="BH64" s="60">
        <v>10</v>
      </c>
      <c r="BI64" s="61">
        <v>10</v>
      </c>
      <c r="BJ64" s="64">
        <v>0</v>
      </c>
      <c r="BK64" s="65">
        <v>0</v>
      </c>
      <c r="BL64" s="62">
        <v>93.984962406015029</v>
      </c>
      <c r="BM64" s="65">
        <v>1</v>
      </c>
      <c r="BN64" s="56">
        <v>0</v>
      </c>
      <c r="BO64" s="56">
        <v>0</v>
      </c>
      <c r="BP64" s="156">
        <v>0</v>
      </c>
      <c r="BQ64" s="56">
        <v>0</v>
      </c>
      <c r="BR64" s="56">
        <v>0</v>
      </c>
      <c r="BS64" s="56">
        <v>0</v>
      </c>
      <c r="BT64" s="56">
        <v>0</v>
      </c>
      <c r="BU64" s="56">
        <v>0</v>
      </c>
      <c r="BV64" s="62" t="s">
        <v>1041</v>
      </c>
      <c r="BW64" s="56" t="s">
        <v>1042</v>
      </c>
      <c r="BX64" s="56" t="s">
        <v>1043</v>
      </c>
      <c r="BY64" s="56" t="s">
        <v>1042</v>
      </c>
      <c r="BZ64" s="56" t="s">
        <v>1044</v>
      </c>
      <c r="CA64" s="56" t="s">
        <v>591</v>
      </c>
      <c r="CB64" s="56" t="s">
        <v>1044</v>
      </c>
      <c r="CC64" s="145">
        <v>66.98</v>
      </c>
      <c r="CD64" s="145">
        <v>52.63</v>
      </c>
      <c r="CE64" s="147">
        <v>30</v>
      </c>
      <c r="CF64" s="153" t="s">
        <v>1045</v>
      </c>
      <c r="CG64" s="153" t="s">
        <v>1046</v>
      </c>
      <c r="CH64" s="56">
        <v>0</v>
      </c>
      <c r="CI64" s="56">
        <v>0</v>
      </c>
      <c r="CJ64" s="60">
        <v>0</v>
      </c>
      <c r="CK64" s="61">
        <v>0</v>
      </c>
      <c r="CL64" s="56">
        <v>0</v>
      </c>
      <c r="CM64" s="56">
        <v>0</v>
      </c>
      <c r="CN64" s="149">
        <v>189.21475875118259</v>
      </c>
      <c r="CO64" s="156">
        <v>2</v>
      </c>
      <c r="CP64" s="56">
        <v>0</v>
      </c>
      <c r="CQ64" s="56">
        <v>0</v>
      </c>
      <c r="CR64" s="56">
        <v>0</v>
      </c>
      <c r="CS64" s="56">
        <v>0</v>
      </c>
      <c r="CT64" s="56">
        <v>0</v>
      </c>
      <c r="CU64" s="56">
        <v>0</v>
      </c>
      <c r="CV64" s="56">
        <v>0</v>
      </c>
      <c r="CW64" s="56">
        <v>0</v>
      </c>
      <c r="CX64" s="56">
        <v>0</v>
      </c>
      <c r="CY64" s="56">
        <v>0</v>
      </c>
      <c r="CZ64" s="56">
        <v>0</v>
      </c>
      <c r="DA64" s="56">
        <v>0</v>
      </c>
      <c r="DB64" s="60">
        <v>0</v>
      </c>
      <c r="DC64" s="61">
        <v>0</v>
      </c>
      <c r="DD64" s="145">
        <v>92.73</v>
      </c>
      <c r="DE64" s="145">
        <v>75.89</v>
      </c>
      <c r="DF64" s="147">
        <v>2.186421173762946</v>
      </c>
      <c r="DG64" s="148">
        <v>2.7617951668584579</v>
      </c>
      <c r="DH64" s="149">
        <v>239.23444976076553</v>
      </c>
      <c r="DI64" s="56">
        <v>3</v>
      </c>
      <c r="DJ64" s="149">
        <v>478.46889952153106</v>
      </c>
      <c r="DK64" s="56">
        <v>6</v>
      </c>
      <c r="DL64" s="149">
        <v>0</v>
      </c>
      <c r="DM64" s="156">
        <v>0</v>
      </c>
      <c r="DN64" s="150">
        <v>79.365079365079367</v>
      </c>
      <c r="DO64" s="56">
        <v>1</v>
      </c>
      <c r="DP64" s="149">
        <v>0</v>
      </c>
      <c r="DQ64" s="156">
        <v>0</v>
      </c>
      <c r="DR64" s="56">
        <v>0</v>
      </c>
      <c r="DS64" s="56">
        <v>0</v>
      </c>
      <c r="DT64" s="56">
        <v>0</v>
      </c>
      <c r="DU64" s="56">
        <v>0</v>
      </c>
      <c r="DV64" s="156">
        <v>0</v>
      </c>
      <c r="DW64" s="56">
        <v>0</v>
      </c>
      <c r="DX64" s="56">
        <v>0</v>
      </c>
      <c r="DY64" s="56">
        <v>0</v>
      </c>
      <c r="DZ64" s="62">
        <v>1.9305019305019306</v>
      </c>
      <c r="EA64" s="63">
        <v>1</v>
      </c>
      <c r="EB64" s="62">
        <v>33.834586466165412</v>
      </c>
      <c r="EC64" s="63">
        <v>18</v>
      </c>
      <c r="ED64" s="60">
        <v>0</v>
      </c>
      <c r="EE64" s="61">
        <v>0</v>
      </c>
      <c r="EF64" s="143">
        <v>115.73</v>
      </c>
      <c r="EG64" s="143">
        <v>80.45</v>
      </c>
      <c r="EH64" s="107">
        <v>1.9430051813471503</v>
      </c>
      <c r="EI64" s="148">
        <v>5.5699481865284968</v>
      </c>
      <c r="EJ64" s="56" t="s">
        <v>1047</v>
      </c>
      <c r="EK64" s="56" t="s">
        <v>995</v>
      </c>
      <c r="EL64" s="143">
        <v>105.96</v>
      </c>
      <c r="EM64" s="143">
        <v>57.52</v>
      </c>
      <c r="EN64" s="147">
        <v>0</v>
      </c>
      <c r="EO64" s="148">
        <v>2.535211267605634</v>
      </c>
      <c r="EP64" s="150">
        <v>79.365079365079367</v>
      </c>
      <c r="EQ64" s="155">
        <v>1</v>
      </c>
      <c r="ER64" s="149">
        <v>238.09523809523813</v>
      </c>
      <c r="ES64" s="156">
        <v>3</v>
      </c>
      <c r="ET64" s="103">
        <v>396.82539682539681</v>
      </c>
      <c r="EU64" s="132">
        <v>5</v>
      </c>
      <c r="EV64" s="150">
        <v>79.365079365079367</v>
      </c>
      <c r="EW64" s="155">
        <v>1</v>
      </c>
      <c r="EX64" s="56">
        <v>7</v>
      </c>
      <c r="EY64" s="62">
        <v>51.020408163265309</v>
      </c>
      <c r="EZ64" s="72">
        <v>30</v>
      </c>
      <c r="FA64" s="62">
        <v>41.666666666666664</v>
      </c>
      <c r="FB64" s="61">
        <v>24</v>
      </c>
      <c r="FC64" s="149">
        <v>0</v>
      </c>
      <c r="FD64" s="156">
        <v>0</v>
      </c>
      <c r="FE64" s="149">
        <v>39.666798889329634</v>
      </c>
      <c r="FF64" s="156">
        <v>1</v>
      </c>
      <c r="FG64" s="150">
        <v>39.666798889329634</v>
      </c>
      <c r="FH64" s="157">
        <v>1</v>
      </c>
      <c r="FI64" s="149">
        <v>0</v>
      </c>
      <c r="FJ64" s="156">
        <v>0</v>
      </c>
      <c r="FK64" s="149">
        <v>79.333597778659268</v>
      </c>
      <c r="FL64" s="156">
        <v>2</v>
      </c>
      <c r="FM64" s="56">
        <v>0</v>
      </c>
      <c r="FN64" s="56">
        <v>0</v>
      </c>
      <c r="FO64" s="150">
        <v>277.66759222530737</v>
      </c>
      <c r="FP64" s="155">
        <v>7</v>
      </c>
      <c r="FQ64" s="150">
        <v>39.666798889329634</v>
      </c>
      <c r="FR64" s="56">
        <v>1</v>
      </c>
      <c r="FS64" s="60">
        <v>7.1428571428571423</v>
      </c>
      <c r="FT64" s="61">
        <v>4</v>
      </c>
      <c r="FU64" s="60">
        <v>4.1493775933609962</v>
      </c>
      <c r="FV64" s="61">
        <v>2</v>
      </c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71"/>
      <c r="NS64" s="71"/>
      <c r="NT64" s="71"/>
      <c r="NU64" s="71"/>
      <c r="NV64" s="71"/>
      <c r="NW64" s="71"/>
      <c r="NX64" s="71"/>
      <c r="NY64" s="71"/>
      <c r="NZ64" s="71"/>
      <c r="OA64" s="71"/>
      <c r="OB64" s="71"/>
      <c r="OC64" s="71"/>
      <c r="OD64" s="71"/>
      <c r="OE64" s="71"/>
      <c r="OF64" s="71"/>
      <c r="OG64" s="71"/>
      <c r="OH64" s="71"/>
      <c r="OI64" s="71"/>
      <c r="OJ64" s="71"/>
      <c r="OK64" s="71"/>
      <c r="OL64" s="71"/>
      <c r="OM64" s="71"/>
      <c r="ON64" s="71"/>
      <c r="OO64" s="71"/>
      <c r="OP64" s="71"/>
      <c r="OQ64" s="71"/>
      <c r="OR64" s="4"/>
      <c r="OS64" s="4"/>
      <c r="OT64" s="4"/>
    </row>
    <row r="65" spans="1:410">
      <c r="A65" s="96" t="s">
        <v>1048</v>
      </c>
      <c r="B65" s="56" t="s">
        <v>1049</v>
      </c>
      <c r="C65" s="96" t="s">
        <v>427</v>
      </c>
      <c r="D65" s="74">
        <v>3</v>
      </c>
      <c r="E65" s="67">
        <v>2015</v>
      </c>
      <c r="F65" s="106">
        <v>80.523118988989808</v>
      </c>
      <c r="G65" s="141">
        <v>52723</v>
      </c>
      <c r="H65" s="67">
        <v>45779</v>
      </c>
      <c r="I65" s="67">
        <v>6944</v>
      </c>
      <c r="J65" s="106">
        <v>93.87</v>
      </c>
      <c r="K65" s="67">
        <v>49492</v>
      </c>
      <c r="L65" s="56">
        <v>21.26</v>
      </c>
      <c r="M65" s="78">
        <v>11209</v>
      </c>
      <c r="N65" s="67">
        <v>4532</v>
      </c>
      <c r="O65" s="67">
        <v>2314</v>
      </c>
      <c r="P65" s="67">
        <v>2218</v>
      </c>
      <c r="Q65" s="78">
        <v>5439</v>
      </c>
      <c r="R65" s="78">
        <v>2663</v>
      </c>
      <c r="S65" s="78">
        <v>2776</v>
      </c>
      <c r="T65" s="67">
        <v>4553</v>
      </c>
      <c r="U65" s="67">
        <v>2324</v>
      </c>
      <c r="V65" s="67">
        <v>2229</v>
      </c>
      <c r="W65" s="78">
        <v>4192</v>
      </c>
      <c r="X65" s="78">
        <v>2080</v>
      </c>
      <c r="Y65" s="78">
        <v>2112</v>
      </c>
      <c r="Z65" s="67">
        <v>4652</v>
      </c>
      <c r="AA65" s="67">
        <v>2376</v>
      </c>
      <c r="AB65" s="67">
        <v>2276</v>
      </c>
      <c r="AC65" s="78">
        <v>3982</v>
      </c>
      <c r="AD65" s="78">
        <v>1937</v>
      </c>
      <c r="AE65" s="78">
        <v>2045</v>
      </c>
      <c r="AF65" s="67">
        <v>4825</v>
      </c>
      <c r="AG65" s="67">
        <v>2393</v>
      </c>
      <c r="AH65" s="67">
        <v>2432</v>
      </c>
      <c r="AI65" s="78">
        <v>5084</v>
      </c>
      <c r="AJ65" s="78">
        <v>2454</v>
      </c>
      <c r="AK65" s="78">
        <v>2630</v>
      </c>
      <c r="AL65" s="67">
        <v>5225</v>
      </c>
      <c r="AM65" s="67">
        <v>2646</v>
      </c>
      <c r="AN65" s="67">
        <v>2579</v>
      </c>
      <c r="AO65" s="67">
        <v>4745</v>
      </c>
      <c r="AP65" s="67">
        <v>2413</v>
      </c>
      <c r="AQ65" s="67">
        <v>2332</v>
      </c>
      <c r="AR65" s="56" t="s">
        <v>428</v>
      </c>
      <c r="AS65" s="56"/>
      <c r="AT65" s="56" t="s">
        <v>428</v>
      </c>
      <c r="AU65" s="151">
        <v>1298</v>
      </c>
      <c r="AV65" s="151">
        <v>0</v>
      </c>
      <c r="AW65" s="151">
        <v>426</v>
      </c>
      <c r="AX65" s="59">
        <v>2.6</v>
      </c>
      <c r="AY65" s="59">
        <v>2</v>
      </c>
      <c r="AZ65" s="60">
        <v>0</v>
      </c>
      <c r="BA65" s="61">
        <v>0</v>
      </c>
      <c r="BB65" s="62">
        <v>0</v>
      </c>
      <c r="BC65" s="63">
        <v>0</v>
      </c>
      <c r="BD65" s="68">
        <v>0</v>
      </c>
      <c r="BE65" s="69">
        <v>0</v>
      </c>
      <c r="BF65" s="60">
        <v>2.4390243902439024</v>
      </c>
      <c r="BG65" s="61">
        <v>1</v>
      </c>
      <c r="BH65" s="60">
        <v>9.6433289299867901</v>
      </c>
      <c r="BI65" s="61">
        <v>73</v>
      </c>
      <c r="BJ65" s="64">
        <v>0</v>
      </c>
      <c r="BK65" s="65">
        <v>0</v>
      </c>
      <c r="BL65" s="62">
        <v>0</v>
      </c>
      <c r="BM65" s="65">
        <v>0</v>
      </c>
      <c r="BN65" s="56">
        <v>22.08</v>
      </c>
      <c r="BO65" s="56">
        <v>1</v>
      </c>
      <c r="BP65" s="156" t="s">
        <v>1050</v>
      </c>
      <c r="BQ65" s="56">
        <v>1</v>
      </c>
      <c r="BR65" s="56">
        <v>0</v>
      </c>
      <c r="BS65" s="56">
        <v>0</v>
      </c>
      <c r="BT65" s="56">
        <v>0</v>
      </c>
      <c r="BU65" s="56">
        <v>0</v>
      </c>
      <c r="BV65" s="62" t="s">
        <v>1051</v>
      </c>
      <c r="BW65" s="56" t="s">
        <v>1052</v>
      </c>
      <c r="BX65" s="56" t="s">
        <v>1053</v>
      </c>
      <c r="BY65" s="56" t="s">
        <v>1052</v>
      </c>
      <c r="BZ65" s="56" t="s">
        <v>1054</v>
      </c>
      <c r="CA65" s="56" t="s">
        <v>506</v>
      </c>
      <c r="CB65" s="56">
        <v>22.07</v>
      </c>
      <c r="CC65" s="152">
        <v>80.150000000000006</v>
      </c>
      <c r="CD65" s="152">
        <v>66.260000000000005</v>
      </c>
      <c r="CE65" s="147">
        <v>29.629629629629626</v>
      </c>
      <c r="CF65" s="146" t="s">
        <v>1055</v>
      </c>
      <c r="CG65" s="146" t="s">
        <v>901</v>
      </c>
      <c r="CH65" s="149">
        <v>22.075055187637968</v>
      </c>
      <c r="CI65" s="56">
        <v>1</v>
      </c>
      <c r="CJ65" s="60">
        <v>0.21963540522732264</v>
      </c>
      <c r="CK65" s="61">
        <v>1</v>
      </c>
      <c r="CL65" s="150">
        <v>22.075055187637968</v>
      </c>
      <c r="CM65" s="56">
        <v>1</v>
      </c>
      <c r="CN65" s="149">
        <v>110.37527593818984</v>
      </c>
      <c r="CO65" s="156">
        <v>5</v>
      </c>
      <c r="CP65" s="56">
        <v>22.07</v>
      </c>
      <c r="CQ65" s="56">
        <v>1</v>
      </c>
      <c r="CR65" s="56">
        <v>0</v>
      </c>
      <c r="CS65" s="56">
        <v>0</v>
      </c>
      <c r="CT65" s="56">
        <v>0</v>
      </c>
      <c r="CU65" s="56">
        <v>0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0</v>
      </c>
      <c r="DB65" s="60">
        <v>0</v>
      </c>
      <c r="DC65" s="61">
        <v>0</v>
      </c>
      <c r="DD65" s="152">
        <v>103.12</v>
      </c>
      <c r="DE65" s="152">
        <v>88.71</v>
      </c>
      <c r="DF65" s="147">
        <v>1.5998031011567808</v>
      </c>
      <c r="DG65" s="148">
        <v>4.9224710804824028</v>
      </c>
      <c r="DH65" s="149">
        <v>91.058095064651255</v>
      </c>
      <c r="DI65" s="56">
        <v>5</v>
      </c>
      <c r="DJ65" s="149">
        <v>127.48133309051174</v>
      </c>
      <c r="DK65" s="158">
        <v>7</v>
      </c>
      <c r="DL65" s="149">
        <v>36.423238025860499</v>
      </c>
      <c r="DM65" s="156">
        <v>2</v>
      </c>
      <c r="DN65" s="150">
        <v>230.01</v>
      </c>
      <c r="DO65" s="56">
        <v>13</v>
      </c>
      <c r="DP65" s="149">
        <v>35.385704175513091</v>
      </c>
      <c r="DQ65" s="156">
        <v>2</v>
      </c>
      <c r="DR65" s="56">
        <v>0</v>
      </c>
      <c r="DS65" s="56">
        <v>0</v>
      </c>
      <c r="DT65" s="149">
        <v>17.692852087756545</v>
      </c>
      <c r="DU65" s="156">
        <v>1</v>
      </c>
      <c r="DV65" s="149">
        <v>17.692852087756545</v>
      </c>
      <c r="DW65" s="156">
        <v>1</v>
      </c>
      <c r="DX65" s="56">
        <v>0</v>
      </c>
      <c r="DY65" s="56">
        <v>0</v>
      </c>
      <c r="DZ65" s="62">
        <v>3.5149384885764499</v>
      </c>
      <c r="EA65" s="63">
        <v>8</v>
      </c>
      <c r="EB65" s="62">
        <v>62.911184210526315</v>
      </c>
      <c r="EC65" s="63">
        <v>153</v>
      </c>
      <c r="ED65" s="60">
        <v>2.9850746268656718</v>
      </c>
      <c r="EE65" s="61">
        <v>1</v>
      </c>
      <c r="EF65" s="154">
        <v>109.23</v>
      </c>
      <c r="EG65" s="154">
        <v>80.790000000000006</v>
      </c>
      <c r="EH65" s="107">
        <v>1.7197452229299364</v>
      </c>
      <c r="EI65" s="148">
        <v>9.6178343949044596</v>
      </c>
      <c r="EJ65" s="56" t="s">
        <v>986</v>
      </c>
      <c r="EK65" s="56" t="s">
        <v>1056</v>
      </c>
      <c r="EL65" s="154">
        <v>91.21</v>
      </c>
      <c r="EM65" s="154">
        <v>53.02</v>
      </c>
      <c r="EN65" s="147">
        <v>0.84666039510818436</v>
      </c>
      <c r="EO65" s="148">
        <v>3.8570084666039515</v>
      </c>
      <c r="EP65" s="150">
        <v>230.00707714083512</v>
      </c>
      <c r="EQ65" s="155">
        <v>13</v>
      </c>
      <c r="ER65" s="149">
        <v>230.00707714083512</v>
      </c>
      <c r="ES65" s="156">
        <v>13</v>
      </c>
      <c r="ET65" s="103">
        <v>283.08563340410473</v>
      </c>
      <c r="EU65" s="132">
        <v>16</v>
      </c>
      <c r="EV65" s="150">
        <v>176.92852087756546</v>
      </c>
      <c r="EW65" s="155">
        <v>10</v>
      </c>
      <c r="EX65" s="56">
        <v>0</v>
      </c>
      <c r="EY65" s="62">
        <v>85.692128732066692</v>
      </c>
      <c r="EZ65" s="61">
        <v>221</v>
      </c>
      <c r="FA65" s="62">
        <v>78.473413379073747</v>
      </c>
      <c r="FB65" s="61">
        <v>183</v>
      </c>
      <c r="FC65" s="149">
        <v>18.104462750067892</v>
      </c>
      <c r="FD65" s="156">
        <v>2</v>
      </c>
      <c r="FE65" s="56">
        <v>63.36</v>
      </c>
      <c r="FF65" s="156">
        <v>7</v>
      </c>
      <c r="FG65" s="56">
        <v>0</v>
      </c>
      <c r="FH65" s="56">
        <v>0</v>
      </c>
      <c r="FI65" s="149">
        <v>18.104462750067892</v>
      </c>
      <c r="FJ65" s="156">
        <v>2</v>
      </c>
      <c r="FK65" s="56">
        <v>99.57</v>
      </c>
      <c r="FL65" s="156">
        <v>11</v>
      </c>
      <c r="FM65" s="149">
        <v>343.98479225128995</v>
      </c>
      <c r="FN65" s="56">
        <v>38</v>
      </c>
      <c r="FO65" s="150">
        <v>479.7682628767991</v>
      </c>
      <c r="FP65" s="155">
        <v>53</v>
      </c>
      <c r="FQ65" s="150">
        <v>9.052231375033946</v>
      </c>
      <c r="FR65" s="56">
        <v>1</v>
      </c>
      <c r="FS65" s="60">
        <v>0</v>
      </c>
      <c r="FT65" s="61">
        <v>0</v>
      </c>
      <c r="FU65" s="60">
        <v>0</v>
      </c>
      <c r="FV65" s="61">
        <v>0</v>
      </c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71"/>
      <c r="NS65" s="71"/>
      <c r="NT65" s="71"/>
      <c r="NU65" s="71"/>
      <c r="NV65" s="71"/>
      <c r="NW65" s="71"/>
      <c r="NX65" s="71"/>
      <c r="NY65" s="71"/>
      <c r="NZ65" s="71"/>
      <c r="OA65" s="71"/>
      <c r="OB65" s="71"/>
      <c r="OC65" s="71"/>
      <c r="OD65" s="71"/>
      <c r="OE65" s="71"/>
      <c r="OF65" s="71"/>
      <c r="OG65" s="71"/>
      <c r="OH65" s="71"/>
      <c r="OI65" s="71"/>
      <c r="OJ65" s="71"/>
      <c r="OK65" s="71"/>
      <c r="OL65" s="71"/>
      <c r="OM65" s="71"/>
      <c r="ON65" s="71"/>
      <c r="OO65" s="71"/>
      <c r="OP65" s="71"/>
      <c r="OQ65" s="71"/>
      <c r="OR65" s="4"/>
      <c r="OS65" s="4"/>
      <c r="OT65" s="4"/>
    </row>
    <row r="66" spans="1:410">
      <c r="A66" s="96" t="s">
        <v>1057</v>
      </c>
      <c r="B66" s="56" t="s">
        <v>1058</v>
      </c>
      <c r="C66" s="96" t="s">
        <v>598</v>
      </c>
      <c r="D66" s="74">
        <v>2</v>
      </c>
      <c r="E66" s="67">
        <v>2015</v>
      </c>
      <c r="F66" s="106">
        <v>83.153062476575286</v>
      </c>
      <c r="G66" s="141">
        <v>62348</v>
      </c>
      <c r="H66" s="67">
        <v>35137</v>
      </c>
      <c r="I66" s="67">
        <v>27211</v>
      </c>
      <c r="J66" s="106">
        <v>15.23</v>
      </c>
      <c r="K66" s="67">
        <v>9493</v>
      </c>
      <c r="L66" s="56">
        <v>15.41</v>
      </c>
      <c r="M66" s="78">
        <v>9606</v>
      </c>
      <c r="N66" s="67">
        <v>5085</v>
      </c>
      <c r="O66" s="67">
        <v>2614</v>
      </c>
      <c r="P66" s="67">
        <v>2471</v>
      </c>
      <c r="Q66" s="78">
        <v>6097</v>
      </c>
      <c r="R66" s="78">
        <v>2959</v>
      </c>
      <c r="S66" s="78">
        <v>3138</v>
      </c>
      <c r="T66" s="67">
        <v>5096</v>
      </c>
      <c r="U66" s="67">
        <v>2619</v>
      </c>
      <c r="V66" s="67">
        <v>2477</v>
      </c>
      <c r="W66" s="78">
        <v>4463</v>
      </c>
      <c r="X66" s="78">
        <v>2219</v>
      </c>
      <c r="Y66" s="78">
        <v>2244</v>
      </c>
      <c r="Z66" s="67">
        <v>5257</v>
      </c>
      <c r="AA66" s="67">
        <v>2644</v>
      </c>
      <c r="AB66" s="67">
        <v>2613</v>
      </c>
      <c r="AC66" s="78">
        <v>4567</v>
      </c>
      <c r="AD66" s="78">
        <v>2248</v>
      </c>
      <c r="AE66" s="78">
        <v>2319</v>
      </c>
      <c r="AF66" s="67">
        <v>5496</v>
      </c>
      <c r="AG66" s="67">
        <v>2794</v>
      </c>
      <c r="AH66" s="67">
        <v>2702</v>
      </c>
      <c r="AI66" s="78">
        <v>6695</v>
      </c>
      <c r="AJ66" s="78">
        <v>3312</v>
      </c>
      <c r="AK66" s="78">
        <v>3383</v>
      </c>
      <c r="AL66" s="67">
        <v>5871</v>
      </c>
      <c r="AM66" s="67">
        <v>2966</v>
      </c>
      <c r="AN66" s="67">
        <v>2905</v>
      </c>
      <c r="AO66" s="67">
        <v>5605</v>
      </c>
      <c r="AP66" s="67">
        <v>2770</v>
      </c>
      <c r="AQ66" s="67">
        <v>2835</v>
      </c>
      <c r="AR66" s="56" t="s">
        <v>428</v>
      </c>
      <c r="AS66" s="56"/>
      <c r="AT66" s="56" t="s">
        <v>428</v>
      </c>
      <c r="AU66" s="144">
        <v>391</v>
      </c>
      <c r="AV66" s="144">
        <v>0</v>
      </c>
      <c r="AW66" s="144">
        <v>201</v>
      </c>
      <c r="AX66" s="59">
        <v>1.7</v>
      </c>
      <c r="AY66" s="59">
        <v>1</v>
      </c>
      <c r="AZ66" s="60">
        <v>0.38610038610038611</v>
      </c>
      <c r="BA66" s="61">
        <v>1</v>
      </c>
      <c r="BB66" s="62">
        <v>0</v>
      </c>
      <c r="BC66" s="63">
        <v>0</v>
      </c>
      <c r="BD66" s="68">
        <v>0</v>
      </c>
      <c r="BE66" s="69">
        <v>0</v>
      </c>
      <c r="BF66" s="60">
        <v>1.9672131147540985</v>
      </c>
      <c r="BG66" s="61">
        <v>6</v>
      </c>
      <c r="BH66" s="60">
        <v>9.5818815331010452</v>
      </c>
      <c r="BI66" s="61">
        <v>55</v>
      </c>
      <c r="BJ66" s="64">
        <v>0</v>
      </c>
      <c r="BK66" s="65">
        <v>0</v>
      </c>
      <c r="BL66" s="62">
        <v>0</v>
      </c>
      <c r="BM66" s="65">
        <v>0</v>
      </c>
      <c r="BN66" s="56">
        <v>0</v>
      </c>
      <c r="BO66" s="56">
        <v>0</v>
      </c>
      <c r="BP66" s="156">
        <v>0</v>
      </c>
      <c r="BQ66" s="56">
        <v>0</v>
      </c>
      <c r="BR66" s="56">
        <v>0</v>
      </c>
      <c r="BS66" s="56">
        <v>0</v>
      </c>
      <c r="BT66" s="56">
        <v>0</v>
      </c>
      <c r="BU66" s="56">
        <v>0</v>
      </c>
      <c r="BV66" s="62" t="s">
        <v>1059</v>
      </c>
      <c r="BW66" s="56" t="s">
        <v>1044</v>
      </c>
      <c r="BX66" s="56" t="s">
        <v>888</v>
      </c>
      <c r="BY66" s="56" t="s">
        <v>1060</v>
      </c>
      <c r="BZ66" s="56" t="s">
        <v>469</v>
      </c>
      <c r="CA66" s="56" t="s">
        <v>699</v>
      </c>
      <c r="CB66" s="56" t="s">
        <v>518</v>
      </c>
      <c r="CC66" s="145">
        <v>95.84</v>
      </c>
      <c r="CD66" s="145">
        <v>66.099999999999994</v>
      </c>
      <c r="CE66" s="147">
        <v>23.404255319148938</v>
      </c>
      <c r="CF66" s="153" t="s">
        <v>1061</v>
      </c>
      <c r="CG66" s="153" t="s">
        <v>735</v>
      </c>
      <c r="CH66" s="149">
        <v>19.708316909735906</v>
      </c>
      <c r="CI66" s="56">
        <v>1</v>
      </c>
      <c r="CJ66" s="60">
        <v>0</v>
      </c>
      <c r="CK66" s="61">
        <v>0</v>
      </c>
      <c r="CL66" s="150">
        <v>19.708316909735906</v>
      </c>
      <c r="CM66" s="56">
        <v>1</v>
      </c>
      <c r="CN66" s="149">
        <v>39.416633819471812</v>
      </c>
      <c r="CO66" s="156">
        <v>2</v>
      </c>
      <c r="CP66" s="149">
        <v>97.75171065493646</v>
      </c>
      <c r="CQ66" s="56">
        <v>1</v>
      </c>
      <c r="CR66" s="56">
        <v>0</v>
      </c>
      <c r="CS66" s="56">
        <v>0</v>
      </c>
      <c r="CT66" s="56">
        <v>0</v>
      </c>
      <c r="CU66" s="56">
        <v>0</v>
      </c>
      <c r="CV66" s="56">
        <v>0</v>
      </c>
      <c r="CW66" s="56">
        <v>0</v>
      </c>
      <c r="CX66" s="56">
        <v>0</v>
      </c>
      <c r="CY66" s="56">
        <v>0</v>
      </c>
      <c r="CZ66" s="56">
        <v>0</v>
      </c>
      <c r="DA66" s="56">
        <v>0</v>
      </c>
      <c r="DB66" s="60">
        <v>0</v>
      </c>
      <c r="DC66" s="61">
        <v>0</v>
      </c>
      <c r="DD66" s="145">
        <v>106.93</v>
      </c>
      <c r="DE66" s="145">
        <v>94.01</v>
      </c>
      <c r="DF66" s="147">
        <v>4.0427154843630815</v>
      </c>
      <c r="DG66" s="148">
        <v>0.91533180778032042</v>
      </c>
      <c r="DH66" s="149">
        <v>48.669695003244648</v>
      </c>
      <c r="DI66" s="56">
        <v>3</v>
      </c>
      <c r="DJ66" s="149">
        <v>64.892926670992864</v>
      </c>
      <c r="DK66" s="158">
        <v>4</v>
      </c>
      <c r="DL66" s="56">
        <v>0</v>
      </c>
      <c r="DM66" s="56">
        <v>0</v>
      </c>
      <c r="DN66" s="150">
        <v>202.27</v>
      </c>
      <c r="DO66" s="56">
        <v>13</v>
      </c>
      <c r="DP66" s="149">
        <v>31.118717908822155</v>
      </c>
      <c r="DQ66" s="156">
        <v>2</v>
      </c>
      <c r="DR66" s="56">
        <v>0</v>
      </c>
      <c r="DS66" s="56">
        <v>0</v>
      </c>
      <c r="DT66" s="149">
        <v>31.118717908822155</v>
      </c>
      <c r="DU66" s="156">
        <v>2</v>
      </c>
      <c r="DV66" s="156">
        <v>0</v>
      </c>
      <c r="DW66" s="56">
        <v>0</v>
      </c>
      <c r="DX66" s="56">
        <v>0</v>
      </c>
      <c r="DY66" s="56">
        <v>0</v>
      </c>
      <c r="DZ66" s="62">
        <v>1.5308075009567548</v>
      </c>
      <c r="EA66" s="63">
        <v>4</v>
      </c>
      <c r="EB66" s="62">
        <v>31.088082901554404</v>
      </c>
      <c r="EC66" s="63">
        <v>84</v>
      </c>
      <c r="ED66" s="60">
        <v>1.2087026591458503</v>
      </c>
      <c r="EE66" s="61">
        <v>3</v>
      </c>
      <c r="EF66" s="143">
        <v>114.37</v>
      </c>
      <c r="EG66" s="143">
        <v>85.62</v>
      </c>
      <c r="EH66" s="107">
        <v>2.3322227510709186</v>
      </c>
      <c r="EI66" s="148">
        <v>2.3798191337458352</v>
      </c>
      <c r="EJ66" s="56" t="s">
        <v>1062</v>
      </c>
      <c r="EK66" s="56" t="s">
        <v>1063</v>
      </c>
      <c r="EL66" s="143">
        <v>90.54</v>
      </c>
      <c r="EM66" s="143">
        <v>56.6</v>
      </c>
      <c r="EN66" s="147">
        <v>0.77021822849807453</v>
      </c>
      <c r="EO66" s="148">
        <v>2.3106546854942236</v>
      </c>
      <c r="EP66" s="150">
        <v>202.27166640734401</v>
      </c>
      <c r="EQ66" s="155">
        <v>13</v>
      </c>
      <c r="ER66" s="149">
        <v>124.47487163528862</v>
      </c>
      <c r="ES66" s="156">
        <v>8</v>
      </c>
      <c r="ET66" s="103">
        <v>280.06846117939943</v>
      </c>
      <c r="EU66" s="132">
        <v>18</v>
      </c>
      <c r="EV66" s="150">
        <v>140.03423058969972</v>
      </c>
      <c r="EW66" s="56">
        <v>9</v>
      </c>
      <c r="EX66" s="56">
        <v>0</v>
      </c>
      <c r="EY66" s="62">
        <v>58.864027538726333</v>
      </c>
      <c r="EZ66" s="61">
        <v>171</v>
      </c>
      <c r="FA66" s="62">
        <v>51.499118165784836</v>
      </c>
      <c r="FB66" s="61">
        <v>146</v>
      </c>
      <c r="FC66" s="149">
        <v>7.917029530520149</v>
      </c>
      <c r="FD66" s="156">
        <v>1</v>
      </c>
      <c r="FE66" s="149">
        <v>31.668118122080596</v>
      </c>
      <c r="FF66" s="156">
        <v>4</v>
      </c>
      <c r="FG66" s="150">
        <v>7.917029530520149</v>
      </c>
      <c r="FH66" s="157">
        <v>1</v>
      </c>
      <c r="FI66" s="56">
        <v>23.75</v>
      </c>
      <c r="FJ66" s="156">
        <v>3</v>
      </c>
      <c r="FK66" s="149">
        <v>71.253265774681338</v>
      </c>
      <c r="FL66" s="156">
        <v>9</v>
      </c>
      <c r="FM66" s="149">
        <v>356.26632887340668</v>
      </c>
      <c r="FN66" s="56">
        <v>45</v>
      </c>
      <c r="FO66" s="150">
        <v>514.60691948380963</v>
      </c>
      <c r="FP66" s="155">
        <v>65</v>
      </c>
      <c r="FQ66" s="150">
        <v>7.917029530520149</v>
      </c>
      <c r="FR66" s="56">
        <v>1</v>
      </c>
      <c r="FS66" s="60">
        <v>3.6589828027808271</v>
      </c>
      <c r="FT66" s="61">
        <v>10</v>
      </c>
      <c r="FU66" s="60">
        <v>0.4091653027823241</v>
      </c>
      <c r="FV66" s="61">
        <v>1</v>
      </c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71"/>
      <c r="NS66" s="71"/>
      <c r="NT66" s="71"/>
      <c r="NU66" s="71"/>
      <c r="NV66" s="71"/>
      <c r="NW66" s="71"/>
      <c r="NX66" s="71"/>
      <c r="NY66" s="71"/>
      <c r="NZ66" s="71"/>
      <c r="OA66" s="71"/>
      <c r="OB66" s="71"/>
      <c r="OC66" s="71"/>
      <c r="OD66" s="71"/>
      <c r="OE66" s="71"/>
      <c r="OF66" s="71"/>
      <c r="OG66" s="71"/>
      <c r="OH66" s="71"/>
      <c r="OI66" s="71"/>
      <c r="OJ66" s="71"/>
      <c r="OK66" s="71"/>
      <c r="OL66" s="71"/>
      <c r="OM66" s="71"/>
      <c r="ON66" s="71"/>
      <c r="OO66" s="71"/>
      <c r="OP66" s="71"/>
      <c r="OQ66" s="71"/>
      <c r="OR66" s="4"/>
      <c r="OS66" s="4"/>
      <c r="OT66" s="4"/>
    </row>
    <row r="67" spans="1:410">
      <c r="A67" s="96" t="s">
        <v>1064</v>
      </c>
      <c r="B67" s="56" t="s">
        <v>1065</v>
      </c>
      <c r="C67" s="96" t="s">
        <v>466</v>
      </c>
      <c r="D67" s="74">
        <v>6</v>
      </c>
      <c r="E67" s="67">
        <v>2015</v>
      </c>
      <c r="F67" s="106">
        <v>70.999531882123307</v>
      </c>
      <c r="G67" s="56">
        <v>6558</v>
      </c>
      <c r="H67" s="67">
        <v>5757</v>
      </c>
      <c r="I67" s="67">
        <v>801</v>
      </c>
      <c r="J67" s="106">
        <v>44.59</v>
      </c>
      <c r="K67" s="67">
        <v>2924</v>
      </c>
      <c r="L67" s="56">
        <v>66.86</v>
      </c>
      <c r="M67" s="78">
        <v>4385</v>
      </c>
      <c r="N67" s="67">
        <v>606</v>
      </c>
      <c r="O67" s="67">
        <v>310</v>
      </c>
      <c r="P67" s="67">
        <v>296</v>
      </c>
      <c r="Q67" s="78">
        <v>728</v>
      </c>
      <c r="R67" s="78">
        <v>356</v>
      </c>
      <c r="S67" s="78">
        <v>372</v>
      </c>
      <c r="T67" s="67">
        <v>599</v>
      </c>
      <c r="U67" s="67">
        <v>307</v>
      </c>
      <c r="V67" s="67">
        <v>292</v>
      </c>
      <c r="W67" s="67">
        <v>715</v>
      </c>
      <c r="X67" s="67">
        <v>349</v>
      </c>
      <c r="Y67" s="67">
        <v>366</v>
      </c>
      <c r="Z67" s="67">
        <v>591</v>
      </c>
      <c r="AA67" s="67">
        <v>300</v>
      </c>
      <c r="AB67" s="67">
        <v>291</v>
      </c>
      <c r="AC67" s="67">
        <v>699</v>
      </c>
      <c r="AD67" s="67">
        <v>345</v>
      </c>
      <c r="AE67" s="67">
        <v>354</v>
      </c>
      <c r="AF67" s="67">
        <v>584</v>
      </c>
      <c r="AG67" s="67">
        <v>295</v>
      </c>
      <c r="AH67" s="67">
        <v>289</v>
      </c>
      <c r="AI67" s="78">
        <v>1090</v>
      </c>
      <c r="AJ67" s="67">
        <v>542</v>
      </c>
      <c r="AK67" s="67">
        <v>548</v>
      </c>
      <c r="AL67" s="67">
        <v>629</v>
      </c>
      <c r="AM67" s="67">
        <v>316</v>
      </c>
      <c r="AN67" s="67">
        <v>313</v>
      </c>
      <c r="AO67" s="67">
        <v>525</v>
      </c>
      <c r="AP67" s="67">
        <v>263</v>
      </c>
      <c r="AQ67" s="67">
        <v>262</v>
      </c>
      <c r="AR67" s="56" t="s">
        <v>428</v>
      </c>
      <c r="AS67" s="56"/>
      <c r="AT67" s="56" t="s">
        <v>428</v>
      </c>
      <c r="AU67" s="151">
        <v>280</v>
      </c>
      <c r="AV67" s="151">
        <v>0</v>
      </c>
      <c r="AW67" s="151">
        <v>67</v>
      </c>
      <c r="AX67" s="59">
        <v>0</v>
      </c>
      <c r="AY67" s="59">
        <v>0</v>
      </c>
      <c r="AZ67" s="60">
        <v>1.2376237623762376</v>
      </c>
      <c r="BA67" s="61">
        <v>4</v>
      </c>
      <c r="BB67" s="62">
        <v>0</v>
      </c>
      <c r="BC67" s="63">
        <v>0</v>
      </c>
      <c r="BD67" s="68">
        <v>0</v>
      </c>
      <c r="BE67" s="69">
        <v>0</v>
      </c>
      <c r="BF67" s="60">
        <v>5.982905982905983</v>
      </c>
      <c r="BG67" s="61">
        <v>28</v>
      </c>
      <c r="BH67" s="60">
        <v>4.2105263157894735</v>
      </c>
      <c r="BI67" s="61">
        <v>4</v>
      </c>
      <c r="BJ67" s="64">
        <v>0</v>
      </c>
      <c r="BK67" s="65">
        <v>0</v>
      </c>
      <c r="BL67" s="62">
        <v>0</v>
      </c>
      <c r="BM67" s="65">
        <v>0</v>
      </c>
      <c r="BN67" s="56">
        <v>0</v>
      </c>
      <c r="BO67" s="56">
        <v>0</v>
      </c>
      <c r="BP67" s="1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62" t="s">
        <v>1066</v>
      </c>
      <c r="BW67" s="56" t="s">
        <v>1067</v>
      </c>
      <c r="BX67" s="56" t="s">
        <v>878</v>
      </c>
      <c r="BY67" s="56" t="s">
        <v>1067</v>
      </c>
      <c r="BZ67" s="56" t="s">
        <v>1016</v>
      </c>
      <c r="CA67" s="56" t="s">
        <v>999</v>
      </c>
      <c r="CB67" s="56" t="s">
        <v>1016</v>
      </c>
      <c r="CC67" s="152">
        <v>72.12</v>
      </c>
      <c r="CD67" s="152">
        <v>59.84</v>
      </c>
      <c r="CE67" s="147">
        <v>25</v>
      </c>
      <c r="CF67" s="146" t="s">
        <v>1068</v>
      </c>
      <c r="CG67" s="146" t="s">
        <v>1069</v>
      </c>
      <c r="CH67" s="56">
        <v>0</v>
      </c>
      <c r="CI67" s="56">
        <v>0</v>
      </c>
      <c r="CJ67" s="60">
        <v>0</v>
      </c>
      <c r="CK67" s="61">
        <v>0</v>
      </c>
      <c r="CL67" s="56">
        <v>0</v>
      </c>
      <c r="CM67" s="56">
        <v>0</v>
      </c>
      <c r="CN67" s="149">
        <v>0</v>
      </c>
      <c r="CO67" s="156">
        <v>0</v>
      </c>
      <c r="CP67" s="56">
        <v>0</v>
      </c>
      <c r="CQ67" s="56">
        <v>0</v>
      </c>
      <c r="CR67" s="56">
        <v>0</v>
      </c>
      <c r="CS67" s="56">
        <v>0</v>
      </c>
      <c r="CT67" s="56">
        <v>0</v>
      </c>
      <c r="CU67" s="56">
        <v>0</v>
      </c>
      <c r="CV67" s="56">
        <v>0</v>
      </c>
      <c r="CW67" s="56">
        <v>0</v>
      </c>
      <c r="CX67" s="56">
        <v>0</v>
      </c>
      <c r="CY67" s="56">
        <v>0</v>
      </c>
      <c r="CZ67" s="56">
        <v>0</v>
      </c>
      <c r="DA67" s="56">
        <v>0</v>
      </c>
      <c r="DB67" s="60">
        <v>0</v>
      </c>
      <c r="DC67" s="61">
        <v>0</v>
      </c>
      <c r="DD67" s="152">
        <v>129.47</v>
      </c>
      <c r="DE67" s="152">
        <v>101.51</v>
      </c>
      <c r="DF67" s="147">
        <v>5.4411764705882355</v>
      </c>
      <c r="DG67" s="148">
        <v>5.7352941176470589</v>
      </c>
      <c r="DH67" s="56">
        <v>0</v>
      </c>
      <c r="DI67" s="56">
        <v>0</v>
      </c>
      <c r="DJ67" s="149">
        <v>0</v>
      </c>
      <c r="DK67" s="158">
        <v>0</v>
      </c>
      <c r="DL67" s="149">
        <v>139.86013986013987</v>
      </c>
      <c r="DM67" s="156">
        <v>1</v>
      </c>
      <c r="DN67" s="56">
        <v>0</v>
      </c>
      <c r="DO67" s="56">
        <v>0</v>
      </c>
      <c r="DP67" s="149">
        <v>143.06151645207439</v>
      </c>
      <c r="DQ67" s="156">
        <v>1</v>
      </c>
      <c r="DR67" s="56">
        <v>0</v>
      </c>
      <c r="DS67" s="56">
        <v>0</v>
      </c>
      <c r="DT67" s="56">
        <v>0</v>
      </c>
      <c r="DU67" s="56">
        <v>0</v>
      </c>
      <c r="DV67" s="149">
        <v>143.06151645207439</v>
      </c>
      <c r="DW67" s="156">
        <v>1</v>
      </c>
      <c r="DX67" s="56">
        <v>0</v>
      </c>
      <c r="DY67" s="56">
        <v>0</v>
      </c>
      <c r="DZ67" s="62">
        <v>3.4364261168384878</v>
      </c>
      <c r="EA67" s="63">
        <v>1</v>
      </c>
      <c r="EB67" s="62">
        <v>79.584775086505189</v>
      </c>
      <c r="EC67" s="63">
        <v>23</v>
      </c>
      <c r="ED67" s="60">
        <v>1.4371945961483186</v>
      </c>
      <c r="EE67" s="61">
        <v>5</v>
      </c>
      <c r="EF67" s="154">
        <v>144.59</v>
      </c>
      <c r="EG67" s="154">
        <v>93.42</v>
      </c>
      <c r="EH67" s="107">
        <v>4.1420118343195274</v>
      </c>
      <c r="EI67" s="148">
        <v>10.650887573964498</v>
      </c>
      <c r="EJ67" s="56" t="s">
        <v>1070</v>
      </c>
      <c r="EK67" s="56" t="s">
        <v>1071</v>
      </c>
      <c r="EL67" s="154">
        <v>92.2</v>
      </c>
      <c r="EM67" s="154">
        <v>48.47</v>
      </c>
      <c r="EN67" s="147">
        <v>0.75757575757575757</v>
      </c>
      <c r="EO67" s="148">
        <v>7.5757575757575761</v>
      </c>
      <c r="EP67" s="56">
        <v>0</v>
      </c>
      <c r="EQ67" s="56">
        <v>0</v>
      </c>
      <c r="ER67" s="56">
        <v>0</v>
      </c>
      <c r="ES67" s="56">
        <v>0</v>
      </c>
      <c r="ET67" s="103">
        <v>143.06151645207439</v>
      </c>
      <c r="EU67" s="132">
        <v>1</v>
      </c>
      <c r="EV67" s="56">
        <v>0</v>
      </c>
      <c r="EW67" s="56">
        <v>0</v>
      </c>
      <c r="EX67" s="56">
        <v>0</v>
      </c>
      <c r="EY67" s="62">
        <v>115.01597444089457</v>
      </c>
      <c r="EZ67" s="72">
        <v>36</v>
      </c>
      <c r="FA67" s="62">
        <v>80.15267175572518</v>
      </c>
      <c r="FB67" s="61">
        <v>21</v>
      </c>
      <c r="FC67" s="149">
        <v>231.83925811437402</v>
      </c>
      <c r="FD67" s="156">
        <v>3</v>
      </c>
      <c r="FE67" s="149">
        <v>0</v>
      </c>
      <c r="FF67" s="156">
        <v>0</v>
      </c>
      <c r="FG67" s="150">
        <v>77.279752704791349</v>
      </c>
      <c r="FH67" s="157">
        <v>1</v>
      </c>
      <c r="FI67" s="149">
        <v>77.279752704791349</v>
      </c>
      <c r="FJ67" s="156">
        <v>1</v>
      </c>
      <c r="FK67" s="149">
        <v>386.39876352395675</v>
      </c>
      <c r="FL67" s="156">
        <v>5</v>
      </c>
      <c r="FM67" s="56">
        <v>0</v>
      </c>
      <c r="FN67" s="56">
        <v>0</v>
      </c>
      <c r="FO67" s="150">
        <v>231.83925811437402</v>
      </c>
      <c r="FP67" s="155">
        <v>3</v>
      </c>
      <c r="FQ67" s="56">
        <v>0</v>
      </c>
      <c r="FR67" s="56">
        <v>0</v>
      </c>
      <c r="FS67" s="60">
        <v>3.7111047673422779</v>
      </c>
      <c r="FT67" s="61">
        <v>13</v>
      </c>
      <c r="FU67" s="60">
        <v>3.66412213740458</v>
      </c>
      <c r="FV67" s="61">
        <v>12</v>
      </c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  <c r="NR67" s="71"/>
      <c r="NS67" s="71"/>
      <c r="NT67" s="71"/>
      <c r="NU67" s="71"/>
      <c r="NV67" s="71"/>
      <c r="NW67" s="71"/>
      <c r="NX67" s="71"/>
      <c r="NY67" s="71"/>
      <c r="NZ67" s="71"/>
      <c r="OA67" s="71"/>
      <c r="OB67" s="71"/>
      <c r="OC67" s="71"/>
      <c r="OD67" s="71"/>
      <c r="OE67" s="71"/>
      <c r="OF67" s="71"/>
      <c r="OG67" s="71"/>
      <c r="OH67" s="71"/>
      <c r="OI67" s="71"/>
      <c r="OJ67" s="71"/>
      <c r="OK67" s="71"/>
      <c r="OL67" s="71"/>
      <c r="OM67" s="71"/>
      <c r="ON67" s="71"/>
      <c r="OO67" s="71"/>
      <c r="OP67" s="71"/>
      <c r="OQ67" s="71"/>
      <c r="OR67" s="4"/>
      <c r="OS67" s="4"/>
      <c r="OT67" s="4"/>
    </row>
    <row r="68" spans="1:410">
      <c r="A68" s="96" t="s">
        <v>1072</v>
      </c>
      <c r="B68" s="56" t="s">
        <v>1073</v>
      </c>
      <c r="C68" s="96" t="s">
        <v>427</v>
      </c>
      <c r="D68" s="74">
        <v>6</v>
      </c>
      <c r="E68" s="67">
        <v>2015</v>
      </c>
      <c r="F68" s="106">
        <v>77.3422363743245</v>
      </c>
      <c r="G68" s="141">
        <v>19119</v>
      </c>
      <c r="H68" s="67">
        <v>10726</v>
      </c>
      <c r="I68" s="67">
        <v>8393</v>
      </c>
      <c r="J68" s="106">
        <v>50.66</v>
      </c>
      <c r="K68" s="67">
        <v>9685</v>
      </c>
      <c r="L68" s="56">
        <v>47.54</v>
      </c>
      <c r="M68" s="78">
        <v>9090</v>
      </c>
      <c r="N68" s="67">
        <v>1842</v>
      </c>
      <c r="O68" s="67">
        <v>940</v>
      </c>
      <c r="P68" s="67">
        <v>902</v>
      </c>
      <c r="Q68" s="78">
        <v>2198</v>
      </c>
      <c r="R68" s="78">
        <v>1074</v>
      </c>
      <c r="S68" s="78">
        <v>1124</v>
      </c>
      <c r="T68" s="67">
        <v>1787</v>
      </c>
      <c r="U68" s="67">
        <v>924</v>
      </c>
      <c r="V68" s="67">
        <v>863</v>
      </c>
      <c r="W68" s="78">
        <v>2020</v>
      </c>
      <c r="X68" s="78">
        <v>1003</v>
      </c>
      <c r="Y68" s="78">
        <v>1017</v>
      </c>
      <c r="Z68" s="67">
        <v>1816</v>
      </c>
      <c r="AA68" s="67">
        <v>937</v>
      </c>
      <c r="AB68" s="67">
        <v>879</v>
      </c>
      <c r="AC68" s="78">
        <v>1743</v>
      </c>
      <c r="AD68" s="78">
        <v>860</v>
      </c>
      <c r="AE68" s="78">
        <v>883</v>
      </c>
      <c r="AF68" s="67">
        <v>1745</v>
      </c>
      <c r="AG68" s="67">
        <v>908</v>
      </c>
      <c r="AH68" s="67">
        <v>837</v>
      </c>
      <c r="AI68" s="78">
        <v>2454</v>
      </c>
      <c r="AJ68" s="78">
        <v>1223</v>
      </c>
      <c r="AK68" s="78">
        <v>1231</v>
      </c>
      <c r="AL68" s="67">
        <v>1840</v>
      </c>
      <c r="AM68" s="67">
        <v>959</v>
      </c>
      <c r="AN68" s="67">
        <v>881</v>
      </c>
      <c r="AO68" s="67">
        <v>1697</v>
      </c>
      <c r="AP68" s="67">
        <v>881</v>
      </c>
      <c r="AQ68" s="67">
        <v>816</v>
      </c>
      <c r="AR68" s="56" t="s">
        <v>428</v>
      </c>
      <c r="AS68" s="56"/>
      <c r="AT68" s="56" t="s">
        <v>428</v>
      </c>
      <c r="AU68" s="144">
        <v>609</v>
      </c>
      <c r="AV68" s="144">
        <v>7</v>
      </c>
      <c r="AW68" s="144">
        <v>206</v>
      </c>
      <c r="AX68" s="59">
        <v>4.3</v>
      </c>
      <c r="AY68" s="59">
        <v>1</v>
      </c>
      <c r="AZ68" s="60">
        <v>0</v>
      </c>
      <c r="BA68" s="61">
        <v>0</v>
      </c>
      <c r="BB68" s="62">
        <v>0</v>
      </c>
      <c r="BC68" s="63">
        <v>0</v>
      </c>
      <c r="BD68" s="68">
        <v>0</v>
      </c>
      <c r="BE68" s="69">
        <v>0</v>
      </c>
      <c r="BF68" s="60">
        <v>19.402985074626866</v>
      </c>
      <c r="BG68" s="61">
        <v>13</v>
      </c>
      <c r="BH68" s="60">
        <v>16.239316239316238</v>
      </c>
      <c r="BI68" s="61">
        <v>38</v>
      </c>
      <c r="BJ68" s="64">
        <v>0</v>
      </c>
      <c r="BK68" s="65">
        <v>0</v>
      </c>
      <c r="BL68" s="62">
        <v>0</v>
      </c>
      <c r="BM68" s="65">
        <v>0</v>
      </c>
      <c r="BN68" s="56">
        <v>0</v>
      </c>
      <c r="BO68" s="56">
        <v>0</v>
      </c>
      <c r="BP68" s="156">
        <v>0</v>
      </c>
      <c r="BQ68" s="56">
        <v>0</v>
      </c>
      <c r="BR68" s="56">
        <v>0</v>
      </c>
      <c r="BS68" s="56">
        <v>0</v>
      </c>
      <c r="BT68" s="56">
        <v>0</v>
      </c>
      <c r="BU68" s="56">
        <v>0</v>
      </c>
      <c r="BV68" s="62" t="s">
        <v>467</v>
      </c>
      <c r="BW68" s="56" t="s">
        <v>867</v>
      </c>
      <c r="BX68" s="56" t="s">
        <v>604</v>
      </c>
      <c r="BY68" s="56" t="s">
        <v>867</v>
      </c>
      <c r="BZ68" s="56" t="s">
        <v>1074</v>
      </c>
      <c r="CA68" s="56" t="s">
        <v>702</v>
      </c>
      <c r="CB68" s="56" t="s">
        <v>1074</v>
      </c>
      <c r="CC68" s="145">
        <v>75.84</v>
      </c>
      <c r="CD68" s="145">
        <v>63.2</v>
      </c>
      <c r="CE68" s="147">
        <v>3.3333333333333335</v>
      </c>
      <c r="CF68" s="153" t="s">
        <v>817</v>
      </c>
      <c r="CG68" s="153" t="s">
        <v>1075</v>
      </c>
      <c r="CH68" s="56">
        <v>0</v>
      </c>
      <c r="CI68" s="56">
        <v>0</v>
      </c>
      <c r="CJ68" s="60">
        <v>1.1191941801902632</v>
      </c>
      <c r="CK68" s="61">
        <v>2</v>
      </c>
      <c r="CL68" s="56">
        <v>0</v>
      </c>
      <c r="CM68" s="56">
        <v>0</v>
      </c>
      <c r="CN68" s="149">
        <v>109.89010989010988</v>
      </c>
      <c r="CO68" s="156">
        <v>2</v>
      </c>
      <c r="CP68" s="56">
        <v>0</v>
      </c>
      <c r="CQ68" s="56">
        <v>0</v>
      </c>
      <c r="CR68" s="56">
        <v>0</v>
      </c>
      <c r="CS68" s="56">
        <v>0</v>
      </c>
      <c r="CT68" s="56">
        <v>0</v>
      </c>
      <c r="CU68" s="56">
        <v>0</v>
      </c>
      <c r="CV68" s="56">
        <v>0</v>
      </c>
      <c r="CW68" s="56">
        <v>0</v>
      </c>
      <c r="CX68" s="56">
        <v>0</v>
      </c>
      <c r="CY68" s="56">
        <v>0</v>
      </c>
      <c r="CZ68" s="56">
        <v>0</v>
      </c>
      <c r="DA68" s="56">
        <v>0</v>
      </c>
      <c r="DB68" s="60">
        <v>1.589825119236884</v>
      </c>
      <c r="DC68" s="61">
        <v>1</v>
      </c>
      <c r="DD68" s="145">
        <v>118.81</v>
      </c>
      <c r="DE68" s="145">
        <v>97.65</v>
      </c>
      <c r="DF68" s="147">
        <v>1.7709563164108619</v>
      </c>
      <c r="DG68" s="148">
        <v>7.7922077922077921</v>
      </c>
      <c r="DH68" s="149">
        <v>92.678405931417984</v>
      </c>
      <c r="DI68" s="56">
        <v>2</v>
      </c>
      <c r="DJ68" s="149">
        <v>92.678405931417984</v>
      </c>
      <c r="DK68" s="158">
        <v>2</v>
      </c>
      <c r="DL68" s="149">
        <v>46.339202965708992</v>
      </c>
      <c r="DM68" s="156">
        <v>1</v>
      </c>
      <c r="DN68" s="150">
        <v>46.926325668700137</v>
      </c>
      <c r="DO68" s="56">
        <v>1</v>
      </c>
      <c r="DP68" s="149">
        <v>0</v>
      </c>
      <c r="DQ68" s="156">
        <v>0</v>
      </c>
      <c r="DR68" s="56">
        <v>0</v>
      </c>
      <c r="DS68" s="56">
        <v>0</v>
      </c>
      <c r="DT68" s="56">
        <v>0</v>
      </c>
      <c r="DU68" s="56">
        <v>0</v>
      </c>
      <c r="DV68" s="156">
        <v>0</v>
      </c>
      <c r="DW68" s="56">
        <v>0</v>
      </c>
      <c r="DX68" s="56">
        <v>0</v>
      </c>
      <c r="DY68" s="56">
        <v>0</v>
      </c>
      <c r="DZ68" s="62">
        <v>2.2753128555176336</v>
      </c>
      <c r="EA68" s="63">
        <v>2</v>
      </c>
      <c r="EB68" s="62">
        <v>80.047789725209086</v>
      </c>
      <c r="EC68" s="63">
        <v>67</v>
      </c>
      <c r="ED68" s="60">
        <v>0</v>
      </c>
      <c r="EE68" s="61">
        <v>0</v>
      </c>
      <c r="EF68" s="143">
        <v>106.45</v>
      </c>
      <c r="EG68" s="143">
        <v>82.89</v>
      </c>
      <c r="EH68" s="107">
        <v>1.6962220508866617</v>
      </c>
      <c r="EI68" s="148">
        <v>6.7077872012336153</v>
      </c>
      <c r="EJ68" s="56" t="s">
        <v>961</v>
      </c>
      <c r="EK68" s="56" t="s">
        <v>892</v>
      </c>
      <c r="EL68" s="143">
        <v>78.650000000000006</v>
      </c>
      <c r="EM68" s="143">
        <v>57.74</v>
      </c>
      <c r="EN68" s="147">
        <v>0.85836909871244638</v>
      </c>
      <c r="EO68" s="148">
        <v>1.7167381974248928</v>
      </c>
      <c r="EP68" s="150">
        <v>46.926325668700137</v>
      </c>
      <c r="EQ68" s="56">
        <v>1</v>
      </c>
      <c r="ER68" s="56">
        <v>281.5</v>
      </c>
      <c r="ES68" s="156">
        <v>6</v>
      </c>
      <c r="ET68" s="103">
        <v>234.63162834350069</v>
      </c>
      <c r="EU68" s="132">
        <v>5</v>
      </c>
      <c r="EV68" s="150">
        <v>46.926325668700137</v>
      </c>
      <c r="EW68" s="56">
        <v>1</v>
      </c>
      <c r="EX68" s="56">
        <v>0</v>
      </c>
      <c r="EY68" s="62">
        <v>86.265607264472195</v>
      </c>
      <c r="EZ68" s="61">
        <v>76</v>
      </c>
      <c r="FA68" s="62">
        <v>62.5</v>
      </c>
      <c r="FB68" s="61">
        <v>51</v>
      </c>
      <c r="FC68" s="149">
        <v>25.529742149604292</v>
      </c>
      <c r="FD68" s="156">
        <v>1</v>
      </c>
      <c r="FE68" s="149">
        <v>51.059484299208584</v>
      </c>
      <c r="FF68" s="156">
        <v>2</v>
      </c>
      <c r="FG68" s="56">
        <v>0</v>
      </c>
      <c r="FH68" s="56">
        <v>0</v>
      </c>
      <c r="FI68" s="149">
        <v>25.529742149604292</v>
      </c>
      <c r="FJ68" s="156">
        <v>1</v>
      </c>
      <c r="FK68" s="149">
        <v>102.11896859841717</v>
      </c>
      <c r="FL68" s="156">
        <v>4</v>
      </c>
      <c r="FM68" s="149">
        <v>76.589226448812866</v>
      </c>
      <c r="FN68" s="156">
        <v>3</v>
      </c>
      <c r="FO68" s="150">
        <v>587.18406944089861</v>
      </c>
      <c r="FP68" s="155">
        <v>23</v>
      </c>
      <c r="FQ68" s="150">
        <v>25.529742149604292</v>
      </c>
      <c r="FR68" s="56">
        <v>1</v>
      </c>
      <c r="FS68" s="60">
        <v>5.4054054054054053</v>
      </c>
      <c r="FT68" s="61">
        <v>3</v>
      </c>
      <c r="FU68" s="60">
        <v>0</v>
      </c>
      <c r="FV68" s="61">
        <v>0</v>
      </c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71"/>
      <c r="NS68" s="71"/>
      <c r="NT68" s="71"/>
      <c r="NU68" s="71"/>
      <c r="NV68" s="71"/>
      <c r="NW68" s="71"/>
      <c r="NX68" s="71"/>
      <c r="NY68" s="71"/>
      <c r="NZ68" s="71"/>
      <c r="OA68" s="71"/>
      <c r="OB68" s="71"/>
      <c r="OC68" s="71"/>
      <c r="OD68" s="71"/>
      <c r="OE68" s="71"/>
      <c r="OF68" s="71"/>
      <c r="OG68" s="71"/>
      <c r="OH68" s="71"/>
      <c r="OI68" s="71"/>
      <c r="OJ68" s="71"/>
      <c r="OK68" s="71"/>
      <c r="OL68" s="71"/>
      <c r="OM68" s="71"/>
      <c r="ON68" s="71"/>
      <c r="OO68" s="71"/>
      <c r="OP68" s="71"/>
      <c r="OQ68" s="71"/>
      <c r="OR68" s="4"/>
      <c r="OS68" s="4"/>
      <c r="OT68" s="4"/>
    </row>
    <row r="69" spans="1:410">
      <c r="A69" s="96" t="s">
        <v>1076</v>
      </c>
      <c r="B69" s="56" t="s">
        <v>1077</v>
      </c>
      <c r="C69" s="96" t="s">
        <v>441</v>
      </c>
      <c r="D69" s="74">
        <v>6</v>
      </c>
      <c r="E69" s="67">
        <v>2015</v>
      </c>
      <c r="F69" s="106">
        <v>65.930079184926726</v>
      </c>
      <c r="G69" s="141">
        <v>9535</v>
      </c>
      <c r="H69" s="67">
        <v>1761</v>
      </c>
      <c r="I69" s="67">
        <v>7774</v>
      </c>
      <c r="J69" s="106">
        <v>13.21</v>
      </c>
      <c r="K69" s="67">
        <v>1260</v>
      </c>
      <c r="L69" s="56">
        <v>76.52</v>
      </c>
      <c r="M69" s="78">
        <v>7296</v>
      </c>
      <c r="N69" s="67">
        <v>800</v>
      </c>
      <c r="O69" s="67">
        <v>410</v>
      </c>
      <c r="P69" s="67">
        <v>390</v>
      </c>
      <c r="Q69" s="78">
        <v>959</v>
      </c>
      <c r="R69" s="78">
        <v>465</v>
      </c>
      <c r="S69" s="78">
        <v>494</v>
      </c>
      <c r="T69" s="67">
        <v>773</v>
      </c>
      <c r="U69" s="67">
        <v>410</v>
      </c>
      <c r="V69" s="67">
        <v>363</v>
      </c>
      <c r="W69" s="78">
        <v>1609</v>
      </c>
      <c r="X69" s="78">
        <v>807</v>
      </c>
      <c r="Y69" s="78">
        <v>802</v>
      </c>
      <c r="Z69" s="67">
        <v>769</v>
      </c>
      <c r="AA69" s="67">
        <v>408</v>
      </c>
      <c r="AB69" s="67">
        <v>361</v>
      </c>
      <c r="AC69" s="78">
        <v>1379</v>
      </c>
      <c r="AD69" s="78">
        <v>684</v>
      </c>
      <c r="AE69" s="78">
        <v>695</v>
      </c>
      <c r="AF69" s="67">
        <v>996</v>
      </c>
      <c r="AG69" s="67">
        <v>542</v>
      </c>
      <c r="AH69" s="67">
        <v>454</v>
      </c>
      <c r="AI69" s="78">
        <v>2033</v>
      </c>
      <c r="AJ69" s="78">
        <v>1060</v>
      </c>
      <c r="AK69" s="78">
        <v>973</v>
      </c>
      <c r="AL69" s="67">
        <v>964</v>
      </c>
      <c r="AM69" s="67">
        <v>527</v>
      </c>
      <c r="AN69" s="67">
        <v>437</v>
      </c>
      <c r="AO69" s="67">
        <v>954</v>
      </c>
      <c r="AP69" s="67">
        <v>532</v>
      </c>
      <c r="AQ69" s="67">
        <v>422</v>
      </c>
      <c r="AR69" s="56" t="s">
        <v>428</v>
      </c>
      <c r="AS69" s="56"/>
      <c r="AT69" s="56" t="s">
        <v>428</v>
      </c>
      <c r="AU69" s="151">
        <v>405</v>
      </c>
      <c r="AV69" s="151">
        <v>0</v>
      </c>
      <c r="AW69" s="151">
        <v>54</v>
      </c>
      <c r="AX69" s="59">
        <v>0</v>
      </c>
      <c r="AY69" s="59">
        <v>0</v>
      </c>
      <c r="AZ69" s="60">
        <v>0.70621468926553677</v>
      </c>
      <c r="BA69" s="61">
        <v>2</v>
      </c>
      <c r="BB69" s="62">
        <v>0</v>
      </c>
      <c r="BC69" s="63">
        <v>0</v>
      </c>
      <c r="BD69" s="68">
        <v>0</v>
      </c>
      <c r="BE69" s="69">
        <v>0</v>
      </c>
      <c r="BF69" s="60">
        <v>11.111111111111111</v>
      </c>
      <c r="BG69" s="61">
        <v>20</v>
      </c>
      <c r="BH69" s="60">
        <v>6.4516129032258061</v>
      </c>
      <c r="BI69" s="61">
        <v>6</v>
      </c>
      <c r="BJ69" s="64">
        <v>0</v>
      </c>
      <c r="BK69" s="65">
        <v>0</v>
      </c>
      <c r="BL69" s="62">
        <v>0</v>
      </c>
      <c r="BM69" s="65">
        <v>0</v>
      </c>
      <c r="BN69" s="56">
        <v>0</v>
      </c>
      <c r="BO69" s="56">
        <v>0</v>
      </c>
      <c r="BP69" s="1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62" t="s">
        <v>1078</v>
      </c>
      <c r="BW69" s="56" t="s">
        <v>554</v>
      </c>
      <c r="BX69" s="56" t="s">
        <v>538</v>
      </c>
      <c r="BY69" s="56" t="s">
        <v>554</v>
      </c>
      <c r="BZ69" s="56" t="s">
        <v>1079</v>
      </c>
      <c r="CA69" s="56" t="s">
        <v>1080</v>
      </c>
      <c r="CB69" s="56" t="s">
        <v>712</v>
      </c>
      <c r="CC69" s="152">
        <v>84.28</v>
      </c>
      <c r="CD69" s="152">
        <v>62.89</v>
      </c>
      <c r="CE69" s="147">
        <v>16.666666666666664</v>
      </c>
      <c r="CF69" s="146" t="s">
        <v>557</v>
      </c>
      <c r="CG69" s="146" t="s">
        <v>1081</v>
      </c>
      <c r="CH69" s="56">
        <v>0</v>
      </c>
      <c r="CI69" s="56">
        <v>0</v>
      </c>
      <c r="CJ69" s="60">
        <v>0</v>
      </c>
      <c r="CK69" s="61">
        <v>0</v>
      </c>
      <c r="CL69" s="56">
        <v>0</v>
      </c>
      <c r="CM69" s="56">
        <v>0</v>
      </c>
      <c r="CN69" s="149">
        <v>125.31328320802004</v>
      </c>
      <c r="CO69" s="156">
        <v>1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60">
        <v>0.41928721174004191</v>
      </c>
      <c r="DC69" s="61">
        <v>1</v>
      </c>
      <c r="DD69" s="152">
        <v>139.5</v>
      </c>
      <c r="DE69" s="152">
        <v>111.54</v>
      </c>
      <c r="DF69" s="147">
        <v>1.4492753623188406</v>
      </c>
      <c r="DG69" s="148">
        <v>5.9006211180124222</v>
      </c>
      <c r="DH69" s="56">
        <v>0</v>
      </c>
      <c r="DI69" s="56">
        <v>0</v>
      </c>
      <c r="DJ69" s="149">
        <v>550.66079295154191</v>
      </c>
      <c r="DK69" s="158">
        <v>5</v>
      </c>
      <c r="DL69" s="149">
        <v>0</v>
      </c>
      <c r="DM69" s="156">
        <v>0</v>
      </c>
      <c r="DN69" s="56">
        <v>0</v>
      </c>
      <c r="DO69" s="56">
        <v>0</v>
      </c>
      <c r="DP69" s="149">
        <v>0</v>
      </c>
      <c r="DQ69" s="156">
        <v>0</v>
      </c>
      <c r="DR69" s="56">
        <v>0</v>
      </c>
      <c r="DS69" s="56">
        <v>0</v>
      </c>
      <c r="DT69" s="56">
        <v>0</v>
      </c>
      <c r="DU69" s="56">
        <v>0</v>
      </c>
      <c r="DV69" s="156">
        <v>0</v>
      </c>
      <c r="DW69" s="56">
        <v>0</v>
      </c>
      <c r="DX69" s="56">
        <v>0</v>
      </c>
      <c r="DY69" s="56">
        <v>0</v>
      </c>
      <c r="DZ69" s="62">
        <v>2.770083102493075</v>
      </c>
      <c r="EA69" s="63">
        <v>1</v>
      </c>
      <c r="EB69" s="62">
        <v>46.255506607929512</v>
      </c>
      <c r="EC69" s="63">
        <v>21</v>
      </c>
      <c r="ED69" s="60">
        <v>2.523128679562658</v>
      </c>
      <c r="EE69" s="61">
        <v>6</v>
      </c>
      <c r="EF69" s="154">
        <v>128.99</v>
      </c>
      <c r="EG69" s="154">
        <v>84.37</v>
      </c>
      <c r="EH69" s="107">
        <v>3.0769230769230771</v>
      </c>
      <c r="EI69" s="148">
        <v>1.5384615384615385</v>
      </c>
      <c r="EJ69" s="56" t="s">
        <v>1082</v>
      </c>
      <c r="EK69" s="56" t="s">
        <v>1083</v>
      </c>
      <c r="EL69" s="154">
        <v>82.15</v>
      </c>
      <c r="EM69" s="154">
        <v>41.21</v>
      </c>
      <c r="EN69" s="147">
        <v>0.52356020942408377</v>
      </c>
      <c r="EO69" s="148">
        <v>0.52356020942408377</v>
      </c>
      <c r="EP69" s="56">
        <v>0</v>
      </c>
      <c r="EQ69" s="56">
        <v>0</v>
      </c>
      <c r="ER69" s="149">
        <v>94.161958568738228</v>
      </c>
      <c r="ES69" s="156">
        <v>1</v>
      </c>
      <c r="ET69" s="103">
        <v>94.161958568738228</v>
      </c>
      <c r="EU69" s="132">
        <v>1</v>
      </c>
      <c r="EV69" s="56">
        <v>0</v>
      </c>
      <c r="EW69" s="56">
        <v>0</v>
      </c>
      <c r="EX69" s="56">
        <v>0</v>
      </c>
      <c r="EY69" s="62">
        <v>73.226544622425635</v>
      </c>
      <c r="EZ69" s="61">
        <v>32</v>
      </c>
      <c r="FA69" s="62">
        <v>37.914691943127963</v>
      </c>
      <c r="FB69" s="61">
        <v>16</v>
      </c>
      <c r="FC69" s="149">
        <v>0</v>
      </c>
      <c r="FD69" s="156">
        <v>0</v>
      </c>
      <c r="FE69" s="149">
        <v>0</v>
      </c>
      <c r="FF69" s="156">
        <v>0</v>
      </c>
      <c r="FG69" s="150">
        <v>46.339202965708992</v>
      </c>
      <c r="FH69" s="157">
        <v>1</v>
      </c>
      <c r="FI69" s="149">
        <v>0</v>
      </c>
      <c r="FJ69" s="156">
        <v>0</v>
      </c>
      <c r="FK69" s="149">
        <v>46.339202965708992</v>
      </c>
      <c r="FL69" s="156">
        <v>1</v>
      </c>
      <c r="FM69" s="56">
        <v>0</v>
      </c>
      <c r="FN69" s="56">
        <v>0</v>
      </c>
      <c r="FO69" s="150">
        <v>0</v>
      </c>
      <c r="FP69" s="56">
        <v>0</v>
      </c>
      <c r="FQ69" s="56">
        <v>0</v>
      </c>
      <c r="FR69" s="56">
        <v>0</v>
      </c>
      <c r="FS69" s="60">
        <v>0.85543199315654406</v>
      </c>
      <c r="FT69" s="61">
        <v>2</v>
      </c>
      <c r="FU69" s="60">
        <v>1.098901098901099</v>
      </c>
      <c r="FV69" s="61">
        <v>2</v>
      </c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  <c r="NR69" s="71"/>
      <c r="NS69" s="71"/>
      <c r="NT69" s="71"/>
      <c r="NU69" s="71"/>
      <c r="NV69" s="71"/>
      <c r="NW69" s="71"/>
      <c r="NX69" s="71"/>
      <c r="NY69" s="71"/>
      <c r="NZ69" s="71"/>
      <c r="OA69" s="71"/>
      <c r="OB69" s="71"/>
      <c r="OC69" s="71"/>
      <c r="OD69" s="71"/>
      <c r="OE69" s="71"/>
      <c r="OF69" s="71"/>
      <c r="OG69" s="71"/>
      <c r="OH69" s="71"/>
      <c r="OI69" s="71"/>
      <c r="OJ69" s="71"/>
      <c r="OK69" s="71"/>
      <c r="OL69" s="71"/>
      <c r="OM69" s="71"/>
      <c r="ON69" s="71"/>
      <c r="OO69" s="71"/>
      <c r="OP69" s="71"/>
      <c r="OQ69" s="71"/>
      <c r="OR69" s="4"/>
      <c r="OS69" s="4"/>
      <c r="OT69" s="4"/>
    </row>
    <row r="70" spans="1:410">
      <c r="A70" s="96" t="s">
        <v>1084</v>
      </c>
      <c r="B70" s="56" t="s">
        <v>1085</v>
      </c>
      <c r="C70" s="96" t="s">
        <v>730</v>
      </c>
      <c r="D70" s="74">
        <v>6</v>
      </c>
      <c r="E70" s="67">
        <v>2015</v>
      </c>
      <c r="F70" s="106">
        <v>76.209472896461875</v>
      </c>
      <c r="G70" s="141">
        <v>6855</v>
      </c>
      <c r="H70" s="67">
        <v>2857</v>
      </c>
      <c r="I70" s="67">
        <v>3998</v>
      </c>
      <c r="J70" s="106">
        <v>9.4726878720701411</v>
      </c>
      <c r="K70" s="67">
        <v>3803</v>
      </c>
      <c r="L70" s="107">
        <v>88.460977388767333</v>
      </c>
      <c r="M70" s="78">
        <v>6064</v>
      </c>
      <c r="N70" s="67">
        <v>608</v>
      </c>
      <c r="O70" s="67">
        <v>306</v>
      </c>
      <c r="P70" s="67">
        <v>302</v>
      </c>
      <c r="Q70" s="78">
        <v>722</v>
      </c>
      <c r="R70" s="78">
        <v>359</v>
      </c>
      <c r="S70" s="78">
        <v>363</v>
      </c>
      <c r="T70" s="67">
        <v>569</v>
      </c>
      <c r="U70" s="67">
        <v>289</v>
      </c>
      <c r="V70" s="67">
        <v>280</v>
      </c>
      <c r="W70" s="78">
        <v>1347</v>
      </c>
      <c r="X70" s="78">
        <v>666</v>
      </c>
      <c r="Y70" s="78">
        <v>681</v>
      </c>
      <c r="Z70" s="67">
        <v>571</v>
      </c>
      <c r="AA70" s="67">
        <v>293</v>
      </c>
      <c r="AB70" s="67">
        <v>278</v>
      </c>
      <c r="AC70" s="78">
        <v>1186</v>
      </c>
      <c r="AD70" s="78">
        <v>595</v>
      </c>
      <c r="AE70" s="78">
        <v>591</v>
      </c>
      <c r="AF70" s="67">
        <v>598</v>
      </c>
      <c r="AG70" s="67">
        <v>311</v>
      </c>
      <c r="AH70" s="67">
        <v>287</v>
      </c>
      <c r="AI70" s="78">
        <v>1574</v>
      </c>
      <c r="AJ70" s="78">
        <v>801</v>
      </c>
      <c r="AK70" s="78">
        <v>773</v>
      </c>
      <c r="AL70" s="67">
        <v>592</v>
      </c>
      <c r="AM70" s="67">
        <v>312</v>
      </c>
      <c r="AN70" s="67">
        <v>280</v>
      </c>
      <c r="AO70" s="67">
        <v>533</v>
      </c>
      <c r="AP70" s="67">
        <v>286</v>
      </c>
      <c r="AQ70" s="67">
        <v>247</v>
      </c>
      <c r="AR70" s="56" t="s">
        <v>428</v>
      </c>
      <c r="AS70" s="56"/>
      <c r="AT70" s="56" t="s">
        <v>428</v>
      </c>
      <c r="AU70" s="144">
        <v>160</v>
      </c>
      <c r="AV70" s="144">
        <v>0</v>
      </c>
      <c r="AW70" s="144">
        <v>59</v>
      </c>
      <c r="AX70" s="59">
        <v>0</v>
      </c>
      <c r="AY70" s="59">
        <v>0</v>
      </c>
      <c r="AZ70" s="60">
        <v>0.80840743734842357</v>
      </c>
      <c r="BA70" s="61">
        <v>4</v>
      </c>
      <c r="BB70" s="62">
        <v>0</v>
      </c>
      <c r="BC70" s="63">
        <v>0</v>
      </c>
      <c r="BD70" s="68">
        <v>0</v>
      </c>
      <c r="BE70" s="69">
        <v>0</v>
      </c>
      <c r="BF70" s="60">
        <v>6.0869565217391308</v>
      </c>
      <c r="BG70" s="61">
        <v>42</v>
      </c>
      <c r="BH70" s="60">
        <v>12.871287128712872</v>
      </c>
      <c r="BI70" s="61">
        <v>13</v>
      </c>
      <c r="BJ70" s="64">
        <v>0</v>
      </c>
      <c r="BK70" s="65">
        <v>0</v>
      </c>
      <c r="BL70" s="62">
        <v>0</v>
      </c>
      <c r="BM70" s="65">
        <v>0</v>
      </c>
      <c r="BN70" s="56">
        <v>0</v>
      </c>
      <c r="BO70" s="56">
        <v>0</v>
      </c>
      <c r="BP70" s="1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70" t="s">
        <v>1086</v>
      </c>
      <c r="BW70" s="56" t="s">
        <v>1087</v>
      </c>
      <c r="BX70" s="56" t="s">
        <v>1088</v>
      </c>
      <c r="BY70" s="56" t="s">
        <v>1087</v>
      </c>
      <c r="BZ70" s="76" t="s">
        <v>1089</v>
      </c>
      <c r="CA70" s="56" t="s">
        <v>625</v>
      </c>
      <c r="CB70" s="56" t="s">
        <v>1090</v>
      </c>
      <c r="CC70" s="145">
        <v>108.76</v>
      </c>
      <c r="CD70" s="145">
        <v>92.98</v>
      </c>
      <c r="CE70" s="147">
        <v>6.25</v>
      </c>
      <c r="CF70" s="153" t="s">
        <v>1091</v>
      </c>
      <c r="CG70" s="153" t="s">
        <v>1092</v>
      </c>
      <c r="CH70" s="56">
        <v>0</v>
      </c>
      <c r="CI70" s="56">
        <v>0</v>
      </c>
      <c r="CJ70" s="60">
        <v>1.7574692442882249</v>
      </c>
      <c r="CK70" s="61">
        <v>1</v>
      </c>
      <c r="CL70" s="56">
        <v>0</v>
      </c>
      <c r="CM70" s="56">
        <v>0</v>
      </c>
      <c r="CN70" s="149">
        <v>0</v>
      </c>
      <c r="CO70" s="156">
        <v>0</v>
      </c>
      <c r="CP70" s="56">
        <v>0</v>
      </c>
      <c r="CQ70" s="56">
        <v>0</v>
      </c>
      <c r="CR70" s="56">
        <v>146.62</v>
      </c>
      <c r="CS70" s="56">
        <v>1</v>
      </c>
      <c r="CT70" s="56">
        <v>0</v>
      </c>
      <c r="CU70" s="56">
        <v>0</v>
      </c>
      <c r="CV70" s="56">
        <v>0</v>
      </c>
      <c r="CW70" s="56">
        <v>0</v>
      </c>
      <c r="CX70" s="56">
        <v>0</v>
      </c>
      <c r="CY70" s="56">
        <v>0</v>
      </c>
      <c r="CZ70" s="149">
        <v>146.62756598240469</v>
      </c>
      <c r="DA70" s="56">
        <v>1</v>
      </c>
      <c r="DB70" s="60">
        <v>0</v>
      </c>
      <c r="DC70" s="61">
        <v>0</v>
      </c>
      <c r="DD70" s="145">
        <v>175.4</v>
      </c>
      <c r="DE70" s="145">
        <v>135.5</v>
      </c>
      <c r="DF70" s="147">
        <v>3.6076662908680945</v>
      </c>
      <c r="DG70" s="148">
        <v>9.0191657271702361</v>
      </c>
      <c r="DH70" s="56">
        <v>0</v>
      </c>
      <c r="DI70" s="56">
        <v>0</v>
      </c>
      <c r="DJ70" s="149">
        <v>146.62756598240469</v>
      </c>
      <c r="DK70" s="158">
        <v>1</v>
      </c>
      <c r="DL70" s="149">
        <v>0</v>
      </c>
      <c r="DM70" s="156">
        <v>0</v>
      </c>
      <c r="DN70" s="56">
        <v>0</v>
      </c>
      <c r="DO70" s="56">
        <v>0</v>
      </c>
      <c r="DP70" s="149">
        <v>0</v>
      </c>
      <c r="DQ70" s="156">
        <v>0</v>
      </c>
      <c r="DR70" s="56">
        <v>0</v>
      </c>
      <c r="DS70" s="56">
        <v>0</v>
      </c>
      <c r="DT70" s="56">
        <v>0</v>
      </c>
      <c r="DU70" s="56">
        <v>0</v>
      </c>
      <c r="DV70" s="156">
        <v>0</v>
      </c>
      <c r="DW70" s="56">
        <v>0</v>
      </c>
      <c r="DX70" s="56">
        <v>0</v>
      </c>
      <c r="DY70" s="56">
        <v>0</v>
      </c>
      <c r="DZ70" s="62">
        <v>7.1942446043165473</v>
      </c>
      <c r="EA70" s="63">
        <v>2</v>
      </c>
      <c r="EB70" s="62">
        <v>90.592334494773525</v>
      </c>
      <c r="EC70" s="63">
        <v>26</v>
      </c>
      <c r="ED70" s="60">
        <v>1.0905125408942202</v>
      </c>
      <c r="EE70" s="61">
        <v>5</v>
      </c>
      <c r="EF70" s="143">
        <v>176.37</v>
      </c>
      <c r="EG70" s="143">
        <v>107.87</v>
      </c>
      <c r="EH70" s="107">
        <v>3.2367972742759794</v>
      </c>
      <c r="EI70" s="148">
        <v>8.68824531516184</v>
      </c>
      <c r="EJ70" s="56" t="s">
        <v>1093</v>
      </c>
      <c r="EK70" s="56" t="s">
        <v>571</v>
      </c>
      <c r="EL70" s="143">
        <v>94.06</v>
      </c>
      <c r="EM70" s="143">
        <v>46.18</v>
      </c>
      <c r="EN70" s="147">
        <v>0.54347826086956519</v>
      </c>
      <c r="EO70" s="148">
        <v>1.0869565217391304</v>
      </c>
      <c r="EP70" s="56">
        <v>0</v>
      </c>
      <c r="EQ70" s="56">
        <v>0</v>
      </c>
      <c r="ER70" s="149">
        <v>0</v>
      </c>
      <c r="ES70" s="156">
        <v>0</v>
      </c>
      <c r="ET70" s="103">
        <v>0</v>
      </c>
      <c r="EU70" s="132">
        <v>0</v>
      </c>
      <c r="EV70" s="156">
        <v>0</v>
      </c>
      <c r="EW70" s="156">
        <v>0</v>
      </c>
      <c r="EX70" s="56">
        <v>0</v>
      </c>
      <c r="EY70" s="62">
        <v>125</v>
      </c>
      <c r="EZ70" s="61">
        <v>35</v>
      </c>
      <c r="FA70" s="62">
        <v>105.26315789473684</v>
      </c>
      <c r="FB70" s="61">
        <v>26</v>
      </c>
      <c r="FC70" s="149">
        <v>158.73015873015873</v>
      </c>
      <c r="FD70" s="156">
        <v>2</v>
      </c>
      <c r="FE70" s="149">
        <v>0</v>
      </c>
      <c r="FF70" s="156">
        <v>0</v>
      </c>
      <c r="FG70" s="56">
        <v>0</v>
      </c>
      <c r="FH70" s="56">
        <v>0</v>
      </c>
      <c r="FI70" s="149">
        <v>0</v>
      </c>
      <c r="FJ70" s="156">
        <v>0</v>
      </c>
      <c r="FK70" s="149">
        <v>158.73015873015873</v>
      </c>
      <c r="FL70" s="156">
        <v>2</v>
      </c>
      <c r="FM70" s="56">
        <v>0</v>
      </c>
      <c r="FN70" s="56">
        <v>0</v>
      </c>
      <c r="FO70" s="150">
        <v>396.82539682539681</v>
      </c>
      <c r="FP70" s="155">
        <v>5</v>
      </c>
      <c r="FQ70" s="56">
        <v>0</v>
      </c>
      <c r="FR70" s="56">
        <v>0</v>
      </c>
      <c r="FS70" s="60">
        <v>1.2412081092263136</v>
      </c>
      <c r="FT70" s="61">
        <v>6</v>
      </c>
      <c r="FU70" s="60">
        <v>2.9185460334306184</v>
      </c>
      <c r="FV70" s="61">
        <v>11</v>
      </c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71"/>
      <c r="NS70" s="71"/>
      <c r="NT70" s="71"/>
      <c r="NU70" s="71"/>
      <c r="NV70" s="71"/>
      <c r="NW70" s="71"/>
      <c r="NX70" s="71"/>
      <c r="NY70" s="71"/>
      <c r="NZ70" s="71"/>
      <c r="OA70" s="71"/>
      <c r="OB70" s="71"/>
      <c r="OC70" s="71"/>
      <c r="OD70" s="71"/>
      <c r="OE70" s="71"/>
      <c r="OF70" s="71"/>
      <c r="OG70" s="71"/>
      <c r="OH70" s="71"/>
      <c r="OI70" s="71"/>
      <c r="OJ70" s="71"/>
      <c r="OK70" s="71"/>
      <c r="OL70" s="71"/>
      <c r="OM70" s="71"/>
      <c r="ON70" s="71"/>
      <c r="OO70" s="71"/>
      <c r="OP70" s="71"/>
      <c r="OQ70" s="71"/>
      <c r="OR70" s="4"/>
      <c r="OS70" s="4"/>
      <c r="OT70" s="4"/>
    </row>
    <row r="71" spans="1:410">
      <c r="A71" s="96" t="s">
        <v>1094</v>
      </c>
      <c r="B71" s="56" t="s">
        <v>1095</v>
      </c>
      <c r="C71" s="96" t="s">
        <v>427</v>
      </c>
      <c r="D71" s="74">
        <v>4</v>
      </c>
      <c r="E71" s="67">
        <v>2015</v>
      </c>
      <c r="F71" s="106">
        <v>79.149407105283387</v>
      </c>
      <c r="G71" s="141">
        <v>53374</v>
      </c>
      <c r="H71" s="67">
        <v>41861</v>
      </c>
      <c r="I71" s="67">
        <v>11513</v>
      </c>
      <c r="J71" s="106">
        <v>54.36</v>
      </c>
      <c r="K71" s="67">
        <v>29015</v>
      </c>
      <c r="L71" s="56">
        <v>30.03</v>
      </c>
      <c r="M71" s="78">
        <v>16027</v>
      </c>
      <c r="N71" s="67">
        <v>5316</v>
      </c>
      <c r="O71" s="67">
        <v>2705</v>
      </c>
      <c r="P71" s="67">
        <v>2611</v>
      </c>
      <c r="Q71" s="78">
        <v>6375</v>
      </c>
      <c r="R71" s="78">
        <v>3140</v>
      </c>
      <c r="S71" s="78">
        <v>3235</v>
      </c>
      <c r="T71" s="67">
        <v>5300</v>
      </c>
      <c r="U71" s="67">
        <v>2681</v>
      </c>
      <c r="V71" s="67">
        <v>2619</v>
      </c>
      <c r="W71" s="78">
        <v>5116</v>
      </c>
      <c r="X71" s="78">
        <v>2542</v>
      </c>
      <c r="Y71" s="78">
        <v>2574</v>
      </c>
      <c r="Z71" s="67">
        <v>5248</v>
      </c>
      <c r="AA71" s="67">
        <v>2740</v>
      </c>
      <c r="AB71" s="67">
        <v>2508</v>
      </c>
      <c r="AC71" s="78">
        <v>4763</v>
      </c>
      <c r="AD71" s="78">
        <v>2343</v>
      </c>
      <c r="AE71" s="78">
        <v>2420</v>
      </c>
      <c r="AF71" s="67">
        <v>5011</v>
      </c>
      <c r="AG71" s="67">
        <v>2551</v>
      </c>
      <c r="AH71" s="67">
        <v>2460</v>
      </c>
      <c r="AI71" s="78">
        <v>5995</v>
      </c>
      <c r="AJ71" s="78">
        <v>2934</v>
      </c>
      <c r="AK71" s="78">
        <v>3061</v>
      </c>
      <c r="AL71" s="67">
        <v>5534</v>
      </c>
      <c r="AM71" s="67">
        <v>2812</v>
      </c>
      <c r="AN71" s="67">
        <v>2722</v>
      </c>
      <c r="AO71" s="67">
        <v>4704</v>
      </c>
      <c r="AP71" s="67">
        <v>2452</v>
      </c>
      <c r="AQ71" s="67">
        <v>2252</v>
      </c>
      <c r="AR71" s="56" t="s">
        <v>428</v>
      </c>
      <c r="AS71" s="56"/>
      <c r="AT71" s="56" t="s">
        <v>428</v>
      </c>
      <c r="AU71" s="151">
        <v>1582</v>
      </c>
      <c r="AV71" s="151">
        <v>0</v>
      </c>
      <c r="AW71" s="151">
        <v>164</v>
      </c>
      <c r="AX71" s="59">
        <v>10.9</v>
      </c>
      <c r="AY71" s="59">
        <v>7</v>
      </c>
      <c r="AZ71" s="60">
        <v>1.1554015020219526</v>
      </c>
      <c r="BA71" s="61">
        <v>2</v>
      </c>
      <c r="BB71" s="62">
        <v>0</v>
      </c>
      <c r="BC71" s="63">
        <v>0</v>
      </c>
      <c r="BD71" s="68">
        <v>0</v>
      </c>
      <c r="BE71" s="69">
        <v>0</v>
      </c>
      <c r="BF71" s="60">
        <v>3.3707865168539324</v>
      </c>
      <c r="BG71" s="61">
        <v>6</v>
      </c>
      <c r="BH71" s="60">
        <v>10.903426791277258</v>
      </c>
      <c r="BI71" s="61">
        <v>70</v>
      </c>
      <c r="BJ71" s="64">
        <v>0</v>
      </c>
      <c r="BK71" s="65">
        <v>0</v>
      </c>
      <c r="BL71" s="62">
        <v>0</v>
      </c>
      <c r="BM71" s="65">
        <v>0</v>
      </c>
      <c r="BN71" s="56">
        <v>0</v>
      </c>
      <c r="BO71" s="56">
        <v>0</v>
      </c>
      <c r="BP71" s="156">
        <v>0</v>
      </c>
      <c r="BQ71" s="56">
        <v>0</v>
      </c>
      <c r="BR71" s="56">
        <v>0</v>
      </c>
      <c r="BS71" s="56">
        <v>0</v>
      </c>
      <c r="BT71" s="56">
        <v>0</v>
      </c>
      <c r="BU71" s="56">
        <v>0</v>
      </c>
      <c r="BV71" s="62" t="s">
        <v>467</v>
      </c>
      <c r="BW71" s="56" t="s">
        <v>1096</v>
      </c>
      <c r="BX71" s="56" t="s">
        <v>816</v>
      </c>
      <c r="BY71" s="56" t="s">
        <v>1096</v>
      </c>
      <c r="BZ71" s="56" t="s">
        <v>1096</v>
      </c>
      <c r="CA71" s="56" t="s">
        <v>1097</v>
      </c>
      <c r="CB71" s="56" t="s">
        <v>1096</v>
      </c>
      <c r="CC71" s="152">
        <v>74.59</v>
      </c>
      <c r="CD71" s="152">
        <v>62.89</v>
      </c>
      <c r="CE71" s="147">
        <v>6.2015503875968996</v>
      </c>
      <c r="CF71" s="146" t="s">
        <v>1098</v>
      </c>
      <c r="CG71" s="146" t="s">
        <v>1099</v>
      </c>
      <c r="CH71" s="56">
        <v>0</v>
      </c>
      <c r="CI71" s="56">
        <v>0</v>
      </c>
      <c r="CJ71" s="60">
        <v>0.18867924528301885</v>
      </c>
      <c r="CK71" s="61">
        <v>1</v>
      </c>
      <c r="CL71" s="56">
        <v>0</v>
      </c>
      <c r="CM71" s="56">
        <v>0</v>
      </c>
      <c r="CN71" s="149">
        <v>37.671877943115469</v>
      </c>
      <c r="CO71" s="156">
        <v>2</v>
      </c>
      <c r="CP71" s="56">
        <v>0</v>
      </c>
      <c r="CQ71" s="56">
        <v>0</v>
      </c>
      <c r="CR71" s="56">
        <v>0</v>
      </c>
      <c r="CS71" s="56">
        <v>0</v>
      </c>
      <c r="CT71" s="56">
        <v>0</v>
      </c>
      <c r="CU71" s="56">
        <v>0</v>
      </c>
      <c r="CV71" s="56">
        <v>0</v>
      </c>
      <c r="CW71" s="56">
        <v>0</v>
      </c>
      <c r="CX71" s="56">
        <v>0</v>
      </c>
      <c r="CY71" s="56">
        <v>0</v>
      </c>
      <c r="CZ71" s="56">
        <v>0</v>
      </c>
      <c r="DA71" s="56">
        <v>0</v>
      </c>
      <c r="DB71" s="60">
        <v>0.63451776649746183</v>
      </c>
      <c r="DC71" s="61">
        <v>1</v>
      </c>
      <c r="DD71" s="152">
        <v>100.43</v>
      </c>
      <c r="DE71" s="152">
        <v>83.48</v>
      </c>
      <c r="DF71" s="147">
        <v>2.0009306654257797</v>
      </c>
      <c r="DG71" s="148">
        <v>5.9795253606328522</v>
      </c>
      <c r="DH71" s="56">
        <v>0</v>
      </c>
      <c r="DI71" s="56">
        <v>0</v>
      </c>
      <c r="DJ71" s="149">
        <v>110.02829298962591</v>
      </c>
      <c r="DK71" s="158">
        <v>7</v>
      </c>
      <c r="DL71" s="149">
        <v>0</v>
      </c>
      <c r="DM71" s="156">
        <v>0</v>
      </c>
      <c r="DN71" s="150">
        <v>65.670661631915934</v>
      </c>
      <c r="DO71" s="56">
        <v>4</v>
      </c>
      <c r="DP71" s="149">
        <v>32.835330815957967</v>
      </c>
      <c r="DQ71" s="156">
        <v>2</v>
      </c>
      <c r="DR71" s="56">
        <v>0</v>
      </c>
      <c r="DS71" s="56">
        <v>0</v>
      </c>
      <c r="DT71" s="56">
        <v>16.420000000000002</v>
      </c>
      <c r="DU71" s="56">
        <v>1</v>
      </c>
      <c r="DV71" s="149">
        <v>16.417665407978983</v>
      </c>
      <c r="DW71" s="156">
        <v>1</v>
      </c>
      <c r="DX71" s="56">
        <v>0</v>
      </c>
      <c r="DY71" s="56">
        <v>0</v>
      </c>
      <c r="DZ71" s="62">
        <v>0.39872408293460926</v>
      </c>
      <c r="EA71" s="63">
        <v>1</v>
      </c>
      <c r="EB71" s="62">
        <v>39.430894308943088</v>
      </c>
      <c r="EC71" s="63">
        <v>97</v>
      </c>
      <c r="ED71" s="60">
        <v>0</v>
      </c>
      <c r="EE71" s="61">
        <v>0</v>
      </c>
      <c r="EF71" s="154">
        <v>99.64</v>
      </c>
      <c r="EG71" s="154">
        <v>79.09</v>
      </c>
      <c r="EH71" s="107">
        <v>3.9963942307692304</v>
      </c>
      <c r="EI71" s="148">
        <v>11.868990384615383</v>
      </c>
      <c r="EJ71" s="56" t="s">
        <v>1100</v>
      </c>
      <c r="EK71" s="56" t="s">
        <v>1101</v>
      </c>
      <c r="EL71" s="154">
        <v>92.65</v>
      </c>
      <c r="EM71" s="154">
        <v>55.17</v>
      </c>
      <c r="EN71" s="147">
        <v>1.5636105188343994</v>
      </c>
      <c r="EO71" s="148">
        <v>5.4726368159203984</v>
      </c>
      <c r="EP71" s="150">
        <v>65.670661631915934</v>
      </c>
      <c r="EQ71" s="56">
        <v>4</v>
      </c>
      <c r="ER71" s="149">
        <v>131.34132326383187</v>
      </c>
      <c r="ES71" s="156">
        <v>8</v>
      </c>
      <c r="ET71" s="103">
        <v>131.34132326383187</v>
      </c>
      <c r="EU71" s="132">
        <v>8</v>
      </c>
      <c r="EV71" s="150">
        <v>65.670661631915934</v>
      </c>
      <c r="EW71" s="56">
        <v>4</v>
      </c>
      <c r="EX71" s="56">
        <v>2</v>
      </c>
      <c r="EY71" s="62">
        <v>66.495224099926531</v>
      </c>
      <c r="EZ71" s="61">
        <v>181</v>
      </c>
      <c r="FA71" s="62">
        <v>76.376554174067493</v>
      </c>
      <c r="FB71" s="61">
        <v>172</v>
      </c>
      <c r="FC71" s="149">
        <v>26.274303730951129</v>
      </c>
      <c r="FD71" s="156">
        <v>3</v>
      </c>
      <c r="FE71" s="149">
        <v>52.548607461902257</v>
      </c>
      <c r="FF71" s="156">
        <v>6</v>
      </c>
      <c r="FG71" s="56">
        <v>0</v>
      </c>
      <c r="FH71" s="56">
        <v>0</v>
      </c>
      <c r="FI71" s="149">
        <v>26.274303730951129</v>
      </c>
      <c r="FJ71" s="156">
        <v>3</v>
      </c>
      <c r="FK71" s="149">
        <v>105.09721492380451</v>
      </c>
      <c r="FL71" s="156">
        <v>12</v>
      </c>
      <c r="FM71" s="56">
        <v>0</v>
      </c>
      <c r="FN71" s="56">
        <v>0</v>
      </c>
      <c r="FO71" s="150">
        <v>166.40392362935714</v>
      </c>
      <c r="FP71" s="155">
        <v>19</v>
      </c>
      <c r="FQ71" s="150">
        <v>17.516202487300756</v>
      </c>
      <c r="FR71" s="56">
        <v>2</v>
      </c>
      <c r="FS71" s="60">
        <v>0</v>
      </c>
      <c r="FT71" s="61">
        <v>0</v>
      </c>
      <c r="FU71" s="60">
        <v>2.7359781121751023</v>
      </c>
      <c r="FV71" s="61">
        <v>4</v>
      </c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  <c r="NR71" s="71"/>
      <c r="NS71" s="71"/>
      <c r="NT71" s="71"/>
      <c r="NU71" s="71"/>
      <c r="NV71" s="71"/>
      <c r="NW71" s="71"/>
      <c r="NX71" s="71"/>
      <c r="NY71" s="71"/>
      <c r="NZ71" s="71"/>
      <c r="OA71" s="71"/>
      <c r="OB71" s="71"/>
      <c r="OC71" s="71"/>
      <c r="OD71" s="71"/>
      <c r="OE71" s="71"/>
      <c r="OF71" s="71"/>
      <c r="OG71" s="71"/>
      <c r="OH71" s="71"/>
      <c r="OI71" s="71"/>
      <c r="OJ71" s="71"/>
      <c r="OK71" s="71"/>
      <c r="OL71" s="71"/>
      <c r="OM71" s="71"/>
      <c r="ON71" s="71"/>
      <c r="OO71" s="71"/>
      <c r="OP71" s="71"/>
      <c r="OQ71" s="71"/>
      <c r="OR71" s="4"/>
      <c r="OS71" s="4"/>
      <c r="OT71" s="4"/>
    </row>
    <row r="72" spans="1:410">
      <c r="A72" s="96" t="s">
        <v>1102</v>
      </c>
      <c r="B72" s="56" t="s">
        <v>1103</v>
      </c>
      <c r="C72" s="96" t="s">
        <v>598</v>
      </c>
      <c r="D72" s="74" t="s">
        <v>1104</v>
      </c>
      <c r="E72" s="67">
        <v>2015</v>
      </c>
      <c r="F72" s="106">
        <v>83.733106828593591</v>
      </c>
      <c r="G72" s="141">
        <v>2464322</v>
      </c>
      <c r="H72" s="67">
        <v>2434647</v>
      </c>
      <c r="I72" s="67">
        <v>29675</v>
      </c>
      <c r="J72" s="106">
        <v>72.930000000000007</v>
      </c>
      <c r="K72" s="67">
        <v>1797215</v>
      </c>
      <c r="L72" s="56">
        <v>25.36</v>
      </c>
      <c r="M72" s="78">
        <v>324862</v>
      </c>
      <c r="N72" s="67">
        <v>146105</v>
      </c>
      <c r="O72" s="67">
        <v>74725</v>
      </c>
      <c r="P72" s="67">
        <v>71380</v>
      </c>
      <c r="Q72" s="78">
        <v>175849</v>
      </c>
      <c r="R72" s="78">
        <v>85927</v>
      </c>
      <c r="S72" s="78">
        <v>89922</v>
      </c>
      <c r="T72" s="67">
        <v>149608</v>
      </c>
      <c r="U72" s="67">
        <v>76470</v>
      </c>
      <c r="V72" s="67">
        <v>73138</v>
      </c>
      <c r="W72" s="78">
        <v>180551</v>
      </c>
      <c r="X72" s="78">
        <v>88230</v>
      </c>
      <c r="Y72" s="78">
        <v>92321</v>
      </c>
      <c r="Z72" s="67">
        <v>154984</v>
      </c>
      <c r="AA72" s="67">
        <v>79239</v>
      </c>
      <c r="AB72" s="67">
        <v>75745</v>
      </c>
      <c r="AC72" s="78">
        <v>195803</v>
      </c>
      <c r="AD72" s="78">
        <v>95936</v>
      </c>
      <c r="AE72" s="78">
        <v>99867</v>
      </c>
      <c r="AF72" s="67">
        <v>173536</v>
      </c>
      <c r="AG72" s="67">
        <v>88248</v>
      </c>
      <c r="AH72" s="67">
        <v>85288</v>
      </c>
      <c r="AI72" s="78">
        <v>349537</v>
      </c>
      <c r="AJ72" s="78">
        <v>172731</v>
      </c>
      <c r="AK72" s="78">
        <v>176806</v>
      </c>
      <c r="AL72" s="67">
        <v>194495</v>
      </c>
      <c r="AM72" s="67">
        <v>98350</v>
      </c>
      <c r="AN72" s="67">
        <v>96145</v>
      </c>
      <c r="AO72" s="67">
        <v>207455</v>
      </c>
      <c r="AP72" s="67">
        <v>103893</v>
      </c>
      <c r="AQ72" s="67">
        <v>103562</v>
      </c>
      <c r="AR72" s="56" t="s">
        <v>428</v>
      </c>
      <c r="AS72" s="56"/>
      <c r="AT72" s="56" t="s">
        <v>428</v>
      </c>
      <c r="AU72" s="144">
        <v>68460</v>
      </c>
      <c r="AV72" s="144">
        <v>125</v>
      </c>
      <c r="AW72" s="144">
        <v>20303</v>
      </c>
      <c r="AX72" s="59">
        <v>8.3000000000000007</v>
      </c>
      <c r="AY72" s="59">
        <v>243</v>
      </c>
      <c r="AZ72" s="60">
        <v>0</v>
      </c>
      <c r="BA72" s="61">
        <v>0</v>
      </c>
      <c r="BB72" s="62">
        <v>17.116839546746089</v>
      </c>
      <c r="BC72" s="63">
        <v>5</v>
      </c>
      <c r="BD72" s="68">
        <v>0</v>
      </c>
      <c r="BE72" s="69">
        <v>0</v>
      </c>
      <c r="BF72" s="60">
        <v>0</v>
      </c>
      <c r="BG72" s="61">
        <v>0</v>
      </c>
      <c r="BH72" s="60">
        <v>9.9346136729314303</v>
      </c>
      <c r="BI72" s="61">
        <v>2902</v>
      </c>
      <c r="BJ72" s="64">
        <v>1.368878546250984</v>
      </c>
      <c r="BK72" s="65">
        <v>2</v>
      </c>
      <c r="BL72" s="62">
        <v>10.951028370007872</v>
      </c>
      <c r="BM72" s="65">
        <v>16</v>
      </c>
      <c r="BN72" s="56">
        <v>0.68</v>
      </c>
      <c r="BO72" s="56">
        <v>1</v>
      </c>
      <c r="BP72" s="149">
        <v>39.81</v>
      </c>
      <c r="BQ72" s="156">
        <v>7</v>
      </c>
      <c r="BR72" s="149">
        <v>0.68073982804511945</v>
      </c>
      <c r="BS72" s="56">
        <v>1</v>
      </c>
      <c r="BT72" s="149">
        <v>28.43</v>
      </c>
      <c r="BU72" s="156">
        <v>5</v>
      </c>
      <c r="BV72" s="62" t="s">
        <v>1105</v>
      </c>
      <c r="BW72" s="56" t="s">
        <v>457</v>
      </c>
      <c r="BX72" s="56" t="s">
        <v>554</v>
      </c>
      <c r="BY72" s="56" t="s">
        <v>504</v>
      </c>
      <c r="BZ72" s="56" t="s">
        <v>958</v>
      </c>
      <c r="CA72" s="56" t="s">
        <v>625</v>
      </c>
      <c r="CB72" s="56" t="s">
        <v>870</v>
      </c>
      <c r="CC72" s="145">
        <v>95.6</v>
      </c>
      <c r="CD72" s="145">
        <v>79.849999999999994</v>
      </c>
      <c r="CE72" s="75" t="s">
        <v>555</v>
      </c>
      <c r="CF72" s="153" t="s">
        <v>1106</v>
      </c>
      <c r="CG72" s="153" t="s">
        <v>1107</v>
      </c>
      <c r="CH72" s="56">
        <v>71.099999999999994</v>
      </c>
      <c r="CI72" s="56">
        <v>80</v>
      </c>
      <c r="CJ72" s="60">
        <v>0.1537350943799797</v>
      </c>
      <c r="CK72" s="61">
        <v>23</v>
      </c>
      <c r="CL72" s="56">
        <v>71.099999999999994</v>
      </c>
      <c r="CM72" s="56">
        <v>80</v>
      </c>
      <c r="CN72" s="56">
        <v>151.1</v>
      </c>
      <c r="CO72" s="156">
        <v>228</v>
      </c>
      <c r="CP72" s="56">
        <v>38.53</v>
      </c>
      <c r="CQ72" s="56">
        <v>24</v>
      </c>
      <c r="CR72" s="56">
        <v>4.9800000000000004</v>
      </c>
      <c r="CS72" s="56">
        <v>9</v>
      </c>
      <c r="CT72" s="56">
        <v>2.76</v>
      </c>
      <c r="CU72" s="56">
        <v>5</v>
      </c>
      <c r="CV72" s="56">
        <v>0</v>
      </c>
      <c r="CW72" s="56">
        <v>0</v>
      </c>
      <c r="CX72" s="56">
        <v>0</v>
      </c>
      <c r="CY72" s="56">
        <v>0</v>
      </c>
      <c r="CZ72" s="149">
        <v>2.2154405126529348</v>
      </c>
      <c r="DA72" s="56">
        <v>4</v>
      </c>
      <c r="DB72" s="60">
        <v>0</v>
      </c>
      <c r="DC72" s="61">
        <v>0</v>
      </c>
      <c r="DD72" s="145">
        <v>119.81</v>
      </c>
      <c r="DE72" s="145">
        <v>103.15</v>
      </c>
      <c r="DF72" s="56"/>
      <c r="DG72" s="75" t="s">
        <v>555</v>
      </c>
      <c r="DH72" s="149">
        <v>96.371662300402662</v>
      </c>
      <c r="DI72" s="56">
        <v>174</v>
      </c>
      <c r="DJ72" s="149">
        <v>216.00544998366112</v>
      </c>
      <c r="DK72" s="158">
        <v>390</v>
      </c>
      <c r="DL72" s="56">
        <v>27.69</v>
      </c>
      <c r="DM72" s="56">
        <v>50</v>
      </c>
      <c r="DN72" s="150">
        <v>197.65</v>
      </c>
      <c r="DO72" s="56">
        <v>387</v>
      </c>
      <c r="DP72" s="149">
        <v>27.068022451137111</v>
      </c>
      <c r="DQ72" s="156">
        <v>53</v>
      </c>
      <c r="DR72" s="149">
        <v>4.5964566426459248</v>
      </c>
      <c r="DS72" s="56">
        <v>9</v>
      </c>
      <c r="DT72" s="56">
        <v>15.32</v>
      </c>
      <c r="DU72" s="56">
        <v>30</v>
      </c>
      <c r="DV72" s="149">
        <v>5.6178914521227972</v>
      </c>
      <c r="DW72" s="56">
        <v>11</v>
      </c>
      <c r="DX72" s="56">
        <v>1.53</v>
      </c>
      <c r="DY72" s="56">
        <v>3</v>
      </c>
      <c r="DZ72" s="62">
        <v>4.0926793847778731</v>
      </c>
      <c r="EA72" s="63">
        <v>310</v>
      </c>
      <c r="EB72" s="62">
        <v>71.111996998405402</v>
      </c>
      <c r="EC72" s="63">
        <v>6065</v>
      </c>
      <c r="ED72" s="60">
        <v>3.3670033670033668</v>
      </c>
      <c r="EE72" s="61">
        <v>1</v>
      </c>
      <c r="EF72" s="143">
        <v>134.33000000000001</v>
      </c>
      <c r="EG72" s="143">
        <v>91.43</v>
      </c>
      <c r="EH72" s="56"/>
      <c r="EI72" s="56"/>
      <c r="EJ72" s="56" t="s">
        <v>1108</v>
      </c>
      <c r="EK72" s="56" t="s">
        <v>1109</v>
      </c>
      <c r="EL72" s="143">
        <v>108.51</v>
      </c>
      <c r="EM72" s="143">
        <v>55.81</v>
      </c>
      <c r="EN72" s="56"/>
      <c r="EO72" s="56"/>
      <c r="EP72" s="150">
        <v>197.64763563377474</v>
      </c>
      <c r="EQ72" s="56">
        <v>387</v>
      </c>
      <c r="ER72" s="149">
        <v>195.09404861008258</v>
      </c>
      <c r="ES72" s="156">
        <v>382</v>
      </c>
      <c r="ET72" s="56">
        <v>402.44</v>
      </c>
      <c r="EU72" s="132">
        <v>788</v>
      </c>
      <c r="EV72" s="150">
        <v>137.38298187463928</v>
      </c>
      <c r="EW72" s="56">
        <v>269</v>
      </c>
      <c r="EX72" s="56">
        <v>0</v>
      </c>
      <c r="EY72" s="62">
        <v>99.318737323833801</v>
      </c>
      <c r="EZ72" s="61">
        <v>9549</v>
      </c>
      <c r="FA72" s="62">
        <v>77.007010293350845</v>
      </c>
      <c r="FB72" s="61">
        <v>7975</v>
      </c>
      <c r="FC72" s="56">
        <v>16.149999999999999</v>
      </c>
      <c r="FD72" s="156">
        <v>70</v>
      </c>
      <c r="FE72" s="56">
        <v>48.01</v>
      </c>
      <c r="FF72" s="56">
        <v>208</v>
      </c>
      <c r="FG72" s="150">
        <v>4.1550862872918994</v>
      </c>
      <c r="FH72" s="56">
        <v>18</v>
      </c>
      <c r="FI72" s="149">
        <v>10.618553845301522</v>
      </c>
      <c r="FJ72" s="156">
        <v>46</v>
      </c>
      <c r="FK72" s="149">
        <v>78.946639458546088</v>
      </c>
      <c r="FL72" s="156">
        <v>342</v>
      </c>
      <c r="FM72" s="149">
        <v>438.5924414363671</v>
      </c>
      <c r="FN72" s="156">
        <v>1900</v>
      </c>
      <c r="FO72" s="150">
        <v>665.04464409377567</v>
      </c>
      <c r="FP72" s="56">
        <v>2881</v>
      </c>
      <c r="FQ72" s="150">
        <v>30.239794646402157</v>
      </c>
      <c r="FR72" s="56">
        <v>131</v>
      </c>
      <c r="FS72" s="60">
        <v>0</v>
      </c>
      <c r="FT72" s="61">
        <v>0</v>
      </c>
      <c r="FU72" s="60">
        <v>0</v>
      </c>
      <c r="FV72" s="61">
        <v>0</v>
      </c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71"/>
      <c r="NS72" s="71"/>
      <c r="NT72" s="71"/>
      <c r="NU72" s="71"/>
      <c r="NV72" s="71"/>
      <c r="NW72" s="71"/>
      <c r="NX72" s="71"/>
      <c r="NY72" s="71"/>
      <c r="NZ72" s="71"/>
      <c r="OA72" s="71"/>
      <c r="OB72" s="71"/>
      <c r="OC72" s="71"/>
      <c r="OD72" s="71"/>
      <c r="OE72" s="71"/>
      <c r="OF72" s="71"/>
      <c r="OG72" s="71"/>
      <c r="OH72" s="71"/>
      <c r="OI72" s="71"/>
      <c r="OJ72" s="71"/>
      <c r="OK72" s="71"/>
      <c r="OL72" s="71"/>
      <c r="OM72" s="71"/>
      <c r="ON72" s="71"/>
      <c r="OO72" s="71"/>
      <c r="OP72" s="71"/>
      <c r="OQ72" s="71"/>
      <c r="OR72" s="4"/>
      <c r="OS72" s="4"/>
      <c r="OT72" s="4"/>
    </row>
    <row r="73" spans="1:410">
      <c r="A73" s="96" t="s">
        <v>1110</v>
      </c>
      <c r="B73" s="56" t="s">
        <v>1111</v>
      </c>
      <c r="C73" s="96" t="s">
        <v>466</v>
      </c>
      <c r="D73" s="74">
        <v>6</v>
      </c>
      <c r="E73" s="67">
        <v>2015</v>
      </c>
      <c r="F73" s="106">
        <v>69.520473344415464</v>
      </c>
      <c r="G73" s="141">
        <v>6197</v>
      </c>
      <c r="H73" s="67">
        <v>2011</v>
      </c>
      <c r="I73" s="67">
        <v>4186</v>
      </c>
      <c r="J73" s="106">
        <v>15.51</v>
      </c>
      <c r="K73" s="67">
        <v>961</v>
      </c>
      <c r="L73" s="56">
        <v>72.63</v>
      </c>
      <c r="M73" s="78">
        <v>4501</v>
      </c>
      <c r="N73" s="67">
        <v>562</v>
      </c>
      <c r="O73" s="67">
        <v>285</v>
      </c>
      <c r="P73" s="67">
        <v>277</v>
      </c>
      <c r="Q73" s="78">
        <v>676</v>
      </c>
      <c r="R73" s="78">
        <v>332</v>
      </c>
      <c r="S73" s="78">
        <v>344</v>
      </c>
      <c r="T73" s="67">
        <v>562</v>
      </c>
      <c r="U73" s="67">
        <v>295</v>
      </c>
      <c r="V73" s="67">
        <v>267</v>
      </c>
      <c r="W73" s="78">
        <v>1596</v>
      </c>
      <c r="X73" s="78">
        <v>684</v>
      </c>
      <c r="Y73" s="78">
        <v>665</v>
      </c>
      <c r="Z73" s="67">
        <v>561</v>
      </c>
      <c r="AA73" s="67">
        <v>293</v>
      </c>
      <c r="AB73" s="67">
        <v>268</v>
      </c>
      <c r="AC73" s="78">
        <v>1211</v>
      </c>
      <c r="AD73" s="78">
        <v>602</v>
      </c>
      <c r="AE73" s="78">
        <v>609</v>
      </c>
      <c r="AF73" s="67">
        <v>546</v>
      </c>
      <c r="AG73" s="67">
        <v>291</v>
      </c>
      <c r="AH73" s="67">
        <v>255</v>
      </c>
      <c r="AI73" s="78">
        <v>1638</v>
      </c>
      <c r="AJ73" s="78">
        <v>832</v>
      </c>
      <c r="AK73" s="78">
        <v>806</v>
      </c>
      <c r="AL73" s="67">
        <v>582</v>
      </c>
      <c r="AM73" s="67">
        <v>308</v>
      </c>
      <c r="AN73" s="67">
        <v>274</v>
      </c>
      <c r="AO73" s="67">
        <v>532</v>
      </c>
      <c r="AP73" s="67">
        <v>281</v>
      </c>
      <c r="AQ73" s="67">
        <v>251</v>
      </c>
      <c r="AR73" s="56" t="s">
        <v>428</v>
      </c>
      <c r="AS73" s="56"/>
      <c r="AT73" s="56" t="s">
        <v>428</v>
      </c>
      <c r="AU73" s="151">
        <v>159</v>
      </c>
      <c r="AV73" s="151">
        <v>0</v>
      </c>
      <c r="AW73" s="151">
        <v>45</v>
      </c>
      <c r="AX73" s="59">
        <v>15.6</v>
      </c>
      <c r="AY73" s="59">
        <v>1</v>
      </c>
      <c r="AZ73" s="60">
        <v>0</v>
      </c>
      <c r="BA73" s="61">
        <v>0</v>
      </c>
      <c r="BB73" s="62">
        <v>0</v>
      </c>
      <c r="BC73" s="63">
        <v>0</v>
      </c>
      <c r="BD73" s="68">
        <v>0</v>
      </c>
      <c r="BE73" s="69">
        <v>0</v>
      </c>
      <c r="BF73" s="60">
        <v>8.7378640776699026</v>
      </c>
      <c r="BG73" s="61">
        <v>9</v>
      </c>
      <c r="BH73" s="60">
        <v>3.125</v>
      </c>
      <c r="BI73" s="61">
        <v>2</v>
      </c>
      <c r="BJ73" s="64">
        <v>0</v>
      </c>
      <c r="BK73" s="65">
        <v>0</v>
      </c>
      <c r="BL73" s="62">
        <v>0</v>
      </c>
      <c r="BM73" s="65">
        <v>0</v>
      </c>
      <c r="BN73" s="56">
        <v>0</v>
      </c>
      <c r="BO73" s="56">
        <v>0</v>
      </c>
      <c r="BP73" s="156">
        <v>0</v>
      </c>
      <c r="BQ73" s="56">
        <v>0</v>
      </c>
      <c r="BR73" s="56">
        <v>0</v>
      </c>
      <c r="BS73" s="56">
        <v>0</v>
      </c>
      <c r="BT73" s="56">
        <v>0</v>
      </c>
      <c r="BU73" s="56">
        <v>0</v>
      </c>
      <c r="BV73" s="62" t="s">
        <v>1112</v>
      </c>
      <c r="BW73" s="56" t="s">
        <v>1113</v>
      </c>
      <c r="BX73" s="56" t="s">
        <v>958</v>
      </c>
      <c r="BY73" s="56" t="s">
        <v>1113</v>
      </c>
      <c r="BZ73" s="56" t="s">
        <v>1114</v>
      </c>
      <c r="CA73" s="56" t="s">
        <v>1115</v>
      </c>
      <c r="CB73" s="56" t="s">
        <v>733</v>
      </c>
      <c r="CC73" s="152">
        <v>64.900000000000006</v>
      </c>
      <c r="CD73" s="152">
        <v>49.11</v>
      </c>
      <c r="CE73" s="147">
        <v>8.3333333333333321</v>
      </c>
      <c r="CF73" s="146" t="s">
        <v>1116</v>
      </c>
      <c r="CG73" s="146" t="s">
        <v>735</v>
      </c>
      <c r="CH73" s="56">
        <v>0</v>
      </c>
      <c r="CI73" s="56">
        <v>0</v>
      </c>
      <c r="CJ73" s="60">
        <v>0</v>
      </c>
      <c r="CK73" s="61">
        <v>0</v>
      </c>
      <c r="CL73" s="56">
        <v>0</v>
      </c>
      <c r="CM73" s="56">
        <v>0</v>
      </c>
      <c r="CN73" s="149">
        <v>0</v>
      </c>
      <c r="CO73" s="156">
        <v>0</v>
      </c>
      <c r="CP73" s="56">
        <v>0</v>
      </c>
      <c r="CQ73" s="56">
        <v>0</v>
      </c>
      <c r="CR73" s="56">
        <v>0</v>
      </c>
      <c r="CS73" s="56">
        <v>0</v>
      </c>
      <c r="CT73" s="56">
        <v>0</v>
      </c>
      <c r="CU73" s="56">
        <v>0</v>
      </c>
      <c r="CV73" s="56">
        <v>0</v>
      </c>
      <c r="CW73" s="56">
        <v>0</v>
      </c>
      <c r="CX73" s="56">
        <v>0</v>
      </c>
      <c r="CY73" s="56">
        <v>0</v>
      </c>
      <c r="CZ73" s="56">
        <v>0</v>
      </c>
      <c r="DA73" s="56">
        <v>0</v>
      </c>
      <c r="DB73" s="60">
        <v>1.122334455667789</v>
      </c>
      <c r="DC73" s="61">
        <v>1</v>
      </c>
      <c r="DD73" s="152">
        <v>113.54</v>
      </c>
      <c r="DE73" s="152">
        <v>87.51</v>
      </c>
      <c r="DF73" s="147">
        <v>1.0471204188481675</v>
      </c>
      <c r="DG73" s="148">
        <v>1.5706806282722512</v>
      </c>
      <c r="DH73" s="149">
        <v>148.36795252225519</v>
      </c>
      <c r="DI73" s="56">
        <v>1</v>
      </c>
      <c r="DJ73" s="149">
        <v>296.73590504451039</v>
      </c>
      <c r="DK73" s="158">
        <v>2</v>
      </c>
      <c r="DL73" s="56">
        <v>0</v>
      </c>
      <c r="DM73" s="56">
        <v>0</v>
      </c>
      <c r="DN73" s="56">
        <v>0</v>
      </c>
      <c r="DO73" s="56">
        <v>0</v>
      </c>
      <c r="DP73" s="149">
        <v>0</v>
      </c>
      <c r="DQ73" s="156">
        <v>0</v>
      </c>
      <c r="DR73" s="56">
        <v>0</v>
      </c>
      <c r="DS73" s="56">
        <v>0</v>
      </c>
      <c r="DT73" s="56">
        <v>0</v>
      </c>
      <c r="DU73" s="56">
        <v>0</v>
      </c>
      <c r="DV73" s="156">
        <v>0</v>
      </c>
      <c r="DW73" s="56">
        <v>0</v>
      </c>
      <c r="DX73" s="56">
        <v>0</v>
      </c>
      <c r="DY73" s="56">
        <v>0</v>
      </c>
      <c r="DZ73" s="62">
        <v>0</v>
      </c>
      <c r="EA73" s="63">
        <v>0</v>
      </c>
      <c r="EB73" s="62">
        <v>86.274509803921561</v>
      </c>
      <c r="EC73" s="63">
        <v>22</v>
      </c>
      <c r="ED73" s="60">
        <v>1.2360939431396785</v>
      </c>
      <c r="EE73" s="61">
        <v>1</v>
      </c>
      <c r="EF73" s="154">
        <v>101.79</v>
      </c>
      <c r="EG73" s="154">
        <v>72.98</v>
      </c>
      <c r="EH73" s="107">
        <v>1.1467889908256881</v>
      </c>
      <c r="EI73" s="148">
        <v>1.3761467889908259</v>
      </c>
      <c r="EJ73" s="56" t="s">
        <v>1117</v>
      </c>
      <c r="EK73" s="56" t="s">
        <v>1118</v>
      </c>
      <c r="EL73" s="154">
        <v>79.260000000000005</v>
      </c>
      <c r="EM73" s="154">
        <v>43.78</v>
      </c>
      <c r="EN73" s="147">
        <v>3.125</v>
      </c>
      <c r="EO73" s="148">
        <v>0.78125</v>
      </c>
      <c r="EP73" s="56">
        <v>0</v>
      </c>
      <c r="EQ73" s="56">
        <v>0</v>
      </c>
      <c r="ER73" s="149">
        <v>303.030303030303</v>
      </c>
      <c r="ES73" s="156">
        <v>2</v>
      </c>
      <c r="ET73" s="103">
        <v>303.030303030303</v>
      </c>
      <c r="EU73" s="132">
        <v>2</v>
      </c>
      <c r="EV73" s="56">
        <v>0</v>
      </c>
      <c r="EW73" s="56">
        <v>0</v>
      </c>
      <c r="EX73" s="56">
        <v>0</v>
      </c>
      <c r="EY73" s="62">
        <v>54.744525547445257</v>
      </c>
      <c r="EZ73" s="72">
        <v>15</v>
      </c>
      <c r="FA73" s="62">
        <v>35.856573705179287</v>
      </c>
      <c r="FB73" s="61">
        <v>9</v>
      </c>
      <c r="FC73" s="149">
        <v>0</v>
      </c>
      <c r="FD73" s="156">
        <v>0</v>
      </c>
      <c r="FE73" s="149">
        <v>0</v>
      </c>
      <c r="FF73" s="156">
        <v>0</v>
      </c>
      <c r="FG73" s="56">
        <v>0</v>
      </c>
      <c r="FH73" s="56">
        <v>0</v>
      </c>
      <c r="FI73" s="149">
        <v>80.775444264943459</v>
      </c>
      <c r="FJ73" s="156">
        <v>1</v>
      </c>
      <c r="FK73" s="149">
        <v>80.775444264943459</v>
      </c>
      <c r="FL73" s="156">
        <v>1</v>
      </c>
      <c r="FM73" s="56">
        <v>0</v>
      </c>
      <c r="FN73" s="56">
        <v>0</v>
      </c>
      <c r="FO73" s="150">
        <v>565.42810985460414</v>
      </c>
      <c r="FP73" s="155">
        <v>7</v>
      </c>
      <c r="FQ73" s="56">
        <v>0</v>
      </c>
      <c r="FR73" s="56">
        <v>0</v>
      </c>
      <c r="FS73" s="60">
        <v>1.4367816091954022</v>
      </c>
      <c r="FT73" s="61">
        <v>1</v>
      </c>
      <c r="FU73" s="60">
        <v>0</v>
      </c>
      <c r="FV73" s="61">
        <v>0</v>
      </c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71"/>
      <c r="NS73" s="71"/>
      <c r="NT73" s="71"/>
      <c r="NU73" s="71"/>
      <c r="NV73" s="71"/>
      <c r="NW73" s="71"/>
      <c r="NX73" s="71"/>
      <c r="NY73" s="71"/>
      <c r="NZ73" s="71"/>
      <c r="OA73" s="71"/>
      <c r="OB73" s="71"/>
      <c r="OC73" s="71"/>
      <c r="OD73" s="71"/>
      <c r="OE73" s="71"/>
      <c r="OF73" s="71"/>
      <c r="OG73" s="71"/>
      <c r="OH73" s="71"/>
      <c r="OI73" s="71"/>
      <c r="OJ73" s="71"/>
      <c r="OK73" s="71"/>
      <c r="OL73" s="71"/>
      <c r="OM73" s="71"/>
      <c r="ON73" s="71"/>
      <c r="OO73" s="71"/>
      <c r="OP73" s="71"/>
      <c r="OQ73" s="71"/>
      <c r="OR73" s="4"/>
      <c r="OS73" s="4"/>
      <c r="OT73" s="4"/>
    </row>
    <row r="74" spans="1:410">
      <c r="A74" s="96" t="s">
        <v>1119</v>
      </c>
      <c r="B74" s="56" t="s">
        <v>1120</v>
      </c>
      <c r="C74" s="96" t="s">
        <v>547</v>
      </c>
      <c r="D74" s="74">
        <v>6</v>
      </c>
      <c r="E74" s="67">
        <v>2015</v>
      </c>
      <c r="F74" s="106">
        <v>68.072005109994066</v>
      </c>
      <c r="G74" s="141">
        <v>4593</v>
      </c>
      <c r="H74" s="67">
        <v>966</v>
      </c>
      <c r="I74" s="67">
        <v>3627</v>
      </c>
      <c r="J74" s="106">
        <v>9.8922957500485165</v>
      </c>
      <c r="K74" s="67">
        <v>2039</v>
      </c>
      <c r="L74" s="56">
        <v>87.87</v>
      </c>
      <c r="M74" s="78">
        <v>4036</v>
      </c>
      <c r="N74" s="67">
        <v>485</v>
      </c>
      <c r="O74" s="67">
        <v>248</v>
      </c>
      <c r="P74" s="67">
        <v>237</v>
      </c>
      <c r="Q74" s="78">
        <v>573</v>
      </c>
      <c r="R74" s="78">
        <v>280</v>
      </c>
      <c r="S74" s="78">
        <v>293</v>
      </c>
      <c r="T74" s="67">
        <v>432</v>
      </c>
      <c r="U74" s="67">
        <v>221</v>
      </c>
      <c r="V74" s="67">
        <v>211</v>
      </c>
      <c r="W74" s="78">
        <v>363</v>
      </c>
      <c r="X74" s="78">
        <v>180</v>
      </c>
      <c r="Y74" s="78">
        <v>183</v>
      </c>
      <c r="Z74" s="67">
        <v>426</v>
      </c>
      <c r="AA74" s="67">
        <v>218</v>
      </c>
      <c r="AB74" s="67">
        <v>208</v>
      </c>
      <c r="AC74" s="78">
        <v>304</v>
      </c>
      <c r="AD74" s="78">
        <v>149</v>
      </c>
      <c r="AE74" s="78">
        <v>155</v>
      </c>
      <c r="AF74" s="67">
        <v>443</v>
      </c>
      <c r="AG74" s="67">
        <v>225</v>
      </c>
      <c r="AH74" s="67">
        <v>218</v>
      </c>
      <c r="AI74" s="78">
        <v>413</v>
      </c>
      <c r="AJ74" s="78">
        <v>204</v>
      </c>
      <c r="AK74" s="78">
        <v>209</v>
      </c>
      <c r="AL74" s="67">
        <v>473</v>
      </c>
      <c r="AM74" s="67">
        <v>248</v>
      </c>
      <c r="AN74" s="67">
        <v>225</v>
      </c>
      <c r="AO74" s="67">
        <v>394</v>
      </c>
      <c r="AP74" s="67">
        <v>211</v>
      </c>
      <c r="AQ74" s="67">
        <v>183</v>
      </c>
      <c r="AR74" s="56" t="s">
        <v>428</v>
      </c>
      <c r="AS74" s="56"/>
      <c r="AT74" s="56" t="s">
        <v>428</v>
      </c>
      <c r="AU74" s="144">
        <v>612</v>
      </c>
      <c r="AV74" s="144">
        <v>0</v>
      </c>
      <c r="AW74" s="144">
        <v>129</v>
      </c>
      <c r="AX74" s="59">
        <v>35.1</v>
      </c>
      <c r="AY74" s="59">
        <v>2</v>
      </c>
      <c r="AZ74" s="60">
        <v>1.5625</v>
      </c>
      <c r="BA74" s="61">
        <v>2</v>
      </c>
      <c r="BB74" s="62">
        <v>0</v>
      </c>
      <c r="BC74" s="63">
        <v>0</v>
      </c>
      <c r="BD74" s="68">
        <v>206.18556701030928</v>
      </c>
      <c r="BE74" s="69">
        <v>1</v>
      </c>
      <c r="BF74" s="60">
        <v>5.4455445544554459</v>
      </c>
      <c r="BG74" s="61">
        <v>11</v>
      </c>
      <c r="BH74" s="60">
        <v>7.0175438596491224</v>
      </c>
      <c r="BI74" s="61">
        <v>4</v>
      </c>
      <c r="BJ74" s="64">
        <v>206.18556701030928</v>
      </c>
      <c r="BK74" s="65">
        <v>1</v>
      </c>
      <c r="BL74" s="62">
        <v>206.18556701030928</v>
      </c>
      <c r="BM74" s="65">
        <v>1</v>
      </c>
      <c r="BN74" s="56">
        <v>0</v>
      </c>
      <c r="BO74" s="56">
        <v>0</v>
      </c>
      <c r="BP74" s="1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62" t="s">
        <v>1121</v>
      </c>
      <c r="BW74" s="56" t="s">
        <v>751</v>
      </c>
      <c r="BX74" s="56" t="s">
        <v>1122</v>
      </c>
      <c r="BY74" s="56" t="s">
        <v>1123</v>
      </c>
      <c r="BZ74" s="56" t="s">
        <v>1124</v>
      </c>
      <c r="CA74" s="56" t="s">
        <v>1125</v>
      </c>
      <c r="CB74" s="56" t="s">
        <v>1124</v>
      </c>
      <c r="CC74" s="145">
        <v>134.09</v>
      </c>
      <c r="CD74" s="145">
        <v>89.76</v>
      </c>
      <c r="CE74" s="147">
        <v>0</v>
      </c>
      <c r="CF74" s="153" t="s">
        <v>1126</v>
      </c>
      <c r="CG74" s="153" t="s">
        <v>735</v>
      </c>
      <c r="CH74" s="56">
        <v>0</v>
      </c>
      <c r="CI74" s="56">
        <v>0</v>
      </c>
      <c r="CJ74" s="60">
        <v>2.3148148148148149</v>
      </c>
      <c r="CK74" s="61">
        <v>1</v>
      </c>
      <c r="CL74" s="56">
        <v>0</v>
      </c>
      <c r="CM74" s="56">
        <v>0</v>
      </c>
      <c r="CN74" s="149">
        <v>0</v>
      </c>
      <c r="CO74" s="156">
        <v>0</v>
      </c>
      <c r="CP74" s="56">
        <v>0</v>
      </c>
      <c r="CQ74" s="56">
        <v>0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60">
        <v>0.84459459459459463</v>
      </c>
      <c r="DC74" s="61">
        <v>1</v>
      </c>
      <c r="DD74" s="145">
        <v>233.8</v>
      </c>
      <c r="DE74" s="145">
        <v>126.81</v>
      </c>
      <c r="DF74" s="147">
        <v>2.7196652719665275</v>
      </c>
      <c r="DG74" s="148">
        <v>0.52301255230125521</v>
      </c>
      <c r="DH74" s="56">
        <v>0</v>
      </c>
      <c r="DI74" s="56">
        <v>0</v>
      </c>
      <c r="DJ74" s="149">
        <v>0</v>
      </c>
      <c r="DK74" s="158">
        <v>0</v>
      </c>
      <c r="DL74" s="56">
        <v>0</v>
      </c>
      <c r="DM74" s="56">
        <v>0</v>
      </c>
      <c r="DN74" s="56">
        <v>0</v>
      </c>
      <c r="DO74" s="56">
        <v>0</v>
      </c>
      <c r="DP74" s="149">
        <v>0</v>
      </c>
      <c r="DQ74" s="156">
        <v>0</v>
      </c>
      <c r="DR74" s="56">
        <v>0</v>
      </c>
      <c r="DS74" s="56">
        <v>0</v>
      </c>
      <c r="DT74" s="56">
        <v>0</v>
      </c>
      <c r="DU74" s="56">
        <v>0</v>
      </c>
      <c r="DV74" s="156">
        <v>0</v>
      </c>
      <c r="DW74" s="56">
        <v>0</v>
      </c>
      <c r="DX74" s="56">
        <v>0</v>
      </c>
      <c r="DY74" s="56">
        <v>0</v>
      </c>
      <c r="DZ74" s="62">
        <v>19.230769230769234</v>
      </c>
      <c r="EA74" s="63">
        <v>4</v>
      </c>
      <c r="EB74" s="62">
        <v>73.394495412844037</v>
      </c>
      <c r="EC74" s="63">
        <v>16</v>
      </c>
      <c r="ED74" s="60">
        <v>0</v>
      </c>
      <c r="EE74" s="61">
        <v>0</v>
      </c>
      <c r="EF74" s="143">
        <v>67.150000000000006</v>
      </c>
      <c r="EG74" s="143">
        <v>28.73</v>
      </c>
      <c r="EH74" s="107">
        <v>6.3636363636363633</v>
      </c>
      <c r="EI74" s="148">
        <v>0</v>
      </c>
      <c r="EJ74" s="56" t="s">
        <v>1127</v>
      </c>
      <c r="EK74" s="56" t="s">
        <v>1128</v>
      </c>
      <c r="EL74" s="143">
        <v>25.85</v>
      </c>
      <c r="EM74" s="143">
        <v>6.32</v>
      </c>
      <c r="EN74" s="147">
        <v>2.7777777777777777</v>
      </c>
      <c r="EO74" s="148">
        <v>0</v>
      </c>
      <c r="EP74" s="56">
        <v>0</v>
      </c>
      <c r="EQ74" s="56">
        <v>0</v>
      </c>
      <c r="ER74" s="149">
        <v>386.10038610038612</v>
      </c>
      <c r="ES74" s="156">
        <v>2</v>
      </c>
      <c r="ET74" s="132">
        <v>0</v>
      </c>
      <c r="EU74" s="132">
        <v>0</v>
      </c>
      <c r="EV74" s="56">
        <v>0</v>
      </c>
      <c r="EW74" s="56">
        <v>0</v>
      </c>
      <c r="EX74" s="56">
        <v>0</v>
      </c>
      <c r="EY74" s="62">
        <v>44.444444444444443</v>
      </c>
      <c r="EZ74" s="61">
        <v>10</v>
      </c>
      <c r="FA74" s="62">
        <v>43.715846994535518</v>
      </c>
      <c r="FB74" s="61">
        <v>8</v>
      </c>
      <c r="FC74" s="149">
        <v>0</v>
      </c>
      <c r="FD74" s="156">
        <v>0</v>
      </c>
      <c r="FE74" s="149">
        <v>0</v>
      </c>
      <c r="FF74" s="156">
        <v>0</v>
      </c>
      <c r="FG74" s="56">
        <v>0</v>
      </c>
      <c r="FH74" s="56">
        <v>0</v>
      </c>
      <c r="FI74" s="149">
        <v>0</v>
      </c>
      <c r="FJ74" s="156">
        <v>0</v>
      </c>
      <c r="FK74" s="149">
        <v>0</v>
      </c>
      <c r="FL74" s="156">
        <v>0</v>
      </c>
      <c r="FM74" s="56">
        <v>0</v>
      </c>
      <c r="FN74" s="56">
        <v>0</v>
      </c>
      <c r="FO74" s="150">
        <v>204.08163265306123</v>
      </c>
      <c r="FP74" s="155">
        <v>2</v>
      </c>
      <c r="FQ74" s="56">
        <v>0</v>
      </c>
      <c r="FR74" s="56">
        <v>0</v>
      </c>
      <c r="FS74" s="60">
        <v>1.6366612111292964</v>
      </c>
      <c r="FT74" s="61">
        <v>2</v>
      </c>
      <c r="FU74" s="60">
        <v>3.1645569620253164</v>
      </c>
      <c r="FV74" s="61">
        <v>3</v>
      </c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  <c r="NR74" s="71"/>
      <c r="NS74" s="71"/>
      <c r="NT74" s="71"/>
      <c r="NU74" s="71"/>
      <c r="NV74" s="71"/>
      <c r="NW74" s="71"/>
      <c r="NX74" s="71"/>
      <c r="NY74" s="71"/>
      <c r="NZ74" s="71"/>
      <c r="OA74" s="71"/>
      <c r="OB74" s="71"/>
      <c r="OC74" s="71"/>
      <c r="OD74" s="71"/>
      <c r="OE74" s="71"/>
      <c r="OF74" s="71"/>
      <c r="OG74" s="71"/>
      <c r="OH74" s="71"/>
      <c r="OI74" s="71"/>
      <c r="OJ74" s="71"/>
      <c r="OK74" s="71"/>
      <c r="OL74" s="71"/>
      <c r="OM74" s="71"/>
      <c r="ON74" s="71"/>
      <c r="OO74" s="71"/>
      <c r="OP74" s="71"/>
      <c r="OQ74" s="71"/>
      <c r="OR74" s="4"/>
      <c r="OS74" s="4"/>
      <c r="OT74" s="4"/>
    </row>
    <row r="75" spans="1:410">
      <c r="A75" s="96" t="s">
        <v>1129</v>
      </c>
      <c r="B75" s="56" t="s">
        <v>1130</v>
      </c>
      <c r="C75" s="96" t="s">
        <v>547</v>
      </c>
      <c r="D75" s="74">
        <v>6</v>
      </c>
      <c r="E75" s="67">
        <v>2015</v>
      </c>
      <c r="F75" s="106">
        <v>63.39628928610653</v>
      </c>
      <c r="G75" s="141">
        <v>20612</v>
      </c>
      <c r="H75" s="67">
        <v>5526</v>
      </c>
      <c r="I75" s="67">
        <v>15086</v>
      </c>
      <c r="J75" s="106">
        <v>6.4314920227691807</v>
      </c>
      <c r="K75" s="67">
        <v>4011</v>
      </c>
      <c r="L75" s="56">
        <v>84.74</v>
      </c>
      <c r="M75" s="78">
        <v>17467</v>
      </c>
      <c r="N75" s="67">
        <v>2334</v>
      </c>
      <c r="O75" s="67">
        <v>1194</v>
      </c>
      <c r="P75" s="67">
        <v>1140</v>
      </c>
      <c r="Q75" s="78">
        <v>2772</v>
      </c>
      <c r="R75" s="78">
        <v>1353</v>
      </c>
      <c r="S75" s="78">
        <v>1419</v>
      </c>
      <c r="T75" s="67">
        <v>2140</v>
      </c>
      <c r="U75" s="67">
        <v>1098</v>
      </c>
      <c r="V75" s="67">
        <v>1042</v>
      </c>
      <c r="W75" s="78">
        <v>1613</v>
      </c>
      <c r="X75" s="78">
        <v>788</v>
      </c>
      <c r="Y75" s="78">
        <v>825</v>
      </c>
      <c r="Z75" s="67">
        <v>2075</v>
      </c>
      <c r="AA75" s="67">
        <v>1064</v>
      </c>
      <c r="AB75" s="67">
        <v>1011</v>
      </c>
      <c r="AC75" s="78">
        <v>1299</v>
      </c>
      <c r="AD75" s="78">
        <v>614</v>
      </c>
      <c r="AE75" s="78">
        <v>685</v>
      </c>
      <c r="AF75" s="67">
        <v>2154</v>
      </c>
      <c r="AG75" s="67">
        <v>1111</v>
      </c>
      <c r="AH75" s="67">
        <v>1043</v>
      </c>
      <c r="AI75" s="78">
        <v>1640</v>
      </c>
      <c r="AJ75" s="78">
        <v>753</v>
      </c>
      <c r="AK75" s="78">
        <v>887</v>
      </c>
      <c r="AL75" s="67">
        <v>2079</v>
      </c>
      <c r="AM75" s="67">
        <v>1068</v>
      </c>
      <c r="AN75" s="67">
        <v>1011</v>
      </c>
      <c r="AO75" s="67">
        <v>1978</v>
      </c>
      <c r="AP75" s="67">
        <v>1003</v>
      </c>
      <c r="AQ75" s="67">
        <v>975</v>
      </c>
      <c r="AR75" s="56" t="s">
        <v>428</v>
      </c>
      <c r="AS75" s="56"/>
      <c r="AT75" s="56" t="s">
        <v>428</v>
      </c>
      <c r="AU75" s="151">
        <v>915</v>
      </c>
      <c r="AV75" s="151">
        <v>0</v>
      </c>
      <c r="AW75" s="151">
        <v>459</v>
      </c>
      <c r="AX75" s="59">
        <v>19.399999999999999</v>
      </c>
      <c r="AY75" s="59">
        <v>9</v>
      </c>
      <c r="AZ75" s="60">
        <v>7.9051383399209483</v>
      </c>
      <c r="BA75" s="61">
        <v>2</v>
      </c>
      <c r="BB75" s="62">
        <v>215.05376344086022</v>
      </c>
      <c r="BC75" s="63">
        <v>1</v>
      </c>
      <c r="BD75" s="68">
        <v>42.844901456726653</v>
      </c>
      <c r="BE75" s="69">
        <v>1</v>
      </c>
      <c r="BF75" s="60">
        <v>0</v>
      </c>
      <c r="BG75" s="61">
        <v>0</v>
      </c>
      <c r="BH75" s="60">
        <v>8.8172043010752681</v>
      </c>
      <c r="BI75" s="61">
        <v>41</v>
      </c>
      <c r="BJ75" s="64">
        <v>0</v>
      </c>
      <c r="BK75" s="65">
        <v>0</v>
      </c>
      <c r="BL75" s="62">
        <v>0</v>
      </c>
      <c r="BM75" s="65">
        <v>0</v>
      </c>
      <c r="BN75" s="56">
        <v>0</v>
      </c>
      <c r="BO75" s="56">
        <v>0</v>
      </c>
      <c r="BP75" s="149">
        <v>43.763676148796499</v>
      </c>
      <c r="BQ75" s="156">
        <v>1</v>
      </c>
      <c r="BR75" s="56">
        <v>0</v>
      </c>
      <c r="BS75" s="56">
        <v>0</v>
      </c>
      <c r="BT75" s="149">
        <v>43.763676148796499</v>
      </c>
      <c r="BU75" s="156">
        <v>1</v>
      </c>
      <c r="BV75" s="62" t="s">
        <v>1131</v>
      </c>
      <c r="BW75" s="56" t="s">
        <v>1033</v>
      </c>
      <c r="BX75" s="56" t="s">
        <v>1088</v>
      </c>
      <c r="BY75" s="56" t="s">
        <v>1033</v>
      </c>
      <c r="BZ75" s="56" t="s">
        <v>1132</v>
      </c>
      <c r="CA75" s="56" t="s">
        <v>1133</v>
      </c>
      <c r="CB75" s="56" t="s">
        <v>1132</v>
      </c>
      <c r="CC75" s="152">
        <v>85.15</v>
      </c>
      <c r="CD75" s="152">
        <v>55.02</v>
      </c>
      <c r="CE75" s="147">
        <v>6.9306930693069315</v>
      </c>
      <c r="CF75" s="146" t="s">
        <v>1134</v>
      </c>
      <c r="CG75" s="146" t="s">
        <v>772</v>
      </c>
      <c r="CH75" s="56">
        <v>0</v>
      </c>
      <c r="CI75" s="56">
        <v>0</v>
      </c>
      <c r="CJ75" s="60">
        <v>0.93457943925233644</v>
      </c>
      <c r="CK75" s="61">
        <v>2</v>
      </c>
      <c r="CL75" s="56">
        <v>0</v>
      </c>
      <c r="CM75" s="56">
        <v>0</v>
      </c>
      <c r="CN75" s="149">
        <v>0</v>
      </c>
      <c r="CO75" s="156">
        <v>0</v>
      </c>
      <c r="CP75" s="56">
        <v>0</v>
      </c>
      <c r="CQ75" s="56">
        <v>0</v>
      </c>
      <c r="CR75" s="56">
        <v>0</v>
      </c>
      <c r="CS75" s="56">
        <v>0</v>
      </c>
      <c r="CT75" s="56">
        <v>0</v>
      </c>
      <c r="CU75" s="56">
        <v>0</v>
      </c>
      <c r="CV75" s="56">
        <v>0</v>
      </c>
      <c r="CW75" s="56">
        <v>0</v>
      </c>
      <c r="CX75" s="56">
        <v>0</v>
      </c>
      <c r="CY75" s="56">
        <v>0</v>
      </c>
      <c r="CZ75" s="56">
        <v>0</v>
      </c>
      <c r="DA75" s="56">
        <v>0</v>
      </c>
      <c r="DB75" s="60">
        <v>0</v>
      </c>
      <c r="DC75" s="61">
        <v>0</v>
      </c>
      <c r="DD75" s="152">
        <v>146.74</v>
      </c>
      <c r="DE75" s="152">
        <v>103.12</v>
      </c>
      <c r="DF75" s="147">
        <v>6.8965517241379306</v>
      </c>
      <c r="DG75" s="148">
        <v>0.80192461908580592</v>
      </c>
      <c r="DH75" s="149">
        <v>39.525691699604742</v>
      </c>
      <c r="DI75" s="56">
        <v>1</v>
      </c>
      <c r="DJ75" s="149">
        <v>237.15415019762847</v>
      </c>
      <c r="DK75" s="158">
        <v>6</v>
      </c>
      <c r="DL75" s="56">
        <v>0</v>
      </c>
      <c r="DM75" s="56">
        <v>0</v>
      </c>
      <c r="DN75" s="56">
        <v>0</v>
      </c>
      <c r="DO75" s="56">
        <v>0</v>
      </c>
      <c r="DP75" s="149">
        <v>39.40110323089047</v>
      </c>
      <c r="DQ75" s="156">
        <v>1</v>
      </c>
      <c r="DR75" s="149">
        <v>39.40110323089047</v>
      </c>
      <c r="DS75" s="156">
        <v>1</v>
      </c>
      <c r="DT75" s="56">
        <v>0</v>
      </c>
      <c r="DU75" s="56">
        <v>0</v>
      </c>
      <c r="DV75" s="156">
        <v>0</v>
      </c>
      <c r="DW75" s="56">
        <v>0</v>
      </c>
      <c r="DX75" s="56">
        <v>0</v>
      </c>
      <c r="DY75" s="56">
        <v>0</v>
      </c>
      <c r="DZ75" s="62">
        <v>20.771513353115726</v>
      </c>
      <c r="EA75" s="63">
        <v>21</v>
      </c>
      <c r="EB75" s="62">
        <v>150.52732502396933</v>
      </c>
      <c r="EC75" s="63">
        <v>157</v>
      </c>
      <c r="ED75" s="60">
        <v>0</v>
      </c>
      <c r="EE75" s="61">
        <v>0</v>
      </c>
      <c r="EF75" s="154">
        <v>102.82</v>
      </c>
      <c r="EG75" s="154">
        <v>57.81</v>
      </c>
      <c r="EH75" s="107">
        <v>3.6615134255492268</v>
      </c>
      <c r="EI75" s="148">
        <v>1.1391375101708707</v>
      </c>
      <c r="EJ75" s="56" t="s">
        <v>1135</v>
      </c>
      <c r="EK75" s="56" t="s">
        <v>1136</v>
      </c>
      <c r="EL75" s="154">
        <v>46.21</v>
      </c>
      <c r="EM75" s="154">
        <v>16.100000000000001</v>
      </c>
      <c r="EN75" s="147">
        <v>3.225806451612903</v>
      </c>
      <c r="EO75" s="148">
        <v>0.40322580645161288</v>
      </c>
      <c r="EP75" s="56">
        <v>0</v>
      </c>
      <c r="EQ75" s="56">
        <v>0</v>
      </c>
      <c r="ER75" s="149">
        <v>39.40110323089047</v>
      </c>
      <c r="ES75" s="158">
        <v>1</v>
      </c>
      <c r="ET75" s="132">
        <v>0</v>
      </c>
      <c r="EU75" s="132">
        <v>0</v>
      </c>
      <c r="EV75" s="56">
        <v>0</v>
      </c>
      <c r="EW75" s="56">
        <v>0</v>
      </c>
      <c r="EX75" s="56">
        <v>0</v>
      </c>
      <c r="EY75" s="62">
        <v>136.49851632047478</v>
      </c>
      <c r="EZ75" s="61">
        <v>138</v>
      </c>
      <c r="FA75" s="62">
        <v>114.87179487179488</v>
      </c>
      <c r="FB75" s="61">
        <v>112</v>
      </c>
      <c r="FC75" s="149">
        <v>21.939447125932428</v>
      </c>
      <c r="FD75" s="156">
        <v>1</v>
      </c>
      <c r="FE75" s="149">
        <v>43.878894251864857</v>
      </c>
      <c r="FF75" s="156">
        <v>2</v>
      </c>
      <c r="FG75" s="56">
        <v>0</v>
      </c>
      <c r="FH75" s="56">
        <v>0</v>
      </c>
      <c r="FI75" s="149">
        <v>0</v>
      </c>
      <c r="FJ75" s="156">
        <v>0</v>
      </c>
      <c r="FK75" s="149">
        <v>65.818341377797282</v>
      </c>
      <c r="FL75" s="156">
        <v>3</v>
      </c>
      <c r="FM75" s="149">
        <v>21.939447125932428</v>
      </c>
      <c r="FN75" s="156">
        <v>1</v>
      </c>
      <c r="FO75" s="150">
        <v>65.818341377797282</v>
      </c>
      <c r="FP75" s="155">
        <v>3</v>
      </c>
      <c r="FQ75" s="150">
        <v>21.939447125932428</v>
      </c>
      <c r="FR75" s="56">
        <v>1</v>
      </c>
      <c r="FS75" s="60">
        <v>0</v>
      </c>
      <c r="FT75" s="61">
        <v>0</v>
      </c>
      <c r="FU75" s="60">
        <v>4.0816326530612246</v>
      </c>
      <c r="FV75" s="61">
        <v>1</v>
      </c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71"/>
      <c r="NS75" s="71"/>
      <c r="NT75" s="71"/>
      <c r="NU75" s="71"/>
      <c r="NV75" s="71"/>
      <c r="NW75" s="71"/>
      <c r="NX75" s="71"/>
      <c r="NY75" s="71"/>
      <c r="NZ75" s="71"/>
      <c r="OA75" s="71"/>
      <c r="OB75" s="71"/>
      <c r="OC75" s="71"/>
      <c r="OD75" s="71"/>
      <c r="OE75" s="71"/>
      <c r="OF75" s="71"/>
      <c r="OG75" s="71"/>
      <c r="OH75" s="71"/>
      <c r="OI75" s="71"/>
      <c r="OJ75" s="71"/>
      <c r="OK75" s="71"/>
      <c r="OL75" s="71"/>
      <c r="OM75" s="71"/>
      <c r="ON75" s="71"/>
      <c r="OO75" s="71"/>
      <c r="OP75" s="71"/>
      <c r="OQ75" s="71"/>
      <c r="OR75" s="4"/>
      <c r="OS75" s="4"/>
      <c r="OT75" s="4"/>
    </row>
    <row r="76" spans="1:410">
      <c r="A76" s="96" t="s">
        <v>1137</v>
      </c>
      <c r="B76" s="56" t="s">
        <v>1138</v>
      </c>
      <c r="C76" s="96" t="s">
        <v>427</v>
      </c>
      <c r="D76" s="74">
        <v>6</v>
      </c>
      <c r="E76" s="67">
        <v>2015</v>
      </c>
      <c r="F76" s="106">
        <v>61.440751552639185</v>
      </c>
      <c r="G76" s="141">
        <v>17291</v>
      </c>
      <c r="H76" s="67">
        <v>2506</v>
      </c>
      <c r="I76" s="67">
        <v>14785</v>
      </c>
      <c r="J76" s="106">
        <v>5.16</v>
      </c>
      <c r="K76" s="67">
        <v>893</v>
      </c>
      <c r="L76" s="56">
        <v>51.32</v>
      </c>
      <c r="M76" s="78">
        <v>8873</v>
      </c>
      <c r="N76" s="67">
        <v>1839</v>
      </c>
      <c r="O76" s="67">
        <v>952</v>
      </c>
      <c r="P76" s="67">
        <v>887</v>
      </c>
      <c r="Q76" s="78">
        <v>2188</v>
      </c>
      <c r="R76" s="78">
        <v>1056</v>
      </c>
      <c r="S76" s="78">
        <v>1132</v>
      </c>
      <c r="T76" s="67">
        <v>1709</v>
      </c>
      <c r="U76" s="67">
        <v>883</v>
      </c>
      <c r="V76" s="67">
        <v>826</v>
      </c>
      <c r="W76" s="78">
        <v>2256</v>
      </c>
      <c r="X76" s="78">
        <v>1120</v>
      </c>
      <c r="Y76" s="78">
        <v>1136</v>
      </c>
      <c r="Z76" s="67">
        <v>1659</v>
      </c>
      <c r="AA76" s="67">
        <v>866</v>
      </c>
      <c r="AB76" s="67">
        <v>793</v>
      </c>
      <c r="AC76" s="78">
        <v>1858</v>
      </c>
      <c r="AD76" s="78">
        <v>924</v>
      </c>
      <c r="AE76" s="78">
        <v>934</v>
      </c>
      <c r="AF76" s="67">
        <v>1688</v>
      </c>
      <c r="AG76" s="67">
        <v>892</v>
      </c>
      <c r="AH76" s="67">
        <v>796</v>
      </c>
      <c r="AI76" s="78">
        <v>2375</v>
      </c>
      <c r="AJ76" s="78">
        <v>1382</v>
      </c>
      <c r="AK76" s="78">
        <v>1353</v>
      </c>
      <c r="AL76" s="67">
        <v>1579</v>
      </c>
      <c r="AM76" s="67">
        <v>859</v>
      </c>
      <c r="AN76" s="67">
        <v>720</v>
      </c>
      <c r="AO76" s="67">
        <v>1543</v>
      </c>
      <c r="AP76" s="67">
        <v>830</v>
      </c>
      <c r="AQ76" s="67">
        <v>713</v>
      </c>
      <c r="AR76" s="56" t="s">
        <v>428</v>
      </c>
      <c r="AS76" s="56"/>
      <c r="AT76" s="56" t="s">
        <v>428</v>
      </c>
      <c r="AU76" s="144">
        <v>311</v>
      </c>
      <c r="AV76" s="144">
        <v>0</v>
      </c>
      <c r="AW76" s="144">
        <v>63</v>
      </c>
      <c r="AX76" s="59">
        <v>8.3000000000000007</v>
      </c>
      <c r="AY76" s="59">
        <v>1</v>
      </c>
      <c r="AZ76" s="60">
        <v>1.0379904504878554</v>
      </c>
      <c r="BA76" s="61">
        <v>5</v>
      </c>
      <c r="BB76" s="62">
        <v>0</v>
      </c>
      <c r="BC76" s="63">
        <v>0</v>
      </c>
      <c r="BD76" s="68">
        <v>0</v>
      </c>
      <c r="BE76" s="69">
        <v>0</v>
      </c>
      <c r="BF76" s="60">
        <v>3.8800705467372132</v>
      </c>
      <c r="BG76" s="61">
        <v>22</v>
      </c>
      <c r="BH76" s="60">
        <v>4.9586776859504136</v>
      </c>
      <c r="BI76" s="61">
        <v>6</v>
      </c>
      <c r="BJ76" s="64">
        <v>0</v>
      </c>
      <c r="BK76" s="65">
        <v>0</v>
      </c>
      <c r="BL76" s="62">
        <v>0</v>
      </c>
      <c r="BM76" s="65">
        <v>0</v>
      </c>
      <c r="BN76" s="56">
        <v>0</v>
      </c>
      <c r="BO76" s="56">
        <v>0</v>
      </c>
      <c r="BP76" s="156">
        <v>0</v>
      </c>
      <c r="BQ76" s="56">
        <v>0</v>
      </c>
      <c r="BR76" s="56">
        <v>0</v>
      </c>
      <c r="BS76" s="56">
        <v>0</v>
      </c>
      <c r="BT76" s="56">
        <v>0</v>
      </c>
      <c r="BU76" s="56">
        <v>0</v>
      </c>
      <c r="BV76" s="62" t="s">
        <v>575</v>
      </c>
      <c r="BW76" s="56" t="s">
        <v>1139</v>
      </c>
      <c r="BX76" s="56" t="s">
        <v>579</v>
      </c>
      <c r="BY76" s="56" t="s">
        <v>1139</v>
      </c>
      <c r="BZ76" s="56" t="s">
        <v>518</v>
      </c>
      <c r="CA76" s="56" t="s">
        <v>457</v>
      </c>
      <c r="CB76" s="56" t="s">
        <v>518</v>
      </c>
      <c r="CC76" s="145">
        <v>39.82</v>
      </c>
      <c r="CD76" s="145">
        <v>29.23</v>
      </c>
      <c r="CE76" s="147">
        <v>18.421052631578945</v>
      </c>
      <c r="CF76" s="153" t="s">
        <v>1140</v>
      </c>
      <c r="CG76" s="153" t="s">
        <v>1141</v>
      </c>
      <c r="CH76" s="149">
        <v>110.803324099723</v>
      </c>
      <c r="CI76" s="56">
        <v>2</v>
      </c>
      <c r="CJ76" s="60">
        <v>0.58513750731421887</v>
      </c>
      <c r="CK76" s="61">
        <v>1</v>
      </c>
      <c r="CL76" s="150">
        <v>110.803324099723</v>
      </c>
      <c r="CM76" s="56">
        <v>2</v>
      </c>
      <c r="CN76" s="149">
        <v>166.20498614958447</v>
      </c>
      <c r="CO76" s="156">
        <v>3</v>
      </c>
      <c r="CP76" s="56">
        <v>0</v>
      </c>
      <c r="CQ76" s="56">
        <v>0</v>
      </c>
      <c r="CR76" s="56">
        <v>0</v>
      </c>
      <c r="CS76" s="56">
        <v>0</v>
      </c>
      <c r="CT76" s="56">
        <v>0</v>
      </c>
      <c r="CU76" s="56">
        <v>0</v>
      </c>
      <c r="CV76" s="56">
        <v>0</v>
      </c>
      <c r="CW76" s="56">
        <v>0</v>
      </c>
      <c r="CX76" s="56">
        <v>0</v>
      </c>
      <c r="CY76" s="56">
        <v>0</v>
      </c>
      <c r="CZ76" s="56">
        <v>0</v>
      </c>
      <c r="DA76" s="56">
        <v>0</v>
      </c>
      <c r="DB76" s="60">
        <v>0.43840420868040336</v>
      </c>
      <c r="DC76" s="61">
        <v>2</v>
      </c>
      <c r="DD76" s="145">
        <v>73.430000000000007</v>
      </c>
      <c r="DE76" s="145">
        <v>53.13</v>
      </c>
      <c r="DF76" s="147">
        <v>3.9233576642335768</v>
      </c>
      <c r="DG76" s="148">
        <v>14.051094890510948</v>
      </c>
      <c r="DH76" s="56">
        <v>0</v>
      </c>
      <c r="DI76" s="56">
        <v>0</v>
      </c>
      <c r="DJ76" s="149">
        <v>148.22134387351778</v>
      </c>
      <c r="DK76" s="158">
        <v>3</v>
      </c>
      <c r="DL76" s="56">
        <v>0</v>
      </c>
      <c r="DM76" s="56">
        <v>0</v>
      </c>
      <c r="DN76" s="56">
        <v>0</v>
      </c>
      <c r="DO76" s="56">
        <v>0</v>
      </c>
      <c r="DP76" s="149">
        <v>0</v>
      </c>
      <c r="DQ76" s="156">
        <v>0</v>
      </c>
      <c r="DR76" s="56">
        <v>0</v>
      </c>
      <c r="DS76" s="56">
        <v>0</v>
      </c>
      <c r="DT76" s="56">
        <v>0</v>
      </c>
      <c r="DU76" s="56">
        <v>0</v>
      </c>
      <c r="DV76" s="156">
        <v>0</v>
      </c>
      <c r="DW76" s="56">
        <v>0</v>
      </c>
      <c r="DX76" s="56">
        <v>0</v>
      </c>
      <c r="DY76" s="56">
        <v>0</v>
      </c>
      <c r="DZ76" s="62">
        <v>0</v>
      </c>
      <c r="EA76" s="63">
        <v>0</v>
      </c>
      <c r="EB76" s="62">
        <v>52.763819095477388</v>
      </c>
      <c r="EC76" s="63">
        <v>42</v>
      </c>
      <c r="ED76" s="60">
        <v>0.44375416019525182</v>
      </c>
      <c r="EE76" s="61">
        <v>2</v>
      </c>
      <c r="EF76" s="143">
        <v>64.290000000000006</v>
      </c>
      <c r="EG76" s="143">
        <v>41.89</v>
      </c>
      <c r="EH76" s="107">
        <v>3.0351437699680508</v>
      </c>
      <c r="EI76" s="148">
        <v>9.5846645367412133</v>
      </c>
      <c r="EJ76" s="56" t="s">
        <v>1142</v>
      </c>
      <c r="EK76" s="56" t="s">
        <v>1143</v>
      </c>
      <c r="EL76" s="143">
        <v>41.5</v>
      </c>
      <c r="EM76" s="143">
        <v>20.079999999999998</v>
      </c>
      <c r="EN76" s="147">
        <v>0.64935064935064934</v>
      </c>
      <c r="EO76" s="148">
        <v>1.948051948051948</v>
      </c>
      <c r="EP76" s="56">
        <v>0</v>
      </c>
      <c r="EQ76" s="56">
        <v>0</v>
      </c>
      <c r="ER76" s="149">
        <v>49.652432969215489</v>
      </c>
      <c r="ES76" s="158">
        <v>1</v>
      </c>
      <c r="ET76" s="132">
        <v>0</v>
      </c>
      <c r="EU76" s="132">
        <v>0</v>
      </c>
      <c r="EV76" s="56">
        <v>0</v>
      </c>
      <c r="EW76" s="56">
        <v>0</v>
      </c>
      <c r="EX76" s="56">
        <v>1</v>
      </c>
      <c r="EY76" s="62">
        <v>38.888888888888893</v>
      </c>
      <c r="EZ76" s="61">
        <v>28</v>
      </c>
      <c r="FA76" s="62">
        <v>30.855539971949508</v>
      </c>
      <c r="FB76" s="61">
        <v>22</v>
      </c>
      <c r="FC76" s="149">
        <v>28.441410693970418</v>
      </c>
      <c r="FD76" s="156">
        <v>1</v>
      </c>
      <c r="FE76" s="149">
        <v>28.441410693970418</v>
      </c>
      <c r="FF76" s="156">
        <v>1</v>
      </c>
      <c r="FG76" s="150">
        <v>28.441410693970418</v>
      </c>
      <c r="FH76" s="157">
        <v>1</v>
      </c>
      <c r="FI76" s="149">
        <v>0</v>
      </c>
      <c r="FJ76" s="156">
        <v>0</v>
      </c>
      <c r="FK76" s="149">
        <v>85.324232081911262</v>
      </c>
      <c r="FL76" s="156">
        <v>3</v>
      </c>
      <c r="FM76" s="56">
        <v>0</v>
      </c>
      <c r="FN76" s="56">
        <v>0</v>
      </c>
      <c r="FO76" s="150">
        <v>28.441410693970418</v>
      </c>
      <c r="FP76" s="155">
        <v>1</v>
      </c>
      <c r="FQ76" s="56">
        <v>0</v>
      </c>
      <c r="FR76" s="56">
        <v>0</v>
      </c>
      <c r="FS76" s="60">
        <v>1.6447368421052631</v>
      </c>
      <c r="FT76" s="61">
        <v>8</v>
      </c>
      <c r="FU76" s="60">
        <v>0.95328884652049573</v>
      </c>
      <c r="FV76" s="61">
        <v>4</v>
      </c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  <c r="NR76" s="71"/>
      <c r="NS76" s="71"/>
      <c r="NT76" s="71"/>
      <c r="NU76" s="71"/>
      <c r="NV76" s="71"/>
      <c r="NW76" s="71"/>
      <c r="NX76" s="71"/>
      <c r="NY76" s="71"/>
      <c r="NZ76" s="71"/>
      <c r="OA76" s="71"/>
      <c r="OB76" s="71"/>
      <c r="OC76" s="71"/>
      <c r="OD76" s="71"/>
      <c r="OE76" s="71"/>
      <c r="OF76" s="71"/>
      <c r="OG76" s="71"/>
      <c r="OH76" s="71"/>
      <c r="OI76" s="71"/>
      <c r="OJ76" s="71"/>
      <c r="OK76" s="71"/>
      <c r="OL76" s="71"/>
      <c r="OM76" s="71"/>
      <c r="ON76" s="71"/>
      <c r="OO76" s="71"/>
      <c r="OP76" s="71"/>
      <c r="OQ76" s="71"/>
      <c r="OR76" s="4"/>
      <c r="OS76" s="4"/>
      <c r="OT76" s="4"/>
    </row>
    <row r="77" spans="1:410">
      <c r="A77" s="96" t="s">
        <v>1144</v>
      </c>
      <c r="B77" s="56" t="s">
        <v>1145</v>
      </c>
      <c r="C77" s="96" t="s">
        <v>675</v>
      </c>
      <c r="D77" s="74">
        <v>6</v>
      </c>
      <c r="E77" s="67">
        <v>2015</v>
      </c>
      <c r="F77" s="106">
        <v>74.497737692033652</v>
      </c>
      <c r="G77" s="141">
        <v>26591</v>
      </c>
      <c r="H77" s="67">
        <v>15419</v>
      </c>
      <c r="I77" s="67">
        <v>46946</v>
      </c>
      <c r="J77" s="106">
        <v>8.4718670076726337</v>
      </c>
      <c r="K77" s="67">
        <v>2650</v>
      </c>
      <c r="L77" s="107">
        <v>88.578842465495839</v>
      </c>
      <c r="M77" s="78">
        <v>23554</v>
      </c>
      <c r="N77" s="67">
        <v>2909</v>
      </c>
      <c r="O77" s="67">
        <v>1488</v>
      </c>
      <c r="P77" s="67">
        <v>1421</v>
      </c>
      <c r="Q77" s="78">
        <v>3465</v>
      </c>
      <c r="R77" s="78">
        <v>1694</v>
      </c>
      <c r="S77" s="78">
        <v>1771</v>
      </c>
      <c r="T77" s="67">
        <v>2728</v>
      </c>
      <c r="U77" s="67">
        <v>1384</v>
      </c>
      <c r="V77" s="67">
        <v>1344</v>
      </c>
      <c r="W77" s="78">
        <v>1597</v>
      </c>
      <c r="X77" s="78">
        <v>783</v>
      </c>
      <c r="Y77" s="78">
        <v>814</v>
      </c>
      <c r="Z77" s="67">
        <v>2688</v>
      </c>
      <c r="AA77" s="67">
        <v>1354</v>
      </c>
      <c r="AB77" s="67">
        <v>1334</v>
      </c>
      <c r="AC77" s="78">
        <v>1366</v>
      </c>
      <c r="AD77" s="78">
        <v>672</v>
      </c>
      <c r="AE77" s="78">
        <v>694</v>
      </c>
      <c r="AF77" s="67">
        <v>2793</v>
      </c>
      <c r="AG77" s="67">
        <v>1385</v>
      </c>
      <c r="AH77" s="67">
        <v>1408</v>
      </c>
      <c r="AI77" s="78">
        <v>1969</v>
      </c>
      <c r="AJ77" s="78">
        <v>984</v>
      </c>
      <c r="AK77" s="78">
        <v>985</v>
      </c>
      <c r="AL77" s="67">
        <v>2669</v>
      </c>
      <c r="AM77" s="67">
        <v>1292</v>
      </c>
      <c r="AN77" s="67">
        <v>1377</v>
      </c>
      <c r="AO77" s="67">
        <v>2321</v>
      </c>
      <c r="AP77" s="67">
        <v>1077</v>
      </c>
      <c r="AQ77" s="67">
        <v>1244</v>
      </c>
      <c r="AR77" s="56" t="s">
        <v>428</v>
      </c>
      <c r="AS77" s="56"/>
      <c r="AT77" s="56" t="s">
        <v>428</v>
      </c>
      <c r="AU77" s="151">
        <v>1214</v>
      </c>
      <c r="AV77" s="151">
        <v>0</v>
      </c>
      <c r="AW77" s="151">
        <v>403</v>
      </c>
      <c r="AX77" s="59">
        <v>18.100000000000001</v>
      </c>
      <c r="AY77" s="59">
        <v>8</v>
      </c>
      <c r="AZ77" s="60">
        <v>1.2746972594008923</v>
      </c>
      <c r="BA77" s="61">
        <v>2</v>
      </c>
      <c r="BB77" s="62">
        <v>226.75736961451247</v>
      </c>
      <c r="BC77" s="63">
        <v>1</v>
      </c>
      <c r="BD77" s="68">
        <v>0</v>
      </c>
      <c r="BE77" s="69">
        <v>0</v>
      </c>
      <c r="BF77" s="60">
        <v>3.3980582524271843</v>
      </c>
      <c r="BG77" s="61">
        <v>7</v>
      </c>
      <c r="BH77" s="60">
        <v>8.8435374149659864</v>
      </c>
      <c r="BI77" s="61">
        <v>39</v>
      </c>
      <c r="BJ77" s="64">
        <v>0</v>
      </c>
      <c r="BK77" s="65">
        <v>0</v>
      </c>
      <c r="BL77" s="62">
        <v>34.376074252320386</v>
      </c>
      <c r="BM77" s="65">
        <v>1</v>
      </c>
      <c r="BN77" s="56">
        <v>0</v>
      </c>
      <c r="BO77" s="56">
        <v>0</v>
      </c>
      <c r="BP77" s="156">
        <v>0</v>
      </c>
      <c r="BQ77" s="56">
        <v>0</v>
      </c>
      <c r="BR77" s="56">
        <v>0</v>
      </c>
      <c r="BS77" s="56">
        <v>0</v>
      </c>
      <c r="BT77" s="56">
        <v>0</v>
      </c>
      <c r="BU77" s="56">
        <v>0</v>
      </c>
      <c r="BV77" s="62" t="s">
        <v>1146</v>
      </c>
      <c r="BW77" s="56" t="s">
        <v>1147</v>
      </c>
      <c r="BX77" s="56" t="s">
        <v>444</v>
      </c>
      <c r="BY77" s="56" t="s">
        <v>1147</v>
      </c>
      <c r="BZ77" s="56" t="s">
        <v>1148</v>
      </c>
      <c r="CA77" s="56" t="s">
        <v>1149</v>
      </c>
      <c r="CB77" s="56" t="s">
        <v>563</v>
      </c>
      <c r="CC77" s="152">
        <v>114.03</v>
      </c>
      <c r="CD77" s="152">
        <v>76.98</v>
      </c>
      <c r="CE77" s="147">
        <v>34.545454545454547</v>
      </c>
      <c r="CF77" s="146" t="s">
        <v>1150</v>
      </c>
      <c r="CG77" s="146" t="s">
        <v>1151</v>
      </c>
      <c r="CH77" s="56">
        <v>0</v>
      </c>
      <c r="CI77" s="56">
        <v>0</v>
      </c>
      <c r="CJ77" s="60">
        <v>0.36656891495601174</v>
      </c>
      <c r="CK77" s="61">
        <v>1</v>
      </c>
      <c r="CL77" s="56">
        <v>0</v>
      </c>
      <c r="CM77" s="56">
        <v>0</v>
      </c>
      <c r="CN77" s="149">
        <v>0</v>
      </c>
      <c r="CO77" s="156">
        <v>0</v>
      </c>
      <c r="CP77" s="56">
        <v>0</v>
      </c>
      <c r="CQ77" s="56">
        <v>0</v>
      </c>
      <c r="CR77" s="56">
        <v>0</v>
      </c>
      <c r="CS77" s="56">
        <v>0</v>
      </c>
      <c r="CT77" s="56">
        <v>0</v>
      </c>
      <c r="CU77" s="56">
        <v>0</v>
      </c>
      <c r="CV77" s="56">
        <v>0</v>
      </c>
      <c r="CW77" s="56">
        <v>0</v>
      </c>
      <c r="CX77" s="56">
        <v>0</v>
      </c>
      <c r="CY77" s="56">
        <v>0</v>
      </c>
      <c r="CZ77" s="56">
        <v>0</v>
      </c>
      <c r="DA77" s="56">
        <v>0</v>
      </c>
      <c r="DB77" s="60">
        <v>0</v>
      </c>
      <c r="DC77" s="61">
        <v>0</v>
      </c>
      <c r="DD77" s="152">
        <v>184.05</v>
      </c>
      <c r="DE77" s="152">
        <v>112.84</v>
      </c>
      <c r="DF77" s="147">
        <v>4.4958765629156687</v>
      </c>
      <c r="DG77" s="148">
        <v>4.2830540037243949</v>
      </c>
      <c r="DH77" s="56">
        <v>0</v>
      </c>
      <c r="DI77" s="56">
        <v>0</v>
      </c>
      <c r="DJ77" s="149">
        <v>0</v>
      </c>
      <c r="DK77" s="158">
        <v>0</v>
      </c>
      <c r="DL77" s="56">
        <v>0</v>
      </c>
      <c r="DM77" s="56">
        <v>0</v>
      </c>
      <c r="DN77" s="56">
        <v>0</v>
      </c>
      <c r="DO77" s="56">
        <v>0</v>
      </c>
      <c r="DP77" s="56">
        <v>30.35</v>
      </c>
      <c r="DQ77" s="56">
        <v>1</v>
      </c>
      <c r="DR77" s="56">
        <v>0</v>
      </c>
      <c r="DS77" s="56">
        <v>0</v>
      </c>
      <c r="DT77" s="56">
        <v>0</v>
      </c>
      <c r="DU77" s="56">
        <v>0</v>
      </c>
      <c r="DV77" s="149">
        <v>30.358227079538558</v>
      </c>
      <c r="DW77" s="156">
        <v>1</v>
      </c>
      <c r="DX77" s="56">
        <v>0</v>
      </c>
      <c r="DY77" s="56">
        <v>0</v>
      </c>
      <c r="DZ77" s="62">
        <v>11.994002998500749</v>
      </c>
      <c r="EA77" s="63">
        <v>16</v>
      </c>
      <c r="EB77" s="62">
        <v>103.69318181818183</v>
      </c>
      <c r="EC77" s="63">
        <v>146</v>
      </c>
      <c r="ED77" s="60">
        <v>0</v>
      </c>
      <c r="EE77" s="61">
        <v>0</v>
      </c>
      <c r="EF77" s="154">
        <v>94.6</v>
      </c>
      <c r="EG77" s="154">
        <v>59.79</v>
      </c>
      <c r="EH77" s="107">
        <v>7.981492192018508</v>
      </c>
      <c r="EI77" s="148">
        <v>2.139965297860035</v>
      </c>
      <c r="EJ77" s="56" t="s">
        <v>650</v>
      </c>
      <c r="EK77" s="56" t="s">
        <v>1152</v>
      </c>
      <c r="EL77" s="154">
        <v>37.770000000000003</v>
      </c>
      <c r="EM77" s="154">
        <v>16.28</v>
      </c>
      <c r="EN77" s="147">
        <v>2.0979020979020979</v>
      </c>
      <c r="EO77" s="148">
        <v>0.69930069930069927</v>
      </c>
      <c r="EP77" s="56">
        <v>0</v>
      </c>
      <c r="EQ77" s="56">
        <v>0</v>
      </c>
      <c r="ER77" s="149">
        <v>30.358227079538558</v>
      </c>
      <c r="ES77" s="158">
        <v>1</v>
      </c>
      <c r="ET77" s="132">
        <v>0</v>
      </c>
      <c r="EU77" s="132">
        <v>0</v>
      </c>
      <c r="EV77" s="56">
        <v>0</v>
      </c>
      <c r="EW77" s="56">
        <v>0</v>
      </c>
      <c r="EX77" s="56">
        <v>483</v>
      </c>
      <c r="EY77" s="62">
        <v>90.05083514887437</v>
      </c>
      <c r="EZ77" s="61">
        <v>124</v>
      </c>
      <c r="FA77" s="62">
        <v>65.916398713826354</v>
      </c>
      <c r="FB77" s="61">
        <v>82</v>
      </c>
      <c r="FC77" s="149">
        <v>17.618040873854827</v>
      </c>
      <c r="FD77" s="156">
        <v>1</v>
      </c>
      <c r="FE77" s="149">
        <v>0</v>
      </c>
      <c r="FF77" s="156">
        <v>0</v>
      </c>
      <c r="FG77" s="56">
        <v>0</v>
      </c>
      <c r="FH77" s="56">
        <v>0</v>
      </c>
      <c r="FI77" s="149">
        <v>0</v>
      </c>
      <c r="FJ77" s="156">
        <v>0</v>
      </c>
      <c r="FK77" s="149">
        <v>17.618040873854827</v>
      </c>
      <c r="FL77" s="156">
        <v>1</v>
      </c>
      <c r="FM77" s="56">
        <v>0</v>
      </c>
      <c r="FN77" s="56">
        <v>0</v>
      </c>
      <c r="FO77" s="150">
        <v>87.108013937282223</v>
      </c>
      <c r="FP77" s="155">
        <v>12</v>
      </c>
      <c r="FQ77" s="56">
        <v>0</v>
      </c>
      <c r="FR77" s="56">
        <v>0</v>
      </c>
      <c r="FS77" s="60">
        <v>1.3289036544850499</v>
      </c>
      <c r="FT77" s="61">
        <v>2</v>
      </c>
      <c r="FU77" s="60">
        <v>2.4057738572574179</v>
      </c>
      <c r="FV77" s="61">
        <v>3</v>
      </c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  <c r="NR77" s="71"/>
      <c r="NS77" s="71"/>
      <c r="NT77" s="71"/>
      <c r="NU77" s="71"/>
      <c r="NV77" s="71"/>
      <c r="NW77" s="71"/>
      <c r="NX77" s="71"/>
      <c r="NY77" s="71"/>
      <c r="NZ77" s="71"/>
      <c r="OA77" s="71"/>
      <c r="OB77" s="71"/>
      <c r="OC77" s="71"/>
      <c r="OD77" s="71"/>
      <c r="OE77" s="71"/>
      <c r="OF77" s="71"/>
      <c r="OG77" s="71"/>
      <c r="OH77" s="71"/>
      <c r="OI77" s="71"/>
      <c r="OJ77" s="71"/>
      <c r="OK77" s="71"/>
      <c r="OL77" s="71"/>
      <c r="OM77" s="71"/>
      <c r="ON77" s="71"/>
      <c r="OO77" s="71"/>
      <c r="OP77" s="71"/>
      <c r="OQ77" s="71"/>
      <c r="OR77" s="4"/>
      <c r="OS77" s="4"/>
      <c r="OT77" s="4"/>
    </row>
    <row r="78" spans="1:410">
      <c r="A78" s="96" t="s">
        <v>1153</v>
      </c>
      <c r="B78" s="56" t="s">
        <v>1154</v>
      </c>
      <c r="C78" s="96" t="s">
        <v>547</v>
      </c>
      <c r="D78" s="74">
        <v>6</v>
      </c>
      <c r="E78" s="67">
        <v>2015</v>
      </c>
      <c r="F78" s="106">
        <v>50.505132032415155</v>
      </c>
      <c r="G78" s="141">
        <v>62365</v>
      </c>
      <c r="H78" s="67">
        <v>14132</v>
      </c>
      <c r="I78" s="67">
        <v>12459</v>
      </c>
      <c r="J78" s="106">
        <v>20.007785619207876</v>
      </c>
      <c r="K78" s="67">
        <v>31866</v>
      </c>
      <c r="L78" s="56">
        <v>76.05</v>
      </c>
      <c r="M78" s="78">
        <v>47431</v>
      </c>
      <c r="N78" s="67">
        <v>7696</v>
      </c>
      <c r="O78" s="67">
        <v>3941</v>
      </c>
      <c r="P78" s="67">
        <v>3755</v>
      </c>
      <c r="Q78" s="78">
        <v>9130</v>
      </c>
      <c r="R78" s="78">
        <v>4458</v>
      </c>
      <c r="S78" s="78">
        <v>4672</v>
      </c>
      <c r="T78" s="67">
        <v>7002</v>
      </c>
      <c r="U78" s="67">
        <v>3569</v>
      </c>
      <c r="V78" s="67">
        <v>3433</v>
      </c>
      <c r="W78" s="78">
        <v>4211</v>
      </c>
      <c r="X78" s="78">
        <v>2076</v>
      </c>
      <c r="Y78" s="78">
        <v>2135</v>
      </c>
      <c r="Z78" s="67">
        <v>6816</v>
      </c>
      <c r="AA78" s="67">
        <v>3473</v>
      </c>
      <c r="AB78" s="67">
        <v>3343</v>
      </c>
      <c r="AC78" s="78">
        <v>3279</v>
      </c>
      <c r="AD78" s="78">
        <v>1621</v>
      </c>
      <c r="AE78" s="78">
        <v>1658</v>
      </c>
      <c r="AF78" s="67">
        <v>6843</v>
      </c>
      <c r="AG78" s="67">
        <v>3470</v>
      </c>
      <c r="AH78" s="67">
        <v>3373</v>
      </c>
      <c r="AI78" s="78">
        <v>4971</v>
      </c>
      <c r="AJ78" s="78">
        <v>2496</v>
      </c>
      <c r="AK78" s="78">
        <v>2475</v>
      </c>
      <c r="AL78" s="67">
        <v>6354</v>
      </c>
      <c r="AM78" s="67">
        <v>3209</v>
      </c>
      <c r="AN78" s="67">
        <v>3145</v>
      </c>
      <c r="AO78" s="67">
        <v>5764</v>
      </c>
      <c r="AP78" s="67">
        <v>2854</v>
      </c>
      <c r="AQ78" s="67">
        <v>2910</v>
      </c>
      <c r="AR78" s="56" t="s">
        <v>428</v>
      </c>
      <c r="AS78" s="56"/>
      <c r="AT78" s="56" t="s">
        <v>428</v>
      </c>
      <c r="AU78" s="144">
        <v>1820</v>
      </c>
      <c r="AV78" s="144">
        <v>0</v>
      </c>
      <c r="AW78" s="144">
        <v>772</v>
      </c>
      <c r="AX78" s="59">
        <v>13.3</v>
      </c>
      <c r="AY78" s="59">
        <v>12</v>
      </c>
      <c r="AZ78" s="60">
        <v>1.2012012012012012</v>
      </c>
      <c r="BA78" s="61">
        <v>2</v>
      </c>
      <c r="BB78" s="62">
        <v>110.86474501108647</v>
      </c>
      <c r="BC78" s="63">
        <v>1</v>
      </c>
      <c r="BD78" s="68">
        <v>0</v>
      </c>
      <c r="BE78" s="69">
        <v>0</v>
      </c>
      <c r="BF78" s="60">
        <v>6.593406593406594</v>
      </c>
      <c r="BG78" s="61">
        <v>12</v>
      </c>
      <c r="BH78" s="60">
        <v>4.8780487804878048</v>
      </c>
      <c r="BI78" s="61">
        <v>44</v>
      </c>
      <c r="BJ78" s="64">
        <v>25.987525987525988</v>
      </c>
      <c r="BK78" s="65">
        <v>2</v>
      </c>
      <c r="BL78" s="62">
        <v>12.993762993762994</v>
      </c>
      <c r="BM78" s="65">
        <v>1</v>
      </c>
      <c r="BN78" s="149">
        <v>13.313806417254693</v>
      </c>
      <c r="BO78" s="156">
        <v>1</v>
      </c>
      <c r="BP78" s="149">
        <v>26.627612834509385</v>
      </c>
      <c r="BQ78" s="156">
        <v>2</v>
      </c>
      <c r="BR78" s="56">
        <v>0</v>
      </c>
      <c r="BS78" s="56">
        <v>0</v>
      </c>
      <c r="BT78" s="149">
        <v>13.313806417254693</v>
      </c>
      <c r="BU78" s="156">
        <v>1</v>
      </c>
      <c r="BV78" s="62" t="s">
        <v>1155</v>
      </c>
      <c r="BW78" s="56" t="s">
        <v>1088</v>
      </c>
      <c r="BX78" s="56" t="s">
        <v>1156</v>
      </c>
      <c r="BY78" s="56" t="s">
        <v>1088</v>
      </c>
      <c r="BZ78" s="56" t="s">
        <v>484</v>
      </c>
      <c r="CA78" s="56" t="s">
        <v>484</v>
      </c>
      <c r="CB78" s="56" t="s">
        <v>484</v>
      </c>
      <c r="CC78" s="145">
        <v>87.23</v>
      </c>
      <c r="CD78" s="145">
        <v>47.56</v>
      </c>
      <c r="CE78" s="147">
        <v>36</v>
      </c>
      <c r="CF78" s="153" t="s">
        <v>1157</v>
      </c>
      <c r="CG78" s="153" t="s">
        <v>1158</v>
      </c>
      <c r="CH78" s="56">
        <v>0</v>
      </c>
      <c r="CI78" s="56">
        <v>0</v>
      </c>
      <c r="CJ78" s="60">
        <v>0.14281633818908884</v>
      </c>
      <c r="CK78" s="61">
        <v>1</v>
      </c>
      <c r="CL78" s="56">
        <v>0</v>
      </c>
      <c r="CM78" s="56">
        <v>0</v>
      </c>
      <c r="CN78" s="149">
        <v>0</v>
      </c>
      <c r="CO78" s="156">
        <v>0</v>
      </c>
      <c r="CP78" s="149">
        <v>75.08</v>
      </c>
      <c r="CQ78" s="156">
        <v>2</v>
      </c>
      <c r="CR78" s="149">
        <v>24.110910186859556</v>
      </c>
      <c r="CS78" s="156">
        <v>2</v>
      </c>
      <c r="CT78" s="56">
        <v>0</v>
      </c>
      <c r="CU78" s="56">
        <v>0</v>
      </c>
      <c r="CV78" s="56">
        <v>0</v>
      </c>
      <c r="CW78" s="56">
        <v>0</v>
      </c>
      <c r="CX78" s="56">
        <v>0</v>
      </c>
      <c r="CY78" s="56">
        <v>0</v>
      </c>
      <c r="CZ78" s="149">
        <v>24.110910186859556</v>
      </c>
      <c r="DA78" s="156">
        <v>2</v>
      </c>
      <c r="DB78" s="60">
        <v>0</v>
      </c>
      <c r="DC78" s="61">
        <v>0</v>
      </c>
      <c r="DD78" s="145">
        <v>145.75</v>
      </c>
      <c r="DE78" s="145">
        <v>94.75</v>
      </c>
      <c r="DF78" s="147">
        <v>3.2646268083472028</v>
      </c>
      <c r="DG78" s="148">
        <v>5.3002176417872233</v>
      </c>
      <c r="DH78" s="56">
        <v>0</v>
      </c>
      <c r="DI78" s="56">
        <v>0</v>
      </c>
      <c r="DJ78" s="149">
        <v>36.166365280289334</v>
      </c>
      <c r="DK78" s="158">
        <v>3</v>
      </c>
      <c r="DL78" s="149">
        <v>12.055455093429778</v>
      </c>
      <c r="DM78" s="156">
        <v>1</v>
      </c>
      <c r="DN78" s="56">
        <v>0</v>
      </c>
      <c r="DO78" s="56">
        <v>0</v>
      </c>
      <c r="DP78" s="149">
        <v>0</v>
      </c>
      <c r="DQ78" s="156">
        <v>0</v>
      </c>
      <c r="DR78" s="56">
        <v>0</v>
      </c>
      <c r="DS78" s="56">
        <v>0</v>
      </c>
      <c r="DT78" s="56">
        <v>0</v>
      </c>
      <c r="DU78" s="56">
        <v>0</v>
      </c>
      <c r="DV78" s="156">
        <v>0</v>
      </c>
      <c r="DW78" s="56">
        <v>0</v>
      </c>
      <c r="DX78" s="56">
        <v>0</v>
      </c>
      <c r="DY78" s="56">
        <v>0</v>
      </c>
      <c r="DZ78" s="62">
        <v>7.1791803769069693</v>
      </c>
      <c r="EA78" s="63">
        <v>24</v>
      </c>
      <c r="EB78" s="62">
        <v>93.981618737029351</v>
      </c>
      <c r="EC78" s="63">
        <v>317</v>
      </c>
      <c r="ED78" s="60">
        <v>1.8259281801582472</v>
      </c>
      <c r="EE78" s="61">
        <v>3</v>
      </c>
      <c r="EF78" s="143">
        <v>99.71</v>
      </c>
      <c r="EG78" s="143">
        <v>63.06</v>
      </c>
      <c r="EH78" s="107">
        <v>2.3276836158192089</v>
      </c>
      <c r="EI78" s="148">
        <v>5.6271186440677967</v>
      </c>
      <c r="EJ78" s="56" t="s">
        <v>1159</v>
      </c>
      <c r="EK78" s="56" t="s">
        <v>1160</v>
      </c>
      <c r="EL78" s="143">
        <v>46.78</v>
      </c>
      <c r="EM78" s="143">
        <v>20.69</v>
      </c>
      <c r="EN78" s="147">
        <v>1.4141414141414141</v>
      </c>
      <c r="EO78" s="148">
        <v>4.0404040404040407</v>
      </c>
      <c r="EP78" s="56">
        <v>0</v>
      </c>
      <c r="EQ78" s="56">
        <v>0</v>
      </c>
      <c r="ER78" s="149">
        <v>72.95719844357977</v>
      </c>
      <c r="ES78" s="158">
        <v>6</v>
      </c>
      <c r="ET78" s="132">
        <v>0</v>
      </c>
      <c r="EU78" s="132">
        <v>0</v>
      </c>
      <c r="EV78" s="56">
        <v>0</v>
      </c>
      <c r="EW78" s="56">
        <v>0</v>
      </c>
      <c r="EX78" s="56">
        <v>0</v>
      </c>
      <c r="EY78" s="62">
        <v>81.081081081081081</v>
      </c>
      <c r="EZ78" s="61">
        <v>255</v>
      </c>
      <c r="FA78" s="62">
        <v>72.164948453608247</v>
      </c>
      <c r="FB78" s="61">
        <v>210</v>
      </c>
      <c r="FC78" s="149">
        <v>7.2590011614401861</v>
      </c>
      <c r="FD78" s="156">
        <v>1</v>
      </c>
      <c r="FE78" s="149">
        <v>36.29500580720093</v>
      </c>
      <c r="FF78" s="156">
        <v>5</v>
      </c>
      <c r="FG78" s="150">
        <v>14.518002322880372</v>
      </c>
      <c r="FH78" s="157">
        <v>2</v>
      </c>
      <c r="FI78" s="149">
        <v>0</v>
      </c>
      <c r="FJ78" s="156">
        <v>0</v>
      </c>
      <c r="FK78" s="149">
        <v>58.072009291521489</v>
      </c>
      <c r="FL78" s="156">
        <v>8</v>
      </c>
      <c r="FM78" s="149">
        <v>7.2590011614401861</v>
      </c>
      <c r="FN78" s="156">
        <v>1</v>
      </c>
      <c r="FO78" s="150">
        <v>298.95366218236177</v>
      </c>
      <c r="FP78" s="155">
        <v>2</v>
      </c>
      <c r="FQ78" s="150">
        <v>14.518002322880372</v>
      </c>
      <c r="FR78" s="56">
        <v>2</v>
      </c>
      <c r="FS78" s="60">
        <v>0.55555555555555558</v>
      </c>
      <c r="FT78" s="61">
        <v>1</v>
      </c>
      <c r="FU78" s="60">
        <v>0.59630292188431722</v>
      </c>
      <c r="FV78" s="61">
        <v>1</v>
      </c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  <c r="NR78" s="71"/>
      <c r="NS78" s="71"/>
      <c r="NT78" s="71"/>
      <c r="NU78" s="71"/>
      <c r="NV78" s="71"/>
      <c r="NW78" s="71"/>
      <c r="NX78" s="71"/>
      <c r="NY78" s="71"/>
      <c r="NZ78" s="71"/>
      <c r="OA78" s="71"/>
      <c r="OB78" s="71"/>
      <c r="OC78" s="71"/>
      <c r="OD78" s="71"/>
      <c r="OE78" s="71"/>
      <c r="OF78" s="71"/>
      <c r="OG78" s="71"/>
      <c r="OH78" s="71"/>
      <c r="OI78" s="71"/>
      <c r="OJ78" s="71"/>
      <c r="OK78" s="71"/>
      <c r="OL78" s="71"/>
      <c r="OM78" s="71"/>
      <c r="ON78" s="71"/>
      <c r="OO78" s="71"/>
      <c r="OP78" s="71"/>
      <c r="OQ78" s="71"/>
      <c r="OR78" s="4"/>
      <c r="OS78" s="4"/>
      <c r="OT78" s="4"/>
    </row>
    <row r="79" spans="1:410">
      <c r="A79" s="96" t="s">
        <v>1161</v>
      </c>
      <c r="B79" s="56" t="s">
        <v>1162</v>
      </c>
      <c r="C79" s="96" t="s">
        <v>441</v>
      </c>
      <c r="D79" s="74">
        <v>6</v>
      </c>
      <c r="E79" s="67">
        <v>2015</v>
      </c>
      <c r="F79" s="106">
        <v>69.022192033068791</v>
      </c>
      <c r="G79" s="141">
        <v>3237</v>
      </c>
      <c r="H79" s="67">
        <v>266</v>
      </c>
      <c r="I79" s="67">
        <v>2971</v>
      </c>
      <c r="J79" s="106">
        <v>2.2599999999999998</v>
      </c>
      <c r="K79" s="67">
        <v>73</v>
      </c>
      <c r="L79" s="56">
        <v>55.58</v>
      </c>
      <c r="M79" s="78">
        <v>1799</v>
      </c>
      <c r="N79" s="67">
        <v>336</v>
      </c>
      <c r="O79" s="67">
        <v>174</v>
      </c>
      <c r="P79" s="67">
        <v>162</v>
      </c>
      <c r="Q79" s="78">
        <v>398</v>
      </c>
      <c r="R79" s="78">
        <v>192</v>
      </c>
      <c r="S79" s="78">
        <v>206</v>
      </c>
      <c r="T79" s="67">
        <v>313</v>
      </c>
      <c r="U79" s="67">
        <v>164</v>
      </c>
      <c r="V79" s="67">
        <v>149</v>
      </c>
      <c r="W79" s="78">
        <v>377</v>
      </c>
      <c r="X79" s="78">
        <v>178</v>
      </c>
      <c r="Y79" s="78">
        <v>199</v>
      </c>
      <c r="Z79" s="67">
        <v>315</v>
      </c>
      <c r="AA79" s="67">
        <v>168</v>
      </c>
      <c r="AB79" s="67">
        <v>147</v>
      </c>
      <c r="AC79" s="78">
        <v>386</v>
      </c>
      <c r="AD79" s="78">
        <v>179</v>
      </c>
      <c r="AE79" s="78">
        <v>207</v>
      </c>
      <c r="AF79" s="67">
        <v>323</v>
      </c>
      <c r="AG79" s="67">
        <v>174</v>
      </c>
      <c r="AH79" s="67">
        <v>149</v>
      </c>
      <c r="AI79" s="78">
        <v>538</v>
      </c>
      <c r="AJ79" s="78">
        <v>246</v>
      </c>
      <c r="AK79" s="78">
        <v>292</v>
      </c>
      <c r="AL79" s="67">
        <v>283</v>
      </c>
      <c r="AM79" s="67">
        <v>154</v>
      </c>
      <c r="AN79" s="67">
        <v>129</v>
      </c>
      <c r="AO79" s="67">
        <v>316</v>
      </c>
      <c r="AP79" s="67">
        <v>171</v>
      </c>
      <c r="AQ79" s="67">
        <v>145</v>
      </c>
      <c r="AR79" s="56" t="s">
        <v>428</v>
      </c>
      <c r="AS79" s="56"/>
      <c r="AT79" s="56" t="s">
        <v>428</v>
      </c>
      <c r="AU79" s="151">
        <v>126</v>
      </c>
      <c r="AV79" s="151">
        <v>0</v>
      </c>
      <c r="AW79" s="151">
        <v>1</v>
      </c>
      <c r="AX79" s="59">
        <v>0</v>
      </c>
      <c r="AY79" s="59">
        <v>0</v>
      </c>
      <c r="AZ79" s="60">
        <v>3.5714285714285712</v>
      </c>
      <c r="BA79" s="61">
        <v>8</v>
      </c>
      <c r="BB79" s="62">
        <v>0</v>
      </c>
      <c r="BC79" s="63">
        <v>0</v>
      </c>
      <c r="BD79" s="68">
        <v>0</v>
      </c>
      <c r="BE79" s="69">
        <v>0</v>
      </c>
      <c r="BF79" s="60">
        <v>1.7738359201773837</v>
      </c>
      <c r="BG79" s="61">
        <v>8</v>
      </c>
      <c r="BH79" s="60">
        <v>4</v>
      </c>
      <c r="BI79" s="61">
        <v>1</v>
      </c>
      <c r="BJ79" s="64">
        <v>0</v>
      </c>
      <c r="BK79" s="65">
        <v>0</v>
      </c>
      <c r="BL79" s="62">
        <v>0</v>
      </c>
      <c r="BM79" s="65">
        <v>0</v>
      </c>
      <c r="BN79" s="56">
        <v>0</v>
      </c>
      <c r="BO79" s="56">
        <v>0</v>
      </c>
      <c r="BP79" s="156">
        <v>0</v>
      </c>
      <c r="BQ79" s="56">
        <v>0</v>
      </c>
      <c r="BR79" s="56">
        <v>0</v>
      </c>
      <c r="BS79" s="56">
        <v>0</v>
      </c>
      <c r="BT79" s="56">
        <v>0</v>
      </c>
      <c r="BU79" s="56">
        <v>0</v>
      </c>
      <c r="BV79" s="62" t="s">
        <v>1163</v>
      </c>
      <c r="BW79" s="56" t="s">
        <v>702</v>
      </c>
      <c r="BX79" s="56" t="s">
        <v>458</v>
      </c>
      <c r="BY79" s="56" t="s">
        <v>702</v>
      </c>
      <c r="BZ79" s="56" t="s">
        <v>1164</v>
      </c>
      <c r="CA79" s="56" t="s">
        <v>1165</v>
      </c>
      <c r="CB79" s="56" t="s">
        <v>1097</v>
      </c>
      <c r="CC79" s="152">
        <v>74.180000000000007</v>
      </c>
      <c r="CD79" s="152">
        <v>51.6</v>
      </c>
      <c r="CE79" s="147">
        <v>33.333333333333329</v>
      </c>
      <c r="CF79" s="146" t="s">
        <v>1166</v>
      </c>
      <c r="CG79" s="146" t="s">
        <v>1167</v>
      </c>
      <c r="CH79" s="56">
        <v>0</v>
      </c>
      <c r="CI79" s="56">
        <v>0</v>
      </c>
      <c r="CJ79" s="60">
        <v>0</v>
      </c>
      <c r="CK79" s="61">
        <v>0</v>
      </c>
      <c r="CL79" s="56">
        <v>0</v>
      </c>
      <c r="CM79" s="56">
        <v>0</v>
      </c>
      <c r="CN79" s="149">
        <v>304.8780487804878</v>
      </c>
      <c r="CO79" s="156">
        <v>1</v>
      </c>
      <c r="CP79" s="56">
        <v>0</v>
      </c>
      <c r="CQ79" s="56">
        <v>0</v>
      </c>
      <c r="CR79" s="56">
        <v>0</v>
      </c>
      <c r="CS79" s="56">
        <v>0</v>
      </c>
      <c r="CT79" s="56">
        <v>0</v>
      </c>
      <c r="CU79" s="56">
        <v>0</v>
      </c>
      <c r="CV79" s="56">
        <v>0</v>
      </c>
      <c r="CW79" s="56">
        <v>0</v>
      </c>
      <c r="CX79" s="56">
        <v>0</v>
      </c>
      <c r="CY79" s="56">
        <v>0</v>
      </c>
      <c r="CZ79" s="56">
        <v>0</v>
      </c>
      <c r="DA79" s="56">
        <v>0</v>
      </c>
      <c r="DB79" s="60">
        <v>0.45105999097880017</v>
      </c>
      <c r="DC79" s="61">
        <v>1</v>
      </c>
      <c r="DD79" s="152">
        <v>100.31</v>
      </c>
      <c r="DE79" s="152">
        <v>80.31</v>
      </c>
      <c r="DF79" s="147">
        <v>2.4054982817869419</v>
      </c>
      <c r="DG79" s="148">
        <v>11.683848797250858</v>
      </c>
      <c r="DH79" s="56">
        <v>0</v>
      </c>
      <c r="DI79" s="56">
        <v>0</v>
      </c>
      <c r="DJ79" s="149">
        <v>530.50397877984085</v>
      </c>
      <c r="DK79" s="158">
        <v>2</v>
      </c>
      <c r="DL79" s="56">
        <v>0</v>
      </c>
      <c r="DM79" s="56">
        <v>0</v>
      </c>
      <c r="DN79" s="56">
        <v>0</v>
      </c>
      <c r="DO79" s="56">
        <v>0</v>
      </c>
      <c r="DP79" s="56">
        <v>259.06</v>
      </c>
      <c r="DQ79" s="56">
        <v>1</v>
      </c>
      <c r="DR79" s="56">
        <v>259.06</v>
      </c>
      <c r="DS79" s="56">
        <v>1</v>
      </c>
      <c r="DT79" s="56">
        <v>0</v>
      </c>
      <c r="DU79" s="56">
        <v>0</v>
      </c>
      <c r="DV79" s="156">
        <v>0</v>
      </c>
      <c r="DW79" s="56">
        <v>0</v>
      </c>
      <c r="DX79" s="56">
        <v>0</v>
      </c>
      <c r="DY79" s="56">
        <v>0</v>
      </c>
      <c r="DZ79" s="62">
        <v>0</v>
      </c>
      <c r="EA79" s="63">
        <v>0</v>
      </c>
      <c r="EB79" s="62">
        <v>60.402684563758392</v>
      </c>
      <c r="EC79" s="63">
        <v>9</v>
      </c>
      <c r="ED79" s="60">
        <v>1.2749681257968553</v>
      </c>
      <c r="EE79" s="61">
        <v>3</v>
      </c>
      <c r="EF79" s="154">
        <v>96.01</v>
      </c>
      <c r="EG79" s="154">
        <v>53.78</v>
      </c>
      <c r="EH79" s="107">
        <v>1.1111111111111112</v>
      </c>
      <c r="EI79" s="148">
        <v>4.4444444444444446</v>
      </c>
      <c r="EJ79" s="56" t="s">
        <v>1168</v>
      </c>
      <c r="EK79" s="56" t="s">
        <v>1169</v>
      </c>
      <c r="EL79" s="154">
        <v>46.92</v>
      </c>
      <c r="EM79" s="154">
        <v>30</v>
      </c>
      <c r="EN79" s="147">
        <v>0</v>
      </c>
      <c r="EO79" s="148">
        <v>0</v>
      </c>
      <c r="EP79" s="56">
        <v>0</v>
      </c>
      <c r="EQ79" s="56">
        <v>0</v>
      </c>
      <c r="ER79" s="56">
        <v>259.06</v>
      </c>
      <c r="ES79" s="158">
        <v>1</v>
      </c>
      <c r="ET79" s="132">
        <v>0</v>
      </c>
      <c r="EU79" s="132">
        <v>0</v>
      </c>
      <c r="EV79" s="56">
        <v>0</v>
      </c>
      <c r="EW79" s="56">
        <v>0</v>
      </c>
      <c r="EX79" s="56">
        <v>0</v>
      </c>
      <c r="EY79" s="62">
        <v>62.015503875968989</v>
      </c>
      <c r="EZ79" s="56">
        <v>8</v>
      </c>
      <c r="FA79" s="62">
        <v>20.689655172413794</v>
      </c>
      <c r="FB79" s="56">
        <v>3</v>
      </c>
      <c r="FC79" s="149">
        <v>0</v>
      </c>
      <c r="FD79" s="156">
        <v>0</v>
      </c>
      <c r="FE79" s="149">
        <v>0</v>
      </c>
      <c r="FF79" s="156">
        <v>0</v>
      </c>
      <c r="FG79" s="56">
        <v>0</v>
      </c>
      <c r="FH79" s="56">
        <v>0</v>
      </c>
      <c r="FI79" s="149">
        <v>0</v>
      </c>
      <c r="FJ79" s="156">
        <v>0</v>
      </c>
      <c r="FK79" s="149">
        <v>0</v>
      </c>
      <c r="FL79" s="156">
        <v>0</v>
      </c>
      <c r="FM79" s="56">
        <v>0</v>
      </c>
      <c r="FN79" s="56">
        <v>0</v>
      </c>
      <c r="FO79" s="150">
        <v>286.16852146263909</v>
      </c>
      <c r="FP79" s="155">
        <v>9</v>
      </c>
      <c r="FQ79" s="56">
        <v>0</v>
      </c>
      <c r="FR79" s="56">
        <v>0</v>
      </c>
      <c r="FS79" s="60">
        <v>1.6563146997929608</v>
      </c>
      <c r="FT79" s="61">
        <v>4</v>
      </c>
      <c r="FU79" s="60">
        <v>1.3280212483399734</v>
      </c>
      <c r="FV79" s="61">
        <v>3</v>
      </c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  <c r="NR79" s="71"/>
      <c r="NS79" s="71"/>
      <c r="NT79" s="71"/>
      <c r="NU79" s="71"/>
      <c r="NV79" s="71"/>
      <c r="NW79" s="71"/>
      <c r="NX79" s="71"/>
      <c r="NY79" s="71"/>
      <c r="NZ79" s="71"/>
      <c r="OA79" s="71"/>
      <c r="OB79" s="71"/>
      <c r="OC79" s="71"/>
      <c r="OD79" s="71"/>
      <c r="OE79" s="71"/>
      <c r="OF79" s="71"/>
      <c r="OG79" s="71"/>
      <c r="OH79" s="71"/>
      <c r="OI79" s="71"/>
      <c r="OJ79" s="71"/>
      <c r="OK79" s="71"/>
      <c r="OL79" s="71"/>
      <c r="OM79" s="71"/>
      <c r="ON79" s="71"/>
      <c r="OO79" s="71"/>
      <c r="OP79" s="71"/>
      <c r="OQ79" s="71"/>
      <c r="OR79" s="4"/>
      <c r="OS79" s="4"/>
      <c r="OT79" s="4"/>
    </row>
    <row r="80" spans="1:410">
      <c r="A80" s="96" t="s">
        <v>1170</v>
      </c>
      <c r="B80" s="56" t="s">
        <v>1171</v>
      </c>
      <c r="C80" s="96" t="s">
        <v>427</v>
      </c>
      <c r="D80" s="74">
        <v>6</v>
      </c>
      <c r="E80" s="67">
        <v>2015</v>
      </c>
      <c r="F80" s="106">
        <v>70.727317617452442</v>
      </c>
      <c r="G80" s="141">
        <v>15889</v>
      </c>
      <c r="H80" s="67">
        <v>9149</v>
      </c>
      <c r="I80" s="67">
        <v>6740</v>
      </c>
      <c r="J80" s="106">
        <v>32.54</v>
      </c>
      <c r="K80" s="67">
        <v>5171</v>
      </c>
      <c r="L80" s="56">
        <v>69.930000000000007</v>
      </c>
      <c r="M80" s="78">
        <v>11111</v>
      </c>
      <c r="N80" s="67">
        <v>1569</v>
      </c>
      <c r="O80" s="67">
        <v>798</v>
      </c>
      <c r="P80" s="67">
        <v>771</v>
      </c>
      <c r="Q80" s="78">
        <v>1873</v>
      </c>
      <c r="R80" s="78">
        <v>920</v>
      </c>
      <c r="S80" s="78">
        <v>953</v>
      </c>
      <c r="T80" s="67">
        <v>1485</v>
      </c>
      <c r="U80" s="67">
        <v>755</v>
      </c>
      <c r="V80" s="67">
        <v>730</v>
      </c>
      <c r="W80" s="78">
        <v>1756</v>
      </c>
      <c r="X80" s="78">
        <v>863</v>
      </c>
      <c r="Y80" s="78">
        <v>893</v>
      </c>
      <c r="Z80" s="67">
        <v>1447</v>
      </c>
      <c r="AA80" s="67">
        <v>738</v>
      </c>
      <c r="AB80" s="67">
        <v>709</v>
      </c>
      <c r="AC80" s="78">
        <v>1792</v>
      </c>
      <c r="AD80" s="78">
        <v>880</v>
      </c>
      <c r="AE80" s="78">
        <v>912</v>
      </c>
      <c r="AF80" s="67">
        <v>1544</v>
      </c>
      <c r="AG80" s="67">
        <v>783</v>
      </c>
      <c r="AH80" s="67">
        <v>761</v>
      </c>
      <c r="AI80" s="78">
        <v>2660</v>
      </c>
      <c r="AJ80" s="78">
        <v>1317</v>
      </c>
      <c r="AK80" s="78">
        <v>1343</v>
      </c>
      <c r="AL80" s="67">
        <v>1505</v>
      </c>
      <c r="AM80" s="67">
        <v>762</v>
      </c>
      <c r="AN80" s="67">
        <v>743</v>
      </c>
      <c r="AO80" s="67">
        <v>1247</v>
      </c>
      <c r="AP80" s="67">
        <v>618</v>
      </c>
      <c r="AQ80" s="67">
        <v>629</v>
      </c>
      <c r="AR80" s="56" t="s">
        <v>428</v>
      </c>
      <c r="AS80" s="56"/>
      <c r="AT80" s="56" t="s">
        <v>428</v>
      </c>
      <c r="AU80" s="144">
        <v>820</v>
      </c>
      <c r="AV80" s="144">
        <v>0</v>
      </c>
      <c r="AW80" s="144">
        <v>127</v>
      </c>
      <c r="AX80" s="59">
        <v>9.6999999999999993</v>
      </c>
      <c r="AY80" s="59">
        <v>2</v>
      </c>
      <c r="AZ80" s="60">
        <v>0</v>
      </c>
      <c r="BA80" s="61">
        <v>0</v>
      </c>
      <c r="BB80" s="62">
        <v>0</v>
      </c>
      <c r="BC80" s="63">
        <v>0</v>
      </c>
      <c r="BD80" s="68">
        <v>0</v>
      </c>
      <c r="BE80" s="69">
        <v>0</v>
      </c>
      <c r="BF80" s="79">
        <v>5.7692307692307692</v>
      </c>
      <c r="BG80" s="56">
        <v>3</v>
      </c>
      <c r="BH80" s="60">
        <v>14.563106796116504</v>
      </c>
      <c r="BI80" s="56">
        <v>30</v>
      </c>
      <c r="BJ80" s="64">
        <v>0</v>
      </c>
      <c r="BK80" s="65">
        <v>0</v>
      </c>
      <c r="BL80" s="62">
        <v>0</v>
      </c>
      <c r="BM80" s="65">
        <v>0</v>
      </c>
      <c r="BN80" s="56">
        <v>0</v>
      </c>
      <c r="BO80" s="56">
        <v>0</v>
      </c>
      <c r="BP80" s="156">
        <v>0</v>
      </c>
      <c r="BQ80" s="56">
        <v>0</v>
      </c>
      <c r="BR80" s="56">
        <v>0</v>
      </c>
      <c r="BS80" s="56">
        <v>0</v>
      </c>
      <c r="BT80" s="56">
        <v>0</v>
      </c>
      <c r="BU80" s="56">
        <v>0</v>
      </c>
      <c r="BV80" s="62" t="s">
        <v>1172</v>
      </c>
      <c r="BW80" s="56" t="s">
        <v>566</v>
      </c>
      <c r="BX80" s="56" t="s">
        <v>1173</v>
      </c>
      <c r="BY80" s="56" t="s">
        <v>566</v>
      </c>
      <c r="BZ80" s="56" t="s">
        <v>1174</v>
      </c>
      <c r="CA80" s="56" t="s">
        <v>1175</v>
      </c>
      <c r="CB80" s="56" t="s">
        <v>1174</v>
      </c>
      <c r="CC80" s="145">
        <v>80.59</v>
      </c>
      <c r="CD80" s="145">
        <v>69.069999999999993</v>
      </c>
      <c r="CE80" s="147">
        <v>16.216216216216218</v>
      </c>
      <c r="CF80" s="153" t="s">
        <v>1176</v>
      </c>
      <c r="CG80" s="153" t="s">
        <v>1177</v>
      </c>
      <c r="CH80" s="149">
        <v>128.86597938144331</v>
      </c>
      <c r="CI80" s="56">
        <v>2</v>
      </c>
      <c r="CJ80" s="60">
        <v>0</v>
      </c>
      <c r="CK80" s="61">
        <v>0</v>
      </c>
      <c r="CL80" s="150">
        <v>128.86597938144331</v>
      </c>
      <c r="CM80" s="56">
        <v>2</v>
      </c>
      <c r="CN80" s="149">
        <v>0</v>
      </c>
      <c r="CO80" s="156">
        <v>0</v>
      </c>
      <c r="CP80" s="56">
        <v>0</v>
      </c>
      <c r="CQ80" s="56">
        <v>0</v>
      </c>
      <c r="CR80" s="56">
        <v>0</v>
      </c>
      <c r="CS80" s="56">
        <v>0</v>
      </c>
      <c r="CT80" s="56">
        <v>0</v>
      </c>
      <c r="CU80" s="56">
        <v>0</v>
      </c>
      <c r="CV80" s="56">
        <v>0</v>
      </c>
      <c r="CW80" s="56">
        <v>0</v>
      </c>
      <c r="CX80" s="56">
        <v>0</v>
      </c>
      <c r="CY80" s="56">
        <v>0</v>
      </c>
      <c r="CZ80" s="56">
        <v>0</v>
      </c>
      <c r="DA80" s="56">
        <v>0</v>
      </c>
      <c r="DB80" s="60">
        <v>0</v>
      </c>
      <c r="DC80" s="56">
        <v>0</v>
      </c>
      <c r="DD80" s="145">
        <v>101.43</v>
      </c>
      <c r="DE80" s="145">
        <v>87.14</v>
      </c>
      <c r="DF80" s="147">
        <v>1.9714479945615229</v>
      </c>
      <c r="DG80" s="148">
        <v>3.2630863358259687</v>
      </c>
      <c r="DH80" s="56">
        <v>0</v>
      </c>
      <c r="DI80" s="56">
        <v>0</v>
      </c>
      <c r="DJ80" s="149">
        <v>113.89521640091115</v>
      </c>
      <c r="DK80" s="158">
        <v>2</v>
      </c>
      <c r="DL80" s="56">
        <v>0</v>
      </c>
      <c r="DM80" s="56">
        <v>0</v>
      </c>
      <c r="DN80" s="150">
        <v>55.803571428571423</v>
      </c>
      <c r="DO80" s="56">
        <v>1</v>
      </c>
      <c r="DP80" s="149">
        <v>0</v>
      </c>
      <c r="DQ80" s="156">
        <v>0</v>
      </c>
      <c r="DR80" s="56">
        <v>0</v>
      </c>
      <c r="DS80" s="56">
        <v>0</v>
      </c>
      <c r="DT80" s="56">
        <v>0</v>
      </c>
      <c r="DU80" s="56">
        <v>0</v>
      </c>
      <c r="DV80" s="156">
        <v>0</v>
      </c>
      <c r="DW80" s="56">
        <v>0</v>
      </c>
      <c r="DX80" s="56">
        <v>0</v>
      </c>
      <c r="DY80" s="56">
        <v>0</v>
      </c>
      <c r="DZ80" s="62">
        <v>0</v>
      </c>
      <c r="EA80" s="63">
        <v>0</v>
      </c>
      <c r="EB80" s="62">
        <v>53.876478318002633</v>
      </c>
      <c r="EC80" s="63">
        <v>41</v>
      </c>
      <c r="ED80" s="60">
        <v>3.8461538461538463</v>
      </c>
      <c r="EE80" s="56">
        <v>2</v>
      </c>
      <c r="EF80" s="143">
        <v>121.42</v>
      </c>
      <c r="EG80" s="143">
        <v>86.35</v>
      </c>
      <c r="EH80" s="107">
        <v>2.4215246636771304</v>
      </c>
      <c r="EI80" s="148">
        <v>4.9327354260089686</v>
      </c>
      <c r="EJ80" s="56" t="s">
        <v>1178</v>
      </c>
      <c r="EK80" s="56" t="s">
        <v>1179</v>
      </c>
      <c r="EL80" s="143">
        <v>91.28</v>
      </c>
      <c r="EM80" s="143">
        <v>53.78</v>
      </c>
      <c r="EN80" s="147">
        <v>0.4728132387706856</v>
      </c>
      <c r="EO80" s="148">
        <v>1.4184397163120568</v>
      </c>
      <c r="EP80" s="150">
        <v>55.803571428571423</v>
      </c>
      <c r="EQ80" s="56">
        <v>1</v>
      </c>
      <c r="ER80" s="149">
        <v>390.625</v>
      </c>
      <c r="ES80" s="158">
        <v>7</v>
      </c>
      <c r="ET80" s="103">
        <v>279.01785714285717</v>
      </c>
      <c r="EU80" s="132">
        <v>5</v>
      </c>
      <c r="EV80" s="150">
        <v>55.803571428571423</v>
      </c>
      <c r="EW80" s="56">
        <v>1</v>
      </c>
      <c r="EX80" s="56">
        <v>0</v>
      </c>
      <c r="EY80" s="62">
        <v>87.483176312247636</v>
      </c>
      <c r="EZ80" s="61">
        <v>65</v>
      </c>
      <c r="FA80" s="62">
        <v>76.31160572337042</v>
      </c>
      <c r="FB80" s="61">
        <v>48</v>
      </c>
      <c r="FC80" s="149">
        <v>0</v>
      </c>
      <c r="FD80" s="156">
        <v>0</v>
      </c>
      <c r="FE80" s="149">
        <v>31.796502384737678</v>
      </c>
      <c r="FF80" s="156">
        <v>1</v>
      </c>
      <c r="FG80" s="150">
        <v>31.796502384737678</v>
      </c>
      <c r="FH80" s="157">
        <v>1</v>
      </c>
      <c r="FI80" s="149">
        <v>0</v>
      </c>
      <c r="FJ80" s="156">
        <v>0</v>
      </c>
      <c r="FK80" s="149">
        <v>63.593004769475357</v>
      </c>
      <c r="FL80" s="156">
        <v>2</v>
      </c>
      <c r="FM80" s="149">
        <v>127.18600953895071</v>
      </c>
      <c r="FN80" s="156">
        <v>4</v>
      </c>
      <c r="FO80" s="150">
        <v>184.92834026814609</v>
      </c>
      <c r="FP80" s="155">
        <v>4</v>
      </c>
      <c r="FQ80" s="150">
        <v>31.796502384737678</v>
      </c>
      <c r="FR80" s="56">
        <v>1</v>
      </c>
      <c r="FS80" s="60">
        <v>0</v>
      </c>
      <c r="FT80" s="56">
        <v>0</v>
      </c>
      <c r="FU80" s="60">
        <v>1.9607843137254901</v>
      </c>
      <c r="FV80" s="61">
        <v>1</v>
      </c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  <c r="NR80" s="71"/>
      <c r="NS80" s="71"/>
      <c r="NT80" s="71"/>
      <c r="NU80" s="71"/>
      <c r="NV80" s="71"/>
      <c r="NW80" s="71"/>
      <c r="NX80" s="71"/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4"/>
      <c r="OS80" s="4"/>
      <c r="OT80" s="4"/>
    </row>
    <row r="81" spans="1:410">
      <c r="A81" s="96" t="s">
        <v>1180</v>
      </c>
      <c r="B81" s="56" t="s">
        <v>1181</v>
      </c>
      <c r="C81" s="96" t="s">
        <v>441</v>
      </c>
      <c r="D81" s="74">
        <v>6</v>
      </c>
      <c r="E81" s="67">
        <v>2015</v>
      </c>
      <c r="F81" s="106">
        <v>65.833207467479582</v>
      </c>
      <c r="G81" s="141">
        <v>10925</v>
      </c>
      <c r="H81" s="67">
        <v>2043</v>
      </c>
      <c r="I81" s="67">
        <v>8882</v>
      </c>
      <c r="J81" s="106">
        <v>5.75</v>
      </c>
      <c r="K81" s="67">
        <v>628</v>
      </c>
      <c r="L81" s="56">
        <v>60.44</v>
      </c>
      <c r="M81" s="78">
        <v>6603</v>
      </c>
      <c r="N81" s="67">
        <v>1137</v>
      </c>
      <c r="O81" s="67">
        <v>595</v>
      </c>
      <c r="P81" s="67">
        <v>542</v>
      </c>
      <c r="Q81" s="78">
        <v>1357</v>
      </c>
      <c r="R81" s="78">
        <v>646</v>
      </c>
      <c r="S81" s="78">
        <v>711</v>
      </c>
      <c r="T81" s="67">
        <v>1078</v>
      </c>
      <c r="U81" s="67">
        <v>572</v>
      </c>
      <c r="V81" s="67">
        <v>506</v>
      </c>
      <c r="W81" s="78">
        <v>1245</v>
      </c>
      <c r="X81" s="78">
        <v>596</v>
      </c>
      <c r="Y81" s="78">
        <v>679</v>
      </c>
      <c r="Z81" s="67">
        <v>1040</v>
      </c>
      <c r="AA81" s="67">
        <v>558</v>
      </c>
      <c r="AB81" s="67">
        <v>482</v>
      </c>
      <c r="AC81" s="78">
        <v>1254</v>
      </c>
      <c r="AD81" s="78">
        <v>576</v>
      </c>
      <c r="AE81" s="78">
        <v>678</v>
      </c>
      <c r="AF81" s="67">
        <v>1042</v>
      </c>
      <c r="AG81" s="67">
        <v>568</v>
      </c>
      <c r="AH81" s="67">
        <v>474</v>
      </c>
      <c r="AI81" s="78">
        <v>1780</v>
      </c>
      <c r="AJ81" s="78">
        <v>806</v>
      </c>
      <c r="AK81" s="78">
        <v>974</v>
      </c>
      <c r="AL81" s="67">
        <v>972</v>
      </c>
      <c r="AM81" s="67">
        <v>532</v>
      </c>
      <c r="AN81" s="67">
        <v>440</v>
      </c>
      <c r="AO81" s="67">
        <v>949</v>
      </c>
      <c r="AP81" s="67">
        <v>519</v>
      </c>
      <c r="AQ81" s="67">
        <v>430</v>
      </c>
      <c r="AR81" s="56" t="s">
        <v>428</v>
      </c>
      <c r="AS81" s="56"/>
      <c r="AT81" s="56" t="s">
        <v>428</v>
      </c>
      <c r="AU81" s="151">
        <v>320</v>
      </c>
      <c r="AV81" s="151">
        <v>0</v>
      </c>
      <c r="AW81" s="151">
        <v>106</v>
      </c>
      <c r="AX81" s="59">
        <v>10.3</v>
      </c>
      <c r="AY81" s="59">
        <v>1</v>
      </c>
      <c r="AZ81" s="60">
        <v>0</v>
      </c>
      <c r="BA81" s="61">
        <v>0</v>
      </c>
      <c r="BB81" s="62">
        <v>1030.9278350515465</v>
      </c>
      <c r="BC81" s="63">
        <v>1</v>
      </c>
      <c r="BD81" s="68">
        <v>0</v>
      </c>
      <c r="BE81" s="69">
        <v>0</v>
      </c>
      <c r="BF81" s="60">
        <v>2.5423728813559325</v>
      </c>
      <c r="BG81" s="61">
        <v>3</v>
      </c>
      <c r="BH81" s="60">
        <v>4.1237113402061851</v>
      </c>
      <c r="BI81" s="61">
        <v>4</v>
      </c>
      <c r="BJ81" s="64">
        <v>0</v>
      </c>
      <c r="BK81" s="65">
        <v>0</v>
      </c>
      <c r="BL81" s="62">
        <v>0</v>
      </c>
      <c r="BM81" s="65">
        <v>0</v>
      </c>
      <c r="BN81" s="56">
        <v>0</v>
      </c>
      <c r="BO81" s="56">
        <v>0</v>
      </c>
      <c r="BP81" s="1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62" t="s">
        <v>1182</v>
      </c>
      <c r="BW81" s="56" t="s">
        <v>760</v>
      </c>
      <c r="BX81" s="56" t="s">
        <v>482</v>
      </c>
      <c r="BY81" s="56" t="s">
        <v>760</v>
      </c>
      <c r="BZ81" s="56" t="s">
        <v>1183</v>
      </c>
      <c r="CA81" s="56" t="s">
        <v>1067</v>
      </c>
      <c r="CB81" s="56" t="s">
        <v>1183</v>
      </c>
      <c r="CC81" s="152">
        <v>52.72</v>
      </c>
      <c r="CD81" s="152">
        <v>40</v>
      </c>
      <c r="CE81" s="147">
        <v>50</v>
      </c>
      <c r="CF81" s="146" t="s">
        <v>1184</v>
      </c>
      <c r="CG81" s="146" t="s">
        <v>1185</v>
      </c>
      <c r="CH81" s="56">
        <v>0</v>
      </c>
      <c r="CI81" s="56">
        <v>0</v>
      </c>
      <c r="CJ81" s="60">
        <v>0</v>
      </c>
      <c r="CK81" s="61">
        <v>0</v>
      </c>
      <c r="CL81" s="56">
        <v>0</v>
      </c>
      <c r="CM81" s="56">
        <v>0</v>
      </c>
      <c r="CN81" s="149">
        <v>88.967971530249102</v>
      </c>
      <c r="CO81" s="156">
        <v>1</v>
      </c>
      <c r="CP81" s="56">
        <v>0</v>
      </c>
      <c r="CQ81" s="56">
        <v>0</v>
      </c>
      <c r="CR81" s="56">
        <v>0</v>
      </c>
      <c r="CS81" s="56">
        <v>0</v>
      </c>
      <c r="CT81" s="56">
        <v>0</v>
      </c>
      <c r="CU81" s="56">
        <v>0</v>
      </c>
      <c r="CV81" s="56">
        <v>0</v>
      </c>
      <c r="CW81" s="56">
        <v>0</v>
      </c>
      <c r="CX81" s="56">
        <v>0</v>
      </c>
      <c r="CY81" s="56">
        <v>0</v>
      </c>
      <c r="CZ81" s="56">
        <v>0</v>
      </c>
      <c r="DA81" s="56">
        <v>0</v>
      </c>
      <c r="DB81" s="60">
        <v>0</v>
      </c>
      <c r="DC81" s="61">
        <v>0</v>
      </c>
      <c r="DD81" s="152">
        <v>99.43</v>
      </c>
      <c r="DE81" s="152">
        <v>70.010000000000005</v>
      </c>
      <c r="DF81" s="147">
        <v>4.9450549450549453</v>
      </c>
      <c r="DG81" s="148">
        <v>1.4285714285714286</v>
      </c>
      <c r="DH81" s="149">
        <v>235.29411764705881</v>
      </c>
      <c r="DI81" s="56">
        <v>3</v>
      </c>
      <c r="DJ81" s="149">
        <v>78.431372549019599</v>
      </c>
      <c r="DK81" s="158">
        <v>1</v>
      </c>
      <c r="DL81" s="56">
        <v>0</v>
      </c>
      <c r="DM81" s="56">
        <v>0</v>
      </c>
      <c r="DN81" s="56">
        <v>0</v>
      </c>
      <c r="DO81" s="56">
        <v>0</v>
      </c>
      <c r="DP81" s="149">
        <v>0</v>
      </c>
      <c r="DQ81" s="156">
        <v>0</v>
      </c>
      <c r="DR81" s="56">
        <v>0</v>
      </c>
      <c r="DS81" s="56">
        <v>0</v>
      </c>
      <c r="DT81" s="56">
        <v>0</v>
      </c>
      <c r="DU81" s="56">
        <v>0</v>
      </c>
      <c r="DV81" s="156">
        <v>0</v>
      </c>
      <c r="DW81" s="56">
        <v>0</v>
      </c>
      <c r="DX81" s="56">
        <v>0</v>
      </c>
      <c r="DY81" s="56">
        <v>0</v>
      </c>
      <c r="DZ81" s="62">
        <v>4.1493775933609962</v>
      </c>
      <c r="EA81" s="63">
        <v>2</v>
      </c>
      <c r="EB81" s="62">
        <v>71.729957805907176</v>
      </c>
      <c r="EC81" s="63">
        <v>34</v>
      </c>
      <c r="ED81" s="60">
        <v>1.1235955056179776</v>
      </c>
      <c r="EE81" s="61">
        <v>1</v>
      </c>
      <c r="EF81" s="154">
        <v>86.51</v>
      </c>
      <c r="EG81" s="154">
        <v>44.03</v>
      </c>
      <c r="EH81" s="107">
        <v>2.5974025974025974</v>
      </c>
      <c r="EI81" s="148">
        <v>1.0822510822510822</v>
      </c>
      <c r="EJ81" s="56" t="s">
        <v>1186</v>
      </c>
      <c r="EK81" s="56" t="s">
        <v>1187</v>
      </c>
      <c r="EL81" s="154">
        <v>48.57</v>
      </c>
      <c r="EM81" s="154">
        <v>17.37</v>
      </c>
      <c r="EN81" s="147">
        <v>1.834862385321101</v>
      </c>
      <c r="EO81" s="148">
        <v>0</v>
      </c>
      <c r="EP81" s="56">
        <v>0</v>
      </c>
      <c r="EQ81" s="56">
        <v>0</v>
      </c>
      <c r="ER81" s="149">
        <v>159.48963317384371</v>
      </c>
      <c r="ES81" s="158">
        <v>2</v>
      </c>
      <c r="ET81" s="132">
        <v>0</v>
      </c>
      <c r="EU81" s="132">
        <v>0</v>
      </c>
      <c r="EV81" s="56">
        <v>0</v>
      </c>
      <c r="EW81" s="56">
        <v>0</v>
      </c>
      <c r="EX81" s="56">
        <v>0</v>
      </c>
      <c r="EY81" s="62">
        <v>63.636363636363633</v>
      </c>
      <c r="EZ81" s="61">
        <v>28</v>
      </c>
      <c r="FA81" s="62">
        <v>37.209302325581397</v>
      </c>
      <c r="FB81" s="61">
        <v>16</v>
      </c>
      <c r="FC81" s="149">
        <v>0</v>
      </c>
      <c r="FD81" s="156">
        <v>0</v>
      </c>
      <c r="FE81" s="149">
        <v>0</v>
      </c>
      <c r="FF81" s="156">
        <v>0</v>
      </c>
      <c r="FG81" s="56">
        <v>0</v>
      </c>
      <c r="FH81" s="56">
        <v>0</v>
      </c>
      <c r="FI81" s="149">
        <v>0</v>
      </c>
      <c r="FJ81" s="156">
        <v>0</v>
      </c>
      <c r="FK81" s="149">
        <v>0</v>
      </c>
      <c r="FL81" s="156">
        <v>0</v>
      </c>
      <c r="FM81" s="56">
        <v>0</v>
      </c>
      <c r="FN81" s="56">
        <v>0</v>
      </c>
      <c r="FO81" s="150">
        <v>0</v>
      </c>
      <c r="FP81" s="56">
        <v>0</v>
      </c>
      <c r="FQ81" s="150">
        <v>46.232085067036522</v>
      </c>
      <c r="FR81" s="56">
        <v>1</v>
      </c>
      <c r="FS81" s="60">
        <v>1.1198208286674132</v>
      </c>
      <c r="FT81" s="61">
        <v>1</v>
      </c>
      <c r="FU81" s="60">
        <v>1.2121212121212122</v>
      </c>
      <c r="FV81" s="61">
        <v>1</v>
      </c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  <c r="NR81" s="71"/>
      <c r="NS81" s="71"/>
      <c r="NT81" s="71"/>
      <c r="NU81" s="71"/>
      <c r="NV81" s="71"/>
      <c r="NW81" s="71"/>
      <c r="NX81" s="71"/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4"/>
      <c r="OS81" s="4"/>
      <c r="OT81" s="4"/>
    </row>
    <row r="82" spans="1:410">
      <c r="A82" s="96" t="s">
        <v>1188</v>
      </c>
      <c r="B82" s="56" t="s">
        <v>1189</v>
      </c>
      <c r="C82" s="96" t="s">
        <v>466</v>
      </c>
      <c r="D82" s="74">
        <v>6</v>
      </c>
      <c r="E82" s="67">
        <v>2015</v>
      </c>
      <c r="F82" s="106">
        <v>67.487637257456186</v>
      </c>
      <c r="G82" s="141">
        <v>7030</v>
      </c>
      <c r="H82" s="67">
        <v>3611</v>
      </c>
      <c r="I82" s="67">
        <v>3419</v>
      </c>
      <c r="J82" s="106">
        <v>16.940000000000001</v>
      </c>
      <c r="K82" s="67">
        <v>1191</v>
      </c>
      <c r="L82" s="56">
        <v>86.83</v>
      </c>
      <c r="M82" s="78">
        <v>6104</v>
      </c>
      <c r="N82" s="67">
        <v>712</v>
      </c>
      <c r="O82" s="67">
        <v>364</v>
      </c>
      <c r="P82" s="67">
        <v>348</v>
      </c>
      <c r="Q82" s="78">
        <v>851</v>
      </c>
      <c r="R82" s="78">
        <v>416</v>
      </c>
      <c r="S82" s="78">
        <v>435</v>
      </c>
      <c r="T82" s="67">
        <v>686</v>
      </c>
      <c r="U82" s="67">
        <v>350</v>
      </c>
      <c r="V82" s="67">
        <v>336</v>
      </c>
      <c r="W82" s="78">
        <v>818</v>
      </c>
      <c r="X82" s="78">
        <v>401</v>
      </c>
      <c r="Y82" s="78">
        <v>417</v>
      </c>
      <c r="Z82" s="67">
        <v>673</v>
      </c>
      <c r="AA82" s="67">
        <v>343</v>
      </c>
      <c r="AB82" s="67">
        <v>330</v>
      </c>
      <c r="AC82" s="78">
        <v>790</v>
      </c>
      <c r="AD82" s="78">
        <v>387</v>
      </c>
      <c r="AE82" s="78">
        <v>403</v>
      </c>
      <c r="AF82" s="67">
        <v>650</v>
      </c>
      <c r="AG82" s="67">
        <v>331</v>
      </c>
      <c r="AH82" s="67">
        <v>319</v>
      </c>
      <c r="AI82" s="78">
        <v>1172</v>
      </c>
      <c r="AJ82" s="78">
        <v>579</v>
      </c>
      <c r="AK82" s="78">
        <v>593</v>
      </c>
      <c r="AL82" s="67">
        <v>665</v>
      </c>
      <c r="AM82" s="67">
        <v>336</v>
      </c>
      <c r="AN82" s="67">
        <v>329</v>
      </c>
      <c r="AO82" s="67">
        <v>582</v>
      </c>
      <c r="AP82" s="67">
        <v>293</v>
      </c>
      <c r="AQ82" s="67">
        <v>289</v>
      </c>
      <c r="AR82" s="56" t="s">
        <v>428</v>
      </c>
      <c r="AS82" s="56"/>
      <c r="AT82" s="56" t="s">
        <v>428</v>
      </c>
      <c r="AU82" s="144">
        <v>295</v>
      </c>
      <c r="AV82" s="144">
        <v>0</v>
      </c>
      <c r="AW82" s="144">
        <v>74</v>
      </c>
      <c r="AX82" s="59">
        <v>9.1</v>
      </c>
      <c r="AY82" s="59">
        <v>1</v>
      </c>
      <c r="AZ82" s="60">
        <v>0.43715846994535518</v>
      </c>
      <c r="BA82" s="61">
        <v>2</v>
      </c>
      <c r="BB82" s="62">
        <v>0</v>
      </c>
      <c r="BC82" s="63">
        <v>0</v>
      </c>
      <c r="BD82" s="68">
        <v>0</v>
      </c>
      <c r="BE82" s="69">
        <v>0</v>
      </c>
      <c r="BF82" s="60">
        <v>3.4146341463414638</v>
      </c>
      <c r="BG82" s="61">
        <v>14</v>
      </c>
      <c r="BH82" s="60">
        <v>6.3636363636363633</v>
      </c>
      <c r="BI82" s="61">
        <v>7</v>
      </c>
      <c r="BJ82" s="64">
        <v>0</v>
      </c>
      <c r="BK82" s="65">
        <v>0</v>
      </c>
      <c r="BL82" s="62">
        <v>140.44943820224719</v>
      </c>
      <c r="BM82" s="65">
        <v>1</v>
      </c>
      <c r="BN82" s="56">
        <v>0</v>
      </c>
      <c r="BO82" s="56">
        <v>0</v>
      </c>
      <c r="BP82" s="156">
        <v>0</v>
      </c>
      <c r="BQ82" s="56">
        <v>0</v>
      </c>
      <c r="BR82" s="56">
        <v>0</v>
      </c>
      <c r="BS82" s="56">
        <v>0</v>
      </c>
      <c r="BT82" s="56">
        <v>0</v>
      </c>
      <c r="BU82" s="56">
        <v>0</v>
      </c>
      <c r="BV82" s="62" t="s">
        <v>1190</v>
      </c>
      <c r="BW82" s="56" t="s">
        <v>553</v>
      </c>
      <c r="BX82" s="56" t="s">
        <v>1191</v>
      </c>
      <c r="BY82" s="56" t="s">
        <v>553</v>
      </c>
      <c r="BZ82" s="56" t="s">
        <v>1192</v>
      </c>
      <c r="CA82" s="56" t="s">
        <v>1193</v>
      </c>
      <c r="CB82" s="56" t="s">
        <v>1192</v>
      </c>
      <c r="CC82" s="145">
        <v>77.7</v>
      </c>
      <c r="CD82" s="145">
        <v>64.03</v>
      </c>
      <c r="CE82" s="147">
        <v>40.909090909090914</v>
      </c>
      <c r="CF82" s="153" t="s">
        <v>1194</v>
      </c>
      <c r="CG82" s="153" t="s">
        <v>1195</v>
      </c>
      <c r="CH82" s="56">
        <v>0</v>
      </c>
      <c r="CI82" s="56">
        <v>0</v>
      </c>
      <c r="CJ82" s="60">
        <v>0</v>
      </c>
      <c r="CK82" s="61">
        <v>0</v>
      </c>
      <c r="CL82" s="56">
        <v>0</v>
      </c>
      <c r="CM82" s="56">
        <v>0</v>
      </c>
      <c r="CN82" s="149">
        <v>0</v>
      </c>
      <c r="CO82" s="156">
        <v>0</v>
      </c>
      <c r="CP82" s="56">
        <v>0</v>
      </c>
      <c r="CQ82" s="56">
        <v>0</v>
      </c>
      <c r="CR82" s="56">
        <v>0</v>
      </c>
      <c r="CS82" s="56">
        <v>0</v>
      </c>
      <c r="CT82" s="56">
        <v>0</v>
      </c>
      <c r="CU82" s="56">
        <v>0</v>
      </c>
      <c r="CV82" s="56">
        <v>0</v>
      </c>
      <c r="CW82" s="56">
        <v>0</v>
      </c>
      <c r="CX82" s="56">
        <v>0</v>
      </c>
      <c r="CY82" s="56">
        <v>0</v>
      </c>
      <c r="CZ82" s="56">
        <v>0</v>
      </c>
      <c r="DA82" s="56">
        <v>0</v>
      </c>
      <c r="DB82" s="60">
        <v>0.22593764121102577</v>
      </c>
      <c r="DC82" s="61">
        <v>1</v>
      </c>
      <c r="DD82" s="145">
        <v>115.54</v>
      </c>
      <c r="DE82" s="145">
        <v>86.95</v>
      </c>
      <c r="DF82" s="147">
        <v>2.6960784313725492</v>
      </c>
      <c r="DG82" s="148">
        <v>9.0686274509803919</v>
      </c>
      <c r="DH82" s="56">
        <v>0</v>
      </c>
      <c r="DI82" s="56">
        <v>0</v>
      </c>
      <c r="DJ82" s="149">
        <v>244.49877750611248</v>
      </c>
      <c r="DK82" s="158">
        <v>2</v>
      </c>
      <c r="DL82" s="56">
        <v>0</v>
      </c>
      <c r="DM82" s="56">
        <v>0</v>
      </c>
      <c r="DN82" s="56">
        <v>0</v>
      </c>
      <c r="DO82" s="56">
        <v>0</v>
      </c>
      <c r="DP82" s="149">
        <v>0</v>
      </c>
      <c r="DQ82" s="156">
        <v>0</v>
      </c>
      <c r="DR82" s="56">
        <v>0</v>
      </c>
      <c r="DS82" s="56">
        <v>0</v>
      </c>
      <c r="DT82" s="56">
        <v>0</v>
      </c>
      <c r="DU82" s="56">
        <v>0</v>
      </c>
      <c r="DV82" s="156">
        <v>0</v>
      </c>
      <c r="DW82" s="56">
        <v>0</v>
      </c>
      <c r="DX82" s="56">
        <v>0</v>
      </c>
      <c r="DY82" s="56">
        <v>0</v>
      </c>
      <c r="DZ82" s="62">
        <v>3.0303030303030303</v>
      </c>
      <c r="EA82" s="63">
        <v>1</v>
      </c>
      <c r="EB82" s="62">
        <v>90.909090909090907</v>
      </c>
      <c r="EC82" s="63">
        <v>29</v>
      </c>
      <c r="ED82" s="60">
        <v>0.93109869646182497</v>
      </c>
      <c r="EE82" s="61">
        <v>4</v>
      </c>
      <c r="EF82" s="143">
        <v>113.2</v>
      </c>
      <c r="EG82" s="143">
        <v>71.930000000000007</v>
      </c>
      <c r="EH82" s="107">
        <v>6.5371024734982335</v>
      </c>
      <c r="EI82" s="148">
        <v>0.70671378091872794</v>
      </c>
      <c r="EJ82" s="56" t="s">
        <v>1196</v>
      </c>
      <c r="EK82" s="56" t="s">
        <v>1197</v>
      </c>
      <c r="EL82" s="143">
        <v>67.56</v>
      </c>
      <c r="EM82" s="143">
        <v>35.14</v>
      </c>
      <c r="EN82" s="147">
        <v>0.71942446043165476</v>
      </c>
      <c r="EO82" s="148">
        <v>2.877697841726619</v>
      </c>
      <c r="EP82" s="56">
        <v>0</v>
      </c>
      <c r="EQ82" s="56">
        <v>0</v>
      </c>
      <c r="ER82" s="149">
        <v>126.58227848101266</v>
      </c>
      <c r="ES82" s="158">
        <v>1</v>
      </c>
      <c r="ET82" s="132">
        <v>0</v>
      </c>
      <c r="EU82" s="132">
        <v>0</v>
      </c>
      <c r="EV82" s="56">
        <v>0</v>
      </c>
      <c r="EW82" s="56">
        <v>0</v>
      </c>
      <c r="EX82" s="56">
        <v>0</v>
      </c>
      <c r="EY82" s="62">
        <v>121.58054711246201</v>
      </c>
      <c r="EZ82" s="72">
        <v>40</v>
      </c>
      <c r="FA82" s="62">
        <v>58.823529411764703</v>
      </c>
      <c r="FB82" s="61">
        <v>17</v>
      </c>
      <c r="FC82" s="149">
        <v>0</v>
      </c>
      <c r="FD82" s="156">
        <v>0</v>
      </c>
      <c r="FE82" s="149">
        <v>0</v>
      </c>
      <c r="FF82" s="156">
        <v>0</v>
      </c>
      <c r="FG82" s="56">
        <v>0</v>
      </c>
      <c r="FH82" s="56">
        <v>0</v>
      </c>
      <c r="FI82" s="149">
        <v>0</v>
      </c>
      <c r="FJ82" s="156">
        <v>0</v>
      </c>
      <c r="FK82" s="149">
        <v>0</v>
      </c>
      <c r="FL82" s="156">
        <v>0</v>
      </c>
      <c r="FM82" s="56">
        <v>0</v>
      </c>
      <c r="FN82" s="56">
        <v>0</v>
      </c>
      <c r="FO82" s="150">
        <v>285.51034975017842</v>
      </c>
      <c r="FP82" s="155">
        <v>4</v>
      </c>
      <c r="FQ82" s="56">
        <v>0</v>
      </c>
      <c r="FR82" s="56">
        <v>0</v>
      </c>
      <c r="FS82" s="60">
        <v>0.65373719764654614</v>
      </c>
      <c r="FT82" s="61">
        <v>3</v>
      </c>
      <c r="FU82" s="60">
        <v>0.48983590497183443</v>
      </c>
      <c r="FV82" s="61">
        <v>2</v>
      </c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71"/>
      <c r="NS82" s="71"/>
      <c r="NT82" s="71"/>
      <c r="NU82" s="71"/>
      <c r="NV82" s="71"/>
      <c r="NW82" s="71"/>
      <c r="NX82" s="71"/>
      <c r="NY82" s="71"/>
      <c r="NZ82" s="71"/>
      <c r="OA82" s="71"/>
      <c r="OB82" s="71"/>
      <c r="OC82" s="71"/>
      <c r="OD82" s="71"/>
      <c r="OE82" s="71"/>
      <c r="OF82" s="71"/>
      <c r="OG82" s="71"/>
      <c r="OH82" s="71"/>
      <c r="OI82" s="71"/>
      <c r="OJ82" s="71"/>
      <c r="OK82" s="71"/>
      <c r="OL82" s="71"/>
      <c r="OM82" s="71"/>
      <c r="ON82" s="71"/>
      <c r="OO82" s="71"/>
      <c r="OP82" s="71"/>
      <c r="OQ82" s="71"/>
      <c r="OR82" s="4"/>
      <c r="OS82" s="4"/>
      <c r="OT82" s="4"/>
    </row>
    <row r="83" spans="1:410">
      <c r="A83" s="96" t="s">
        <v>1198</v>
      </c>
      <c r="B83" s="56" t="s">
        <v>1199</v>
      </c>
      <c r="C83" s="96" t="s">
        <v>730</v>
      </c>
      <c r="D83" s="74">
        <v>6</v>
      </c>
      <c r="E83" s="67">
        <v>2015</v>
      </c>
      <c r="F83" s="106">
        <v>59.011514166116164</v>
      </c>
      <c r="G83" s="141">
        <v>46883</v>
      </c>
      <c r="H83" s="67">
        <v>42084</v>
      </c>
      <c r="I83" s="67">
        <v>4799</v>
      </c>
      <c r="J83" s="106">
        <v>34.984646072281564</v>
      </c>
      <c r="K83" s="67">
        <v>26659</v>
      </c>
      <c r="L83" s="107">
        <v>58.404965552545697</v>
      </c>
      <c r="M83" s="78">
        <v>27382</v>
      </c>
      <c r="N83" s="67">
        <v>4221</v>
      </c>
      <c r="O83" s="67">
        <v>2161</v>
      </c>
      <c r="P83" s="67">
        <v>2060</v>
      </c>
      <c r="Q83" s="78">
        <v>5069</v>
      </c>
      <c r="R83" s="78">
        <v>2475</v>
      </c>
      <c r="S83" s="78">
        <v>2594</v>
      </c>
      <c r="T83" s="67">
        <v>4223</v>
      </c>
      <c r="U83" s="67">
        <v>2151</v>
      </c>
      <c r="V83" s="67">
        <v>2072</v>
      </c>
      <c r="W83" s="78">
        <v>5044</v>
      </c>
      <c r="X83" s="78">
        <v>2479</v>
      </c>
      <c r="Y83" s="78">
        <v>2565</v>
      </c>
      <c r="Z83" s="67">
        <v>4189</v>
      </c>
      <c r="AA83" s="67">
        <v>2124</v>
      </c>
      <c r="AB83" s="67">
        <v>2065</v>
      </c>
      <c r="AC83" s="78">
        <v>5100</v>
      </c>
      <c r="AD83" s="78">
        <v>2521</v>
      </c>
      <c r="AE83" s="78">
        <v>2579</v>
      </c>
      <c r="AF83" s="67">
        <v>4371</v>
      </c>
      <c r="AG83" s="67">
        <v>2201</v>
      </c>
      <c r="AH83" s="67">
        <v>2170</v>
      </c>
      <c r="AI83" s="78">
        <v>8131</v>
      </c>
      <c r="AJ83" s="78">
        <v>4104</v>
      </c>
      <c r="AK83" s="78">
        <v>4027</v>
      </c>
      <c r="AL83" s="67">
        <v>4640</v>
      </c>
      <c r="AM83" s="67">
        <v>2299</v>
      </c>
      <c r="AN83" s="67">
        <v>2341</v>
      </c>
      <c r="AO83" s="67">
        <v>3998</v>
      </c>
      <c r="AP83" s="67">
        <v>1936</v>
      </c>
      <c r="AQ83" s="67">
        <v>2062</v>
      </c>
      <c r="AR83" s="56" t="s">
        <v>428</v>
      </c>
      <c r="AS83" s="56"/>
      <c r="AT83" s="56" t="s">
        <v>428</v>
      </c>
      <c r="AU83" s="151">
        <v>1047</v>
      </c>
      <c r="AV83" s="151">
        <v>1</v>
      </c>
      <c r="AW83" s="151">
        <v>476</v>
      </c>
      <c r="AX83" s="59">
        <v>8.8000000000000007</v>
      </c>
      <c r="AY83" s="59">
        <v>5</v>
      </c>
      <c r="AZ83" s="60">
        <v>0</v>
      </c>
      <c r="BA83" s="61">
        <v>0</v>
      </c>
      <c r="BB83" s="62">
        <v>0</v>
      </c>
      <c r="BC83" s="63">
        <v>0</v>
      </c>
      <c r="BD83" s="68">
        <v>0</v>
      </c>
      <c r="BE83" s="69">
        <v>0</v>
      </c>
      <c r="BF83" s="60">
        <v>1.2987012987012987</v>
      </c>
      <c r="BG83" s="61">
        <v>1</v>
      </c>
      <c r="BH83" s="60">
        <v>7.5971731448763249</v>
      </c>
      <c r="BI83" s="61">
        <v>43</v>
      </c>
      <c r="BJ83" s="64">
        <v>0</v>
      </c>
      <c r="BK83" s="65">
        <v>0</v>
      </c>
      <c r="BL83" s="62">
        <v>0</v>
      </c>
      <c r="BM83" s="65">
        <v>0</v>
      </c>
      <c r="BN83" s="56">
        <v>0</v>
      </c>
      <c r="BO83" s="56">
        <v>0</v>
      </c>
      <c r="BP83" s="156">
        <v>0</v>
      </c>
      <c r="BQ83" s="56">
        <v>0</v>
      </c>
      <c r="BR83" s="56">
        <v>0</v>
      </c>
      <c r="BS83" s="56">
        <v>0</v>
      </c>
      <c r="BT83" s="56">
        <v>0</v>
      </c>
      <c r="BU83" s="56">
        <v>0</v>
      </c>
      <c r="BV83" s="76" t="s">
        <v>519</v>
      </c>
      <c r="BW83" s="56" t="s">
        <v>1149</v>
      </c>
      <c r="BX83" s="76" t="s">
        <v>1053</v>
      </c>
      <c r="BY83" s="56" t="s">
        <v>1149</v>
      </c>
      <c r="BZ83" s="56" t="s">
        <v>1200</v>
      </c>
      <c r="CA83" s="56" t="s">
        <v>1201</v>
      </c>
      <c r="CB83" s="56" t="s">
        <v>1033</v>
      </c>
      <c r="CC83" s="152">
        <v>65.680000000000007</v>
      </c>
      <c r="CD83" s="152">
        <v>53.07</v>
      </c>
      <c r="CE83" s="147">
        <v>5.9405940594059405</v>
      </c>
      <c r="CF83" s="146" t="s">
        <v>1202</v>
      </c>
      <c r="CG83" s="146" t="s">
        <v>1203</v>
      </c>
      <c r="CH83" s="56" t="s">
        <v>1204</v>
      </c>
      <c r="CI83" s="56">
        <v>2</v>
      </c>
      <c r="CJ83" s="60">
        <v>0.71039545346909783</v>
      </c>
      <c r="CK83" s="61">
        <v>3</v>
      </c>
      <c r="CL83" s="56" t="s">
        <v>1204</v>
      </c>
      <c r="CM83" s="56">
        <v>2</v>
      </c>
      <c r="CN83" s="149">
        <v>141.91106906338695</v>
      </c>
      <c r="CO83" s="156">
        <v>6</v>
      </c>
      <c r="CP83" s="149">
        <v>23.651844843897823</v>
      </c>
      <c r="CQ83" s="156">
        <v>1</v>
      </c>
      <c r="CR83" s="149">
        <v>19.825535289452816</v>
      </c>
      <c r="CS83" s="156">
        <v>1</v>
      </c>
      <c r="CT83" s="56">
        <v>0</v>
      </c>
      <c r="CU83" s="56">
        <v>0</v>
      </c>
      <c r="CV83" s="56">
        <v>0</v>
      </c>
      <c r="CW83" s="56">
        <v>0</v>
      </c>
      <c r="CX83" s="56">
        <v>0</v>
      </c>
      <c r="CY83" s="56">
        <v>0</v>
      </c>
      <c r="CZ83" s="149">
        <v>19.825535289452816</v>
      </c>
      <c r="DA83" s="156">
        <v>1</v>
      </c>
      <c r="DB83" s="60">
        <v>0</v>
      </c>
      <c r="DC83" s="61">
        <v>0</v>
      </c>
      <c r="DD83" s="152">
        <v>100.35</v>
      </c>
      <c r="DE83" s="152">
        <v>78.95</v>
      </c>
      <c r="DF83" s="147">
        <v>4.6099290780141837</v>
      </c>
      <c r="DG83" s="148">
        <v>0.2364066193853428</v>
      </c>
      <c r="DH83" s="149">
        <v>79.302141157811263</v>
      </c>
      <c r="DI83" s="56">
        <v>4</v>
      </c>
      <c r="DJ83" s="149">
        <v>178.42981760507533</v>
      </c>
      <c r="DK83" s="158">
        <v>9</v>
      </c>
      <c r="DL83" s="149">
        <v>19.825535289452816</v>
      </c>
      <c r="DM83" s="156">
        <v>1</v>
      </c>
      <c r="DN83" s="150">
        <v>156.86000000000001</v>
      </c>
      <c r="DO83" s="155">
        <v>8</v>
      </c>
      <c r="DP83" s="149">
        <v>0</v>
      </c>
      <c r="DQ83" s="156">
        <v>0</v>
      </c>
      <c r="DR83" s="56">
        <v>0</v>
      </c>
      <c r="DS83" s="56">
        <v>0</v>
      </c>
      <c r="DT83" s="56">
        <v>0</v>
      </c>
      <c r="DU83" s="56">
        <v>0</v>
      </c>
      <c r="DV83" s="156">
        <v>0</v>
      </c>
      <c r="DW83" s="56">
        <v>0</v>
      </c>
      <c r="DX83" s="56">
        <v>0</v>
      </c>
      <c r="DY83" s="56">
        <v>0</v>
      </c>
      <c r="DZ83" s="62">
        <v>6.7796610169491522</v>
      </c>
      <c r="EA83" s="63">
        <v>14</v>
      </c>
      <c r="EB83" s="62">
        <v>84.331797235023046</v>
      </c>
      <c r="EC83" s="63">
        <v>183</v>
      </c>
      <c r="ED83" s="60">
        <v>0</v>
      </c>
      <c r="EE83" s="61">
        <v>0</v>
      </c>
      <c r="EF83" s="154">
        <v>88.7</v>
      </c>
      <c r="EG83" s="154">
        <v>60.82</v>
      </c>
      <c r="EH83" s="107">
        <v>3.1863814927979046</v>
      </c>
      <c r="EI83" s="148">
        <v>0.56743780008729816</v>
      </c>
      <c r="EJ83" s="56" t="s">
        <v>1205</v>
      </c>
      <c r="EK83" s="56" t="s">
        <v>1206</v>
      </c>
      <c r="EL83" s="154">
        <v>71.09</v>
      </c>
      <c r="EM83" s="154">
        <v>36.49</v>
      </c>
      <c r="EN83" s="147">
        <v>2.7329192546583849</v>
      </c>
      <c r="EO83" s="148">
        <v>1.3664596273291925</v>
      </c>
      <c r="EP83" s="150">
        <v>156.8627450980392</v>
      </c>
      <c r="EQ83" s="155">
        <v>8</v>
      </c>
      <c r="ER83" s="149">
        <v>98.039215686274503</v>
      </c>
      <c r="ES83" s="158">
        <v>5</v>
      </c>
      <c r="ET83" s="103">
        <v>294.11764705882354</v>
      </c>
      <c r="EU83" s="132">
        <v>15</v>
      </c>
      <c r="EV83" s="150">
        <v>137.25490196078431</v>
      </c>
      <c r="EW83" s="56">
        <v>7</v>
      </c>
      <c r="EX83" s="56">
        <v>0</v>
      </c>
      <c r="EY83" s="62">
        <v>62.793677915420758</v>
      </c>
      <c r="EZ83" s="61">
        <v>147</v>
      </c>
      <c r="FA83" s="62">
        <v>60.620756547041708</v>
      </c>
      <c r="FB83" s="61">
        <v>125</v>
      </c>
      <c r="FC83" s="149">
        <v>30.934213239843267</v>
      </c>
      <c r="FD83" s="156">
        <v>3</v>
      </c>
      <c r="FE83" s="149">
        <v>41.245617653124356</v>
      </c>
      <c r="FF83" s="156">
        <v>4</v>
      </c>
      <c r="FG83" s="56">
        <v>0</v>
      </c>
      <c r="FH83" s="56">
        <v>0</v>
      </c>
      <c r="FI83" s="149">
        <v>0</v>
      </c>
      <c r="FJ83" s="156">
        <v>0</v>
      </c>
      <c r="FK83" s="56">
        <v>82.49</v>
      </c>
      <c r="FL83" s="56">
        <v>8</v>
      </c>
      <c r="FM83" s="149">
        <v>402.14477211796248</v>
      </c>
      <c r="FN83" s="56">
        <v>39</v>
      </c>
      <c r="FO83" s="150">
        <v>546.50443390389773</v>
      </c>
      <c r="FP83" s="155">
        <v>53</v>
      </c>
      <c r="FQ83" s="150">
        <v>10.311404413281089</v>
      </c>
      <c r="FR83" s="56">
        <v>1</v>
      </c>
      <c r="FS83" s="60">
        <v>8.7719298245614024</v>
      </c>
      <c r="FT83" s="61">
        <v>4</v>
      </c>
      <c r="FU83" s="60">
        <v>4.6728971962616823</v>
      </c>
      <c r="FV83" s="61">
        <v>2</v>
      </c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  <c r="IW83" s="67"/>
      <c r="IX83" s="67"/>
      <c r="IY83" s="67"/>
      <c r="IZ83" s="67"/>
      <c r="JA83" s="67"/>
      <c r="JB83" s="67"/>
      <c r="JC83" s="67"/>
      <c r="JD83" s="67"/>
      <c r="JE83" s="67"/>
      <c r="JF83" s="67"/>
      <c r="JG83" s="67"/>
      <c r="JH83" s="67"/>
      <c r="JI83" s="67"/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7"/>
      <c r="KB83" s="67"/>
      <c r="KC83" s="67"/>
      <c r="KD83" s="67"/>
      <c r="KE83" s="67"/>
      <c r="KF83" s="67"/>
      <c r="KG83" s="67"/>
      <c r="KH83" s="67"/>
      <c r="KI83" s="67"/>
      <c r="KJ83" s="67"/>
      <c r="KK83" s="67"/>
      <c r="KL83" s="67"/>
      <c r="KM83" s="67"/>
      <c r="KN83" s="67"/>
      <c r="KO83" s="67"/>
      <c r="KP83" s="67"/>
      <c r="KQ83" s="67"/>
      <c r="KR83" s="67"/>
      <c r="KS83" s="67"/>
      <c r="KT83" s="67"/>
      <c r="KU83" s="67"/>
      <c r="KV83" s="67"/>
      <c r="KW83" s="67"/>
      <c r="KX83" s="67"/>
      <c r="KY83" s="67"/>
      <c r="KZ83" s="67"/>
      <c r="LA83" s="67"/>
      <c r="LB83" s="67"/>
      <c r="LC83" s="67"/>
      <c r="LD83" s="67"/>
      <c r="LE83" s="67"/>
      <c r="LF83" s="67"/>
      <c r="LG83" s="67"/>
      <c r="LH83" s="67"/>
      <c r="LI83" s="67"/>
      <c r="LJ83" s="67"/>
      <c r="LK83" s="67"/>
      <c r="LL83" s="67"/>
      <c r="LM83" s="67"/>
      <c r="LN83" s="67"/>
      <c r="LO83" s="67"/>
      <c r="LP83" s="67"/>
      <c r="LQ83" s="67"/>
      <c r="LR83" s="67"/>
      <c r="LS83" s="67"/>
      <c r="LT83" s="67"/>
      <c r="LU83" s="67"/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67"/>
      <c r="MU83" s="67"/>
      <c r="MV83" s="67"/>
      <c r="MW83" s="67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67"/>
      <c r="NI83" s="67"/>
      <c r="NJ83" s="67"/>
      <c r="NK83" s="67"/>
      <c r="NL83" s="67"/>
      <c r="NM83" s="67"/>
      <c r="NN83" s="67"/>
      <c r="NO83" s="67"/>
      <c r="NP83" s="67"/>
      <c r="NQ83" s="67"/>
      <c r="NR83" s="71"/>
      <c r="NS83" s="71"/>
      <c r="NT83" s="71"/>
      <c r="NU83" s="71"/>
      <c r="NV83" s="71"/>
      <c r="NW83" s="71"/>
      <c r="NX83" s="71"/>
      <c r="NY83" s="71"/>
      <c r="NZ83" s="71"/>
      <c r="OA83" s="71"/>
      <c r="OB83" s="71"/>
      <c r="OC83" s="71"/>
      <c r="OD83" s="71"/>
      <c r="OE83" s="71"/>
      <c r="OF83" s="71"/>
      <c r="OG83" s="71"/>
      <c r="OH83" s="71"/>
      <c r="OI83" s="71"/>
      <c r="OJ83" s="71"/>
      <c r="OK83" s="71"/>
      <c r="OL83" s="71"/>
      <c r="OM83" s="71"/>
      <c r="ON83" s="71"/>
      <c r="OO83" s="71"/>
      <c r="OP83" s="71"/>
      <c r="OQ83" s="71"/>
      <c r="OR83" s="4"/>
      <c r="OS83" s="4"/>
      <c r="OT83" s="4"/>
    </row>
    <row r="84" spans="1:410">
      <c r="A84" s="96" t="s">
        <v>1207</v>
      </c>
      <c r="B84" s="56" t="s">
        <v>1208</v>
      </c>
      <c r="C84" s="96" t="s">
        <v>730</v>
      </c>
      <c r="D84" s="74">
        <v>6</v>
      </c>
      <c r="E84" s="67">
        <v>2015</v>
      </c>
      <c r="F84" s="106">
        <v>78.051165861475212</v>
      </c>
      <c r="G84" s="141">
        <v>18654</v>
      </c>
      <c r="H84" s="67">
        <v>7996</v>
      </c>
      <c r="I84" s="67">
        <v>10658</v>
      </c>
      <c r="J84" s="106">
        <v>4.3762246897452641</v>
      </c>
      <c r="K84" s="67">
        <v>201</v>
      </c>
      <c r="L84" s="107">
        <v>41.964189986061974</v>
      </c>
      <c r="M84" s="78">
        <v>7828</v>
      </c>
      <c r="N84" s="67">
        <v>1886</v>
      </c>
      <c r="O84" s="67">
        <v>972</v>
      </c>
      <c r="P84" s="67">
        <v>914</v>
      </c>
      <c r="Q84" s="78">
        <v>2243</v>
      </c>
      <c r="R84" s="78">
        <v>1084</v>
      </c>
      <c r="S84" s="78">
        <v>1159</v>
      </c>
      <c r="T84" s="67">
        <v>1732</v>
      </c>
      <c r="U84" s="67">
        <v>915</v>
      </c>
      <c r="V84" s="67">
        <v>817</v>
      </c>
      <c r="W84" s="78">
        <v>2045</v>
      </c>
      <c r="X84" s="78">
        <v>958</v>
      </c>
      <c r="Y84" s="78">
        <v>1087</v>
      </c>
      <c r="Z84" s="67">
        <v>1683</v>
      </c>
      <c r="AA84" s="67">
        <v>904</v>
      </c>
      <c r="AB84" s="67">
        <v>779</v>
      </c>
      <c r="AC84" s="78">
        <v>2071</v>
      </c>
      <c r="AD84" s="78">
        <v>955</v>
      </c>
      <c r="AE84" s="78">
        <v>1116</v>
      </c>
      <c r="AF84" s="67">
        <v>1767</v>
      </c>
      <c r="AG84" s="67">
        <v>953</v>
      </c>
      <c r="AH84" s="67">
        <v>814</v>
      </c>
      <c r="AI84" s="78">
        <v>3075</v>
      </c>
      <c r="AJ84" s="78">
        <v>1430</v>
      </c>
      <c r="AK84" s="78">
        <v>1645</v>
      </c>
      <c r="AL84" s="67">
        <v>1715</v>
      </c>
      <c r="AM84" s="67">
        <v>918</v>
      </c>
      <c r="AN84" s="67">
        <v>797</v>
      </c>
      <c r="AO84" s="67">
        <v>1553</v>
      </c>
      <c r="AP84" s="67">
        <v>820</v>
      </c>
      <c r="AQ84" s="67">
        <v>733</v>
      </c>
      <c r="AR84" s="56" t="s">
        <v>428</v>
      </c>
      <c r="AS84" s="56"/>
      <c r="AT84" s="56" t="s">
        <v>428</v>
      </c>
      <c r="AU84" s="144">
        <v>305</v>
      </c>
      <c r="AV84" s="144">
        <v>0</v>
      </c>
      <c r="AW84" s="144">
        <v>100</v>
      </c>
      <c r="AX84" s="59">
        <v>10.6</v>
      </c>
      <c r="AY84" s="59">
        <v>1</v>
      </c>
      <c r="AZ84" s="60">
        <v>0.66195939982347751</v>
      </c>
      <c r="BA84" s="61">
        <v>3</v>
      </c>
      <c r="BB84" s="62">
        <v>0</v>
      </c>
      <c r="BC84" s="63">
        <v>0</v>
      </c>
      <c r="BD84" s="68">
        <v>0</v>
      </c>
      <c r="BE84" s="69">
        <v>0</v>
      </c>
      <c r="BF84" s="60">
        <v>3.4346103038309117</v>
      </c>
      <c r="BG84" s="61">
        <v>26</v>
      </c>
      <c r="BH84" s="60">
        <v>12.76595744680851</v>
      </c>
      <c r="BI84" s="61">
        <v>12</v>
      </c>
      <c r="BJ84" s="64">
        <v>0</v>
      </c>
      <c r="BK84" s="65">
        <v>0</v>
      </c>
      <c r="BL84" s="62">
        <v>0</v>
      </c>
      <c r="BM84" s="65">
        <v>0</v>
      </c>
      <c r="BN84" s="56">
        <v>0</v>
      </c>
      <c r="BO84" s="56">
        <v>0</v>
      </c>
      <c r="BP84" s="1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76" t="s">
        <v>1209</v>
      </c>
      <c r="BW84" s="56" t="s">
        <v>1079</v>
      </c>
      <c r="BX84" s="56" t="s">
        <v>916</v>
      </c>
      <c r="BY84" s="56" t="s">
        <v>1079</v>
      </c>
      <c r="BZ84" s="56" t="s">
        <v>1210</v>
      </c>
      <c r="CA84" s="56" t="s">
        <v>917</v>
      </c>
      <c r="CB84" s="56" t="s">
        <v>1210</v>
      </c>
      <c r="CC84" s="145">
        <v>56.57</v>
      </c>
      <c r="CD84" s="145">
        <v>37.25</v>
      </c>
      <c r="CE84" s="147">
        <v>41.666666666666671</v>
      </c>
      <c r="CF84" s="153" t="s">
        <v>1211</v>
      </c>
      <c r="CG84" s="153" t="s">
        <v>1212</v>
      </c>
      <c r="CH84" s="149">
        <v>54.083288263926448</v>
      </c>
      <c r="CI84" s="56">
        <v>1</v>
      </c>
      <c r="CJ84" s="60">
        <v>0.57736720554272514</v>
      </c>
      <c r="CK84" s="61">
        <v>1</v>
      </c>
      <c r="CL84" s="150">
        <v>54.083288263926448</v>
      </c>
      <c r="CM84" s="56">
        <v>1</v>
      </c>
      <c r="CN84" s="149">
        <v>0</v>
      </c>
      <c r="CO84" s="156">
        <v>0</v>
      </c>
      <c r="CP84" s="56">
        <v>0</v>
      </c>
      <c r="CQ84" s="56">
        <v>0</v>
      </c>
      <c r="CR84" s="56">
        <v>0</v>
      </c>
      <c r="CS84" s="56">
        <v>0</v>
      </c>
      <c r="CT84" s="56">
        <v>0</v>
      </c>
      <c r="CU84" s="56">
        <v>0</v>
      </c>
      <c r="CV84" s="56">
        <v>0</v>
      </c>
      <c r="CW84" s="56">
        <v>0</v>
      </c>
      <c r="CX84" s="56">
        <v>0</v>
      </c>
      <c r="CY84" s="56">
        <v>0</v>
      </c>
      <c r="CZ84" s="56">
        <v>0</v>
      </c>
      <c r="DA84" s="56">
        <v>0</v>
      </c>
      <c r="DB84" s="60">
        <v>0.21496130696474636</v>
      </c>
      <c r="DC84" s="61">
        <v>1</v>
      </c>
      <c r="DD84" s="145">
        <v>94.62</v>
      </c>
      <c r="DE84" s="145">
        <v>72.12</v>
      </c>
      <c r="DF84" s="147">
        <v>2.6455026455026456</v>
      </c>
      <c r="DG84" s="148">
        <v>4.9130763416477699</v>
      </c>
      <c r="DH84" s="56">
        <v>0</v>
      </c>
      <c r="DI84" s="56">
        <v>0</v>
      </c>
      <c r="DJ84" s="149">
        <v>48.899755501222486</v>
      </c>
      <c r="DK84" s="158">
        <v>1</v>
      </c>
      <c r="DL84" s="56">
        <v>0</v>
      </c>
      <c r="DM84" s="56">
        <v>0</v>
      </c>
      <c r="DN84" s="150">
        <v>48.285852245292126</v>
      </c>
      <c r="DO84" s="155">
        <v>1</v>
      </c>
      <c r="DP84" s="149">
        <v>0</v>
      </c>
      <c r="DQ84" s="156">
        <v>0</v>
      </c>
      <c r="DR84" s="56">
        <v>0</v>
      </c>
      <c r="DS84" s="56">
        <v>0</v>
      </c>
      <c r="DT84" s="56">
        <v>0</v>
      </c>
      <c r="DU84" s="56">
        <v>0</v>
      </c>
      <c r="DV84" s="156">
        <v>0</v>
      </c>
      <c r="DW84" s="56">
        <v>0</v>
      </c>
      <c r="DX84" s="56">
        <v>0</v>
      </c>
      <c r="DY84" s="56">
        <v>0</v>
      </c>
      <c r="DZ84" s="62">
        <v>0</v>
      </c>
      <c r="EA84" s="63">
        <v>0</v>
      </c>
      <c r="EB84" s="62">
        <v>41.76904176904177</v>
      </c>
      <c r="EC84" s="63">
        <v>34</v>
      </c>
      <c r="ED84" s="60">
        <v>1.0362694300518134</v>
      </c>
      <c r="EE84" s="61">
        <v>5</v>
      </c>
      <c r="EF84" s="143">
        <v>83.15</v>
      </c>
      <c r="EG84" s="143">
        <v>55.22</v>
      </c>
      <c r="EH84" s="107">
        <v>2.058504875406284</v>
      </c>
      <c r="EI84" s="148">
        <v>2.6002166847237271</v>
      </c>
      <c r="EJ84" s="56" t="s">
        <v>1213</v>
      </c>
      <c r="EK84" s="56" t="s">
        <v>1214</v>
      </c>
      <c r="EL84" s="143">
        <v>53.42</v>
      </c>
      <c r="EM84" s="143">
        <v>26.5</v>
      </c>
      <c r="EN84" s="147">
        <v>0.70422535211267612</v>
      </c>
      <c r="EO84" s="148">
        <v>1.4084507042253522</v>
      </c>
      <c r="EP84" s="150">
        <v>48.285852245292126</v>
      </c>
      <c r="EQ84" s="155">
        <v>1</v>
      </c>
      <c r="ER84" s="56">
        <v>0</v>
      </c>
      <c r="ES84" s="56">
        <v>0</v>
      </c>
      <c r="ET84" s="132">
        <v>0</v>
      </c>
      <c r="EU84" s="132">
        <v>0</v>
      </c>
      <c r="EV84" s="56">
        <v>0</v>
      </c>
      <c r="EW84" s="56">
        <v>0</v>
      </c>
      <c r="EX84" s="56">
        <v>0</v>
      </c>
      <c r="EY84" s="62">
        <v>30.112923462986199</v>
      </c>
      <c r="EZ84" s="61">
        <v>24</v>
      </c>
      <c r="FA84" s="62">
        <v>25.920873124147338</v>
      </c>
      <c r="FB84" s="61">
        <v>19</v>
      </c>
      <c r="FC84" s="149">
        <v>0</v>
      </c>
      <c r="FD84" s="156">
        <v>0</v>
      </c>
      <c r="FE84" s="149">
        <v>0</v>
      </c>
      <c r="FF84" s="156">
        <v>0</v>
      </c>
      <c r="FG84" s="56">
        <v>0</v>
      </c>
      <c r="FH84" s="56">
        <v>0</v>
      </c>
      <c r="FI84" s="149">
        <v>0</v>
      </c>
      <c r="FJ84" s="156">
        <v>0</v>
      </c>
      <c r="FK84" s="149">
        <v>0</v>
      </c>
      <c r="FL84" s="156">
        <v>0</v>
      </c>
      <c r="FM84" s="56">
        <v>0</v>
      </c>
      <c r="FN84" s="56">
        <v>0</v>
      </c>
      <c r="FO84" s="150">
        <v>0</v>
      </c>
      <c r="FP84" s="56">
        <v>0</v>
      </c>
      <c r="FQ84" s="56">
        <v>0</v>
      </c>
      <c r="FR84" s="56">
        <v>0</v>
      </c>
      <c r="FS84" s="60">
        <v>1.9138755980861244</v>
      </c>
      <c r="FT84" s="61">
        <v>10</v>
      </c>
      <c r="FU84" s="60">
        <v>1.053740779768177</v>
      </c>
      <c r="FV84" s="61">
        <v>5</v>
      </c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67"/>
      <c r="KC84" s="67"/>
      <c r="KD84" s="67"/>
      <c r="KE84" s="67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67"/>
      <c r="KQ84" s="67"/>
      <c r="KR84" s="67"/>
      <c r="KS84" s="67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67"/>
      <c r="LE84" s="67"/>
      <c r="LF84" s="67"/>
      <c r="LG84" s="67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67"/>
      <c r="LS84" s="67"/>
      <c r="LT84" s="67"/>
      <c r="LU84" s="67"/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67"/>
      <c r="MU84" s="67"/>
      <c r="MV84" s="67"/>
      <c r="MW84" s="67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67"/>
      <c r="NI84" s="67"/>
      <c r="NJ84" s="67"/>
      <c r="NK84" s="67"/>
      <c r="NL84" s="67"/>
      <c r="NM84" s="67"/>
      <c r="NN84" s="67"/>
      <c r="NO84" s="67"/>
      <c r="NP84" s="67"/>
      <c r="NQ84" s="67"/>
      <c r="NR84" s="71"/>
      <c r="NS84" s="71"/>
      <c r="NT84" s="71"/>
      <c r="NU84" s="71"/>
      <c r="NV84" s="71"/>
      <c r="NW84" s="71"/>
      <c r="NX84" s="71"/>
      <c r="NY84" s="71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71"/>
      <c r="OK84" s="71"/>
      <c r="OL84" s="71"/>
      <c r="OM84" s="71"/>
      <c r="ON84" s="71"/>
      <c r="OO84" s="71"/>
      <c r="OP84" s="71"/>
      <c r="OQ84" s="71"/>
      <c r="OR84" s="4"/>
      <c r="OS84" s="4"/>
      <c r="OT84" s="4"/>
    </row>
    <row r="85" spans="1:410">
      <c r="A85" s="96" t="s">
        <v>1215</v>
      </c>
      <c r="B85" s="56" t="s">
        <v>1216</v>
      </c>
      <c r="C85" s="96" t="s">
        <v>730</v>
      </c>
      <c r="D85" s="74">
        <v>6</v>
      </c>
      <c r="E85" s="67">
        <v>2015</v>
      </c>
      <c r="F85" s="106">
        <v>76.683306746279897</v>
      </c>
      <c r="G85" s="141">
        <v>20062</v>
      </c>
      <c r="H85" s="67">
        <v>6178</v>
      </c>
      <c r="I85" s="67">
        <v>13884</v>
      </c>
      <c r="J85" s="106">
        <v>9.8922957500485165</v>
      </c>
      <c r="K85" s="67">
        <v>2039</v>
      </c>
      <c r="L85" s="107">
        <v>49.536437045160007</v>
      </c>
      <c r="M85" s="78">
        <v>9938</v>
      </c>
      <c r="N85" s="67">
        <v>2120</v>
      </c>
      <c r="O85" s="67">
        <v>1086</v>
      </c>
      <c r="P85" s="67">
        <v>1034</v>
      </c>
      <c r="Q85" s="78">
        <v>2521</v>
      </c>
      <c r="R85" s="78">
        <v>1226</v>
      </c>
      <c r="S85" s="78">
        <v>1295</v>
      </c>
      <c r="T85" s="67">
        <v>1955</v>
      </c>
      <c r="U85" s="67">
        <v>1024</v>
      </c>
      <c r="V85" s="67">
        <v>931</v>
      </c>
      <c r="W85" s="78">
        <v>2311</v>
      </c>
      <c r="X85" s="78">
        <v>1094</v>
      </c>
      <c r="Y85" s="78">
        <v>1217</v>
      </c>
      <c r="Z85" s="67">
        <v>1901</v>
      </c>
      <c r="AA85" s="67">
        <v>1013</v>
      </c>
      <c r="AB85" s="67">
        <v>888</v>
      </c>
      <c r="AC85" s="78">
        <v>2334</v>
      </c>
      <c r="AD85" s="78">
        <v>1085</v>
      </c>
      <c r="AE85" s="78">
        <v>1249</v>
      </c>
      <c r="AF85" s="67">
        <v>1986</v>
      </c>
      <c r="AG85" s="67">
        <v>1064</v>
      </c>
      <c r="AH85" s="67">
        <v>922</v>
      </c>
      <c r="AI85" s="78">
        <v>3437</v>
      </c>
      <c r="AJ85" s="78">
        <v>1613</v>
      </c>
      <c r="AK85" s="78">
        <v>1824</v>
      </c>
      <c r="AL85" s="67">
        <v>1915</v>
      </c>
      <c r="AM85" s="67">
        <v>1017</v>
      </c>
      <c r="AN85" s="67">
        <v>898</v>
      </c>
      <c r="AO85" s="67">
        <v>1729</v>
      </c>
      <c r="AP85" s="67">
        <v>902</v>
      </c>
      <c r="AQ85" s="67">
        <v>827</v>
      </c>
      <c r="AR85" s="56" t="s">
        <v>428</v>
      </c>
      <c r="AS85" s="56"/>
      <c r="AT85" s="56" t="s">
        <v>428</v>
      </c>
      <c r="AU85" s="151">
        <v>479</v>
      </c>
      <c r="AV85" s="151">
        <v>0</v>
      </c>
      <c r="AW85" s="151">
        <v>129</v>
      </c>
      <c r="AX85" s="59">
        <v>4.7</v>
      </c>
      <c r="AY85" s="59">
        <v>1</v>
      </c>
      <c r="AZ85" s="60">
        <v>0.54288816503800219</v>
      </c>
      <c r="BA85" s="61">
        <v>1</v>
      </c>
      <c r="BB85" s="62">
        <v>0</v>
      </c>
      <c r="BC85" s="63">
        <v>0</v>
      </c>
      <c r="BD85" s="68">
        <v>0</v>
      </c>
      <c r="BE85" s="69">
        <v>0</v>
      </c>
      <c r="BF85" s="60">
        <v>2.9914529914529915</v>
      </c>
      <c r="BG85" s="61">
        <v>7</v>
      </c>
      <c r="BH85" s="60">
        <v>7.4766355140186906</v>
      </c>
      <c r="BI85" s="61">
        <v>16</v>
      </c>
      <c r="BJ85" s="64">
        <v>0</v>
      </c>
      <c r="BK85" s="65">
        <v>0</v>
      </c>
      <c r="BL85" s="62">
        <v>0</v>
      </c>
      <c r="BM85" s="65">
        <v>0</v>
      </c>
      <c r="BN85" s="56">
        <v>0</v>
      </c>
      <c r="BO85" s="56">
        <v>0</v>
      </c>
      <c r="BP85" s="1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 t="s">
        <v>1217</v>
      </c>
      <c r="BW85" s="56" t="s">
        <v>1125</v>
      </c>
      <c r="BX85" s="56" t="s">
        <v>1218</v>
      </c>
      <c r="BY85" s="56" t="s">
        <v>1125</v>
      </c>
      <c r="BZ85" s="56" t="s">
        <v>1219</v>
      </c>
      <c r="CA85" s="56" t="s">
        <v>1033</v>
      </c>
      <c r="CB85" s="56" t="s">
        <v>601</v>
      </c>
      <c r="CC85" s="152">
        <v>75.06</v>
      </c>
      <c r="CD85" s="152">
        <v>56.1</v>
      </c>
      <c r="CE85" s="147">
        <v>29.629629629629626</v>
      </c>
      <c r="CF85" s="146" t="s">
        <v>1220</v>
      </c>
      <c r="CG85" s="146" t="s">
        <v>1221</v>
      </c>
      <c r="CH85" s="56">
        <v>0</v>
      </c>
      <c r="CI85" s="56">
        <v>0</v>
      </c>
      <c r="CJ85" s="60">
        <v>0.51150895140664954</v>
      </c>
      <c r="CK85" s="61">
        <v>1</v>
      </c>
      <c r="CL85" s="56">
        <v>0</v>
      </c>
      <c r="CM85" s="56">
        <v>0</v>
      </c>
      <c r="CN85" s="149">
        <v>192.4001924001924</v>
      </c>
      <c r="CO85" s="156">
        <v>4</v>
      </c>
      <c r="CP85" s="56">
        <v>0</v>
      </c>
      <c r="CQ85" s="56">
        <v>0</v>
      </c>
      <c r="CR85" s="149">
        <v>43.271311120726956</v>
      </c>
      <c r="CS85" s="56">
        <v>1</v>
      </c>
      <c r="CT85" s="56">
        <v>0</v>
      </c>
      <c r="CU85" s="56">
        <v>0</v>
      </c>
      <c r="CV85" s="56">
        <v>0</v>
      </c>
      <c r="CW85" s="56">
        <v>0</v>
      </c>
      <c r="CX85" s="56">
        <v>0</v>
      </c>
      <c r="CY85" s="56">
        <v>0</v>
      </c>
      <c r="CZ85" s="149">
        <v>43.271311120726956</v>
      </c>
      <c r="DA85" s="156">
        <v>1</v>
      </c>
      <c r="DB85" s="60">
        <v>0</v>
      </c>
      <c r="DC85" s="61">
        <v>0</v>
      </c>
      <c r="DD85" s="152">
        <v>107.54</v>
      </c>
      <c r="DE85" s="152">
        <v>82.67</v>
      </c>
      <c r="DF85" s="147">
        <v>4.8361096184846861</v>
      </c>
      <c r="DG85" s="148">
        <v>5.1585169263836645</v>
      </c>
      <c r="DH85" s="149">
        <v>43.271311120726956</v>
      </c>
      <c r="DI85" s="56">
        <v>1</v>
      </c>
      <c r="DJ85" s="149">
        <v>259.62786672436175</v>
      </c>
      <c r="DK85" s="158">
        <v>6</v>
      </c>
      <c r="DL85" s="56">
        <v>0</v>
      </c>
      <c r="DM85" s="56">
        <v>0</v>
      </c>
      <c r="DN85" s="150">
        <v>214.22450728363324</v>
      </c>
      <c r="DO85" s="155">
        <v>5</v>
      </c>
      <c r="DP85" s="149">
        <v>85.689802913453306</v>
      </c>
      <c r="DQ85" s="56">
        <v>2</v>
      </c>
      <c r="DR85" s="149">
        <v>42.844901456726653</v>
      </c>
      <c r="DS85" s="156">
        <v>1</v>
      </c>
      <c r="DT85" s="149">
        <v>42.844901456726703</v>
      </c>
      <c r="DU85" s="156">
        <v>1</v>
      </c>
      <c r="DV85" s="156">
        <v>0</v>
      </c>
      <c r="DW85" s="56">
        <v>0</v>
      </c>
      <c r="DX85" s="56">
        <v>0</v>
      </c>
      <c r="DY85" s="56">
        <v>0</v>
      </c>
      <c r="DZ85" s="62">
        <v>4.5045045045045047</v>
      </c>
      <c r="EA85" s="63">
        <v>4</v>
      </c>
      <c r="EB85" s="62">
        <v>53.14533622559653</v>
      </c>
      <c r="EC85" s="63">
        <v>49</v>
      </c>
      <c r="ED85" s="60">
        <v>0</v>
      </c>
      <c r="EE85" s="61">
        <v>0</v>
      </c>
      <c r="EF85" s="154">
        <v>102.62</v>
      </c>
      <c r="EG85" s="154">
        <v>59.59</v>
      </c>
      <c r="EH85" s="107">
        <v>4.7713717693836974</v>
      </c>
      <c r="EI85" s="148">
        <v>8.1510934393638177</v>
      </c>
      <c r="EJ85" s="56" t="s">
        <v>1222</v>
      </c>
      <c r="EK85" s="56" t="s">
        <v>1223</v>
      </c>
      <c r="EL85" s="154">
        <v>55.39</v>
      </c>
      <c r="EM85" s="154">
        <v>23.19</v>
      </c>
      <c r="EN85" s="147">
        <v>0</v>
      </c>
      <c r="EO85" s="148">
        <v>4.868913857677903</v>
      </c>
      <c r="EP85" s="150">
        <v>214.22450728363324</v>
      </c>
      <c r="EQ85" s="155">
        <v>5</v>
      </c>
      <c r="ER85" s="149">
        <v>299.91431019708654</v>
      </c>
      <c r="ES85" s="156">
        <v>7</v>
      </c>
      <c r="ET85" s="103">
        <v>257.0694087403599</v>
      </c>
      <c r="EU85" s="132">
        <v>6</v>
      </c>
      <c r="EV85" s="150">
        <v>214.22450728363324</v>
      </c>
      <c r="EW85" s="56">
        <v>5</v>
      </c>
      <c r="EX85" s="56">
        <v>0</v>
      </c>
      <c r="EY85" s="62">
        <v>77.9510022271715</v>
      </c>
      <c r="EZ85" s="61">
        <v>70</v>
      </c>
      <c r="FA85" s="62">
        <v>60.459492140266022</v>
      </c>
      <c r="FB85" s="61">
        <v>50</v>
      </c>
      <c r="FC85" s="149">
        <v>48.531909730647904</v>
      </c>
      <c r="FD85" s="156">
        <v>2</v>
      </c>
      <c r="FE85" s="149">
        <v>24.265954865323952</v>
      </c>
      <c r="FF85" s="156">
        <v>1</v>
      </c>
      <c r="FG85" s="150">
        <v>10.311404413281089</v>
      </c>
      <c r="FH85" s="157">
        <v>1</v>
      </c>
      <c r="FI85" s="149">
        <v>0</v>
      </c>
      <c r="FJ85" s="156">
        <v>0</v>
      </c>
      <c r="FK85" s="149">
        <v>72.797864595971859</v>
      </c>
      <c r="FL85" s="156">
        <v>3</v>
      </c>
      <c r="FM85" s="56">
        <v>0</v>
      </c>
      <c r="FN85" s="56">
        <v>0</v>
      </c>
      <c r="FO85" s="150">
        <v>1043.4360592089297</v>
      </c>
      <c r="FP85" s="155">
        <v>43</v>
      </c>
      <c r="FQ85" s="56">
        <v>0</v>
      </c>
      <c r="FR85" s="56">
        <v>0</v>
      </c>
      <c r="FS85" s="60">
        <v>1.6304347826086956</v>
      </c>
      <c r="FT85" s="61">
        <v>3</v>
      </c>
      <c r="FU85" s="60">
        <v>1.1785503830288744</v>
      </c>
      <c r="FV85" s="61">
        <v>2</v>
      </c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  <c r="IW85" s="67"/>
      <c r="IX85" s="67"/>
      <c r="IY85" s="67"/>
      <c r="IZ85" s="67"/>
      <c r="JA85" s="67"/>
      <c r="JB85" s="67"/>
      <c r="JC85" s="67"/>
      <c r="JD85" s="67"/>
      <c r="JE85" s="67"/>
      <c r="JF85" s="67"/>
      <c r="JG85" s="67"/>
      <c r="JH85" s="67"/>
      <c r="JI85" s="67"/>
      <c r="JJ85" s="67"/>
      <c r="JK85" s="67"/>
      <c r="JL85" s="67"/>
      <c r="JM85" s="67"/>
      <c r="JN85" s="67"/>
      <c r="JO85" s="67"/>
      <c r="JP85" s="67"/>
      <c r="JQ85" s="67"/>
      <c r="JR85" s="67"/>
      <c r="JS85" s="67"/>
      <c r="JT85" s="67"/>
      <c r="JU85" s="67"/>
      <c r="JV85" s="67"/>
      <c r="JW85" s="67"/>
      <c r="JX85" s="67"/>
      <c r="JY85" s="67"/>
      <c r="JZ85" s="67"/>
      <c r="KA85" s="67"/>
      <c r="KB85" s="67"/>
      <c r="KC85" s="67"/>
      <c r="KD85" s="67"/>
      <c r="KE85" s="67"/>
      <c r="KF85" s="67"/>
      <c r="KG85" s="67"/>
      <c r="KH85" s="67"/>
      <c r="KI85" s="67"/>
      <c r="KJ85" s="67"/>
      <c r="KK85" s="67"/>
      <c r="KL85" s="67"/>
      <c r="KM85" s="67"/>
      <c r="KN85" s="67"/>
      <c r="KO85" s="67"/>
      <c r="KP85" s="67"/>
      <c r="KQ85" s="67"/>
      <c r="KR85" s="67"/>
      <c r="KS85" s="67"/>
      <c r="KT85" s="67"/>
      <c r="KU85" s="67"/>
      <c r="KV85" s="67"/>
      <c r="KW85" s="67"/>
      <c r="KX85" s="67"/>
      <c r="KY85" s="67"/>
      <c r="KZ85" s="67"/>
      <c r="LA85" s="67"/>
      <c r="LB85" s="67"/>
      <c r="LC85" s="67"/>
      <c r="LD85" s="67"/>
      <c r="LE85" s="67"/>
      <c r="LF85" s="67"/>
      <c r="LG85" s="67"/>
      <c r="LH85" s="67"/>
      <c r="LI85" s="67"/>
      <c r="LJ85" s="67"/>
      <c r="LK85" s="67"/>
      <c r="LL85" s="67"/>
      <c r="LM85" s="67"/>
      <c r="LN85" s="67"/>
      <c r="LO85" s="67"/>
      <c r="LP85" s="67"/>
      <c r="LQ85" s="67"/>
      <c r="LR85" s="67"/>
      <c r="LS85" s="67"/>
      <c r="LT85" s="67"/>
      <c r="LU85" s="67"/>
      <c r="LV85" s="67"/>
      <c r="LW85" s="67"/>
      <c r="LX85" s="67"/>
      <c r="LY85" s="67"/>
      <c r="LZ85" s="67"/>
      <c r="MA85" s="67"/>
      <c r="MB85" s="67"/>
      <c r="MC85" s="67"/>
      <c r="MD85" s="67"/>
      <c r="ME85" s="67"/>
      <c r="MF85" s="67"/>
      <c r="MG85" s="67"/>
      <c r="MH85" s="67"/>
      <c r="MI85" s="67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67"/>
      <c r="MU85" s="67"/>
      <c r="MV85" s="67"/>
      <c r="MW85" s="67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67"/>
      <c r="NI85" s="67"/>
      <c r="NJ85" s="67"/>
      <c r="NK85" s="67"/>
      <c r="NL85" s="67"/>
      <c r="NM85" s="67"/>
      <c r="NN85" s="67"/>
      <c r="NO85" s="67"/>
      <c r="NP85" s="67"/>
      <c r="NQ85" s="67"/>
      <c r="NR85" s="71"/>
      <c r="NS85" s="71"/>
      <c r="NT85" s="71"/>
      <c r="NU85" s="71"/>
      <c r="NV85" s="71"/>
      <c r="NW85" s="71"/>
      <c r="NX85" s="71"/>
      <c r="NY85" s="71"/>
      <c r="NZ85" s="71"/>
      <c r="OA85" s="71"/>
      <c r="OB85" s="71"/>
      <c r="OC85" s="71"/>
      <c r="OD85" s="71"/>
      <c r="OE85" s="71"/>
      <c r="OF85" s="71"/>
      <c r="OG85" s="71"/>
      <c r="OH85" s="71"/>
      <c r="OI85" s="71"/>
      <c r="OJ85" s="71"/>
      <c r="OK85" s="71"/>
      <c r="OL85" s="71"/>
      <c r="OM85" s="71"/>
      <c r="ON85" s="71"/>
      <c r="OO85" s="71"/>
      <c r="OP85" s="71"/>
      <c r="OQ85" s="71"/>
      <c r="OR85" s="4"/>
      <c r="OS85" s="4"/>
      <c r="OT85" s="4"/>
    </row>
    <row r="86" spans="1:410">
      <c r="A86" s="96" t="s">
        <v>1224</v>
      </c>
      <c r="B86" s="56" t="s">
        <v>1225</v>
      </c>
      <c r="C86" s="96" t="s">
        <v>479</v>
      </c>
      <c r="D86" s="74">
        <v>6</v>
      </c>
      <c r="E86" s="67">
        <v>2015</v>
      </c>
      <c r="F86" s="106">
        <v>75.945067753248154</v>
      </c>
      <c r="G86" s="141">
        <v>29199</v>
      </c>
      <c r="H86" s="67">
        <v>10657</v>
      </c>
      <c r="I86" s="67">
        <v>18542</v>
      </c>
      <c r="J86" s="106">
        <v>11.51</v>
      </c>
      <c r="K86" s="67">
        <v>3362</v>
      </c>
      <c r="L86" s="56">
        <v>62.8</v>
      </c>
      <c r="M86" s="78">
        <v>18336</v>
      </c>
      <c r="N86" s="67">
        <v>2939</v>
      </c>
      <c r="O86" s="67">
        <v>1516</v>
      </c>
      <c r="P86" s="67">
        <v>1423</v>
      </c>
      <c r="Q86" s="78">
        <v>3519</v>
      </c>
      <c r="R86" s="78">
        <v>1703</v>
      </c>
      <c r="S86" s="78">
        <v>1816</v>
      </c>
      <c r="T86" s="67">
        <v>2898</v>
      </c>
      <c r="U86" s="67">
        <v>1504</v>
      </c>
      <c r="V86" s="67">
        <v>1394</v>
      </c>
      <c r="W86" s="78">
        <v>3471</v>
      </c>
      <c r="X86" s="78">
        <v>1665</v>
      </c>
      <c r="Y86" s="78">
        <v>1806</v>
      </c>
      <c r="Z86" s="67">
        <v>2901</v>
      </c>
      <c r="AA86" s="67">
        <v>1517</v>
      </c>
      <c r="AB86" s="67">
        <v>1384</v>
      </c>
      <c r="AC86" s="78">
        <v>3533</v>
      </c>
      <c r="AD86" s="78">
        <v>1684</v>
      </c>
      <c r="AE86" s="78">
        <v>1849</v>
      </c>
      <c r="AF86" s="67">
        <v>2987</v>
      </c>
      <c r="AG86" s="67">
        <v>1564</v>
      </c>
      <c r="AH86" s="67">
        <v>1423</v>
      </c>
      <c r="AI86" s="78">
        <v>5307</v>
      </c>
      <c r="AJ86" s="78">
        <v>2525</v>
      </c>
      <c r="AK86" s="78">
        <v>2782</v>
      </c>
      <c r="AL86" s="67">
        <v>2973</v>
      </c>
      <c r="AM86" s="67">
        <v>1561</v>
      </c>
      <c r="AN86" s="67">
        <v>1412</v>
      </c>
      <c r="AO86" s="67">
        <v>2710</v>
      </c>
      <c r="AP86" s="67">
        <v>1414</v>
      </c>
      <c r="AQ86" s="67">
        <v>1296</v>
      </c>
      <c r="AR86" s="56" t="s">
        <v>428</v>
      </c>
      <c r="AS86" s="56"/>
      <c r="AT86" s="56" t="s">
        <v>428</v>
      </c>
      <c r="AU86" s="144">
        <v>971</v>
      </c>
      <c r="AV86" s="144">
        <v>0</v>
      </c>
      <c r="AW86" s="144">
        <v>264</v>
      </c>
      <c r="AX86" s="59">
        <v>14.1</v>
      </c>
      <c r="AY86" s="59">
        <v>5</v>
      </c>
      <c r="AZ86" s="60">
        <v>1.3167795334838224</v>
      </c>
      <c r="BA86" s="61">
        <v>7</v>
      </c>
      <c r="BB86" s="62">
        <v>0</v>
      </c>
      <c r="BC86" s="63">
        <v>0</v>
      </c>
      <c r="BD86" s="68">
        <v>0</v>
      </c>
      <c r="BE86" s="69">
        <v>0</v>
      </c>
      <c r="BF86" s="60">
        <v>2.9595015576323989</v>
      </c>
      <c r="BG86" s="61">
        <v>19</v>
      </c>
      <c r="BH86" s="60">
        <v>6.7796610169491522</v>
      </c>
      <c r="BI86" s="61">
        <v>24</v>
      </c>
      <c r="BJ86" s="64">
        <v>0</v>
      </c>
      <c r="BK86" s="65">
        <v>0</v>
      </c>
      <c r="BL86" s="62">
        <v>0</v>
      </c>
      <c r="BM86" s="65">
        <v>0</v>
      </c>
      <c r="BN86" s="56">
        <v>0</v>
      </c>
      <c r="BO86" s="56">
        <v>0</v>
      </c>
      <c r="BP86" s="1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62" t="s">
        <v>1226</v>
      </c>
      <c r="BW86" s="56" t="s">
        <v>1227</v>
      </c>
      <c r="BX86" s="62" t="s">
        <v>1228</v>
      </c>
      <c r="BY86" s="56" t="s">
        <v>1227</v>
      </c>
      <c r="BZ86" s="56" t="s">
        <v>1229</v>
      </c>
      <c r="CA86" s="56" t="s">
        <v>458</v>
      </c>
      <c r="CB86" s="56" t="s">
        <v>1229</v>
      </c>
      <c r="CC86" s="145">
        <v>89.14</v>
      </c>
      <c r="CD86" s="145">
        <v>67.23</v>
      </c>
      <c r="CE86" s="147">
        <v>7.1428571428571423</v>
      </c>
      <c r="CF86" s="153" t="s">
        <v>1230</v>
      </c>
      <c r="CG86" s="153" t="s">
        <v>1231</v>
      </c>
      <c r="CH86" s="56">
        <v>0</v>
      </c>
      <c r="CI86" s="56">
        <v>0</v>
      </c>
      <c r="CJ86" s="60">
        <v>0</v>
      </c>
      <c r="CK86" s="61">
        <v>0</v>
      </c>
      <c r="CL86" s="56">
        <v>0</v>
      </c>
      <c r="CM86" s="56">
        <v>0</v>
      </c>
      <c r="CN86" s="149">
        <v>0</v>
      </c>
      <c r="CO86" s="156">
        <v>0</v>
      </c>
      <c r="CP86" s="56">
        <v>0</v>
      </c>
      <c r="CQ86" s="56">
        <v>0</v>
      </c>
      <c r="CR86" s="56">
        <v>0</v>
      </c>
      <c r="CS86" s="56">
        <v>0</v>
      </c>
      <c r="CT86" s="56">
        <v>0</v>
      </c>
      <c r="CU86" s="56">
        <v>0</v>
      </c>
      <c r="CV86" s="56">
        <v>0</v>
      </c>
      <c r="CW86" s="56">
        <v>0</v>
      </c>
      <c r="CX86" s="56">
        <v>0</v>
      </c>
      <c r="CY86" s="56">
        <v>0</v>
      </c>
      <c r="CZ86" s="56">
        <v>0</v>
      </c>
      <c r="DA86" s="56">
        <v>0</v>
      </c>
      <c r="DB86" s="60">
        <v>0.38109756097560976</v>
      </c>
      <c r="DC86" s="61">
        <v>2</v>
      </c>
      <c r="DD86" s="145">
        <v>146.27000000000001</v>
      </c>
      <c r="DE86" s="145">
        <v>108.35</v>
      </c>
      <c r="DF86" s="147">
        <v>6.3646170442286945</v>
      </c>
      <c r="DG86" s="148">
        <v>3.8295577130528584</v>
      </c>
      <c r="DH86" s="56">
        <v>0</v>
      </c>
      <c r="DI86" s="56">
        <v>0</v>
      </c>
      <c r="DJ86" s="149">
        <v>0</v>
      </c>
      <c r="DK86" s="158">
        <v>0</v>
      </c>
      <c r="DL86" s="56">
        <v>0</v>
      </c>
      <c r="DM86" s="56">
        <v>0</v>
      </c>
      <c r="DN86" s="56">
        <v>0</v>
      </c>
      <c r="DO86" s="56">
        <v>0</v>
      </c>
      <c r="DP86" s="149">
        <v>113.21822813472969</v>
      </c>
      <c r="DQ86" s="156">
        <v>4</v>
      </c>
      <c r="DR86" s="149">
        <v>28.304557033682421</v>
      </c>
      <c r="DS86" s="156">
        <v>1</v>
      </c>
      <c r="DT86" s="149">
        <v>84.913671101047271</v>
      </c>
      <c r="DU86" s="156">
        <v>3</v>
      </c>
      <c r="DV86" s="156">
        <v>0</v>
      </c>
      <c r="DW86" s="56">
        <v>0</v>
      </c>
      <c r="DX86" s="56">
        <v>0</v>
      </c>
      <c r="DY86" s="56">
        <v>0</v>
      </c>
      <c r="DZ86" s="62">
        <v>6.502890173410405</v>
      </c>
      <c r="EA86" s="63">
        <v>9</v>
      </c>
      <c r="EB86" s="62">
        <v>73.78777231201687</v>
      </c>
      <c r="EC86" s="63">
        <v>105</v>
      </c>
      <c r="ED86" s="60">
        <v>1.5964877270005988</v>
      </c>
      <c r="EE86" s="61">
        <v>8</v>
      </c>
      <c r="EF86" s="143">
        <v>81.59</v>
      </c>
      <c r="EG86" s="143">
        <v>60</v>
      </c>
      <c r="EH86" s="107">
        <v>4.0623260990539789</v>
      </c>
      <c r="EI86" s="148">
        <v>4.8970506399554816</v>
      </c>
      <c r="EJ86" s="56" t="s">
        <v>559</v>
      </c>
      <c r="EK86" s="56" t="s">
        <v>1232</v>
      </c>
      <c r="EL86" s="143">
        <v>45.4</v>
      </c>
      <c r="EM86" s="143">
        <v>30.32</v>
      </c>
      <c r="EN86" s="147">
        <v>1.8218623481781375</v>
      </c>
      <c r="EO86" s="148">
        <v>1.6194331983805668</v>
      </c>
      <c r="EP86" s="56">
        <v>0</v>
      </c>
      <c r="EQ86" s="56">
        <v>0</v>
      </c>
      <c r="ER86" s="56">
        <v>0</v>
      </c>
      <c r="ES86" s="56">
        <v>0</v>
      </c>
      <c r="ET86" s="132">
        <v>0</v>
      </c>
      <c r="EU86" s="132">
        <v>0</v>
      </c>
      <c r="EV86" s="56">
        <v>0</v>
      </c>
      <c r="EW86" s="56">
        <v>0</v>
      </c>
      <c r="EX86" s="56">
        <v>41</v>
      </c>
      <c r="EY86" s="62">
        <v>78.611898016997173</v>
      </c>
      <c r="EZ86" s="61">
        <v>111</v>
      </c>
      <c r="FA86" s="62">
        <v>67.901234567901227</v>
      </c>
      <c r="FB86" s="61">
        <v>88</v>
      </c>
      <c r="FC86" s="149">
        <v>15.671524839366871</v>
      </c>
      <c r="FD86" s="156">
        <v>1</v>
      </c>
      <c r="FE86" s="149">
        <v>109.7006738755681</v>
      </c>
      <c r="FF86" s="156">
        <v>7</v>
      </c>
      <c r="FG86" s="150">
        <v>15.671524839366871</v>
      </c>
      <c r="FH86" s="157">
        <v>1</v>
      </c>
      <c r="FI86" s="149">
        <v>15.671524839366871</v>
      </c>
      <c r="FJ86" s="156">
        <v>1</v>
      </c>
      <c r="FK86" s="149">
        <v>156.7152483936687</v>
      </c>
      <c r="FL86" s="156">
        <v>10</v>
      </c>
      <c r="FM86" s="149">
        <v>31.343049678733742</v>
      </c>
      <c r="FN86" s="156">
        <v>2</v>
      </c>
      <c r="FO86" s="150">
        <v>0</v>
      </c>
      <c r="FP86" s="56">
        <v>0</v>
      </c>
      <c r="FQ86" s="56">
        <v>0</v>
      </c>
      <c r="FR86" s="56">
        <v>0</v>
      </c>
      <c r="FS86" s="60">
        <v>1.2649078424286229</v>
      </c>
      <c r="FT86" s="61">
        <v>7</v>
      </c>
      <c r="FU86" s="60">
        <v>1.2755102040816326</v>
      </c>
      <c r="FV86" s="61">
        <v>6</v>
      </c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  <c r="NR86" s="71"/>
      <c r="NS86" s="71"/>
      <c r="NT86" s="71"/>
      <c r="NU86" s="71"/>
      <c r="NV86" s="71"/>
      <c r="NW86" s="71"/>
      <c r="NX86" s="71"/>
      <c r="NY86" s="71"/>
      <c r="NZ86" s="71"/>
      <c r="OA86" s="71"/>
      <c r="OB86" s="71"/>
      <c r="OC86" s="71"/>
      <c r="OD86" s="71"/>
      <c r="OE86" s="71"/>
      <c r="OF86" s="71"/>
      <c r="OG86" s="71"/>
      <c r="OH86" s="71"/>
      <c r="OI86" s="71"/>
      <c r="OJ86" s="71"/>
      <c r="OK86" s="71"/>
      <c r="OL86" s="71"/>
      <c r="OM86" s="71"/>
      <c r="ON86" s="71"/>
      <c r="OO86" s="71"/>
      <c r="OP86" s="71"/>
      <c r="OQ86" s="71"/>
      <c r="OR86" s="4"/>
      <c r="OS86" s="4"/>
      <c r="OT86" s="4"/>
    </row>
    <row r="87" spans="1:410">
      <c r="A87" s="96" t="s">
        <v>1233</v>
      </c>
      <c r="B87" s="56" t="s">
        <v>1234</v>
      </c>
      <c r="C87" s="96" t="s">
        <v>427</v>
      </c>
      <c r="D87" s="67">
        <v>3</v>
      </c>
      <c r="E87" s="67">
        <v>2015</v>
      </c>
      <c r="F87" s="106">
        <v>87.786517943906517</v>
      </c>
      <c r="G87" s="141">
        <v>19108</v>
      </c>
      <c r="H87" s="67">
        <v>9972</v>
      </c>
      <c r="I87" s="67">
        <v>9136</v>
      </c>
      <c r="J87" s="106">
        <v>40.51</v>
      </c>
      <c r="K87" s="67">
        <v>7740</v>
      </c>
      <c r="L87" s="56">
        <v>21.35</v>
      </c>
      <c r="M87" s="78">
        <v>4079</v>
      </c>
      <c r="N87" s="67">
        <v>1665</v>
      </c>
      <c r="O87" s="67">
        <v>855</v>
      </c>
      <c r="P87" s="67">
        <v>810</v>
      </c>
      <c r="Q87" s="78">
        <v>1988</v>
      </c>
      <c r="R87" s="78">
        <v>968</v>
      </c>
      <c r="S87" s="78">
        <v>1020</v>
      </c>
      <c r="T87" s="67">
        <v>1633</v>
      </c>
      <c r="U87" s="67">
        <v>836</v>
      </c>
      <c r="V87" s="67">
        <v>797</v>
      </c>
      <c r="W87" s="78">
        <v>1983</v>
      </c>
      <c r="X87" s="78">
        <v>965</v>
      </c>
      <c r="Y87" s="78">
        <v>1018</v>
      </c>
      <c r="Z87" s="67">
        <v>1685</v>
      </c>
      <c r="AA87" s="67">
        <v>872</v>
      </c>
      <c r="AB87" s="67">
        <v>813</v>
      </c>
      <c r="AC87" s="78">
        <v>1986</v>
      </c>
      <c r="AD87" s="78">
        <v>956</v>
      </c>
      <c r="AE87" s="78">
        <v>1030</v>
      </c>
      <c r="AF87" s="67">
        <v>1643</v>
      </c>
      <c r="AG87" s="67">
        <v>853</v>
      </c>
      <c r="AH87" s="67">
        <v>790</v>
      </c>
      <c r="AI87" s="78">
        <v>3155</v>
      </c>
      <c r="AJ87" s="78">
        <v>1512</v>
      </c>
      <c r="AK87" s="78">
        <v>1643</v>
      </c>
      <c r="AL87" s="67">
        <v>1800</v>
      </c>
      <c r="AM87" s="67">
        <v>941</v>
      </c>
      <c r="AN87" s="67">
        <v>859</v>
      </c>
      <c r="AO87" s="67">
        <v>1677</v>
      </c>
      <c r="AP87" s="67">
        <v>862</v>
      </c>
      <c r="AQ87" s="67">
        <v>815</v>
      </c>
      <c r="AR87" s="56" t="s">
        <v>428</v>
      </c>
      <c r="AS87" s="56"/>
      <c r="AT87" s="56" t="s">
        <v>428</v>
      </c>
      <c r="AU87" s="151">
        <v>271</v>
      </c>
      <c r="AV87" s="151">
        <v>0</v>
      </c>
      <c r="AW87" s="151">
        <v>54</v>
      </c>
      <c r="AX87" s="59">
        <v>5.5</v>
      </c>
      <c r="AY87" s="59">
        <v>1</v>
      </c>
      <c r="AZ87" s="60">
        <v>0</v>
      </c>
      <c r="BA87" s="61">
        <v>0</v>
      </c>
      <c r="BB87" s="62">
        <v>0</v>
      </c>
      <c r="BC87" s="63">
        <v>0</v>
      </c>
      <c r="BD87" s="68">
        <v>0</v>
      </c>
      <c r="BE87" s="69">
        <v>0</v>
      </c>
      <c r="BF87" s="79">
        <v>3.225806451612903</v>
      </c>
      <c r="BG87" s="61">
        <v>3</v>
      </c>
      <c r="BH87" s="60">
        <v>9.8901098901098905</v>
      </c>
      <c r="BI87" s="56">
        <v>18</v>
      </c>
      <c r="BJ87" s="64">
        <v>0</v>
      </c>
      <c r="BK87" s="65">
        <v>0</v>
      </c>
      <c r="BL87" s="62">
        <v>10.032102728731942</v>
      </c>
      <c r="BM87" s="65">
        <v>1</v>
      </c>
      <c r="BN87" s="56">
        <v>0</v>
      </c>
      <c r="BO87" s="56">
        <v>0</v>
      </c>
      <c r="BP87" s="1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62" t="s">
        <v>1235</v>
      </c>
      <c r="BW87" s="56" t="s">
        <v>711</v>
      </c>
      <c r="BX87" s="62" t="s">
        <v>1236</v>
      </c>
      <c r="BY87" s="56" t="s">
        <v>711</v>
      </c>
      <c r="BZ87" s="56" t="s">
        <v>762</v>
      </c>
      <c r="CA87" s="56" t="s">
        <v>588</v>
      </c>
      <c r="CB87" s="56" t="s">
        <v>762</v>
      </c>
      <c r="CC87" s="152">
        <v>96.28</v>
      </c>
      <c r="CD87" s="152">
        <v>62.53</v>
      </c>
      <c r="CE87" s="147">
        <v>14.893617021276595</v>
      </c>
      <c r="CF87" s="146" t="s">
        <v>976</v>
      </c>
      <c r="CG87" s="146" t="s">
        <v>1237</v>
      </c>
      <c r="CH87" s="56">
        <v>0</v>
      </c>
      <c r="CI87" s="56">
        <v>0</v>
      </c>
      <c r="CJ87" s="60">
        <v>0</v>
      </c>
      <c r="CK87" s="61">
        <v>0</v>
      </c>
      <c r="CL87" s="56">
        <v>0</v>
      </c>
      <c r="CM87" s="56">
        <v>0</v>
      </c>
      <c r="CN87" s="149">
        <v>60.75334143377885</v>
      </c>
      <c r="CO87" s="156">
        <v>1</v>
      </c>
      <c r="CP87" s="56">
        <v>0</v>
      </c>
      <c r="CQ87" s="56">
        <v>0</v>
      </c>
      <c r="CR87" s="56">
        <v>0</v>
      </c>
      <c r="CS87" s="56">
        <v>0</v>
      </c>
      <c r="CT87" s="56">
        <v>0</v>
      </c>
      <c r="CU87" s="56">
        <v>0</v>
      </c>
      <c r="CV87" s="56">
        <v>0</v>
      </c>
      <c r="CW87" s="56">
        <v>0</v>
      </c>
      <c r="CX87" s="56">
        <v>0</v>
      </c>
      <c r="CY87" s="56">
        <v>0</v>
      </c>
      <c r="CZ87" s="56">
        <v>0</v>
      </c>
      <c r="DA87" s="56">
        <v>0</v>
      </c>
      <c r="DB87" s="60">
        <v>0</v>
      </c>
      <c r="DC87" s="56">
        <v>0</v>
      </c>
      <c r="DD87" s="152">
        <v>131.81</v>
      </c>
      <c r="DE87" s="152">
        <v>110.51</v>
      </c>
      <c r="DF87" s="147">
        <v>3.6567164179104479</v>
      </c>
      <c r="DG87" s="148">
        <v>7.8358208955223887</v>
      </c>
      <c r="DH87" s="56">
        <v>0</v>
      </c>
      <c r="DI87" s="56">
        <v>0</v>
      </c>
      <c r="DJ87" s="149">
        <v>0</v>
      </c>
      <c r="DK87" s="158">
        <v>0</v>
      </c>
      <c r="DL87" s="56">
        <v>0</v>
      </c>
      <c r="DM87" s="56">
        <v>0</v>
      </c>
      <c r="DN87" s="56">
        <v>0</v>
      </c>
      <c r="DO87" s="56">
        <v>0</v>
      </c>
      <c r="DP87" s="149">
        <v>100.70493454179255</v>
      </c>
      <c r="DQ87" s="156">
        <v>2</v>
      </c>
      <c r="DR87" s="149">
        <v>100.70493454179255</v>
      </c>
      <c r="DS87" s="156">
        <v>2</v>
      </c>
      <c r="DT87" s="56">
        <v>0</v>
      </c>
      <c r="DU87" s="56">
        <v>0</v>
      </c>
      <c r="DV87" s="156">
        <v>0</v>
      </c>
      <c r="DW87" s="56">
        <v>0</v>
      </c>
      <c r="DX87" s="56">
        <v>0</v>
      </c>
      <c r="DY87" s="56">
        <v>0</v>
      </c>
      <c r="DZ87" s="62">
        <v>0</v>
      </c>
      <c r="EA87" s="63">
        <v>0</v>
      </c>
      <c r="EB87" s="62">
        <v>45.569620253164558</v>
      </c>
      <c r="EC87" s="63">
        <v>36</v>
      </c>
      <c r="ED87" s="60">
        <v>0</v>
      </c>
      <c r="EE87" s="61">
        <v>0</v>
      </c>
      <c r="EF87" s="154">
        <v>124.5</v>
      </c>
      <c r="EG87" s="154">
        <v>89.04</v>
      </c>
      <c r="EH87" s="107">
        <v>1.7857142857142856</v>
      </c>
      <c r="EI87" s="148">
        <v>6.3616071428571423</v>
      </c>
      <c r="EJ87" s="56" t="s">
        <v>1238</v>
      </c>
      <c r="EK87" s="56" t="s">
        <v>1239</v>
      </c>
      <c r="EL87" s="154">
        <v>109.96</v>
      </c>
      <c r="EM87" s="154">
        <v>56.6</v>
      </c>
      <c r="EN87" s="147">
        <v>0.67796610169491522</v>
      </c>
      <c r="EO87" s="148">
        <v>2.7118644067796609</v>
      </c>
      <c r="EP87" s="56">
        <v>0</v>
      </c>
      <c r="EQ87" s="56">
        <v>0</v>
      </c>
      <c r="ER87" s="149">
        <v>100.70493454179255</v>
      </c>
      <c r="ES87" s="156">
        <v>2</v>
      </c>
      <c r="ET87" s="132">
        <v>0</v>
      </c>
      <c r="EU87" s="132">
        <v>0</v>
      </c>
      <c r="EV87" s="56">
        <v>0</v>
      </c>
      <c r="EW87" s="56">
        <v>0</v>
      </c>
      <c r="EX87" s="56">
        <v>0</v>
      </c>
      <c r="EY87" s="62">
        <v>55.878928987194413</v>
      </c>
      <c r="EZ87" s="61">
        <v>48</v>
      </c>
      <c r="FA87" s="62">
        <v>55.214723926380366</v>
      </c>
      <c r="FB87" s="61">
        <v>45</v>
      </c>
      <c r="FC87" s="149">
        <v>52.397170552790151</v>
      </c>
      <c r="FD87" s="156">
        <v>2</v>
      </c>
      <c r="FE87" s="149">
        <v>26.198585276395075</v>
      </c>
      <c r="FF87" s="156">
        <v>1</v>
      </c>
      <c r="FG87" s="56">
        <v>0</v>
      </c>
      <c r="FH87" s="56">
        <v>0</v>
      </c>
      <c r="FI87" s="149">
        <v>0</v>
      </c>
      <c r="FJ87" s="156">
        <v>0</v>
      </c>
      <c r="FK87" s="149">
        <v>78.595755829185222</v>
      </c>
      <c r="FL87" s="156">
        <v>3</v>
      </c>
      <c r="FM87" s="56">
        <v>0</v>
      </c>
      <c r="FN87" s="56">
        <v>0</v>
      </c>
      <c r="FO87" s="150">
        <v>130.99292638197537</v>
      </c>
      <c r="FP87" s="155">
        <v>5</v>
      </c>
      <c r="FQ87" s="56">
        <v>0</v>
      </c>
      <c r="FR87" s="56">
        <v>0</v>
      </c>
      <c r="FS87" s="60">
        <v>1.0373443983402491</v>
      </c>
      <c r="FT87" s="56">
        <v>1</v>
      </c>
      <c r="FU87" s="60">
        <v>1.0482180293501049</v>
      </c>
      <c r="FV87" s="56">
        <v>1</v>
      </c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  <c r="IW87" s="67"/>
      <c r="IX87" s="67"/>
      <c r="IY87" s="67"/>
      <c r="IZ87" s="67"/>
      <c r="JA87" s="67"/>
      <c r="JB87" s="67"/>
      <c r="JC87" s="67"/>
      <c r="JD87" s="67"/>
      <c r="JE87" s="67"/>
      <c r="JF87" s="67"/>
      <c r="JG87" s="67"/>
      <c r="JH87" s="67"/>
      <c r="JI87" s="67"/>
      <c r="JJ87" s="67"/>
      <c r="JK87" s="67"/>
      <c r="JL87" s="67"/>
      <c r="JM87" s="67"/>
      <c r="JN87" s="67"/>
      <c r="JO87" s="67"/>
      <c r="JP87" s="67"/>
      <c r="JQ87" s="67"/>
      <c r="JR87" s="67"/>
      <c r="JS87" s="67"/>
      <c r="JT87" s="67"/>
      <c r="JU87" s="67"/>
      <c r="JV87" s="67"/>
      <c r="JW87" s="67"/>
      <c r="JX87" s="67"/>
      <c r="JY87" s="67"/>
      <c r="JZ87" s="67"/>
      <c r="KA87" s="67"/>
      <c r="KB87" s="67"/>
      <c r="KC87" s="67"/>
      <c r="KD87" s="67"/>
      <c r="KE87" s="67"/>
      <c r="KF87" s="67"/>
      <c r="KG87" s="67"/>
      <c r="KH87" s="67"/>
      <c r="KI87" s="67"/>
      <c r="KJ87" s="67"/>
      <c r="KK87" s="67"/>
      <c r="KL87" s="67"/>
      <c r="KM87" s="67"/>
      <c r="KN87" s="67"/>
      <c r="KO87" s="67"/>
      <c r="KP87" s="67"/>
      <c r="KQ87" s="67"/>
      <c r="KR87" s="67"/>
      <c r="KS87" s="67"/>
      <c r="KT87" s="67"/>
      <c r="KU87" s="67"/>
      <c r="KV87" s="67"/>
      <c r="KW87" s="67"/>
      <c r="KX87" s="67"/>
      <c r="KY87" s="67"/>
      <c r="KZ87" s="67"/>
      <c r="LA87" s="67"/>
      <c r="LB87" s="67"/>
      <c r="LC87" s="67"/>
      <c r="LD87" s="67"/>
      <c r="LE87" s="67"/>
      <c r="LF87" s="67"/>
      <c r="LG87" s="67"/>
      <c r="LH87" s="67"/>
      <c r="LI87" s="67"/>
      <c r="LJ87" s="67"/>
      <c r="LK87" s="67"/>
      <c r="LL87" s="67"/>
      <c r="LM87" s="67"/>
      <c r="LN87" s="67"/>
      <c r="LO87" s="67"/>
      <c r="LP87" s="67"/>
      <c r="LQ87" s="67"/>
      <c r="LR87" s="67"/>
      <c r="LS87" s="67"/>
      <c r="LT87" s="67"/>
      <c r="LU87" s="67"/>
      <c r="LV87" s="67"/>
      <c r="LW87" s="67"/>
      <c r="LX87" s="67"/>
      <c r="LY87" s="67"/>
      <c r="LZ87" s="67"/>
      <c r="MA87" s="67"/>
      <c r="MB87" s="67"/>
      <c r="MC87" s="67"/>
      <c r="MD87" s="67"/>
      <c r="ME87" s="67"/>
      <c r="MF87" s="67"/>
      <c r="MG87" s="67"/>
      <c r="MH87" s="67"/>
      <c r="MI87" s="67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67"/>
      <c r="MU87" s="67"/>
      <c r="MV87" s="67"/>
      <c r="MW87" s="67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67"/>
      <c r="NI87" s="67"/>
      <c r="NJ87" s="67"/>
      <c r="NK87" s="67"/>
      <c r="NL87" s="67"/>
      <c r="NM87" s="67"/>
      <c r="NN87" s="67"/>
      <c r="NO87" s="67"/>
      <c r="NP87" s="67"/>
      <c r="NQ87" s="67"/>
      <c r="NR87" s="71"/>
      <c r="NS87" s="71"/>
      <c r="NT87" s="71"/>
      <c r="NU87" s="71"/>
      <c r="NV87" s="71"/>
      <c r="NW87" s="71"/>
      <c r="NX87" s="71"/>
      <c r="NY87" s="71"/>
      <c r="NZ87" s="71"/>
      <c r="OA87" s="71"/>
      <c r="OB87" s="71"/>
      <c r="OC87" s="71"/>
      <c r="OD87" s="71"/>
      <c r="OE87" s="71"/>
      <c r="OF87" s="71"/>
      <c r="OG87" s="71"/>
      <c r="OH87" s="71"/>
      <c r="OI87" s="71"/>
      <c r="OJ87" s="71"/>
      <c r="OK87" s="71"/>
      <c r="OL87" s="71"/>
      <c r="OM87" s="71"/>
      <c r="ON87" s="71"/>
      <c r="OO87" s="71"/>
      <c r="OP87" s="71"/>
      <c r="OQ87" s="71"/>
      <c r="OR87" s="4"/>
      <c r="OS87" s="4"/>
      <c r="OT87" s="4"/>
    </row>
    <row r="88" spans="1:410">
      <c r="A88" s="96" t="s">
        <v>1240</v>
      </c>
      <c r="B88" s="56" t="s">
        <v>1241</v>
      </c>
      <c r="C88" s="96" t="s">
        <v>427</v>
      </c>
      <c r="D88" s="74">
        <v>1</v>
      </c>
      <c r="E88" s="67">
        <v>2015</v>
      </c>
      <c r="F88" s="106">
        <v>92.244307868441581</v>
      </c>
      <c r="G88" s="141">
        <v>120249</v>
      </c>
      <c r="H88" s="67">
        <v>78804</v>
      </c>
      <c r="I88" s="67">
        <v>41445</v>
      </c>
      <c r="J88" s="106">
        <v>97.74</v>
      </c>
      <c r="K88" s="67">
        <v>117526</v>
      </c>
      <c r="L88" s="56">
        <v>16.45</v>
      </c>
      <c r="M88" s="78">
        <v>19782</v>
      </c>
      <c r="N88" s="67">
        <v>9968</v>
      </c>
      <c r="O88" s="67">
        <v>5121</v>
      </c>
      <c r="P88" s="67">
        <v>4847</v>
      </c>
      <c r="Q88" s="78">
        <v>11954</v>
      </c>
      <c r="R88" s="78">
        <v>5804</v>
      </c>
      <c r="S88" s="78">
        <v>6150</v>
      </c>
      <c r="T88" s="67">
        <v>10017</v>
      </c>
      <c r="U88" s="67">
        <v>5159</v>
      </c>
      <c r="V88" s="67">
        <v>4858</v>
      </c>
      <c r="W88" s="78">
        <v>12124</v>
      </c>
      <c r="X88" s="78">
        <v>6206</v>
      </c>
      <c r="Y88" s="78">
        <v>5918</v>
      </c>
      <c r="Z88" s="67">
        <v>10298</v>
      </c>
      <c r="AA88" s="67">
        <v>5219</v>
      </c>
      <c r="AB88" s="67">
        <v>5079</v>
      </c>
      <c r="AC88" s="78">
        <v>12398</v>
      </c>
      <c r="AD88" s="78">
        <v>6065</v>
      </c>
      <c r="AE88" s="78">
        <v>6333</v>
      </c>
      <c r="AF88" s="67">
        <v>10483</v>
      </c>
      <c r="AG88" s="67">
        <v>5417</v>
      </c>
      <c r="AH88" s="67">
        <v>5066</v>
      </c>
      <c r="AI88" s="78">
        <v>19927</v>
      </c>
      <c r="AJ88" s="78">
        <v>9699</v>
      </c>
      <c r="AK88" s="78">
        <v>10258</v>
      </c>
      <c r="AL88" s="67">
        <v>11362</v>
      </c>
      <c r="AM88" s="67">
        <v>5875</v>
      </c>
      <c r="AN88" s="67">
        <v>5487</v>
      </c>
      <c r="AO88" s="67">
        <v>10376</v>
      </c>
      <c r="AP88" s="67">
        <v>5169</v>
      </c>
      <c r="AQ88" s="67">
        <v>5207</v>
      </c>
      <c r="AR88" s="56" t="s">
        <v>428</v>
      </c>
      <c r="AS88" s="56"/>
      <c r="AT88" s="56" t="s">
        <v>428</v>
      </c>
      <c r="AU88" s="144">
        <v>2189</v>
      </c>
      <c r="AV88" s="144">
        <v>8</v>
      </c>
      <c r="AW88" s="144">
        <v>1724</v>
      </c>
      <c r="AX88" s="59">
        <v>6.2</v>
      </c>
      <c r="AY88" s="59">
        <v>9</v>
      </c>
      <c r="AZ88" s="60">
        <v>0.54377379010331695</v>
      </c>
      <c r="BA88" s="61">
        <v>1</v>
      </c>
      <c r="BB88" s="62">
        <v>0</v>
      </c>
      <c r="BC88" s="63">
        <v>0</v>
      </c>
      <c r="BD88" s="68">
        <v>0</v>
      </c>
      <c r="BE88" s="69">
        <v>0</v>
      </c>
      <c r="BF88" s="60">
        <v>6.6115702479338845</v>
      </c>
      <c r="BG88" s="61">
        <v>8</v>
      </c>
      <c r="BH88" s="60">
        <v>11.430527036276523</v>
      </c>
      <c r="BI88" s="61">
        <v>167</v>
      </c>
      <c r="BJ88" s="64">
        <v>0</v>
      </c>
      <c r="BK88" s="65">
        <v>0</v>
      </c>
      <c r="BL88" s="62">
        <v>0</v>
      </c>
      <c r="BM88" s="65">
        <v>0</v>
      </c>
      <c r="BN88" s="56">
        <v>0</v>
      </c>
      <c r="BO88" s="56">
        <v>0</v>
      </c>
      <c r="BP88" s="1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62" t="s">
        <v>1242</v>
      </c>
      <c r="BW88" s="56" t="s">
        <v>602</v>
      </c>
      <c r="BX88" s="62" t="s">
        <v>445</v>
      </c>
      <c r="BY88" s="56" t="s">
        <v>1243</v>
      </c>
      <c r="BZ88" s="56" t="s">
        <v>1244</v>
      </c>
      <c r="CA88" s="56" t="s">
        <v>1245</v>
      </c>
      <c r="CB88" s="56" t="s">
        <v>691</v>
      </c>
      <c r="CC88" s="145">
        <v>74.709999999999994</v>
      </c>
      <c r="CD88" s="145">
        <v>59.57</v>
      </c>
      <c r="CE88" s="75" t="s">
        <v>555</v>
      </c>
      <c r="CF88" s="153" t="s">
        <v>1246</v>
      </c>
      <c r="CG88" s="153" t="s">
        <v>1247</v>
      </c>
      <c r="CH88" s="149">
        <v>40.201005025125632</v>
      </c>
      <c r="CI88" s="56">
        <v>4</v>
      </c>
      <c r="CJ88" s="60">
        <v>0.19966057701906759</v>
      </c>
      <c r="CK88" s="61">
        <v>2</v>
      </c>
      <c r="CL88" s="150">
        <v>40.201005025125632</v>
      </c>
      <c r="CM88" s="56">
        <v>4</v>
      </c>
      <c r="CN88" s="56">
        <v>100.5</v>
      </c>
      <c r="CO88" s="156">
        <v>10</v>
      </c>
      <c r="CP88" s="56">
        <v>0</v>
      </c>
      <c r="CQ88" s="56">
        <v>0</v>
      </c>
      <c r="CR88" s="149">
        <v>8.2481029363246456</v>
      </c>
      <c r="CS88" s="156">
        <v>1</v>
      </c>
      <c r="CT88" s="149">
        <v>8.2481029363246456</v>
      </c>
      <c r="CU88" s="156">
        <v>1</v>
      </c>
      <c r="CV88" s="56">
        <v>0</v>
      </c>
      <c r="CW88" s="56">
        <v>0</v>
      </c>
      <c r="CX88" s="56">
        <v>0</v>
      </c>
      <c r="CY88" s="56">
        <v>0</v>
      </c>
      <c r="CZ88" s="56">
        <v>0</v>
      </c>
      <c r="DA88" s="56">
        <v>0</v>
      </c>
      <c r="DB88" s="60">
        <v>0</v>
      </c>
      <c r="DC88" s="61">
        <v>0</v>
      </c>
      <c r="DD88" s="145">
        <v>89.51</v>
      </c>
      <c r="DE88" s="145">
        <v>77.59</v>
      </c>
      <c r="DF88" s="75" t="s">
        <v>555</v>
      </c>
      <c r="DG88" s="75" t="s">
        <v>555</v>
      </c>
      <c r="DH88" s="149">
        <v>82.481029363246449</v>
      </c>
      <c r="DI88" s="56">
        <v>10</v>
      </c>
      <c r="DJ88" s="149">
        <v>181.45826459914218</v>
      </c>
      <c r="DK88" s="158">
        <v>22</v>
      </c>
      <c r="DL88" s="149">
        <v>8.2481029363246456</v>
      </c>
      <c r="DM88" s="156">
        <v>1</v>
      </c>
      <c r="DN88" s="150">
        <v>40.33</v>
      </c>
      <c r="DO88" s="155">
        <v>5</v>
      </c>
      <c r="DP88" s="149">
        <v>64.526536538151319</v>
      </c>
      <c r="DQ88" s="156">
        <v>8</v>
      </c>
      <c r="DR88" s="149">
        <v>0</v>
      </c>
      <c r="DS88" s="156">
        <v>0</v>
      </c>
      <c r="DT88" s="149">
        <v>56.460719470882403</v>
      </c>
      <c r="DU88" s="156">
        <v>7</v>
      </c>
      <c r="DV88" s="149">
        <v>8.0658170672689149</v>
      </c>
      <c r="DW88" s="156">
        <v>1</v>
      </c>
      <c r="DX88" s="56">
        <v>0</v>
      </c>
      <c r="DY88" s="56">
        <v>0</v>
      </c>
      <c r="DZ88" s="62">
        <v>0.59066745422327227</v>
      </c>
      <c r="EA88" s="63">
        <v>3</v>
      </c>
      <c r="EB88" s="62">
        <v>47.374654559810502</v>
      </c>
      <c r="EC88" s="63">
        <v>240</v>
      </c>
      <c r="ED88" s="60">
        <v>0</v>
      </c>
      <c r="EE88" s="61">
        <v>0</v>
      </c>
      <c r="EF88" s="143">
        <v>113.95</v>
      </c>
      <c r="EG88" s="143">
        <v>77.89</v>
      </c>
      <c r="EH88" s="56" t="s">
        <v>555</v>
      </c>
      <c r="EI88" s="75" t="s">
        <v>555</v>
      </c>
      <c r="EJ88" s="56" t="s">
        <v>1248</v>
      </c>
      <c r="EK88" s="56" t="s">
        <v>1249</v>
      </c>
      <c r="EL88" s="143">
        <v>95.9</v>
      </c>
      <c r="EM88" s="143">
        <v>51.14</v>
      </c>
      <c r="EN88" s="75" t="s">
        <v>555</v>
      </c>
      <c r="EO88" s="75" t="s">
        <v>555</v>
      </c>
      <c r="EP88" s="150">
        <v>40.329085336344569</v>
      </c>
      <c r="EQ88" s="56">
        <v>5</v>
      </c>
      <c r="ER88" s="149">
        <v>153.2505242781094</v>
      </c>
      <c r="ES88" s="156">
        <v>19</v>
      </c>
      <c r="ET88" s="103">
        <v>217.7770608162607</v>
      </c>
      <c r="EU88" s="132">
        <v>27</v>
      </c>
      <c r="EV88" s="150">
        <v>32.26326826907566</v>
      </c>
      <c r="EW88" s="56">
        <v>4</v>
      </c>
      <c r="EX88" s="56">
        <v>2</v>
      </c>
      <c r="EY88" s="62">
        <v>73.44632768361582</v>
      </c>
      <c r="EZ88" s="61">
        <v>403</v>
      </c>
      <c r="FA88" s="62">
        <v>75.091223353178421</v>
      </c>
      <c r="FB88" s="61">
        <v>391</v>
      </c>
      <c r="FC88" s="149">
        <v>49.981257028614273</v>
      </c>
      <c r="FD88" s="156">
        <v>12</v>
      </c>
      <c r="FE88" s="149">
        <v>112.45782831438211</v>
      </c>
      <c r="FF88" s="156">
        <v>27</v>
      </c>
      <c r="FG88" s="56">
        <v>0</v>
      </c>
      <c r="FH88" s="56">
        <v>0</v>
      </c>
      <c r="FI88" s="149">
        <v>12.495314257153568</v>
      </c>
      <c r="FJ88" s="156">
        <v>3</v>
      </c>
      <c r="FK88" s="149">
        <v>174.93439960014993</v>
      </c>
      <c r="FL88" s="156">
        <v>42</v>
      </c>
      <c r="FM88" s="149">
        <v>237.41097088591778</v>
      </c>
      <c r="FN88" s="156">
        <v>57</v>
      </c>
      <c r="FO88" s="150">
        <v>395.68495147652965</v>
      </c>
      <c r="FP88" s="155">
        <v>95</v>
      </c>
      <c r="FQ88" s="150">
        <v>16.660419009538089</v>
      </c>
      <c r="FR88" s="56">
        <v>4</v>
      </c>
      <c r="FS88" s="60">
        <v>0</v>
      </c>
      <c r="FT88" s="61">
        <v>0</v>
      </c>
      <c r="FU88" s="60">
        <v>1.2961762799740766</v>
      </c>
      <c r="FV88" s="61">
        <v>2</v>
      </c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71"/>
      <c r="NS88" s="71"/>
      <c r="NT88" s="71"/>
      <c r="NU88" s="71"/>
      <c r="NV88" s="71"/>
      <c r="NW88" s="71"/>
      <c r="NX88" s="71"/>
      <c r="NY88" s="71"/>
      <c r="NZ88" s="71"/>
      <c r="OA88" s="71"/>
      <c r="OB88" s="71"/>
      <c r="OC88" s="71"/>
      <c r="OD88" s="71"/>
      <c r="OE88" s="71"/>
      <c r="OF88" s="71"/>
      <c r="OG88" s="71"/>
      <c r="OH88" s="71"/>
      <c r="OI88" s="71"/>
      <c r="OJ88" s="71"/>
      <c r="OK88" s="71"/>
      <c r="OL88" s="71"/>
      <c r="OM88" s="71"/>
      <c r="ON88" s="71"/>
      <c r="OO88" s="71"/>
      <c r="OP88" s="71"/>
      <c r="OQ88" s="71"/>
      <c r="OR88" s="4"/>
      <c r="OS88" s="4"/>
      <c r="OT88" s="4"/>
    </row>
    <row r="89" spans="1:410">
      <c r="A89" s="96" t="s">
        <v>1250</v>
      </c>
      <c r="B89" s="56" t="s">
        <v>1251</v>
      </c>
      <c r="C89" s="96" t="s">
        <v>441</v>
      </c>
      <c r="D89" s="74">
        <v>6</v>
      </c>
      <c r="E89" s="67">
        <v>2015</v>
      </c>
      <c r="F89" s="106">
        <v>65.988104896950688</v>
      </c>
      <c r="G89" s="141">
        <v>8191</v>
      </c>
      <c r="H89" s="67">
        <v>2910</v>
      </c>
      <c r="I89" s="67">
        <v>5281</v>
      </c>
      <c r="J89" s="106">
        <v>10.94</v>
      </c>
      <c r="K89" s="67">
        <v>896</v>
      </c>
      <c r="L89" s="56">
        <v>88.85</v>
      </c>
      <c r="M89" s="78">
        <v>7278</v>
      </c>
      <c r="N89" s="67">
        <v>977</v>
      </c>
      <c r="O89" s="67">
        <v>498</v>
      </c>
      <c r="P89" s="67">
        <v>479</v>
      </c>
      <c r="Q89" s="78">
        <v>1166</v>
      </c>
      <c r="R89" s="78">
        <v>571</v>
      </c>
      <c r="S89" s="78">
        <v>595</v>
      </c>
      <c r="T89" s="67">
        <v>910</v>
      </c>
      <c r="U89" s="67">
        <v>469</v>
      </c>
      <c r="V89" s="67">
        <v>441</v>
      </c>
      <c r="W89" s="78">
        <v>1063</v>
      </c>
      <c r="X89" s="78">
        <v>514</v>
      </c>
      <c r="Y89" s="78">
        <v>549</v>
      </c>
      <c r="Z89" s="67">
        <v>847</v>
      </c>
      <c r="AA89" s="67">
        <v>439</v>
      </c>
      <c r="AB89" s="67">
        <v>408</v>
      </c>
      <c r="AC89" s="78">
        <v>1027</v>
      </c>
      <c r="AD89" s="78">
        <v>494</v>
      </c>
      <c r="AE89" s="78">
        <v>533</v>
      </c>
      <c r="AF89" s="67">
        <v>870</v>
      </c>
      <c r="AG89" s="67">
        <v>452</v>
      </c>
      <c r="AH89" s="67">
        <v>418</v>
      </c>
      <c r="AI89" s="78">
        <v>1437</v>
      </c>
      <c r="AJ89" s="78">
        <v>684</v>
      </c>
      <c r="AK89" s="78">
        <v>753</v>
      </c>
      <c r="AL89" s="67">
        <v>819</v>
      </c>
      <c r="AM89" s="67">
        <v>429</v>
      </c>
      <c r="AN89" s="67">
        <v>390</v>
      </c>
      <c r="AO89" s="67">
        <v>615</v>
      </c>
      <c r="AP89" s="67">
        <v>328</v>
      </c>
      <c r="AQ89" s="67">
        <v>287</v>
      </c>
      <c r="AR89" s="56" t="s">
        <v>428</v>
      </c>
      <c r="AS89" s="56"/>
      <c r="AT89" s="56" t="s">
        <v>428</v>
      </c>
      <c r="AU89" s="151">
        <v>202</v>
      </c>
      <c r="AV89" s="151">
        <v>11</v>
      </c>
      <c r="AW89" s="151">
        <v>76</v>
      </c>
      <c r="AX89" s="59">
        <v>10.6</v>
      </c>
      <c r="AY89" s="59">
        <v>1</v>
      </c>
      <c r="AZ89" s="60">
        <v>1.1035313001605136</v>
      </c>
      <c r="BA89" s="61">
        <v>11</v>
      </c>
      <c r="BB89" s="62">
        <v>0</v>
      </c>
      <c r="BC89" s="63">
        <v>0</v>
      </c>
      <c r="BD89" s="68">
        <v>0</v>
      </c>
      <c r="BE89" s="69">
        <v>0</v>
      </c>
      <c r="BF89" s="60">
        <v>2.1218343600273788</v>
      </c>
      <c r="BG89" s="61">
        <v>31</v>
      </c>
      <c r="BH89" s="60">
        <v>5.3191489361702127</v>
      </c>
      <c r="BI89" s="61">
        <v>5</v>
      </c>
      <c r="BJ89" s="64">
        <v>0</v>
      </c>
      <c r="BK89" s="65">
        <v>0</v>
      </c>
      <c r="BL89" s="62">
        <v>0</v>
      </c>
      <c r="BM89" s="65">
        <v>0</v>
      </c>
      <c r="BN89" s="56">
        <v>0</v>
      </c>
      <c r="BO89" s="56">
        <v>0</v>
      </c>
      <c r="BP89" s="1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62" t="s">
        <v>740</v>
      </c>
      <c r="BW89" s="56" t="s">
        <v>568</v>
      </c>
      <c r="BX89" s="62" t="s">
        <v>657</v>
      </c>
      <c r="BY89" s="56" t="s">
        <v>568</v>
      </c>
      <c r="BZ89" s="56" t="s">
        <v>1252</v>
      </c>
      <c r="CA89" s="56" t="s">
        <v>1253</v>
      </c>
      <c r="CB89" s="56" t="s">
        <v>1252</v>
      </c>
      <c r="CC89" s="152">
        <v>91.01</v>
      </c>
      <c r="CD89" s="152">
        <v>64.010000000000005</v>
      </c>
      <c r="CE89" s="147">
        <v>53.333333333333336</v>
      </c>
      <c r="CF89" s="146" t="s">
        <v>1254</v>
      </c>
      <c r="CG89" s="146" t="s">
        <v>1255</v>
      </c>
      <c r="CH89" s="56">
        <v>0</v>
      </c>
      <c r="CI89" s="56">
        <v>0</v>
      </c>
      <c r="CJ89" s="60">
        <v>0</v>
      </c>
      <c r="CK89" s="61">
        <v>0</v>
      </c>
      <c r="CL89" s="56">
        <v>0</v>
      </c>
      <c r="CM89" s="56">
        <v>0</v>
      </c>
      <c r="CN89" s="149">
        <v>0</v>
      </c>
      <c r="CO89" s="156">
        <v>0</v>
      </c>
      <c r="CP89" s="56">
        <v>0</v>
      </c>
      <c r="CQ89" s="56">
        <v>0</v>
      </c>
      <c r="CR89" s="56">
        <v>0</v>
      </c>
      <c r="CS89" s="56">
        <v>0</v>
      </c>
      <c r="CT89" s="56">
        <v>0</v>
      </c>
      <c r="CU89" s="56">
        <v>0</v>
      </c>
      <c r="CV89" s="56">
        <v>0</v>
      </c>
      <c r="CW89" s="56">
        <v>0</v>
      </c>
      <c r="CX89" s="56">
        <v>0</v>
      </c>
      <c r="CY89" s="56">
        <v>0</v>
      </c>
      <c r="CZ89" s="56">
        <v>0</v>
      </c>
      <c r="DA89" s="56">
        <v>0</v>
      </c>
      <c r="DB89" s="60">
        <v>9.7106234220236939E-2</v>
      </c>
      <c r="DC89" s="61">
        <v>1</v>
      </c>
      <c r="DD89" s="152">
        <v>108.5</v>
      </c>
      <c r="DE89" s="152">
        <v>84.12</v>
      </c>
      <c r="DF89" s="147">
        <v>5.9012875536480687</v>
      </c>
      <c r="DG89" s="148">
        <v>1.9313304721030045</v>
      </c>
      <c r="DH89" s="56">
        <v>0</v>
      </c>
      <c r="DI89" s="56">
        <v>0</v>
      </c>
      <c r="DJ89" s="149">
        <v>0</v>
      </c>
      <c r="DK89" s="158">
        <v>0</v>
      </c>
      <c r="DL89" s="56">
        <v>0</v>
      </c>
      <c r="DM89" s="56">
        <v>0</v>
      </c>
      <c r="DN89" s="56">
        <v>0</v>
      </c>
      <c r="DO89" s="56">
        <v>0</v>
      </c>
      <c r="DP89" s="149">
        <v>0</v>
      </c>
      <c r="DQ89" s="156">
        <v>0</v>
      </c>
      <c r="DR89" s="149">
        <v>0</v>
      </c>
      <c r="DS89" s="156">
        <v>0</v>
      </c>
      <c r="DT89" s="149">
        <v>0</v>
      </c>
      <c r="DU89" s="156">
        <v>0</v>
      </c>
      <c r="DV89" s="156">
        <v>0</v>
      </c>
      <c r="DW89" s="156">
        <v>0</v>
      </c>
      <c r="DX89" s="56">
        <v>0</v>
      </c>
      <c r="DY89" s="56">
        <v>0</v>
      </c>
      <c r="DZ89" s="62">
        <v>2.4509803921568629</v>
      </c>
      <c r="EA89" s="63">
        <v>1</v>
      </c>
      <c r="EB89" s="62">
        <v>78.94736842105263</v>
      </c>
      <c r="EC89" s="63">
        <v>33</v>
      </c>
      <c r="ED89" s="60">
        <v>1.5262806448535726</v>
      </c>
      <c r="EE89" s="61">
        <v>16</v>
      </c>
      <c r="EF89" s="154">
        <v>101.18</v>
      </c>
      <c r="EG89" s="154">
        <v>68.98</v>
      </c>
      <c r="EH89" s="107">
        <v>2.7504911591355601</v>
      </c>
      <c r="EI89" s="148">
        <v>1.9646365422396856</v>
      </c>
      <c r="EJ89" s="56" t="s">
        <v>1256</v>
      </c>
      <c r="EK89" s="56" t="s">
        <v>1257</v>
      </c>
      <c r="EL89" s="154">
        <v>73.48</v>
      </c>
      <c r="EM89" s="154">
        <v>40.630000000000003</v>
      </c>
      <c r="EN89" s="147">
        <v>2.9411764705882351</v>
      </c>
      <c r="EO89" s="148">
        <v>0</v>
      </c>
      <c r="EP89" s="56">
        <v>0</v>
      </c>
      <c r="EQ89" s="56">
        <v>0</v>
      </c>
      <c r="ER89" s="149">
        <v>0</v>
      </c>
      <c r="ES89" s="156">
        <v>0</v>
      </c>
      <c r="ET89" s="132">
        <v>0</v>
      </c>
      <c r="EU89" s="132">
        <v>0</v>
      </c>
      <c r="EV89" s="56">
        <v>0</v>
      </c>
      <c r="EW89" s="56">
        <v>0</v>
      </c>
      <c r="EX89" s="56">
        <v>0</v>
      </c>
      <c r="EY89" s="62">
        <v>87.179487179487168</v>
      </c>
      <c r="EZ89" s="61">
        <v>34</v>
      </c>
      <c r="FA89" s="62">
        <v>38.327526132404181</v>
      </c>
      <c r="FB89" s="61">
        <v>11</v>
      </c>
      <c r="FC89" s="149">
        <v>0</v>
      </c>
      <c r="FD89" s="156">
        <v>0</v>
      </c>
      <c r="FE89" s="149">
        <v>0</v>
      </c>
      <c r="FF89" s="156">
        <v>0</v>
      </c>
      <c r="FG89" s="56">
        <v>0</v>
      </c>
      <c r="FH89" s="56">
        <v>0</v>
      </c>
      <c r="FI89" s="149">
        <v>0</v>
      </c>
      <c r="FJ89" s="156">
        <v>0</v>
      </c>
      <c r="FK89" s="149">
        <v>0</v>
      </c>
      <c r="FL89" s="156">
        <v>0</v>
      </c>
      <c r="FM89" s="56">
        <v>0</v>
      </c>
      <c r="FN89" s="56">
        <v>0</v>
      </c>
      <c r="FO89" s="150">
        <v>0</v>
      </c>
      <c r="FP89" s="56">
        <v>0</v>
      </c>
      <c r="FQ89" s="56">
        <v>0</v>
      </c>
      <c r="FR89" s="56">
        <v>0</v>
      </c>
      <c r="FS89" s="60">
        <v>2.728392888575955</v>
      </c>
      <c r="FT89" s="61">
        <v>31</v>
      </c>
      <c r="FU89" s="60">
        <v>1.3492675404780261</v>
      </c>
      <c r="FV89" s="61">
        <v>14</v>
      </c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  <c r="NR89" s="71"/>
      <c r="NS89" s="71"/>
      <c r="NT89" s="71"/>
      <c r="NU89" s="71"/>
      <c r="NV89" s="71"/>
      <c r="NW89" s="71"/>
      <c r="NX89" s="71"/>
      <c r="NY89" s="71"/>
      <c r="NZ89" s="71"/>
      <c r="OA89" s="71"/>
      <c r="OB89" s="71"/>
      <c r="OC89" s="71"/>
      <c r="OD89" s="71"/>
      <c r="OE89" s="71"/>
      <c r="OF89" s="71"/>
      <c r="OG89" s="71"/>
      <c r="OH89" s="71"/>
      <c r="OI89" s="71"/>
      <c r="OJ89" s="71"/>
      <c r="OK89" s="71"/>
      <c r="OL89" s="71"/>
      <c r="OM89" s="71"/>
      <c r="ON89" s="71"/>
      <c r="OO89" s="71"/>
      <c r="OP89" s="71"/>
      <c r="OQ89" s="71"/>
      <c r="OR89" s="4"/>
      <c r="OS89" s="4"/>
      <c r="OT89" s="4"/>
    </row>
    <row r="90" spans="1:410">
      <c r="A90" s="96" t="s">
        <v>1258</v>
      </c>
      <c r="B90" s="56" t="s">
        <v>1259</v>
      </c>
      <c r="C90" s="96" t="s">
        <v>598</v>
      </c>
      <c r="D90" s="74">
        <v>1</v>
      </c>
      <c r="E90" s="67">
        <v>2015</v>
      </c>
      <c r="F90" s="106">
        <v>78.740399519231815</v>
      </c>
      <c r="G90" s="141">
        <v>51860</v>
      </c>
      <c r="H90" s="67">
        <v>41372</v>
      </c>
      <c r="I90" s="67">
        <v>10488</v>
      </c>
      <c r="J90" s="106">
        <v>83.59</v>
      </c>
      <c r="K90" s="67">
        <v>43352</v>
      </c>
      <c r="L90" s="56">
        <v>9.93</v>
      </c>
      <c r="M90" s="78">
        <v>5149</v>
      </c>
      <c r="N90" s="67">
        <v>2790</v>
      </c>
      <c r="O90" s="67">
        <v>1420</v>
      </c>
      <c r="P90" s="67">
        <v>1370</v>
      </c>
      <c r="Q90" s="78">
        <v>3373</v>
      </c>
      <c r="R90" s="78">
        <v>1658</v>
      </c>
      <c r="S90" s="78">
        <v>1715</v>
      </c>
      <c r="T90" s="67">
        <v>2908</v>
      </c>
      <c r="U90" s="67">
        <v>1469</v>
      </c>
      <c r="V90" s="67">
        <v>1439</v>
      </c>
      <c r="W90" s="78">
        <v>3495</v>
      </c>
      <c r="X90" s="78">
        <v>1732</v>
      </c>
      <c r="Y90" s="78">
        <v>1763</v>
      </c>
      <c r="Z90" s="67">
        <v>3117</v>
      </c>
      <c r="AA90" s="67">
        <v>1568</v>
      </c>
      <c r="AB90" s="67">
        <v>1549</v>
      </c>
      <c r="AC90" s="78">
        <v>4384</v>
      </c>
      <c r="AD90" s="78">
        <v>2182</v>
      </c>
      <c r="AE90" s="78">
        <v>2202</v>
      </c>
      <c r="AF90" s="67">
        <v>4238</v>
      </c>
      <c r="AG90" s="67">
        <v>2124</v>
      </c>
      <c r="AH90" s="67">
        <v>2114</v>
      </c>
      <c r="AI90" s="78">
        <v>8377</v>
      </c>
      <c r="AJ90" s="78">
        <v>4233</v>
      </c>
      <c r="AK90" s="78">
        <v>4144</v>
      </c>
      <c r="AL90" s="67">
        <v>4716</v>
      </c>
      <c r="AM90" s="67">
        <v>2336</v>
      </c>
      <c r="AN90" s="67">
        <v>2380</v>
      </c>
      <c r="AO90" s="67">
        <v>4536</v>
      </c>
      <c r="AP90" s="67">
        <v>2194</v>
      </c>
      <c r="AQ90" s="67">
        <v>2342</v>
      </c>
      <c r="AR90" s="56" t="s">
        <v>428</v>
      </c>
      <c r="AS90" s="56"/>
      <c r="AT90" s="56" t="s">
        <v>428</v>
      </c>
      <c r="AU90" s="144">
        <v>307</v>
      </c>
      <c r="AV90" s="144">
        <v>0</v>
      </c>
      <c r="AW90" s="144">
        <v>364</v>
      </c>
      <c r="AX90" s="59">
        <v>9.9</v>
      </c>
      <c r="AY90" s="59">
        <v>7</v>
      </c>
      <c r="AZ90" s="60">
        <v>0.66800267201068808</v>
      </c>
      <c r="BA90" s="61">
        <v>1</v>
      </c>
      <c r="BB90" s="62">
        <v>0</v>
      </c>
      <c r="BC90" s="63">
        <v>0</v>
      </c>
      <c r="BD90" s="68">
        <v>0</v>
      </c>
      <c r="BE90" s="69">
        <v>0</v>
      </c>
      <c r="BF90" s="60">
        <v>5.2631578947368416</v>
      </c>
      <c r="BG90" s="61">
        <v>9</v>
      </c>
      <c r="BH90" s="60">
        <v>9.6317280453257776</v>
      </c>
      <c r="BI90" s="61">
        <v>68</v>
      </c>
      <c r="BJ90" s="64">
        <v>0</v>
      </c>
      <c r="BK90" s="65">
        <v>0</v>
      </c>
      <c r="BL90" s="62">
        <v>0</v>
      </c>
      <c r="BM90" s="65">
        <v>0</v>
      </c>
      <c r="BN90" s="56">
        <v>0</v>
      </c>
      <c r="BO90" s="56">
        <v>0</v>
      </c>
      <c r="BP90" s="156">
        <v>0</v>
      </c>
      <c r="BQ90" s="56">
        <v>0</v>
      </c>
      <c r="BR90" s="56">
        <v>0</v>
      </c>
      <c r="BS90" s="56">
        <v>0</v>
      </c>
      <c r="BT90" s="56">
        <v>0</v>
      </c>
      <c r="BU90" s="56">
        <v>0</v>
      </c>
      <c r="BV90" s="62" t="s">
        <v>1260</v>
      </c>
      <c r="BW90" s="56" t="s">
        <v>1261</v>
      </c>
      <c r="BX90" s="62" t="s">
        <v>713</v>
      </c>
      <c r="BY90" s="56" t="s">
        <v>1262</v>
      </c>
      <c r="BZ90" s="56" t="s">
        <v>1263</v>
      </c>
      <c r="CA90" s="56" t="s">
        <v>1264</v>
      </c>
      <c r="CB90" s="56" t="s">
        <v>1263</v>
      </c>
      <c r="CC90" s="145">
        <v>124.7</v>
      </c>
      <c r="CD90" s="145">
        <v>102.56</v>
      </c>
      <c r="CE90" s="75" t="s">
        <v>555</v>
      </c>
      <c r="CF90" s="153" t="s">
        <v>1265</v>
      </c>
      <c r="CG90" s="153" t="s">
        <v>1266</v>
      </c>
      <c r="CH90" s="56">
        <v>289.87</v>
      </c>
      <c r="CI90" s="56">
        <v>4</v>
      </c>
      <c r="CJ90" s="60">
        <v>0</v>
      </c>
      <c r="CK90" s="61">
        <v>0</v>
      </c>
      <c r="CL90" s="56">
        <v>289.87</v>
      </c>
      <c r="CM90" s="56">
        <v>4</v>
      </c>
      <c r="CN90" s="149">
        <v>106.04453870625663</v>
      </c>
      <c r="CO90" s="156">
        <v>3</v>
      </c>
      <c r="CP90" s="149">
        <v>35.348179568752208</v>
      </c>
      <c r="CQ90" s="156">
        <v>1</v>
      </c>
      <c r="CR90" s="56">
        <v>0</v>
      </c>
      <c r="CS90" s="56">
        <v>0</v>
      </c>
      <c r="CT90" s="56">
        <v>0</v>
      </c>
      <c r="CU90" s="56">
        <v>0</v>
      </c>
      <c r="CV90" s="56">
        <v>0</v>
      </c>
      <c r="CW90" s="56">
        <v>0</v>
      </c>
      <c r="CX90" s="56">
        <v>0</v>
      </c>
      <c r="CY90" s="56">
        <v>0</v>
      </c>
      <c r="CZ90" s="56">
        <v>0</v>
      </c>
      <c r="DA90" s="56">
        <v>0</v>
      </c>
      <c r="DB90" s="60">
        <v>0.70771408351026188</v>
      </c>
      <c r="DC90" s="61">
        <v>1</v>
      </c>
      <c r="DD90" s="145">
        <v>139.25</v>
      </c>
      <c r="DE90" s="145">
        <v>124.93</v>
      </c>
      <c r="DF90" s="75" t="s">
        <v>555</v>
      </c>
      <c r="DG90" s="75" t="s">
        <v>555</v>
      </c>
      <c r="DH90" s="149">
        <v>28.612303290414882</v>
      </c>
      <c r="DI90" s="56">
        <v>1</v>
      </c>
      <c r="DJ90" s="149">
        <v>85.836909871244629</v>
      </c>
      <c r="DK90" s="56">
        <v>3</v>
      </c>
      <c r="DL90" s="149">
        <v>28.612303290414882</v>
      </c>
      <c r="DM90" s="156">
        <v>1</v>
      </c>
      <c r="DN90" s="150">
        <v>114.05</v>
      </c>
      <c r="DO90" s="56">
        <v>5</v>
      </c>
      <c r="DP90" s="149">
        <v>22.810218978102188</v>
      </c>
      <c r="DQ90" s="156">
        <v>1</v>
      </c>
      <c r="DR90" s="149">
        <v>22.810218978102188</v>
      </c>
      <c r="DS90" s="156">
        <v>1</v>
      </c>
      <c r="DT90" s="149">
        <v>0</v>
      </c>
      <c r="DU90" s="156">
        <v>0</v>
      </c>
      <c r="DV90" s="156">
        <v>0</v>
      </c>
      <c r="DW90" s="156">
        <v>0</v>
      </c>
      <c r="DX90" s="56">
        <v>0</v>
      </c>
      <c r="DY90" s="56">
        <v>0</v>
      </c>
      <c r="DZ90" s="62">
        <v>0.64557779212395094</v>
      </c>
      <c r="EA90" s="63">
        <v>1</v>
      </c>
      <c r="EB90" s="62">
        <v>34.531693472090822</v>
      </c>
      <c r="EC90" s="63">
        <v>73</v>
      </c>
      <c r="ED90" s="60">
        <v>0.77519379844961245</v>
      </c>
      <c r="EE90" s="61">
        <v>1</v>
      </c>
      <c r="EF90" s="143">
        <v>154.28</v>
      </c>
      <c r="EG90" s="143">
        <v>119.15</v>
      </c>
      <c r="EH90" s="56" t="s">
        <v>555</v>
      </c>
      <c r="EI90" s="75" t="s">
        <v>555</v>
      </c>
      <c r="EJ90" s="56" t="s">
        <v>1267</v>
      </c>
      <c r="EK90" s="56" t="s">
        <v>1268</v>
      </c>
      <c r="EL90" s="143">
        <v>101.65</v>
      </c>
      <c r="EM90" s="143">
        <v>66.569999999999993</v>
      </c>
      <c r="EN90" s="75" t="s">
        <v>555</v>
      </c>
      <c r="EO90" s="75" t="s">
        <v>555</v>
      </c>
      <c r="EP90" s="150">
        <v>114.05109489051094</v>
      </c>
      <c r="EQ90" s="56">
        <v>5</v>
      </c>
      <c r="ER90" s="149">
        <v>205.29197080291971</v>
      </c>
      <c r="ES90" s="156">
        <v>9</v>
      </c>
      <c r="ET90" s="149">
        <v>364.96350364963502</v>
      </c>
      <c r="EU90" s="156">
        <v>16</v>
      </c>
      <c r="EV90" s="150">
        <v>45.620437956204377</v>
      </c>
      <c r="EW90" s="56">
        <v>2</v>
      </c>
      <c r="EX90" s="56">
        <v>0</v>
      </c>
      <c r="EY90" s="62">
        <v>71.008403361344534</v>
      </c>
      <c r="EZ90" s="61">
        <v>169</v>
      </c>
      <c r="FA90" s="62">
        <v>91.801878736122973</v>
      </c>
      <c r="FB90" s="61">
        <v>215</v>
      </c>
      <c r="FC90" s="149">
        <v>39.296591020728954</v>
      </c>
      <c r="FD90" s="156">
        <v>4</v>
      </c>
      <c r="FE90" s="149">
        <v>39.296591020728954</v>
      </c>
      <c r="FF90" s="156">
        <v>4</v>
      </c>
      <c r="FG90" s="56">
        <v>0</v>
      </c>
      <c r="FH90" s="56">
        <v>0</v>
      </c>
      <c r="FI90" s="149">
        <v>0</v>
      </c>
      <c r="FJ90" s="156">
        <v>0</v>
      </c>
      <c r="FK90" s="149">
        <v>78.593182041457908</v>
      </c>
      <c r="FL90" s="156">
        <v>8</v>
      </c>
      <c r="FM90" s="149">
        <v>176.83465959328026</v>
      </c>
      <c r="FN90" s="156">
        <v>18</v>
      </c>
      <c r="FO90" s="150">
        <v>618.92130857648101</v>
      </c>
      <c r="FP90" s="155">
        <v>63</v>
      </c>
      <c r="FQ90" s="150">
        <v>49.120738775911192</v>
      </c>
      <c r="FR90" s="56">
        <v>5</v>
      </c>
      <c r="FS90" s="60">
        <v>0.7496251874062968</v>
      </c>
      <c r="FT90" s="61">
        <v>1</v>
      </c>
      <c r="FU90" s="60">
        <v>0</v>
      </c>
      <c r="FV90" s="61">
        <v>0</v>
      </c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  <c r="IW90" s="67"/>
      <c r="IX90" s="67"/>
      <c r="IY90" s="67"/>
      <c r="IZ90" s="67"/>
      <c r="JA90" s="67"/>
      <c r="JB90" s="67"/>
      <c r="JC90" s="67"/>
      <c r="JD90" s="67"/>
      <c r="JE90" s="67"/>
      <c r="JF90" s="67"/>
      <c r="JG90" s="67"/>
      <c r="JH90" s="67"/>
      <c r="JI90" s="67"/>
      <c r="JJ90" s="67"/>
      <c r="JK90" s="67"/>
      <c r="JL90" s="67"/>
      <c r="JM90" s="67"/>
      <c r="JN90" s="67"/>
      <c r="JO90" s="67"/>
      <c r="JP90" s="67"/>
      <c r="JQ90" s="67"/>
      <c r="JR90" s="67"/>
      <c r="JS90" s="67"/>
      <c r="JT90" s="67"/>
      <c r="JU90" s="67"/>
      <c r="JV90" s="67"/>
      <c r="JW90" s="67"/>
      <c r="JX90" s="67"/>
      <c r="JY90" s="67"/>
      <c r="JZ90" s="67"/>
      <c r="KA90" s="67"/>
      <c r="KB90" s="67"/>
      <c r="KC90" s="67"/>
      <c r="KD90" s="67"/>
      <c r="KE90" s="67"/>
      <c r="KF90" s="67"/>
      <c r="KG90" s="67"/>
      <c r="KH90" s="67"/>
      <c r="KI90" s="67"/>
      <c r="KJ90" s="67"/>
      <c r="KK90" s="67"/>
      <c r="KL90" s="67"/>
      <c r="KM90" s="67"/>
      <c r="KN90" s="67"/>
      <c r="KO90" s="67"/>
      <c r="KP90" s="67"/>
      <c r="KQ90" s="67"/>
      <c r="KR90" s="67"/>
      <c r="KS90" s="67"/>
      <c r="KT90" s="67"/>
      <c r="KU90" s="67"/>
      <c r="KV90" s="67"/>
      <c r="KW90" s="67"/>
      <c r="KX90" s="67"/>
      <c r="KY90" s="67"/>
      <c r="KZ90" s="67"/>
      <c r="LA90" s="67"/>
      <c r="LB90" s="67"/>
      <c r="LC90" s="67"/>
      <c r="LD90" s="67"/>
      <c r="LE90" s="67"/>
      <c r="LF90" s="67"/>
      <c r="LG90" s="67"/>
      <c r="LH90" s="67"/>
      <c r="LI90" s="67"/>
      <c r="LJ90" s="67"/>
      <c r="LK90" s="67"/>
      <c r="LL90" s="67"/>
      <c r="LM90" s="67"/>
      <c r="LN90" s="67"/>
      <c r="LO90" s="67"/>
      <c r="LP90" s="67"/>
      <c r="LQ90" s="67"/>
      <c r="LR90" s="67"/>
      <c r="LS90" s="67"/>
      <c r="LT90" s="67"/>
      <c r="LU90" s="67"/>
      <c r="LV90" s="67"/>
      <c r="LW90" s="67"/>
      <c r="LX90" s="67"/>
      <c r="LY90" s="67"/>
      <c r="LZ90" s="67"/>
      <c r="MA90" s="67"/>
      <c r="MB90" s="67"/>
      <c r="MC90" s="67"/>
      <c r="MD90" s="67"/>
      <c r="ME90" s="67"/>
      <c r="MF90" s="67"/>
      <c r="MG90" s="67"/>
      <c r="MH90" s="67"/>
      <c r="MI90" s="67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67"/>
      <c r="MU90" s="67"/>
      <c r="MV90" s="67"/>
      <c r="MW90" s="67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67"/>
      <c r="NI90" s="67"/>
      <c r="NJ90" s="67"/>
      <c r="NK90" s="67"/>
      <c r="NL90" s="67"/>
      <c r="NM90" s="67"/>
      <c r="NN90" s="67"/>
      <c r="NO90" s="67"/>
      <c r="NP90" s="67"/>
      <c r="NQ90" s="67"/>
      <c r="NR90" s="71"/>
      <c r="NS90" s="71"/>
      <c r="NT90" s="71"/>
      <c r="NU90" s="71"/>
      <c r="NV90" s="71"/>
      <c r="NW90" s="71"/>
      <c r="NX90" s="71"/>
      <c r="NY90" s="71"/>
      <c r="NZ90" s="71"/>
      <c r="OA90" s="71"/>
      <c r="OB90" s="71"/>
      <c r="OC90" s="71"/>
      <c r="OD90" s="71"/>
      <c r="OE90" s="71"/>
      <c r="OF90" s="71"/>
      <c r="OG90" s="71"/>
      <c r="OH90" s="71"/>
      <c r="OI90" s="71"/>
      <c r="OJ90" s="71"/>
      <c r="OK90" s="71"/>
      <c r="OL90" s="71"/>
      <c r="OM90" s="71"/>
      <c r="ON90" s="71"/>
      <c r="OO90" s="71"/>
      <c r="OP90" s="71"/>
      <c r="OQ90" s="71"/>
      <c r="OR90" s="4"/>
      <c r="OS90" s="4"/>
      <c r="OT90" s="4"/>
    </row>
    <row r="91" spans="1:410">
      <c r="A91" s="96" t="s">
        <v>1269</v>
      </c>
      <c r="B91" s="56" t="s">
        <v>1270</v>
      </c>
      <c r="C91" s="96" t="s">
        <v>466</v>
      </c>
      <c r="D91" s="74">
        <v>6</v>
      </c>
      <c r="E91" s="67">
        <v>2015</v>
      </c>
      <c r="F91" s="106">
        <v>65.969479623693985</v>
      </c>
      <c r="G91" s="141">
        <v>17608</v>
      </c>
      <c r="H91" s="67">
        <v>8819</v>
      </c>
      <c r="I91" s="67">
        <v>8789</v>
      </c>
      <c r="J91" s="106">
        <v>11.68</v>
      </c>
      <c r="K91" s="67">
        <v>2056</v>
      </c>
      <c r="L91" s="56">
        <v>76.040000000000006</v>
      </c>
      <c r="M91" s="78">
        <v>13389</v>
      </c>
      <c r="N91" s="67">
        <v>1864</v>
      </c>
      <c r="O91" s="67">
        <v>956</v>
      </c>
      <c r="P91" s="67">
        <v>908</v>
      </c>
      <c r="Q91" s="78">
        <v>2223</v>
      </c>
      <c r="R91" s="78">
        <v>1082</v>
      </c>
      <c r="S91" s="78">
        <v>1141</v>
      </c>
      <c r="T91" s="67">
        <v>1786</v>
      </c>
      <c r="U91" s="67">
        <v>927</v>
      </c>
      <c r="V91" s="67">
        <v>859</v>
      </c>
      <c r="W91" s="78">
        <v>2142</v>
      </c>
      <c r="X91" s="78">
        <v>1026</v>
      </c>
      <c r="Y91" s="78">
        <v>1116</v>
      </c>
      <c r="Z91" s="67">
        <v>1762</v>
      </c>
      <c r="AA91" s="67">
        <v>925</v>
      </c>
      <c r="AB91" s="67">
        <v>837</v>
      </c>
      <c r="AC91" s="78">
        <v>2004</v>
      </c>
      <c r="AD91" s="78">
        <v>947</v>
      </c>
      <c r="AE91" s="78">
        <v>1057</v>
      </c>
      <c r="AF91" s="67">
        <v>1597</v>
      </c>
      <c r="AG91" s="67">
        <v>846</v>
      </c>
      <c r="AH91" s="67">
        <v>751</v>
      </c>
      <c r="AI91" s="78">
        <v>2957</v>
      </c>
      <c r="AJ91" s="78">
        <v>1380</v>
      </c>
      <c r="AK91" s="78">
        <v>1577</v>
      </c>
      <c r="AL91" s="67">
        <v>1688</v>
      </c>
      <c r="AM91" s="67">
        <v>900</v>
      </c>
      <c r="AN91" s="67">
        <v>788</v>
      </c>
      <c r="AO91" s="67">
        <v>1501</v>
      </c>
      <c r="AP91" s="67">
        <v>803</v>
      </c>
      <c r="AQ91" s="67">
        <v>698</v>
      </c>
      <c r="AR91" s="56" t="s">
        <v>428</v>
      </c>
      <c r="AS91" s="56"/>
      <c r="AT91" s="56" t="s">
        <v>428</v>
      </c>
      <c r="AU91" s="151">
        <v>550</v>
      </c>
      <c r="AV91" s="151">
        <v>0</v>
      </c>
      <c r="AW91" s="151">
        <v>125</v>
      </c>
      <c r="AX91" s="59">
        <v>11.7</v>
      </c>
      <c r="AY91" s="59">
        <v>2</v>
      </c>
      <c r="AZ91" s="60">
        <v>3.6832412523020257</v>
      </c>
      <c r="BA91" s="61">
        <v>2</v>
      </c>
      <c r="BB91" s="62">
        <v>0</v>
      </c>
      <c r="BC91" s="63">
        <v>0</v>
      </c>
      <c r="BD91" s="68">
        <v>0</v>
      </c>
      <c r="BE91" s="69">
        <v>0</v>
      </c>
      <c r="BF91" s="60">
        <v>8.8888888888888893</v>
      </c>
      <c r="BG91" s="61">
        <v>8</v>
      </c>
      <c r="BH91" s="60">
        <v>5.8479532163742682</v>
      </c>
      <c r="BI91" s="61">
        <v>10</v>
      </c>
      <c r="BJ91" s="64">
        <v>0</v>
      </c>
      <c r="BK91" s="65">
        <v>0</v>
      </c>
      <c r="BL91" s="62">
        <v>0</v>
      </c>
      <c r="BM91" s="65">
        <v>0</v>
      </c>
      <c r="BN91" s="56">
        <v>0</v>
      </c>
      <c r="BO91" s="56">
        <v>0</v>
      </c>
      <c r="BP91" s="149">
        <v>380.43478260869568</v>
      </c>
      <c r="BQ91" s="156">
        <v>8</v>
      </c>
      <c r="BR91" s="56">
        <v>0</v>
      </c>
      <c r="BS91" s="56">
        <v>0</v>
      </c>
      <c r="BT91" s="149">
        <v>380.43478260869603</v>
      </c>
      <c r="BU91" s="156">
        <v>8</v>
      </c>
      <c r="BV91" s="62" t="s">
        <v>1271</v>
      </c>
      <c r="BW91" s="56" t="s">
        <v>579</v>
      </c>
      <c r="BX91" s="62" t="s">
        <v>579</v>
      </c>
      <c r="BY91" s="56" t="s">
        <v>579</v>
      </c>
      <c r="BZ91" s="56" t="s">
        <v>701</v>
      </c>
      <c r="CA91" s="56" t="s">
        <v>541</v>
      </c>
      <c r="CB91" s="56" t="s">
        <v>701</v>
      </c>
      <c r="CC91" s="152">
        <v>81.62</v>
      </c>
      <c r="CD91" s="152">
        <v>57.65</v>
      </c>
      <c r="CE91" s="147">
        <v>31.818181818181817</v>
      </c>
      <c r="CF91" s="146" t="s">
        <v>1272</v>
      </c>
      <c r="CG91" s="146" t="s">
        <v>1273</v>
      </c>
      <c r="CH91" s="56">
        <v>0</v>
      </c>
      <c r="CI91" s="56">
        <v>0</v>
      </c>
      <c r="CJ91" s="60">
        <v>3.9193729003359463</v>
      </c>
      <c r="CK91" s="61">
        <v>7</v>
      </c>
      <c r="CL91" s="56">
        <v>0</v>
      </c>
      <c r="CM91" s="56">
        <v>0</v>
      </c>
      <c r="CN91" s="149">
        <v>0</v>
      </c>
      <c r="CO91" s="156">
        <v>0</v>
      </c>
      <c r="CP91" s="56">
        <v>0</v>
      </c>
      <c r="CQ91" s="56">
        <v>0</v>
      </c>
      <c r="CR91" s="149">
        <v>466.85340802987861</v>
      </c>
      <c r="CS91" s="156">
        <v>10</v>
      </c>
      <c r="CT91" s="56">
        <v>0</v>
      </c>
      <c r="CU91" s="56">
        <v>0</v>
      </c>
      <c r="CV91" s="56">
        <v>0</v>
      </c>
      <c r="CW91" s="56">
        <v>0</v>
      </c>
      <c r="CX91" s="56">
        <v>0</v>
      </c>
      <c r="CY91" s="56">
        <v>0</v>
      </c>
      <c r="CZ91" s="149">
        <v>466.85340802987861</v>
      </c>
      <c r="DA91" s="156">
        <v>10</v>
      </c>
      <c r="DB91" s="60">
        <v>2.1881838074398248</v>
      </c>
      <c r="DC91" s="61">
        <v>1</v>
      </c>
      <c r="DD91" s="152">
        <v>115.37</v>
      </c>
      <c r="DE91" s="152">
        <v>83.68</v>
      </c>
      <c r="DF91" s="147">
        <v>5.4871220604703241</v>
      </c>
      <c r="DG91" s="148">
        <v>11.758118701007838</v>
      </c>
      <c r="DH91" s="56">
        <v>0</v>
      </c>
      <c r="DI91" s="56">
        <v>0</v>
      </c>
      <c r="DJ91" s="149">
        <v>0</v>
      </c>
      <c r="DK91" s="158">
        <v>0</v>
      </c>
      <c r="DL91" s="56">
        <v>0</v>
      </c>
      <c r="DM91" s="56">
        <v>0</v>
      </c>
      <c r="DN91" s="56">
        <v>0</v>
      </c>
      <c r="DO91" s="56">
        <v>0</v>
      </c>
      <c r="DP91" s="149">
        <v>399.20159680638722</v>
      </c>
      <c r="DQ91" s="156">
        <v>8</v>
      </c>
      <c r="DR91" s="149">
        <v>0</v>
      </c>
      <c r="DS91" s="156">
        <v>0</v>
      </c>
      <c r="DT91" s="56">
        <v>0</v>
      </c>
      <c r="DU91" s="156">
        <v>0</v>
      </c>
      <c r="DV91" s="156">
        <v>0</v>
      </c>
      <c r="DW91" s="156">
        <v>0</v>
      </c>
      <c r="DX91" s="149">
        <v>399.20159680638722</v>
      </c>
      <c r="DY91" s="156">
        <v>8</v>
      </c>
      <c r="DZ91" s="62">
        <v>3.5842293906810037</v>
      </c>
      <c r="EA91" s="63">
        <v>3</v>
      </c>
      <c r="EB91" s="62">
        <v>73.235685752330227</v>
      </c>
      <c r="EC91" s="63">
        <v>55</v>
      </c>
      <c r="ED91" s="60">
        <v>0</v>
      </c>
      <c r="EE91" s="61">
        <v>0</v>
      </c>
      <c r="EF91" s="154">
        <v>71.040000000000006</v>
      </c>
      <c r="EG91" s="154">
        <v>41.25</v>
      </c>
      <c r="EH91" s="107">
        <v>2.4</v>
      </c>
      <c r="EI91" s="148">
        <v>8.1333333333333329</v>
      </c>
      <c r="EJ91" s="56" t="s">
        <v>1274</v>
      </c>
      <c r="EK91" s="56" t="s">
        <v>1275</v>
      </c>
      <c r="EL91" s="154">
        <v>50.31</v>
      </c>
      <c r="EM91" s="154">
        <v>18.420000000000002</v>
      </c>
      <c r="EN91" s="147">
        <v>0.49019607843137253</v>
      </c>
      <c r="EO91" s="148">
        <v>4.4117647058823533</v>
      </c>
      <c r="EP91" s="56">
        <v>0</v>
      </c>
      <c r="EQ91" s="56">
        <v>0</v>
      </c>
      <c r="ER91" s="132">
        <v>0</v>
      </c>
      <c r="ES91" s="132">
        <v>0</v>
      </c>
      <c r="ET91" s="132">
        <v>0</v>
      </c>
      <c r="EU91" s="132">
        <v>0</v>
      </c>
      <c r="EV91" s="56">
        <v>0</v>
      </c>
      <c r="EW91" s="56">
        <v>0</v>
      </c>
      <c r="EX91" s="56">
        <v>0</v>
      </c>
      <c r="EY91" s="62">
        <v>59.64467005076142</v>
      </c>
      <c r="EZ91" s="72">
        <v>47</v>
      </c>
      <c r="FA91" s="62">
        <v>55.873925501432666</v>
      </c>
      <c r="FB91" s="61">
        <v>39</v>
      </c>
      <c r="FC91" s="149">
        <v>28.200789622109422</v>
      </c>
      <c r="FD91" s="156">
        <v>1</v>
      </c>
      <c r="FE91" s="149">
        <v>84.602368866328248</v>
      </c>
      <c r="FF91" s="156">
        <v>3</v>
      </c>
      <c r="FG91" s="150">
        <v>592.21658206429777</v>
      </c>
      <c r="FH91" s="157">
        <v>21</v>
      </c>
      <c r="FI91" s="149">
        <v>0</v>
      </c>
      <c r="FJ91" s="156">
        <v>0</v>
      </c>
      <c r="FK91" s="149">
        <v>705.01974055273547</v>
      </c>
      <c r="FL91" s="156">
        <v>25</v>
      </c>
      <c r="FM91" s="149">
        <v>28.200789622109422</v>
      </c>
      <c r="FN91" s="156">
        <v>1</v>
      </c>
      <c r="FO91" s="150">
        <v>28.200789622109422</v>
      </c>
      <c r="FP91" s="155">
        <v>1</v>
      </c>
      <c r="FQ91" s="56">
        <v>0</v>
      </c>
      <c r="FR91" s="56">
        <v>0</v>
      </c>
      <c r="FS91" s="60">
        <v>0</v>
      </c>
      <c r="FT91" s="61">
        <v>0</v>
      </c>
      <c r="FU91" s="60">
        <v>2.5906735751295336</v>
      </c>
      <c r="FV91" s="61">
        <v>1</v>
      </c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  <c r="IW91" s="67"/>
      <c r="IX91" s="67"/>
      <c r="IY91" s="67"/>
      <c r="IZ91" s="67"/>
      <c r="JA91" s="67"/>
      <c r="JB91" s="67"/>
      <c r="JC91" s="67"/>
      <c r="JD91" s="67"/>
      <c r="JE91" s="67"/>
      <c r="JF91" s="67"/>
      <c r="JG91" s="67"/>
      <c r="JH91" s="67"/>
      <c r="JI91" s="67"/>
      <c r="JJ91" s="67"/>
      <c r="JK91" s="67"/>
      <c r="JL91" s="67"/>
      <c r="JM91" s="67"/>
      <c r="JN91" s="67"/>
      <c r="JO91" s="67"/>
      <c r="JP91" s="67"/>
      <c r="JQ91" s="67"/>
      <c r="JR91" s="67"/>
      <c r="JS91" s="67"/>
      <c r="JT91" s="67"/>
      <c r="JU91" s="67"/>
      <c r="JV91" s="67"/>
      <c r="JW91" s="67"/>
      <c r="JX91" s="67"/>
      <c r="JY91" s="67"/>
      <c r="JZ91" s="67"/>
      <c r="KA91" s="67"/>
      <c r="KB91" s="67"/>
      <c r="KC91" s="67"/>
      <c r="KD91" s="67"/>
      <c r="KE91" s="67"/>
      <c r="KF91" s="67"/>
      <c r="KG91" s="67"/>
      <c r="KH91" s="67"/>
      <c r="KI91" s="67"/>
      <c r="KJ91" s="67"/>
      <c r="KK91" s="67"/>
      <c r="KL91" s="67"/>
      <c r="KM91" s="67"/>
      <c r="KN91" s="67"/>
      <c r="KO91" s="67"/>
      <c r="KP91" s="67"/>
      <c r="KQ91" s="67"/>
      <c r="KR91" s="67"/>
      <c r="KS91" s="67"/>
      <c r="KT91" s="67"/>
      <c r="KU91" s="67"/>
      <c r="KV91" s="67"/>
      <c r="KW91" s="67"/>
      <c r="KX91" s="67"/>
      <c r="KY91" s="67"/>
      <c r="KZ91" s="67"/>
      <c r="LA91" s="67"/>
      <c r="LB91" s="67"/>
      <c r="LC91" s="67"/>
      <c r="LD91" s="67"/>
      <c r="LE91" s="67"/>
      <c r="LF91" s="67"/>
      <c r="LG91" s="67"/>
      <c r="LH91" s="67"/>
      <c r="LI91" s="67"/>
      <c r="LJ91" s="67"/>
      <c r="LK91" s="67"/>
      <c r="LL91" s="67"/>
      <c r="LM91" s="67"/>
      <c r="LN91" s="67"/>
      <c r="LO91" s="67"/>
      <c r="LP91" s="67"/>
      <c r="LQ91" s="67"/>
      <c r="LR91" s="67"/>
      <c r="LS91" s="67"/>
      <c r="LT91" s="67"/>
      <c r="LU91" s="67"/>
      <c r="LV91" s="67"/>
      <c r="LW91" s="67"/>
      <c r="LX91" s="67"/>
      <c r="LY91" s="67"/>
      <c r="LZ91" s="67"/>
      <c r="MA91" s="67"/>
      <c r="MB91" s="67"/>
      <c r="MC91" s="67"/>
      <c r="MD91" s="67"/>
      <c r="ME91" s="67"/>
      <c r="MF91" s="67"/>
      <c r="MG91" s="67"/>
      <c r="MH91" s="67"/>
      <c r="MI91" s="67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67"/>
      <c r="MU91" s="67"/>
      <c r="MV91" s="67"/>
      <c r="MW91" s="67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67"/>
      <c r="NI91" s="67"/>
      <c r="NJ91" s="67"/>
      <c r="NK91" s="67"/>
      <c r="NL91" s="67"/>
      <c r="NM91" s="67"/>
      <c r="NN91" s="67"/>
      <c r="NO91" s="67"/>
      <c r="NP91" s="67"/>
      <c r="NQ91" s="67"/>
      <c r="NR91" s="71"/>
      <c r="NS91" s="71"/>
      <c r="NT91" s="71"/>
      <c r="NU91" s="71"/>
      <c r="NV91" s="71"/>
      <c r="NW91" s="71"/>
      <c r="NX91" s="71"/>
      <c r="NY91" s="71"/>
      <c r="NZ91" s="71"/>
      <c r="OA91" s="71"/>
      <c r="OB91" s="71"/>
      <c r="OC91" s="71"/>
      <c r="OD91" s="71"/>
      <c r="OE91" s="71"/>
      <c r="OF91" s="71"/>
      <c r="OG91" s="71"/>
      <c r="OH91" s="71"/>
      <c r="OI91" s="71"/>
      <c r="OJ91" s="71"/>
      <c r="OK91" s="71"/>
      <c r="OL91" s="71"/>
      <c r="OM91" s="71"/>
      <c r="ON91" s="71"/>
      <c r="OO91" s="71"/>
      <c r="OP91" s="71"/>
      <c r="OQ91" s="71"/>
      <c r="OR91" s="4"/>
      <c r="OS91" s="4"/>
      <c r="OT91" s="4"/>
    </row>
    <row r="92" spans="1:410">
      <c r="A92" s="96" t="s">
        <v>1276</v>
      </c>
      <c r="B92" s="56" t="s">
        <v>1277</v>
      </c>
      <c r="C92" s="96" t="s">
        <v>514</v>
      </c>
      <c r="D92" s="74">
        <v>6</v>
      </c>
      <c r="E92" s="67">
        <v>2015</v>
      </c>
      <c r="F92" s="106">
        <v>57.754998763979501</v>
      </c>
      <c r="G92" s="141">
        <v>6226</v>
      </c>
      <c r="H92" s="67">
        <v>2521</v>
      </c>
      <c r="I92" s="67">
        <v>3705</v>
      </c>
      <c r="J92" s="106">
        <v>21.92</v>
      </c>
      <c r="K92" s="67">
        <v>1365</v>
      </c>
      <c r="L92" s="56">
        <v>73.69</v>
      </c>
      <c r="M92" s="78">
        <v>4588</v>
      </c>
      <c r="N92" s="67">
        <v>633</v>
      </c>
      <c r="O92" s="67">
        <v>325</v>
      </c>
      <c r="P92" s="67">
        <v>308</v>
      </c>
      <c r="Q92" s="78">
        <v>759</v>
      </c>
      <c r="R92" s="78">
        <v>370</v>
      </c>
      <c r="S92" s="78">
        <v>389</v>
      </c>
      <c r="T92" s="67">
        <v>607</v>
      </c>
      <c r="U92" s="67">
        <v>315</v>
      </c>
      <c r="V92" s="67">
        <v>292</v>
      </c>
      <c r="W92" s="78">
        <v>713</v>
      </c>
      <c r="X92" s="78">
        <v>340</v>
      </c>
      <c r="Y92" s="78">
        <v>373</v>
      </c>
      <c r="Z92" s="67">
        <v>575</v>
      </c>
      <c r="AA92" s="67">
        <v>304</v>
      </c>
      <c r="AB92" s="67">
        <v>271</v>
      </c>
      <c r="AC92" s="78">
        <v>696</v>
      </c>
      <c r="AD92" s="78">
        <v>327</v>
      </c>
      <c r="AE92" s="78">
        <v>369</v>
      </c>
      <c r="AF92" s="67">
        <v>588</v>
      </c>
      <c r="AG92" s="67">
        <v>311</v>
      </c>
      <c r="AH92" s="67">
        <v>277</v>
      </c>
      <c r="AI92" s="78">
        <v>1000</v>
      </c>
      <c r="AJ92" s="78">
        <v>466</v>
      </c>
      <c r="AK92" s="78">
        <v>534</v>
      </c>
      <c r="AL92" s="67">
        <v>560</v>
      </c>
      <c r="AM92" s="67">
        <v>300</v>
      </c>
      <c r="AN92" s="67">
        <v>260</v>
      </c>
      <c r="AO92" s="67">
        <v>482</v>
      </c>
      <c r="AP92" s="67">
        <v>256</v>
      </c>
      <c r="AQ92" s="67">
        <v>226</v>
      </c>
      <c r="AR92" s="56" t="s">
        <v>428</v>
      </c>
      <c r="AS92" s="56"/>
      <c r="AT92" s="56" t="s">
        <v>428</v>
      </c>
      <c r="AU92" s="144">
        <v>404</v>
      </c>
      <c r="AV92" s="144">
        <v>0</v>
      </c>
      <c r="AW92" s="144">
        <v>65</v>
      </c>
      <c r="AX92" s="59">
        <v>0</v>
      </c>
      <c r="AY92" s="59">
        <v>0</v>
      </c>
      <c r="AZ92" s="60">
        <v>0.94073377234242717</v>
      </c>
      <c r="BA92" s="61">
        <v>1</v>
      </c>
      <c r="BB92" s="62">
        <v>0</v>
      </c>
      <c r="BC92" s="63">
        <v>0</v>
      </c>
      <c r="BD92" s="68">
        <v>0</v>
      </c>
      <c r="BE92" s="69">
        <v>0</v>
      </c>
      <c r="BF92" s="60">
        <v>6.8493150684931505</v>
      </c>
      <c r="BG92" s="61">
        <v>15</v>
      </c>
      <c r="BH92" s="60">
        <v>10.112359550561797</v>
      </c>
      <c r="BI92" s="61">
        <v>9</v>
      </c>
      <c r="BJ92" s="64">
        <v>0</v>
      </c>
      <c r="BK92" s="65">
        <v>0</v>
      </c>
      <c r="BL92" s="62">
        <v>0</v>
      </c>
      <c r="BM92" s="65">
        <v>0</v>
      </c>
      <c r="BN92" s="56">
        <v>0</v>
      </c>
      <c r="BO92" s="56">
        <v>0</v>
      </c>
      <c r="BP92" s="156">
        <v>0</v>
      </c>
      <c r="BQ92" s="56">
        <v>0</v>
      </c>
      <c r="BR92" s="56">
        <v>0</v>
      </c>
      <c r="BS92" s="56">
        <v>0</v>
      </c>
      <c r="BT92" s="56">
        <v>0</v>
      </c>
      <c r="BU92" s="56">
        <v>0</v>
      </c>
      <c r="BV92" s="62" t="s">
        <v>1235</v>
      </c>
      <c r="BW92" s="56" t="s">
        <v>579</v>
      </c>
      <c r="BX92" s="62" t="s">
        <v>1278</v>
      </c>
      <c r="BY92" s="56" t="s">
        <v>579</v>
      </c>
      <c r="BZ92" s="56" t="s">
        <v>1279</v>
      </c>
      <c r="CA92" s="56" t="s">
        <v>1280</v>
      </c>
      <c r="CB92" s="56" t="s">
        <v>1281</v>
      </c>
      <c r="CC92" s="145">
        <v>78.56</v>
      </c>
      <c r="CD92" s="145">
        <v>52.38</v>
      </c>
      <c r="CE92" s="147">
        <v>8.3333333333333321</v>
      </c>
      <c r="CF92" s="153" t="s">
        <v>1282</v>
      </c>
      <c r="CG92" s="153" t="s">
        <v>1283</v>
      </c>
      <c r="CH92" s="56">
        <v>0</v>
      </c>
      <c r="CI92" s="56">
        <v>0</v>
      </c>
      <c r="CJ92" s="60">
        <v>0</v>
      </c>
      <c r="CK92" s="61">
        <v>0</v>
      </c>
      <c r="CL92" s="56">
        <v>0</v>
      </c>
      <c r="CM92" s="56">
        <v>0</v>
      </c>
      <c r="CN92" s="149">
        <v>0</v>
      </c>
      <c r="CO92" s="156">
        <v>0</v>
      </c>
      <c r="CP92" s="56">
        <v>0</v>
      </c>
      <c r="CQ92" s="56">
        <v>0</v>
      </c>
      <c r="CR92" s="56">
        <v>0</v>
      </c>
      <c r="CS92" s="56">
        <v>0</v>
      </c>
      <c r="CT92" s="56">
        <v>0</v>
      </c>
      <c r="CU92" s="56">
        <v>0</v>
      </c>
      <c r="CV92" s="56">
        <v>0</v>
      </c>
      <c r="CW92" s="56">
        <v>0</v>
      </c>
      <c r="CX92" s="56">
        <v>0</v>
      </c>
      <c r="CY92" s="56">
        <v>0</v>
      </c>
      <c r="CZ92" s="56">
        <v>0</v>
      </c>
      <c r="DA92" s="56">
        <v>0</v>
      </c>
      <c r="DB92" s="60">
        <v>0.99206349206349198</v>
      </c>
      <c r="DC92" s="61">
        <v>1</v>
      </c>
      <c r="DD92" s="145">
        <v>136.96</v>
      </c>
      <c r="DE92" s="145">
        <v>102.01</v>
      </c>
      <c r="DF92" s="147">
        <v>4.1265474552957357</v>
      </c>
      <c r="DG92" s="148">
        <v>0.68775790921595592</v>
      </c>
      <c r="DH92" s="56">
        <v>0</v>
      </c>
      <c r="DI92" s="56">
        <v>0</v>
      </c>
      <c r="DJ92" s="149">
        <v>0</v>
      </c>
      <c r="DK92" s="158">
        <v>0</v>
      </c>
      <c r="DL92" s="56">
        <v>0</v>
      </c>
      <c r="DM92" s="56">
        <v>0</v>
      </c>
      <c r="DN92" s="56">
        <v>0</v>
      </c>
      <c r="DO92" s="56">
        <v>0</v>
      </c>
      <c r="DP92" s="149">
        <v>0</v>
      </c>
      <c r="DQ92" s="156">
        <v>0</v>
      </c>
      <c r="DR92" s="149">
        <v>0</v>
      </c>
      <c r="DS92" s="156">
        <v>0</v>
      </c>
      <c r="DT92" s="56">
        <v>0</v>
      </c>
      <c r="DU92" s="156">
        <v>0</v>
      </c>
      <c r="DV92" s="156">
        <v>0</v>
      </c>
      <c r="DW92" s="156">
        <v>0</v>
      </c>
      <c r="DX92" s="156">
        <v>0</v>
      </c>
      <c r="DY92" s="56">
        <v>0</v>
      </c>
      <c r="DZ92" s="62">
        <v>0</v>
      </c>
      <c r="EA92" s="63">
        <v>0</v>
      </c>
      <c r="EB92" s="62">
        <v>140.79422382671481</v>
      </c>
      <c r="EC92" s="63">
        <v>39</v>
      </c>
      <c r="ED92" s="60">
        <v>1.0309278350515465</v>
      </c>
      <c r="EE92" s="61">
        <v>1</v>
      </c>
      <c r="EF92" s="143">
        <v>137.77000000000001</v>
      </c>
      <c r="EG92" s="143">
        <v>91.7</v>
      </c>
      <c r="EH92" s="107">
        <v>4.3233082706766917</v>
      </c>
      <c r="EI92" s="148">
        <v>0.37593984962406013</v>
      </c>
      <c r="EJ92" s="56" t="s">
        <v>1284</v>
      </c>
      <c r="EK92" s="56" t="s">
        <v>1285</v>
      </c>
      <c r="EL92" s="143">
        <v>105.53</v>
      </c>
      <c r="EM92" s="143">
        <v>53.61</v>
      </c>
      <c r="EN92" s="147">
        <v>1.5</v>
      </c>
      <c r="EO92" s="148">
        <v>0</v>
      </c>
      <c r="EP92" s="56">
        <v>0</v>
      </c>
      <c r="EQ92" s="56">
        <v>0</v>
      </c>
      <c r="ER92" s="132">
        <v>0</v>
      </c>
      <c r="ES92" s="132">
        <v>0</v>
      </c>
      <c r="ET92" s="132">
        <v>0</v>
      </c>
      <c r="EU92" s="132">
        <v>0</v>
      </c>
      <c r="EV92" s="56">
        <v>0</v>
      </c>
      <c r="EW92" s="56">
        <v>0</v>
      </c>
      <c r="EX92" s="56">
        <v>0</v>
      </c>
      <c r="EY92" s="62">
        <v>111.53846153846155</v>
      </c>
      <c r="EZ92" s="61">
        <v>29</v>
      </c>
      <c r="FA92" s="62">
        <v>57.522123893805308</v>
      </c>
      <c r="FB92" s="61">
        <v>13</v>
      </c>
      <c r="FC92" s="149">
        <v>84.104289318755249</v>
      </c>
      <c r="FD92" s="156">
        <v>1</v>
      </c>
      <c r="FE92" s="149">
        <v>168.2085786375105</v>
      </c>
      <c r="FF92" s="156">
        <v>2</v>
      </c>
      <c r="FG92" s="56">
        <v>0</v>
      </c>
      <c r="FH92" s="56">
        <v>0</v>
      </c>
      <c r="FI92" s="149">
        <v>0</v>
      </c>
      <c r="FJ92" s="156">
        <v>0</v>
      </c>
      <c r="FK92" s="149">
        <v>252.31286795626579</v>
      </c>
      <c r="FL92" s="156">
        <v>3</v>
      </c>
      <c r="FM92" s="149">
        <v>84.104289318755249</v>
      </c>
      <c r="FN92" s="156">
        <v>1</v>
      </c>
      <c r="FO92" s="150">
        <v>0</v>
      </c>
      <c r="FP92" s="56">
        <v>0</v>
      </c>
      <c r="FQ92" s="56">
        <v>0</v>
      </c>
      <c r="FR92" s="56">
        <v>0</v>
      </c>
      <c r="FS92" s="60">
        <v>3.0150753768844218</v>
      </c>
      <c r="FT92" s="61">
        <v>3</v>
      </c>
      <c r="FU92" s="60">
        <v>3.5545023696682461</v>
      </c>
      <c r="FV92" s="61">
        <v>3</v>
      </c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  <c r="IW92" s="67"/>
      <c r="IX92" s="67"/>
      <c r="IY92" s="67"/>
      <c r="IZ92" s="67"/>
      <c r="JA92" s="67"/>
      <c r="JB92" s="67"/>
      <c r="JC92" s="67"/>
      <c r="JD92" s="67"/>
      <c r="JE92" s="67"/>
      <c r="JF92" s="67"/>
      <c r="JG92" s="67"/>
      <c r="JH92" s="67"/>
      <c r="JI92" s="67"/>
      <c r="JJ92" s="67"/>
      <c r="JK92" s="67"/>
      <c r="JL92" s="67"/>
      <c r="JM92" s="67"/>
      <c r="JN92" s="67"/>
      <c r="JO92" s="67"/>
      <c r="JP92" s="67"/>
      <c r="JQ92" s="67"/>
      <c r="JR92" s="67"/>
      <c r="JS92" s="67"/>
      <c r="JT92" s="67"/>
      <c r="JU92" s="67"/>
      <c r="JV92" s="67"/>
      <c r="JW92" s="67"/>
      <c r="JX92" s="67"/>
      <c r="JY92" s="67"/>
      <c r="JZ92" s="67"/>
      <c r="KA92" s="67"/>
      <c r="KB92" s="67"/>
      <c r="KC92" s="67"/>
      <c r="KD92" s="67"/>
      <c r="KE92" s="67"/>
      <c r="KF92" s="67"/>
      <c r="KG92" s="67"/>
      <c r="KH92" s="67"/>
      <c r="KI92" s="67"/>
      <c r="KJ92" s="67"/>
      <c r="KK92" s="67"/>
      <c r="KL92" s="67"/>
      <c r="KM92" s="67"/>
      <c r="KN92" s="67"/>
      <c r="KO92" s="67"/>
      <c r="KP92" s="67"/>
      <c r="KQ92" s="67"/>
      <c r="KR92" s="67"/>
      <c r="KS92" s="67"/>
      <c r="KT92" s="67"/>
      <c r="KU92" s="67"/>
      <c r="KV92" s="67"/>
      <c r="KW92" s="67"/>
      <c r="KX92" s="67"/>
      <c r="KY92" s="67"/>
      <c r="KZ92" s="67"/>
      <c r="LA92" s="67"/>
      <c r="LB92" s="67"/>
      <c r="LC92" s="67"/>
      <c r="LD92" s="67"/>
      <c r="LE92" s="67"/>
      <c r="LF92" s="67"/>
      <c r="LG92" s="67"/>
      <c r="LH92" s="67"/>
      <c r="LI92" s="67"/>
      <c r="LJ92" s="67"/>
      <c r="LK92" s="67"/>
      <c r="LL92" s="67"/>
      <c r="LM92" s="67"/>
      <c r="LN92" s="67"/>
      <c r="LO92" s="67"/>
      <c r="LP92" s="67"/>
      <c r="LQ92" s="67"/>
      <c r="LR92" s="67"/>
      <c r="LS92" s="67"/>
      <c r="LT92" s="67"/>
      <c r="LU92" s="67"/>
      <c r="LV92" s="67"/>
      <c r="LW92" s="67"/>
      <c r="LX92" s="67"/>
      <c r="LY92" s="67"/>
      <c r="LZ92" s="67"/>
      <c r="MA92" s="67"/>
      <c r="MB92" s="67"/>
      <c r="MC92" s="67"/>
      <c r="MD92" s="67"/>
      <c r="ME92" s="67"/>
      <c r="MF92" s="67"/>
      <c r="MG92" s="67"/>
      <c r="MH92" s="67"/>
      <c r="MI92" s="67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67"/>
      <c r="MU92" s="67"/>
      <c r="MV92" s="67"/>
      <c r="MW92" s="67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67"/>
      <c r="NI92" s="67"/>
      <c r="NJ92" s="67"/>
      <c r="NK92" s="67"/>
      <c r="NL92" s="67"/>
      <c r="NM92" s="67"/>
      <c r="NN92" s="67"/>
      <c r="NO92" s="67"/>
      <c r="NP92" s="67"/>
      <c r="NQ92" s="67"/>
      <c r="NR92" s="71"/>
      <c r="NS92" s="71"/>
      <c r="NT92" s="71"/>
      <c r="NU92" s="71"/>
      <c r="NV92" s="71"/>
      <c r="NW92" s="71"/>
      <c r="NX92" s="71"/>
      <c r="NY92" s="71"/>
      <c r="NZ92" s="71"/>
      <c r="OA92" s="71"/>
      <c r="OB92" s="71"/>
      <c r="OC92" s="71"/>
      <c r="OD92" s="71"/>
      <c r="OE92" s="71"/>
      <c r="OF92" s="71"/>
      <c r="OG92" s="71"/>
      <c r="OH92" s="71"/>
      <c r="OI92" s="71"/>
      <c r="OJ92" s="71"/>
      <c r="OK92" s="71"/>
      <c r="OL92" s="71"/>
      <c r="OM92" s="71"/>
      <c r="ON92" s="71"/>
      <c r="OO92" s="71"/>
      <c r="OP92" s="71"/>
      <c r="OQ92" s="71"/>
      <c r="OR92" s="4"/>
      <c r="OS92" s="4"/>
      <c r="OT92" s="4"/>
    </row>
    <row r="93" spans="1:410">
      <c r="A93" s="96" t="s">
        <v>1286</v>
      </c>
      <c r="B93" s="56" t="s">
        <v>1287</v>
      </c>
      <c r="C93" s="96" t="s">
        <v>427</v>
      </c>
      <c r="D93" s="74">
        <v>6</v>
      </c>
      <c r="E93" s="67">
        <v>2015</v>
      </c>
      <c r="F93" s="106">
        <v>70.915717857013846</v>
      </c>
      <c r="G93" s="141">
        <v>16064</v>
      </c>
      <c r="H93" s="67">
        <v>6031</v>
      </c>
      <c r="I93" s="67">
        <v>10033</v>
      </c>
      <c r="J93" s="106">
        <v>16.46</v>
      </c>
      <c r="K93" s="67">
        <v>2644</v>
      </c>
      <c r="L93" s="56">
        <v>62.08</v>
      </c>
      <c r="M93" s="78">
        <v>9973</v>
      </c>
      <c r="N93" s="67">
        <v>1497</v>
      </c>
      <c r="O93" s="67">
        <v>768</v>
      </c>
      <c r="P93" s="67">
        <v>729</v>
      </c>
      <c r="Q93" s="78">
        <v>1797</v>
      </c>
      <c r="R93" s="78">
        <v>874</v>
      </c>
      <c r="S93" s="78">
        <v>923</v>
      </c>
      <c r="T93" s="67">
        <v>1490</v>
      </c>
      <c r="U93" s="67">
        <v>773</v>
      </c>
      <c r="V93" s="67">
        <v>717</v>
      </c>
      <c r="W93" s="78">
        <v>1770</v>
      </c>
      <c r="X93" s="78">
        <v>850</v>
      </c>
      <c r="Y93" s="78">
        <v>920</v>
      </c>
      <c r="Z93" s="67">
        <v>1413</v>
      </c>
      <c r="AA93" s="67">
        <v>737</v>
      </c>
      <c r="AB93" s="67">
        <v>676</v>
      </c>
      <c r="AC93" s="78">
        <v>1067</v>
      </c>
      <c r="AD93" s="78">
        <v>765</v>
      </c>
      <c r="AE93" s="78">
        <v>842</v>
      </c>
      <c r="AF93" s="67">
        <v>1290</v>
      </c>
      <c r="AG93" s="67">
        <v>680</v>
      </c>
      <c r="AH93" s="67">
        <v>610</v>
      </c>
      <c r="AI93" s="78">
        <v>2314</v>
      </c>
      <c r="AJ93" s="78">
        <v>1088</v>
      </c>
      <c r="AK93" s="78">
        <v>1226</v>
      </c>
      <c r="AL93" s="67">
        <v>1334</v>
      </c>
      <c r="AM93" s="67">
        <v>706</v>
      </c>
      <c r="AN93" s="67">
        <v>628</v>
      </c>
      <c r="AO93" s="67">
        <v>1089</v>
      </c>
      <c r="AP93" s="67">
        <v>576</v>
      </c>
      <c r="AQ93" s="67">
        <v>513</v>
      </c>
      <c r="AR93" s="56" t="s">
        <v>428</v>
      </c>
      <c r="AS93" s="56"/>
      <c r="AT93" s="56" t="s">
        <v>428</v>
      </c>
      <c r="AU93" s="151">
        <v>235</v>
      </c>
      <c r="AV93" s="151">
        <v>0</v>
      </c>
      <c r="AW93" s="151">
        <v>107</v>
      </c>
      <c r="AX93" s="59">
        <v>0</v>
      </c>
      <c r="AY93" s="59">
        <v>0</v>
      </c>
      <c r="AZ93" s="60">
        <v>3.75234521575985</v>
      </c>
      <c r="BA93" s="61">
        <v>4</v>
      </c>
      <c r="BB93" s="62">
        <v>0</v>
      </c>
      <c r="BC93" s="63">
        <v>0</v>
      </c>
      <c r="BD93" s="68">
        <v>0</v>
      </c>
      <c r="BE93" s="69">
        <v>0</v>
      </c>
      <c r="BF93" s="60">
        <v>2.8901734104046244</v>
      </c>
      <c r="BG93" s="61">
        <v>5</v>
      </c>
      <c r="BH93" s="60">
        <v>5.2631578947368416</v>
      </c>
      <c r="BI93" s="61">
        <v>9</v>
      </c>
      <c r="BJ93" s="64">
        <v>0</v>
      </c>
      <c r="BK93" s="65">
        <v>0</v>
      </c>
      <c r="BL93" s="62">
        <v>66.800267201068806</v>
      </c>
      <c r="BM93" s="65">
        <v>1</v>
      </c>
      <c r="BN93" s="56">
        <v>0</v>
      </c>
      <c r="BO93" s="56">
        <v>0</v>
      </c>
      <c r="BP93" s="156">
        <v>0</v>
      </c>
      <c r="BQ93" s="56">
        <v>0</v>
      </c>
      <c r="BR93" s="56">
        <v>0</v>
      </c>
      <c r="BS93" s="56">
        <v>0</v>
      </c>
      <c r="BT93" s="56">
        <v>0</v>
      </c>
      <c r="BU93" s="56">
        <v>0</v>
      </c>
      <c r="BV93" s="62" t="s">
        <v>1288</v>
      </c>
      <c r="BW93" s="56" t="s">
        <v>1289</v>
      </c>
      <c r="BX93" s="62" t="s">
        <v>1290</v>
      </c>
      <c r="BY93" s="56" t="s">
        <v>1289</v>
      </c>
      <c r="BZ93" s="56" t="s">
        <v>1291</v>
      </c>
      <c r="CA93" s="56" t="s">
        <v>1292</v>
      </c>
      <c r="CB93" s="56" t="s">
        <v>1291</v>
      </c>
      <c r="CC93" s="152">
        <v>81.67</v>
      </c>
      <c r="CD93" s="152">
        <v>63</v>
      </c>
      <c r="CE93" s="147">
        <v>15.384615384615385</v>
      </c>
      <c r="CF93" s="146" t="s">
        <v>1293</v>
      </c>
      <c r="CG93" s="146" t="s">
        <v>1294</v>
      </c>
      <c r="CH93" s="56">
        <v>0</v>
      </c>
      <c r="CI93" s="56">
        <v>0</v>
      </c>
      <c r="CJ93" s="60">
        <v>0.67114093959731536</v>
      </c>
      <c r="CK93" s="61">
        <v>1</v>
      </c>
      <c r="CL93" s="56">
        <v>0</v>
      </c>
      <c r="CM93" s="56">
        <v>0</v>
      </c>
      <c r="CN93" s="149">
        <v>66.622251832111928</v>
      </c>
      <c r="CO93" s="156">
        <v>1</v>
      </c>
      <c r="CP93" s="56">
        <v>0</v>
      </c>
      <c r="CQ93" s="56">
        <v>0</v>
      </c>
      <c r="CR93" s="149">
        <v>112.99435028248588</v>
      </c>
      <c r="CS93" s="156">
        <v>2</v>
      </c>
      <c r="CT93" s="56">
        <v>0</v>
      </c>
      <c r="CU93" s="56">
        <v>0</v>
      </c>
      <c r="CV93" s="56">
        <v>56.49</v>
      </c>
      <c r="CW93" s="56">
        <v>1</v>
      </c>
      <c r="CX93" s="56">
        <v>0</v>
      </c>
      <c r="CY93" s="56">
        <v>0</v>
      </c>
      <c r="CZ93" s="149">
        <v>56.497175141242941</v>
      </c>
      <c r="DA93" s="156">
        <v>1</v>
      </c>
      <c r="DB93" s="60">
        <v>0</v>
      </c>
      <c r="DC93" s="61">
        <v>0</v>
      </c>
      <c r="DD93" s="152">
        <v>111.4</v>
      </c>
      <c r="DE93" s="152">
        <v>89.73</v>
      </c>
      <c r="DF93" s="147">
        <v>3.6222509702457955</v>
      </c>
      <c r="DG93" s="148">
        <v>5.4980595084087964</v>
      </c>
      <c r="DH93" s="56">
        <v>0</v>
      </c>
      <c r="DI93" s="56">
        <v>0</v>
      </c>
      <c r="DJ93" s="149">
        <v>112.99435028248588</v>
      </c>
      <c r="DK93" s="56">
        <v>2</v>
      </c>
      <c r="DL93" s="56">
        <v>0</v>
      </c>
      <c r="DM93" s="56">
        <v>0</v>
      </c>
      <c r="DN93" s="56">
        <v>0</v>
      </c>
      <c r="DO93" s="56">
        <v>0</v>
      </c>
      <c r="DP93" s="149">
        <v>0</v>
      </c>
      <c r="DQ93" s="156">
        <v>0</v>
      </c>
      <c r="DR93" s="149">
        <v>0</v>
      </c>
      <c r="DS93" s="156">
        <v>0</v>
      </c>
      <c r="DT93" s="56">
        <v>0</v>
      </c>
      <c r="DU93" s="156">
        <v>0</v>
      </c>
      <c r="DV93" s="156">
        <v>0</v>
      </c>
      <c r="DW93" s="156">
        <v>0</v>
      </c>
      <c r="DX93" s="156">
        <v>0</v>
      </c>
      <c r="DY93" s="56">
        <v>0</v>
      </c>
      <c r="DZ93" s="62">
        <v>1.4792899408284024</v>
      </c>
      <c r="EA93" s="63">
        <v>1</v>
      </c>
      <c r="EB93" s="62">
        <v>80.327868852459019</v>
      </c>
      <c r="EC93" s="63">
        <v>49</v>
      </c>
      <c r="ED93" s="60">
        <v>0</v>
      </c>
      <c r="EE93" s="61">
        <v>0</v>
      </c>
      <c r="EF93" s="154">
        <v>121.59</v>
      </c>
      <c r="EG93" s="154">
        <v>77.25</v>
      </c>
      <c r="EH93" s="107">
        <v>3.2512315270935961</v>
      </c>
      <c r="EI93" s="148">
        <v>6.0098522167487687</v>
      </c>
      <c r="EJ93" s="56" t="s">
        <v>1295</v>
      </c>
      <c r="EK93" s="56" t="s">
        <v>1296</v>
      </c>
      <c r="EL93" s="154">
        <v>93.29</v>
      </c>
      <c r="EM93" s="154">
        <v>45.78</v>
      </c>
      <c r="EN93" s="147">
        <v>0.28735632183908044</v>
      </c>
      <c r="EO93" s="148">
        <v>1.4367816091954022</v>
      </c>
      <c r="EP93" s="56">
        <v>0</v>
      </c>
      <c r="EQ93" s="56">
        <v>0</v>
      </c>
      <c r="ER93" s="149">
        <v>62.227753578095829</v>
      </c>
      <c r="ES93" s="156">
        <v>1</v>
      </c>
      <c r="ET93" s="132">
        <v>0</v>
      </c>
      <c r="EU93" s="132">
        <v>0</v>
      </c>
      <c r="EV93" s="56">
        <v>0</v>
      </c>
      <c r="EW93" s="56">
        <v>0</v>
      </c>
      <c r="EX93" s="56">
        <v>0</v>
      </c>
      <c r="EY93" s="62">
        <v>63.694267515923563</v>
      </c>
      <c r="EZ93" s="61">
        <v>40</v>
      </c>
      <c r="FA93" s="62">
        <v>77.972709551656919</v>
      </c>
      <c r="FB93" s="61">
        <v>40</v>
      </c>
      <c r="FC93" s="149">
        <v>0</v>
      </c>
      <c r="FD93" s="156">
        <v>0</v>
      </c>
      <c r="FE93" s="149">
        <v>0</v>
      </c>
      <c r="FF93" s="156">
        <v>0</v>
      </c>
      <c r="FG93" s="56">
        <v>0</v>
      </c>
      <c r="FH93" s="56">
        <v>0</v>
      </c>
      <c r="FI93" s="149">
        <v>0</v>
      </c>
      <c r="FJ93" s="156">
        <v>0</v>
      </c>
      <c r="FK93" s="149">
        <v>0</v>
      </c>
      <c r="FL93" s="156">
        <v>0</v>
      </c>
      <c r="FM93" s="56">
        <v>0</v>
      </c>
      <c r="FN93" s="56">
        <v>0</v>
      </c>
      <c r="FO93" s="150">
        <v>0</v>
      </c>
      <c r="FP93" s="56">
        <v>0</v>
      </c>
      <c r="FQ93" s="56">
        <v>0</v>
      </c>
      <c r="FR93" s="56">
        <v>0</v>
      </c>
      <c r="FS93" s="60">
        <v>1.7683465959328026</v>
      </c>
      <c r="FT93" s="61">
        <v>2</v>
      </c>
      <c r="FU93" s="60">
        <v>1.9860973187686195</v>
      </c>
      <c r="FV93" s="61">
        <v>2</v>
      </c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  <c r="IV93" s="67"/>
      <c r="IW93" s="67"/>
      <c r="IX93" s="67"/>
      <c r="IY93" s="67"/>
      <c r="IZ93" s="67"/>
      <c r="JA93" s="67"/>
      <c r="JB93" s="67"/>
      <c r="JC93" s="67"/>
      <c r="JD93" s="67"/>
      <c r="JE93" s="67"/>
      <c r="JF93" s="67"/>
      <c r="JG93" s="67"/>
      <c r="JH93" s="67"/>
      <c r="JI93" s="67"/>
      <c r="JJ93" s="67"/>
      <c r="JK93" s="67"/>
      <c r="JL93" s="67"/>
      <c r="JM93" s="67"/>
      <c r="JN93" s="67"/>
      <c r="JO93" s="67"/>
      <c r="JP93" s="67"/>
      <c r="JQ93" s="67"/>
      <c r="JR93" s="67"/>
      <c r="JS93" s="67"/>
      <c r="JT93" s="67"/>
      <c r="JU93" s="67"/>
      <c r="JV93" s="67"/>
      <c r="JW93" s="67"/>
      <c r="JX93" s="67"/>
      <c r="JY93" s="67"/>
      <c r="JZ93" s="67"/>
      <c r="KA93" s="67"/>
      <c r="KB93" s="67"/>
      <c r="KC93" s="67"/>
      <c r="KD93" s="67"/>
      <c r="KE93" s="67"/>
      <c r="KF93" s="67"/>
      <c r="KG93" s="67"/>
      <c r="KH93" s="67"/>
      <c r="KI93" s="67"/>
      <c r="KJ93" s="67"/>
      <c r="KK93" s="67"/>
      <c r="KL93" s="67"/>
      <c r="KM93" s="67"/>
      <c r="KN93" s="67"/>
      <c r="KO93" s="67"/>
      <c r="KP93" s="67"/>
      <c r="KQ93" s="67"/>
      <c r="KR93" s="67"/>
      <c r="KS93" s="67"/>
      <c r="KT93" s="67"/>
      <c r="KU93" s="67"/>
      <c r="KV93" s="67"/>
      <c r="KW93" s="67"/>
      <c r="KX93" s="67"/>
      <c r="KY93" s="67"/>
      <c r="KZ93" s="67"/>
      <c r="LA93" s="67"/>
      <c r="LB93" s="67"/>
      <c r="LC93" s="67"/>
      <c r="LD93" s="67"/>
      <c r="LE93" s="67"/>
      <c r="LF93" s="67"/>
      <c r="LG93" s="67"/>
      <c r="LH93" s="67"/>
      <c r="LI93" s="67"/>
      <c r="LJ93" s="67"/>
      <c r="LK93" s="67"/>
      <c r="LL93" s="67"/>
      <c r="LM93" s="67"/>
      <c r="LN93" s="67"/>
      <c r="LO93" s="67"/>
      <c r="LP93" s="67"/>
      <c r="LQ93" s="67"/>
      <c r="LR93" s="67"/>
      <c r="LS93" s="67"/>
      <c r="LT93" s="67"/>
      <c r="LU93" s="67"/>
      <c r="LV93" s="67"/>
      <c r="LW93" s="67"/>
      <c r="LX93" s="67"/>
      <c r="LY93" s="67"/>
      <c r="LZ93" s="67"/>
      <c r="MA93" s="67"/>
      <c r="MB93" s="67"/>
      <c r="MC93" s="67"/>
      <c r="MD93" s="67"/>
      <c r="ME93" s="67"/>
      <c r="MF93" s="67"/>
      <c r="MG93" s="67"/>
      <c r="MH93" s="67"/>
      <c r="MI93" s="67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67"/>
      <c r="MU93" s="67"/>
      <c r="MV93" s="67"/>
      <c r="MW93" s="67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67"/>
      <c r="NI93" s="67"/>
      <c r="NJ93" s="67"/>
      <c r="NK93" s="67"/>
      <c r="NL93" s="67"/>
      <c r="NM93" s="67"/>
      <c r="NN93" s="67"/>
      <c r="NO93" s="67"/>
      <c r="NP93" s="67"/>
      <c r="NQ93" s="67"/>
      <c r="NR93" s="71"/>
      <c r="NS93" s="71"/>
      <c r="NT93" s="71"/>
      <c r="NU93" s="71"/>
      <c r="NV93" s="71"/>
      <c r="NW93" s="71"/>
      <c r="NX93" s="71"/>
      <c r="NY93" s="71"/>
      <c r="NZ93" s="71"/>
      <c r="OA93" s="71"/>
      <c r="OB93" s="71"/>
      <c r="OC93" s="71"/>
      <c r="OD93" s="71"/>
      <c r="OE93" s="71"/>
      <c r="OF93" s="71"/>
      <c r="OG93" s="71"/>
      <c r="OH93" s="71"/>
      <c r="OI93" s="71"/>
      <c r="OJ93" s="71"/>
      <c r="OK93" s="71"/>
      <c r="OL93" s="71"/>
      <c r="OM93" s="71"/>
      <c r="ON93" s="71"/>
      <c r="OO93" s="71"/>
      <c r="OP93" s="71"/>
      <c r="OQ93" s="71"/>
      <c r="OR93" s="4"/>
      <c r="OS93" s="4"/>
      <c r="OT93" s="4"/>
    </row>
    <row r="94" spans="1:410">
      <c r="A94" s="96" t="s">
        <v>1297</v>
      </c>
      <c r="B94" s="56" t="s">
        <v>1298</v>
      </c>
      <c r="C94" s="96" t="s">
        <v>427</v>
      </c>
      <c r="D94" s="74">
        <v>6</v>
      </c>
      <c r="E94" s="67">
        <v>2015</v>
      </c>
      <c r="F94" s="106">
        <v>72.269308936955213</v>
      </c>
      <c r="G94" s="141">
        <v>5318</v>
      </c>
      <c r="H94" s="67">
        <v>2446</v>
      </c>
      <c r="I94" s="67">
        <v>2872</v>
      </c>
      <c r="J94" s="106">
        <v>9.5</v>
      </c>
      <c r="K94" s="67">
        <v>505</v>
      </c>
      <c r="L94" s="56">
        <v>93.56</v>
      </c>
      <c r="M94" s="78">
        <v>4974</v>
      </c>
      <c r="N94" s="67">
        <v>543</v>
      </c>
      <c r="O94" s="67">
        <v>279</v>
      </c>
      <c r="P94" s="67">
        <v>264</v>
      </c>
      <c r="Q94" s="78">
        <v>650</v>
      </c>
      <c r="R94" s="78">
        <v>315</v>
      </c>
      <c r="S94" s="78">
        <v>335</v>
      </c>
      <c r="T94" s="67">
        <v>508</v>
      </c>
      <c r="U94" s="67">
        <v>267</v>
      </c>
      <c r="V94" s="67">
        <v>241</v>
      </c>
      <c r="W94" s="78">
        <v>589</v>
      </c>
      <c r="X94" s="78">
        <v>279</v>
      </c>
      <c r="Y94" s="78">
        <v>310</v>
      </c>
      <c r="Z94" s="67">
        <v>457</v>
      </c>
      <c r="AA94" s="67">
        <v>242</v>
      </c>
      <c r="AB94" s="67">
        <v>215</v>
      </c>
      <c r="AC94" s="78">
        <v>538</v>
      </c>
      <c r="AD94" s="78">
        <v>255</v>
      </c>
      <c r="AE94" s="78">
        <v>283</v>
      </c>
      <c r="AF94" s="67">
        <v>456</v>
      </c>
      <c r="AG94" s="67">
        <v>237</v>
      </c>
      <c r="AH94" s="67">
        <v>219</v>
      </c>
      <c r="AI94" s="78">
        <v>850</v>
      </c>
      <c r="AJ94" s="78">
        <v>415</v>
      </c>
      <c r="AK94" s="78">
        <v>435</v>
      </c>
      <c r="AL94" s="67">
        <v>495</v>
      </c>
      <c r="AM94" s="67">
        <v>254</v>
      </c>
      <c r="AN94" s="67">
        <v>241</v>
      </c>
      <c r="AO94" s="67">
        <v>386</v>
      </c>
      <c r="AP94" s="67">
        <v>193</v>
      </c>
      <c r="AQ94" s="67">
        <v>193</v>
      </c>
      <c r="AR94" s="56" t="s">
        <v>428</v>
      </c>
      <c r="AS94" s="56"/>
      <c r="AT94" s="56" t="s">
        <v>428</v>
      </c>
      <c r="AU94" s="144">
        <v>190</v>
      </c>
      <c r="AV94" s="144">
        <v>1</v>
      </c>
      <c r="AW94" s="144">
        <v>76</v>
      </c>
      <c r="AX94" s="59">
        <v>0</v>
      </c>
      <c r="AY94" s="59">
        <v>0</v>
      </c>
      <c r="AZ94" s="60">
        <v>1.4275517487508922</v>
      </c>
      <c r="BA94" s="61">
        <v>2</v>
      </c>
      <c r="BB94" s="62">
        <v>0</v>
      </c>
      <c r="BC94" s="63">
        <v>0</v>
      </c>
      <c r="BD94" s="68">
        <v>0</v>
      </c>
      <c r="BE94" s="69">
        <v>0</v>
      </c>
      <c r="BF94" s="60">
        <v>2.5</v>
      </c>
      <c r="BG94" s="61">
        <v>5</v>
      </c>
      <c r="BH94" s="60">
        <v>4.4444444444444446</v>
      </c>
      <c r="BI94" s="61">
        <v>4</v>
      </c>
      <c r="BJ94" s="64">
        <v>0</v>
      </c>
      <c r="BK94" s="65">
        <v>0</v>
      </c>
      <c r="BL94" s="62">
        <v>0</v>
      </c>
      <c r="BM94" s="65">
        <v>0</v>
      </c>
      <c r="BN94" s="56">
        <v>0</v>
      </c>
      <c r="BO94" s="56">
        <v>0</v>
      </c>
      <c r="BP94" s="156">
        <v>0</v>
      </c>
      <c r="BQ94" s="56">
        <v>0</v>
      </c>
      <c r="BR94" s="56">
        <v>0</v>
      </c>
      <c r="BS94" s="56">
        <v>0</v>
      </c>
      <c r="BT94" s="56">
        <v>0</v>
      </c>
      <c r="BU94" s="56">
        <v>0</v>
      </c>
      <c r="BV94" s="62" t="s">
        <v>1299</v>
      </c>
      <c r="BW94" s="56" t="s">
        <v>1300</v>
      </c>
      <c r="BX94" s="62" t="s">
        <v>916</v>
      </c>
      <c r="BY94" s="56" t="s">
        <v>1300</v>
      </c>
      <c r="BZ94" s="56" t="s">
        <v>965</v>
      </c>
      <c r="CA94" s="56" t="s">
        <v>770</v>
      </c>
      <c r="CB94" s="56" t="s">
        <v>1301</v>
      </c>
      <c r="CC94" s="145">
        <v>86.92</v>
      </c>
      <c r="CD94" s="145">
        <v>63.54</v>
      </c>
      <c r="CE94" s="147">
        <v>23.076923076923077</v>
      </c>
      <c r="CF94" s="153" t="s">
        <v>1302</v>
      </c>
      <c r="CG94" s="153" t="s">
        <v>1303</v>
      </c>
      <c r="CH94" s="56">
        <v>0</v>
      </c>
      <c r="CI94" s="56">
        <v>0</v>
      </c>
      <c r="CJ94" s="60">
        <v>0</v>
      </c>
      <c r="CK94" s="61">
        <v>0</v>
      </c>
      <c r="CL94" s="56">
        <v>0</v>
      </c>
      <c r="CM94" s="56">
        <v>0</v>
      </c>
      <c r="CN94" s="149">
        <v>0</v>
      </c>
      <c r="CO94" s="156">
        <v>0</v>
      </c>
      <c r="CP94" s="56">
        <v>0</v>
      </c>
      <c r="CQ94" s="56">
        <v>0</v>
      </c>
      <c r="CR94" s="56">
        <v>0</v>
      </c>
      <c r="CS94" s="56">
        <v>0</v>
      </c>
      <c r="CT94" s="56">
        <v>0</v>
      </c>
      <c r="CU94" s="56">
        <v>0</v>
      </c>
      <c r="CV94" s="56">
        <v>0</v>
      </c>
      <c r="CW94" s="56">
        <v>0</v>
      </c>
      <c r="CX94" s="56">
        <v>0</v>
      </c>
      <c r="CY94" s="56">
        <v>0</v>
      </c>
      <c r="CZ94" s="56">
        <v>0</v>
      </c>
      <c r="DA94" s="56">
        <v>0</v>
      </c>
      <c r="DB94" s="60">
        <v>0.70472163495419315</v>
      </c>
      <c r="DC94" s="61">
        <v>1</v>
      </c>
      <c r="DD94" s="145">
        <v>149.09</v>
      </c>
      <c r="DE94" s="145">
        <v>105.62</v>
      </c>
      <c r="DF94" s="147">
        <v>4.658385093167702</v>
      </c>
      <c r="DG94" s="148">
        <v>8.695652173913043</v>
      </c>
      <c r="DH94" s="56">
        <v>0</v>
      </c>
      <c r="DI94" s="56">
        <v>0</v>
      </c>
      <c r="DJ94" s="149">
        <v>0</v>
      </c>
      <c r="DK94" s="158">
        <v>0</v>
      </c>
      <c r="DL94" s="56">
        <v>0</v>
      </c>
      <c r="DM94" s="56">
        <v>0</v>
      </c>
      <c r="DN94" s="56">
        <v>0</v>
      </c>
      <c r="DO94" s="56">
        <v>0</v>
      </c>
      <c r="DP94" s="149">
        <v>0</v>
      </c>
      <c r="DQ94" s="156">
        <v>0</v>
      </c>
      <c r="DR94" s="149">
        <v>0</v>
      </c>
      <c r="DS94" s="156">
        <v>0</v>
      </c>
      <c r="DT94" s="56">
        <v>0</v>
      </c>
      <c r="DU94" s="156">
        <v>0</v>
      </c>
      <c r="DV94" s="156">
        <v>0</v>
      </c>
      <c r="DW94" s="156">
        <v>0</v>
      </c>
      <c r="DX94" s="156">
        <v>0</v>
      </c>
      <c r="DY94" s="56">
        <v>0</v>
      </c>
      <c r="DZ94" s="62">
        <v>0</v>
      </c>
      <c r="EA94" s="63">
        <v>0</v>
      </c>
      <c r="EB94" s="62">
        <v>91.324200913242009</v>
      </c>
      <c r="EC94" s="63">
        <v>20</v>
      </c>
      <c r="ED94" s="60">
        <v>1.3262599469496021</v>
      </c>
      <c r="EE94" s="61">
        <v>2</v>
      </c>
      <c r="EF94" s="143">
        <v>111.35</v>
      </c>
      <c r="EG94" s="143">
        <v>70.349999999999994</v>
      </c>
      <c r="EH94" s="107">
        <v>3.7037037037037033</v>
      </c>
      <c r="EI94" s="148">
        <v>4.6296296296296298</v>
      </c>
      <c r="EJ94" s="56" t="s">
        <v>1304</v>
      </c>
      <c r="EK94" s="56" t="s">
        <v>488</v>
      </c>
      <c r="EL94" s="143">
        <v>116.76</v>
      </c>
      <c r="EM94" s="143">
        <v>44.68</v>
      </c>
      <c r="EN94" s="147">
        <v>2.1505376344086025</v>
      </c>
      <c r="EO94" s="148">
        <v>5.376344086021505</v>
      </c>
      <c r="EP94" s="56">
        <v>0</v>
      </c>
      <c r="EQ94" s="56">
        <v>0</v>
      </c>
      <c r="ER94" s="149">
        <v>0</v>
      </c>
      <c r="ES94" s="156">
        <v>0</v>
      </c>
      <c r="ET94" s="132">
        <v>0</v>
      </c>
      <c r="EU94" s="132">
        <v>0</v>
      </c>
      <c r="EV94" s="56">
        <v>0</v>
      </c>
      <c r="EW94" s="56">
        <v>0</v>
      </c>
      <c r="EX94" s="56">
        <v>0</v>
      </c>
      <c r="EY94" s="62">
        <v>116.18257261410788</v>
      </c>
      <c r="EZ94" s="61">
        <v>28</v>
      </c>
      <c r="FA94" s="62">
        <v>88.082901554404145</v>
      </c>
      <c r="FB94" s="61">
        <v>17</v>
      </c>
      <c r="FC94" s="149">
        <v>0</v>
      </c>
      <c r="FD94" s="156">
        <v>0</v>
      </c>
      <c r="FE94" s="149">
        <v>100.20040080160319</v>
      </c>
      <c r="FF94" s="156">
        <v>1</v>
      </c>
      <c r="FG94" s="56">
        <v>0</v>
      </c>
      <c r="FH94" s="56">
        <v>0</v>
      </c>
      <c r="FI94" s="149">
        <v>0</v>
      </c>
      <c r="FJ94" s="156">
        <v>0</v>
      </c>
      <c r="FK94" s="149">
        <v>100.20040080160319</v>
      </c>
      <c r="FL94" s="156">
        <v>1</v>
      </c>
      <c r="FM94" s="56">
        <v>0</v>
      </c>
      <c r="FN94" s="56">
        <v>0</v>
      </c>
      <c r="FO94" s="150">
        <v>200.40080160320639</v>
      </c>
      <c r="FP94" s="155">
        <v>2</v>
      </c>
      <c r="FQ94" s="56">
        <v>0</v>
      </c>
      <c r="FR94" s="56">
        <v>0</v>
      </c>
      <c r="FS94" s="60">
        <v>1.9059720457433291</v>
      </c>
      <c r="FT94" s="61">
        <v>3</v>
      </c>
      <c r="FU94" s="60">
        <v>2.8388928317955999</v>
      </c>
      <c r="FV94" s="61">
        <v>4</v>
      </c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  <c r="IW94" s="67"/>
      <c r="IX94" s="67"/>
      <c r="IY94" s="67"/>
      <c r="IZ94" s="67"/>
      <c r="JA94" s="67"/>
      <c r="JB94" s="67"/>
      <c r="JC94" s="67"/>
      <c r="JD94" s="67"/>
      <c r="JE94" s="67"/>
      <c r="JF94" s="67"/>
      <c r="JG94" s="67"/>
      <c r="JH94" s="67"/>
      <c r="JI94" s="67"/>
      <c r="JJ94" s="67"/>
      <c r="JK94" s="67"/>
      <c r="JL94" s="67"/>
      <c r="JM94" s="67"/>
      <c r="JN94" s="67"/>
      <c r="JO94" s="67"/>
      <c r="JP94" s="67"/>
      <c r="JQ94" s="67"/>
      <c r="JR94" s="67"/>
      <c r="JS94" s="67"/>
      <c r="JT94" s="67"/>
      <c r="JU94" s="67"/>
      <c r="JV94" s="67"/>
      <c r="JW94" s="67"/>
      <c r="JX94" s="67"/>
      <c r="JY94" s="67"/>
      <c r="JZ94" s="67"/>
      <c r="KA94" s="67"/>
      <c r="KB94" s="67"/>
      <c r="KC94" s="67"/>
      <c r="KD94" s="67"/>
      <c r="KE94" s="67"/>
      <c r="KF94" s="67"/>
      <c r="KG94" s="67"/>
      <c r="KH94" s="67"/>
      <c r="KI94" s="67"/>
      <c r="KJ94" s="67"/>
      <c r="KK94" s="67"/>
      <c r="KL94" s="67"/>
      <c r="KM94" s="67"/>
      <c r="KN94" s="67"/>
      <c r="KO94" s="67"/>
      <c r="KP94" s="67"/>
      <c r="KQ94" s="67"/>
      <c r="KR94" s="67"/>
      <c r="KS94" s="67"/>
      <c r="KT94" s="67"/>
      <c r="KU94" s="67"/>
      <c r="KV94" s="67"/>
      <c r="KW94" s="67"/>
      <c r="KX94" s="67"/>
      <c r="KY94" s="67"/>
      <c r="KZ94" s="67"/>
      <c r="LA94" s="67"/>
      <c r="LB94" s="67"/>
      <c r="LC94" s="67"/>
      <c r="LD94" s="67"/>
      <c r="LE94" s="67"/>
      <c r="LF94" s="67"/>
      <c r="LG94" s="67"/>
      <c r="LH94" s="67"/>
      <c r="LI94" s="67"/>
      <c r="LJ94" s="67"/>
      <c r="LK94" s="67"/>
      <c r="LL94" s="67"/>
      <c r="LM94" s="67"/>
      <c r="LN94" s="67"/>
      <c r="LO94" s="67"/>
      <c r="LP94" s="67"/>
      <c r="LQ94" s="67"/>
      <c r="LR94" s="67"/>
      <c r="LS94" s="67"/>
      <c r="LT94" s="67"/>
      <c r="LU94" s="67"/>
      <c r="LV94" s="67"/>
      <c r="LW94" s="67"/>
      <c r="LX94" s="67"/>
      <c r="LY94" s="67"/>
      <c r="LZ94" s="67"/>
      <c r="MA94" s="67"/>
      <c r="MB94" s="67"/>
      <c r="MC94" s="67"/>
      <c r="MD94" s="67"/>
      <c r="ME94" s="67"/>
      <c r="MF94" s="67"/>
      <c r="MG94" s="67"/>
      <c r="MH94" s="67"/>
      <c r="MI94" s="67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67"/>
      <c r="MU94" s="67"/>
      <c r="MV94" s="67"/>
      <c r="MW94" s="67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67"/>
      <c r="NI94" s="67"/>
      <c r="NJ94" s="67"/>
      <c r="NK94" s="67"/>
      <c r="NL94" s="67"/>
      <c r="NM94" s="67"/>
      <c r="NN94" s="67"/>
      <c r="NO94" s="67"/>
      <c r="NP94" s="67"/>
      <c r="NQ94" s="67"/>
      <c r="NR94" s="71"/>
      <c r="NS94" s="71"/>
      <c r="NT94" s="71"/>
      <c r="NU94" s="71"/>
      <c r="NV94" s="71"/>
      <c r="NW94" s="71"/>
      <c r="NX94" s="71"/>
      <c r="NY94" s="71"/>
      <c r="NZ94" s="71"/>
      <c r="OA94" s="71"/>
      <c r="OB94" s="71"/>
      <c r="OC94" s="71"/>
      <c r="OD94" s="71"/>
      <c r="OE94" s="71"/>
      <c r="OF94" s="71"/>
      <c r="OG94" s="71"/>
      <c r="OH94" s="71"/>
      <c r="OI94" s="71"/>
      <c r="OJ94" s="71"/>
      <c r="OK94" s="71"/>
      <c r="OL94" s="71"/>
      <c r="OM94" s="71"/>
      <c r="ON94" s="71"/>
      <c r="OO94" s="71"/>
      <c r="OP94" s="71"/>
      <c r="OQ94" s="71"/>
      <c r="OR94" s="4"/>
      <c r="OS94" s="4"/>
      <c r="OT94" s="4"/>
    </row>
    <row r="95" spans="1:410">
      <c r="A95" s="96" t="s">
        <v>1305</v>
      </c>
      <c r="B95" s="56" t="s">
        <v>1306</v>
      </c>
      <c r="C95" s="96" t="s">
        <v>441</v>
      </c>
      <c r="D95" s="74">
        <v>6</v>
      </c>
      <c r="E95" s="67">
        <v>2015</v>
      </c>
      <c r="F95" s="106">
        <v>76.801914517750163</v>
      </c>
      <c r="G95" s="141">
        <v>12635</v>
      </c>
      <c r="H95" s="67">
        <v>4083</v>
      </c>
      <c r="I95" s="67">
        <v>8552</v>
      </c>
      <c r="J95" s="106">
        <v>35.47</v>
      </c>
      <c r="K95" s="67">
        <v>4482</v>
      </c>
      <c r="L95" s="56">
        <v>50.53</v>
      </c>
      <c r="M95" s="78">
        <v>6384</v>
      </c>
      <c r="N95" s="67">
        <v>1200</v>
      </c>
      <c r="O95" s="67">
        <v>610</v>
      </c>
      <c r="P95" s="67">
        <v>590</v>
      </c>
      <c r="Q95" s="78">
        <v>1436</v>
      </c>
      <c r="R95" s="78">
        <v>705</v>
      </c>
      <c r="S95" s="78">
        <v>731</v>
      </c>
      <c r="T95" s="67">
        <v>1169</v>
      </c>
      <c r="U95" s="67">
        <v>600</v>
      </c>
      <c r="V95" s="67">
        <v>569</v>
      </c>
      <c r="W95" s="78">
        <v>1395</v>
      </c>
      <c r="X95" s="78">
        <v>679</v>
      </c>
      <c r="Y95" s="78">
        <v>716</v>
      </c>
      <c r="Z95" s="67">
        <v>1156</v>
      </c>
      <c r="AA95" s="67">
        <v>594</v>
      </c>
      <c r="AB95" s="67">
        <v>562</v>
      </c>
      <c r="AC95" s="78">
        <v>1390</v>
      </c>
      <c r="AD95" s="78">
        <v>676</v>
      </c>
      <c r="AE95" s="78">
        <v>714</v>
      </c>
      <c r="AF95" s="67">
        <v>1166</v>
      </c>
      <c r="AG95" s="67">
        <v>600</v>
      </c>
      <c r="AH95" s="67">
        <v>566</v>
      </c>
      <c r="AI95" s="78">
        <v>2089</v>
      </c>
      <c r="AJ95" s="78">
        <v>1001</v>
      </c>
      <c r="AK95" s="78">
        <v>1088</v>
      </c>
      <c r="AL95" s="67">
        <v>1180</v>
      </c>
      <c r="AM95" s="67">
        <v>617</v>
      </c>
      <c r="AN95" s="67">
        <v>563</v>
      </c>
      <c r="AO95" s="67">
        <v>1051</v>
      </c>
      <c r="AP95" s="67">
        <v>544</v>
      </c>
      <c r="AQ95" s="67">
        <v>507</v>
      </c>
      <c r="AR95" s="56" t="s">
        <v>428</v>
      </c>
      <c r="AS95" s="56"/>
      <c r="AT95" s="56" t="s">
        <v>428</v>
      </c>
      <c r="AU95" s="151">
        <v>471</v>
      </c>
      <c r="AV95" s="151">
        <v>0</v>
      </c>
      <c r="AW95" s="151">
        <v>72</v>
      </c>
      <c r="AX95" s="59">
        <v>16.100000000000001</v>
      </c>
      <c r="AY95" s="59">
        <v>2</v>
      </c>
      <c r="AZ95" s="60">
        <v>0.97370983446932813</v>
      </c>
      <c r="BA95" s="61">
        <v>3</v>
      </c>
      <c r="BB95" s="62">
        <v>0</v>
      </c>
      <c r="BC95" s="63">
        <v>0</v>
      </c>
      <c r="BD95" s="68">
        <v>0</v>
      </c>
      <c r="BE95" s="69">
        <v>0</v>
      </c>
      <c r="BF95" s="60">
        <v>5.806451612903226</v>
      </c>
      <c r="BG95" s="61">
        <v>18</v>
      </c>
      <c r="BH95" s="60">
        <v>10.483870967741936</v>
      </c>
      <c r="BI95" s="61">
        <v>13</v>
      </c>
      <c r="BJ95" s="64">
        <v>0</v>
      </c>
      <c r="BK95" s="65">
        <v>0</v>
      </c>
      <c r="BL95" s="62">
        <v>0</v>
      </c>
      <c r="BM95" s="65">
        <v>0</v>
      </c>
      <c r="BN95" s="56">
        <v>0</v>
      </c>
      <c r="BO95" s="56">
        <v>0</v>
      </c>
      <c r="BP95" s="156">
        <v>0</v>
      </c>
      <c r="BQ95" s="56">
        <v>0</v>
      </c>
      <c r="BR95" s="56">
        <v>0</v>
      </c>
      <c r="BS95" s="56">
        <v>0</v>
      </c>
      <c r="BT95" s="56">
        <v>0</v>
      </c>
      <c r="BU95" s="56">
        <v>0</v>
      </c>
      <c r="BV95" s="56" t="s">
        <v>1307</v>
      </c>
      <c r="BW95" s="56" t="s">
        <v>1308</v>
      </c>
      <c r="BX95" s="62" t="s">
        <v>975</v>
      </c>
      <c r="BY95" s="56" t="s">
        <v>1308</v>
      </c>
      <c r="BZ95" s="56" t="s">
        <v>1309</v>
      </c>
      <c r="CA95" s="56" t="s">
        <v>1310</v>
      </c>
      <c r="CB95" s="56" t="s">
        <v>1309</v>
      </c>
      <c r="CC95" s="152">
        <v>66.95</v>
      </c>
      <c r="CD95" s="152">
        <v>43.64</v>
      </c>
      <c r="CE95" s="147">
        <v>8</v>
      </c>
      <c r="CF95" s="146" t="s">
        <v>1311</v>
      </c>
      <c r="CG95" s="146" t="s">
        <v>1272</v>
      </c>
      <c r="CH95" s="149">
        <v>83.822296730930432</v>
      </c>
      <c r="CI95" s="56">
        <v>1</v>
      </c>
      <c r="CJ95" s="60">
        <v>0.85543199315654406</v>
      </c>
      <c r="CK95" s="61">
        <v>1</v>
      </c>
      <c r="CL95" s="150">
        <v>83.822296730930432</v>
      </c>
      <c r="CM95" s="56">
        <v>1</v>
      </c>
      <c r="CN95" s="149">
        <v>167.64459346186086</v>
      </c>
      <c r="CO95" s="156">
        <v>2</v>
      </c>
      <c r="CP95" s="56">
        <v>0</v>
      </c>
      <c r="CQ95" s="56">
        <v>0</v>
      </c>
      <c r="CR95" s="149">
        <v>71.68458781362007</v>
      </c>
      <c r="CS95" s="156">
        <v>1</v>
      </c>
      <c r="CT95" s="149">
        <v>71.68458781362007</v>
      </c>
      <c r="CU95" s="156">
        <v>1</v>
      </c>
      <c r="CV95" s="56">
        <v>0</v>
      </c>
      <c r="CW95" s="56">
        <v>0</v>
      </c>
      <c r="CX95" s="56">
        <v>0</v>
      </c>
      <c r="CY95" s="56">
        <v>0</v>
      </c>
      <c r="CZ95" s="56">
        <v>0</v>
      </c>
      <c r="DA95" s="56">
        <v>0</v>
      </c>
      <c r="DB95" s="60">
        <v>0.31416902293433868</v>
      </c>
      <c r="DC95" s="61">
        <v>1</v>
      </c>
      <c r="DD95" s="152">
        <v>102.31</v>
      </c>
      <c r="DE95" s="152">
        <v>84.45</v>
      </c>
      <c r="DF95" s="147">
        <v>2.6532479414455628</v>
      </c>
      <c r="DG95" s="148">
        <v>7.3193046660567251</v>
      </c>
      <c r="DH95" s="149">
        <v>71.68458781362007</v>
      </c>
      <c r="DI95" s="56">
        <v>1</v>
      </c>
      <c r="DJ95" s="149">
        <v>143.36917562724014</v>
      </c>
      <c r="DK95" s="56">
        <v>2</v>
      </c>
      <c r="DL95" s="56">
        <v>0</v>
      </c>
      <c r="DM95" s="56">
        <v>0</v>
      </c>
      <c r="DN95" s="150">
        <v>71.942446043165475</v>
      </c>
      <c r="DO95" s="56">
        <v>1</v>
      </c>
      <c r="DP95" s="149">
        <v>71.942446043165475</v>
      </c>
      <c r="DQ95" s="156">
        <v>1</v>
      </c>
      <c r="DR95" s="149">
        <v>71.942446043165475</v>
      </c>
      <c r="DS95" s="156">
        <v>1</v>
      </c>
      <c r="DT95" s="56">
        <v>0</v>
      </c>
      <c r="DU95" s="156">
        <v>0</v>
      </c>
      <c r="DV95" s="156">
        <v>0</v>
      </c>
      <c r="DW95" s="156">
        <v>0</v>
      </c>
      <c r="DX95" s="156">
        <v>0</v>
      </c>
      <c r="DY95" s="56">
        <v>0</v>
      </c>
      <c r="DZ95" s="62">
        <v>0</v>
      </c>
      <c r="EA95" s="63">
        <v>0</v>
      </c>
      <c r="EB95" s="62">
        <v>51.236749116607776</v>
      </c>
      <c r="EC95" s="63">
        <v>29</v>
      </c>
      <c r="ED95" s="60">
        <v>0.92109303039607004</v>
      </c>
      <c r="EE95" s="61">
        <v>3</v>
      </c>
      <c r="EF95" s="154">
        <v>125.62</v>
      </c>
      <c r="EG95" s="154">
        <v>87.34</v>
      </c>
      <c r="EH95" s="107">
        <v>2.604166666666667</v>
      </c>
      <c r="EI95" s="148">
        <v>12.395833333333334</v>
      </c>
      <c r="EJ95" s="56" t="s">
        <v>1312</v>
      </c>
      <c r="EK95" s="56" t="s">
        <v>1313</v>
      </c>
      <c r="EL95" s="154">
        <v>96.54</v>
      </c>
      <c r="EM95" s="154">
        <v>48.49</v>
      </c>
      <c r="EN95" s="147">
        <v>1.749271137026239</v>
      </c>
      <c r="EO95" s="148">
        <v>3.2069970845481048</v>
      </c>
      <c r="EP95" s="150">
        <v>71.942446043165475</v>
      </c>
      <c r="EQ95" s="155">
        <v>1</v>
      </c>
      <c r="ER95" s="149">
        <v>71.942446043165475</v>
      </c>
      <c r="ES95" s="156">
        <v>1</v>
      </c>
      <c r="ET95" s="103">
        <v>71.942446043165475</v>
      </c>
      <c r="EU95" s="132">
        <v>1</v>
      </c>
      <c r="EV95" s="150">
        <v>71.942446043165475</v>
      </c>
      <c r="EW95" s="56">
        <v>1</v>
      </c>
      <c r="EX95" s="56">
        <v>0</v>
      </c>
      <c r="EY95" s="62">
        <v>55.062166962699827</v>
      </c>
      <c r="EZ95" s="61">
        <v>31</v>
      </c>
      <c r="FA95" s="62">
        <v>57.199211045364891</v>
      </c>
      <c r="FB95" s="61">
        <v>29</v>
      </c>
      <c r="FC95" s="149">
        <v>119.90407673860911</v>
      </c>
      <c r="FD95" s="156">
        <v>3</v>
      </c>
      <c r="FE95" s="149">
        <v>100.20040080160319</v>
      </c>
      <c r="FF95" s="156">
        <v>2</v>
      </c>
      <c r="FG95" s="56">
        <v>0</v>
      </c>
      <c r="FH95" s="56">
        <v>0</v>
      </c>
      <c r="FI95" s="149">
        <v>0</v>
      </c>
      <c r="FJ95" s="156">
        <v>0</v>
      </c>
      <c r="FK95" s="149">
        <v>199.84012789768187</v>
      </c>
      <c r="FL95" s="156">
        <v>5</v>
      </c>
      <c r="FM95" s="149">
        <v>119.90407673860911</v>
      </c>
      <c r="FN95" s="156">
        <v>3</v>
      </c>
      <c r="FO95" s="150">
        <v>439.64828137490008</v>
      </c>
      <c r="FP95" s="155">
        <v>11</v>
      </c>
      <c r="FQ95" s="150">
        <v>119.90407673860911</v>
      </c>
      <c r="FR95" s="56">
        <v>3</v>
      </c>
      <c r="FS95" s="60">
        <v>1.372495196266813</v>
      </c>
      <c r="FT95" s="61">
        <v>5</v>
      </c>
      <c r="FU95" s="60">
        <v>0.96432015429122475</v>
      </c>
      <c r="FV95" s="61">
        <v>3</v>
      </c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  <c r="IW95" s="67"/>
      <c r="IX95" s="67"/>
      <c r="IY95" s="67"/>
      <c r="IZ95" s="67"/>
      <c r="JA95" s="67"/>
      <c r="JB95" s="67"/>
      <c r="JC95" s="67"/>
      <c r="JD95" s="67"/>
      <c r="JE95" s="67"/>
      <c r="JF95" s="67"/>
      <c r="JG95" s="67"/>
      <c r="JH95" s="67"/>
      <c r="JI95" s="67"/>
      <c r="JJ95" s="67"/>
      <c r="JK95" s="67"/>
      <c r="JL95" s="67"/>
      <c r="JM95" s="67"/>
      <c r="JN95" s="67"/>
      <c r="JO95" s="67"/>
      <c r="JP95" s="67"/>
      <c r="JQ95" s="67"/>
      <c r="JR95" s="67"/>
      <c r="JS95" s="67"/>
      <c r="JT95" s="67"/>
      <c r="JU95" s="67"/>
      <c r="JV95" s="67"/>
      <c r="JW95" s="67"/>
      <c r="JX95" s="67"/>
      <c r="JY95" s="67"/>
      <c r="JZ95" s="67"/>
      <c r="KA95" s="67"/>
      <c r="KB95" s="67"/>
      <c r="KC95" s="67"/>
      <c r="KD95" s="67"/>
      <c r="KE95" s="67"/>
      <c r="KF95" s="67"/>
      <c r="KG95" s="67"/>
      <c r="KH95" s="67"/>
      <c r="KI95" s="67"/>
      <c r="KJ95" s="67"/>
      <c r="KK95" s="67"/>
      <c r="KL95" s="67"/>
      <c r="KM95" s="67"/>
      <c r="KN95" s="67"/>
      <c r="KO95" s="67"/>
      <c r="KP95" s="67"/>
      <c r="KQ95" s="67"/>
      <c r="KR95" s="67"/>
      <c r="KS95" s="67"/>
      <c r="KT95" s="67"/>
      <c r="KU95" s="67"/>
      <c r="KV95" s="67"/>
      <c r="KW95" s="67"/>
      <c r="KX95" s="67"/>
      <c r="KY95" s="67"/>
      <c r="KZ95" s="67"/>
      <c r="LA95" s="67"/>
      <c r="LB95" s="67"/>
      <c r="LC95" s="67"/>
      <c r="LD95" s="67"/>
      <c r="LE95" s="67"/>
      <c r="LF95" s="67"/>
      <c r="LG95" s="67"/>
      <c r="LH95" s="67"/>
      <c r="LI95" s="67"/>
      <c r="LJ95" s="67"/>
      <c r="LK95" s="67"/>
      <c r="LL95" s="67"/>
      <c r="LM95" s="67"/>
      <c r="LN95" s="67"/>
      <c r="LO95" s="67"/>
      <c r="LP95" s="67"/>
      <c r="LQ95" s="67"/>
      <c r="LR95" s="67"/>
      <c r="LS95" s="67"/>
      <c r="LT95" s="67"/>
      <c r="LU95" s="67"/>
      <c r="LV95" s="67"/>
      <c r="LW95" s="67"/>
      <c r="LX95" s="67"/>
      <c r="LY95" s="67"/>
      <c r="LZ95" s="67"/>
      <c r="MA95" s="67"/>
      <c r="MB95" s="67"/>
      <c r="MC95" s="67"/>
      <c r="MD95" s="67"/>
      <c r="ME95" s="67"/>
      <c r="MF95" s="67"/>
      <c r="MG95" s="67"/>
      <c r="MH95" s="67"/>
      <c r="MI95" s="67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67"/>
      <c r="MU95" s="67"/>
      <c r="MV95" s="67"/>
      <c r="MW95" s="67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67"/>
      <c r="NI95" s="67"/>
      <c r="NJ95" s="67"/>
      <c r="NK95" s="67"/>
      <c r="NL95" s="67"/>
      <c r="NM95" s="67"/>
      <c r="NN95" s="67"/>
      <c r="NO95" s="67"/>
      <c r="NP95" s="67"/>
      <c r="NQ95" s="67"/>
      <c r="NR95" s="71"/>
      <c r="NS95" s="71"/>
      <c r="NT95" s="71"/>
      <c r="NU95" s="71"/>
      <c r="NV95" s="71"/>
      <c r="NW95" s="71"/>
      <c r="NX95" s="71"/>
      <c r="NY95" s="71"/>
      <c r="NZ95" s="71"/>
      <c r="OA95" s="71"/>
      <c r="OB95" s="71"/>
      <c r="OC95" s="71"/>
      <c r="OD95" s="71"/>
      <c r="OE95" s="71"/>
      <c r="OF95" s="71"/>
      <c r="OG95" s="71"/>
      <c r="OH95" s="71"/>
      <c r="OI95" s="71"/>
      <c r="OJ95" s="71"/>
      <c r="OK95" s="71"/>
      <c r="OL95" s="71"/>
      <c r="OM95" s="71"/>
      <c r="ON95" s="71"/>
      <c r="OO95" s="71"/>
      <c r="OP95" s="71"/>
      <c r="OQ95" s="71"/>
      <c r="OR95" s="4"/>
      <c r="OS95" s="4"/>
      <c r="OT95" s="4"/>
    </row>
    <row r="96" spans="1:410">
      <c r="A96" s="96" t="s">
        <v>1314</v>
      </c>
      <c r="B96" s="56" t="s">
        <v>1315</v>
      </c>
      <c r="C96" s="96" t="s">
        <v>514</v>
      </c>
      <c r="D96" s="74">
        <v>6</v>
      </c>
      <c r="E96" s="67">
        <v>2015</v>
      </c>
      <c r="F96" s="106">
        <v>69.622928106522266</v>
      </c>
      <c r="G96" s="141">
        <v>3336</v>
      </c>
      <c r="H96" s="67">
        <v>2195</v>
      </c>
      <c r="I96" s="67">
        <v>1141</v>
      </c>
      <c r="J96" s="106">
        <v>27.85</v>
      </c>
      <c r="K96" s="67">
        <v>929</v>
      </c>
      <c r="L96" s="56">
        <v>60.07</v>
      </c>
      <c r="M96" s="78">
        <v>2004</v>
      </c>
      <c r="N96" s="67">
        <v>393</v>
      </c>
      <c r="O96" s="67">
        <v>200</v>
      </c>
      <c r="P96" s="67">
        <v>193</v>
      </c>
      <c r="Q96" s="78">
        <v>472</v>
      </c>
      <c r="R96" s="78">
        <v>232</v>
      </c>
      <c r="S96" s="78">
        <v>240</v>
      </c>
      <c r="T96" s="67">
        <v>392</v>
      </c>
      <c r="U96" s="67">
        <v>200</v>
      </c>
      <c r="V96" s="67">
        <v>192</v>
      </c>
      <c r="W96" s="78">
        <v>467</v>
      </c>
      <c r="X96" s="78">
        <v>229</v>
      </c>
      <c r="Y96" s="78">
        <v>238</v>
      </c>
      <c r="Z96" s="67">
        <v>374</v>
      </c>
      <c r="AA96" s="67">
        <v>190</v>
      </c>
      <c r="AB96" s="67">
        <v>184</v>
      </c>
      <c r="AC96" s="78">
        <v>427</v>
      </c>
      <c r="AD96" s="78">
        <v>209</v>
      </c>
      <c r="AE96" s="78">
        <v>218</v>
      </c>
      <c r="AF96" s="67">
        <v>335</v>
      </c>
      <c r="AG96" s="67">
        <v>171</v>
      </c>
      <c r="AH96" s="67">
        <v>164</v>
      </c>
      <c r="AI96" s="78">
        <v>528</v>
      </c>
      <c r="AJ96" s="78">
        <v>261</v>
      </c>
      <c r="AK96" s="78">
        <v>267</v>
      </c>
      <c r="AL96" s="67">
        <v>293</v>
      </c>
      <c r="AM96" s="67">
        <v>148</v>
      </c>
      <c r="AN96" s="67">
        <v>145</v>
      </c>
      <c r="AO96" s="67">
        <v>257</v>
      </c>
      <c r="AP96" s="67">
        <v>131</v>
      </c>
      <c r="AQ96" s="67">
        <v>126</v>
      </c>
      <c r="AR96" s="56" t="s">
        <v>428</v>
      </c>
      <c r="AS96" s="56"/>
      <c r="AT96" s="56" t="s">
        <v>428</v>
      </c>
      <c r="AU96" s="144">
        <v>110</v>
      </c>
      <c r="AV96" s="144">
        <v>0</v>
      </c>
      <c r="AW96" s="144">
        <v>30</v>
      </c>
      <c r="AX96" s="59">
        <v>0</v>
      </c>
      <c r="AY96" s="59">
        <v>0</v>
      </c>
      <c r="AZ96" s="60">
        <v>0.7155635062611807</v>
      </c>
      <c r="BA96" s="61">
        <v>2</v>
      </c>
      <c r="BB96" s="62">
        <v>0</v>
      </c>
      <c r="BC96" s="63">
        <v>0</v>
      </c>
      <c r="BD96" s="68">
        <v>0</v>
      </c>
      <c r="BE96" s="69">
        <v>0</v>
      </c>
      <c r="BF96" s="77">
        <v>6.7615658362989333</v>
      </c>
      <c r="BG96" s="61">
        <v>19</v>
      </c>
      <c r="BH96" s="60">
        <v>9.7560975609756095</v>
      </c>
      <c r="BI96" s="61">
        <v>4</v>
      </c>
      <c r="BJ96" s="64">
        <v>0</v>
      </c>
      <c r="BK96" s="65">
        <v>0</v>
      </c>
      <c r="BL96" s="62">
        <v>0</v>
      </c>
      <c r="BM96" s="65">
        <v>0</v>
      </c>
      <c r="BN96" s="56">
        <v>0</v>
      </c>
      <c r="BO96" s="56">
        <v>0</v>
      </c>
      <c r="BP96" s="156">
        <v>0</v>
      </c>
      <c r="BQ96" s="56">
        <v>0</v>
      </c>
      <c r="BR96" s="56">
        <v>0</v>
      </c>
      <c r="BS96" s="56">
        <v>0</v>
      </c>
      <c r="BT96" s="56">
        <v>0</v>
      </c>
      <c r="BU96" s="56">
        <v>0</v>
      </c>
      <c r="BV96" s="62" t="s">
        <v>587</v>
      </c>
      <c r="BW96" s="56" t="s">
        <v>1090</v>
      </c>
      <c r="BX96" s="62" t="s">
        <v>762</v>
      </c>
      <c r="BY96" s="56" t="s">
        <v>1090</v>
      </c>
      <c r="BZ96" s="56" t="s">
        <v>982</v>
      </c>
      <c r="CA96" s="56" t="s">
        <v>433</v>
      </c>
      <c r="CB96" s="56" t="s">
        <v>982</v>
      </c>
      <c r="CC96" s="145">
        <v>64.56</v>
      </c>
      <c r="CD96" s="145">
        <v>50.63</v>
      </c>
      <c r="CE96" s="147">
        <v>0</v>
      </c>
      <c r="CF96" s="153" t="s">
        <v>1282</v>
      </c>
      <c r="CG96" s="153" t="s">
        <v>1316</v>
      </c>
      <c r="CH96" s="56">
        <v>0</v>
      </c>
      <c r="CI96" s="56">
        <v>0</v>
      </c>
      <c r="CJ96" s="60">
        <v>0</v>
      </c>
      <c r="CK96" s="61">
        <v>0</v>
      </c>
      <c r="CL96" s="56">
        <v>0</v>
      </c>
      <c r="CM96" s="56">
        <v>0</v>
      </c>
      <c r="CN96" s="149">
        <v>0</v>
      </c>
      <c r="CO96" s="156">
        <v>0</v>
      </c>
      <c r="CP96" s="56">
        <v>0</v>
      </c>
      <c r="CQ96" s="56">
        <v>0</v>
      </c>
      <c r="CR96" s="56">
        <v>0</v>
      </c>
      <c r="CS96" s="56">
        <v>0</v>
      </c>
      <c r="CT96" s="56">
        <v>0</v>
      </c>
      <c r="CU96" s="56">
        <v>0</v>
      </c>
      <c r="CV96" s="56">
        <v>0</v>
      </c>
      <c r="CW96" s="56">
        <v>0</v>
      </c>
      <c r="CX96" s="56">
        <v>0</v>
      </c>
      <c r="CY96" s="56">
        <v>0</v>
      </c>
      <c r="CZ96" s="56">
        <v>0</v>
      </c>
      <c r="DA96" s="56">
        <v>0</v>
      </c>
      <c r="DB96" s="60">
        <v>0.3669724770642202</v>
      </c>
      <c r="DC96" s="61">
        <v>1</v>
      </c>
      <c r="DD96" s="145">
        <v>93.6</v>
      </c>
      <c r="DE96" s="145">
        <v>75.7</v>
      </c>
      <c r="DF96" s="147">
        <v>2.1276595744680851</v>
      </c>
      <c r="DG96" s="148">
        <v>0.91185410334346495</v>
      </c>
      <c r="DH96" s="56">
        <v>0</v>
      </c>
      <c r="DI96" s="56">
        <v>0</v>
      </c>
      <c r="DJ96" s="149">
        <v>0</v>
      </c>
      <c r="DK96" s="158">
        <v>0</v>
      </c>
      <c r="DL96" s="56">
        <v>0</v>
      </c>
      <c r="DM96" s="56">
        <v>0</v>
      </c>
      <c r="DN96" s="150">
        <v>234.19203747072601</v>
      </c>
      <c r="DO96" s="155">
        <v>1</v>
      </c>
      <c r="DP96" s="149">
        <v>0</v>
      </c>
      <c r="DQ96" s="156">
        <v>0</v>
      </c>
      <c r="DR96" s="56">
        <v>0</v>
      </c>
      <c r="DS96" s="56">
        <v>0</v>
      </c>
      <c r="DT96" s="56">
        <v>0</v>
      </c>
      <c r="DU96" s="156">
        <v>0</v>
      </c>
      <c r="DV96" s="156">
        <v>0</v>
      </c>
      <c r="DW96" s="156">
        <v>0</v>
      </c>
      <c r="DX96" s="156">
        <v>0</v>
      </c>
      <c r="DY96" s="56">
        <v>0</v>
      </c>
      <c r="DZ96" s="62">
        <v>10.869565217391305</v>
      </c>
      <c r="EA96" s="63">
        <v>2</v>
      </c>
      <c r="EB96" s="62">
        <v>60.975609756097562</v>
      </c>
      <c r="EC96" s="63">
        <v>10</v>
      </c>
      <c r="ED96" s="77">
        <v>1.1367942402425162</v>
      </c>
      <c r="EE96" s="72">
        <v>3</v>
      </c>
      <c r="EF96" s="143">
        <v>90.2</v>
      </c>
      <c r="EG96" s="143">
        <v>64.53</v>
      </c>
      <c r="EH96" s="107">
        <v>1.3574660633484164</v>
      </c>
      <c r="EI96" s="148">
        <v>0</v>
      </c>
      <c r="EJ96" s="56" t="s">
        <v>1317</v>
      </c>
      <c r="EK96" s="56" t="s">
        <v>1318</v>
      </c>
      <c r="EL96" s="143">
        <v>63.57</v>
      </c>
      <c r="EM96" s="143">
        <v>35</v>
      </c>
      <c r="EN96" s="147">
        <v>1.4285714285714286</v>
      </c>
      <c r="EO96" s="148">
        <v>0</v>
      </c>
      <c r="EP96" s="150">
        <v>234.19203747072601</v>
      </c>
      <c r="EQ96" s="155">
        <v>1</v>
      </c>
      <c r="ER96" s="149">
        <v>234.19203747072601</v>
      </c>
      <c r="ES96" s="156">
        <v>1</v>
      </c>
      <c r="ET96" s="103">
        <v>234.19203747072601</v>
      </c>
      <c r="EU96" s="132">
        <v>1</v>
      </c>
      <c r="EV96" s="150">
        <v>234.19203747072601</v>
      </c>
      <c r="EW96" s="56">
        <v>1</v>
      </c>
      <c r="EX96" s="56">
        <v>0</v>
      </c>
      <c r="EY96" s="62">
        <v>68.965517241379303</v>
      </c>
      <c r="EZ96" s="61">
        <v>10</v>
      </c>
      <c r="FA96" s="62">
        <v>103.17460317460316</v>
      </c>
      <c r="FB96" s="61">
        <v>13</v>
      </c>
      <c r="FC96" s="149">
        <v>0</v>
      </c>
      <c r="FD96" s="156">
        <v>0</v>
      </c>
      <c r="FE96" s="149">
        <v>0</v>
      </c>
      <c r="FF96" s="156">
        <v>0</v>
      </c>
      <c r="FG96" s="56">
        <v>0</v>
      </c>
      <c r="FH96" s="56">
        <v>0</v>
      </c>
      <c r="FI96" s="149">
        <v>0</v>
      </c>
      <c r="FJ96" s="156">
        <v>0</v>
      </c>
      <c r="FK96" s="149">
        <v>0</v>
      </c>
      <c r="FL96" s="156">
        <v>0</v>
      </c>
      <c r="FM96" s="149">
        <v>317.96502384737681</v>
      </c>
      <c r="FN96" s="156">
        <v>2</v>
      </c>
      <c r="FO96" s="150">
        <v>476.94753577106513</v>
      </c>
      <c r="FP96" s="155">
        <v>3</v>
      </c>
      <c r="FQ96" s="56">
        <v>0</v>
      </c>
      <c r="FR96" s="56">
        <v>0</v>
      </c>
      <c r="FS96" s="60">
        <v>1.9893899204244032</v>
      </c>
      <c r="FT96" s="61">
        <v>6</v>
      </c>
      <c r="FU96" s="60">
        <v>1.6454134101192925</v>
      </c>
      <c r="FV96" s="61">
        <v>4</v>
      </c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67"/>
      <c r="JA96" s="67"/>
      <c r="JB96" s="67"/>
      <c r="JC96" s="67"/>
      <c r="JD96" s="67"/>
      <c r="JE96" s="67"/>
      <c r="JF96" s="67"/>
      <c r="JG96" s="67"/>
      <c r="JH96" s="67"/>
      <c r="JI96" s="67"/>
      <c r="JJ96" s="67"/>
      <c r="JK96" s="67"/>
      <c r="JL96" s="67"/>
      <c r="JM96" s="67"/>
      <c r="JN96" s="67"/>
      <c r="JO96" s="67"/>
      <c r="JP96" s="67"/>
      <c r="JQ96" s="67"/>
      <c r="JR96" s="67"/>
      <c r="JS96" s="67"/>
      <c r="JT96" s="67"/>
      <c r="JU96" s="67"/>
      <c r="JV96" s="67"/>
      <c r="JW96" s="67"/>
      <c r="JX96" s="67"/>
      <c r="JY96" s="67"/>
      <c r="JZ96" s="67"/>
      <c r="KA96" s="67"/>
      <c r="KB96" s="67"/>
      <c r="KC96" s="67"/>
      <c r="KD96" s="67"/>
      <c r="KE96" s="67"/>
      <c r="KF96" s="67"/>
      <c r="KG96" s="67"/>
      <c r="KH96" s="67"/>
      <c r="KI96" s="67"/>
      <c r="KJ96" s="67"/>
      <c r="KK96" s="67"/>
      <c r="KL96" s="67"/>
      <c r="KM96" s="67"/>
      <c r="KN96" s="67"/>
      <c r="KO96" s="67"/>
      <c r="KP96" s="67"/>
      <c r="KQ96" s="67"/>
      <c r="KR96" s="67"/>
      <c r="KS96" s="67"/>
      <c r="KT96" s="67"/>
      <c r="KU96" s="67"/>
      <c r="KV96" s="67"/>
      <c r="KW96" s="67"/>
      <c r="KX96" s="67"/>
      <c r="KY96" s="67"/>
      <c r="KZ96" s="67"/>
      <c r="LA96" s="67"/>
      <c r="LB96" s="67"/>
      <c r="LC96" s="67"/>
      <c r="LD96" s="67"/>
      <c r="LE96" s="67"/>
      <c r="LF96" s="67"/>
      <c r="LG96" s="67"/>
      <c r="LH96" s="67"/>
      <c r="LI96" s="67"/>
      <c r="LJ96" s="67"/>
      <c r="LK96" s="67"/>
      <c r="LL96" s="67"/>
      <c r="LM96" s="67"/>
      <c r="LN96" s="67"/>
      <c r="LO96" s="67"/>
      <c r="LP96" s="67"/>
      <c r="LQ96" s="67"/>
      <c r="LR96" s="67"/>
      <c r="LS96" s="67"/>
      <c r="LT96" s="67"/>
      <c r="LU96" s="67"/>
      <c r="LV96" s="67"/>
      <c r="LW96" s="67"/>
      <c r="LX96" s="67"/>
      <c r="LY96" s="67"/>
      <c r="LZ96" s="67"/>
      <c r="MA96" s="67"/>
      <c r="MB96" s="67"/>
      <c r="MC96" s="67"/>
      <c r="MD96" s="67"/>
      <c r="ME96" s="67"/>
      <c r="MF96" s="67"/>
      <c r="MG96" s="67"/>
      <c r="MH96" s="67"/>
      <c r="MI96" s="67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67"/>
      <c r="MU96" s="67"/>
      <c r="MV96" s="67"/>
      <c r="MW96" s="67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67"/>
      <c r="NI96" s="67"/>
      <c r="NJ96" s="67"/>
      <c r="NK96" s="67"/>
      <c r="NL96" s="67"/>
      <c r="NM96" s="67"/>
      <c r="NN96" s="67"/>
      <c r="NO96" s="67"/>
      <c r="NP96" s="67"/>
      <c r="NQ96" s="67"/>
      <c r="NR96" s="71"/>
      <c r="NS96" s="71"/>
      <c r="NT96" s="71"/>
      <c r="NU96" s="71"/>
      <c r="NV96" s="71"/>
      <c r="NW96" s="71"/>
      <c r="NX96" s="71"/>
      <c r="NY96" s="71"/>
      <c r="NZ96" s="71"/>
      <c r="OA96" s="71"/>
      <c r="OB96" s="71"/>
      <c r="OC96" s="71"/>
      <c r="OD96" s="71"/>
      <c r="OE96" s="71"/>
      <c r="OF96" s="71"/>
      <c r="OG96" s="71"/>
      <c r="OH96" s="71"/>
      <c r="OI96" s="71"/>
      <c r="OJ96" s="71"/>
      <c r="OK96" s="71"/>
      <c r="OL96" s="71"/>
      <c r="OM96" s="71"/>
      <c r="ON96" s="71"/>
      <c r="OO96" s="71"/>
      <c r="OP96" s="71"/>
      <c r="OQ96" s="71"/>
      <c r="OR96" s="4"/>
      <c r="OS96" s="4"/>
      <c r="OT96" s="4"/>
    </row>
    <row r="97" spans="1:410">
      <c r="A97" s="96" t="s">
        <v>1319</v>
      </c>
      <c r="B97" s="56" t="s">
        <v>1320</v>
      </c>
      <c r="C97" s="96" t="s">
        <v>547</v>
      </c>
      <c r="D97" s="74">
        <v>6</v>
      </c>
      <c r="E97" s="67">
        <v>2015</v>
      </c>
      <c r="F97" s="106">
        <v>69.021938186697668</v>
      </c>
      <c r="G97" s="141">
        <v>25168</v>
      </c>
      <c r="H97" s="67">
        <v>8054</v>
      </c>
      <c r="I97" s="67">
        <v>17114</v>
      </c>
      <c r="J97" s="106">
        <v>6.4314920227691807</v>
      </c>
      <c r="K97" s="67">
        <v>4011</v>
      </c>
      <c r="L97" s="56">
        <v>80.569999999999993</v>
      </c>
      <c r="M97" s="78">
        <v>20277</v>
      </c>
      <c r="N97" s="67">
        <v>3490</v>
      </c>
      <c r="O97" s="67">
        <v>1777</v>
      </c>
      <c r="P97" s="67">
        <v>1713</v>
      </c>
      <c r="Q97" s="78">
        <v>4140</v>
      </c>
      <c r="R97" s="78">
        <v>2031</v>
      </c>
      <c r="S97" s="78">
        <v>2109</v>
      </c>
      <c r="T97" s="67">
        <v>3140</v>
      </c>
      <c r="U97" s="67">
        <v>1608</v>
      </c>
      <c r="V97" s="67">
        <v>1532</v>
      </c>
      <c r="W97" s="78">
        <v>3683</v>
      </c>
      <c r="X97" s="78">
        <v>1793</v>
      </c>
      <c r="Y97" s="78">
        <v>1890</v>
      </c>
      <c r="Z97" s="67">
        <v>2886</v>
      </c>
      <c r="AA97" s="67">
        <v>1487</v>
      </c>
      <c r="AB97" s="67">
        <v>1399</v>
      </c>
      <c r="AC97" s="78">
        <v>3202</v>
      </c>
      <c r="AD97" s="78">
        <v>1550</v>
      </c>
      <c r="AE97" s="78">
        <v>1652</v>
      </c>
      <c r="AF97" s="67">
        <v>2457</v>
      </c>
      <c r="AG97" s="67">
        <v>1268</v>
      </c>
      <c r="AH97" s="67">
        <v>1189</v>
      </c>
      <c r="AI97" s="78">
        <v>4067</v>
      </c>
      <c r="AJ97" s="78">
        <v>1980</v>
      </c>
      <c r="AK97" s="78">
        <v>2087</v>
      </c>
      <c r="AL97" s="67">
        <v>2268</v>
      </c>
      <c r="AM97" s="67">
        <v>1164</v>
      </c>
      <c r="AN97" s="67">
        <v>1104</v>
      </c>
      <c r="AO97" s="67">
        <v>2020</v>
      </c>
      <c r="AP97" s="67">
        <v>1029</v>
      </c>
      <c r="AQ97" s="67">
        <v>991</v>
      </c>
      <c r="AR97" s="56" t="s">
        <v>428</v>
      </c>
      <c r="AS97" s="56"/>
      <c r="AT97" s="56" t="s">
        <v>428</v>
      </c>
      <c r="AU97" s="151">
        <v>606</v>
      </c>
      <c r="AV97" s="151">
        <v>0</v>
      </c>
      <c r="AW97" s="151">
        <v>376</v>
      </c>
      <c r="AX97" s="59">
        <v>14.3</v>
      </c>
      <c r="AY97" s="59">
        <v>6</v>
      </c>
      <c r="AZ97" s="60">
        <v>1.37520055008022</v>
      </c>
      <c r="BA97" s="61">
        <v>6</v>
      </c>
      <c r="BB97" s="62">
        <v>0</v>
      </c>
      <c r="BC97" s="63">
        <v>0</v>
      </c>
      <c r="BD97" s="68">
        <v>0</v>
      </c>
      <c r="BE97" s="69">
        <v>0</v>
      </c>
      <c r="BF97" s="77">
        <v>3.6170212765957444</v>
      </c>
      <c r="BG97" s="61">
        <v>17</v>
      </c>
      <c r="BH97" s="60">
        <v>10.213776722090261</v>
      </c>
      <c r="BI97" s="61">
        <v>43</v>
      </c>
      <c r="BJ97" s="64">
        <v>0</v>
      </c>
      <c r="BK97" s="65">
        <v>0</v>
      </c>
      <c r="BL97" s="62">
        <v>28.653295128939828</v>
      </c>
      <c r="BM97" s="65">
        <v>1</v>
      </c>
      <c r="BN97" s="56">
        <v>0</v>
      </c>
      <c r="BO97" s="56">
        <v>0</v>
      </c>
      <c r="BP97" s="156">
        <v>0</v>
      </c>
      <c r="BQ97" s="56">
        <v>0</v>
      </c>
      <c r="BR97" s="56">
        <v>0</v>
      </c>
      <c r="BS97" s="56">
        <v>0</v>
      </c>
      <c r="BT97" s="56">
        <v>0</v>
      </c>
      <c r="BU97" s="56">
        <v>0</v>
      </c>
      <c r="BV97" s="62" t="s">
        <v>1321</v>
      </c>
      <c r="BW97" s="56" t="s">
        <v>1322</v>
      </c>
      <c r="BX97" s="62" t="s">
        <v>1323</v>
      </c>
      <c r="BY97" s="56" t="s">
        <v>1322</v>
      </c>
      <c r="BZ97" s="56" t="s">
        <v>1324</v>
      </c>
      <c r="CA97" s="56" t="s">
        <v>568</v>
      </c>
      <c r="CB97" s="56" t="s">
        <v>1325</v>
      </c>
      <c r="CC97" s="152">
        <v>82.76</v>
      </c>
      <c r="CD97" s="152">
        <v>36.61</v>
      </c>
      <c r="CE97" s="147">
        <v>20</v>
      </c>
      <c r="CF97" s="146" t="s">
        <v>1326</v>
      </c>
      <c r="CG97" s="146" t="s">
        <v>1327</v>
      </c>
      <c r="CH97" s="56">
        <v>0</v>
      </c>
      <c r="CI97" s="56">
        <v>0</v>
      </c>
      <c r="CJ97" s="60">
        <v>0</v>
      </c>
      <c r="CK97" s="61">
        <v>0</v>
      </c>
      <c r="CL97" s="56">
        <v>0</v>
      </c>
      <c r="CM97" s="56">
        <v>0</v>
      </c>
      <c r="CN97" s="149">
        <v>0</v>
      </c>
      <c r="CO97" s="156">
        <v>0</v>
      </c>
      <c r="CP97" s="56">
        <v>0</v>
      </c>
      <c r="CQ97" s="56">
        <v>0</v>
      </c>
      <c r="CR97" s="56">
        <v>0</v>
      </c>
      <c r="CS97" s="56">
        <v>0</v>
      </c>
      <c r="CT97" s="56">
        <v>0</v>
      </c>
      <c r="CU97" s="56">
        <v>0</v>
      </c>
      <c r="CV97" s="56">
        <v>0</v>
      </c>
      <c r="CW97" s="56">
        <v>0</v>
      </c>
      <c r="CX97" s="56">
        <v>0</v>
      </c>
      <c r="CY97" s="56">
        <v>0</v>
      </c>
      <c r="CZ97" s="56">
        <v>0</v>
      </c>
      <c r="DA97" s="56">
        <v>0</v>
      </c>
      <c r="DB97" s="60">
        <v>0.23546032493524841</v>
      </c>
      <c r="DC97" s="61">
        <v>1</v>
      </c>
      <c r="DD97" s="152">
        <v>131.78</v>
      </c>
      <c r="DE97" s="152">
        <v>86.26</v>
      </c>
      <c r="DF97" s="147">
        <v>2.7264465313541351</v>
      </c>
      <c r="DG97" s="148">
        <v>0.54528930627082706</v>
      </c>
      <c r="DH97" s="149">
        <v>135.75889220743957</v>
      </c>
      <c r="DI97" s="56">
        <v>5</v>
      </c>
      <c r="DJ97" s="149">
        <v>190.06244909041541</v>
      </c>
      <c r="DK97" s="158">
        <v>7</v>
      </c>
      <c r="DL97" s="149">
        <v>27.151778441487917</v>
      </c>
      <c r="DM97" s="156">
        <v>1</v>
      </c>
      <c r="DN97" s="150">
        <v>31.230480949406619</v>
      </c>
      <c r="DO97" s="155">
        <v>1</v>
      </c>
      <c r="DP97" s="149">
        <v>31.230480949406619</v>
      </c>
      <c r="DQ97" s="156">
        <v>1</v>
      </c>
      <c r="DR97" s="56">
        <v>0</v>
      </c>
      <c r="DS97" s="56">
        <v>0</v>
      </c>
      <c r="DT97" s="56">
        <v>0</v>
      </c>
      <c r="DU97" s="156">
        <v>0</v>
      </c>
      <c r="DV97" s="149">
        <v>31.230480949406619</v>
      </c>
      <c r="DW97" s="156">
        <v>1</v>
      </c>
      <c r="DX97" s="156">
        <v>0</v>
      </c>
      <c r="DY97" s="56">
        <v>0</v>
      </c>
      <c r="DZ97" s="62">
        <v>12.866333095067905</v>
      </c>
      <c r="EA97" s="63">
        <v>18</v>
      </c>
      <c r="EB97" s="62">
        <v>116.9049621530698</v>
      </c>
      <c r="EC97" s="63">
        <v>139</v>
      </c>
      <c r="ED97" s="77">
        <v>1.2272950417280315</v>
      </c>
      <c r="EE97" s="72">
        <v>5</v>
      </c>
      <c r="EF97" s="154">
        <v>102.23</v>
      </c>
      <c r="EG97" s="154">
        <v>66.37</v>
      </c>
      <c r="EH97" s="107">
        <v>4.3147208121827409</v>
      </c>
      <c r="EI97" s="148">
        <v>0.71065989847715738</v>
      </c>
      <c r="EJ97" s="56" t="s">
        <v>1328</v>
      </c>
      <c r="EK97" s="56" t="s">
        <v>1160</v>
      </c>
      <c r="EL97" s="154">
        <v>59.07</v>
      </c>
      <c r="EM97" s="154">
        <v>25.78</v>
      </c>
      <c r="EN97" s="147">
        <v>0.88495575221238942</v>
      </c>
      <c r="EO97" s="148">
        <v>0.88495575221238942</v>
      </c>
      <c r="EP97" s="150">
        <v>31.230480949406619</v>
      </c>
      <c r="EQ97" s="155">
        <v>1</v>
      </c>
      <c r="ER97" s="149">
        <v>374.76577139287946</v>
      </c>
      <c r="ES97" s="156">
        <v>12</v>
      </c>
      <c r="ET97" s="103">
        <v>31.230480949406619</v>
      </c>
      <c r="EU97" s="132">
        <v>1</v>
      </c>
      <c r="EV97" s="150">
        <v>31.230480949406619</v>
      </c>
      <c r="EW97" s="56">
        <v>1</v>
      </c>
      <c r="EX97" s="56">
        <v>0</v>
      </c>
      <c r="EY97" s="62">
        <v>120.47101449275361</v>
      </c>
      <c r="EZ97" s="61">
        <v>133</v>
      </c>
      <c r="FA97" s="62">
        <v>81.735620585267412</v>
      </c>
      <c r="FB97" s="61">
        <v>81</v>
      </c>
      <c r="FC97" s="149">
        <v>0</v>
      </c>
      <c r="FD97" s="156">
        <v>0</v>
      </c>
      <c r="FE97" s="149">
        <v>0</v>
      </c>
      <c r="FF97" s="156">
        <v>0</v>
      </c>
      <c r="FG97" s="56">
        <v>0</v>
      </c>
      <c r="FH97" s="56">
        <v>0</v>
      </c>
      <c r="FI97" s="149">
        <v>0</v>
      </c>
      <c r="FJ97" s="156">
        <v>0</v>
      </c>
      <c r="FK97" s="149">
        <v>0</v>
      </c>
      <c r="FL97" s="156">
        <v>0</v>
      </c>
      <c r="FM97" s="149">
        <v>82.169268693508627</v>
      </c>
      <c r="FN97" s="156">
        <v>4</v>
      </c>
      <c r="FO97" s="150">
        <v>164.33853738701725</v>
      </c>
      <c r="FP97" s="155">
        <v>8</v>
      </c>
      <c r="FQ97" s="56">
        <v>0</v>
      </c>
      <c r="FR97" s="56">
        <v>0</v>
      </c>
      <c r="FS97" s="60">
        <v>3.5890533871691339</v>
      </c>
      <c r="FT97" s="61">
        <v>16</v>
      </c>
      <c r="FU97" s="60">
        <v>1.6742406122937097</v>
      </c>
      <c r="FV97" s="61">
        <v>7</v>
      </c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  <c r="IW97" s="67"/>
      <c r="IX97" s="67"/>
      <c r="IY97" s="67"/>
      <c r="IZ97" s="67"/>
      <c r="JA97" s="67"/>
      <c r="JB97" s="67"/>
      <c r="JC97" s="67"/>
      <c r="JD97" s="67"/>
      <c r="JE97" s="67"/>
      <c r="JF97" s="67"/>
      <c r="JG97" s="67"/>
      <c r="JH97" s="67"/>
      <c r="JI97" s="67"/>
      <c r="JJ97" s="67"/>
      <c r="JK97" s="67"/>
      <c r="JL97" s="67"/>
      <c r="JM97" s="67"/>
      <c r="JN97" s="67"/>
      <c r="JO97" s="67"/>
      <c r="JP97" s="67"/>
      <c r="JQ97" s="67"/>
      <c r="JR97" s="67"/>
      <c r="JS97" s="67"/>
      <c r="JT97" s="67"/>
      <c r="JU97" s="67"/>
      <c r="JV97" s="67"/>
      <c r="JW97" s="67"/>
      <c r="JX97" s="67"/>
      <c r="JY97" s="67"/>
      <c r="JZ97" s="67"/>
      <c r="KA97" s="67"/>
      <c r="KB97" s="67"/>
      <c r="KC97" s="67"/>
      <c r="KD97" s="67"/>
      <c r="KE97" s="67"/>
      <c r="KF97" s="67"/>
      <c r="KG97" s="67"/>
      <c r="KH97" s="67"/>
      <c r="KI97" s="67"/>
      <c r="KJ97" s="67"/>
      <c r="KK97" s="67"/>
      <c r="KL97" s="67"/>
      <c r="KM97" s="67"/>
      <c r="KN97" s="67"/>
      <c r="KO97" s="67"/>
      <c r="KP97" s="67"/>
      <c r="KQ97" s="67"/>
      <c r="KR97" s="67"/>
      <c r="KS97" s="67"/>
      <c r="KT97" s="67"/>
      <c r="KU97" s="67"/>
      <c r="KV97" s="67"/>
      <c r="KW97" s="67"/>
      <c r="KX97" s="67"/>
      <c r="KY97" s="67"/>
      <c r="KZ97" s="67"/>
      <c r="LA97" s="67"/>
      <c r="LB97" s="67"/>
      <c r="LC97" s="67"/>
      <c r="LD97" s="67"/>
      <c r="LE97" s="67"/>
      <c r="LF97" s="67"/>
      <c r="LG97" s="67"/>
      <c r="LH97" s="67"/>
      <c r="LI97" s="67"/>
      <c r="LJ97" s="67"/>
      <c r="LK97" s="67"/>
      <c r="LL97" s="67"/>
      <c r="LM97" s="67"/>
      <c r="LN97" s="67"/>
      <c r="LO97" s="67"/>
      <c r="LP97" s="67"/>
      <c r="LQ97" s="67"/>
      <c r="LR97" s="67"/>
      <c r="LS97" s="67"/>
      <c r="LT97" s="67"/>
      <c r="LU97" s="67"/>
      <c r="LV97" s="67"/>
      <c r="LW97" s="67"/>
      <c r="LX97" s="67"/>
      <c r="LY97" s="67"/>
      <c r="LZ97" s="67"/>
      <c r="MA97" s="67"/>
      <c r="MB97" s="67"/>
      <c r="MC97" s="67"/>
      <c r="MD97" s="67"/>
      <c r="ME97" s="67"/>
      <c r="MF97" s="67"/>
      <c r="MG97" s="67"/>
      <c r="MH97" s="67"/>
      <c r="MI97" s="67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67"/>
      <c r="MU97" s="67"/>
      <c r="MV97" s="67"/>
      <c r="MW97" s="67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67"/>
      <c r="NI97" s="67"/>
      <c r="NJ97" s="67"/>
      <c r="NK97" s="67"/>
      <c r="NL97" s="67"/>
      <c r="NM97" s="67"/>
      <c r="NN97" s="67"/>
      <c r="NO97" s="67"/>
      <c r="NP97" s="67"/>
      <c r="NQ97" s="67"/>
      <c r="NR97" s="71"/>
      <c r="NS97" s="71"/>
      <c r="NT97" s="71"/>
      <c r="NU97" s="71"/>
      <c r="NV97" s="71"/>
      <c r="NW97" s="71"/>
      <c r="NX97" s="71"/>
      <c r="NY97" s="71"/>
      <c r="NZ97" s="71"/>
      <c r="OA97" s="71"/>
      <c r="OB97" s="71"/>
      <c r="OC97" s="71"/>
      <c r="OD97" s="71"/>
      <c r="OE97" s="71"/>
      <c r="OF97" s="71"/>
      <c r="OG97" s="71"/>
      <c r="OH97" s="71"/>
      <c r="OI97" s="71"/>
      <c r="OJ97" s="71"/>
      <c r="OK97" s="71"/>
      <c r="OL97" s="71"/>
      <c r="OM97" s="71"/>
      <c r="ON97" s="71"/>
      <c r="OO97" s="71"/>
      <c r="OP97" s="71"/>
      <c r="OQ97" s="71"/>
      <c r="OR97" s="4"/>
      <c r="OS97" s="4"/>
      <c r="OT97" s="4"/>
    </row>
    <row r="98" spans="1:410">
      <c r="A98" s="96" t="s">
        <v>1329</v>
      </c>
      <c r="B98" s="56" t="s">
        <v>1330</v>
      </c>
      <c r="C98" s="96" t="s">
        <v>427</v>
      </c>
      <c r="D98" s="74">
        <v>6</v>
      </c>
      <c r="E98" s="67">
        <v>2015</v>
      </c>
      <c r="F98" s="106">
        <v>73.338754158894815</v>
      </c>
      <c r="G98" s="141">
        <v>10939</v>
      </c>
      <c r="H98" s="67">
        <v>4694</v>
      </c>
      <c r="I98" s="67">
        <v>6245</v>
      </c>
      <c r="J98" s="106">
        <v>31.19</v>
      </c>
      <c r="K98" s="67">
        <v>3412</v>
      </c>
      <c r="L98" s="56">
        <v>89.37</v>
      </c>
      <c r="M98" s="78">
        <v>9776</v>
      </c>
      <c r="N98" s="67">
        <v>1063</v>
      </c>
      <c r="O98" s="67">
        <v>545</v>
      </c>
      <c r="P98" s="67">
        <v>518</v>
      </c>
      <c r="Q98" s="78">
        <v>1277</v>
      </c>
      <c r="R98" s="78">
        <v>620</v>
      </c>
      <c r="S98" s="78">
        <v>657</v>
      </c>
      <c r="T98" s="67">
        <v>1051</v>
      </c>
      <c r="U98" s="67">
        <v>556</v>
      </c>
      <c r="V98" s="67">
        <v>495</v>
      </c>
      <c r="W98" s="78">
        <v>1245</v>
      </c>
      <c r="X98" s="78">
        <v>581</v>
      </c>
      <c r="Y98" s="78">
        <v>664</v>
      </c>
      <c r="Z98" s="67">
        <v>1008</v>
      </c>
      <c r="AA98" s="67">
        <v>547</v>
      </c>
      <c r="AB98" s="67">
        <v>461</v>
      </c>
      <c r="AC98" s="78">
        <v>1180</v>
      </c>
      <c r="AD98" s="78">
        <v>534</v>
      </c>
      <c r="AE98" s="78">
        <v>646</v>
      </c>
      <c r="AF98" s="67">
        <v>970</v>
      </c>
      <c r="AG98" s="67">
        <v>535</v>
      </c>
      <c r="AH98" s="67">
        <v>435</v>
      </c>
      <c r="AI98" s="78">
        <v>1742</v>
      </c>
      <c r="AJ98" s="78">
        <v>775</v>
      </c>
      <c r="AK98" s="78">
        <v>967</v>
      </c>
      <c r="AL98" s="67">
        <v>995</v>
      </c>
      <c r="AM98" s="67">
        <v>553</v>
      </c>
      <c r="AN98" s="67">
        <v>442</v>
      </c>
      <c r="AO98" s="67">
        <v>844</v>
      </c>
      <c r="AP98" s="67">
        <v>466</v>
      </c>
      <c r="AQ98" s="67">
        <v>378</v>
      </c>
      <c r="AR98" s="56" t="s">
        <v>428</v>
      </c>
      <c r="AS98" s="56"/>
      <c r="AT98" s="56" t="s">
        <v>428</v>
      </c>
      <c r="AU98" s="144">
        <v>544</v>
      </c>
      <c r="AV98" s="144">
        <v>0</v>
      </c>
      <c r="AW98" s="144">
        <v>204</v>
      </c>
      <c r="AX98" s="59">
        <v>4.5999999999999996</v>
      </c>
      <c r="AY98" s="59">
        <v>1</v>
      </c>
      <c r="AZ98" s="60">
        <v>1.4306151645207439</v>
      </c>
      <c r="BA98" s="61">
        <v>1</v>
      </c>
      <c r="BB98" s="62">
        <v>0</v>
      </c>
      <c r="BC98" s="63">
        <v>0</v>
      </c>
      <c r="BD98" s="68">
        <v>0</v>
      </c>
      <c r="BE98" s="69">
        <v>0</v>
      </c>
      <c r="BF98" s="77">
        <v>1.7543859649122806</v>
      </c>
      <c r="BG98" s="61">
        <v>1</v>
      </c>
      <c r="BH98" s="60">
        <v>7.7625570776255701</v>
      </c>
      <c r="BI98" s="61">
        <v>17</v>
      </c>
      <c r="BJ98" s="64">
        <v>0</v>
      </c>
      <c r="BK98" s="113">
        <v>0</v>
      </c>
      <c r="BL98" s="62">
        <v>0</v>
      </c>
      <c r="BM98" s="65">
        <v>0</v>
      </c>
      <c r="BN98" s="56">
        <v>0</v>
      </c>
      <c r="BO98" s="56">
        <v>0</v>
      </c>
      <c r="BP98" s="156">
        <v>0</v>
      </c>
      <c r="BQ98" s="56">
        <v>0</v>
      </c>
      <c r="BR98" s="56">
        <v>0</v>
      </c>
      <c r="BS98" s="56">
        <v>0</v>
      </c>
      <c r="BT98" s="56">
        <v>0</v>
      </c>
      <c r="BU98" s="56">
        <v>0</v>
      </c>
      <c r="BV98" s="62" t="s">
        <v>1331</v>
      </c>
      <c r="BW98" s="56" t="s">
        <v>1332</v>
      </c>
      <c r="BX98" s="62" t="s">
        <v>457</v>
      </c>
      <c r="BY98" s="56" t="s">
        <v>1147</v>
      </c>
      <c r="BZ98" s="56" t="s">
        <v>1332</v>
      </c>
      <c r="CA98" s="56" t="s">
        <v>1052</v>
      </c>
      <c r="CB98" s="56" t="s">
        <v>1333</v>
      </c>
      <c r="CC98" s="145">
        <v>110.75</v>
      </c>
      <c r="CD98" s="145">
        <v>77.56</v>
      </c>
      <c r="CE98" s="147">
        <v>21.875</v>
      </c>
      <c r="CF98" s="153" t="s">
        <v>1334</v>
      </c>
      <c r="CG98" s="153" t="s">
        <v>1335</v>
      </c>
      <c r="CH98" s="56">
        <v>0</v>
      </c>
      <c r="CI98" s="56">
        <v>0</v>
      </c>
      <c r="CJ98" s="60">
        <v>1.9029495718363465</v>
      </c>
      <c r="CK98" s="61">
        <v>2</v>
      </c>
      <c r="CL98" s="56">
        <v>0</v>
      </c>
      <c r="CM98" s="56">
        <v>0</v>
      </c>
      <c r="CN98" s="149">
        <v>0</v>
      </c>
      <c r="CO98" s="156">
        <v>0</v>
      </c>
      <c r="CP98" s="56">
        <v>0</v>
      </c>
      <c r="CQ98" s="56">
        <v>0</v>
      </c>
      <c r="CR98" s="149">
        <v>80.321285140562253</v>
      </c>
      <c r="CS98" s="156">
        <v>1</v>
      </c>
      <c r="CT98" s="149">
        <v>80.321285140562253</v>
      </c>
      <c r="CU98" s="156">
        <v>1</v>
      </c>
      <c r="CV98" s="56">
        <v>0</v>
      </c>
      <c r="CW98" s="56">
        <v>0</v>
      </c>
      <c r="CX98" s="56">
        <v>0</v>
      </c>
      <c r="CY98" s="56">
        <v>0</v>
      </c>
      <c r="CZ98" s="56">
        <v>0</v>
      </c>
      <c r="DA98" s="56">
        <v>0</v>
      </c>
      <c r="DB98" s="60">
        <v>0</v>
      </c>
      <c r="DC98" s="61">
        <v>0</v>
      </c>
      <c r="DD98" s="145">
        <v>150.81</v>
      </c>
      <c r="DE98" s="145">
        <v>114.79</v>
      </c>
      <c r="DF98" s="147">
        <v>5.4355400696864109</v>
      </c>
      <c r="DG98" s="148">
        <v>5.2264808362369335</v>
      </c>
      <c r="DH98" s="56">
        <v>0</v>
      </c>
      <c r="DI98" s="56">
        <v>0</v>
      </c>
      <c r="DJ98" s="149">
        <v>80.321285140562253</v>
      </c>
      <c r="DK98" s="158">
        <v>1</v>
      </c>
      <c r="DL98" s="149">
        <v>80.321285140562253</v>
      </c>
      <c r="DM98" s="156">
        <v>1</v>
      </c>
      <c r="DN98" s="150">
        <v>169.4915254237288</v>
      </c>
      <c r="DO98" s="155">
        <v>2</v>
      </c>
      <c r="DP98" s="149">
        <v>169.4915254237288</v>
      </c>
      <c r="DQ98" s="156">
        <v>2</v>
      </c>
      <c r="DR98" s="149">
        <v>84.745762711864401</v>
      </c>
      <c r="DS98" s="156">
        <v>1</v>
      </c>
      <c r="DT98" s="56">
        <v>0</v>
      </c>
      <c r="DU98" s="156">
        <v>0</v>
      </c>
      <c r="DV98" s="156">
        <v>0</v>
      </c>
      <c r="DW98" s="156">
        <v>0</v>
      </c>
      <c r="DX98" s="149">
        <v>84.745762711864401</v>
      </c>
      <c r="DY98" s="156">
        <v>1</v>
      </c>
      <c r="DZ98" s="62">
        <v>4.3383947939262475</v>
      </c>
      <c r="EA98" s="63">
        <v>2</v>
      </c>
      <c r="EB98" s="62">
        <v>137.93103448275861</v>
      </c>
      <c r="EC98" s="63">
        <v>60</v>
      </c>
      <c r="ED98" s="77">
        <v>0</v>
      </c>
      <c r="EE98" s="72">
        <v>0</v>
      </c>
      <c r="EF98" s="143">
        <v>135.19</v>
      </c>
      <c r="EG98" s="143">
        <v>92.79</v>
      </c>
      <c r="EH98" s="107">
        <v>3.057757644394111</v>
      </c>
      <c r="EI98" s="148">
        <v>7.3612684031710076</v>
      </c>
      <c r="EJ98" s="56" t="s">
        <v>683</v>
      </c>
      <c r="EK98" s="56" t="s">
        <v>1336</v>
      </c>
      <c r="EL98" s="143">
        <v>94.59</v>
      </c>
      <c r="EM98" s="143">
        <v>48.2</v>
      </c>
      <c r="EN98" s="147">
        <v>1.9920318725099602</v>
      </c>
      <c r="EO98" s="148">
        <v>5.1792828685258963</v>
      </c>
      <c r="EP98" s="150">
        <v>169.4915254237288</v>
      </c>
      <c r="EQ98" s="56">
        <v>2</v>
      </c>
      <c r="ER98" s="149">
        <v>84.745762711864401</v>
      </c>
      <c r="ES98" s="156">
        <v>1</v>
      </c>
      <c r="ET98" s="56">
        <v>0</v>
      </c>
      <c r="EU98" s="56">
        <v>0</v>
      </c>
      <c r="EV98" s="150">
        <v>169.4915254237288</v>
      </c>
      <c r="EW98" s="56">
        <v>2</v>
      </c>
      <c r="EX98" s="56">
        <v>0</v>
      </c>
      <c r="EY98" s="62">
        <v>151.58371040723981</v>
      </c>
      <c r="EZ98" s="61">
        <v>67</v>
      </c>
      <c r="FA98" s="62">
        <v>100.52910052910052</v>
      </c>
      <c r="FB98" s="61">
        <v>38</v>
      </c>
      <c r="FC98" s="149">
        <v>144.85755673587639</v>
      </c>
      <c r="FD98" s="156">
        <v>3</v>
      </c>
      <c r="FE98" s="149">
        <v>79.936051159072747</v>
      </c>
      <c r="FF98" s="156">
        <v>1</v>
      </c>
      <c r="FG98" s="56">
        <v>0</v>
      </c>
      <c r="FH98" s="56">
        <v>0</v>
      </c>
      <c r="FI98" s="149">
        <v>0</v>
      </c>
      <c r="FJ98" s="156">
        <v>0</v>
      </c>
      <c r="FK98" s="149">
        <v>193.14340898116851</v>
      </c>
      <c r="FL98" s="156">
        <v>4</v>
      </c>
      <c r="FM98" s="149">
        <v>96.571704490584253</v>
      </c>
      <c r="FN98" s="156">
        <v>2</v>
      </c>
      <c r="FO98" s="150">
        <v>434.57267020762913</v>
      </c>
      <c r="FP98" s="155">
        <v>9</v>
      </c>
      <c r="FQ98" s="150">
        <v>96.571704490584253</v>
      </c>
      <c r="FR98" s="56">
        <v>2</v>
      </c>
      <c r="FS98" s="60">
        <v>3.9267015706806281</v>
      </c>
      <c r="FT98" s="61">
        <v>3</v>
      </c>
      <c r="FU98" s="60">
        <v>2.8901734104046239</v>
      </c>
      <c r="FV98" s="61">
        <v>2</v>
      </c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  <c r="IV98" s="67"/>
      <c r="IW98" s="67"/>
      <c r="IX98" s="67"/>
      <c r="IY98" s="67"/>
      <c r="IZ98" s="67"/>
      <c r="JA98" s="67"/>
      <c r="JB98" s="67"/>
      <c r="JC98" s="67"/>
      <c r="JD98" s="67"/>
      <c r="JE98" s="67"/>
      <c r="JF98" s="67"/>
      <c r="JG98" s="67"/>
      <c r="JH98" s="67"/>
      <c r="JI98" s="67"/>
      <c r="JJ98" s="67"/>
      <c r="JK98" s="67"/>
      <c r="JL98" s="67"/>
      <c r="JM98" s="67"/>
      <c r="JN98" s="67"/>
      <c r="JO98" s="67"/>
      <c r="JP98" s="67"/>
      <c r="JQ98" s="67"/>
      <c r="JR98" s="67"/>
      <c r="JS98" s="67"/>
      <c r="JT98" s="67"/>
      <c r="JU98" s="67"/>
      <c r="JV98" s="67"/>
      <c r="JW98" s="67"/>
      <c r="JX98" s="67"/>
      <c r="JY98" s="67"/>
      <c r="JZ98" s="67"/>
      <c r="KA98" s="67"/>
      <c r="KB98" s="67"/>
      <c r="KC98" s="67"/>
      <c r="KD98" s="67"/>
      <c r="KE98" s="67"/>
      <c r="KF98" s="67"/>
      <c r="KG98" s="67"/>
      <c r="KH98" s="67"/>
      <c r="KI98" s="67"/>
      <c r="KJ98" s="67"/>
      <c r="KK98" s="67"/>
      <c r="KL98" s="67"/>
      <c r="KM98" s="67"/>
      <c r="KN98" s="67"/>
      <c r="KO98" s="67"/>
      <c r="KP98" s="67"/>
      <c r="KQ98" s="67"/>
      <c r="KR98" s="67"/>
      <c r="KS98" s="67"/>
      <c r="KT98" s="67"/>
      <c r="KU98" s="67"/>
      <c r="KV98" s="67"/>
      <c r="KW98" s="67"/>
      <c r="KX98" s="67"/>
      <c r="KY98" s="67"/>
      <c r="KZ98" s="67"/>
      <c r="LA98" s="67"/>
      <c r="LB98" s="67"/>
      <c r="LC98" s="67"/>
      <c r="LD98" s="67"/>
      <c r="LE98" s="67"/>
      <c r="LF98" s="67"/>
      <c r="LG98" s="67"/>
      <c r="LH98" s="67"/>
      <c r="LI98" s="67"/>
      <c r="LJ98" s="67"/>
      <c r="LK98" s="67"/>
      <c r="LL98" s="67"/>
      <c r="LM98" s="67"/>
      <c r="LN98" s="67"/>
      <c r="LO98" s="67"/>
      <c r="LP98" s="67"/>
      <c r="LQ98" s="67"/>
      <c r="LR98" s="67"/>
      <c r="LS98" s="67"/>
      <c r="LT98" s="67"/>
      <c r="LU98" s="67"/>
      <c r="LV98" s="67"/>
      <c r="LW98" s="67"/>
      <c r="LX98" s="67"/>
      <c r="LY98" s="67"/>
      <c r="LZ98" s="67"/>
      <c r="MA98" s="67"/>
      <c r="MB98" s="67"/>
      <c r="MC98" s="67"/>
      <c r="MD98" s="67"/>
      <c r="ME98" s="67"/>
      <c r="MF98" s="67"/>
      <c r="MG98" s="67"/>
      <c r="MH98" s="67"/>
      <c r="MI98" s="67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67"/>
      <c r="MU98" s="67"/>
      <c r="MV98" s="67"/>
      <c r="MW98" s="67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67"/>
      <c r="NI98" s="67"/>
      <c r="NJ98" s="67"/>
      <c r="NK98" s="67"/>
      <c r="NL98" s="67"/>
      <c r="NM98" s="67"/>
      <c r="NN98" s="67"/>
      <c r="NO98" s="67"/>
      <c r="NP98" s="67"/>
      <c r="NQ98" s="67"/>
      <c r="NR98" s="71"/>
      <c r="NS98" s="71"/>
      <c r="NT98" s="71"/>
      <c r="NU98" s="71"/>
      <c r="NV98" s="71"/>
      <c r="NW98" s="71"/>
      <c r="NX98" s="71"/>
      <c r="NY98" s="71"/>
      <c r="NZ98" s="71"/>
      <c r="OA98" s="71"/>
      <c r="OB98" s="71"/>
      <c r="OC98" s="71"/>
      <c r="OD98" s="71"/>
      <c r="OE98" s="71"/>
      <c r="OF98" s="71"/>
      <c r="OG98" s="71"/>
      <c r="OH98" s="71"/>
      <c r="OI98" s="71"/>
      <c r="OJ98" s="71"/>
      <c r="OK98" s="71"/>
      <c r="OL98" s="71"/>
      <c r="OM98" s="71"/>
      <c r="ON98" s="71"/>
      <c r="OO98" s="71"/>
      <c r="OP98" s="71"/>
      <c r="OQ98" s="71"/>
      <c r="OR98" s="4"/>
      <c r="OS98" s="4"/>
      <c r="OT98" s="4"/>
    </row>
    <row r="99" spans="1:410">
      <c r="A99" s="96" t="s">
        <v>1337</v>
      </c>
      <c r="B99" s="56" t="s">
        <v>1338</v>
      </c>
      <c r="C99" s="96" t="s">
        <v>514</v>
      </c>
      <c r="D99" s="74">
        <v>6</v>
      </c>
      <c r="E99" s="67">
        <v>2015</v>
      </c>
      <c r="F99" s="106">
        <v>74.837182351521108</v>
      </c>
      <c r="G99" s="141">
        <v>26592</v>
      </c>
      <c r="H99" s="67">
        <v>14063</v>
      </c>
      <c r="I99" s="67">
        <v>12529</v>
      </c>
      <c r="J99" s="106">
        <v>49.25</v>
      </c>
      <c r="K99" s="67">
        <v>13097</v>
      </c>
      <c r="L99" s="56">
        <v>36.44</v>
      </c>
      <c r="M99" s="78">
        <v>9690</v>
      </c>
      <c r="N99" s="67">
        <v>2590</v>
      </c>
      <c r="O99" s="67">
        <v>1323</v>
      </c>
      <c r="P99" s="67">
        <v>1267</v>
      </c>
      <c r="Q99" s="78">
        <v>3104</v>
      </c>
      <c r="R99" s="78">
        <v>1521</v>
      </c>
      <c r="S99" s="78">
        <v>1583</v>
      </c>
      <c r="T99" s="67">
        <v>2587</v>
      </c>
      <c r="U99" s="67">
        <v>1310</v>
      </c>
      <c r="V99" s="67">
        <v>1277</v>
      </c>
      <c r="W99" s="78">
        <v>3121</v>
      </c>
      <c r="X99" s="78">
        <v>1538</v>
      </c>
      <c r="Y99" s="78">
        <v>1583</v>
      </c>
      <c r="Z99" s="67">
        <v>2599</v>
      </c>
      <c r="AA99" s="67">
        <v>1329</v>
      </c>
      <c r="AB99" s="67">
        <v>1270</v>
      </c>
      <c r="AC99" s="78">
        <v>3022</v>
      </c>
      <c r="AD99" s="78">
        <v>1458</v>
      </c>
      <c r="AE99" s="78">
        <v>1564</v>
      </c>
      <c r="AF99" s="67">
        <v>2482</v>
      </c>
      <c r="AG99" s="67">
        <v>1296</v>
      </c>
      <c r="AH99" s="67">
        <v>1186</v>
      </c>
      <c r="AI99" s="78">
        <v>4768</v>
      </c>
      <c r="AJ99" s="78">
        <v>2306</v>
      </c>
      <c r="AK99" s="78">
        <v>2462</v>
      </c>
      <c r="AL99" s="67">
        <v>2733</v>
      </c>
      <c r="AM99" s="67">
        <v>1408</v>
      </c>
      <c r="AN99" s="67">
        <v>1325</v>
      </c>
      <c r="AO99" s="67">
        <v>2444</v>
      </c>
      <c r="AP99" s="67">
        <v>1256</v>
      </c>
      <c r="AQ99" s="67">
        <v>1188</v>
      </c>
      <c r="AR99" s="56" t="s">
        <v>428</v>
      </c>
      <c r="AS99" s="56"/>
      <c r="AT99" s="56" t="s">
        <v>428</v>
      </c>
      <c r="AU99" s="151">
        <v>310</v>
      </c>
      <c r="AV99" s="151">
        <v>0</v>
      </c>
      <c r="AW99" s="151">
        <v>151</v>
      </c>
      <c r="AX99" s="59">
        <v>3.3</v>
      </c>
      <c r="AY99" s="59">
        <v>1</v>
      </c>
      <c r="AZ99" s="60">
        <v>2.1598272138228944</v>
      </c>
      <c r="BA99" s="61">
        <v>2</v>
      </c>
      <c r="BB99" s="62">
        <v>0</v>
      </c>
      <c r="BC99" s="63">
        <v>0</v>
      </c>
      <c r="BD99" s="68">
        <v>0</v>
      </c>
      <c r="BE99" s="69">
        <v>0</v>
      </c>
      <c r="BF99" s="77">
        <v>4.8543689320388346</v>
      </c>
      <c r="BG99" s="61">
        <v>5</v>
      </c>
      <c r="BH99" s="60">
        <v>10.819672131147541</v>
      </c>
      <c r="BI99" s="61">
        <v>33</v>
      </c>
      <c r="BJ99" s="64">
        <v>0</v>
      </c>
      <c r="BK99" s="65">
        <v>0</v>
      </c>
      <c r="BL99" s="62">
        <v>0</v>
      </c>
      <c r="BM99" s="65">
        <v>0</v>
      </c>
      <c r="BN99" s="56">
        <v>0</v>
      </c>
      <c r="BO99" s="56">
        <v>0</v>
      </c>
      <c r="BP99" s="156">
        <v>0</v>
      </c>
      <c r="BQ99" s="56">
        <v>0</v>
      </c>
      <c r="BR99" s="56">
        <v>0</v>
      </c>
      <c r="BS99" s="56">
        <v>0</v>
      </c>
      <c r="BT99" s="56">
        <v>0</v>
      </c>
      <c r="BU99" s="56">
        <v>0</v>
      </c>
      <c r="BV99" s="56" t="s">
        <v>981</v>
      </c>
      <c r="BW99" s="56" t="s">
        <v>1339</v>
      </c>
      <c r="BX99" s="62" t="s">
        <v>1340</v>
      </c>
      <c r="BY99" s="56" t="s">
        <v>1339</v>
      </c>
      <c r="BZ99" s="56" t="s">
        <v>635</v>
      </c>
      <c r="CA99" s="56" t="s">
        <v>1341</v>
      </c>
      <c r="CB99" s="56" t="s">
        <v>635</v>
      </c>
      <c r="CC99" s="152">
        <v>70.23</v>
      </c>
      <c r="CD99" s="152">
        <v>54.67</v>
      </c>
      <c r="CE99" s="147">
        <v>17.021276595744681</v>
      </c>
      <c r="CF99" s="146" t="s">
        <v>1342</v>
      </c>
      <c r="CG99" s="146" t="s">
        <v>1343</v>
      </c>
      <c r="CH99" s="56">
        <v>0</v>
      </c>
      <c r="CI99" s="56">
        <v>0</v>
      </c>
      <c r="CJ99" s="60">
        <v>0</v>
      </c>
      <c r="CK99" s="61">
        <v>0</v>
      </c>
      <c r="CL99" s="56">
        <v>0</v>
      </c>
      <c r="CM99" s="56">
        <v>0</v>
      </c>
      <c r="CN99" s="149">
        <v>0</v>
      </c>
      <c r="CO99" s="156">
        <v>0</v>
      </c>
      <c r="CP99" s="56">
        <v>0</v>
      </c>
      <c r="CQ99" s="56">
        <v>0</v>
      </c>
      <c r="CR99" s="56">
        <v>0</v>
      </c>
      <c r="CS99" s="56">
        <v>0</v>
      </c>
      <c r="CT99" s="56">
        <v>0</v>
      </c>
      <c r="CU99" s="56">
        <v>0</v>
      </c>
      <c r="CV99" s="56">
        <v>0</v>
      </c>
      <c r="CW99" s="56">
        <v>0</v>
      </c>
      <c r="CX99" s="56">
        <v>0</v>
      </c>
      <c r="CY99" s="56">
        <v>0</v>
      </c>
      <c r="CZ99" s="56">
        <v>0</v>
      </c>
      <c r="DA99" s="56">
        <v>0</v>
      </c>
      <c r="DB99" s="60">
        <v>0</v>
      </c>
      <c r="DC99" s="61">
        <v>0</v>
      </c>
      <c r="DD99" s="152">
        <v>93.98</v>
      </c>
      <c r="DE99" s="152">
        <v>82.78</v>
      </c>
      <c r="DF99" s="147">
        <v>1.598962834917891</v>
      </c>
      <c r="DG99" s="148">
        <v>5.704407951598963</v>
      </c>
      <c r="DH99" s="149">
        <v>64.082024991989741</v>
      </c>
      <c r="DI99" s="56">
        <v>2</v>
      </c>
      <c r="DJ99" s="149">
        <v>64.082024991989741</v>
      </c>
      <c r="DK99" s="158">
        <v>2</v>
      </c>
      <c r="DL99" s="56">
        <v>0</v>
      </c>
      <c r="DM99" s="56">
        <v>0</v>
      </c>
      <c r="DN99" s="56">
        <v>0</v>
      </c>
      <c r="DO99" s="56">
        <v>0</v>
      </c>
      <c r="DP99" s="149">
        <v>33.090668431502316</v>
      </c>
      <c r="DQ99" s="156">
        <v>1</v>
      </c>
      <c r="DR99" s="149">
        <v>33.090668431502316</v>
      </c>
      <c r="DS99" s="156">
        <v>1</v>
      </c>
      <c r="DT99" s="56">
        <v>0</v>
      </c>
      <c r="DU99" s="156">
        <v>0</v>
      </c>
      <c r="DV99" s="156">
        <v>0</v>
      </c>
      <c r="DW99" s="156">
        <v>0</v>
      </c>
      <c r="DX99" s="156">
        <v>0</v>
      </c>
      <c r="DY99" s="56">
        <v>0</v>
      </c>
      <c r="DZ99" s="62">
        <v>0.78740157480314954</v>
      </c>
      <c r="EA99" s="63">
        <v>1</v>
      </c>
      <c r="EB99" s="62">
        <v>52.27655986509275</v>
      </c>
      <c r="EC99" s="63">
        <v>62</v>
      </c>
      <c r="ED99" s="77">
        <v>3.4965034965034967</v>
      </c>
      <c r="EE99" s="72">
        <v>3</v>
      </c>
      <c r="EF99" s="154">
        <v>104.34</v>
      </c>
      <c r="EG99" s="154">
        <v>77.400000000000006</v>
      </c>
      <c r="EH99" s="107">
        <v>2.197802197802198</v>
      </c>
      <c r="EI99" s="148">
        <v>9.4505494505494507</v>
      </c>
      <c r="EJ99" s="56" t="s">
        <v>1344</v>
      </c>
      <c r="EK99" s="56" t="s">
        <v>1345</v>
      </c>
      <c r="EL99" s="154">
        <v>93.71</v>
      </c>
      <c r="EM99" s="154">
        <v>48.22</v>
      </c>
      <c r="EN99" s="147">
        <v>1.0752688172043012</v>
      </c>
      <c r="EO99" s="148">
        <v>4.3010752688172049</v>
      </c>
      <c r="EP99" s="56">
        <v>0</v>
      </c>
      <c r="EQ99" s="56">
        <v>0</v>
      </c>
      <c r="ER99" s="149">
        <v>132.36267372600926</v>
      </c>
      <c r="ES99" s="156">
        <v>4</v>
      </c>
      <c r="ET99" s="56">
        <v>198.54</v>
      </c>
      <c r="EU99" s="132">
        <v>6</v>
      </c>
      <c r="EV99" s="56">
        <v>0</v>
      </c>
      <c r="EW99" s="56">
        <v>0</v>
      </c>
      <c r="EX99" s="56">
        <v>18</v>
      </c>
      <c r="EY99" s="62">
        <v>82.264150943396231</v>
      </c>
      <c r="EZ99" s="61">
        <v>109</v>
      </c>
      <c r="FA99" s="62">
        <v>58.080808080808083</v>
      </c>
      <c r="FB99" s="61">
        <v>69</v>
      </c>
      <c r="FC99" s="149">
        <v>34.910106475824755</v>
      </c>
      <c r="FD99" s="156">
        <v>2</v>
      </c>
      <c r="FE99" s="149">
        <v>34.910106475824755</v>
      </c>
      <c r="FF99" s="156">
        <v>2</v>
      </c>
      <c r="FG99" s="150">
        <v>17.455053237912377</v>
      </c>
      <c r="FH99" s="157">
        <v>1</v>
      </c>
      <c r="FI99" s="149">
        <v>34.910106475824755</v>
      </c>
      <c r="FJ99" s="156">
        <v>2</v>
      </c>
      <c r="FK99" s="149">
        <v>122.18537266538664</v>
      </c>
      <c r="FL99" s="156">
        <v>7</v>
      </c>
      <c r="FM99" s="149">
        <v>69.820212951649509</v>
      </c>
      <c r="FN99" s="156">
        <v>4</v>
      </c>
      <c r="FO99" s="150">
        <v>261.82579856868563</v>
      </c>
      <c r="FP99" s="155">
        <v>15</v>
      </c>
      <c r="FQ99" s="56">
        <v>0</v>
      </c>
      <c r="FR99" s="56">
        <v>0</v>
      </c>
      <c r="FS99" s="60">
        <v>2.1141649048625792</v>
      </c>
      <c r="FT99" s="61">
        <v>2</v>
      </c>
      <c r="FU99" s="60">
        <v>1.2048192771084338</v>
      </c>
      <c r="FV99" s="61">
        <v>1</v>
      </c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  <c r="IX99" s="67"/>
      <c r="IY99" s="67"/>
      <c r="IZ99" s="67"/>
      <c r="JA99" s="67"/>
      <c r="JB99" s="67"/>
      <c r="JC99" s="67"/>
      <c r="JD99" s="67"/>
      <c r="JE99" s="67"/>
      <c r="JF99" s="67"/>
      <c r="JG99" s="67"/>
      <c r="JH99" s="67"/>
      <c r="JI99" s="67"/>
      <c r="JJ99" s="67"/>
      <c r="JK99" s="67"/>
      <c r="JL99" s="67"/>
      <c r="JM99" s="67"/>
      <c r="JN99" s="67"/>
      <c r="JO99" s="67"/>
      <c r="JP99" s="67"/>
      <c r="JQ99" s="67"/>
      <c r="JR99" s="67"/>
      <c r="JS99" s="67"/>
      <c r="JT99" s="67"/>
      <c r="JU99" s="67"/>
      <c r="JV99" s="67"/>
      <c r="JW99" s="67"/>
      <c r="JX99" s="67"/>
      <c r="JY99" s="67"/>
      <c r="JZ99" s="67"/>
      <c r="KA99" s="67"/>
      <c r="KB99" s="67"/>
      <c r="KC99" s="67"/>
      <c r="KD99" s="67"/>
      <c r="KE99" s="67"/>
      <c r="KF99" s="67"/>
      <c r="KG99" s="67"/>
      <c r="KH99" s="67"/>
      <c r="KI99" s="67"/>
      <c r="KJ99" s="67"/>
      <c r="KK99" s="67"/>
      <c r="KL99" s="67"/>
      <c r="KM99" s="67"/>
      <c r="KN99" s="67"/>
      <c r="KO99" s="67"/>
      <c r="KP99" s="67"/>
      <c r="KQ99" s="67"/>
      <c r="KR99" s="67"/>
      <c r="KS99" s="67"/>
      <c r="KT99" s="67"/>
      <c r="KU99" s="67"/>
      <c r="KV99" s="67"/>
      <c r="KW99" s="67"/>
      <c r="KX99" s="67"/>
      <c r="KY99" s="67"/>
      <c r="KZ99" s="67"/>
      <c r="LA99" s="67"/>
      <c r="LB99" s="67"/>
      <c r="LC99" s="67"/>
      <c r="LD99" s="67"/>
      <c r="LE99" s="67"/>
      <c r="LF99" s="67"/>
      <c r="LG99" s="67"/>
      <c r="LH99" s="67"/>
      <c r="LI99" s="67"/>
      <c r="LJ99" s="67"/>
      <c r="LK99" s="67"/>
      <c r="LL99" s="67"/>
      <c r="LM99" s="67"/>
      <c r="LN99" s="67"/>
      <c r="LO99" s="67"/>
      <c r="LP99" s="67"/>
      <c r="LQ99" s="67"/>
      <c r="LR99" s="67"/>
      <c r="LS99" s="67"/>
      <c r="LT99" s="67"/>
      <c r="LU99" s="67"/>
      <c r="LV99" s="67"/>
      <c r="LW99" s="67"/>
      <c r="LX99" s="67"/>
      <c r="LY99" s="67"/>
      <c r="LZ99" s="67"/>
      <c r="MA99" s="67"/>
      <c r="MB99" s="67"/>
      <c r="MC99" s="67"/>
      <c r="MD99" s="67"/>
      <c r="ME99" s="67"/>
      <c r="MF99" s="67"/>
      <c r="MG99" s="67"/>
      <c r="MH99" s="67"/>
      <c r="MI99" s="67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67"/>
      <c r="MU99" s="67"/>
      <c r="MV99" s="67"/>
      <c r="MW99" s="67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67"/>
      <c r="NI99" s="67"/>
      <c r="NJ99" s="67"/>
      <c r="NK99" s="67"/>
      <c r="NL99" s="67"/>
      <c r="NM99" s="67"/>
      <c r="NN99" s="67"/>
      <c r="NO99" s="67"/>
      <c r="NP99" s="67"/>
      <c r="NQ99" s="67"/>
      <c r="NR99" s="71"/>
      <c r="NS99" s="71"/>
      <c r="NT99" s="71"/>
      <c r="NU99" s="71"/>
      <c r="NV99" s="71"/>
      <c r="NW99" s="71"/>
      <c r="NX99" s="71"/>
      <c r="NY99" s="71"/>
      <c r="NZ99" s="71"/>
      <c r="OA99" s="71"/>
      <c r="OB99" s="71"/>
      <c r="OC99" s="71"/>
      <c r="OD99" s="71"/>
      <c r="OE99" s="71"/>
      <c r="OF99" s="71"/>
      <c r="OG99" s="71"/>
      <c r="OH99" s="71"/>
      <c r="OI99" s="71"/>
      <c r="OJ99" s="71"/>
      <c r="OK99" s="71"/>
      <c r="OL99" s="71"/>
      <c r="OM99" s="71"/>
      <c r="ON99" s="71"/>
      <c r="OO99" s="71"/>
      <c r="OP99" s="71"/>
      <c r="OQ99" s="71"/>
      <c r="OR99" s="4"/>
      <c r="OS99" s="4"/>
      <c r="OT99" s="4"/>
    </row>
    <row r="100" spans="1:410">
      <c r="A100" s="96" t="s">
        <v>1346</v>
      </c>
      <c r="B100" s="56" t="s">
        <v>1347</v>
      </c>
      <c r="C100" s="96" t="s">
        <v>547</v>
      </c>
      <c r="D100" s="74">
        <v>6</v>
      </c>
      <c r="E100" s="67">
        <v>2015</v>
      </c>
      <c r="F100" s="106">
        <v>63.104390444268851</v>
      </c>
      <c r="G100" s="141">
        <v>31280</v>
      </c>
      <c r="H100" s="67">
        <v>14104</v>
      </c>
      <c r="I100" s="67">
        <v>17176</v>
      </c>
      <c r="J100" s="106">
        <v>20.007785619207876</v>
      </c>
      <c r="K100" s="67">
        <v>31866</v>
      </c>
      <c r="L100" s="56">
        <v>94.67</v>
      </c>
      <c r="M100" s="78">
        <v>29617</v>
      </c>
      <c r="N100" s="67">
        <v>3842</v>
      </c>
      <c r="O100" s="67">
        <v>1967</v>
      </c>
      <c r="P100" s="67">
        <v>1875</v>
      </c>
      <c r="Q100" s="78">
        <v>4583</v>
      </c>
      <c r="R100" s="78">
        <v>2347</v>
      </c>
      <c r="S100" s="78">
        <v>2236</v>
      </c>
      <c r="T100" s="67">
        <v>3613</v>
      </c>
      <c r="U100" s="67">
        <v>1856</v>
      </c>
      <c r="V100" s="67">
        <v>1757</v>
      </c>
      <c r="W100" s="78">
        <v>4264</v>
      </c>
      <c r="X100" s="78">
        <v>2071</v>
      </c>
      <c r="Y100" s="78">
        <v>2193</v>
      </c>
      <c r="Z100" s="67">
        <v>3389</v>
      </c>
      <c r="AA100" s="67">
        <v>1744</v>
      </c>
      <c r="AB100" s="67">
        <v>1645</v>
      </c>
      <c r="AC100" s="78">
        <v>3833</v>
      </c>
      <c r="AD100" s="78">
        <v>1864</v>
      </c>
      <c r="AE100" s="78">
        <v>1969</v>
      </c>
      <c r="AF100" s="67">
        <v>3034</v>
      </c>
      <c r="AG100" s="67">
        <v>1561</v>
      </c>
      <c r="AH100" s="67">
        <v>1473</v>
      </c>
      <c r="AI100" s="78">
        <v>5303</v>
      </c>
      <c r="AJ100" s="78">
        <v>2553</v>
      </c>
      <c r="AK100" s="78">
        <v>2750</v>
      </c>
      <c r="AL100" s="67">
        <v>3001</v>
      </c>
      <c r="AM100" s="67">
        <v>1565</v>
      </c>
      <c r="AN100" s="67">
        <v>1436</v>
      </c>
      <c r="AO100" s="67">
        <v>2593</v>
      </c>
      <c r="AP100" s="67">
        <v>1321</v>
      </c>
      <c r="AQ100" s="67">
        <v>1272</v>
      </c>
      <c r="AR100" s="56" t="s">
        <v>428</v>
      </c>
      <c r="AS100" s="56"/>
      <c r="AT100" s="56" t="s">
        <v>428</v>
      </c>
      <c r="AU100" s="144">
        <v>881</v>
      </c>
      <c r="AV100" s="144">
        <v>1</v>
      </c>
      <c r="AW100" s="144">
        <v>425</v>
      </c>
      <c r="AX100" s="59">
        <v>12.5</v>
      </c>
      <c r="AY100" s="59">
        <v>6</v>
      </c>
      <c r="AZ100" s="60">
        <v>2.1786492374727673</v>
      </c>
      <c r="BA100" s="61">
        <v>4</v>
      </c>
      <c r="BB100" s="62">
        <v>0</v>
      </c>
      <c r="BC100" s="63">
        <v>0</v>
      </c>
      <c r="BD100" s="68">
        <v>0</v>
      </c>
      <c r="BE100" s="69">
        <v>0</v>
      </c>
      <c r="BF100" s="77">
        <v>8.7719298245614024</v>
      </c>
      <c r="BG100" s="61">
        <v>20</v>
      </c>
      <c r="BH100" s="60">
        <v>7.9002079002079011</v>
      </c>
      <c r="BI100" s="61">
        <v>38</v>
      </c>
      <c r="BJ100" s="64">
        <v>0</v>
      </c>
      <c r="BK100" s="65">
        <v>0</v>
      </c>
      <c r="BL100" s="62">
        <v>0</v>
      </c>
      <c r="BM100" s="65">
        <v>0</v>
      </c>
      <c r="BN100" s="56">
        <v>0</v>
      </c>
      <c r="BO100" s="56">
        <v>0</v>
      </c>
      <c r="BP100" s="156">
        <v>0</v>
      </c>
      <c r="BQ100" s="56">
        <v>0</v>
      </c>
      <c r="BR100" s="56">
        <v>0</v>
      </c>
      <c r="BS100" s="56">
        <v>0</v>
      </c>
      <c r="BT100" s="56">
        <v>0</v>
      </c>
      <c r="BU100" s="56">
        <v>0</v>
      </c>
      <c r="BV100" s="62" t="s">
        <v>731</v>
      </c>
      <c r="BW100" s="56" t="s">
        <v>588</v>
      </c>
      <c r="BX100" s="62" t="s">
        <v>868</v>
      </c>
      <c r="BY100" s="56" t="s">
        <v>588</v>
      </c>
      <c r="BZ100" s="56" t="s">
        <v>577</v>
      </c>
      <c r="CA100" s="56" t="s">
        <v>468</v>
      </c>
      <c r="CB100" s="56" t="s">
        <v>577</v>
      </c>
      <c r="CC100" s="145">
        <v>106.48</v>
      </c>
      <c r="CD100" s="145">
        <v>71.930000000000007</v>
      </c>
      <c r="CE100" s="147">
        <v>5.6122448979591839</v>
      </c>
      <c r="CF100" s="153" t="s">
        <v>1157</v>
      </c>
      <c r="CG100" s="153" t="s">
        <v>1348</v>
      </c>
      <c r="CH100" s="56">
        <v>0</v>
      </c>
      <c r="CI100" s="56">
        <v>0</v>
      </c>
      <c r="CJ100" s="60">
        <v>0</v>
      </c>
      <c r="CK100" s="61">
        <v>0</v>
      </c>
      <c r="CL100" s="56">
        <v>0</v>
      </c>
      <c r="CM100" s="56">
        <v>0</v>
      </c>
      <c r="CN100" s="149">
        <v>0</v>
      </c>
      <c r="CO100" s="156">
        <v>0</v>
      </c>
      <c r="CP100" s="56">
        <v>0</v>
      </c>
      <c r="CQ100" s="56">
        <v>0</v>
      </c>
      <c r="CR100" s="56">
        <v>0</v>
      </c>
      <c r="CS100" s="56">
        <v>0</v>
      </c>
      <c r="CT100" s="56">
        <v>0</v>
      </c>
      <c r="CU100" s="56">
        <v>0</v>
      </c>
      <c r="CV100" s="56">
        <v>0</v>
      </c>
      <c r="CW100" s="56">
        <v>0</v>
      </c>
      <c r="CX100" s="56">
        <v>0</v>
      </c>
      <c r="CY100" s="56">
        <v>0</v>
      </c>
      <c r="CZ100" s="56">
        <v>0</v>
      </c>
      <c r="DA100" s="56">
        <v>0</v>
      </c>
      <c r="DB100" s="60">
        <v>0.57339449541284404</v>
      </c>
      <c r="DC100" s="61">
        <v>1</v>
      </c>
      <c r="DD100" s="145">
        <v>143.87</v>
      </c>
      <c r="DE100" s="145">
        <v>107.31</v>
      </c>
      <c r="DF100" s="147">
        <v>3.6683308009550686</v>
      </c>
      <c r="DG100" s="148">
        <v>4.428044280442804</v>
      </c>
      <c r="DH100" s="56">
        <v>0</v>
      </c>
      <c r="DI100" s="56">
        <v>0</v>
      </c>
      <c r="DJ100" s="149">
        <v>46.904315196998127</v>
      </c>
      <c r="DK100" s="158">
        <v>2</v>
      </c>
      <c r="DL100" s="56">
        <v>0</v>
      </c>
      <c r="DM100" s="56">
        <v>0</v>
      </c>
      <c r="DN100" s="56">
        <v>0</v>
      </c>
      <c r="DO100" s="56">
        <v>0</v>
      </c>
      <c r="DP100" s="56">
        <v>52.17</v>
      </c>
      <c r="DQ100" s="156">
        <v>2</v>
      </c>
      <c r="DR100" s="149">
        <v>0</v>
      </c>
      <c r="DS100" s="156">
        <v>0</v>
      </c>
      <c r="DT100" s="56">
        <v>0</v>
      </c>
      <c r="DU100" s="156">
        <v>0</v>
      </c>
      <c r="DV100" s="149">
        <v>52.178450300026086</v>
      </c>
      <c r="DW100" s="156">
        <v>2</v>
      </c>
      <c r="DX100" s="156">
        <v>0</v>
      </c>
      <c r="DY100" s="56">
        <v>0</v>
      </c>
      <c r="DZ100" s="62">
        <v>4.2553191489361701</v>
      </c>
      <c r="EA100" s="63">
        <v>7</v>
      </c>
      <c r="EB100" s="62">
        <v>90.970807875084873</v>
      </c>
      <c r="EC100" s="63">
        <v>134</v>
      </c>
      <c r="ED100" s="77">
        <v>0</v>
      </c>
      <c r="EE100" s="72">
        <v>0</v>
      </c>
      <c r="EF100" s="143">
        <v>128.96</v>
      </c>
      <c r="EG100" s="143">
        <v>85.01</v>
      </c>
      <c r="EH100" s="107">
        <v>3.280797684142811</v>
      </c>
      <c r="EI100" s="148">
        <v>6.8832422000643296</v>
      </c>
      <c r="EJ100" s="56" t="s">
        <v>1349</v>
      </c>
      <c r="EK100" s="56" t="s">
        <v>1350</v>
      </c>
      <c r="EL100" s="143">
        <v>82.65</v>
      </c>
      <c r="EM100" s="143">
        <v>35.42</v>
      </c>
      <c r="EN100" s="147">
        <v>1.9488428745432398</v>
      </c>
      <c r="EO100" s="148">
        <v>4.7503045066991474</v>
      </c>
      <c r="EP100" s="56">
        <v>0</v>
      </c>
      <c r="EQ100" s="56">
        <v>0</v>
      </c>
      <c r="ER100" s="156">
        <v>0</v>
      </c>
      <c r="ES100" s="156">
        <v>0</v>
      </c>
      <c r="ET100" s="156">
        <v>0</v>
      </c>
      <c r="EU100" s="156">
        <v>0</v>
      </c>
      <c r="EV100" s="56">
        <v>0</v>
      </c>
      <c r="EW100" s="56">
        <v>0</v>
      </c>
      <c r="EX100" s="56">
        <v>300</v>
      </c>
      <c r="EY100" s="62">
        <v>121.86629526462396</v>
      </c>
      <c r="EZ100" s="61">
        <v>175</v>
      </c>
      <c r="FA100" s="62">
        <v>76.257861635220124</v>
      </c>
      <c r="FB100" s="61">
        <v>97</v>
      </c>
      <c r="FC100" s="149">
        <v>15.812776723592663</v>
      </c>
      <c r="FD100" s="156">
        <v>1</v>
      </c>
      <c r="FE100" s="149">
        <v>0</v>
      </c>
      <c r="FF100" s="156">
        <v>0</v>
      </c>
      <c r="FG100" s="56">
        <v>0</v>
      </c>
      <c r="FH100" s="56">
        <v>0</v>
      </c>
      <c r="FI100" s="149">
        <v>0</v>
      </c>
      <c r="FJ100" s="156">
        <v>0</v>
      </c>
      <c r="FK100" s="149">
        <v>15.812776723592663</v>
      </c>
      <c r="FL100" s="156">
        <v>1</v>
      </c>
      <c r="FM100" s="149">
        <v>15.812776723592663</v>
      </c>
      <c r="FN100" s="156">
        <v>1</v>
      </c>
      <c r="FO100" s="150">
        <v>31.625553447185325</v>
      </c>
      <c r="FP100" s="155">
        <v>2</v>
      </c>
      <c r="FQ100" s="56">
        <v>0</v>
      </c>
      <c r="FR100" s="56">
        <v>0</v>
      </c>
      <c r="FS100" s="60">
        <v>2.7262813522355507</v>
      </c>
      <c r="FT100" s="61">
        <v>5</v>
      </c>
      <c r="FU100" s="60">
        <v>0.62150403977625845</v>
      </c>
      <c r="FV100" s="61">
        <v>1</v>
      </c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  <c r="IW100" s="67"/>
      <c r="IX100" s="67"/>
      <c r="IY100" s="67"/>
      <c r="IZ100" s="67"/>
      <c r="JA100" s="67"/>
      <c r="JB100" s="67"/>
      <c r="JC100" s="67"/>
      <c r="JD100" s="67"/>
      <c r="JE100" s="67"/>
      <c r="JF100" s="67"/>
      <c r="JG100" s="67"/>
      <c r="JH100" s="67"/>
      <c r="JI100" s="67"/>
      <c r="JJ100" s="67"/>
      <c r="JK100" s="67"/>
      <c r="JL100" s="67"/>
      <c r="JM100" s="67"/>
      <c r="JN100" s="67"/>
      <c r="JO100" s="67"/>
      <c r="JP100" s="67"/>
      <c r="JQ100" s="67"/>
      <c r="JR100" s="67"/>
      <c r="JS100" s="67"/>
      <c r="JT100" s="67"/>
      <c r="JU100" s="67"/>
      <c r="JV100" s="67"/>
      <c r="JW100" s="67"/>
      <c r="JX100" s="67"/>
      <c r="JY100" s="67"/>
      <c r="JZ100" s="67"/>
      <c r="KA100" s="67"/>
      <c r="KB100" s="67"/>
      <c r="KC100" s="67"/>
      <c r="KD100" s="67"/>
      <c r="KE100" s="67"/>
      <c r="KF100" s="67"/>
      <c r="KG100" s="67"/>
      <c r="KH100" s="67"/>
      <c r="KI100" s="67"/>
      <c r="KJ100" s="67"/>
      <c r="KK100" s="67"/>
      <c r="KL100" s="67"/>
      <c r="KM100" s="67"/>
      <c r="KN100" s="67"/>
      <c r="KO100" s="67"/>
      <c r="KP100" s="67"/>
      <c r="KQ100" s="67"/>
      <c r="KR100" s="67"/>
      <c r="KS100" s="67"/>
      <c r="KT100" s="67"/>
      <c r="KU100" s="67"/>
      <c r="KV100" s="67"/>
      <c r="KW100" s="67"/>
      <c r="KX100" s="67"/>
      <c r="KY100" s="67"/>
      <c r="KZ100" s="67"/>
      <c r="LA100" s="67"/>
      <c r="LB100" s="67"/>
      <c r="LC100" s="67"/>
      <c r="LD100" s="67"/>
      <c r="LE100" s="67"/>
      <c r="LF100" s="67"/>
      <c r="LG100" s="67"/>
      <c r="LH100" s="67"/>
      <c r="LI100" s="67"/>
      <c r="LJ100" s="67"/>
      <c r="LK100" s="67"/>
      <c r="LL100" s="67"/>
      <c r="LM100" s="67"/>
      <c r="LN100" s="67"/>
      <c r="LO100" s="67"/>
      <c r="LP100" s="67"/>
      <c r="LQ100" s="67"/>
      <c r="LR100" s="67"/>
      <c r="LS100" s="67"/>
      <c r="LT100" s="67"/>
      <c r="LU100" s="67"/>
      <c r="LV100" s="67"/>
      <c r="LW100" s="67"/>
      <c r="LX100" s="67"/>
      <c r="LY100" s="67"/>
      <c r="LZ100" s="67"/>
      <c r="MA100" s="67"/>
      <c r="MB100" s="67"/>
      <c r="MC100" s="67"/>
      <c r="MD100" s="67"/>
      <c r="ME100" s="67"/>
      <c r="MF100" s="67"/>
      <c r="MG100" s="67"/>
      <c r="MH100" s="67"/>
      <c r="MI100" s="67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67"/>
      <c r="MU100" s="67"/>
      <c r="MV100" s="67"/>
      <c r="MW100" s="67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67"/>
      <c r="NI100" s="67"/>
      <c r="NJ100" s="67"/>
      <c r="NK100" s="67"/>
      <c r="NL100" s="67"/>
      <c r="NM100" s="67"/>
      <c r="NN100" s="67"/>
      <c r="NO100" s="67"/>
      <c r="NP100" s="67"/>
      <c r="NQ100" s="67"/>
      <c r="NR100" s="71"/>
      <c r="NS100" s="71"/>
      <c r="NT100" s="71"/>
      <c r="NU100" s="71"/>
      <c r="NV100" s="71"/>
      <c r="NW100" s="71"/>
      <c r="NX100" s="71"/>
      <c r="NY100" s="71"/>
      <c r="NZ100" s="71"/>
      <c r="OA100" s="71"/>
      <c r="OB100" s="71"/>
      <c r="OC100" s="71"/>
      <c r="OD100" s="71"/>
      <c r="OE100" s="71"/>
      <c r="OF100" s="71"/>
      <c r="OG100" s="71"/>
      <c r="OH100" s="71"/>
      <c r="OI100" s="71"/>
      <c r="OJ100" s="71"/>
      <c r="OK100" s="71"/>
      <c r="OL100" s="71"/>
      <c r="OM100" s="71"/>
      <c r="ON100" s="71"/>
      <c r="OO100" s="71"/>
      <c r="OP100" s="71"/>
      <c r="OQ100" s="71"/>
      <c r="OR100" s="4"/>
      <c r="OS100" s="4"/>
      <c r="OT100" s="4"/>
    </row>
    <row r="101" spans="1:410">
      <c r="A101" s="96" t="s">
        <v>1351</v>
      </c>
      <c r="B101" s="56" t="s">
        <v>1352</v>
      </c>
      <c r="C101" s="96" t="s">
        <v>427</v>
      </c>
      <c r="D101" s="74">
        <v>6</v>
      </c>
      <c r="E101" s="67">
        <v>2015</v>
      </c>
      <c r="F101" s="106">
        <v>77.73189727602103</v>
      </c>
      <c r="G101" s="141">
        <v>12980</v>
      </c>
      <c r="H101" s="67">
        <v>6262</v>
      </c>
      <c r="I101" s="67">
        <v>6718</v>
      </c>
      <c r="J101" s="106">
        <v>25.82</v>
      </c>
      <c r="K101" s="67">
        <v>3351</v>
      </c>
      <c r="L101" s="56">
        <v>71.099999999999994</v>
      </c>
      <c r="M101" s="78">
        <v>9229</v>
      </c>
      <c r="N101" s="67">
        <v>1066</v>
      </c>
      <c r="O101" s="67">
        <v>550</v>
      </c>
      <c r="P101" s="67">
        <v>516</v>
      </c>
      <c r="Q101" s="78">
        <v>1280</v>
      </c>
      <c r="R101" s="78">
        <v>619</v>
      </c>
      <c r="S101" s="78">
        <v>661</v>
      </c>
      <c r="T101" s="67">
        <v>1034</v>
      </c>
      <c r="U101" s="67">
        <v>543</v>
      </c>
      <c r="V101" s="67">
        <v>491</v>
      </c>
      <c r="W101" s="78">
        <v>1206</v>
      </c>
      <c r="X101" s="78">
        <v>569</v>
      </c>
      <c r="Y101" s="78">
        <v>637</v>
      </c>
      <c r="Z101" s="67">
        <v>985</v>
      </c>
      <c r="AA101" s="67">
        <v>522</v>
      </c>
      <c r="AB101" s="67">
        <v>463</v>
      </c>
      <c r="AC101" s="78">
        <v>1300</v>
      </c>
      <c r="AD101" s="78">
        <v>619</v>
      </c>
      <c r="AE101" s="78">
        <v>681</v>
      </c>
      <c r="AF101" s="67">
        <v>1182</v>
      </c>
      <c r="AG101" s="67">
        <v>612</v>
      </c>
      <c r="AH101" s="67">
        <v>570</v>
      </c>
      <c r="AI101" s="78">
        <v>2033</v>
      </c>
      <c r="AJ101" s="78">
        <v>991</v>
      </c>
      <c r="AK101" s="78">
        <v>1042</v>
      </c>
      <c r="AL101" s="67">
        <v>1131</v>
      </c>
      <c r="AM101" s="67">
        <v>583</v>
      </c>
      <c r="AN101" s="67">
        <v>548</v>
      </c>
      <c r="AO101" s="67">
        <v>1007</v>
      </c>
      <c r="AP101" s="67">
        <v>503</v>
      </c>
      <c r="AQ101" s="67">
        <v>504</v>
      </c>
      <c r="AR101" s="56" t="s">
        <v>428</v>
      </c>
      <c r="AS101" s="56"/>
      <c r="AT101" s="56" t="s">
        <v>428</v>
      </c>
      <c r="AU101" s="151">
        <v>308</v>
      </c>
      <c r="AV101" s="151">
        <v>0</v>
      </c>
      <c r="AW101" s="151">
        <v>38</v>
      </c>
      <c r="AX101" s="59">
        <v>17.3</v>
      </c>
      <c r="AY101" s="59">
        <v>3</v>
      </c>
      <c r="AZ101" s="60">
        <v>0</v>
      </c>
      <c r="BA101" s="61">
        <v>0</v>
      </c>
      <c r="BB101" s="62">
        <v>0</v>
      </c>
      <c r="BC101" s="63">
        <v>0</v>
      </c>
      <c r="BD101" s="68">
        <v>0</v>
      </c>
      <c r="BE101" s="69">
        <v>0</v>
      </c>
      <c r="BF101" s="77">
        <v>19.35483870967742</v>
      </c>
      <c r="BG101" s="61">
        <v>6</v>
      </c>
      <c r="BH101" s="60">
        <v>10.982658959537572</v>
      </c>
      <c r="BI101" s="61">
        <v>19</v>
      </c>
      <c r="BJ101" s="64">
        <v>0</v>
      </c>
      <c r="BK101" s="65">
        <v>0</v>
      </c>
      <c r="BL101" s="62">
        <v>93.808630393996253</v>
      </c>
      <c r="BM101" s="65">
        <v>1</v>
      </c>
      <c r="BN101" s="56">
        <v>0</v>
      </c>
      <c r="BO101" s="56">
        <v>0</v>
      </c>
      <c r="BP101" s="156">
        <v>0</v>
      </c>
      <c r="BQ101" s="56">
        <v>0</v>
      </c>
      <c r="BR101" s="56">
        <v>0</v>
      </c>
      <c r="BS101" s="56">
        <v>0</v>
      </c>
      <c r="BT101" s="56">
        <v>0</v>
      </c>
      <c r="BU101" s="56">
        <v>0</v>
      </c>
      <c r="BV101" s="62" t="s">
        <v>1353</v>
      </c>
      <c r="BW101" s="56" t="s">
        <v>528</v>
      </c>
      <c r="BX101" s="62" t="s">
        <v>878</v>
      </c>
      <c r="BY101" s="56" t="s">
        <v>528</v>
      </c>
      <c r="BZ101" s="56" t="s">
        <v>1354</v>
      </c>
      <c r="CA101" s="56" t="s">
        <v>1289</v>
      </c>
      <c r="CB101" s="56" t="s">
        <v>1354</v>
      </c>
      <c r="CC101" s="152">
        <v>90.18</v>
      </c>
      <c r="CD101" s="152">
        <v>71.95</v>
      </c>
      <c r="CE101" s="147">
        <v>16.666666666666664</v>
      </c>
      <c r="CF101" s="146" t="s">
        <v>1355</v>
      </c>
      <c r="CG101" s="146" t="s">
        <v>1356</v>
      </c>
      <c r="CH101" s="56">
        <v>0</v>
      </c>
      <c r="CI101" s="56">
        <v>0</v>
      </c>
      <c r="CJ101" s="60">
        <v>0.96711798839458418</v>
      </c>
      <c r="CK101" s="61">
        <v>1</v>
      </c>
      <c r="CL101" s="56">
        <v>0</v>
      </c>
      <c r="CM101" s="56">
        <v>0</v>
      </c>
      <c r="CN101" s="149">
        <v>0</v>
      </c>
      <c r="CO101" s="156">
        <v>0</v>
      </c>
      <c r="CP101" s="56">
        <v>0</v>
      </c>
      <c r="CQ101" s="56">
        <v>0</v>
      </c>
      <c r="CR101" s="56">
        <v>0</v>
      </c>
      <c r="CS101" s="56">
        <v>0</v>
      </c>
      <c r="CT101" s="56">
        <v>0</v>
      </c>
      <c r="CU101" s="56">
        <v>0</v>
      </c>
      <c r="CV101" s="56">
        <v>0</v>
      </c>
      <c r="CW101" s="56">
        <v>0</v>
      </c>
      <c r="CX101" s="56">
        <v>0</v>
      </c>
      <c r="CY101" s="56">
        <v>0</v>
      </c>
      <c r="CZ101" s="56">
        <v>0</v>
      </c>
      <c r="DA101" s="56">
        <v>0</v>
      </c>
      <c r="DB101" s="60">
        <v>0</v>
      </c>
      <c r="DC101" s="61">
        <v>0</v>
      </c>
      <c r="DD101" s="152">
        <v>133.16</v>
      </c>
      <c r="DE101" s="152">
        <v>106</v>
      </c>
      <c r="DF101" s="147">
        <v>2.5806451612903225</v>
      </c>
      <c r="DG101" s="148">
        <v>7.8225806451612909</v>
      </c>
      <c r="DH101" s="56">
        <v>0</v>
      </c>
      <c r="DI101" s="56">
        <v>0</v>
      </c>
      <c r="DJ101" s="149">
        <v>82.91873963515755</v>
      </c>
      <c r="DK101" s="158">
        <v>1</v>
      </c>
      <c r="DL101" s="56">
        <v>0</v>
      </c>
      <c r="DM101" s="56">
        <v>0</v>
      </c>
      <c r="DN101" s="56">
        <v>0</v>
      </c>
      <c r="DO101" s="56">
        <v>0</v>
      </c>
      <c r="DP101" s="149">
        <v>0</v>
      </c>
      <c r="DQ101" s="156">
        <v>0</v>
      </c>
      <c r="DR101" s="149">
        <v>0</v>
      </c>
      <c r="DS101" s="156">
        <v>0</v>
      </c>
      <c r="DT101" s="56">
        <v>0</v>
      </c>
      <c r="DU101" s="156">
        <v>0</v>
      </c>
      <c r="DV101" s="156">
        <v>0</v>
      </c>
      <c r="DW101" s="156">
        <v>0</v>
      </c>
      <c r="DX101" s="156">
        <v>0</v>
      </c>
      <c r="DY101" s="56">
        <v>0</v>
      </c>
      <c r="DZ101" s="62">
        <v>4.3196544276457889</v>
      </c>
      <c r="EA101" s="63">
        <v>2</v>
      </c>
      <c r="EB101" s="62">
        <v>66.666666666666671</v>
      </c>
      <c r="EC101" s="63">
        <v>38</v>
      </c>
      <c r="ED101" s="77">
        <v>2.4390243902439024</v>
      </c>
      <c r="EE101" s="72">
        <v>1</v>
      </c>
      <c r="EF101" s="154">
        <v>129.28</v>
      </c>
      <c r="EG101" s="154">
        <v>80.98</v>
      </c>
      <c r="EH101" s="107">
        <v>3.8083538083538087</v>
      </c>
      <c r="EI101" s="148">
        <v>5.7739557739557741</v>
      </c>
      <c r="EJ101" s="56" t="s">
        <v>1357</v>
      </c>
      <c r="EK101" s="56" t="s">
        <v>487</v>
      </c>
      <c r="EL101" s="154">
        <v>70.150000000000006</v>
      </c>
      <c r="EM101" s="154">
        <v>35.5</v>
      </c>
      <c r="EN101" s="147">
        <v>0.75471698113207553</v>
      </c>
      <c r="EO101" s="148">
        <v>2.6415094339622645</v>
      </c>
      <c r="EP101" s="56">
        <v>0</v>
      </c>
      <c r="EQ101" s="56">
        <v>0</v>
      </c>
      <c r="ER101" s="156">
        <v>0</v>
      </c>
      <c r="ES101" s="156">
        <v>0</v>
      </c>
      <c r="ET101" s="156">
        <v>0</v>
      </c>
      <c r="EU101" s="156">
        <v>0</v>
      </c>
      <c r="EV101" s="56">
        <v>0</v>
      </c>
      <c r="EW101" s="56">
        <v>0</v>
      </c>
      <c r="EX101" s="56">
        <v>0</v>
      </c>
      <c r="EY101" s="62">
        <v>80.291970802919707</v>
      </c>
      <c r="EZ101" s="61">
        <v>44</v>
      </c>
      <c r="FA101" s="62">
        <v>69.444444444444443</v>
      </c>
      <c r="FB101" s="61">
        <v>35</v>
      </c>
      <c r="FC101" s="149">
        <v>0</v>
      </c>
      <c r="FD101" s="156">
        <v>0</v>
      </c>
      <c r="FE101" s="149">
        <v>82.338410868670238</v>
      </c>
      <c r="FF101" s="156">
        <v>2</v>
      </c>
      <c r="FG101" s="150">
        <v>41.169205434335119</v>
      </c>
      <c r="FH101" s="157">
        <v>1</v>
      </c>
      <c r="FI101" s="149">
        <v>0</v>
      </c>
      <c r="FJ101" s="156">
        <v>0</v>
      </c>
      <c r="FK101" s="149">
        <v>123.50761630300535</v>
      </c>
      <c r="FL101" s="156">
        <v>3</v>
      </c>
      <c r="FM101" s="56">
        <v>0</v>
      </c>
      <c r="FN101" s="56">
        <v>0</v>
      </c>
      <c r="FO101" s="150">
        <v>123.50761630300535</v>
      </c>
      <c r="FP101" s="155">
        <v>3</v>
      </c>
      <c r="FQ101" s="56">
        <v>0</v>
      </c>
      <c r="FR101" s="56">
        <v>0</v>
      </c>
      <c r="FS101" s="60">
        <v>7.6142131979695433</v>
      </c>
      <c r="FT101" s="61">
        <v>3</v>
      </c>
      <c r="FU101" s="60">
        <v>0</v>
      </c>
      <c r="FV101" s="61">
        <v>0</v>
      </c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  <c r="IV101" s="67"/>
      <c r="IW101" s="67"/>
      <c r="IX101" s="67"/>
      <c r="IY101" s="67"/>
      <c r="IZ101" s="67"/>
      <c r="JA101" s="67"/>
      <c r="JB101" s="67"/>
      <c r="JC101" s="67"/>
      <c r="JD101" s="67"/>
      <c r="JE101" s="67"/>
      <c r="JF101" s="67"/>
      <c r="JG101" s="67"/>
      <c r="JH101" s="67"/>
      <c r="JI101" s="67"/>
      <c r="JJ101" s="67"/>
      <c r="JK101" s="67"/>
      <c r="JL101" s="67"/>
      <c r="JM101" s="67"/>
      <c r="JN101" s="67"/>
      <c r="JO101" s="67"/>
      <c r="JP101" s="67"/>
      <c r="JQ101" s="67"/>
      <c r="JR101" s="67"/>
      <c r="JS101" s="67"/>
      <c r="JT101" s="67"/>
      <c r="JU101" s="67"/>
      <c r="JV101" s="67"/>
      <c r="JW101" s="67"/>
      <c r="JX101" s="67"/>
      <c r="JY101" s="67"/>
      <c r="JZ101" s="67"/>
      <c r="KA101" s="67"/>
      <c r="KB101" s="67"/>
      <c r="KC101" s="67"/>
      <c r="KD101" s="67"/>
      <c r="KE101" s="67"/>
      <c r="KF101" s="67"/>
      <c r="KG101" s="67"/>
      <c r="KH101" s="67"/>
      <c r="KI101" s="67"/>
      <c r="KJ101" s="67"/>
      <c r="KK101" s="67"/>
      <c r="KL101" s="67"/>
      <c r="KM101" s="67"/>
      <c r="KN101" s="67"/>
      <c r="KO101" s="67"/>
      <c r="KP101" s="67"/>
      <c r="KQ101" s="67"/>
      <c r="KR101" s="67"/>
      <c r="KS101" s="67"/>
      <c r="KT101" s="67"/>
      <c r="KU101" s="67"/>
      <c r="KV101" s="67"/>
      <c r="KW101" s="67"/>
      <c r="KX101" s="67"/>
      <c r="KY101" s="67"/>
      <c r="KZ101" s="67"/>
      <c r="LA101" s="67"/>
      <c r="LB101" s="67"/>
      <c r="LC101" s="67"/>
      <c r="LD101" s="67"/>
      <c r="LE101" s="67"/>
      <c r="LF101" s="67"/>
      <c r="LG101" s="67"/>
      <c r="LH101" s="67"/>
      <c r="LI101" s="67"/>
      <c r="LJ101" s="67"/>
      <c r="LK101" s="67"/>
      <c r="LL101" s="67"/>
      <c r="LM101" s="67"/>
      <c r="LN101" s="67"/>
      <c r="LO101" s="67"/>
      <c r="LP101" s="67"/>
      <c r="LQ101" s="67"/>
      <c r="LR101" s="67"/>
      <c r="LS101" s="67"/>
      <c r="LT101" s="67"/>
      <c r="LU101" s="67"/>
      <c r="LV101" s="67"/>
      <c r="LW101" s="67"/>
      <c r="LX101" s="67"/>
      <c r="LY101" s="67"/>
      <c r="LZ101" s="67"/>
      <c r="MA101" s="67"/>
      <c r="MB101" s="67"/>
      <c r="MC101" s="67"/>
      <c r="MD101" s="67"/>
      <c r="ME101" s="67"/>
      <c r="MF101" s="67"/>
      <c r="MG101" s="67"/>
      <c r="MH101" s="67"/>
      <c r="MI101" s="67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67"/>
      <c r="MU101" s="67"/>
      <c r="MV101" s="67"/>
      <c r="MW101" s="67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67"/>
      <c r="NI101" s="67"/>
      <c r="NJ101" s="67"/>
      <c r="NK101" s="67"/>
      <c r="NL101" s="67"/>
      <c r="NM101" s="67"/>
      <c r="NN101" s="67"/>
      <c r="NO101" s="67"/>
      <c r="NP101" s="67"/>
      <c r="NQ101" s="67"/>
      <c r="NR101" s="71"/>
      <c r="NS101" s="71"/>
      <c r="NT101" s="71"/>
      <c r="NU101" s="71"/>
      <c r="NV101" s="71"/>
      <c r="NW101" s="71"/>
      <c r="NX101" s="71"/>
      <c r="NY101" s="71"/>
      <c r="NZ101" s="71"/>
      <c r="OA101" s="71"/>
      <c r="OB101" s="71"/>
      <c r="OC101" s="71"/>
      <c r="OD101" s="71"/>
      <c r="OE101" s="71"/>
      <c r="OF101" s="71"/>
      <c r="OG101" s="71"/>
      <c r="OH101" s="71"/>
      <c r="OI101" s="71"/>
      <c r="OJ101" s="71"/>
      <c r="OK101" s="71"/>
      <c r="OL101" s="71"/>
      <c r="OM101" s="71"/>
      <c r="ON101" s="71"/>
      <c r="OO101" s="71"/>
      <c r="OP101" s="71"/>
      <c r="OQ101" s="71"/>
      <c r="OR101" s="4"/>
      <c r="OS101" s="4"/>
      <c r="OT101" s="4"/>
    </row>
    <row r="102" spans="1:410">
      <c r="A102" s="96" t="s">
        <v>1358</v>
      </c>
      <c r="B102" s="56" t="s">
        <v>1359</v>
      </c>
      <c r="C102" s="96" t="s">
        <v>479</v>
      </c>
      <c r="D102" s="74">
        <v>6</v>
      </c>
      <c r="E102" s="67">
        <v>2015</v>
      </c>
      <c r="F102" s="106">
        <v>72.211997453142345</v>
      </c>
      <c r="G102" s="141">
        <v>16789</v>
      </c>
      <c r="H102" s="67">
        <v>6298</v>
      </c>
      <c r="I102" s="67">
        <v>10491</v>
      </c>
      <c r="J102" s="106">
        <v>21.89</v>
      </c>
      <c r="K102" s="67">
        <v>3675</v>
      </c>
      <c r="L102" s="56">
        <v>79.58</v>
      </c>
      <c r="M102" s="78">
        <v>13360</v>
      </c>
      <c r="N102" s="67">
        <v>1718</v>
      </c>
      <c r="O102" s="67">
        <v>879</v>
      </c>
      <c r="P102" s="67">
        <v>839</v>
      </c>
      <c r="Q102" s="78">
        <v>2062</v>
      </c>
      <c r="R102" s="78">
        <v>1008</v>
      </c>
      <c r="S102" s="78">
        <v>1054</v>
      </c>
      <c r="T102" s="67">
        <v>1682</v>
      </c>
      <c r="U102" s="67">
        <v>861</v>
      </c>
      <c r="V102" s="67">
        <v>821</v>
      </c>
      <c r="W102" s="78">
        <v>1977</v>
      </c>
      <c r="X102" s="78">
        <v>963</v>
      </c>
      <c r="Y102" s="78">
        <v>1014</v>
      </c>
      <c r="Z102" s="67">
        <v>1570</v>
      </c>
      <c r="AA102" s="67">
        <v>803</v>
      </c>
      <c r="AB102" s="67">
        <v>767</v>
      </c>
      <c r="AC102" s="78">
        <v>1857</v>
      </c>
      <c r="AD102" s="78">
        <v>910</v>
      </c>
      <c r="AE102" s="78">
        <v>947</v>
      </c>
      <c r="AF102" s="67">
        <v>1544</v>
      </c>
      <c r="AG102" s="67">
        <v>786</v>
      </c>
      <c r="AH102" s="67">
        <v>758</v>
      </c>
      <c r="AI102" s="78">
        <v>2670</v>
      </c>
      <c r="AJ102" s="78">
        <v>1324</v>
      </c>
      <c r="AK102" s="78">
        <v>1346</v>
      </c>
      <c r="AL102" s="67">
        <v>1512</v>
      </c>
      <c r="AM102" s="67">
        <v>762</v>
      </c>
      <c r="AN102" s="67">
        <v>750</v>
      </c>
      <c r="AO102" s="67">
        <v>1250</v>
      </c>
      <c r="AP102" s="67">
        <v>624</v>
      </c>
      <c r="AQ102" s="67">
        <v>626</v>
      </c>
      <c r="AR102" s="56" t="s">
        <v>428</v>
      </c>
      <c r="AS102" s="56"/>
      <c r="AT102" s="56" t="s">
        <v>428</v>
      </c>
      <c r="AU102" s="144">
        <v>726</v>
      </c>
      <c r="AV102" s="144">
        <v>0</v>
      </c>
      <c r="AW102" s="144">
        <v>170</v>
      </c>
      <c r="AX102" s="59">
        <v>5</v>
      </c>
      <c r="AY102" s="59">
        <v>1</v>
      </c>
      <c r="AZ102" s="60">
        <v>1.1333585190782018</v>
      </c>
      <c r="BA102" s="61">
        <v>3</v>
      </c>
      <c r="BB102" s="62">
        <v>0</v>
      </c>
      <c r="BC102" s="63">
        <v>0</v>
      </c>
      <c r="BD102" s="68">
        <v>0</v>
      </c>
      <c r="BE102" s="69">
        <v>0</v>
      </c>
      <c r="BF102" s="77">
        <v>5.8673469387755102</v>
      </c>
      <c r="BG102" s="61">
        <v>23</v>
      </c>
      <c r="BH102" s="60">
        <v>8.5</v>
      </c>
      <c r="BI102" s="61">
        <v>17</v>
      </c>
      <c r="BJ102" s="64">
        <v>0</v>
      </c>
      <c r="BK102" s="65">
        <v>0</v>
      </c>
      <c r="BL102" s="62">
        <v>0</v>
      </c>
      <c r="BM102" s="65">
        <v>0</v>
      </c>
      <c r="BN102" s="56">
        <v>0</v>
      </c>
      <c r="BO102" s="56">
        <v>0</v>
      </c>
      <c r="BP102" s="156">
        <v>0</v>
      </c>
      <c r="BQ102" s="56">
        <v>0</v>
      </c>
      <c r="BR102" s="56">
        <v>0</v>
      </c>
      <c r="BS102" s="56">
        <v>0</v>
      </c>
      <c r="BT102" s="56">
        <v>0</v>
      </c>
      <c r="BU102" s="56">
        <v>0</v>
      </c>
      <c r="BV102" s="62" t="s">
        <v>1360</v>
      </c>
      <c r="BW102" s="56" t="s">
        <v>602</v>
      </c>
      <c r="BX102" s="62" t="s">
        <v>507</v>
      </c>
      <c r="BY102" s="56" t="s">
        <v>646</v>
      </c>
      <c r="BZ102" s="56" t="s">
        <v>592</v>
      </c>
      <c r="CA102" s="56" t="s">
        <v>622</v>
      </c>
      <c r="CB102" s="56" t="s">
        <v>592</v>
      </c>
      <c r="CC102" s="145">
        <v>87.5</v>
      </c>
      <c r="CD102" s="152">
        <v>71.95</v>
      </c>
      <c r="CE102" s="147">
        <v>9.3023255813953494</v>
      </c>
      <c r="CF102" s="153" t="s">
        <v>1361</v>
      </c>
      <c r="CG102" s="153" t="s">
        <v>436</v>
      </c>
      <c r="CH102" s="56">
        <v>0</v>
      </c>
      <c r="CI102" s="56">
        <v>0</v>
      </c>
      <c r="CJ102" s="60">
        <v>0</v>
      </c>
      <c r="CK102" s="61">
        <v>0</v>
      </c>
      <c r="CL102" s="56">
        <v>0</v>
      </c>
      <c r="CM102" s="56">
        <v>0</v>
      </c>
      <c r="CN102" s="149">
        <v>0</v>
      </c>
      <c r="CO102" s="156">
        <v>0</v>
      </c>
      <c r="CP102" s="56">
        <v>0</v>
      </c>
      <c r="CQ102" s="56">
        <v>0</v>
      </c>
      <c r="CR102" s="56">
        <v>0</v>
      </c>
      <c r="CS102" s="56">
        <v>0</v>
      </c>
      <c r="CT102" s="56">
        <v>0</v>
      </c>
      <c r="CU102" s="56">
        <v>0</v>
      </c>
      <c r="CV102" s="56">
        <v>0</v>
      </c>
      <c r="CW102" s="56">
        <v>0</v>
      </c>
      <c r="CX102" s="56">
        <v>0</v>
      </c>
      <c r="CY102" s="56">
        <v>0</v>
      </c>
      <c r="CZ102" s="56">
        <v>0</v>
      </c>
      <c r="DA102" s="56">
        <v>0</v>
      </c>
      <c r="DB102" s="60">
        <v>0</v>
      </c>
      <c r="DC102" s="61">
        <v>0</v>
      </c>
      <c r="DD102" s="145">
        <v>120.95</v>
      </c>
      <c r="DE102" s="145">
        <v>97.65</v>
      </c>
      <c r="DF102" s="147">
        <v>2.9914529914529915</v>
      </c>
      <c r="DG102" s="148">
        <v>2.4572649572649574</v>
      </c>
      <c r="DH102" s="56">
        <v>0</v>
      </c>
      <c r="DI102" s="56">
        <v>0</v>
      </c>
      <c r="DJ102" s="149">
        <v>0</v>
      </c>
      <c r="DK102" s="158">
        <v>0</v>
      </c>
      <c r="DL102" s="56">
        <v>0</v>
      </c>
      <c r="DM102" s="56">
        <v>0</v>
      </c>
      <c r="DN102" s="56">
        <v>0</v>
      </c>
      <c r="DO102" s="56">
        <v>0</v>
      </c>
      <c r="DP102" s="149">
        <v>0</v>
      </c>
      <c r="DQ102" s="156">
        <v>0</v>
      </c>
      <c r="DR102" s="149">
        <v>0</v>
      </c>
      <c r="DS102" s="156">
        <v>0</v>
      </c>
      <c r="DT102" s="56">
        <v>0</v>
      </c>
      <c r="DU102" s="156">
        <v>0</v>
      </c>
      <c r="DV102" s="156">
        <v>0</v>
      </c>
      <c r="DW102" s="156">
        <v>0</v>
      </c>
      <c r="DX102" s="156">
        <v>0</v>
      </c>
      <c r="DY102" s="56">
        <v>0</v>
      </c>
      <c r="DZ102" s="62">
        <v>7.8226857887874841</v>
      </c>
      <c r="EA102" s="63">
        <v>6</v>
      </c>
      <c r="EB102" s="62">
        <v>80.474934036939317</v>
      </c>
      <c r="EC102" s="63">
        <v>61</v>
      </c>
      <c r="ED102" s="77">
        <v>3.9447731755424065</v>
      </c>
      <c r="EE102" s="72">
        <v>10</v>
      </c>
      <c r="EF102" s="143">
        <v>118.51</v>
      </c>
      <c r="EG102" s="143">
        <v>80.98</v>
      </c>
      <c r="EH102" s="107">
        <v>2.7257240204429301</v>
      </c>
      <c r="EI102" s="148">
        <v>2.5553662691652468</v>
      </c>
      <c r="EJ102" s="56" t="s">
        <v>609</v>
      </c>
      <c r="EK102" s="56" t="s">
        <v>629</v>
      </c>
      <c r="EL102" s="143">
        <v>95.79</v>
      </c>
      <c r="EM102" s="143">
        <v>43.68</v>
      </c>
      <c r="EN102" s="147">
        <v>1.7817371937639197</v>
      </c>
      <c r="EO102" s="148">
        <v>6.6815144766146997</v>
      </c>
      <c r="EP102" s="56">
        <v>0</v>
      </c>
      <c r="EQ102" s="56">
        <v>0</v>
      </c>
      <c r="ER102" s="149">
        <v>53.850296176628973</v>
      </c>
      <c r="ES102" s="156">
        <v>1</v>
      </c>
      <c r="ET102" s="56">
        <v>0</v>
      </c>
      <c r="EU102" s="56" t="s">
        <v>1362</v>
      </c>
      <c r="EV102" s="56">
        <v>0</v>
      </c>
      <c r="EW102" s="56">
        <v>0</v>
      </c>
      <c r="EX102" s="56">
        <v>0</v>
      </c>
      <c r="EY102" s="62">
        <v>86.666666666666671</v>
      </c>
      <c r="EZ102" s="61">
        <v>65</v>
      </c>
      <c r="FA102" s="62">
        <v>62.300319488817891</v>
      </c>
      <c r="FB102" s="61">
        <v>39</v>
      </c>
      <c r="FC102" s="149">
        <v>63.311174422285532</v>
      </c>
      <c r="FD102" s="156">
        <v>2</v>
      </c>
      <c r="FE102" s="149">
        <v>63.311174422285532</v>
      </c>
      <c r="FF102" s="156">
        <v>2</v>
      </c>
      <c r="FG102" s="56">
        <v>0</v>
      </c>
      <c r="FH102" s="56">
        <v>0</v>
      </c>
      <c r="FI102" s="149">
        <v>31.655587211142766</v>
      </c>
      <c r="FJ102" s="156">
        <v>1</v>
      </c>
      <c r="FK102" s="149">
        <v>158.27793605571384</v>
      </c>
      <c r="FL102" s="156">
        <v>5</v>
      </c>
      <c r="FM102" s="149">
        <v>31.655587211142766</v>
      </c>
      <c r="FN102" s="156">
        <v>1</v>
      </c>
      <c r="FO102" s="150">
        <v>31.655587211142766</v>
      </c>
      <c r="FP102" s="155">
        <v>1</v>
      </c>
      <c r="FQ102" s="56">
        <v>0</v>
      </c>
      <c r="FR102" s="56">
        <v>0</v>
      </c>
      <c r="FS102" s="60">
        <v>4.5714285714285721</v>
      </c>
      <c r="FT102" s="61">
        <v>12</v>
      </c>
      <c r="FU102" s="60">
        <v>3.4202650705429667</v>
      </c>
      <c r="FV102" s="61">
        <v>8</v>
      </c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  <c r="IV102" s="67"/>
      <c r="IW102" s="67"/>
      <c r="IX102" s="67"/>
      <c r="IY102" s="67"/>
      <c r="IZ102" s="67"/>
      <c r="JA102" s="67"/>
      <c r="JB102" s="67"/>
      <c r="JC102" s="67"/>
      <c r="JD102" s="67"/>
      <c r="JE102" s="67"/>
      <c r="JF102" s="67"/>
      <c r="JG102" s="67"/>
      <c r="JH102" s="67"/>
      <c r="JI102" s="67"/>
      <c r="JJ102" s="67"/>
      <c r="JK102" s="67"/>
      <c r="JL102" s="67"/>
      <c r="JM102" s="67"/>
      <c r="JN102" s="67"/>
      <c r="JO102" s="67"/>
      <c r="JP102" s="67"/>
      <c r="JQ102" s="67"/>
      <c r="JR102" s="67"/>
      <c r="JS102" s="67"/>
      <c r="JT102" s="67"/>
      <c r="JU102" s="67"/>
      <c r="JV102" s="67"/>
      <c r="JW102" s="67"/>
      <c r="JX102" s="67"/>
      <c r="JY102" s="67"/>
      <c r="JZ102" s="67"/>
      <c r="KA102" s="67"/>
      <c r="KB102" s="67"/>
      <c r="KC102" s="67"/>
      <c r="KD102" s="67"/>
      <c r="KE102" s="67"/>
      <c r="KF102" s="67"/>
      <c r="KG102" s="67"/>
      <c r="KH102" s="67"/>
      <c r="KI102" s="67"/>
      <c r="KJ102" s="67"/>
      <c r="KK102" s="67"/>
      <c r="KL102" s="67"/>
      <c r="KM102" s="67"/>
      <c r="KN102" s="67"/>
      <c r="KO102" s="67"/>
      <c r="KP102" s="67"/>
      <c r="KQ102" s="67"/>
      <c r="KR102" s="67"/>
      <c r="KS102" s="67"/>
      <c r="KT102" s="67"/>
      <c r="KU102" s="67"/>
      <c r="KV102" s="67"/>
      <c r="KW102" s="67"/>
      <c r="KX102" s="67"/>
      <c r="KY102" s="67"/>
      <c r="KZ102" s="67"/>
      <c r="LA102" s="67"/>
      <c r="LB102" s="67"/>
      <c r="LC102" s="67"/>
      <c r="LD102" s="67"/>
      <c r="LE102" s="67"/>
      <c r="LF102" s="67"/>
      <c r="LG102" s="67"/>
      <c r="LH102" s="67"/>
      <c r="LI102" s="67"/>
      <c r="LJ102" s="67"/>
      <c r="LK102" s="67"/>
      <c r="LL102" s="67"/>
      <c r="LM102" s="67"/>
      <c r="LN102" s="67"/>
      <c r="LO102" s="67"/>
      <c r="LP102" s="67"/>
      <c r="LQ102" s="67"/>
      <c r="LR102" s="67"/>
      <c r="LS102" s="67"/>
      <c r="LT102" s="67"/>
      <c r="LU102" s="67"/>
      <c r="LV102" s="67"/>
      <c r="LW102" s="67"/>
      <c r="LX102" s="67"/>
      <c r="LY102" s="67"/>
      <c r="LZ102" s="67"/>
      <c r="MA102" s="67"/>
      <c r="MB102" s="67"/>
      <c r="MC102" s="67"/>
      <c r="MD102" s="67"/>
      <c r="ME102" s="67"/>
      <c r="MF102" s="67"/>
      <c r="MG102" s="67"/>
      <c r="MH102" s="67"/>
      <c r="MI102" s="67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67"/>
      <c r="MU102" s="67"/>
      <c r="MV102" s="67"/>
      <c r="MW102" s="67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67"/>
      <c r="NI102" s="67"/>
      <c r="NJ102" s="67"/>
      <c r="NK102" s="67"/>
      <c r="NL102" s="67"/>
      <c r="NM102" s="67"/>
      <c r="NN102" s="67"/>
      <c r="NO102" s="67"/>
      <c r="NP102" s="67"/>
      <c r="NQ102" s="67"/>
      <c r="NR102" s="71"/>
      <c r="NS102" s="71"/>
      <c r="NT102" s="71"/>
      <c r="NU102" s="71"/>
      <c r="NV102" s="71"/>
      <c r="NW102" s="71"/>
      <c r="NX102" s="71"/>
      <c r="NY102" s="71"/>
      <c r="NZ102" s="71"/>
      <c r="OA102" s="71"/>
      <c r="OB102" s="71"/>
      <c r="OC102" s="71"/>
      <c r="OD102" s="71"/>
      <c r="OE102" s="71"/>
      <c r="OF102" s="71"/>
      <c r="OG102" s="71"/>
      <c r="OH102" s="71"/>
      <c r="OI102" s="71"/>
      <c r="OJ102" s="71"/>
      <c r="OK102" s="71"/>
      <c r="OL102" s="71"/>
      <c r="OM102" s="71"/>
      <c r="ON102" s="71"/>
      <c r="OO102" s="71"/>
      <c r="OP102" s="71"/>
      <c r="OQ102" s="71"/>
      <c r="OR102" s="4"/>
      <c r="OS102" s="4"/>
      <c r="OT102" s="4"/>
    </row>
    <row r="103" spans="1:410">
      <c r="A103" s="96" t="s">
        <v>1363</v>
      </c>
      <c r="B103" s="56" t="s">
        <v>1364</v>
      </c>
      <c r="C103" s="96" t="s">
        <v>427</v>
      </c>
      <c r="D103" s="74">
        <v>6</v>
      </c>
      <c r="E103" s="67">
        <v>2015</v>
      </c>
      <c r="F103" s="106">
        <v>73.589712259653055</v>
      </c>
      <c r="G103" s="141">
        <v>17197</v>
      </c>
      <c r="H103" s="67">
        <v>7383</v>
      </c>
      <c r="I103" s="67">
        <v>9814</v>
      </c>
      <c r="J103" s="106">
        <v>8.82</v>
      </c>
      <c r="K103" s="67">
        <v>1523</v>
      </c>
      <c r="L103" s="56">
        <v>73.87</v>
      </c>
      <c r="M103" s="78">
        <v>12703</v>
      </c>
      <c r="N103" s="67">
        <v>1401</v>
      </c>
      <c r="O103" s="67">
        <v>722</v>
      </c>
      <c r="P103" s="67">
        <v>679</v>
      </c>
      <c r="Q103" s="78">
        <v>1689</v>
      </c>
      <c r="R103" s="78">
        <v>818</v>
      </c>
      <c r="S103" s="78">
        <v>871</v>
      </c>
      <c r="T103" s="67">
        <v>1432</v>
      </c>
      <c r="U103" s="67">
        <v>739</v>
      </c>
      <c r="V103" s="67">
        <v>693</v>
      </c>
      <c r="W103" s="78">
        <v>1709</v>
      </c>
      <c r="X103" s="78">
        <v>828</v>
      </c>
      <c r="Y103" s="78">
        <v>881</v>
      </c>
      <c r="Z103" s="67">
        <v>1419</v>
      </c>
      <c r="AA103" s="67">
        <v>731</v>
      </c>
      <c r="AB103" s="67">
        <v>688</v>
      </c>
      <c r="AC103" s="78">
        <v>1746</v>
      </c>
      <c r="AD103" s="78">
        <v>849</v>
      </c>
      <c r="AE103" s="78">
        <v>897</v>
      </c>
      <c r="AF103" s="67">
        <v>1508</v>
      </c>
      <c r="AG103" s="67">
        <v>773</v>
      </c>
      <c r="AH103" s="67">
        <v>735</v>
      </c>
      <c r="AI103" s="78">
        <v>2780</v>
      </c>
      <c r="AJ103" s="78">
        <v>1351</v>
      </c>
      <c r="AK103" s="78">
        <v>1429</v>
      </c>
      <c r="AL103" s="67">
        <v>1574</v>
      </c>
      <c r="AM103" s="67">
        <v>811</v>
      </c>
      <c r="AN103" s="67">
        <v>763</v>
      </c>
      <c r="AO103" s="67">
        <v>1409</v>
      </c>
      <c r="AP103" s="67">
        <v>718</v>
      </c>
      <c r="AQ103" s="67">
        <v>691</v>
      </c>
      <c r="AR103" s="56" t="s">
        <v>428</v>
      </c>
      <c r="AS103" s="56"/>
      <c r="AT103" s="56" t="s">
        <v>428</v>
      </c>
      <c r="AU103" s="151">
        <v>302</v>
      </c>
      <c r="AV103" s="151">
        <v>0</v>
      </c>
      <c r="AW103" s="151">
        <v>69</v>
      </c>
      <c r="AX103" s="59">
        <v>10</v>
      </c>
      <c r="AY103" s="59">
        <v>2</v>
      </c>
      <c r="AZ103" s="60">
        <v>0.91617040769583147</v>
      </c>
      <c r="BA103" s="61">
        <v>2</v>
      </c>
      <c r="BB103" s="62">
        <v>0</v>
      </c>
      <c r="BC103" s="63">
        <v>0</v>
      </c>
      <c r="BD103" s="68">
        <v>0</v>
      </c>
      <c r="BE103" s="69">
        <v>0</v>
      </c>
      <c r="BF103" s="77">
        <v>2.912621359223301</v>
      </c>
      <c r="BG103" s="61">
        <v>6</v>
      </c>
      <c r="BH103" s="60">
        <v>12</v>
      </c>
      <c r="BI103" s="61">
        <v>24</v>
      </c>
      <c r="BJ103" s="64">
        <v>0</v>
      </c>
      <c r="BK103" s="65">
        <v>0</v>
      </c>
      <c r="BL103" s="62">
        <v>0</v>
      </c>
      <c r="BM103" s="65">
        <v>0</v>
      </c>
      <c r="BN103" s="56">
        <v>0</v>
      </c>
      <c r="BO103" s="56">
        <v>0</v>
      </c>
      <c r="BP103" s="156">
        <v>0</v>
      </c>
      <c r="BQ103" s="56">
        <v>0</v>
      </c>
      <c r="BR103" s="56">
        <v>0</v>
      </c>
      <c r="BS103" s="56">
        <v>0</v>
      </c>
      <c r="BT103" s="56">
        <v>0</v>
      </c>
      <c r="BU103" s="56">
        <v>0</v>
      </c>
      <c r="BV103" s="62" t="s">
        <v>1365</v>
      </c>
      <c r="BW103" s="56" t="s">
        <v>1366</v>
      </c>
      <c r="BX103" s="62" t="s">
        <v>1367</v>
      </c>
      <c r="BY103" s="56" t="s">
        <v>1368</v>
      </c>
      <c r="BZ103" s="56" t="s">
        <v>1291</v>
      </c>
      <c r="CA103" s="56" t="s">
        <v>788</v>
      </c>
      <c r="CB103" s="56" t="s">
        <v>481</v>
      </c>
      <c r="CC103" s="152">
        <v>87.84</v>
      </c>
      <c r="CD103" s="145">
        <v>66.849999999999994</v>
      </c>
      <c r="CE103" s="147">
        <v>14.754098360655737</v>
      </c>
      <c r="CF103" s="146" t="s">
        <v>557</v>
      </c>
      <c r="CG103" s="146" t="s">
        <v>1369</v>
      </c>
      <c r="CH103" s="56">
        <v>0</v>
      </c>
      <c r="CI103" s="56">
        <v>0</v>
      </c>
      <c r="CJ103" s="60">
        <v>0</v>
      </c>
      <c r="CK103" s="61">
        <v>0</v>
      </c>
      <c r="CL103" s="56">
        <v>0</v>
      </c>
      <c r="CM103" s="56">
        <v>0</v>
      </c>
      <c r="CN103" s="149">
        <v>0</v>
      </c>
      <c r="CO103" s="156">
        <v>0</v>
      </c>
      <c r="CP103" s="56">
        <v>0</v>
      </c>
      <c r="CQ103" s="56">
        <v>0</v>
      </c>
      <c r="CR103" s="56">
        <v>0</v>
      </c>
      <c r="CS103" s="56">
        <v>0</v>
      </c>
      <c r="CT103" s="56">
        <v>0</v>
      </c>
      <c r="CU103" s="56">
        <v>0</v>
      </c>
      <c r="CV103" s="56">
        <v>0</v>
      </c>
      <c r="CW103" s="56">
        <v>0</v>
      </c>
      <c r="CX103" s="56">
        <v>0</v>
      </c>
      <c r="CY103" s="56">
        <v>0</v>
      </c>
      <c r="CZ103" s="56">
        <v>0</v>
      </c>
      <c r="DA103" s="56">
        <v>0</v>
      </c>
      <c r="DB103" s="60">
        <v>0.47709923664122134</v>
      </c>
      <c r="DC103" s="61">
        <v>1</v>
      </c>
      <c r="DD103" s="152">
        <v>111.54</v>
      </c>
      <c r="DE103" s="152">
        <v>93.34</v>
      </c>
      <c r="DF103" s="147">
        <v>1.3236267372600927</v>
      </c>
      <c r="DG103" s="148">
        <v>6.4857710125744541</v>
      </c>
      <c r="DH103" s="56">
        <v>0</v>
      </c>
      <c r="DI103" s="56">
        <v>0</v>
      </c>
      <c r="DJ103" s="149">
        <v>58.513750731421887</v>
      </c>
      <c r="DK103" s="158">
        <v>1</v>
      </c>
      <c r="DL103" s="56">
        <v>0</v>
      </c>
      <c r="DM103" s="56">
        <v>0</v>
      </c>
      <c r="DN103" s="56">
        <v>0</v>
      </c>
      <c r="DO103" s="56">
        <v>0</v>
      </c>
      <c r="DP103" s="149">
        <v>57.273768613974802</v>
      </c>
      <c r="DQ103" s="156">
        <v>1</v>
      </c>
      <c r="DR103" s="149">
        <v>0</v>
      </c>
      <c r="DS103" s="156">
        <v>0</v>
      </c>
      <c r="DT103" s="56">
        <v>0</v>
      </c>
      <c r="DU103" s="156">
        <v>0</v>
      </c>
      <c r="DV103" s="156">
        <v>0</v>
      </c>
      <c r="DW103" s="156">
        <v>0</v>
      </c>
      <c r="DX103" s="149">
        <v>57.273768613974802</v>
      </c>
      <c r="DY103" s="156">
        <v>1</v>
      </c>
      <c r="DZ103" s="62">
        <v>1.4534883720930232</v>
      </c>
      <c r="EA103" s="63">
        <v>1</v>
      </c>
      <c r="EB103" s="62">
        <v>65.306122448979593</v>
      </c>
      <c r="EC103" s="63">
        <v>48</v>
      </c>
      <c r="ED103" s="77">
        <v>3.1136481577581736</v>
      </c>
      <c r="EE103" s="72">
        <v>6</v>
      </c>
      <c r="EF103" s="154">
        <v>112.95</v>
      </c>
      <c r="EG103" s="154">
        <v>85.81</v>
      </c>
      <c r="EH103" s="107">
        <v>2.1929824561403506</v>
      </c>
      <c r="EI103" s="148">
        <v>7.192982456140351</v>
      </c>
      <c r="EJ103" s="56" t="s">
        <v>1370</v>
      </c>
      <c r="EK103" s="56" t="s">
        <v>1371</v>
      </c>
      <c r="EL103" s="154">
        <v>90.35</v>
      </c>
      <c r="EM103" s="154">
        <v>61.59</v>
      </c>
      <c r="EN103" s="147">
        <v>0.63291139240506333</v>
      </c>
      <c r="EO103" s="148">
        <v>6.5400843881856545</v>
      </c>
      <c r="EP103" s="56">
        <v>0</v>
      </c>
      <c r="EQ103" s="56">
        <v>0</v>
      </c>
      <c r="ER103" s="149">
        <v>57.273768613974802</v>
      </c>
      <c r="ES103" s="156">
        <v>1</v>
      </c>
      <c r="ET103" s="149">
        <v>114.5475372279496</v>
      </c>
      <c r="EU103" s="156">
        <v>2</v>
      </c>
      <c r="EV103" s="56">
        <v>0</v>
      </c>
      <c r="EW103" s="56">
        <v>0</v>
      </c>
      <c r="EX103" s="56">
        <v>0</v>
      </c>
      <c r="EY103" s="62">
        <v>79.947575360419393</v>
      </c>
      <c r="EZ103" s="61">
        <v>61</v>
      </c>
      <c r="FA103" s="62">
        <v>62.228654124457307</v>
      </c>
      <c r="FB103" s="61">
        <v>43</v>
      </c>
      <c r="FC103" s="149">
        <v>0</v>
      </c>
      <c r="FD103" s="156">
        <v>0</v>
      </c>
      <c r="FE103" s="56">
        <v>179.8</v>
      </c>
      <c r="FF103" s="156">
        <v>6</v>
      </c>
      <c r="FG103" s="56">
        <v>0</v>
      </c>
      <c r="FH103" s="56">
        <v>0</v>
      </c>
      <c r="FI103" s="149">
        <v>0</v>
      </c>
      <c r="FJ103" s="156">
        <v>0</v>
      </c>
      <c r="FK103" s="56">
        <v>179.85</v>
      </c>
      <c r="FL103" s="156">
        <v>6</v>
      </c>
      <c r="FM103" s="56">
        <v>0</v>
      </c>
      <c r="FN103" s="56">
        <v>0</v>
      </c>
      <c r="FO103" s="150">
        <v>89.928057553956833</v>
      </c>
      <c r="FP103" s="155">
        <v>3</v>
      </c>
      <c r="FQ103" s="56">
        <v>0</v>
      </c>
      <c r="FR103" s="56">
        <v>0</v>
      </c>
      <c r="FS103" s="60">
        <v>0.97847358121330719</v>
      </c>
      <c r="FT103" s="61">
        <v>2</v>
      </c>
      <c r="FU103" s="60">
        <v>1.6510731975784259</v>
      </c>
      <c r="FV103" s="61">
        <v>3</v>
      </c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  <c r="IV103" s="67"/>
      <c r="IW103" s="67"/>
      <c r="IX103" s="67"/>
      <c r="IY103" s="67"/>
      <c r="IZ103" s="67"/>
      <c r="JA103" s="67"/>
      <c r="JB103" s="67"/>
      <c r="JC103" s="67"/>
      <c r="JD103" s="67"/>
      <c r="JE103" s="67"/>
      <c r="JF103" s="67"/>
      <c r="JG103" s="67"/>
      <c r="JH103" s="67"/>
      <c r="JI103" s="67"/>
      <c r="JJ103" s="67"/>
      <c r="JK103" s="67"/>
      <c r="JL103" s="67"/>
      <c r="JM103" s="67"/>
      <c r="JN103" s="67"/>
      <c r="JO103" s="67"/>
      <c r="JP103" s="67"/>
      <c r="JQ103" s="67"/>
      <c r="JR103" s="67"/>
      <c r="JS103" s="67"/>
      <c r="JT103" s="67"/>
      <c r="JU103" s="67"/>
      <c r="JV103" s="67"/>
      <c r="JW103" s="67"/>
      <c r="JX103" s="67"/>
      <c r="JY103" s="67"/>
      <c r="JZ103" s="67"/>
      <c r="KA103" s="67"/>
      <c r="KB103" s="67"/>
      <c r="KC103" s="67"/>
      <c r="KD103" s="67"/>
      <c r="KE103" s="67"/>
      <c r="KF103" s="67"/>
      <c r="KG103" s="67"/>
      <c r="KH103" s="67"/>
      <c r="KI103" s="67"/>
      <c r="KJ103" s="67"/>
      <c r="KK103" s="67"/>
      <c r="KL103" s="67"/>
      <c r="KM103" s="67"/>
      <c r="KN103" s="67"/>
      <c r="KO103" s="67"/>
      <c r="KP103" s="67"/>
      <c r="KQ103" s="67"/>
      <c r="KR103" s="67"/>
      <c r="KS103" s="67"/>
      <c r="KT103" s="67"/>
      <c r="KU103" s="67"/>
      <c r="KV103" s="67"/>
      <c r="KW103" s="67"/>
      <c r="KX103" s="67"/>
      <c r="KY103" s="67"/>
      <c r="KZ103" s="67"/>
      <c r="LA103" s="67"/>
      <c r="LB103" s="67"/>
      <c r="LC103" s="67"/>
      <c r="LD103" s="67"/>
      <c r="LE103" s="67"/>
      <c r="LF103" s="67"/>
      <c r="LG103" s="67"/>
      <c r="LH103" s="67"/>
      <c r="LI103" s="67"/>
      <c r="LJ103" s="67"/>
      <c r="LK103" s="67"/>
      <c r="LL103" s="67"/>
      <c r="LM103" s="67"/>
      <c r="LN103" s="67"/>
      <c r="LO103" s="67"/>
      <c r="LP103" s="67"/>
      <c r="LQ103" s="67"/>
      <c r="LR103" s="67"/>
      <c r="LS103" s="67"/>
      <c r="LT103" s="67"/>
      <c r="LU103" s="67"/>
      <c r="LV103" s="67"/>
      <c r="LW103" s="67"/>
      <c r="LX103" s="67"/>
      <c r="LY103" s="67"/>
      <c r="LZ103" s="67"/>
      <c r="MA103" s="67"/>
      <c r="MB103" s="67"/>
      <c r="MC103" s="67"/>
      <c r="MD103" s="67"/>
      <c r="ME103" s="67"/>
      <c r="MF103" s="67"/>
      <c r="MG103" s="67"/>
      <c r="MH103" s="67"/>
      <c r="MI103" s="67"/>
      <c r="MJ103" s="67"/>
      <c r="MK103" s="67"/>
      <c r="ML103" s="67"/>
      <c r="MM103" s="67"/>
      <c r="MN103" s="67"/>
      <c r="MO103" s="67"/>
      <c r="MP103" s="67"/>
      <c r="MQ103" s="67"/>
      <c r="MR103" s="67"/>
      <c r="MS103" s="67"/>
      <c r="MT103" s="67"/>
      <c r="MU103" s="67"/>
      <c r="MV103" s="67"/>
      <c r="MW103" s="67"/>
      <c r="MX103" s="67"/>
      <c r="MY103" s="67"/>
      <c r="MZ103" s="67"/>
      <c r="NA103" s="67"/>
      <c r="NB103" s="67"/>
      <c r="NC103" s="67"/>
      <c r="ND103" s="67"/>
      <c r="NE103" s="67"/>
      <c r="NF103" s="67"/>
      <c r="NG103" s="67"/>
      <c r="NH103" s="67"/>
      <c r="NI103" s="67"/>
      <c r="NJ103" s="67"/>
      <c r="NK103" s="67"/>
      <c r="NL103" s="67"/>
      <c r="NM103" s="67"/>
      <c r="NN103" s="67"/>
      <c r="NO103" s="67"/>
      <c r="NP103" s="67"/>
      <c r="NQ103" s="67"/>
      <c r="NR103" s="71"/>
      <c r="NS103" s="71"/>
      <c r="NT103" s="71"/>
      <c r="NU103" s="71"/>
      <c r="NV103" s="71"/>
      <c r="NW103" s="71"/>
      <c r="NX103" s="71"/>
      <c r="NY103" s="71"/>
      <c r="NZ103" s="71"/>
      <c r="OA103" s="71"/>
      <c r="OB103" s="71"/>
      <c r="OC103" s="71"/>
      <c r="OD103" s="71"/>
      <c r="OE103" s="71"/>
      <c r="OF103" s="71"/>
      <c r="OG103" s="71"/>
      <c r="OH103" s="71"/>
      <c r="OI103" s="71"/>
      <c r="OJ103" s="71"/>
      <c r="OK103" s="71"/>
      <c r="OL103" s="71"/>
      <c r="OM103" s="71"/>
      <c r="ON103" s="71"/>
      <c r="OO103" s="71"/>
      <c r="OP103" s="71"/>
      <c r="OQ103" s="71"/>
      <c r="OR103" s="4"/>
      <c r="OS103" s="4"/>
      <c r="OT103" s="4"/>
    </row>
    <row r="104" spans="1:410">
      <c r="A104" s="96" t="s">
        <v>1372</v>
      </c>
      <c r="B104" s="56" t="s">
        <v>1373</v>
      </c>
      <c r="C104" s="96" t="s">
        <v>466</v>
      </c>
      <c r="D104" s="74">
        <v>6</v>
      </c>
      <c r="E104" s="67">
        <v>2015</v>
      </c>
      <c r="F104" s="106">
        <v>68.70581117057813</v>
      </c>
      <c r="G104" s="141">
        <v>22076</v>
      </c>
      <c r="H104" s="67">
        <v>10324</v>
      </c>
      <c r="I104" s="67">
        <v>11752</v>
      </c>
      <c r="J104" s="106">
        <v>28.6</v>
      </c>
      <c r="K104" s="67">
        <v>6314</v>
      </c>
      <c r="L104" s="56">
        <v>64.5</v>
      </c>
      <c r="M104" s="78">
        <v>14240</v>
      </c>
      <c r="N104" s="67">
        <v>2040</v>
      </c>
      <c r="O104" s="67">
        <v>1040</v>
      </c>
      <c r="P104" s="67">
        <v>1000</v>
      </c>
      <c r="Q104" s="78">
        <v>2445</v>
      </c>
      <c r="R104" s="78">
        <v>1200</v>
      </c>
      <c r="S104" s="78">
        <v>1245</v>
      </c>
      <c r="T104" s="67">
        <v>2012</v>
      </c>
      <c r="U104" s="67">
        <v>1023</v>
      </c>
      <c r="V104" s="67">
        <v>989</v>
      </c>
      <c r="W104" s="78">
        <v>2404</v>
      </c>
      <c r="X104" s="78">
        <v>1174</v>
      </c>
      <c r="Y104" s="78">
        <v>1230</v>
      </c>
      <c r="Z104" s="67">
        <v>1986</v>
      </c>
      <c r="AA104" s="67">
        <v>1025</v>
      </c>
      <c r="AB104" s="67">
        <v>961</v>
      </c>
      <c r="AC104" s="78">
        <v>2354</v>
      </c>
      <c r="AD104" s="78">
        <v>1158</v>
      </c>
      <c r="AE104" s="78">
        <v>1196</v>
      </c>
      <c r="AF104" s="67">
        <v>1970</v>
      </c>
      <c r="AG104" s="67">
        <v>982</v>
      </c>
      <c r="AH104" s="67">
        <v>988</v>
      </c>
      <c r="AI104" s="78">
        <v>3676</v>
      </c>
      <c r="AJ104" s="78">
        <v>1835</v>
      </c>
      <c r="AK104" s="78">
        <v>1841</v>
      </c>
      <c r="AL104" s="67">
        <v>2119</v>
      </c>
      <c r="AM104" s="67">
        <v>1061</v>
      </c>
      <c r="AN104" s="67">
        <v>1058</v>
      </c>
      <c r="AO104" s="67">
        <v>1769</v>
      </c>
      <c r="AP104" s="67">
        <v>897</v>
      </c>
      <c r="AQ104" s="67">
        <v>872</v>
      </c>
      <c r="AR104" s="56" t="s">
        <v>428</v>
      </c>
      <c r="AS104" s="56"/>
      <c r="AT104" s="56" t="s">
        <v>428</v>
      </c>
      <c r="AU104" s="144">
        <v>435</v>
      </c>
      <c r="AV104" s="144">
        <v>0</v>
      </c>
      <c r="AW104" s="144">
        <v>112</v>
      </c>
      <c r="AX104" s="59">
        <v>29.4</v>
      </c>
      <c r="AY104" s="59">
        <v>6</v>
      </c>
      <c r="AZ104" s="60">
        <v>1.088139281828074</v>
      </c>
      <c r="BA104" s="61">
        <v>2</v>
      </c>
      <c r="BB104" s="62">
        <v>0</v>
      </c>
      <c r="BC104" s="63">
        <v>0</v>
      </c>
      <c r="BD104" s="68">
        <v>0</v>
      </c>
      <c r="BE104" s="69">
        <v>0</v>
      </c>
      <c r="BF104" s="77">
        <v>4.294478527607362</v>
      </c>
      <c r="BG104" s="61">
        <v>7</v>
      </c>
      <c r="BH104" s="60">
        <v>13.725490196078432</v>
      </c>
      <c r="BI104" s="61">
        <v>28</v>
      </c>
      <c r="BJ104" s="64">
        <v>0</v>
      </c>
      <c r="BK104" s="65">
        <v>0</v>
      </c>
      <c r="BL104" s="62">
        <v>0</v>
      </c>
      <c r="BM104" s="65">
        <v>0</v>
      </c>
      <c r="BN104" s="56">
        <v>0</v>
      </c>
      <c r="BO104" s="56">
        <v>0</v>
      </c>
      <c r="BP104" s="156">
        <v>0</v>
      </c>
      <c r="BQ104" s="56">
        <v>0</v>
      </c>
      <c r="BR104" s="56">
        <v>0</v>
      </c>
      <c r="BS104" s="56">
        <v>0</v>
      </c>
      <c r="BT104" s="56">
        <v>0</v>
      </c>
      <c r="BU104" s="56">
        <v>0</v>
      </c>
      <c r="BV104" s="56" t="s">
        <v>1374</v>
      </c>
      <c r="BW104" s="56" t="s">
        <v>520</v>
      </c>
      <c r="BX104" s="62" t="s">
        <v>1375</v>
      </c>
      <c r="BY104" s="56" t="s">
        <v>1290</v>
      </c>
      <c r="BZ104" s="56" t="s">
        <v>1376</v>
      </c>
      <c r="CA104" s="56" t="s">
        <v>567</v>
      </c>
      <c r="CB104" s="56" t="s">
        <v>1376</v>
      </c>
      <c r="CC104" s="145">
        <v>74.56</v>
      </c>
      <c r="CD104" s="152">
        <v>64.930000000000007</v>
      </c>
      <c r="CE104" s="147">
        <v>31.428571428571427</v>
      </c>
      <c r="CF104" s="153" t="s">
        <v>1377</v>
      </c>
      <c r="CG104" s="153" t="s">
        <v>1378</v>
      </c>
      <c r="CH104" s="149">
        <v>49.140049140049136</v>
      </c>
      <c r="CI104" s="56">
        <v>1</v>
      </c>
      <c r="CJ104" s="60">
        <v>0</v>
      </c>
      <c r="CK104" s="61">
        <v>0</v>
      </c>
      <c r="CL104" s="150">
        <v>49.140049140049136</v>
      </c>
      <c r="CM104" s="56">
        <v>1</v>
      </c>
      <c r="CN104" s="149">
        <v>0</v>
      </c>
      <c r="CO104" s="156">
        <v>0</v>
      </c>
      <c r="CP104" s="56">
        <v>0</v>
      </c>
      <c r="CQ104" s="56">
        <v>0</v>
      </c>
      <c r="CR104" s="56">
        <v>0</v>
      </c>
      <c r="CS104" s="56">
        <v>0</v>
      </c>
      <c r="CT104" s="56">
        <v>0</v>
      </c>
      <c r="CU104" s="56">
        <v>0</v>
      </c>
      <c r="CV104" s="56">
        <v>0</v>
      </c>
      <c r="CW104" s="56">
        <v>0</v>
      </c>
      <c r="CX104" s="56">
        <v>0</v>
      </c>
      <c r="CY104" s="56">
        <v>0</v>
      </c>
      <c r="CZ104" s="56">
        <v>0</v>
      </c>
      <c r="DA104" s="56">
        <v>0</v>
      </c>
      <c r="DB104" s="60">
        <v>0.53191489361702127</v>
      </c>
      <c r="DC104" s="61">
        <v>1</v>
      </c>
      <c r="DD104" s="145">
        <v>104.34</v>
      </c>
      <c r="DE104" s="145">
        <v>83.59</v>
      </c>
      <c r="DF104" s="147">
        <v>1.6783974011911209</v>
      </c>
      <c r="DG104" s="148">
        <v>4.2230644288034647</v>
      </c>
      <c r="DH104" s="56">
        <v>0</v>
      </c>
      <c r="DI104" s="56">
        <v>0</v>
      </c>
      <c r="DJ104" s="149">
        <v>0</v>
      </c>
      <c r="DK104" s="158">
        <v>0</v>
      </c>
      <c r="DL104" s="56">
        <v>0</v>
      </c>
      <c r="DM104" s="56">
        <v>0</v>
      </c>
      <c r="DN104" s="56">
        <v>0</v>
      </c>
      <c r="DO104" s="56">
        <v>0</v>
      </c>
      <c r="DP104" s="149">
        <v>84.961767204757862</v>
      </c>
      <c r="DQ104" s="156">
        <v>2</v>
      </c>
      <c r="DR104" s="149">
        <v>0</v>
      </c>
      <c r="DS104" s="156">
        <v>0</v>
      </c>
      <c r="DT104" s="149">
        <v>42.480883602378931</v>
      </c>
      <c r="DU104" s="156">
        <v>1</v>
      </c>
      <c r="DV104" s="156">
        <v>0</v>
      </c>
      <c r="DW104" s="156">
        <v>0</v>
      </c>
      <c r="DX104" s="149">
        <v>42.480883602378931</v>
      </c>
      <c r="DY104" s="156">
        <v>1</v>
      </c>
      <c r="DZ104" s="62">
        <v>2.0811654526534862</v>
      </c>
      <c r="EA104" s="63">
        <v>2</v>
      </c>
      <c r="EB104" s="62">
        <v>56.680161943319838</v>
      </c>
      <c r="EC104" s="63">
        <v>56</v>
      </c>
      <c r="ED104" s="77">
        <v>3.6861506055818851</v>
      </c>
      <c r="EE104" s="72">
        <v>7</v>
      </c>
      <c r="EF104" s="143">
        <v>111.84</v>
      </c>
      <c r="EG104" s="143">
        <v>84.76</v>
      </c>
      <c r="EH104" s="107">
        <v>1.9346230820547032</v>
      </c>
      <c r="EI104" s="148">
        <v>3.4022681787858571</v>
      </c>
      <c r="EJ104" s="56" t="s">
        <v>1379</v>
      </c>
      <c r="EK104" s="56" t="s">
        <v>1380</v>
      </c>
      <c r="EL104" s="143">
        <v>79.430000000000007</v>
      </c>
      <c r="EM104" s="143">
        <v>50.39</v>
      </c>
      <c r="EN104" s="147">
        <v>1.1705685618729096</v>
      </c>
      <c r="EO104" s="148">
        <v>3.0100334448160537</v>
      </c>
      <c r="EP104" s="56">
        <v>0</v>
      </c>
      <c r="EQ104" s="56">
        <v>0</v>
      </c>
      <c r="ER104" s="149">
        <v>42.480883602378931</v>
      </c>
      <c r="ES104" s="156">
        <v>1</v>
      </c>
      <c r="ET104" s="56">
        <v>0</v>
      </c>
      <c r="EU104" s="56">
        <v>0</v>
      </c>
      <c r="EV104" s="56">
        <v>0</v>
      </c>
      <c r="EW104" s="56">
        <v>0</v>
      </c>
      <c r="EX104" s="56">
        <v>2</v>
      </c>
      <c r="EY104" s="62">
        <v>63.327032136105856</v>
      </c>
      <c r="EZ104" s="72">
        <v>67</v>
      </c>
      <c r="FA104" s="62">
        <v>56.192660550458719</v>
      </c>
      <c r="FB104" s="61">
        <v>49</v>
      </c>
      <c r="FC104" s="149">
        <v>45.850527281063734</v>
      </c>
      <c r="FD104" s="156">
        <v>2</v>
      </c>
      <c r="FE104" s="149">
        <v>68.77</v>
      </c>
      <c r="FF104" s="156">
        <v>3</v>
      </c>
      <c r="FG104" s="150">
        <v>22.925263640531867</v>
      </c>
      <c r="FH104" s="157">
        <v>1</v>
      </c>
      <c r="FI104" s="149">
        <v>0</v>
      </c>
      <c r="FJ104" s="156">
        <v>0</v>
      </c>
      <c r="FK104" s="149">
        <v>137.5515818431912</v>
      </c>
      <c r="FL104" s="156">
        <v>6</v>
      </c>
      <c r="FM104" s="149">
        <v>68.7757909215956</v>
      </c>
      <c r="FN104" s="156">
        <v>3</v>
      </c>
      <c r="FO104" s="150">
        <v>45.850527281063734</v>
      </c>
      <c r="FP104" s="155">
        <v>2</v>
      </c>
      <c r="FQ104" s="56">
        <v>0</v>
      </c>
      <c r="FR104" s="56">
        <v>0</v>
      </c>
      <c r="FS104" s="60">
        <v>0.97418412079883099</v>
      </c>
      <c r="FT104" s="61">
        <v>2</v>
      </c>
      <c r="FU104" s="60">
        <v>1.0610079575596816</v>
      </c>
      <c r="FV104" s="61">
        <v>2</v>
      </c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67"/>
      <c r="IS104" s="67"/>
      <c r="IT104" s="67"/>
      <c r="IU104" s="67"/>
      <c r="IV104" s="67"/>
      <c r="IW104" s="67"/>
      <c r="IX104" s="67"/>
      <c r="IY104" s="67"/>
      <c r="IZ104" s="67"/>
      <c r="JA104" s="67"/>
      <c r="JB104" s="67"/>
      <c r="JC104" s="67"/>
      <c r="JD104" s="67"/>
      <c r="JE104" s="67"/>
      <c r="JF104" s="67"/>
      <c r="JG104" s="67"/>
      <c r="JH104" s="67"/>
      <c r="JI104" s="67"/>
      <c r="JJ104" s="67"/>
      <c r="JK104" s="67"/>
      <c r="JL104" s="67"/>
      <c r="JM104" s="67"/>
      <c r="JN104" s="67"/>
      <c r="JO104" s="67"/>
      <c r="JP104" s="67"/>
      <c r="JQ104" s="67"/>
      <c r="JR104" s="67"/>
      <c r="JS104" s="67"/>
      <c r="JT104" s="67"/>
      <c r="JU104" s="67"/>
      <c r="JV104" s="67"/>
      <c r="JW104" s="67"/>
      <c r="JX104" s="67"/>
      <c r="JY104" s="67"/>
      <c r="JZ104" s="67"/>
      <c r="KA104" s="67"/>
      <c r="KB104" s="67"/>
      <c r="KC104" s="67"/>
      <c r="KD104" s="67"/>
      <c r="KE104" s="67"/>
      <c r="KF104" s="67"/>
      <c r="KG104" s="67"/>
      <c r="KH104" s="67"/>
      <c r="KI104" s="67"/>
      <c r="KJ104" s="67"/>
      <c r="KK104" s="67"/>
      <c r="KL104" s="67"/>
      <c r="KM104" s="67"/>
      <c r="KN104" s="67"/>
      <c r="KO104" s="67"/>
      <c r="KP104" s="67"/>
      <c r="KQ104" s="67"/>
      <c r="KR104" s="67"/>
      <c r="KS104" s="67"/>
      <c r="KT104" s="67"/>
      <c r="KU104" s="67"/>
      <c r="KV104" s="67"/>
      <c r="KW104" s="67"/>
      <c r="KX104" s="67"/>
      <c r="KY104" s="67"/>
      <c r="KZ104" s="67"/>
      <c r="LA104" s="67"/>
      <c r="LB104" s="67"/>
      <c r="LC104" s="67"/>
      <c r="LD104" s="67"/>
      <c r="LE104" s="67"/>
      <c r="LF104" s="67"/>
      <c r="LG104" s="67"/>
      <c r="LH104" s="67"/>
      <c r="LI104" s="67"/>
      <c r="LJ104" s="67"/>
      <c r="LK104" s="67"/>
      <c r="LL104" s="67"/>
      <c r="LM104" s="67"/>
      <c r="LN104" s="67"/>
      <c r="LO104" s="67"/>
      <c r="LP104" s="67"/>
      <c r="LQ104" s="67"/>
      <c r="LR104" s="67"/>
      <c r="LS104" s="67"/>
      <c r="LT104" s="67"/>
      <c r="LU104" s="67"/>
      <c r="LV104" s="67"/>
      <c r="LW104" s="67"/>
      <c r="LX104" s="67"/>
      <c r="LY104" s="67"/>
      <c r="LZ104" s="67"/>
      <c r="MA104" s="67"/>
      <c r="MB104" s="67"/>
      <c r="MC104" s="67"/>
      <c r="MD104" s="67"/>
      <c r="ME104" s="67"/>
      <c r="MF104" s="67"/>
      <c r="MG104" s="67"/>
      <c r="MH104" s="67"/>
      <c r="MI104" s="67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67"/>
      <c r="MU104" s="67"/>
      <c r="MV104" s="67"/>
      <c r="MW104" s="67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67"/>
      <c r="NI104" s="67"/>
      <c r="NJ104" s="67"/>
      <c r="NK104" s="67"/>
      <c r="NL104" s="67"/>
      <c r="NM104" s="67"/>
      <c r="NN104" s="67"/>
      <c r="NO104" s="67"/>
      <c r="NP104" s="67"/>
      <c r="NQ104" s="67"/>
      <c r="NR104" s="71"/>
      <c r="NS104" s="71"/>
      <c r="NT104" s="71"/>
      <c r="NU104" s="71"/>
      <c r="NV104" s="71"/>
      <c r="NW104" s="71"/>
      <c r="NX104" s="71"/>
      <c r="NY104" s="71"/>
      <c r="NZ104" s="71"/>
      <c r="OA104" s="71"/>
      <c r="OB104" s="71"/>
      <c r="OC104" s="71"/>
      <c r="OD104" s="71"/>
      <c r="OE104" s="71"/>
      <c r="OF104" s="71"/>
      <c r="OG104" s="71"/>
      <c r="OH104" s="71"/>
      <c r="OI104" s="71"/>
      <c r="OJ104" s="71"/>
      <c r="OK104" s="71"/>
      <c r="OL104" s="71"/>
      <c r="OM104" s="71"/>
      <c r="ON104" s="71"/>
      <c r="OO104" s="71"/>
      <c r="OP104" s="71"/>
      <c r="OQ104" s="71"/>
      <c r="OR104" s="4"/>
      <c r="OS104" s="4"/>
      <c r="OT104" s="4"/>
    </row>
    <row r="105" spans="1:410">
      <c r="A105" s="96" t="s">
        <v>1381</v>
      </c>
      <c r="B105" s="56" t="s">
        <v>1382</v>
      </c>
      <c r="C105" s="96" t="s">
        <v>441</v>
      </c>
      <c r="D105" s="74">
        <v>5</v>
      </c>
      <c r="E105" s="67">
        <v>2015</v>
      </c>
      <c r="F105" s="106">
        <v>75.151202740632627</v>
      </c>
      <c r="G105" s="141">
        <v>24549</v>
      </c>
      <c r="H105" s="67">
        <v>15621</v>
      </c>
      <c r="I105" s="67">
        <v>8928</v>
      </c>
      <c r="J105" s="106">
        <v>37.869999999999997</v>
      </c>
      <c r="K105" s="67">
        <v>9296</v>
      </c>
      <c r="L105" s="56">
        <v>72.05</v>
      </c>
      <c r="M105" s="78">
        <v>17687</v>
      </c>
      <c r="N105" s="67">
        <v>2579</v>
      </c>
      <c r="O105" s="67">
        <v>1325</v>
      </c>
      <c r="P105" s="67">
        <v>1254</v>
      </c>
      <c r="Q105" s="78">
        <v>3080</v>
      </c>
      <c r="R105" s="78">
        <v>1494</v>
      </c>
      <c r="S105" s="78">
        <v>1586</v>
      </c>
      <c r="T105" s="67">
        <v>2442</v>
      </c>
      <c r="U105" s="67">
        <v>1271</v>
      </c>
      <c r="V105" s="67">
        <v>1171</v>
      </c>
      <c r="W105" s="78">
        <v>2880</v>
      </c>
      <c r="X105" s="78">
        <v>1383</v>
      </c>
      <c r="Y105" s="78">
        <v>1497</v>
      </c>
      <c r="Z105" s="67">
        <v>2320</v>
      </c>
      <c r="AA105" s="67">
        <v>1203</v>
      </c>
      <c r="AB105" s="67">
        <v>1117</v>
      </c>
      <c r="AC105" s="78">
        <v>2736</v>
      </c>
      <c r="AD105" s="78">
        <v>1314</v>
      </c>
      <c r="AE105" s="78">
        <v>1422</v>
      </c>
      <c r="AF105" s="67">
        <v>2294</v>
      </c>
      <c r="AG105" s="67">
        <v>1198</v>
      </c>
      <c r="AH105" s="67">
        <v>1096</v>
      </c>
      <c r="AI105" s="78">
        <v>4212</v>
      </c>
      <c r="AJ105" s="78">
        <v>1997</v>
      </c>
      <c r="AK105" s="78">
        <v>2215</v>
      </c>
      <c r="AL105" s="67">
        <v>2453</v>
      </c>
      <c r="AM105" s="67">
        <v>1290</v>
      </c>
      <c r="AN105" s="67">
        <v>1163</v>
      </c>
      <c r="AO105" s="67">
        <v>1862</v>
      </c>
      <c r="AP105" s="67">
        <v>983</v>
      </c>
      <c r="AQ105" s="67">
        <v>879</v>
      </c>
      <c r="AR105" s="56" t="s">
        <v>428</v>
      </c>
      <c r="AS105" s="56"/>
      <c r="AT105" s="56" t="s">
        <v>428</v>
      </c>
      <c r="AU105" s="151">
        <v>621</v>
      </c>
      <c r="AV105" s="151">
        <v>5</v>
      </c>
      <c r="AW105" s="151">
        <v>257</v>
      </c>
      <c r="AX105" s="59">
        <v>14.8</v>
      </c>
      <c r="AY105" s="59">
        <v>6</v>
      </c>
      <c r="AZ105" s="60">
        <v>0</v>
      </c>
      <c r="BA105" s="61">
        <v>0</v>
      </c>
      <c r="BB105" s="62">
        <v>0</v>
      </c>
      <c r="BC105" s="63">
        <v>0</v>
      </c>
      <c r="BD105" s="68">
        <v>0</v>
      </c>
      <c r="BE105" s="69">
        <v>0</v>
      </c>
      <c r="BF105" s="77">
        <v>2.9411764705882351</v>
      </c>
      <c r="BG105" s="61">
        <v>1</v>
      </c>
      <c r="BH105" s="60">
        <v>7.8817733990147785</v>
      </c>
      <c r="BI105" s="61">
        <v>32</v>
      </c>
      <c r="BJ105" s="64">
        <v>0</v>
      </c>
      <c r="BK105" s="65">
        <v>0</v>
      </c>
      <c r="BL105" s="62">
        <v>0</v>
      </c>
      <c r="BM105" s="65">
        <v>0</v>
      </c>
      <c r="BN105" s="56">
        <v>0</v>
      </c>
      <c r="BO105" s="56">
        <v>0</v>
      </c>
      <c r="BP105" s="149">
        <v>39.169604386995687</v>
      </c>
      <c r="BQ105" s="156">
        <v>1</v>
      </c>
      <c r="BR105" s="56">
        <v>0</v>
      </c>
      <c r="BS105" s="56">
        <v>0</v>
      </c>
      <c r="BT105" s="149">
        <v>39.169604386995687</v>
      </c>
      <c r="BU105" s="156">
        <v>1</v>
      </c>
      <c r="BV105" s="62" t="s">
        <v>877</v>
      </c>
      <c r="BW105" s="56" t="s">
        <v>1244</v>
      </c>
      <c r="BX105" s="62" t="s">
        <v>1383</v>
      </c>
      <c r="BY105" s="56" t="s">
        <v>1244</v>
      </c>
      <c r="BZ105" s="56" t="s">
        <v>483</v>
      </c>
      <c r="CA105" s="56" t="s">
        <v>1384</v>
      </c>
      <c r="CB105" s="56" t="s">
        <v>483</v>
      </c>
      <c r="CC105" s="152">
        <v>84.4</v>
      </c>
      <c r="CD105" s="145">
        <v>50.11</v>
      </c>
      <c r="CE105" s="147">
        <v>26.086956521739129</v>
      </c>
      <c r="CF105" s="146" t="s">
        <v>1385</v>
      </c>
      <c r="CG105" s="146" t="s">
        <v>1386</v>
      </c>
      <c r="CH105" s="56">
        <v>0</v>
      </c>
      <c r="CI105" s="56">
        <v>0</v>
      </c>
      <c r="CJ105" s="60">
        <v>0</v>
      </c>
      <c r="CK105" s="61">
        <v>0</v>
      </c>
      <c r="CL105" s="56">
        <v>0</v>
      </c>
      <c r="CM105" s="56">
        <v>0</v>
      </c>
      <c r="CN105" s="149">
        <v>0</v>
      </c>
      <c r="CO105" s="156">
        <v>0</v>
      </c>
      <c r="CP105" s="56">
        <v>0</v>
      </c>
      <c r="CQ105" s="56">
        <v>0</v>
      </c>
      <c r="CR105" s="56">
        <v>0</v>
      </c>
      <c r="CS105" s="56">
        <v>0</v>
      </c>
      <c r="CT105" s="56">
        <v>0</v>
      </c>
      <c r="CU105" s="56">
        <v>0</v>
      </c>
      <c r="CV105" s="56">
        <v>0</v>
      </c>
      <c r="CW105" s="56">
        <v>0</v>
      </c>
      <c r="CX105" s="56">
        <v>0</v>
      </c>
      <c r="CY105" s="56">
        <v>0</v>
      </c>
      <c r="CZ105" s="56">
        <v>0</v>
      </c>
      <c r="DA105" s="56">
        <v>0</v>
      </c>
      <c r="DB105" s="60">
        <v>0</v>
      </c>
      <c r="DC105" s="61">
        <v>0</v>
      </c>
      <c r="DD105" s="152">
        <v>115.23</v>
      </c>
      <c r="DE105" s="152">
        <v>96.68</v>
      </c>
      <c r="DF105" s="147">
        <v>2.5936599423631126</v>
      </c>
      <c r="DG105" s="148">
        <v>11.98023878139152</v>
      </c>
      <c r="DH105" s="149">
        <v>34.722222222222221</v>
      </c>
      <c r="DI105" s="56">
        <v>1</v>
      </c>
      <c r="DJ105" s="149">
        <v>277.77999999999997</v>
      </c>
      <c r="DK105" s="158">
        <v>8</v>
      </c>
      <c r="DL105" s="56">
        <v>0</v>
      </c>
      <c r="DM105" s="56">
        <v>0</v>
      </c>
      <c r="DN105" s="56">
        <v>0</v>
      </c>
      <c r="DO105" s="56">
        <v>0</v>
      </c>
      <c r="DP105" s="56">
        <v>36.54</v>
      </c>
      <c r="DQ105" s="156">
        <v>1</v>
      </c>
      <c r="DR105" s="149">
        <v>36.549707602339183</v>
      </c>
      <c r="DS105" s="156">
        <v>1</v>
      </c>
      <c r="DT105" s="56">
        <v>0</v>
      </c>
      <c r="DU105" s="56">
        <v>0</v>
      </c>
      <c r="DV105" s="156">
        <v>0</v>
      </c>
      <c r="DW105" s="156">
        <v>0</v>
      </c>
      <c r="DX105" s="156">
        <v>0</v>
      </c>
      <c r="DY105" s="56">
        <v>0</v>
      </c>
      <c r="DZ105" s="62">
        <v>3.5810205908683974</v>
      </c>
      <c r="EA105" s="63">
        <v>4</v>
      </c>
      <c r="EB105" s="62">
        <v>112.22627737226277</v>
      </c>
      <c r="EC105" s="63">
        <v>123</v>
      </c>
      <c r="ED105" s="77">
        <v>0</v>
      </c>
      <c r="EE105" s="72">
        <v>0</v>
      </c>
      <c r="EF105" s="154">
        <v>124.04</v>
      </c>
      <c r="EG105" s="154">
        <v>86.04</v>
      </c>
      <c r="EH105" s="107">
        <v>2.8019925280199254</v>
      </c>
      <c r="EI105" s="148">
        <v>9.5890410958904102</v>
      </c>
      <c r="EJ105" s="56" t="s">
        <v>1387</v>
      </c>
      <c r="EK105" s="56" t="s">
        <v>1388</v>
      </c>
      <c r="EL105" s="154">
        <v>89.95</v>
      </c>
      <c r="EM105" s="154">
        <v>47.38</v>
      </c>
      <c r="EN105" s="147">
        <v>1.9464720194647203</v>
      </c>
      <c r="EO105" s="148">
        <v>9.002433090024331</v>
      </c>
      <c r="EP105" s="56">
        <v>0</v>
      </c>
      <c r="EQ105" s="56">
        <v>0</v>
      </c>
      <c r="ER105" s="149">
        <v>146.19883040935673</v>
      </c>
      <c r="ES105" s="156">
        <v>4</v>
      </c>
      <c r="ET105" s="158">
        <v>2736</v>
      </c>
      <c r="EU105" s="156">
        <v>12</v>
      </c>
      <c r="EV105" s="56">
        <v>0</v>
      </c>
      <c r="EW105" s="56">
        <v>0</v>
      </c>
      <c r="EX105" s="56">
        <v>0</v>
      </c>
      <c r="EY105" s="62">
        <v>108.34049871023215</v>
      </c>
      <c r="EZ105" s="61">
        <v>126</v>
      </c>
      <c r="FA105" s="62">
        <v>93.287827076222982</v>
      </c>
      <c r="FB105" s="61">
        <v>82</v>
      </c>
      <c r="FC105" s="149">
        <v>142.16084484159219</v>
      </c>
      <c r="FD105" s="156">
        <v>7</v>
      </c>
      <c r="FE105" s="149">
        <v>142.16084484159219</v>
      </c>
      <c r="FF105" s="156">
        <v>7</v>
      </c>
      <c r="FG105" s="56">
        <v>0</v>
      </c>
      <c r="FH105" s="56">
        <v>0</v>
      </c>
      <c r="FI105" s="149">
        <v>0</v>
      </c>
      <c r="FJ105" s="156">
        <v>0</v>
      </c>
      <c r="FK105" s="149">
        <v>284.32168968318439</v>
      </c>
      <c r="FL105" s="132">
        <v>14</v>
      </c>
      <c r="FM105" s="149">
        <v>142.16084484159219</v>
      </c>
      <c r="FN105" s="156">
        <v>7</v>
      </c>
      <c r="FO105" s="150">
        <v>528.02599512591394</v>
      </c>
      <c r="FP105" s="56">
        <v>26</v>
      </c>
      <c r="FQ105" s="150">
        <v>60.926076360682373</v>
      </c>
      <c r="FR105" s="56">
        <v>3</v>
      </c>
      <c r="FS105" s="60">
        <v>0</v>
      </c>
      <c r="FT105" s="61">
        <v>0</v>
      </c>
      <c r="FU105" s="60">
        <v>0</v>
      </c>
      <c r="FV105" s="61">
        <v>0</v>
      </c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C105" s="67"/>
      <c r="JD105" s="67"/>
      <c r="JE105" s="67"/>
      <c r="JF105" s="67"/>
      <c r="JG105" s="67"/>
      <c r="JH105" s="67"/>
      <c r="JI105" s="67"/>
      <c r="JJ105" s="67"/>
      <c r="JK105" s="67"/>
      <c r="JL105" s="67"/>
      <c r="JM105" s="67"/>
      <c r="JN105" s="67"/>
      <c r="JO105" s="67"/>
      <c r="JP105" s="67"/>
      <c r="JQ105" s="67"/>
      <c r="JR105" s="67"/>
      <c r="JS105" s="67"/>
      <c r="JT105" s="67"/>
      <c r="JU105" s="67"/>
      <c r="JV105" s="67"/>
      <c r="JW105" s="67"/>
      <c r="JX105" s="67"/>
      <c r="JY105" s="67"/>
      <c r="JZ105" s="67"/>
      <c r="KA105" s="67"/>
      <c r="KB105" s="67"/>
      <c r="KC105" s="67"/>
      <c r="KD105" s="67"/>
      <c r="KE105" s="67"/>
      <c r="KF105" s="67"/>
      <c r="KG105" s="67"/>
      <c r="KH105" s="67"/>
      <c r="KI105" s="67"/>
      <c r="KJ105" s="67"/>
      <c r="KK105" s="67"/>
      <c r="KL105" s="67"/>
      <c r="KM105" s="67"/>
      <c r="KN105" s="67"/>
      <c r="KO105" s="67"/>
      <c r="KP105" s="67"/>
      <c r="KQ105" s="67"/>
      <c r="KR105" s="67"/>
      <c r="KS105" s="67"/>
      <c r="KT105" s="67"/>
      <c r="KU105" s="67"/>
      <c r="KV105" s="67"/>
      <c r="KW105" s="67"/>
      <c r="KX105" s="67"/>
      <c r="KY105" s="67"/>
      <c r="KZ105" s="67"/>
      <c r="LA105" s="67"/>
      <c r="LB105" s="67"/>
      <c r="LC105" s="67"/>
      <c r="LD105" s="67"/>
      <c r="LE105" s="67"/>
      <c r="LF105" s="67"/>
      <c r="LG105" s="67"/>
      <c r="LH105" s="67"/>
      <c r="LI105" s="67"/>
      <c r="LJ105" s="67"/>
      <c r="LK105" s="67"/>
      <c r="LL105" s="67"/>
      <c r="LM105" s="67"/>
      <c r="LN105" s="67"/>
      <c r="LO105" s="67"/>
      <c r="LP105" s="67"/>
      <c r="LQ105" s="67"/>
      <c r="LR105" s="67"/>
      <c r="LS105" s="67"/>
      <c r="LT105" s="67"/>
      <c r="LU105" s="67"/>
      <c r="LV105" s="67"/>
      <c r="LW105" s="67"/>
      <c r="LX105" s="67"/>
      <c r="LY105" s="67"/>
      <c r="LZ105" s="67"/>
      <c r="MA105" s="67"/>
      <c r="MB105" s="67"/>
      <c r="MC105" s="67"/>
      <c r="MD105" s="67"/>
      <c r="ME105" s="67"/>
      <c r="MF105" s="67"/>
      <c r="MG105" s="67"/>
      <c r="MH105" s="67"/>
      <c r="MI105" s="67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67"/>
      <c r="MU105" s="67"/>
      <c r="MV105" s="67"/>
      <c r="MW105" s="67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67"/>
      <c r="NI105" s="67"/>
      <c r="NJ105" s="67"/>
      <c r="NK105" s="67"/>
      <c r="NL105" s="67"/>
      <c r="NM105" s="67"/>
      <c r="NN105" s="67"/>
      <c r="NO105" s="67"/>
      <c r="NP105" s="67"/>
      <c r="NQ105" s="67"/>
      <c r="NR105" s="71"/>
      <c r="NS105" s="71"/>
      <c r="NT105" s="71"/>
      <c r="NU105" s="71"/>
      <c r="NV105" s="71"/>
      <c r="NW105" s="71"/>
      <c r="NX105" s="71"/>
      <c r="NY105" s="71"/>
      <c r="NZ105" s="71"/>
      <c r="OA105" s="71"/>
      <c r="OB105" s="71"/>
      <c r="OC105" s="71"/>
      <c r="OD105" s="71"/>
      <c r="OE105" s="71"/>
      <c r="OF105" s="71"/>
      <c r="OG105" s="71"/>
      <c r="OH105" s="71"/>
      <c r="OI105" s="71"/>
      <c r="OJ105" s="71"/>
      <c r="OK105" s="71"/>
      <c r="OL105" s="71"/>
      <c r="OM105" s="71"/>
      <c r="ON105" s="71"/>
      <c r="OO105" s="71"/>
      <c r="OP105" s="71"/>
      <c r="OQ105" s="71"/>
      <c r="OR105" s="4"/>
      <c r="OS105" s="4"/>
      <c r="OT105" s="4"/>
    </row>
    <row r="106" spans="1:410">
      <c r="A106" s="96" t="s">
        <v>1389</v>
      </c>
      <c r="B106" s="56" t="s">
        <v>1390</v>
      </c>
      <c r="C106" s="96" t="s">
        <v>514</v>
      </c>
      <c r="D106" s="74">
        <v>5</v>
      </c>
      <c r="E106" s="67">
        <v>2015</v>
      </c>
      <c r="F106" s="106">
        <v>73.790382301833063</v>
      </c>
      <c r="G106" s="141">
        <v>35650</v>
      </c>
      <c r="H106" s="67">
        <v>18640</v>
      </c>
      <c r="I106" s="67">
        <v>17010</v>
      </c>
      <c r="J106" s="106">
        <v>46.41</v>
      </c>
      <c r="K106" s="67">
        <v>16544</v>
      </c>
      <c r="L106" s="56">
        <v>46.89</v>
      </c>
      <c r="M106" s="78">
        <v>16715</v>
      </c>
      <c r="N106" s="67">
        <v>3232</v>
      </c>
      <c r="O106" s="67">
        <v>1650</v>
      </c>
      <c r="P106" s="67">
        <v>1582</v>
      </c>
      <c r="Q106" s="78">
        <v>3886</v>
      </c>
      <c r="R106" s="78">
        <v>1903</v>
      </c>
      <c r="S106" s="78">
        <v>1983</v>
      </c>
      <c r="T106" s="67">
        <v>3265</v>
      </c>
      <c r="U106" s="67">
        <v>1668</v>
      </c>
      <c r="V106" s="67">
        <v>1597</v>
      </c>
      <c r="W106" s="78">
        <v>3917</v>
      </c>
      <c r="X106" s="78">
        <v>1914</v>
      </c>
      <c r="Y106" s="78">
        <v>2003</v>
      </c>
      <c r="Z106" s="67">
        <v>3297</v>
      </c>
      <c r="AA106" s="67">
        <v>1697</v>
      </c>
      <c r="AB106" s="67">
        <v>1600</v>
      </c>
      <c r="AC106" s="78">
        <v>4063</v>
      </c>
      <c r="AD106" s="78">
        <v>1931</v>
      </c>
      <c r="AE106" s="78">
        <v>2132</v>
      </c>
      <c r="AF106" s="67">
        <v>3479</v>
      </c>
      <c r="AG106" s="67">
        <v>1842</v>
      </c>
      <c r="AH106" s="67">
        <v>1637</v>
      </c>
      <c r="AI106" s="78">
        <v>6270</v>
      </c>
      <c r="AJ106" s="78">
        <v>3014</v>
      </c>
      <c r="AK106" s="78">
        <v>3256</v>
      </c>
      <c r="AL106" s="67">
        <v>3503</v>
      </c>
      <c r="AM106" s="67">
        <v>1778</v>
      </c>
      <c r="AN106" s="67">
        <v>1725</v>
      </c>
      <c r="AO106" s="67">
        <v>3275</v>
      </c>
      <c r="AP106" s="67">
        <v>1790</v>
      </c>
      <c r="AQ106" s="67">
        <v>1485</v>
      </c>
      <c r="AR106" s="56" t="s">
        <v>428</v>
      </c>
      <c r="AS106" s="56"/>
      <c r="AT106" s="56" t="s">
        <v>428</v>
      </c>
      <c r="AU106" s="144">
        <v>481</v>
      </c>
      <c r="AV106" s="144">
        <v>0</v>
      </c>
      <c r="AW106" s="144">
        <v>225</v>
      </c>
      <c r="AX106" s="59">
        <v>6.4</v>
      </c>
      <c r="AY106" s="59">
        <v>3</v>
      </c>
      <c r="AZ106" s="60">
        <v>0.73909830007390986</v>
      </c>
      <c r="BA106" s="61">
        <v>1</v>
      </c>
      <c r="BB106" s="62">
        <v>0</v>
      </c>
      <c r="BC106" s="63">
        <v>0</v>
      </c>
      <c r="BD106" s="68">
        <v>0</v>
      </c>
      <c r="BE106" s="69">
        <v>0</v>
      </c>
      <c r="BF106" s="77">
        <v>4.918032786885246</v>
      </c>
      <c r="BG106" s="61">
        <v>9</v>
      </c>
      <c r="BH106" s="60">
        <v>9.8290598290598297</v>
      </c>
      <c r="BI106" s="61">
        <v>46</v>
      </c>
      <c r="BJ106" s="64">
        <v>0</v>
      </c>
      <c r="BK106" s="65">
        <v>0</v>
      </c>
      <c r="BL106" s="62">
        <v>0</v>
      </c>
      <c r="BM106" s="65">
        <v>0</v>
      </c>
      <c r="BN106" s="149">
        <v>30.826140567200987</v>
      </c>
      <c r="BO106" s="156">
        <v>1</v>
      </c>
      <c r="BP106" s="149">
        <v>30.826140567200987</v>
      </c>
      <c r="BQ106" s="156">
        <v>1</v>
      </c>
      <c r="BR106" s="56">
        <v>0</v>
      </c>
      <c r="BS106" s="56">
        <v>0</v>
      </c>
      <c r="BT106" s="56">
        <v>0</v>
      </c>
      <c r="BU106" s="56">
        <v>0</v>
      </c>
      <c r="BV106" s="62" t="s">
        <v>1391</v>
      </c>
      <c r="BW106" s="56" t="s">
        <v>879</v>
      </c>
      <c r="BX106" s="62" t="s">
        <v>1164</v>
      </c>
      <c r="BY106" s="56" t="s">
        <v>879</v>
      </c>
      <c r="BZ106" s="56" t="s">
        <v>434</v>
      </c>
      <c r="CA106" s="56" t="s">
        <v>434</v>
      </c>
      <c r="CB106" s="56" t="s">
        <v>434</v>
      </c>
      <c r="CC106" s="145">
        <v>80.84</v>
      </c>
      <c r="CD106" s="152">
        <v>69.42</v>
      </c>
      <c r="CE106" s="147">
        <v>10</v>
      </c>
      <c r="CF106" s="153" t="s">
        <v>1392</v>
      </c>
      <c r="CG106" s="153" t="s">
        <v>1356</v>
      </c>
      <c r="CH106" s="56">
        <v>217.42</v>
      </c>
      <c r="CI106" s="56">
        <v>3</v>
      </c>
      <c r="CJ106" s="60">
        <v>0</v>
      </c>
      <c r="CK106" s="61">
        <v>0</v>
      </c>
      <c r="CL106" s="56">
        <v>217.42</v>
      </c>
      <c r="CM106" s="56">
        <v>3</v>
      </c>
      <c r="CN106" s="149">
        <v>0</v>
      </c>
      <c r="CO106" s="156">
        <v>0</v>
      </c>
      <c r="CP106" s="149">
        <v>30.826140567200987</v>
      </c>
      <c r="CQ106" s="156">
        <v>1</v>
      </c>
      <c r="CR106" s="56">
        <v>0</v>
      </c>
      <c r="CS106" s="56">
        <v>0</v>
      </c>
      <c r="CT106" s="56">
        <v>0</v>
      </c>
      <c r="CU106" s="56">
        <v>0</v>
      </c>
      <c r="CV106" s="56">
        <v>0</v>
      </c>
      <c r="CW106" s="56">
        <v>0</v>
      </c>
      <c r="CX106" s="56">
        <v>0</v>
      </c>
      <c r="CY106" s="56">
        <v>0</v>
      </c>
      <c r="CZ106" s="56">
        <v>0</v>
      </c>
      <c r="DA106" s="56">
        <v>0</v>
      </c>
      <c r="DB106" s="60">
        <v>0</v>
      </c>
      <c r="DC106" s="61">
        <v>0</v>
      </c>
      <c r="DD106" s="145">
        <v>117.4</v>
      </c>
      <c r="DE106" s="145">
        <v>92.7</v>
      </c>
      <c r="DF106" s="147">
        <v>2.3914968999114263</v>
      </c>
      <c r="DG106" s="148">
        <v>2.5095955122527309</v>
      </c>
      <c r="DH106" s="56">
        <v>0</v>
      </c>
      <c r="DI106" s="56">
        <v>0</v>
      </c>
      <c r="DJ106" s="149">
        <v>51.059484299208584</v>
      </c>
      <c r="DK106" s="56">
        <v>2</v>
      </c>
      <c r="DL106" s="56">
        <v>0</v>
      </c>
      <c r="DM106" s="56">
        <v>0</v>
      </c>
      <c r="DN106" s="150">
        <v>24.61235540241201</v>
      </c>
      <c r="DO106" s="56">
        <v>1</v>
      </c>
      <c r="DP106" s="149">
        <v>73.837066207236035</v>
      </c>
      <c r="DQ106" s="156">
        <v>3</v>
      </c>
      <c r="DR106" s="149">
        <v>73.837066207236035</v>
      </c>
      <c r="DS106" s="156">
        <v>3</v>
      </c>
      <c r="DT106" s="56">
        <v>0</v>
      </c>
      <c r="DU106" s="56">
        <v>0</v>
      </c>
      <c r="DV106" s="156">
        <v>0</v>
      </c>
      <c r="DW106" s="156">
        <v>0</v>
      </c>
      <c r="DX106" s="156">
        <v>0</v>
      </c>
      <c r="DY106" s="56">
        <v>0</v>
      </c>
      <c r="DZ106" s="62">
        <v>0.625</v>
      </c>
      <c r="EA106" s="63">
        <v>1</v>
      </c>
      <c r="EB106" s="62">
        <v>70.861331704337204</v>
      </c>
      <c r="EC106" s="63">
        <v>116</v>
      </c>
      <c r="ED106" s="77">
        <v>0</v>
      </c>
      <c r="EE106" s="72">
        <v>0</v>
      </c>
      <c r="EF106" s="143">
        <v>116.12</v>
      </c>
      <c r="EG106" s="143">
        <v>73.959999999999994</v>
      </c>
      <c r="EH106" s="107">
        <v>2.6</v>
      </c>
      <c r="EI106" s="148">
        <v>3.56</v>
      </c>
      <c r="EJ106" s="56" t="s">
        <v>1393</v>
      </c>
      <c r="EK106" s="56" t="s">
        <v>1082</v>
      </c>
      <c r="EL106" s="143">
        <v>75.03</v>
      </c>
      <c r="EM106" s="143">
        <v>34.35</v>
      </c>
      <c r="EN106" s="147">
        <v>0.88495575221238942</v>
      </c>
      <c r="EO106" s="148">
        <v>1.7699115044247788</v>
      </c>
      <c r="EP106" s="150">
        <v>24.61235540241201</v>
      </c>
      <c r="EQ106" s="56">
        <v>1</v>
      </c>
      <c r="ER106" s="149">
        <v>344.57297563376818</v>
      </c>
      <c r="ES106" s="156">
        <v>14</v>
      </c>
      <c r="ET106" s="103">
        <v>246.12355402412012</v>
      </c>
      <c r="EU106" s="132">
        <v>10</v>
      </c>
      <c r="EV106" s="56">
        <v>0</v>
      </c>
      <c r="EW106" s="56">
        <v>0</v>
      </c>
      <c r="EX106" s="56">
        <v>0</v>
      </c>
      <c r="EY106" s="62">
        <v>82.318840579710141</v>
      </c>
      <c r="EZ106" s="61">
        <v>142</v>
      </c>
      <c r="FA106" s="62">
        <v>66.666666666666671</v>
      </c>
      <c r="FB106" s="61">
        <v>99</v>
      </c>
      <c r="FC106" s="149">
        <v>79.239302694136299</v>
      </c>
      <c r="FD106" s="156">
        <v>6</v>
      </c>
      <c r="FE106" s="149">
        <v>145.27205493924987</v>
      </c>
      <c r="FF106" s="156">
        <v>11</v>
      </c>
      <c r="FG106" s="56">
        <v>0</v>
      </c>
      <c r="FH106" s="56">
        <v>0</v>
      </c>
      <c r="FI106" s="56">
        <v>13.206</v>
      </c>
      <c r="FJ106" s="56">
        <v>1</v>
      </c>
      <c r="FK106" s="149">
        <v>237.71790808240888</v>
      </c>
      <c r="FL106" s="158">
        <v>18</v>
      </c>
      <c r="FM106" s="149">
        <v>66.032752245113585</v>
      </c>
      <c r="FN106" s="156">
        <v>5</v>
      </c>
      <c r="FO106" s="150">
        <v>475.43581616481777</v>
      </c>
      <c r="FP106" s="155">
        <v>36</v>
      </c>
      <c r="FQ106" s="150">
        <v>39.61965134706815</v>
      </c>
      <c r="FR106" s="56">
        <v>3</v>
      </c>
      <c r="FS106" s="60">
        <v>2.4057738572574179</v>
      </c>
      <c r="FT106" s="61">
        <v>3</v>
      </c>
      <c r="FU106" s="60">
        <v>1.7699115044247788</v>
      </c>
      <c r="FV106" s="61">
        <v>2</v>
      </c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  <c r="JD106" s="67"/>
      <c r="JE106" s="67"/>
      <c r="JF106" s="67"/>
      <c r="JG106" s="67"/>
      <c r="JH106" s="67"/>
      <c r="JI106" s="67"/>
      <c r="JJ106" s="67"/>
      <c r="JK106" s="67"/>
      <c r="JL106" s="67"/>
      <c r="JM106" s="67"/>
      <c r="JN106" s="67"/>
      <c r="JO106" s="67"/>
      <c r="JP106" s="67"/>
      <c r="JQ106" s="67"/>
      <c r="JR106" s="67"/>
      <c r="JS106" s="67"/>
      <c r="JT106" s="67"/>
      <c r="JU106" s="67"/>
      <c r="JV106" s="67"/>
      <c r="JW106" s="67"/>
      <c r="JX106" s="67"/>
      <c r="JY106" s="67"/>
      <c r="JZ106" s="67"/>
      <c r="KA106" s="67"/>
      <c r="KB106" s="67"/>
      <c r="KC106" s="67"/>
      <c r="KD106" s="67"/>
      <c r="KE106" s="67"/>
      <c r="KF106" s="67"/>
      <c r="KG106" s="67"/>
      <c r="KH106" s="67"/>
      <c r="KI106" s="67"/>
      <c r="KJ106" s="67"/>
      <c r="KK106" s="67"/>
      <c r="KL106" s="67"/>
      <c r="KM106" s="67"/>
      <c r="KN106" s="67"/>
      <c r="KO106" s="67"/>
      <c r="KP106" s="67"/>
      <c r="KQ106" s="67"/>
      <c r="KR106" s="67"/>
      <c r="KS106" s="67"/>
      <c r="KT106" s="67"/>
      <c r="KU106" s="67"/>
      <c r="KV106" s="67"/>
      <c r="KW106" s="67"/>
      <c r="KX106" s="67"/>
      <c r="KY106" s="67"/>
      <c r="KZ106" s="67"/>
      <c r="LA106" s="67"/>
      <c r="LB106" s="67"/>
      <c r="LC106" s="67"/>
      <c r="LD106" s="67"/>
      <c r="LE106" s="67"/>
      <c r="LF106" s="67"/>
      <c r="LG106" s="67"/>
      <c r="LH106" s="67"/>
      <c r="LI106" s="67"/>
      <c r="LJ106" s="67"/>
      <c r="LK106" s="67"/>
      <c r="LL106" s="67"/>
      <c r="LM106" s="67"/>
      <c r="LN106" s="67"/>
      <c r="LO106" s="67"/>
      <c r="LP106" s="67"/>
      <c r="LQ106" s="67"/>
      <c r="LR106" s="67"/>
      <c r="LS106" s="67"/>
      <c r="LT106" s="67"/>
      <c r="LU106" s="67"/>
      <c r="LV106" s="67"/>
      <c r="LW106" s="67"/>
      <c r="LX106" s="67"/>
      <c r="LY106" s="67"/>
      <c r="LZ106" s="67"/>
      <c r="MA106" s="67"/>
      <c r="MB106" s="67"/>
      <c r="MC106" s="67"/>
      <c r="MD106" s="67"/>
      <c r="ME106" s="67"/>
      <c r="MF106" s="67"/>
      <c r="MG106" s="67"/>
      <c r="MH106" s="67"/>
      <c r="MI106" s="67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67"/>
      <c r="MU106" s="67"/>
      <c r="MV106" s="67"/>
      <c r="MW106" s="67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67"/>
      <c r="NI106" s="67"/>
      <c r="NJ106" s="67"/>
      <c r="NK106" s="67"/>
      <c r="NL106" s="67"/>
      <c r="NM106" s="67"/>
      <c r="NN106" s="67"/>
      <c r="NO106" s="67"/>
      <c r="NP106" s="67"/>
      <c r="NQ106" s="67"/>
      <c r="NR106" s="71"/>
      <c r="NS106" s="71"/>
      <c r="NT106" s="71"/>
      <c r="NU106" s="71"/>
      <c r="NV106" s="71"/>
      <c r="NW106" s="71"/>
      <c r="NX106" s="71"/>
      <c r="NY106" s="71"/>
      <c r="NZ106" s="71"/>
      <c r="OA106" s="71"/>
      <c r="OB106" s="71"/>
      <c r="OC106" s="71"/>
      <c r="OD106" s="71"/>
      <c r="OE106" s="71"/>
      <c r="OF106" s="71"/>
      <c r="OG106" s="71"/>
      <c r="OH106" s="71"/>
      <c r="OI106" s="71"/>
      <c r="OJ106" s="71"/>
      <c r="OK106" s="71"/>
      <c r="OL106" s="71"/>
      <c r="OM106" s="71"/>
      <c r="ON106" s="71"/>
      <c r="OO106" s="71"/>
      <c r="OP106" s="71"/>
      <c r="OQ106" s="71"/>
      <c r="OR106" s="4"/>
      <c r="OS106" s="4"/>
      <c r="OT106" s="4"/>
    </row>
    <row r="107" spans="1:410">
      <c r="A107" s="96" t="s">
        <v>1394</v>
      </c>
      <c r="B107" s="56" t="s">
        <v>1395</v>
      </c>
      <c r="C107" s="96" t="s">
        <v>479</v>
      </c>
      <c r="D107" s="74">
        <v>6</v>
      </c>
      <c r="E107" s="67">
        <v>2015</v>
      </c>
      <c r="F107" s="106">
        <v>70.403011386085737</v>
      </c>
      <c r="G107" s="141">
        <v>10416</v>
      </c>
      <c r="H107" s="67">
        <v>1984</v>
      </c>
      <c r="I107" s="67">
        <v>8432</v>
      </c>
      <c r="J107" s="106">
        <v>12.61</v>
      </c>
      <c r="K107" s="67">
        <v>1313</v>
      </c>
      <c r="L107" s="56">
        <v>63.89</v>
      </c>
      <c r="M107" s="78">
        <v>6655</v>
      </c>
      <c r="N107" s="67">
        <v>1025</v>
      </c>
      <c r="O107" s="67">
        <v>527</v>
      </c>
      <c r="P107" s="67">
        <v>498</v>
      </c>
      <c r="Q107" s="78">
        <v>1230</v>
      </c>
      <c r="R107" s="78">
        <v>597</v>
      </c>
      <c r="S107" s="78">
        <v>633</v>
      </c>
      <c r="T107" s="67">
        <v>1014</v>
      </c>
      <c r="U107" s="67">
        <v>524</v>
      </c>
      <c r="V107" s="67">
        <v>490</v>
      </c>
      <c r="W107" s="78">
        <v>1207</v>
      </c>
      <c r="X107" s="78">
        <v>584</v>
      </c>
      <c r="Y107" s="78">
        <v>623</v>
      </c>
      <c r="Z107" s="67">
        <v>983</v>
      </c>
      <c r="AA107" s="67">
        <v>509</v>
      </c>
      <c r="AB107" s="67">
        <v>474</v>
      </c>
      <c r="AC107" s="78">
        <v>1147</v>
      </c>
      <c r="AD107" s="78">
        <v>545</v>
      </c>
      <c r="AE107" s="78">
        <v>602</v>
      </c>
      <c r="AF107" s="67">
        <v>948</v>
      </c>
      <c r="AG107" s="67">
        <v>503</v>
      </c>
      <c r="AH107" s="67">
        <v>445</v>
      </c>
      <c r="AI107" s="78">
        <v>1766</v>
      </c>
      <c r="AJ107" s="78">
        <v>835</v>
      </c>
      <c r="AK107" s="78">
        <v>931</v>
      </c>
      <c r="AL107" s="67">
        <v>1018</v>
      </c>
      <c r="AM107" s="67">
        <v>534</v>
      </c>
      <c r="AN107" s="67">
        <v>484</v>
      </c>
      <c r="AO107" s="67">
        <v>841</v>
      </c>
      <c r="AP107" s="67">
        <v>444</v>
      </c>
      <c r="AQ107" s="67">
        <v>397</v>
      </c>
      <c r="AR107" s="56" t="s">
        <v>428</v>
      </c>
      <c r="AS107" s="56"/>
      <c r="AT107" s="56" t="s">
        <v>428</v>
      </c>
      <c r="AU107" s="151">
        <v>315</v>
      </c>
      <c r="AV107" s="151">
        <v>0</v>
      </c>
      <c r="AW107" s="151">
        <v>28</v>
      </c>
      <c r="AX107" s="59">
        <v>0</v>
      </c>
      <c r="AY107" s="59">
        <v>0</v>
      </c>
      <c r="AZ107" s="60">
        <v>1.8796992481203008</v>
      </c>
      <c r="BA107" s="61">
        <v>2</v>
      </c>
      <c r="BB107" s="62">
        <v>0</v>
      </c>
      <c r="BC107" s="63">
        <v>0</v>
      </c>
      <c r="BD107" s="68">
        <v>0</v>
      </c>
      <c r="BE107" s="69">
        <v>0</v>
      </c>
      <c r="BF107" s="77">
        <v>7.0000000000000009</v>
      </c>
      <c r="BG107" s="61">
        <v>7</v>
      </c>
      <c r="BH107" s="60">
        <v>7.8651685393258424</v>
      </c>
      <c r="BI107" s="61">
        <v>7</v>
      </c>
      <c r="BJ107" s="64">
        <v>0</v>
      </c>
      <c r="BK107" s="65">
        <v>0</v>
      </c>
      <c r="BL107" s="62">
        <v>0</v>
      </c>
      <c r="BM107" s="65">
        <v>0</v>
      </c>
      <c r="BN107" s="56">
        <v>0</v>
      </c>
      <c r="BO107" s="56">
        <v>0</v>
      </c>
      <c r="BP107" s="156">
        <v>0</v>
      </c>
      <c r="BQ107" s="56">
        <v>0</v>
      </c>
      <c r="BR107" s="56">
        <v>0</v>
      </c>
      <c r="BS107" s="56">
        <v>0</v>
      </c>
      <c r="BT107" s="56">
        <v>0</v>
      </c>
      <c r="BU107" s="56">
        <v>0</v>
      </c>
      <c r="BV107" s="62" t="s">
        <v>1396</v>
      </c>
      <c r="BW107" s="56" t="s">
        <v>1397</v>
      </c>
      <c r="BX107" s="62" t="s">
        <v>1398</v>
      </c>
      <c r="BY107" s="56" t="s">
        <v>1088</v>
      </c>
      <c r="BZ107" s="56" t="s">
        <v>915</v>
      </c>
      <c r="CA107" s="56" t="s">
        <v>434</v>
      </c>
      <c r="CB107" s="56" t="s">
        <v>915</v>
      </c>
      <c r="CC107" s="152">
        <v>76.09</v>
      </c>
      <c r="CD107" s="152">
        <v>57.56</v>
      </c>
      <c r="CE107" s="147">
        <v>6.4516129032258061</v>
      </c>
      <c r="CF107" s="146" t="s">
        <v>1399</v>
      </c>
      <c r="CG107" s="146" t="s">
        <v>1265</v>
      </c>
      <c r="CH107" s="56">
        <v>0</v>
      </c>
      <c r="CI107" s="56">
        <v>0</v>
      </c>
      <c r="CJ107" s="60">
        <v>0</v>
      </c>
      <c r="CK107" s="61">
        <v>0</v>
      </c>
      <c r="CL107" s="56">
        <v>0</v>
      </c>
      <c r="CM107" s="56">
        <v>0</v>
      </c>
      <c r="CN107" s="149">
        <v>0</v>
      </c>
      <c r="CO107" s="156">
        <v>0</v>
      </c>
      <c r="CP107" s="56">
        <v>0</v>
      </c>
      <c r="CQ107" s="56">
        <v>0</v>
      </c>
      <c r="CR107" s="56">
        <v>0</v>
      </c>
      <c r="CS107" s="56">
        <v>0</v>
      </c>
      <c r="CT107" s="56">
        <v>0</v>
      </c>
      <c r="CU107" s="56">
        <v>0</v>
      </c>
      <c r="CV107" s="56">
        <v>0</v>
      </c>
      <c r="CW107" s="56">
        <v>0</v>
      </c>
      <c r="CX107" s="56">
        <v>0</v>
      </c>
      <c r="CY107" s="56">
        <v>0</v>
      </c>
      <c r="CZ107" s="56">
        <v>0</v>
      </c>
      <c r="DA107" s="56">
        <v>0</v>
      </c>
      <c r="DB107" s="60">
        <v>0</v>
      </c>
      <c r="DC107" s="61">
        <v>0</v>
      </c>
      <c r="DD107" s="152">
        <v>124.57</v>
      </c>
      <c r="DE107" s="152">
        <v>93.85</v>
      </c>
      <c r="DF107" s="147">
        <v>1.9281332164767746</v>
      </c>
      <c r="DG107" s="148">
        <v>2.8921998247151621</v>
      </c>
      <c r="DH107" s="56">
        <v>0</v>
      </c>
      <c r="DI107" s="56">
        <v>0</v>
      </c>
      <c r="DJ107" s="149">
        <v>0</v>
      </c>
      <c r="DK107" s="158">
        <v>0</v>
      </c>
      <c r="DL107" s="149">
        <v>82.850041425020706</v>
      </c>
      <c r="DM107" s="156">
        <v>1</v>
      </c>
      <c r="DN107" s="56">
        <v>0</v>
      </c>
      <c r="DO107" s="56">
        <v>0</v>
      </c>
      <c r="DP107" s="149">
        <v>87.183958151700097</v>
      </c>
      <c r="DQ107" s="156">
        <v>1</v>
      </c>
      <c r="DR107" s="56">
        <v>0</v>
      </c>
      <c r="DS107" s="56">
        <v>0</v>
      </c>
      <c r="DT107" s="149">
        <v>87.183958151700097</v>
      </c>
      <c r="DU107" s="156">
        <v>1</v>
      </c>
      <c r="DV107" s="156">
        <v>0</v>
      </c>
      <c r="DW107" s="156">
        <v>0</v>
      </c>
      <c r="DX107" s="156">
        <v>0</v>
      </c>
      <c r="DY107" s="56">
        <v>0</v>
      </c>
      <c r="DZ107" s="62">
        <v>2.109704641350211</v>
      </c>
      <c r="EA107" s="63">
        <v>1</v>
      </c>
      <c r="EB107" s="62">
        <v>58.426966292134836</v>
      </c>
      <c r="EC107" s="63">
        <v>26</v>
      </c>
      <c r="ED107" s="77">
        <v>0</v>
      </c>
      <c r="EE107" s="72">
        <v>0</v>
      </c>
      <c r="EF107" s="154">
        <v>141.37</v>
      </c>
      <c r="EG107" s="154">
        <v>87.87</v>
      </c>
      <c r="EH107" s="107">
        <v>1.9296254256526675</v>
      </c>
      <c r="EI107" s="148">
        <v>4.994324631101021</v>
      </c>
      <c r="EJ107" s="56" t="s">
        <v>1400</v>
      </c>
      <c r="EK107" s="56" t="s">
        <v>1401</v>
      </c>
      <c r="EL107" s="154">
        <v>103.71</v>
      </c>
      <c r="EM107" s="154">
        <v>48.14</v>
      </c>
      <c r="EN107" s="147">
        <v>0.80321285140562237</v>
      </c>
      <c r="EO107" s="148">
        <v>0.80321285140562237</v>
      </c>
      <c r="EP107" s="56">
        <v>0</v>
      </c>
      <c r="EQ107" s="56">
        <v>0</v>
      </c>
      <c r="ER107" s="156">
        <v>0</v>
      </c>
      <c r="ES107" s="156">
        <v>0</v>
      </c>
      <c r="ET107" s="103">
        <v>261.55187445510029</v>
      </c>
      <c r="EU107" s="132">
        <v>3</v>
      </c>
      <c r="EV107" s="56">
        <v>0</v>
      </c>
      <c r="EW107" s="56">
        <v>0</v>
      </c>
      <c r="EX107" s="56">
        <v>0</v>
      </c>
      <c r="EY107" s="62">
        <v>61.983471074380169</v>
      </c>
      <c r="EZ107" s="61">
        <v>30</v>
      </c>
      <c r="FA107" s="62">
        <v>35.264483627204029</v>
      </c>
      <c r="FB107" s="61">
        <v>14</v>
      </c>
      <c r="FC107" s="149">
        <v>47.801147227533463</v>
      </c>
      <c r="FD107" s="156">
        <v>1</v>
      </c>
      <c r="FE107" s="149">
        <v>0</v>
      </c>
      <c r="FF107" s="156">
        <v>0</v>
      </c>
      <c r="FG107" s="56">
        <v>0</v>
      </c>
      <c r="FH107" s="56">
        <v>0</v>
      </c>
      <c r="FI107" s="149">
        <v>0</v>
      </c>
      <c r="FJ107" s="156">
        <v>0</v>
      </c>
      <c r="FK107" s="149">
        <v>47.801147227533463</v>
      </c>
      <c r="FL107" s="158">
        <v>1</v>
      </c>
      <c r="FM107" s="149">
        <v>47.801147227533463</v>
      </c>
      <c r="FN107" s="156">
        <v>1</v>
      </c>
      <c r="FO107" s="150">
        <v>382.4091778202677</v>
      </c>
      <c r="FP107" s="155">
        <v>8</v>
      </c>
      <c r="FQ107" s="56">
        <v>0</v>
      </c>
      <c r="FR107" s="56">
        <v>0</v>
      </c>
      <c r="FS107" s="60">
        <v>0.85397096498719038</v>
      </c>
      <c r="FT107" s="61">
        <v>1</v>
      </c>
      <c r="FU107" s="60">
        <v>1.7985611510791368</v>
      </c>
      <c r="FV107" s="61">
        <v>2</v>
      </c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  <c r="NR107" s="71"/>
      <c r="NS107" s="71"/>
      <c r="NT107" s="71"/>
      <c r="NU107" s="71"/>
      <c r="NV107" s="71"/>
      <c r="NW107" s="71"/>
      <c r="NX107" s="71"/>
      <c r="NY107" s="71"/>
      <c r="NZ107" s="71"/>
      <c r="OA107" s="71"/>
      <c r="OB107" s="71"/>
      <c r="OC107" s="71"/>
      <c r="OD107" s="71"/>
      <c r="OE107" s="71"/>
      <c r="OF107" s="71"/>
      <c r="OG107" s="71"/>
      <c r="OH107" s="71"/>
      <c r="OI107" s="71"/>
      <c r="OJ107" s="71"/>
      <c r="OK107" s="71"/>
      <c r="OL107" s="71"/>
      <c r="OM107" s="71"/>
      <c r="ON107" s="71"/>
      <c r="OO107" s="71"/>
      <c r="OP107" s="71"/>
      <c r="OQ107" s="71"/>
      <c r="OR107" s="4"/>
      <c r="OS107" s="4"/>
      <c r="OT107" s="4"/>
    </row>
    <row r="108" spans="1:410">
      <c r="A108" s="96" t="s">
        <v>1402</v>
      </c>
      <c r="B108" s="56" t="s">
        <v>1403</v>
      </c>
      <c r="C108" s="96" t="s">
        <v>479</v>
      </c>
      <c r="D108" s="74">
        <v>5</v>
      </c>
      <c r="E108" s="67">
        <v>2015</v>
      </c>
      <c r="F108" s="106">
        <v>68.51555926292265</v>
      </c>
      <c r="G108" s="141">
        <v>40174</v>
      </c>
      <c r="H108" s="67">
        <v>31934</v>
      </c>
      <c r="I108" s="67">
        <v>8240</v>
      </c>
      <c r="J108" s="106">
        <v>32.619999999999997</v>
      </c>
      <c r="K108" s="67">
        <v>13103</v>
      </c>
      <c r="L108" s="56">
        <v>61.31</v>
      </c>
      <c r="M108" s="78">
        <v>24629</v>
      </c>
      <c r="N108" s="67">
        <v>4285</v>
      </c>
      <c r="O108" s="67">
        <v>2201</v>
      </c>
      <c r="P108" s="67">
        <v>2084</v>
      </c>
      <c r="Q108" s="78">
        <v>5108</v>
      </c>
      <c r="R108" s="78">
        <v>2483</v>
      </c>
      <c r="S108" s="78">
        <v>2625</v>
      </c>
      <c r="T108" s="67">
        <v>4061</v>
      </c>
      <c r="U108" s="67">
        <v>2096</v>
      </c>
      <c r="V108" s="67">
        <v>1965</v>
      </c>
      <c r="W108" s="78">
        <v>4846</v>
      </c>
      <c r="X108" s="78">
        <v>2343</v>
      </c>
      <c r="Y108" s="78">
        <v>2503</v>
      </c>
      <c r="Z108" s="67">
        <v>4035</v>
      </c>
      <c r="AA108" s="67">
        <v>2088</v>
      </c>
      <c r="AB108" s="67">
        <v>1947</v>
      </c>
      <c r="AC108" s="78">
        <v>4875</v>
      </c>
      <c r="AD108" s="78">
        <v>2347</v>
      </c>
      <c r="AE108" s="78">
        <v>2528</v>
      </c>
      <c r="AF108" s="67">
        <v>4104</v>
      </c>
      <c r="AG108" s="67">
        <v>2131</v>
      </c>
      <c r="AH108" s="67">
        <v>1973</v>
      </c>
      <c r="AI108" s="78">
        <v>7283</v>
      </c>
      <c r="AJ108" s="78">
        <v>3502</v>
      </c>
      <c r="AK108" s="78">
        <v>3781</v>
      </c>
      <c r="AL108" s="67">
        <v>4132</v>
      </c>
      <c r="AM108" s="67">
        <v>2145</v>
      </c>
      <c r="AN108" s="67">
        <v>1987</v>
      </c>
      <c r="AO108" s="67">
        <v>3570</v>
      </c>
      <c r="AP108" s="67">
        <v>1850</v>
      </c>
      <c r="AQ108" s="67">
        <v>1720</v>
      </c>
      <c r="AR108" s="56" t="s">
        <v>428</v>
      </c>
      <c r="AS108" s="56"/>
      <c r="AT108" s="56" t="s">
        <v>428</v>
      </c>
      <c r="AU108" s="144">
        <v>1163</v>
      </c>
      <c r="AV108" s="151">
        <v>0</v>
      </c>
      <c r="AW108" s="144">
        <v>439</v>
      </c>
      <c r="AX108" s="59">
        <v>5.5</v>
      </c>
      <c r="AY108" s="59">
        <v>3</v>
      </c>
      <c r="AZ108" s="60">
        <v>0</v>
      </c>
      <c r="BA108" s="61">
        <v>0</v>
      </c>
      <c r="BB108" s="62">
        <v>0</v>
      </c>
      <c r="BC108" s="63">
        <v>0</v>
      </c>
      <c r="BD108" s="68">
        <v>0</v>
      </c>
      <c r="BE108" s="69">
        <v>0</v>
      </c>
      <c r="BF108" s="77">
        <v>5.2631578947368416</v>
      </c>
      <c r="BG108" s="61">
        <v>5</v>
      </c>
      <c r="BH108" s="60">
        <v>8.0733944954128454</v>
      </c>
      <c r="BI108" s="61">
        <v>44</v>
      </c>
      <c r="BJ108" s="64">
        <v>23.337222870478413</v>
      </c>
      <c r="BK108" s="65">
        <v>1</v>
      </c>
      <c r="BL108" s="62">
        <v>23.337222870478413</v>
      </c>
      <c r="BM108" s="65">
        <v>1</v>
      </c>
      <c r="BN108" s="56">
        <v>0</v>
      </c>
      <c r="BO108" s="56">
        <v>0</v>
      </c>
      <c r="BP108" s="156">
        <v>0</v>
      </c>
      <c r="BQ108" s="56">
        <v>0</v>
      </c>
      <c r="BR108" s="56">
        <v>0</v>
      </c>
      <c r="BS108" s="56">
        <v>0</v>
      </c>
      <c r="BT108" s="56">
        <v>0</v>
      </c>
      <c r="BU108" s="56">
        <v>0</v>
      </c>
      <c r="BV108" s="62" t="s">
        <v>813</v>
      </c>
      <c r="BW108" s="56" t="s">
        <v>1404</v>
      </c>
      <c r="BX108" s="62" t="s">
        <v>1404</v>
      </c>
      <c r="BY108" s="56" t="s">
        <v>1404</v>
      </c>
      <c r="BZ108" s="56" t="s">
        <v>643</v>
      </c>
      <c r="CA108" s="56" t="s">
        <v>1405</v>
      </c>
      <c r="CB108" s="56" t="s">
        <v>1406</v>
      </c>
      <c r="CC108" s="145">
        <v>68.17</v>
      </c>
      <c r="CD108" s="145">
        <v>56.38</v>
      </c>
      <c r="CE108" s="147">
        <v>21.568627450980394</v>
      </c>
      <c r="CF108" s="153" t="s">
        <v>1407</v>
      </c>
      <c r="CG108" s="153" t="s">
        <v>1408</v>
      </c>
      <c r="CH108" s="149">
        <v>23.674242424242426</v>
      </c>
      <c r="CI108" s="56">
        <v>1</v>
      </c>
      <c r="CJ108" s="60">
        <v>0.24624476729869491</v>
      </c>
      <c r="CK108" s="61">
        <v>1</v>
      </c>
      <c r="CL108" s="150">
        <v>23.674242424242426</v>
      </c>
      <c r="CM108" s="56">
        <v>1</v>
      </c>
      <c r="CN108" s="149">
        <v>189.39393939393941</v>
      </c>
      <c r="CO108" s="156">
        <v>8</v>
      </c>
      <c r="CP108" s="56">
        <v>0</v>
      </c>
      <c r="CQ108" s="56">
        <v>0</v>
      </c>
      <c r="CR108" s="56">
        <v>41.27</v>
      </c>
      <c r="CS108" s="56">
        <v>2</v>
      </c>
      <c r="CT108" s="149">
        <v>20.635575732562941</v>
      </c>
      <c r="CU108" s="156">
        <v>1</v>
      </c>
      <c r="CV108" s="56">
        <v>0</v>
      </c>
      <c r="CW108" s="56">
        <v>0</v>
      </c>
      <c r="CX108" s="56">
        <v>0</v>
      </c>
      <c r="CY108" s="56">
        <v>0</v>
      </c>
      <c r="CZ108" s="149">
        <v>20.635575732562941</v>
      </c>
      <c r="DA108" s="156">
        <v>1</v>
      </c>
      <c r="DB108" s="60">
        <v>0</v>
      </c>
      <c r="DC108" s="61">
        <v>0</v>
      </c>
      <c r="DD108" s="145">
        <v>108.01</v>
      </c>
      <c r="DE108" s="145">
        <v>86.35</v>
      </c>
      <c r="DF108" s="147">
        <v>4.4894607172187246</v>
      </c>
      <c r="DG108" s="148">
        <v>4.9548316452231047</v>
      </c>
      <c r="DH108" s="56">
        <v>0</v>
      </c>
      <c r="DI108" s="56">
        <v>0</v>
      </c>
      <c r="DJ108" s="149">
        <v>103.17787866281469</v>
      </c>
      <c r="DK108" s="56">
        <v>5</v>
      </c>
      <c r="DL108" s="56">
        <v>0</v>
      </c>
      <c r="DM108" s="56">
        <v>0</v>
      </c>
      <c r="DN108" s="150">
        <v>61.53846153846154</v>
      </c>
      <c r="DO108" s="155">
        <v>3</v>
      </c>
      <c r="DP108" s="149">
        <v>123.07692307692308</v>
      </c>
      <c r="DQ108" s="156">
        <v>6</v>
      </c>
      <c r="DR108" s="149">
        <v>20.512820512820511</v>
      </c>
      <c r="DS108" s="156">
        <v>1</v>
      </c>
      <c r="DT108" s="149">
        <v>102.564102564103</v>
      </c>
      <c r="DU108" s="156">
        <v>5</v>
      </c>
      <c r="DV108" s="156">
        <v>0</v>
      </c>
      <c r="DW108" s="156">
        <v>0</v>
      </c>
      <c r="DX108" s="156">
        <v>0</v>
      </c>
      <c r="DY108" s="56">
        <v>0</v>
      </c>
      <c r="DZ108" s="62">
        <v>5.1361068310220848</v>
      </c>
      <c r="EA108" s="63">
        <v>10</v>
      </c>
      <c r="EB108" s="62">
        <v>88.19057273188038</v>
      </c>
      <c r="EC108" s="63">
        <v>174</v>
      </c>
      <c r="ED108" s="77">
        <v>8.5616438356164384</v>
      </c>
      <c r="EE108" s="72">
        <v>5</v>
      </c>
      <c r="EF108" s="143">
        <v>89.35</v>
      </c>
      <c r="EG108" s="143">
        <v>59.78</v>
      </c>
      <c r="EH108" s="107">
        <v>2.762172284644195</v>
      </c>
      <c r="EI108" s="148">
        <v>7.2097378277153554</v>
      </c>
      <c r="EJ108" s="56" t="s">
        <v>1409</v>
      </c>
      <c r="EK108" s="56" t="s">
        <v>1336</v>
      </c>
      <c r="EL108" s="143">
        <v>50</v>
      </c>
      <c r="EM108" s="143">
        <v>27.55</v>
      </c>
      <c r="EN108" s="147">
        <v>1.4842300556586272</v>
      </c>
      <c r="EO108" s="148">
        <v>6.3079777365491658</v>
      </c>
      <c r="EP108" s="150">
        <v>61.53846153846154</v>
      </c>
      <c r="EQ108" s="155">
        <v>3</v>
      </c>
      <c r="ER108" s="149">
        <v>143.58974358974359</v>
      </c>
      <c r="ES108" s="156">
        <v>7</v>
      </c>
      <c r="ET108" s="103">
        <v>61.53846153846154</v>
      </c>
      <c r="EU108" s="132">
        <v>3</v>
      </c>
      <c r="EV108" s="150">
        <v>61.53846153846154</v>
      </c>
      <c r="EW108" s="56">
        <v>3</v>
      </c>
      <c r="EX108" s="56">
        <v>44</v>
      </c>
      <c r="EY108" s="62">
        <v>91.595369904378458</v>
      </c>
      <c r="EZ108" s="61">
        <v>182</v>
      </c>
      <c r="FA108" s="62">
        <v>73.837209302325576</v>
      </c>
      <c r="FB108" s="61">
        <v>127</v>
      </c>
      <c r="FC108" s="149">
        <v>0</v>
      </c>
      <c r="FD108" s="156">
        <v>0</v>
      </c>
      <c r="FE108" s="149">
        <v>218.89400921658986</v>
      </c>
      <c r="FF108" s="156">
        <v>19</v>
      </c>
      <c r="FG108" s="150">
        <v>34.562211981566819</v>
      </c>
      <c r="FH108" s="157">
        <v>3</v>
      </c>
      <c r="FI108" s="149">
        <v>0</v>
      </c>
      <c r="FJ108" s="156">
        <v>0</v>
      </c>
      <c r="FK108" s="149">
        <v>253.4562211981567</v>
      </c>
      <c r="FL108" s="156">
        <v>22</v>
      </c>
      <c r="FM108" s="56">
        <v>0</v>
      </c>
      <c r="FN108" s="56">
        <v>0</v>
      </c>
      <c r="FO108" s="150">
        <v>195.85253456221199</v>
      </c>
      <c r="FP108" s="155">
        <v>17</v>
      </c>
      <c r="FQ108" s="150">
        <v>23.041474654377879</v>
      </c>
      <c r="FR108" s="56">
        <v>2</v>
      </c>
      <c r="FS108" s="60">
        <v>0</v>
      </c>
      <c r="FT108" s="61">
        <v>0</v>
      </c>
      <c r="FU108" s="60">
        <v>5.7142857142857144</v>
      </c>
      <c r="FV108" s="61">
        <v>3</v>
      </c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  <c r="IX108" s="67"/>
      <c r="IY108" s="67"/>
      <c r="IZ108" s="67"/>
      <c r="JA108" s="67"/>
      <c r="JB108" s="67"/>
      <c r="JC108" s="67"/>
      <c r="JD108" s="67"/>
      <c r="JE108" s="67"/>
      <c r="JF108" s="67"/>
      <c r="JG108" s="67"/>
      <c r="JH108" s="67"/>
      <c r="JI108" s="67"/>
      <c r="JJ108" s="67"/>
      <c r="JK108" s="67"/>
      <c r="JL108" s="67"/>
      <c r="JM108" s="67"/>
      <c r="JN108" s="67"/>
      <c r="JO108" s="67"/>
      <c r="JP108" s="67"/>
      <c r="JQ108" s="67"/>
      <c r="JR108" s="67"/>
      <c r="JS108" s="67"/>
      <c r="JT108" s="67"/>
      <c r="JU108" s="67"/>
      <c r="JV108" s="67"/>
      <c r="JW108" s="67"/>
      <c r="JX108" s="67"/>
      <c r="JY108" s="67"/>
      <c r="JZ108" s="67"/>
      <c r="KA108" s="67"/>
      <c r="KB108" s="67"/>
      <c r="KC108" s="67"/>
      <c r="KD108" s="67"/>
      <c r="KE108" s="67"/>
      <c r="KF108" s="67"/>
      <c r="KG108" s="67"/>
      <c r="KH108" s="67"/>
      <c r="KI108" s="67"/>
      <c r="KJ108" s="67"/>
      <c r="KK108" s="67"/>
      <c r="KL108" s="67"/>
      <c r="KM108" s="67"/>
      <c r="KN108" s="67"/>
      <c r="KO108" s="67"/>
      <c r="KP108" s="67"/>
      <c r="KQ108" s="67"/>
      <c r="KR108" s="67"/>
      <c r="KS108" s="67"/>
      <c r="KT108" s="67"/>
      <c r="KU108" s="67"/>
      <c r="KV108" s="67"/>
      <c r="KW108" s="67"/>
      <c r="KX108" s="67"/>
      <c r="KY108" s="67"/>
      <c r="KZ108" s="67"/>
      <c r="LA108" s="67"/>
      <c r="LB108" s="67"/>
      <c r="LC108" s="67"/>
      <c r="LD108" s="67"/>
      <c r="LE108" s="67"/>
      <c r="LF108" s="67"/>
      <c r="LG108" s="67"/>
      <c r="LH108" s="67"/>
      <c r="LI108" s="67"/>
      <c r="LJ108" s="67"/>
      <c r="LK108" s="67"/>
      <c r="LL108" s="67"/>
      <c r="LM108" s="67"/>
      <c r="LN108" s="67"/>
      <c r="LO108" s="67"/>
      <c r="LP108" s="67"/>
      <c r="LQ108" s="67"/>
      <c r="LR108" s="67"/>
      <c r="LS108" s="67"/>
      <c r="LT108" s="67"/>
      <c r="LU108" s="67"/>
      <c r="LV108" s="67"/>
      <c r="LW108" s="67"/>
      <c r="LX108" s="67"/>
      <c r="LY108" s="67"/>
      <c r="LZ108" s="67"/>
      <c r="MA108" s="67"/>
      <c r="MB108" s="67"/>
      <c r="MC108" s="67"/>
      <c r="MD108" s="67"/>
      <c r="ME108" s="67"/>
      <c r="MF108" s="67"/>
      <c r="MG108" s="67"/>
      <c r="MH108" s="67"/>
      <c r="MI108" s="67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67"/>
      <c r="MU108" s="67"/>
      <c r="MV108" s="67"/>
      <c r="MW108" s="67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67"/>
      <c r="NI108" s="67"/>
      <c r="NJ108" s="67"/>
      <c r="NK108" s="67"/>
      <c r="NL108" s="67"/>
      <c r="NM108" s="67"/>
      <c r="NN108" s="67"/>
      <c r="NO108" s="67"/>
      <c r="NP108" s="67"/>
      <c r="NQ108" s="67"/>
      <c r="NR108" s="71"/>
      <c r="NS108" s="71"/>
      <c r="NT108" s="71"/>
      <c r="NU108" s="71"/>
      <c r="NV108" s="71"/>
      <c r="NW108" s="71"/>
      <c r="NX108" s="71"/>
      <c r="NY108" s="71"/>
      <c r="NZ108" s="71"/>
      <c r="OA108" s="71"/>
      <c r="OB108" s="71"/>
      <c r="OC108" s="71"/>
      <c r="OD108" s="71"/>
      <c r="OE108" s="71"/>
      <c r="OF108" s="71"/>
      <c r="OG108" s="71"/>
      <c r="OH108" s="71"/>
      <c r="OI108" s="71"/>
      <c r="OJ108" s="71"/>
      <c r="OK108" s="71"/>
      <c r="OL108" s="71"/>
      <c r="OM108" s="71"/>
      <c r="ON108" s="71"/>
      <c r="OO108" s="71"/>
      <c r="OP108" s="71"/>
      <c r="OQ108" s="71"/>
      <c r="OR108" s="4"/>
      <c r="OS108" s="4"/>
      <c r="OT108" s="4"/>
    </row>
    <row r="109" spans="1:410">
      <c r="A109" s="96" t="s">
        <v>1410</v>
      </c>
      <c r="B109" s="56" t="s">
        <v>1411</v>
      </c>
      <c r="C109" s="96" t="s">
        <v>427</v>
      </c>
      <c r="D109" s="74">
        <v>5</v>
      </c>
      <c r="E109" s="67">
        <v>2015</v>
      </c>
      <c r="F109" s="106">
        <v>77.938588873150863</v>
      </c>
      <c r="G109" s="141">
        <v>35405</v>
      </c>
      <c r="H109" s="67">
        <v>15109</v>
      </c>
      <c r="I109" s="67">
        <v>20296</v>
      </c>
      <c r="J109" s="106">
        <v>14.95</v>
      </c>
      <c r="K109" s="67">
        <v>5294</v>
      </c>
      <c r="L109" s="56">
        <v>68.61</v>
      </c>
      <c r="M109" s="78">
        <v>24290</v>
      </c>
      <c r="N109" s="67">
        <v>3081</v>
      </c>
      <c r="O109" s="67">
        <v>1571</v>
      </c>
      <c r="P109" s="67">
        <v>1510</v>
      </c>
      <c r="Q109" s="78">
        <v>3721</v>
      </c>
      <c r="R109" s="78">
        <v>1822</v>
      </c>
      <c r="S109" s="78">
        <v>1899</v>
      </c>
      <c r="T109" s="67">
        <v>3210</v>
      </c>
      <c r="U109" s="67">
        <v>1645</v>
      </c>
      <c r="V109" s="67">
        <v>1565</v>
      </c>
      <c r="W109" s="78">
        <v>3847</v>
      </c>
      <c r="X109" s="78">
        <v>1877</v>
      </c>
      <c r="Y109" s="78">
        <v>1970</v>
      </c>
      <c r="Z109" s="67">
        <v>3183</v>
      </c>
      <c r="AA109" s="67">
        <v>1629</v>
      </c>
      <c r="AB109" s="67">
        <v>1554</v>
      </c>
      <c r="AC109" s="78">
        <v>3815</v>
      </c>
      <c r="AD109" s="78">
        <v>1860</v>
      </c>
      <c r="AE109" s="78">
        <v>1955</v>
      </c>
      <c r="AF109" s="67">
        <v>3257</v>
      </c>
      <c r="AG109" s="67">
        <v>1666</v>
      </c>
      <c r="AH109" s="67">
        <v>1591</v>
      </c>
      <c r="AI109" s="78">
        <v>6327</v>
      </c>
      <c r="AJ109" s="78">
        <v>3128</v>
      </c>
      <c r="AK109" s="78">
        <v>3199</v>
      </c>
      <c r="AL109" s="67">
        <v>3643</v>
      </c>
      <c r="AM109" s="67">
        <v>1840</v>
      </c>
      <c r="AN109" s="67">
        <v>1803</v>
      </c>
      <c r="AO109" s="67">
        <v>3111</v>
      </c>
      <c r="AP109" s="67">
        <v>1562</v>
      </c>
      <c r="AQ109" s="67">
        <v>1549</v>
      </c>
      <c r="AR109" s="56" t="s">
        <v>428</v>
      </c>
      <c r="AS109" s="56"/>
      <c r="AT109" s="56" t="s">
        <v>428</v>
      </c>
      <c r="AU109" s="151">
        <v>1510</v>
      </c>
      <c r="AV109" s="144">
        <v>0</v>
      </c>
      <c r="AW109" s="151">
        <v>111</v>
      </c>
      <c r="AX109" s="59">
        <v>6.5</v>
      </c>
      <c r="AY109" s="59">
        <v>2</v>
      </c>
      <c r="AZ109" s="60">
        <v>1.779359430604982</v>
      </c>
      <c r="BA109" s="61">
        <v>1</v>
      </c>
      <c r="BB109" s="62">
        <v>0</v>
      </c>
      <c r="BC109" s="63">
        <v>0</v>
      </c>
      <c r="BD109" s="68">
        <v>0</v>
      </c>
      <c r="BE109" s="69">
        <v>0</v>
      </c>
      <c r="BF109" s="77">
        <v>1.5625</v>
      </c>
      <c r="BG109" s="61">
        <v>1</v>
      </c>
      <c r="BH109" s="60">
        <v>10</v>
      </c>
      <c r="BI109" s="61">
        <v>31</v>
      </c>
      <c r="BJ109" s="64">
        <v>0</v>
      </c>
      <c r="BK109" s="65">
        <v>0</v>
      </c>
      <c r="BL109" s="62">
        <v>0</v>
      </c>
      <c r="BM109" s="65">
        <v>0</v>
      </c>
      <c r="BN109" s="56">
        <v>0</v>
      </c>
      <c r="BO109" s="56">
        <v>0</v>
      </c>
      <c r="BP109" s="156">
        <v>32</v>
      </c>
      <c r="BQ109" s="56">
        <v>1</v>
      </c>
      <c r="BR109" s="56">
        <v>0</v>
      </c>
      <c r="BS109" s="56">
        <v>0</v>
      </c>
      <c r="BT109" s="149">
        <v>32</v>
      </c>
      <c r="BU109" s="156">
        <v>1</v>
      </c>
      <c r="BV109" s="62" t="s">
        <v>877</v>
      </c>
      <c r="BW109" s="56" t="s">
        <v>907</v>
      </c>
      <c r="BX109" s="62" t="s">
        <v>878</v>
      </c>
      <c r="BY109" s="56" t="s">
        <v>907</v>
      </c>
      <c r="BZ109" s="56" t="s">
        <v>1412</v>
      </c>
      <c r="CA109" s="56" t="s">
        <v>1413</v>
      </c>
      <c r="CB109" s="56" t="s">
        <v>1412</v>
      </c>
      <c r="CC109" s="152">
        <v>70.930000000000007</v>
      </c>
      <c r="CD109" s="152">
        <v>53.75</v>
      </c>
      <c r="CE109" s="147">
        <v>22.340425531914892</v>
      </c>
      <c r="CF109" s="146" t="s">
        <v>1414</v>
      </c>
      <c r="CG109" s="146" t="s">
        <v>1415</v>
      </c>
      <c r="CH109" s="56">
        <v>0</v>
      </c>
      <c r="CI109" s="56">
        <v>0</v>
      </c>
      <c r="CJ109" s="60">
        <v>0</v>
      </c>
      <c r="CK109" s="61">
        <v>0</v>
      </c>
      <c r="CL109" s="56">
        <v>0</v>
      </c>
      <c r="CM109" s="56">
        <v>0</v>
      </c>
      <c r="CN109" s="149">
        <v>0</v>
      </c>
      <c r="CO109" s="156">
        <v>0</v>
      </c>
      <c r="CP109" s="56">
        <v>0</v>
      </c>
      <c r="CQ109" s="56">
        <v>0</v>
      </c>
      <c r="CR109" s="56">
        <v>0</v>
      </c>
      <c r="CS109" s="56">
        <v>0</v>
      </c>
      <c r="CT109" s="56">
        <v>0</v>
      </c>
      <c r="CU109" s="56">
        <v>0</v>
      </c>
      <c r="CV109" s="56">
        <v>0</v>
      </c>
      <c r="CW109" s="56">
        <v>0</v>
      </c>
      <c r="CX109" s="56">
        <v>0</v>
      </c>
      <c r="CY109" s="56">
        <v>0</v>
      </c>
      <c r="CZ109" s="56">
        <v>0</v>
      </c>
      <c r="DA109" s="56">
        <v>0</v>
      </c>
      <c r="DB109" s="60">
        <v>0</v>
      </c>
      <c r="DC109" s="61">
        <v>0</v>
      </c>
      <c r="DD109" s="152">
        <v>110.93</v>
      </c>
      <c r="DE109" s="152">
        <v>87.9</v>
      </c>
      <c r="DF109" s="147">
        <v>3.6174897766593266</v>
      </c>
      <c r="DG109" s="148">
        <v>7.4237181503617498</v>
      </c>
      <c r="DH109" s="56">
        <v>0</v>
      </c>
      <c r="DI109" s="56">
        <v>0</v>
      </c>
      <c r="DJ109" s="149">
        <v>129.97140629061607</v>
      </c>
      <c r="DK109" s="56">
        <v>5</v>
      </c>
      <c r="DL109" s="149">
        <v>25.994281258123209</v>
      </c>
      <c r="DM109" s="156">
        <v>1</v>
      </c>
      <c r="DN109" s="150">
        <v>52.424639580602879</v>
      </c>
      <c r="DO109" s="155">
        <v>2</v>
      </c>
      <c r="DP109" s="149">
        <v>26.212319790301439</v>
      </c>
      <c r="DQ109" s="156">
        <v>1</v>
      </c>
      <c r="DR109" s="149">
        <v>0</v>
      </c>
      <c r="DS109" s="156">
        <v>0</v>
      </c>
      <c r="DT109" s="56">
        <v>0</v>
      </c>
      <c r="DU109" s="156">
        <v>0</v>
      </c>
      <c r="DV109" s="156">
        <v>0</v>
      </c>
      <c r="DW109" s="156">
        <v>0</v>
      </c>
      <c r="DX109" s="149">
        <v>26.212319790301439</v>
      </c>
      <c r="DY109" s="156">
        <v>1</v>
      </c>
      <c r="DZ109" s="62">
        <v>1.9305019305019306</v>
      </c>
      <c r="EA109" s="63">
        <v>3</v>
      </c>
      <c r="EB109" s="62">
        <v>51.539912005028285</v>
      </c>
      <c r="EC109" s="63">
        <v>82</v>
      </c>
      <c r="ED109" s="77">
        <v>0</v>
      </c>
      <c r="EE109" s="72">
        <v>0</v>
      </c>
      <c r="EF109" s="154">
        <v>100.79</v>
      </c>
      <c r="EG109" s="154">
        <v>70.459999999999994</v>
      </c>
      <c r="EH109" s="107">
        <v>3.0918320258421779</v>
      </c>
      <c r="EI109" s="148">
        <v>8.9986155976003701</v>
      </c>
      <c r="EJ109" s="56" t="s">
        <v>1416</v>
      </c>
      <c r="EK109" s="56" t="s">
        <v>1417</v>
      </c>
      <c r="EL109" s="154">
        <v>78.64</v>
      </c>
      <c r="EM109" s="154">
        <v>40.35</v>
      </c>
      <c r="EN109" s="147">
        <v>1.6646848989298455</v>
      </c>
      <c r="EO109" s="148">
        <v>7.4910820451843039</v>
      </c>
      <c r="EP109" s="150">
        <v>52.424639580602879</v>
      </c>
      <c r="EQ109" s="155">
        <v>2</v>
      </c>
      <c r="ER109" s="56">
        <v>131.06</v>
      </c>
      <c r="ES109" s="56">
        <v>5</v>
      </c>
      <c r="ET109" s="149">
        <v>183.48623853211009</v>
      </c>
      <c r="EU109" s="156">
        <v>7</v>
      </c>
      <c r="EV109" s="150">
        <v>52.424639580602879</v>
      </c>
      <c r="EW109" s="56">
        <v>2</v>
      </c>
      <c r="EX109" s="56">
        <v>39</v>
      </c>
      <c r="EY109" s="62">
        <v>49.362174154187464</v>
      </c>
      <c r="EZ109" s="61">
        <v>89</v>
      </c>
      <c r="FA109" s="62">
        <v>42.608134280180757</v>
      </c>
      <c r="FB109" s="61">
        <v>66</v>
      </c>
      <c r="FC109" s="149">
        <v>26.514649343762429</v>
      </c>
      <c r="FD109" s="156">
        <v>2</v>
      </c>
      <c r="FE109" s="149">
        <v>39.771974015643643</v>
      </c>
      <c r="FF109" s="156">
        <v>3</v>
      </c>
      <c r="FG109" s="150">
        <v>13.257324671881214</v>
      </c>
      <c r="FH109" s="157">
        <v>1</v>
      </c>
      <c r="FI109" s="149">
        <v>0</v>
      </c>
      <c r="FJ109" s="156">
        <v>0</v>
      </c>
      <c r="FK109" s="149">
        <v>79.543948031287286</v>
      </c>
      <c r="FL109" s="158">
        <v>6</v>
      </c>
      <c r="FM109" s="149">
        <v>26.514649343762429</v>
      </c>
      <c r="FN109" s="156">
        <v>2</v>
      </c>
      <c r="FO109" s="150">
        <v>384.46241548455521</v>
      </c>
      <c r="FP109" s="155">
        <v>29</v>
      </c>
      <c r="FQ109" s="150">
        <v>26.514649343762429</v>
      </c>
      <c r="FR109" s="56">
        <v>2</v>
      </c>
      <c r="FS109" s="60">
        <v>1.7182130584192439</v>
      </c>
      <c r="FT109" s="61">
        <v>1</v>
      </c>
      <c r="FU109" s="60">
        <v>1.8796992481203008</v>
      </c>
      <c r="FV109" s="61">
        <v>1</v>
      </c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  <c r="IW109" s="67"/>
      <c r="IX109" s="67"/>
      <c r="IY109" s="67"/>
      <c r="IZ109" s="67"/>
      <c r="JA109" s="67"/>
      <c r="JB109" s="67"/>
      <c r="JC109" s="67"/>
      <c r="JD109" s="67"/>
      <c r="JE109" s="67"/>
      <c r="JF109" s="67"/>
      <c r="JG109" s="67"/>
      <c r="JH109" s="67"/>
      <c r="JI109" s="67"/>
      <c r="JJ109" s="67"/>
      <c r="JK109" s="67"/>
      <c r="JL109" s="67"/>
      <c r="JM109" s="67"/>
      <c r="JN109" s="67"/>
      <c r="JO109" s="67"/>
      <c r="JP109" s="67"/>
      <c r="JQ109" s="67"/>
      <c r="JR109" s="67"/>
      <c r="JS109" s="67"/>
      <c r="JT109" s="67"/>
      <c r="JU109" s="67"/>
      <c r="JV109" s="67"/>
      <c r="JW109" s="67"/>
      <c r="JX109" s="67"/>
      <c r="JY109" s="67"/>
      <c r="JZ109" s="67"/>
      <c r="KA109" s="67"/>
      <c r="KB109" s="67"/>
      <c r="KC109" s="67"/>
      <c r="KD109" s="67"/>
      <c r="KE109" s="67"/>
      <c r="KF109" s="67"/>
      <c r="KG109" s="67"/>
      <c r="KH109" s="67"/>
      <c r="KI109" s="67"/>
      <c r="KJ109" s="67"/>
      <c r="KK109" s="67"/>
      <c r="KL109" s="67"/>
      <c r="KM109" s="67"/>
      <c r="KN109" s="67"/>
      <c r="KO109" s="67"/>
      <c r="KP109" s="67"/>
      <c r="KQ109" s="67"/>
      <c r="KR109" s="67"/>
      <c r="KS109" s="67"/>
      <c r="KT109" s="67"/>
      <c r="KU109" s="67"/>
      <c r="KV109" s="67"/>
      <c r="KW109" s="67"/>
      <c r="KX109" s="67"/>
      <c r="KY109" s="67"/>
      <c r="KZ109" s="67"/>
      <c r="LA109" s="67"/>
      <c r="LB109" s="67"/>
      <c r="LC109" s="67"/>
      <c r="LD109" s="67"/>
      <c r="LE109" s="67"/>
      <c r="LF109" s="67"/>
      <c r="LG109" s="67"/>
      <c r="LH109" s="67"/>
      <c r="LI109" s="67"/>
      <c r="LJ109" s="67"/>
      <c r="LK109" s="67"/>
      <c r="LL109" s="67"/>
      <c r="LM109" s="67"/>
      <c r="LN109" s="67"/>
      <c r="LO109" s="67"/>
      <c r="LP109" s="67"/>
      <c r="LQ109" s="67"/>
      <c r="LR109" s="67"/>
      <c r="LS109" s="67"/>
      <c r="LT109" s="67"/>
      <c r="LU109" s="67"/>
      <c r="LV109" s="67"/>
      <c r="LW109" s="67"/>
      <c r="LX109" s="67"/>
      <c r="LY109" s="67"/>
      <c r="LZ109" s="67"/>
      <c r="MA109" s="67"/>
      <c r="MB109" s="67"/>
      <c r="MC109" s="67"/>
      <c r="MD109" s="67"/>
      <c r="ME109" s="67"/>
      <c r="MF109" s="67"/>
      <c r="MG109" s="67"/>
      <c r="MH109" s="67"/>
      <c r="MI109" s="67"/>
      <c r="MJ109" s="67"/>
      <c r="MK109" s="67"/>
      <c r="ML109" s="67"/>
      <c r="MM109" s="67"/>
      <c r="MN109" s="67"/>
      <c r="MO109" s="67"/>
      <c r="MP109" s="67"/>
      <c r="MQ109" s="67"/>
      <c r="MR109" s="67"/>
      <c r="MS109" s="67"/>
      <c r="MT109" s="67"/>
      <c r="MU109" s="67"/>
      <c r="MV109" s="67"/>
      <c r="MW109" s="67"/>
      <c r="MX109" s="67"/>
      <c r="MY109" s="67"/>
      <c r="MZ109" s="67"/>
      <c r="NA109" s="67"/>
      <c r="NB109" s="67"/>
      <c r="NC109" s="67"/>
      <c r="ND109" s="67"/>
      <c r="NE109" s="67"/>
      <c r="NF109" s="67"/>
      <c r="NG109" s="67"/>
      <c r="NH109" s="67"/>
      <c r="NI109" s="67"/>
      <c r="NJ109" s="67"/>
      <c r="NK109" s="67"/>
      <c r="NL109" s="67"/>
      <c r="NM109" s="67"/>
      <c r="NN109" s="67"/>
      <c r="NO109" s="67"/>
      <c r="NP109" s="67"/>
      <c r="NQ109" s="67"/>
      <c r="NR109" s="71"/>
      <c r="NS109" s="71"/>
      <c r="NT109" s="71"/>
      <c r="NU109" s="71"/>
      <c r="NV109" s="71"/>
      <c r="NW109" s="71"/>
      <c r="NX109" s="71"/>
      <c r="NY109" s="71"/>
      <c r="NZ109" s="71"/>
      <c r="OA109" s="71"/>
      <c r="OB109" s="71"/>
      <c r="OC109" s="71"/>
      <c r="OD109" s="71"/>
      <c r="OE109" s="71"/>
      <c r="OF109" s="71"/>
      <c r="OG109" s="71"/>
      <c r="OH109" s="71"/>
      <c r="OI109" s="71"/>
      <c r="OJ109" s="71"/>
      <c r="OK109" s="71"/>
      <c r="OL109" s="71"/>
      <c r="OM109" s="71"/>
      <c r="ON109" s="71"/>
      <c r="OO109" s="71"/>
      <c r="OP109" s="71"/>
      <c r="OQ109" s="71"/>
      <c r="OR109" s="4"/>
      <c r="OS109" s="4"/>
      <c r="OT109" s="4"/>
    </row>
    <row r="110" spans="1:410">
      <c r="A110" s="96" t="s">
        <v>1418</v>
      </c>
      <c r="B110" s="56" t="s">
        <v>1419</v>
      </c>
      <c r="C110" s="96" t="s">
        <v>441</v>
      </c>
      <c r="D110" s="74">
        <v>6</v>
      </c>
      <c r="E110" s="67">
        <v>2015</v>
      </c>
      <c r="F110" s="106">
        <v>71.828346470800881</v>
      </c>
      <c r="G110" s="141">
        <v>14696</v>
      </c>
      <c r="H110" s="67">
        <v>6931</v>
      </c>
      <c r="I110" s="67">
        <v>7765</v>
      </c>
      <c r="J110" s="106">
        <v>20.32</v>
      </c>
      <c r="K110" s="67">
        <v>2986</v>
      </c>
      <c r="L110" s="56">
        <v>53.84</v>
      </c>
      <c r="M110" s="78">
        <v>7912</v>
      </c>
      <c r="N110" s="67">
        <v>1326</v>
      </c>
      <c r="O110" s="67">
        <v>681</v>
      </c>
      <c r="P110" s="67">
        <v>645</v>
      </c>
      <c r="Q110" s="78">
        <v>1591</v>
      </c>
      <c r="R110" s="78">
        <v>774</v>
      </c>
      <c r="S110" s="78">
        <v>817</v>
      </c>
      <c r="T110" s="67">
        <v>1324</v>
      </c>
      <c r="U110" s="67">
        <v>685</v>
      </c>
      <c r="V110" s="67">
        <v>639</v>
      </c>
      <c r="W110" s="78">
        <v>1583</v>
      </c>
      <c r="X110" s="78">
        <v>758</v>
      </c>
      <c r="Y110" s="78">
        <v>825</v>
      </c>
      <c r="Z110" s="67">
        <v>1312</v>
      </c>
      <c r="AA110" s="67">
        <v>697</v>
      </c>
      <c r="AB110" s="67">
        <v>615</v>
      </c>
      <c r="AC110" s="78">
        <v>1592</v>
      </c>
      <c r="AD110" s="78">
        <v>740</v>
      </c>
      <c r="AE110" s="78">
        <v>852</v>
      </c>
      <c r="AF110" s="67">
        <v>1359</v>
      </c>
      <c r="AG110" s="67">
        <v>730</v>
      </c>
      <c r="AH110" s="67">
        <v>629</v>
      </c>
      <c r="AI110" s="78">
        <v>2498</v>
      </c>
      <c r="AJ110" s="78">
        <v>1151</v>
      </c>
      <c r="AK110" s="78">
        <v>1347</v>
      </c>
      <c r="AL110" s="67">
        <v>1418</v>
      </c>
      <c r="AM110" s="67">
        <v>766</v>
      </c>
      <c r="AN110" s="67">
        <v>652</v>
      </c>
      <c r="AO110" s="67">
        <v>1239</v>
      </c>
      <c r="AP110" s="67">
        <v>663</v>
      </c>
      <c r="AQ110" s="67">
        <v>576</v>
      </c>
      <c r="AR110" s="56" t="s">
        <v>428</v>
      </c>
      <c r="AS110" s="56"/>
      <c r="AT110" s="56" t="s">
        <v>428</v>
      </c>
      <c r="AU110" s="144">
        <v>399</v>
      </c>
      <c r="AV110" s="151">
        <v>0</v>
      </c>
      <c r="AW110" s="144">
        <v>75</v>
      </c>
      <c r="AX110" s="59">
        <v>0</v>
      </c>
      <c r="AY110" s="59">
        <v>0</v>
      </c>
      <c r="AZ110" s="60">
        <v>2.8089887640449436</v>
      </c>
      <c r="BA110" s="61">
        <v>2</v>
      </c>
      <c r="BB110" s="62">
        <v>0</v>
      </c>
      <c r="BC110" s="63">
        <v>0</v>
      </c>
      <c r="BD110" s="68">
        <v>0</v>
      </c>
      <c r="BE110" s="69">
        <v>0</v>
      </c>
      <c r="BF110" s="77">
        <v>9.0909090909090917</v>
      </c>
      <c r="BG110" s="61">
        <v>10</v>
      </c>
      <c r="BH110" s="60">
        <v>8.0357142857142865</v>
      </c>
      <c r="BI110" s="61">
        <v>9</v>
      </c>
      <c r="BJ110" s="64">
        <v>0</v>
      </c>
      <c r="BK110" s="65">
        <v>0</v>
      </c>
      <c r="BL110" s="62">
        <v>0</v>
      </c>
      <c r="BM110" s="65">
        <v>0</v>
      </c>
      <c r="BN110" s="56">
        <v>0</v>
      </c>
      <c r="BO110" s="56">
        <v>0</v>
      </c>
      <c r="BP110" s="156">
        <v>0</v>
      </c>
      <c r="BQ110" s="56">
        <v>0</v>
      </c>
      <c r="BR110" s="56">
        <v>0</v>
      </c>
      <c r="BS110" s="56">
        <v>0</v>
      </c>
      <c r="BT110" s="56">
        <v>0</v>
      </c>
      <c r="BU110" s="56">
        <v>0</v>
      </c>
      <c r="BV110" s="62" t="s">
        <v>805</v>
      </c>
      <c r="BW110" s="56" t="s">
        <v>701</v>
      </c>
      <c r="BX110" s="62" t="s">
        <v>701</v>
      </c>
      <c r="BY110" s="56" t="s">
        <v>701</v>
      </c>
      <c r="BZ110" s="56" t="s">
        <v>699</v>
      </c>
      <c r="CA110" s="56" t="s">
        <v>1044</v>
      </c>
      <c r="CB110" s="56" t="s">
        <v>699</v>
      </c>
      <c r="CC110" s="145">
        <v>77.73</v>
      </c>
      <c r="CD110" s="145">
        <v>54.71</v>
      </c>
      <c r="CE110" s="147">
        <v>11.494252873563218</v>
      </c>
      <c r="CF110" s="153" t="s">
        <v>582</v>
      </c>
      <c r="CG110" s="153" t="s">
        <v>1420</v>
      </c>
      <c r="CH110" s="56">
        <v>0</v>
      </c>
      <c r="CI110" s="56">
        <v>0</v>
      </c>
      <c r="CJ110" s="60">
        <v>0</v>
      </c>
      <c r="CK110" s="61">
        <v>0</v>
      </c>
      <c r="CL110" s="56">
        <v>0</v>
      </c>
      <c r="CM110" s="56">
        <v>0</v>
      </c>
      <c r="CN110" s="149">
        <v>0</v>
      </c>
      <c r="CO110" s="156">
        <v>0</v>
      </c>
      <c r="CP110" s="56">
        <v>0</v>
      </c>
      <c r="CQ110" s="56">
        <v>0</v>
      </c>
      <c r="CR110" s="149">
        <v>63.171193935565377</v>
      </c>
      <c r="CS110" s="156">
        <v>1</v>
      </c>
      <c r="CT110" s="56">
        <v>0</v>
      </c>
      <c r="CU110" s="56">
        <v>0</v>
      </c>
      <c r="CV110" s="56">
        <v>0</v>
      </c>
      <c r="CW110" s="56">
        <v>0</v>
      </c>
      <c r="CX110" s="56">
        <v>0</v>
      </c>
      <c r="CY110" s="56">
        <v>0</v>
      </c>
      <c r="CZ110" s="149">
        <v>63.171193935565377</v>
      </c>
      <c r="DA110" s="156">
        <v>1</v>
      </c>
      <c r="DB110" s="60">
        <v>0</v>
      </c>
      <c r="DC110" s="61">
        <v>0</v>
      </c>
      <c r="DD110" s="145">
        <v>105.06</v>
      </c>
      <c r="DE110" s="145">
        <v>83.89</v>
      </c>
      <c r="DF110" s="147">
        <v>2.773497688751926</v>
      </c>
      <c r="DG110" s="148">
        <v>4.6995377503852085</v>
      </c>
      <c r="DH110" s="56">
        <v>0</v>
      </c>
      <c r="DI110" s="56">
        <v>0</v>
      </c>
      <c r="DJ110" s="149">
        <v>0</v>
      </c>
      <c r="DK110" s="56">
        <v>0</v>
      </c>
      <c r="DL110" s="56">
        <v>0</v>
      </c>
      <c r="DM110" s="56">
        <v>0</v>
      </c>
      <c r="DN110" s="56">
        <v>0</v>
      </c>
      <c r="DO110" s="56">
        <v>0</v>
      </c>
      <c r="DP110" s="149">
        <v>62.814070351758794</v>
      </c>
      <c r="DQ110" s="156">
        <v>1</v>
      </c>
      <c r="DR110" s="149">
        <v>0</v>
      </c>
      <c r="DS110" s="156">
        <v>0</v>
      </c>
      <c r="DT110" s="56">
        <v>0</v>
      </c>
      <c r="DU110" s="156">
        <v>0</v>
      </c>
      <c r="DV110" s="156">
        <v>0</v>
      </c>
      <c r="DW110" s="156">
        <v>0</v>
      </c>
      <c r="DX110" s="149">
        <v>62.814070351758794</v>
      </c>
      <c r="DY110" s="156">
        <v>1</v>
      </c>
      <c r="DZ110" s="62">
        <v>6.5040650406504064</v>
      </c>
      <c r="EA110" s="63">
        <v>4</v>
      </c>
      <c r="EB110" s="62">
        <v>58.823529411764703</v>
      </c>
      <c r="EC110" s="63">
        <v>37</v>
      </c>
      <c r="ED110" s="77">
        <v>0</v>
      </c>
      <c r="EE110" s="72">
        <v>0</v>
      </c>
      <c r="EF110" s="143">
        <v>100.29</v>
      </c>
      <c r="EG110" s="143">
        <v>68.34</v>
      </c>
      <c r="EH110" s="107">
        <v>3.152173913043478</v>
      </c>
      <c r="EI110" s="148">
        <v>8.1521739130434785</v>
      </c>
      <c r="EJ110" s="56" t="s">
        <v>1421</v>
      </c>
      <c r="EK110" s="56" t="s">
        <v>572</v>
      </c>
      <c r="EL110" s="143">
        <v>89.7</v>
      </c>
      <c r="EM110" s="143">
        <v>39.700000000000003</v>
      </c>
      <c r="EN110" s="147">
        <v>1.0610079575596816</v>
      </c>
      <c r="EO110" s="148">
        <v>4.774535809018567</v>
      </c>
      <c r="EP110" s="56">
        <v>0</v>
      </c>
      <c r="EQ110" s="56">
        <v>0</v>
      </c>
      <c r="ER110" s="149">
        <v>125.62814070351759</v>
      </c>
      <c r="ES110" s="156">
        <v>2</v>
      </c>
      <c r="ET110" s="56">
        <v>0</v>
      </c>
      <c r="EU110" s="56">
        <v>0</v>
      </c>
      <c r="EV110" s="56">
        <v>0</v>
      </c>
      <c r="EW110" s="56">
        <v>0</v>
      </c>
      <c r="EX110" s="56">
        <v>0</v>
      </c>
      <c r="EY110" s="62">
        <v>53.680981595092028</v>
      </c>
      <c r="EZ110" s="61">
        <v>35</v>
      </c>
      <c r="FA110" s="62">
        <v>32.986111111111114</v>
      </c>
      <c r="FB110" s="61">
        <v>19</v>
      </c>
      <c r="FC110" s="149">
        <v>67.046597385182707</v>
      </c>
      <c r="FD110" s="156">
        <v>2</v>
      </c>
      <c r="FE110" s="149">
        <v>0</v>
      </c>
      <c r="FF110" s="156">
        <v>0</v>
      </c>
      <c r="FG110" s="56">
        <v>0</v>
      </c>
      <c r="FH110" s="56">
        <v>0</v>
      </c>
      <c r="FI110" s="149">
        <v>0</v>
      </c>
      <c r="FJ110" s="156">
        <v>0</v>
      </c>
      <c r="FK110" s="149">
        <v>67.046597385182707</v>
      </c>
      <c r="FL110" s="158">
        <v>2</v>
      </c>
      <c r="FM110" s="56">
        <v>0</v>
      </c>
      <c r="FN110" s="56">
        <v>0</v>
      </c>
      <c r="FO110" s="150">
        <v>67.046597385182707</v>
      </c>
      <c r="FP110" s="155">
        <v>2</v>
      </c>
      <c r="FQ110" s="56">
        <v>0</v>
      </c>
      <c r="FR110" s="56">
        <v>0</v>
      </c>
      <c r="FS110" s="60">
        <v>1.5037593984962407</v>
      </c>
      <c r="FT110" s="61">
        <v>1</v>
      </c>
      <c r="FU110" s="60">
        <v>0</v>
      </c>
      <c r="FV110" s="61">
        <v>0</v>
      </c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  <c r="JD110" s="67"/>
      <c r="JE110" s="67"/>
      <c r="JF110" s="67"/>
      <c r="JG110" s="67"/>
      <c r="JH110" s="67"/>
      <c r="JI110" s="67"/>
      <c r="JJ110" s="67"/>
      <c r="JK110" s="67"/>
      <c r="JL110" s="67"/>
      <c r="JM110" s="67"/>
      <c r="JN110" s="67"/>
      <c r="JO110" s="67"/>
      <c r="JP110" s="67"/>
      <c r="JQ110" s="67"/>
      <c r="JR110" s="67"/>
      <c r="JS110" s="67"/>
      <c r="JT110" s="67"/>
      <c r="JU110" s="67"/>
      <c r="JV110" s="67"/>
      <c r="JW110" s="67"/>
      <c r="JX110" s="67"/>
      <c r="JY110" s="67"/>
      <c r="JZ110" s="67"/>
      <c r="KA110" s="67"/>
      <c r="KB110" s="67"/>
      <c r="KC110" s="67"/>
      <c r="KD110" s="67"/>
      <c r="KE110" s="67"/>
      <c r="KF110" s="67"/>
      <c r="KG110" s="67"/>
      <c r="KH110" s="67"/>
      <c r="KI110" s="67"/>
      <c r="KJ110" s="67"/>
      <c r="KK110" s="67"/>
      <c r="KL110" s="67"/>
      <c r="KM110" s="67"/>
      <c r="KN110" s="67"/>
      <c r="KO110" s="67"/>
      <c r="KP110" s="67"/>
      <c r="KQ110" s="67"/>
      <c r="KR110" s="67"/>
      <c r="KS110" s="67"/>
      <c r="KT110" s="67"/>
      <c r="KU110" s="67"/>
      <c r="KV110" s="67"/>
      <c r="KW110" s="67"/>
      <c r="KX110" s="67"/>
      <c r="KY110" s="67"/>
      <c r="KZ110" s="67"/>
      <c r="LA110" s="67"/>
      <c r="LB110" s="67"/>
      <c r="LC110" s="67"/>
      <c r="LD110" s="67"/>
      <c r="LE110" s="67"/>
      <c r="LF110" s="67"/>
      <c r="LG110" s="67"/>
      <c r="LH110" s="67"/>
      <c r="LI110" s="67"/>
      <c r="LJ110" s="67"/>
      <c r="LK110" s="67"/>
      <c r="LL110" s="67"/>
      <c r="LM110" s="67"/>
      <c r="LN110" s="67"/>
      <c r="LO110" s="67"/>
      <c r="LP110" s="67"/>
      <c r="LQ110" s="67"/>
      <c r="LR110" s="67"/>
      <c r="LS110" s="67"/>
      <c r="LT110" s="67"/>
      <c r="LU110" s="67"/>
      <c r="LV110" s="67"/>
      <c r="LW110" s="67"/>
      <c r="LX110" s="67"/>
      <c r="LY110" s="67"/>
      <c r="LZ110" s="67"/>
      <c r="MA110" s="67"/>
      <c r="MB110" s="67"/>
      <c r="MC110" s="67"/>
      <c r="MD110" s="67"/>
      <c r="ME110" s="67"/>
      <c r="MF110" s="67"/>
      <c r="MG110" s="67"/>
      <c r="MH110" s="67"/>
      <c r="MI110" s="67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67"/>
      <c r="MU110" s="67"/>
      <c r="MV110" s="67"/>
      <c r="MW110" s="67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67"/>
      <c r="NI110" s="67"/>
      <c r="NJ110" s="67"/>
      <c r="NK110" s="67"/>
      <c r="NL110" s="67"/>
      <c r="NM110" s="67"/>
      <c r="NN110" s="67"/>
      <c r="NO110" s="67"/>
      <c r="NP110" s="67"/>
      <c r="NQ110" s="67"/>
      <c r="NR110" s="71"/>
      <c r="NS110" s="71"/>
      <c r="NT110" s="71"/>
      <c r="NU110" s="71"/>
      <c r="NV110" s="71"/>
      <c r="NW110" s="71"/>
      <c r="NX110" s="71"/>
      <c r="NY110" s="71"/>
      <c r="NZ110" s="71"/>
      <c r="OA110" s="71"/>
      <c r="OB110" s="71"/>
      <c r="OC110" s="71"/>
      <c r="OD110" s="71"/>
      <c r="OE110" s="71"/>
      <c r="OF110" s="71"/>
      <c r="OG110" s="71"/>
      <c r="OH110" s="71"/>
      <c r="OI110" s="71"/>
      <c r="OJ110" s="71"/>
      <c r="OK110" s="71"/>
      <c r="OL110" s="71"/>
      <c r="OM110" s="71"/>
      <c r="ON110" s="71"/>
      <c r="OO110" s="71"/>
      <c r="OP110" s="71"/>
      <c r="OQ110" s="71"/>
      <c r="OR110" s="4"/>
      <c r="OS110" s="4"/>
      <c r="OT110" s="4"/>
    </row>
    <row r="111" spans="1:410">
      <c r="A111" s="96" t="s">
        <v>1422</v>
      </c>
      <c r="B111" s="56" t="s">
        <v>1423</v>
      </c>
      <c r="C111" s="96" t="s">
        <v>466</v>
      </c>
      <c r="D111" s="74">
        <v>6</v>
      </c>
      <c r="E111" s="67">
        <v>2015</v>
      </c>
      <c r="F111" s="106">
        <v>72.941509916021488</v>
      </c>
      <c r="G111" s="141">
        <v>14732</v>
      </c>
      <c r="H111" s="67">
        <v>6493</v>
      </c>
      <c r="I111" s="67">
        <v>8239</v>
      </c>
      <c r="J111" s="106">
        <v>26.82</v>
      </c>
      <c r="K111" s="67">
        <v>3951</v>
      </c>
      <c r="L111" s="56">
        <v>66.58</v>
      </c>
      <c r="M111" s="78">
        <v>9808</v>
      </c>
      <c r="N111" s="67">
        <v>1137</v>
      </c>
      <c r="O111" s="67">
        <v>579</v>
      </c>
      <c r="P111" s="67">
        <v>558</v>
      </c>
      <c r="Q111" s="78">
        <v>1378</v>
      </c>
      <c r="R111" s="78">
        <v>676</v>
      </c>
      <c r="S111" s="78">
        <v>702</v>
      </c>
      <c r="T111" s="67">
        <v>1201</v>
      </c>
      <c r="U111" s="67">
        <v>613</v>
      </c>
      <c r="V111" s="67">
        <v>588</v>
      </c>
      <c r="W111" s="78">
        <v>1428</v>
      </c>
      <c r="X111" s="78">
        <v>699</v>
      </c>
      <c r="Y111" s="78">
        <v>729</v>
      </c>
      <c r="Z111" s="67">
        <v>1174</v>
      </c>
      <c r="AA111" s="67">
        <v>601</v>
      </c>
      <c r="AB111" s="67">
        <v>573</v>
      </c>
      <c r="AC111" s="78">
        <v>1446</v>
      </c>
      <c r="AD111" s="78">
        <v>703</v>
      </c>
      <c r="AE111" s="78">
        <v>743</v>
      </c>
      <c r="AF111" s="67">
        <v>1243</v>
      </c>
      <c r="AG111" s="67">
        <v>642</v>
      </c>
      <c r="AH111" s="67">
        <v>601</v>
      </c>
      <c r="AI111" s="78">
        <v>2120</v>
      </c>
      <c r="AJ111" s="78">
        <v>1009</v>
      </c>
      <c r="AK111" s="78">
        <v>1111</v>
      </c>
      <c r="AL111" s="67">
        <v>1212</v>
      </c>
      <c r="AM111" s="67">
        <v>636</v>
      </c>
      <c r="AN111" s="67">
        <v>576</v>
      </c>
      <c r="AO111" s="67">
        <v>924</v>
      </c>
      <c r="AP111" s="67">
        <v>488</v>
      </c>
      <c r="AQ111" s="67">
        <v>436</v>
      </c>
      <c r="AR111" s="56" t="s">
        <v>428</v>
      </c>
      <c r="AS111" s="56"/>
      <c r="AT111" s="56" t="s">
        <v>428</v>
      </c>
      <c r="AU111" s="151">
        <v>700</v>
      </c>
      <c r="AV111" s="144">
        <v>0</v>
      </c>
      <c r="AW111" s="151">
        <v>96</v>
      </c>
      <c r="AX111" s="59">
        <v>0</v>
      </c>
      <c r="AY111" s="59">
        <v>0</v>
      </c>
      <c r="AZ111" s="60">
        <v>3.755364806866953</v>
      </c>
      <c r="BA111" s="61">
        <v>7</v>
      </c>
      <c r="BB111" s="62">
        <v>0</v>
      </c>
      <c r="BC111" s="63">
        <v>0</v>
      </c>
      <c r="BD111" s="68">
        <v>0</v>
      </c>
      <c r="BE111" s="69">
        <v>0</v>
      </c>
      <c r="BF111" s="77">
        <v>6.4327485380116958</v>
      </c>
      <c r="BG111" s="61">
        <v>11</v>
      </c>
      <c r="BH111" s="60">
        <v>10</v>
      </c>
      <c r="BI111" s="61">
        <v>16</v>
      </c>
      <c r="BJ111" s="64">
        <v>0</v>
      </c>
      <c r="BK111" s="65">
        <v>0</v>
      </c>
      <c r="BL111" s="62">
        <v>0</v>
      </c>
      <c r="BM111" s="65">
        <v>0</v>
      </c>
      <c r="BN111" s="56">
        <v>0</v>
      </c>
      <c r="BO111" s="56">
        <v>0</v>
      </c>
      <c r="BP111" s="156">
        <v>0</v>
      </c>
      <c r="BQ111" s="56">
        <v>0</v>
      </c>
      <c r="BR111" s="56">
        <v>0</v>
      </c>
      <c r="BS111" s="56">
        <v>0</v>
      </c>
      <c r="BT111" s="56">
        <v>0</v>
      </c>
      <c r="BU111" s="56">
        <v>0</v>
      </c>
      <c r="BV111" s="62" t="s">
        <v>1424</v>
      </c>
      <c r="BW111" s="56" t="s">
        <v>1060</v>
      </c>
      <c r="BX111" s="62" t="s">
        <v>1425</v>
      </c>
      <c r="BY111" s="56" t="s">
        <v>1060</v>
      </c>
      <c r="BZ111" s="56" t="s">
        <v>1124</v>
      </c>
      <c r="CA111" s="56" t="s">
        <v>505</v>
      </c>
      <c r="CB111" s="56" t="s">
        <v>1124</v>
      </c>
      <c r="CC111" s="152">
        <v>64.73</v>
      </c>
      <c r="CD111" s="152">
        <v>48.54</v>
      </c>
      <c r="CE111" s="147">
        <v>28.571428571428569</v>
      </c>
      <c r="CF111" s="146" t="s">
        <v>1426</v>
      </c>
      <c r="CG111" s="146" t="s">
        <v>1343</v>
      </c>
      <c r="CH111" s="56">
        <v>0</v>
      </c>
      <c r="CI111" s="56">
        <v>0</v>
      </c>
      <c r="CJ111" s="60">
        <v>0</v>
      </c>
      <c r="CK111" s="61">
        <v>0</v>
      </c>
      <c r="CL111" s="56">
        <v>0</v>
      </c>
      <c r="CM111" s="56">
        <v>0</v>
      </c>
      <c r="CN111" s="149">
        <v>0</v>
      </c>
      <c r="CO111" s="156">
        <v>0</v>
      </c>
      <c r="CP111" s="56">
        <v>0</v>
      </c>
      <c r="CQ111" s="56">
        <v>0</v>
      </c>
      <c r="CR111" s="56">
        <v>0</v>
      </c>
      <c r="CS111" s="56">
        <v>0</v>
      </c>
      <c r="CT111" s="56">
        <v>0</v>
      </c>
      <c r="CU111" s="56">
        <v>0</v>
      </c>
      <c r="CV111" s="56">
        <v>0</v>
      </c>
      <c r="CW111" s="56">
        <v>0</v>
      </c>
      <c r="CX111" s="56">
        <v>0</v>
      </c>
      <c r="CY111" s="56">
        <v>0</v>
      </c>
      <c r="CZ111" s="56">
        <v>0</v>
      </c>
      <c r="DA111" s="56">
        <v>0</v>
      </c>
      <c r="DB111" s="60">
        <v>5.6753688989784337</v>
      </c>
      <c r="DC111" s="61">
        <v>10</v>
      </c>
      <c r="DD111" s="152">
        <v>110.2</v>
      </c>
      <c r="DE111" s="152">
        <v>87.03</v>
      </c>
      <c r="DF111" s="147">
        <v>2.4659863945578229</v>
      </c>
      <c r="DG111" s="148">
        <v>4.3367346938775508</v>
      </c>
      <c r="DH111" s="149">
        <v>70.0280112044818</v>
      </c>
      <c r="DI111" s="56">
        <v>1</v>
      </c>
      <c r="DJ111" s="149">
        <v>70.0280112044818</v>
      </c>
      <c r="DK111" s="56">
        <v>1</v>
      </c>
      <c r="DL111" s="56">
        <v>0</v>
      </c>
      <c r="DM111" s="56">
        <v>0</v>
      </c>
      <c r="DN111" s="150">
        <v>345.78146611341629</v>
      </c>
      <c r="DO111" s="155">
        <v>5</v>
      </c>
      <c r="DP111" s="149">
        <v>0</v>
      </c>
      <c r="DQ111" s="156">
        <v>0</v>
      </c>
      <c r="DR111" s="149">
        <v>0</v>
      </c>
      <c r="DS111" s="156">
        <v>0</v>
      </c>
      <c r="DT111" s="56">
        <v>0</v>
      </c>
      <c r="DU111" s="156">
        <v>0</v>
      </c>
      <c r="DV111" s="156">
        <v>0</v>
      </c>
      <c r="DW111" s="156">
        <v>0</v>
      </c>
      <c r="DX111" s="156">
        <v>0</v>
      </c>
      <c r="DY111" s="56">
        <v>0</v>
      </c>
      <c r="DZ111" s="62">
        <v>1.7452006980802792</v>
      </c>
      <c r="EA111" s="63">
        <v>1</v>
      </c>
      <c r="EB111" s="62">
        <v>66.555740432612311</v>
      </c>
      <c r="EC111" s="63">
        <v>40</v>
      </c>
      <c r="ED111" s="77">
        <v>8.7664370695053222</v>
      </c>
      <c r="EE111" s="72">
        <v>14</v>
      </c>
      <c r="EF111" s="154">
        <v>151.12</v>
      </c>
      <c r="EG111" s="154">
        <v>90.62</v>
      </c>
      <c r="EH111" s="107">
        <v>3.1627906976744184</v>
      </c>
      <c r="EI111" s="148">
        <v>4.5581395348837201</v>
      </c>
      <c r="EJ111" s="56" t="s">
        <v>1427</v>
      </c>
      <c r="EK111" s="56" t="s">
        <v>1417</v>
      </c>
      <c r="EL111" s="154">
        <v>98.56</v>
      </c>
      <c r="EM111" s="154">
        <v>47.14</v>
      </c>
      <c r="EN111" s="147">
        <v>0.84507042253521114</v>
      </c>
      <c r="EO111" s="148">
        <v>3.0985915492957745</v>
      </c>
      <c r="EP111" s="150">
        <v>345.78146611341629</v>
      </c>
      <c r="EQ111" s="155">
        <v>5</v>
      </c>
      <c r="ER111" s="149">
        <v>414.93775933609959</v>
      </c>
      <c r="ES111" s="156">
        <v>6</v>
      </c>
      <c r="ET111" s="149">
        <v>276.6251728907331</v>
      </c>
      <c r="EU111" s="156">
        <v>4</v>
      </c>
      <c r="EV111" s="150">
        <v>345.78146611341629</v>
      </c>
      <c r="EW111" s="155">
        <v>5</v>
      </c>
      <c r="EX111" s="56">
        <v>0</v>
      </c>
      <c r="EY111" s="62">
        <v>78.125</v>
      </c>
      <c r="EZ111" s="72">
        <v>45</v>
      </c>
      <c r="FA111" s="62">
        <v>82.568807339449549</v>
      </c>
      <c r="FB111" s="61">
        <v>36</v>
      </c>
      <c r="FC111" s="149">
        <v>0</v>
      </c>
      <c r="FD111" s="156">
        <v>0</v>
      </c>
      <c r="FE111" s="149">
        <v>0</v>
      </c>
      <c r="FF111" s="156">
        <v>0</v>
      </c>
      <c r="FG111" s="56">
        <v>0</v>
      </c>
      <c r="FH111" s="56">
        <v>0</v>
      </c>
      <c r="FI111" s="149">
        <v>0</v>
      </c>
      <c r="FJ111" s="156">
        <v>0</v>
      </c>
      <c r="FK111" s="149">
        <v>0</v>
      </c>
      <c r="FL111" s="158">
        <v>0</v>
      </c>
      <c r="FM111" s="149">
        <v>40.420371867421181</v>
      </c>
      <c r="FN111" s="156">
        <v>1</v>
      </c>
      <c r="FO111" s="150">
        <v>767.98706548100245</v>
      </c>
      <c r="FP111" s="155">
        <v>19</v>
      </c>
      <c r="FQ111" s="150">
        <v>40.420371867421181</v>
      </c>
      <c r="FR111" s="56">
        <v>1</v>
      </c>
      <c r="FS111" s="60">
        <v>7.701421800947867</v>
      </c>
      <c r="FT111" s="61">
        <v>13</v>
      </c>
      <c r="FU111" s="60">
        <v>9.3271152564956683</v>
      </c>
      <c r="FV111" s="61">
        <v>14</v>
      </c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  <c r="IW111" s="67"/>
      <c r="IX111" s="67"/>
      <c r="IY111" s="67"/>
      <c r="IZ111" s="67"/>
      <c r="JA111" s="67"/>
      <c r="JB111" s="67"/>
      <c r="JC111" s="67"/>
      <c r="JD111" s="67"/>
      <c r="JE111" s="67"/>
      <c r="JF111" s="67"/>
      <c r="JG111" s="67"/>
      <c r="JH111" s="67"/>
      <c r="JI111" s="67"/>
      <c r="JJ111" s="67"/>
      <c r="JK111" s="67"/>
      <c r="JL111" s="67"/>
      <c r="JM111" s="67"/>
      <c r="JN111" s="67"/>
      <c r="JO111" s="67"/>
      <c r="JP111" s="67"/>
      <c r="JQ111" s="67"/>
      <c r="JR111" s="67"/>
      <c r="JS111" s="67"/>
      <c r="JT111" s="67"/>
      <c r="JU111" s="67"/>
      <c r="JV111" s="67"/>
      <c r="JW111" s="67"/>
      <c r="JX111" s="67"/>
      <c r="JY111" s="67"/>
      <c r="JZ111" s="67"/>
      <c r="KA111" s="67"/>
      <c r="KB111" s="67"/>
      <c r="KC111" s="67"/>
      <c r="KD111" s="67"/>
      <c r="KE111" s="67"/>
      <c r="KF111" s="67"/>
      <c r="KG111" s="67"/>
      <c r="KH111" s="67"/>
      <c r="KI111" s="67"/>
      <c r="KJ111" s="67"/>
      <c r="KK111" s="67"/>
      <c r="KL111" s="67"/>
      <c r="KM111" s="67"/>
      <c r="KN111" s="67"/>
      <c r="KO111" s="67"/>
      <c r="KP111" s="67"/>
      <c r="KQ111" s="67"/>
      <c r="KR111" s="67"/>
      <c r="KS111" s="67"/>
      <c r="KT111" s="67"/>
      <c r="KU111" s="67"/>
      <c r="KV111" s="67"/>
      <c r="KW111" s="67"/>
      <c r="KX111" s="67"/>
      <c r="KY111" s="67"/>
      <c r="KZ111" s="67"/>
      <c r="LA111" s="67"/>
      <c r="LB111" s="67"/>
      <c r="LC111" s="67"/>
      <c r="LD111" s="67"/>
      <c r="LE111" s="67"/>
      <c r="LF111" s="67"/>
      <c r="LG111" s="67"/>
      <c r="LH111" s="67"/>
      <c r="LI111" s="67"/>
      <c r="LJ111" s="67"/>
      <c r="LK111" s="67"/>
      <c r="LL111" s="67"/>
      <c r="LM111" s="67"/>
      <c r="LN111" s="67"/>
      <c r="LO111" s="67"/>
      <c r="LP111" s="67"/>
      <c r="LQ111" s="67"/>
      <c r="LR111" s="67"/>
      <c r="LS111" s="67"/>
      <c r="LT111" s="67"/>
      <c r="LU111" s="67"/>
      <c r="LV111" s="67"/>
      <c r="LW111" s="67"/>
      <c r="LX111" s="67"/>
      <c r="LY111" s="67"/>
      <c r="LZ111" s="67"/>
      <c r="MA111" s="67"/>
      <c r="MB111" s="67"/>
      <c r="MC111" s="67"/>
      <c r="MD111" s="67"/>
      <c r="ME111" s="67"/>
      <c r="MF111" s="67"/>
      <c r="MG111" s="67"/>
      <c r="MH111" s="67"/>
      <c r="MI111" s="67"/>
      <c r="MJ111" s="67"/>
      <c r="MK111" s="67"/>
      <c r="ML111" s="67"/>
      <c r="MM111" s="67"/>
      <c r="MN111" s="67"/>
      <c r="MO111" s="67"/>
      <c r="MP111" s="67"/>
      <c r="MQ111" s="67"/>
      <c r="MR111" s="67"/>
      <c r="MS111" s="67"/>
      <c r="MT111" s="67"/>
      <c r="MU111" s="67"/>
      <c r="MV111" s="67"/>
      <c r="MW111" s="67"/>
      <c r="MX111" s="67"/>
      <c r="MY111" s="67"/>
      <c r="MZ111" s="67"/>
      <c r="NA111" s="67"/>
      <c r="NB111" s="67"/>
      <c r="NC111" s="67"/>
      <c r="ND111" s="67"/>
      <c r="NE111" s="67"/>
      <c r="NF111" s="67"/>
      <c r="NG111" s="67"/>
      <c r="NH111" s="67"/>
      <c r="NI111" s="67"/>
      <c r="NJ111" s="67"/>
      <c r="NK111" s="67"/>
      <c r="NL111" s="67"/>
      <c r="NM111" s="67"/>
      <c r="NN111" s="67"/>
      <c r="NO111" s="67"/>
      <c r="NP111" s="67"/>
      <c r="NQ111" s="67"/>
      <c r="NR111" s="71"/>
      <c r="NS111" s="71"/>
      <c r="NT111" s="71"/>
      <c r="NU111" s="71"/>
      <c r="NV111" s="71"/>
      <c r="NW111" s="71"/>
      <c r="NX111" s="71"/>
      <c r="NY111" s="71"/>
      <c r="NZ111" s="71"/>
      <c r="OA111" s="71"/>
      <c r="OB111" s="71"/>
      <c r="OC111" s="71"/>
      <c r="OD111" s="71"/>
      <c r="OE111" s="71"/>
      <c r="OF111" s="71"/>
      <c r="OG111" s="71"/>
      <c r="OH111" s="71"/>
      <c r="OI111" s="71"/>
      <c r="OJ111" s="71"/>
      <c r="OK111" s="71"/>
      <c r="OL111" s="71"/>
      <c r="OM111" s="71"/>
      <c r="ON111" s="71"/>
      <c r="OO111" s="71"/>
      <c r="OP111" s="71"/>
      <c r="OQ111" s="71"/>
      <c r="OR111" s="4"/>
      <c r="OS111" s="4"/>
      <c r="OT111" s="4"/>
    </row>
    <row r="112" spans="1:410">
      <c r="A112" s="96" t="s">
        <v>1428</v>
      </c>
      <c r="B112" s="56" t="s">
        <v>1429</v>
      </c>
      <c r="C112" s="96" t="s">
        <v>675</v>
      </c>
      <c r="D112" s="74">
        <v>6</v>
      </c>
      <c r="E112" s="67">
        <v>2015</v>
      </c>
      <c r="F112" s="106">
        <v>75.359871181004507</v>
      </c>
      <c r="G112" s="141">
        <v>42641</v>
      </c>
      <c r="H112" s="67">
        <v>26693</v>
      </c>
      <c r="I112" s="67">
        <v>15948</v>
      </c>
      <c r="J112" s="106">
        <v>5.5674901539563191</v>
      </c>
      <c r="K112" s="67">
        <v>311</v>
      </c>
      <c r="L112" s="107">
        <v>74.709786355854689</v>
      </c>
      <c r="M112" s="78">
        <v>31857</v>
      </c>
      <c r="N112" s="67">
        <v>5691</v>
      </c>
      <c r="O112" s="67">
        <v>2903</v>
      </c>
      <c r="P112" s="67">
        <v>2788</v>
      </c>
      <c r="Q112" s="78">
        <v>6759</v>
      </c>
      <c r="R112" s="78">
        <v>3310</v>
      </c>
      <c r="S112" s="78">
        <v>3449</v>
      </c>
      <c r="T112" s="67">
        <v>5229</v>
      </c>
      <c r="U112" s="67">
        <v>2680</v>
      </c>
      <c r="V112" s="67">
        <v>2549</v>
      </c>
      <c r="W112" s="78">
        <v>6201</v>
      </c>
      <c r="X112" s="78">
        <v>3019</v>
      </c>
      <c r="Y112" s="78">
        <v>3182</v>
      </c>
      <c r="Z112" s="67">
        <v>4997</v>
      </c>
      <c r="AA112" s="67">
        <v>2569</v>
      </c>
      <c r="AB112" s="67">
        <v>2428</v>
      </c>
      <c r="AC112" s="78">
        <v>5692</v>
      </c>
      <c r="AD112" s="78">
        <v>2760</v>
      </c>
      <c r="AE112" s="78">
        <v>2932</v>
      </c>
      <c r="AF112" s="67">
        <v>4439</v>
      </c>
      <c r="AG112" s="67">
        <v>2285</v>
      </c>
      <c r="AH112" s="67">
        <v>2154</v>
      </c>
      <c r="AI112" s="78">
        <v>7157</v>
      </c>
      <c r="AJ112" s="78">
        <v>3552</v>
      </c>
      <c r="AK112" s="78">
        <v>3605</v>
      </c>
      <c r="AL112" s="67">
        <v>3932</v>
      </c>
      <c r="AM112" s="67">
        <v>1978</v>
      </c>
      <c r="AN112" s="67">
        <v>1954</v>
      </c>
      <c r="AO112" s="67">
        <v>3736</v>
      </c>
      <c r="AP112" s="67">
        <v>1842</v>
      </c>
      <c r="AQ112" s="67">
        <v>1894</v>
      </c>
      <c r="AR112" s="56" t="s">
        <v>428</v>
      </c>
      <c r="AS112" s="56"/>
      <c r="AT112" s="56" t="s">
        <v>428</v>
      </c>
      <c r="AU112" s="144">
        <v>1446</v>
      </c>
      <c r="AV112" s="151">
        <v>0</v>
      </c>
      <c r="AW112" s="144">
        <v>585</v>
      </c>
      <c r="AX112" s="59">
        <v>16.600000000000001</v>
      </c>
      <c r="AY112" s="59">
        <v>9</v>
      </c>
      <c r="AZ112" s="60">
        <v>2.9411764705882351</v>
      </c>
      <c r="BA112" s="61">
        <v>6</v>
      </c>
      <c r="BB112" s="62">
        <v>0</v>
      </c>
      <c r="BC112" s="63">
        <v>0</v>
      </c>
      <c r="BD112" s="68">
        <v>0</v>
      </c>
      <c r="BE112" s="69">
        <v>0</v>
      </c>
      <c r="BF112" s="77">
        <v>3.9215686274509802</v>
      </c>
      <c r="BG112" s="61">
        <v>8</v>
      </c>
      <c r="BH112" s="60">
        <v>5.5350553505535052</v>
      </c>
      <c r="BI112" s="61">
        <v>30</v>
      </c>
      <c r="BJ112" s="64">
        <v>0</v>
      </c>
      <c r="BK112" s="65">
        <v>0</v>
      </c>
      <c r="BL112" s="62">
        <v>17.571604287471445</v>
      </c>
      <c r="BM112" s="65">
        <v>1</v>
      </c>
      <c r="BN112" s="149">
        <v>17.959770114942529</v>
      </c>
      <c r="BO112" s="156">
        <v>1</v>
      </c>
      <c r="BP112" s="149">
        <v>17.959770114942529</v>
      </c>
      <c r="BQ112" s="156">
        <v>1</v>
      </c>
      <c r="BR112" s="56">
        <v>0</v>
      </c>
      <c r="BS112" s="56">
        <v>0</v>
      </c>
      <c r="BT112" s="56">
        <v>0</v>
      </c>
      <c r="BU112" s="56">
        <v>0</v>
      </c>
      <c r="BV112" s="62" t="s">
        <v>1430</v>
      </c>
      <c r="BW112" s="56" t="s">
        <v>1025</v>
      </c>
      <c r="BX112" s="62" t="s">
        <v>1431</v>
      </c>
      <c r="BY112" s="56" t="s">
        <v>1025</v>
      </c>
      <c r="BZ112" s="56" t="s">
        <v>1290</v>
      </c>
      <c r="CA112" s="56" t="s">
        <v>699</v>
      </c>
      <c r="CB112" s="56" t="s">
        <v>999</v>
      </c>
      <c r="CC112" s="145">
        <v>63.39</v>
      </c>
      <c r="CD112" s="145">
        <v>48.03</v>
      </c>
      <c r="CE112" s="147">
        <v>11.111111111111111</v>
      </c>
      <c r="CF112" s="153" t="s">
        <v>1432</v>
      </c>
      <c r="CG112" s="153" t="s">
        <v>1265</v>
      </c>
      <c r="CH112" s="56">
        <v>0</v>
      </c>
      <c r="CI112" s="56">
        <v>0</v>
      </c>
      <c r="CJ112" s="60">
        <v>0</v>
      </c>
      <c r="CK112" s="61">
        <v>0</v>
      </c>
      <c r="CL112" s="56">
        <v>0</v>
      </c>
      <c r="CM112" s="56">
        <v>0</v>
      </c>
      <c r="CN112" s="149">
        <v>71.839080459770116</v>
      </c>
      <c r="CO112" s="156">
        <v>4</v>
      </c>
      <c r="CP112" s="56">
        <v>0</v>
      </c>
      <c r="CQ112" s="56">
        <v>0</v>
      </c>
      <c r="CR112" s="149">
        <v>16.126431220770844</v>
      </c>
      <c r="CS112" s="156">
        <v>1</v>
      </c>
      <c r="CT112" s="56">
        <v>0</v>
      </c>
      <c r="CU112" s="56">
        <v>0</v>
      </c>
      <c r="CV112" s="56">
        <v>0</v>
      </c>
      <c r="CW112" s="56">
        <v>0</v>
      </c>
      <c r="CX112" s="56">
        <v>0</v>
      </c>
      <c r="CY112" s="56">
        <v>0</v>
      </c>
      <c r="CZ112" s="149">
        <v>16.126431220770844</v>
      </c>
      <c r="DA112" s="156">
        <v>1</v>
      </c>
      <c r="DB112" s="60">
        <v>0.50352467270896273</v>
      </c>
      <c r="DC112" s="61">
        <v>1</v>
      </c>
      <c r="DD112" s="145">
        <v>112</v>
      </c>
      <c r="DE112" s="145">
        <v>82.48</v>
      </c>
      <c r="DF112" s="147">
        <v>7.4427093895761507</v>
      </c>
      <c r="DG112" s="148">
        <v>8.8825795984587295</v>
      </c>
      <c r="DH112" s="149">
        <v>32.252862441541687</v>
      </c>
      <c r="DI112" s="56">
        <v>2</v>
      </c>
      <c r="DJ112" s="149">
        <v>48.379293662312527</v>
      </c>
      <c r="DK112" s="56">
        <v>3</v>
      </c>
      <c r="DL112" s="149">
        <v>16.126431220770844</v>
      </c>
      <c r="DM112" s="156">
        <v>1</v>
      </c>
      <c r="DN112" s="150">
        <v>17.568517217146873</v>
      </c>
      <c r="DO112" s="155">
        <v>1</v>
      </c>
      <c r="DP112" s="149">
        <v>87.842586085734354</v>
      </c>
      <c r="DQ112" s="156">
        <v>5</v>
      </c>
      <c r="DR112" s="56">
        <v>17.559999999999999</v>
      </c>
      <c r="DS112" s="56">
        <v>1</v>
      </c>
      <c r="DT112" s="149">
        <v>35.137034434293746</v>
      </c>
      <c r="DU112" s="156">
        <v>2</v>
      </c>
      <c r="DV112" s="149">
        <v>17.568517217146873</v>
      </c>
      <c r="DW112" s="156">
        <v>1</v>
      </c>
      <c r="DX112" s="149">
        <v>17.568517217146873</v>
      </c>
      <c r="DY112" s="156">
        <v>1</v>
      </c>
      <c r="DZ112" s="62">
        <v>7.0016474464579899</v>
      </c>
      <c r="EA112" s="63">
        <v>17</v>
      </c>
      <c r="EB112" s="62">
        <v>71.959145775301764</v>
      </c>
      <c r="EC112" s="63">
        <v>155</v>
      </c>
      <c r="ED112" s="77">
        <v>2.0304568527918785</v>
      </c>
      <c r="EE112" s="72">
        <v>4</v>
      </c>
      <c r="EF112" s="143">
        <v>74.510000000000005</v>
      </c>
      <c r="EG112" s="143">
        <v>43.7</v>
      </c>
      <c r="EH112" s="107">
        <v>3.709126403123475</v>
      </c>
      <c r="EI112" s="148">
        <v>9.0775988286969262</v>
      </c>
      <c r="EJ112" s="56" t="s">
        <v>1433</v>
      </c>
      <c r="EK112" s="56" t="s">
        <v>1434</v>
      </c>
      <c r="EL112" s="143">
        <v>35.85</v>
      </c>
      <c r="EM112" s="143">
        <v>17.14</v>
      </c>
      <c r="EN112" s="147">
        <v>1.5384615384615385</v>
      </c>
      <c r="EO112" s="148">
        <v>2.3076923076923079</v>
      </c>
      <c r="EP112" s="150">
        <v>17.568517217146873</v>
      </c>
      <c r="EQ112" s="155">
        <v>1</v>
      </c>
      <c r="ER112" s="149">
        <v>52.705551651440615</v>
      </c>
      <c r="ES112" s="156">
        <v>3</v>
      </c>
      <c r="ET112" s="103">
        <v>70.274068868587491</v>
      </c>
      <c r="EU112" s="132">
        <v>4</v>
      </c>
      <c r="EV112" s="150">
        <v>17.568517217146873</v>
      </c>
      <c r="EW112" s="155">
        <v>1</v>
      </c>
      <c r="EX112" s="56">
        <v>0</v>
      </c>
      <c r="EY112" s="62">
        <v>82.906857727737972</v>
      </c>
      <c r="EZ112" s="61">
        <v>162</v>
      </c>
      <c r="FA112" s="62">
        <v>58.078141499472018</v>
      </c>
      <c r="FB112" s="61">
        <v>110</v>
      </c>
      <c r="FC112" s="149">
        <v>46.253469010175763</v>
      </c>
      <c r="FD112" s="156">
        <v>4</v>
      </c>
      <c r="FE112" s="149">
        <v>69.380203515263645</v>
      </c>
      <c r="FF112" s="156">
        <v>6</v>
      </c>
      <c r="FG112" s="150">
        <v>11.563367252543941</v>
      </c>
      <c r="FH112" s="157">
        <v>1</v>
      </c>
      <c r="FI112" s="149">
        <v>11.563367252543941</v>
      </c>
      <c r="FJ112" s="156">
        <v>1</v>
      </c>
      <c r="FK112" s="149">
        <v>138.76040703052729</v>
      </c>
      <c r="FL112" s="156">
        <v>12</v>
      </c>
      <c r="FM112" s="149">
        <v>11.563367252543941</v>
      </c>
      <c r="FN112" s="156">
        <v>1</v>
      </c>
      <c r="FO112" s="150">
        <v>80.943570767807586</v>
      </c>
      <c r="FP112" s="155">
        <v>7</v>
      </c>
      <c r="FQ112" s="150">
        <v>11.563367252543941</v>
      </c>
      <c r="FR112" s="56">
        <v>1</v>
      </c>
      <c r="FS112" s="60">
        <v>1.4157621519584711</v>
      </c>
      <c r="FT112" s="61">
        <v>3</v>
      </c>
      <c r="FU112" s="60">
        <v>1.6958733747880159</v>
      </c>
      <c r="FV112" s="61">
        <v>3</v>
      </c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  <c r="IW112" s="67"/>
      <c r="IX112" s="67"/>
      <c r="IY112" s="67"/>
      <c r="IZ112" s="67"/>
      <c r="JA112" s="67"/>
      <c r="JB112" s="67"/>
      <c r="JC112" s="67"/>
      <c r="JD112" s="67"/>
      <c r="JE112" s="67"/>
      <c r="JF112" s="67"/>
      <c r="JG112" s="67"/>
      <c r="JH112" s="67"/>
      <c r="JI112" s="67"/>
      <c r="JJ112" s="67"/>
      <c r="JK112" s="67"/>
      <c r="JL112" s="67"/>
      <c r="JM112" s="67"/>
      <c r="JN112" s="67"/>
      <c r="JO112" s="67"/>
      <c r="JP112" s="67"/>
      <c r="JQ112" s="67"/>
      <c r="JR112" s="67"/>
      <c r="JS112" s="67"/>
      <c r="JT112" s="67"/>
      <c r="JU112" s="67"/>
      <c r="JV112" s="67"/>
      <c r="JW112" s="67"/>
      <c r="JX112" s="67"/>
      <c r="JY112" s="67"/>
      <c r="JZ112" s="67"/>
      <c r="KA112" s="67"/>
      <c r="KB112" s="67"/>
      <c r="KC112" s="67"/>
      <c r="KD112" s="67"/>
      <c r="KE112" s="67"/>
      <c r="KF112" s="67"/>
      <c r="KG112" s="67"/>
      <c r="KH112" s="67"/>
      <c r="KI112" s="67"/>
      <c r="KJ112" s="67"/>
      <c r="KK112" s="67"/>
      <c r="KL112" s="67"/>
      <c r="KM112" s="67"/>
      <c r="KN112" s="67"/>
      <c r="KO112" s="67"/>
      <c r="KP112" s="67"/>
      <c r="KQ112" s="67"/>
      <c r="KR112" s="67"/>
      <c r="KS112" s="67"/>
      <c r="KT112" s="67"/>
      <c r="KU112" s="67"/>
      <c r="KV112" s="67"/>
      <c r="KW112" s="67"/>
      <c r="KX112" s="67"/>
      <c r="KY112" s="67"/>
      <c r="KZ112" s="67"/>
      <c r="LA112" s="67"/>
      <c r="LB112" s="67"/>
      <c r="LC112" s="67"/>
      <c r="LD112" s="67"/>
      <c r="LE112" s="67"/>
      <c r="LF112" s="67"/>
      <c r="LG112" s="67"/>
      <c r="LH112" s="67"/>
      <c r="LI112" s="67"/>
      <c r="LJ112" s="67"/>
      <c r="LK112" s="67"/>
      <c r="LL112" s="67"/>
      <c r="LM112" s="67"/>
      <c r="LN112" s="67"/>
      <c r="LO112" s="67"/>
      <c r="LP112" s="67"/>
      <c r="LQ112" s="67"/>
      <c r="LR112" s="67"/>
      <c r="LS112" s="67"/>
      <c r="LT112" s="67"/>
      <c r="LU112" s="67"/>
      <c r="LV112" s="67"/>
      <c r="LW112" s="67"/>
      <c r="LX112" s="67"/>
      <c r="LY112" s="67"/>
      <c r="LZ112" s="67"/>
      <c r="MA112" s="67"/>
      <c r="MB112" s="67"/>
      <c r="MC112" s="67"/>
      <c r="MD112" s="67"/>
      <c r="ME112" s="67"/>
      <c r="MF112" s="67"/>
      <c r="MG112" s="67"/>
      <c r="MH112" s="67"/>
      <c r="MI112" s="67"/>
      <c r="MJ112" s="67"/>
      <c r="MK112" s="67"/>
      <c r="ML112" s="67"/>
      <c r="MM112" s="67"/>
      <c r="MN112" s="67"/>
      <c r="MO112" s="67"/>
      <c r="MP112" s="67"/>
      <c r="MQ112" s="67"/>
      <c r="MR112" s="67"/>
      <c r="MS112" s="67"/>
      <c r="MT112" s="67"/>
      <c r="MU112" s="67"/>
      <c r="MV112" s="67"/>
      <c r="MW112" s="67"/>
      <c r="MX112" s="67"/>
      <c r="MY112" s="67"/>
      <c r="MZ112" s="67"/>
      <c r="NA112" s="67"/>
      <c r="NB112" s="67"/>
      <c r="NC112" s="67"/>
      <c r="ND112" s="67"/>
      <c r="NE112" s="67"/>
      <c r="NF112" s="67"/>
      <c r="NG112" s="67"/>
      <c r="NH112" s="67"/>
      <c r="NI112" s="67"/>
      <c r="NJ112" s="67"/>
      <c r="NK112" s="67"/>
      <c r="NL112" s="67"/>
      <c r="NM112" s="67"/>
      <c r="NN112" s="67"/>
      <c r="NO112" s="67"/>
      <c r="NP112" s="67"/>
      <c r="NQ112" s="67"/>
      <c r="NR112" s="71"/>
      <c r="NS112" s="71"/>
      <c r="NT112" s="71"/>
      <c r="NU112" s="71"/>
      <c r="NV112" s="71"/>
      <c r="NW112" s="71"/>
      <c r="NX112" s="71"/>
      <c r="NY112" s="71"/>
      <c r="NZ112" s="71"/>
      <c r="OA112" s="71"/>
      <c r="OB112" s="71"/>
      <c r="OC112" s="71"/>
      <c r="OD112" s="71"/>
      <c r="OE112" s="71"/>
      <c r="OF112" s="71"/>
      <c r="OG112" s="71"/>
      <c r="OH112" s="71"/>
      <c r="OI112" s="71"/>
      <c r="OJ112" s="71"/>
      <c r="OK112" s="71"/>
      <c r="OL112" s="71"/>
      <c r="OM112" s="71"/>
      <c r="ON112" s="71"/>
      <c r="OO112" s="71"/>
      <c r="OP112" s="71"/>
      <c r="OQ112" s="71"/>
      <c r="OR112" s="4"/>
      <c r="OS112" s="4"/>
      <c r="OT112" s="4"/>
    </row>
    <row r="113" spans="1:410">
      <c r="A113" s="96" t="s">
        <v>1435</v>
      </c>
      <c r="B113" s="56" t="s">
        <v>1436</v>
      </c>
      <c r="C113" s="96" t="s">
        <v>466</v>
      </c>
      <c r="D113" s="74">
        <v>6</v>
      </c>
      <c r="E113" s="67">
        <v>2015</v>
      </c>
      <c r="F113" s="106">
        <v>67.809242241798202</v>
      </c>
      <c r="G113" s="141">
        <v>7776</v>
      </c>
      <c r="H113" s="67">
        <v>3837</v>
      </c>
      <c r="I113" s="67">
        <v>3939</v>
      </c>
      <c r="J113" s="106">
        <v>21.57</v>
      </c>
      <c r="K113" s="67">
        <v>1677</v>
      </c>
      <c r="L113" s="56">
        <v>42.28</v>
      </c>
      <c r="M113" s="78">
        <v>3288</v>
      </c>
      <c r="N113" s="67">
        <v>800</v>
      </c>
      <c r="O113" s="67">
        <v>413</v>
      </c>
      <c r="P113" s="67">
        <v>387</v>
      </c>
      <c r="Q113" s="78">
        <v>953</v>
      </c>
      <c r="R113" s="78">
        <v>461</v>
      </c>
      <c r="S113" s="78">
        <v>492</v>
      </c>
      <c r="T113" s="67">
        <v>758</v>
      </c>
      <c r="U113" s="67">
        <v>395</v>
      </c>
      <c r="V113" s="67">
        <v>363</v>
      </c>
      <c r="W113" s="78">
        <v>908</v>
      </c>
      <c r="X113" s="78">
        <v>434</v>
      </c>
      <c r="Y113" s="78">
        <v>474</v>
      </c>
      <c r="Z113" s="67">
        <v>750</v>
      </c>
      <c r="AA113" s="67">
        <v>392</v>
      </c>
      <c r="AB113" s="67">
        <v>358</v>
      </c>
      <c r="AC113" s="78">
        <v>808</v>
      </c>
      <c r="AD113" s="78">
        <v>460</v>
      </c>
      <c r="AE113" s="78">
        <v>474</v>
      </c>
      <c r="AF113" s="67">
        <v>727</v>
      </c>
      <c r="AG113" s="67">
        <v>380</v>
      </c>
      <c r="AH113" s="67">
        <v>347</v>
      </c>
      <c r="AI113" s="78">
        <v>1374</v>
      </c>
      <c r="AJ113" s="78">
        <v>650</v>
      </c>
      <c r="AK113" s="78">
        <v>724</v>
      </c>
      <c r="AL113" s="67">
        <v>774</v>
      </c>
      <c r="AM113" s="67">
        <v>408</v>
      </c>
      <c r="AN113" s="67">
        <v>366</v>
      </c>
      <c r="AO113" s="67">
        <v>732</v>
      </c>
      <c r="AP113" s="67">
        <v>385</v>
      </c>
      <c r="AQ113" s="67">
        <v>347</v>
      </c>
      <c r="AR113" s="56" t="s">
        <v>428</v>
      </c>
      <c r="AS113" s="56"/>
      <c r="AT113" s="56" t="s">
        <v>428</v>
      </c>
      <c r="AU113" s="151">
        <v>100</v>
      </c>
      <c r="AV113" s="144">
        <v>0</v>
      </c>
      <c r="AW113" s="151">
        <v>34</v>
      </c>
      <c r="AX113" s="59">
        <v>0</v>
      </c>
      <c r="AY113" s="59">
        <v>0</v>
      </c>
      <c r="AZ113" s="60">
        <v>0</v>
      </c>
      <c r="BA113" s="61">
        <v>0</v>
      </c>
      <c r="BB113" s="62">
        <v>0</v>
      </c>
      <c r="BC113" s="63">
        <v>0</v>
      </c>
      <c r="BD113" s="68">
        <v>0</v>
      </c>
      <c r="BE113" s="69">
        <v>0</v>
      </c>
      <c r="BF113" s="77">
        <v>3.75</v>
      </c>
      <c r="BG113" s="61">
        <v>6</v>
      </c>
      <c r="BH113" s="60">
        <v>8.1632653061224492</v>
      </c>
      <c r="BI113" s="61">
        <v>4</v>
      </c>
      <c r="BJ113" s="64">
        <v>0</v>
      </c>
      <c r="BK113" s="65">
        <v>0</v>
      </c>
      <c r="BL113" s="62">
        <v>0</v>
      </c>
      <c r="BM113" s="65">
        <v>0</v>
      </c>
      <c r="BN113" s="56">
        <v>0</v>
      </c>
      <c r="BO113" s="56">
        <v>0</v>
      </c>
      <c r="BP113" s="156">
        <v>0</v>
      </c>
      <c r="BQ113" s="56">
        <v>0</v>
      </c>
      <c r="BR113" s="56">
        <v>0</v>
      </c>
      <c r="BS113" s="56">
        <v>0</v>
      </c>
      <c r="BT113" s="56">
        <v>0</v>
      </c>
      <c r="BU113" s="56">
        <v>0</v>
      </c>
      <c r="BV113" s="62" t="s">
        <v>1437</v>
      </c>
      <c r="BW113" s="56" t="s">
        <v>432</v>
      </c>
      <c r="BX113" s="62" t="s">
        <v>1438</v>
      </c>
      <c r="BY113" s="56" t="s">
        <v>432</v>
      </c>
      <c r="BZ113" s="56" t="s">
        <v>1439</v>
      </c>
      <c r="CA113" s="56" t="s">
        <v>1439</v>
      </c>
      <c r="CB113" s="56" t="s">
        <v>1439</v>
      </c>
      <c r="CC113" s="152">
        <v>41.82</v>
      </c>
      <c r="CD113" s="152">
        <v>32.67</v>
      </c>
      <c r="CE113" s="147">
        <v>15.789473684210526</v>
      </c>
      <c r="CF113" s="146" t="s">
        <v>1440</v>
      </c>
      <c r="CG113" s="146" t="s">
        <v>1441</v>
      </c>
      <c r="CH113" s="56">
        <v>0</v>
      </c>
      <c r="CI113" s="56">
        <v>0</v>
      </c>
      <c r="CJ113" s="60">
        <v>0</v>
      </c>
      <c r="CK113" s="61">
        <v>0</v>
      </c>
      <c r="CL113" s="56">
        <v>0</v>
      </c>
      <c r="CM113" s="56">
        <v>0</v>
      </c>
      <c r="CN113" s="149">
        <v>0</v>
      </c>
      <c r="CO113" s="156">
        <v>0</v>
      </c>
      <c r="CP113" s="56">
        <v>0</v>
      </c>
      <c r="CQ113" s="56">
        <v>0</v>
      </c>
      <c r="CR113" s="56">
        <v>0</v>
      </c>
      <c r="CS113" s="56">
        <v>0</v>
      </c>
      <c r="CT113" s="56">
        <v>0</v>
      </c>
      <c r="CU113" s="56">
        <v>0</v>
      </c>
      <c r="CV113" s="56">
        <v>0</v>
      </c>
      <c r="CW113" s="56">
        <v>0</v>
      </c>
      <c r="CX113" s="56">
        <v>0</v>
      </c>
      <c r="CY113" s="56">
        <v>0</v>
      </c>
      <c r="CZ113" s="56">
        <v>0</v>
      </c>
      <c r="DA113" s="56">
        <v>0</v>
      </c>
      <c r="DB113" s="60">
        <v>0</v>
      </c>
      <c r="DC113" s="61">
        <v>0</v>
      </c>
      <c r="DD113" s="152">
        <v>76.75</v>
      </c>
      <c r="DE113" s="152">
        <v>52.17</v>
      </c>
      <c r="DF113" s="147">
        <v>2.3504273504273505</v>
      </c>
      <c r="DG113" s="148">
        <v>9.8290598290598297</v>
      </c>
      <c r="DH113" s="56">
        <v>0</v>
      </c>
      <c r="DI113" s="56">
        <v>0</v>
      </c>
      <c r="DJ113" s="149">
        <v>330.39647577092512</v>
      </c>
      <c r="DK113" s="56">
        <v>3</v>
      </c>
      <c r="DL113" s="56">
        <v>0</v>
      </c>
      <c r="DM113" s="56">
        <v>0</v>
      </c>
      <c r="DN113" s="150">
        <v>113.63636363636363</v>
      </c>
      <c r="DO113" s="155">
        <v>1</v>
      </c>
      <c r="DP113" s="149">
        <v>0</v>
      </c>
      <c r="DQ113" s="156">
        <v>0</v>
      </c>
      <c r="DR113" s="56">
        <v>0</v>
      </c>
      <c r="DS113" s="56">
        <v>0</v>
      </c>
      <c r="DT113" s="56">
        <v>0</v>
      </c>
      <c r="DU113" s="56">
        <v>0</v>
      </c>
      <c r="DV113" s="156">
        <v>0</v>
      </c>
      <c r="DW113" s="156">
        <v>0</v>
      </c>
      <c r="DX113" s="156">
        <v>0</v>
      </c>
      <c r="DY113" s="56">
        <v>0</v>
      </c>
      <c r="DZ113" s="62">
        <v>0</v>
      </c>
      <c r="EA113" s="63">
        <v>0</v>
      </c>
      <c r="EB113" s="62">
        <v>54.755043227665709</v>
      </c>
      <c r="EC113" s="63">
        <v>19</v>
      </c>
      <c r="ED113" s="77">
        <v>0</v>
      </c>
      <c r="EE113" s="72">
        <v>0</v>
      </c>
      <c r="EF113" s="154">
        <v>96.81</v>
      </c>
      <c r="EG113" s="154">
        <v>52.5</v>
      </c>
      <c r="EH113" s="107">
        <v>2.1176470588235294</v>
      </c>
      <c r="EI113" s="148">
        <v>12.470588235294118</v>
      </c>
      <c r="EJ113" s="56" t="s">
        <v>1442</v>
      </c>
      <c r="EK113" s="56" t="s">
        <v>1443</v>
      </c>
      <c r="EL113" s="154">
        <v>52.07</v>
      </c>
      <c r="EM113" s="154">
        <v>26.21</v>
      </c>
      <c r="EN113" s="147">
        <v>0.69444444444444442</v>
      </c>
      <c r="EO113" s="148">
        <v>3.4722222222222223</v>
      </c>
      <c r="EP113" s="150">
        <v>113.63636363636363</v>
      </c>
      <c r="EQ113" s="155">
        <v>1</v>
      </c>
      <c r="ER113" s="149">
        <v>454.5454545454545</v>
      </c>
      <c r="ES113" s="156">
        <v>4</v>
      </c>
      <c r="ET113" s="103">
        <v>227.27272727272725</v>
      </c>
      <c r="EU113" s="132">
        <v>2</v>
      </c>
      <c r="EV113" s="150">
        <v>113.63636363636363</v>
      </c>
      <c r="EW113" s="155">
        <v>1</v>
      </c>
      <c r="EX113" s="56">
        <v>0</v>
      </c>
      <c r="EY113" s="62">
        <v>43.715846994535518</v>
      </c>
      <c r="EZ113" s="72">
        <v>16</v>
      </c>
      <c r="FA113" s="62">
        <v>23.054755043227665</v>
      </c>
      <c r="FB113" s="61">
        <v>8</v>
      </c>
      <c r="FC113" s="149">
        <v>60.024009603841534</v>
      </c>
      <c r="FD113" s="156">
        <v>1</v>
      </c>
      <c r="FE113" s="149">
        <v>60.024009603841534</v>
      </c>
      <c r="FF113" s="156">
        <v>1</v>
      </c>
      <c r="FG113" s="56">
        <v>0</v>
      </c>
      <c r="FH113" s="56">
        <v>0</v>
      </c>
      <c r="FI113" s="149">
        <v>0</v>
      </c>
      <c r="FJ113" s="156">
        <v>0</v>
      </c>
      <c r="FK113" s="149">
        <v>120.04801920768307</v>
      </c>
      <c r="FL113" s="156">
        <v>2</v>
      </c>
      <c r="FM113" s="149">
        <v>180.0720288115246</v>
      </c>
      <c r="FN113" s="156">
        <v>3</v>
      </c>
      <c r="FO113" s="150">
        <v>600.24009603841534</v>
      </c>
      <c r="FP113" s="155">
        <v>10</v>
      </c>
      <c r="FQ113" s="56">
        <v>0</v>
      </c>
      <c r="FR113" s="56">
        <v>0</v>
      </c>
      <c r="FS113" s="60">
        <v>0</v>
      </c>
      <c r="FT113" s="61">
        <v>0</v>
      </c>
      <c r="FU113" s="60">
        <v>2.1645021645021645</v>
      </c>
      <c r="FV113" s="61">
        <v>2</v>
      </c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7"/>
      <c r="IU113" s="67"/>
      <c r="IV113" s="67"/>
      <c r="IW113" s="67"/>
      <c r="IX113" s="67"/>
      <c r="IY113" s="67"/>
      <c r="IZ113" s="67"/>
      <c r="JA113" s="67"/>
      <c r="JB113" s="67"/>
      <c r="JC113" s="67"/>
      <c r="JD113" s="67"/>
      <c r="JE113" s="67"/>
      <c r="JF113" s="67"/>
      <c r="JG113" s="67"/>
      <c r="JH113" s="67"/>
      <c r="JI113" s="67"/>
      <c r="JJ113" s="67"/>
      <c r="JK113" s="67"/>
      <c r="JL113" s="67"/>
      <c r="JM113" s="67"/>
      <c r="JN113" s="67"/>
      <c r="JO113" s="67"/>
      <c r="JP113" s="67"/>
      <c r="JQ113" s="67"/>
      <c r="JR113" s="67"/>
      <c r="JS113" s="67"/>
      <c r="JT113" s="67"/>
      <c r="JU113" s="67"/>
      <c r="JV113" s="67"/>
      <c r="JW113" s="67"/>
      <c r="JX113" s="67"/>
      <c r="JY113" s="67"/>
      <c r="JZ113" s="67"/>
      <c r="KA113" s="67"/>
      <c r="KB113" s="67"/>
      <c r="KC113" s="67"/>
      <c r="KD113" s="67"/>
      <c r="KE113" s="67"/>
      <c r="KF113" s="67"/>
      <c r="KG113" s="67"/>
      <c r="KH113" s="67"/>
      <c r="KI113" s="67"/>
      <c r="KJ113" s="67"/>
      <c r="KK113" s="67"/>
      <c r="KL113" s="67"/>
      <c r="KM113" s="67"/>
      <c r="KN113" s="67"/>
      <c r="KO113" s="67"/>
      <c r="KP113" s="67"/>
      <c r="KQ113" s="67"/>
      <c r="KR113" s="67"/>
      <c r="KS113" s="67"/>
      <c r="KT113" s="67"/>
      <c r="KU113" s="67"/>
      <c r="KV113" s="67"/>
      <c r="KW113" s="67"/>
      <c r="KX113" s="67"/>
      <c r="KY113" s="67"/>
      <c r="KZ113" s="67"/>
      <c r="LA113" s="67"/>
      <c r="LB113" s="67"/>
      <c r="LC113" s="67"/>
      <c r="LD113" s="67"/>
      <c r="LE113" s="67"/>
      <c r="LF113" s="67"/>
      <c r="LG113" s="67"/>
      <c r="LH113" s="67"/>
      <c r="LI113" s="67"/>
      <c r="LJ113" s="67"/>
      <c r="LK113" s="67"/>
      <c r="LL113" s="67"/>
      <c r="LM113" s="67"/>
      <c r="LN113" s="67"/>
      <c r="LO113" s="67"/>
      <c r="LP113" s="67"/>
      <c r="LQ113" s="67"/>
      <c r="LR113" s="67"/>
      <c r="LS113" s="67"/>
      <c r="LT113" s="67"/>
      <c r="LU113" s="67"/>
      <c r="LV113" s="67"/>
      <c r="LW113" s="67"/>
      <c r="LX113" s="67"/>
      <c r="LY113" s="67"/>
      <c r="LZ113" s="67"/>
      <c r="MA113" s="67"/>
      <c r="MB113" s="67"/>
      <c r="MC113" s="67"/>
      <c r="MD113" s="67"/>
      <c r="ME113" s="67"/>
      <c r="MF113" s="67"/>
      <c r="MG113" s="67"/>
      <c r="MH113" s="67"/>
      <c r="MI113" s="67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67"/>
      <c r="MU113" s="67"/>
      <c r="MV113" s="67"/>
      <c r="MW113" s="67"/>
      <c r="MX113" s="67"/>
      <c r="MY113" s="67"/>
      <c r="MZ113" s="67"/>
      <c r="NA113" s="67"/>
      <c r="NB113" s="67"/>
      <c r="NC113" s="67"/>
      <c r="ND113" s="67"/>
      <c r="NE113" s="67"/>
      <c r="NF113" s="67"/>
      <c r="NG113" s="67"/>
      <c r="NH113" s="67"/>
      <c r="NI113" s="67"/>
      <c r="NJ113" s="67"/>
      <c r="NK113" s="67"/>
      <c r="NL113" s="67"/>
      <c r="NM113" s="67"/>
      <c r="NN113" s="67"/>
      <c r="NO113" s="67"/>
      <c r="NP113" s="67"/>
      <c r="NQ113" s="67"/>
      <c r="NR113" s="71"/>
      <c r="NS113" s="71"/>
      <c r="NT113" s="71"/>
      <c r="NU113" s="71"/>
      <c r="NV113" s="71"/>
      <c r="NW113" s="71"/>
      <c r="NX113" s="71"/>
      <c r="NY113" s="71"/>
      <c r="NZ113" s="71"/>
      <c r="OA113" s="71"/>
      <c r="OB113" s="71"/>
      <c r="OC113" s="71"/>
      <c r="OD113" s="71"/>
      <c r="OE113" s="71"/>
      <c r="OF113" s="71"/>
      <c r="OG113" s="71"/>
      <c r="OH113" s="71"/>
      <c r="OI113" s="71"/>
      <c r="OJ113" s="71"/>
      <c r="OK113" s="71"/>
      <c r="OL113" s="71"/>
      <c r="OM113" s="71"/>
      <c r="ON113" s="71"/>
      <c r="OO113" s="71"/>
      <c r="OP113" s="71"/>
      <c r="OQ113" s="71"/>
      <c r="OR113" s="4"/>
      <c r="OS113" s="4"/>
      <c r="OT113" s="4"/>
    </row>
    <row r="114" spans="1:410">
      <c r="A114" s="96" t="s">
        <v>1444</v>
      </c>
      <c r="B114" s="56" t="s">
        <v>1445</v>
      </c>
      <c r="C114" s="96" t="s">
        <v>466</v>
      </c>
      <c r="D114" s="74">
        <v>6</v>
      </c>
      <c r="E114" s="67">
        <v>2015</v>
      </c>
      <c r="F114" s="106">
        <v>65.632277296140117</v>
      </c>
      <c r="G114" s="141">
        <v>14393</v>
      </c>
      <c r="H114" s="67">
        <v>8078</v>
      </c>
      <c r="I114" s="67">
        <v>6315</v>
      </c>
      <c r="J114" s="106">
        <v>25.91</v>
      </c>
      <c r="K114" s="67">
        <v>3729</v>
      </c>
      <c r="L114" s="56">
        <v>27.42</v>
      </c>
      <c r="M114" s="78">
        <v>3946</v>
      </c>
      <c r="N114" s="67">
        <v>1122</v>
      </c>
      <c r="O114" s="67">
        <v>576</v>
      </c>
      <c r="P114" s="67">
        <v>546</v>
      </c>
      <c r="Q114" s="78">
        <v>1351</v>
      </c>
      <c r="R114" s="78">
        <v>657</v>
      </c>
      <c r="S114" s="78">
        <v>694</v>
      </c>
      <c r="T114" s="67">
        <v>1146</v>
      </c>
      <c r="U114" s="67">
        <v>593</v>
      </c>
      <c r="V114" s="67">
        <v>553</v>
      </c>
      <c r="W114" s="78">
        <v>1370</v>
      </c>
      <c r="X114" s="78">
        <v>659</v>
      </c>
      <c r="Y114" s="78">
        <v>711</v>
      </c>
      <c r="Z114" s="67">
        <v>1129</v>
      </c>
      <c r="AA114" s="67">
        <v>588</v>
      </c>
      <c r="AB114" s="67">
        <v>541</v>
      </c>
      <c r="AC114" s="78">
        <v>1361</v>
      </c>
      <c r="AD114" s="78">
        <v>651</v>
      </c>
      <c r="AE114" s="78">
        <v>827</v>
      </c>
      <c r="AF114" s="67">
        <v>1158</v>
      </c>
      <c r="AG114" s="67">
        <v>605</v>
      </c>
      <c r="AH114" s="67">
        <v>553</v>
      </c>
      <c r="AI114" s="78">
        <v>2170</v>
      </c>
      <c r="AJ114" s="78">
        <v>1045</v>
      </c>
      <c r="AK114" s="78">
        <v>1125</v>
      </c>
      <c r="AL114" s="67">
        <v>1230</v>
      </c>
      <c r="AM114" s="67">
        <v>638</v>
      </c>
      <c r="AN114" s="67">
        <v>592</v>
      </c>
      <c r="AO114" s="67">
        <v>1116</v>
      </c>
      <c r="AP114" s="67">
        <v>571</v>
      </c>
      <c r="AQ114" s="67">
        <v>545</v>
      </c>
      <c r="AR114" s="56" t="s">
        <v>428</v>
      </c>
      <c r="AS114" s="56"/>
      <c r="AT114" s="56" t="s">
        <v>428</v>
      </c>
      <c r="AU114" s="144">
        <v>186</v>
      </c>
      <c r="AV114" s="151">
        <v>0</v>
      </c>
      <c r="AW114" s="144">
        <v>41</v>
      </c>
      <c r="AX114" s="59">
        <v>15.4</v>
      </c>
      <c r="AY114" s="59">
        <v>1</v>
      </c>
      <c r="AZ114" s="60">
        <v>0</v>
      </c>
      <c r="BA114" s="61">
        <v>0</v>
      </c>
      <c r="BB114" s="62">
        <v>0</v>
      </c>
      <c r="BC114" s="63">
        <v>0</v>
      </c>
      <c r="BD114" s="68">
        <v>0</v>
      </c>
      <c r="BE114" s="69">
        <v>0</v>
      </c>
      <c r="BF114" s="77">
        <v>0</v>
      </c>
      <c r="BG114" s="61">
        <v>0</v>
      </c>
      <c r="BH114" s="60">
        <v>4.6153846153846159</v>
      </c>
      <c r="BI114" s="61">
        <v>3</v>
      </c>
      <c r="BJ114" s="64">
        <v>0</v>
      </c>
      <c r="BK114" s="65">
        <v>0</v>
      </c>
      <c r="BL114" s="62">
        <v>0</v>
      </c>
      <c r="BM114" s="65">
        <v>0</v>
      </c>
      <c r="BN114" s="56">
        <v>0</v>
      </c>
      <c r="BO114" s="56">
        <v>0</v>
      </c>
      <c r="BP114" s="156">
        <v>0</v>
      </c>
      <c r="BQ114" s="56">
        <v>0</v>
      </c>
      <c r="BR114" s="56">
        <v>0</v>
      </c>
      <c r="BS114" s="56">
        <v>0</v>
      </c>
      <c r="BT114" s="56">
        <v>0</v>
      </c>
      <c r="BU114" s="56">
        <v>0</v>
      </c>
      <c r="BV114" s="62" t="s">
        <v>1446</v>
      </c>
      <c r="BW114" s="56" t="s">
        <v>1147</v>
      </c>
      <c r="BX114" s="62" t="s">
        <v>866</v>
      </c>
      <c r="BY114" s="56" t="s">
        <v>1147</v>
      </c>
      <c r="BZ114" s="56" t="s">
        <v>1447</v>
      </c>
      <c r="CA114" s="56" t="s">
        <v>1448</v>
      </c>
      <c r="CB114" s="56" t="s">
        <v>1447</v>
      </c>
      <c r="CC114" s="145">
        <v>44.97</v>
      </c>
      <c r="CD114" s="145">
        <v>31.87</v>
      </c>
      <c r="CE114" s="147">
        <v>16.666666666666664</v>
      </c>
      <c r="CF114" s="153" t="s">
        <v>1449</v>
      </c>
      <c r="CG114" s="153" t="s">
        <v>1450</v>
      </c>
      <c r="CH114" s="56">
        <v>0</v>
      </c>
      <c r="CI114" s="56">
        <v>0</v>
      </c>
      <c r="CJ114" s="60">
        <v>0.87260034904013961</v>
      </c>
      <c r="CK114" s="61">
        <v>1</v>
      </c>
      <c r="CL114" s="56">
        <v>0</v>
      </c>
      <c r="CM114" s="56">
        <v>0</v>
      </c>
      <c r="CN114" s="149">
        <v>88.495575221238937</v>
      </c>
      <c r="CO114" s="156">
        <v>1</v>
      </c>
      <c r="CP114" s="56">
        <v>0</v>
      </c>
      <c r="CQ114" s="56">
        <v>0</v>
      </c>
      <c r="CR114" s="56">
        <v>0</v>
      </c>
      <c r="CS114" s="56">
        <v>0</v>
      </c>
      <c r="CT114" s="56">
        <v>0</v>
      </c>
      <c r="CU114" s="56">
        <v>0</v>
      </c>
      <c r="CV114" s="56">
        <v>0</v>
      </c>
      <c r="CW114" s="56">
        <v>0</v>
      </c>
      <c r="CX114" s="56">
        <v>0</v>
      </c>
      <c r="CY114" s="56">
        <v>0</v>
      </c>
      <c r="CZ114" s="156">
        <v>0</v>
      </c>
      <c r="DA114" s="156">
        <v>0</v>
      </c>
      <c r="DB114" s="60">
        <v>0</v>
      </c>
      <c r="DC114" s="61">
        <v>0</v>
      </c>
      <c r="DD114" s="145">
        <v>71.53</v>
      </c>
      <c r="DE114" s="145">
        <v>53.79</v>
      </c>
      <c r="DF114" s="147">
        <v>3.4153005464480879</v>
      </c>
      <c r="DG114" s="148">
        <v>3.8251366120218582</v>
      </c>
      <c r="DH114" s="56">
        <v>0</v>
      </c>
      <c r="DI114" s="56">
        <v>0</v>
      </c>
      <c r="DJ114" s="149">
        <v>0</v>
      </c>
      <c r="DK114" s="56">
        <v>0</v>
      </c>
      <c r="DL114" s="56">
        <v>0</v>
      </c>
      <c r="DM114" s="56">
        <v>0</v>
      </c>
      <c r="DN114" s="150">
        <v>73.475385745775156</v>
      </c>
      <c r="DO114" s="155">
        <v>1</v>
      </c>
      <c r="DP114" s="149">
        <v>0</v>
      </c>
      <c r="DQ114" s="156">
        <v>0</v>
      </c>
      <c r="DR114" s="56">
        <v>0</v>
      </c>
      <c r="DS114" s="56">
        <v>0</v>
      </c>
      <c r="DT114" s="56">
        <v>0</v>
      </c>
      <c r="DU114" s="56">
        <v>0</v>
      </c>
      <c r="DV114" s="156">
        <v>0</v>
      </c>
      <c r="DW114" s="156">
        <v>0</v>
      </c>
      <c r="DX114" s="156">
        <v>0</v>
      </c>
      <c r="DY114" s="56">
        <v>0</v>
      </c>
      <c r="DZ114" s="62">
        <v>1.8484288354898337</v>
      </c>
      <c r="EA114" s="63">
        <v>1</v>
      </c>
      <c r="EB114" s="62">
        <v>25.316455696202532</v>
      </c>
      <c r="EC114" s="63">
        <v>14</v>
      </c>
      <c r="ED114" s="77">
        <v>2.7510316368638241</v>
      </c>
      <c r="EE114" s="72">
        <v>2</v>
      </c>
      <c r="EF114" s="143">
        <v>80.790000000000006</v>
      </c>
      <c r="EG114" s="143">
        <v>50.6</v>
      </c>
      <c r="EH114" s="107">
        <v>3.5849056603773586</v>
      </c>
      <c r="EI114" s="148">
        <v>3.2075471698113209</v>
      </c>
      <c r="EJ114" s="56" t="s">
        <v>438</v>
      </c>
      <c r="EK114" s="56" t="s">
        <v>1451</v>
      </c>
      <c r="EL114" s="143">
        <v>44.17</v>
      </c>
      <c r="EM114" s="143">
        <v>22.64</v>
      </c>
      <c r="EN114" s="147">
        <v>1.2738853503184715</v>
      </c>
      <c r="EO114" s="148">
        <v>1.910828025477707</v>
      </c>
      <c r="EP114" s="150">
        <v>73.475385745775156</v>
      </c>
      <c r="EQ114" s="155">
        <v>1</v>
      </c>
      <c r="ER114" s="149">
        <v>146.95077149155031</v>
      </c>
      <c r="ES114" s="156">
        <v>2</v>
      </c>
      <c r="ET114" s="103">
        <v>220.4261572373255</v>
      </c>
      <c r="EU114" s="132">
        <v>3</v>
      </c>
      <c r="EV114" s="150">
        <v>73.475385745775156</v>
      </c>
      <c r="EW114" s="155">
        <v>1</v>
      </c>
      <c r="EX114" s="56">
        <v>0</v>
      </c>
      <c r="EY114" s="62">
        <v>47.297297297297298</v>
      </c>
      <c r="EZ114" s="72">
        <v>28</v>
      </c>
      <c r="FA114" s="62">
        <v>16.513761467889911</v>
      </c>
      <c r="FB114" s="61">
        <v>9</v>
      </c>
      <c r="FC114" s="149">
        <v>0</v>
      </c>
      <c r="FD114" s="156">
        <v>0</v>
      </c>
      <c r="FE114" s="149">
        <v>38.29</v>
      </c>
      <c r="FF114" s="156">
        <v>1</v>
      </c>
      <c r="FG114" s="56">
        <v>0</v>
      </c>
      <c r="FH114" s="56">
        <v>0</v>
      </c>
      <c r="FI114" s="149">
        <v>0</v>
      </c>
      <c r="FJ114" s="156">
        <v>0</v>
      </c>
      <c r="FK114" s="56">
        <v>38.29</v>
      </c>
      <c r="FL114" s="56">
        <v>1</v>
      </c>
      <c r="FM114" s="56">
        <v>0</v>
      </c>
      <c r="FN114" s="56">
        <v>0</v>
      </c>
      <c r="FO114" s="150">
        <v>76.599004212945232</v>
      </c>
      <c r="FP114" s="155">
        <v>2</v>
      </c>
      <c r="FQ114" s="56">
        <v>0</v>
      </c>
      <c r="FR114" s="56">
        <v>0</v>
      </c>
      <c r="FS114" s="60">
        <v>1.2919896640826873</v>
      </c>
      <c r="FT114" s="61">
        <v>1</v>
      </c>
      <c r="FU114" s="60">
        <v>1.3661202185792349</v>
      </c>
      <c r="FV114" s="61">
        <v>1</v>
      </c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  <c r="IW114" s="67"/>
      <c r="IX114" s="67"/>
      <c r="IY114" s="67"/>
      <c r="IZ114" s="67"/>
      <c r="JA114" s="67"/>
      <c r="JB114" s="67"/>
      <c r="JC114" s="67"/>
      <c r="JD114" s="67"/>
      <c r="JE114" s="67"/>
      <c r="JF114" s="67"/>
      <c r="JG114" s="67"/>
      <c r="JH114" s="67"/>
      <c r="JI114" s="67"/>
      <c r="JJ114" s="67"/>
      <c r="JK114" s="67"/>
      <c r="JL114" s="67"/>
      <c r="JM114" s="67"/>
      <c r="JN114" s="67"/>
      <c r="JO114" s="67"/>
      <c r="JP114" s="67"/>
      <c r="JQ114" s="67"/>
      <c r="JR114" s="67"/>
      <c r="JS114" s="67"/>
      <c r="JT114" s="67"/>
      <c r="JU114" s="67"/>
      <c r="JV114" s="67"/>
      <c r="JW114" s="67"/>
      <c r="JX114" s="67"/>
      <c r="JY114" s="67"/>
      <c r="JZ114" s="67"/>
      <c r="KA114" s="67"/>
      <c r="KB114" s="67"/>
      <c r="KC114" s="67"/>
      <c r="KD114" s="67"/>
      <c r="KE114" s="67"/>
      <c r="KF114" s="67"/>
      <c r="KG114" s="67"/>
      <c r="KH114" s="67"/>
      <c r="KI114" s="67"/>
      <c r="KJ114" s="67"/>
      <c r="KK114" s="67"/>
      <c r="KL114" s="67"/>
      <c r="KM114" s="67"/>
      <c r="KN114" s="67"/>
      <c r="KO114" s="67"/>
      <c r="KP114" s="67"/>
      <c r="KQ114" s="67"/>
      <c r="KR114" s="67"/>
      <c r="KS114" s="67"/>
      <c r="KT114" s="67"/>
      <c r="KU114" s="67"/>
      <c r="KV114" s="67"/>
      <c r="KW114" s="67"/>
      <c r="KX114" s="67"/>
      <c r="KY114" s="67"/>
      <c r="KZ114" s="67"/>
      <c r="LA114" s="67"/>
      <c r="LB114" s="67"/>
      <c r="LC114" s="67"/>
      <c r="LD114" s="67"/>
      <c r="LE114" s="67"/>
      <c r="LF114" s="67"/>
      <c r="LG114" s="67"/>
      <c r="LH114" s="67"/>
      <c r="LI114" s="67"/>
      <c r="LJ114" s="67"/>
      <c r="LK114" s="67"/>
      <c r="LL114" s="67"/>
      <c r="LM114" s="67"/>
      <c r="LN114" s="67"/>
      <c r="LO114" s="67"/>
      <c r="LP114" s="67"/>
      <c r="LQ114" s="67"/>
      <c r="LR114" s="67"/>
      <c r="LS114" s="67"/>
      <c r="LT114" s="67"/>
      <c r="LU114" s="67"/>
      <c r="LV114" s="67"/>
      <c r="LW114" s="67"/>
      <c r="LX114" s="67"/>
      <c r="LY114" s="67"/>
      <c r="LZ114" s="67"/>
      <c r="MA114" s="67"/>
      <c r="MB114" s="67"/>
      <c r="MC114" s="67"/>
      <c r="MD114" s="67"/>
      <c r="ME114" s="67"/>
      <c r="MF114" s="67"/>
      <c r="MG114" s="67"/>
      <c r="MH114" s="67"/>
      <c r="MI114" s="67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67"/>
      <c r="MU114" s="67"/>
      <c r="MV114" s="67"/>
      <c r="MW114" s="67"/>
      <c r="MX114" s="67"/>
      <c r="MY114" s="67"/>
      <c r="MZ114" s="67"/>
      <c r="NA114" s="67"/>
      <c r="NB114" s="67"/>
      <c r="NC114" s="67"/>
      <c r="ND114" s="67"/>
      <c r="NE114" s="67"/>
      <c r="NF114" s="67"/>
      <c r="NG114" s="67"/>
      <c r="NH114" s="67"/>
      <c r="NI114" s="67"/>
      <c r="NJ114" s="67"/>
      <c r="NK114" s="67"/>
      <c r="NL114" s="67"/>
      <c r="NM114" s="67"/>
      <c r="NN114" s="67"/>
      <c r="NO114" s="67"/>
      <c r="NP114" s="67"/>
      <c r="NQ114" s="67"/>
      <c r="NR114" s="71"/>
      <c r="NS114" s="71"/>
      <c r="NT114" s="71"/>
      <c r="NU114" s="71"/>
      <c r="NV114" s="71"/>
      <c r="NW114" s="71"/>
      <c r="NX114" s="71"/>
      <c r="NY114" s="71"/>
      <c r="NZ114" s="71"/>
      <c r="OA114" s="71"/>
      <c r="OB114" s="71"/>
      <c r="OC114" s="71"/>
      <c r="OD114" s="71"/>
      <c r="OE114" s="71"/>
      <c r="OF114" s="71"/>
      <c r="OG114" s="71"/>
      <c r="OH114" s="71"/>
      <c r="OI114" s="71"/>
      <c r="OJ114" s="71"/>
      <c r="OK114" s="71"/>
      <c r="OL114" s="71"/>
      <c r="OM114" s="71"/>
      <c r="ON114" s="71"/>
      <c r="OO114" s="71"/>
      <c r="OP114" s="71"/>
      <c r="OQ114" s="71"/>
      <c r="OR114" s="4"/>
      <c r="OS114" s="4"/>
      <c r="OT114" s="4"/>
    </row>
    <row r="115" spans="1:410">
      <c r="A115" s="96" t="s">
        <v>1452</v>
      </c>
      <c r="B115" s="56" t="s">
        <v>1453</v>
      </c>
      <c r="C115" s="96" t="s">
        <v>514</v>
      </c>
      <c r="D115" s="74">
        <v>6</v>
      </c>
      <c r="E115" s="67">
        <v>2015</v>
      </c>
      <c r="F115" s="106">
        <v>43.468844416997825</v>
      </c>
      <c r="G115" s="141">
        <v>6374</v>
      </c>
      <c r="H115" s="67">
        <v>1025</v>
      </c>
      <c r="I115" s="67">
        <v>5349</v>
      </c>
      <c r="J115" s="106">
        <v>17.21</v>
      </c>
      <c r="K115" s="67">
        <v>1097</v>
      </c>
      <c r="L115" s="56">
        <v>67.540000000000006</v>
      </c>
      <c r="M115" s="78">
        <v>4305</v>
      </c>
      <c r="N115" s="67">
        <v>748</v>
      </c>
      <c r="O115" s="67">
        <v>387</v>
      </c>
      <c r="P115" s="67">
        <v>361</v>
      </c>
      <c r="Q115" s="78">
        <v>889</v>
      </c>
      <c r="R115" s="78">
        <v>429</v>
      </c>
      <c r="S115" s="78">
        <v>460</v>
      </c>
      <c r="T115" s="67">
        <v>685</v>
      </c>
      <c r="U115" s="67">
        <v>352</v>
      </c>
      <c r="V115" s="67">
        <v>333</v>
      </c>
      <c r="W115" s="78">
        <v>803</v>
      </c>
      <c r="X115" s="78">
        <v>392</v>
      </c>
      <c r="Y115" s="78">
        <v>411</v>
      </c>
      <c r="Z115" s="67">
        <v>629</v>
      </c>
      <c r="AA115" s="67">
        <v>322</v>
      </c>
      <c r="AB115" s="67">
        <v>307</v>
      </c>
      <c r="AC115" s="78">
        <v>723</v>
      </c>
      <c r="AD115" s="78">
        <v>351</v>
      </c>
      <c r="AE115" s="78">
        <v>372</v>
      </c>
      <c r="AF115" s="67">
        <v>584</v>
      </c>
      <c r="AG115" s="67">
        <v>302</v>
      </c>
      <c r="AH115" s="67">
        <v>282</v>
      </c>
      <c r="AI115" s="78">
        <v>983</v>
      </c>
      <c r="AJ115" s="78">
        <v>473</v>
      </c>
      <c r="AK115" s="78">
        <v>510</v>
      </c>
      <c r="AL115" s="67">
        <v>555</v>
      </c>
      <c r="AM115" s="67">
        <v>288</v>
      </c>
      <c r="AN115" s="67">
        <v>267</v>
      </c>
      <c r="AO115" s="67">
        <v>473</v>
      </c>
      <c r="AP115" s="67">
        <v>246</v>
      </c>
      <c r="AQ115" s="67">
        <v>227</v>
      </c>
      <c r="AR115" s="56" t="s">
        <v>428</v>
      </c>
      <c r="AS115" s="56"/>
      <c r="AT115" s="56" t="s">
        <v>428</v>
      </c>
      <c r="AU115" s="151">
        <v>213</v>
      </c>
      <c r="AV115" s="144">
        <v>0</v>
      </c>
      <c r="AW115" s="151">
        <v>57</v>
      </c>
      <c r="AX115" s="59">
        <v>0</v>
      </c>
      <c r="AY115" s="59">
        <v>0</v>
      </c>
      <c r="AZ115" s="60">
        <v>0.89126559714795006</v>
      </c>
      <c r="BA115" s="61">
        <v>1</v>
      </c>
      <c r="BB115" s="62">
        <v>0</v>
      </c>
      <c r="BC115" s="63">
        <v>0</v>
      </c>
      <c r="BD115" s="68">
        <v>0</v>
      </c>
      <c r="BE115" s="69">
        <v>0</v>
      </c>
      <c r="BF115" s="77">
        <v>1.5384615384615385</v>
      </c>
      <c r="BG115" s="61">
        <v>1</v>
      </c>
      <c r="BH115" s="60">
        <v>13.432835820895523</v>
      </c>
      <c r="BI115" s="61">
        <v>9</v>
      </c>
      <c r="BJ115" s="64">
        <v>0</v>
      </c>
      <c r="BK115" s="65">
        <v>0</v>
      </c>
      <c r="BL115" s="62">
        <v>0</v>
      </c>
      <c r="BM115" s="65">
        <v>0</v>
      </c>
      <c r="BN115" s="56">
        <v>0</v>
      </c>
      <c r="BO115" s="56">
        <v>0</v>
      </c>
      <c r="BP115" s="156">
        <v>0</v>
      </c>
      <c r="BQ115" s="56">
        <v>0</v>
      </c>
      <c r="BR115" s="56">
        <v>0</v>
      </c>
      <c r="BS115" s="56">
        <v>0</v>
      </c>
      <c r="BT115" s="56">
        <v>0</v>
      </c>
      <c r="BU115" s="56">
        <v>0</v>
      </c>
      <c r="BV115" s="62" t="s">
        <v>1454</v>
      </c>
      <c r="BW115" s="56" t="s">
        <v>1455</v>
      </c>
      <c r="BX115" s="62" t="s">
        <v>1456</v>
      </c>
      <c r="BY115" s="56" t="s">
        <v>1457</v>
      </c>
      <c r="BZ115" s="56" t="s">
        <v>878</v>
      </c>
      <c r="CA115" s="56" t="s">
        <v>1397</v>
      </c>
      <c r="CB115" s="56" t="s">
        <v>878</v>
      </c>
      <c r="CC115" s="152">
        <v>61.7</v>
      </c>
      <c r="CD115" s="152">
        <v>46.1</v>
      </c>
      <c r="CE115" s="147">
        <v>16</v>
      </c>
      <c r="CF115" s="146" t="s">
        <v>1458</v>
      </c>
      <c r="CG115" s="146" t="s">
        <v>735</v>
      </c>
      <c r="CH115" s="56">
        <v>0</v>
      </c>
      <c r="CI115" s="56">
        <v>0</v>
      </c>
      <c r="CJ115" s="60">
        <v>0</v>
      </c>
      <c r="CK115" s="61">
        <v>0</v>
      </c>
      <c r="CL115" s="56">
        <v>0</v>
      </c>
      <c r="CM115" s="56">
        <v>0</v>
      </c>
      <c r="CN115" s="149">
        <v>0</v>
      </c>
      <c r="CO115" s="156">
        <v>0</v>
      </c>
      <c r="CP115" s="56">
        <v>0</v>
      </c>
      <c r="CQ115" s="56">
        <v>0</v>
      </c>
      <c r="CR115" s="56">
        <v>0</v>
      </c>
      <c r="CS115" s="56">
        <v>0</v>
      </c>
      <c r="CT115" s="56">
        <v>0</v>
      </c>
      <c r="CU115" s="56">
        <v>0</v>
      </c>
      <c r="CV115" s="56">
        <v>0</v>
      </c>
      <c r="CW115" s="56">
        <v>0</v>
      </c>
      <c r="CX115" s="56">
        <v>0</v>
      </c>
      <c r="CY115" s="56">
        <v>0</v>
      </c>
      <c r="CZ115" s="56">
        <v>0</v>
      </c>
      <c r="DA115" s="56">
        <v>0</v>
      </c>
      <c r="DB115" s="60">
        <v>0</v>
      </c>
      <c r="DC115" s="61">
        <v>0</v>
      </c>
      <c r="DD115" s="152">
        <v>122.04</v>
      </c>
      <c r="DE115" s="152">
        <v>82.54</v>
      </c>
      <c r="DF115" s="147">
        <v>2.8694404591104736</v>
      </c>
      <c r="DG115" s="148">
        <v>7.0301291248206592</v>
      </c>
      <c r="DH115" s="56">
        <v>0</v>
      </c>
      <c r="DI115" s="56">
        <v>0</v>
      </c>
      <c r="DJ115" s="149">
        <v>124.53300124533001</v>
      </c>
      <c r="DK115" s="56">
        <v>1</v>
      </c>
      <c r="DL115" s="56">
        <v>0</v>
      </c>
      <c r="DM115" s="56">
        <v>0</v>
      </c>
      <c r="DN115" s="56">
        <v>0</v>
      </c>
      <c r="DO115" s="56">
        <v>0</v>
      </c>
      <c r="DP115" s="56">
        <v>276.62</v>
      </c>
      <c r="DQ115" s="56">
        <v>2</v>
      </c>
      <c r="DR115" s="56">
        <v>0</v>
      </c>
      <c r="DS115" s="56">
        <v>0</v>
      </c>
      <c r="DT115" s="56">
        <v>276.60000000000002</v>
      </c>
      <c r="DU115" s="56">
        <v>2</v>
      </c>
      <c r="DV115" s="156">
        <v>0</v>
      </c>
      <c r="DW115" s="156">
        <v>0</v>
      </c>
      <c r="DX115" s="156">
        <v>0</v>
      </c>
      <c r="DY115" s="56">
        <v>0</v>
      </c>
      <c r="DZ115" s="62">
        <v>6.5146579804560263</v>
      </c>
      <c r="EA115" s="63">
        <v>2</v>
      </c>
      <c r="EB115" s="62">
        <v>63.829787234042549</v>
      </c>
      <c r="EC115" s="63">
        <v>18</v>
      </c>
      <c r="ED115" s="77">
        <v>0.86355785837651122</v>
      </c>
      <c r="EE115" s="72">
        <v>1</v>
      </c>
      <c r="EF115" s="154">
        <v>82.09</v>
      </c>
      <c r="EG115" s="154">
        <v>53.11</v>
      </c>
      <c r="EH115" s="107">
        <v>3.116883116883117</v>
      </c>
      <c r="EI115" s="148">
        <v>4.9350649350649354</v>
      </c>
      <c r="EJ115" s="56" t="s">
        <v>1459</v>
      </c>
      <c r="EK115" s="56" t="s">
        <v>1460</v>
      </c>
      <c r="EL115" s="154">
        <v>77.64</v>
      </c>
      <c r="EM115" s="154">
        <v>27.85</v>
      </c>
      <c r="EN115" s="147">
        <v>1.1904761904761905</v>
      </c>
      <c r="EO115" s="148">
        <v>9.5238095238095237</v>
      </c>
      <c r="EP115" s="56">
        <v>0</v>
      </c>
      <c r="EQ115" s="56">
        <v>0</v>
      </c>
      <c r="ER115" s="156">
        <v>0</v>
      </c>
      <c r="ES115" s="156">
        <v>0</v>
      </c>
      <c r="ET115" s="156">
        <v>0</v>
      </c>
      <c r="EU115" s="156">
        <v>0</v>
      </c>
      <c r="EV115" s="56">
        <v>0</v>
      </c>
      <c r="EW115" s="56">
        <v>0</v>
      </c>
      <c r="EX115" s="56">
        <v>0</v>
      </c>
      <c r="EY115" s="62">
        <v>44.943820224719097</v>
      </c>
      <c r="EZ115" s="61">
        <v>12</v>
      </c>
      <c r="FA115" s="62">
        <v>70.484581497797365</v>
      </c>
      <c r="FB115" s="61">
        <v>16</v>
      </c>
      <c r="FC115" s="149">
        <v>0</v>
      </c>
      <c r="FD115" s="156">
        <v>0</v>
      </c>
      <c r="FE115" s="149">
        <v>85.543199315654405</v>
      </c>
      <c r="FF115" s="156">
        <v>1</v>
      </c>
      <c r="FG115" s="56">
        <v>0</v>
      </c>
      <c r="FH115" s="56">
        <v>0</v>
      </c>
      <c r="FI115" s="149">
        <v>0</v>
      </c>
      <c r="FJ115" s="156">
        <v>0</v>
      </c>
      <c r="FK115" s="149">
        <v>85.543199315654405</v>
      </c>
      <c r="FL115" s="156">
        <v>1</v>
      </c>
      <c r="FM115" s="56">
        <v>0</v>
      </c>
      <c r="FN115" s="56">
        <v>0</v>
      </c>
      <c r="FO115" s="150">
        <v>0</v>
      </c>
      <c r="FP115" s="56">
        <v>0</v>
      </c>
      <c r="FQ115" s="56">
        <v>0</v>
      </c>
      <c r="FR115" s="56">
        <v>0</v>
      </c>
      <c r="FS115" s="60">
        <v>1.6260162601626016</v>
      </c>
      <c r="FT115" s="61">
        <v>2</v>
      </c>
      <c r="FU115" s="60">
        <v>1.7921146953405018</v>
      </c>
      <c r="FV115" s="61">
        <v>2</v>
      </c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  <c r="NR115" s="71"/>
      <c r="NS115" s="71"/>
      <c r="NT115" s="71"/>
      <c r="NU115" s="71"/>
      <c r="NV115" s="71"/>
      <c r="NW115" s="71"/>
      <c r="NX115" s="71"/>
      <c r="NY115" s="71"/>
      <c r="NZ115" s="71"/>
      <c r="OA115" s="71"/>
      <c r="OB115" s="71"/>
      <c r="OC115" s="71"/>
      <c r="OD115" s="71"/>
      <c r="OE115" s="71"/>
      <c r="OF115" s="71"/>
      <c r="OG115" s="71"/>
      <c r="OH115" s="71"/>
      <c r="OI115" s="71"/>
      <c r="OJ115" s="71"/>
      <c r="OK115" s="71"/>
      <c r="OL115" s="71"/>
      <c r="OM115" s="71"/>
      <c r="ON115" s="71"/>
      <c r="OO115" s="71"/>
      <c r="OP115" s="71"/>
      <c r="OQ115" s="71"/>
      <c r="OR115" s="4"/>
      <c r="OS115" s="4"/>
      <c r="OT115" s="4"/>
    </row>
    <row r="116" spans="1:410">
      <c r="A116" s="96" t="s">
        <v>1461</v>
      </c>
      <c r="B116" s="56" t="s">
        <v>1462</v>
      </c>
      <c r="C116" s="96" t="s">
        <v>547</v>
      </c>
      <c r="D116" s="74">
        <v>4</v>
      </c>
      <c r="E116" s="67">
        <v>2015</v>
      </c>
      <c r="F116" s="106">
        <v>74.344954257986615</v>
      </c>
      <c r="G116" s="141">
        <v>159268</v>
      </c>
      <c r="H116" s="67">
        <v>63503</v>
      </c>
      <c r="I116" s="67">
        <v>95765</v>
      </c>
      <c r="J116" s="106">
        <v>34.984646072281564</v>
      </c>
      <c r="K116" s="67">
        <v>26659</v>
      </c>
      <c r="L116" s="56">
        <v>61.83</v>
      </c>
      <c r="M116" s="78">
        <v>98480</v>
      </c>
      <c r="N116" s="67">
        <v>19762</v>
      </c>
      <c r="O116" s="67">
        <v>10156</v>
      </c>
      <c r="P116" s="67">
        <v>9606</v>
      </c>
      <c r="Q116" s="78">
        <v>23456</v>
      </c>
      <c r="R116" s="78">
        <v>11389</v>
      </c>
      <c r="S116" s="78">
        <v>12067</v>
      </c>
      <c r="T116" s="67">
        <v>18112</v>
      </c>
      <c r="U116" s="67">
        <v>9360</v>
      </c>
      <c r="V116" s="67">
        <v>8752</v>
      </c>
      <c r="W116" s="78">
        <v>21551</v>
      </c>
      <c r="X116" s="78">
        <v>10439</v>
      </c>
      <c r="Y116" s="78">
        <v>11112</v>
      </c>
      <c r="Z116" s="67">
        <v>17826</v>
      </c>
      <c r="AA116" s="67">
        <v>9053</v>
      </c>
      <c r="AB116" s="67">
        <v>8773</v>
      </c>
      <c r="AC116" s="78">
        <v>21351</v>
      </c>
      <c r="AD116" s="78">
        <v>10807</v>
      </c>
      <c r="AE116" s="78">
        <v>10544</v>
      </c>
      <c r="AF116" s="67">
        <v>17604</v>
      </c>
      <c r="AG116" s="67">
        <v>8585</v>
      </c>
      <c r="AH116" s="67">
        <v>9019</v>
      </c>
      <c r="AI116" s="78">
        <v>29497</v>
      </c>
      <c r="AJ116" s="78">
        <v>14393</v>
      </c>
      <c r="AK116" s="78">
        <v>15104</v>
      </c>
      <c r="AL116" s="67">
        <v>16331</v>
      </c>
      <c r="AM116" s="67">
        <v>8594</v>
      </c>
      <c r="AN116" s="67">
        <v>7737</v>
      </c>
      <c r="AO116" s="67">
        <v>14752</v>
      </c>
      <c r="AP116" s="67">
        <v>7149</v>
      </c>
      <c r="AQ116" s="67">
        <v>7603</v>
      </c>
      <c r="AR116" s="56" t="s">
        <v>428</v>
      </c>
      <c r="AS116" s="56"/>
      <c r="AT116" s="56" t="s">
        <v>428</v>
      </c>
      <c r="AU116" s="144">
        <v>4801</v>
      </c>
      <c r="AV116" s="151">
        <v>0</v>
      </c>
      <c r="AW116" s="144">
        <v>1686</v>
      </c>
      <c r="AX116" s="59">
        <v>11.2</v>
      </c>
      <c r="AY116" s="59">
        <v>29</v>
      </c>
      <c r="AZ116" s="60">
        <v>1.9430051813471503</v>
      </c>
      <c r="BA116" s="61">
        <v>9</v>
      </c>
      <c r="BB116" s="62">
        <v>76.92307692307692</v>
      </c>
      <c r="BC116" s="63">
        <v>2</v>
      </c>
      <c r="BD116" s="68">
        <v>5.0602165772695074</v>
      </c>
      <c r="BE116" s="69">
        <v>1</v>
      </c>
      <c r="BF116" s="77">
        <v>4.7210300429184553</v>
      </c>
      <c r="BG116" s="61">
        <v>22</v>
      </c>
      <c r="BH116" s="60">
        <v>7.4615384615384608</v>
      </c>
      <c r="BI116" s="61">
        <v>194</v>
      </c>
      <c r="BJ116" s="64">
        <v>10.120433154539015</v>
      </c>
      <c r="BK116" s="65">
        <v>2</v>
      </c>
      <c r="BL116" s="62">
        <v>10.120433154539015</v>
      </c>
      <c r="BM116" s="65">
        <v>2</v>
      </c>
      <c r="BN116" s="149">
        <v>5.1808102787275931</v>
      </c>
      <c r="BO116" s="156">
        <v>1</v>
      </c>
      <c r="BP116" s="149">
        <v>20.723241114910373</v>
      </c>
      <c r="BQ116" s="156">
        <v>4</v>
      </c>
      <c r="BR116" s="56">
        <v>5.18</v>
      </c>
      <c r="BS116" s="56">
        <v>1</v>
      </c>
      <c r="BT116" s="149">
        <v>10.361620557455186</v>
      </c>
      <c r="BU116" s="156">
        <v>2</v>
      </c>
      <c r="BV116" s="62" t="s">
        <v>1463</v>
      </c>
      <c r="BW116" s="56" t="s">
        <v>605</v>
      </c>
      <c r="BX116" s="62" t="s">
        <v>644</v>
      </c>
      <c r="BY116" s="56" t="s">
        <v>702</v>
      </c>
      <c r="BZ116" s="56" t="s">
        <v>434</v>
      </c>
      <c r="CA116" s="56" t="s">
        <v>1464</v>
      </c>
      <c r="CB116" s="56" t="s">
        <v>458</v>
      </c>
      <c r="CC116" s="145">
        <v>78.37</v>
      </c>
      <c r="CD116" s="145">
        <v>49.46</v>
      </c>
      <c r="CE116" s="75" t="s">
        <v>555</v>
      </c>
      <c r="CF116" s="153" t="s">
        <v>1465</v>
      </c>
      <c r="CG116" s="153" t="s">
        <v>1466</v>
      </c>
      <c r="CH116" s="149">
        <v>10.361620557455186</v>
      </c>
      <c r="CI116" s="56">
        <v>2</v>
      </c>
      <c r="CJ116" s="60">
        <v>0.71775618374558303</v>
      </c>
      <c r="CK116" s="61">
        <v>13</v>
      </c>
      <c r="CL116" s="150">
        <v>10.361620557455186</v>
      </c>
      <c r="CM116" s="56">
        <v>2</v>
      </c>
      <c r="CN116" s="149">
        <v>31.084861672365555</v>
      </c>
      <c r="CO116" s="156">
        <v>6</v>
      </c>
      <c r="CP116" s="149">
        <v>10.361620557455186</v>
      </c>
      <c r="CQ116" s="156">
        <v>2</v>
      </c>
      <c r="CR116" s="149">
        <v>23.200779546192752</v>
      </c>
      <c r="CS116" s="156">
        <v>5</v>
      </c>
      <c r="CT116" s="149">
        <v>9.2803118184771005</v>
      </c>
      <c r="CU116" s="156">
        <v>2</v>
      </c>
      <c r="CV116" s="56">
        <v>0</v>
      </c>
      <c r="CW116" s="56">
        <v>0</v>
      </c>
      <c r="CX116" s="56">
        <v>0</v>
      </c>
      <c r="CY116" s="56">
        <v>0</v>
      </c>
      <c r="CZ116" s="149">
        <v>13.920467727715652</v>
      </c>
      <c r="DA116" s="156">
        <v>3</v>
      </c>
      <c r="DB116" s="60">
        <v>0.23094688221709006</v>
      </c>
      <c r="DC116" s="61">
        <v>1</v>
      </c>
      <c r="DD116" s="145">
        <v>122.73</v>
      </c>
      <c r="DE116" s="145">
        <v>94.68</v>
      </c>
      <c r="DF116" s="75" t="s">
        <v>555</v>
      </c>
      <c r="DG116" s="75" t="s">
        <v>555</v>
      </c>
      <c r="DH116" s="149">
        <v>18.560623636954201</v>
      </c>
      <c r="DI116" s="56">
        <v>4</v>
      </c>
      <c r="DJ116" s="149">
        <v>102.08343000324811</v>
      </c>
      <c r="DK116" s="56">
        <v>22</v>
      </c>
      <c r="DL116" s="149">
        <v>9.2803118184771005</v>
      </c>
      <c r="DM116" s="156">
        <v>2</v>
      </c>
      <c r="DN116" s="150">
        <v>37.47</v>
      </c>
      <c r="DO116" s="155">
        <v>8</v>
      </c>
      <c r="DP116" s="149">
        <v>37.468971008383683</v>
      </c>
      <c r="DQ116" s="156">
        <v>8</v>
      </c>
      <c r="DR116" s="56">
        <v>0</v>
      </c>
      <c r="DS116" s="56">
        <v>0</v>
      </c>
      <c r="DT116" s="56">
        <v>28.1</v>
      </c>
      <c r="DU116" s="56">
        <v>6</v>
      </c>
      <c r="DV116" s="156">
        <v>0</v>
      </c>
      <c r="DW116" s="156">
        <v>0</v>
      </c>
      <c r="DX116" s="149">
        <v>9.3672427520959207</v>
      </c>
      <c r="DY116" s="156">
        <v>2</v>
      </c>
      <c r="DZ116" s="62">
        <v>6.1552490596147269</v>
      </c>
      <c r="EA116" s="63">
        <v>54</v>
      </c>
      <c r="EB116" s="62">
        <v>92.249695088147249</v>
      </c>
      <c r="EC116" s="63">
        <v>832</v>
      </c>
      <c r="ED116" s="77">
        <v>1.2022120702091847</v>
      </c>
      <c r="EE116" s="72">
        <v>5</v>
      </c>
      <c r="EF116" s="143">
        <v>97.28</v>
      </c>
      <c r="EG116" s="143">
        <v>64.819999999999993</v>
      </c>
      <c r="EH116" s="56" t="s">
        <v>555</v>
      </c>
      <c r="EI116" s="75" t="s">
        <v>555</v>
      </c>
      <c r="EJ116" s="56" t="s">
        <v>533</v>
      </c>
      <c r="EK116" s="56" t="s">
        <v>1467</v>
      </c>
      <c r="EL116" s="143">
        <v>55.59</v>
      </c>
      <c r="EM116" s="143">
        <v>27.71</v>
      </c>
      <c r="EN116" s="75" t="s">
        <v>555</v>
      </c>
      <c r="EO116" s="75" t="s">
        <v>555</v>
      </c>
      <c r="EP116" s="150">
        <v>37.468971008383683</v>
      </c>
      <c r="EQ116" s="56">
        <v>8</v>
      </c>
      <c r="ER116" s="149">
        <v>131.14139852934289</v>
      </c>
      <c r="ES116" s="156">
        <v>28</v>
      </c>
      <c r="ET116" s="103">
        <v>163.92674816167863</v>
      </c>
      <c r="EU116" s="132">
        <v>35</v>
      </c>
      <c r="EV116" s="150">
        <v>28.10172825628776</v>
      </c>
      <c r="EW116" s="155">
        <v>6</v>
      </c>
      <c r="EX116" s="56">
        <v>3</v>
      </c>
      <c r="EY116" s="62">
        <v>104.1747447331007</v>
      </c>
      <c r="EZ116" s="61">
        <v>806</v>
      </c>
      <c r="FA116" s="62">
        <v>68.788636064711298</v>
      </c>
      <c r="FB116" s="61">
        <v>523</v>
      </c>
      <c r="FC116" s="149">
        <v>31.107717541924721</v>
      </c>
      <c r="FD116" s="156">
        <v>11</v>
      </c>
      <c r="FE116" s="149">
        <v>76.349999999999994</v>
      </c>
      <c r="FF116" s="156">
        <v>27</v>
      </c>
      <c r="FG116" s="150">
        <v>5.6559486439863127</v>
      </c>
      <c r="FH116" s="157">
        <v>2</v>
      </c>
      <c r="FI116" s="149">
        <v>8.4839229659794686</v>
      </c>
      <c r="FJ116" s="156">
        <v>3</v>
      </c>
      <c r="FK116" s="149">
        <v>121.60289584570573</v>
      </c>
      <c r="FL116" s="156">
        <v>43</v>
      </c>
      <c r="FM116" s="149">
        <v>197.95820253952095</v>
      </c>
      <c r="FN116" s="156">
        <v>70</v>
      </c>
      <c r="FO116" s="150">
        <v>285.62540652130878</v>
      </c>
      <c r="FP116" s="155">
        <v>101</v>
      </c>
      <c r="FQ116" s="150">
        <v>16.967845931958937</v>
      </c>
      <c r="FR116" s="56">
        <v>6</v>
      </c>
      <c r="FS116" s="60">
        <v>1.8186541958950377</v>
      </c>
      <c r="FT116" s="61">
        <v>7</v>
      </c>
      <c r="FU116" s="60">
        <v>1.5042117930204573</v>
      </c>
      <c r="FV116" s="61">
        <v>5</v>
      </c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  <c r="IX116" s="67"/>
      <c r="IY116" s="67"/>
      <c r="IZ116" s="67"/>
      <c r="JA116" s="67"/>
      <c r="JB116" s="67"/>
      <c r="JC116" s="67"/>
      <c r="JD116" s="67"/>
      <c r="JE116" s="67"/>
      <c r="JF116" s="67"/>
      <c r="JG116" s="67"/>
      <c r="JH116" s="67"/>
      <c r="JI116" s="67"/>
      <c r="JJ116" s="67"/>
      <c r="JK116" s="67"/>
      <c r="JL116" s="67"/>
      <c r="JM116" s="67"/>
      <c r="JN116" s="67"/>
      <c r="JO116" s="67"/>
      <c r="JP116" s="67"/>
      <c r="JQ116" s="67"/>
      <c r="JR116" s="67"/>
      <c r="JS116" s="67"/>
      <c r="JT116" s="67"/>
      <c r="JU116" s="67"/>
      <c r="JV116" s="67"/>
      <c r="JW116" s="67"/>
      <c r="JX116" s="67"/>
      <c r="JY116" s="67"/>
      <c r="JZ116" s="67"/>
      <c r="KA116" s="67"/>
      <c r="KB116" s="67"/>
      <c r="KC116" s="67"/>
      <c r="KD116" s="67"/>
      <c r="KE116" s="67"/>
      <c r="KF116" s="67"/>
      <c r="KG116" s="67"/>
      <c r="KH116" s="67"/>
      <c r="KI116" s="67"/>
      <c r="KJ116" s="67"/>
      <c r="KK116" s="67"/>
      <c r="KL116" s="67"/>
      <c r="KM116" s="67"/>
      <c r="KN116" s="67"/>
      <c r="KO116" s="67"/>
      <c r="KP116" s="67"/>
      <c r="KQ116" s="67"/>
      <c r="KR116" s="67"/>
      <c r="KS116" s="67"/>
      <c r="KT116" s="67"/>
      <c r="KU116" s="67"/>
      <c r="KV116" s="67"/>
      <c r="KW116" s="67"/>
      <c r="KX116" s="67"/>
      <c r="KY116" s="67"/>
      <c r="KZ116" s="67"/>
      <c r="LA116" s="67"/>
      <c r="LB116" s="67"/>
      <c r="LC116" s="67"/>
      <c r="LD116" s="67"/>
      <c r="LE116" s="67"/>
      <c r="LF116" s="67"/>
      <c r="LG116" s="67"/>
      <c r="LH116" s="67"/>
      <c r="LI116" s="67"/>
      <c r="LJ116" s="67"/>
      <c r="LK116" s="67"/>
      <c r="LL116" s="67"/>
      <c r="LM116" s="67"/>
      <c r="LN116" s="67"/>
      <c r="LO116" s="67"/>
      <c r="LP116" s="67"/>
      <c r="LQ116" s="67"/>
      <c r="LR116" s="67"/>
      <c r="LS116" s="67"/>
      <c r="LT116" s="67"/>
      <c r="LU116" s="67"/>
      <c r="LV116" s="67"/>
      <c r="LW116" s="67"/>
      <c r="LX116" s="67"/>
      <c r="LY116" s="67"/>
      <c r="LZ116" s="67"/>
      <c r="MA116" s="67"/>
      <c r="MB116" s="67"/>
      <c r="MC116" s="67"/>
      <c r="MD116" s="67"/>
      <c r="ME116" s="67"/>
      <c r="MF116" s="67"/>
      <c r="MG116" s="67"/>
      <c r="MH116" s="67"/>
      <c r="MI116" s="67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67"/>
      <c r="MU116" s="67"/>
      <c r="MV116" s="67"/>
      <c r="MW116" s="67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67"/>
      <c r="NI116" s="67"/>
      <c r="NJ116" s="67"/>
      <c r="NK116" s="67"/>
      <c r="NL116" s="67"/>
      <c r="NM116" s="67"/>
      <c r="NN116" s="67"/>
      <c r="NO116" s="67"/>
      <c r="NP116" s="67"/>
      <c r="NQ116" s="67"/>
      <c r="NR116" s="71"/>
      <c r="NS116" s="71"/>
      <c r="NT116" s="71"/>
      <c r="NU116" s="71"/>
      <c r="NV116" s="71"/>
      <c r="NW116" s="71"/>
      <c r="NX116" s="71"/>
      <c r="NY116" s="71"/>
      <c r="NZ116" s="71"/>
      <c r="OA116" s="71"/>
      <c r="OB116" s="71"/>
      <c r="OC116" s="71"/>
      <c r="OD116" s="71"/>
      <c r="OE116" s="71"/>
      <c r="OF116" s="71"/>
      <c r="OG116" s="71"/>
      <c r="OH116" s="71"/>
      <c r="OI116" s="71"/>
      <c r="OJ116" s="71"/>
      <c r="OK116" s="71"/>
      <c r="OL116" s="71"/>
      <c r="OM116" s="71"/>
      <c r="ON116" s="71"/>
      <c r="OO116" s="71"/>
      <c r="OP116" s="71"/>
      <c r="OQ116" s="71"/>
      <c r="OR116" s="4"/>
      <c r="OS116" s="4"/>
      <c r="OT116" s="4"/>
    </row>
    <row r="117" spans="1:410">
      <c r="A117" s="96" t="s">
        <v>1468</v>
      </c>
      <c r="B117" s="56" t="s">
        <v>1469</v>
      </c>
      <c r="C117" s="96" t="s">
        <v>441</v>
      </c>
      <c r="D117" s="74">
        <v>6</v>
      </c>
      <c r="E117" s="67">
        <v>2015</v>
      </c>
      <c r="F117" s="106">
        <v>70.325915527917829</v>
      </c>
      <c r="G117" s="141">
        <v>8238</v>
      </c>
      <c r="H117" s="67">
        <v>2592</v>
      </c>
      <c r="I117" s="67">
        <v>5646</v>
      </c>
      <c r="J117" s="106">
        <v>5.26</v>
      </c>
      <c r="K117" s="67">
        <v>433</v>
      </c>
      <c r="L117" s="56">
        <v>71.45</v>
      </c>
      <c r="M117" s="78">
        <v>5886</v>
      </c>
      <c r="N117" s="67">
        <v>852</v>
      </c>
      <c r="O117" s="67">
        <v>446</v>
      </c>
      <c r="P117" s="67">
        <v>406</v>
      </c>
      <c r="Q117" s="78">
        <v>1018</v>
      </c>
      <c r="R117" s="78">
        <v>485</v>
      </c>
      <c r="S117" s="78">
        <v>533</v>
      </c>
      <c r="T117" s="67">
        <v>810</v>
      </c>
      <c r="U117" s="67">
        <v>429</v>
      </c>
      <c r="V117" s="67">
        <v>381</v>
      </c>
      <c r="W117" s="78">
        <v>958</v>
      </c>
      <c r="X117" s="78">
        <v>448</v>
      </c>
      <c r="Y117" s="78">
        <v>510</v>
      </c>
      <c r="Z117" s="67">
        <v>783</v>
      </c>
      <c r="AA117" s="67">
        <v>421</v>
      </c>
      <c r="AB117" s="67">
        <v>362</v>
      </c>
      <c r="AC117" s="78">
        <v>946</v>
      </c>
      <c r="AD117" s="78">
        <v>435</v>
      </c>
      <c r="AE117" s="78">
        <v>511</v>
      </c>
      <c r="AF117" s="67">
        <v>787</v>
      </c>
      <c r="AG117" s="67">
        <v>427</v>
      </c>
      <c r="AH117" s="67">
        <v>360</v>
      </c>
      <c r="AI117" s="78">
        <v>1340</v>
      </c>
      <c r="AJ117" s="78">
        <v>601</v>
      </c>
      <c r="AK117" s="78">
        <v>738</v>
      </c>
      <c r="AL117" s="67">
        <v>731</v>
      </c>
      <c r="AM117" s="67">
        <v>406</v>
      </c>
      <c r="AN117" s="67">
        <v>325</v>
      </c>
      <c r="AO117" s="67">
        <v>715</v>
      </c>
      <c r="AP117" s="67">
        <v>390</v>
      </c>
      <c r="AQ117" s="67">
        <v>325</v>
      </c>
      <c r="AR117" s="56" t="s">
        <v>428</v>
      </c>
      <c r="AS117" s="56"/>
      <c r="AT117" s="56" t="s">
        <v>428</v>
      </c>
      <c r="AU117" s="151">
        <v>102</v>
      </c>
      <c r="AV117" s="144">
        <v>0</v>
      </c>
      <c r="AW117" s="151">
        <v>70</v>
      </c>
      <c r="AX117" s="59">
        <v>26.3</v>
      </c>
      <c r="AY117" s="59">
        <v>2</v>
      </c>
      <c r="AZ117" s="60">
        <v>0</v>
      </c>
      <c r="BA117" s="61">
        <v>0</v>
      </c>
      <c r="BB117" s="62">
        <v>0</v>
      </c>
      <c r="BC117" s="63">
        <v>0</v>
      </c>
      <c r="BD117" s="68">
        <v>0</v>
      </c>
      <c r="BE117" s="69">
        <v>0</v>
      </c>
      <c r="BF117" s="77">
        <v>6.25</v>
      </c>
      <c r="BG117" s="61">
        <v>3</v>
      </c>
      <c r="BH117" s="60">
        <v>7.8947368421052628</v>
      </c>
      <c r="BI117" s="61">
        <v>6</v>
      </c>
      <c r="BJ117" s="64">
        <v>0</v>
      </c>
      <c r="BK117" s="65">
        <v>0</v>
      </c>
      <c r="BL117" s="62">
        <v>0</v>
      </c>
      <c r="BM117" s="65">
        <v>0</v>
      </c>
      <c r="BN117" s="56">
        <v>0</v>
      </c>
      <c r="BO117" s="56">
        <v>0</v>
      </c>
      <c r="BP117" s="156">
        <v>0</v>
      </c>
      <c r="BQ117" s="56">
        <v>0</v>
      </c>
      <c r="BR117" s="56">
        <v>0</v>
      </c>
      <c r="BS117" s="56">
        <v>0</v>
      </c>
      <c r="BT117" s="56">
        <v>0</v>
      </c>
      <c r="BU117" s="56">
        <v>0</v>
      </c>
      <c r="BV117" s="62" t="s">
        <v>1470</v>
      </c>
      <c r="BW117" s="56" t="s">
        <v>1471</v>
      </c>
      <c r="BX117" s="62" t="s">
        <v>866</v>
      </c>
      <c r="BY117" s="56" t="s">
        <v>1471</v>
      </c>
      <c r="BZ117" s="56" t="s">
        <v>643</v>
      </c>
      <c r="CA117" s="56" t="s">
        <v>1174</v>
      </c>
      <c r="CB117" s="56" t="s">
        <v>643</v>
      </c>
      <c r="CC117" s="152">
        <v>62.64</v>
      </c>
      <c r="CD117" s="152">
        <v>40.96</v>
      </c>
      <c r="CE117" s="147">
        <v>41.666666666666671</v>
      </c>
      <c r="CF117" s="146" t="s">
        <v>1472</v>
      </c>
      <c r="CG117" s="146" t="s">
        <v>1473</v>
      </c>
      <c r="CH117" s="56">
        <v>0</v>
      </c>
      <c r="CI117" s="56">
        <v>0</v>
      </c>
      <c r="CJ117" s="60">
        <v>0</v>
      </c>
      <c r="CK117" s="61">
        <v>0</v>
      </c>
      <c r="CL117" s="56">
        <v>0</v>
      </c>
      <c r="CM117" s="56">
        <v>0</v>
      </c>
      <c r="CN117" s="149">
        <v>0</v>
      </c>
      <c r="CO117" s="156">
        <v>0</v>
      </c>
      <c r="CP117" s="56">
        <v>0</v>
      </c>
      <c r="CQ117" s="56">
        <v>0</v>
      </c>
      <c r="CR117" s="56">
        <v>0</v>
      </c>
      <c r="CS117" s="56">
        <v>0</v>
      </c>
      <c r="CT117" s="56">
        <v>0</v>
      </c>
      <c r="CU117" s="56">
        <v>0</v>
      </c>
      <c r="CV117" s="56">
        <v>0</v>
      </c>
      <c r="CW117" s="56">
        <v>0</v>
      </c>
      <c r="CX117" s="56">
        <v>0</v>
      </c>
      <c r="CY117" s="56">
        <v>0</v>
      </c>
      <c r="CZ117" s="56">
        <v>0</v>
      </c>
      <c r="DA117" s="56">
        <v>0</v>
      </c>
      <c r="DB117" s="60">
        <v>0</v>
      </c>
      <c r="DC117" s="61">
        <v>0</v>
      </c>
      <c r="DD117" s="152">
        <v>125.43</v>
      </c>
      <c r="DE117" s="152">
        <v>78.680000000000007</v>
      </c>
      <c r="DF117" s="147">
        <v>2.625</v>
      </c>
      <c r="DG117" s="148">
        <v>6.5</v>
      </c>
      <c r="DH117" s="56">
        <v>0</v>
      </c>
      <c r="DI117" s="56">
        <v>0</v>
      </c>
      <c r="DJ117" s="149">
        <v>208.76826722338203</v>
      </c>
      <c r="DK117" s="56">
        <v>2</v>
      </c>
      <c r="DL117" s="56">
        <v>0</v>
      </c>
      <c r="DM117" s="56">
        <v>0</v>
      </c>
      <c r="DN117" s="56">
        <v>0</v>
      </c>
      <c r="DO117" s="56">
        <v>0</v>
      </c>
      <c r="DP117" s="149">
        <v>0</v>
      </c>
      <c r="DQ117" s="156">
        <v>0</v>
      </c>
      <c r="DR117" s="56">
        <v>0</v>
      </c>
      <c r="DS117" s="56">
        <v>0</v>
      </c>
      <c r="DT117" s="56">
        <v>0</v>
      </c>
      <c r="DU117" s="56">
        <v>0</v>
      </c>
      <c r="DV117" s="156">
        <v>0</v>
      </c>
      <c r="DW117" s="156">
        <v>0</v>
      </c>
      <c r="DX117" s="156">
        <v>0</v>
      </c>
      <c r="DY117" s="56">
        <v>0</v>
      </c>
      <c r="DZ117" s="62">
        <v>5.5248618784530388</v>
      </c>
      <c r="EA117" s="63">
        <v>2</v>
      </c>
      <c r="EB117" s="62">
        <v>77.777777777777786</v>
      </c>
      <c r="EC117" s="63">
        <v>28</v>
      </c>
      <c r="ED117" s="77">
        <v>0</v>
      </c>
      <c r="EE117" s="72">
        <v>0</v>
      </c>
      <c r="EF117" s="154">
        <v>86.23</v>
      </c>
      <c r="EG117" s="154">
        <v>48.32</v>
      </c>
      <c r="EH117" s="107">
        <v>4.4776119402985071</v>
      </c>
      <c r="EI117" s="148">
        <v>0.99502487562189057</v>
      </c>
      <c r="EJ117" s="56" t="s">
        <v>1474</v>
      </c>
      <c r="EK117" s="56" t="s">
        <v>717</v>
      </c>
      <c r="EL117" s="154">
        <v>57.54</v>
      </c>
      <c r="EM117" s="154">
        <v>24.83</v>
      </c>
      <c r="EN117" s="147">
        <v>0.6578947368421052</v>
      </c>
      <c r="EO117" s="148">
        <v>2.6315789473684208</v>
      </c>
      <c r="EP117" s="56">
        <v>0</v>
      </c>
      <c r="EQ117" s="56">
        <v>0</v>
      </c>
      <c r="ER117" s="149">
        <v>105.70824524312897</v>
      </c>
      <c r="ES117" s="156">
        <v>1</v>
      </c>
      <c r="ET117" s="56">
        <v>0</v>
      </c>
      <c r="EU117" s="56">
        <v>0</v>
      </c>
      <c r="EV117" s="56">
        <v>0</v>
      </c>
      <c r="EW117" s="56">
        <v>0</v>
      </c>
      <c r="EX117" s="56">
        <v>0</v>
      </c>
      <c r="EY117" s="62">
        <v>55.384615384615387</v>
      </c>
      <c r="EZ117" s="61">
        <v>18</v>
      </c>
      <c r="FA117" s="62">
        <v>40</v>
      </c>
      <c r="FB117" s="61">
        <v>13</v>
      </c>
      <c r="FC117" s="149">
        <v>0</v>
      </c>
      <c r="FD117" s="156">
        <v>0</v>
      </c>
      <c r="FE117" s="149">
        <v>61.387354205033759</v>
      </c>
      <c r="FF117" s="156">
        <v>1</v>
      </c>
      <c r="FG117" s="56">
        <v>0</v>
      </c>
      <c r="FH117" s="56">
        <v>0</v>
      </c>
      <c r="FI117" s="149">
        <v>0</v>
      </c>
      <c r="FJ117" s="156">
        <v>0</v>
      </c>
      <c r="FK117" s="149">
        <v>61.387354205033759</v>
      </c>
      <c r="FL117" s="156">
        <v>1</v>
      </c>
      <c r="FM117" s="56">
        <v>0</v>
      </c>
      <c r="FN117" s="56">
        <v>0</v>
      </c>
      <c r="FO117" s="150">
        <v>0</v>
      </c>
      <c r="FP117" s="56">
        <v>0</v>
      </c>
      <c r="FQ117" s="56">
        <v>0</v>
      </c>
      <c r="FR117" s="56">
        <v>0</v>
      </c>
      <c r="FS117" s="60">
        <v>3.2948929159802307</v>
      </c>
      <c r="FT117" s="61">
        <v>2</v>
      </c>
      <c r="FU117" s="60">
        <v>0</v>
      </c>
      <c r="FV117" s="61">
        <v>0</v>
      </c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  <c r="JD117" s="67"/>
      <c r="JE117" s="67"/>
      <c r="JF117" s="67"/>
      <c r="JG117" s="67"/>
      <c r="JH117" s="67"/>
      <c r="JI117" s="67"/>
      <c r="JJ117" s="67"/>
      <c r="JK117" s="67"/>
      <c r="JL117" s="67"/>
      <c r="JM117" s="67"/>
      <c r="JN117" s="67"/>
      <c r="JO117" s="67"/>
      <c r="JP117" s="67"/>
      <c r="JQ117" s="67"/>
      <c r="JR117" s="67"/>
      <c r="JS117" s="67"/>
      <c r="JT117" s="67"/>
      <c r="JU117" s="67"/>
      <c r="JV117" s="67"/>
      <c r="JW117" s="67"/>
      <c r="JX117" s="67"/>
      <c r="JY117" s="67"/>
      <c r="JZ117" s="67"/>
      <c r="KA117" s="67"/>
      <c r="KB117" s="67"/>
      <c r="KC117" s="67"/>
      <c r="KD117" s="67"/>
      <c r="KE117" s="67"/>
      <c r="KF117" s="67"/>
      <c r="KG117" s="67"/>
      <c r="KH117" s="67"/>
      <c r="KI117" s="67"/>
      <c r="KJ117" s="67"/>
      <c r="KK117" s="67"/>
      <c r="KL117" s="67"/>
      <c r="KM117" s="67"/>
      <c r="KN117" s="67"/>
      <c r="KO117" s="67"/>
      <c r="KP117" s="67"/>
      <c r="KQ117" s="67"/>
      <c r="KR117" s="67"/>
      <c r="KS117" s="67"/>
      <c r="KT117" s="67"/>
      <c r="KU117" s="67"/>
      <c r="KV117" s="67"/>
      <c r="KW117" s="67"/>
      <c r="KX117" s="67"/>
      <c r="KY117" s="67"/>
      <c r="KZ117" s="67"/>
      <c r="LA117" s="67"/>
      <c r="LB117" s="67"/>
      <c r="LC117" s="67"/>
      <c r="LD117" s="67"/>
      <c r="LE117" s="67"/>
      <c r="LF117" s="67"/>
      <c r="LG117" s="67"/>
      <c r="LH117" s="67"/>
      <c r="LI117" s="67"/>
      <c r="LJ117" s="67"/>
      <c r="LK117" s="67"/>
      <c r="LL117" s="67"/>
      <c r="LM117" s="67"/>
      <c r="LN117" s="67"/>
      <c r="LO117" s="67"/>
      <c r="LP117" s="67"/>
      <c r="LQ117" s="67"/>
      <c r="LR117" s="67"/>
      <c r="LS117" s="67"/>
      <c r="LT117" s="67"/>
      <c r="LU117" s="67"/>
      <c r="LV117" s="67"/>
      <c r="LW117" s="67"/>
      <c r="LX117" s="67"/>
      <c r="LY117" s="67"/>
      <c r="LZ117" s="67"/>
      <c r="MA117" s="67"/>
      <c r="MB117" s="67"/>
      <c r="MC117" s="67"/>
      <c r="MD117" s="67"/>
      <c r="ME117" s="67"/>
      <c r="MF117" s="67"/>
      <c r="MG117" s="67"/>
      <c r="MH117" s="67"/>
      <c r="MI117" s="67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67"/>
      <c r="MU117" s="67"/>
      <c r="MV117" s="67"/>
      <c r="MW117" s="67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67"/>
      <c r="NI117" s="67"/>
      <c r="NJ117" s="67"/>
      <c r="NK117" s="67"/>
      <c r="NL117" s="67"/>
      <c r="NM117" s="67"/>
      <c r="NN117" s="67"/>
      <c r="NO117" s="67"/>
      <c r="NP117" s="67"/>
      <c r="NQ117" s="67"/>
      <c r="NR117" s="71"/>
      <c r="NS117" s="71"/>
      <c r="NT117" s="71"/>
      <c r="NU117" s="71"/>
      <c r="NV117" s="71"/>
      <c r="NW117" s="71"/>
      <c r="NX117" s="71"/>
      <c r="NY117" s="71"/>
      <c r="NZ117" s="71"/>
      <c r="OA117" s="71"/>
      <c r="OB117" s="71"/>
      <c r="OC117" s="71"/>
      <c r="OD117" s="71"/>
      <c r="OE117" s="71"/>
      <c r="OF117" s="71"/>
      <c r="OG117" s="71"/>
      <c r="OH117" s="71"/>
      <c r="OI117" s="71"/>
      <c r="OJ117" s="71"/>
      <c r="OK117" s="71"/>
      <c r="OL117" s="71"/>
      <c r="OM117" s="71"/>
      <c r="ON117" s="71"/>
      <c r="OO117" s="71"/>
      <c r="OP117" s="71"/>
      <c r="OQ117" s="71"/>
      <c r="OR117" s="4"/>
      <c r="OS117" s="4"/>
      <c r="OT117" s="4"/>
    </row>
    <row r="118" spans="1:410">
      <c r="A118" s="96" t="s">
        <v>1475</v>
      </c>
      <c r="B118" s="56" t="s">
        <v>1476</v>
      </c>
      <c r="C118" s="96" t="s">
        <v>466</v>
      </c>
      <c r="D118" s="74">
        <v>6</v>
      </c>
      <c r="E118" s="67">
        <v>2015</v>
      </c>
      <c r="F118" s="106">
        <v>70.332199551759643</v>
      </c>
      <c r="G118" s="141">
        <v>44648</v>
      </c>
      <c r="H118" s="67">
        <v>17401</v>
      </c>
      <c r="I118" s="67">
        <v>27247</v>
      </c>
      <c r="J118" s="106">
        <v>8.14</v>
      </c>
      <c r="K118" s="67">
        <v>3636</v>
      </c>
      <c r="L118" s="56">
        <v>55.91</v>
      </c>
      <c r="M118" s="78">
        <v>24962</v>
      </c>
      <c r="N118" s="67">
        <v>4632</v>
      </c>
      <c r="O118" s="67">
        <v>2377</v>
      </c>
      <c r="P118" s="67">
        <v>2255</v>
      </c>
      <c r="Q118" s="78">
        <v>5541</v>
      </c>
      <c r="R118" s="78">
        <v>2697</v>
      </c>
      <c r="S118" s="78">
        <v>2844</v>
      </c>
      <c r="T118" s="67">
        <v>4489</v>
      </c>
      <c r="U118" s="67">
        <v>2328</v>
      </c>
      <c r="V118" s="67">
        <v>2161</v>
      </c>
      <c r="W118" s="78">
        <v>5331</v>
      </c>
      <c r="X118" s="78">
        <v>2541</v>
      </c>
      <c r="Y118" s="78">
        <v>2790</v>
      </c>
      <c r="Z118" s="67">
        <v>4330</v>
      </c>
      <c r="AA118" s="67">
        <v>2315</v>
      </c>
      <c r="AB118" s="67">
        <v>2015</v>
      </c>
      <c r="AC118" s="78">
        <v>5101</v>
      </c>
      <c r="AD118" s="78">
        <v>2354</v>
      </c>
      <c r="AE118" s="78">
        <v>2747</v>
      </c>
      <c r="AF118" s="67">
        <v>4159</v>
      </c>
      <c r="AG118" s="67">
        <v>2245</v>
      </c>
      <c r="AH118" s="67">
        <v>1914</v>
      </c>
      <c r="AI118" s="78">
        <v>6900</v>
      </c>
      <c r="AJ118" s="78">
        <v>3221</v>
      </c>
      <c r="AK118" s="78">
        <v>3679</v>
      </c>
      <c r="AL118" s="67">
        <v>3849</v>
      </c>
      <c r="AM118" s="67">
        <v>2062</v>
      </c>
      <c r="AN118" s="67">
        <v>1787</v>
      </c>
      <c r="AO118" s="67">
        <v>3324</v>
      </c>
      <c r="AP118" s="67">
        <v>1716</v>
      </c>
      <c r="AQ118" s="67">
        <v>1608</v>
      </c>
      <c r="AR118" s="56" t="s">
        <v>428</v>
      </c>
      <c r="AS118" s="56"/>
      <c r="AT118" s="56" t="s">
        <v>428</v>
      </c>
      <c r="AU118" s="144">
        <v>1139</v>
      </c>
      <c r="AV118" s="151">
        <v>0</v>
      </c>
      <c r="AW118" s="144">
        <v>314</v>
      </c>
      <c r="AX118" s="59">
        <v>10.7</v>
      </c>
      <c r="AY118" s="59">
        <v>5</v>
      </c>
      <c r="AZ118" s="60">
        <v>1.8867924528301887</v>
      </c>
      <c r="BA118" s="61">
        <v>2</v>
      </c>
      <c r="BB118" s="62">
        <v>0</v>
      </c>
      <c r="BC118" s="63">
        <v>0</v>
      </c>
      <c r="BD118" s="68">
        <v>21.588946459412778</v>
      </c>
      <c r="BE118" s="69">
        <v>1</v>
      </c>
      <c r="BF118" s="77">
        <v>9.5744680851063837</v>
      </c>
      <c r="BG118" s="61">
        <v>9</v>
      </c>
      <c r="BH118" s="60">
        <v>7.0815450643776829</v>
      </c>
      <c r="BI118" s="61">
        <v>33</v>
      </c>
      <c r="BJ118" s="64">
        <v>21.588946459412778</v>
      </c>
      <c r="BK118" s="65">
        <v>1</v>
      </c>
      <c r="BL118" s="62">
        <v>43.177892918825556</v>
      </c>
      <c r="BM118" s="65">
        <v>2</v>
      </c>
      <c r="BN118" s="56">
        <v>0</v>
      </c>
      <c r="BO118" s="56">
        <v>0</v>
      </c>
      <c r="BP118" s="149">
        <v>21.720243266724587</v>
      </c>
      <c r="BQ118" s="156">
        <v>1</v>
      </c>
      <c r="BR118" s="56">
        <v>21.72</v>
      </c>
      <c r="BS118" s="56">
        <v>1</v>
      </c>
      <c r="BT118" s="56">
        <v>0</v>
      </c>
      <c r="BU118" s="56">
        <v>0</v>
      </c>
      <c r="BV118" s="62" t="s">
        <v>491</v>
      </c>
      <c r="BW118" s="56" t="s">
        <v>1477</v>
      </c>
      <c r="BX118" s="62" t="s">
        <v>1478</v>
      </c>
      <c r="BY118" s="56" t="s">
        <v>1479</v>
      </c>
      <c r="BZ118" s="56" t="s">
        <v>657</v>
      </c>
      <c r="CA118" s="56" t="s">
        <v>1115</v>
      </c>
      <c r="CB118" s="56" t="s">
        <v>657</v>
      </c>
      <c r="CC118" s="145">
        <v>50.06</v>
      </c>
      <c r="CD118" s="145">
        <v>37.72</v>
      </c>
      <c r="CE118" s="147">
        <v>21.12676056338028</v>
      </c>
      <c r="CF118" s="153" t="s">
        <v>606</v>
      </c>
      <c r="CG118" s="153" t="s">
        <v>1480</v>
      </c>
      <c r="CH118" s="149">
        <v>106.72358591248667</v>
      </c>
      <c r="CI118" s="56">
        <v>1</v>
      </c>
      <c r="CJ118" s="60">
        <v>0</v>
      </c>
      <c r="CK118" s="61">
        <v>0</v>
      </c>
      <c r="CL118" s="150">
        <v>106.72358591248667</v>
      </c>
      <c r="CM118" s="56">
        <v>1</v>
      </c>
      <c r="CN118" s="149">
        <v>152.04170286707213</v>
      </c>
      <c r="CO118" s="156">
        <v>7</v>
      </c>
      <c r="CP118" s="56">
        <v>0</v>
      </c>
      <c r="CQ118" s="56">
        <v>0</v>
      </c>
      <c r="CR118" s="56">
        <v>0</v>
      </c>
      <c r="CS118" s="56">
        <v>0</v>
      </c>
      <c r="CT118" s="56">
        <v>0</v>
      </c>
      <c r="CU118" s="56">
        <v>0</v>
      </c>
      <c r="CV118" s="56">
        <v>0</v>
      </c>
      <c r="CW118" s="56">
        <v>0</v>
      </c>
      <c r="CX118" s="56">
        <v>0</v>
      </c>
      <c r="CY118" s="56">
        <v>0</v>
      </c>
      <c r="CZ118" s="56">
        <v>0</v>
      </c>
      <c r="DA118" s="56">
        <v>0</v>
      </c>
      <c r="DB118" s="60">
        <v>0</v>
      </c>
      <c r="DC118" s="61">
        <v>0</v>
      </c>
      <c r="DD118" s="145">
        <v>78.349999999999994</v>
      </c>
      <c r="DE118" s="145">
        <v>59.53</v>
      </c>
      <c r="DF118" s="147">
        <v>3.9267015706806281</v>
      </c>
      <c r="DG118" s="148">
        <v>9.3259162303664915</v>
      </c>
      <c r="DH118" s="56">
        <v>0</v>
      </c>
      <c r="DI118" s="56">
        <v>0</v>
      </c>
      <c r="DJ118" s="149">
        <v>75.032826861752014</v>
      </c>
      <c r="DK118" s="56">
        <v>4</v>
      </c>
      <c r="DL118" s="56">
        <v>0</v>
      </c>
      <c r="DM118" s="56">
        <v>0</v>
      </c>
      <c r="DN118" s="150">
        <v>39.20799843168006</v>
      </c>
      <c r="DO118" s="155">
        <v>2</v>
      </c>
      <c r="DP118" s="149">
        <v>98.019996079200141</v>
      </c>
      <c r="DQ118" s="156">
        <v>5</v>
      </c>
      <c r="DR118" s="56">
        <v>0</v>
      </c>
      <c r="DS118" s="56">
        <v>0</v>
      </c>
      <c r="DT118" s="149">
        <v>98.019996079200141</v>
      </c>
      <c r="DU118" s="156">
        <v>5</v>
      </c>
      <c r="DV118" s="156">
        <v>0</v>
      </c>
      <c r="DW118" s="156">
        <v>0</v>
      </c>
      <c r="DX118" s="156">
        <v>0</v>
      </c>
      <c r="DY118" s="56">
        <v>0</v>
      </c>
      <c r="DZ118" s="62">
        <v>6.4516129032258061</v>
      </c>
      <c r="EA118" s="63">
        <v>13</v>
      </c>
      <c r="EB118" s="62">
        <v>72.100313479623821</v>
      </c>
      <c r="EC118" s="63">
        <v>138</v>
      </c>
      <c r="ED118" s="77">
        <v>2.7075812274368229</v>
      </c>
      <c r="EE118" s="72">
        <v>3</v>
      </c>
      <c r="EF118" s="143">
        <v>67.209999999999994</v>
      </c>
      <c r="EG118" s="143">
        <v>47.07</v>
      </c>
      <c r="EH118" s="107">
        <v>2.3535302954431647</v>
      </c>
      <c r="EI118" s="148">
        <v>5.4081121682523783</v>
      </c>
      <c r="EJ118" s="56" t="s">
        <v>1481</v>
      </c>
      <c r="EK118" s="56" t="s">
        <v>1482</v>
      </c>
      <c r="EL118" s="143">
        <v>58.14</v>
      </c>
      <c r="EM118" s="143">
        <v>27.12</v>
      </c>
      <c r="EN118" s="147">
        <v>0.95759233926128595</v>
      </c>
      <c r="EO118" s="148">
        <v>0.95759233926128595</v>
      </c>
      <c r="EP118" s="150">
        <v>39.20799843168006</v>
      </c>
      <c r="EQ118" s="56">
        <v>2</v>
      </c>
      <c r="ER118" s="149">
        <v>254.85198980592043</v>
      </c>
      <c r="ES118" s="156">
        <v>13</v>
      </c>
      <c r="ET118" s="103">
        <v>58.811997647520094</v>
      </c>
      <c r="EU118" s="132">
        <v>3</v>
      </c>
      <c r="EV118" s="150">
        <v>39.20799843168006</v>
      </c>
      <c r="EW118" s="155">
        <v>2</v>
      </c>
      <c r="EX118" s="56">
        <v>0</v>
      </c>
      <c r="EY118" s="62">
        <v>65.47285954113039</v>
      </c>
      <c r="EZ118" s="72">
        <v>117</v>
      </c>
      <c r="FA118" s="62">
        <v>54.726368159203979</v>
      </c>
      <c r="FB118" s="61">
        <v>88</v>
      </c>
      <c r="FC118" s="149">
        <v>0</v>
      </c>
      <c r="FD118" s="156">
        <v>0</v>
      </c>
      <c r="FE118" s="149">
        <v>85.241110569897714</v>
      </c>
      <c r="FF118" s="156">
        <v>7</v>
      </c>
      <c r="FG118" s="150">
        <v>24.354603019970774</v>
      </c>
      <c r="FH118" s="157">
        <v>2</v>
      </c>
      <c r="FI118" s="149">
        <v>0</v>
      </c>
      <c r="FJ118" s="156">
        <v>0</v>
      </c>
      <c r="FK118" s="149">
        <v>109.5957135898685</v>
      </c>
      <c r="FL118" s="156">
        <v>9</v>
      </c>
      <c r="FM118" s="149">
        <v>36.531904529956158</v>
      </c>
      <c r="FN118" s="156">
        <v>3</v>
      </c>
      <c r="FO118" s="150">
        <v>133.95031660983926</v>
      </c>
      <c r="FP118" s="155">
        <v>11</v>
      </c>
      <c r="FQ118" s="150">
        <v>24.354603019970774</v>
      </c>
      <c r="FR118" s="56">
        <v>2</v>
      </c>
      <c r="FS118" s="60">
        <v>0</v>
      </c>
      <c r="FT118" s="61">
        <v>0</v>
      </c>
      <c r="FU118" s="60">
        <v>0.97465886939571145</v>
      </c>
      <c r="FV118" s="61">
        <v>1</v>
      </c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  <c r="NR118" s="71"/>
      <c r="NS118" s="71"/>
      <c r="NT118" s="71"/>
      <c r="NU118" s="71"/>
      <c r="NV118" s="71"/>
      <c r="NW118" s="71"/>
      <c r="NX118" s="71"/>
      <c r="NY118" s="71"/>
      <c r="NZ118" s="71"/>
      <c r="OA118" s="71"/>
      <c r="OB118" s="71"/>
      <c r="OC118" s="71"/>
      <c r="OD118" s="71"/>
      <c r="OE118" s="71"/>
      <c r="OF118" s="71"/>
      <c r="OG118" s="71"/>
      <c r="OH118" s="71"/>
      <c r="OI118" s="71"/>
      <c r="OJ118" s="71"/>
      <c r="OK118" s="71"/>
      <c r="OL118" s="71"/>
      <c r="OM118" s="71"/>
      <c r="ON118" s="71"/>
      <c r="OO118" s="71"/>
      <c r="OP118" s="71"/>
      <c r="OQ118" s="71"/>
      <c r="OR118" s="4"/>
      <c r="OS118" s="4"/>
      <c r="OT118" s="4"/>
    </row>
    <row r="119" spans="1:410">
      <c r="A119" s="96" t="s">
        <v>1483</v>
      </c>
      <c r="B119" s="56" t="s">
        <v>1484</v>
      </c>
      <c r="C119" s="96" t="s">
        <v>514</v>
      </c>
      <c r="D119" s="74">
        <v>6</v>
      </c>
      <c r="E119" s="67">
        <v>2015</v>
      </c>
      <c r="F119" s="106">
        <v>70.590279251657336</v>
      </c>
      <c r="G119" s="141">
        <v>22179</v>
      </c>
      <c r="H119" s="67">
        <v>6552</v>
      </c>
      <c r="I119" s="67">
        <v>15627</v>
      </c>
      <c r="J119" s="106">
        <v>5.5</v>
      </c>
      <c r="K119" s="67">
        <v>1219</v>
      </c>
      <c r="L119" s="56">
        <v>61.2</v>
      </c>
      <c r="M119" s="78">
        <v>13573</v>
      </c>
      <c r="N119" s="67">
        <v>2832</v>
      </c>
      <c r="O119" s="67">
        <v>1451</v>
      </c>
      <c r="P119" s="67">
        <v>1381</v>
      </c>
      <c r="Q119" s="78">
        <v>3351</v>
      </c>
      <c r="R119" s="78">
        <v>1634</v>
      </c>
      <c r="S119" s="78">
        <v>1717</v>
      </c>
      <c r="T119" s="67">
        <v>2500</v>
      </c>
      <c r="U119" s="67">
        <v>1285</v>
      </c>
      <c r="V119" s="67">
        <v>1215</v>
      </c>
      <c r="W119" s="78">
        <v>2940</v>
      </c>
      <c r="X119" s="78">
        <v>1427</v>
      </c>
      <c r="Y119" s="78">
        <v>1513</v>
      </c>
      <c r="Z119" s="67">
        <v>2385</v>
      </c>
      <c r="AA119" s="67">
        <v>1232</v>
      </c>
      <c r="AB119" s="67">
        <v>1153</v>
      </c>
      <c r="AC119" s="78">
        <v>2848</v>
      </c>
      <c r="AD119" s="78">
        <v>1371</v>
      </c>
      <c r="AE119" s="78">
        <v>1477</v>
      </c>
      <c r="AF119" s="67">
        <v>2378</v>
      </c>
      <c r="AG119" s="67">
        <v>1234</v>
      </c>
      <c r="AH119" s="67">
        <v>1144</v>
      </c>
      <c r="AI119" s="78">
        <v>4089</v>
      </c>
      <c r="AJ119" s="78">
        <v>2001</v>
      </c>
      <c r="AK119" s="78">
        <v>2088</v>
      </c>
      <c r="AL119" s="67">
        <v>2338</v>
      </c>
      <c r="AM119" s="67">
        <v>1193</v>
      </c>
      <c r="AN119" s="67">
        <v>1145</v>
      </c>
      <c r="AO119" s="67">
        <v>1820</v>
      </c>
      <c r="AP119" s="67">
        <v>908</v>
      </c>
      <c r="AQ119" s="67">
        <v>912</v>
      </c>
      <c r="AR119" s="56" t="s">
        <v>428</v>
      </c>
      <c r="AS119" s="56"/>
      <c r="AT119" s="56" t="s">
        <v>428</v>
      </c>
      <c r="AU119" s="151">
        <v>595</v>
      </c>
      <c r="AV119" s="144">
        <v>0</v>
      </c>
      <c r="AW119" s="151">
        <v>120</v>
      </c>
      <c r="AX119" s="59">
        <v>0</v>
      </c>
      <c r="AY119" s="59">
        <v>0</v>
      </c>
      <c r="AZ119" s="60">
        <v>1.4858841010401187</v>
      </c>
      <c r="BA119" s="61">
        <v>7</v>
      </c>
      <c r="BB119" s="62">
        <v>1111.1111111111111</v>
      </c>
      <c r="BC119" s="63">
        <v>2</v>
      </c>
      <c r="BD119" s="68">
        <v>0</v>
      </c>
      <c r="BE119" s="69">
        <v>0</v>
      </c>
      <c r="BF119" s="77">
        <v>6.0975609756097562</v>
      </c>
      <c r="BG119" s="61">
        <v>25</v>
      </c>
      <c r="BH119" s="60">
        <v>8.3333333333333321</v>
      </c>
      <c r="BI119" s="61">
        <v>15</v>
      </c>
      <c r="BJ119" s="64">
        <v>0</v>
      </c>
      <c r="BK119" s="65">
        <v>0</v>
      </c>
      <c r="BL119" s="62">
        <v>0</v>
      </c>
      <c r="BM119" s="65">
        <v>0</v>
      </c>
      <c r="BN119" s="56">
        <v>0</v>
      </c>
      <c r="BO119" s="56">
        <v>0</v>
      </c>
      <c r="BP119" s="156">
        <v>0</v>
      </c>
      <c r="BQ119" s="56">
        <v>0</v>
      </c>
      <c r="BR119" s="56">
        <v>0</v>
      </c>
      <c r="BS119" s="56">
        <v>0</v>
      </c>
      <c r="BT119" s="56">
        <v>0</v>
      </c>
      <c r="BU119" s="56">
        <v>0</v>
      </c>
      <c r="BV119" s="62" t="s">
        <v>1485</v>
      </c>
      <c r="BW119" s="56" t="s">
        <v>565</v>
      </c>
      <c r="BX119" s="62" t="s">
        <v>1486</v>
      </c>
      <c r="BY119" s="56" t="s">
        <v>565</v>
      </c>
      <c r="BZ119" s="56" t="s">
        <v>868</v>
      </c>
      <c r="CA119" s="56" t="s">
        <v>1487</v>
      </c>
      <c r="CB119" s="56" t="s">
        <v>1488</v>
      </c>
      <c r="CC119" s="152">
        <v>59.34</v>
      </c>
      <c r="CD119" s="152">
        <v>40.07</v>
      </c>
      <c r="CE119" s="147">
        <v>23.809523809523807</v>
      </c>
      <c r="CF119" s="146" t="s">
        <v>1489</v>
      </c>
      <c r="CG119" s="146" t="s">
        <v>1490</v>
      </c>
      <c r="CH119" s="56">
        <v>0</v>
      </c>
      <c r="CI119" s="56">
        <v>0</v>
      </c>
      <c r="CJ119" s="60">
        <v>0.4</v>
      </c>
      <c r="CK119" s="61">
        <v>1</v>
      </c>
      <c r="CL119" s="56">
        <v>0</v>
      </c>
      <c r="CM119" s="56">
        <v>0</v>
      </c>
      <c r="CN119" s="149">
        <v>0</v>
      </c>
      <c r="CO119" s="156">
        <v>0</v>
      </c>
      <c r="CP119" s="56">
        <v>0</v>
      </c>
      <c r="CQ119" s="56">
        <v>0</v>
      </c>
      <c r="CR119" s="56">
        <v>0</v>
      </c>
      <c r="CS119" s="56">
        <v>0</v>
      </c>
      <c r="CT119" s="56">
        <v>0</v>
      </c>
      <c r="CU119" s="56">
        <v>0</v>
      </c>
      <c r="CV119" s="56">
        <v>0</v>
      </c>
      <c r="CW119" s="56">
        <v>0</v>
      </c>
      <c r="CX119" s="56">
        <v>0</v>
      </c>
      <c r="CY119" s="56">
        <v>0</v>
      </c>
      <c r="CZ119" s="56">
        <v>0</v>
      </c>
      <c r="DA119" s="56">
        <v>0</v>
      </c>
      <c r="DB119" s="60">
        <v>0.21696680407897592</v>
      </c>
      <c r="DC119" s="61">
        <v>1</v>
      </c>
      <c r="DD119" s="152">
        <v>102.06</v>
      </c>
      <c r="DE119" s="152">
        <v>71.290000000000006</v>
      </c>
      <c r="DF119" s="147">
        <v>5.420890260026443</v>
      </c>
      <c r="DG119" s="148">
        <v>0.22036139268400176</v>
      </c>
      <c r="DH119" s="56">
        <v>0</v>
      </c>
      <c r="DI119" s="56">
        <v>0</v>
      </c>
      <c r="DJ119" s="149">
        <v>0</v>
      </c>
      <c r="DK119" s="56">
        <v>0</v>
      </c>
      <c r="DL119" s="56">
        <v>0</v>
      </c>
      <c r="DM119" s="56">
        <v>0</v>
      </c>
      <c r="DN119" s="56">
        <v>0</v>
      </c>
      <c r="DO119" s="56">
        <v>0</v>
      </c>
      <c r="DP119" s="149">
        <v>105.33707865168539</v>
      </c>
      <c r="DQ119" s="156">
        <v>3</v>
      </c>
      <c r="DR119" s="149">
        <v>70.224719101123597</v>
      </c>
      <c r="DS119" s="156">
        <v>2</v>
      </c>
      <c r="DT119" s="149">
        <v>35.112359550561798</v>
      </c>
      <c r="DU119" s="156">
        <v>1</v>
      </c>
      <c r="DV119" s="156">
        <v>0</v>
      </c>
      <c r="DW119" s="156">
        <v>0</v>
      </c>
      <c r="DX119" s="156">
        <v>0</v>
      </c>
      <c r="DY119" s="56">
        <v>0</v>
      </c>
      <c r="DZ119" s="62">
        <v>4.3365134431916736</v>
      </c>
      <c r="EA119" s="63">
        <v>5</v>
      </c>
      <c r="EB119" s="62">
        <v>45.454545454545453</v>
      </c>
      <c r="EC119" s="63">
        <v>52</v>
      </c>
      <c r="ED119" s="60">
        <v>2.6246719160104988</v>
      </c>
      <c r="EE119" s="61">
        <v>12</v>
      </c>
      <c r="EF119" s="154">
        <v>69.56</v>
      </c>
      <c r="EG119" s="154">
        <v>36.31</v>
      </c>
      <c r="EH119" s="107">
        <v>3.6585365853658534</v>
      </c>
      <c r="EI119" s="148">
        <v>0.33259423503325941</v>
      </c>
      <c r="EJ119" s="56" t="s">
        <v>1491</v>
      </c>
      <c r="EK119" s="56" t="s">
        <v>1492</v>
      </c>
      <c r="EL119" s="154">
        <v>30.66</v>
      </c>
      <c r="EM119" s="154">
        <v>10.53</v>
      </c>
      <c r="EN119" s="147">
        <v>1.0582010582010581</v>
      </c>
      <c r="EO119" s="148">
        <v>0.52910052910052907</v>
      </c>
      <c r="EP119" s="56">
        <v>0</v>
      </c>
      <c r="EQ119" s="56">
        <v>0</v>
      </c>
      <c r="ER119" s="156">
        <v>0</v>
      </c>
      <c r="ES119" s="156">
        <v>0</v>
      </c>
      <c r="ET119" s="103">
        <v>35.112359550561798</v>
      </c>
      <c r="EU119" s="132">
        <v>1</v>
      </c>
      <c r="EV119" s="56">
        <v>0</v>
      </c>
      <c r="EW119" s="56">
        <v>0</v>
      </c>
      <c r="EX119" s="56">
        <v>0</v>
      </c>
      <c r="EY119" s="62">
        <v>41.048034934497814</v>
      </c>
      <c r="EZ119" s="61">
        <v>47</v>
      </c>
      <c r="FA119" s="62">
        <v>53.728070175438596</v>
      </c>
      <c r="FB119" s="61">
        <v>49</v>
      </c>
      <c r="FC119" s="149">
        <v>41.736227045075125</v>
      </c>
      <c r="FD119" s="156">
        <v>2</v>
      </c>
      <c r="FE119" s="149">
        <v>41.736227045075125</v>
      </c>
      <c r="FF119" s="156">
        <v>2</v>
      </c>
      <c r="FG119" s="56">
        <v>0</v>
      </c>
      <c r="FH119" s="56">
        <v>0</v>
      </c>
      <c r="FI119" s="149">
        <v>0</v>
      </c>
      <c r="FJ119" s="156">
        <v>0</v>
      </c>
      <c r="FK119" s="149">
        <v>83.472454090150251</v>
      </c>
      <c r="FL119" s="156">
        <v>4</v>
      </c>
      <c r="FM119" s="56">
        <v>0</v>
      </c>
      <c r="FN119" s="56">
        <v>0</v>
      </c>
      <c r="FO119" s="150">
        <v>83.472454090150251</v>
      </c>
      <c r="FP119" s="155">
        <v>4</v>
      </c>
      <c r="FQ119" s="56">
        <v>0</v>
      </c>
      <c r="FR119" s="56">
        <v>0</v>
      </c>
      <c r="FS119" s="60">
        <v>3.1004547333608929</v>
      </c>
      <c r="FT119" s="61">
        <v>15</v>
      </c>
      <c r="FU119" s="60">
        <v>2.3110700254217704</v>
      </c>
      <c r="FV119" s="61">
        <v>10</v>
      </c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  <c r="JD119" s="67"/>
      <c r="JE119" s="67"/>
      <c r="JF119" s="67"/>
      <c r="JG119" s="67"/>
      <c r="JH119" s="67"/>
      <c r="JI119" s="67"/>
      <c r="JJ119" s="67"/>
      <c r="JK119" s="67"/>
      <c r="JL119" s="67"/>
      <c r="JM119" s="67"/>
      <c r="JN119" s="67"/>
      <c r="JO119" s="67"/>
      <c r="JP119" s="67"/>
      <c r="JQ119" s="67"/>
      <c r="JR119" s="67"/>
      <c r="JS119" s="67"/>
      <c r="JT119" s="67"/>
      <c r="JU119" s="67"/>
      <c r="JV119" s="67"/>
      <c r="JW119" s="67"/>
      <c r="JX119" s="67"/>
      <c r="JY119" s="67"/>
      <c r="JZ119" s="67"/>
      <c r="KA119" s="67"/>
      <c r="KB119" s="67"/>
      <c r="KC119" s="67"/>
      <c r="KD119" s="67"/>
      <c r="KE119" s="67"/>
      <c r="KF119" s="67"/>
      <c r="KG119" s="67"/>
      <c r="KH119" s="67"/>
      <c r="KI119" s="67"/>
      <c r="KJ119" s="67"/>
      <c r="KK119" s="67"/>
      <c r="KL119" s="67"/>
      <c r="KM119" s="67"/>
      <c r="KN119" s="67"/>
      <c r="KO119" s="67"/>
      <c r="KP119" s="67"/>
      <c r="KQ119" s="67"/>
      <c r="KR119" s="67"/>
      <c r="KS119" s="67"/>
      <c r="KT119" s="67"/>
      <c r="KU119" s="67"/>
      <c r="KV119" s="67"/>
      <c r="KW119" s="67"/>
      <c r="KX119" s="67"/>
      <c r="KY119" s="67"/>
      <c r="KZ119" s="67"/>
      <c r="LA119" s="67"/>
      <c r="LB119" s="67"/>
      <c r="LC119" s="67"/>
      <c r="LD119" s="67"/>
      <c r="LE119" s="67"/>
      <c r="LF119" s="67"/>
      <c r="LG119" s="67"/>
      <c r="LH119" s="67"/>
      <c r="LI119" s="67"/>
      <c r="LJ119" s="67"/>
      <c r="LK119" s="67"/>
      <c r="LL119" s="67"/>
      <c r="LM119" s="67"/>
      <c r="LN119" s="67"/>
      <c r="LO119" s="67"/>
      <c r="LP119" s="67"/>
      <c r="LQ119" s="67"/>
      <c r="LR119" s="67"/>
      <c r="LS119" s="67"/>
      <c r="LT119" s="67"/>
      <c r="LU119" s="67"/>
      <c r="LV119" s="67"/>
      <c r="LW119" s="67"/>
      <c r="LX119" s="67"/>
      <c r="LY119" s="67"/>
      <c r="LZ119" s="67"/>
      <c r="MA119" s="67"/>
      <c r="MB119" s="67"/>
      <c r="MC119" s="67"/>
      <c r="MD119" s="67"/>
      <c r="ME119" s="67"/>
      <c r="MF119" s="67"/>
      <c r="MG119" s="67"/>
      <c r="MH119" s="67"/>
      <c r="MI119" s="67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67"/>
      <c r="MU119" s="67"/>
      <c r="MV119" s="67"/>
      <c r="MW119" s="67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67"/>
      <c r="NI119" s="67"/>
      <c r="NJ119" s="67"/>
      <c r="NK119" s="67"/>
      <c r="NL119" s="67"/>
      <c r="NM119" s="67"/>
      <c r="NN119" s="67"/>
      <c r="NO119" s="67"/>
      <c r="NP119" s="67"/>
      <c r="NQ119" s="67"/>
      <c r="NR119" s="71"/>
      <c r="NS119" s="71"/>
      <c r="NT119" s="71"/>
      <c r="NU119" s="71"/>
      <c r="NV119" s="71"/>
      <c r="NW119" s="71"/>
      <c r="NX119" s="71"/>
      <c r="NY119" s="71"/>
      <c r="NZ119" s="71"/>
      <c r="OA119" s="71"/>
      <c r="OB119" s="71"/>
      <c r="OC119" s="71"/>
      <c r="OD119" s="71"/>
      <c r="OE119" s="71"/>
      <c r="OF119" s="71"/>
      <c r="OG119" s="71"/>
      <c r="OH119" s="71"/>
      <c r="OI119" s="71"/>
      <c r="OJ119" s="71"/>
      <c r="OK119" s="71"/>
      <c r="OL119" s="71"/>
      <c r="OM119" s="71"/>
      <c r="ON119" s="71"/>
      <c r="OO119" s="71"/>
      <c r="OP119" s="71"/>
      <c r="OQ119" s="71"/>
      <c r="OR119" s="4"/>
      <c r="OS119" s="4"/>
      <c r="OT119" s="4"/>
    </row>
    <row r="120" spans="1:410">
      <c r="A120" s="96" t="s">
        <v>1493</v>
      </c>
      <c r="B120" s="56" t="s">
        <v>1494</v>
      </c>
      <c r="C120" s="96" t="s">
        <v>466</v>
      </c>
      <c r="D120" s="74">
        <v>6</v>
      </c>
      <c r="E120" s="67">
        <v>2015</v>
      </c>
      <c r="F120" s="106">
        <v>71.359390420628486</v>
      </c>
      <c r="G120" s="141">
        <v>6174</v>
      </c>
      <c r="H120" s="67">
        <v>3377</v>
      </c>
      <c r="I120" s="67">
        <v>2797</v>
      </c>
      <c r="J120" s="106">
        <v>24.28</v>
      </c>
      <c r="K120" s="67">
        <v>1499</v>
      </c>
      <c r="L120" s="56">
        <v>55.91</v>
      </c>
      <c r="M120" s="78">
        <v>3452</v>
      </c>
      <c r="N120" s="67">
        <v>587</v>
      </c>
      <c r="O120" s="67">
        <v>302</v>
      </c>
      <c r="P120" s="67">
        <v>285</v>
      </c>
      <c r="Q120" s="78">
        <v>704</v>
      </c>
      <c r="R120" s="78">
        <v>341</v>
      </c>
      <c r="S120" s="78">
        <v>363</v>
      </c>
      <c r="T120" s="67">
        <v>585</v>
      </c>
      <c r="U120" s="67">
        <v>305</v>
      </c>
      <c r="V120" s="67">
        <v>280</v>
      </c>
      <c r="W120" s="78">
        <v>701</v>
      </c>
      <c r="X120" s="78">
        <v>337</v>
      </c>
      <c r="Y120" s="78">
        <v>364</v>
      </c>
      <c r="Z120" s="67">
        <v>578</v>
      </c>
      <c r="AA120" s="67">
        <v>298</v>
      </c>
      <c r="AB120" s="67">
        <v>280</v>
      </c>
      <c r="AC120" s="78">
        <v>678</v>
      </c>
      <c r="AD120" s="78">
        <v>327</v>
      </c>
      <c r="AE120" s="78">
        <v>351</v>
      </c>
      <c r="AF120" s="67">
        <v>563</v>
      </c>
      <c r="AG120" s="67">
        <v>291</v>
      </c>
      <c r="AH120" s="67">
        <v>272</v>
      </c>
      <c r="AI120" s="78">
        <v>1057</v>
      </c>
      <c r="AJ120" s="78">
        <v>516</v>
      </c>
      <c r="AK120" s="78">
        <v>541</v>
      </c>
      <c r="AL120" s="67">
        <v>607</v>
      </c>
      <c r="AM120" s="67">
        <v>310</v>
      </c>
      <c r="AN120" s="67">
        <v>297</v>
      </c>
      <c r="AO120" s="67">
        <v>516</v>
      </c>
      <c r="AP120" s="67">
        <v>266</v>
      </c>
      <c r="AQ120" s="67">
        <v>250</v>
      </c>
      <c r="AR120" s="56" t="s">
        <v>428</v>
      </c>
      <c r="AS120" s="56"/>
      <c r="AT120" s="56" t="s">
        <v>428</v>
      </c>
      <c r="AU120" s="144">
        <v>200</v>
      </c>
      <c r="AV120" s="151">
        <v>0</v>
      </c>
      <c r="AW120" s="144">
        <v>31</v>
      </c>
      <c r="AX120" s="59">
        <v>0</v>
      </c>
      <c r="AY120" s="59">
        <v>0</v>
      </c>
      <c r="AZ120" s="60">
        <v>1.2753407551080054</v>
      </c>
      <c r="BA120" s="61">
        <v>48</v>
      </c>
      <c r="BB120" s="62">
        <v>0</v>
      </c>
      <c r="BC120" s="63">
        <v>0</v>
      </c>
      <c r="BD120" s="68">
        <v>0</v>
      </c>
      <c r="BE120" s="69">
        <v>0</v>
      </c>
      <c r="BF120" s="60">
        <v>4.4120623355596038</v>
      </c>
      <c r="BG120" s="61">
        <v>218</v>
      </c>
      <c r="BH120" s="60">
        <v>12.5</v>
      </c>
      <c r="BI120" s="61">
        <v>6</v>
      </c>
      <c r="BJ120" s="64">
        <v>0</v>
      </c>
      <c r="BK120" s="65">
        <v>0</v>
      </c>
      <c r="BL120" s="62">
        <v>0</v>
      </c>
      <c r="BM120" s="65">
        <v>0</v>
      </c>
      <c r="BN120" s="56">
        <v>0</v>
      </c>
      <c r="BO120" s="56">
        <v>0</v>
      </c>
      <c r="BP120" s="156">
        <v>0</v>
      </c>
      <c r="BQ120" s="56">
        <v>0</v>
      </c>
      <c r="BR120" s="56">
        <v>0</v>
      </c>
      <c r="BS120" s="56">
        <v>0</v>
      </c>
      <c r="BT120" s="56">
        <v>0</v>
      </c>
      <c r="BU120" s="56">
        <v>0</v>
      </c>
      <c r="BV120" s="62" t="s">
        <v>1495</v>
      </c>
      <c r="BW120" s="56" t="s">
        <v>1052</v>
      </c>
      <c r="BX120" s="62" t="s">
        <v>850</v>
      </c>
      <c r="BY120" s="56" t="s">
        <v>1052</v>
      </c>
      <c r="BZ120" s="56" t="s">
        <v>565</v>
      </c>
      <c r="CA120" s="56" t="s">
        <v>1496</v>
      </c>
      <c r="CB120" s="56" t="s">
        <v>1497</v>
      </c>
      <c r="CC120" s="145">
        <v>50.42</v>
      </c>
      <c r="CD120" s="145">
        <v>36.75</v>
      </c>
      <c r="CE120" s="147">
        <v>25</v>
      </c>
      <c r="CF120" s="153" t="s">
        <v>772</v>
      </c>
      <c r="CG120" s="153" t="s">
        <v>692</v>
      </c>
      <c r="CH120" s="56">
        <v>0</v>
      </c>
      <c r="CI120" s="56">
        <v>0</v>
      </c>
      <c r="CJ120" s="60">
        <v>0</v>
      </c>
      <c r="CK120" s="61">
        <v>0</v>
      </c>
      <c r="CL120" s="56">
        <v>0</v>
      </c>
      <c r="CM120" s="56">
        <v>0</v>
      </c>
      <c r="CN120" s="149">
        <v>170.64846416382252</v>
      </c>
      <c r="CO120" s="156">
        <v>1</v>
      </c>
      <c r="CP120" s="56">
        <v>0</v>
      </c>
      <c r="CQ120" s="56">
        <v>0</v>
      </c>
      <c r="CR120" s="56">
        <v>0</v>
      </c>
      <c r="CS120" s="56">
        <v>0</v>
      </c>
      <c r="CT120" s="56">
        <v>0</v>
      </c>
      <c r="CU120" s="56">
        <v>0</v>
      </c>
      <c r="CV120" s="56">
        <v>0</v>
      </c>
      <c r="CW120" s="56">
        <v>0</v>
      </c>
      <c r="CX120" s="56">
        <v>0</v>
      </c>
      <c r="CY120" s="56">
        <v>0</v>
      </c>
      <c r="CZ120" s="56">
        <v>0</v>
      </c>
      <c r="DA120" s="56">
        <v>0</v>
      </c>
      <c r="DB120" s="60">
        <v>0.10368335104590581</v>
      </c>
      <c r="DC120" s="61">
        <v>4</v>
      </c>
      <c r="DD120" s="145">
        <v>80.680000000000007</v>
      </c>
      <c r="DE120" s="145">
        <v>63.42</v>
      </c>
      <c r="DF120" s="147">
        <v>1.0025062656641603</v>
      </c>
      <c r="DG120" s="148">
        <v>5.0125313283208017</v>
      </c>
      <c r="DH120" s="56">
        <v>0</v>
      </c>
      <c r="DI120" s="56">
        <v>0</v>
      </c>
      <c r="DJ120" s="149">
        <v>0</v>
      </c>
      <c r="DK120" s="56">
        <v>0</v>
      </c>
      <c r="DL120" s="56">
        <v>0</v>
      </c>
      <c r="DM120" s="56">
        <v>0</v>
      </c>
      <c r="DN120" s="56">
        <v>0</v>
      </c>
      <c r="DO120" s="56">
        <v>0</v>
      </c>
      <c r="DP120" s="149">
        <v>0</v>
      </c>
      <c r="DQ120" s="156">
        <v>0</v>
      </c>
      <c r="DR120" s="56">
        <v>0</v>
      </c>
      <c r="DS120" s="56">
        <v>0</v>
      </c>
      <c r="DT120" s="56">
        <v>0</v>
      </c>
      <c r="DU120" s="56">
        <v>0</v>
      </c>
      <c r="DV120" s="156">
        <v>0</v>
      </c>
      <c r="DW120" s="156">
        <v>0</v>
      </c>
      <c r="DX120" s="156">
        <v>0</v>
      </c>
      <c r="DY120" s="56">
        <v>0</v>
      </c>
      <c r="DZ120" s="62">
        <v>3.5714285714285712</v>
      </c>
      <c r="EA120" s="63">
        <v>1</v>
      </c>
      <c r="EB120" s="62">
        <v>51.470588235294116</v>
      </c>
      <c r="EC120" s="63">
        <v>14</v>
      </c>
      <c r="ED120" s="60">
        <v>0.48220657729771432</v>
      </c>
      <c r="EE120" s="61">
        <v>20</v>
      </c>
      <c r="EF120" s="143">
        <v>83.95</v>
      </c>
      <c r="EG120" s="143">
        <v>57.92</v>
      </c>
      <c r="EH120" s="107">
        <v>0.68259385665529015</v>
      </c>
      <c r="EI120" s="148">
        <v>11.945392491467576</v>
      </c>
      <c r="EJ120" s="56" t="s">
        <v>1357</v>
      </c>
      <c r="EK120" s="56" t="s">
        <v>1498</v>
      </c>
      <c r="EL120" s="143">
        <v>78.03</v>
      </c>
      <c r="EM120" s="143">
        <v>45.74</v>
      </c>
      <c r="EN120" s="147">
        <v>0.98039215686274506</v>
      </c>
      <c r="EO120" s="148">
        <v>3.9215686274509802</v>
      </c>
      <c r="EP120" s="56">
        <v>0</v>
      </c>
      <c r="EQ120" s="56">
        <v>0</v>
      </c>
      <c r="ER120" s="156">
        <v>0</v>
      </c>
      <c r="ES120" s="156">
        <v>0</v>
      </c>
      <c r="ET120" s="56">
        <v>0</v>
      </c>
      <c r="EU120" s="56">
        <v>0</v>
      </c>
      <c r="EV120" s="56">
        <v>0</v>
      </c>
      <c r="EW120" s="56">
        <v>0</v>
      </c>
      <c r="EX120" s="56">
        <v>0</v>
      </c>
      <c r="EY120" s="62">
        <v>53.872053872053868</v>
      </c>
      <c r="EZ120" s="72">
        <v>16</v>
      </c>
      <c r="FA120" s="62">
        <v>24</v>
      </c>
      <c r="FB120" s="61">
        <v>6</v>
      </c>
      <c r="FC120" s="149">
        <v>0</v>
      </c>
      <c r="FD120" s="156">
        <v>0</v>
      </c>
      <c r="FE120" s="149">
        <v>0</v>
      </c>
      <c r="FF120" s="156">
        <v>0</v>
      </c>
      <c r="FG120" s="150">
        <v>79.491255961844203</v>
      </c>
      <c r="FH120" s="157">
        <v>1</v>
      </c>
      <c r="FI120" s="149">
        <v>0</v>
      </c>
      <c r="FJ120" s="156">
        <v>0</v>
      </c>
      <c r="FK120" s="149">
        <v>79.491255961844203</v>
      </c>
      <c r="FL120" s="156">
        <v>1</v>
      </c>
      <c r="FM120" s="56">
        <v>0</v>
      </c>
      <c r="FN120" s="56">
        <v>0</v>
      </c>
      <c r="FO120" s="150">
        <v>0</v>
      </c>
      <c r="FP120" s="56">
        <v>0</v>
      </c>
      <c r="FQ120" s="56">
        <v>0</v>
      </c>
      <c r="FR120" s="56">
        <v>0</v>
      </c>
      <c r="FS120" s="60">
        <v>1.1645875792255491</v>
      </c>
      <c r="FT120" s="61">
        <v>52</v>
      </c>
      <c r="FU120" s="60">
        <v>0.98958462185497631</v>
      </c>
      <c r="FV120" s="61">
        <v>40</v>
      </c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67"/>
      <c r="JO120" s="67"/>
      <c r="JP120" s="67"/>
      <c r="JQ120" s="67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67"/>
      <c r="KC120" s="67"/>
      <c r="KD120" s="67"/>
      <c r="KE120" s="67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67"/>
      <c r="KQ120" s="67"/>
      <c r="KR120" s="67"/>
      <c r="KS120" s="67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67"/>
      <c r="LE120" s="67"/>
      <c r="LF120" s="67"/>
      <c r="LG120" s="67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67"/>
      <c r="LS120" s="67"/>
      <c r="LT120" s="67"/>
      <c r="LU120" s="67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67"/>
      <c r="MG120" s="67"/>
      <c r="MH120" s="67"/>
      <c r="MI120" s="67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67"/>
      <c r="MU120" s="67"/>
      <c r="MV120" s="67"/>
      <c r="MW120" s="67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67"/>
      <c r="NI120" s="67"/>
      <c r="NJ120" s="67"/>
      <c r="NK120" s="67"/>
      <c r="NL120" s="67"/>
      <c r="NM120" s="67"/>
      <c r="NN120" s="67"/>
      <c r="NO120" s="67"/>
      <c r="NP120" s="67"/>
      <c r="NQ120" s="67"/>
      <c r="NR120" s="71"/>
      <c r="NS120" s="71"/>
      <c r="NT120" s="71"/>
      <c r="NU120" s="71"/>
      <c r="NV120" s="71"/>
      <c r="NW120" s="71"/>
      <c r="NX120" s="71"/>
      <c r="NY120" s="71"/>
      <c r="NZ120" s="71"/>
      <c r="OA120" s="71"/>
      <c r="OB120" s="71"/>
      <c r="OC120" s="71"/>
      <c r="OD120" s="71"/>
      <c r="OE120" s="71"/>
      <c r="OF120" s="71"/>
      <c r="OG120" s="71"/>
      <c r="OH120" s="71"/>
      <c r="OI120" s="71"/>
      <c r="OJ120" s="71"/>
      <c r="OK120" s="71"/>
      <c r="OL120" s="71"/>
      <c r="OM120" s="71"/>
      <c r="ON120" s="71"/>
      <c r="OO120" s="71"/>
      <c r="OP120" s="71"/>
      <c r="OQ120" s="71"/>
      <c r="OR120" s="4"/>
      <c r="OS120" s="4"/>
      <c r="OT120" s="4"/>
    </row>
    <row r="121" spans="1:410">
      <c r="A121" s="96" t="s">
        <v>1499</v>
      </c>
      <c r="B121" s="56" t="s">
        <v>1500</v>
      </c>
      <c r="C121" s="96" t="s">
        <v>479</v>
      </c>
      <c r="D121" s="74">
        <v>6</v>
      </c>
      <c r="E121" s="67">
        <v>2015</v>
      </c>
      <c r="F121" s="106">
        <v>70.722902756091855</v>
      </c>
      <c r="G121" s="141">
        <v>9448</v>
      </c>
      <c r="H121" s="67">
        <v>5682</v>
      </c>
      <c r="I121" s="67">
        <v>3766</v>
      </c>
      <c r="J121" s="106">
        <v>23.26</v>
      </c>
      <c r="K121" s="67">
        <v>2197</v>
      </c>
      <c r="L121" s="56">
        <v>106.71</v>
      </c>
      <c r="M121" s="78">
        <v>10082</v>
      </c>
      <c r="N121" s="67">
        <v>1057</v>
      </c>
      <c r="O121" s="67">
        <v>543</v>
      </c>
      <c r="P121" s="67">
        <v>514</v>
      </c>
      <c r="Q121" s="78">
        <v>1265</v>
      </c>
      <c r="R121" s="78">
        <v>614</v>
      </c>
      <c r="S121" s="78">
        <v>651</v>
      </c>
      <c r="T121" s="67">
        <v>1033</v>
      </c>
      <c r="U121" s="67">
        <v>533</v>
      </c>
      <c r="V121" s="67">
        <v>500</v>
      </c>
      <c r="W121" s="78">
        <v>1229</v>
      </c>
      <c r="X121" s="78">
        <v>601</v>
      </c>
      <c r="Y121" s="78">
        <v>628</v>
      </c>
      <c r="Z121" s="67">
        <v>988</v>
      </c>
      <c r="AA121" s="67">
        <v>497</v>
      </c>
      <c r="AB121" s="67">
        <v>491</v>
      </c>
      <c r="AC121" s="78">
        <v>1131</v>
      </c>
      <c r="AD121" s="78">
        <v>555</v>
      </c>
      <c r="AE121" s="78">
        <v>576</v>
      </c>
      <c r="AF121" s="67">
        <v>894</v>
      </c>
      <c r="AG121" s="67">
        <v>459</v>
      </c>
      <c r="AH121" s="67">
        <v>435</v>
      </c>
      <c r="AI121" s="78">
        <v>1447</v>
      </c>
      <c r="AJ121" s="78">
        <v>742</v>
      </c>
      <c r="AK121" s="78">
        <v>705</v>
      </c>
      <c r="AL121" s="67">
        <v>804</v>
      </c>
      <c r="AM121" s="67">
        <v>390</v>
      </c>
      <c r="AN121" s="67">
        <v>414</v>
      </c>
      <c r="AO121" s="67">
        <v>689</v>
      </c>
      <c r="AP121" s="67">
        <v>322</v>
      </c>
      <c r="AQ121" s="67">
        <v>367</v>
      </c>
      <c r="AR121" s="56" t="s">
        <v>428</v>
      </c>
      <c r="AS121" s="56"/>
      <c r="AT121" s="56" t="s">
        <v>428</v>
      </c>
      <c r="AU121" s="151">
        <v>669</v>
      </c>
      <c r="AV121" s="144">
        <v>0</v>
      </c>
      <c r="AW121" s="151">
        <v>127</v>
      </c>
      <c r="AX121" s="59">
        <v>5.7</v>
      </c>
      <c r="AY121" s="59">
        <v>1</v>
      </c>
      <c r="AZ121" s="60">
        <v>1.0596962204168139</v>
      </c>
      <c r="BA121" s="61">
        <v>6</v>
      </c>
      <c r="BB121" s="62">
        <v>0</v>
      </c>
      <c r="BC121" s="63">
        <v>0</v>
      </c>
      <c r="BD121" s="68">
        <v>0</v>
      </c>
      <c r="BE121" s="69">
        <v>0</v>
      </c>
      <c r="BF121" s="60">
        <v>2.8436018957345972</v>
      </c>
      <c r="BG121" s="61">
        <v>24</v>
      </c>
      <c r="BH121" s="60">
        <v>5.7142857142857144</v>
      </c>
      <c r="BI121" s="61">
        <v>10</v>
      </c>
      <c r="BJ121" s="64">
        <v>0</v>
      </c>
      <c r="BK121" s="65">
        <v>0</v>
      </c>
      <c r="BL121" s="62">
        <v>0</v>
      </c>
      <c r="BM121" s="65">
        <v>0</v>
      </c>
      <c r="BN121" s="56">
        <v>0</v>
      </c>
      <c r="BO121" s="56">
        <v>0</v>
      </c>
      <c r="BP121" s="156">
        <v>0</v>
      </c>
      <c r="BQ121" s="56">
        <v>0</v>
      </c>
      <c r="BR121" s="56">
        <v>0</v>
      </c>
      <c r="BS121" s="56">
        <v>0</v>
      </c>
      <c r="BT121" s="56">
        <v>0</v>
      </c>
      <c r="BU121" s="56">
        <v>0</v>
      </c>
      <c r="BV121" s="56" t="s">
        <v>1501</v>
      </c>
      <c r="BW121" s="56" t="s">
        <v>1173</v>
      </c>
      <c r="BX121" s="62" t="s">
        <v>568</v>
      </c>
      <c r="BY121" s="56" t="s">
        <v>1279</v>
      </c>
      <c r="BZ121" s="56" t="s">
        <v>870</v>
      </c>
      <c r="CA121" s="56" t="s">
        <v>1502</v>
      </c>
      <c r="CB121" s="56" t="s">
        <v>1033</v>
      </c>
      <c r="CC121" s="152">
        <v>91.82</v>
      </c>
      <c r="CD121" s="152">
        <v>69.7</v>
      </c>
      <c r="CE121" s="147">
        <v>30.76923076923077</v>
      </c>
      <c r="CF121" s="146" t="s">
        <v>1503</v>
      </c>
      <c r="CG121" s="146" t="s">
        <v>1504</v>
      </c>
      <c r="CH121" s="149">
        <v>189.75332068311195</v>
      </c>
      <c r="CI121" s="56">
        <v>2</v>
      </c>
      <c r="CJ121" s="60">
        <v>0</v>
      </c>
      <c r="CK121" s="61">
        <v>0</v>
      </c>
      <c r="CL121" s="150">
        <v>189.75332068311195</v>
      </c>
      <c r="CM121" s="56">
        <v>2</v>
      </c>
      <c r="CN121" s="149">
        <v>0</v>
      </c>
      <c r="CO121" s="156">
        <v>0</v>
      </c>
      <c r="CP121" s="56">
        <v>0</v>
      </c>
      <c r="CQ121" s="56">
        <v>0</v>
      </c>
      <c r="CR121" s="56">
        <v>0</v>
      </c>
      <c r="CS121" s="56">
        <v>0</v>
      </c>
      <c r="CT121" s="56">
        <v>0</v>
      </c>
      <c r="CU121" s="56">
        <v>0</v>
      </c>
      <c r="CV121" s="56">
        <v>0</v>
      </c>
      <c r="CW121" s="56">
        <v>0</v>
      </c>
      <c r="CX121" s="56">
        <v>0</v>
      </c>
      <c r="CY121" s="56">
        <v>0</v>
      </c>
      <c r="CZ121" s="56">
        <v>0</v>
      </c>
      <c r="DA121" s="56">
        <v>0</v>
      </c>
      <c r="DB121" s="60">
        <v>0.1647175094712568</v>
      </c>
      <c r="DC121" s="61">
        <v>1</v>
      </c>
      <c r="DD121" s="152">
        <v>154.96</v>
      </c>
      <c r="DE121" s="152">
        <v>115.26</v>
      </c>
      <c r="DF121" s="147">
        <v>5.3168244719592135</v>
      </c>
      <c r="DG121" s="148">
        <v>6.1179898033503282</v>
      </c>
      <c r="DH121" s="149">
        <v>244.10089503661513</v>
      </c>
      <c r="DI121" s="56">
        <v>3</v>
      </c>
      <c r="DJ121" s="149">
        <v>81.366965012205043</v>
      </c>
      <c r="DK121" s="56">
        <v>1</v>
      </c>
      <c r="DL121" s="56">
        <v>0</v>
      </c>
      <c r="DM121" s="56">
        <v>0</v>
      </c>
      <c r="DN121" s="56">
        <v>0</v>
      </c>
      <c r="DO121" s="56">
        <v>0</v>
      </c>
      <c r="DP121" s="149">
        <v>88.417329796640132</v>
      </c>
      <c r="DQ121" s="156">
        <v>1</v>
      </c>
      <c r="DR121" s="56">
        <v>0</v>
      </c>
      <c r="DS121" s="56">
        <v>0</v>
      </c>
      <c r="DT121" s="149">
        <v>88.417329796640132</v>
      </c>
      <c r="DU121" s="156">
        <v>1</v>
      </c>
      <c r="DV121" s="156">
        <v>0</v>
      </c>
      <c r="DW121" s="156">
        <v>0</v>
      </c>
      <c r="DX121" s="156">
        <v>0</v>
      </c>
      <c r="DY121" s="56">
        <v>0</v>
      </c>
      <c r="DZ121" s="62">
        <v>14.256619144602853</v>
      </c>
      <c r="EA121" s="63">
        <v>7</v>
      </c>
      <c r="EB121" s="62">
        <v>131.0344827586207</v>
      </c>
      <c r="EC121" s="63">
        <v>57</v>
      </c>
      <c r="ED121" s="60">
        <v>0.62853551225644255</v>
      </c>
      <c r="EE121" s="61">
        <v>4</v>
      </c>
      <c r="EF121" s="154">
        <v>141.9</v>
      </c>
      <c r="EG121" s="154">
        <v>95.03</v>
      </c>
      <c r="EH121" s="107">
        <v>2.1352313167259789</v>
      </c>
      <c r="EI121" s="148">
        <v>1.5421115065243181</v>
      </c>
      <c r="EJ121" s="56" t="s">
        <v>1505</v>
      </c>
      <c r="EK121" s="56" t="s">
        <v>1506</v>
      </c>
      <c r="EL121" s="154">
        <v>94.04</v>
      </c>
      <c r="EM121" s="154">
        <v>48.78</v>
      </c>
      <c r="EN121" s="147">
        <v>1.6129032258064515</v>
      </c>
      <c r="EO121" s="148">
        <v>0.40322580645161288</v>
      </c>
      <c r="EP121" s="56">
        <v>0</v>
      </c>
      <c r="EQ121" s="56">
        <v>0</v>
      </c>
      <c r="ER121" s="149">
        <v>353.66931918656053</v>
      </c>
      <c r="ES121" s="156">
        <v>4</v>
      </c>
      <c r="ET121" s="103">
        <v>176.83465959328026</v>
      </c>
      <c r="EU121" s="132">
        <v>2</v>
      </c>
      <c r="EV121" s="56">
        <v>0</v>
      </c>
      <c r="EW121" s="56">
        <v>0</v>
      </c>
      <c r="EX121" s="56">
        <v>0</v>
      </c>
      <c r="EY121" s="62">
        <v>128.0193236714976</v>
      </c>
      <c r="EZ121" s="61">
        <v>53</v>
      </c>
      <c r="FA121" s="62">
        <v>103.54223433242507</v>
      </c>
      <c r="FB121" s="61">
        <v>38</v>
      </c>
      <c r="FC121" s="56">
        <v>58.17</v>
      </c>
      <c r="FD121" s="56">
        <v>1</v>
      </c>
      <c r="FE121" s="149">
        <v>174.52006980802793</v>
      </c>
      <c r="FF121" s="156">
        <v>3</v>
      </c>
      <c r="FG121" s="56">
        <v>0</v>
      </c>
      <c r="FH121" s="56">
        <v>0</v>
      </c>
      <c r="FI121" s="56">
        <v>58.17</v>
      </c>
      <c r="FJ121" s="56">
        <v>1</v>
      </c>
      <c r="FK121" s="149">
        <v>290.86678301337986</v>
      </c>
      <c r="FL121" s="156">
        <v>5</v>
      </c>
      <c r="FM121" s="56">
        <v>0</v>
      </c>
      <c r="FN121" s="56">
        <v>0</v>
      </c>
      <c r="FO121" s="150">
        <v>349.04013961605585</v>
      </c>
      <c r="FP121" s="155">
        <v>6</v>
      </c>
      <c r="FQ121" s="56">
        <v>0</v>
      </c>
      <c r="FR121" s="56">
        <v>0</v>
      </c>
      <c r="FS121" s="60">
        <v>0.42643923240938164</v>
      </c>
      <c r="FT121" s="61">
        <v>3</v>
      </c>
      <c r="FU121" s="60">
        <v>0.62256809338521402</v>
      </c>
      <c r="FV121" s="61">
        <v>4</v>
      </c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  <c r="IX121" s="67"/>
      <c r="IY121" s="67"/>
      <c r="IZ121" s="67"/>
      <c r="JA121" s="67"/>
      <c r="JB121" s="67"/>
      <c r="JC121" s="67"/>
      <c r="JD121" s="67"/>
      <c r="JE121" s="67"/>
      <c r="JF121" s="67"/>
      <c r="JG121" s="67"/>
      <c r="JH121" s="67"/>
      <c r="JI121" s="67"/>
      <c r="JJ121" s="67"/>
      <c r="JK121" s="67"/>
      <c r="JL121" s="67"/>
      <c r="JM121" s="67"/>
      <c r="JN121" s="67"/>
      <c r="JO121" s="67"/>
      <c r="JP121" s="67"/>
      <c r="JQ121" s="67"/>
      <c r="JR121" s="67"/>
      <c r="JS121" s="67"/>
      <c r="JT121" s="67"/>
      <c r="JU121" s="67"/>
      <c r="JV121" s="67"/>
      <c r="JW121" s="67"/>
      <c r="JX121" s="67"/>
      <c r="JY121" s="67"/>
      <c r="JZ121" s="67"/>
      <c r="KA121" s="67"/>
      <c r="KB121" s="67"/>
      <c r="KC121" s="67"/>
      <c r="KD121" s="67"/>
      <c r="KE121" s="67"/>
      <c r="KF121" s="67"/>
      <c r="KG121" s="67"/>
      <c r="KH121" s="67"/>
      <c r="KI121" s="67"/>
      <c r="KJ121" s="67"/>
      <c r="KK121" s="67"/>
      <c r="KL121" s="67"/>
      <c r="KM121" s="67"/>
      <c r="KN121" s="67"/>
      <c r="KO121" s="67"/>
      <c r="KP121" s="67"/>
      <c r="KQ121" s="67"/>
      <c r="KR121" s="67"/>
      <c r="KS121" s="67"/>
      <c r="KT121" s="67"/>
      <c r="KU121" s="67"/>
      <c r="KV121" s="67"/>
      <c r="KW121" s="67"/>
      <c r="KX121" s="67"/>
      <c r="KY121" s="67"/>
      <c r="KZ121" s="67"/>
      <c r="LA121" s="67"/>
      <c r="LB121" s="67"/>
      <c r="LC121" s="67"/>
      <c r="LD121" s="67"/>
      <c r="LE121" s="67"/>
      <c r="LF121" s="67"/>
      <c r="LG121" s="67"/>
      <c r="LH121" s="67"/>
      <c r="LI121" s="67"/>
      <c r="LJ121" s="67"/>
      <c r="LK121" s="67"/>
      <c r="LL121" s="67"/>
      <c r="LM121" s="67"/>
      <c r="LN121" s="67"/>
      <c r="LO121" s="67"/>
      <c r="LP121" s="67"/>
      <c r="LQ121" s="67"/>
      <c r="LR121" s="67"/>
      <c r="LS121" s="67"/>
      <c r="LT121" s="67"/>
      <c r="LU121" s="67"/>
      <c r="LV121" s="67"/>
      <c r="LW121" s="67"/>
      <c r="LX121" s="67"/>
      <c r="LY121" s="67"/>
      <c r="LZ121" s="67"/>
      <c r="MA121" s="67"/>
      <c r="MB121" s="67"/>
      <c r="MC121" s="67"/>
      <c r="MD121" s="67"/>
      <c r="ME121" s="67"/>
      <c r="MF121" s="67"/>
      <c r="MG121" s="67"/>
      <c r="MH121" s="67"/>
      <c r="MI121" s="67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67"/>
      <c r="MU121" s="67"/>
      <c r="MV121" s="67"/>
      <c r="MW121" s="67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67"/>
      <c r="NI121" s="67"/>
      <c r="NJ121" s="67"/>
      <c r="NK121" s="67"/>
      <c r="NL121" s="67"/>
      <c r="NM121" s="67"/>
      <c r="NN121" s="67"/>
      <c r="NO121" s="67"/>
      <c r="NP121" s="67"/>
      <c r="NQ121" s="67"/>
      <c r="NR121" s="71"/>
      <c r="NS121" s="71"/>
      <c r="NT121" s="71"/>
      <c r="NU121" s="71"/>
      <c r="NV121" s="71"/>
      <c r="NW121" s="71"/>
      <c r="NX121" s="71"/>
      <c r="NY121" s="71"/>
      <c r="NZ121" s="71"/>
      <c r="OA121" s="71"/>
      <c r="OB121" s="71"/>
      <c r="OC121" s="71"/>
      <c r="OD121" s="71"/>
      <c r="OE121" s="71"/>
      <c r="OF121" s="71"/>
      <c r="OG121" s="71"/>
      <c r="OH121" s="71"/>
      <c r="OI121" s="71"/>
      <c r="OJ121" s="71"/>
      <c r="OK121" s="71"/>
      <c r="OL121" s="71"/>
      <c r="OM121" s="71"/>
      <c r="ON121" s="71"/>
      <c r="OO121" s="71"/>
      <c r="OP121" s="71"/>
      <c r="OQ121" s="71"/>
      <c r="OR121" s="4"/>
      <c r="OS121" s="4"/>
      <c r="OT121" s="4"/>
    </row>
    <row r="122" spans="1:410">
      <c r="A122" s="96" t="s">
        <v>1507</v>
      </c>
      <c r="B122" s="56" t="s">
        <v>1508</v>
      </c>
      <c r="C122" s="96" t="s">
        <v>466</v>
      </c>
      <c r="D122" s="74">
        <v>6</v>
      </c>
      <c r="E122" s="67">
        <v>2015</v>
      </c>
      <c r="F122" s="106">
        <v>74.041102788662684</v>
      </c>
      <c r="G122" s="141">
        <v>13253</v>
      </c>
      <c r="H122" s="67">
        <v>6831</v>
      </c>
      <c r="I122" s="67">
        <v>6422</v>
      </c>
      <c r="J122" s="106">
        <v>31.39</v>
      </c>
      <c r="K122" s="67">
        <v>4160</v>
      </c>
      <c r="L122" s="56">
        <v>46.39</v>
      </c>
      <c r="M122" s="78">
        <v>6148</v>
      </c>
      <c r="N122" s="67">
        <v>1060</v>
      </c>
      <c r="O122" s="67">
        <v>543</v>
      </c>
      <c r="P122" s="67">
        <v>517</v>
      </c>
      <c r="Q122" s="78">
        <v>1274</v>
      </c>
      <c r="R122" s="78">
        <v>621</v>
      </c>
      <c r="S122" s="78">
        <v>653</v>
      </c>
      <c r="T122" s="67">
        <v>1054</v>
      </c>
      <c r="U122" s="67">
        <v>548</v>
      </c>
      <c r="V122" s="67">
        <v>506</v>
      </c>
      <c r="W122" s="78">
        <v>1250</v>
      </c>
      <c r="X122" s="78">
        <v>598</v>
      </c>
      <c r="Y122" s="78">
        <v>652</v>
      </c>
      <c r="Z122" s="67">
        <v>1030</v>
      </c>
      <c r="AA122" s="67">
        <v>542</v>
      </c>
      <c r="AB122" s="67">
        <v>488</v>
      </c>
      <c r="AC122" s="78">
        <v>1280</v>
      </c>
      <c r="AD122" s="78">
        <v>600</v>
      </c>
      <c r="AE122" s="78">
        <v>680</v>
      </c>
      <c r="AF122" s="67">
        <v>1108</v>
      </c>
      <c r="AG122" s="67">
        <v>592</v>
      </c>
      <c r="AH122" s="67">
        <v>516</v>
      </c>
      <c r="AI122" s="78">
        <v>1981</v>
      </c>
      <c r="AJ122" s="78">
        <v>916</v>
      </c>
      <c r="AK122" s="78">
        <v>1065</v>
      </c>
      <c r="AL122" s="67">
        <v>1105</v>
      </c>
      <c r="AM122" s="67">
        <v>594</v>
      </c>
      <c r="AN122" s="67">
        <v>511</v>
      </c>
      <c r="AO122" s="67">
        <v>1026</v>
      </c>
      <c r="AP122" s="67">
        <v>553</v>
      </c>
      <c r="AQ122" s="67">
        <v>473</v>
      </c>
      <c r="AR122" s="56" t="s">
        <v>428</v>
      </c>
      <c r="AS122" s="56"/>
      <c r="AT122" s="56" t="s">
        <v>428</v>
      </c>
      <c r="AU122" s="144">
        <v>296</v>
      </c>
      <c r="AV122" s="151">
        <v>0</v>
      </c>
      <c r="AW122" s="144">
        <v>47</v>
      </c>
      <c r="AX122" s="59">
        <v>21.3</v>
      </c>
      <c r="AY122" s="59">
        <v>2</v>
      </c>
      <c r="AZ122" s="60">
        <v>1.9067796610169492</v>
      </c>
      <c r="BA122" s="61">
        <v>9</v>
      </c>
      <c r="BB122" s="62">
        <v>0</v>
      </c>
      <c r="BC122" s="63">
        <v>0</v>
      </c>
      <c r="BD122" s="68">
        <v>0</v>
      </c>
      <c r="BE122" s="69">
        <v>0</v>
      </c>
      <c r="BF122" s="60">
        <v>3.9039039039039038</v>
      </c>
      <c r="BG122" s="61">
        <v>26</v>
      </c>
      <c r="BH122" s="60">
        <v>7.4468085106382977</v>
      </c>
      <c r="BI122" s="61">
        <v>7</v>
      </c>
      <c r="BJ122" s="64">
        <v>0</v>
      </c>
      <c r="BK122" s="65">
        <v>0</v>
      </c>
      <c r="BL122" s="62">
        <v>0</v>
      </c>
      <c r="BM122" s="65">
        <v>0</v>
      </c>
      <c r="BN122" s="56">
        <v>0</v>
      </c>
      <c r="BO122" s="56">
        <v>0</v>
      </c>
      <c r="BP122" s="156">
        <v>0</v>
      </c>
      <c r="BQ122" s="56">
        <v>0</v>
      </c>
      <c r="BR122" s="56">
        <v>0</v>
      </c>
      <c r="BS122" s="56">
        <v>0</v>
      </c>
      <c r="BT122" s="56">
        <v>0</v>
      </c>
      <c r="BU122" s="56">
        <v>0</v>
      </c>
      <c r="BV122" s="62" t="s">
        <v>1509</v>
      </c>
      <c r="BW122" s="56" t="s">
        <v>1510</v>
      </c>
      <c r="BX122" s="62" t="s">
        <v>1236</v>
      </c>
      <c r="BY122" s="56" t="s">
        <v>1132</v>
      </c>
      <c r="BZ122" s="56" t="s">
        <v>710</v>
      </c>
      <c r="CA122" s="56" t="s">
        <v>1511</v>
      </c>
      <c r="CB122" s="56" t="s">
        <v>1512</v>
      </c>
      <c r="CC122" s="145">
        <v>63.07</v>
      </c>
      <c r="CD122" s="145">
        <v>39.71</v>
      </c>
      <c r="CE122" s="147">
        <v>39.130434782608695</v>
      </c>
      <c r="CF122" s="153" t="s">
        <v>1513</v>
      </c>
      <c r="CG122" s="153" t="s">
        <v>1514</v>
      </c>
      <c r="CH122" s="56">
        <v>0</v>
      </c>
      <c r="CI122" s="56">
        <v>0</v>
      </c>
      <c r="CJ122" s="60">
        <v>0.94876660341555974</v>
      </c>
      <c r="CK122" s="61">
        <v>1</v>
      </c>
      <c r="CL122" s="56">
        <v>0</v>
      </c>
      <c r="CM122" s="56">
        <v>0</v>
      </c>
      <c r="CN122" s="149">
        <v>0</v>
      </c>
      <c r="CO122" s="156">
        <v>0</v>
      </c>
      <c r="CP122" s="56">
        <v>0</v>
      </c>
      <c r="CQ122" s="56">
        <v>0</v>
      </c>
      <c r="CR122" s="56">
        <v>0</v>
      </c>
      <c r="CS122" s="56">
        <v>0</v>
      </c>
      <c r="CT122" s="56">
        <v>0</v>
      </c>
      <c r="CU122" s="56">
        <v>0</v>
      </c>
      <c r="CV122" s="56">
        <v>0</v>
      </c>
      <c r="CW122" s="56">
        <v>0</v>
      </c>
      <c r="CX122" s="56">
        <v>0</v>
      </c>
      <c r="CY122" s="56">
        <v>0</v>
      </c>
      <c r="CZ122" s="56">
        <v>0</v>
      </c>
      <c r="DA122" s="56">
        <v>0</v>
      </c>
      <c r="DB122" s="60">
        <v>0.19135093761959435</v>
      </c>
      <c r="DC122" s="61">
        <v>1</v>
      </c>
      <c r="DD122" s="145">
        <v>97.12</v>
      </c>
      <c r="DE122" s="145">
        <v>80.98</v>
      </c>
      <c r="DF122" s="147">
        <v>3.6519871106337276</v>
      </c>
      <c r="DG122" s="148">
        <v>3.1149301825993554</v>
      </c>
      <c r="DH122" s="56">
        <v>0</v>
      </c>
      <c r="DI122" s="56">
        <v>0</v>
      </c>
      <c r="DJ122" s="149">
        <v>0</v>
      </c>
      <c r="DK122" s="56">
        <v>0</v>
      </c>
      <c r="DL122" s="56">
        <v>0</v>
      </c>
      <c r="DM122" s="56">
        <v>0</v>
      </c>
      <c r="DN122" s="56">
        <v>0</v>
      </c>
      <c r="DO122" s="56">
        <v>0</v>
      </c>
      <c r="DP122" s="149">
        <v>234.375</v>
      </c>
      <c r="DQ122" s="156">
        <v>3</v>
      </c>
      <c r="DR122" s="149">
        <v>78.125</v>
      </c>
      <c r="DS122" s="156">
        <v>1</v>
      </c>
      <c r="DT122" s="149">
        <v>156.25</v>
      </c>
      <c r="DU122" s="156">
        <v>2</v>
      </c>
      <c r="DV122" s="156">
        <v>0</v>
      </c>
      <c r="DW122" s="156">
        <v>0</v>
      </c>
      <c r="DX122" s="156">
        <v>0</v>
      </c>
      <c r="DY122" s="56">
        <v>0</v>
      </c>
      <c r="DZ122" s="62">
        <v>6.1475409836065573</v>
      </c>
      <c r="EA122" s="63">
        <v>3</v>
      </c>
      <c r="EB122" s="62">
        <v>42.63565891472868</v>
      </c>
      <c r="EC122" s="63">
        <v>22</v>
      </c>
      <c r="ED122" s="60">
        <v>1.1312217194570138</v>
      </c>
      <c r="EE122" s="61">
        <v>7</v>
      </c>
      <c r="EF122" s="143">
        <v>129.25</v>
      </c>
      <c r="EG122" s="143">
        <v>81.790000000000006</v>
      </c>
      <c r="EH122" s="107">
        <v>3.091190108191654</v>
      </c>
      <c r="EI122" s="148">
        <v>2.936630602782071</v>
      </c>
      <c r="EJ122" s="56" t="s">
        <v>1515</v>
      </c>
      <c r="EK122" s="56" t="s">
        <v>1491</v>
      </c>
      <c r="EL122" s="143">
        <v>101.14</v>
      </c>
      <c r="EM122" s="143">
        <v>43.25</v>
      </c>
      <c r="EN122" s="147">
        <v>0.46082949308755761</v>
      </c>
      <c r="EO122" s="148">
        <v>3.6866359447004609</v>
      </c>
      <c r="EP122" s="56">
        <v>0</v>
      </c>
      <c r="EQ122" s="56">
        <v>0</v>
      </c>
      <c r="ER122" s="156">
        <v>0</v>
      </c>
      <c r="ES122" s="156">
        <v>0</v>
      </c>
      <c r="ET122" s="156">
        <v>0</v>
      </c>
      <c r="EU122" s="156">
        <v>0</v>
      </c>
      <c r="EV122" s="56">
        <v>0</v>
      </c>
      <c r="EW122" s="56">
        <v>0</v>
      </c>
      <c r="EX122" s="56">
        <v>0</v>
      </c>
      <c r="EY122" s="62">
        <v>56.75146771037182</v>
      </c>
      <c r="EZ122" s="72">
        <v>29</v>
      </c>
      <c r="FA122" s="62">
        <v>38.054968287526428</v>
      </c>
      <c r="FB122" s="61">
        <v>18</v>
      </c>
      <c r="FC122" s="149">
        <v>0</v>
      </c>
      <c r="FD122" s="156">
        <v>0</v>
      </c>
      <c r="FE122" s="149">
        <v>0</v>
      </c>
      <c r="FF122" s="156">
        <v>0</v>
      </c>
      <c r="FG122" s="56">
        <v>0</v>
      </c>
      <c r="FH122" s="56">
        <v>0</v>
      </c>
      <c r="FI122" s="149">
        <v>0</v>
      </c>
      <c r="FJ122" s="156">
        <v>0</v>
      </c>
      <c r="FK122" s="149">
        <v>0</v>
      </c>
      <c r="FL122" s="156">
        <v>0</v>
      </c>
      <c r="FM122" s="56">
        <v>0</v>
      </c>
      <c r="FN122" s="56">
        <v>0</v>
      </c>
      <c r="FO122" s="150">
        <v>0</v>
      </c>
      <c r="FP122" s="56">
        <v>0</v>
      </c>
      <c r="FQ122" s="56">
        <v>0</v>
      </c>
      <c r="FR122" s="56">
        <v>0</v>
      </c>
      <c r="FS122" s="60">
        <v>1.6136840406648378</v>
      </c>
      <c r="FT122" s="61">
        <v>10</v>
      </c>
      <c r="FU122" s="60">
        <v>2.0246640898214614</v>
      </c>
      <c r="FV122" s="61">
        <v>11</v>
      </c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  <c r="IW122" s="67"/>
      <c r="IX122" s="67"/>
      <c r="IY122" s="67"/>
      <c r="IZ122" s="67"/>
      <c r="JA122" s="67"/>
      <c r="JB122" s="67"/>
      <c r="JC122" s="67"/>
      <c r="JD122" s="67"/>
      <c r="JE122" s="67"/>
      <c r="JF122" s="67"/>
      <c r="JG122" s="67"/>
      <c r="JH122" s="67"/>
      <c r="JI122" s="67"/>
      <c r="JJ122" s="67"/>
      <c r="JK122" s="67"/>
      <c r="JL122" s="67"/>
      <c r="JM122" s="67"/>
      <c r="JN122" s="67"/>
      <c r="JO122" s="67"/>
      <c r="JP122" s="67"/>
      <c r="JQ122" s="67"/>
      <c r="JR122" s="67"/>
      <c r="JS122" s="67"/>
      <c r="JT122" s="67"/>
      <c r="JU122" s="67"/>
      <c r="JV122" s="67"/>
      <c r="JW122" s="67"/>
      <c r="JX122" s="67"/>
      <c r="JY122" s="67"/>
      <c r="JZ122" s="67"/>
      <c r="KA122" s="67"/>
      <c r="KB122" s="67"/>
      <c r="KC122" s="67"/>
      <c r="KD122" s="67"/>
      <c r="KE122" s="67"/>
      <c r="KF122" s="67"/>
      <c r="KG122" s="67"/>
      <c r="KH122" s="67"/>
      <c r="KI122" s="67"/>
      <c r="KJ122" s="67"/>
      <c r="KK122" s="67"/>
      <c r="KL122" s="67"/>
      <c r="KM122" s="67"/>
      <c r="KN122" s="67"/>
      <c r="KO122" s="67"/>
      <c r="KP122" s="67"/>
      <c r="KQ122" s="67"/>
      <c r="KR122" s="67"/>
      <c r="KS122" s="67"/>
      <c r="KT122" s="67"/>
      <c r="KU122" s="67"/>
      <c r="KV122" s="67"/>
      <c r="KW122" s="67"/>
      <c r="KX122" s="67"/>
      <c r="KY122" s="67"/>
      <c r="KZ122" s="67"/>
      <c r="LA122" s="67"/>
      <c r="LB122" s="67"/>
      <c r="LC122" s="67"/>
      <c r="LD122" s="67"/>
      <c r="LE122" s="67"/>
      <c r="LF122" s="67"/>
      <c r="LG122" s="67"/>
      <c r="LH122" s="67"/>
      <c r="LI122" s="67"/>
      <c r="LJ122" s="67"/>
      <c r="LK122" s="67"/>
      <c r="LL122" s="67"/>
      <c r="LM122" s="67"/>
      <c r="LN122" s="67"/>
      <c r="LO122" s="67"/>
      <c r="LP122" s="67"/>
      <c r="LQ122" s="67"/>
      <c r="LR122" s="67"/>
      <c r="LS122" s="67"/>
      <c r="LT122" s="67"/>
      <c r="LU122" s="67"/>
      <c r="LV122" s="67"/>
      <c r="LW122" s="67"/>
      <c r="LX122" s="67"/>
      <c r="LY122" s="67"/>
      <c r="LZ122" s="67"/>
      <c r="MA122" s="67"/>
      <c r="MB122" s="67"/>
      <c r="MC122" s="67"/>
      <c r="MD122" s="67"/>
      <c r="ME122" s="67"/>
      <c r="MF122" s="67"/>
      <c r="MG122" s="67"/>
      <c r="MH122" s="67"/>
      <c r="MI122" s="67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67"/>
      <c r="MU122" s="67"/>
      <c r="MV122" s="67"/>
      <c r="MW122" s="67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67"/>
      <c r="NI122" s="67"/>
      <c r="NJ122" s="67"/>
      <c r="NK122" s="67"/>
      <c r="NL122" s="67"/>
      <c r="NM122" s="67"/>
      <c r="NN122" s="67"/>
      <c r="NO122" s="67"/>
      <c r="NP122" s="67"/>
      <c r="NQ122" s="67"/>
      <c r="NR122" s="71"/>
      <c r="NS122" s="71"/>
      <c r="NT122" s="71"/>
      <c r="NU122" s="71"/>
      <c r="NV122" s="71"/>
      <c r="NW122" s="71"/>
      <c r="NX122" s="71"/>
      <c r="NY122" s="71"/>
      <c r="NZ122" s="71"/>
      <c r="OA122" s="71"/>
      <c r="OB122" s="71"/>
      <c r="OC122" s="71"/>
      <c r="OD122" s="71"/>
      <c r="OE122" s="71"/>
      <c r="OF122" s="71"/>
      <c r="OG122" s="71"/>
      <c r="OH122" s="71"/>
      <c r="OI122" s="71"/>
      <c r="OJ122" s="71"/>
      <c r="OK122" s="71"/>
      <c r="OL122" s="71"/>
      <c r="OM122" s="71"/>
      <c r="ON122" s="71"/>
      <c r="OO122" s="71"/>
      <c r="OP122" s="71"/>
      <c r="OQ122" s="71"/>
      <c r="OR122" s="4"/>
      <c r="OS122" s="4"/>
      <c r="OT122" s="4"/>
    </row>
    <row r="123" spans="1:410">
      <c r="A123" s="96" t="s">
        <v>1516</v>
      </c>
      <c r="B123" s="56" t="s">
        <v>1517</v>
      </c>
      <c r="C123" s="96" t="s">
        <v>547</v>
      </c>
      <c r="D123" s="74">
        <v>6</v>
      </c>
      <c r="E123" s="67">
        <v>2015</v>
      </c>
      <c r="F123" s="106">
        <v>70.30105004411223</v>
      </c>
      <c r="G123" s="141">
        <v>5586</v>
      </c>
      <c r="H123" s="67">
        <v>2099</v>
      </c>
      <c r="I123" s="67">
        <v>3487</v>
      </c>
      <c r="J123" s="106">
        <v>5.5674901539563191</v>
      </c>
      <c r="K123" s="67">
        <v>311</v>
      </c>
      <c r="L123" s="56">
        <v>120.78</v>
      </c>
      <c r="M123" s="78">
        <v>6747</v>
      </c>
      <c r="N123" s="67">
        <v>585</v>
      </c>
      <c r="O123" s="67">
        <v>299</v>
      </c>
      <c r="P123" s="67">
        <v>286</v>
      </c>
      <c r="Q123" s="78">
        <v>693</v>
      </c>
      <c r="R123" s="78">
        <v>338</v>
      </c>
      <c r="S123" s="78">
        <v>355</v>
      </c>
      <c r="T123" s="67">
        <v>523</v>
      </c>
      <c r="U123" s="67">
        <v>268</v>
      </c>
      <c r="V123" s="67">
        <v>255</v>
      </c>
      <c r="W123" s="78">
        <v>618</v>
      </c>
      <c r="X123" s="78">
        <v>302</v>
      </c>
      <c r="Y123" s="78">
        <v>316</v>
      </c>
      <c r="Z123" s="67">
        <v>508</v>
      </c>
      <c r="AA123" s="67">
        <v>261</v>
      </c>
      <c r="AB123" s="67">
        <v>247</v>
      </c>
      <c r="AC123" s="78">
        <v>618</v>
      </c>
      <c r="AD123" s="78">
        <v>301</v>
      </c>
      <c r="AE123" s="78">
        <v>317</v>
      </c>
      <c r="AF123" s="67">
        <v>532</v>
      </c>
      <c r="AG123" s="67">
        <v>272</v>
      </c>
      <c r="AH123" s="67">
        <v>260</v>
      </c>
      <c r="AI123" s="78">
        <v>992</v>
      </c>
      <c r="AJ123" s="78">
        <v>472</v>
      </c>
      <c r="AK123" s="78">
        <v>520</v>
      </c>
      <c r="AL123" s="67">
        <v>567</v>
      </c>
      <c r="AM123" s="67">
        <v>298</v>
      </c>
      <c r="AN123" s="67">
        <v>269</v>
      </c>
      <c r="AO123" s="67">
        <v>480</v>
      </c>
      <c r="AP123" s="67">
        <v>257</v>
      </c>
      <c r="AQ123" s="67">
        <v>223</v>
      </c>
      <c r="AR123" s="56" t="s">
        <v>428</v>
      </c>
      <c r="AS123" s="56"/>
      <c r="AT123" s="56" t="s">
        <v>428</v>
      </c>
      <c r="AU123" s="151">
        <v>625</v>
      </c>
      <c r="AV123" s="144">
        <v>0</v>
      </c>
      <c r="AW123" s="151">
        <v>62</v>
      </c>
      <c r="AX123" s="59">
        <v>26.8</v>
      </c>
      <c r="AY123" s="59">
        <v>3</v>
      </c>
      <c r="AZ123" s="60">
        <v>0.4465140014033297</v>
      </c>
      <c r="BA123" s="61">
        <v>7</v>
      </c>
      <c r="BB123" s="62">
        <v>0</v>
      </c>
      <c r="BC123" s="63">
        <v>0</v>
      </c>
      <c r="BD123" s="68">
        <v>170.94017094017093</v>
      </c>
      <c r="BE123" s="69">
        <v>1</v>
      </c>
      <c r="BF123" s="60">
        <v>1.7758726270667484</v>
      </c>
      <c r="BG123" s="61">
        <v>29</v>
      </c>
      <c r="BH123" s="60">
        <v>10.714285714285714</v>
      </c>
      <c r="BI123" s="61">
        <v>12</v>
      </c>
      <c r="BJ123" s="64">
        <v>0</v>
      </c>
      <c r="BK123" s="65">
        <v>0</v>
      </c>
      <c r="BL123" s="62">
        <v>0</v>
      </c>
      <c r="BM123" s="65">
        <v>0</v>
      </c>
      <c r="BN123" s="56">
        <v>0</v>
      </c>
      <c r="BO123" s="56">
        <v>0</v>
      </c>
      <c r="BP123" s="156">
        <v>0</v>
      </c>
      <c r="BQ123" s="56">
        <v>0</v>
      </c>
      <c r="BR123" s="56">
        <v>0</v>
      </c>
      <c r="BS123" s="56">
        <v>0</v>
      </c>
      <c r="BT123" s="56">
        <v>0</v>
      </c>
      <c r="BU123" s="56">
        <v>0</v>
      </c>
      <c r="BV123" s="62" t="s">
        <v>1518</v>
      </c>
      <c r="BW123" s="56" t="s">
        <v>1519</v>
      </c>
      <c r="BX123" s="62" t="s">
        <v>1375</v>
      </c>
      <c r="BY123" s="56" t="s">
        <v>504</v>
      </c>
      <c r="BZ123" s="56" t="s">
        <v>578</v>
      </c>
      <c r="CA123" s="56" t="s">
        <v>1520</v>
      </c>
      <c r="CB123" s="56" t="s">
        <v>1521</v>
      </c>
      <c r="CC123" s="152">
        <v>193.52</v>
      </c>
      <c r="CD123" s="152">
        <v>113.89</v>
      </c>
      <c r="CE123" s="147">
        <v>0</v>
      </c>
      <c r="CF123" s="146" t="s">
        <v>1522</v>
      </c>
      <c r="CG123" s="146" t="s">
        <v>1523</v>
      </c>
      <c r="CH123" s="56">
        <v>0</v>
      </c>
      <c r="CI123" s="56">
        <v>0</v>
      </c>
      <c r="CJ123" s="60">
        <v>0</v>
      </c>
      <c r="CK123" s="61">
        <v>0</v>
      </c>
      <c r="CL123" s="56">
        <v>0</v>
      </c>
      <c r="CM123" s="56">
        <v>0</v>
      </c>
      <c r="CN123" s="149">
        <v>0</v>
      </c>
      <c r="CO123" s="156">
        <v>0</v>
      </c>
      <c r="CP123" s="56">
        <v>0</v>
      </c>
      <c r="CQ123" s="56">
        <v>0</v>
      </c>
      <c r="CR123" s="56">
        <v>0</v>
      </c>
      <c r="CS123" s="56">
        <v>0</v>
      </c>
      <c r="CT123" s="56">
        <v>0</v>
      </c>
      <c r="CU123" s="56">
        <v>0</v>
      </c>
      <c r="CV123" s="56">
        <v>0</v>
      </c>
      <c r="CW123" s="56">
        <v>0</v>
      </c>
      <c r="CX123" s="56">
        <v>0</v>
      </c>
      <c r="CY123" s="56">
        <v>0</v>
      </c>
      <c r="CZ123" s="56">
        <v>0</v>
      </c>
      <c r="DA123" s="56">
        <v>0</v>
      </c>
      <c r="DB123" s="60">
        <v>0.11813349084465447</v>
      </c>
      <c r="DC123" s="61">
        <v>2</v>
      </c>
      <c r="DD123" s="152">
        <v>329.2</v>
      </c>
      <c r="DE123" s="152">
        <v>200.18</v>
      </c>
      <c r="DF123" s="147">
        <v>2.6369168356997972</v>
      </c>
      <c r="DG123" s="148">
        <v>5.0033806626098718</v>
      </c>
      <c r="DH123" s="56">
        <v>0</v>
      </c>
      <c r="DI123" s="56">
        <v>0</v>
      </c>
      <c r="DJ123" s="56">
        <v>0</v>
      </c>
      <c r="DK123" s="56">
        <v>0</v>
      </c>
      <c r="DL123" s="56">
        <v>0</v>
      </c>
      <c r="DM123" s="56">
        <v>0</v>
      </c>
      <c r="DN123" s="56">
        <v>0</v>
      </c>
      <c r="DO123" s="56">
        <v>0</v>
      </c>
      <c r="DP123" s="149">
        <v>0</v>
      </c>
      <c r="DQ123" s="156">
        <v>0</v>
      </c>
      <c r="DR123" s="56">
        <v>0</v>
      </c>
      <c r="DS123" s="56">
        <v>0</v>
      </c>
      <c r="DT123" s="149">
        <v>0</v>
      </c>
      <c r="DU123" s="156">
        <v>0</v>
      </c>
      <c r="DV123" s="156">
        <v>0</v>
      </c>
      <c r="DW123" s="156">
        <v>0</v>
      </c>
      <c r="DX123" s="156">
        <v>0</v>
      </c>
      <c r="DY123" s="56">
        <v>0</v>
      </c>
      <c r="DZ123" s="62">
        <v>12.145748987854251</v>
      </c>
      <c r="EA123" s="63">
        <v>3</v>
      </c>
      <c r="EB123" s="62">
        <v>119.23076923076924</v>
      </c>
      <c r="EC123" s="63">
        <v>31</v>
      </c>
      <c r="ED123" s="60">
        <v>0.32873109796186722</v>
      </c>
      <c r="EE123" s="61">
        <v>6</v>
      </c>
      <c r="EF123" s="154">
        <v>183.5</v>
      </c>
      <c r="EG123" s="154">
        <v>77.819999999999993</v>
      </c>
      <c r="EH123" s="107">
        <v>3.7094281298299845</v>
      </c>
      <c r="EI123" s="148">
        <v>4.01854714064915</v>
      </c>
      <c r="EJ123" s="56" t="s">
        <v>1524</v>
      </c>
      <c r="EK123" s="56" t="s">
        <v>1525</v>
      </c>
      <c r="EL123" s="154">
        <v>127.04</v>
      </c>
      <c r="EM123" s="154">
        <v>39.130000000000003</v>
      </c>
      <c r="EN123" s="147">
        <v>2.8925619834710745</v>
      </c>
      <c r="EO123" s="148">
        <v>3.3057851239669422</v>
      </c>
      <c r="EP123" s="56">
        <v>0</v>
      </c>
      <c r="EQ123" s="56">
        <v>0</v>
      </c>
      <c r="ER123" s="149">
        <v>161.81229773462783</v>
      </c>
      <c r="ES123" s="156">
        <v>1</v>
      </c>
      <c r="ET123" s="156">
        <v>0</v>
      </c>
      <c r="EU123" s="156">
        <v>0</v>
      </c>
      <c r="EV123" s="56">
        <v>0</v>
      </c>
      <c r="EW123" s="56">
        <v>0</v>
      </c>
      <c r="EX123" s="56">
        <v>0</v>
      </c>
      <c r="EY123" s="62">
        <v>144.98141263940519</v>
      </c>
      <c r="EZ123" s="61">
        <v>39</v>
      </c>
      <c r="FA123" s="62">
        <v>67.264573991031384</v>
      </c>
      <c r="FB123" s="61">
        <v>15</v>
      </c>
      <c r="FC123" s="149">
        <v>0</v>
      </c>
      <c r="FD123" s="156">
        <v>0</v>
      </c>
      <c r="FE123" s="149">
        <v>0</v>
      </c>
      <c r="FF123" s="156">
        <v>0</v>
      </c>
      <c r="FG123" s="56">
        <v>0</v>
      </c>
      <c r="FH123" s="56">
        <v>0</v>
      </c>
      <c r="FI123" s="149">
        <v>0</v>
      </c>
      <c r="FJ123" s="156">
        <v>0</v>
      </c>
      <c r="FK123" s="149">
        <v>0</v>
      </c>
      <c r="FL123" s="156">
        <v>0</v>
      </c>
      <c r="FM123" s="56">
        <v>0</v>
      </c>
      <c r="FN123" s="56">
        <v>0</v>
      </c>
      <c r="FO123" s="150">
        <v>0</v>
      </c>
      <c r="FP123" s="56">
        <v>0</v>
      </c>
      <c r="FQ123" s="56">
        <v>0</v>
      </c>
      <c r="FR123" s="56">
        <v>0</v>
      </c>
      <c r="FS123" s="60">
        <v>0.80038418440851611</v>
      </c>
      <c r="FT123" s="61">
        <v>15</v>
      </c>
      <c r="FU123" s="60">
        <v>0.84831133025820471</v>
      </c>
      <c r="FV123" s="61">
        <v>16</v>
      </c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  <c r="IX123" s="67"/>
      <c r="IY123" s="67"/>
      <c r="IZ123" s="67"/>
      <c r="JA123" s="67"/>
      <c r="JB123" s="67"/>
      <c r="JC123" s="67"/>
      <c r="JD123" s="67"/>
      <c r="JE123" s="67"/>
      <c r="JF123" s="67"/>
      <c r="JG123" s="67"/>
      <c r="JH123" s="67"/>
      <c r="JI123" s="67"/>
      <c r="JJ123" s="67"/>
      <c r="JK123" s="67"/>
      <c r="JL123" s="67"/>
      <c r="JM123" s="67"/>
      <c r="JN123" s="67"/>
      <c r="JO123" s="67"/>
      <c r="JP123" s="67"/>
      <c r="JQ123" s="67"/>
      <c r="JR123" s="67"/>
      <c r="JS123" s="67"/>
      <c r="JT123" s="67"/>
      <c r="JU123" s="67"/>
      <c r="JV123" s="67"/>
      <c r="JW123" s="67"/>
      <c r="JX123" s="67"/>
      <c r="JY123" s="67"/>
      <c r="JZ123" s="67"/>
      <c r="KA123" s="67"/>
      <c r="KB123" s="67"/>
      <c r="KC123" s="67"/>
      <c r="KD123" s="67"/>
      <c r="KE123" s="67"/>
      <c r="KF123" s="67"/>
      <c r="KG123" s="67"/>
      <c r="KH123" s="67"/>
      <c r="KI123" s="67"/>
      <c r="KJ123" s="67"/>
      <c r="KK123" s="67"/>
      <c r="KL123" s="67"/>
      <c r="KM123" s="67"/>
      <c r="KN123" s="67"/>
      <c r="KO123" s="67"/>
      <c r="KP123" s="67"/>
      <c r="KQ123" s="67"/>
      <c r="KR123" s="67"/>
      <c r="KS123" s="67"/>
      <c r="KT123" s="67"/>
      <c r="KU123" s="67"/>
      <c r="KV123" s="67"/>
      <c r="KW123" s="67"/>
      <c r="KX123" s="67"/>
      <c r="KY123" s="67"/>
      <c r="KZ123" s="67"/>
      <c r="LA123" s="67"/>
      <c r="LB123" s="67"/>
      <c r="LC123" s="67"/>
      <c r="LD123" s="67"/>
      <c r="LE123" s="67"/>
      <c r="LF123" s="67"/>
      <c r="LG123" s="67"/>
      <c r="LH123" s="67"/>
      <c r="LI123" s="67"/>
      <c r="LJ123" s="67"/>
      <c r="LK123" s="67"/>
      <c r="LL123" s="67"/>
      <c r="LM123" s="67"/>
      <c r="LN123" s="67"/>
      <c r="LO123" s="67"/>
      <c r="LP123" s="67"/>
      <c r="LQ123" s="67"/>
      <c r="LR123" s="67"/>
      <c r="LS123" s="67"/>
      <c r="LT123" s="67"/>
      <c r="LU123" s="67"/>
      <c r="LV123" s="67"/>
      <c r="LW123" s="67"/>
      <c r="LX123" s="67"/>
      <c r="LY123" s="67"/>
      <c r="LZ123" s="67"/>
      <c r="MA123" s="67"/>
      <c r="MB123" s="67"/>
      <c r="MC123" s="67"/>
      <c r="MD123" s="67"/>
      <c r="ME123" s="67"/>
      <c r="MF123" s="67"/>
      <c r="MG123" s="67"/>
      <c r="MH123" s="67"/>
      <c r="MI123" s="67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67"/>
      <c r="MU123" s="67"/>
      <c r="MV123" s="67"/>
      <c r="MW123" s="67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67"/>
      <c r="NI123" s="67"/>
      <c r="NJ123" s="67"/>
      <c r="NK123" s="67"/>
      <c r="NL123" s="67"/>
      <c r="NM123" s="67"/>
      <c r="NN123" s="67"/>
      <c r="NO123" s="67"/>
      <c r="NP123" s="67"/>
      <c r="NQ123" s="67"/>
      <c r="NR123" s="71"/>
      <c r="NS123" s="71"/>
      <c r="NT123" s="71"/>
      <c r="NU123" s="71"/>
      <c r="NV123" s="71"/>
      <c r="NW123" s="71"/>
      <c r="NX123" s="71"/>
      <c r="NY123" s="71"/>
      <c r="NZ123" s="71"/>
      <c r="OA123" s="71"/>
      <c r="OB123" s="71"/>
      <c r="OC123" s="71"/>
      <c r="OD123" s="71"/>
      <c r="OE123" s="71"/>
      <c r="OF123" s="71"/>
      <c r="OG123" s="71"/>
      <c r="OH123" s="71"/>
      <c r="OI123" s="71"/>
      <c r="OJ123" s="71"/>
      <c r="OK123" s="71"/>
      <c r="OL123" s="71"/>
      <c r="OM123" s="71"/>
      <c r="ON123" s="71"/>
      <c r="OO123" s="71"/>
      <c r="OP123" s="71"/>
      <c r="OQ123" s="71"/>
      <c r="OR123" s="4"/>
      <c r="OS123" s="4"/>
      <c r="OT123" s="4"/>
    </row>
    <row r="124" spans="1:410">
      <c r="A124" s="96" t="s">
        <v>1526</v>
      </c>
      <c r="B124" s="56" t="s">
        <v>1527</v>
      </c>
      <c r="C124" s="96" t="s">
        <v>479</v>
      </c>
      <c r="D124" s="74">
        <v>6</v>
      </c>
      <c r="E124" s="67">
        <v>2015</v>
      </c>
      <c r="F124" s="106">
        <v>59.507654160624426</v>
      </c>
      <c r="G124" s="141">
        <v>8318</v>
      </c>
      <c r="H124" s="67">
        <v>3190</v>
      </c>
      <c r="I124" s="67">
        <v>5128</v>
      </c>
      <c r="J124" s="106">
        <v>10.130000000000001</v>
      </c>
      <c r="K124" s="67">
        <v>843</v>
      </c>
      <c r="L124" s="56">
        <v>63.16</v>
      </c>
      <c r="M124" s="78">
        <v>5254</v>
      </c>
      <c r="N124" s="67">
        <v>1000</v>
      </c>
      <c r="O124" s="67">
        <v>510</v>
      </c>
      <c r="P124" s="67">
        <v>490</v>
      </c>
      <c r="Q124" s="78">
        <v>1185</v>
      </c>
      <c r="R124" s="78">
        <v>579</v>
      </c>
      <c r="S124" s="78">
        <v>606</v>
      </c>
      <c r="T124" s="67">
        <v>906</v>
      </c>
      <c r="U124" s="67">
        <v>470</v>
      </c>
      <c r="V124" s="67">
        <v>436</v>
      </c>
      <c r="W124" s="78">
        <v>1078</v>
      </c>
      <c r="X124" s="78">
        <v>518</v>
      </c>
      <c r="Y124" s="78">
        <v>560</v>
      </c>
      <c r="Z124" s="67">
        <v>881</v>
      </c>
      <c r="AA124" s="67">
        <v>461</v>
      </c>
      <c r="AB124" s="67">
        <v>420</v>
      </c>
      <c r="AC124" s="78">
        <v>1013</v>
      </c>
      <c r="AD124" s="78">
        <v>481</v>
      </c>
      <c r="AE124" s="78">
        <v>532</v>
      </c>
      <c r="AF124" s="67">
        <v>811</v>
      </c>
      <c r="AG124" s="67">
        <v>428</v>
      </c>
      <c r="AH124" s="67">
        <v>383</v>
      </c>
      <c r="AI124" s="78">
        <v>1408</v>
      </c>
      <c r="AJ124" s="78">
        <v>660</v>
      </c>
      <c r="AK124" s="78">
        <v>748</v>
      </c>
      <c r="AL124" s="67">
        <v>804</v>
      </c>
      <c r="AM124" s="67">
        <v>426</v>
      </c>
      <c r="AN124" s="67">
        <v>378</v>
      </c>
      <c r="AO124" s="67">
        <v>661</v>
      </c>
      <c r="AP124" s="67">
        <v>353</v>
      </c>
      <c r="AQ124" s="67">
        <v>308</v>
      </c>
      <c r="AR124" s="56" t="s">
        <v>428</v>
      </c>
      <c r="AS124" s="56"/>
      <c r="AT124" s="56" t="s">
        <v>428</v>
      </c>
      <c r="AU124" s="144">
        <v>378</v>
      </c>
      <c r="AV124" s="151">
        <v>0</v>
      </c>
      <c r="AW124" s="144">
        <v>61</v>
      </c>
      <c r="AX124" s="59">
        <v>12.5</v>
      </c>
      <c r="AY124" s="59">
        <v>1</v>
      </c>
      <c r="AZ124" s="60">
        <v>1.2911555842479019</v>
      </c>
      <c r="BA124" s="61">
        <v>6</v>
      </c>
      <c r="BB124" s="62">
        <v>0</v>
      </c>
      <c r="BC124" s="63">
        <v>0</v>
      </c>
      <c r="BD124" s="68">
        <v>0</v>
      </c>
      <c r="BE124" s="69">
        <v>0</v>
      </c>
      <c r="BF124" s="60">
        <v>3.2051282051282048</v>
      </c>
      <c r="BG124" s="61">
        <v>15</v>
      </c>
      <c r="BH124" s="60">
        <v>7.5</v>
      </c>
      <c r="BI124" s="61">
        <v>6</v>
      </c>
      <c r="BJ124" s="64">
        <v>0</v>
      </c>
      <c r="BK124" s="65">
        <v>0</v>
      </c>
      <c r="BL124" s="62">
        <v>0</v>
      </c>
      <c r="BM124" s="65">
        <v>0</v>
      </c>
      <c r="BN124" s="56">
        <v>0</v>
      </c>
      <c r="BO124" s="56">
        <v>0</v>
      </c>
      <c r="BP124" s="156">
        <v>0</v>
      </c>
      <c r="BQ124" s="56">
        <v>0</v>
      </c>
      <c r="BR124" s="56">
        <v>0</v>
      </c>
      <c r="BS124" s="56">
        <v>0</v>
      </c>
      <c r="BT124" s="56">
        <v>0</v>
      </c>
      <c r="BU124" s="56">
        <v>0</v>
      </c>
      <c r="BV124" s="62" t="s">
        <v>1528</v>
      </c>
      <c r="BW124" s="56" t="s">
        <v>481</v>
      </c>
      <c r="BX124" s="62" t="s">
        <v>517</v>
      </c>
      <c r="BY124" s="56" t="s">
        <v>866</v>
      </c>
      <c r="BZ124" s="56" t="s">
        <v>446</v>
      </c>
      <c r="CA124" s="56" t="s">
        <v>949</v>
      </c>
      <c r="CB124" s="56" t="s">
        <v>1289</v>
      </c>
      <c r="CC124" s="145">
        <v>45.4</v>
      </c>
      <c r="CD124" s="145">
        <v>36.75</v>
      </c>
      <c r="CE124" s="147">
        <v>6.8181818181818175</v>
      </c>
      <c r="CF124" s="153" t="s">
        <v>1529</v>
      </c>
      <c r="CG124" s="153" t="s">
        <v>735</v>
      </c>
      <c r="CH124" s="56">
        <v>0</v>
      </c>
      <c r="CI124" s="56">
        <v>0</v>
      </c>
      <c r="CJ124" s="60">
        <v>0</v>
      </c>
      <c r="CK124" s="61">
        <v>0</v>
      </c>
      <c r="CL124" s="56">
        <v>0</v>
      </c>
      <c r="CM124" s="56">
        <v>0</v>
      </c>
      <c r="CN124" s="149">
        <v>0</v>
      </c>
      <c r="CO124" s="156">
        <v>0</v>
      </c>
      <c r="CP124" s="56">
        <v>0</v>
      </c>
      <c r="CQ124" s="56">
        <v>0</v>
      </c>
      <c r="CR124" s="56">
        <v>0</v>
      </c>
      <c r="CS124" s="56">
        <v>0</v>
      </c>
      <c r="CT124" s="56">
        <v>0</v>
      </c>
      <c r="CU124" s="56">
        <v>0</v>
      </c>
      <c r="CV124" s="56">
        <v>0</v>
      </c>
      <c r="CW124" s="56">
        <v>0</v>
      </c>
      <c r="CX124" s="56">
        <v>0</v>
      </c>
      <c r="CY124" s="56">
        <v>0</v>
      </c>
      <c r="CZ124" s="56">
        <v>0</v>
      </c>
      <c r="DA124" s="56">
        <v>0</v>
      </c>
      <c r="DB124" s="60">
        <v>0</v>
      </c>
      <c r="DC124" s="61">
        <v>0</v>
      </c>
      <c r="DD124" s="145">
        <v>80.430000000000007</v>
      </c>
      <c r="DE124" s="145">
        <v>58.32</v>
      </c>
      <c r="DF124" s="147">
        <v>4.0885860306643949</v>
      </c>
      <c r="DG124" s="148">
        <v>3.4071550255536627</v>
      </c>
      <c r="DH124" s="149">
        <v>92.764378478664199</v>
      </c>
      <c r="DI124" s="56">
        <v>1</v>
      </c>
      <c r="DJ124" s="149">
        <v>92.764378478664199</v>
      </c>
      <c r="DK124" s="56">
        <v>1</v>
      </c>
      <c r="DL124" s="149">
        <v>92.764378478664199</v>
      </c>
      <c r="DM124" s="156">
        <v>1</v>
      </c>
      <c r="DN124" s="150">
        <v>296.15004935834156</v>
      </c>
      <c r="DO124" s="56">
        <v>3</v>
      </c>
      <c r="DP124" s="149">
        <v>98.716683119447183</v>
      </c>
      <c r="DQ124" s="156">
        <v>1</v>
      </c>
      <c r="DR124" s="56">
        <v>0</v>
      </c>
      <c r="DS124" s="56">
        <v>0</v>
      </c>
      <c r="DT124" s="149">
        <v>0</v>
      </c>
      <c r="DU124" s="156">
        <v>0</v>
      </c>
      <c r="DV124" s="156">
        <v>0</v>
      </c>
      <c r="DW124" s="156">
        <v>0</v>
      </c>
      <c r="DX124" s="149">
        <v>98.716683119447197</v>
      </c>
      <c r="DY124" s="156">
        <v>1</v>
      </c>
      <c r="DZ124" s="62">
        <v>0</v>
      </c>
      <c r="EA124" s="63">
        <v>0</v>
      </c>
      <c r="EB124" s="62">
        <v>67.885117493472592</v>
      </c>
      <c r="EC124" s="63">
        <v>26</v>
      </c>
      <c r="ED124" s="60">
        <v>1.2079726192872962</v>
      </c>
      <c r="EE124" s="61">
        <v>6</v>
      </c>
      <c r="EF124" s="143">
        <v>78.760000000000005</v>
      </c>
      <c r="EG124" s="143">
        <v>47.14</v>
      </c>
      <c r="EH124" s="107">
        <v>4.2735042735042734</v>
      </c>
      <c r="EI124" s="148">
        <v>0.64102564102564097</v>
      </c>
      <c r="EJ124" s="56" t="s">
        <v>782</v>
      </c>
      <c r="EK124" s="56" t="s">
        <v>1530</v>
      </c>
      <c r="EL124" s="143">
        <v>39.39</v>
      </c>
      <c r="EM124" s="143">
        <v>13.93</v>
      </c>
      <c r="EN124" s="147">
        <v>0</v>
      </c>
      <c r="EO124" s="148">
        <v>1.3698630136986301</v>
      </c>
      <c r="EP124" s="150">
        <v>296.15004935834156</v>
      </c>
      <c r="EQ124" s="56">
        <v>3</v>
      </c>
      <c r="ER124" s="156">
        <v>0</v>
      </c>
      <c r="ES124" s="156">
        <v>0</v>
      </c>
      <c r="ET124" s="156">
        <v>0</v>
      </c>
      <c r="EU124" s="156">
        <v>0</v>
      </c>
      <c r="EV124" s="150">
        <v>296.15004935834156</v>
      </c>
      <c r="EW124" s="56">
        <v>3</v>
      </c>
      <c r="EX124" s="56">
        <v>0</v>
      </c>
      <c r="EY124" s="62">
        <v>71.428571428571431</v>
      </c>
      <c r="EZ124" s="61">
        <v>27</v>
      </c>
      <c r="FA124" s="62">
        <v>71.428571428571431</v>
      </c>
      <c r="FB124" s="61">
        <v>22</v>
      </c>
      <c r="FC124" s="149">
        <v>60.06006006006006</v>
      </c>
      <c r="FD124" s="156">
        <v>1</v>
      </c>
      <c r="FE124" s="149">
        <v>60.06006006006006</v>
      </c>
      <c r="FF124" s="156">
        <v>1</v>
      </c>
      <c r="FG124" s="56">
        <v>0</v>
      </c>
      <c r="FH124" s="56">
        <v>0</v>
      </c>
      <c r="FI124" s="149">
        <v>0</v>
      </c>
      <c r="FJ124" s="156">
        <v>0</v>
      </c>
      <c r="FK124" s="149">
        <v>120.12012012012012</v>
      </c>
      <c r="FL124" s="156">
        <v>2</v>
      </c>
      <c r="FM124" s="149">
        <v>120.12012012012012</v>
      </c>
      <c r="FN124" s="156">
        <v>2</v>
      </c>
      <c r="FO124" s="150">
        <v>240.24024024024024</v>
      </c>
      <c r="FP124" s="56">
        <v>4</v>
      </c>
      <c r="FQ124" s="56">
        <v>0</v>
      </c>
      <c r="FR124" s="56">
        <v>0</v>
      </c>
      <c r="FS124" s="60">
        <v>1.3526570048309179</v>
      </c>
      <c r="FT124" s="61">
        <v>7</v>
      </c>
      <c r="FU124" s="60">
        <v>1.4216084484159219</v>
      </c>
      <c r="FV124" s="61">
        <v>7</v>
      </c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  <c r="IW124" s="67"/>
      <c r="IX124" s="67"/>
      <c r="IY124" s="67"/>
      <c r="IZ124" s="67"/>
      <c r="JA124" s="67"/>
      <c r="JB124" s="67"/>
      <c r="JC124" s="67"/>
      <c r="JD124" s="67"/>
      <c r="JE124" s="67"/>
      <c r="JF124" s="67"/>
      <c r="JG124" s="67"/>
      <c r="JH124" s="67"/>
      <c r="JI124" s="67"/>
      <c r="JJ124" s="67"/>
      <c r="JK124" s="67"/>
      <c r="JL124" s="67"/>
      <c r="JM124" s="67"/>
      <c r="JN124" s="67"/>
      <c r="JO124" s="67"/>
      <c r="JP124" s="67"/>
      <c r="JQ124" s="67"/>
      <c r="JR124" s="67"/>
      <c r="JS124" s="67"/>
      <c r="JT124" s="67"/>
      <c r="JU124" s="67"/>
      <c r="JV124" s="67"/>
      <c r="JW124" s="67"/>
      <c r="JX124" s="67"/>
      <c r="JY124" s="67"/>
      <c r="JZ124" s="67"/>
      <c r="KA124" s="67"/>
      <c r="KB124" s="67"/>
      <c r="KC124" s="67"/>
      <c r="KD124" s="67"/>
      <c r="KE124" s="67"/>
      <c r="KF124" s="67"/>
      <c r="KG124" s="67"/>
      <c r="KH124" s="67"/>
      <c r="KI124" s="67"/>
      <c r="KJ124" s="67"/>
      <c r="KK124" s="67"/>
      <c r="KL124" s="67"/>
      <c r="KM124" s="67"/>
      <c r="KN124" s="67"/>
      <c r="KO124" s="67"/>
      <c r="KP124" s="67"/>
      <c r="KQ124" s="67"/>
      <c r="KR124" s="67"/>
      <c r="KS124" s="67"/>
      <c r="KT124" s="67"/>
      <c r="KU124" s="67"/>
      <c r="KV124" s="67"/>
      <c r="KW124" s="67"/>
      <c r="KX124" s="67"/>
      <c r="KY124" s="67"/>
      <c r="KZ124" s="67"/>
      <c r="LA124" s="67"/>
      <c r="LB124" s="67"/>
      <c r="LC124" s="67"/>
      <c r="LD124" s="67"/>
      <c r="LE124" s="67"/>
      <c r="LF124" s="67"/>
      <c r="LG124" s="67"/>
      <c r="LH124" s="67"/>
      <c r="LI124" s="67"/>
      <c r="LJ124" s="67"/>
      <c r="LK124" s="67"/>
      <c r="LL124" s="67"/>
      <c r="LM124" s="67"/>
      <c r="LN124" s="67"/>
      <c r="LO124" s="67"/>
      <c r="LP124" s="67"/>
      <c r="LQ124" s="67"/>
      <c r="LR124" s="67"/>
      <c r="LS124" s="67"/>
      <c r="LT124" s="67"/>
      <c r="LU124" s="67"/>
      <c r="LV124" s="67"/>
      <c r="LW124" s="67"/>
      <c r="LX124" s="67"/>
      <c r="LY124" s="67"/>
      <c r="LZ124" s="67"/>
      <c r="MA124" s="67"/>
      <c r="MB124" s="67"/>
      <c r="MC124" s="67"/>
      <c r="MD124" s="67"/>
      <c r="ME124" s="67"/>
      <c r="MF124" s="67"/>
      <c r="MG124" s="67"/>
      <c r="MH124" s="67"/>
      <c r="MI124" s="67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67"/>
      <c r="MU124" s="67"/>
      <c r="MV124" s="67"/>
      <c r="MW124" s="67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67"/>
      <c r="NI124" s="67"/>
      <c r="NJ124" s="67"/>
      <c r="NK124" s="67"/>
      <c r="NL124" s="67"/>
      <c r="NM124" s="67"/>
      <c r="NN124" s="67"/>
      <c r="NO124" s="67"/>
      <c r="NP124" s="67"/>
      <c r="NQ124" s="67"/>
      <c r="NR124" s="71"/>
      <c r="NS124" s="71"/>
      <c r="NT124" s="71"/>
      <c r="NU124" s="71"/>
      <c r="NV124" s="71"/>
      <c r="NW124" s="71"/>
      <c r="NX124" s="71"/>
      <c r="NY124" s="71"/>
      <c r="NZ124" s="71"/>
      <c r="OA124" s="71"/>
      <c r="OB124" s="71"/>
      <c r="OC124" s="71"/>
      <c r="OD124" s="71"/>
      <c r="OE124" s="71"/>
      <c r="OF124" s="71"/>
      <c r="OG124" s="71"/>
      <c r="OH124" s="71"/>
      <c r="OI124" s="71"/>
      <c r="OJ124" s="71"/>
      <c r="OK124" s="71"/>
      <c r="OL124" s="71"/>
      <c r="OM124" s="71"/>
      <c r="ON124" s="71"/>
      <c r="OO124" s="71"/>
      <c r="OP124" s="71"/>
      <c r="OQ124" s="71"/>
      <c r="OR124" s="4"/>
      <c r="OS124" s="4"/>
      <c r="OT124" s="4"/>
    </row>
    <row r="125" spans="1:410">
      <c r="A125" s="96" t="s">
        <v>1531</v>
      </c>
      <c r="B125" s="56" t="s">
        <v>1532</v>
      </c>
      <c r="C125" s="96" t="s">
        <v>514</v>
      </c>
      <c r="D125" s="74">
        <v>6</v>
      </c>
      <c r="E125" s="67">
        <v>2015</v>
      </c>
      <c r="F125" s="106">
        <v>76.346015891769056</v>
      </c>
      <c r="G125" s="141">
        <v>46865</v>
      </c>
      <c r="H125" s="67">
        <v>30515</v>
      </c>
      <c r="I125" s="67">
        <v>16350</v>
      </c>
      <c r="J125" s="106">
        <v>29.85</v>
      </c>
      <c r="K125" s="67">
        <v>13990</v>
      </c>
      <c r="L125" s="56">
        <v>64.459999999999994</v>
      </c>
      <c r="M125" s="78">
        <v>30207</v>
      </c>
      <c r="N125" s="67">
        <v>4948</v>
      </c>
      <c r="O125" s="67">
        <v>2539</v>
      </c>
      <c r="P125" s="67">
        <v>2409</v>
      </c>
      <c r="Q125" s="78">
        <v>5928</v>
      </c>
      <c r="R125" s="78">
        <v>2889</v>
      </c>
      <c r="S125" s="78">
        <v>3039</v>
      </c>
      <c r="T125" s="67">
        <v>4848</v>
      </c>
      <c r="U125" s="67">
        <v>2474</v>
      </c>
      <c r="V125" s="67">
        <v>2374</v>
      </c>
      <c r="W125" s="78">
        <v>5768</v>
      </c>
      <c r="X125" s="78">
        <v>2821</v>
      </c>
      <c r="Y125" s="78">
        <v>2947</v>
      </c>
      <c r="Z125" s="67">
        <v>4704</v>
      </c>
      <c r="AA125" s="67">
        <v>2409</v>
      </c>
      <c r="AB125" s="67">
        <v>2295</v>
      </c>
      <c r="AC125" s="78">
        <v>5525</v>
      </c>
      <c r="AD125" s="78">
        <v>2710</v>
      </c>
      <c r="AE125" s="78">
        <v>2815</v>
      </c>
      <c r="AF125" s="67">
        <v>4585</v>
      </c>
      <c r="AG125" s="67">
        <v>2319</v>
      </c>
      <c r="AH125" s="67">
        <v>2266</v>
      </c>
      <c r="AI125" s="78">
        <v>8323</v>
      </c>
      <c r="AJ125" s="78">
        <v>4135</v>
      </c>
      <c r="AK125" s="78">
        <v>4188</v>
      </c>
      <c r="AL125" s="67">
        <v>4834</v>
      </c>
      <c r="AM125" s="67">
        <v>2430</v>
      </c>
      <c r="AN125" s="67">
        <v>2404</v>
      </c>
      <c r="AO125" s="67">
        <v>3769</v>
      </c>
      <c r="AP125" s="67">
        <v>1891</v>
      </c>
      <c r="AQ125" s="67">
        <v>1878</v>
      </c>
      <c r="AR125" s="56" t="s">
        <v>428</v>
      </c>
      <c r="AS125" s="56"/>
      <c r="AT125" s="56" t="s">
        <v>428</v>
      </c>
      <c r="AU125" s="151">
        <v>999</v>
      </c>
      <c r="AV125" s="144">
        <v>4</v>
      </c>
      <c r="AW125" s="151">
        <v>333</v>
      </c>
      <c r="AX125" s="59">
        <v>5.8</v>
      </c>
      <c r="AY125" s="59">
        <v>4</v>
      </c>
      <c r="AZ125" s="60">
        <v>0.68010687393733293</v>
      </c>
      <c r="BA125" s="61">
        <v>14</v>
      </c>
      <c r="BB125" s="62">
        <v>144.92753623188406</v>
      </c>
      <c r="BC125" s="63">
        <v>1</v>
      </c>
      <c r="BD125" s="68">
        <v>0</v>
      </c>
      <c r="BE125" s="69">
        <v>0</v>
      </c>
      <c r="BF125" s="60">
        <v>3.4509803921568625</v>
      </c>
      <c r="BG125" s="61">
        <v>88</v>
      </c>
      <c r="BH125" s="60">
        <v>10.144927536231885</v>
      </c>
      <c r="BI125" s="61">
        <v>70</v>
      </c>
      <c r="BJ125" s="64">
        <v>0</v>
      </c>
      <c r="BK125" s="65">
        <v>0</v>
      </c>
      <c r="BL125" s="62">
        <v>0</v>
      </c>
      <c r="BM125" s="65">
        <v>0</v>
      </c>
      <c r="BN125" s="56">
        <v>0</v>
      </c>
      <c r="BO125" s="56">
        <v>0</v>
      </c>
      <c r="BP125" s="156">
        <v>0</v>
      </c>
      <c r="BQ125" s="56">
        <v>0</v>
      </c>
      <c r="BR125" s="56">
        <v>0</v>
      </c>
      <c r="BS125" s="56">
        <v>0</v>
      </c>
      <c r="BT125" s="56">
        <v>0</v>
      </c>
      <c r="BU125" s="56">
        <v>0</v>
      </c>
      <c r="BV125" s="62" t="s">
        <v>1533</v>
      </c>
      <c r="BW125" s="56" t="s">
        <v>1534</v>
      </c>
      <c r="BX125" s="62" t="s">
        <v>807</v>
      </c>
      <c r="BY125" s="56" t="s">
        <v>1534</v>
      </c>
      <c r="BZ125" s="56" t="s">
        <v>1261</v>
      </c>
      <c r="CA125" s="56" t="s">
        <v>579</v>
      </c>
      <c r="CB125" s="56" t="s">
        <v>1278</v>
      </c>
      <c r="CC125" s="152">
        <v>68.260000000000005</v>
      </c>
      <c r="CD125" s="152">
        <v>47.64</v>
      </c>
      <c r="CE125" s="147">
        <v>37.398373983739837</v>
      </c>
      <c r="CF125" s="146" t="s">
        <v>1535</v>
      </c>
      <c r="CG125" s="146" t="s">
        <v>1536</v>
      </c>
      <c r="CH125" s="56">
        <v>0</v>
      </c>
      <c r="CI125" s="56">
        <v>0</v>
      </c>
      <c r="CJ125" s="60">
        <v>0.20627062706270627</v>
      </c>
      <c r="CK125" s="61">
        <v>1</v>
      </c>
      <c r="CL125" s="56">
        <v>0</v>
      </c>
      <c r="CM125" s="56">
        <v>0</v>
      </c>
      <c r="CN125" s="149">
        <v>121.65450121654501</v>
      </c>
      <c r="CO125" s="156">
        <v>6</v>
      </c>
      <c r="CP125" s="56">
        <v>0</v>
      </c>
      <c r="CQ125" s="56">
        <v>0</v>
      </c>
      <c r="CR125" s="56">
        <v>0</v>
      </c>
      <c r="CS125" s="56">
        <v>0</v>
      </c>
      <c r="CT125" s="56">
        <v>0</v>
      </c>
      <c r="CU125" s="56">
        <v>0</v>
      </c>
      <c r="CV125" s="56">
        <v>0</v>
      </c>
      <c r="CW125" s="56">
        <v>0</v>
      </c>
      <c r="CX125" s="56">
        <v>0</v>
      </c>
      <c r="CY125" s="56">
        <v>0</v>
      </c>
      <c r="CZ125" s="56">
        <v>0</v>
      </c>
      <c r="DA125" s="56">
        <v>0</v>
      </c>
      <c r="DB125" s="60">
        <v>0.18567516130529638</v>
      </c>
      <c r="DC125" s="61">
        <v>4</v>
      </c>
      <c r="DD125" s="152">
        <v>101.9</v>
      </c>
      <c r="DE125" s="152">
        <v>78.78</v>
      </c>
      <c r="DF125" s="147">
        <v>2.8409090909090908</v>
      </c>
      <c r="DG125" s="148">
        <v>1.1857707509881421</v>
      </c>
      <c r="DH125" s="149">
        <v>34.674063800277395</v>
      </c>
      <c r="DI125" s="56">
        <v>2</v>
      </c>
      <c r="DJ125" s="149">
        <v>34.674063800277395</v>
      </c>
      <c r="DK125" s="56">
        <v>2</v>
      </c>
      <c r="DL125" s="56">
        <v>0</v>
      </c>
      <c r="DM125" s="56">
        <v>0</v>
      </c>
      <c r="DN125" s="150">
        <v>54.3</v>
      </c>
      <c r="DO125" s="56">
        <v>3</v>
      </c>
      <c r="DP125" s="149">
        <v>54.298642533936658</v>
      </c>
      <c r="DQ125" s="156">
        <v>3</v>
      </c>
      <c r="DR125" s="149">
        <v>36.199095022624434</v>
      </c>
      <c r="DS125" s="156">
        <v>2</v>
      </c>
      <c r="DT125" s="149">
        <v>0</v>
      </c>
      <c r="DU125" s="156">
        <v>0</v>
      </c>
      <c r="DV125" s="149">
        <v>18.099547511312217</v>
      </c>
      <c r="DW125" s="156">
        <v>1</v>
      </c>
      <c r="DX125" s="156">
        <v>0</v>
      </c>
      <c r="DY125" s="56">
        <v>0</v>
      </c>
      <c r="DZ125" s="62">
        <v>2.6143790849673203</v>
      </c>
      <c r="EA125" s="63">
        <v>6</v>
      </c>
      <c r="EB125" s="62">
        <v>80.759046778464253</v>
      </c>
      <c r="EC125" s="63">
        <v>183</v>
      </c>
      <c r="ED125" s="60">
        <v>0.60225415125182835</v>
      </c>
      <c r="EE125" s="61">
        <v>14</v>
      </c>
      <c r="EF125" s="154">
        <v>104.87</v>
      </c>
      <c r="EG125" s="154">
        <v>67.430000000000007</v>
      </c>
      <c r="EH125" s="107">
        <v>3.2314107018763027</v>
      </c>
      <c r="EI125" s="148">
        <v>1.4940931202223766</v>
      </c>
      <c r="EJ125" s="56" t="s">
        <v>1537</v>
      </c>
      <c r="EK125" s="56" t="s">
        <v>1538</v>
      </c>
      <c r="EL125" s="154">
        <v>64.67</v>
      </c>
      <c r="EM125" s="154">
        <v>32.200000000000003</v>
      </c>
      <c r="EN125" s="147">
        <v>0.96735187424425628</v>
      </c>
      <c r="EO125" s="148">
        <v>0.36275695284159615</v>
      </c>
      <c r="EP125" s="150">
        <v>54.298642533936658</v>
      </c>
      <c r="EQ125" s="56">
        <v>3</v>
      </c>
      <c r="ER125" s="149">
        <v>144.79638009049773</v>
      </c>
      <c r="ES125" s="156">
        <v>8</v>
      </c>
      <c r="ET125" s="103">
        <v>162.89592760180994</v>
      </c>
      <c r="EU125" s="132">
        <v>9</v>
      </c>
      <c r="EV125" s="150">
        <v>18.099547511312217</v>
      </c>
      <c r="EW125" s="56">
        <v>1</v>
      </c>
      <c r="EX125" s="56">
        <v>9</v>
      </c>
      <c r="EY125" s="62">
        <v>82.778702163061567</v>
      </c>
      <c r="EZ125" s="61">
        <v>199</v>
      </c>
      <c r="FA125" s="62">
        <v>72.417465388711392</v>
      </c>
      <c r="FB125" s="61">
        <v>136</v>
      </c>
      <c r="FC125" s="149">
        <v>20.485506504148315</v>
      </c>
      <c r="FD125" s="156">
        <v>2</v>
      </c>
      <c r="FE125" s="149">
        <v>122.91303902488988</v>
      </c>
      <c r="FF125" s="156">
        <v>12</v>
      </c>
      <c r="FG125" s="150">
        <v>10.242753252074158</v>
      </c>
      <c r="FH125" s="157">
        <v>1</v>
      </c>
      <c r="FI125" s="149">
        <v>10.242753252074158</v>
      </c>
      <c r="FJ125" s="156">
        <v>1</v>
      </c>
      <c r="FK125" s="149">
        <v>163.88405203318652</v>
      </c>
      <c r="FL125" s="156">
        <v>16</v>
      </c>
      <c r="FM125" s="149">
        <v>194.61231178940901</v>
      </c>
      <c r="FN125" s="156">
        <v>19</v>
      </c>
      <c r="FO125" s="150">
        <v>430.19563658711456</v>
      </c>
      <c r="FP125" s="155">
        <v>42</v>
      </c>
      <c r="FQ125" s="150">
        <v>20.485506504148315</v>
      </c>
      <c r="FR125" s="56">
        <v>2</v>
      </c>
      <c r="FS125" s="60">
        <v>1.006441223832528</v>
      </c>
      <c r="FT125" s="61">
        <v>25</v>
      </c>
      <c r="FU125" s="60">
        <v>0.56561085972850689</v>
      </c>
      <c r="FV125" s="61">
        <v>13</v>
      </c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  <c r="IW125" s="67"/>
      <c r="IX125" s="67"/>
      <c r="IY125" s="67"/>
      <c r="IZ125" s="67"/>
      <c r="JA125" s="67"/>
      <c r="JB125" s="67"/>
      <c r="JC125" s="67"/>
      <c r="JD125" s="67"/>
      <c r="JE125" s="67"/>
      <c r="JF125" s="67"/>
      <c r="JG125" s="67"/>
      <c r="JH125" s="67"/>
      <c r="JI125" s="67"/>
      <c r="JJ125" s="67"/>
      <c r="JK125" s="67"/>
      <c r="JL125" s="67"/>
      <c r="JM125" s="67"/>
      <c r="JN125" s="67"/>
      <c r="JO125" s="67"/>
      <c r="JP125" s="67"/>
      <c r="JQ125" s="67"/>
      <c r="JR125" s="67"/>
      <c r="JS125" s="67"/>
      <c r="JT125" s="67"/>
      <c r="JU125" s="67"/>
      <c r="JV125" s="67"/>
      <c r="JW125" s="67"/>
      <c r="JX125" s="67"/>
      <c r="JY125" s="67"/>
      <c r="JZ125" s="67"/>
      <c r="KA125" s="67"/>
      <c r="KB125" s="67"/>
      <c r="KC125" s="67"/>
      <c r="KD125" s="67"/>
      <c r="KE125" s="67"/>
      <c r="KF125" s="67"/>
      <c r="KG125" s="67"/>
      <c r="KH125" s="67"/>
      <c r="KI125" s="67"/>
      <c r="KJ125" s="67"/>
      <c r="KK125" s="67"/>
      <c r="KL125" s="67"/>
      <c r="KM125" s="67"/>
      <c r="KN125" s="67"/>
      <c r="KO125" s="67"/>
      <c r="KP125" s="67"/>
      <c r="KQ125" s="67"/>
      <c r="KR125" s="67"/>
      <c r="KS125" s="67"/>
      <c r="KT125" s="67"/>
      <c r="KU125" s="67"/>
      <c r="KV125" s="67"/>
      <c r="KW125" s="67"/>
      <c r="KX125" s="67"/>
      <c r="KY125" s="67"/>
      <c r="KZ125" s="67"/>
      <c r="LA125" s="67"/>
      <c r="LB125" s="67"/>
      <c r="LC125" s="67"/>
      <c r="LD125" s="67"/>
      <c r="LE125" s="67"/>
      <c r="LF125" s="67"/>
      <c r="LG125" s="67"/>
      <c r="LH125" s="67"/>
      <c r="LI125" s="67"/>
      <c r="LJ125" s="67"/>
      <c r="LK125" s="67"/>
      <c r="LL125" s="67"/>
      <c r="LM125" s="67"/>
      <c r="LN125" s="67"/>
      <c r="LO125" s="67"/>
      <c r="LP125" s="67"/>
      <c r="LQ125" s="67"/>
      <c r="LR125" s="67"/>
      <c r="LS125" s="67"/>
      <c r="LT125" s="67"/>
      <c r="LU125" s="67"/>
      <c r="LV125" s="67"/>
      <c r="LW125" s="67"/>
      <c r="LX125" s="67"/>
      <c r="LY125" s="67"/>
      <c r="LZ125" s="67"/>
      <c r="MA125" s="67"/>
      <c r="MB125" s="67"/>
      <c r="MC125" s="67"/>
      <c r="MD125" s="67"/>
      <c r="ME125" s="67"/>
      <c r="MF125" s="67"/>
      <c r="MG125" s="67"/>
      <c r="MH125" s="67"/>
      <c r="MI125" s="67"/>
      <c r="MJ125" s="67"/>
      <c r="MK125" s="67"/>
      <c r="ML125" s="67"/>
      <c r="MM125" s="67"/>
      <c r="MN125" s="67"/>
      <c r="MO125" s="67"/>
      <c r="MP125" s="67"/>
      <c r="MQ125" s="67"/>
      <c r="MR125" s="67"/>
      <c r="MS125" s="67"/>
      <c r="MT125" s="67"/>
      <c r="MU125" s="67"/>
      <c r="MV125" s="67"/>
      <c r="MW125" s="67"/>
      <c r="MX125" s="67"/>
      <c r="MY125" s="67"/>
      <c r="MZ125" s="67"/>
      <c r="NA125" s="67"/>
      <c r="NB125" s="67"/>
      <c r="NC125" s="67"/>
      <c r="ND125" s="67"/>
      <c r="NE125" s="67"/>
      <c r="NF125" s="67"/>
      <c r="NG125" s="67"/>
      <c r="NH125" s="67"/>
      <c r="NI125" s="67"/>
      <c r="NJ125" s="67"/>
      <c r="NK125" s="67"/>
      <c r="NL125" s="67"/>
      <c r="NM125" s="67"/>
      <c r="NN125" s="67"/>
      <c r="NO125" s="67"/>
      <c r="NP125" s="67"/>
      <c r="NQ125" s="67"/>
      <c r="NR125" s="71"/>
      <c r="NS125" s="71"/>
      <c r="NT125" s="71"/>
      <c r="NU125" s="71"/>
      <c r="NV125" s="71"/>
      <c r="NW125" s="71"/>
      <c r="NX125" s="71"/>
      <c r="NY125" s="71"/>
      <c r="NZ125" s="71"/>
      <c r="OA125" s="71"/>
      <c r="OB125" s="71"/>
      <c r="OC125" s="71"/>
      <c r="OD125" s="71"/>
      <c r="OE125" s="71"/>
      <c r="OF125" s="71"/>
      <c r="OG125" s="71"/>
      <c r="OH125" s="71"/>
      <c r="OI125" s="71"/>
      <c r="OJ125" s="71"/>
      <c r="OK125" s="71"/>
      <c r="OL125" s="71"/>
      <c r="OM125" s="71"/>
      <c r="ON125" s="71"/>
      <c r="OO125" s="71"/>
      <c r="OP125" s="71"/>
      <c r="OQ125" s="71"/>
      <c r="OR125" s="4"/>
      <c r="OS125" s="4"/>
      <c r="OT125" s="4"/>
    </row>
    <row r="126" spans="1:410">
      <c r="A126" s="96" t="s">
        <v>1539</v>
      </c>
      <c r="B126" s="56" t="s">
        <v>1540</v>
      </c>
      <c r="C126" s="96" t="s">
        <v>479</v>
      </c>
      <c r="D126" s="74">
        <v>6</v>
      </c>
      <c r="E126" s="67">
        <v>2015</v>
      </c>
      <c r="F126" s="106">
        <v>71.255293306268442</v>
      </c>
      <c r="G126" s="141">
        <v>23958</v>
      </c>
      <c r="H126" s="67">
        <v>7216</v>
      </c>
      <c r="I126" s="67">
        <v>16742</v>
      </c>
      <c r="J126" s="106">
        <v>11.03</v>
      </c>
      <c r="K126" s="67">
        <v>2642</v>
      </c>
      <c r="L126" s="56">
        <v>62.43</v>
      </c>
      <c r="M126" s="78">
        <v>14958</v>
      </c>
      <c r="N126" s="67">
        <v>2373</v>
      </c>
      <c r="O126" s="67">
        <v>1212</v>
      </c>
      <c r="P126" s="67">
        <v>1161</v>
      </c>
      <c r="Q126" s="78">
        <v>2846</v>
      </c>
      <c r="R126" s="78">
        <v>1392</v>
      </c>
      <c r="S126" s="78">
        <v>1454</v>
      </c>
      <c r="T126" s="67">
        <v>2350</v>
      </c>
      <c r="U126" s="67">
        <v>1203</v>
      </c>
      <c r="V126" s="67">
        <v>1147</v>
      </c>
      <c r="W126" s="78">
        <v>2799</v>
      </c>
      <c r="X126" s="78">
        <v>1365</v>
      </c>
      <c r="Y126" s="78">
        <v>1434</v>
      </c>
      <c r="Z126" s="67">
        <v>2276</v>
      </c>
      <c r="AA126" s="67">
        <v>1167</v>
      </c>
      <c r="AB126" s="67">
        <v>1109</v>
      </c>
      <c r="AC126" s="78">
        <v>2652</v>
      </c>
      <c r="AD126" s="78">
        <v>1291</v>
      </c>
      <c r="AE126" s="78">
        <v>1361</v>
      </c>
      <c r="AF126" s="67">
        <v>2197</v>
      </c>
      <c r="AG126" s="67">
        <v>1129</v>
      </c>
      <c r="AH126" s="67">
        <v>1068</v>
      </c>
      <c r="AI126" s="78">
        <v>4180</v>
      </c>
      <c r="AJ126" s="78">
        <v>2027</v>
      </c>
      <c r="AK126" s="78">
        <v>2153</v>
      </c>
      <c r="AL126" s="67">
        <v>2412</v>
      </c>
      <c r="AM126" s="67">
        <v>1243</v>
      </c>
      <c r="AN126" s="67">
        <v>1169</v>
      </c>
      <c r="AO126" s="67">
        <v>2007</v>
      </c>
      <c r="AP126" s="67">
        <v>1035</v>
      </c>
      <c r="AQ126" s="67">
        <v>972</v>
      </c>
      <c r="AR126" s="56" t="s">
        <v>428</v>
      </c>
      <c r="AS126" s="56"/>
      <c r="AT126" s="56" t="s">
        <v>428</v>
      </c>
      <c r="AU126" s="144">
        <v>1244</v>
      </c>
      <c r="AV126" s="151">
        <v>0</v>
      </c>
      <c r="AW126" s="144">
        <v>190</v>
      </c>
      <c r="AX126" s="59">
        <v>17.600000000000001</v>
      </c>
      <c r="AY126" s="59">
        <v>4</v>
      </c>
      <c r="AZ126" s="60">
        <v>0.19665683382497542</v>
      </c>
      <c r="BA126" s="61">
        <v>1</v>
      </c>
      <c r="BB126" s="62">
        <v>440.52863436123351</v>
      </c>
      <c r="BC126" s="63">
        <v>1</v>
      </c>
      <c r="BD126" s="68">
        <v>0</v>
      </c>
      <c r="BE126" s="69">
        <v>0</v>
      </c>
      <c r="BF126" s="60">
        <v>3.484320557491289</v>
      </c>
      <c r="BG126" s="61">
        <v>20</v>
      </c>
      <c r="BH126" s="60">
        <v>7.4889867841409687</v>
      </c>
      <c r="BI126" s="61">
        <v>17</v>
      </c>
      <c r="BJ126" s="64">
        <v>0</v>
      </c>
      <c r="BK126" s="65">
        <v>0</v>
      </c>
      <c r="BL126" s="62">
        <v>0</v>
      </c>
      <c r="BM126" s="65">
        <v>0</v>
      </c>
      <c r="BN126" s="56">
        <v>0</v>
      </c>
      <c r="BO126" s="56">
        <v>0</v>
      </c>
      <c r="BP126" s="156">
        <v>0</v>
      </c>
      <c r="BQ126" s="56">
        <v>0</v>
      </c>
      <c r="BR126" s="56">
        <v>0</v>
      </c>
      <c r="BS126" s="56">
        <v>0</v>
      </c>
      <c r="BT126" s="56">
        <v>0</v>
      </c>
      <c r="BU126" s="56">
        <v>0</v>
      </c>
      <c r="BV126" s="62" t="s">
        <v>1541</v>
      </c>
      <c r="BW126" s="56" t="s">
        <v>1079</v>
      </c>
      <c r="BX126" s="62" t="s">
        <v>1542</v>
      </c>
      <c r="BY126" s="56" t="s">
        <v>1210</v>
      </c>
      <c r="BZ126" s="56" t="s">
        <v>711</v>
      </c>
      <c r="CA126" s="56" t="s">
        <v>1464</v>
      </c>
      <c r="CB126" s="56" t="s">
        <v>1053</v>
      </c>
      <c r="CC126" s="145">
        <v>74</v>
      </c>
      <c r="CD126" s="145">
        <v>56.24</v>
      </c>
      <c r="CE126" s="147">
        <v>12.280701754385964</v>
      </c>
      <c r="CF126" s="153" t="s">
        <v>1543</v>
      </c>
      <c r="CG126" s="153" t="s">
        <v>1081</v>
      </c>
      <c r="CH126" s="56">
        <v>0</v>
      </c>
      <c r="CI126" s="56">
        <v>0</v>
      </c>
      <c r="CJ126" s="60">
        <v>0</v>
      </c>
      <c r="CK126" s="61">
        <v>0</v>
      </c>
      <c r="CL126" s="56">
        <v>0</v>
      </c>
      <c r="CM126" s="56">
        <v>0</v>
      </c>
      <c r="CN126" s="149">
        <v>0</v>
      </c>
      <c r="CO126" s="156">
        <v>0</v>
      </c>
      <c r="CP126" s="56">
        <v>0</v>
      </c>
      <c r="CQ126" s="56">
        <v>0</v>
      </c>
      <c r="CR126" s="56">
        <v>0</v>
      </c>
      <c r="CS126" s="56">
        <v>0</v>
      </c>
      <c r="CT126" s="56">
        <v>0</v>
      </c>
      <c r="CU126" s="56">
        <v>0</v>
      </c>
      <c r="CV126" s="56">
        <v>0</v>
      </c>
      <c r="CW126" s="56">
        <v>0</v>
      </c>
      <c r="CX126" s="56">
        <v>0</v>
      </c>
      <c r="CY126" s="56">
        <v>0</v>
      </c>
      <c r="CZ126" s="56">
        <v>0</v>
      </c>
      <c r="DA126" s="56">
        <v>0</v>
      </c>
      <c r="DB126" s="60">
        <v>0.19022256039566293</v>
      </c>
      <c r="DC126" s="61">
        <v>1</v>
      </c>
      <c r="DD126" s="145">
        <v>106.4</v>
      </c>
      <c r="DE126" s="145">
        <v>82.98</v>
      </c>
      <c r="DF126" s="147">
        <v>2.781516375056079</v>
      </c>
      <c r="DG126" s="148">
        <v>2.0188425302826376</v>
      </c>
      <c r="DH126" s="56">
        <v>0</v>
      </c>
      <c r="DI126" s="56">
        <v>0</v>
      </c>
      <c r="DJ126" s="149">
        <v>0</v>
      </c>
      <c r="DK126" s="56">
        <v>0</v>
      </c>
      <c r="DL126" s="56">
        <v>0</v>
      </c>
      <c r="DM126" s="56">
        <v>0</v>
      </c>
      <c r="DN126" s="56">
        <v>0</v>
      </c>
      <c r="DO126" s="56">
        <v>0</v>
      </c>
      <c r="DP126" s="149">
        <v>37.70739064856712</v>
      </c>
      <c r="DQ126" s="156">
        <v>1</v>
      </c>
      <c r="DR126" s="56">
        <v>0</v>
      </c>
      <c r="DS126" s="56">
        <v>0</v>
      </c>
      <c r="DT126" s="149">
        <v>37.70739064856712</v>
      </c>
      <c r="DU126" s="156">
        <v>1</v>
      </c>
      <c r="DV126" s="156">
        <v>0</v>
      </c>
      <c r="DW126" s="156">
        <v>0</v>
      </c>
      <c r="DX126" s="156">
        <v>0</v>
      </c>
      <c r="DY126" s="56">
        <v>0</v>
      </c>
      <c r="DZ126" s="62">
        <v>1.8034265103697023</v>
      </c>
      <c r="EA126" s="63">
        <v>2</v>
      </c>
      <c r="EB126" s="62">
        <v>69.288389513108612</v>
      </c>
      <c r="EC126" s="63">
        <v>74</v>
      </c>
      <c r="ED126" s="60">
        <v>1.4556040756914119</v>
      </c>
      <c r="EE126" s="61">
        <v>8</v>
      </c>
      <c r="EF126" s="143">
        <v>93.87</v>
      </c>
      <c r="EG126" s="143">
        <v>63.45</v>
      </c>
      <c r="EH126" s="107">
        <v>4.2620865139949107</v>
      </c>
      <c r="EI126" s="148">
        <v>1.7811704834605597</v>
      </c>
      <c r="EJ126" s="56" t="s">
        <v>1544</v>
      </c>
      <c r="EK126" s="56" t="s">
        <v>1545</v>
      </c>
      <c r="EL126" s="143">
        <v>64.62</v>
      </c>
      <c r="EM126" s="143">
        <v>31.67</v>
      </c>
      <c r="EN126" s="147">
        <v>0.6211180124223602</v>
      </c>
      <c r="EO126" s="148">
        <v>0.82815734989648038</v>
      </c>
      <c r="EP126" s="56">
        <v>0</v>
      </c>
      <c r="EQ126" s="56">
        <v>0</v>
      </c>
      <c r="ER126" s="156">
        <v>0</v>
      </c>
      <c r="ES126" s="156">
        <v>0</v>
      </c>
      <c r="ET126" s="156">
        <v>0</v>
      </c>
      <c r="EU126" s="156">
        <v>0</v>
      </c>
      <c r="EV126" s="56">
        <v>0</v>
      </c>
      <c r="EW126" s="56">
        <v>0</v>
      </c>
      <c r="EX126" s="56">
        <v>91</v>
      </c>
      <c r="EY126" s="62">
        <v>70.145423438836616</v>
      </c>
      <c r="EZ126" s="61">
        <v>82</v>
      </c>
      <c r="FA126" s="62">
        <v>48.353909465020578</v>
      </c>
      <c r="FB126" s="61">
        <v>47</v>
      </c>
      <c r="FC126" s="56">
        <v>0</v>
      </c>
      <c r="FD126" s="56">
        <v>0</v>
      </c>
      <c r="FE126" s="149">
        <v>20.149103364900263</v>
      </c>
      <c r="FF126" s="156">
        <v>1</v>
      </c>
      <c r="FG126" s="150">
        <v>20.149103364900263</v>
      </c>
      <c r="FH126" s="157">
        <v>1</v>
      </c>
      <c r="FI126" s="149">
        <v>0</v>
      </c>
      <c r="FJ126" s="156">
        <v>0</v>
      </c>
      <c r="FK126" s="149">
        <v>40.298206729800526</v>
      </c>
      <c r="FL126" s="156">
        <v>2</v>
      </c>
      <c r="FM126" s="149">
        <v>20.149103364900263</v>
      </c>
      <c r="FN126" s="156">
        <v>1</v>
      </c>
      <c r="FO126" s="150">
        <v>40.298206729800526</v>
      </c>
      <c r="FP126" s="155">
        <v>2</v>
      </c>
      <c r="FQ126" s="56">
        <v>0</v>
      </c>
      <c r="FR126" s="56">
        <v>0</v>
      </c>
      <c r="FS126" s="60">
        <v>0.68131493783001196</v>
      </c>
      <c r="FT126" s="61">
        <v>4</v>
      </c>
      <c r="FU126" s="60">
        <v>0.71364852809991075</v>
      </c>
      <c r="FV126" s="61">
        <v>4</v>
      </c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  <c r="NR126" s="71"/>
      <c r="NS126" s="71"/>
      <c r="NT126" s="71"/>
      <c r="NU126" s="71"/>
      <c r="NV126" s="71"/>
      <c r="NW126" s="71"/>
      <c r="NX126" s="71"/>
      <c r="NY126" s="71"/>
      <c r="NZ126" s="71"/>
      <c r="OA126" s="71"/>
      <c r="OB126" s="71"/>
      <c r="OC126" s="71"/>
      <c r="OD126" s="71"/>
      <c r="OE126" s="71"/>
      <c r="OF126" s="71"/>
      <c r="OG126" s="71"/>
      <c r="OH126" s="71"/>
      <c r="OI126" s="71"/>
      <c r="OJ126" s="71"/>
      <c r="OK126" s="71"/>
      <c r="OL126" s="71"/>
      <c r="OM126" s="71"/>
      <c r="ON126" s="71"/>
      <c r="OO126" s="71"/>
      <c r="OP126" s="71"/>
      <c r="OQ126" s="71"/>
      <c r="OR126" s="4"/>
      <c r="OS126" s="4"/>
      <c r="OT126" s="4"/>
    </row>
    <row r="127" spans="1:410">
      <c r="A127" s="96" t="s">
        <v>1546</v>
      </c>
      <c r="B127" s="56" t="s">
        <v>1547</v>
      </c>
      <c r="C127" s="96" t="s">
        <v>730</v>
      </c>
      <c r="D127" s="74">
        <v>6</v>
      </c>
      <c r="E127" s="67">
        <v>2015</v>
      </c>
      <c r="F127" s="106">
        <v>80.100022906004483</v>
      </c>
      <c r="G127" s="141">
        <v>18613</v>
      </c>
      <c r="H127" s="67">
        <v>9391</v>
      </c>
      <c r="I127" s="67">
        <v>9222</v>
      </c>
      <c r="J127" s="106">
        <v>5.5885180929152689</v>
      </c>
      <c r="K127" s="67">
        <v>968</v>
      </c>
      <c r="L127" s="56">
        <v>56.41</v>
      </c>
      <c r="M127" s="78">
        <v>10499</v>
      </c>
      <c r="N127" s="67">
        <v>1885</v>
      </c>
      <c r="O127" s="67">
        <v>965</v>
      </c>
      <c r="P127" s="67">
        <v>920</v>
      </c>
      <c r="Q127" s="78">
        <v>2249</v>
      </c>
      <c r="R127" s="78">
        <v>1097</v>
      </c>
      <c r="S127" s="78">
        <v>1152</v>
      </c>
      <c r="T127" s="67">
        <v>1791</v>
      </c>
      <c r="U127" s="67">
        <v>919</v>
      </c>
      <c r="V127" s="67">
        <v>872</v>
      </c>
      <c r="W127" s="78">
        <v>2129</v>
      </c>
      <c r="X127" s="78">
        <v>1037</v>
      </c>
      <c r="Y127" s="78">
        <v>1092</v>
      </c>
      <c r="Z127" s="67">
        <v>1761</v>
      </c>
      <c r="AA127" s="67">
        <v>904</v>
      </c>
      <c r="AB127" s="67">
        <v>857</v>
      </c>
      <c r="AC127" s="78">
        <v>2148</v>
      </c>
      <c r="AD127" s="78">
        <v>1039</v>
      </c>
      <c r="AE127" s="78">
        <v>1109</v>
      </c>
      <c r="AF127" s="67">
        <v>1825</v>
      </c>
      <c r="AG127" s="67">
        <v>946</v>
      </c>
      <c r="AH127" s="67">
        <v>879</v>
      </c>
      <c r="AI127" s="78">
        <v>3277</v>
      </c>
      <c r="AJ127" s="78">
        <v>1593</v>
      </c>
      <c r="AK127" s="78">
        <v>1684</v>
      </c>
      <c r="AL127" s="67">
        <v>1830</v>
      </c>
      <c r="AM127" s="67">
        <v>936</v>
      </c>
      <c r="AN127" s="67">
        <v>894</v>
      </c>
      <c r="AO127" s="67">
        <v>1728</v>
      </c>
      <c r="AP127" s="67">
        <v>893</v>
      </c>
      <c r="AQ127" s="67">
        <v>835</v>
      </c>
      <c r="AR127" s="56" t="s">
        <v>428</v>
      </c>
      <c r="AS127" s="56"/>
      <c r="AT127" s="56" t="s">
        <v>428</v>
      </c>
      <c r="AU127" s="151">
        <v>400</v>
      </c>
      <c r="AV127" s="144">
        <v>3</v>
      </c>
      <c r="AW127" s="151">
        <v>174</v>
      </c>
      <c r="AX127" s="59">
        <v>3.5</v>
      </c>
      <c r="AY127" s="59">
        <v>1</v>
      </c>
      <c r="AZ127" s="60">
        <v>1.9164299647513774</v>
      </c>
      <c r="BA127" s="61">
        <v>280</v>
      </c>
      <c r="BB127" s="62">
        <v>350.87719298245617</v>
      </c>
      <c r="BC127" s="63">
        <v>1</v>
      </c>
      <c r="BD127" s="68">
        <v>0</v>
      </c>
      <c r="BE127" s="69">
        <v>0</v>
      </c>
      <c r="BF127" s="60">
        <v>3.7280476532812981</v>
      </c>
      <c r="BG127" s="61">
        <v>1089</v>
      </c>
      <c r="BH127" s="60">
        <v>4.9122807017543861</v>
      </c>
      <c r="BI127" s="61">
        <v>14</v>
      </c>
      <c r="BJ127" s="64">
        <v>0</v>
      </c>
      <c r="BK127" s="65">
        <v>0</v>
      </c>
      <c r="BL127" s="62">
        <v>0</v>
      </c>
      <c r="BM127" s="65">
        <v>0</v>
      </c>
      <c r="BN127" s="56">
        <v>0</v>
      </c>
      <c r="BO127" s="56">
        <v>0</v>
      </c>
      <c r="BP127" s="156">
        <v>0</v>
      </c>
      <c r="BQ127" s="56">
        <v>0</v>
      </c>
      <c r="BR127" s="56">
        <v>0</v>
      </c>
      <c r="BS127" s="56">
        <v>0</v>
      </c>
      <c r="BT127" s="56">
        <v>0</v>
      </c>
      <c r="BU127" s="56">
        <v>0</v>
      </c>
      <c r="BV127" s="70" t="s">
        <v>1548</v>
      </c>
      <c r="BW127" s="56" t="s">
        <v>1549</v>
      </c>
      <c r="BX127" s="62" t="s">
        <v>1331</v>
      </c>
      <c r="BY127" s="56" t="s">
        <v>1549</v>
      </c>
      <c r="BZ127" s="56" t="s">
        <v>1550</v>
      </c>
      <c r="CA127" s="56" t="s">
        <v>1551</v>
      </c>
      <c r="CB127" s="56" t="s">
        <v>1550</v>
      </c>
      <c r="CC127" s="152">
        <v>114.29</v>
      </c>
      <c r="CD127" s="152">
        <v>76.37</v>
      </c>
      <c r="CE127" s="147">
        <v>37.5</v>
      </c>
      <c r="CF127" s="146" t="s">
        <v>1552</v>
      </c>
      <c r="CG127" s="146" t="s">
        <v>1553</v>
      </c>
      <c r="CH127" s="149">
        <v>53.705692803437159</v>
      </c>
      <c r="CI127" s="56">
        <v>1</v>
      </c>
      <c r="CJ127" s="60">
        <v>0</v>
      </c>
      <c r="CK127" s="61">
        <v>0</v>
      </c>
      <c r="CL127" s="150">
        <v>53.705692803437159</v>
      </c>
      <c r="CM127" s="56">
        <v>1</v>
      </c>
      <c r="CN127" s="149">
        <v>258.39999999999998</v>
      </c>
      <c r="CO127" s="156">
        <v>1</v>
      </c>
      <c r="CP127" s="149">
        <v>53.705692803437159</v>
      </c>
      <c r="CQ127" s="156">
        <v>1</v>
      </c>
      <c r="CR127" s="56">
        <v>0</v>
      </c>
      <c r="CS127" s="56">
        <v>0</v>
      </c>
      <c r="CT127" s="56">
        <v>0</v>
      </c>
      <c r="CU127" s="56">
        <v>0</v>
      </c>
      <c r="CV127" s="56">
        <v>0</v>
      </c>
      <c r="CW127" s="56">
        <v>0</v>
      </c>
      <c r="CX127" s="56">
        <v>0</v>
      </c>
      <c r="CY127" s="56">
        <v>0</v>
      </c>
      <c r="CZ127" s="56">
        <v>0</v>
      </c>
      <c r="DA127" s="56">
        <v>0</v>
      </c>
      <c r="DB127" s="60">
        <v>0.25163887885201053</v>
      </c>
      <c r="DC127" s="61">
        <v>39</v>
      </c>
      <c r="DD127" s="152">
        <v>143.68</v>
      </c>
      <c r="DE127" s="152">
        <v>105.95</v>
      </c>
      <c r="DF127" s="147">
        <v>4.8768225238813478</v>
      </c>
      <c r="DG127" s="148">
        <v>8.3459024635495211</v>
      </c>
      <c r="DH127" s="56">
        <v>0</v>
      </c>
      <c r="DI127" s="56">
        <v>0</v>
      </c>
      <c r="DJ127" s="149">
        <v>234.85</v>
      </c>
      <c r="DK127" s="56">
        <v>5</v>
      </c>
      <c r="DL127" s="56">
        <v>0</v>
      </c>
      <c r="DM127" s="56">
        <v>0</v>
      </c>
      <c r="DN127" s="56">
        <v>0</v>
      </c>
      <c r="DO127" s="56">
        <v>0</v>
      </c>
      <c r="DP127" s="149">
        <v>0</v>
      </c>
      <c r="DQ127" s="156">
        <v>0</v>
      </c>
      <c r="DR127" s="56">
        <v>0</v>
      </c>
      <c r="DS127" s="56">
        <v>0</v>
      </c>
      <c r="DT127" s="56">
        <v>0</v>
      </c>
      <c r="DU127" s="156">
        <v>0</v>
      </c>
      <c r="DV127" s="156">
        <v>0</v>
      </c>
      <c r="DW127" s="156">
        <v>0</v>
      </c>
      <c r="DX127" s="156">
        <v>0</v>
      </c>
      <c r="DY127" s="56">
        <v>0</v>
      </c>
      <c r="DZ127" s="62">
        <v>7.001166861143524</v>
      </c>
      <c r="EA127" s="63">
        <v>6</v>
      </c>
      <c r="EB127" s="62">
        <v>69.397042093287823</v>
      </c>
      <c r="EC127" s="63">
        <v>61</v>
      </c>
      <c r="ED127" s="77">
        <v>0.95081135902636915</v>
      </c>
      <c r="EE127" s="72">
        <v>165</v>
      </c>
      <c r="EF127" s="154">
        <v>89</v>
      </c>
      <c r="EG127" s="154">
        <v>61.03</v>
      </c>
      <c r="EH127" s="107">
        <v>4.2008196721311473</v>
      </c>
      <c r="EI127" s="148">
        <v>9.7336065573770494</v>
      </c>
      <c r="EJ127" s="56" t="s">
        <v>1554</v>
      </c>
      <c r="EK127" s="56" t="s">
        <v>1555</v>
      </c>
      <c r="EL127" s="154">
        <v>37.75</v>
      </c>
      <c r="EM127" s="154">
        <v>19.920000000000002</v>
      </c>
      <c r="EN127" s="147">
        <v>0.79681274900398402</v>
      </c>
      <c r="EO127" s="148">
        <v>3.1872509960159361</v>
      </c>
      <c r="EP127" s="56">
        <v>0</v>
      </c>
      <c r="EQ127" s="56">
        <v>0</v>
      </c>
      <c r="ER127" s="156">
        <v>0</v>
      </c>
      <c r="ES127" s="156">
        <v>0</v>
      </c>
      <c r="ET127" s="103">
        <v>46.554934823091244</v>
      </c>
      <c r="EU127" s="132">
        <v>1</v>
      </c>
      <c r="EV127" s="56">
        <v>0</v>
      </c>
      <c r="EW127" s="56">
        <v>0</v>
      </c>
      <c r="EX127" s="56">
        <v>4</v>
      </c>
      <c r="EY127" s="62">
        <v>108.50111856823267</v>
      </c>
      <c r="EZ127" s="61">
        <v>97</v>
      </c>
      <c r="FA127" s="62">
        <v>83.832335329341305</v>
      </c>
      <c r="FB127" s="61">
        <v>70</v>
      </c>
      <c r="FC127" s="56">
        <v>0</v>
      </c>
      <c r="FD127" s="56">
        <v>0</v>
      </c>
      <c r="FE127" s="149">
        <v>176.54476670870113</v>
      </c>
      <c r="FF127" s="156">
        <v>7</v>
      </c>
      <c r="FG127" s="150">
        <v>25.220680958385877</v>
      </c>
      <c r="FH127" s="157">
        <v>1</v>
      </c>
      <c r="FI127" s="149">
        <v>0</v>
      </c>
      <c r="FJ127" s="156">
        <v>0</v>
      </c>
      <c r="FK127" s="149">
        <v>201.76544766708702</v>
      </c>
      <c r="FL127" s="156">
        <v>8</v>
      </c>
      <c r="FM127" s="149">
        <v>126.10340479192938</v>
      </c>
      <c r="FN127" s="156">
        <v>5</v>
      </c>
      <c r="FO127" s="150">
        <v>201.76544766708702</v>
      </c>
      <c r="FP127" s="155">
        <v>8</v>
      </c>
      <c r="FQ127" s="56">
        <v>0</v>
      </c>
      <c r="FR127" s="56">
        <v>0</v>
      </c>
      <c r="FS127" s="60">
        <v>1.1414175171598242</v>
      </c>
      <c r="FT127" s="61">
        <v>222</v>
      </c>
      <c r="FU127" s="60">
        <v>1.1279554602202886</v>
      </c>
      <c r="FV127" s="61">
        <v>234</v>
      </c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  <c r="IX127" s="67"/>
      <c r="IY127" s="67"/>
      <c r="IZ127" s="67"/>
      <c r="JA127" s="67"/>
      <c r="JB127" s="67"/>
      <c r="JC127" s="67"/>
      <c r="JD127" s="67"/>
      <c r="JE127" s="67"/>
      <c r="JF127" s="67"/>
      <c r="JG127" s="67"/>
      <c r="JH127" s="67"/>
      <c r="JI127" s="67"/>
      <c r="JJ127" s="67"/>
      <c r="JK127" s="67"/>
      <c r="JL127" s="67"/>
      <c r="JM127" s="67"/>
      <c r="JN127" s="67"/>
      <c r="JO127" s="67"/>
      <c r="JP127" s="67"/>
      <c r="JQ127" s="67"/>
      <c r="JR127" s="67"/>
      <c r="JS127" s="67"/>
      <c r="JT127" s="67"/>
      <c r="JU127" s="67"/>
      <c r="JV127" s="67"/>
      <c r="JW127" s="67"/>
      <c r="JX127" s="67"/>
      <c r="JY127" s="67"/>
      <c r="JZ127" s="67"/>
      <c r="KA127" s="67"/>
      <c r="KB127" s="67"/>
      <c r="KC127" s="67"/>
      <c r="KD127" s="67"/>
      <c r="KE127" s="67"/>
      <c r="KF127" s="67"/>
      <c r="KG127" s="67"/>
      <c r="KH127" s="67"/>
      <c r="KI127" s="67"/>
      <c r="KJ127" s="67"/>
      <c r="KK127" s="67"/>
      <c r="KL127" s="67"/>
      <c r="KM127" s="67"/>
      <c r="KN127" s="67"/>
      <c r="KO127" s="67"/>
      <c r="KP127" s="67"/>
      <c r="KQ127" s="67"/>
      <c r="KR127" s="67"/>
      <c r="KS127" s="67"/>
      <c r="KT127" s="67"/>
      <c r="KU127" s="67"/>
      <c r="KV127" s="67"/>
      <c r="KW127" s="67"/>
      <c r="KX127" s="67"/>
      <c r="KY127" s="67"/>
      <c r="KZ127" s="67"/>
      <c r="LA127" s="67"/>
      <c r="LB127" s="67"/>
      <c r="LC127" s="67"/>
      <c r="LD127" s="67"/>
      <c r="LE127" s="67"/>
      <c r="LF127" s="67"/>
      <c r="LG127" s="67"/>
      <c r="LH127" s="67"/>
      <c r="LI127" s="67"/>
      <c r="LJ127" s="67"/>
      <c r="LK127" s="67"/>
      <c r="LL127" s="67"/>
      <c r="LM127" s="67"/>
      <c r="LN127" s="67"/>
      <c r="LO127" s="67"/>
      <c r="LP127" s="67"/>
      <c r="LQ127" s="67"/>
      <c r="LR127" s="67"/>
      <c r="LS127" s="67"/>
      <c r="LT127" s="67"/>
      <c r="LU127" s="67"/>
      <c r="LV127" s="67"/>
      <c r="LW127" s="67"/>
      <c r="LX127" s="67"/>
      <c r="LY127" s="67"/>
      <c r="LZ127" s="67"/>
      <c r="MA127" s="67"/>
      <c r="MB127" s="67"/>
      <c r="MC127" s="67"/>
      <c r="MD127" s="67"/>
      <c r="ME127" s="67"/>
      <c r="MF127" s="67"/>
      <c r="MG127" s="67"/>
      <c r="MH127" s="67"/>
      <c r="MI127" s="67"/>
      <c r="MJ127" s="67"/>
      <c r="MK127" s="67"/>
      <c r="ML127" s="67"/>
      <c r="MM127" s="67"/>
      <c r="MN127" s="67"/>
      <c r="MO127" s="67"/>
      <c r="MP127" s="67"/>
      <c r="MQ127" s="67"/>
      <c r="MR127" s="67"/>
      <c r="MS127" s="67"/>
      <c r="MT127" s="67"/>
      <c r="MU127" s="67"/>
      <c r="MV127" s="67"/>
      <c r="MW127" s="67"/>
      <c r="MX127" s="67"/>
      <c r="MY127" s="67"/>
      <c r="MZ127" s="67"/>
      <c r="NA127" s="67"/>
      <c r="NB127" s="67"/>
      <c r="NC127" s="67"/>
      <c r="ND127" s="67"/>
      <c r="NE127" s="67"/>
      <c r="NF127" s="67"/>
      <c r="NG127" s="67"/>
      <c r="NH127" s="67"/>
      <c r="NI127" s="67"/>
      <c r="NJ127" s="67"/>
      <c r="NK127" s="67"/>
      <c r="NL127" s="67"/>
      <c r="NM127" s="67"/>
      <c r="NN127" s="67"/>
      <c r="NO127" s="67"/>
      <c r="NP127" s="67"/>
      <c r="NQ127" s="67"/>
      <c r="NR127" s="71"/>
      <c r="NS127" s="71"/>
      <c r="NT127" s="71"/>
      <c r="NU127" s="71"/>
      <c r="NV127" s="71"/>
      <c r="NW127" s="71"/>
      <c r="NX127" s="71"/>
      <c r="NY127" s="71"/>
      <c r="NZ127" s="71"/>
      <c r="OA127" s="71"/>
      <c r="OB127" s="71"/>
      <c r="OC127" s="71"/>
      <c r="OD127" s="71"/>
      <c r="OE127" s="71"/>
      <c r="OF127" s="71"/>
      <c r="OG127" s="71"/>
      <c r="OH127" s="71"/>
      <c r="OI127" s="71"/>
      <c r="OJ127" s="71"/>
      <c r="OK127" s="71"/>
      <c r="OL127" s="71"/>
      <c r="OM127" s="71"/>
      <c r="ON127" s="71"/>
      <c r="OO127" s="71"/>
      <c r="OP127" s="71"/>
      <c r="OQ127" s="71"/>
      <c r="OR127" s="4"/>
      <c r="OS127" s="4"/>
      <c r="OT127" s="4"/>
    </row>
    <row r="128" spans="1:410" s="10" customFormat="1">
      <c r="A128" s="96" t="s">
        <v>1556</v>
      </c>
      <c r="B128" s="56" t="s">
        <v>1557</v>
      </c>
      <c r="C128" s="96" t="s">
        <v>675</v>
      </c>
      <c r="D128" s="75">
        <v>6</v>
      </c>
      <c r="E128" s="56">
        <v>2015</v>
      </c>
      <c r="F128" s="107">
        <v>72.201491115677385</v>
      </c>
      <c r="G128" s="141">
        <v>30738</v>
      </c>
      <c r="H128" s="56">
        <v>13978</v>
      </c>
      <c r="I128" s="56">
        <v>16760</v>
      </c>
      <c r="J128" s="107">
        <v>5.8722102934478491</v>
      </c>
      <c r="K128" s="56">
        <v>1805</v>
      </c>
      <c r="L128" s="56">
        <v>75.28</v>
      </c>
      <c r="M128" s="111">
        <v>23140</v>
      </c>
      <c r="N128" s="56">
        <v>3528</v>
      </c>
      <c r="O128" s="56">
        <v>1812</v>
      </c>
      <c r="P128" s="56">
        <v>1716</v>
      </c>
      <c r="Q128" s="111">
        <v>4185</v>
      </c>
      <c r="R128" s="111">
        <v>2035</v>
      </c>
      <c r="S128" s="111">
        <v>2150</v>
      </c>
      <c r="T128" s="56">
        <v>3246</v>
      </c>
      <c r="U128" s="56">
        <v>1668</v>
      </c>
      <c r="V128" s="56">
        <v>1578</v>
      </c>
      <c r="W128" s="111">
        <v>3890</v>
      </c>
      <c r="X128" s="111">
        <v>1890</v>
      </c>
      <c r="Y128" s="111">
        <v>2000</v>
      </c>
      <c r="Z128" s="56">
        <v>3247</v>
      </c>
      <c r="AA128" s="56">
        <v>1675</v>
      </c>
      <c r="AB128" s="56">
        <v>1572</v>
      </c>
      <c r="AC128" s="111">
        <v>3830</v>
      </c>
      <c r="AD128" s="111">
        <v>1848</v>
      </c>
      <c r="AE128" s="111">
        <v>1982</v>
      </c>
      <c r="AF128" s="56">
        <v>3154</v>
      </c>
      <c r="AG128" s="56">
        <v>1639</v>
      </c>
      <c r="AH128" s="56">
        <v>1515</v>
      </c>
      <c r="AI128" s="111">
        <v>5667</v>
      </c>
      <c r="AJ128" s="111">
        <v>2698</v>
      </c>
      <c r="AK128" s="111">
        <v>2969</v>
      </c>
      <c r="AL128" s="56">
        <v>3231</v>
      </c>
      <c r="AM128" s="56">
        <v>1693</v>
      </c>
      <c r="AN128" s="56">
        <v>1538</v>
      </c>
      <c r="AO128" s="56">
        <v>2785</v>
      </c>
      <c r="AP128" s="56">
        <v>1469</v>
      </c>
      <c r="AQ128" s="56">
        <v>1316</v>
      </c>
      <c r="AR128" s="56" t="s">
        <v>428</v>
      </c>
      <c r="AS128" s="56"/>
      <c r="AT128" s="56" t="s">
        <v>428</v>
      </c>
      <c r="AU128" s="144">
        <v>749</v>
      </c>
      <c r="AV128" s="151">
        <v>0</v>
      </c>
      <c r="AW128" s="144">
        <v>288</v>
      </c>
      <c r="AX128" s="59">
        <v>8.4</v>
      </c>
      <c r="AY128" s="59">
        <v>4</v>
      </c>
      <c r="AZ128" s="60">
        <v>2.5089605734767026</v>
      </c>
      <c r="BA128" s="61">
        <v>7</v>
      </c>
      <c r="BB128" s="62">
        <v>0</v>
      </c>
      <c r="BC128" s="63">
        <v>0</v>
      </c>
      <c r="BD128" s="64">
        <v>0</v>
      </c>
      <c r="BE128" s="65">
        <v>0</v>
      </c>
      <c r="BF128" s="60">
        <v>3.1161473087818696</v>
      </c>
      <c r="BG128" s="61">
        <v>22</v>
      </c>
      <c r="BH128" s="60">
        <v>7.7568134171907763</v>
      </c>
      <c r="BI128" s="61">
        <v>37</v>
      </c>
      <c r="BJ128" s="64">
        <v>0</v>
      </c>
      <c r="BK128" s="65">
        <v>0</v>
      </c>
      <c r="BL128" s="62">
        <v>0</v>
      </c>
      <c r="BM128" s="65">
        <v>0</v>
      </c>
      <c r="BN128" s="149">
        <v>29.061319383900031</v>
      </c>
      <c r="BO128" s="156">
        <v>1</v>
      </c>
      <c r="BP128" s="149">
        <v>58.122638767800062</v>
      </c>
      <c r="BQ128" s="56">
        <v>2</v>
      </c>
      <c r="BR128" s="56">
        <v>0</v>
      </c>
      <c r="BS128" s="56">
        <v>0</v>
      </c>
      <c r="BT128" s="149">
        <v>29.061319383900031</v>
      </c>
      <c r="BU128" s="156">
        <v>1</v>
      </c>
      <c r="BV128" s="62" t="s">
        <v>1558</v>
      </c>
      <c r="BW128" s="56" t="s">
        <v>721</v>
      </c>
      <c r="BX128" s="62" t="s">
        <v>646</v>
      </c>
      <c r="BY128" s="56" t="s">
        <v>721</v>
      </c>
      <c r="BZ128" s="56" t="s">
        <v>1521</v>
      </c>
      <c r="CA128" s="56" t="s">
        <v>1148</v>
      </c>
      <c r="CB128" s="56" t="s">
        <v>936</v>
      </c>
      <c r="CC128" s="145">
        <v>110.5</v>
      </c>
      <c r="CD128" s="145">
        <v>67.28</v>
      </c>
      <c r="CE128" s="147">
        <v>28.000000000000004</v>
      </c>
      <c r="CF128" s="153" t="s">
        <v>1535</v>
      </c>
      <c r="CG128" s="153" t="s">
        <v>1559</v>
      </c>
      <c r="CH128" s="149">
        <v>29.061319383900031</v>
      </c>
      <c r="CI128" s="56">
        <v>1</v>
      </c>
      <c r="CJ128" s="60">
        <v>0</v>
      </c>
      <c r="CK128" s="61">
        <v>0</v>
      </c>
      <c r="CL128" s="150">
        <v>29.061319383900031</v>
      </c>
      <c r="CM128" s="56">
        <v>1</v>
      </c>
      <c r="CN128" s="149">
        <v>0</v>
      </c>
      <c r="CO128" s="156">
        <v>0</v>
      </c>
      <c r="CP128" s="56">
        <v>0</v>
      </c>
      <c r="CQ128" s="56">
        <v>0</v>
      </c>
      <c r="CR128" s="56">
        <v>0</v>
      </c>
      <c r="CS128" s="56">
        <v>0</v>
      </c>
      <c r="CT128" s="56">
        <v>0</v>
      </c>
      <c r="CU128" s="56">
        <v>0</v>
      </c>
      <c r="CV128" s="56">
        <v>0</v>
      </c>
      <c r="CW128" s="56">
        <v>0</v>
      </c>
      <c r="CX128" s="56">
        <v>0</v>
      </c>
      <c r="CY128" s="56">
        <v>0</v>
      </c>
      <c r="CZ128" s="56">
        <v>0</v>
      </c>
      <c r="DA128" s="56">
        <v>0</v>
      </c>
      <c r="DB128" s="60">
        <v>0.9624639076034649</v>
      </c>
      <c r="DC128" s="61">
        <v>3</v>
      </c>
      <c r="DD128" s="145">
        <v>155.65</v>
      </c>
      <c r="DE128" s="145">
        <v>106.89</v>
      </c>
      <c r="DF128" s="147">
        <v>5.7747410182940264</v>
      </c>
      <c r="DG128" s="148">
        <v>1.9175666740136654</v>
      </c>
      <c r="DH128" s="56">
        <v>0</v>
      </c>
      <c r="DI128" s="56">
        <v>0</v>
      </c>
      <c r="DJ128" s="149">
        <v>0</v>
      </c>
      <c r="DK128" s="56">
        <v>0</v>
      </c>
      <c r="DL128" s="56">
        <v>0</v>
      </c>
      <c r="DM128" s="56">
        <v>0</v>
      </c>
      <c r="DN128" s="56">
        <v>0</v>
      </c>
      <c r="DO128" s="56">
        <v>0</v>
      </c>
      <c r="DP128" s="149">
        <v>52.219321148825102</v>
      </c>
      <c r="DQ128" s="156">
        <v>2</v>
      </c>
      <c r="DR128" s="56">
        <v>0</v>
      </c>
      <c r="DS128" s="56">
        <v>0</v>
      </c>
      <c r="DT128" s="149">
        <v>26.109660574412533</v>
      </c>
      <c r="DU128" s="156">
        <v>1</v>
      </c>
      <c r="DV128" s="156">
        <v>0</v>
      </c>
      <c r="DW128" s="156">
        <v>0</v>
      </c>
      <c r="DX128" s="149">
        <v>26.109660574412533</v>
      </c>
      <c r="DY128" s="156">
        <v>1</v>
      </c>
      <c r="DZ128" s="62">
        <v>9.5419847328244281</v>
      </c>
      <c r="EA128" s="63">
        <v>15</v>
      </c>
      <c r="EB128" s="62">
        <v>103.63036303630363</v>
      </c>
      <c r="EC128" s="63">
        <v>157</v>
      </c>
      <c r="ED128" s="60">
        <v>0.70788107597923555</v>
      </c>
      <c r="EE128" s="61">
        <v>3</v>
      </c>
      <c r="EF128" s="143">
        <v>112.51</v>
      </c>
      <c r="EG128" s="143">
        <v>62.15</v>
      </c>
      <c r="EH128" s="107">
        <v>3.6431574030826717</v>
      </c>
      <c r="EI128" s="148">
        <v>1.8215787015413358</v>
      </c>
      <c r="EJ128" s="56" t="s">
        <v>1560</v>
      </c>
      <c r="EK128" s="56" t="s">
        <v>1561</v>
      </c>
      <c r="EL128" s="143">
        <v>53.85</v>
      </c>
      <c r="EM128" s="143">
        <v>21.41</v>
      </c>
      <c r="EN128" s="147">
        <v>1.3888888888888888</v>
      </c>
      <c r="EO128" s="148">
        <v>1.1574074074074074</v>
      </c>
      <c r="EP128" s="56">
        <v>0</v>
      </c>
      <c r="EQ128" s="56">
        <v>0</v>
      </c>
      <c r="ER128" s="56">
        <v>78.319999999999993</v>
      </c>
      <c r="ES128" s="56">
        <v>3</v>
      </c>
      <c r="ET128" s="156">
        <v>0</v>
      </c>
      <c r="EU128" s="156">
        <v>0</v>
      </c>
      <c r="EV128" s="56">
        <v>0</v>
      </c>
      <c r="EW128" s="56">
        <v>0</v>
      </c>
      <c r="EX128" s="56">
        <v>609</v>
      </c>
      <c r="EY128" s="62">
        <v>88.42652795838751</v>
      </c>
      <c r="EZ128" s="61">
        <v>136</v>
      </c>
      <c r="FA128" s="62">
        <v>74.468085106382972</v>
      </c>
      <c r="FB128" s="61">
        <v>98</v>
      </c>
      <c r="FC128" s="56">
        <v>0</v>
      </c>
      <c r="FD128" s="56">
        <v>0</v>
      </c>
      <c r="FE128" s="149">
        <v>103.64228605270951</v>
      </c>
      <c r="FF128" s="156">
        <v>7</v>
      </c>
      <c r="FG128" s="150">
        <v>29.612081729345572</v>
      </c>
      <c r="FH128" s="157">
        <v>2</v>
      </c>
      <c r="FI128" s="149">
        <v>0</v>
      </c>
      <c r="FJ128" s="156">
        <v>0</v>
      </c>
      <c r="FK128" s="149">
        <v>133.25436778205508</v>
      </c>
      <c r="FL128" s="156">
        <v>9</v>
      </c>
      <c r="FM128" s="56">
        <v>0</v>
      </c>
      <c r="FN128" s="56">
        <v>0</v>
      </c>
      <c r="FO128" s="150">
        <v>0</v>
      </c>
      <c r="FP128" s="56">
        <v>0</v>
      </c>
      <c r="FQ128" s="56">
        <v>0</v>
      </c>
      <c r="FR128" s="56">
        <v>0</v>
      </c>
      <c r="FS128" s="60">
        <v>1.6963528413910094</v>
      </c>
      <c r="FT128" s="61">
        <v>8</v>
      </c>
      <c r="FU128" s="60">
        <v>1.984126984126984</v>
      </c>
      <c r="FV128" s="61">
        <v>9</v>
      </c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  <c r="IW128" s="56"/>
      <c r="IX128" s="56"/>
      <c r="IY128" s="56"/>
      <c r="IZ128" s="56"/>
      <c r="JA128" s="56"/>
      <c r="JB128" s="56"/>
      <c r="JC128" s="56"/>
      <c r="JD128" s="56"/>
      <c r="JE128" s="56"/>
      <c r="JF128" s="56"/>
      <c r="JG128" s="56"/>
      <c r="JH128" s="56"/>
      <c r="JI128" s="56"/>
      <c r="JJ128" s="56"/>
      <c r="JK128" s="56"/>
      <c r="JL128" s="56"/>
      <c r="JM128" s="56"/>
      <c r="JN128" s="56"/>
      <c r="JO128" s="56"/>
      <c r="JP128" s="56"/>
      <c r="JQ128" s="56"/>
      <c r="JR128" s="56"/>
      <c r="JS128" s="56"/>
      <c r="JT128" s="56"/>
      <c r="JU128" s="56"/>
      <c r="JV128" s="56"/>
      <c r="JW128" s="56"/>
      <c r="JX128" s="56"/>
      <c r="JY128" s="56"/>
      <c r="JZ128" s="56"/>
      <c r="KA128" s="56"/>
      <c r="KB128" s="56"/>
      <c r="KC128" s="56"/>
      <c r="KD128" s="56"/>
      <c r="KE128" s="56"/>
      <c r="KF128" s="56"/>
      <c r="KG128" s="56"/>
      <c r="KH128" s="56"/>
      <c r="KI128" s="56"/>
      <c r="KJ128" s="56"/>
      <c r="KK128" s="56"/>
      <c r="KL128" s="56"/>
      <c r="KM128" s="56"/>
      <c r="KN128" s="56"/>
      <c r="KO128" s="56"/>
      <c r="KP128" s="56"/>
      <c r="KQ128" s="56"/>
      <c r="KR128" s="56"/>
      <c r="KS128" s="56"/>
      <c r="KT128" s="56"/>
      <c r="KU128" s="56"/>
      <c r="KV128" s="56"/>
      <c r="KW128" s="56"/>
      <c r="KX128" s="56"/>
      <c r="KY128" s="56"/>
      <c r="KZ128" s="56"/>
      <c r="LA128" s="56"/>
      <c r="LB128" s="56"/>
      <c r="LC128" s="56"/>
      <c r="LD128" s="56"/>
      <c r="LE128" s="56"/>
      <c r="LF128" s="56"/>
      <c r="LG128" s="56"/>
      <c r="LH128" s="56"/>
      <c r="LI128" s="56"/>
      <c r="LJ128" s="56"/>
      <c r="LK128" s="56"/>
      <c r="LL128" s="56"/>
      <c r="LM128" s="56"/>
      <c r="LN128" s="56"/>
      <c r="LO128" s="56"/>
      <c r="LP128" s="56"/>
      <c r="LQ128" s="56"/>
      <c r="LR128" s="56"/>
      <c r="LS128" s="56"/>
      <c r="LT128" s="56"/>
      <c r="LU128" s="56"/>
      <c r="LV128" s="56"/>
      <c r="LW128" s="56"/>
      <c r="LX128" s="56"/>
      <c r="LY128" s="56"/>
      <c r="LZ128" s="56"/>
      <c r="MA128" s="56"/>
      <c r="MB128" s="56"/>
      <c r="MC128" s="56"/>
      <c r="MD128" s="56"/>
      <c r="ME128" s="56"/>
      <c r="MF128" s="56"/>
      <c r="MG128" s="56"/>
      <c r="MH128" s="56"/>
      <c r="MI128" s="56"/>
      <c r="MJ128" s="56"/>
      <c r="MK128" s="56"/>
      <c r="ML128" s="56"/>
      <c r="MM128" s="56"/>
      <c r="MN128" s="56"/>
      <c r="MO128" s="56"/>
      <c r="MP128" s="56"/>
      <c r="MQ128" s="56"/>
      <c r="MR128" s="56"/>
      <c r="MS128" s="56"/>
      <c r="MT128" s="56"/>
      <c r="MU128" s="56"/>
      <c r="MV128" s="56"/>
      <c r="MW128" s="56"/>
      <c r="MX128" s="56"/>
      <c r="MY128" s="56"/>
      <c r="MZ128" s="56"/>
      <c r="NA128" s="56"/>
      <c r="NB128" s="56"/>
      <c r="NC128" s="56"/>
      <c r="ND128" s="56"/>
      <c r="NE128" s="56"/>
      <c r="NF128" s="56"/>
      <c r="NG128" s="56"/>
      <c r="NH128" s="56"/>
      <c r="NI128" s="56"/>
      <c r="NJ128" s="56"/>
      <c r="NK128" s="56"/>
      <c r="NL128" s="56"/>
      <c r="NM128" s="56"/>
      <c r="NN128" s="56"/>
      <c r="NO128" s="56"/>
      <c r="NP128" s="56"/>
      <c r="NQ128" s="56"/>
      <c r="NR128" s="66"/>
      <c r="NS128" s="66"/>
      <c r="NT128" s="66"/>
      <c r="NU128" s="66"/>
      <c r="NV128" s="66"/>
      <c r="NW128" s="66"/>
      <c r="NX128" s="66"/>
      <c r="NY128" s="66"/>
      <c r="NZ128" s="66"/>
      <c r="OA128" s="66"/>
      <c r="OB128" s="66"/>
      <c r="OC128" s="66"/>
      <c r="OD128" s="66"/>
      <c r="OE128" s="66"/>
      <c r="OF128" s="66"/>
      <c r="OG128" s="66"/>
      <c r="OH128" s="66"/>
      <c r="OI128" s="66"/>
      <c r="OJ128" s="66"/>
      <c r="OK128" s="66"/>
      <c r="OL128" s="66"/>
      <c r="OM128" s="66"/>
      <c r="ON128" s="66"/>
      <c r="OO128" s="66"/>
      <c r="OP128" s="66"/>
      <c r="OQ128" s="66"/>
      <c r="OR128" s="3"/>
      <c r="OS128" s="3"/>
      <c r="OT128" s="3"/>
    </row>
    <row r="129" spans="1:407">
      <c r="A129" s="46" t="s">
        <v>417</v>
      </c>
      <c r="B129" s="46"/>
      <c r="C129" s="46"/>
      <c r="D129" s="46"/>
      <c r="E129" s="46">
        <v>2016</v>
      </c>
      <c r="F129" s="46"/>
      <c r="G129" s="82">
        <v>6534857</v>
      </c>
      <c r="H129" s="82">
        <v>5121358</v>
      </c>
      <c r="I129" s="82">
        <v>1413499</v>
      </c>
      <c r="J129" s="46">
        <v>56.56</v>
      </c>
      <c r="K129" s="82">
        <v>3696112</v>
      </c>
      <c r="L129" s="46">
        <v>34.31</v>
      </c>
      <c r="M129" s="82">
        <v>2241894</v>
      </c>
      <c r="N129" s="82">
        <v>535069</v>
      </c>
      <c r="O129" s="82">
        <v>273884</v>
      </c>
      <c r="P129" s="82">
        <v>261215</v>
      </c>
      <c r="Q129" s="82">
        <v>637718</v>
      </c>
      <c r="R129" s="82">
        <v>315250</v>
      </c>
      <c r="S129" s="82">
        <v>324368</v>
      </c>
      <c r="T129" s="82">
        <v>525013</v>
      </c>
      <c r="U129" s="82">
        <v>268759</v>
      </c>
      <c r="V129" s="82">
        <v>256254</v>
      </c>
      <c r="W129" s="82">
        <v>626830</v>
      </c>
      <c r="X129" s="82">
        <v>309216</v>
      </c>
      <c r="Y129" s="82">
        <v>319614</v>
      </c>
      <c r="Z129" s="82">
        <v>525678</v>
      </c>
      <c r="AA129" s="82">
        <v>269189</v>
      </c>
      <c r="AB129" s="82">
        <v>256479</v>
      </c>
      <c r="AC129" s="82">
        <v>639919</v>
      </c>
      <c r="AD129" s="82">
        <v>314927</v>
      </c>
      <c r="AE129" s="82">
        <v>331359</v>
      </c>
      <c r="AF129" s="82">
        <v>544967</v>
      </c>
      <c r="AG129" s="82">
        <v>277517</v>
      </c>
      <c r="AH129" s="82">
        <v>267454</v>
      </c>
      <c r="AI129" s="82">
        <v>1021595</v>
      </c>
      <c r="AJ129" s="82">
        <v>507849</v>
      </c>
      <c r="AK129" s="82">
        <v>518410</v>
      </c>
      <c r="AL129" s="82">
        <v>575525</v>
      </c>
      <c r="AM129" s="82">
        <v>292249</v>
      </c>
      <c r="AN129" s="82">
        <v>282576</v>
      </c>
      <c r="AO129" s="82">
        <v>560141</v>
      </c>
      <c r="AP129" s="82">
        <v>281975</v>
      </c>
      <c r="AQ129" s="82">
        <v>278166</v>
      </c>
      <c r="AR129" s="46"/>
      <c r="AS129" s="46"/>
      <c r="AT129" s="46"/>
      <c r="AU129" s="82">
        <v>153350</v>
      </c>
      <c r="AV129" s="46"/>
      <c r="AW129" s="82">
        <v>35646</v>
      </c>
      <c r="AX129" s="83">
        <v>9</v>
      </c>
      <c r="AY129" s="83">
        <v>672</v>
      </c>
      <c r="AZ129" s="83">
        <v>1.6</v>
      </c>
      <c r="BA129" s="46">
        <v>847</v>
      </c>
      <c r="BB129" s="46">
        <v>32</v>
      </c>
      <c r="BC129" s="46">
        <v>24</v>
      </c>
      <c r="BD129" s="46">
        <v>2.2000000000000002</v>
      </c>
      <c r="BE129" s="46">
        <v>12</v>
      </c>
      <c r="BF129" s="82">
        <v>3850</v>
      </c>
      <c r="BG129" s="46">
        <v>5.0999999999999996</v>
      </c>
      <c r="BH129" s="82">
        <v>6989</v>
      </c>
      <c r="BI129" s="46">
        <v>9.3000000000000007</v>
      </c>
      <c r="BJ129" s="46">
        <v>3</v>
      </c>
      <c r="BK129" s="46">
        <v>16</v>
      </c>
      <c r="BL129" s="46">
        <v>9.3000000000000007</v>
      </c>
      <c r="BM129" s="46">
        <v>50</v>
      </c>
      <c r="BN129" s="46">
        <v>7.52</v>
      </c>
      <c r="BO129" s="46">
        <v>9</v>
      </c>
      <c r="BP129" s="46">
        <v>13.2</v>
      </c>
      <c r="BQ129" s="46">
        <v>42</v>
      </c>
      <c r="BR129" s="46">
        <v>4.63</v>
      </c>
      <c r="BS129" s="46">
        <v>10</v>
      </c>
      <c r="BT129" s="46">
        <v>9.3800000000000008</v>
      </c>
      <c r="BU129" s="46">
        <v>23</v>
      </c>
      <c r="BV129" s="84">
        <v>95.9</v>
      </c>
      <c r="BW129" s="84">
        <v>94.3</v>
      </c>
      <c r="BX129" s="84">
        <v>94.2</v>
      </c>
      <c r="BY129" s="84">
        <v>94.8</v>
      </c>
      <c r="BZ129" s="84">
        <v>87.1</v>
      </c>
      <c r="CA129" s="84">
        <v>77.099999999999994</v>
      </c>
      <c r="CB129" s="84">
        <v>95.5</v>
      </c>
      <c r="CC129" s="46">
        <v>75.25</v>
      </c>
      <c r="CD129" s="46">
        <v>56.51</v>
      </c>
      <c r="CE129" s="46">
        <v>2.86</v>
      </c>
      <c r="CF129" s="46">
        <v>3.58</v>
      </c>
      <c r="CG129" s="46">
        <v>0.33</v>
      </c>
      <c r="CH129" s="46">
        <v>41.94</v>
      </c>
      <c r="CI129" s="46">
        <v>158</v>
      </c>
      <c r="CJ129" s="46">
        <v>0.2</v>
      </c>
      <c r="CK129" s="46">
        <v>108</v>
      </c>
      <c r="CL129" s="46">
        <v>41.94</v>
      </c>
      <c r="CM129" s="46">
        <v>158</v>
      </c>
      <c r="CN129" s="46">
        <v>97.47</v>
      </c>
      <c r="CO129" s="46">
        <v>366</v>
      </c>
      <c r="CP129" s="46">
        <v>10.85</v>
      </c>
      <c r="CQ129" s="46">
        <v>31</v>
      </c>
      <c r="CR129" s="46">
        <v>10.24</v>
      </c>
      <c r="CS129" s="46">
        <v>42</v>
      </c>
      <c r="CT129" s="46">
        <v>14.86</v>
      </c>
      <c r="CU129" s="46">
        <v>14</v>
      </c>
      <c r="CV129" s="46">
        <v>9.6300000000000008</v>
      </c>
      <c r="CW129" s="46">
        <v>3</v>
      </c>
      <c r="CX129" s="46">
        <v>2.2999999999999998</v>
      </c>
      <c r="CY129" s="46">
        <v>7</v>
      </c>
      <c r="CZ129" s="46">
        <v>6.76</v>
      </c>
      <c r="DA129" s="46">
        <v>18</v>
      </c>
      <c r="DB129" s="46">
        <v>0.3</v>
      </c>
      <c r="DC129" s="46">
        <v>146</v>
      </c>
      <c r="DD129" s="46">
        <v>108.88</v>
      </c>
      <c r="DE129" s="46">
        <v>86.84</v>
      </c>
      <c r="DF129" s="46">
        <v>3.42</v>
      </c>
      <c r="DG129" s="46">
        <v>5.92</v>
      </c>
      <c r="DH129" s="46">
        <v>72.2</v>
      </c>
      <c r="DI129" s="46">
        <v>308</v>
      </c>
      <c r="DJ129" s="46">
        <v>126.37</v>
      </c>
      <c r="DK129" s="46">
        <v>645</v>
      </c>
      <c r="DL129" s="46">
        <v>30.35</v>
      </c>
      <c r="DM129" s="46">
        <v>105</v>
      </c>
      <c r="DN129" s="46">
        <v>137.68</v>
      </c>
      <c r="DO129" s="46">
        <v>675</v>
      </c>
      <c r="DP129" s="46">
        <v>40.03</v>
      </c>
      <c r="DQ129" s="46">
        <v>215</v>
      </c>
      <c r="DR129" s="46">
        <v>14.96</v>
      </c>
      <c r="DS129" s="46">
        <v>65</v>
      </c>
      <c r="DT129" s="46">
        <v>23.16</v>
      </c>
      <c r="DU129" s="46">
        <v>95</v>
      </c>
      <c r="DV129" s="46">
        <v>10.15</v>
      </c>
      <c r="DW129" s="46">
        <v>39</v>
      </c>
      <c r="DX129" s="46">
        <v>5.9</v>
      </c>
      <c r="DY129" s="46">
        <v>16</v>
      </c>
      <c r="DZ129" s="46">
        <v>3.6</v>
      </c>
      <c r="EA129" s="46">
        <v>911</v>
      </c>
      <c r="EB129" s="46">
        <v>63.4</v>
      </c>
      <c r="EC129" s="82">
        <v>16966</v>
      </c>
      <c r="ED129" s="46">
        <v>1</v>
      </c>
      <c r="EE129" s="46">
        <v>557</v>
      </c>
      <c r="EF129" s="46">
        <v>109.04</v>
      </c>
      <c r="EG129" s="46">
        <v>73.59</v>
      </c>
      <c r="EH129" s="46">
        <v>6.46</v>
      </c>
      <c r="EI129" s="46">
        <v>10.63</v>
      </c>
      <c r="EJ129" s="46"/>
      <c r="EK129" s="46"/>
      <c r="EL129" s="46">
        <v>82.86</v>
      </c>
      <c r="EM129" s="46">
        <v>43.42</v>
      </c>
      <c r="EN129" s="46">
        <v>2.8</v>
      </c>
      <c r="EO129" s="46">
        <v>5.66</v>
      </c>
      <c r="EP129" s="46">
        <v>137.685</v>
      </c>
      <c r="EQ129" s="46">
        <v>675</v>
      </c>
      <c r="ER129" s="46">
        <v>141.75</v>
      </c>
      <c r="ES129" s="46">
        <v>801</v>
      </c>
      <c r="ET129" s="46">
        <v>231.56</v>
      </c>
      <c r="EU129" s="46">
        <v>1191</v>
      </c>
      <c r="EV129" s="46">
        <v>99.36</v>
      </c>
      <c r="EW129" s="46">
        <v>471</v>
      </c>
      <c r="EX129" s="46">
        <v>5009</v>
      </c>
      <c r="EY129" s="46">
        <v>85.1</v>
      </c>
      <c r="EZ129" s="46">
        <v>24.041</v>
      </c>
      <c r="FA129" s="46">
        <v>68</v>
      </c>
      <c r="FB129" s="82">
        <v>18911</v>
      </c>
      <c r="FC129" s="46">
        <v>28.6</v>
      </c>
      <c r="FD129" s="46">
        <v>313</v>
      </c>
      <c r="FE129" s="46">
        <v>59.39</v>
      </c>
      <c r="FF129" s="46">
        <v>677</v>
      </c>
      <c r="FG129" s="46">
        <v>8.06</v>
      </c>
      <c r="FH129" s="46">
        <v>67</v>
      </c>
      <c r="FI129" s="46">
        <v>13.1</v>
      </c>
      <c r="FJ129" s="46">
        <v>127</v>
      </c>
      <c r="FK129" s="46">
        <v>100.13</v>
      </c>
      <c r="FL129" s="46">
        <v>1184</v>
      </c>
      <c r="FM129" s="46">
        <v>280.04000000000002</v>
      </c>
      <c r="FN129" s="46">
        <v>2976</v>
      </c>
      <c r="FO129" s="46">
        <v>408.53</v>
      </c>
      <c r="FP129" s="46">
        <v>4742</v>
      </c>
      <c r="FQ129" s="46">
        <v>23.69</v>
      </c>
      <c r="FR129" s="46">
        <v>224</v>
      </c>
      <c r="FS129" s="46">
        <v>1.5</v>
      </c>
      <c r="FT129" s="46">
        <v>843</v>
      </c>
      <c r="FU129" s="46">
        <v>1.4</v>
      </c>
      <c r="FV129" s="46">
        <v>770</v>
      </c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</row>
    <row r="130" spans="1:407">
      <c r="A130" s="96" t="s">
        <v>425</v>
      </c>
      <c r="B130" s="56" t="s">
        <v>426</v>
      </c>
      <c r="C130" s="96" t="s">
        <v>427</v>
      </c>
      <c r="D130" s="75">
        <v>6</v>
      </c>
      <c r="E130" s="56">
        <v>2016</v>
      </c>
      <c r="F130" s="159">
        <v>68.494022117246047</v>
      </c>
      <c r="G130" s="111">
        <v>19195</v>
      </c>
      <c r="H130" s="111">
        <v>6724</v>
      </c>
      <c r="I130" s="111">
        <v>12471</v>
      </c>
      <c r="J130" s="56">
        <v>17.3</v>
      </c>
      <c r="K130" s="111">
        <v>3320</v>
      </c>
      <c r="L130" s="56">
        <v>67.900000000000006</v>
      </c>
      <c r="M130" s="111">
        <v>13034</v>
      </c>
      <c r="N130" s="56">
        <v>1722</v>
      </c>
      <c r="O130" s="56">
        <v>885</v>
      </c>
      <c r="P130" s="56">
        <v>837</v>
      </c>
      <c r="Q130" s="111">
        <v>2054</v>
      </c>
      <c r="R130" s="56">
        <v>998</v>
      </c>
      <c r="S130" s="111">
        <v>1056</v>
      </c>
      <c r="T130" s="56">
        <v>1620</v>
      </c>
      <c r="U130" s="56">
        <v>837</v>
      </c>
      <c r="V130" s="56">
        <v>783</v>
      </c>
      <c r="W130" s="111">
        <v>1914</v>
      </c>
      <c r="X130" s="56">
        <v>924</v>
      </c>
      <c r="Y130" s="56">
        <v>990</v>
      </c>
      <c r="Z130" s="56">
        <v>1550</v>
      </c>
      <c r="AA130" s="56">
        <v>803</v>
      </c>
      <c r="AB130" s="56">
        <v>747</v>
      </c>
      <c r="AC130" s="111">
        <v>1841</v>
      </c>
      <c r="AD130" s="56">
        <v>886</v>
      </c>
      <c r="AE130" s="56">
        <v>955</v>
      </c>
      <c r="AF130" s="56">
        <v>1535</v>
      </c>
      <c r="AG130" s="56">
        <v>800</v>
      </c>
      <c r="AH130" s="56">
        <v>735</v>
      </c>
      <c r="AI130" s="111">
        <v>2807</v>
      </c>
      <c r="AJ130" s="111">
        <v>1325</v>
      </c>
      <c r="AK130" s="111">
        <v>1482</v>
      </c>
      <c r="AL130" s="56">
        <v>1562</v>
      </c>
      <c r="AM130" s="56">
        <v>828</v>
      </c>
      <c r="AN130" s="56">
        <v>734</v>
      </c>
      <c r="AO130" s="56">
        <v>1490</v>
      </c>
      <c r="AP130" s="56">
        <v>782</v>
      </c>
      <c r="AQ130" s="56">
        <v>708</v>
      </c>
      <c r="AR130" s="56" t="s">
        <v>428</v>
      </c>
      <c r="AS130" s="56"/>
      <c r="AT130" s="56" t="s">
        <v>428</v>
      </c>
      <c r="AU130" s="160">
        <v>819</v>
      </c>
      <c r="AV130" s="151">
        <v>0</v>
      </c>
      <c r="AW130" s="144">
        <v>84</v>
      </c>
      <c r="AX130" s="59">
        <v>28.7</v>
      </c>
      <c r="AY130" s="59">
        <v>5</v>
      </c>
      <c r="AZ130" s="60">
        <v>4.0650406504065044</v>
      </c>
      <c r="BA130" s="61">
        <v>7</v>
      </c>
      <c r="BB130" s="62">
        <v>0</v>
      </c>
      <c r="BC130" s="63">
        <v>0</v>
      </c>
      <c r="BD130" s="64">
        <v>0</v>
      </c>
      <c r="BE130" s="65">
        <v>0</v>
      </c>
      <c r="BF130" s="56">
        <f>VLOOKUP(A130,[1]Controles!$A$7:$L$139,11,0)</f>
        <v>7</v>
      </c>
      <c r="BG130" s="107">
        <f>VLOOKUP(A130,[1]Controles!$A$7:$L$139,12,0)</f>
        <v>4.0229885057471266</v>
      </c>
      <c r="BH130" s="63">
        <f>VLOOKUP(A130,[1]Peso!$A$7:$D$139,3,0)</f>
        <v>17</v>
      </c>
      <c r="BI130" s="85">
        <f>VLOOKUP(A130,[1]Peso!$A$7:$D$139,4,0)</f>
        <v>9.7701149425287355</v>
      </c>
      <c r="BJ130" s="64">
        <v>0</v>
      </c>
      <c r="BK130" s="65">
        <v>0</v>
      </c>
      <c r="BL130" s="64">
        <v>0</v>
      </c>
      <c r="BM130" s="65">
        <v>0</v>
      </c>
      <c r="BN130" s="56">
        <v>0</v>
      </c>
      <c r="BO130" s="56">
        <v>0</v>
      </c>
      <c r="BP130" s="103">
        <v>58.788947677836568</v>
      </c>
      <c r="BQ130" s="56">
        <v>1</v>
      </c>
      <c r="BR130" s="56">
        <v>0</v>
      </c>
      <c r="BS130" s="56">
        <v>0</v>
      </c>
      <c r="BT130" s="102">
        <v>58.788947677836568</v>
      </c>
      <c r="BU130" s="56">
        <v>1</v>
      </c>
      <c r="BV130" s="76" t="s">
        <v>1562</v>
      </c>
      <c r="BW130" s="76" t="s">
        <v>1563</v>
      </c>
      <c r="BX130" s="56" t="s">
        <v>918</v>
      </c>
      <c r="BY130" s="56" t="s">
        <v>1563</v>
      </c>
      <c r="BZ130" s="56" t="s">
        <v>1564</v>
      </c>
      <c r="CA130" s="76" t="s">
        <v>1565</v>
      </c>
      <c r="CB130" s="56" t="s">
        <v>1519</v>
      </c>
      <c r="CC130" s="144">
        <v>79.209999999999994</v>
      </c>
      <c r="CD130" s="144">
        <v>59.03</v>
      </c>
      <c r="CE130" s="147">
        <v>19.148936170212767</v>
      </c>
      <c r="CF130" s="56" t="s">
        <v>1566</v>
      </c>
      <c r="CG130" s="56" t="s">
        <v>1567</v>
      </c>
      <c r="CH130" s="103">
        <v>58.788947677836568</v>
      </c>
      <c r="CI130" s="56">
        <v>1</v>
      </c>
      <c r="CJ130" s="60">
        <v>0</v>
      </c>
      <c r="CK130" s="61">
        <v>0</v>
      </c>
      <c r="CL130" s="103">
        <v>58.788947677836568</v>
      </c>
      <c r="CM130" s="56">
        <v>1</v>
      </c>
      <c r="CN130" s="103">
        <v>117.57789535567314</v>
      </c>
      <c r="CO130" s="56">
        <v>2</v>
      </c>
      <c r="CP130" s="56">
        <v>0</v>
      </c>
      <c r="CQ130" s="56">
        <v>0</v>
      </c>
      <c r="CR130" s="56">
        <v>0</v>
      </c>
      <c r="CS130" s="56">
        <v>0</v>
      </c>
      <c r="CT130" s="56">
        <v>0</v>
      </c>
      <c r="CU130" s="56">
        <v>0</v>
      </c>
      <c r="CV130" s="56">
        <v>0</v>
      </c>
      <c r="CW130" s="56">
        <v>0</v>
      </c>
      <c r="CX130" s="56">
        <v>0</v>
      </c>
      <c r="CY130" s="56">
        <v>0</v>
      </c>
      <c r="CZ130" s="56">
        <v>0</v>
      </c>
      <c r="DA130" s="56">
        <v>0</v>
      </c>
      <c r="DB130" s="60">
        <v>0.64516129032258063</v>
      </c>
      <c r="DC130" s="61">
        <v>1</v>
      </c>
      <c r="DD130" s="144">
        <v>109.54</v>
      </c>
      <c r="DE130" s="144">
        <v>85.7</v>
      </c>
      <c r="DF130" s="147">
        <v>3.1954887218045109</v>
      </c>
      <c r="DG130" s="148">
        <v>7.2681704260651623</v>
      </c>
      <c r="DH130" s="103">
        <v>52.246603970741909</v>
      </c>
      <c r="DI130" s="56">
        <v>1</v>
      </c>
      <c r="DJ130" s="103">
        <v>313.47962382445138</v>
      </c>
      <c r="DK130" s="56">
        <v>6</v>
      </c>
      <c r="DL130" s="56">
        <v>0</v>
      </c>
      <c r="DM130" s="56">
        <v>0</v>
      </c>
      <c r="DN130" s="103">
        <v>162.94999999999999</v>
      </c>
      <c r="DO130" s="56">
        <v>3</v>
      </c>
      <c r="DP130" s="56">
        <v>0</v>
      </c>
      <c r="DQ130" s="56">
        <v>0</v>
      </c>
      <c r="DR130" s="56">
        <v>0</v>
      </c>
      <c r="DS130" s="56">
        <v>0</v>
      </c>
      <c r="DT130" s="56">
        <v>0</v>
      </c>
      <c r="DU130" s="56">
        <v>0</v>
      </c>
      <c r="DV130" s="56">
        <v>0</v>
      </c>
      <c r="DW130" s="56">
        <v>0</v>
      </c>
      <c r="DX130" s="56">
        <v>0</v>
      </c>
      <c r="DY130" s="56">
        <v>0</v>
      </c>
      <c r="DZ130" s="60">
        <v>0</v>
      </c>
      <c r="EA130" s="61">
        <v>0</v>
      </c>
      <c r="EB130" s="60">
        <v>65.306122448979593</v>
      </c>
      <c r="EC130" s="61">
        <v>48</v>
      </c>
      <c r="ED130" s="60">
        <v>0.65146579804560267</v>
      </c>
      <c r="EE130" s="61">
        <v>1</v>
      </c>
      <c r="EF130" s="144">
        <v>80.150000000000006</v>
      </c>
      <c r="EG130" s="144">
        <v>62.5</v>
      </c>
      <c r="EH130" s="147">
        <v>3.0136986301369864</v>
      </c>
      <c r="EI130" s="148">
        <v>5.7534246575342465</v>
      </c>
      <c r="EJ130" s="56" t="s">
        <v>1568</v>
      </c>
      <c r="EK130" s="56" t="s">
        <v>1569</v>
      </c>
      <c r="EL130" s="144">
        <v>56.63</v>
      </c>
      <c r="EM130" s="144">
        <v>32.89</v>
      </c>
      <c r="EN130" s="147">
        <v>1.7114914425427872</v>
      </c>
      <c r="EO130" s="148">
        <v>2.4449877750611249</v>
      </c>
      <c r="EP130" s="103">
        <v>162.95491580662684</v>
      </c>
      <c r="EQ130" s="56">
        <v>3</v>
      </c>
      <c r="ER130" s="103">
        <v>380.22813688212926</v>
      </c>
      <c r="ES130" s="56">
        <v>7</v>
      </c>
      <c r="ET130" s="103">
        <v>434.54644215100484</v>
      </c>
      <c r="EU130" s="56">
        <v>8</v>
      </c>
      <c r="EV130" s="103">
        <v>108.63661053775121</v>
      </c>
      <c r="EW130" s="56">
        <v>2</v>
      </c>
      <c r="EX130" s="56">
        <v>2</v>
      </c>
      <c r="EY130" s="60">
        <v>65.395095367847404</v>
      </c>
      <c r="EZ130" s="61">
        <v>48</v>
      </c>
      <c r="FA130" s="60">
        <v>62.146892655367232</v>
      </c>
      <c r="FB130" s="61">
        <v>44</v>
      </c>
      <c r="FC130" s="56">
        <v>0</v>
      </c>
      <c r="FD130" s="56">
        <v>0</v>
      </c>
      <c r="FE130" s="103">
        <v>29.368575624082233</v>
      </c>
      <c r="FF130" s="56">
        <v>1</v>
      </c>
      <c r="FG130" s="56">
        <v>0</v>
      </c>
      <c r="FH130" s="56">
        <v>0</v>
      </c>
      <c r="FI130" s="103">
        <v>58.737151248164466</v>
      </c>
      <c r="FJ130" s="56">
        <v>2</v>
      </c>
      <c r="FK130" s="103">
        <v>88.105726872246706</v>
      </c>
      <c r="FL130" s="56">
        <v>3</v>
      </c>
      <c r="FM130" s="103">
        <v>117.47430249632893</v>
      </c>
      <c r="FN130" s="56">
        <v>4</v>
      </c>
      <c r="FO130" s="103">
        <v>469.89720998531573</v>
      </c>
      <c r="FP130" s="56">
        <v>16</v>
      </c>
      <c r="FQ130" s="103">
        <v>58.737151248164466</v>
      </c>
      <c r="FR130" s="56">
        <v>2</v>
      </c>
      <c r="FS130" s="60">
        <v>0.6402048655569782</v>
      </c>
      <c r="FT130" s="61">
        <v>1</v>
      </c>
      <c r="FU130" s="60">
        <v>2.0134228187919465</v>
      </c>
      <c r="FV130" s="61">
        <v>3</v>
      </c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  <c r="IW130" s="56"/>
      <c r="IX130" s="56"/>
      <c r="IY130" s="56"/>
      <c r="IZ130" s="56"/>
      <c r="JA130" s="56"/>
      <c r="JB130" s="56"/>
      <c r="JC130" s="56"/>
      <c r="JD130" s="56"/>
      <c r="JE130" s="56"/>
      <c r="JF130" s="56"/>
      <c r="JG130" s="56"/>
      <c r="JH130" s="56"/>
      <c r="JI130" s="56"/>
      <c r="JJ130" s="56"/>
      <c r="JK130" s="56"/>
      <c r="JL130" s="56"/>
      <c r="JM130" s="56"/>
      <c r="JN130" s="56"/>
      <c r="JO130" s="56"/>
      <c r="JP130" s="56"/>
      <c r="JQ130" s="56"/>
      <c r="JR130" s="56"/>
      <c r="JS130" s="56"/>
      <c r="JT130" s="56"/>
      <c r="JU130" s="56"/>
      <c r="JV130" s="56"/>
      <c r="JW130" s="56"/>
      <c r="JX130" s="56"/>
      <c r="JY130" s="56"/>
      <c r="JZ130" s="56"/>
      <c r="KA130" s="56"/>
      <c r="KB130" s="56"/>
      <c r="KC130" s="56"/>
      <c r="KD130" s="56"/>
      <c r="KE130" s="56"/>
      <c r="KF130" s="56"/>
      <c r="KG130" s="56"/>
      <c r="KH130" s="56"/>
      <c r="KI130" s="56"/>
      <c r="KJ130" s="56"/>
      <c r="KK130" s="56"/>
      <c r="KL130" s="56"/>
      <c r="KM130" s="56"/>
      <c r="KN130" s="56"/>
      <c r="KO130" s="56"/>
      <c r="KP130" s="56"/>
      <c r="KQ130" s="56"/>
      <c r="KR130" s="56"/>
      <c r="KS130" s="56"/>
      <c r="KT130" s="56"/>
      <c r="KU130" s="56"/>
      <c r="KV130" s="56"/>
      <c r="KW130" s="56"/>
      <c r="KX130" s="56"/>
      <c r="KY130" s="56"/>
      <c r="KZ130" s="56"/>
      <c r="LA130" s="56"/>
      <c r="LB130" s="56"/>
      <c r="LC130" s="56"/>
      <c r="LD130" s="56"/>
      <c r="LE130" s="56"/>
      <c r="LF130" s="56"/>
      <c r="LG130" s="56"/>
      <c r="LH130" s="56"/>
      <c r="LI130" s="56"/>
      <c r="LJ130" s="56"/>
      <c r="LK130" s="56"/>
      <c r="LL130" s="56"/>
      <c r="LM130" s="56"/>
      <c r="LN130" s="56"/>
      <c r="LO130" s="56"/>
      <c r="LP130" s="56"/>
      <c r="LQ130" s="56"/>
      <c r="LR130" s="56"/>
      <c r="LS130" s="56"/>
      <c r="LT130" s="56"/>
      <c r="LU130" s="56"/>
      <c r="LV130" s="56"/>
      <c r="LW130" s="56"/>
      <c r="LX130" s="56"/>
      <c r="LY130" s="56"/>
      <c r="LZ130" s="56"/>
      <c r="MA130" s="56"/>
      <c r="MB130" s="56"/>
      <c r="MC130" s="56"/>
      <c r="MD130" s="56"/>
      <c r="ME130" s="56"/>
      <c r="MF130" s="56"/>
      <c r="MG130" s="56"/>
      <c r="MH130" s="56"/>
      <c r="MI130" s="56"/>
      <c r="MJ130" s="56"/>
      <c r="MK130" s="56"/>
      <c r="ML130" s="56"/>
      <c r="MM130" s="56"/>
      <c r="MN130" s="56"/>
      <c r="MO130" s="56"/>
      <c r="MP130" s="56"/>
      <c r="MQ130" s="56"/>
      <c r="MR130" s="56"/>
      <c r="MS130" s="56"/>
      <c r="MT130" s="56"/>
      <c r="MU130" s="56"/>
      <c r="MV130" s="56"/>
      <c r="MW130" s="56"/>
      <c r="MX130" s="56"/>
      <c r="MY130" s="56"/>
      <c r="MZ130" s="56"/>
      <c r="NA130" s="56"/>
      <c r="NB130" s="56"/>
      <c r="NC130" s="56"/>
      <c r="ND130" s="56"/>
      <c r="NE130" s="56"/>
      <c r="NF130" s="56"/>
      <c r="NG130" s="56"/>
      <c r="NH130" s="56"/>
      <c r="NI130" s="56"/>
      <c r="NJ130" s="56"/>
      <c r="NK130" s="56"/>
      <c r="NL130" s="56"/>
      <c r="NM130" s="56"/>
      <c r="NN130" s="56"/>
      <c r="NO130" s="56"/>
      <c r="NP130" s="56"/>
      <c r="NQ130" s="56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</row>
    <row r="131" spans="1:407">
      <c r="A131" s="96" t="s">
        <v>1570</v>
      </c>
      <c r="B131" s="56" t="s">
        <v>440</v>
      </c>
      <c r="C131" s="96" t="s">
        <v>441</v>
      </c>
      <c r="D131" s="74">
        <v>6</v>
      </c>
      <c r="E131" s="67">
        <v>2016</v>
      </c>
      <c r="F131" s="161">
        <v>61.31713190710704</v>
      </c>
      <c r="G131" s="78">
        <v>2075</v>
      </c>
      <c r="H131" s="67">
        <v>738</v>
      </c>
      <c r="I131" s="78">
        <v>1337</v>
      </c>
      <c r="J131" s="67">
        <v>29.06</v>
      </c>
      <c r="K131" s="67">
        <v>603</v>
      </c>
      <c r="L131" s="67">
        <v>65.69</v>
      </c>
      <c r="M131" s="78">
        <v>1363</v>
      </c>
      <c r="N131" s="67">
        <v>165</v>
      </c>
      <c r="O131" s="67">
        <v>85</v>
      </c>
      <c r="P131" s="67">
        <v>80</v>
      </c>
      <c r="Q131" s="67">
        <v>198</v>
      </c>
      <c r="R131" s="67">
        <v>95</v>
      </c>
      <c r="S131" s="67">
        <v>103</v>
      </c>
      <c r="T131" s="67">
        <v>165</v>
      </c>
      <c r="U131" s="67">
        <v>86</v>
      </c>
      <c r="V131" s="67">
        <v>79</v>
      </c>
      <c r="W131" s="67">
        <v>196</v>
      </c>
      <c r="X131" s="67">
        <v>95</v>
      </c>
      <c r="Y131" s="67">
        <v>101</v>
      </c>
      <c r="Z131" s="67">
        <v>160</v>
      </c>
      <c r="AA131" s="67">
        <v>84</v>
      </c>
      <c r="AB131" s="67">
        <v>76</v>
      </c>
      <c r="AC131" s="67">
        <v>197</v>
      </c>
      <c r="AD131" s="67">
        <v>92</v>
      </c>
      <c r="AE131" s="67">
        <v>105</v>
      </c>
      <c r="AF131" s="67">
        <v>169</v>
      </c>
      <c r="AG131" s="67">
        <v>90</v>
      </c>
      <c r="AH131" s="67">
        <v>79</v>
      </c>
      <c r="AI131" s="67">
        <v>305</v>
      </c>
      <c r="AJ131" s="67">
        <v>142</v>
      </c>
      <c r="AK131" s="67">
        <v>163</v>
      </c>
      <c r="AL131" s="67">
        <v>170</v>
      </c>
      <c r="AM131" s="67">
        <v>91</v>
      </c>
      <c r="AN131" s="67">
        <v>79</v>
      </c>
      <c r="AO131" s="67">
        <v>163</v>
      </c>
      <c r="AP131" s="67">
        <v>87</v>
      </c>
      <c r="AQ131" s="67">
        <v>76</v>
      </c>
      <c r="AR131" s="56" t="s">
        <v>428</v>
      </c>
      <c r="AS131" s="56"/>
      <c r="AT131" s="56" t="s">
        <v>428</v>
      </c>
      <c r="AU131" s="162">
        <v>78</v>
      </c>
      <c r="AV131" s="163">
        <v>0</v>
      </c>
      <c r="AW131" s="164">
        <v>8</v>
      </c>
      <c r="AX131" s="59">
        <v>0</v>
      </c>
      <c r="AY131" s="59">
        <v>0</v>
      </c>
      <c r="AZ131" s="86">
        <v>0</v>
      </c>
      <c r="BA131" s="87">
        <v>0</v>
      </c>
      <c r="BB131" s="88">
        <v>0</v>
      </c>
      <c r="BC131" s="89">
        <v>0</v>
      </c>
      <c r="BD131" s="68">
        <v>0</v>
      </c>
      <c r="BE131" s="69">
        <v>0</v>
      </c>
      <c r="BF131" s="56">
        <f>VLOOKUP(A131,[1]Controles!$A$7:$L$139,11,0)</f>
        <v>2</v>
      </c>
      <c r="BG131" s="107">
        <f>VLOOKUP(A131,[1]Controles!$A$7:$L$139,12,0)</f>
        <v>16.666666666666664</v>
      </c>
      <c r="BH131" s="63">
        <f>VLOOKUP(A131,[1]Peso!$A$7:$D$139,3,0)</f>
        <v>3</v>
      </c>
      <c r="BI131" s="85">
        <f>VLOOKUP(A131,[1]Peso!$A$7:$D$139,4,0)</f>
        <v>25</v>
      </c>
      <c r="BJ131" s="68">
        <v>0</v>
      </c>
      <c r="BK131" s="69">
        <v>0</v>
      </c>
      <c r="BL131" s="68">
        <v>0</v>
      </c>
      <c r="BM131" s="69">
        <v>0</v>
      </c>
      <c r="BN131" s="67">
        <v>0</v>
      </c>
      <c r="BO131" s="67">
        <v>0</v>
      </c>
      <c r="BP131" s="67">
        <v>0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 t="s">
        <v>604</v>
      </c>
      <c r="BW131" s="67" t="s">
        <v>507</v>
      </c>
      <c r="BX131" s="67" t="s">
        <v>1060</v>
      </c>
      <c r="BY131" s="67" t="s">
        <v>1218</v>
      </c>
      <c r="BZ131" s="67" t="s">
        <v>580</v>
      </c>
      <c r="CA131" s="165" t="s">
        <v>1571</v>
      </c>
      <c r="CB131" s="67" t="s">
        <v>1332</v>
      </c>
      <c r="CC131" s="164">
        <v>100</v>
      </c>
      <c r="CD131" s="164">
        <v>84.84</v>
      </c>
      <c r="CE131" s="166">
        <v>0</v>
      </c>
      <c r="CF131" s="67" t="s">
        <v>940</v>
      </c>
      <c r="CG131" s="67" t="s">
        <v>1572</v>
      </c>
      <c r="CH131" s="67">
        <v>0</v>
      </c>
      <c r="CI131" s="67">
        <v>0</v>
      </c>
      <c r="CJ131" s="86">
        <v>0</v>
      </c>
      <c r="CK131" s="8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0</v>
      </c>
      <c r="CW131" s="67">
        <v>0</v>
      </c>
      <c r="CX131" s="67">
        <v>0</v>
      </c>
      <c r="CY131" s="67">
        <v>0</v>
      </c>
      <c r="CZ131" s="67">
        <v>0</v>
      </c>
      <c r="DA131" s="67">
        <v>0</v>
      </c>
      <c r="DB131" s="86">
        <v>0</v>
      </c>
      <c r="DC131" s="87">
        <v>0</v>
      </c>
      <c r="DD131" s="164">
        <v>128.65</v>
      </c>
      <c r="DE131" s="164">
        <v>89.01</v>
      </c>
      <c r="DF131" s="166">
        <v>0</v>
      </c>
      <c r="DG131" s="167">
        <v>3.3519553072625698</v>
      </c>
      <c r="DH131" s="67">
        <v>0</v>
      </c>
      <c r="DI131" s="67">
        <v>0</v>
      </c>
      <c r="DJ131" s="67">
        <v>0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86">
        <v>0</v>
      </c>
      <c r="EA131" s="87">
        <v>0</v>
      </c>
      <c r="EB131" s="86">
        <v>37.974683544303801</v>
      </c>
      <c r="EC131" s="87">
        <v>3</v>
      </c>
      <c r="ED131" s="86">
        <v>0</v>
      </c>
      <c r="EE131" s="87">
        <v>0</v>
      </c>
      <c r="EF131" s="164">
        <v>110.15</v>
      </c>
      <c r="EG131" s="164">
        <v>77.34</v>
      </c>
      <c r="EH131" s="166">
        <v>0.89285714285714279</v>
      </c>
      <c r="EI131" s="167">
        <v>0.89285714285714279</v>
      </c>
      <c r="EJ131" s="67" t="s">
        <v>595</v>
      </c>
      <c r="EK131" s="67" t="s">
        <v>1573</v>
      </c>
      <c r="EL131" s="164">
        <v>79.09</v>
      </c>
      <c r="EM131" s="164">
        <v>52.24</v>
      </c>
      <c r="EN131" s="166">
        <v>0</v>
      </c>
      <c r="EO131" s="167">
        <v>0</v>
      </c>
      <c r="EP131" s="67">
        <v>0</v>
      </c>
      <c r="EQ131" s="67">
        <v>0</v>
      </c>
      <c r="ER131" s="67">
        <v>0</v>
      </c>
      <c r="ES131" s="67">
        <v>0</v>
      </c>
      <c r="ET131" s="67">
        <v>0</v>
      </c>
      <c r="EU131" s="67">
        <v>0</v>
      </c>
      <c r="EV131" s="67">
        <v>0</v>
      </c>
      <c r="EW131" s="67">
        <v>0</v>
      </c>
      <c r="EX131" s="67">
        <v>0</v>
      </c>
      <c r="EY131" s="86">
        <v>37.974683544303801</v>
      </c>
      <c r="EZ131" s="87">
        <v>3</v>
      </c>
      <c r="FA131" s="86">
        <v>52.631578947368418</v>
      </c>
      <c r="FB131" s="87">
        <v>4</v>
      </c>
      <c r="FC131" s="67">
        <v>0</v>
      </c>
      <c r="FD131" s="67">
        <v>0</v>
      </c>
      <c r="FE131" s="67">
        <v>0</v>
      </c>
      <c r="FF131" s="67">
        <v>0</v>
      </c>
      <c r="FG131" s="67">
        <v>0</v>
      </c>
      <c r="FH131" s="67">
        <v>0</v>
      </c>
      <c r="FI131" s="67">
        <v>0</v>
      </c>
      <c r="FJ131" s="67">
        <v>0</v>
      </c>
      <c r="FK131" s="67">
        <v>0</v>
      </c>
      <c r="FL131" s="67">
        <v>0</v>
      </c>
      <c r="FM131" s="67">
        <v>0</v>
      </c>
      <c r="FN131" s="67">
        <v>0</v>
      </c>
      <c r="FO131" s="67">
        <v>0</v>
      </c>
      <c r="FP131" s="67">
        <v>0</v>
      </c>
      <c r="FQ131" s="67">
        <v>0</v>
      </c>
      <c r="FR131" s="67">
        <v>0</v>
      </c>
      <c r="FS131" s="86">
        <v>0</v>
      </c>
      <c r="FT131" s="87">
        <v>0</v>
      </c>
      <c r="FU131" s="86">
        <v>0</v>
      </c>
      <c r="FV131" s="87">
        <v>0</v>
      </c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67"/>
      <c r="GN131" s="67"/>
      <c r="GO131" s="67"/>
      <c r="GP131" s="67"/>
      <c r="GQ131" s="67"/>
      <c r="GR131" s="67"/>
      <c r="GS131" s="67"/>
      <c r="GT131" s="67"/>
      <c r="GU131" s="67"/>
      <c r="GV131" s="67"/>
      <c r="GW131" s="67"/>
      <c r="GX131" s="67"/>
      <c r="GY131" s="67"/>
      <c r="GZ131" s="67"/>
      <c r="HA131" s="67"/>
      <c r="HB131" s="67"/>
      <c r="HC131" s="67"/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67"/>
      <c r="HY131" s="67"/>
      <c r="HZ131" s="67"/>
      <c r="IA131" s="67"/>
      <c r="IB131" s="67"/>
      <c r="IC131" s="67"/>
      <c r="ID131" s="67"/>
      <c r="IE131" s="67"/>
      <c r="IF131" s="67"/>
      <c r="IG131" s="67"/>
      <c r="IH131" s="67"/>
      <c r="II131" s="67"/>
      <c r="IJ131" s="67"/>
      <c r="IK131" s="67"/>
      <c r="IL131" s="67"/>
      <c r="IM131" s="67"/>
      <c r="IN131" s="67"/>
      <c r="IO131" s="67"/>
      <c r="IP131" s="67"/>
      <c r="IQ131" s="67"/>
      <c r="IR131" s="67"/>
      <c r="IS131" s="67"/>
      <c r="IT131" s="67"/>
      <c r="IU131" s="67"/>
      <c r="IV131" s="67"/>
      <c r="IW131" s="67"/>
      <c r="IX131" s="67"/>
      <c r="IY131" s="67"/>
      <c r="IZ131" s="67"/>
      <c r="JA131" s="67"/>
      <c r="JB131" s="67"/>
      <c r="JC131" s="67"/>
      <c r="JD131" s="67"/>
      <c r="JE131" s="67"/>
      <c r="JF131" s="67"/>
      <c r="JG131" s="67"/>
      <c r="JH131" s="67"/>
      <c r="JI131" s="67"/>
      <c r="JJ131" s="67"/>
      <c r="JK131" s="67"/>
      <c r="JL131" s="67"/>
      <c r="JM131" s="67"/>
      <c r="JN131" s="67"/>
      <c r="JO131" s="67"/>
      <c r="JP131" s="67"/>
      <c r="JQ131" s="67"/>
      <c r="JR131" s="67"/>
      <c r="JS131" s="67"/>
      <c r="JT131" s="67"/>
      <c r="JU131" s="67"/>
      <c r="JV131" s="67"/>
      <c r="JW131" s="67"/>
      <c r="JX131" s="67"/>
      <c r="JY131" s="67"/>
      <c r="JZ131" s="67"/>
      <c r="KA131" s="67"/>
      <c r="KB131" s="67"/>
      <c r="KC131" s="67"/>
      <c r="KD131" s="67"/>
      <c r="KE131" s="67"/>
      <c r="KF131" s="67"/>
      <c r="KG131" s="67"/>
      <c r="KH131" s="67"/>
      <c r="KI131" s="67"/>
      <c r="KJ131" s="67"/>
      <c r="KK131" s="67"/>
      <c r="KL131" s="67"/>
      <c r="KM131" s="67"/>
      <c r="KN131" s="67"/>
      <c r="KO131" s="67"/>
      <c r="KP131" s="67"/>
      <c r="KQ131" s="67"/>
      <c r="KR131" s="67"/>
      <c r="KS131" s="67"/>
      <c r="KT131" s="67"/>
      <c r="KU131" s="67"/>
      <c r="KV131" s="67"/>
      <c r="KW131" s="67"/>
      <c r="KX131" s="67"/>
      <c r="KY131" s="67"/>
      <c r="KZ131" s="67"/>
      <c r="LA131" s="67"/>
      <c r="LB131" s="67"/>
      <c r="LC131" s="67"/>
      <c r="LD131" s="67"/>
      <c r="LE131" s="67"/>
      <c r="LF131" s="67"/>
      <c r="LG131" s="67"/>
      <c r="LH131" s="67"/>
      <c r="LI131" s="67"/>
      <c r="LJ131" s="67"/>
      <c r="LK131" s="67"/>
      <c r="LL131" s="67"/>
      <c r="LM131" s="67"/>
      <c r="LN131" s="67"/>
      <c r="LO131" s="67"/>
      <c r="LP131" s="67"/>
      <c r="LQ131" s="67"/>
      <c r="LR131" s="67"/>
      <c r="LS131" s="67"/>
      <c r="LT131" s="67"/>
      <c r="LU131" s="67"/>
      <c r="LV131" s="67"/>
      <c r="LW131" s="67"/>
      <c r="LX131" s="67"/>
      <c r="LY131" s="67"/>
      <c r="LZ131" s="67"/>
      <c r="MA131" s="67"/>
      <c r="MB131" s="67"/>
      <c r="MC131" s="67"/>
      <c r="MD131" s="67"/>
      <c r="ME131" s="67"/>
      <c r="MF131" s="67"/>
      <c r="MG131" s="67"/>
      <c r="MH131" s="67"/>
      <c r="MI131" s="67"/>
      <c r="MJ131" s="67"/>
      <c r="MK131" s="67"/>
      <c r="ML131" s="67"/>
      <c r="MM131" s="67"/>
      <c r="MN131" s="67"/>
      <c r="MO131" s="67"/>
      <c r="MP131" s="67"/>
      <c r="MQ131" s="67"/>
      <c r="MR131" s="67"/>
      <c r="MS131" s="67"/>
      <c r="MT131" s="67"/>
      <c r="MU131" s="67"/>
      <c r="MV131" s="67"/>
      <c r="MW131" s="67"/>
      <c r="MX131" s="67"/>
      <c r="MY131" s="67"/>
      <c r="MZ131" s="67"/>
      <c r="NA131" s="67"/>
      <c r="NB131" s="67"/>
      <c r="NC131" s="67"/>
      <c r="ND131" s="67"/>
      <c r="NE131" s="67"/>
      <c r="NF131" s="67"/>
      <c r="NG131" s="67"/>
      <c r="NH131" s="67"/>
      <c r="NI131" s="67"/>
      <c r="NJ131" s="67"/>
      <c r="NK131" s="67"/>
      <c r="NL131" s="67"/>
      <c r="NM131" s="67"/>
      <c r="NN131" s="67"/>
      <c r="NO131" s="67"/>
      <c r="NP131" s="67"/>
      <c r="NQ131" s="67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</row>
    <row r="132" spans="1:407">
      <c r="A132" s="96" t="s">
        <v>1574</v>
      </c>
      <c r="B132" s="56" t="s">
        <v>453</v>
      </c>
      <c r="C132" s="96" t="s">
        <v>427</v>
      </c>
      <c r="D132" s="74">
        <v>6</v>
      </c>
      <c r="E132" s="67">
        <v>2016</v>
      </c>
      <c r="F132" s="161">
        <v>64.562696112317226</v>
      </c>
      <c r="G132" s="78">
        <v>3435</v>
      </c>
      <c r="H132" s="78">
        <v>1808</v>
      </c>
      <c r="I132" s="78">
        <v>1627</v>
      </c>
      <c r="J132" s="67">
        <v>18.89</v>
      </c>
      <c r="K132" s="67">
        <v>649</v>
      </c>
      <c r="L132" s="67">
        <v>85.39</v>
      </c>
      <c r="M132" s="78">
        <v>2933</v>
      </c>
      <c r="N132" s="67">
        <v>235</v>
      </c>
      <c r="O132" s="67">
        <v>120</v>
      </c>
      <c r="P132" s="67">
        <v>115</v>
      </c>
      <c r="Q132" s="67">
        <v>283</v>
      </c>
      <c r="R132" s="67">
        <v>138</v>
      </c>
      <c r="S132" s="67">
        <v>145</v>
      </c>
      <c r="T132" s="67">
        <v>236</v>
      </c>
      <c r="U132" s="67">
        <v>121</v>
      </c>
      <c r="V132" s="67">
        <v>115</v>
      </c>
      <c r="W132" s="67">
        <v>280</v>
      </c>
      <c r="X132" s="67">
        <v>136</v>
      </c>
      <c r="Y132" s="67">
        <v>144</v>
      </c>
      <c r="Z132" s="67">
        <v>236</v>
      </c>
      <c r="AA132" s="67">
        <v>123</v>
      </c>
      <c r="AB132" s="67">
        <v>113</v>
      </c>
      <c r="AC132" s="67">
        <v>311</v>
      </c>
      <c r="AD132" s="67">
        <v>149</v>
      </c>
      <c r="AE132" s="67">
        <v>162</v>
      </c>
      <c r="AF132" s="67">
        <v>285</v>
      </c>
      <c r="AG132" s="67">
        <v>149</v>
      </c>
      <c r="AH132" s="67">
        <v>136</v>
      </c>
      <c r="AI132" s="67">
        <v>534</v>
      </c>
      <c r="AJ132" s="67">
        <v>256</v>
      </c>
      <c r="AK132" s="67">
        <v>278</v>
      </c>
      <c r="AL132" s="67">
        <v>301</v>
      </c>
      <c r="AM132" s="67">
        <v>157</v>
      </c>
      <c r="AN132" s="67">
        <v>144</v>
      </c>
      <c r="AO132" s="67">
        <v>277</v>
      </c>
      <c r="AP132" s="67">
        <v>141</v>
      </c>
      <c r="AQ132" s="67">
        <v>136</v>
      </c>
      <c r="AR132" s="56" t="s">
        <v>428</v>
      </c>
      <c r="AS132" s="56"/>
      <c r="AT132" s="56" t="s">
        <v>428</v>
      </c>
      <c r="AU132" s="162">
        <v>430</v>
      </c>
      <c r="AV132" s="164">
        <v>0</v>
      </c>
      <c r="AW132" s="163">
        <v>31</v>
      </c>
      <c r="AX132" s="59">
        <v>50</v>
      </c>
      <c r="AY132" s="59">
        <v>2</v>
      </c>
      <c r="AZ132" s="86">
        <v>8.5106382978723403</v>
      </c>
      <c r="BA132" s="87">
        <v>2</v>
      </c>
      <c r="BB132" s="88">
        <v>0</v>
      </c>
      <c r="BC132" s="89">
        <v>0</v>
      </c>
      <c r="BD132" s="68">
        <v>0</v>
      </c>
      <c r="BE132" s="69">
        <v>0</v>
      </c>
      <c r="BF132" s="56">
        <f>VLOOKUP(A132,[1]Controles!$A$7:$L$139,11,0)</f>
        <v>2</v>
      </c>
      <c r="BG132" s="107">
        <f>VLOOKUP(A132,[1]Controles!$A$7:$L$139,12,0)</f>
        <v>5</v>
      </c>
      <c r="BH132" s="63">
        <f>VLOOKUP(A132,[1]Peso!$A$7:$D$139,3,0)</f>
        <v>6</v>
      </c>
      <c r="BI132" s="85">
        <f>VLOOKUP(A132,[1]Peso!$A$7:$D$139,4,0)</f>
        <v>15</v>
      </c>
      <c r="BJ132" s="68">
        <v>0</v>
      </c>
      <c r="BK132" s="69">
        <v>0</v>
      </c>
      <c r="BL132" s="68">
        <v>0</v>
      </c>
      <c r="BM132" s="69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 t="s">
        <v>1575</v>
      </c>
      <c r="BW132" s="67" t="s">
        <v>936</v>
      </c>
      <c r="BX132" s="67" t="s">
        <v>666</v>
      </c>
      <c r="BY132" s="67" t="s">
        <v>936</v>
      </c>
      <c r="BZ132" s="67" t="s">
        <v>936</v>
      </c>
      <c r="CA132" s="67" t="s">
        <v>689</v>
      </c>
      <c r="CB132" s="67" t="s">
        <v>1325</v>
      </c>
      <c r="CC132" s="163">
        <v>137.5</v>
      </c>
      <c r="CD132" s="163">
        <v>97.92</v>
      </c>
      <c r="CE132" s="166">
        <v>22.222222222222221</v>
      </c>
      <c r="CF132" s="67" t="s">
        <v>1576</v>
      </c>
      <c r="CG132" s="67" t="s">
        <v>1577</v>
      </c>
      <c r="CH132" s="67">
        <v>0</v>
      </c>
      <c r="CI132" s="67">
        <v>0</v>
      </c>
      <c r="CJ132" s="86">
        <v>0</v>
      </c>
      <c r="CK132" s="8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0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86">
        <v>0</v>
      </c>
      <c r="DC132" s="87">
        <v>0</v>
      </c>
      <c r="DD132" s="163">
        <v>156.84</v>
      </c>
      <c r="DE132" s="163">
        <v>133.33000000000001</v>
      </c>
      <c r="DF132" s="166">
        <v>1.7543859649122806</v>
      </c>
      <c r="DG132" s="167">
        <v>4.6783625730994149</v>
      </c>
      <c r="DH132" s="67">
        <v>0</v>
      </c>
      <c r="DI132" s="67">
        <v>0</v>
      </c>
      <c r="DJ132" s="92">
        <v>357.14285714285711</v>
      </c>
      <c r="DK132" s="67">
        <v>1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86">
        <v>0</v>
      </c>
      <c r="EA132" s="87">
        <v>0</v>
      </c>
      <c r="EB132" s="86">
        <v>29.411764705882351</v>
      </c>
      <c r="EC132" s="87">
        <v>4</v>
      </c>
      <c r="ED132" s="86">
        <v>0</v>
      </c>
      <c r="EE132" s="87">
        <v>0</v>
      </c>
      <c r="EF132" s="163">
        <v>92.1</v>
      </c>
      <c r="EG132" s="163">
        <v>67.37</v>
      </c>
      <c r="EH132" s="166">
        <v>1.1811023622047243</v>
      </c>
      <c r="EI132" s="167">
        <v>12.204724409448819</v>
      </c>
      <c r="EJ132" s="67" t="s">
        <v>1578</v>
      </c>
      <c r="EK132" s="67" t="s">
        <v>1579</v>
      </c>
      <c r="EL132" s="163">
        <v>54.13</v>
      </c>
      <c r="EM132" s="163">
        <v>33.03</v>
      </c>
      <c r="EN132" s="166">
        <v>1.1363636363636365</v>
      </c>
      <c r="EO132" s="167">
        <v>9.0909090909090917</v>
      </c>
      <c r="EP132" s="67">
        <v>0</v>
      </c>
      <c r="EQ132" s="67">
        <v>0</v>
      </c>
      <c r="ER132" s="92">
        <v>321.54340836012864</v>
      </c>
      <c r="ES132" s="67">
        <v>1</v>
      </c>
      <c r="ET132" s="92">
        <v>321.54340836012864</v>
      </c>
      <c r="EU132" s="67">
        <v>1</v>
      </c>
      <c r="EV132" s="67">
        <v>0</v>
      </c>
      <c r="EW132" s="67">
        <v>0</v>
      </c>
      <c r="EX132" s="67">
        <v>0</v>
      </c>
      <c r="EY132" s="86">
        <v>83.333333333333329</v>
      </c>
      <c r="EZ132" s="87">
        <v>12</v>
      </c>
      <c r="FA132" s="86">
        <v>44.117647058823529</v>
      </c>
      <c r="FB132" s="87">
        <v>6</v>
      </c>
      <c r="FC132" s="67">
        <v>0</v>
      </c>
      <c r="FD132" s="67">
        <v>0</v>
      </c>
      <c r="FE132" s="67">
        <v>0</v>
      </c>
      <c r="FF132" s="67">
        <v>0</v>
      </c>
      <c r="FG132" s="67">
        <v>0</v>
      </c>
      <c r="FH132" s="67">
        <v>0</v>
      </c>
      <c r="FI132" s="67">
        <v>0</v>
      </c>
      <c r="FJ132" s="67">
        <v>0</v>
      </c>
      <c r="FK132" s="67">
        <v>0</v>
      </c>
      <c r="FL132" s="67">
        <v>0</v>
      </c>
      <c r="FM132" s="67">
        <v>0</v>
      </c>
      <c r="FN132" s="67">
        <v>0</v>
      </c>
      <c r="FO132" s="67">
        <v>0</v>
      </c>
      <c r="FP132" s="67">
        <v>0</v>
      </c>
      <c r="FQ132" s="67">
        <v>0</v>
      </c>
      <c r="FR132" s="67">
        <v>0</v>
      </c>
      <c r="FS132" s="86">
        <v>0</v>
      </c>
      <c r="FT132" s="87">
        <v>0</v>
      </c>
      <c r="FU132" s="86">
        <v>0</v>
      </c>
      <c r="FV132" s="87">
        <v>0</v>
      </c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67"/>
      <c r="GN132" s="67"/>
      <c r="GO132" s="67"/>
      <c r="GP132" s="67"/>
      <c r="GQ132" s="67"/>
      <c r="GR132" s="67"/>
      <c r="GS132" s="67"/>
      <c r="GT132" s="67"/>
      <c r="GU132" s="67"/>
      <c r="GV132" s="67"/>
      <c r="GW132" s="67"/>
      <c r="GX132" s="67"/>
      <c r="GY132" s="67"/>
      <c r="GZ132" s="67"/>
      <c r="HA132" s="67"/>
      <c r="HB132" s="67"/>
      <c r="HC132" s="67"/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67"/>
      <c r="HY132" s="67"/>
      <c r="HZ132" s="67"/>
      <c r="IA132" s="67"/>
      <c r="IB132" s="67"/>
      <c r="IC132" s="67"/>
      <c r="ID132" s="67"/>
      <c r="IE132" s="67"/>
      <c r="IF132" s="67"/>
      <c r="IG132" s="67"/>
      <c r="IH132" s="67"/>
      <c r="II132" s="67"/>
      <c r="IJ132" s="67"/>
      <c r="IK132" s="67"/>
      <c r="IL132" s="67"/>
      <c r="IM132" s="67"/>
      <c r="IN132" s="67"/>
      <c r="IO132" s="67"/>
      <c r="IP132" s="67"/>
      <c r="IQ132" s="67"/>
      <c r="IR132" s="67"/>
      <c r="IS132" s="67"/>
      <c r="IT132" s="67"/>
      <c r="IU132" s="67"/>
      <c r="IV132" s="67"/>
      <c r="IW132" s="67"/>
      <c r="IX132" s="67"/>
      <c r="IY132" s="67"/>
      <c r="IZ132" s="67"/>
      <c r="JA132" s="67"/>
      <c r="JB132" s="67"/>
      <c r="JC132" s="67"/>
      <c r="JD132" s="67"/>
      <c r="JE132" s="67"/>
      <c r="JF132" s="67"/>
      <c r="JG132" s="67"/>
      <c r="JH132" s="67"/>
      <c r="JI132" s="67"/>
      <c r="JJ132" s="67"/>
      <c r="JK132" s="67"/>
      <c r="JL132" s="67"/>
      <c r="JM132" s="67"/>
      <c r="JN132" s="67"/>
      <c r="JO132" s="67"/>
      <c r="JP132" s="67"/>
      <c r="JQ132" s="67"/>
      <c r="JR132" s="67"/>
      <c r="JS132" s="67"/>
      <c r="JT132" s="67"/>
      <c r="JU132" s="67"/>
      <c r="JV132" s="67"/>
      <c r="JW132" s="67"/>
      <c r="JX132" s="67"/>
      <c r="JY132" s="67"/>
      <c r="JZ132" s="67"/>
      <c r="KA132" s="67"/>
      <c r="KB132" s="67"/>
      <c r="KC132" s="67"/>
      <c r="KD132" s="67"/>
      <c r="KE132" s="67"/>
      <c r="KF132" s="67"/>
      <c r="KG132" s="67"/>
      <c r="KH132" s="67"/>
      <c r="KI132" s="67"/>
      <c r="KJ132" s="67"/>
      <c r="KK132" s="67"/>
      <c r="KL132" s="67"/>
      <c r="KM132" s="67"/>
      <c r="KN132" s="67"/>
      <c r="KO132" s="67"/>
      <c r="KP132" s="67"/>
      <c r="KQ132" s="67"/>
      <c r="KR132" s="67"/>
      <c r="KS132" s="67"/>
      <c r="KT132" s="67"/>
      <c r="KU132" s="67"/>
      <c r="KV132" s="67"/>
      <c r="KW132" s="67"/>
      <c r="KX132" s="67"/>
      <c r="KY132" s="67"/>
      <c r="KZ132" s="67"/>
      <c r="LA132" s="67"/>
      <c r="LB132" s="67"/>
      <c r="LC132" s="67"/>
      <c r="LD132" s="67"/>
      <c r="LE132" s="67"/>
      <c r="LF132" s="67"/>
      <c r="LG132" s="67"/>
      <c r="LH132" s="67"/>
      <c r="LI132" s="67"/>
      <c r="LJ132" s="67"/>
      <c r="LK132" s="67"/>
      <c r="LL132" s="67"/>
      <c r="LM132" s="67"/>
      <c r="LN132" s="67"/>
      <c r="LO132" s="67"/>
      <c r="LP132" s="67"/>
      <c r="LQ132" s="67"/>
      <c r="LR132" s="67"/>
      <c r="LS132" s="67"/>
      <c r="LT132" s="67"/>
      <c r="LU132" s="67"/>
      <c r="LV132" s="67"/>
      <c r="LW132" s="67"/>
      <c r="LX132" s="67"/>
      <c r="LY132" s="67"/>
      <c r="LZ132" s="67"/>
      <c r="MA132" s="67"/>
      <c r="MB132" s="67"/>
      <c r="MC132" s="67"/>
      <c r="MD132" s="67"/>
      <c r="ME132" s="67"/>
      <c r="MF132" s="67"/>
      <c r="MG132" s="67"/>
      <c r="MH132" s="67"/>
      <c r="MI132" s="67"/>
      <c r="MJ132" s="67"/>
      <c r="MK132" s="67"/>
      <c r="ML132" s="67"/>
      <c r="MM132" s="67"/>
      <c r="MN132" s="67"/>
      <c r="MO132" s="67"/>
      <c r="MP132" s="67"/>
      <c r="MQ132" s="67"/>
      <c r="MR132" s="67"/>
      <c r="MS132" s="67"/>
      <c r="MT132" s="67"/>
      <c r="MU132" s="67"/>
      <c r="MV132" s="67"/>
      <c r="MW132" s="67"/>
      <c r="MX132" s="67"/>
      <c r="MY132" s="67"/>
      <c r="MZ132" s="67"/>
      <c r="NA132" s="67"/>
      <c r="NB132" s="67"/>
      <c r="NC132" s="67"/>
      <c r="ND132" s="67"/>
      <c r="NE132" s="67"/>
      <c r="NF132" s="67"/>
      <c r="NG132" s="67"/>
      <c r="NH132" s="67"/>
      <c r="NI132" s="67"/>
      <c r="NJ132" s="67"/>
      <c r="NK132" s="67"/>
      <c r="NL132" s="67"/>
      <c r="NM132" s="67"/>
      <c r="NN132" s="67"/>
      <c r="NO132" s="67"/>
      <c r="NP132" s="67"/>
      <c r="NQ132" s="67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</row>
    <row r="133" spans="1:407">
      <c r="A133" s="96" t="s">
        <v>1580</v>
      </c>
      <c r="B133" s="56" t="s">
        <v>465</v>
      </c>
      <c r="C133" s="96" t="s">
        <v>466</v>
      </c>
      <c r="D133" s="74">
        <v>6</v>
      </c>
      <c r="E133" s="67">
        <v>2016</v>
      </c>
      <c r="F133" s="161">
        <v>75.5620002637542</v>
      </c>
      <c r="G133" s="78">
        <v>29770</v>
      </c>
      <c r="H133" s="78">
        <v>16973</v>
      </c>
      <c r="I133" s="78">
        <v>12797</v>
      </c>
      <c r="J133" s="67">
        <v>46.25</v>
      </c>
      <c r="K133" s="78">
        <v>13769</v>
      </c>
      <c r="L133" s="67">
        <v>31.15</v>
      </c>
      <c r="M133" s="78">
        <v>9272</v>
      </c>
      <c r="N133" s="67">
        <v>2798</v>
      </c>
      <c r="O133" s="67">
        <v>1439</v>
      </c>
      <c r="P133" s="67">
        <v>1359</v>
      </c>
      <c r="Q133" s="78">
        <v>3347</v>
      </c>
      <c r="R133" s="78">
        <v>1624</v>
      </c>
      <c r="S133" s="78">
        <v>1723</v>
      </c>
      <c r="T133" s="67">
        <v>2756</v>
      </c>
      <c r="U133" s="67">
        <v>1429</v>
      </c>
      <c r="V133" s="67">
        <v>1327</v>
      </c>
      <c r="W133" s="78">
        <v>3328</v>
      </c>
      <c r="X133" s="78">
        <v>1598</v>
      </c>
      <c r="Y133" s="78">
        <v>1730</v>
      </c>
      <c r="Z133" s="67">
        <v>2772</v>
      </c>
      <c r="AA133" s="67">
        <v>1440</v>
      </c>
      <c r="AB133" s="67">
        <v>1332</v>
      </c>
      <c r="AC133" s="78">
        <v>3162</v>
      </c>
      <c r="AD133" s="78">
        <v>1543</v>
      </c>
      <c r="AE133" s="78">
        <v>1619</v>
      </c>
      <c r="AF133" s="67">
        <v>2568</v>
      </c>
      <c r="AG133" s="67">
        <v>1302</v>
      </c>
      <c r="AH133" s="67">
        <v>1266</v>
      </c>
      <c r="AI133" s="78">
        <v>5122</v>
      </c>
      <c r="AJ133" s="78">
        <v>2456</v>
      </c>
      <c r="AK133" s="78">
        <v>2666</v>
      </c>
      <c r="AL133" s="67">
        <v>2989</v>
      </c>
      <c r="AM133" s="67">
        <v>1563</v>
      </c>
      <c r="AN133" s="67">
        <v>1426</v>
      </c>
      <c r="AO133" s="67">
        <v>2532</v>
      </c>
      <c r="AP133" s="67">
        <v>1313</v>
      </c>
      <c r="AQ133" s="67">
        <v>1219</v>
      </c>
      <c r="AR133" s="56" t="s">
        <v>428</v>
      </c>
      <c r="AS133" s="56"/>
      <c r="AT133" s="56" t="s">
        <v>428</v>
      </c>
      <c r="AU133" s="162">
        <v>546</v>
      </c>
      <c r="AV133" s="163">
        <v>0</v>
      </c>
      <c r="AW133" s="164">
        <v>29</v>
      </c>
      <c r="AX133" s="59">
        <v>7.9</v>
      </c>
      <c r="AY133" s="59">
        <v>2</v>
      </c>
      <c r="AZ133" s="86">
        <v>1.0721944245889921</v>
      </c>
      <c r="BA133" s="87">
        <v>3</v>
      </c>
      <c r="BB133" s="88">
        <v>0</v>
      </c>
      <c r="BC133" s="89">
        <v>0</v>
      </c>
      <c r="BD133" s="68">
        <v>0</v>
      </c>
      <c r="BE133" s="69">
        <v>0</v>
      </c>
      <c r="BF133" s="56">
        <f>VLOOKUP(A133,[1]Controles!$A$7:$L$139,11,0)</f>
        <v>20</v>
      </c>
      <c r="BG133" s="107">
        <f>VLOOKUP(A133,[1]Controles!$A$7:$L$139,12,0)</f>
        <v>7.9051383399209492</v>
      </c>
      <c r="BH133" s="63">
        <f>VLOOKUP(A133,[1]Peso!$A$7:$D$139,3,0)</f>
        <v>20</v>
      </c>
      <c r="BI133" s="85">
        <f>VLOOKUP(A133,[1]Peso!$A$7:$D$139,4,0)</f>
        <v>7.9051383399209492</v>
      </c>
      <c r="BJ133" s="68">
        <v>0</v>
      </c>
      <c r="BK133" s="69">
        <v>0</v>
      </c>
      <c r="BL133" s="68">
        <v>0</v>
      </c>
      <c r="BM133" s="69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 t="s">
        <v>1581</v>
      </c>
      <c r="BW133" s="67" t="s">
        <v>646</v>
      </c>
      <c r="BX133" s="67" t="s">
        <v>668</v>
      </c>
      <c r="BY133" s="67" t="s">
        <v>646</v>
      </c>
      <c r="BZ133" s="67" t="s">
        <v>1354</v>
      </c>
      <c r="CA133" s="67" t="s">
        <v>865</v>
      </c>
      <c r="CB133" s="67" t="s">
        <v>580</v>
      </c>
      <c r="CC133" s="164">
        <v>53.36</v>
      </c>
      <c r="CD133" s="164">
        <v>40.07</v>
      </c>
      <c r="CE133" s="166">
        <v>25</v>
      </c>
      <c r="CF133" s="67" t="s">
        <v>1582</v>
      </c>
      <c r="CG133" s="67" t="s">
        <v>1583</v>
      </c>
      <c r="CH133" s="67">
        <v>0</v>
      </c>
      <c r="CI133" s="67">
        <v>0</v>
      </c>
      <c r="CJ133" s="86">
        <v>0.36284470246734396</v>
      </c>
      <c r="CK133" s="87">
        <v>1</v>
      </c>
      <c r="CL133" s="67">
        <v>0</v>
      </c>
      <c r="CM133" s="67">
        <v>0</v>
      </c>
      <c r="CN133" s="92">
        <v>71.994240460763137</v>
      </c>
      <c r="CO133" s="67">
        <v>2</v>
      </c>
      <c r="CP133" s="67">
        <v>0</v>
      </c>
      <c r="CQ133" s="67">
        <v>0</v>
      </c>
      <c r="CR133" s="67">
        <v>0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0</v>
      </c>
      <c r="CZ133" s="67">
        <v>0</v>
      </c>
      <c r="DA133" s="67">
        <v>0</v>
      </c>
      <c r="DB133" s="86">
        <v>0</v>
      </c>
      <c r="DC133" s="87">
        <v>0</v>
      </c>
      <c r="DD133" s="164">
        <v>78.180000000000007</v>
      </c>
      <c r="DE133" s="164">
        <v>65.260000000000005</v>
      </c>
      <c r="DF133" s="166">
        <v>2.5013304949441193</v>
      </c>
      <c r="DG133" s="167">
        <v>7.5572112825971258</v>
      </c>
      <c r="DH133" s="67">
        <v>0</v>
      </c>
      <c r="DI133" s="67">
        <v>0</v>
      </c>
      <c r="DJ133" s="67">
        <v>0</v>
      </c>
      <c r="DK133" s="67">
        <v>0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86">
        <v>1.5015015015015014</v>
      </c>
      <c r="EA133" s="87">
        <v>2</v>
      </c>
      <c r="EB133" s="86">
        <v>46.603475513428116</v>
      </c>
      <c r="EC133" s="87">
        <v>59</v>
      </c>
      <c r="ED133" s="90">
        <v>1.557632398753894</v>
      </c>
      <c r="EE133" s="91">
        <v>4</v>
      </c>
      <c r="EF133" s="164">
        <v>81.98</v>
      </c>
      <c r="EG133" s="164">
        <v>60.35</v>
      </c>
      <c r="EH133" s="166">
        <v>3.1064111037673494</v>
      </c>
      <c r="EI133" s="167">
        <v>10.971579643093191</v>
      </c>
      <c r="EJ133" s="67" t="s">
        <v>1584</v>
      </c>
      <c r="EK133" s="67" t="s">
        <v>1585</v>
      </c>
      <c r="EL133" s="164">
        <v>70.290000000000006</v>
      </c>
      <c r="EM133" s="164">
        <v>42.07</v>
      </c>
      <c r="EN133" s="166">
        <v>1.4814814814814816</v>
      </c>
      <c r="EO133" s="167">
        <v>12.962962962962962</v>
      </c>
      <c r="EP133" s="67">
        <v>0</v>
      </c>
      <c r="EQ133" s="67">
        <v>0</v>
      </c>
      <c r="ER133" s="92">
        <v>63.25110689437065</v>
      </c>
      <c r="ES133" s="105">
        <v>2</v>
      </c>
      <c r="ET133" s="67">
        <v>0</v>
      </c>
      <c r="EU133" s="67">
        <v>0</v>
      </c>
      <c r="EV133" s="67">
        <v>0</v>
      </c>
      <c r="EW133" s="67">
        <v>0</v>
      </c>
      <c r="EX133" s="67">
        <v>0</v>
      </c>
      <c r="EY133" s="90">
        <v>61.711079943899016</v>
      </c>
      <c r="EZ133" s="91">
        <v>88</v>
      </c>
      <c r="FA133" s="86">
        <v>59.064807219031991</v>
      </c>
      <c r="FB133" s="87">
        <v>72</v>
      </c>
      <c r="FC133" s="92">
        <v>16.380016380016382</v>
      </c>
      <c r="FD133" s="67">
        <v>1</v>
      </c>
      <c r="FE133" s="92">
        <v>32.760032760032765</v>
      </c>
      <c r="FF133" s="105">
        <v>2</v>
      </c>
      <c r="FG133" s="92">
        <v>32.760032760032765</v>
      </c>
      <c r="FH133" s="168">
        <v>2</v>
      </c>
      <c r="FI133" s="92">
        <v>32.760032760032765</v>
      </c>
      <c r="FJ133" s="67">
        <v>2</v>
      </c>
      <c r="FK133" s="92">
        <v>114.66011466011464</v>
      </c>
      <c r="FL133" s="67">
        <v>7</v>
      </c>
      <c r="FM133" s="92">
        <v>32.760032760032765</v>
      </c>
      <c r="FN133" s="67">
        <v>2</v>
      </c>
      <c r="FO133" s="92">
        <v>98.280098280098272</v>
      </c>
      <c r="FP133" s="105">
        <v>6</v>
      </c>
      <c r="FQ133" s="67">
        <v>0</v>
      </c>
      <c r="FR133" s="67">
        <v>0</v>
      </c>
      <c r="FS133" s="86">
        <v>2.0073603211776514</v>
      </c>
      <c r="FT133" s="87">
        <v>6</v>
      </c>
      <c r="FU133" s="86">
        <v>2.3696682464454977</v>
      </c>
      <c r="FV133" s="87">
        <v>6</v>
      </c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67"/>
      <c r="GN133" s="67"/>
      <c r="GO133" s="67"/>
      <c r="GP133" s="67"/>
      <c r="GQ133" s="67"/>
      <c r="GR133" s="67"/>
      <c r="GS133" s="67"/>
      <c r="GT133" s="67"/>
      <c r="GU133" s="67"/>
      <c r="GV133" s="67"/>
      <c r="GW133" s="67"/>
      <c r="GX133" s="67"/>
      <c r="GY133" s="67"/>
      <c r="GZ133" s="67"/>
      <c r="HA133" s="67"/>
      <c r="HB133" s="67"/>
      <c r="HC133" s="67"/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67"/>
      <c r="HY133" s="67"/>
      <c r="HZ133" s="67"/>
      <c r="IA133" s="67"/>
      <c r="IB133" s="67"/>
      <c r="IC133" s="67"/>
      <c r="ID133" s="67"/>
      <c r="IE133" s="67"/>
      <c r="IF133" s="67"/>
      <c r="IG133" s="67"/>
      <c r="IH133" s="67"/>
      <c r="II133" s="67"/>
      <c r="IJ133" s="67"/>
      <c r="IK133" s="67"/>
      <c r="IL133" s="67"/>
      <c r="IM133" s="67"/>
      <c r="IN133" s="67"/>
      <c r="IO133" s="67"/>
      <c r="IP133" s="67"/>
      <c r="IQ133" s="67"/>
      <c r="IR133" s="67"/>
      <c r="IS133" s="67"/>
      <c r="IT133" s="67"/>
      <c r="IU133" s="67"/>
      <c r="IV133" s="67"/>
      <c r="IW133" s="67"/>
      <c r="IX133" s="67"/>
      <c r="IY133" s="67"/>
      <c r="IZ133" s="67"/>
      <c r="JA133" s="67"/>
      <c r="JB133" s="67"/>
      <c r="JC133" s="67"/>
      <c r="JD133" s="67"/>
      <c r="JE133" s="67"/>
      <c r="JF133" s="67"/>
      <c r="JG133" s="67"/>
      <c r="JH133" s="67"/>
      <c r="JI133" s="67"/>
      <c r="JJ133" s="67"/>
      <c r="JK133" s="67"/>
      <c r="JL133" s="67"/>
      <c r="JM133" s="67"/>
      <c r="JN133" s="67"/>
      <c r="JO133" s="67"/>
      <c r="JP133" s="67"/>
      <c r="JQ133" s="67"/>
      <c r="JR133" s="67"/>
      <c r="JS133" s="67"/>
      <c r="JT133" s="67"/>
      <c r="JU133" s="67"/>
      <c r="JV133" s="67"/>
      <c r="JW133" s="67"/>
      <c r="JX133" s="67"/>
      <c r="JY133" s="67"/>
      <c r="JZ133" s="67"/>
      <c r="KA133" s="67"/>
      <c r="KB133" s="67"/>
      <c r="KC133" s="67"/>
      <c r="KD133" s="67"/>
      <c r="KE133" s="67"/>
      <c r="KF133" s="67"/>
      <c r="KG133" s="67"/>
      <c r="KH133" s="67"/>
      <c r="KI133" s="67"/>
      <c r="KJ133" s="67"/>
      <c r="KK133" s="67"/>
      <c r="KL133" s="67"/>
      <c r="KM133" s="67"/>
      <c r="KN133" s="67"/>
      <c r="KO133" s="67"/>
      <c r="KP133" s="67"/>
      <c r="KQ133" s="67"/>
      <c r="KR133" s="67"/>
      <c r="KS133" s="67"/>
      <c r="KT133" s="67"/>
      <c r="KU133" s="67"/>
      <c r="KV133" s="67"/>
      <c r="KW133" s="67"/>
      <c r="KX133" s="67"/>
      <c r="KY133" s="67"/>
      <c r="KZ133" s="67"/>
      <c r="LA133" s="67"/>
      <c r="LB133" s="67"/>
      <c r="LC133" s="67"/>
      <c r="LD133" s="67"/>
      <c r="LE133" s="67"/>
      <c r="LF133" s="67"/>
      <c r="LG133" s="67"/>
      <c r="LH133" s="67"/>
      <c r="LI133" s="67"/>
      <c r="LJ133" s="67"/>
      <c r="LK133" s="67"/>
      <c r="LL133" s="67"/>
      <c r="LM133" s="67"/>
      <c r="LN133" s="67"/>
      <c r="LO133" s="67"/>
      <c r="LP133" s="67"/>
      <c r="LQ133" s="67"/>
      <c r="LR133" s="67"/>
      <c r="LS133" s="67"/>
      <c r="LT133" s="67"/>
      <c r="LU133" s="67"/>
      <c r="LV133" s="67"/>
      <c r="LW133" s="67"/>
      <c r="LX133" s="67"/>
      <c r="LY133" s="67"/>
      <c r="LZ133" s="67"/>
      <c r="MA133" s="67"/>
      <c r="MB133" s="67"/>
      <c r="MC133" s="67"/>
      <c r="MD133" s="67"/>
      <c r="ME133" s="67"/>
      <c r="MF133" s="67"/>
      <c r="MG133" s="67"/>
      <c r="MH133" s="67"/>
      <c r="MI133" s="67"/>
      <c r="MJ133" s="67"/>
      <c r="MK133" s="67"/>
      <c r="ML133" s="67"/>
      <c r="MM133" s="67"/>
      <c r="MN133" s="67"/>
      <c r="MO133" s="67"/>
      <c r="MP133" s="67"/>
      <c r="MQ133" s="67"/>
      <c r="MR133" s="67"/>
      <c r="MS133" s="67"/>
      <c r="MT133" s="67"/>
      <c r="MU133" s="67"/>
      <c r="MV133" s="67"/>
      <c r="MW133" s="67"/>
      <c r="MX133" s="67"/>
      <c r="MY133" s="67"/>
      <c r="MZ133" s="67"/>
      <c r="NA133" s="67"/>
      <c r="NB133" s="67"/>
      <c r="NC133" s="67"/>
      <c r="ND133" s="67"/>
      <c r="NE133" s="67"/>
      <c r="NF133" s="67"/>
      <c r="NG133" s="67"/>
      <c r="NH133" s="67"/>
      <c r="NI133" s="67"/>
      <c r="NJ133" s="67"/>
      <c r="NK133" s="67"/>
      <c r="NL133" s="67"/>
      <c r="NM133" s="67"/>
      <c r="NN133" s="67"/>
      <c r="NO133" s="67"/>
      <c r="NP133" s="67"/>
      <c r="NQ133" s="67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  <c r="OH133" s="12"/>
      <c r="OI133" s="12"/>
      <c r="OJ133" s="12"/>
      <c r="OK133" s="12"/>
      <c r="OL133" s="12"/>
      <c r="OM133" s="12"/>
      <c r="ON133" s="12"/>
      <c r="OO133" s="12"/>
      <c r="OP133" s="12"/>
      <c r="OQ133" s="12"/>
    </row>
    <row r="134" spans="1:407">
      <c r="A134" s="96" t="s">
        <v>477</v>
      </c>
      <c r="B134" s="56" t="s">
        <v>478</v>
      </c>
      <c r="C134" s="96" t="s">
        <v>479</v>
      </c>
      <c r="D134" s="74">
        <v>6</v>
      </c>
      <c r="E134" s="67">
        <v>2016</v>
      </c>
      <c r="F134" s="161">
        <v>69.078575106981972</v>
      </c>
      <c r="G134" s="78">
        <v>22253</v>
      </c>
      <c r="H134" s="78">
        <v>12359</v>
      </c>
      <c r="I134" s="78">
        <v>9894</v>
      </c>
      <c r="J134" s="67">
        <v>23.7</v>
      </c>
      <c r="K134" s="78">
        <v>5273</v>
      </c>
      <c r="L134" s="67">
        <v>71.77</v>
      </c>
      <c r="M134" s="78">
        <v>15971</v>
      </c>
      <c r="N134" s="67">
        <v>2459</v>
      </c>
      <c r="O134" s="67">
        <v>1258</v>
      </c>
      <c r="P134" s="67">
        <v>1201</v>
      </c>
      <c r="Q134" s="78">
        <v>2925</v>
      </c>
      <c r="R134" s="78">
        <v>1428</v>
      </c>
      <c r="S134" s="78">
        <v>1497</v>
      </c>
      <c r="T134" s="67">
        <v>2256</v>
      </c>
      <c r="U134" s="67">
        <v>1157</v>
      </c>
      <c r="V134" s="67">
        <v>1099</v>
      </c>
      <c r="W134" s="78">
        <v>2647</v>
      </c>
      <c r="X134" s="78">
        <v>1289</v>
      </c>
      <c r="Y134" s="78">
        <v>1358</v>
      </c>
      <c r="Z134" s="67">
        <v>2123</v>
      </c>
      <c r="AA134" s="67">
        <v>1089</v>
      </c>
      <c r="AB134" s="67">
        <v>1034</v>
      </c>
      <c r="AC134" s="78">
        <v>2533</v>
      </c>
      <c r="AD134" s="78">
        <v>1236</v>
      </c>
      <c r="AE134" s="78">
        <v>1297</v>
      </c>
      <c r="AF134" s="67">
        <v>2135</v>
      </c>
      <c r="AG134" s="67">
        <v>1092</v>
      </c>
      <c r="AH134" s="67">
        <v>1043</v>
      </c>
      <c r="AI134" s="78">
        <v>3829</v>
      </c>
      <c r="AJ134" s="78">
        <v>1864</v>
      </c>
      <c r="AK134" s="78">
        <v>1965</v>
      </c>
      <c r="AL134" s="67">
        <v>2208</v>
      </c>
      <c r="AM134" s="67">
        <v>1133</v>
      </c>
      <c r="AN134" s="67">
        <v>1075</v>
      </c>
      <c r="AO134" s="67">
        <v>1750</v>
      </c>
      <c r="AP134" s="67">
        <v>903</v>
      </c>
      <c r="AQ134" s="67">
        <v>847</v>
      </c>
      <c r="AR134" s="56" t="s">
        <v>428</v>
      </c>
      <c r="AS134" s="56"/>
      <c r="AT134" s="56" t="s">
        <v>428</v>
      </c>
      <c r="AU134" s="162">
        <v>688</v>
      </c>
      <c r="AV134" s="164">
        <v>0</v>
      </c>
      <c r="AW134" s="163">
        <v>284</v>
      </c>
      <c r="AX134" s="59">
        <v>3.2</v>
      </c>
      <c r="AY134" s="59">
        <v>1</v>
      </c>
      <c r="AZ134" s="86">
        <v>0.40666937779585199</v>
      </c>
      <c r="BA134" s="87">
        <v>1</v>
      </c>
      <c r="BB134" s="88">
        <v>0</v>
      </c>
      <c r="BC134" s="89">
        <v>0</v>
      </c>
      <c r="BD134" s="68">
        <v>0</v>
      </c>
      <c r="BE134" s="69">
        <v>0</v>
      </c>
      <c r="BF134" s="56">
        <f>VLOOKUP(A134,[1]Controles!$A$7:$L$139,11,0)</f>
        <v>17</v>
      </c>
      <c r="BG134" s="107">
        <f>VLOOKUP(A134,[1]Controles!$A$7:$L$139,12,0)</f>
        <v>5.3797468354430382</v>
      </c>
      <c r="BH134" s="63">
        <f>VLOOKUP(A134,[1]Peso!$A$7:$D$139,3,0)</f>
        <v>19</v>
      </c>
      <c r="BI134" s="85">
        <f>VLOOKUP(A134,[1]Peso!$A$7:$D$139,4,0)</f>
        <v>6.0126582278481013</v>
      </c>
      <c r="BJ134" s="68">
        <v>0</v>
      </c>
      <c r="BK134" s="69">
        <v>0</v>
      </c>
      <c r="BL134" s="68">
        <v>0</v>
      </c>
      <c r="BM134" s="69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 t="s">
        <v>1586</v>
      </c>
      <c r="BW134" s="67" t="s">
        <v>601</v>
      </c>
      <c r="BX134" s="67" t="s">
        <v>937</v>
      </c>
      <c r="BY134" s="67" t="s">
        <v>824</v>
      </c>
      <c r="BZ134" s="67" t="s">
        <v>432</v>
      </c>
      <c r="CA134" s="67" t="s">
        <v>1000</v>
      </c>
      <c r="CB134" s="67" t="s">
        <v>1148</v>
      </c>
      <c r="CC134" s="163">
        <v>74.45</v>
      </c>
      <c r="CD134" s="163">
        <v>54.07</v>
      </c>
      <c r="CE134" s="166">
        <v>43.478260869565219</v>
      </c>
      <c r="CF134" s="67" t="s">
        <v>1184</v>
      </c>
      <c r="CG134" s="67" t="s">
        <v>1587</v>
      </c>
      <c r="CH134" s="92">
        <v>391.38943248532286</v>
      </c>
      <c r="CI134" s="67">
        <v>4</v>
      </c>
      <c r="CJ134" s="86">
        <v>0.4432624113475177</v>
      </c>
      <c r="CK134" s="87">
        <v>1</v>
      </c>
      <c r="CL134" s="67">
        <v>474.24</v>
      </c>
      <c r="CM134" s="67">
        <v>4</v>
      </c>
      <c r="CN134" s="92">
        <v>207.12510356255177</v>
      </c>
      <c r="CO134" s="67">
        <v>5</v>
      </c>
      <c r="CP134" s="67">
        <v>0</v>
      </c>
      <c r="CQ134" s="67">
        <v>0</v>
      </c>
      <c r="CR134" s="92">
        <v>37.778617302606726</v>
      </c>
      <c r="CS134" s="67">
        <v>1</v>
      </c>
      <c r="CT134" s="67">
        <v>0</v>
      </c>
      <c r="CU134" s="67">
        <v>0</v>
      </c>
      <c r="CV134" s="67">
        <v>0</v>
      </c>
      <c r="CW134" s="67">
        <v>0</v>
      </c>
      <c r="CX134" s="67">
        <v>0</v>
      </c>
      <c r="CY134" s="67">
        <v>0</v>
      </c>
      <c r="CZ134" s="92">
        <v>37.778617302606726</v>
      </c>
      <c r="DA134" s="67">
        <v>1</v>
      </c>
      <c r="DB134" s="86">
        <v>0</v>
      </c>
      <c r="DC134" s="87">
        <v>0</v>
      </c>
      <c r="DD134" s="163">
        <v>136.06</v>
      </c>
      <c r="DE134" s="163">
        <v>87.93</v>
      </c>
      <c r="DF134" s="166">
        <v>3.8759689922480618</v>
      </c>
      <c r="DG134" s="167">
        <v>1.4642549526270456</v>
      </c>
      <c r="DH134" s="67">
        <v>0</v>
      </c>
      <c r="DI134" s="67">
        <v>0</v>
      </c>
      <c r="DJ134" s="92">
        <v>151.1144692104269</v>
      </c>
      <c r="DK134" s="67">
        <v>4</v>
      </c>
      <c r="DL134" s="92">
        <v>37.778617302606726</v>
      </c>
      <c r="DM134" s="67">
        <v>1</v>
      </c>
      <c r="DN134" s="92">
        <v>236.87</v>
      </c>
      <c r="DO134" s="67">
        <v>6</v>
      </c>
      <c r="DP134" s="67">
        <v>0</v>
      </c>
      <c r="DQ134" s="67">
        <v>0</v>
      </c>
      <c r="DR134" s="67">
        <v>0</v>
      </c>
      <c r="DS134" s="67">
        <v>0</v>
      </c>
      <c r="DT134" s="67">
        <v>0</v>
      </c>
      <c r="DU134" s="67">
        <v>0</v>
      </c>
      <c r="DV134" s="67">
        <v>0</v>
      </c>
      <c r="DW134" s="67">
        <v>0</v>
      </c>
      <c r="DX134" s="67">
        <v>0</v>
      </c>
      <c r="DY134" s="67">
        <v>0</v>
      </c>
      <c r="DZ134" s="86">
        <v>4.8355899419729207</v>
      </c>
      <c r="EA134" s="87">
        <v>5</v>
      </c>
      <c r="EB134" s="86">
        <v>88.20709491850431</v>
      </c>
      <c r="EC134" s="87">
        <v>92</v>
      </c>
      <c r="ED134" s="86">
        <v>0.46838407494145201</v>
      </c>
      <c r="EE134" s="87">
        <v>1</v>
      </c>
      <c r="EF134" s="163">
        <v>117.26</v>
      </c>
      <c r="EG134" s="163">
        <v>73.17</v>
      </c>
      <c r="EH134" s="166">
        <v>3.1531531531531529</v>
      </c>
      <c r="EI134" s="167">
        <v>0.70785070785070792</v>
      </c>
      <c r="EJ134" s="67" t="s">
        <v>1588</v>
      </c>
      <c r="EK134" s="67" t="s">
        <v>1589</v>
      </c>
      <c r="EL134" s="163">
        <v>73.34</v>
      </c>
      <c r="EM134" s="163">
        <v>31.28</v>
      </c>
      <c r="EN134" s="166">
        <v>0.89820359281437123</v>
      </c>
      <c r="EO134" s="167">
        <v>0.89820359281437123</v>
      </c>
      <c r="EP134" s="92">
        <v>236.87327279905253</v>
      </c>
      <c r="EQ134" s="67">
        <v>6</v>
      </c>
      <c r="ER134" s="92">
        <v>236.87327279905253</v>
      </c>
      <c r="ES134" s="105">
        <v>6</v>
      </c>
      <c r="ET134" s="92">
        <v>157.91551519936834</v>
      </c>
      <c r="EU134" s="67">
        <v>4</v>
      </c>
      <c r="EV134" s="92">
        <v>118.43663639952626</v>
      </c>
      <c r="EW134" s="67">
        <v>3</v>
      </c>
      <c r="EX134" s="67">
        <v>0</v>
      </c>
      <c r="EY134" s="86">
        <v>97.674418604651166</v>
      </c>
      <c r="EZ134" s="87">
        <v>105</v>
      </c>
      <c r="FA134" s="86">
        <v>82.644628099173559</v>
      </c>
      <c r="FB134" s="87">
        <v>70</v>
      </c>
      <c r="FC134" s="67">
        <v>0</v>
      </c>
      <c r="FD134" s="67">
        <v>0</v>
      </c>
      <c r="FE134" s="92">
        <v>155.45192094159449</v>
      </c>
      <c r="FF134" s="105">
        <v>7</v>
      </c>
      <c r="FG134" s="67">
        <v>0</v>
      </c>
      <c r="FH134" s="67">
        <v>0</v>
      </c>
      <c r="FI134" s="67">
        <v>0</v>
      </c>
      <c r="FJ134" s="67">
        <v>0</v>
      </c>
      <c r="FK134" s="92">
        <v>155.45192094159449</v>
      </c>
      <c r="FL134" s="67">
        <v>7</v>
      </c>
      <c r="FM134" s="92">
        <v>222.07417277370641</v>
      </c>
      <c r="FN134" s="67">
        <v>10</v>
      </c>
      <c r="FO134" s="92">
        <v>444.14834554741282</v>
      </c>
      <c r="FP134" s="105">
        <v>20</v>
      </c>
      <c r="FQ134" s="92">
        <v>88.829669109482566</v>
      </c>
      <c r="FR134" s="105">
        <v>4</v>
      </c>
      <c r="FS134" s="86">
        <v>1.8115942028985508</v>
      </c>
      <c r="FT134" s="87">
        <v>4</v>
      </c>
      <c r="FU134" s="86">
        <v>4</v>
      </c>
      <c r="FV134" s="87">
        <v>7</v>
      </c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  <c r="IW134" s="67"/>
      <c r="IX134" s="67"/>
      <c r="IY134" s="67"/>
      <c r="IZ134" s="67"/>
      <c r="JA134" s="67"/>
      <c r="JB134" s="67"/>
      <c r="JC134" s="67"/>
      <c r="JD134" s="67"/>
      <c r="JE134" s="67"/>
      <c r="JF134" s="67"/>
      <c r="JG134" s="67"/>
      <c r="JH134" s="67"/>
      <c r="JI134" s="67"/>
      <c r="JJ134" s="67"/>
      <c r="JK134" s="67"/>
      <c r="JL134" s="67"/>
      <c r="JM134" s="67"/>
      <c r="JN134" s="67"/>
      <c r="JO134" s="67"/>
      <c r="JP134" s="67"/>
      <c r="JQ134" s="67"/>
      <c r="JR134" s="67"/>
      <c r="JS134" s="67"/>
      <c r="JT134" s="67"/>
      <c r="JU134" s="67"/>
      <c r="JV134" s="67"/>
      <c r="JW134" s="67"/>
      <c r="JX134" s="67"/>
      <c r="JY134" s="67"/>
      <c r="JZ134" s="67"/>
      <c r="KA134" s="67"/>
      <c r="KB134" s="67"/>
      <c r="KC134" s="67"/>
      <c r="KD134" s="67"/>
      <c r="KE134" s="67"/>
      <c r="KF134" s="67"/>
      <c r="KG134" s="67"/>
      <c r="KH134" s="67"/>
      <c r="KI134" s="67"/>
      <c r="KJ134" s="67"/>
      <c r="KK134" s="67"/>
      <c r="KL134" s="67"/>
      <c r="KM134" s="67"/>
      <c r="KN134" s="67"/>
      <c r="KO134" s="67"/>
      <c r="KP134" s="67"/>
      <c r="KQ134" s="67"/>
      <c r="KR134" s="67"/>
      <c r="KS134" s="67"/>
      <c r="KT134" s="67"/>
      <c r="KU134" s="67"/>
      <c r="KV134" s="67"/>
      <c r="KW134" s="67"/>
      <c r="KX134" s="67"/>
      <c r="KY134" s="67"/>
      <c r="KZ134" s="67"/>
      <c r="LA134" s="67"/>
      <c r="LB134" s="67"/>
      <c r="LC134" s="67"/>
      <c r="LD134" s="67"/>
      <c r="LE134" s="67"/>
      <c r="LF134" s="67"/>
      <c r="LG134" s="67"/>
      <c r="LH134" s="67"/>
      <c r="LI134" s="67"/>
      <c r="LJ134" s="67"/>
      <c r="LK134" s="67"/>
      <c r="LL134" s="67"/>
      <c r="LM134" s="67"/>
      <c r="LN134" s="67"/>
      <c r="LO134" s="67"/>
      <c r="LP134" s="67"/>
      <c r="LQ134" s="67"/>
      <c r="LR134" s="67"/>
      <c r="LS134" s="67"/>
      <c r="LT134" s="67"/>
      <c r="LU134" s="67"/>
      <c r="LV134" s="67"/>
      <c r="LW134" s="67"/>
      <c r="LX134" s="67"/>
      <c r="LY134" s="67"/>
      <c r="LZ134" s="67"/>
      <c r="MA134" s="67"/>
      <c r="MB134" s="67"/>
      <c r="MC134" s="67"/>
      <c r="MD134" s="67"/>
      <c r="ME134" s="67"/>
      <c r="MF134" s="67"/>
      <c r="MG134" s="67"/>
      <c r="MH134" s="67"/>
      <c r="MI134" s="67"/>
      <c r="MJ134" s="67"/>
      <c r="MK134" s="67"/>
      <c r="ML134" s="67"/>
      <c r="MM134" s="67"/>
      <c r="MN134" s="67"/>
      <c r="MO134" s="67"/>
      <c r="MP134" s="67"/>
      <c r="MQ134" s="67"/>
      <c r="MR134" s="67"/>
      <c r="MS134" s="67"/>
      <c r="MT134" s="67"/>
      <c r="MU134" s="67"/>
      <c r="MV134" s="67"/>
      <c r="MW134" s="67"/>
      <c r="MX134" s="67"/>
      <c r="MY134" s="67"/>
      <c r="MZ134" s="67"/>
      <c r="NA134" s="67"/>
      <c r="NB134" s="67"/>
      <c r="NC134" s="67"/>
      <c r="ND134" s="67"/>
      <c r="NE134" s="67"/>
      <c r="NF134" s="67"/>
      <c r="NG134" s="67"/>
      <c r="NH134" s="67"/>
      <c r="NI134" s="67"/>
      <c r="NJ134" s="67"/>
      <c r="NK134" s="67"/>
      <c r="NL134" s="67"/>
      <c r="NM134" s="67"/>
      <c r="NN134" s="67"/>
      <c r="NO134" s="67"/>
      <c r="NP134" s="67"/>
      <c r="NQ134" s="67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</row>
    <row r="135" spans="1:407">
      <c r="A135" s="96" t="s">
        <v>489</v>
      </c>
      <c r="B135" s="56" t="s">
        <v>490</v>
      </c>
      <c r="C135" s="96" t="s">
        <v>466</v>
      </c>
      <c r="D135" s="74">
        <v>6</v>
      </c>
      <c r="E135" s="67">
        <v>2016</v>
      </c>
      <c r="F135" s="161">
        <v>66.442979154608423</v>
      </c>
      <c r="G135" s="78">
        <v>46221</v>
      </c>
      <c r="H135" s="78">
        <v>23016</v>
      </c>
      <c r="I135" s="78">
        <v>23205</v>
      </c>
      <c r="J135" s="67">
        <v>18.93</v>
      </c>
      <c r="K135" s="78">
        <v>8750</v>
      </c>
      <c r="L135" s="67">
        <v>62.83</v>
      </c>
      <c r="M135" s="78">
        <v>29040</v>
      </c>
      <c r="N135" s="67">
        <v>4374</v>
      </c>
      <c r="O135" s="67">
        <v>2234</v>
      </c>
      <c r="P135" s="67">
        <v>2140</v>
      </c>
      <c r="Q135" s="78">
        <v>5229</v>
      </c>
      <c r="R135" s="78">
        <v>2563</v>
      </c>
      <c r="S135" s="78">
        <v>2666</v>
      </c>
      <c r="T135" s="67">
        <v>4278</v>
      </c>
      <c r="U135" s="67">
        <v>2178</v>
      </c>
      <c r="V135" s="67">
        <v>2100</v>
      </c>
      <c r="W135" s="78">
        <v>5153</v>
      </c>
      <c r="X135" s="78">
        <v>2508</v>
      </c>
      <c r="Y135" s="78">
        <v>2645</v>
      </c>
      <c r="Z135" s="67">
        <v>4281</v>
      </c>
      <c r="AA135" s="67">
        <v>2234</v>
      </c>
      <c r="AB135" s="67">
        <v>2047</v>
      </c>
      <c r="AC135" s="78">
        <v>4935</v>
      </c>
      <c r="AD135" s="78">
        <v>2371</v>
      </c>
      <c r="AE135" s="78">
        <v>2564</v>
      </c>
      <c r="AF135" s="67">
        <v>4003</v>
      </c>
      <c r="AG135" s="67">
        <v>2059</v>
      </c>
      <c r="AH135" s="67">
        <v>1944</v>
      </c>
      <c r="AI135" s="78">
        <v>7749</v>
      </c>
      <c r="AJ135" s="78">
        <v>3776</v>
      </c>
      <c r="AK135" s="78">
        <v>3973</v>
      </c>
      <c r="AL135" s="67">
        <v>4375</v>
      </c>
      <c r="AM135" s="67">
        <v>2242</v>
      </c>
      <c r="AN135" s="67">
        <v>2133</v>
      </c>
      <c r="AO135" s="67">
        <v>4255</v>
      </c>
      <c r="AP135" s="67">
        <v>2177</v>
      </c>
      <c r="AQ135" s="67">
        <v>2078</v>
      </c>
      <c r="AR135" s="56" t="s">
        <v>428</v>
      </c>
      <c r="AS135" s="56"/>
      <c r="AT135" s="56" t="s">
        <v>428</v>
      </c>
      <c r="AU135" s="162">
        <v>1047</v>
      </c>
      <c r="AV135" s="163">
        <v>3</v>
      </c>
      <c r="AW135" s="164">
        <v>186</v>
      </c>
      <c r="AX135" s="59">
        <v>11.9</v>
      </c>
      <c r="AY135" s="59">
        <v>6</v>
      </c>
      <c r="AZ135" s="86">
        <v>1.371742112482853</v>
      </c>
      <c r="BA135" s="87">
        <v>6</v>
      </c>
      <c r="BB135" s="88">
        <v>0</v>
      </c>
      <c r="BC135" s="89">
        <v>0</v>
      </c>
      <c r="BD135" s="68">
        <v>0</v>
      </c>
      <c r="BE135" s="69">
        <v>0</v>
      </c>
      <c r="BF135" s="56">
        <f>VLOOKUP(A135,[1]Controles!$A$7:$L$139,11,0)</f>
        <v>36</v>
      </c>
      <c r="BG135" s="107">
        <f>VLOOKUP(A135,[1]Controles!$A$7:$L$139,12,0)</f>
        <v>7.1287128712871279</v>
      </c>
      <c r="BH135" s="63">
        <f>VLOOKUP(A135,[1]Peso!$A$7:$D$139,3,0)</f>
        <v>49</v>
      </c>
      <c r="BI135" s="85">
        <f>VLOOKUP(A135,[1]Peso!$A$7:$D$139,4,0)</f>
        <v>9.7029702970297027</v>
      </c>
      <c r="BJ135" s="68">
        <v>22.862368541380885</v>
      </c>
      <c r="BK135" s="69">
        <v>1</v>
      </c>
      <c r="BL135" s="68">
        <v>22.862368541380885</v>
      </c>
      <c r="BM135" s="69">
        <v>1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92">
        <v>112.10762331838565</v>
      </c>
      <c r="BU135" s="67">
        <v>1</v>
      </c>
      <c r="BV135" s="67" t="s">
        <v>1590</v>
      </c>
      <c r="BW135" s="67" t="s">
        <v>1060</v>
      </c>
      <c r="BX135" s="67" t="s">
        <v>459</v>
      </c>
      <c r="BY135" s="67" t="s">
        <v>1060</v>
      </c>
      <c r="BZ135" s="67" t="s">
        <v>1591</v>
      </c>
      <c r="CA135" s="67" t="s">
        <v>1592</v>
      </c>
      <c r="CB135" s="67" t="s">
        <v>1060</v>
      </c>
      <c r="CC135" s="164">
        <v>69.7</v>
      </c>
      <c r="CD135" s="164">
        <v>49.71</v>
      </c>
      <c r="CE135" s="166">
        <v>37.837837837837839</v>
      </c>
      <c r="CF135" s="67" t="s">
        <v>1593</v>
      </c>
      <c r="CG135" s="67" t="s">
        <v>1594</v>
      </c>
      <c r="CH135" s="92">
        <v>23.057412958266085</v>
      </c>
      <c r="CI135" s="67">
        <v>1</v>
      </c>
      <c r="CJ135" s="86">
        <v>0.2337540906965872</v>
      </c>
      <c r="CK135" s="87">
        <v>1</v>
      </c>
      <c r="CL135" s="92">
        <v>23.057412958266085</v>
      </c>
      <c r="CM135" s="67">
        <v>1</v>
      </c>
      <c r="CN135" s="92">
        <v>115.28706479133041</v>
      </c>
      <c r="CO135" s="67">
        <v>5</v>
      </c>
      <c r="CP135" s="92">
        <v>23.057412958266085</v>
      </c>
      <c r="CQ135" s="67">
        <v>1</v>
      </c>
      <c r="CR135" s="92">
        <v>19.406171162429654</v>
      </c>
      <c r="CS135" s="67">
        <v>1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92">
        <v>19.406171162429654</v>
      </c>
      <c r="DA135" s="67">
        <v>1</v>
      </c>
      <c r="DB135" s="86">
        <v>0</v>
      </c>
      <c r="DC135" s="87">
        <v>0</v>
      </c>
      <c r="DD135" s="164">
        <v>93.48</v>
      </c>
      <c r="DE135" s="164">
        <v>70.5</v>
      </c>
      <c r="DF135" s="166">
        <v>3.3218785796105386</v>
      </c>
      <c r="DG135" s="167">
        <v>7.6746849942726234</v>
      </c>
      <c r="DH135" s="92">
        <v>77.624684649718617</v>
      </c>
      <c r="DI135" s="67">
        <v>4</v>
      </c>
      <c r="DJ135" s="92">
        <v>174.65554046186688</v>
      </c>
      <c r="DK135" s="67">
        <v>9</v>
      </c>
      <c r="DL135" s="92">
        <v>38.812342324859308</v>
      </c>
      <c r="DM135" s="67">
        <v>2</v>
      </c>
      <c r="DN135" s="92">
        <v>202.63</v>
      </c>
      <c r="DO135" s="67">
        <v>10</v>
      </c>
      <c r="DP135" s="92">
        <v>60.790273556231007</v>
      </c>
      <c r="DQ135" s="67">
        <v>3</v>
      </c>
      <c r="DR135" s="92">
        <v>40.526849037487331</v>
      </c>
      <c r="DS135" s="105">
        <v>2</v>
      </c>
      <c r="DT135" s="67">
        <v>0</v>
      </c>
      <c r="DU135" s="67">
        <v>0</v>
      </c>
      <c r="DV135" s="92">
        <v>20.263424518743665</v>
      </c>
      <c r="DW135" s="67">
        <v>1</v>
      </c>
      <c r="DX135" s="67">
        <v>0</v>
      </c>
      <c r="DY135" s="67">
        <v>0</v>
      </c>
      <c r="DZ135" s="86">
        <v>1.4655593551538837</v>
      </c>
      <c r="EA135" s="87">
        <v>3</v>
      </c>
      <c r="EB135" s="86">
        <v>69.958847736625515</v>
      </c>
      <c r="EC135" s="87">
        <v>136</v>
      </c>
      <c r="ED135" s="90">
        <v>0.74943792155883093</v>
      </c>
      <c r="EE135" s="91">
        <v>3</v>
      </c>
      <c r="EF135" s="164">
        <v>103.04</v>
      </c>
      <c r="EG135" s="164">
        <v>65.180000000000007</v>
      </c>
      <c r="EH135" s="166">
        <v>3.5728155339805827</v>
      </c>
      <c r="EI135" s="167">
        <v>9.0873786407766985</v>
      </c>
      <c r="EJ135" s="67" t="s">
        <v>1595</v>
      </c>
      <c r="EK135" s="67" t="s">
        <v>1596</v>
      </c>
      <c r="EL135" s="164">
        <v>71.209999999999994</v>
      </c>
      <c r="EM135" s="164">
        <v>32.14</v>
      </c>
      <c r="EN135" s="166">
        <v>0.8</v>
      </c>
      <c r="EO135" s="167">
        <v>5.4666666666666668</v>
      </c>
      <c r="EP135" s="92">
        <v>202.6342451874367</v>
      </c>
      <c r="EQ135" s="67">
        <v>10</v>
      </c>
      <c r="ER135" s="92">
        <v>121.58054711246201</v>
      </c>
      <c r="ES135" s="105">
        <v>6</v>
      </c>
      <c r="ET135" s="92">
        <v>445.7953394123607</v>
      </c>
      <c r="EU135" s="67">
        <v>22</v>
      </c>
      <c r="EV135" s="92">
        <v>141.84397163120568</v>
      </c>
      <c r="EW135" s="67">
        <v>7</v>
      </c>
      <c r="EX135" s="67">
        <v>10</v>
      </c>
      <c r="EY135" s="90">
        <v>71.729957805907176</v>
      </c>
      <c r="EZ135" s="91">
        <v>153</v>
      </c>
      <c r="FA135" s="86">
        <v>54.379210779595766</v>
      </c>
      <c r="FB135" s="87">
        <v>113</v>
      </c>
      <c r="FC135" s="92">
        <v>21.170742034508308</v>
      </c>
      <c r="FD135" s="67">
        <v>2</v>
      </c>
      <c r="FE135" s="92">
        <v>116.4390811897957</v>
      </c>
      <c r="FF135" s="105">
        <v>11</v>
      </c>
      <c r="FG135" s="67">
        <v>0</v>
      </c>
      <c r="FH135" s="67">
        <v>0</v>
      </c>
      <c r="FI135" s="92">
        <v>31.756113051762465</v>
      </c>
      <c r="FJ135" s="67">
        <v>3</v>
      </c>
      <c r="FK135" s="92">
        <v>169.36593627606646</v>
      </c>
      <c r="FL135" s="105">
        <v>16</v>
      </c>
      <c r="FM135" s="92">
        <v>158.78056525881232</v>
      </c>
      <c r="FN135" s="67">
        <v>15</v>
      </c>
      <c r="FO135" s="92">
        <v>836.24431036307817</v>
      </c>
      <c r="FP135" s="105">
        <v>79</v>
      </c>
      <c r="FQ135" s="92">
        <v>52.92685508627077</v>
      </c>
      <c r="FR135" s="105">
        <v>5</v>
      </c>
      <c r="FS135" s="86">
        <v>2.9714285714285715</v>
      </c>
      <c r="FT135" s="87">
        <v>13</v>
      </c>
      <c r="FU135" s="86">
        <v>1.6451233842538189</v>
      </c>
      <c r="FV135" s="87">
        <v>7</v>
      </c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GT135" s="67"/>
      <c r="GU135" s="67"/>
      <c r="GV135" s="67"/>
      <c r="GW135" s="67"/>
      <c r="GX135" s="67"/>
      <c r="GY135" s="67"/>
      <c r="GZ135" s="67"/>
      <c r="HA135" s="67"/>
      <c r="HB135" s="67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67"/>
      <c r="HN135" s="67"/>
      <c r="HO135" s="67"/>
      <c r="HP135" s="67"/>
      <c r="HQ135" s="67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67"/>
      <c r="IF135" s="67"/>
      <c r="IG135" s="67"/>
      <c r="IH135" s="67"/>
      <c r="II135" s="67"/>
      <c r="IJ135" s="67"/>
      <c r="IK135" s="67"/>
      <c r="IL135" s="67"/>
      <c r="IM135" s="67"/>
      <c r="IN135" s="67"/>
      <c r="IO135" s="67"/>
      <c r="IP135" s="67"/>
      <c r="IQ135" s="67"/>
      <c r="IR135" s="67"/>
      <c r="IS135" s="67"/>
      <c r="IT135" s="67"/>
      <c r="IU135" s="67"/>
      <c r="IV135" s="67"/>
      <c r="IW135" s="67"/>
      <c r="IX135" s="67"/>
      <c r="IY135" s="67"/>
      <c r="IZ135" s="67"/>
      <c r="JA135" s="67"/>
      <c r="JB135" s="67"/>
      <c r="JC135" s="67"/>
      <c r="JD135" s="67"/>
      <c r="JE135" s="67"/>
      <c r="JF135" s="67"/>
      <c r="JG135" s="67"/>
      <c r="JH135" s="67"/>
      <c r="JI135" s="67"/>
      <c r="JJ135" s="67"/>
      <c r="JK135" s="67"/>
      <c r="JL135" s="67"/>
      <c r="JM135" s="67"/>
      <c r="JN135" s="67"/>
      <c r="JO135" s="67"/>
      <c r="JP135" s="67"/>
      <c r="JQ135" s="67"/>
      <c r="JR135" s="67"/>
      <c r="JS135" s="67"/>
      <c r="JT135" s="67"/>
      <c r="JU135" s="67"/>
      <c r="JV135" s="67"/>
      <c r="JW135" s="67"/>
      <c r="JX135" s="67"/>
      <c r="JY135" s="67"/>
      <c r="JZ135" s="67"/>
      <c r="KA135" s="67"/>
      <c r="KB135" s="67"/>
      <c r="KC135" s="67"/>
      <c r="KD135" s="67"/>
      <c r="KE135" s="67"/>
      <c r="KF135" s="67"/>
      <c r="KG135" s="67"/>
      <c r="KH135" s="67"/>
      <c r="KI135" s="67"/>
      <c r="KJ135" s="67"/>
      <c r="KK135" s="67"/>
      <c r="KL135" s="67"/>
      <c r="KM135" s="67"/>
      <c r="KN135" s="67"/>
      <c r="KO135" s="67"/>
      <c r="KP135" s="67"/>
      <c r="KQ135" s="67"/>
      <c r="KR135" s="67"/>
      <c r="KS135" s="67"/>
      <c r="KT135" s="67"/>
      <c r="KU135" s="67"/>
      <c r="KV135" s="67"/>
      <c r="KW135" s="67"/>
      <c r="KX135" s="67"/>
      <c r="KY135" s="67"/>
      <c r="KZ135" s="67"/>
      <c r="LA135" s="67"/>
      <c r="LB135" s="67"/>
      <c r="LC135" s="67"/>
      <c r="LD135" s="67"/>
      <c r="LE135" s="67"/>
      <c r="LF135" s="67"/>
      <c r="LG135" s="67"/>
      <c r="LH135" s="67"/>
      <c r="LI135" s="67"/>
      <c r="LJ135" s="67"/>
      <c r="LK135" s="67"/>
      <c r="LL135" s="67"/>
      <c r="LM135" s="67"/>
      <c r="LN135" s="67"/>
      <c r="LO135" s="67"/>
      <c r="LP135" s="67"/>
      <c r="LQ135" s="67"/>
      <c r="LR135" s="67"/>
      <c r="LS135" s="67"/>
      <c r="LT135" s="67"/>
      <c r="LU135" s="67"/>
      <c r="LV135" s="67"/>
      <c r="LW135" s="67"/>
      <c r="LX135" s="67"/>
      <c r="LY135" s="67"/>
      <c r="LZ135" s="67"/>
      <c r="MA135" s="67"/>
      <c r="MB135" s="67"/>
      <c r="MC135" s="67"/>
      <c r="MD135" s="67"/>
      <c r="ME135" s="67"/>
      <c r="MF135" s="67"/>
      <c r="MG135" s="67"/>
      <c r="MH135" s="67"/>
      <c r="MI135" s="67"/>
      <c r="MJ135" s="67"/>
      <c r="MK135" s="67"/>
      <c r="ML135" s="67"/>
      <c r="MM135" s="67"/>
      <c r="MN135" s="67"/>
      <c r="MO135" s="67"/>
      <c r="MP135" s="67"/>
      <c r="MQ135" s="67"/>
      <c r="MR135" s="67"/>
      <c r="MS135" s="67"/>
      <c r="MT135" s="67"/>
      <c r="MU135" s="67"/>
      <c r="MV135" s="67"/>
      <c r="MW135" s="67"/>
      <c r="MX135" s="67"/>
      <c r="MY135" s="67"/>
      <c r="MZ135" s="67"/>
      <c r="NA135" s="67"/>
      <c r="NB135" s="67"/>
      <c r="NC135" s="67"/>
      <c r="ND135" s="67"/>
      <c r="NE135" s="67"/>
      <c r="NF135" s="67"/>
      <c r="NG135" s="67"/>
      <c r="NH135" s="67"/>
      <c r="NI135" s="67"/>
      <c r="NJ135" s="67"/>
      <c r="NK135" s="67"/>
      <c r="NL135" s="67"/>
      <c r="NM135" s="67"/>
      <c r="NN135" s="67"/>
      <c r="NO135" s="67"/>
      <c r="NP135" s="67"/>
      <c r="NQ135" s="67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</row>
    <row r="136" spans="1:407">
      <c r="A136" s="96" t="s">
        <v>1597</v>
      </c>
      <c r="B136" s="56" t="s">
        <v>502</v>
      </c>
      <c r="C136" s="96" t="s">
        <v>466</v>
      </c>
      <c r="D136" s="74">
        <v>6</v>
      </c>
      <c r="E136" s="67">
        <v>2016</v>
      </c>
      <c r="F136" s="161">
        <v>66.829145144307461</v>
      </c>
      <c r="G136" s="78">
        <v>9082</v>
      </c>
      <c r="H136" s="78">
        <v>5384</v>
      </c>
      <c r="I136" s="78">
        <v>3698</v>
      </c>
      <c r="J136" s="67">
        <v>18.23</v>
      </c>
      <c r="K136" s="78">
        <v>1656</v>
      </c>
      <c r="L136" s="67">
        <v>29.76</v>
      </c>
      <c r="M136" s="78">
        <v>2703</v>
      </c>
      <c r="N136" s="67">
        <v>706</v>
      </c>
      <c r="O136" s="67">
        <v>363</v>
      </c>
      <c r="P136" s="67">
        <v>343</v>
      </c>
      <c r="Q136" s="78">
        <v>1565</v>
      </c>
      <c r="R136" s="78">
        <v>755</v>
      </c>
      <c r="S136" s="78">
        <v>810</v>
      </c>
      <c r="T136" s="67">
        <v>721</v>
      </c>
      <c r="U136" s="67">
        <v>373</v>
      </c>
      <c r="V136" s="67">
        <v>348</v>
      </c>
      <c r="W136" s="78">
        <v>1315</v>
      </c>
      <c r="X136" s="78">
        <v>625</v>
      </c>
      <c r="Y136" s="78">
        <v>690</v>
      </c>
      <c r="Z136" s="67">
        <v>713</v>
      </c>
      <c r="AA136" s="67">
        <v>373</v>
      </c>
      <c r="AB136" s="67">
        <v>340</v>
      </c>
      <c r="AC136" s="78">
        <v>1429</v>
      </c>
      <c r="AD136" s="78">
        <v>677</v>
      </c>
      <c r="AE136" s="78">
        <v>752</v>
      </c>
      <c r="AF136" s="67">
        <v>706</v>
      </c>
      <c r="AG136" s="67">
        <v>368</v>
      </c>
      <c r="AH136" s="67">
        <v>338</v>
      </c>
      <c r="AI136" s="78">
        <v>1893</v>
      </c>
      <c r="AJ136" s="78">
        <v>900</v>
      </c>
      <c r="AK136" s="78">
        <v>993</v>
      </c>
      <c r="AL136" s="67">
        <v>759</v>
      </c>
      <c r="AM136" s="67">
        <v>395</v>
      </c>
      <c r="AN136" s="67">
        <v>364</v>
      </c>
      <c r="AO136" s="67">
        <v>715</v>
      </c>
      <c r="AP136" s="67">
        <v>371</v>
      </c>
      <c r="AQ136" s="67">
        <v>344</v>
      </c>
      <c r="AR136" s="56" t="s">
        <v>428</v>
      </c>
      <c r="AS136" s="56"/>
      <c r="AT136" s="56" t="s">
        <v>428</v>
      </c>
      <c r="AU136" s="162">
        <v>245</v>
      </c>
      <c r="AV136" s="164">
        <v>0</v>
      </c>
      <c r="AW136" s="163">
        <v>43</v>
      </c>
      <c r="AX136" s="59">
        <v>19.600000000000001</v>
      </c>
      <c r="AY136" s="59">
        <v>1</v>
      </c>
      <c r="AZ136" s="86">
        <v>1.41643059490085</v>
      </c>
      <c r="BA136" s="87">
        <v>1</v>
      </c>
      <c r="BB136" s="88">
        <v>0</v>
      </c>
      <c r="BC136" s="89">
        <v>0</v>
      </c>
      <c r="BD136" s="68">
        <v>0</v>
      </c>
      <c r="BE136" s="69">
        <v>0</v>
      </c>
      <c r="BF136" s="56">
        <f>VLOOKUP(A136,[1]Controles!$A$7:$L$139,11,0)</f>
        <v>2</v>
      </c>
      <c r="BG136" s="107">
        <f>VLOOKUP(A136,[1]Controles!$A$7:$L$139,12,0)</f>
        <v>3.9215686274509802</v>
      </c>
      <c r="BH136" s="63">
        <f>VLOOKUP(A136,[1]Peso!$A$7:$D$139,3,0)</f>
        <v>7</v>
      </c>
      <c r="BI136" s="85">
        <f>VLOOKUP(A136,[1]Peso!$A$7:$D$139,4,0)</f>
        <v>13.725490196078432</v>
      </c>
      <c r="BJ136" s="68">
        <v>0</v>
      </c>
      <c r="BK136" s="69">
        <v>0</v>
      </c>
      <c r="BL136" s="68">
        <v>0</v>
      </c>
      <c r="BM136" s="69">
        <v>0</v>
      </c>
      <c r="BN136" s="67">
        <v>0</v>
      </c>
      <c r="BO136" s="67">
        <v>0</v>
      </c>
      <c r="BP136" s="92">
        <v>112.10762331838565</v>
      </c>
      <c r="BQ136" s="67">
        <v>1</v>
      </c>
      <c r="BR136" s="67">
        <v>0</v>
      </c>
      <c r="BS136" s="67">
        <v>0</v>
      </c>
      <c r="BT136" s="67">
        <v>0</v>
      </c>
      <c r="BU136" s="67">
        <v>0</v>
      </c>
      <c r="BV136" s="67" t="s">
        <v>1598</v>
      </c>
      <c r="BW136" s="67" t="s">
        <v>1183</v>
      </c>
      <c r="BX136" s="67" t="s">
        <v>504</v>
      </c>
      <c r="BY136" s="67" t="s">
        <v>1290</v>
      </c>
      <c r="BZ136" s="67" t="s">
        <v>1599</v>
      </c>
      <c r="CA136" s="67" t="s">
        <v>1463</v>
      </c>
      <c r="CB136" s="67" t="s">
        <v>635</v>
      </c>
      <c r="CC136" s="163">
        <v>65.959999999999994</v>
      </c>
      <c r="CD136" s="163">
        <v>52.78</v>
      </c>
      <c r="CE136" s="166">
        <v>25</v>
      </c>
      <c r="CF136" s="67" t="s">
        <v>1600</v>
      </c>
      <c r="CG136" s="67" t="s">
        <v>1601</v>
      </c>
      <c r="CH136" s="67">
        <v>0</v>
      </c>
      <c r="CI136" s="67">
        <v>0</v>
      </c>
      <c r="CJ136" s="86">
        <v>0</v>
      </c>
      <c r="CK136" s="8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86">
        <v>0</v>
      </c>
      <c r="DC136" s="87">
        <v>0</v>
      </c>
      <c r="DD136" s="163">
        <v>73.510000000000005</v>
      </c>
      <c r="DE136" s="163">
        <v>57.14</v>
      </c>
      <c r="DF136" s="166">
        <v>2.2916666666666665</v>
      </c>
      <c r="DG136" s="167">
        <v>6.666666666666667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86">
        <v>2.9411764705882351</v>
      </c>
      <c r="EA136" s="87">
        <v>1</v>
      </c>
      <c r="EB136" s="86">
        <v>47.337278106508876</v>
      </c>
      <c r="EC136" s="87">
        <v>16</v>
      </c>
      <c r="ED136" s="90">
        <v>0</v>
      </c>
      <c r="EE136" s="91">
        <v>0</v>
      </c>
      <c r="EF136" s="163">
        <v>94.37</v>
      </c>
      <c r="EG136" s="163">
        <v>55.17</v>
      </c>
      <c r="EH136" s="166">
        <v>2.9411764705882351</v>
      </c>
      <c r="EI136" s="167">
        <v>6.1764705882352944</v>
      </c>
      <c r="EJ136" s="67" t="s">
        <v>1037</v>
      </c>
      <c r="EK136" s="67" t="s">
        <v>1602</v>
      </c>
      <c r="EL136" s="163">
        <v>59.35</v>
      </c>
      <c r="EM136" s="163">
        <v>27.69</v>
      </c>
      <c r="EN136" s="166">
        <v>1.6949152542372881</v>
      </c>
      <c r="EO136" s="167">
        <v>5.0847457627118651</v>
      </c>
      <c r="EP136" s="67">
        <v>0</v>
      </c>
      <c r="EQ136" s="67">
        <v>0</v>
      </c>
      <c r="ER136" s="92">
        <v>118.48341232227489</v>
      </c>
      <c r="ES136" s="105">
        <v>1</v>
      </c>
      <c r="ET136" s="67">
        <v>0</v>
      </c>
      <c r="EU136" s="67">
        <v>0</v>
      </c>
      <c r="EV136" s="67">
        <v>0</v>
      </c>
      <c r="EW136" s="67">
        <v>0</v>
      </c>
      <c r="EX136" s="67">
        <v>0</v>
      </c>
      <c r="EY136" s="90">
        <v>35.714285714285715</v>
      </c>
      <c r="EZ136" s="91">
        <v>13</v>
      </c>
      <c r="FA136" s="86">
        <v>31.976744186046513</v>
      </c>
      <c r="FB136" s="87">
        <v>11</v>
      </c>
      <c r="FC136" s="67">
        <v>0</v>
      </c>
      <c r="FD136" s="67">
        <v>0</v>
      </c>
      <c r="FE136" s="67">
        <v>0</v>
      </c>
      <c r="FF136" s="67">
        <v>0</v>
      </c>
      <c r="FG136" s="92">
        <v>61.462814996926852</v>
      </c>
      <c r="FH136" s="67">
        <v>1</v>
      </c>
      <c r="FI136" s="67">
        <v>0</v>
      </c>
      <c r="FJ136" s="67">
        <v>0</v>
      </c>
      <c r="FK136" s="92">
        <v>61.462814996926852</v>
      </c>
      <c r="FL136" s="105">
        <v>1</v>
      </c>
      <c r="FM136" s="67">
        <v>0</v>
      </c>
      <c r="FN136" s="67">
        <v>0</v>
      </c>
      <c r="FO136" s="92">
        <v>430.23970497848808</v>
      </c>
      <c r="FP136" s="105">
        <v>7</v>
      </c>
      <c r="FQ136" s="67">
        <v>0</v>
      </c>
      <c r="FR136" s="67">
        <v>0</v>
      </c>
      <c r="FS136" s="86">
        <v>2.6350461133069829</v>
      </c>
      <c r="FT136" s="87">
        <v>2</v>
      </c>
      <c r="FU136" s="86">
        <v>4.1958041958041958</v>
      </c>
      <c r="FV136" s="87">
        <v>3</v>
      </c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M136" s="67"/>
      <c r="GN136" s="67"/>
      <c r="GO136" s="67"/>
      <c r="GP136" s="67"/>
      <c r="GQ136" s="67"/>
      <c r="GR136" s="67"/>
      <c r="GS136" s="67"/>
      <c r="GT136" s="67"/>
      <c r="GU136" s="67"/>
      <c r="GV136" s="67"/>
      <c r="GW136" s="67"/>
      <c r="GX136" s="67"/>
      <c r="GY136" s="67"/>
      <c r="GZ136" s="67"/>
      <c r="HA136" s="67"/>
      <c r="HB136" s="67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67"/>
      <c r="HO136" s="67"/>
      <c r="HP136" s="67"/>
      <c r="HQ136" s="67"/>
      <c r="HR136" s="67"/>
      <c r="HS136" s="67"/>
      <c r="HT136" s="67"/>
      <c r="HU136" s="67"/>
      <c r="HV136" s="67"/>
      <c r="HW136" s="67"/>
      <c r="HX136" s="67"/>
      <c r="HY136" s="67"/>
      <c r="HZ136" s="67"/>
      <c r="IA136" s="67"/>
      <c r="IB136" s="67"/>
      <c r="IC136" s="67"/>
      <c r="ID136" s="67"/>
      <c r="IE136" s="67"/>
      <c r="IF136" s="67"/>
      <c r="IG136" s="67"/>
      <c r="IH136" s="67"/>
      <c r="II136" s="67"/>
      <c r="IJ136" s="67"/>
      <c r="IK136" s="67"/>
      <c r="IL136" s="67"/>
      <c r="IM136" s="67"/>
      <c r="IN136" s="67"/>
      <c r="IO136" s="67"/>
      <c r="IP136" s="67"/>
      <c r="IQ136" s="67"/>
      <c r="IR136" s="67"/>
      <c r="IS136" s="67"/>
      <c r="IT136" s="67"/>
      <c r="IU136" s="67"/>
      <c r="IV136" s="67"/>
      <c r="IW136" s="67"/>
      <c r="IX136" s="67"/>
      <c r="IY136" s="67"/>
      <c r="IZ136" s="67"/>
      <c r="JA136" s="67"/>
      <c r="JB136" s="67"/>
      <c r="JC136" s="67"/>
      <c r="JD136" s="67"/>
      <c r="JE136" s="67"/>
      <c r="JF136" s="67"/>
      <c r="JG136" s="67"/>
      <c r="JH136" s="67"/>
      <c r="JI136" s="67"/>
      <c r="JJ136" s="67"/>
      <c r="JK136" s="67"/>
      <c r="JL136" s="67"/>
      <c r="JM136" s="67"/>
      <c r="JN136" s="67"/>
      <c r="JO136" s="67"/>
      <c r="JP136" s="67"/>
      <c r="JQ136" s="67"/>
      <c r="JR136" s="67"/>
      <c r="JS136" s="67"/>
      <c r="JT136" s="67"/>
      <c r="JU136" s="67"/>
      <c r="JV136" s="67"/>
      <c r="JW136" s="67"/>
      <c r="JX136" s="67"/>
      <c r="JY136" s="67"/>
      <c r="JZ136" s="67"/>
      <c r="KA136" s="67"/>
      <c r="KB136" s="67"/>
      <c r="KC136" s="67"/>
      <c r="KD136" s="67"/>
      <c r="KE136" s="67"/>
      <c r="KF136" s="67"/>
      <c r="KG136" s="67"/>
      <c r="KH136" s="67"/>
      <c r="KI136" s="67"/>
      <c r="KJ136" s="67"/>
      <c r="KK136" s="67"/>
      <c r="KL136" s="67"/>
      <c r="KM136" s="67"/>
      <c r="KN136" s="67"/>
      <c r="KO136" s="67"/>
      <c r="KP136" s="67"/>
      <c r="KQ136" s="67"/>
      <c r="KR136" s="67"/>
      <c r="KS136" s="67"/>
      <c r="KT136" s="67"/>
      <c r="KU136" s="67"/>
      <c r="KV136" s="67"/>
      <c r="KW136" s="67"/>
      <c r="KX136" s="67"/>
      <c r="KY136" s="67"/>
      <c r="KZ136" s="67"/>
      <c r="LA136" s="67"/>
      <c r="LB136" s="67"/>
      <c r="LC136" s="67"/>
      <c r="LD136" s="67"/>
      <c r="LE136" s="67"/>
      <c r="LF136" s="67"/>
      <c r="LG136" s="67"/>
      <c r="LH136" s="67"/>
      <c r="LI136" s="67"/>
      <c r="LJ136" s="67"/>
      <c r="LK136" s="67"/>
      <c r="LL136" s="67"/>
      <c r="LM136" s="67"/>
      <c r="LN136" s="67"/>
      <c r="LO136" s="67"/>
      <c r="LP136" s="67"/>
      <c r="LQ136" s="67"/>
      <c r="LR136" s="67"/>
      <c r="LS136" s="67"/>
      <c r="LT136" s="67"/>
      <c r="LU136" s="67"/>
      <c r="LV136" s="67"/>
      <c r="LW136" s="67"/>
      <c r="LX136" s="67"/>
      <c r="LY136" s="67"/>
      <c r="LZ136" s="67"/>
      <c r="MA136" s="67"/>
      <c r="MB136" s="67"/>
      <c r="MC136" s="67"/>
      <c r="MD136" s="67"/>
      <c r="ME136" s="67"/>
      <c r="MF136" s="67"/>
      <c r="MG136" s="67"/>
      <c r="MH136" s="67"/>
      <c r="MI136" s="67"/>
      <c r="MJ136" s="67"/>
      <c r="MK136" s="67"/>
      <c r="ML136" s="67"/>
      <c r="MM136" s="67"/>
      <c r="MN136" s="67"/>
      <c r="MO136" s="67"/>
      <c r="MP136" s="67"/>
      <c r="MQ136" s="67"/>
      <c r="MR136" s="67"/>
      <c r="MS136" s="67"/>
      <c r="MT136" s="67"/>
      <c r="MU136" s="67"/>
      <c r="MV136" s="67"/>
      <c r="MW136" s="67"/>
      <c r="MX136" s="67"/>
      <c r="MY136" s="67"/>
      <c r="MZ136" s="67"/>
      <c r="NA136" s="67"/>
      <c r="NB136" s="67"/>
      <c r="NC136" s="67"/>
      <c r="ND136" s="67"/>
      <c r="NE136" s="67"/>
      <c r="NF136" s="67"/>
      <c r="NG136" s="67"/>
      <c r="NH136" s="67"/>
      <c r="NI136" s="67"/>
      <c r="NJ136" s="67"/>
      <c r="NK136" s="67"/>
      <c r="NL136" s="67"/>
      <c r="NM136" s="67"/>
      <c r="NN136" s="67"/>
      <c r="NO136" s="67"/>
      <c r="NP136" s="67"/>
      <c r="NQ136" s="67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</row>
    <row r="137" spans="1:407">
      <c r="A137" s="96" t="s">
        <v>512</v>
      </c>
      <c r="B137" s="56" t="s">
        <v>513</v>
      </c>
      <c r="C137" s="96" t="s">
        <v>514</v>
      </c>
      <c r="D137" s="74">
        <v>6</v>
      </c>
      <c r="E137" s="67">
        <v>2016</v>
      </c>
      <c r="F137" s="161">
        <v>63.609553767354853</v>
      </c>
      <c r="G137" s="78">
        <v>11240</v>
      </c>
      <c r="H137" s="78">
        <v>1798</v>
      </c>
      <c r="I137" s="78">
        <v>9442</v>
      </c>
      <c r="J137" s="67">
        <v>9.43</v>
      </c>
      <c r="K137" s="78">
        <v>1060</v>
      </c>
      <c r="L137" s="67">
        <v>78.47</v>
      </c>
      <c r="M137" s="78">
        <v>8820</v>
      </c>
      <c r="N137" s="67">
        <v>1323</v>
      </c>
      <c r="O137" s="67">
        <v>683</v>
      </c>
      <c r="P137" s="67">
        <v>640</v>
      </c>
      <c r="Q137" s="78">
        <v>850</v>
      </c>
      <c r="R137" s="78">
        <v>413</v>
      </c>
      <c r="S137" s="78">
        <v>437</v>
      </c>
      <c r="T137" s="67">
        <v>1141</v>
      </c>
      <c r="U137" s="67">
        <v>598</v>
      </c>
      <c r="V137" s="67">
        <v>543</v>
      </c>
      <c r="W137" s="78">
        <v>864</v>
      </c>
      <c r="X137" s="78">
        <v>415</v>
      </c>
      <c r="Y137" s="78">
        <v>449</v>
      </c>
      <c r="Z137" s="67">
        <v>1069</v>
      </c>
      <c r="AA137" s="67">
        <v>564</v>
      </c>
      <c r="AB137" s="67">
        <v>505</v>
      </c>
      <c r="AC137" s="78">
        <v>844</v>
      </c>
      <c r="AD137" s="78">
        <v>403</v>
      </c>
      <c r="AE137" s="78">
        <v>441</v>
      </c>
      <c r="AF137" s="67">
        <v>1273</v>
      </c>
      <c r="AG137" s="67">
        <v>668</v>
      </c>
      <c r="AH137" s="67">
        <v>605</v>
      </c>
      <c r="AI137" s="78">
        <v>1344</v>
      </c>
      <c r="AJ137" s="78">
        <v>644</v>
      </c>
      <c r="AK137" s="78">
        <v>700</v>
      </c>
      <c r="AL137" s="67">
        <v>987</v>
      </c>
      <c r="AM137" s="67">
        <v>518</v>
      </c>
      <c r="AN137" s="67">
        <v>469</v>
      </c>
      <c r="AO137" s="67">
        <v>1000</v>
      </c>
      <c r="AP137" s="67">
        <v>520</v>
      </c>
      <c r="AQ137" s="67">
        <v>480</v>
      </c>
      <c r="AR137" s="56" t="s">
        <v>428</v>
      </c>
      <c r="AS137" s="56"/>
      <c r="AT137" s="56" t="s">
        <v>428</v>
      </c>
      <c r="AU137" s="162">
        <v>206</v>
      </c>
      <c r="AV137" s="163">
        <v>0</v>
      </c>
      <c r="AW137" s="164">
        <v>26</v>
      </c>
      <c r="AX137" s="59">
        <v>13.9</v>
      </c>
      <c r="AY137" s="59">
        <v>2</v>
      </c>
      <c r="AZ137" s="86">
        <v>2.2675736961451247</v>
      </c>
      <c r="BA137" s="87">
        <v>3</v>
      </c>
      <c r="BB137" s="88">
        <v>0</v>
      </c>
      <c r="BC137" s="89">
        <v>0</v>
      </c>
      <c r="BD137" s="68">
        <v>0</v>
      </c>
      <c r="BE137" s="69">
        <v>0</v>
      </c>
      <c r="BF137" s="56">
        <f>VLOOKUP(A137,[1]Controles!$A$7:$L$139,11,0)</f>
        <v>16</v>
      </c>
      <c r="BG137" s="107">
        <f>VLOOKUP(A137,[1]Controles!$A$7:$L$139,12,0)</f>
        <v>11.111111111111111</v>
      </c>
      <c r="BH137" s="63">
        <f>VLOOKUP(A137,[1]Peso!$A$7:$D$139,3,0)</f>
        <v>9</v>
      </c>
      <c r="BI137" s="85">
        <f>VLOOKUP(A137,[1]Peso!$A$7:$D$139,4,0)</f>
        <v>6.25</v>
      </c>
      <c r="BJ137" s="68">
        <v>0</v>
      </c>
      <c r="BK137" s="69">
        <v>0</v>
      </c>
      <c r="BL137" s="68">
        <v>0</v>
      </c>
      <c r="BM137" s="69">
        <v>0</v>
      </c>
      <c r="BN137" s="92">
        <v>77.821011673151759</v>
      </c>
      <c r="BO137" s="67">
        <v>1</v>
      </c>
      <c r="BP137" s="92">
        <v>77.821011673151759</v>
      </c>
      <c r="BQ137" s="67">
        <v>1</v>
      </c>
      <c r="BR137" s="67">
        <v>0</v>
      </c>
      <c r="BS137" s="67">
        <v>0</v>
      </c>
      <c r="BT137" s="67">
        <v>0</v>
      </c>
      <c r="BU137" s="67">
        <v>0</v>
      </c>
      <c r="BV137" s="67" t="s">
        <v>1603</v>
      </c>
      <c r="BW137" s="67" t="s">
        <v>494</v>
      </c>
      <c r="BX137" s="67" t="s">
        <v>1227</v>
      </c>
      <c r="BY137" s="67" t="s">
        <v>1025</v>
      </c>
      <c r="BZ137" s="67" t="s">
        <v>1323</v>
      </c>
      <c r="CA137" s="67" t="s">
        <v>1604</v>
      </c>
      <c r="CB137" s="67" t="s">
        <v>538</v>
      </c>
      <c r="CC137" s="164">
        <v>62.81</v>
      </c>
      <c r="CD137" s="164">
        <v>47.52</v>
      </c>
      <c r="CE137" s="166">
        <v>42.857142857142854</v>
      </c>
      <c r="CF137" s="67" t="s">
        <v>1605</v>
      </c>
      <c r="CG137" s="67" t="s">
        <v>1606</v>
      </c>
      <c r="CH137" s="67">
        <v>0</v>
      </c>
      <c r="CI137" s="67">
        <v>0</v>
      </c>
      <c r="CJ137" s="86">
        <v>0</v>
      </c>
      <c r="CK137" s="8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0</v>
      </c>
      <c r="CQ137" s="67">
        <v>0</v>
      </c>
      <c r="CR137" s="67">
        <v>0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0</v>
      </c>
      <c r="CZ137" s="67">
        <v>0</v>
      </c>
      <c r="DA137" s="67">
        <v>0</v>
      </c>
      <c r="DB137" s="86">
        <v>0</v>
      </c>
      <c r="DC137" s="87">
        <v>0</v>
      </c>
      <c r="DD137" s="164">
        <v>108.1</v>
      </c>
      <c r="DE137" s="164">
        <v>81.62</v>
      </c>
      <c r="DF137" s="166">
        <v>2.478551000953289</v>
      </c>
      <c r="DG137" s="167">
        <v>4.7664442326024785</v>
      </c>
      <c r="DH137" s="67">
        <v>0</v>
      </c>
      <c r="DI137" s="67">
        <v>0</v>
      </c>
      <c r="DJ137" s="92">
        <v>76.045627376425855</v>
      </c>
      <c r="DK137" s="67">
        <v>1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0</v>
      </c>
      <c r="DV137" s="67">
        <v>0</v>
      </c>
      <c r="DW137" s="67">
        <v>0</v>
      </c>
      <c r="DX137" s="67">
        <v>0</v>
      </c>
      <c r="DY137" s="67">
        <v>0</v>
      </c>
      <c r="DZ137" s="86">
        <v>3.9603960396039604</v>
      </c>
      <c r="EA137" s="87">
        <v>2</v>
      </c>
      <c r="EB137" s="86">
        <v>52.892561983471076</v>
      </c>
      <c r="EC137" s="87">
        <v>32</v>
      </c>
      <c r="ED137" s="86">
        <v>0.78554595443833475</v>
      </c>
      <c r="EE137" s="87">
        <v>1</v>
      </c>
      <c r="EF137" s="164">
        <v>198.94</v>
      </c>
      <c r="EG137" s="164">
        <v>125.29</v>
      </c>
      <c r="EH137" s="166">
        <v>4.1979010494752629</v>
      </c>
      <c r="EI137" s="167">
        <v>1.4992503748125936</v>
      </c>
      <c r="EJ137" s="67" t="s">
        <v>1491</v>
      </c>
      <c r="EK137" s="67" t="s">
        <v>1607</v>
      </c>
      <c r="EL137" s="164">
        <v>110.45</v>
      </c>
      <c r="EM137" s="164">
        <v>53.06</v>
      </c>
      <c r="EN137" s="166">
        <v>0</v>
      </c>
      <c r="EO137" s="167">
        <v>1.4634146341463417</v>
      </c>
      <c r="EP137" s="67">
        <v>0</v>
      </c>
      <c r="EQ137" s="67">
        <v>0</v>
      </c>
      <c r="ER137" s="92">
        <v>69.979006298110562</v>
      </c>
      <c r="ES137" s="105">
        <v>1</v>
      </c>
      <c r="ET137" s="92">
        <v>139.95801259622112</v>
      </c>
      <c r="EU137" s="67">
        <v>2</v>
      </c>
      <c r="EV137" s="67">
        <v>0</v>
      </c>
      <c r="EW137" s="67">
        <v>0</v>
      </c>
      <c r="EX137" s="67">
        <v>0</v>
      </c>
      <c r="EY137" s="86">
        <v>115.13859275053305</v>
      </c>
      <c r="EZ137" s="87">
        <v>54</v>
      </c>
      <c r="FA137" s="86">
        <v>43.75</v>
      </c>
      <c r="FB137" s="87">
        <v>21</v>
      </c>
      <c r="FC137" s="67">
        <v>0</v>
      </c>
      <c r="FD137" s="67">
        <v>0</v>
      </c>
      <c r="FE137" s="92">
        <v>130.43478260869566</v>
      </c>
      <c r="FF137" s="67">
        <v>3</v>
      </c>
      <c r="FG137" s="67">
        <v>0</v>
      </c>
      <c r="FH137" s="67">
        <v>0</v>
      </c>
      <c r="FI137" s="67">
        <v>0</v>
      </c>
      <c r="FJ137" s="67">
        <v>0</v>
      </c>
      <c r="FK137" s="92">
        <v>130.43478260869566</v>
      </c>
      <c r="FL137" s="105">
        <v>3</v>
      </c>
      <c r="FM137" s="92">
        <v>86.956521739130437</v>
      </c>
      <c r="FN137" s="67">
        <v>2</v>
      </c>
      <c r="FO137" s="92">
        <v>130.43478260869566</v>
      </c>
      <c r="FP137" s="105">
        <v>3</v>
      </c>
      <c r="FQ137" s="67">
        <v>0</v>
      </c>
      <c r="FR137" s="67">
        <v>0</v>
      </c>
      <c r="FS137" s="86">
        <v>2.0263424518743669</v>
      </c>
      <c r="FT137" s="87">
        <v>2</v>
      </c>
      <c r="FU137" s="86">
        <v>1</v>
      </c>
      <c r="FV137" s="87">
        <v>1</v>
      </c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  <c r="IK137" s="67"/>
      <c r="IL137" s="67"/>
      <c r="IM137" s="67"/>
      <c r="IN137" s="67"/>
      <c r="IO137" s="67"/>
      <c r="IP137" s="67"/>
      <c r="IQ137" s="67"/>
      <c r="IR137" s="67"/>
      <c r="IS137" s="67"/>
      <c r="IT137" s="67"/>
      <c r="IU137" s="67"/>
      <c r="IV137" s="67"/>
      <c r="IW137" s="67"/>
      <c r="IX137" s="67"/>
      <c r="IY137" s="67"/>
      <c r="IZ137" s="67"/>
      <c r="JA137" s="67"/>
      <c r="JB137" s="67"/>
      <c r="JC137" s="67"/>
      <c r="JD137" s="67"/>
      <c r="JE137" s="67"/>
      <c r="JF137" s="67"/>
      <c r="JG137" s="67"/>
      <c r="JH137" s="67"/>
      <c r="JI137" s="67"/>
      <c r="JJ137" s="67"/>
      <c r="JK137" s="67"/>
      <c r="JL137" s="67"/>
      <c r="JM137" s="67"/>
      <c r="JN137" s="67"/>
      <c r="JO137" s="67"/>
      <c r="JP137" s="67"/>
      <c r="JQ137" s="67"/>
      <c r="JR137" s="67"/>
      <c r="JS137" s="67"/>
      <c r="JT137" s="67"/>
      <c r="JU137" s="67"/>
      <c r="JV137" s="67"/>
      <c r="JW137" s="67"/>
      <c r="JX137" s="67"/>
      <c r="JY137" s="67"/>
      <c r="JZ137" s="67"/>
      <c r="KA137" s="67"/>
      <c r="KB137" s="67"/>
      <c r="KC137" s="67"/>
      <c r="KD137" s="67"/>
      <c r="KE137" s="67"/>
      <c r="KF137" s="67"/>
      <c r="KG137" s="67"/>
      <c r="KH137" s="67"/>
      <c r="KI137" s="67"/>
      <c r="KJ137" s="67"/>
      <c r="KK137" s="67"/>
      <c r="KL137" s="67"/>
      <c r="KM137" s="67"/>
      <c r="KN137" s="67"/>
      <c r="KO137" s="67"/>
      <c r="KP137" s="67"/>
      <c r="KQ137" s="67"/>
      <c r="KR137" s="67"/>
      <c r="KS137" s="67"/>
      <c r="KT137" s="67"/>
      <c r="KU137" s="67"/>
      <c r="KV137" s="67"/>
      <c r="KW137" s="67"/>
      <c r="KX137" s="67"/>
      <c r="KY137" s="67"/>
      <c r="KZ137" s="67"/>
      <c r="LA137" s="67"/>
      <c r="LB137" s="67"/>
      <c r="LC137" s="67"/>
      <c r="LD137" s="67"/>
      <c r="LE137" s="67"/>
      <c r="LF137" s="67"/>
      <c r="LG137" s="67"/>
      <c r="LH137" s="67"/>
      <c r="LI137" s="67"/>
      <c r="LJ137" s="67"/>
      <c r="LK137" s="67"/>
      <c r="LL137" s="67"/>
      <c r="LM137" s="67"/>
      <c r="LN137" s="67"/>
      <c r="LO137" s="67"/>
      <c r="LP137" s="67"/>
      <c r="LQ137" s="67"/>
      <c r="LR137" s="67"/>
      <c r="LS137" s="67"/>
      <c r="LT137" s="67"/>
      <c r="LU137" s="67"/>
      <c r="LV137" s="67"/>
      <c r="LW137" s="67"/>
      <c r="LX137" s="67"/>
      <c r="LY137" s="67"/>
      <c r="LZ137" s="67"/>
      <c r="MA137" s="67"/>
      <c r="MB137" s="67"/>
      <c r="MC137" s="67"/>
      <c r="MD137" s="67"/>
      <c r="ME137" s="67"/>
      <c r="MF137" s="67"/>
      <c r="MG137" s="67"/>
      <c r="MH137" s="67"/>
      <c r="MI137" s="67"/>
      <c r="MJ137" s="67"/>
      <c r="MK137" s="67"/>
      <c r="ML137" s="67"/>
      <c r="MM137" s="67"/>
      <c r="MN137" s="67"/>
      <c r="MO137" s="67"/>
      <c r="MP137" s="67"/>
      <c r="MQ137" s="67"/>
      <c r="MR137" s="67"/>
      <c r="MS137" s="67"/>
      <c r="MT137" s="67"/>
      <c r="MU137" s="67"/>
      <c r="MV137" s="67"/>
      <c r="MW137" s="67"/>
      <c r="MX137" s="67"/>
      <c r="MY137" s="67"/>
      <c r="MZ137" s="67"/>
      <c r="NA137" s="67"/>
      <c r="NB137" s="67"/>
      <c r="NC137" s="67"/>
      <c r="ND137" s="67"/>
      <c r="NE137" s="67"/>
      <c r="NF137" s="67"/>
      <c r="NG137" s="67"/>
      <c r="NH137" s="67"/>
      <c r="NI137" s="67"/>
      <c r="NJ137" s="67"/>
      <c r="NK137" s="67"/>
      <c r="NL137" s="67"/>
      <c r="NM137" s="67"/>
      <c r="NN137" s="67"/>
      <c r="NO137" s="67"/>
      <c r="NP137" s="67"/>
      <c r="NQ137" s="67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</row>
    <row r="138" spans="1:407">
      <c r="A138" s="96" t="s">
        <v>1608</v>
      </c>
      <c r="B138" s="56" t="s">
        <v>526</v>
      </c>
      <c r="C138" s="96" t="s">
        <v>479</v>
      </c>
      <c r="D138" s="74">
        <v>6</v>
      </c>
      <c r="E138" s="67">
        <v>2016</v>
      </c>
      <c r="F138" s="161">
        <v>68.071462636385874</v>
      </c>
      <c r="G138" s="78">
        <v>17304</v>
      </c>
      <c r="H138" s="78">
        <v>6903</v>
      </c>
      <c r="I138" s="78">
        <v>10401</v>
      </c>
      <c r="J138" s="67">
        <v>9.06</v>
      </c>
      <c r="K138" s="78">
        <v>1567</v>
      </c>
      <c r="L138" s="67">
        <v>78.16</v>
      </c>
      <c r="M138" s="78">
        <v>13524</v>
      </c>
      <c r="N138" s="67">
        <v>1747</v>
      </c>
      <c r="O138" s="67">
        <v>896</v>
      </c>
      <c r="P138" s="67">
        <v>851</v>
      </c>
      <c r="Q138" s="78">
        <v>2095</v>
      </c>
      <c r="R138" s="78">
        <v>1021</v>
      </c>
      <c r="S138" s="78">
        <v>1074</v>
      </c>
      <c r="T138" s="67">
        <v>1689</v>
      </c>
      <c r="U138" s="67">
        <v>873</v>
      </c>
      <c r="V138" s="67">
        <v>816</v>
      </c>
      <c r="W138" s="78">
        <v>1982</v>
      </c>
      <c r="X138" s="78">
        <v>951</v>
      </c>
      <c r="Y138" s="78">
        <v>1031</v>
      </c>
      <c r="Z138" s="67">
        <v>1583</v>
      </c>
      <c r="AA138" s="67">
        <v>835</v>
      </c>
      <c r="AB138" s="67">
        <v>748</v>
      </c>
      <c r="AC138" s="78">
        <v>1893</v>
      </c>
      <c r="AD138" s="78">
        <v>892</v>
      </c>
      <c r="AE138" s="78">
        <v>1001</v>
      </c>
      <c r="AF138" s="67">
        <v>1584</v>
      </c>
      <c r="AG138" s="67">
        <v>838</v>
      </c>
      <c r="AH138" s="67">
        <v>746</v>
      </c>
      <c r="AI138" s="78">
        <v>2731</v>
      </c>
      <c r="AJ138" s="78">
        <v>1272</v>
      </c>
      <c r="AK138" s="78">
        <v>1460</v>
      </c>
      <c r="AL138" s="67">
        <v>1531</v>
      </c>
      <c r="AM138" s="67">
        <v>820</v>
      </c>
      <c r="AN138" s="67">
        <v>711</v>
      </c>
      <c r="AO138" s="67">
        <v>1348</v>
      </c>
      <c r="AP138" s="67">
        <v>718</v>
      </c>
      <c r="AQ138" s="67">
        <v>630</v>
      </c>
      <c r="AR138" s="56" t="s">
        <v>428</v>
      </c>
      <c r="AS138" s="56"/>
      <c r="AT138" s="56" t="s">
        <v>428</v>
      </c>
      <c r="AU138" s="162">
        <v>615</v>
      </c>
      <c r="AV138" s="164">
        <v>0</v>
      </c>
      <c r="AW138" s="163">
        <v>62</v>
      </c>
      <c r="AX138" s="59">
        <v>5</v>
      </c>
      <c r="AY138" s="59">
        <v>1</v>
      </c>
      <c r="AZ138" s="86">
        <v>1.7172295363480252</v>
      </c>
      <c r="BA138" s="87">
        <v>3</v>
      </c>
      <c r="BB138" s="88">
        <v>0</v>
      </c>
      <c r="BC138" s="89">
        <v>0</v>
      </c>
      <c r="BD138" s="68">
        <v>0</v>
      </c>
      <c r="BE138" s="69">
        <v>0</v>
      </c>
      <c r="BF138" s="56">
        <f>VLOOKUP(A138,[1]Controles!$A$7:$L$139,11,0)</f>
        <v>23</v>
      </c>
      <c r="BG138" s="107">
        <f>VLOOKUP(A138,[1]Controles!$A$7:$L$139,12,0)</f>
        <v>11.557788944723619</v>
      </c>
      <c r="BH138" s="63">
        <f>VLOOKUP(A138,[1]Peso!$A$7:$D$139,3,0)</f>
        <v>18</v>
      </c>
      <c r="BI138" s="85">
        <f>VLOOKUP(A138,[1]Peso!$A$7:$D$139,4,0)</f>
        <v>9.0452261306532673</v>
      </c>
      <c r="BJ138" s="68">
        <v>0</v>
      </c>
      <c r="BK138" s="69">
        <v>0</v>
      </c>
      <c r="BL138" s="68">
        <v>0</v>
      </c>
      <c r="BM138" s="69">
        <v>0</v>
      </c>
      <c r="BN138" s="67">
        <v>0</v>
      </c>
      <c r="BO138" s="67">
        <v>0</v>
      </c>
      <c r="BP138" s="92">
        <v>57.306590257879655</v>
      </c>
      <c r="BQ138" s="67">
        <v>1</v>
      </c>
      <c r="BR138" s="67">
        <v>0</v>
      </c>
      <c r="BS138" s="67">
        <v>0</v>
      </c>
      <c r="BT138" s="92">
        <v>57.306590257879655</v>
      </c>
      <c r="BU138" s="67">
        <v>1</v>
      </c>
      <c r="BV138" s="67" t="s">
        <v>838</v>
      </c>
      <c r="BW138" s="67" t="s">
        <v>636</v>
      </c>
      <c r="BX138" s="67" t="s">
        <v>1609</v>
      </c>
      <c r="BY138" s="67" t="s">
        <v>636</v>
      </c>
      <c r="BZ138" s="67" t="s">
        <v>1290</v>
      </c>
      <c r="CA138" s="67" t="s">
        <v>1610</v>
      </c>
      <c r="CB138" s="67" t="s">
        <v>443</v>
      </c>
      <c r="CC138" s="163">
        <v>86.48</v>
      </c>
      <c r="CD138" s="163">
        <v>64.930000000000007</v>
      </c>
      <c r="CE138" s="166">
        <v>13.636363636363635</v>
      </c>
      <c r="CF138" s="67" t="s">
        <v>1611</v>
      </c>
      <c r="CG138" s="67" t="s">
        <v>531</v>
      </c>
      <c r="CH138" s="67">
        <v>0</v>
      </c>
      <c r="CI138" s="67">
        <v>0</v>
      </c>
      <c r="CJ138" s="86">
        <v>0</v>
      </c>
      <c r="CK138" s="87">
        <v>0</v>
      </c>
      <c r="CL138" s="67">
        <v>0</v>
      </c>
      <c r="CM138" s="67">
        <v>0</v>
      </c>
      <c r="CN138" s="92">
        <v>57.306590257879655</v>
      </c>
      <c r="CO138" s="67">
        <v>1</v>
      </c>
      <c r="CP138" s="67">
        <v>0</v>
      </c>
      <c r="CQ138" s="67">
        <v>0</v>
      </c>
      <c r="CR138" s="67">
        <v>0</v>
      </c>
      <c r="CS138" s="67">
        <v>0</v>
      </c>
      <c r="CT138" s="67">
        <v>0</v>
      </c>
      <c r="CU138" s="67">
        <v>0</v>
      </c>
      <c r="CV138" s="67">
        <v>0</v>
      </c>
      <c r="CW138" s="67">
        <v>0</v>
      </c>
      <c r="CX138" s="67">
        <v>0</v>
      </c>
      <c r="CY138" s="67">
        <v>0</v>
      </c>
      <c r="CZ138" s="67">
        <v>0</v>
      </c>
      <c r="DA138" s="67">
        <v>0</v>
      </c>
      <c r="DB138" s="86">
        <v>0</v>
      </c>
      <c r="DC138" s="87">
        <v>0</v>
      </c>
      <c r="DD138" s="163">
        <v>122.64</v>
      </c>
      <c r="DE138" s="163">
        <v>96.45</v>
      </c>
      <c r="DF138" s="166">
        <v>4.3112513144058884</v>
      </c>
      <c r="DG138" s="167">
        <v>4.4164037854889591</v>
      </c>
      <c r="DH138" s="92">
        <v>50.454086781029261</v>
      </c>
      <c r="DI138" s="67">
        <v>1</v>
      </c>
      <c r="DJ138" s="92">
        <v>50.454086781029261</v>
      </c>
      <c r="DK138" s="67">
        <v>1</v>
      </c>
      <c r="DL138" s="67">
        <v>0</v>
      </c>
      <c r="DM138" s="67">
        <v>0</v>
      </c>
      <c r="DN138" s="92">
        <v>316.95999999999998</v>
      </c>
      <c r="DO138" s="67">
        <v>6</v>
      </c>
      <c r="DP138" s="92">
        <v>52.826201796090864</v>
      </c>
      <c r="DQ138" s="67">
        <v>1</v>
      </c>
      <c r="DR138" s="67">
        <v>0</v>
      </c>
      <c r="DS138" s="67">
        <v>0</v>
      </c>
      <c r="DT138" s="67">
        <v>0</v>
      </c>
      <c r="DU138" s="67">
        <v>0</v>
      </c>
      <c r="DV138" s="67">
        <v>0</v>
      </c>
      <c r="DW138" s="67">
        <v>0</v>
      </c>
      <c r="DX138" s="92">
        <v>52.826201796090864</v>
      </c>
      <c r="DY138" s="67">
        <v>1</v>
      </c>
      <c r="DZ138" s="86">
        <v>8.0213903743315509</v>
      </c>
      <c r="EA138" s="87">
        <v>6</v>
      </c>
      <c r="EB138" s="86">
        <v>65.683646112600542</v>
      </c>
      <c r="EC138" s="87">
        <v>49</v>
      </c>
      <c r="ED138" s="86">
        <v>1.2626262626262628</v>
      </c>
      <c r="EE138" s="93">
        <v>2</v>
      </c>
      <c r="EF138" s="163">
        <v>124.45</v>
      </c>
      <c r="EG138" s="163">
        <v>75.37</v>
      </c>
      <c r="EH138" s="166">
        <v>4.1338582677165361</v>
      </c>
      <c r="EI138" s="167">
        <v>1.4763779527559056</v>
      </c>
      <c r="EJ138" s="67" t="s">
        <v>1612</v>
      </c>
      <c r="EK138" s="67" t="s">
        <v>1613</v>
      </c>
      <c r="EL138" s="163">
        <v>65.23</v>
      </c>
      <c r="EM138" s="163">
        <v>26.69</v>
      </c>
      <c r="EN138" s="166">
        <v>0.70175438596491224</v>
      </c>
      <c r="EO138" s="167">
        <v>0.70175438596491224</v>
      </c>
      <c r="EP138" s="92">
        <v>316.9572107765452</v>
      </c>
      <c r="EQ138" s="67">
        <v>6</v>
      </c>
      <c r="ER138" s="92">
        <v>369.78341257263605</v>
      </c>
      <c r="ES138" s="105">
        <v>7</v>
      </c>
      <c r="ET138" s="92">
        <v>158.4786053882726</v>
      </c>
      <c r="EU138" s="67">
        <v>3</v>
      </c>
      <c r="EV138" s="92">
        <v>211.30480718436345</v>
      </c>
      <c r="EW138" s="67">
        <v>4</v>
      </c>
      <c r="EX138" s="67">
        <v>0</v>
      </c>
      <c r="EY138" s="86">
        <v>84.388185654008439</v>
      </c>
      <c r="EZ138" s="93">
        <v>60</v>
      </c>
      <c r="FA138" s="86">
        <v>69.841269841269849</v>
      </c>
      <c r="FB138" s="87">
        <v>44</v>
      </c>
      <c r="FC138" s="92">
        <v>30.646644192460926</v>
      </c>
      <c r="FD138" s="67">
        <v>1</v>
      </c>
      <c r="FE138" s="92">
        <v>153.23322096230464</v>
      </c>
      <c r="FF138" s="67">
        <v>5</v>
      </c>
      <c r="FG138" s="67">
        <v>0</v>
      </c>
      <c r="FH138" s="67">
        <v>0</v>
      </c>
      <c r="FI138" s="67">
        <v>0</v>
      </c>
      <c r="FJ138" s="67">
        <v>0</v>
      </c>
      <c r="FK138" s="92">
        <v>183.87986515476555</v>
      </c>
      <c r="FL138" s="105">
        <v>6</v>
      </c>
      <c r="FM138" s="92">
        <v>153.23322096230464</v>
      </c>
      <c r="FN138" s="67">
        <v>5</v>
      </c>
      <c r="FO138" s="92">
        <v>183.87986515476555</v>
      </c>
      <c r="FP138" s="105">
        <v>6</v>
      </c>
      <c r="FQ138" s="67">
        <v>0</v>
      </c>
      <c r="FR138" s="67">
        <v>0</v>
      </c>
      <c r="FS138" s="86">
        <v>1.9595035924232529</v>
      </c>
      <c r="FT138" s="87">
        <v>3</v>
      </c>
      <c r="FU138" s="86">
        <v>2.9673590504451042</v>
      </c>
      <c r="FV138" s="87">
        <v>4</v>
      </c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  <c r="IR138" s="67"/>
      <c r="IS138" s="67"/>
      <c r="IT138" s="67"/>
      <c r="IU138" s="67"/>
      <c r="IV138" s="67"/>
      <c r="IW138" s="67"/>
      <c r="IX138" s="67"/>
      <c r="IY138" s="67"/>
      <c r="IZ138" s="67"/>
      <c r="JA138" s="67"/>
      <c r="JB138" s="67"/>
      <c r="JC138" s="67"/>
      <c r="JD138" s="67"/>
      <c r="JE138" s="67"/>
      <c r="JF138" s="67"/>
      <c r="JG138" s="67"/>
      <c r="JH138" s="67"/>
      <c r="JI138" s="67"/>
      <c r="JJ138" s="67"/>
      <c r="JK138" s="67"/>
      <c r="JL138" s="67"/>
      <c r="JM138" s="67"/>
      <c r="JN138" s="67"/>
      <c r="JO138" s="67"/>
      <c r="JP138" s="67"/>
      <c r="JQ138" s="67"/>
      <c r="JR138" s="67"/>
      <c r="JS138" s="67"/>
      <c r="JT138" s="67"/>
      <c r="JU138" s="67"/>
      <c r="JV138" s="67"/>
      <c r="JW138" s="67"/>
      <c r="JX138" s="67"/>
      <c r="JY138" s="67"/>
      <c r="JZ138" s="67"/>
      <c r="KA138" s="67"/>
      <c r="KB138" s="67"/>
      <c r="KC138" s="67"/>
      <c r="KD138" s="67"/>
      <c r="KE138" s="67"/>
      <c r="KF138" s="67"/>
      <c r="KG138" s="67"/>
      <c r="KH138" s="67"/>
      <c r="KI138" s="67"/>
      <c r="KJ138" s="67"/>
      <c r="KK138" s="67"/>
      <c r="KL138" s="67"/>
      <c r="KM138" s="67"/>
      <c r="KN138" s="67"/>
      <c r="KO138" s="67"/>
      <c r="KP138" s="67"/>
      <c r="KQ138" s="67"/>
      <c r="KR138" s="67"/>
      <c r="KS138" s="67"/>
      <c r="KT138" s="67"/>
      <c r="KU138" s="67"/>
      <c r="KV138" s="67"/>
      <c r="KW138" s="67"/>
      <c r="KX138" s="67"/>
      <c r="KY138" s="67"/>
      <c r="KZ138" s="67"/>
      <c r="LA138" s="67"/>
      <c r="LB138" s="67"/>
      <c r="LC138" s="67"/>
      <c r="LD138" s="67"/>
      <c r="LE138" s="67"/>
      <c r="LF138" s="67"/>
      <c r="LG138" s="67"/>
      <c r="LH138" s="67"/>
      <c r="LI138" s="67"/>
      <c r="LJ138" s="67"/>
      <c r="LK138" s="67"/>
      <c r="LL138" s="67"/>
      <c r="LM138" s="67"/>
      <c r="LN138" s="67"/>
      <c r="LO138" s="67"/>
      <c r="LP138" s="67"/>
      <c r="LQ138" s="67"/>
      <c r="LR138" s="67"/>
      <c r="LS138" s="67"/>
      <c r="LT138" s="67"/>
      <c r="LU138" s="67"/>
      <c r="LV138" s="67"/>
      <c r="LW138" s="67"/>
      <c r="LX138" s="67"/>
      <c r="LY138" s="67"/>
      <c r="LZ138" s="67"/>
      <c r="MA138" s="67"/>
      <c r="MB138" s="67"/>
      <c r="MC138" s="67"/>
      <c r="MD138" s="67"/>
      <c r="ME138" s="67"/>
      <c r="MF138" s="67"/>
      <c r="MG138" s="67"/>
      <c r="MH138" s="67"/>
      <c r="MI138" s="67"/>
      <c r="MJ138" s="67"/>
      <c r="MK138" s="67"/>
      <c r="ML138" s="67"/>
      <c r="MM138" s="67"/>
      <c r="MN138" s="67"/>
      <c r="MO138" s="67"/>
      <c r="MP138" s="67"/>
      <c r="MQ138" s="67"/>
      <c r="MR138" s="67"/>
      <c r="MS138" s="67"/>
      <c r="MT138" s="67"/>
      <c r="MU138" s="67"/>
      <c r="MV138" s="67"/>
      <c r="MW138" s="67"/>
      <c r="MX138" s="67"/>
      <c r="MY138" s="67"/>
      <c r="MZ138" s="67"/>
      <c r="NA138" s="67"/>
      <c r="NB138" s="67"/>
      <c r="NC138" s="67"/>
      <c r="ND138" s="67"/>
      <c r="NE138" s="67"/>
      <c r="NF138" s="67"/>
      <c r="NG138" s="67"/>
      <c r="NH138" s="67"/>
      <c r="NI138" s="67"/>
      <c r="NJ138" s="67"/>
      <c r="NK138" s="67"/>
      <c r="NL138" s="67"/>
      <c r="NM138" s="67"/>
      <c r="NN138" s="67"/>
      <c r="NO138" s="67"/>
      <c r="NP138" s="67"/>
      <c r="NQ138" s="67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</row>
    <row r="139" spans="1:407">
      <c r="A139" s="96" t="s">
        <v>1614</v>
      </c>
      <c r="B139" s="56" t="s">
        <v>536</v>
      </c>
      <c r="C139" s="96" t="s">
        <v>441</v>
      </c>
      <c r="D139" s="74">
        <v>6</v>
      </c>
      <c r="E139" s="67">
        <v>2016</v>
      </c>
      <c r="F139" s="161">
        <v>75.70688239778076</v>
      </c>
      <c r="G139" s="78">
        <v>7580</v>
      </c>
      <c r="H139" s="78">
        <v>1268</v>
      </c>
      <c r="I139" s="78">
        <v>6312</v>
      </c>
      <c r="J139" s="67">
        <v>16.420000000000002</v>
      </c>
      <c r="K139" s="78">
        <v>1245</v>
      </c>
      <c r="L139" s="67">
        <v>70.22</v>
      </c>
      <c r="M139" s="78">
        <v>5323</v>
      </c>
      <c r="N139" s="67">
        <v>781</v>
      </c>
      <c r="O139" s="67">
        <v>408</v>
      </c>
      <c r="P139" s="67">
        <v>373</v>
      </c>
      <c r="Q139" s="78">
        <v>933</v>
      </c>
      <c r="R139" s="78">
        <v>444</v>
      </c>
      <c r="S139" s="78">
        <v>489</v>
      </c>
      <c r="T139" s="67">
        <v>744</v>
      </c>
      <c r="U139" s="67">
        <v>395</v>
      </c>
      <c r="V139" s="67">
        <v>349</v>
      </c>
      <c r="W139" s="78">
        <v>874</v>
      </c>
      <c r="X139" s="78">
        <v>409</v>
      </c>
      <c r="Y139" s="78">
        <v>465</v>
      </c>
      <c r="Z139" s="67">
        <v>705</v>
      </c>
      <c r="AA139" s="67">
        <v>379</v>
      </c>
      <c r="AB139" s="67">
        <v>326</v>
      </c>
      <c r="AC139" s="78">
        <v>855</v>
      </c>
      <c r="AD139" s="78">
        <v>391</v>
      </c>
      <c r="AE139" s="78">
        <v>464</v>
      </c>
      <c r="AF139" s="67">
        <v>714</v>
      </c>
      <c r="AG139" s="67">
        <v>390</v>
      </c>
      <c r="AH139" s="67">
        <v>324</v>
      </c>
      <c r="AI139" s="78">
        <v>1218</v>
      </c>
      <c r="AJ139" s="78">
        <v>550</v>
      </c>
      <c r="AK139" s="78">
        <v>668</v>
      </c>
      <c r="AL139" s="67">
        <v>663</v>
      </c>
      <c r="AM139" s="67">
        <v>364</v>
      </c>
      <c r="AN139" s="67">
        <v>299</v>
      </c>
      <c r="AO139" s="67">
        <v>659</v>
      </c>
      <c r="AP139" s="67">
        <v>361</v>
      </c>
      <c r="AQ139" s="67">
        <v>298</v>
      </c>
      <c r="AR139" s="56" t="s">
        <v>428</v>
      </c>
      <c r="AS139" s="56"/>
      <c r="AT139" s="56" t="s">
        <v>428</v>
      </c>
      <c r="AU139" s="162">
        <v>239</v>
      </c>
      <c r="AV139" s="163">
        <v>0</v>
      </c>
      <c r="AW139" s="164">
        <v>59</v>
      </c>
      <c r="AX139" s="59">
        <v>0</v>
      </c>
      <c r="AY139" s="59">
        <v>0</v>
      </c>
      <c r="AZ139" s="86">
        <v>1.2804097311139564</v>
      </c>
      <c r="BA139" s="87">
        <v>1</v>
      </c>
      <c r="BB139" s="88">
        <v>0</v>
      </c>
      <c r="BC139" s="89">
        <v>0</v>
      </c>
      <c r="BD139" s="68">
        <v>0</v>
      </c>
      <c r="BE139" s="69">
        <v>0</v>
      </c>
      <c r="BF139" s="56">
        <f>VLOOKUP(A139,[1]Controles!$A$7:$L$139,11,0)</f>
        <v>1</v>
      </c>
      <c r="BG139" s="107">
        <f>VLOOKUP(A139,[1]Controles!$A$7:$L$139,12,0)</f>
        <v>1.1363636363636365</v>
      </c>
      <c r="BH139" s="63">
        <f>VLOOKUP(A139,[1]Peso!$A$7:$D$139,3,0)</f>
        <v>12</v>
      </c>
      <c r="BI139" s="85">
        <f>VLOOKUP(A139,[1]Peso!$A$7:$D$139,4,0)</f>
        <v>13.636363636363635</v>
      </c>
      <c r="BJ139" s="68">
        <v>0</v>
      </c>
      <c r="BK139" s="69">
        <v>0</v>
      </c>
      <c r="BL139" s="68">
        <v>0</v>
      </c>
      <c r="BM139" s="69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 t="s">
        <v>1615</v>
      </c>
      <c r="BW139" s="67" t="s">
        <v>1616</v>
      </c>
      <c r="BX139" s="67" t="s">
        <v>528</v>
      </c>
      <c r="BY139" s="67" t="s">
        <v>1616</v>
      </c>
      <c r="BZ139" s="67" t="s">
        <v>1617</v>
      </c>
      <c r="CA139" s="67" t="s">
        <v>1618</v>
      </c>
      <c r="CB139" s="67" t="s">
        <v>484</v>
      </c>
      <c r="CC139" s="164">
        <v>61.17</v>
      </c>
      <c r="CD139" s="164">
        <v>36.840000000000003</v>
      </c>
      <c r="CE139" s="166">
        <v>40</v>
      </c>
      <c r="CF139" s="67" t="s">
        <v>1619</v>
      </c>
      <c r="CG139" s="67" t="s">
        <v>1620</v>
      </c>
      <c r="CH139" s="67">
        <v>0</v>
      </c>
      <c r="CI139" s="67">
        <v>0</v>
      </c>
      <c r="CJ139" s="86">
        <v>0</v>
      </c>
      <c r="CK139" s="87">
        <v>0</v>
      </c>
      <c r="CL139" s="67">
        <v>0</v>
      </c>
      <c r="CM139" s="67">
        <v>0</v>
      </c>
      <c r="CN139" s="67">
        <v>0</v>
      </c>
      <c r="CO139" s="67">
        <v>0</v>
      </c>
      <c r="CP139" s="67">
        <v>0</v>
      </c>
      <c r="CQ139" s="67">
        <v>0</v>
      </c>
      <c r="CR139" s="67">
        <v>0</v>
      </c>
      <c r="CS139" s="67">
        <v>0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0</v>
      </c>
      <c r="DB139" s="86">
        <v>0</v>
      </c>
      <c r="DC139" s="87">
        <v>0</v>
      </c>
      <c r="DD139" s="164">
        <v>108.45</v>
      </c>
      <c r="DE139" s="164">
        <v>77.650000000000006</v>
      </c>
      <c r="DF139" s="166">
        <v>2.1739130434782608</v>
      </c>
      <c r="DG139" s="167">
        <v>10.869565217391305</v>
      </c>
      <c r="DH139" s="67">
        <v>0</v>
      </c>
      <c r="DI139" s="67">
        <v>0</v>
      </c>
      <c r="DJ139" s="67">
        <v>0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92">
        <v>233.91812865497076</v>
      </c>
      <c r="DQ139" s="67">
        <v>2</v>
      </c>
      <c r="DR139" s="67">
        <v>0</v>
      </c>
      <c r="DS139" s="67">
        <v>0</v>
      </c>
      <c r="DT139" s="92">
        <v>116.95906432748538</v>
      </c>
      <c r="DU139" s="67">
        <v>1</v>
      </c>
      <c r="DV139" s="67">
        <v>0</v>
      </c>
      <c r="DW139" s="67">
        <v>0</v>
      </c>
      <c r="DX139" s="92">
        <v>116.95906432748538</v>
      </c>
      <c r="DY139" s="67">
        <v>1</v>
      </c>
      <c r="DZ139" s="86">
        <v>3.0674846625766872</v>
      </c>
      <c r="EA139" s="87">
        <v>1</v>
      </c>
      <c r="EB139" s="86">
        <v>67.901234567901227</v>
      </c>
      <c r="EC139" s="87">
        <v>22</v>
      </c>
      <c r="ED139" s="86">
        <v>2.8011204481792715</v>
      </c>
      <c r="EE139" s="87">
        <v>2</v>
      </c>
      <c r="EF139" s="164">
        <v>65.709999999999994</v>
      </c>
      <c r="EG139" s="164">
        <v>45.28</v>
      </c>
      <c r="EH139" s="166">
        <v>5.3240740740740744</v>
      </c>
      <c r="EI139" s="167">
        <v>3.0092592592592591</v>
      </c>
      <c r="EJ139" s="67" t="s">
        <v>1621</v>
      </c>
      <c r="EK139" s="67" t="s">
        <v>1622</v>
      </c>
      <c r="EL139" s="164">
        <v>35.18</v>
      </c>
      <c r="EM139" s="164">
        <v>21.94</v>
      </c>
      <c r="EN139" s="166">
        <v>1.8867924528301887</v>
      </c>
      <c r="EO139" s="167">
        <v>0</v>
      </c>
      <c r="EP139" s="67">
        <v>0</v>
      </c>
      <c r="EQ139" s="67">
        <v>0</v>
      </c>
      <c r="ER139" s="92">
        <v>116.95906432748538</v>
      </c>
      <c r="ES139" s="105">
        <v>1</v>
      </c>
      <c r="ET139" s="67">
        <v>0</v>
      </c>
      <c r="EU139" s="67">
        <v>0</v>
      </c>
      <c r="EV139" s="67">
        <v>0</v>
      </c>
      <c r="EW139" s="67">
        <v>0</v>
      </c>
      <c r="EX139" s="67">
        <v>0</v>
      </c>
      <c r="EY139" s="86">
        <v>103.67892976588629</v>
      </c>
      <c r="EZ139" s="87">
        <v>31</v>
      </c>
      <c r="FA139" s="86">
        <v>57.04697986577181</v>
      </c>
      <c r="FB139" s="87">
        <v>17</v>
      </c>
      <c r="FC139" s="67">
        <v>0</v>
      </c>
      <c r="FD139" s="67">
        <v>0</v>
      </c>
      <c r="FE139" s="92">
        <v>134.6801346801347</v>
      </c>
      <c r="FF139" s="67">
        <v>2</v>
      </c>
      <c r="FG139" s="92">
        <v>67.34006734006735</v>
      </c>
      <c r="FH139" s="67">
        <v>1</v>
      </c>
      <c r="FI139" s="67">
        <v>0</v>
      </c>
      <c r="FJ139" s="67">
        <v>0</v>
      </c>
      <c r="FK139" s="92">
        <v>202.02020202020202</v>
      </c>
      <c r="FL139" s="105">
        <v>3</v>
      </c>
      <c r="FM139" s="67">
        <v>0</v>
      </c>
      <c r="FN139" s="67">
        <v>0</v>
      </c>
      <c r="FO139" s="92">
        <v>67.34006734006735</v>
      </c>
      <c r="FP139" s="105">
        <v>1</v>
      </c>
      <c r="FQ139" s="67">
        <v>0</v>
      </c>
      <c r="FR139" s="67">
        <v>0</v>
      </c>
      <c r="FS139" s="86">
        <v>1.5082956259426847</v>
      </c>
      <c r="FT139" s="87">
        <v>1</v>
      </c>
      <c r="FU139" s="86">
        <v>3.0349013657056148</v>
      </c>
      <c r="FV139" s="87">
        <v>2</v>
      </c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67"/>
      <c r="HA139" s="67"/>
      <c r="HB139" s="67"/>
      <c r="HC139" s="67"/>
      <c r="HD139" s="67"/>
      <c r="HE139" s="67"/>
      <c r="HF139" s="67"/>
      <c r="HG139" s="67"/>
      <c r="HH139" s="67"/>
      <c r="HI139" s="67"/>
      <c r="HJ139" s="67"/>
      <c r="HK139" s="67"/>
      <c r="HL139" s="67"/>
      <c r="HM139" s="67"/>
      <c r="HN139" s="67"/>
      <c r="HO139" s="67"/>
      <c r="HP139" s="67"/>
      <c r="HQ139" s="67"/>
      <c r="HR139" s="67"/>
      <c r="HS139" s="67"/>
      <c r="HT139" s="67"/>
      <c r="HU139" s="67"/>
      <c r="HV139" s="67"/>
      <c r="HW139" s="67"/>
      <c r="HX139" s="67"/>
      <c r="HY139" s="67"/>
      <c r="HZ139" s="67"/>
      <c r="IA139" s="67"/>
      <c r="IB139" s="67"/>
      <c r="IC139" s="67"/>
      <c r="ID139" s="67"/>
      <c r="IE139" s="67"/>
      <c r="IF139" s="67"/>
      <c r="IG139" s="67"/>
      <c r="IH139" s="67"/>
      <c r="II139" s="67"/>
      <c r="IJ139" s="67"/>
      <c r="IK139" s="67"/>
      <c r="IL139" s="67"/>
      <c r="IM139" s="67"/>
      <c r="IN139" s="67"/>
      <c r="IO139" s="67"/>
      <c r="IP139" s="67"/>
      <c r="IQ139" s="67"/>
      <c r="IR139" s="67"/>
      <c r="IS139" s="67"/>
      <c r="IT139" s="67"/>
      <c r="IU139" s="67"/>
      <c r="IV139" s="67"/>
      <c r="IW139" s="67"/>
      <c r="IX139" s="67"/>
      <c r="IY139" s="67"/>
      <c r="IZ139" s="67"/>
      <c r="JA139" s="67"/>
      <c r="JB139" s="67"/>
      <c r="JC139" s="67"/>
      <c r="JD139" s="67"/>
      <c r="JE139" s="67"/>
      <c r="JF139" s="67"/>
      <c r="JG139" s="67"/>
      <c r="JH139" s="67"/>
      <c r="JI139" s="67"/>
      <c r="JJ139" s="67"/>
      <c r="JK139" s="67"/>
      <c r="JL139" s="67"/>
      <c r="JM139" s="67"/>
      <c r="JN139" s="67"/>
      <c r="JO139" s="67"/>
      <c r="JP139" s="67"/>
      <c r="JQ139" s="67"/>
      <c r="JR139" s="67"/>
      <c r="JS139" s="67"/>
      <c r="JT139" s="67"/>
      <c r="JU139" s="67"/>
      <c r="JV139" s="67"/>
      <c r="JW139" s="67"/>
      <c r="JX139" s="67"/>
      <c r="JY139" s="67"/>
      <c r="JZ139" s="67"/>
      <c r="KA139" s="67"/>
      <c r="KB139" s="67"/>
      <c r="KC139" s="67"/>
      <c r="KD139" s="67"/>
      <c r="KE139" s="67"/>
      <c r="KF139" s="67"/>
      <c r="KG139" s="67"/>
      <c r="KH139" s="67"/>
      <c r="KI139" s="67"/>
      <c r="KJ139" s="67"/>
      <c r="KK139" s="67"/>
      <c r="KL139" s="67"/>
      <c r="KM139" s="67"/>
      <c r="KN139" s="67"/>
      <c r="KO139" s="67"/>
      <c r="KP139" s="67"/>
      <c r="KQ139" s="67"/>
      <c r="KR139" s="67"/>
      <c r="KS139" s="67"/>
      <c r="KT139" s="67"/>
      <c r="KU139" s="67"/>
      <c r="KV139" s="67"/>
      <c r="KW139" s="67"/>
      <c r="KX139" s="67"/>
      <c r="KY139" s="67"/>
      <c r="KZ139" s="67"/>
      <c r="LA139" s="67"/>
      <c r="LB139" s="67"/>
      <c r="LC139" s="67"/>
      <c r="LD139" s="67"/>
      <c r="LE139" s="67"/>
      <c r="LF139" s="67"/>
      <c r="LG139" s="67"/>
      <c r="LH139" s="67"/>
      <c r="LI139" s="67"/>
      <c r="LJ139" s="67"/>
      <c r="LK139" s="67"/>
      <c r="LL139" s="67"/>
      <c r="LM139" s="67"/>
      <c r="LN139" s="67"/>
      <c r="LO139" s="67"/>
      <c r="LP139" s="67"/>
      <c r="LQ139" s="67"/>
      <c r="LR139" s="67"/>
      <c r="LS139" s="67"/>
      <c r="LT139" s="67"/>
      <c r="LU139" s="67"/>
      <c r="LV139" s="67"/>
      <c r="LW139" s="67"/>
      <c r="LX139" s="67"/>
      <c r="LY139" s="67"/>
      <c r="LZ139" s="67"/>
      <c r="MA139" s="67"/>
      <c r="MB139" s="67"/>
      <c r="MC139" s="67"/>
      <c r="MD139" s="67"/>
      <c r="ME139" s="67"/>
      <c r="MF139" s="67"/>
      <c r="MG139" s="67"/>
      <c r="MH139" s="67"/>
      <c r="MI139" s="67"/>
      <c r="MJ139" s="67"/>
      <c r="MK139" s="67"/>
      <c r="ML139" s="67"/>
      <c r="MM139" s="67"/>
      <c r="MN139" s="67"/>
      <c r="MO139" s="67"/>
      <c r="MP139" s="67"/>
      <c r="MQ139" s="67"/>
      <c r="MR139" s="67"/>
      <c r="MS139" s="67"/>
      <c r="MT139" s="67"/>
      <c r="MU139" s="67"/>
      <c r="MV139" s="67"/>
      <c r="MW139" s="67"/>
      <c r="MX139" s="67"/>
      <c r="MY139" s="67"/>
      <c r="MZ139" s="67"/>
      <c r="NA139" s="67"/>
      <c r="NB139" s="67"/>
      <c r="NC139" s="67"/>
      <c r="ND139" s="67"/>
      <c r="NE139" s="67"/>
      <c r="NF139" s="67"/>
      <c r="NG139" s="67"/>
      <c r="NH139" s="67"/>
      <c r="NI139" s="67"/>
      <c r="NJ139" s="67"/>
      <c r="NK139" s="67"/>
      <c r="NL139" s="67"/>
      <c r="NM139" s="67"/>
      <c r="NN139" s="67"/>
      <c r="NO139" s="67"/>
      <c r="NP139" s="67"/>
      <c r="NQ139" s="67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</row>
    <row r="140" spans="1:407">
      <c r="A140" s="96" t="s">
        <v>1623</v>
      </c>
      <c r="B140" s="56" t="s">
        <v>546</v>
      </c>
      <c r="C140" s="96" t="s">
        <v>547</v>
      </c>
      <c r="D140" s="74">
        <v>3</v>
      </c>
      <c r="E140" s="67">
        <v>2016</v>
      </c>
      <c r="F140" s="161">
        <v>62.235498313281667</v>
      </c>
      <c r="G140" s="78">
        <v>183716</v>
      </c>
      <c r="H140" s="78">
        <v>159174</v>
      </c>
      <c r="I140" s="78">
        <v>24542</v>
      </c>
      <c r="J140" s="67">
        <v>46.95</v>
      </c>
      <c r="K140" s="78">
        <v>86254</v>
      </c>
      <c r="L140" s="67">
        <v>25.63</v>
      </c>
      <c r="M140" s="78">
        <v>47085</v>
      </c>
      <c r="N140" s="74">
        <v>22651</v>
      </c>
      <c r="O140" s="74">
        <v>11612</v>
      </c>
      <c r="P140" s="74">
        <v>11039</v>
      </c>
      <c r="Q140" s="78">
        <v>26919</v>
      </c>
      <c r="R140" s="78">
        <v>13125</v>
      </c>
      <c r="S140" s="78">
        <v>13794</v>
      </c>
      <c r="T140" s="74">
        <v>20714</v>
      </c>
      <c r="U140" s="74">
        <v>10584</v>
      </c>
      <c r="V140" s="74">
        <v>10130</v>
      </c>
      <c r="W140" s="78">
        <v>24379</v>
      </c>
      <c r="X140" s="78">
        <v>11924</v>
      </c>
      <c r="Y140" s="78">
        <v>12455</v>
      </c>
      <c r="Z140" s="74">
        <v>19762</v>
      </c>
      <c r="AA140" s="74">
        <v>10085</v>
      </c>
      <c r="AB140" s="74">
        <v>9677</v>
      </c>
      <c r="AC140" s="78">
        <v>23895</v>
      </c>
      <c r="AD140" s="78">
        <v>11741</v>
      </c>
      <c r="AE140" s="78">
        <v>12154</v>
      </c>
      <c r="AF140" s="74">
        <v>19983</v>
      </c>
      <c r="AG140" s="74">
        <v>10131</v>
      </c>
      <c r="AH140" s="74">
        <v>9852</v>
      </c>
      <c r="AI140" s="78">
        <v>33635</v>
      </c>
      <c r="AJ140" s="78">
        <v>16683</v>
      </c>
      <c r="AK140" s="78">
        <v>16952</v>
      </c>
      <c r="AL140" s="74">
        <v>18591</v>
      </c>
      <c r="AM140" s="74">
        <v>9388</v>
      </c>
      <c r="AN140" s="74">
        <v>9203</v>
      </c>
      <c r="AO140" s="74">
        <v>17034</v>
      </c>
      <c r="AP140" s="74">
        <v>8458</v>
      </c>
      <c r="AQ140" s="74">
        <v>8576</v>
      </c>
      <c r="AR140" s="56" t="s">
        <v>428</v>
      </c>
      <c r="AS140" s="56"/>
      <c r="AT140" s="56" t="s">
        <v>428</v>
      </c>
      <c r="AU140" s="162">
        <v>4170</v>
      </c>
      <c r="AV140" s="164">
        <v>18</v>
      </c>
      <c r="AW140" s="163">
        <v>2720</v>
      </c>
      <c r="AX140" s="59">
        <v>6.5</v>
      </c>
      <c r="AY140" s="59">
        <v>13</v>
      </c>
      <c r="AZ140" s="86">
        <v>0.79466690212352653</v>
      </c>
      <c r="BA140" s="87">
        <v>18</v>
      </c>
      <c r="BB140" s="88">
        <v>99.651220727453904</v>
      </c>
      <c r="BC140" s="89">
        <v>2</v>
      </c>
      <c r="BD140" s="68">
        <v>8.8296322458169616</v>
      </c>
      <c r="BE140" s="69">
        <v>2</v>
      </c>
      <c r="BF140" s="56">
        <f>VLOOKUP(A140,[1]Controles!$A$7:$L$139,11,0)</f>
        <v>154</v>
      </c>
      <c r="BG140" s="107">
        <f>VLOOKUP(A140,[1]Controles!$A$7:$L$139,12,0)</f>
        <v>7.6731439960139509</v>
      </c>
      <c r="BH140" s="63">
        <f>VLOOKUP(A140,[1]Peso!$A$7:$D$139,3,0)</f>
        <v>161</v>
      </c>
      <c r="BI140" s="85">
        <f>VLOOKUP(A140,[1]Peso!$A$7:$D$139,4,0)</f>
        <v>8.0219232685600392</v>
      </c>
      <c r="BJ140" s="68">
        <v>0</v>
      </c>
      <c r="BK140" s="69">
        <v>0</v>
      </c>
      <c r="BL140" s="68">
        <v>0</v>
      </c>
      <c r="BM140" s="69">
        <v>0</v>
      </c>
      <c r="BN140" s="92">
        <v>30.18</v>
      </c>
      <c r="BO140" s="67">
        <v>3</v>
      </c>
      <c r="BP140" s="92">
        <v>30.17</v>
      </c>
      <c r="BQ140" s="67">
        <v>3</v>
      </c>
      <c r="BR140" s="67">
        <v>0</v>
      </c>
      <c r="BS140" s="67">
        <v>0</v>
      </c>
      <c r="BT140" s="67">
        <v>0</v>
      </c>
      <c r="BU140" s="67">
        <v>0</v>
      </c>
      <c r="BV140" s="67" t="s">
        <v>1624</v>
      </c>
      <c r="BW140" s="67" t="s">
        <v>676</v>
      </c>
      <c r="BX140" s="67" t="s">
        <v>1625</v>
      </c>
      <c r="BY140" s="67" t="s">
        <v>1626</v>
      </c>
      <c r="BZ140" s="67" t="s">
        <v>1627</v>
      </c>
      <c r="CA140" s="67" t="s">
        <v>678</v>
      </c>
      <c r="CB140" s="67" t="s">
        <v>612</v>
      </c>
      <c r="CC140" s="163">
        <v>48.92</v>
      </c>
      <c r="CD140" s="163">
        <v>30.69</v>
      </c>
      <c r="CE140" s="67" t="s">
        <v>555</v>
      </c>
      <c r="CF140" s="67" t="s">
        <v>1472</v>
      </c>
      <c r="CG140" s="67" t="s">
        <v>976</v>
      </c>
      <c r="CH140" s="67">
        <v>0</v>
      </c>
      <c r="CI140" s="67">
        <v>0</v>
      </c>
      <c r="CJ140" s="86">
        <v>0.19310611180843876</v>
      </c>
      <c r="CK140" s="87">
        <v>4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92">
        <v>4.101890971737971</v>
      </c>
      <c r="CS140" s="67">
        <v>1</v>
      </c>
      <c r="CT140" s="67">
        <v>0</v>
      </c>
      <c r="CU140" s="67">
        <v>0</v>
      </c>
      <c r="CV140" s="67">
        <v>0</v>
      </c>
      <c r="CW140" s="67">
        <v>0</v>
      </c>
      <c r="CX140" s="92">
        <v>4.101890971737971</v>
      </c>
      <c r="CY140" s="67">
        <v>1</v>
      </c>
      <c r="CZ140" s="67">
        <v>0</v>
      </c>
      <c r="DA140" s="67">
        <v>0</v>
      </c>
      <c r="DB140" s="86">
        <v>0.15180649731808521</v>
      </c>
      <c r="DC140" s="87">
        <v>3</v>
      </c>
      <c r="DD140" s="163">
        <v>93.9</v>
      </c>
      <c r="DE140" s="163">
        <v>58.71</v>
      </c>
      <c r="DF140" s="67" t="s">
        <v>555</v>
      </c>
      <c r="DG140" s="67" t="s">
        <v>555</v>
      </c>
      <c r="DH140" s="67">
        <v>0</v>
      </c>
      <c r="DI140" s="67">
        <v>0</v>
      </c>
      <c r="DJ140" s="92">
        <v>16.407563886951884</v>
      </c>
      <c r="DK140" s="67">
        <v>4</v>
      </c>
      <c r="DL140" s="67">
        <v>0</v>
      </c>
      <c r="DM140" s="67">
        <v>0</v>
      </c>
      <c r="DN140" s="92">
        <v>4.1849759363883656</v>
      </c>
      <c r="DO140" s="67">
        <v>1</v>
      </c>
      <c r="DP140" s="92">
        <v>46.034735300272018</v>
      </c>
      <c r="DQ140" s="67">
        <v>11</v>
      </c>
      <c r="DR140" s="67">
        <v>0</v>
      </c>
      <c r="DS140" s="67">
        <v>0</v>
      </c>
      <c r="DT140" s="92">
        <v>33.479807491106925</v>
      </c>
      <c r="DU140" s="67">
        <v>8</v>
      </c>
      <c r="DV140" s="92">
        <v>12.554927809165097</v>
      </c>
      <c r="DW140" s="67">
        <v>3</v>
      </c>
      <c r="DX140" s="67">
        <v>0</v>
      </c>
      <c r="DY140" s="67">
        <v>0</v>
      </c>
      <c r="DZ140" s="86">
        <v>2.2734318487134444</v>
      </c>
      <c r="EA140" s="87">
        <v>22</v>
      </c>
      <c r="EB140" s="86">
        <v>53.491676816889971</v>
      </c>
      <c r="EC140" s="87">
        <v>527</v>
      </c>
      <c r="ED140" s="86">
        <v>0.70059550618025324</v>
      </c>
      <c r="EE140" s="87">
        <v>14</v>
      </c>
      <c r="EF140" s="163">
        <v>88.45</v>
      </c>
      <c r="EG140" s="163">
        <v>51.07</v>
      </c>
      <c r="EH140" s="67" t="s">
        <v>555</v>
      </c>
      <c r="EI140" s="67" t="s">
        <v>555</v>
      </c>
      <c r="EJ140" s="67" t="s">
        <v>1628</v>
      </c>
      <c r="EK140" s="67" t="s">
        <v>463</v>
      </c>
      <c r="EL140" s="163">
        <v>56.85</v>
      </c>
      <c r="EM140" s="163">
        <v>26.05</v>
      </c>
      <c r="EN140" s="67" t="s">
        <v>555</v>
      </c>
      <c r="EO140" s="67" t="s">
        <v>555</v>
      </c>
      <c r="EP140" s="92">
        <v>4.1849759363883656</v>
      </c>
      <c r="EQ140" s="67">
        <v>1</v>
      </c>
      <c r="ER140" s="92">
        <v>8.3699518727767312</v>
      </c>
      <c r="ES140" s="105">
        <v>2</v>
      </c>
      <c r="ET140" s="92">
        <v>4.1849759363883656</v>
      </c>
      <c r="EU140" s="67">
        <v>1</v>
      </c>
      <c r="EV140" s="92">
        <v>4.1849759363883656</v>
      </c>
      <c r="EW140" s="67">
        <v>1</v>
      </c>
      <c r="EX140" s="67">
        <v>1641</v>
      </c>
      <c r="EY140" s="86">
        <v>78.344018254916875</v>
      </c>
      <c r="EZ140" s="87">
        <v>721</v>
      </c>
      <c r="FA140" s="86">
        <v>65.415111940298502</v>
      </c>
      <c r="FB140" s="87">
        <v>561</v>
      </c>
      <c r="FC140" s="92">
        <v>24.74451290426348</v>
      </c>
      <c r="FD140" s="67">
        <v>10</v>
      </c>
      <c r="FE140" s="92">
        <v>29.693415485116173</v>
      </c>
      <c r="FF140" s="67">
        <v>12</v>
      </c>
      <c r="FG140" s="92">
        <v>2.474451290426348</v>
      </c>
      <c r="FH140" s="67">
        <v>1</v>
      </c>
      <c r="FI140" s="92">
        <v>4.9489025808526961</v>
      </c>
      <c r="FJ140" s="67">
        <v>2</v>
      </c>
      <c r="FK140" s="92">
        <v>61.861282260658697</v>
      </c>
      <c r="FL140" s="105">
        <v>25</v>
      </c>
      <c r="FM140" s="92">
        <v>2.474451290426348</v>
      </c>
      <c r="FN140" s="67">
        <v>1</v>
      </c>
      <c r="FO140" s="92">
        <v>9.8978051617053922</v>
      </c>
      <c r="FP140" s="105">
        <v>4</v>
      </c>
      <c r="FQ140" s="67">
        <v>0</v>
      </c>
      <c r="FR140" s="67">
        <v>0</v>
      </c>
      <c r="FS140" s="86">
        <v>0.80684202033241892</v>
      </c>
      <c r="FT140" s="87">
        <v>15</v>
      </c>
      <c r="FU140" s="86">
        <v>0.99800399201596801</v>
      </c>
      <c r="FV140" s="87">
        <v>17</v>
      </c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67"/>
      <c r="IS140" s="67"/>
      <c r="IT140" s="67"/>
      <c r="IU140" s="67"/>
      <c r="IV140" s="67"/>
      <c r="IW140" s="67"/>
      <c r="IX140" s="67"/>
      <c r="IY140" s="67"/>
      <c r="IZ140" s="67"/>
      <c r="JA140" s="67"/>
      <c r="JB140" s="67"/>
      <c r="JC140" s="67"/>
      <c r="JD140" s="67"/>
      <c r="JE140" s="67"/>
      <c r="JF140" s="67"/>
      <c r="JG140" s="67"/>
      <c r="JH140" s="67"/>
      <c r="JI140" s="67"/>
      <c r="JJ140" s="67"/>
      <c r="JK140" s="67"/>
      <c r="JL140" s="67"/>
      <c r="JM140" s="67"/>
      <c r="JN140" s="67"/>
      <c r="JO140" s="67"/>
      <c r="JP140" s="67"/>
      <c r="JQ140" s="67"/>
      <c r="JR140" s="67"/>
      <c r="JS140" s="67"/>
      <c r="JT140" s="67"/>
      <c r="JU140" s="67"/>
      <c r="JV140" s="67"/>
      <c r="JW140" s="67"/>
      <c r="JX140" s="67"/>
      <c r="JY140" s="67"/>
      <c r="JZ140" s="67"/>
      <c r="KA140" s="67"/>
      <c r="KB140" s="67"/>
      <c r="KC140" s="67"/>
      <c r="KD140" s="67"/>
      <c r="KE140" s="67"/>
      <c r="KF140" s="67"/>
      <c r="KG140" s="67"/>
      <c r="KH140" s="67"/>
      <c r="KI140" s="67"/>
      <c r="KJ140" s="67"/>
      <c r="KK140" s="67"/>
      <c r="KL140" s="67"/>
      <c r="KM140" s="67"/>
      <c r="KN140" s="67"/>
      <c r="KO140" s="67"/>
      <c r="KP140" s="67"/>
      <c r="KQ140" s="67"/>
      <c r="KR140" s="67"/>
      <c r="KS140" s="67"/>
      <c r="KT140" s="67"/>
      <c r="KU140" s="67"/>
      <c r="KV140" s="67"/>
      <c r="KW140" s="67"/>
      <c r="KX140" s="67"/>
      <c r="KY140" s="67"/>
      <c r="KZ140" s="67"/>
      <c r="LA140" s="67"/>
      <c r="LB140" s="67"/>
      <c r="LC140" s="67"/>
      <c r="LD140" s="67"/>
      <c r="LE140" s="67"/>
      <c r="LF140" s="67"/>
      <c r="LG140" s="67"/>
      <c r="LH140" s="67"/>
      <c r="LI140" s="67"/>
      <c r="LJ140" s="67"/>
      <c r="LK140" s="67"/>
      <c r="LL140" s="67"/>
      <c r="LM140" s="67"/>
      <c r="LN140" s="67"/>
      <c r="LO140" s="67"/>
      <c r="LP140" s="67"/>
      <c r="LQ140" s="67"/>
      <c r="LR140" s="67"/>
      <c r="LS140" s="67"/>
      <c r="LT140" s="67"/>
      <c r="LU140" s="67"/>
      <c r="LV140" s="67"/>
      <c r="LW140" s="67"/>
      <c r="LX140" s="67"/>
      <c r="LY140" s="67"/>
      <c r="LZ140" s="67"/>
      <c r="MA140" s="67"/>
      <c r="MB140" s="67"/>
      <c r="MC140" s="67"/>
      <c r="MD140" s="67"/>
      <c r="ME140" s="67"/>
      <c r="MF140" s="67"/>
      <c r="MG140" s="67"/>
      <c r="MH140" s="67"/>
      <c r="MI140" s="67"/>
      <c r="MJ140" s="67"/>
      <c r="MK140" s="67"/>
      <c r="ML140" s="67"/>
      <c r="MM140" s="67"/>
      <c r="MN140" s="67"/>
      <c r="MO140" s="67"/>
      <c r="MP140" s="67"/>
      <c r="MQ140" s="67"/>
      <c r="MR140" s="67"/>
      <c r="MS140" s="67"/>
      <c r="MT140" s="67"/>
      <c r="MU140" s="67"/>
      <c r="MV140" s="67"/>
      <c r="MW140" s="67"/>
      <c r="MX140" s="67"/>
      <c r="MY140" s="67"/>
      <c r="MZ140" s="67"/>
      <c r="NA140" s="67"/>
      <c r="NB140" s="67"/>
      <c r="NC140" s="67"/>
      <c r="ND140" s="67"/>
      <c r="NE140" s="67"/>
      <c r="NF140" s="67"/>
      <c r="NG140" s="67"/>
      <c r="NH140" s="67"/>
      <c r="NI140" s="67"/>
      <c r="NJ140" s="67"/>
      <c r="NK140" s="67"/>
      <c r="NL140" s="67"/>
      <c r="NM140" s="67"/>
      <c r="NN140" s="67"/>
      <c r="NO140" s="67"/>
      <c r="NP140" s="67"/>
      <c r="NQ140" s="67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</row>
    <row r="141" spans="1:407">
      <c r="A141" s="96" t="s">
        <v>560</v>
      </c>
      <c r="B141" s="56" t="s">
        <v>561</v>
      </c>
      <c r="C141" s="96" t="s">
        <v>547</v>
      </c>
      <c r="D141" s="74">
        <v>6</v>
      </c>
      <c r="E141" s="67">
        <v>2016</v>
      </c>
      <c r="F141" s="161">
        <v>74.322159739752522</v>
      </c>
      <c r="G141" s="78">
        <v>41209</v>
      </c>
      <c r="H141" s="78">
        <v>17374</v>
      </c>
      <c r="I141" s="78">
        <v>23835</v>
      </c>
      <c r="J141" s="67">
        <v>8.9499999999999993</v>
      </c>
      <c r="K141" s="78">
        <v>3687</v>
      </c>
      <c r="L141" s="67">
        <v>61.91</v>
      </c>
      <c r="M141" s="78">
        <v>25511</v>
      </c>
      <c r="N141" s="67">
        <v>5084</v>
      </c>
      <c r="O141" s="67">
        <v>2621</v>
      </c>
      <c r="P141" s="67">
        <v>2463</v>
      </c>
      <c r="Q141" s="78">
        <v>6057</v>
      </c>
      <c r="R141" s="78">
        <v>2935</v>
      </c>
      <c r="S141" s="78">
        <v>3122</v>
      </c>
      <c r="T141" s="67">
        <v>4774</v>
      </c>
      <c r="U141" s="67">
        <v>2455</v>
      </c>
      <c r="V141" s="67">
        <v>2319</v>
      </c>
      <c r="W141" s="78">
        <v>5663</v>
      </c>
      <c r="X141" s="78">
        <v>2753</v>
      </c>
      <c r="Y141" s="78">
        <v>2910</v>
      </c>
      <c r="Z141" s="67">
        <v>4645</v>
      </c>
      <c r="AA141" s="67">
        <v>2379</v>
      </c>
      <c r="AB141" s="67">
        <v>2266</v>
      </c>
      <c r="AC141" s="78">
        <v>5587</v>
      </c>
      <c r="AD141" s="78">
        <v>2742</v>
      </c>
      <c r="AE141" s="78">
        <v>2845</v>
      </c>
      <c r="AF141" s="67">
        <v>4627</v>
      </c>
      <c r="AG141" s="67">
        <v>2343</v>
      </c>
      <c r="AH141" s="67">
        <v>2284</v>
      </c>
      <c r="AI141" s="78">
        <v>7640</v>
      </c>
      <c r="AJ141" s="78">
        <v>3796</v>
      </c>
      <c r="AK141" s="78">
        <v>3844</v>
      </c>
      <c r="AL141" s="67">
        <v>4225</v>
      </c>
      <c r="AM141" s="67">
        <v>2128</v>
      </c>
      <c r="AN141" s="67">
        <v>2097</v>
      </c>
      <c r="AO141" s="67">
        <v>3777</v>
      </c>
      <c r="AP141" s="67">
        <v>1882</v>
      </c>
      <c r="AQ141" s="67">
        <v>1895</v>
      </c>
      <c r="AR141" s="56" t="s">
        <v>428</v>
      </c>
      <c r="AS141" s="56"/>
      <c r="AT141" s="56" t="s">
        <v>428</v>
      </c>
      <c r="AU141" s="162">
        <v>1225</v>
      </c>
      <c r="AV141" s="163">
        <v>0</v>
      </c>
      <c r="AW141" s="164">
        <v>115</v>
      </c>
      <c r="AX141" s="59">
        <v>15.3</v>
      </c>
      <c r="AY141" s="59">
        <v>7</v>
      </c>
      <c r="AZ141" s="86">
        <v>1.7702596380802518</v>
      </c>
      <c r="BA141" s="87">
        <v>9</v>
      </c>
      <c r="BB141" s="88">
        <v>218.81838074398249</v>
      </c>
      <c r="BC141" s="89">
        <v>1</v>
      </c>
      <c r="BD141" s="68">
        <v>0</v>
      </c>
      <c r="BE141" s="69">
        <v>0</v>
      </c>
      <c r="BF141" s="56">
        <f>VLOOKUP(A141,[1]Controles!$A$7:$L$139,11,0)</f>
        <v>40</v>
      </c>
      <c r="BG141" s="107">
        <f>VLOOKUP(A141,[1]Controles!$A$7:$L$139,12,0)</f>
        <v>8.7527352297592991</v>
      </c>
      <c r="BH141" s="63">
        <f>VLOOKUP(A141,[1]Peso!$A$7:$D$139,3,0)</f>
        <v>38</v>
      </c>
      <c r="BI141" s="85">
        <f>VLOOKUP(A141,[1]Peso!$A$7:$D$139,4,0)</f>
        <v>8.3150984682713336</v>
      </c>
      <c r="BJ141" s="68">
        <v>0</v>
      </c>
      <c r="BK141" s="69">
        <v>0</v>
      </c>
      <c r="BL141" s="68">
        <v>0</v>
      </c>
      <c r="BM141" s="69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 t="s">
        <v>1629</v>
      </c>
      <c r="BW141" s="67" t="s">
        <v>702</v>
      </c>
      <c r="BX141" s="67" t="s">
        <v>666</v>
      </c>
      <c r="BY141" s="67" t="s">
        <v>578</v>
      </c>
      <c r="BZ141" s="67" t="s">
        <v>552</v>
      </c>
      <c r="CA141" s="67" t="s">
        <v>656</v>
      </c>
      <c r="CB141" s="67" t="s">
        <v>1244</v>
      </c>
      <c r="CC141" s="164">
        <v>62.89</v>
      </c>
      <c r="CD141" s="164">
        <v>36.49</v>
      </c>
      <c r="CE141" s="166">
        <v>21.53846153846154</v>
      </c>
      <c r="CF141" s="67" t="s">
        <v>1630</v>
      </c>
      <c r="CG141" s="67" t="s">
        <v>1302</v>
      </c>
      <c r="CH141" s="67">
        <v>0</v>
      </c>
      <c r="CI141" s="67">
        <v>0</v>
      </c>
      <c r="CJ141" s="86">
        <v>0</v>
      </c>
      <c r="CK141" s="8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86">
        <v>0.21528525296017223</v>
      </c>
      <c r="DC141" s="87">
        <v>1</v>
      </c>
      <c r="DD141" s="164">
        <v>97.62</v>
      </c>
      <c r="DE141" s="164">
        <v>68.98</v>
      </c>
      <c r="DF141" s="166">
        <v>3.2507327471356247</v>
      </c>
      <c r="DG141" s="167">
        <v>3.9701572075672793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0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86">
        <v>4.4130626654898499</v>
      </c>
      <c r="EA141" s="87">
        <v>10</v>
      </c>
      <c r="EB141" s="86">
        <v>59.982486865148864</v>
      </c>
      <c r="EC141" s="87">
        <v>137</v>
      </c>
      <c r="ED141" s="86">
        <v>0.21612275772638859</v>
      </c>
      <c r="EE141" s="87">
        <v>1</v>
      </c>
      <c r="EF141" s="164">
        <v>101.81</v>
      </c>
      <c r="EG141" s="164">
        <v>59.07</v>
      </c>
      <c r="EH141" s="166">
        <v>2.9864822382898457</v>
      </c>
      <c r="EI141" s="167">
        <v>4.3068217541653571</v>
      </c>
      <c r="EJ141" s="67" t="s">
        <v>1631</v>
      </c>
      <c r="EK141" s="67" t="s">
        <v>1632</v>
      </c>
      <c r="EL141" s="164">
        <v>71.14</v>
      </c>
      <c r="EM141" s="164">
        <v>28.26</v>
      </c>
      <c r="EN141" s="166">
        <v>2.3809523809523809</v>
      </c>
      <c r="EO141" s="167">
        <v>3.9337474120082816</v>
      </c>
      <c r="EP141" s="67">
        <v>0</v>
      </c>
      <c r="EQ141" s="67">
        <v>0</v>
      </c>
      <c r="ER141" s="92">
        <v>35.797386790764278</v>
      </c>
      <c r="ES141" s="105">
        <v>2</v>
      </c>
      <c r="ET141" s="67">
        <v>0</v>
      </c>
      <c r="EU141" s="67">
        <v>0</v>
      </c>
      <c r="EV141" s="67">
        <v>0</v>
      </c>
      <c r="EW141" s="67">
        <v>0</v>
      </c>
      <c r="EX141" s="67">
        <v>0</v>
      </c>
      <c r="EY141" s="86">
        <v>70.577014783023358</v>
      </c>
      <c r="EZ141" s="87">
        <v>148</v>
      </c>
      <c r="FA141" s="86">
        <v>46.965699208443269</v>
      </c>
      <c r="FB141" s="87">
        <v>89</v>
      </c>
      <c r="FC141" s="67">
        <v>0</v>
      </c>
      <c r="FD141" s="67">
        <v>0</v>
      </c>
      <c r="FE141" s="67">
        <v>0</v>
      </c>
      <c r="FF141" s="67">
        <v>0</v>
      </c>
      <c r="FG141" s="67">
        <v>0</v>
      </c>
      <c r="FH141" s="67">
        <v>0</v>
      </c>
      <c r="FI141" s="67">
        <v>0</v>
      </c>
      <c r="FJ141" s="67">
        <v>0</v>
      </c>
      <c r="FK141" s="67">
        <v>0</v>
      </c>
      <c r="FL141" s="67">
        <v>0</v>
      </c>
      <c r="FM141" s="67">
        <v>0</v>
      </c>
      <c r="FN141" s="67">
        <v>0</v>
      </c>
      <c r="FO141" s="67">
        <v>0</v>
      </c>
      <c r="FP141" s="67">
        <v>0</v>
      </c>
      <c r="FQ141" s="67">
        <v>0</v>
      </c>
      <c r="FR141" s="67">
        <v>0</v>
      </c>
      <c r="FS141" s="86">
        <v>0.23668639053254437</v>
      </c>
      <c r="FT141" s="87">
        <v>1</v>
      </c>
      <c r="FU141" s="86">
        <v>0.52952078369075983</v>
      </c>
      <c r="FV141" s="87">
        <v>2</v>
      </c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67"/>
      <c r="IS141" s="67"/>
      <c r="IT141" s="67"/>
      <c r="IU141" s="67"/>
      <c r="IV141" s="67"/>
      <c r="IW141" s="67"/>
      <c r="IX141" s="67"/>
      <c r="IY141" s="67"/>
      <c r="IZ141" s="67"/>
      <c r="JA141" s="67"/>
      <c r="JB141" s="67"/>
      <c r="JC141" s="67"/>
      <c r="JD141" s="67"/>
      <c r="JE141" s="67"/>
      <c r="JF141" s="67"/>
      <c r="JG141" s="67"/>
      <c r="JH141" s="67"/>
      <c r="JI141" s="67"/>
      <c r="JJ141" s="67"/>
      <c r="JK141" s="67"/>
      <c r="JL141" s="67"/>
      <c r="JM141" s="67"/>
      <c r="JN141" s="67"/>
      <c r="JO141" s="67"/>
      <c r="JP141" s="67"/>
      <c r="JQ141" s="67"/>
      <c r="JR141" s="67"/>
      <c r="JS141" s="67"/>
      <c r="JT141" s="67"/>
      <c r="JU141" s="67"/>
      <c r="JV141" s="67"/>
      <c r="JW141" s="67"/>
      <c r="JX141" s="67"/>
      <c r="JY141" s="67"/>
      <c r="JZ141" s="67"/>
      <c r="KA141" s="67"/>
      <c r="KB141" s="67"/>
      <c r="KC141" s="67"/>
      <c r="KD141" s="67"/>
      <c r="KE141" s="67"/>
      <c r="KF141" s="67"/>
      <c r="KG141" s="67"/>
      <c r="KH141" s="67"/>
      <c r="KI141" s="67"/>
      <c r="KJ141" s="67"/>
      <c r="KK141" s="67"/>
      <c r="KL141" s="67"/>
      <c r="KM141" s="67"/>
      <c r="KN141" s="67"/>
      <c r="KO141" s="67"/>
      <c r="KP141" s="67"/>
      <c r="KQ141" s="67"/>
      <c r="KR141" s="67"/>
      <c r="KS141" s="67"/>
      <c r="KT141" s="67"/>
      <c r="KU141" s="67"/>
      <c r="KV141" s="67"/>
      <c r="KW141" s="67"/>
      <c r="KX141" s="67"/>
      <c r="KY141" s="67"/>
      <c r="KZ141" s="67"/>
      <c r="LA141" s="67"/>
      <c r="LB141" s="67"/>
      <c r="LC141" s="67"/>
      <c r="LD141" s="67"/>
      <c r="LE141" s="67"/>
      <c r="LF141" s="67"/>
      <c r="LG141" s="67"/>
      <c r="LH141" s="67"/>
      <c r="LI141" s="67"/>
      <c r="LJ141" s="67"/>
      <c r="LK141" s="67"/>
      <c r="LL141" s="67"/>
      <c r="LM141" s="67"/>
      <c r="LN141" s="67"/>
      <c r="LO141" s="67"/>
      <c r="LP141" s="67"/>
      <c r="LQ141" s="67"/>
      <c r="LR141" s="67"/>
      <c r="LS141" s="67"/>
      <c r="LT141" s="67"/>
      <c r="LU141" s="67"/>
      <c r="LV141" s="67"/>
      <c r="LW141" s="67"/>
      <c r="LX141" s="67"/>
      <c r="LY141" s="67"/>
      <c r="LZ141" s="67"/>
      <c r="MA141" s="67"/>
      <c r="MB141" s="67"/>
      <c r="MC141" s="67"/>
      <c r="MD141" s="67"/>
      <c r="ME141" s="67"/>
      <c r="MF141" s="67"/>
      <c r="MG141" s="67"/>
      <c r="MH141" s="67"/>
      <c r="MI141" s="67"/>
      <c r="MJ141" s="67"/>
      <c r="MK141" s="67"/>
      <c r="ML141" s="67"/>
      <c r="MM141" s="67"/>
      <c r="MN141" s="67"/>
      <c r="MO141" s="67"/>
      <c r="MP141" s="67"/>
      <c r="MQ141" s="67"/>
      <c r="MR141" s="67"/>
      <c r="MS141" s="67"/>
      <c r="MT141" s="67"/>
      <c r="MU141" s="67"/>
      <c r="MV141" s="67"/>
      <c r="MW141" s="67"/>
      <c r="MX141" s="67"/>
      <c r="MY141" s="67"/>
      <c r="MZ141" s="67"/>
      <c r="NA141" s="67"/>
      <c r="NB141" s="67"/>
      <c r="NC141" s="67"/>
      <c r="ND141" s="67"/>
      <c r="NE141" s="67"/>
      <c r="NF141" s="67"/>
      <c r="NG141" s="67"/>
      <c r="NH141" s="67"/>
      <c r="NI141" s="67"/>
      <c r="NJ141" s="67"/>
      <c r="NK141" s="67"/>
      <c r="NL141" s="67"/>
      <c r="NM141" s="67"/>
      <c r="NN141" s="67"/>
      <c r="NO141" s="67"/>
      <c r="NP141" s="67"/>
      <c r="NQ141" s="67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</row>
    <row r="142" spans="1:407">
      <c r="A142" s="96" t="s">
        <v>573</v>
      </c>
      <c r="B142" s="56" t="s">
        <v>574</v>
      </c>
      <c r="C142" s="96" t="s">
        <v>427</v>
      </c>
      <c r="D142" s="74">
        <v>6</v>
      </c>
      <c r="E142" s="67">
        <v>2016</v>
      </c>
      <c r="F142" s="161">
        <v>67.561360868408983</v>
      </c>
      <c r="G142" s="78">
        <v>8578</v>
      </c>
      <c r="H142" s="78">
        <v>2512</v>
      </c>
      <c r="I142" s="78">
        <v>6066</v>
      </c>
      <c r="J142" s="67">
        <v>7.75</v>
      </c>
      <c r="K142" s="67">
        <v>665</v>
      </c>
      <c r="L142" s="67">
        <v>76.47</v>
      </c>
      <c r="M142" s="78">
        <v>6560</v>
      </c>
      <c r="N142" s="67">
        <v>1011</v>
      </c>
      <c r="O142" s="67">
        <v>518</v>
      </c>
      <c r="P142" s="67">
        <v>493</v>
      </c>
      <c r="Q142" s="78">
        <v>1206</v>
      </c>
      <c r="R142" s="78">
        <v>585</v>
      </c>
      <c r="S142" s="78">
        <v>621</v>
      </c>
      <c r="T142" s="67">
        <v>948</v>
      </c>
      <c r="U142" s="67">
        <v>504</v>
      </c>
      <c r="V142" s="67">
        <v>444</v>
      </c>
      <c r="W142" s="78">
        <v>1109</v>
      </c>
      <c r="X142" s="78">
        <v>516</v>
      </c>
      <c r="Y142" s="78">
        <v>593</v>
      </c>
      <c r="Z142" s="67">
        <v>867</v>
      </c>
      <c r="AA142" s="67">
        <v>468</v>
      </c>
      <c r="AB142" s="67">
        <v>399</v>
      </c>
      <c r="AC142" s="78">
        <v>933</v>
      </c>
      <c r="AD142" s="78">
        <v>457</v>
      </c>
      <c r="AE142" s="78">
        <v>536</v>
      </c>
      <c r="AF142" s="67">
        <v>784</v>
      </c>
      <c r="AG142" s="67">
        <v>422</v>
      </c>
      <c r="AH142" s="67">
        <v>362</v>
      </c>
      <c r="AI142" s="78">
        <v>1236</v>
      </c>
      <c r="AJ142" s="78">
        <v>576</v>
      </c>
      <c r="AK142" s="78">
        <v>660</v>
      </c>
      <c r="AL142" s="67">
        <v>681</v>
      </c>
      <c r="AM142" s="67">
        <v>364</v>
      </c>
      <c r="AN142" s="67">
        <v>317</v>
      </c>
      <c r="AO142" s="67">
        <v>604</v>
      </c>
      <c r="AP142" s="67">
        <v>320</v>
      </c>
      <c r="AQ142" s="67">
        <v>284</v>
      </c>
      <c r="AR142" s="56" t="s">
        <v>428</v>
      </c>
      <c r="AS142" s="56"/>
      <c r="AT142" s="56" t="s">
        <v>428</v>
      </c>
      <c r="AU142" s="162">
        <v>331</v>
      </c>
      <c r="AV142" s="164">
        <v>1</v>
      </c>
      <c r="AW142" s="163">
        <v>83</v>
      </c>
      <c r="AX142" s="59">
        <v>0</v>
      </c>
      <c r="AY142" s="59">
        <v>0</v>
      </c>
      <c r="AZ142" s="86">
        <v>0</v>
      </c>
      <c r="BA142" s="87">
        <v>0</v>
      </c>
      <c r="BB142" s="88">
        <v>0</v>
      </c>
      <c r="BC142" s="89">
        <v>0</v>
      </c>
      <c r="BD142" s="68">
        <v>0</v>
      </c>
      <c r="BE142" s="69">
        <v>0</v>
      </c>
      <c r="BF142" s="56">
        <f>VLOOKUP(A142,[1]Controles!$A$7:$L$139,11,0)</f>
        <v>3</v>
      </c>
      <c r="BG142" s="107">
        <f>VLOOKUP(A142,[1]Controles!$A$7:$L$139,12,0)</f>
        <v>3.6585365853658534</v>
      </c>
      <c r="BH142" s="63">
        <f>VLOOKUP(A142,[1]Peso!$A$7:$D$139,3,0)</f>
        <v>7</v>
      </c>
      <c r="BI142" s="85">
        <f>VLOOKUP(A142,[1]Peso!$A$7:$D$139,4,0)</f>
        <v>8.536585365853659</v>
      </c>
      <c r="BJ142" s="68">
        <v>0</v>
      </c>
      <c r="BK142" s="69">
        <v>0</v>
      </c>
      <c r="BL142" s="68">
        <v>0</v>
      </c>
      <c r="BM142" s="69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 t="s">
        <v>1633</v>
      </c>
      <c r="BW142" s="67" t="s">
        <v>1634</v>
      </c>
      <c r="BX142" s="67" t="s">
        <v>1635</v>
      </c>
      <c r="BY142" s="67" t="s">
        <v>1636</v>
      </c>
      <c r="BZ142" s="67" t="s">
        <v>636</v>
      </c>
      <c r="CA142" s="67" t="s">
        <v>1637</v>
      </c>
      <c r="CB142" s="67" t="s">
        <v>457</v>
      </c>
      <c r="CC142" s="163">
        <v>69.73</v>
      </c>
      <c r="CD142" s="163">
        <v>48.71</v>
      </c>
      <c r="CE142" s="166">
        <v>14.285714285714285</v>
      </c>
      <c r="CF142" s="67" t="s">
        <v>1638</v>
      </c>
      <c r="CG142" s="67" t="s">
        <v>1639</v>
      </c>
      <c r="CH142" s="67">
        <v>0</v>
      </c>
      <c r="CI142" s="67">
        <v>0</v>
      </c>
      <c r="CJ142" s="86">
        <v>0</v>
      </c>
      <c r="CK142" s="87">
        <v>0</v>
      </c>
      <c r="CL142" s="67">
        <v>0</v>
      </c>
      <c r="CM142" s="67">
        <v>0</v>
      </c>
      <c r="CN142" s="67">
        <v>0</v>
      </c>
      <c r="CO142" s="67">
        <v>0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0</v>
      </c>
      <c r="DA142" s="67">
        <v>0</v>
      </c>
      <c r="DB142" s="86">
        <v>0</v>
      </c>
      <c r="DC142" s="87">
        <v>0</v>
      </c>
      <c r="DD142" s="163">
        <v>92.93</v>
      </c>
      <c r="DE142" s="163">
        <v>73.95</v>
      </c>
      <c r="DF142" s="166">
        <v>2.9639175257731956</v>
      </c>
      <c r="DG142" s="167">
        <v>6.1855670103092786</v>
      </c>
      <c r="DH142" s="67">
        <v>0</v>
      </c>
      <c r="DI142" s="67">
        <v>0</v>
      </c>
      <c r="DJ142" s="67">
        <v>0</v>
      </c>
      <c r="DK142" s="67">
        <v>0</v>
      </c>
      <c r="DL142" s="67">
        <v>0</v>
      </c>
      <c r="DM142" s="67">
        <v>0</v>
      </c>
      <c r="DN142" s="67">
        <v>0</v>
      </c>
      <c r="DO142" s="67">
        <v>0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0</v>
      </c>
      <c r="DV142" s="67">
        <v>0</v>
      </c>
      <c r="DW142" s="67">
        <v>0</v>
      </c>
      <c r="DX142" s="67">
        <v>0</v>
      </c>
      <c r="DY142" s="67">
        <v>0</v>
      </c>
      <c r="DZ142" s="86">
        <v>0</v>
      </c>
      <c r="EA142" s="87">
        <v>0</v>
      </c>
      <c r="EB142" s="86">
        <v>69.060773480662988</v>
      </c>
      <c r="EC142" s="87">
        <v>25</v>
      </c>
      <c r="ED142" s="86">
        <v>0</v>
      </c>
      <c r="EE142" s="87">
        <v>0</v>
      </c>
      <c r="EF142" s="163">
        <v>77.430000000000007</v>
      </c>
      <c r="EG142" s="163">
        <v>55.17</v>
      </c>
      <c r="EH142" s="166">
        <v>2.0449897750511248</v>
      </c>
      <c r="EI142" s="167">
        <v>2.2494887525562373</v>
      </c>
      <c r="EJ142" s="67" t="s">
        <v>1640</v>
      </c>
      <c r="EK142" s="67" t="s">
        <v>1641</v>
      </c>
      <c r="EL142" s="163">
        <v>47.21</v>
      </c>
      <c r="EM142" s="163">
        <v>33.64</v>
      </c>
      <c r="EN142" s="166">
        <v>0.6097560975609756</v>
      </c>
      <c r="EO142" s="167">
        <v>3.6585365853658534</v>
      </c>
      <c r="EP142" s="67">
        <v>0</v>
      </c>
      <c r="EQ142" s="67">
        <v>0</v>
      </c>
      <c r="ER142" s="67">
        <v>0</v>
      </c>
      <c r="ES142" s="67">
        <v>0</v>
      </c>
      <c r="ET142" s="67">
        <v>0</v>
      </c>
      <c r="EU142" s="169">
        <v>0</v>
      </c>
      <c r="EV142" s="67">
        <v>0</v>
      </c>
      <c r="EW142" s="67">
        <v>0</v>
      </c>
      <c r="EX142" s="67">
        <v>0</v>
      </c>
      <c r="EY142" s="86">
        <v>91.4826498422713</v>
      </c>
      <c r="EZ142" s="87">
        <v>29</v>
      </c>
      <c r="FA142" s="86">
        <v>66.901408450704224</v>
      </c>
      <c r="FB142" s="87">
        <v>19</v>
      </c>
      <c r="FC142" s="67">
        <v>0</v>
      </c>
      <c r="FD142" s="67">
        <v>0</v>
      </c>
      <c r="FE142" s="67">
        <v>0</v>
      </c>
      <c r="FF142" s="67">
        <v>0</v>
      </c>
      <c r="FG142" s="67">
        <v>0</v>
      </c>
      <c r="FH142" s="67">
        <v>0</v>
      </c>
      <c r="FI142" s="67">
        <v>0</v>
      </c>
      <c r="FJ142" s="67">
        <v>0</v>
      </c>
      <c r="FK142" s="67">
        <v>0</v>
      </c>
      <c r="FL142" s="67">
        <v>0</v>
      </c>
      <c r="FM142" s="67">
        <v>0</v>
      </c>
      <c r="FN142" s="67">
        <v>0</v>
      </c>
      <c r="FO142" s="67">
        <v>0</v>
      </c>
      <c r="FP142" s="67">
        <v>0</v>
      </c>
      <c r="FQ142" s="67">
        <v>0</v>
      </c>
      <c r="FR142" s="67">
        <v>0</v>
      </c>
      <c r="FS142" s="86">
        <v>0</v>
      </c>
      <c r="FT142" s="87">
        <v>0</v>
      </c>
      <c r="FU142" s="86">
        <v>0</v>
      </c>
      <c r="FV142" s="87">
        <v>0</v>
      </c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67"/>
      <c r="IS142" s="67"/>
      <c r="IT142" s="67"/>
      <c r="IU142" s="67"/>
      <c r="IV142" s="67"/>
      <c r="IW142" s="67"/>
      <c r="IX142" s="67"/>
      <c r="IY142" s="67"/>
      <c r="IZ142" s="67"/>
      <c r="JA142" s="67"/>
      <c r="JB142" s="67"/>
      <c r="JC142" s="67"/>
      <c r="JD142" s="67"/>
      <c r="JE142" s="67"/>
      <c r="JF142" s="67"/>
      <c r="JG142" s="67"/>
      <c r="JH142" s="67"/>
      <c r="JI142" s="67"/>
      <c r="JJ142" s="67"/>
      <c r="JK142" s="67"/>
      <c r="JL142" s="67"/>
      <c r="JM142" s="67"/>
      <c r="JN142" s="67"/>
      <c r="JO142" s="67"/>
      <c r="JP142" s="67"/>
      <c r="JQ142" s="67"/>
      <c r="JR142" s="67"/>
      <c r="JS142" s="67"/>
      <c r="JT142" s="67"/>
      <c r="JU142" s="67"/>
      <c r="JV142" s="67"/>
      <c r="JW142" s="67"/>
      <c r="JX142" s="67"/>
      <c r="JY142" s="67"/>
      <c r="JZ142" s="67"/>
      <c r="KA142" s="67"/>
      <c r="KB142" s="67"/>
      <c r="KC142" s="67"/>
      <c r="KD142" s="67"/>
      <c r="KE142" s="67"/>
      <c r="KF142" s="67"/>
      <c r="KG142" s="67"/>
      <c r="KH142" s="67"/>
      <c r="KI142" s="67"/>
      <c r="KJ142" s="67"/>
      <c r="KK142" s="67"/>
      <c r="KL142" s="67"/>
      <c r="KM142" s="67"/>
      <c r="KN142" s="67"/>
      <c r="KO142" s="67"/>
      <c r="KP142" s="67"/>
      <c r="KQ142" s="67"/>
      <c r="KR142" s="67"/>
      <c r="KS142" s="67"/>
      <c r="KT142" s="67"/>
      <c r="KU142" s="67"/>
      <c r="KV142" s="67"/>
      <c r="KW142" s="67"/>
      <c r="KX142" s="67"/>
      <c r="KY142" s="67"/>
      <c r="KZ142" s="67"/>
      <c r="LA142" s="67"/>
      <c r="LB142" s="67"/>
      <c r="LC142" s="67"/>
      <c r="LD142" s="67"/>
      <c r="LE142" s="67"/>
      <c r="LF142" s="67"/>
      <c r="LG142" s="67"/>
      <c r="LH142" s="67"/>
      <c r="LI142" s="67"/>
      <c r="LJ142" s="67"/>
      <c r="LK142" s="67"/>
      <c r="LL142" s="67"/>
      <c r="LM142" s="67"/>
      <c r="LN142" s="67"/>
      <c r="LO142" s="67"/>
      <c r="LP142" s="67"/>
      <c r="LQ142" s="67"/>
      <c r="LR142" s="67"/>
      <c r="LS142" s="67"/>
      <c r="LT142" s="67"/>
      <c r="LU142" s="67"/>
      <c r="LV142" s="67"/>
      <c r="LW142" s="67"/>
      <c r="LX142" s="67"/>
      <c r="LY142" s="67"/>
      <c r="LZ142" s="67"/>
      <c r="MA142" s="67"/>
      <c r="MB142" s="67"/>
      <c r="MC142" s="67"/>
      <c r="MD142" s="67"/>
      <c r="ME142" s="67"/>
      <c r="MF142" s="67"/>
      <c r="MG142" s="67"/>
      <c r="MH142" s="67"/>
      <c r="MI142" s="67"/>
      <c r="MJ142" s="67"/>
      <c r="MK142" s="67"/>
      <c r="ML142" s="67"/>
      <c r="MM142" s="67"/>
      <c r="MN142" s="67"/>
      <c r="MO142" s="67"/>
      <c r="MP142" s="67"/>
      <c r="MQ142" s="67"/>
      <c r="MR142" s="67"/>
      <c r="MS142" s="67"/>
      <c r="MT142" s="67"/>
      <c r="MU142" s="67"/>
      <c r="MV142" s="67"/>
      <c r="MW142" s="67"/>
      <c r="MX142" s="67"/>
      <c r="MY142" s="67"/>
      <c r="MZ142" s="67"/>
      <c r="NA142" s="67"/>
      <c r="NB142" s="67"/>
      <c r="NC142" s="67"/>
      <c r="ND142" s="67"/>
      <c r="NE142" s="67"/>
      <c r="NF142" s="67"/>
      <c r="NG142" s="67"/>
      <c r="NH142" s="67"/>
      <c r="NI142" s="67"/>
      <c r="NJ142" s="67"/>
      <c r="NK142" s="67"/>
      <c r="NL142" s="67"/>
      <c r="NM142" s="67"/>
      <c r="NN142" s="67"/>
      <c r="NO142" s="67"/>
      <c r="NP142" s="67"/>
      <c r="NQ142" s="67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2"/>
      <c r="OF142" s="12"/>
      <c r="OG142" s="12"/>
      <c r="OH142" s="12"/>
      <c r="OI142" s="12"/>
      <c r="OJ142" s="12"/>
      <c r="OK142" s="12"/>
      <c r="OL142" s="12"/>
      <c r="OM142" s="12"/>
      <c r="ON142" s="12"/>
      <c r="OO142" s="12"/>
      <c r="OP142" s="12"/>
      <c r="OQ142" s="12"/>
    </row>
    <row r="143" spans="1:407">
      <c r="A143" s="96" t="s">
        <v>585</v>
      </c>
      <c r="B143" s="56" t="s">
        <v>586</v>
      </c>
      <c r="C143" s="96" t="s">
        <v>441</v>
      </c>
      <c r="D143" s="74">
        <v>6</v>
      </c>
      <c r="E143" s="67">
        <v>2016</v>
      </c>
      <c r="F143" s="161">
        <v>59.943486757146218</v>
      </c>
      <c r="G143" s="78">
        <v>4110</v>
      </c>
      <c r="H143" s="78">
        <v>1555</v>
      </c>
      <c r="I143" s="78">
        <v>2555</v>
      </c>
      <c r="J143" s="67">
        <v>142.51</v>
      </c>
      <c r="K143" s="78">
        <v>5857</v>
      </c>
      <c r="L143" s="67">
        <v>71.239999999999995</v>
      </c>
      <c r="M143" s="78">
        <v>2928</v>
      </c>
      <c r="N143" s="67">
        <v>396</v>
      </c>
      <c r="O143" s="67">
        <v>206</v>
      </c>
      <c r="P143" s="67">
        <v>190</v>
      </c>
      <c r="Q143" s="78">
        <v>474</v>
      </c>
      <c r="R143" s="78">
        <v>228</v>
      </c>
      <c r="S143" s="78">
        <v>246</v>
      </c>
      <c r="T143" s="67">
        <v>395</v>
      </c>
      <c r="U143" s="67">
        <v>208</v>
      </c>
      <c r="V143" s="67">
        <v>187</v>
      </c>
      <c r="W143" s="78">
        <v>474</v>
      </c>
      <c r="X143" s="78">
        <v>222</v>
      </c>
      <c r="Y143" s="78">
        <v>252</v>
      </c>
      <c r="Z143" s="67">
        <v>385</v>
      </c>
      <c r="AA143" s="67">
        <v>204</v>
      </c>
      <c r="AB143" s="67">
        <v>181</v>
      </c>
      <c r="AC143" s="78">
        <v>441</v>
      </c>
      <c r="AD143" s="78">
        <v>208</v>
      </c>
      <c r="AE143" s="78">
        <v>233</v>
      </c>
      <c r="AF143" s="67">
        <v>357</v>
      </c>
      <c r="AG143" s="67">
        <v>190</v>
      </c>
      <c r="AH143" s="67">
        <v>167</v>
      </c>
      <c r="AI143" s="78">
        <v>690</v>
      </c>
      <c r="AJ143" s="78">
        <v>322</v>
      </c>
      <c r="AK143" s="78">
        <v>368</v>
      </c>
      <c r="AL143" s="67">
        <v>392</v>
      </c>
      <c r="AM143" s="67">
        <v>209</v>
      </c>
      <c r="AN143" s="67">
        <v>183</v>
      </c>
      <c r="AO143" s="67">
        <v>362</v>
      </c>
      <c r="AP143" s="67">
        <v>192</v>
      </c>
      <c r="AQ143" s="67">
        <v>170</v>
      </c>
      <c r="AR143" s="56" t="s">
        <v>428</v>
      </c>
      <c r="AS143" s="56"/>
      <c r="AT143" s="56" t="s">
        <v>428</v>
      </c>
      <c r="AU143" s="162">
        <v>50</v>
      </c>
      <c r="AV143" s="163">
        <v>2</v>
      </c>
      <c r="AW143" s="164">
        <v>4</v>
      </c>
      <c r="AX143" s="59">
        <v>43.5</v>
      </c>
      <c r="AY143" s="59">
        <v>1</v>
      </c>
      <c r="AZ143" s="86">
        <v>5.0505050505050511</v>
      </c>
      <c r="BA143" s="87">
        <v>2</v>
      </c>
      <c r="BB143" s="88">
        <v>0</v>
      </c>
      <c r="BC143" s="89">
        <v>0</v>
      </c>
      <c r="BD143" s="68">
        <v>0</v>
      </c>
      <c r="BE143" s="69">
        <v>0</v>
      </c>
      <c r="BF143" s="56">
        <f>VLOOKUP(A143,[1]Controles!$A$7:$L$139,11,0)</f>
        <v>2</v>
      </c>
      <c r="BG143" s="107">
        <f>VLOOKUP(A143,[1]Controles!$A$7:$L$139,12,0)</f>
        <v>8.695652173913043</v>
      </c>
      <c r="BH143" s="63">
        <f>VLOOKUP(A143,[1]Peso!$A$7:$D$139,3,0)</f>
        <v>1</v>
      </c>
      <c r="BI143" s="85">
        <f>VLOOKUP(A143,[1]Peso!$A$7:$D$139,4,0)</f>
        <v>4.3478260869565215</v>
      </c>
      <c r="BJ143" s="68">
        <v>0</v>
      </c>
      <c r="BK143" s="69">
        <v>0</v>
      </c>
      <c r="BL143" s="68">
        <v>252.52525252525254</v>
      </c>
      <c r="BM143" s="69">
        <v>1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 t="s">
        <v>1642</v>
      </c>
      <c r="BW143" s="67" t="s">
        <v>1114</v>
      </c>
      <c r="BX143" s="67" t="s">
        <v>566</v>
      </c>
      <c r="BY143" s="67" t="s">
        <v>601</v>
      </c>
      <c r="BZ143" s="67" t="s">
        <v>432</v>
      </c>
      <c r="CA143" s="67" t="s">
        <v>1383</v>
      </c>
      <c r="CB143" s="67" t="s">
        <v>1262</v>
      </c>
      <c r="CC143" s="164">
        <v>69.23</v>
      </c>
      <c r="CD143" s="164">
        <v>50</v>
      </c>
      <c r="CE143" s="166">
        <v>40</v>
      </c>
      <c r="CF143" s="67" t="s">
        <v>871</v>
      </c>
      <c r="CG143" s="67" t="s">
        <v>1643</v>
      </c>
      <c r="CH143" s="67">
        <v>0</v>
      </c>
      <c r="CI143" s="67">
        <v>0</v>
      </c>
      <c r="CJ143" s="86">
        <v>0</v>
      </c>
      <c r="CK143" s="87">
        <v>0</v>
      </c>
      <c r="CL143" s="67">
        <v>0</v>
      </c>
      <c r="CM143" s="67">
        <v>0</v>
      </c>
      <c r="CN143" s="67">
        <v>0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0</v>
      </c>
      <c r="CU143" s="67">
        <v>0</v>
      </c>
      <c r="CV143" s="67">
        <v>0</v>
      </c>
      <c r="CW143" s="67">
        <v>0</v>
      </c>
      <c r="CX143" s="67">
        <v>0</v>
      </c>
      <c r="CY143" s="67">
        <v>0</v>
      </c>
      <c r="CZ143" s="67">
        <v>0</v>
      </c>
      <c r="DA143" s="67">
        <v>0</v>
      </c>
      <c r="DB143" s="86">
        <v>0</v>
      </c>
      <c r="DC143" s="87">
        <v>0</v>
      </c>
      <c r="DD143" s="164">
        <v>83.59</v>
      </c>
      <c r="DE143" s="164">
        <v>65.650000000000006</v>
      </c>
      <c r="DF143" s="166">
        <v>2.5270758122743682</v>
      </c>
      <c r="DG143" s="167">
        <v>6.8592057761732859</v>
      </c>
      <c r="DH143" s="67">
        <v>0</v>
      </c>
      <c r="DI143" s="67">
        <v>0</v>
      </c>
      <c r="DJ143" s="67">
        <v>0</v>
      </c>
      <c r="DK143" s="67">
        <v>0</v>
      </c>
      <c r="DL143" s="67">
        <v>0</v>
      </c>
      <c r="DM143" s="67">
        <v>0</v>
      </c>
      <c r="DN143" s="67">
        <v>0</v>
      </c>
      <c r="DO143" s="67">
        <v>0</v>
      </c>
      <c r="DP143" s="67">
        <v>0</v>
      </c>
      <c r="DQ143" s="67">
        <v>0</v>
      </c>
      <c r="DR143" s="67">
        <v>0</v>
      </c>
      <c r="DS143" s="67">
        <v>0</v>
      </c>
      <c r="DT143" s="67">
        <v>0</v>
      </c>
      <c r="DU143" s="67">
        <v>0</v>
      </c>
      <c r="DV143" s="67">
        <v>0</v>
      </c>
      <c r="DW143" s="67">
        <v>0</v>
      </c>
      <c r="DX143" s="67">
        <v>0</v>
      </c>
      <c r="DY143" s="67">
        <v>0</v>
      </c>
      <c r="DZ143" s="86">
        <v>5.5248618784530388</v>
      </c>
      <c r="EA143" s="87">
        <v>1</v>
      </c>
      <c r="EB143" s="86">
        <v>65.868263473053901</v>
      </c>
      <c r="EC143" s="87">
        <v>11</v>
      </c>
      <c r="ED143" s="86">
        <v>2.8011204481792715</v>
      </c>
      <c r="EE143" s="87">
        <v>1</v>
      </c>
      <c r="EF143" s="164">
        <v>92.48</v>
      </c>
      <c r="EG143" s="164">
        <v>54.25</v>
      </c>
      <c r="EH143" s="166">
        <v>3.5000000000000004</v>
      </c>
      <c r="EI143" s="167">
        <v>6.5</v>
      </c>
      <c r="EJ143" s="67" t="s">
        <v>1644</v>
      </c>
      <c r="EK143" s="67" t="s">
        <v>1295</v>
      </c>
      <c r="EL143" s="164">
        <v>49.64</v>
      </c>
      <c r="EM143" s="164">
        <v>23.78</v>
      </c>
      <c r="EN143" s="166">
        <v>0</v>
      </c>
      <c r="EO143" s="167">
        <v>1.7543859649122806</v>
      </c>
      <c r="EP143" s="67">
        <v>0</v>
      </c>
      <c r="EQ143" s="67">
        <v>0</v>
      </c>
      <c r="ER143" s="67">
        <v>0</v>
      </c>
      <c r="ES143" s="67">
        <v>0</v>
      </c>
      <c r="ET143" s="67">
        <v>0</v>
      </c>
      <c r="EU143" s="67">
        <v>0</v>
      </c>
      <c r="EV143" s="67">
        <v>0</v>
      </c>
      <c r="EW143" s="67">
        <v>0</v>
      </c>
      <c r="EX143" s="67">
        <v>0</v>
      </c>
      <c r="EY143" s="86">
        <v>27.3224043715847</v>
      </c>
      <c r="EZ143" s="87">
        <v>5</v>
      </c>
      <c r="FA143" s="86">
        <v>29.411764705882351</v>
      </c>
      <c r="FB143" s="87">
        <v>5</v>
      </c>
      <c r="FC143" s="67">
        <v>0</v>
      </c>
      <c r="FD143" s="67">
        <v>0</v>
      </c>
      <c r="FE143" s="92">
        <v>119.90407673860911</v>
      </c>
      <c r="FF143" s="67">
        <v>1</v>
      </c>
      <c r="FG143" s="67">
        <v>0</v>
      </c>
      <c r="FH143" s="67">
        <v>0</v>
      </c>
      <c r="FI143" s="67">
        <v>0</v>
      </c>
      <c r="FJ143" s="67">
        <v>0</v>
      </c>
      <c r="FK143" s="92">
        <v>119.90407673860911</v>
      </c>
      <c r="FL143" s="105">
        <v>1</v>
      </c>
      <c r="FM143" s="92">
        <v>185.16713770587663</v>
      </c>
      <c r="FN143" s="67">
        <v>19</v>
      </c>
      <c r="FO143" s="92">
        <v>119.90407673860911</v>
      </c>
      <c r="FP143" s="105">
        <v>1</v>
      </c>
      <c r="FQ143" s="67">
        <v>0</v>
      </c>
      <c r="FR143" s="67">
        <v>0</v>
      </c>
      <c r="FS143" s="86">
        <v>0</v>
      </c>
      <c r="FT143" s="87">
        <v>0</v>
      </c>
      <c r="FU143" s="86">
        <v>5.5248618784530388</v>
      </c>
      <c r="FV143" s="87">
        <v>2</v>
      </c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67"/>
      <c r="IS143" s="67"/>
      <c r="IT143" s="67"/>
      <c r="IU143" s="67"/>
      <c r="IV143" s="67"/>
      <c r="IW143" s="67"/>
      <c r="IX143" s="67"/>
      <c r="IY143" s="67"/>
      <c r="IZ143" s="67"/>
      <c r="JA143" s="67"/>
      <c r="JB143" s="67"/>
      <c r="JC143" s="67"/>
      <c r="JD143" s="67"/>
      <c r="JE143" s="67"/>
      <c r="JF143" s="67"/>
      <c r="JG143" s="67"/>
      <c r="JH143" s="67"/>
      <c r="JI143" s="67"/>
      <c r="JJ143" s="67"/>
      <c r="JK143" s="67"/>
      <c r="JL143" s="67"/>
      <c r="JM143" s="67"/>
      <c r="JN143" s="67"/>
      <c r="JO143" s="67"/>
      <c r="JP143" s="67"/>
      <c r="JQ143" s="67"/>
      <c r="JR143" s="67"/>
      <c r="JS143" s="67"/>
      <c r="JT143" s="67"/>
      <c r="JU143" s="67"/>
      <c r="JV143" s="67"/>
      <c r="JW143" s="67"/>
      <c r="JX143" s="67"/>
      <c r="JY143" s="67"/>
      <c r="JZ143" s="67"/>
      <c r="KA143" s="67"/>
      <c r="KB143" s="67"/>
      <c r="KC143" s="67"/>
      <c r="KD143" s="67"/>
      <c r="KE143" s="67"/>
      <c r="KF143" s="67"/>
      <c r="KG143" s="67"/>
      <c r="KH143" s="67"/>
      <c r="KI143" s="67"/>
      <c r="KJ143" s="67"/>
      <c r="KK143" s="67"/>
      <c r="KL143" s="67"/>
      <c r="KM143" s="67"/>
      <c r="KN143" s="67"/>
      <c r="KO143" s="67"/>
      <c r="KP143" s="67"/>
      <c r="KQ143" s="67"/>
      <c r="KR143" s="67"/>
      <c r="KS143" s="67"/>
      <c r="KT143" s="67"/>
      <c r="KU143" s="67"/>
      <c r="KV143" s="67"/>
      <c r="KW143" s="67"/>
      <c r="KX143" s="67"/>
      <c r="KY143" s="67"/>
      <c r="KZ143" s="67"/>
      <c r="LA143" s="67"/>
      <c r="LB143" s="67"/>
      <c r="LC143" s="67"/>
      <c r="LD143" s="67"/>
      <c r="LE143" s="67"/>
      <c r="LF143" s="67"/>
      <c r="LG143" s="67"/>
      <c r="LH143" s="67"/>
      <c r="LI143" s="67"/>
      <c r="LJ143" s="67"/>
      <c r="LK143" s="67"/>
      <c r="LL143" s="67"/>
      <c r="LM143" s="67"/>
      <c r="LN143" s="67"/>
      <c r="LO143" s="67"/>
      <c r="LP143" s="67"/>
      <c r="LQ143" s="67"/>
      <c r="LR143" s="67"/>
      <c r="LS143" s="67"/>
      <c r="LT143" s="67"/>
      <c r="LU143" s="67"/>
      <c r="LV143" s="67"/>
      <c r="LW143" s="67"/>
      <c r="LX143" s="67"/>
      <c r="LY143" s="67"/>
      <c r="LZ143" s="67"/>
      <c r="MA143" s="67"/>
      <c r="MB143" s="67"/>
      <c r="MC143" s="67"/>
      <c r="MD143" s="67"/>
      <c r="ME143" s="67"/>
      <c r="MF143" s="67"/>
      <c r="MG143" s="67"/>
      <c r="MH143" s="67"/>
      <c r="MI143" s="67"/>
      <c r="MJ143" s="67"/>
      <c r="MK143" s="67"/>
      <c r="ML143" s="67"/>
      <c r="MM143" s="67"/>
      <c r="MN143" s="67"/>
      <c r="MO143" s="67"/>
      <c r="MP143" s="67"/>
      <c r="MQ143" s="67"/>
      <c r="MR143" s="67"/>
      <c r="MS143" s="67"/>
      <c r="MT143" s="67"/>
      <c r="MU143" s="67"/>
      <c r="MV143" s="67"/>
      <c r="MW143" s="67"/>
      <c r="MX143" s="67"/>
      <c r="MY143" s="67"/>
      <c r="MZ143" s="67"/>
      <c r="NA143" s="67"/>
      <c r="NB143" s="67"/>
      <c r="NC143" s="67"/>
      <c r="ND143" s="67"/>
      <c r="NE143" s="67"/>
      <c r="NF143" s="67"/>
      <c r="NG143" s="67"/>
      <c r="NH143" s="67"/>
      <c r="NI143" s="67"/>
      <c r="NJ143" s="67"/>
      <c r="NK143" s="67"/>
      <c r="NL143" s="67"/>
      <c r="NM143" s="67"/>
      <c r="NN143" s="67"/>
      <c r="NO143" s="67"/>
      <c r="NP143" s="67"/>
      <c r="NQ143" s="67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2"/>
      <c r="OF143" s="12"/>
      <c r="OG143" s="12"/>
      <c r="OH143" s="12"/>
      <c r="OI143" s="12"/>
      <c r="OJ143" s="12"/>
      <c r="OK143" s="12"/>
      <c r="OL143" s="12"/>
      <c r="OM143" s="12"/>
      <c r="ON143" s="12"/>
      <c r="OO143" s="12"/>
      <c r="OP143" s="12"/>
      <c r="OQ143" s="12"/>
    </row>
    <row r="144" spans="1:407">
      <c r="A144" s="96" t="s">
        <v>596</v>
      </c>
      <c r="B144" s="56" t="s">
        <v>597</v>
      </c>
      <c r="C144" s="96" t="s">
        <v>598</v>
      </c>
      <c r="D144" s="74">
        <v>4</v>
      </c>
      <c r="E144" s="67">
        <v>2016</v>
      </c>
      <c r="F144" s="161">
        <v>61.110283948033505</v>
      </c>
      <c r="G144" s="78">
        <v>50836</v>
      </c>
      <c r="H144" s="78">
        <v>23428</v>
      </c>
      <c r="I144" s="78">
        <v>27408</v>
      </c>
      <c r="J144" s="67">
        <v>42.56</v>
      </c>
      <c r="K144" s="78">
        <v>21635</v>
      </c>
      <c r="L144" s="67">
        <v>32.840000000000003</v>
      </c>
      <c r="M144" s="78">
        <v>16695</v>
      </c>
      <c r="N144" s="67">
        <v>4746</v>
      </c>
      <c r="O144" s="67">
        <v>2427</v>
      </c>
      <c r="P144" s="67">
        <v>2319</v>
      </c>
      <c r="Q144" s="78">
        <v>5681</v>
      </c>
      <c r="R144" s="78">
        <v>2776</v>
      </c>
      <c r="S144" s="78">
        <v>2905</v>
      </c>
      <c r="T144" s="67">
        <v>4678</v>
      </c>
      <c r="U144" s="67">
        <v>2396</v>
      </c>
      <c r="V144" s="67">
        <v>2282</v>
      </c>
      <c r="W144" s="78">
        <v>5626</v>
      </c>
      <c r="X144" s="78">
        <v>2743</v>
      </c>
      <c r="Y144" s="78">
        <v>2883</v>
      </c>
      <c r="Z144" s="67">
        <v>4683</v>
      </c>
      <c r="AA144" s="67">
        <v>2396</v>
      </c>
      <c r="AB144" s="67">
        <v>2287</v>
      </c>
      <c r="AC144" s="78">
        <v>5500</v>
      </c>
      <c r="AD144" s="78">
        <v>2700</v>
      </c>
      <c r="AE144" s="78">
        <v>2800</v>
      </c>
      <c r="AF144" s="67">
        <v>4540</v>
      </c>
      <c r="AG144" s="67">
        <v>2296</v>
      </c>
      <c r="AH144" s="67">
        <v>2244</v>
      </c>
      <c r="AI144" s="78">
        <v>8513</v>
      </c>
      <c r="AJ144" s="78">
        <v>4203</v>
      </c>
      <c r="AK144" s="78">
        <v>4310</v>
      </c>
      <c r="AL144" s="67">
        <v>4840</v>
      </c>
      <c r="AM144" s="67">
        <v>2435</v>
      </c>
      <c r="AN144" s="67">
        <v>2405</v>
      </c>
      <c r="AO144" s="67">
        <v>4433</v>
      </c>
      <c r="AP144" s="67">
        <v>2289</v>
      </c>
      <c r="AQ144" s="67">
        <v>2144</v>
      </c>
      <c r="AR144" s="56" t="s">
        <v>428</v>
      </c>
      <c r="AS144" s="56"/>
      <c r="AT144" s="56" t="s">
        <v>428</v>
      </c>
      <c r="AU144" s="162">
        <v>600</v>
      </c>
      <c r="AV144" s="164">
        <v>0</v>
      </c>
      <c r="AW144" s="163">
        <v>219</v>
      </c>
      <c r="AX144" s="59">
        <v>6.9</v>
      </c>
      <c r="AY144" s="59">
        <v>3</v>
      </c>
      <c r="AZ144" s="86">
        <v>0.84281500210703753</v>
      </c>
      <c r="BA144" s="87">
        <v>4</v>
      </c>
      <c r="BB144" s="88">
        <v>0</v>
      </c>
      <c r="BC144" s="89">
        <v>0</v>
      </c>
      <c r="BD144" s="68">
        <v>0</v>
      </c>
      <c r="BE144" s="69">
        <v>0</v>
      </c>
      <c r="BF144" s="56">
        <f>VLOOKUP(A144,[1]Controles!$A$7:$L$139,11,0)</f>
        <v>18</v>
      </c>
      <c r="BG144" s="107">
        <f>VLOOKUP(A144,[1]Controles!$A$7:$L$139,12,0)</f>
        <v>4.1284403669724776</v>
      </c>
      <c r="BH144" s="63">
        <f>VLOOKUP(A144,[1]Peso!$A$7:$D$139,3,0)</f>
        <v>36</v>
      </c>
      <c r="BI144" s="85">
        <f>VLOOKUP(A144,[1]Peso!$A$7:$D$139,4,0)</f>
        <v>8.2568807339449553</v>
      </c>
      <c r="BJ144" s="68">
        <v>0</v>
      </c>
      <c r="BK144" s="69">
        <v>0</v>
      </c>
      <c r="BL144" s="68">
        <v>0</v>
      </c>
      <c r="BM144" s="69">
        <v>0</v>
      </c>
      <c r="BN144" s="67">
        <v>0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 t="s">
        <v>1645</v>
      </c>
      <c r="BW144" s="67" t="s">
        <v>1060</v>
      </c>
      <c r="BX144" s="67" t="s">
        <v>1042</v>
      </c>
      <c r="BY144" s="67" t="s">
        <v>507</v>
      </c>
      <c r="BZ144" s="67" t="s">
        <v>1439</v>
      </c>
      <c r="CA144" s="67" t="s">
        <v>496</v>
      </c>
      <c r="CB144" s="67" t="s">
        <v>1175</v>
      </c>
      <c r="CC144" s="163">
        <v>52.5</v>
      </c>
      <c r="CD144" s="163">
        <v>41.28</v>
      </c>
      <c r="CE144" s="166">
        <v>20</v>
      </c>
      <c r="CF144" s="67" t="s">
        <v>1646</v>
      </c>
      <c r="CG144" s="67" t="s">
        <v>1647</v>
      </c>
      <c r="CH144" s="92">
        <v>21.1864406779661</v>
      </c>
      <c r="CI144" s="67">
        <v>1</v>
      </c>
      <c r="CJ144" s="86">
        <v>0</v>
      </c>
      <c r="CK144" s="87">
        <v>0</v>
      </c>
      <c r="CL144" s="92">
        <v>21.1864406779661</v>
      </c>
      <c r="CM144" s="67">
        <v>1</v>
      </c>
      <c r="CN144" s="92">
        <v>42.372881355932201</v>
      </c>
      <c r="CO144" s="67">
        <v>2</v>
      </c>
      <c r="CP144" s="67">
        <v>0</v>
      </c>
      <c r="CQ144" s="67">
        <v>0</v>
      </c>
      <c r="CR144" s="92">
        <v>17.774617845716318</v>
      </c>
      <c r="CS144" s="67">
        <v>1</v>
      </c>
      <c r="CT144" s="92">
        <v>17.774617845716318</v>
      </c>
      <c r="CU144" s="67">
        <v>1</v>
      </c>
      <c r="CV144" s="67">
        <v>0</v>
      </c>
      <c r="CW144" s="67">
        <v>0</v>
      </c>
      <c r="CX144" s="67">
        <v>0</v>
      </c>
      <c r="CY144" s="67">
        <v>0</v>
      </c>
      <c r="CZ144" s="67">
        <v>0</v>
      </c>
      <c r="DA144" s="67">
        <v>0</v>
      </c>
      <c r="DB144" s="86">
        <v>0.85415332052103354</v>
      </c>
      <c r="DC144" s="87">
        <v>4</v>
      </c>
      <c r="DD144" s="163">
        <v>75.790000000000006</v>
      </c>
      <c r="DE144" s="163">
        <v>64.95</v>
      </c>
      <c r="DF144" s="166">
        <v>2.5127226463104324</v>
      </c>
      <c r="DG144" s="167">
        <v>3.6259541984732824</v>
      </c>
      <c r="DH144" s="92">
        <v>53.323853537148956</v>
      </c>
      <c r="DI144" s="67">
        <v>3</v>
      </c>
      <c r="DJ144" s="92">
        <v>177.74617845716318</v>
      </c>
      <c r="DK144" s="67">
        <v>10</v>
      </c>
      <c r="DL144" s="92">
        <v>35.549235691432635</v>
      </c>
      <c r="DM144" s="67">
        <v>2</v>
      </c>
      <c r="DN144" s="92">
        <v>218.18</v>
      </c>
      <c r="DO144" s="67">
        <v>12</v>
      </c>
      <c r="DP144" s="92">
        <v>36.36363636363636</v>
      </c>
      <c r="DQ144" s="67">
        <v>2</v>
      </c>
      <c r="DR144" s="92">
        <v>36.36363636363636</v>
      </c>
      <c r="DS144" s="67">
        <v>2</v>
      </c>
      <c r="DT144" s="67">
        <v>0</v>
      </c>
      <c r="DU144" s="67">
        <v>0</v>
      </c>
      <c r="DV144" s="67">
        <v>0</v>
      </c>
      <c r="DW144" s="67">
        <v>0</v>
      </c>
      <c r="DX144" s="67">
        <v>0</v>
      </c>
      <c r="DY144" s="67">
        <v>0</v>
      </c>
      <c r="DZ144" s="86">
        <v>2.6235242675994757</v>
      </c>
      <c r="EA144" s="87">
        <v>6</v>
      </c>
      <c r="EB144" s="86">
        <v>42.33511586452763</v>
      </c>
      <c r="EC144" s="87">
        <v>95</v>
      </c>
      <c r="ED144" s="86">
        <v>0.66079295154185025</v>
      </c>
      <c r="EE144" s="87">
        <v>3</v>
      </c>
      <c r="EF144" s="163">
        <v>96.93</v>
      </c>
      <c r="EG144" s="163">
        <v>67.459999999999994</v>
      </c>
      <c r="EH144" s="166">
        <v>2.375102375102375</v>
      </c>
      <c r="EI144" s="167">
        <v>4.9140049140049138</v>
      </c>
      <c r="EJ144" s="67" t="s">
        <v>1648</v>
      </c>
      <c r="EK144" s="67" t="s">
        <v>827</v>
      </c>
      <c r="EL144" s="163">
        <v>72.31</v>
      </c>
      <c r="EM144" s="163">
        <v>42.4</v>
      </c>
      <c r="EN144" s="166">
        <v>0.92485549132947986</v>
      </c>
      <c r="EO144" s="167">
        <v>3.352601156069364</v>
      </c>
      <c r="EP144" s="92">
        <v>218.18181818181819</v>
      </c>
      <c r="EQ144" s="105">
        <v>12</v>
      </c>
      <c r="ER144" s="92">
        <v>127.27272727272728</v>
      </c>
      <c r="ES144" s="105">
        <v>7</v>
      </c>
      <c r="ET144" s="92">
        <v>181.81818181818181</v>
      </c>
      <c r="EU144" s="105">
        <v>10</v>
      </c>
      <c r="EV144" s="92">
        <v>145.45454545454544</v>
      </c>
      <c r="EW144" s="67">
        <v>8</v>
      </c>
      <c r="EX144" s="67">
        <v>11</v>
      </c>
      <c r="EY144" s="90">
        <v>60.706860706860709</v>
      </c>
      <c r="EZ144" s="91">
        <v>146</v>
      </c>
      <c r="FA144" s="86">
        <v>56.43656716417911</v>
      </c>
      <c r="FB144" s="87">
        <v>121</v>
      </c>
      <c r="FC144" s="92">
        <v>68.219471786375593</v>
      </c>
      <c r="FD144" s="67">
        <v>7</v>
      </c>
      <c r="FE144" s="92">
        <v>48.728194133125427</v>
      </c>
      <c r="FF144" s="67">
        <v>5</v>
      </c>
      <c r="FG144" s="92">
        <v>9.7456388266250844</v>
      </c>
      <c r="FH144" s="67">
        <v>1</v>
      </c>
      <c r="FI144" s="67">
        <v>0</v>
      </c>
      <c r="FJ144" s="67">
        <v>0</v>
      </c>
      <c r="FK144" s="92">
        <v>126.6933047461261</v>
      </c>
      <c r="FL144" s="105">
        <v>13</v>
      </c>
      <c r="FM144" s="67">
        <v>0</v>
      </c>
      <c r="FN144" s="67">
        <v>0</v>
      </c>
      <c r="FO144" s="92">
        <v>321.60608127862781</v>
      </c>
      <c r="FP144" s="105">
        <v>33</v>
      </c>
      <c r="FQ144" s="92">
        <v>38.982555306500338</v>
      </c>
      <c r="FR144" s="67">
        <v>4</v>
      </c>
      <c r="FS144" s="86">
        <v>2.0661157024793391</v>
      </c>
      <c r="FT144" s="87">
        <v>10</v>
      </c>
      <c r="FU144" s="86">
        <v>0.67674261222648324</v>
      </c>
      <c r="FV144" s="87">
        <v>3</v>
      </c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67"/>
      <c r="IS144" s="67"/>
      <c r="IT144" s="67"/>
      <c r="IU144" s="67"/>
      <c r="IV144" s="67"/>
      <c r="IW144" s="67"/>
      <c r="IX144" s="67"/>
      <c r="IY144" s="67"/>
      <c r="IZ144" s="67"/>
      <c r="JA144" s="67"/>
      <c r="JB144" s="67"/>
      <c r="JC144" s="67"/>
      <c r="JD144" s="67"/>
      <c r="JE144" s="67"/>
      <c r="JF144" s="67"/>
      <c r="JG144" s="67"/>
      <c r="JH144" s="67"/>
      <c r="JI144" s="67"/>
      <c r="JJ144" s="67"/>
      <c r="JK144" s="67"/>
      <c r="JL144" s="67"/>
      <c r="JM144" s="67"/>
      <c r="JN144" s="67"/>
      <c r="JO144" s="67"/>
      <c r="JP144" s="67"/>
      <c r="JQ144" s="67"/>
      <c r="JR144" s="67"/>
      <c r="JS144" s="67"/>
      <c r="JT144" s="67"/>
      <c r="JU144" s="67"/>
      <c r="JV144" s="67"/>
      <c r="JW144" s="67"/>
      <c r="JX144" s="67"/>
      <c r="JY144" s="67"/>
      <c r="JZ144" s="67"/>
      <c r="KA144" s="67"/>
      <c r="KB144" s="67"/>
      <c r="KC144" s="67"/>
      <c r="KD144" s="67"/>
      <c r="KE144" s="67"/>
      <c r="KF144" s="67"/>
      <c r="KG144" s="67"/>
      <c r="KH144" s="67"/>
      <c r="KI144" s="67"/>
      <c r="KJ144" s="67"/>
      <c r="KK144" s="67"/>
      <c r="KL144" s="67"/>
      <c r="KM144" s="67"/>
      <c r="KN144" s="67"/>
      <c r="KO144" s="67"/>
      <c r="KP144" s="67"/>
      <c r="KQ144" s="67"/>
      <c r="KR144" s="67"/>
      <c r="KS144" s="67"/>
      <c r="KT144" s="67"/>
      <c r="KU144" s="67"/>
      <c r="KV144" s="67"/>
      <c r="KW144" s="67"/>
      <c r="KX144" s="67"/>
      <c r="KY144" s="67"/>
      <c r="KZ144" s="67"/>
      <c r="LA144" s="67"/>
      <c r="LB144" s="67"/>
      <c r="LC144" s="67"/>
      <c r="LD144" s="67"/>
      <c r="LE144" s="67"/>
      <c r="LF144" s="67"/>
      <c r="LG144" s="67"/>
      <c r="LH144" s="67"/>
      <c r="LI144" s="67"/>
      <c r="LJ144" s="67"/>
      <c r="LK144" s="67"/>
      <c r="LL144" s="67"/>
      <c r="LM144" s="67"/>
      <c r="LN144" s="67"/>
      <c r="LO144" s="67"/>
      <c r="LP144" s="67"/>
      <c r="LQ144" s="67"/>
      <c r="LR144" s="67"/>
      <c r="LS144" s="67"/>
      <c r="LT144" s="67"/>
      <c r="LU144" s="67"/>
      <c r="LV144" s="67"/>
      <c r="LW144" s="67"/>
      <c r="LX144" s="67"/>
      <c r="LY144" s="67"/>
      <c r="LZ144" s="67"/>
      <c r="MA144" s="67"/>
      <c r="MB144" s="67"/>
      <c r="MC144" s="67"/>
      <c r="MD144" s="67"/>
      <c r="ME144" s="67"/>
      <c r="MF144" s="67"/>
      <c r="MG144" s="67"/>
      <c r="MH144" s="67"/>
      <c r="MI144" s="67"/>
      <c r="MJ144" s="67"/>
      <c r="MK144" s="67"/>
      <c r="ML144" s="67"/>
      <c r="MM144" s="67"/>
      <c r="MN144" s="67"/>
      <c r="MO144" s="67"/>
      <c r="MP144" s="67"/>
      <c r="MQ144" s="67"/>
      <c r="MR144" s="67"/>
      <c r="MS144" s="67"/>
      <c r="MT144" s="67"/>
      <c r="MU144" s="67"/>
      <c r="MV144" s="67"/>
      <c r="MW144" s="67"/>
      <c r="MX144" s="67"/>
      <c r="MY144" s="67"/>
      <c r="MZ144" s="67"/>
      <c r="NA144" s="67"/>
      <c r="NB144" s="67"/>
      <c r="NC144" s="67"/>
      <c r="ND144" s="67"/>
      <c r="NE144" s="67"/>
      <c r="NF144" s="67"/>
      <c r="NG144" s="67"/>
      <c r="NH144" s="67"/>
      <c r="NI144" s="67"/>
      <c r="NJ144" s="67"/>
      <c r="NK144" s="67"/>
      <c r="NL144" s="67"/>
      <c r="NM144" s="67"/>
      <c r="NN144" s="67"/>
      <c r="NO144" s="67"/>
      <c r="NP144" s="67"/>
      <c r="NQ144" s="67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2"/>
      <c r="OF144" s="12"/>
      <c r="OG144" s="12"/>
      <c r="OH144" s="12"/>
      <c r="OI144" s="12"/>
      <c r="OJ144" s="12"/>
      <c r="OK144" s="12"/>
      <c r="OL144" s="12"/>
      <c r="OM144" s="12"/>
      <c r="ON144" s="12"/>
      <c r="OO144" s="12"/>
      <c r="OP144" s="12"/>
      <c r="OQ144" s="12"/>
    </row>
    <row r="145" spans="1:407">
      <c r="A145" s="96" t="s">
        <v>610</v>
      </c>
      <c r="B145" s="56" t="s">
        <v>611</v>
      </c>
      <c r="C145" s="96" t="s">
        <v>598</v>
      </c>
      <c r="D145" s="74">
        <v>1</v>
      </c>
      <c r="E145" s="67">
        <v>2016</v>
      </c>
      <c r="F145" s="161">
        <v>66.068138625593363</v>
      </c>
      <c r="G145" s="78">
        <v>464614</v>
      </c>
      <c r="H145" s="78">
        <v>458196</v>
      </c>
      <c r="I145" s="78">
        <v>6418</v>
      </c>
      <c r="J145" s="67">
        <v>64.98</v>
      </c>
      <c r="K145" s="78">
        <v>301916</v>
      </c>
      <c r="L145" s="67">
        <v>19.09</v>
      </c>
      <c r="M145" s="78">
        <v>88678</v>
      </c>
      <c r="N145" s="67">
        <v>38119</v>
      </c>
      <c r="O145" s="67">
        <v>19500</v>
      </c>
      <c r="P145" s="67">
        <v>18619</v>
      </c>
      <c r="Q145" s="78">
        <v>45654</v>
      </c>
      <c r="R145" s="78">
        <v>22312</v>
      </c>
      <c r="S145" s="78">
        <v>23342</v>
      </c>
      <c r="T145" s="67">
        <v>37748</v>
      </c>
      <c r="U145" s="67">
        <v>19181</v>
      </c>
      <c r="V145" s="67">
        <v>18567</v>
      </c>
      <c r="W145" s="78">
        <v>45526</v>
      </c>
      <c r="X145" s="78">
        <v>22457</v>
      </c>
      <c r="Y145" s="78">
        <v>23069</v>
      </c>
      <c r="Z145" s="67">
        <v>38805</v>
      </c>
      <c r="AA145" s="67">
        <v>19505</v>
      </c>
      <c r="AB145" s="67">
        <v>19300</v>
      </c>
      <c r="AC145" s="78">
        <v>47768</v>
      </c>
      <c r="AD145" s="78">
        <v>23971</v>
      </c>
      <c r="AE145" s="78">
        <v>23797</v>
      </c>
      <c r="AF145" s="67">
        <v>41354</v>
      </c>
      <c r="AG145" s="67">
        <v>20502</v>
      </c>
      <c r="AH145" s="67">
        <v>20852</v>
      </c>
      <c r="AI145" s="78">
        <v>79917</v>
      </c>
      <c r="AJ145" s="78">
        <v>40146</v>
      </c>
      <c r="AK145" s="78">
        <v>39771</v>
      </c>
      <c r="AL145" s="67">
        <v>45468</v>
      </c>
      <c r="AM145" s="67">
        <v>22758</v>
      </c>
      <c r="AN145" s="67">
        <v>22710</v>
      </c>
      <c r="AO145" s="67">
        <v>42055</v>
      </c>
      <c r="AP145" s="67">
        <v>20463</v>
      </c>
      <c r="AQ145" s="67">
        <v>21592</v>
      </c>
      <c r="AR145" s="56" t="s">
        <v>428</v>
      </c>
      <c r="AS145" s="56"/>
      <c r="AT145" s="56" t="s">
        <v>428</v>
      </c>
      <c r="AU145" s="162">
        <v>4504</v>
      </c>
      <c r="AV145" s="163">
        <v>21</v>
      </c>
      <c r="AW145" s="164">
        <v>2067</v>
      </c>
      <c r="AX145" s="59">
        <v>5.2</v>
      </c>
      <c r="AY145" s="59">
        <v>26</v>
      </c>
      <c r="AZ145" s="86">
        <v>0.86571001337915476</v>
      </c>
      <c r="BA145" s="87">
        <v>33</v>
      </c>
      <c r="BB145" s="88">
        <v>19.821605550049554</v>
      </c>
      <c r="BC145" s="89">
        <v>1</v>
      </c>
      <c r="BD145" s="68">
        <v>0</v>
      </c>
      <c r="BE145" s="69">
        <v>0</v>
      </c>
      <c r="BF145" s="56">
        <f>VLOOKUP(A145,[1]Controles!$A$7:$L$139,11,0)</f>
        <v>182</v>
      </c>
      <c r="BG145" s="107">
        <f>VLOOKUP(A145,[1]Controles!$A$7:$L$139,12,0)</f>
        <v>3.607532210109019</v>
      </c>
      <c r="BH145" s="63">
        <f>VLOOKUP(A145,[1]Peso!$A$7:$D$139,3,0)</f>
        <v>514</v>
      </c>
      <c r="BI145" s="85">
        <f>VLOOKUP(A145,[1]Peso!$A$7:$D$139,4,0)</f>
        <v>10.18830525272547</v>
      </c>
      <c r="BJ145" s="68">
        <v>0</v>
      </c>
      <c r="BK145" s="69">
        <v>0</v>
      </c>
      <c r="BL145" s="68">
        <v>0</v>
      </c>
      <c r="BM145" s="69">
        <v>0</v>
      </c>
      <c r="BN145" s="92">
        <v>2.6362965306337656</v>
      </c>
      <c r="BO145" s="67">
        <v>1</v>
      </c>
      <c r="BP145" s="92">
        <v>7.9088895919012971</v>
      </c>
      <c r="BQ145" s="67">
        <v>3</v>
      </c>
      <c r="BR145" s="149">
        <v>5.2725930612675311</v>
      </c>
      <c r="BS145" s="67">
        <v>2</v>
      </c>
      <c r="BT145" s="67">
        <v>0</v>
      </c>
      <c r="BU145" s="67">
        <v>0</v>
      </c>
      <c r="BV145" s="67" t="s">
        <v>1218</v>
      </c>
      <c r="BW145" s="67" t="s">
        <v>1649</v>
      </c>
      <c r="BX145" s="67" t="s">
        <v>1650</v>
      </c>
      <c r="BY145" s="67" t="s">
        <v>1649</v>
      </c>
      <c r="BZ145" s="67" t="s">
        <v>1486</v>
      </c>
      <c r="CA145" s="67" t="s">
        <v>1651</v>
      </c>
      <c r="CB145" s="67" t="s">
        <v>1486</v>
      </c>
      <c r="CC145" s="164">
        <v>64.430000000000007</v>
      </c>
      <c r="CD145" s="164">
        <v>51.64</v>
      </c>
      <c r="CE145" s="67" t="s">
        <v>555</v>
      </c>
      <c r="CF145" s="67" t="s">
        <v>1652</v>
      </c>
      <c r="CG145" s="67" t="s">
        <v>460</v>
      </c>
      <c r="CH145" s="67">
        <v>49.63</v>
      </c>
      <c r="CI145" s="67">
        <v>11</v>
      </c>
      <c r="CJ145" s="86">
        <v>0.15894881848044931</v>
      </c>
      <c r="CK145" s="87">
        <v>6</v>
      </c>
      <c r="CL145" s="67">
        <v>49.63</v>
      </c>
      <c r="CM145" s="67">
        <v>11</v>
      </c>
      <c r="CN145" s="92">
        <v>63.271116735210377</v>
      </c>
      <c r="CO145" s="67">
        <v>24</v>
      </c>
      <c r="CP145" s="92">
        <v>10.545186122535062</v>
      </c>
      <c r="CQ145" s="67">
        <v>5</v>
      </c>
      <c r="CR145" s="92">
        <v>6.5896410842156135</v>
      </c>
      <c r="CS145" s="67">
        <v>3</v>
      </c>
      <c r="CT145" s="92">
        <v>4.3930940561437417</v>
      </c>
      <c r="CU145" s="67">
        <v>2</v>
      </c>
      <c r="CV145" s="67">
        <v>0</v>
      </c>
      <c r="CW145" s="67">
        <v>0</v>
      </c>
      <c r="CX145" s="92">
        <v>2.1965470280718709</v>
      </c>
      <c r="CY145" s="67">
        <v>1</v>
      </c>
      <c r="CZ145" s="67">
        <v>0</v>
      </c>
      <c r="DA145" s="67">
        <v>0</v>
      </c>
      <c r="DB145" s="86">
        <v>0.15461925009663702</v>
      </c>
      <c r="DC145" s="87">
        <v>6</v>
      </c>
      <c r="DD145" s="164">
        <v>95.04</v>
      </c>
      <c r="DE145" s="164">
        <v>79.89</v>
      </c>
      <c r="DF145" s="67" t="s">
        <v>555</v>
      </c>
      <c r="DG145" s="67" t="s">
        <v>555</v>
      </c>
      <c r="DH145" s="92">
        <v>26.358564336862454</v>
      </c>
      <c r="DI145" s="67">
        <v>12</v>
      </c>
      <c r="DJ145" s="92">
        <v>107.63080437552169</v>
      </c>
      <c r="DK145" s="67">
        <v>49</v>
      </c>
      <c r="DL145" s="92">
        <v>30.751658393006196</v>
      </c>
      <c r="DM145" s="67">
        <v>14</v>
      </c>
      <c r="DN145" s="92">
        <v>92.11</v>
      </c>
      <c r="DO145" s="67">
        <v>44</v>
      </c>
      <c r="DP145" s="92">
        <v>20.934516831351534</v>
      </c>
      <c r="DQ145" s="67">
        <v>10</v>
      </c>
      <c r="DR145" s="92">
        <v>16.747613465081226</v>
      </c>
      <c r="DS145" s="67">
        <v>8</v>
      </c>
      <c r="DT145" s="92">
        <v>2.0934516831351533</v>
      </c>
      <c r="DU145" s="67">
        <v>1</v>
      </c>
      <c r="DV145" s="92">
        <v>2.0934516831351533</v>
      </c>
      <c r="DW145" s="67">
        <v>1</v>
      </c>
      <c r="DX145" s="67">
        <v>0</v>
      </c>
      <c r="DY145" s="67">
        <v>0</v>
      </c>
      <c r="DZ145" s="86">
        <v>1.3471502590673574</v>
      </c>
      <c r="EA145" s="87">
        <v>26</v>
      </c>
      <c r="EB145" s="86">
        <v>43.544983694609627</v>
      </c>
      <c r="EC145" s="87">
        <v>908</v>
      </c>
      <c r="ED145" s="86">
        <v>0.53199206848188818</v>
      </c>
      <c r="EE145" s="87">
        <v>22</v>
      </c>
      <c r="EF145" s="164">
        <v>102.96</v>
      </c>
      <c r="EG145" s="164">
        <v>66.09</v>
      </c>
      <c r="EH145" s="67" t="s">
        <v>555</v>
      </c>
      <c r="EI145" s="67" t="s">
        <v>555</v>
      </c>
      <c r="EJ145" s="67" t="s">
        <v>1653</v>
      </c>
      <c r="EK145" s="67" t="s">
        <v>809</v>
      </c>
      <c r="EL145" s="164">
        <v>76.349999999999994</v>
      </c>
      <c r="EM145" s="164">
        <v>39.28</v>
      </c>
      <c r="EN145" s="67" t="s">
        <v>555</v>
      </c>
      <c r="EO145" s="67" t="s">
        <v>555</v>
      </c>
      <c r="EP145" s="92">
        <v>92.111874057946736</v>
      </c>
      <c r="EQ145" s="105">
        <v>44</v>
      </c>
      <c r="ER145" s="92">
        <v>125.6071009881092</v>
      </c>
      <c r="ES145" s="105">
        <v>60</v>
      </c>
      <c r="ET145" s="92">
        <v>133.98090772064981</v>
      </c>
      <c r="EU145" s="105">
        <v>64</v>
      </c>
      <c r="EV145" s="92">
        <v>66.990453860324905</v>
      </c>
      <c r="EW145" s="67">
        <v>32</v>
      </c>
      <c r="EX145" s="67">
        <v>0</v>
      </c>
      <c r="EY145" s="86">
        <v>74.768824306472908</v>
      </c>
      <c r="EZ145" s="87">
        <v>1698</v>
      </c>
      <c r="FA145" s="86">
        <v>66.228232678769913</v>
      </c>
      <c r="FB145" s="87">
        <v>1430</v>
      </c>
      <c r="FC145" s="92">
        <v>17.612747485003261</v>
      </c>
      <c r="FD145" s="67">
        <v>17</v>
      </c>
      <c r="FE145" s="92">
        <v>40.405714818536893</v>
      </c>
      <c r="FF145" s="67">
        <v>39</v>
      </c>
      <c r="FG145" s="92">
        <v>1.0360439697060744</v>
      </c>
      <c r="FH145" s="67">
        <v>1</v>
      </c>
      <c r="FI145" s="92">
        <v>14.504615575885042</v>
      </c>
      <c r="FJ145" s="67">
        <v>14</v>
      </c>
      <c r="FK145" s="92">
        <v>73.559121849131273</v>
      </c>
      <c r="FL145" s="67">
        <v>71</v>
      </c>
      <c r="FM145" s="92">
        <v>238.2901130323971</v>
      </c>
      <c r="FN145" s="67">
        <v>230</v>
      </c>
      <c r="FO145" s="92">
        <v>269.37143212357932</v>
      </c>
      <c r="FP145" s="105">
        <v>260</v>
      </c>
      <c r="FQ145" s="92">
        <v>12.432527636472892</v>
      </c>
      <c r="FR145" s="67">
        <v>12</v>
      </c>
      <c r="FS145" s="86">
        <v>1.2756224157649336</v>
      </c>
      <c r="FT145" s="87">
        <v>58</v>
      </c>
      <c r="FU145" s="86">
        <v>1.1175841160385211</v>
      </c>
      <c r="FV145" s="87">
        <v>47</v>
      </c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  <c r="IV145" s="67"/>
      <c r="IW145" s="67"/>
      <c r="IX145" s="67"/>
      <c r="IY145" s="67"/>
      <c r="IZ145" s="67"/>
      <c r="JA145" s="67"/>
      <c r="JB145" s="67"/>
      <c r="JC145" s="67"/>
      <c r="JD145" s="67"/>
      <c r="JE145" s="67"/>
      <c r="JF145" s="67"/>
      <c r="JG145" s="67"/>
      <c r="JH145" s="67"/>
      <c r="JI145" s="67"/>
      <c r="JJ145" s="67"/>
      <c r="JK145" s="67"/>
      <c r="JL145" s="67"/>
      <c r="JM145" s="67"/>
      <c r="JN145" s="67"/>
      <c r="JO145" s="67"/>
      <c r="JP145" s="67"/>
      <c r="JQ145" s="67"/>
      <c r="JR145" s="67"/>
      <c r="JS145" s="67"/>
      <c r="JT145" s="67"/>
      <c r="JU145" s="67"/>
      <c r="JV145" s="67"/>
      <c r="JW145" s="67"/>
      <c r="JX145" s="67"/>
      <c r="JY145" s="67"/>
      <c r="JZ145" s="67"/>
      <c r="KA145" s="67"/>
      <c r="KB145" s="67"/>
      <c r="KC145" s="67"/>
      <c r="KD145" s="67"/>
      <c r="KE145" s="67"/>
      <c r="KF145" s="67"/>
      <c r="KG145" s="67"/>
      <c r="KH145" s="67"/>
      <c r="KI145" s="67"/>
      <c r="KJ145" s="67"/>
      <c r="KK145" s="67"/>
      <c r="KL145" s="67"/>
      <c r="KM145" s="67"/>
      <c r="KN145" s="67"/>
      <c r="KO145" s="67"/>
      <c r="KP145" s="67"/>
      <c r="KQ145" s="67"/>
      <c r="KR145" s="67"/>
      <c r="KS145" s="67"/>
      <c r="KT145" s="67"/>
      <c r="KU145" s="67"/>
      <c r="KV145" s="67"/>
      <c r="KW145" s="67"/>
      <c r="KX145" s="67"/>
      <c r="KY145" s="67"/>
      <c r="KZ145" s="67"/>
      <c r="LA145" s="67"/>
      <c r="LB145" s="67"/>
      <c r="LC145" s="67"/>
      <c r="LD145" s="67"/>
      <c r="LE145" s="67"/>
      <c r="LF145" s="67"/>
      <c r="LG145" s="67"/>
      <c r="LH145" s="67"/>
      <c r="LI145" s="67"/>
      <c r="LJ145" s="67"/>
      <c r="LK145" s="67"/>
      <c r="LL145" s="67"/>
      <c r="LM145" s="67"/>
      <c r="LN145" s="67"/>
      <c r="LO145" s="67"/>
      <c r="LP145" s="67"/>
      <c r="LQ145" s="67"/>
      <c r="LR145" s="67"/>
      <c r="LS145" s="67"/>
      <c r="LT145" s="67"/>
      <c r="LU145" s="67"/>
      <c r="LV145" s="67"/>
      <c r="LW145" s="67"/>
      <c r="LX145" s="67"/>
      <c r="LY145" s="67"/>
      <c r="LZ145" s="67"/>
      <c r="MA145" s="67"/>
      <c r="MB145" s="67"/>
      <c r="MC145" s="67"/>
      <c r="MD145" s="67"/>
      <c r="ME145" s="67"/>
      <c r="MF145" s="67"/>
      <c r="MG145" s="67"/>
      <c r="MH145" s="67"/>
      <c r="MI145" s="67"/>
      <c r="MJ145" s="67"/>
      <c r="MK145" s="67"/>
      <c r="ML145" s="67"/>
      <c r="MM145" s="67"/>
      <c r="MN145" s="67"/>
      <c r="MO145" s="67"/>
      <c r="MP145" s="67"/>
      <c r="MQ145" s="67"/>
      <c r="MR145" s="67"/>
      <c r="MS145" s="67"/>
      <c r="MT145" s="67"/>
      <c r="MU145" s="67"/>
      <c r="MV145" s="67"/>
      <c r="MW145" s="67"/>
      <c r="MX145" s="67"/>
      <c r="MY145" s="67"/>
      <c r="MZ145" s="67"/>
      <c r="NA145" s="67"/>
      <c r="NB145" s="67"/>
      <c r="NC145" s="67"/>
      <c r="ND145" s="67"/>
      <c r="NE145" s="67"/>
      <c r="NF145" s="67"/>
      <c r="NG145" s="67"/>
      <c r="NH145" s="67"/>
      <c r="NI145" s="67"/>
      <c r="NJ145" s="67"/>
      <c r="NK145" s="67"/>
      <c r="NL145" s="67"/>
      <c r="NM145" s="67"/>
      <c r="NN145" s="67"/>
      <c r="NO145" s="67"/>
      <c r="NP145" s="67"/>
      <c r="NQ145" s="67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2"/>
      <c r="OF145" s="12"/>
      <c r="OG145" s="12"/>
      <c r="OH145" s="12"/>
      <c r="OI145" s="12"/>
      <c r="OJ145" s="12"/>
      <c r="OK145" s="12"/>
      <c r="OL145" s="12"/>
      <c r="OM145" s="12"/>
      <c r="ON145" s="12"/>
      <c r="OO145" s="12"/>
      <c r="OP145" s="12"/>
      <c r="OQ145" s="12"/>
    </row>
    <row r="146" spans="1:407">
      <c r="A146" s="96" t="s">
        <v>619</v>
      </c>
      <c r="B146" s="56" t="s">
        <v>620</v>
      </c>
      <c r="C146" s="96" t="s">
        <v>514</v>
      </c>
      <c r="D146" s="74">
        <v>6</v>
      </c>
      <c r="E146" s="67">
        <v>2016</v>
      </c>
      <c r="F146" s="159">
        <v>79.261958119141909</v>
      </c>
      <c r="G146" s="78">
        <v>6823</v>
      </c>
      <c r="H146" s="78">
        <v>1953</v>
      </c>
      <c r="I146" s="78">
        <v>4870</v>
      </c>
      <c r="J146" s="67">
        <v>17.600000000000001</v>
      </c>
      <c r="K146" s="78">
        <v>1205</v>
      </c>
      <c r="L146" s="67">
        <v>43.65</v>
      </c>
      <c r="M146" s="78">
        <v>2978</v>
      </c>
      <c r="N146" s="67">
        <v>741</v>
      </c>
      <c r="O146" s="67">
        <v>381</v>
      </c>
      <c r="P146" s="67">
        <v>360</v>
      </c>
      <c r="Q146" s="78">
        <v>885</v>
      </c>
      <c r="R146" s="78">
        <v>430</v>
      </c>
      <c r="S146" s="78">
        <v>455</v>
      </c>
      <c r="T146" s="67">
        <v>696</v>
      </c>
      <c r="U146" s="67">
        <v>364</v>
      </c>
      <c r="V146" s="67">
        <v>332</v>
      </c>
      <c r="W146" s="78">
        <v>817</v>
      </c>
      <c r="X146" s="78">
        <v>388</v>
      </c>
      <c r="Y146" s="78">
        <v>429</v>
      </c>
      <c r="Z146" s="67">
        <v>662</v>
      </c>
      <c r="AA146" s="67">
        <v>349</v>
      </c>
      <c r="AB146" s="67">
        <v>313</v>
      </c>
      <c r="AC146" s="78">
        <v>805</v>
      </c>
      <c r="AD146" s="78">
        <v>376</v>
      </c>
      <c r="AE146" s="78">
        <v>429</v>
      </c>
      <c r="AF146" s="67">
        <v>682</v>
      </c>
      <c r="AG146" s="67">
        <v>367</v>
      </c>
      <c r="AH146" s="67">
        <v>315</v>
      </c>
      <c r="AI146" s="78">
        <v>1180</v>
      </c>
      <c r="AJ146" s="78">
        <v>537</v>
      </c>
      <c r="AK146" s="78">
        <v>643</v>
      </c>
      <c r="AL146" s="67">
        <v>661</v>
      </c>
      <c r="AM146" s="67">
        <v>360</v>
      </c>
      <c r="AN146" s="67">
        <v>301</v>
      </c>
      <c r="AO146" s="67">
        <v>576</v>
      </c>
      <c r="AP146" s="67">
        <v>319</v>
      </c>
      <c r="AQ146" s="67">
        <v>257</v>
      </c>
      <c r="AR146" s="56" t="s">
        <v>428</v>
      </c>
      <c r="AS146" s="56"/>
      <c r="AT146" s="56" t="s">
        <v>428</v>
      </c>
      <c r="AU146" s="162">
        <v>180</v>
      </c>
      <c r="AV146" s="164">
        <v>0</v>
      </c>
      <c r="AW146" s="163">
        <v>40</v>
      </c>
      <c r="AX146" s="59">
        <v>30.3</v>
      </c>
      <c r="AY146" s="59">
        <v>2</v>
      </c>
      <c r="AZ146" s="86">
        <v>4.048582995951417</v>
      </c>
      <c r="BA146" s="87">
        <v>3</v>
      </c>
      <c r="BB146" s="88">
        <v>0</v>
      </c>
      <c r="BC146" s="89">
        <v>0</v>
      </c>
      <c r="BD146" s="68">
        <v>0</v>
      </c>
      <c r="BE146" s="69">
        <v>0</v>
      </c>
      <c r="BF146" s="56">
        <f>VLOOKUP(A146,[1]Controles!$A$7:$L$139,11,0)</f>
        <v>4</v>
      </c>
      <c r="BG146" s="107">
        <f>VLOOKUP(A146,[1]Controles!$A$7:$L$139,12,0)</f>
        <v>6.0606060606060606</v>
      </c>
      <c r="BH146" s="63">
        <f>VLOOKUP(A146,[1]Peso!$A$7:$D$139,3,0)</f>
        <v>8</v>
      </c>
      <c r="BI146" s="85">
        <f>VLOOKUP(A146,[1]Peso!$A$7:$D$139,4,0)</f>
        <v>12.121212121212121</v>
      </c>
      <c r="BJ146" s="68">
        <v>0</v>
      </c>
      <c r="BK146" s="69">
        <v>0</v>
      </c>
      <c r="BL146" s="68">
        <v>0</v>
      </c>
      <c r="BM146" s="69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0</v>
      </c>
      <c r="BT146" s="67">
        <v>0</v>
      </c>
      <c r="BU146" s="67">
        <v>0</v>
      </c>
      <c r="BV146" s="67" t="s">
        <v>1654</v>
      </c>
      <c r="BW146" s="67" t="s">
        <v>1655</v>
      </c>
      <c r="BX146" s="67" t="s">
        <v>936</v>
      </c>
      <c r="BY146" s="67" t="s">
        <v>1300</v>
      </c>
      <c r="BZ146" s="67" t="s">
        <v>577</v>
      </c>
      <c r="CA146" s="67" t="s">
        <v>1565</v>
      </c>
      <c r="CB146" s="67" t="s">
        <v>458</v>
      </c>
      <c r="CC146" s="163">
        <v>72.209999999999994</v>
      </c>
      <c r="CD146" s="163">
        <v>59.71</v>
      </c>
      <c r="CE146" s="166">
        <v>14.285714285714285</v>
      </c>
      <c r="CF146" s="67" t="s">
        <v>1656</v>
      </c>
      <c r="CG146" s="67" t="s">
        <v>1046</v>
      </c>
      <c r="CH146" s="67">
        <v>0</v>
      </c>
      <c r="CI146" s="67">
        <v>0</v>
      </c>
      <c r="CJ146" s="86">
        <v>0</v>
      </c>
      <c r="CK146" s="87">
        <v>0</v>
      </c>
      <c r="CL146" s="67">
        <v>0</v>
      </c>
      <c r="CM146" s="67">
        <v>0</v>
      </c>
      <c r="CN146" s="67">
        <v>0</v>
      </c>
      <c r="CO146" s="67">
        <v>0</v>
      </c>
      <c r="CP146" s="67">
        <v>0</v>
      </c>
      <c r="CQ146" s="67">
        <v>0</v>
      </c>
      <c r="CR146" s="67">
        <v>0</v>
      </c>
      <c r="CS146" s="67">
        <v>0</v>
      </c>
      <c r="CT146" s="67">
        <v>0</v>
      </c>
      <c r="CU146" s="67">
        <v>0</v>
      </c>
      <c r="CV146" s="67">
        <v>0</v>
      </c>
      <c r="CW146" s="67">
        <v>0</v>
      </c>
      <c r="CX146" s="67">
        <v>0</v>
      </c>
      <c r="CY146" s="67">
        <v>0</v>
      </c>
      <c r="CZ146" s="67">
        <v>0</v>
      </c>
      <c r="DA146" s="67">
        <v>0</v>
      </c>
      <c r="DB146" s="86">
        <v>0</v>
      </c>
      <c r="DC146" s="87">
        <v>0</v>
      </c>
      <c r="DD146" s="163">
        <v>105.54</v>
      </c>
      <c r="DE146" s="163">
        <v>86.71</v>
      </c>
      <c r="DF146" s="166">
        <v>3.1818181818181817</v>
      </c>
      <c r="DG146" s="167">
        <v>7.878787878787878</v>
      </c>
      <c r="DH146" s="67">
        <v>0</v>
      </c>
      <c r="DI146" s="67">
        <v>0</v>
      </c>
      <c r="DJ146" s="67">
        <v>0</v>
      </c>
      <c r="DK146" s="67">
        <v>0</v>
      </c>
      <c r="DL146" s="67">
        <v>0</v>
      </c>
      <c r="DM146" s="67">
        <v>0</v>
      </c>
      <c r="DN146" s="67">
        <v>0</v>
      </c>
      <c r="DO146" s="67">
        <v>0</v>
      </c>
      <c r="DP146" s="67">
        <v>0</v>
      </c>
      <c r="DQ146" s="67">
        <v>0</v>
      </c>
      <c r="DR146" s="67">
        <v>0</v>
      </c>
      <c r="DS146" s="67">
        <v>0</v>
      </c>
      <c r="DT146" s="67">
        <v>0</v>
      </c>
      <c r="DU146" s="67">
        <v>0</v>
      </c>
      <c r="DV146" s="67">
        <v>0</v>
      </c>
      <c r="DW146" s="67">
        <v>0</v>
      </c>
      <c r="DX146" s="67">
        <v>0</v>
      </c>
      <c r="DY146" s="67">
        <v>0</v>
      </c>
      <c r="DZ146" s="86">
        <v>3.1948881789137378</v>
      </c>
      <c r="EA146" s="87">
        <v>1</v>
      </c>
      <c r="EB146" s="86">
        <v>76.190476190476204</v>
      </c>
      <c r="EC146" s="87">
        <v>24</v>
      </c>
      <c r="ED146" s="86">
        <v>0</v>
      </c>
      <c r="EE146" s="87">
        <v>0</v>
      </c>
      <c r="EF146" s="163">
        <v>114.18</v>
      </c>
      <c r="EG146" s="163">
        <v>82.98</v>
      </c>
      <c r="EH146" s="166">
        <v>1.3282732447817838</v>
      </c>
      <c r="EI146" s="167">
        <v>8.5388994307400381</v>
      </c>
      <c r="EJ146" s="67" t="s">
        <v>1657</v>
      </c>
      <c r="EK146" s="67" t="s">
        <v>1658</v>
      </c>
      <c r="EL146" s="163">
        <v>63.84</v>
      </c>
      <c r="EM146" s="163">
        <v>33.950000000000003</v>
      </c>
      <c r="EN146" s="166">
        <v>0.68027210884353739</v>
      </c>
      <c r="EO146" s="167">
        <v>1.3605442176870748</v>
      </c>
      <c r="EP146" s="67">
        <v>0</v>
      </c>
      <c r="EQ146" s="67">
        <v>0</v>
      </c>
      <c r="ER146" s="67">
        <v>0</v>
      </c>
      <c r="ES146" s="67">
        <v>0</v>
      </c>
      <c r="ET146" s="67">
        <v>0</v>
      </c>
      <c r="EU146" s="67">
        <v>0</v>
      </c>
      <c r="EV146" s="67">
        <v>0</v>
      </c>
      <c r="EW146" s="67">
        <v>0</v>
      </c>
      <c r="EX146" s="67">
        <v>0</v>
      </c>
      <c r="EY146" s="86">
        <v>76.411960132890371</v>
      </c>
      <c r="EZ146" s="87">
        <v>23</v>
      </c>
      <c r="FA146" s="86">
        <v>50.583657587548636</v>
      </c>
      <c r="FB146" s="87">
        <v>13</v>
      </c>
      <c r="FC146" s="67">
        <v>0</v>
      </c>
      <c r="FD146" s="67">
        <v>0</v>
      </c>
      <c r="FE146" s="67">
        <v>0</v>
      </c>
      <c r="FF146" s="67">
        <v>0</v>
      </c>
      <c r="FG146" s="67">
        <v>0</v>
      </c>
      <c r="FH146" s="67">
        <v>0</v>
      </c>
      <c r="FI146" s="67">
        <v>0</v>
      </c>
      <c r="FJ146" s="67">
        <v>0</v>
      </c>
      <c r="FK146" s="67">
        <v>0</v>
      </c>
      <c r="FL146" s="67">
        <v>0</v>
      </c>
      <c r="FM146" s="67">
        <v>0</v>
      </c>
      <c r="FN146" s="67">
        <v>0</v>
      </c>
      <c r="FO146" s="67">
        <v>145.25</v>
      </c>
      <c r="FP146" s="67">
        <v>2</v>
      </c>
      <c r="FQ146" s="67">
        <v>0</v>
      </c>
      <c r="FR146" s="67">
        <v>0</v>
      </c>
      <c r="FS146" s="86">
        <v>0</v>
      </c>
      <c r="FT146" s="87">
        <v>0</v>
      </c>
      <c r="FU146" s="86">
        <v>1.7361111111111109</v>
      </c>
      <c r="FV146" s="87">
        <v>1</v>
      </c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67"/>
      <c r="IS146" s="67"/>
      <c r="IT146" s="67"/>
      <c r="IU146" s="67"/>
      <c r="IV146" s="67"/>
      <c r="IW146" s="67"/>
      <c r="IX146" s="67"/>
      <c r="IY146" s="67"/>
      <c r="IZ146" s="67"/>
      <c r="JA146" s="67"/>
      <c r="JB146" s="67"/>
      <c r="JC146" s="67"/>
      <c r="JD146" s="67"/>
      <c r="JE146" s="67"/>
      <c r="JF146" s="67"/>
      <c r="JG146" s="67"/>
      <c r="JH146" s="67"/>
      <c r="JI146" s="67"/>
      <c r="JJ146" s="67"/>
      <c r="JK146" s="67"/>
      <c r="JL146" s="67"/>
      <c r="JM146" s="67"/>
      <c r="JN146" s="67"/>
      <c r="JO146" s="67"/>
      <c r="JP146" s="67"/>
      <c r="JQ146" s="67"/>
      <c r="JR146" s="67"/>
      <c r="JS146" s="67"/>
      <c r="JT146" s="67"/>
      <c r="JU146" s="67"/>
      <c r="JV146" s="67"/>
      <c r="JW146" s="67"/>
      <c r="JX146" s="67"/>
      <c r="JY146" s="67"/>
      <c r="JZ146" s="67"/>
      <c r="KA146" s="67"/>
      <c r="KB146" s="67"/>
      <c r="KC146" s="67"/>
      <c r="KD146" s="67"/>
      <c r="KE146" s="67"/>
      <c r="KF146" s="67"/>
      <c r="KG146" s="67"/>
      <c r="KH146" s="67"/>
      <c r="KI146" s="67"/>
      <c r="KJ146" s="67"/>
      <c r="KK146" s="67"/>
      <c r="KL146" s="67"/>
      <c r="KM146" s="67"/>
      <c r="KN146" s="67"/>
      <c r="KO146" s="67"/>
      <c r="KP146" s="67"/>
      <c r="KQ146" s="67"/>
      <c r="KR146" s="67"/>
      <c r="KS146" s="67"/>
      <c r="KT146" s="67"/>
      <c r="KU146" s="67"/>
      <c r="KV146" s="67"/>
      <c r="KW146" s="67"/>
      <c r="KX146" s="67"/>
      <c r="KY146" s="67"/>
      <c r="KZ146" s="67"/>
      <c r="LA146" s="67"/>
      <c r="LB146" s="67"/>
      <c r="LC146" s="67"/>
      <c r="LD146" s="67"/>
      <c r="LE146" s="67"/>
      <c r="LF146" s="67"/>
      <c r="LG146" s="67"/>
      <c r="LH146" s="67"/>
      <c r="LI146" s="67"/>
      <c r="LJ146" s="67"/>
      <c r="LK146" s="67"/>
      <c r="LL146" s="67"/>
      <c r="LM146" s="67"/>
      <c r="LN146" s="67"/>
      <c r="LO146" s="67"/>
      <c r="LP146" s="67"/>
      <c r="LQ146" s="67"/>
      <c r="LR146" s="67"/>
      <c r="LS146" s="67"/>
      <c r="LT146" s="67"/>
      <c r="LU146" s="67"/>
      <c r="LV146" s="67"/>
      <c r="LW146" s="67"/>
      <c r="LX146" s="67"/>
      <c r="LY146" s="67"/>
      <c r="LZ146" s="67"/>
      <c r="MA146" s="67"/>
      <c r="MB146" s="67"/>
      <c r="MC146" s="67"/>
      <c r="MD146" s="67"/>
      <c r="ME146" s="67"/>
      <c r="MF146" s="67"/>
      <c r="MG146" s="67"/>
      <c r="MH146" s="67"/>
      <c r="MI146" s="67"/>
      <c r="MJ146" s="67"/>
      <c r="MK146" s="67"/>
      <c r="ML146" s="67"/>
      <c r="MM146" s="67"/>
      <c r="MN146" s="67"/>
      <c r="MO146" s="67"/>
      <c r="MP146" s="67"/>
      <c r="MQ146" s="67"/>
      <c r="MR146" s="67"/>
      <c r="MS146" s="67"/>
      <c r="MT146" s="67"/>
      <c r="MU146" s="67"/>
      <c r="MV146" s="67"/>
      <c r="MW146" s="67"/>
      <c r="MX146" s="67"/>
      <c r="MY146" s="67"/>
      <c r="MZ146" s="67"/>
      <c r="NA146" s="67"/>
      <c r="NB146" s="67"/>
      <c r="NC146" s="67"/>
      <c r="ND146" s="67"/>
      <c r="NE146" s="67"/>
      <c r="NF146" s="67"/>
      <c r="NG146" s="67"/>
      <c r="NH146" s="67"/>
      <c r="NI146" s="67"/>
      <c r="NJ146" s="67"/>
      <c r="NK146" s="67"/>
      <c r="NL146" s="67"/>
      <c r="NM146" s="67"/>
      <c r="NN146" s="67"/>
      <c r="NO146" s="67"/>
      <c r="NP146" s="67"/>
      <c r="NQ146" s="67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2"/>
      <c r="OF146" s="12"/>
      <c r="OG146" s="12"/>
      <c r="OH146" s="12"/>
      <c r="OI146" s="12"/>
      <c r="OJ146" s="12"/>
      <c r="OK146" s="12"/>
      <c r="OL146" s="12"/>
      <c r="OM146" s="12"/>
      <c r="ON146" s="12"/>
      <c r="OO146" s="12"/>
      <c r="OP146" s="12"/>
      <c r="OQ146" s="12"/>
    </row>
    <row r="147" spans="1:407">
      <c r="A147" s="96" t="s">
        <v>631</v>
      </c>
      <c r="B147" s="56" t="s">
        <v>632</v>
      </c>
      <c r="C147" s="96" t="s">
        <v>466</v>
      </c>
      <c r="D147" s="74">
        <v>6</v>
      </c>
      <c r="E147" s="67">
        <v>2016</v>
      </c>
      <c r="F147" s="159">
        <v>60.583224935684527</v>
      </c>
      <c r="G147" s="78">
        <v>9188</v>
      </c>
      <c r="H147" s="78">
        <v>3854</v>
      </c>
      <c r="I147" s="78">
        <v>5334</v>
      </c>
      <c r="J147" s="67">
        <v>8.42</v>
      </c>
      <c r="K147" s="67">
        <v>774</v>
      </c>
      <c r="L147" s="67">
        <v>72.430000000000007</v>
      </c>
      <c r="M147" s="78">
        <v>6655</v>
      </c>
      <c r="N147" s="67">
        <v>909</v>
      </c>
      <c r="O147" s="67">
        <v>465</v>
      </c>
      <c r="P147" s="67">
        <v>444</v>
      </c>
      <c r="Q147" s="78">
        <v>1089</v>
      </c>
      <c r="R147" s="78">
        <v>531</v>
      </c>
      <c r="S147" s="78">
        <v>558</v>
      </c>
      <c r="T147" s="67">
        <v>910</v>
      </c>
      <c r="U147" s="67">
        <v>470</v>
      </c>
      <c r="V147" s="67">
        <v>440</v>
      </c>
      <c r="W147" s="78">
        <v>1103</v>
      </c>
      <c r="X147" s="78">
        <v>532</v>
      </c>
      <c r="Y147" s="78">
        <v>571</v>
      </c>
      <c r="Z147" s="67">
        <v>919</v>
      </c>
      <c r="AA147" s="67">
        <v>480</v>
      </c>
      <c r="AB147" s="67">
        <v>439</v>
      </c>
      <c r="AC147" s="78">
        <v>1037</v>
      </c>
      <c r="AD147" s="78">
        <v>492</v>
      </c>
      <c r="AE147" s="78">
        <v>545</v>
      </c>
      <c r="AF147" s="67">
        <v>826</v>
      </c>
      <c r="AG147" s="67">
        <v>437</v>
      </c>
      <c r="AH147" s="67">
        <v>389</v>
      </c>
      <c r="AI147" s="78">
        <v>1594</v>
      </c>
      <c r="AJ147" s="78">
        <v>737</v>
      </c>
      <c r="AK147" s="78">
        <v>857</v>
      </c>
      <c r="AL147" s="67">
        <v>912</v>
      </c>
      <c r="AM147" s="67">
        <v>490</v>
      </c>
      <c r="AN147" s="67">
        <v>422</v>
      </c>
      <c r="AO147" s="67">
        <v>831</v>
      </c>
      <c r="AP147" s="67">
        <v>454</v>
      </c>
      <c r="AQ147" s="67">
        <v>377</v>
      </c>
      <c r="AR147" s="56" t="s">
        <v>428</v>
      </c>
      <c r="AS147" s="56"/>
      <c r="AT147" s="56" t="s">
        <v>428</v>
      </c>
      <c r="AU147" s="162">
        <v>300</v>
      </c>
      <c r="AV147" s="163">
        <v>0</v>
      </c>
      <c r="AW147" s="164">
        <v>89</v>
      </c>
      <c r="AX147" s="59">
        <v>10.1</v>
      </c>
      <c r="AY147" s="59">
        <v>1</v>
      </c>
      <c r="AZ147" s="86">
        <v>1.1001100110011</v>
      </c>
      <c r="BA147" s="87">
        <v>1</v>
      </c>
      <c r="BB147" s="88">
        <v>0</v>
      </c>
      <c r="BC147" s="89">
        <v>0</v>
      </c>
      <c r="BD147" s="68">
        <v>0</v>
      </c>
      <c r="BE147" s="69">
        <v>0</v>
      </c>
      <c r="BF147" s="56">
        <f>VLOOKUP(A147,[1]Controles!$A$7:$L$139,11,0)</f>
        <v>4</v>
      </c>
      <c r="BG147" s="107">
        <f>VLOOKUP(A147,[1]Controles!$A$7:$L$139,12,0)</f>
        <v>4.0404040404040407</v>
      </c>
      <c r="BH147" s="63">
        <f>VLOOKUP(A147,[1]Peso!$A$7:$D$139,3,0)</f>
        <v>4</v>
      </c>
      <c r="BI147" s="85">
        <f>VLOOKUP(A147,[1]Peso!$A$7:$D$139,4,0)</f>
        <v>4.0404040404040407</v>
      </c>
      <c r="BJ147" s="68">
        <v>0</v>
      </c>
      <c r="BK147" s="69">
        <v>0</v>
      </c>
      <c r="BL147" s="68">
        <v>0</v>
      </c>
      <c r="BM147" s="69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 t="s">
        <v>1659</v>
      </c>
      <c r="BW147" s="67" t="s">
        <v>866</v>
      </c>
      <c r="BX147" s="67" t="s">
        <v>504</v>
      </c>
      <c r="BY147" s="67" t="s">
        <v>1660</v>
      </c>
      <c r="BZ147" s="67" t="s">
        <v>469</v>
      </c>
      <c r="CA147" s="67" t="s">
        <v>1008</v>
      </c>
      <c r="CB147" s="67" t="s">
        <v>1521</v>
      </c>
      <c r="CC147" s="164">
        <v>67.209999999999994</v>
      </c>
      <c r="CD147" s="164">
        <v>56.1</v>
      </c>
      <c r="CE147" s="166">
        <v>36.363636363636367</v>
      </c>
      <c r="CF147" s="67" t="s">
        <v>1661</v>
      </c>
      <c r="CG147" s="67" t="s">
        <v>1662</v>
      </c>
      <c r="CH147" s="67">
        <v>0</v>
      </c>
      <c r="CI147" s="67">
        <v>0</v>
      </c>
      <c r="CJ147" s="86">
        <v>0</v>
      </c>
      <c r="CK147" s="87">
        <v>0</v>
      </c>
      <c r="CL147" s="67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  <c r="CR147" s="67">
        <v>0</v>
      </c>
      <c r="CS147" s="67">
        <v>0</v>
      </c>
      <c r="CT147" s="67">
        <v>0</v>
      </c>
      <c r="CU147" s="67">
        <v>0</v>
      </c>
      <c r="CV147" s="67">
        <v>0</v>
      </c>
      <c r="CW147" s="67">
        <v>0</v>
      </c>
      <c r="CX147" s="67">
        <v>0</v>
      </c>
      <c r="CY147" s="67">
        <v>0</v>
      </c>
      <c r="CZ147" s="67">
        <v>0</v>
      </c>
      <c r="DA147" s="67">
        <v>0</v>
      </c>
      <c r="DB147" s="86">
        <v>0</v>
      </c>
      <c r="DC147" s="87">
        <v>0</v>
      </c>
      <c r="DD147" s="164">
        <v>116.71</v>
      </c>
      <c r="DE147" s="164">
        <v>84.37</v>
      </c>
      <c r="DF147" s="166">
        <v>4.7729918509895226</v>
      </c>
      <c r="DG147" s="167">
        <v>6.2863795110593719</v>
      </c>
      <c r="DH147" s="67">
        <v>0</v>
      </c>
      <c r="DI147" s="67">
        <v>0</v>
      </c>
      <c r="DJ147" s="67">
        <v>0</v>
      </c>
      <c r="DK147" s="67">
        <v>0</v>
      </c>
      <c r="DL147" s="67">
        <v>0</v>
      </c>
      <c r="DM147" s="67">
        <v>0</v>
      </c>
      <c r="DN147" s="67">
        <v>0</v>
      </c>
      <c r="DO147" s="67">
        <v>0</v>
      </c>
      <c r="DP147" s="92">
        <v>192.86403085824494</v>
      </c>
      <c r="DQ147" s="67">
        <v>2</v>
      </c>
      <c r="DR147" s="67">
        <v>0</v>
      </c>
      <c r="DS147" s="67">
        <v>0</v>
      </c>
      <c r="DT147" s="92">
        <v>96.432015429122472</v>
      </c>
      <c r="DU147" s="67">
        <v>1</v>
      </c>
      <c r="DV147" s="67">
        <v>0</v>
      </c>
      <c r="DW147" s="67">
        <v>0</v>
      </c>
      <c r="DX147" s="92">
        <v>96.432015429122472</v>
      </c>
      <c r="DY147" s="67">
        <v>1</v>
      </c>
      <c r="DZ147" s="86">
        <v>4.5558086560364464</v>
      </c>
      <c r="EA147" s="87">
        <v>2</v>
      </c>
      <c r="EB147" s="86">
        <v>82.262210796915156</v>
      </c>
      <c r="EC147" s="87">
        <v>32</v>
      </c>
      <c r="ED147" s="90">
        <v>1.2106537530266344</v>
      </c>
      <c r="EE147" s="91">
        <v>1</v>
      </c>
      <c r="EF147" s="164">
        <v>79.84</v>
      </c>
      <c r="EG147" s="164">
        <v>51.09</v>
      </c>
      <c r="EH147" s="166">
        <v>2.7484143763213531</v>
      </c>
      <c r="EI147" s="167">
        <v>2.536997885835095</v>
      </c>
      <c r="EJ147" s="67" t="s">
        <v>1663</v>
      </c>
      <c r="EK147" s="67" t="s">
        <v>1664</v>
      </c>
      <c r="EL147" s="164">
        <v>56.92</v>
      </c>
      <c r="EM147" s="164">
        <v>30.42</v>
      </c>
      <c r="EN147" s="166">
        <v>1.4285714285714286</v>
      </c>
      <c r="EO147" s="167">
        <v>2.8571428571428572</v>
      </c>
      <c r="EP147" s="67">
        <v>0</v>
      </c>
      <c r="EQ147" s="67">
        <v>0</v>
      </c>
      <c r="ER147" s="92">
        <v>96.432015429122472</v>
      </c>
      <c r="ES147" s="67">
        <v>1</v>
      </c>
      <c r="ET147" s="67">
        <v>0</v>
      </c>
      <c r="EU147" s="67">
        <v>0</v>
      </c>
      <c r="EV147" s="67">
        <v>0</v>
      </c>
      <c r="EW147" s="67">
        <v>0</v>
      </c>
      <c r="EX147" s="67">
        <v>0</v>
      </c>
      <c r="EY147" s="90">
        <v>73.459715639810426</v>
      </c>
      <c r="EZ147" s="91">
        <v>31</v>
      </c>
      <c r="FA147" s="86">
        <v>42.440318302387269</v>
      </c>
      <c r="FB147" s="87">
        <v>16</v>
      </c>
      <c r="FC147" s="67">
        <v>0</v>
      </c>
      <c r="FD147" s="67">
        <v>0</v>
      </c>
      <c r="FE147" s="92">
        <v>208.22488287350339</v>
      </c>
      <c r="FF147" s="67">
        <v>4</v>
      </c>
      <c r="FG147" s="67">
        <v>0</v>
      </c>
      <c r="FH147" s="67">
        <v>0</v>
      </c>
      <c r="FI147" s="67">
        <v>0</v>
      </c>
      <c r="FJ147" s="67">
        <v>0</v>
      </c>
      <c r="FK147" s="92">
        <v>208.22488287350339</v>
      </c>
      <c r="FL147" s="67">
        <v>4</v>
      </c>
      <c r="FM147" s="67">
        <v>0</v>
      </c>
      <c r="FN147" s="67">
        <v>0</v>
      </c>
      <c r="FO147" s="92">
        <v>416.44976574700678</v>
      </c>
      <c r="FP147" s="105">
        <v>8</v>
      </c>
      <c r="FQ147" s="92">
        <v>52.056220718375847</v>
      </c>
      <c r="FR147" s="67">
        <v>1</v>
      </c>
      <c r="FS147" s="86">
        <v>3.2894736842105261</v>
      </c>
      <c r="FT147" s="87">
        <v>3</v>
      </c>
      <c r="FU147" s="86">
        <v>3.6101083032490977</v>
      </c>
      <c r="FV147" s="87">
        <v>3</v>
      </c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67"/>
      <c r="IS147" s="67"/>
      <c r="IT147" s="67"/>
      <c r="IU147" s="67"/>
      <c r="IV147" s="67"/>
      <c r="IW147" s="67"/>
      <c r="IX147" s="67"/>
      <c r="IY147" s="67"/>
      <c r="IZ147" s="67"/>
      <c r="JA147" s="67"/>
      <c r="JB147" s="67"/>
      <c r="JC147" s="67"/>
      <c r="JD147" s="67"/>
      <c r="JE147" s="67"/>
      <c r="JF147" s="67"/>
      <c r="JG147" s="67"/>
      <c r="JH147" s="67"/>
      <c r="JI147" s="67"/>
      <c r="JJ147" s="67"/>
      <c r="JK147" s="67"/>
      <c r="JL147" s="67"/>
      <c r="JM147" s="67"/>
      <c r="JN147" s="67"/>
      <c r="JO147" s="67"/>
      <c r="JP147" s="67"/>
      <c r="JQ147" s="67"/>
      <c r="JR147" s="67"/>
      <c r="JS147" s="67"/>
      <c r="JT147" s="67"/>
      <c r="JU147" s="67"/>
      <c r="JV147" s="67"/>
      <c r="JW147" s="67"/>
      <c r="JX147" s="67"/>
      <c r="JY147" s="67"/>
      <c r="JZ147" s="67"/>
      <c r="KA147" s="67"/>
      <c r="KB147" s="67"/>
      <c r="KC147" s="67"/>
      <c r="KD147" s="67"/>
      <c r="KE147" s="67"/>
      <c r="KF147" s="67"/>
      <c r="KG147" s="67"/>
      <c r="KH147" s="67"/>
      <c r="KI147" s="67"/>
      <c r="KJ147" s="67"/>
      <c r="KK147" s="67"/>
      <c r="KL147" s="67"/>
      <c r="KM147" s="67"/>
      <c r="KN147" s="67"/>
      <c r="KO147" s="67"/>
      <c r="KP147" s="67"/>
      <c r="KQ147" s="67"/>
      <c r="KR147" s="67"/>
      <c r="KS147" s="67"/>
      <c r="KT147" s="67"/>
      <c r="KU147" s="67"/>
      <c r="KV147" s="67"/>
      <c r="KW147" s="67"/>
      <c r="KX147" s="67"/>
      <c r="KY147" s="67"/>
      <c r="KZ147" s="67"/>
      <c r="LA147" s="67"/>
      <c r="LB147" s="67"/>
      <c r="LC147" s="67"/>
      <c r="LD147" s="67"/>
      <c r="LE147" s="67"/>
      <c r="LF147" s="67"/>
      <c r="LG147" s="67"/>
      <c r="LH147" s="67"/>
      <c r="LI147" s="67"/>
      <c r="LJ147" s="67"/>
      <c r="LK147" s="67"/>
      <c r="LL147" s="67"/>
      <c r="LM147" s="67"/>
      <c r="LN147" s="67"/>
      <c r="LO147" s="67"/>
      <c r="LP147" s="67"/>
      <c r="LQ147" s="67"/>
      <c r="LR147" s="67"/>
      <c r="LS147" s="67"/>
      <c r="LT147" s="67"/>
      <c r="LU147" s="67"/>
      <c r="LV147" s="67"/>
      <c r="LW147" s="67"/>
      <c r="LX147" s="67"/>
      <c r="LY147" s="67"/>
      <c r="LZ147" s="67"/>
      <c r="MA147" s="67"/>
      <c r="MB147" s="67"/>
      <c r="MC147" s="67"/>
      <c r="MD147" s="67"/>
      <c r="ME147" s="67"/>
      <c r="MF147" s="67"/>
      <c r="MG147" s="67"/>
      <c r="MH147" s="67"/>
      <c r="MI147" s="67"/>
      <c r="MJ147" s="67"/>
      <c r="MK147" s="67"/>
      <c r="ML147" s="67"/>
      <c r="MM147" s="67"/>
      <c r="MN147" s="67"/>
      <c r="MO147" s="67"/>
      <c r="MP147" s="67"/>
      <c r="MQ147" s="67"/>
      <c r="MR147" s="67"/>
      <c r="MS147" s="67"/>
      <c r="MT147" s="67"/>
      <c r="MU147" s="67"/>
      <c r="MV147" s="67"/>
      <c r="MW147" s="67"/>
      <c r="MX147" s="67"/>
      <c r="MY147" s="67"/>
      <c r="MZ147" s="67"/>
      <c r="NA147" s="67"/>
      <c r="NB147" s="67"/>
      <c r="NC147" s="67"/>
      <c r="ND147" s="67"/>
      <c r="NE147" s="67"/>
      <c r="NF147" s="67"/>
      <c r="NG147" s="67"/>
      <c r="NH147" s="67"/>
      <c r="NI147" s="67"/>
      <c r="NJ147" s="67"/>
      <c r="NK147" s="67"/>
      <c r="NL147" s="67"/>
      <c r="NM147" s="67"/>
      <c r="NN147" s="67"/>
      <c r="NO147" s="67"/>
      <c r="NP147" s="67"/>
      <c r="NQ147" s="67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2"/>
      <c r="OF147" s="12"/>
      <c r="OG147" s="12"/>
      <c r="OH147" s="12"/>
      <c r="OI147" s="12"/>
      <c r="OJ147" s="12"/>
      <c r="OK147" s="12"/>
      <c r="OL147" s="12"/>
      <c r="OM147" s="12"/>
      <c r="ON147" s="12"/>
      <c r="OO147" s="12"/>
      <c r="OP147" s="12"/>
      <c r="OQ147" s="12"/>
    </row>
    <row r="148" spans="1:407">
      <c r="A148" s="96" t="s">
        <v>640</v>
      </c>
      <c r="B148" s="56" t="s">
        <v>641</v>
      </c>
      <c r="C148" s="96" t="s">
        <v>466</v>
      </c>
      <c r="D148" s="74">
        <v>6</v>
      </c>
      <c r="E148" s="67">
        <v>2016</v>
      </c>
      <c r="F148" s="159">
        <v>63.688036674374153</v>
      </c>
      <c r="G148" s="78">
        <v>17606</v>
      </c>
      <c r="H148" s="78">
        <v>5869</v>
      </c>
      <c r="I148" s="78">
        <v>11737</v>
      </c>
      <c r="J148" s="67">
        <v>7.53</v>
      </c>
      <c r="K148" s="78">
        <v>1325</v>
      </c>
      <c r="L148" s="67">
        <v>78.959999999999994</v>
      </c>
      <c r="M148" s="78">
        <v>13902</v>
      </c>
      <c r="N148" s="67">
        <v>1829</v>
      </c>
      <c r="O148" s="67">
        <v>927</v>
      </c>
      <c r="P148" s="67">
        <v>902</v>
      </c>
      <c r="Q148" s="78">
        <v>2184</v>
      </c>
      <c r="R148" s="78">
        <v>1079</v>
      </c>
      <c r="S148" s="78">
        <v>1105</v>
      </c>
      <c r="T148" s="67">
        <v>1773</v>
      </c>
      <c r="U148" s="67">
        <v>883</v>
      </c>
      <c r="V148" s="67">
        <v>890</v>
      </c>
      <c r="W148" s="78">
        <v>2135</v>
      </c>
      <c r="X148" s="78">
        <v>1060</v>
      </c>
      <c r="Y148" s="78">
        <v>1075</v>
      </c>
      <c r="Z148" s="67">
        <v>1757</v>
      </c>
      <c r="AA148" s="67">
        <v>872</v>
      </c>
      <c r="AB148" s="67">
        <v>885</v>
      </c>
      <c r="AC148" s="78">
        <v>1976</v>
      </c>
      <c r="AD148" s="78">
        <v>987</v>
      </c>
      <c r="AE148" s="78">
        <v>989</v>
      </c>
      <c r="AF148" s="67">
        <v>1575</v>
      </c>
      <c r="AG148" s="67">
        <v>798</v>
      </c>
      <c r="AH148" s="67">
        <v>777</v>
      </c>
      <c r="AI148" s="78">
        <v>3109</v>
      </c>
      <c r="AJ148" s="78">
        <v>1509</v>
      </c>
      <c r="AK148" s="78">
        <v>1600</v>
      </c>
      <c r="AL148" s="67">
        <v>1777</v>
      </c>
      <c r="AM148" s="67">
        <v>913</v>
      </c>
      <c r="AN148" s="67">
        <v>864</v>
      </c>
      <c r="AO148" s="67">
        <v>1646</v>
      </c>
      <c r="AP148" s="67">
        <v>859</v>
      </c>
      <c r="AQ148" s="67">
        <v>787</v>
      </c>
      <c r="AR148" s="56" t="s">
        <v>428</v>
      </c>
      <c r="AS148" s="56"/>
      <c r="AT148" s="56" t="s">
        <v>428</v>
      </c>
      <c r="AU148" s="162">
        <v>480</v>
      </c>
      <c r="AV148" s="164">
        <v>0</v>
      </c>
      <c r="AW148" s="163">
        <v>93</v>
      </c>
      <c r="AX148" s="88">
        <v>9</v>
      </c>
      <c r="AY148" s="59">
        <v>2</v>
      </c>
      <c r="AZ148" s="86">
        <v>1.0934937124111537</v>
      </c>
      <c r="BA148" s="87">
        <v>2</v>
      </c>
      <c r="BB148" s="88">
        <v>0</v>
      </c>
      <c r="BC148" s="89">
        <v>0</v>
      </c>
      <c r="BD148" s="68">
        <v>0</v>
      </c>
      <c r="BE148" s="69">
        <v>0</v>
      </c>
      <c r="BF148" s="56">
        <f>VLOOKUP(A148,[1]Controles!$A$7:$L$139,11,0)</f>
        <v>10</v>
      </c>
      <c r="BG148" s="107">
        <f>VLOOKUP(A148,[1]Controles!$A$7:$L$139,12,0)</f>
        <v>4.4843049327354256</v>
      </c>
      <c r="BH148" s="63">
        <f>VLOOKUP(A148,[1]Peso!$A$7:$D$139,3,0)</f>
        <v>19</v>
      </c>
      <c r="BI148" s="85">
        <f>VLOOKUP(A148,[1]Peso!$A$7:$D$139,4,0)</f>
        <v>8.5201793721973083</v>
      </c>
      <c r="BJ148" s="68">
        <v>0</v>
      </c>
      <c r="BK148" s="69">
        <v>0</v>
      </c>
      <c r="BL148" s="68">
        <v>0</v>
      </c>
      <c r="BM148" s="69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 t="s">
        <v>1665</v>
      </c>
      <c r="BW148" s="67" t="s">
        <v>751</v>
      </c>
      <c r="BX148" s="67" t="s">
        <v>1431</v>
      </c>
      <c r="BY148" s="67" t="s">
        <v>431</v>
      </c>
      <c r="BZ148" s="67" t="s">
        <v>1666</v>
      </c>
      <c r="CA148" s="67" t="s">
        <v>1074</v>
      </c>
      <c r="CB148" s="67" t="s">
        <v>1616</v>
      </c>
      <c r="CC148" s="163">
        <v>72.680000000000007</v>
      </c>
      <c r="CD148" s="163">
        <v>55.77</v>
      </c>
      <c r="CE148" s="166">
        <v>33.333333333333329</v>
      </c>
      <c r="CF148" s="67" t="s">
        <v>1667</v>
      </c>
      <c r="CG148" s="67" t="s">
        <v>1668</v>
      </c>
      <c r="CH148" s="67">
        <v>0</v>
      </c>
      <c r="CI148" s="67">
        <v>0</v>
      </c>
      <c r="CJ148" s="86">
        <v>0</v>
      </c>
      <c r="CK148" s="87">
        <v>0</v>
      </c>
      <c r="CL148" s="67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  <c r="CR148" s="67">
        <v>0</v>
      </c>
      <c r="CS148" s="67">
        <v>0</v>
      </c>
      <c r="CT148" s="67">
        <v>0</v>
      </c>
      <c r="CU148" s="67">
        <v>0</v>
      </c>
      <c r="CV148" s="67">
        <v>0</v>
      </c>
      <c r="CW148" s="67">
        <v>0</v>
      </c>
      <c r="CX148" s="67">
        <v>0</v>
      </c>
      <c r="CY148" s="67">
        <v>0</v>
      </c>
      <c r="CZ148" s="67">
        <v>0</v>
      </c>
      <c r="DA148" s="67">
        <v>0</v>
      </c>
      <c r="DB148" s="86">
        <v>0.56915196357427433</v>
      </c>
      <c r="DC148" s="87">
        <v>1</v>
      </c>
      <c r="DD148" s="163">
        <v>101.79</v>
      </c>
      <c r="DE148" s="163">
        <v>79.39</v>
      </c>
      <c r="DF148" s="166">
        <v>4.604853764779091</v>
      </c>
      <c r="DG148" s="167">
        <v>3.6092097075295579</v>
      </c>
      <c r="DH148" s="67">
        <v>0</v>
      </c>
      <c r="DI148" s="67">
        <v>0</v>
      </c>
      <c r="DJ148" s="67">
        <v>0</v>
      </c>
      <c r="DK148" s="67">
        <v>0</v>
      </c>
      <c r="DL148" s="67">
        <v>0</v>
      </c>
      <c r="DM148" s="67">
        <v>0</v>
      </c>
      <c r="DN148" s="67">
        <v>0</v>
      </c>
      <c r="DO148" s="67">
        <v>0</v>
      </c>
      <c r="DP148" s="92">
        <v>50.607287449392715</v>
      </c>
      <c r="DQ148" s="67">
        <v>1</v>
      </c>
      <c r="DR148" s="67">
        <v>0</v>
      </c>
      <c r="DS148" s="67">
        <v>0</v>
      </c>
      <c r="DT148" s="67">
        <v>0</v>
      </c>
      <c r="DU148" s="67">
        <v>0</v>
      </c>
      <c r="DV148" s="92">
        <v>50.607287449392715</v>
      </c>
      <c r="DW148" s="67">
        <v>1</v>
      </c>
      <c r="DX148" s="67">
        <v>0</v>
      </c>
      <c r="DY148" s="67">
        <v>0</v>
      </c>
      <c r="DZ148" s="86">
        <v>0</v>
      </c>
      <c r="EA148" s="87">
        <v>0</v>
      </c>
      <c r="EB148" s="86">
        <v>113.25611325611327</v>
      </c>
      <c r="EC148" s="87">
        <v>88</v>
      </c>
      <c r="ED148" s="90">
        <v>0.63492063492063489</v>
      </c>
      <c r="EE148" s="91">
        <v>1</v>
      </c>
      <c r="EF148" s="163">
        <v>129.94</v>
      </c>
      <c r="EG148" s="163">
        <v>84.42</v>
      </c>
      <c r="EH148" s="166">
        <v>3.2166508987701041</v>
      </c>
      <c r="EI148" s="167">
        <v>4.9195837275307479</v>
      </c>
      <c r="EJ148" s="67" t="s">
        <v>862</v>
      </c>
      <c r="EK148" s="67" t="s">
        <v>1669</v>
      </c>
      <c r="EL148" s="163">
        <v>81.17</v>
      </c>
      <c r="EM148" s="163">
        <v>37.03</v>
      </c>
      <c r="EN148" s="166">
        <v>2.5316455696202533</v>
      </c>
      <c r="EO148" s="167">
        <v>1.89873417721519</v>
      </c>
      <c r="EP148" s="67">
        <v>0</v>
      </c>
      <c r="EQ148" s="67">
        <v>0</v>
      </c>
      <c r="ER148" s="67">
        <v>0</v>
      </c>
      <c r="ES148" s="67">
        <v>0</v>
      </c>
      <c r="ET148" s="92">
        <v>50.607287449392715</v>
      </c>
      <c r="EU148" s="67">
        <v>1</v>
      </c>
      <c r="EV148" s="67">
        <v>0</v>
      </c>
      <c r="EW148" s="67">
        <v>0</v>
      </c>
      <c r="EX148" s="67">
        <v>0</v>
      </c>
      <c r="EY148" s="90">
        <v>75.231481481481481</v>
      </c>
      <c r="EZ148" s="91">
        <v>65</v>
      </c>
      <c r="FA148" s="86">
        <v>43.202033036848796</v>
      </c>
      <c r="FB148" s="87">
        <v>34</v>
      </c>
      <c r="FC148" s="67">
        <v>0</v>
      </c>
      <c r="FD148" s="67">
        <v>0</v>
      </c>
      <c r="FE148" s="92">
        <v>26.588673225206065</v>
      </c>
      <c r="FF148" s="67">
        <v>1</v>
      </c>
      <c r="FG148" s="92">
        <v>26.588673225206065</v>
      </c>
      <c r="FH148" s="67">
        <v>1</v>
      </c>
      <c r="FI148" s="67">
        <v>0</v>
      </c>
      <c r="FJ148" s="67">
        <v>0</v>
      </c>
      <c r="FK148" s="92">
        <v>53.177346450412131</v>
      </c>
      <c r="FL148" s="67">
        <v>2</v>
      </c>
      <c r="FM148" s="67">
        <v>0</v>
      </c>
      <c r="FN148" s="67">
        <v>0</v>
      </c>
      <c r="FO148" s="92">
        <v>26.588673225206065</v>
      </c>
      <c r="FP148" s="105">
        <v>1</v>
      </c>
      <c r="FQ148" s="67">
        <v>0</v>
      </c>
      <c r="FR148" s="67">
        <v>0</v>
      </c>
      <c r="FS148" s="86">
        <v>2.2509848058525606</v>
      </c>
      <c r="FT148" s="87">
        <v>4</v>
      </c>
      <c r="FU148" s="86">
        <v>1.8226002430133657</v>
      </c>
      <c r="FV148" s="87">
        <v>3</v>
      </c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M148" s="67"/>
      <c r="GN148" s="67"/>
      <c r="GO148" s="67"/>
      <c r="GP148" s="67"/>
      <c r="GQ148" s="67"/>
      <c r="GR148" s="67"/>
      <c r="GS148" s="67"/>
      <c r="GT148" s="67"/>
      <c r="GU148" s="67"/>
      <c r="GV148" s="67"/>
      <c r="GW148" s="67"/>
      <c r="GX148" s="67"/>
      <c r="GY148" s="67"/>
      <c r="GZ148" s="67"/>
      <c r="HA148" s="67"/>
      <c r="HB148" s="67"/>
      <c r="HC148" s="67"/>
      <c r="HD148" s="67"/>
      <c r="HE148" s="67"/>
      <c r="HF148" s="67"/>
      <c r="HG148" s="67"/>
      <c r="HH148" s="67"/>
      <c r="HI148" s="67"/>
      <c r="HJ148" s="67"/>
      <c r="HK148" s="67"/>
      <c r="HL148" s="67"/>
      <c r="HM148" s="67"/>
      <c r="HN148" s="67"/>
      <c r="HO148" s="67"/>
      <c r="HP148" s="67"/>
      <c r="HQ148" s="67"/>
      <c r="HR148" s="67"/>
      <c r="HS148" s="67"/>
      <c r="HT148" s="67"/>
      <c r="HU148" s="67"/>
      <c r="HV148" s="67"/>
      <c r="HW148" s="67"/>
      <c r="HX148" s="67"/>
      <c r="HY148" s="67"/>
      <c r="HZ148" s="67"/>
      <c r="IA148" s="67"/>
      <c r="IB148" s="67"/>
      <c r="IC148" s="67"/>
      <c r="ID148" s="67"/>
      <c r="IE148" s="67"/>
      <c r="IF148" s="67"/>
      <c r="IG148" s="67"/>
      <c r="IH148" s="67"/>
      <c r="II148" s="67"/>
      <c r="IJ148" s="67"/>
      <c r="IK148" s="67"/>
      <c r="IL148" s="67"/>
      <c r="IM148" s="67"/>
      <c r="IN148" s="67"/>
      <c r="IO148" s="67"/>
      <c r="IP148" s="67"/>
      <c r="IQ148" s="67"/>
      <c r="IR148" s="67"/>
      <c r="IS148" s="67"/>
      <c r="IT148" s="67"/>
      <c r="IU148" s="67"/>
      <c r="IV148" s="67"/>
      <c r="IW148" s="67"/>
      <c r="IX148" s="67"/>
      <c r="IY148" s="67"/>
      <c r="IZ148" s="67"/>
      <c r="JA148" s="67"/>
      <c r="JB148" s="67"/>
      <c r="JC148" s="67"/>
      <c r="JD148" s="67"/>
      <c r="JE148" s="67"/>
      <c r="JF148" s="67"/>
      <c r="JG148" s="67"/>
      <c r="JH148" s="67"/>
      <c r="JI148" s="67"/>
      <c r="JJ148" s="67"/>
      <c r="JK148" s="67"/>
      <c r="JL148" s="67"/>
      <c r="JM148" s="67"/>
      <c r="JN148" s="67"/>
      <c r="JO148" s="67"/>
      <c r="JP148" s="67"/>
      <c r="JQ148" s="67"/>
      <c r="JR148" s="67"/>
      <c r="JS148" s="67"/>
      <c r="JT148" s="67"/>
      <c r="JU148" s="67"/>
      <c r="JV148" s="67"/>
      <c r="JW148" s="67"/>
      <c r="JX148" s="67"/>
      <c r="JY148" s="67"/>
      <c r="JZ148" s="67"/>
      <c r="KA148" s="67"/>
      <c r="KB148" s="67"/>
      <c r="KC148" s="67"/>
      <c r="KD148" s="67"/>
      <c r="KE148" s="67"/>
      <c r="KF148" s="67"/>
      <c r="KG148" s="67"/>
      <c r="KH148" s="67"/>
      <c r="KI148" s="67"/>
      <c r="KJ148" s="67"/>
      <c r="KK148" s="67"/>
      <c r="KL148" s="67"/>
      <c r="KM148" s="67"/>
      <c r="KN148" s="67"/>
      <c r="KO148" s="67"/>
      <c r="KP148" s="67"/>
      <c r="KQ148" s="67"/>
      <c r="KR148" s="67"/>
      <c r="KS148" s="67"/>
      <c r="KT148" s="67"/>
      <c r="KU148" s="67"/>
      <c r="KV148" s="67"/>
      <c r="KW148" s="67"/>
      <c r="KX148" s="67"/>
      <c r="KY148" s="67"/>
      <c r="KZ148" s="67"/>
      <c r="LA148" s="67"/>
      <c r="LB148" s="67"/>
      <c r="LC148" s="67"/>
      <c r="LD148" s="67"/>
      <c r="LE148" s="67"/>
      <c r="LF148" s="67"/>
      <c r="LG148" s="67"/>
      <c r="LH148" s="67"/>
      <c r="LI148" s="67"/>
      <c r="LJ148" s="67"/>
      <c r="LK148" s="67"/>
      <c r="LL148" s="67"/>
      <c r="LM148" s="67"/>
      <c r="LN148" s="67"/>
      <c r="LO148" s="67"/>
      <c r="LP148" s="67"/>
      <c r="LQ148" s="67"/>
      <c r="LR148" s="67"/>
      <c r="LS148" s="67"/>
      <c r="LT148" s="67"/>
      <c r="LU148" s="67"/>
      <c r="LV148" s="67"/>
      <c r="LW148" s="67"/>
      <c r="LX148" s="67"/>
      <c r="LY148" s="67"/>
      <c r="LZ148" s="67"/>
      <c r="MA148" s="67"/>
      <c r="MB148" s="67"/>
      <c r="MC148" s="67"/>
      <c r="MD148" s="67"/>
      <c r="ME148" s="67"/>
      <c r="MF148" s="67"/>
      <c r="MG148" s="67"/>
      <c r="MH148" s="67"/>
      <c r="MI148" s="67"/>
      <c r="MJ148" s="67"/>
      <c r="MK148" s="67"/>
      <c r="ML148" s="67"/>
      <c r="MM148" s="67"/>
      <c r="MN148" s="67"/>
      <c r="MO148" s="67"/>
      <c r="MP148" s="67"/>
      <c r="MQ148" s="67"/>
      <c r="MR148" s="67"/>
      <c r="MS148" s="67"/>
      <c r="MT148" s="67"/>
      <c r="MU148" s="67"/>
      <c r="MV148" s="67"/>
      <c r="MW148" s="67"/>
      <c r="MX148" s="67"/>
      <c r="MY148" s="67"/>
      <c r="MZ148" s="67"/>
      <c r="NA148" s="67"/>
      <c r="NB148" s="67"/>
      <c r="NC148" s="67"/>
      <c r="ND148" s="67"/>
      <c r="NE148" s="67"/>
      <c r="NF148" s="67"/>
      <c r="NG148" s="67"/>
      <c r="NH148" s="67"/>
      <c r="NI148" s="67"/>
      <c r="NJ148" s="67"/>
      <c r="NK148" s="67"/>
      <c r="NL148" s="67"/>
      <c r="NM148" s="67"/>
      <c r="NN148" s="67"/>
      <c r="NO148" s="67"/>
      <c r="NP148" s="67"/>
      <c r="NQ148" s="67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2"/>
      <c r="OF148" s="12"/>
      <c r="OG148" s="12"/>
      <c r="OH148" s="12"/>
      <c r="OI148" s="12"/>
      <c r="OJ148" s="12"/>
      <c r="OK148" s="12"/>
      <c r="OL148" s="12"/>
      <c r="OM148" s="12"/>
      <c r="ON148" s="12"/>
      <c r="OO148" s="12"/>
      <c r="OP148" s="12"/>
      <c r="OQ148" s="12"/>
    </row>
    <row r="149" spans="1:407">
      <c r="A149" s="96" t="s">
        <v>1670</v>
      </c>
      <c r="B149" s="56" t="s">
        <v>652</v>
      </c>
      <c r="C149" s="96" t="s">
        <v>514</v>
      </c>
      <c r="D149" s="74">
        <v>6</v>
      </c>
      <c r="E149" s="67">
        <v>2016</v>
      </c>
      <c r="F149" s="161">
        <v>82.683448056526984</v>
      </c>
      <c r="G149" s="78">
        <v>8692</v>
      </c>
      <c r="H149" s="78">
        <v>2568</v>
      </c>
      <c r="I149" s="78">
        <v>6124</v>
      </c>
      <c r="J149" s="67">
        <v>10.4</v>
      </c>
      <c r="K149" s="67">
        <v>904</v>
      </c>
      <c r="L149" s="67">
        <v>67.150000000000006</v>
      </c>
      <c r="M149" s="78">
        <v>5837</v>
      </c>
      <c r="N149" s="67">
        <v>913</v>
      </c>
      <c r="O149" s="67">
        <v>468</v>
      </c>
      <c r="P149" s="67">
        <v>445</v>
      </c>
      <c r="Q149" s="78">
        <v>1094</v>
      </c>
      <c r="R149" s="78">
        <v>534</v>
      </c>
      <c r="S149" s="78">
        <v>560</v>
      </c>
      <c r="T149" s="67">
        <v>899</v>
      </c>
      <c r="U149" s="67">
        <v>458</v>
      </c>
      <c r="V149" s="67">
        <v>441</v>
      </c>
      <c r="W149" s="78">
        <v>1075</v>
      </c>
      <c r="X149" s="78">
        <v>526</v>
      </c>
      <c r="Y149" s="78">
        <v>549</v>
      </c>
      <c r="Z149" s="67">
        <v>878</v>
      </c>
      <c r="AA149" s="67">
        <v>450</v>
      </c>
      <c r="AB149" s="67">
        <v>428</v>
      </c>
      <c r="AC149" s="78">
        <v>1007</v>
      </c>
      <c r="AD149" s="78">
        <v>493</v>
      </c>
      <c r="AE149" s="78">
        <v>514</v>
      </c>
      <c r="AF149" s="67">
        <v>819</v>
      </c>
      <c r="AG149" s="67">
        <v>416</v>
      </c>
      <c r="AH149" s="67">
        <v>403</v>
      </c>
      <c r="AI149" s="78">
        <v>1524</v>
      </c>
      <c r="AJ149" s="78">
        <v>755</v>
      </c>
      <c r="AK149" s="78">
        <v>769</v>
      </c>
      <c r="AL149" s="67">
        <v>884</v>
      </c>
      <c r="AM149" s="67">
        <v>445</v>
      </c>
      <c r="AN149" s="67">
        <v>439</v>
      </c>
      <c r="AO149" s="67">
        <v>715</v>
      </c>
      <c r="AP149" s="67">
        <v>359</v>
      </c>
      <c r="AQ149" s="67">
        <v>356</v>
      </c>
      <c r="AR149" s="56" t="s">
        <v>428</v>
      </c>
      <c r="AS149" s="56"/>
      <c r="AT149" s="56" t="s">
        <v>428</v>
      </c>
      <c r="AU149" s="162">
        <v>202</v>
      </c>
      <c r="AV149" s="163">
        <v>0</v>
      </c>
      <c r="AW149" s="164">
        <v>58</v>
      </c>
      <c r="AX149" s="59">
        <v>0</v>
      </c>
      <c r="AY149" s="59">
        <v>0</v>
      </c>
      <c r="AZ149" s="86">
        <v>1.095290251916758</v>
      </c>
      <c r="BA149" s="87">
        <v>1</v>
      </c>
      <c r="BB149" s="88">
        <v>0</v>
      </c>
      <c r="BC149" s="89">
        <v>0</v>
      </c>
      <c r="BD149" s="68">
        <v>0</v>
      </c>
      <c r="BE149" s="69">
        <v>0</v>
      </c>
      <c r="BF149" s="56">
        <f>VLOOKUP(A149,[1]Controles!$A$7:$L$139,11,0)</f>
        <v>9</v>
      </c>
      <c r="BG149" s="107">
        <f>VLOOKUP(A149,[1]Controles!$A$7:$L$139,12,0)</f>
        <v>7.7586206896551726</v>
      </c>
      <c r="BH149" s="63">
        <f>VLOOKUP(A149,[1]Peso!$A$7:$D$139,3,0)</f>
        <v>9</v>
      </c>
      <c r="BI149" s="85">
        <f>VLOOKUP(A149,[1]Peso!$A$7:$D$139,4,0)</f>
        <v>7.7586206896551726</v>
      </c>
      <c r="BJ149" s="68">
        <v>0</v>
      </c>
      <c r="BK149" s="69">
        <v>0</v>
      </c>
      <c r="BL149" s="68">
        <v>0</v>
      </c>
      <c r="BM149" s="69">
        <v>0</v>
      </c>
      <c r="BN149" s="67">
        <v>0</v>
      </c>
      <c r="BO149" s="67">
        <v>0</v>
      </c>
      <c r="BP149" s="67">
        <v>0</v>
      </c>
      <c r="BQ149" s="67">
        <v>0</v>
      </c>
      <c r="BR149" s="67">
        <v>0</v>
      </c>
      <c r="BS149" s="67">
        <v>0</v>
      </c>
      <c r="BT149" s="67">
        <v>0</v>
      </c>
      <c r="BU149" s="67">
        <v>0</v>
      </c>
      <c r="BV149" s="67" t="s">
        <v>1353</v>
      </c>
      <c r="BW149" s="67" t="s">
        <v>482</v>
      </c>
      <c r="BX149" s="67" t="s">
        <v>948</v>
      </c>
      <c r="BY149" s="67" t="s">
        <v>482</v>
      </c>
      <c r="BZ149" s="67" t="s">
        <v>1341</v>
      </c>
      <c r="CA149" s="67" t="s">
        <v>1671</v>
      </c>
      <c r="CB149" s="67" t="s">
        <v>1672</v>
      </c>
      <c r="CC149" s="164">
        <v>85.64</v>
      </c>
      <c r="CD149" s="164">
        <v>57.46</v>
      </c>
      <c r="CE149" s="166">
        <v>40</v>
      </c>
      <c r="CF149" s="67" t="s">
        <v>1605</v>
      </c>
      <c r="CG149" s="67" t="s">
        <v>1326</v>
      </c>
      <c r="CH149" s="67">
        <v>0</v>
      </c>
      <c r="CI149" s="67">
        <v>0</v>
      </c>
      <c r="CJ149" s="86">
        <v>0</v>
      </c>
      <c r="CK149" s="87">
        <v>0</v>
      </c>
      <c r="CL149" s="67">
        <v>0</v>
      </c>
      <c r="CM149" s="67">
        <v>0</v>
      </c>
      <c r="CN149" s="92">
        <v>109.89010989010988</v>
      </c>
      <c r="CO149" s="67">
        <v>1</v>
      </c>
      <c r="CP149" s="67">
        <v>0</v>
      </c>
      <c r="CQ149" s="67">
        <v>0</v>
      </c>
      <c r="CR149" s="67">
        <v>0</v>
      </c>
      <c r="CS149" s="67">
        <v>0</v>
      </c>
      <c r="CT149" s="67">
        <v>0</v>
      </c>
      <c r="CU149" s="67">
        <v>0</v>
      </c>
      <c r="CV149" s="67">
        <v>0</v>
      </c>
      <c r="CW149" s="67">
        <v>0</v>
      </c>
      <c r="CX149" s="67">
        <v>0</v>
      </c>
      <c r="CY149" s="67">
        <v>0</v>
      </c>
      <c r="CZ149" s="67">
        <v>0</v>
      </c>
      <c r="DA149" s="67">
        <v>0</v>
      </c>
      <c r="DB149" s="86">
        <v>1.1389521640091116</v>
      </c>
      <c r="DC149" s="87">
        <v>1</v>
      </c>
      <c r="DD149" s="164">
        <v>122.96</v>
      </c>
      <c r="DE149" s="164">
        <v>86.4</v>
      </c>
      <c r="DF149" s="166">
        <v>4.4885177453027145</v>
      </c>
      <c r="DG149" s="167">
        <v>10.438413361169102</v>
      </c>
      <c r="DH149" s="67">
        <v>0</v>
      </c>
      <c r="DI149" s="67">
        <v>0</v>
      </c>
      <c r="DJ149" s="67">
        <v>0</v>
      </c>
      <c r="DK149" s="67">
        <v>0</v>
      </c>
      <c r="DL149" s="67">
        <v>0</v>
      </c>
      <c r="DM149" s="67">
        <v>0</v>
      </c>
      <c r="DN149" s="67">
        <v>0</v>
      </c>
      <c r="DO149" s="67">
        <v>0</v>
      </c>
      <c r="DP149" s="67">
        <v>0</v>
      </c>
      <c r="DQ149" s="67">
        <v>0</v>
      </c>
      <c r="DR149" s="67">
        <v>0</v>
      </c>
      <c r="DS149" s="67">
        <v>0</v>
      </c>
      <c r="DT149" s="67">
        <v>0</v>
      </c>
      <c r="DU149" s="67">
        <v>0</v>
      </c>
      <c r="DV149" s="67">
        <v>0</v>
      </c>
      <c r="DW149" s="67">
        <v>0</v>
      </c>
      <c r="DX149" s="67">
        <v>0</v>
      </c>
      <c r="DY149" s="67">
        <v>0</v>
      </c>
      <c r="DZ149" s="86">
        <v>4.6728971962616823</v>
      </c>
      <c r="EA149" s="87">
        <v>2</v>
      </c>
      <c r="EB149" s="86">
        <v>79.404466501240691</v>
      </c>
      <c r="EC149" s="87">
        <v>32</v>
      </c>
      <c r="ED149" s="86">
        <v>2.4420024420024422</v>
      </c>
      <c r="EE149" s="87">
        <v>2</v>
      </c>
      <c r="EF149" s="164">
        <v>86.98</v>
      </c>
      <c r="EG149" s="164">
        <v>52.78</v>
      </c>
      <c r="EH149" s="166">
        <v>4.1322314049586781</v>
      </c>
      <c r="EI149" s="167">
        <v>7.0247933884297522</v>
      </c>
      <c r="EJ149" s="67" t="s">
        <v>1506</v>
      </c>
      <c r="EK149" s="67" t="s">
        <v>1673</v>
      </c>
      <c r="EL149" s="164">
        <v>46.78</v>
      </c>
      <c r="EM149" s="164">
        <v>18.03</v>
      </c>
      <c r="EN149" s="166">
        <v>2.4390243902439024</v>
      </c>
      <c r="EO149" s="167">
        <v>9.7560975609756095</v>
      </c>
      <c r="EP149" s="67">
        <v>0</v>
      </c>
      <c r="EQ149" s="67">
        <v>0</v>
      </c>
      <c r="ER149" s="92">
        <v>99.304865938430979</v>
      </c>
      <c r="ES149" s="105">
        <v>1</v>
      </c>
      <c r="ET149" s="67">
        <v>0</v>
      </c>
      <c r="EU149" s="67">
        <v>0</v>
      </c>
      <c r="EV149" s="67">
        <v>0</v>
      </c>
      <c r="EW149" s="67">
        <v>0</v>
      </c>
      <c r="EX149" s="67">
        <v>0</v>
      </c>
      <c r="EY149" s="86">
        <v>91.116173120728931</v>
      </c>
      <c r="EZ149" s="87">
        <v>40</v>
      </c>
      <c r="FA149" s="86">
        <v>64.606741573033716</v>
      </c>
      <c r="FB149" s="87">
        <v>23</v>
      </c>
      <c r="FC149" s="67">
        <v>0</v>
      </c>
      <c r="FD149" s="67">
        <v>0</v>
      </c>
      <c r="FE149" s="67">
        <v>0</v>
      </c>
      <c r="FF149" s="67">
        <v>0</v>
      </c>
      <c r="FG149" s="67">
        <v>0</v>
      </c>
      <c r="FH149" s="67">
        <v>0</v>
      </c>
      <c r="FI149" s="67">
        <v>0</v>
      </c>
      <c r="FJ149" s="67">
        <v>0</v>
      </c>
      <c r="FK149" s="67">
        <v>0</v>
      </c>
      <c r="FL149" s="67">
        <v>0</v>
      </c>
      <c r="FM149" s="67">
        <v>0</v>
      </c>
      <c r="FN149" s="67">
        <v>0</v>
      </c>
      <c r="FO149" s="67">
        <v>0</v>
      </c>
      <c r="FP149" s="67">
        <v>0</v>
      </c>
      <c r="FQ149" s="67">
        <v>0</v>
      </c>
      <c r="FR149" s="67">
        <v>0</v>
      </c>
      <c r="FS149" s="86">
        <v>1.1312217194570138</v>
      </c>
      <c r="FT149" s="87">
        <v>1</v>
      </c>
      <c r="FU149" s="86">
        <v>6.9930069930069934</v>
      </c>
      <c r="FV149" s="87">
        <v>5</v>
      </c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67"/>
      <c r="IS149" s="67"/>
      <c r="IT149" s="67"/>
      <c r="IU149" s="67"/>
      <c r="IV149" s="67"/>
      <c r="IW149" s="67"/>
      <c r="IX149" s="67"/>
      <c r="IY149" s="67"/>
      <c r="IZ149" s="67"/>
      <c r="JA149" s="67"/>
      <c r="JB149" s="67"/>
      <c r="JC149" s="67"/>
      <c r="JD149" s="67"/>
      <c r="JE149" s="67"/>
      <c r="JF149" s="67"/>
      <c r="JG149" s="67"/>
      <c r="JH149" s="67"/>
      <c r="JI149" s="67"/>
      <c r="JJ149" s="67"/>
      <c r="JK149" s="67"/>
      <c r="JL149" s="67"/>
      <c r="JM149" s="67"/>
      <c r="JN149" s="67"/>
      <c r="JO149" s="67"/>
      <c r="JP149" s="67"/>
      <c r="JQ149" s="67"/>
      <c r="JR149" s="67"/>
      <c r="JS149" s="67"/>
      <c r="JT149" s="67"/>
      <c r="JU149" s="67"/>
      <c r="JV149" s="67"/>
      <c r="JW149" s="67"/>
      <c r="JX149" s="67"/>
      <c r="JY149" s="67"/>
      <c r="JZ149" s="67"/>
      <c r="KA149" s="67"/>
      <c r="KB149" s="67"/>
      <c r="KC149" s="67"/>
      <c r="KD149" s="67"/>
      <c r="KE149" s="67"/>
      <c r="KF149" s="67"/>
      <c r="KG149" s="67"/>
      <c r="KH149" s="67"/>
      <c r="KI149" s="67"/>
      <c r="KJ149" s="67"/>
      <c r="KK149" s="67"/>
      <c r="KL149" s="67"/>
      <c r="KM149" s="67"/>
      <c r="KN149" s="67"/>
      <c r="KO149" s="67"/>
      <c r="KP149" s="67"/>
      <c r="KQ149" s="67"/>
      <c r="KR149" s="67"/>
      <c r="KS149" s="67"/>
      <c r="KT149" s="67"/>
      <c r="KU149" s="67"/>
      <c r="KV149" s="67"/>
      <c r="KW149" s="67"/>
      <c r="KX149" s="67"/>
      <c r="KY149" s="67"/>
      <c r="KZ149" s="67"/>
      <c r="LA149" s="67"/>
      <c r="LB149" s="67"/>
      <c r="LC149" s="67"/>
      <c r="LD149" s="67"/>
      <c r="LE149" s="67"/>
      <c r="LF149" s="67"/>
      <c r="LG149" s="67"/>
      <c r="LH149" s="67"/>
      <c r="LI149" s="67"/>
      <c r="LJ149" s="67"/>
      <c r="LK149" s="67"/>
      <c r="LL149" s="67"/>
      <c r="LM149" s="67"/>
      <c r="LN149" s="67"/>
      <c r="LO149" s="67"/>
      <c r="LP149" s="67"/>
      <c r="LQ149" s="67"/>
      <c r="LR149" s="67"/>
      <c r="LS149" s="67"/>
      <c r="LT149" s="67"/>
      <c r="LU149" s="67"/>
      <c r="LV149" s="67"/>
      <c r="LW149" s="67"/>
      <c r="LX149" s="67"/>
      <c r="LY149" s="67"/>
      <c r="LZ149" s="67"/>
      <c r="MA149" s="67"/>
      <c r="MB149" s="67"/>
      <c r="MC149" s="67"/>
      <c r="MD149" s="67"/>
      <c r="ME149" s="67"/>
      <c r="MF149" s="67"/>
      <c r="MG149" s="67"/>
      <c r="MH149" s="67"/>
      <c r="MI149" s="67"/>
      <c r="MJ149" s="67"/>
      <c r="MK149" s="67"/>
      <c r="ML149" s="67"/>
      <c r="MM149" s="67"/>
      <c r="MN149" s="67"/>
      <c r="MO149" s="67"/>
      <c r="MP149" s="67"/>
      <c r="MQ149" s="67"/>
      <c r="MR149" s="67"/>
      <c r="MS149" s="67"/>
      <c r="MT149" s="67"/>
      <c r="MU149" s="67"/>
      <c r="MV149" s="67"/>
      <c r="MW149" s="67"/>
      <c r="MX149" s="67"/>
      <c r="MY149" s="67"/>
      <c r="MZ149" s="67"/>
      <c r="NA149" s="67"/>
      <c r="NB149" s="67"/>
      <c r="NC149" s="67"/>
      <c r="ND149" s="67"/>
      <c r="NE149" s="67"/>
      <c r="NF149" s="67"/>
      <c r="NG149" s="67"/>
      <c r="NH149" s="67"/>
      <c r="NI149" s="67"/>
      <c r="NJ149" s="67"/>
      <c r="NK149" s="67"/>
      <c r="NL149" s="67"/>
      <c r="NM149" s="67"/>
      <c r="NN149" s="67"/>
      <c r="NO149" s="67"/>
      <c r="NP149" s="67"/>
      <c r="NQ149" s="67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2"/>
      <c r="OF149" s="12"/>
      <c r="OG149" s="12"/>
      <c r="OH149" s="12"/>
      <c r="OI149" s="12"/>
      <c r="OJ149" s="12"/>
      <c r="OK149" s="12"/>
      <c r="OL149" s="12"/>
      <c r="OM149" s="12"/>
      <c r="ON149" s="12"/>
      <c r="OO149" s="12"/>
      <c r="OP149" s="12"/>
      <c r="OQ149" s="12"/>
    </row>
    <row r="150" spans="1:407">
      <c r="A150" s="96" t="s">
        <v>1674</v>
      </c>
      <c r="B150" s="56" t="s">
        <v>664</v>
      </c>
      <c r="C150" s="96" t="s">
        <v>441</v>
      </c>
      <c r="D150" s="74">
        <v>6</v>
      </c>
      <c r="E150" s="67">
        <v>2016</v>
      </c>
      <c r="F150" s="161">
        <v>59.060290733086823</v>
      </c>
      <c r="G150" s="78">
        <v>6566</v>
      </c>
      <c r="H150" s="78">
        <v>1568</v>
      </c>
      <c r="I150" s="78">
        <v>4998</v>
      </c>
      <c r="J150" s="67">
        <v>30.84</v>
      </c>
      <c r="K150" s="78">
        <v>2025</v>
      </c>
      <c r="L150" s="67">
        <v>87.01</v>
      </c>
      <c r="M150" s="78">
        <v>5713</v>
      </c>
      <c r="N150" s="67">
        <v>680</v>
      </c>
      <c r="O150" s="67">
        <v>356</v>
      </c>
      <c r="P150" s="67">
        <v>324</v>
      </c>
      <c r="Q150" s="78">
        <v>811</v>
      </c>
      <c r="R150" s="78">
        <v>385</v>
      </c>
      <c r="S150" s="78">
        <v>426</v>
      </c>
      <c r="T150" s="67">
        <v>646</v>
      </c>
      <c r="U150" s="67">
        <v>343</v>
      </c>
      <c r="V150" s="67">
        <v>303</v>
      </c>
      <c r="W150" s="78">
        <v>762</v>
      </c>
      <c r="X150" s="78">
        <v>357</v>
      </c>
      <c r="Y150" s="78">
        <v>405</v>
      </c>
      <c r="Z150" s="67">
        <v>612</v>
      </c>
      <c r="AA150" s="67">
        <v>329</v>
      </c>
      <c r="AB150" s="67">
        <v>283</v>
      </c>
      <c r="AC150" s="78">
        <v>740</v>
      </c>
      <c r="AD150" s="78">
        <v>339</v>
      </c>
      <c r="AE150" s="78">
        <v>401</v>
      </c>
      <c r="AF150" s="67">
        <v>620</v>
      </c>
      <c r="AG150" s="67">
        <v>338</v>
      </c>
      <c r="AH150" s="67">
        <v>282</v>
      </c>
      <c r="AI150" s="78">
        <v>1057</v>
      </c>
      <c r="AJ150" s="78">
        <v>478</v>
      </c>
      <c r="AK150" s="78">
        <v>579</v>
      </c>
      <c r="AL150" s="67">
        <v>575</v>
      </c>
      <c r="AM150" s="67">
        <v>315</v>
      </c>
      <c r="AN150" s="67">
        <v>260</v>
      </c>
      <c r="AO150" s="67">
        <v>573</v>
      </c>
      <c r="AP150" s="67">
        <v>314</v>
      </c>
      <c r="AQ150" s="67">
        <v>259</v>
      </c>
      <c r="AR150" s="56" t="s">
        <v>428</v>
      </c>
      <c r="AS150" s="56"/>
      <c r="AT150" s="56" t="s">
        <v>428</v>
      </c>
      <c r="AU150" s="162">
        <v>587</v>
      </c>
      <c r="AV150" s="164">
        <v>0</v>
      </c>
      <c r="AW150" s="163">
        <v>65</v>
      </c>
      <c r="AX150" s="59">
        <v>16.899999999999999</v>
      </c>
      <c r="AY150" s="59">
        <v>2</v>
      </c>
      <c r="AZ150" s="86">
        <v>2.9411764705882351</v>
      </c>
      <c r="BA150" s="87">
        <v>2</v>
      </c>
      <c r="BB150" s="88">
        <v>0</v>
      </c>
      <c r="BC150" s="89">
        <v>0</v>
      </c>
      <c r="BD150" s="68">
        <v>0</v>
      </c>
      <c r="BE150" s="69">
        <v>0</v>
      </c>
      <c r="BF150" s="56">
        <f>VLOOKUP(A150,[1]Controles!$A$7:$L$139,11,0)</f>
        <v>12</v>
      </c>
      <c r="BG150" s="107">
        <f>VLOOKUP(A150,[1]Controles!$A$7:$L$139,12,0)</f>
        <v>10.16949152542373</v>
      </c>
      <c r="BH150" s="63">
        <f>VLOOKUP(A150,[1]Peso!$A$7:$D$139,3,0)</f>
        <v>6</v>
      </c>
      <c r="BI150" s="85">
        <f>VLOOKUP(A150,[1]Peso!$A$7:$D$139,4,0)</f>
        <v>5.0847457627118651</v>
      </c>
      <c r="BJ150" s="68">
        <v>0</v>
      </c>
      <c r="BK150" s="69">
        <v>0</v>
      </c>
      <c r="BL150" s="68">
        <v>147.05882352941177</v>
      </c>
      <c r="BM150" s="69">
        <v>1</v>
      </c>
      <c r="BN150" s="67">
        <v>0</v>
      </c>
      <c r="BO150" s="67">
        <v>0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 t="s">
        <v>1675</v>
      </c>
      <c r="BW150" s="67" t="s">
        <v>1666</v>
      </c>
      <c r="BX150" s="67" t="s">
        <v>431</v>
      </c>
      <c r="BY150" s="67" t="s">
        <v>1025</v>
      </c>
      <c r="BZ150" s="67" t="s">
        <v>1676</v>
      </c>
      <c r="CA150" s="67" t="s">
        <v>1677</v>
      </c>
      <c r="CB150" s="67" t="s">
        <v>469</v>
      </c>
      <c r="CC150" s="163">
        <v>111.45</v>
      </c>
      <c r="CD150" s="163">
        <v>73.28</v>
      </c>
      <c r="CE150" s="166">
        <v>6.9767441860465116</v>
      </c>
      <c r="CF150" s="67" t="s">
        <v>860</v>
      </c>
      <c r="CG150" s="67" t="s">
        <v>1134</v>
      </c>
      <c r="CH150" s="67">
        <v>0</v>
      </c>
      <c r="CI150" s="67">
        <v>0</v>
      </c>
      <c r="CJ150" s="86">
        <v>1.5479876160990713</v>
      </c>
      <c r="CK150" s="87">
        <v>1</v>
      </c>
      <c r="CL150" s="67">
        <v>0</v>
      </c>
      <c r="CM150" s="67">
        <v>0</v>
      </c>
      <c r="CN150" s="67">
        <v>0</v>
      </c>
      <c r="CO150" s="67">
        <v>0</v>
      </c>
      <c r="CP150" s="67">
        <v>0</v>
      </c>
      <c r="CQ150" s="67">
        <v>0</v>
      </c>
      <c r="CR150" s="67">
        <v>0</v>
      </c>
      <c r="CS150" s="67">
        <v>0</v>
      </c>
      <c r="CT150" s="67">
        <v>0</v>
      </c>
      <c r="CU150" s="67">
        <v>0</v>
      </c>
      <c r="CV150" s="67">
        <v>0</v>
      </c>
      <c r="CW150" s="67">
        <v>0</v>
      </c>
      <c r="CX150" s="67">
        <v>0</v>
      </c>
      <c r="CY150" s="67">
        <v>0</v>
      </c>
      <c r="CZ150" s="67">
        <v>0</v>
      </c>
      <c r="DA150" s="67">
        <v>0</v>
      </c>
      <c r="DB150" s="86">
        <v>0</v>
      </c>
      <c r="DC150" s="87">
        <v>0</v>
      </c>
      <c r="DD150" s="163">
        <v>144.37</v>
      </c>
      <c r="DE150" s="163">
        <v>112.96</v>
      </c>
      <c r="DF150" s="166">
        <v>4.5121951219512191</v>
      </c>
      <c r="DG150" s="167">
        <v>8.9024390243902438</v>
      </c>
      <c r="DH150" s="67">
        <v>0</v>
      </c>
      <c r="DI150" s="67">
        <v>0</v>
      </c>
      <c r="DJ150" s="92">
        <v>131.23359580052494</v>
      </c>
      <c r="DK150" s="67">
        <v>1</v>
      </c>
      <c r="DL150" s="67">
        <v>0</v>
      </c>
      <c r="DM150" s="67">
        <v>0</v>
      </c>
      <c r="DN150" s="67">
        <v>0</v>
      </c>
      <c r="DO150" s="67">
        <v>0</v>
      </c>
      <c r="DP150" s="67">
        <v>0</v>
      </c>
      <c r="DQ150" s="67">
        <v>0</v>
      </c>
      <c r="DR150" s="67">
        <v>0</v>
      </c>
      <c r="DS150" s="67">
        <v>0</v>
      </c>
      <c r="DT150" s="67">
        <v>0</v>
      </c>
      <c r="DU150" s="67">
        <v>0</v>
      </c>
      <c r="DV150" s="67">
        <v>0</v>
      </c>
      <c r="DW150" s="67">
        <v>0</v>
      </c>
      <c r="DX150" s="67">
        <v>0</v>
      </c>
      <c r="DY150" s="67">
        <v>0</v>
      </c>
      <c r="DZ150" s="86">
        <v>10.600706713780919</v>
      </c>
      <c r="EA150" s="87">
        <v>3</v>
      </c>
      <c r="EB150" s="86">
        <v>120.56737588652481</v>
      </c>
      <c r="EC150" s="87">
        <v>34</v>
      </c>
      <c r="ED150" s="86">
        <v>6.4516129032258061</v>
      </c>
      <c r="EE150" s="87">
        <v>4</v>
      </c>
      <c r="EF150" s="163">
        <v>93.62</v>
      </c>
      <c r="EG150" s="163">
        <v>63.24</v>
      </c>
      <c r="EH150" s="166">
        <v>4.8625792811839323</v>
      </c>
      <c r="EI150" s="167">
        <v>4.6511627906976747</v>
      </c>
      <c r="EJ150" s="67" t="s">
        <v>873</v>
      </c>
      <c r="EK150" s="67" t="s">
        <v>1678</v>
      </c>
      <c r="EL150" s="163">
        <v>77.099999999999994</v>
      </c>
      <c r="EM150" s="163">
        <v>32.92</v>
      </c>
      <c r="EN150" s="166">
        <v>3.3112582781456954</v>
      </c>
      <c r="EO150" s="167">
        <v>1.3245033112582782</v>
      </c>
      <c r="EP150" s="67">
        <v>0</v>
      </c>
      <c r="EQ150" s="67">
        <v>0</v>
      </c>
      <c r="ER150" s="67">
        <v>0</v>
      </c>
      <c r="ES150" s="67">
        <v>0</v>
      </c>
      <c r="ET150" s="67">
        <v>0</v>
      </c>
      <c r="EU150" s="67">
        <v>0</v>
      </c>
      <c r="EV150" s="67">
        <v>0</v>
      </c>
      <c r="EW150" s="67">
        <v>0</v>
      </c>
      <c r="EX150" s="67">
        <v>0</v>
      </c>
      <c r="EY150" s="86">
        <v>142.30769230769229</v>
      </c>
      <c r="EZ150" s="87">
        <v>37</v>
      </c>
      <c r="FA150" s="86">
        <v>96.525096525096529</v>
      </c>
      <c r="FB150" s="87">
        <v>25</v>
      </c>
      <c r="FC150" s="67">
        <v>0</v>
      </c>
      <c r="FD150" s="67">
        <v>0</v>
      </c>
      <c r="FE150" s="92">
        <v>77.579519006982153</v>
      </c>
      <c r="FF150" s="67">
        <v>1</v>
      </c>
      <c r="FG150" s="67">
        <v>0</v>
      </c>
      <c r="FH150" s="67">
        <v>0</v>
      </c>
      <c r="FI150" s="67">
        <v>0</v>
      </c>
      <c r="FJ150" s="67">
        <v>0</v>
      </c>
      <c r="FK150" s="92">
        <v>77.579519006982153</v>
      </c>
      <c r="FL150" s="67">
        <v>1</v>
      </c>
      <c r="FM150" s="67">
        <v>0</v>
      </c>
      <c r="FN150" s="67">
        <v>0</v>
      </c>
      <c r="FO150" s="92">
        <v>232.73855702094647</v>
      </c>
      <c r="FP150" s="105">
        <v>3</v>
      </c>
      <c r="FQ150" s="92">
        <v>77.579519006982153</v>
      </c>
      <c r="FR150" s="67">
        <v>1</v>
      </c>
      <c r="FS150" s="86">
        <v>10.434782608695652</v>
      </c>
      <c r="FT150" s="87">
        <v>6</v>
      </c>
      <c r="FU150" s="86">
        <v>1.7452006980802792</v>
      </c>
      <c r="FV150" s="87">
        <v>1</v>
      </c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67"/>
      <c r="IS150" s="67"/>
      <c r="IT150" s="67"/>
      <c r="IU150" s="67"/>
      <c r="IV150" s="67"/>
      <c r="IW150" s="67"/>
      <c r="IX150" s="67"/>
      <c r="IY150" s="67"/>
      <c r="IZ150" s="67"/>
      <c r="JA150" s="67"/>
      <c r="JB150" s="67"/>
      <c r="JC150" s="67"/>
      <c r="JD150" s="67"/>
      <c r="JE150" s="67"/>
      <c r="JF150" s="67"/>
      <c r="JG150" s="67"/>
      <c r="JH150" s="67"/>
      <c r="JI150" s="67"/>
      <c r="JJ150" s="67"/>
      <c r="JK150" s="67"/>
      <c r="JL150" s="67"/>
      <c r="JM150" s="67"/>
      <c r="JN150" s="67"/>
      <c r="JO150" s="67"/>
      <c r="JP150" s="67"/>
      <c r="JQ150" s="67"/>
      <c r="JR150" s="67"/>
      <c r="JS150" s="67"/>
      <c r="JT150" s="67"/>
      <c r="JU150" s="67"/>
      <c r="JV150" s="67"/>
      <c r="JW150" s="67"/>
      <c r="JX150" s="67"/>
      <c r="JY150" s="67"/>
      <c r="JZ150" s="67"/>
      <c r="KA150" s="67"/>
      <c r="KB150" s="67"/>
      <c r="KC150" s="67"/>
      <c r="KD150" s="67"/>
      <c r="KE150" s="67"/>
      <c r="KF150" s="67"/>
      <c r="KG150" s="67"/>
      <c r="KH150" s="67"/>
      <c r="KI150" s="67"/>
      <c r="KJ150" s="67"/>
      <c r="KK150" s="67"/>
      <c r="KL150" s="67"/>
      <c r="KM150" s="67"/>
      <c r="KN150" s="67"/>
      <c r="KO150" s="67"/>
      <c r="KP150" s="67"/>
      <c r="KQ150" s="67"/>
      <c r="KR150" s="67"/>
      <c r="KS150" s="67"/>
      <c r="KT150" s="67"/>
      <c r="KU150" s="67"/>
      <c r="KV150" s="67"/>
      <c r="KW150" s="67"/>
      <c r="KX150" s="67"/>
      <c r="KY150" s="67"/>
      <c r="KZ150" s="67"/>
      <c r="LA150" s="67"/>
      <c r="LB150" s="67"/>
      <c r="LC150" s="67"/>
      <c r="LD150" s="67"/>
      <c r="LE150" s="67"/>
      <c r="LF150" s="67"/>
      <c r="LG150" s="67"/>
      <c r="LH150" s="67"/>
      <c r="LI150" s="67"/>
      <c r="LJ150" s="67"/>
      <c r="LK150" s="67"/>
      <c r="LL150" s="67"/>
      <c r="LM150" s="67"/>
      <c r="LN150" s="67"/>
      <c r="LO150" s="67"/>
      <c r="LP150" s="67"/>
      <c r="LQ150" s="67"/>
      <c r="LR150" s="67"/>
      <c r="LS150" s="67"/>
      <c r="LT150" s="67"/>
      <c r="LU150" s="67"/>
      <c r="LV150" s="67"/>
      <c r="LW150" s="67"/>
      <c r="LX150" s="67"/>
      <c r="LY150" s="67"/>
      <c r="LZ150" s="67"/>
      <c r="MA150" s="67"/>
      <c r="MB150" s="67"/>
      <c r="MC150" s="67"/>
      <c r="MD150" s="67"/>
      <c r="ME150" s="67"/>
      <c r="MF150" s="67"/>
      <c r="MG150" s="67"/>
      <c r="MH150" s="67"/>
      <c r="MI150" s="67"/>
      <c r="MJ150" s="67"/>
      <c r="MK150" s="67"/>
      <c r="ML150" s="67"/>
      <c r="MM150" s="67"/>
      <c r="MN150" s="67"/>
      <c r="MO150" s="67"/>
      <c r="MP150" s="67"/>
      <c r="MQ150" s="67"/>
      <c r="MR150" s="67"/>
      <c r="MS150" s="67"/>
      <c r="MT150" s="67"/>
      <c r="MU150" s="67"/>
      <c r="MV150" s="67"/>
      <c r="MW150" s="67"/>
      <c r="MX150" s="67"/>
      <c r="MY150" s="67"/>
      <c r="MZ150" s="67"/>
      <c r="NA150" s="67"/>
      <c r="NB150" s="67"/>
      <c r="NC150" s="67"/>
      <c r="ND150" s="67"/>
      <c r="NE150" s="67"/>
      <c r="NF150" s="67"/>
      <c r="NG150" s="67"/>
      <c r="NH150" s="67"/>
      <c r="NI150" s="67"/>
      <c r="NJ150" s="67"/>
      <c r="NK150" s="67"/>
      <c r="NL150" s="67"/>
      <c r="NM150" s="67"/>
      <c r="NN150" s="67"/>
      <c r="NO150" s="67"/>
      <c r="NP150" s="67"/>
      <c r="NQ150" s="67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2"/>
      <c r="OF150" s="12"/>
      <c r="OG150" s="12"/>
      <c r="OH150" s="12"/>
      <c r="OI150" s="12"/>
      <c r="OJ150" s="12"/>
      <c r="OK150" s="12"/>
      <c r="OL150" s="12"/>
      <c r="OM150" s="12"/>
      <c r="ON150" s="12"/>
      <c r="OO150" s="12"/>
      <c r="OP150" s="12"/>
      <c r="OQ150" s="12"/>
    </row>
    <row r="151" spans="1:407">
      <c r="A151" s="96" t="s">
        <v>1679</v>
      </c>
      <c r="B151" s="56" t="s">
        <v>674</v>
      </c>
      <c r="C151" s="96" t="s">
        <v>675</v>
      </c>
      <c r="D151" s="74">
        <v>6</v>
      </c>
      <c r="E151" s="67">
        <v>2016</v>
      </c>
      <c r="F151" s="161">
        <v>46.608474969729045</v>
      </c>
      <c r="G151" s="78">
        <v>38850</v>
      </c>
      <c r="H151" s="78">
        <v>8949</v>
      </c>
      <c r="I151" s="78">
        <v>29901</v>
      </c>
      <c r="J151" s="67">
        <v>2.57</v>
      </c>
      <c r="K151" s="78">
        <v>1000</v>
      </c>
      <c r="L151" s="67">
        <v>63.35</v>
      </c>
      <c r="M151" s="78">
        <v>24611</v>
      </c>
      <c r="N151" s="67">
        <v>5156</v>
      </c>
      <c r="O151" s="67">
        <v>2629</v>
      </c>
      <c r="P151" s="67">
        <v>2527</v>
      </c>
      <c r="Q151" s="78">
        <v>6125</v>
      </c>
      <c r="R151" s="78">
        <v>3001</v>
      </c>
      <c r="S151" s="78">
        <v>3124</v>
      </c>
      <c r="T151" s="67">
        <v>4747</v>
      </c>
      <c r="U151" s="67">
        <v>2432</v>
      </c>
      <c r="V151" s="67">
        <v>2315</v>
      </c>
      <c r="W151" s="78">
        <v>5620</v>
      </c>
      <c r="X151" s="78">
        <v>2738</v>
      </c>
      <c r="Y151" s="78">
        <v>2882</v>
      </c>
      <c r="Z151" s="67">
        <v>4514</v>
      </c>
      <c r="AA151" s="67">
        <v>2319</v>
      </c>
      <c r="AB151" s="67">
        <v>2195</v>
      </c>
      <c r="AC151" s="78">
        <v>5164</v>
      </c>
      <c r="AD151" s="78">
        <v>2504</v>
      </c>
      <c r="AE151" s="78">
        <v>2660</v>
      </c>
      <c r="AF151" s="67">
        <v>4048</v>
      </c>
      <c r="AG151" s="67">
        <v>2085</v>
      </c>
      <c r="AH151" s="67">
        <v>1963</v>
      </c>
      <c r="AI151" s="78">
        <v>6492</v>
      </c>
      <c r="AJ151" s="78">
        <v>3208</v>
      </c>
      <c r="AK151" s="78">
        <v>3284</v>
      </c>
      <c r="AL151" s="67">
        <v>3566</v>
      </c>
      <c r="AM151" s="67">
        <v>1803</v>
      </c>
      <c r="AN151" s="67">
        <v>1763</v>
      </c>
      <c r="AO151" s="67">
        <v>3367</v>
      </c>
      <c r="AP151" s="67">
        <v>1666</v>
      </c>
      <c r="AQ151" s="67">
        <v>1701</v>
      </c>
      <c r="AR151" s="56" t="s">
        <v>428</v>
      </c>
      <c r="AS151" s="56"/>
      <c r="AT151" s="56" t="s">
        <v>428</v>
      </c>
      <c r="AU151" s="162">
        <v>651</v>
      </c>
      <c r="AV151" s="163">
        <v>0</v>
      </c>
      <c r="AW151" s="164">
        <v>433</v>
      </c>
      <c r="AX151" s="59">
        <v>29.3</v>
      </c>
      <c r="AY151" s="59">
        <v>11</v>
      </c>
      <c r="AZ151" s="86">
        <v>2.52133436772692</v>
      </c>
      <c r="BA151" s="87">
        <v>13</v>
      </c>
      <c r="BB151" s="88">
        <v>265.95744680851061</v>
      </c>
      <c r="BC151" s="89">
        <v>1</v>
      </c>
      <c r="BD151" s="68">
        <v>19.394879751745538</v>
      </c>
      <c r="BE151" s="69">
        <v>1</v>
      </c>
      <c r="BF151" s="56">
        <f>VLOOKUP(A151,[1]Controles!$A$7:$L$139,11,0)</f>
        <v>52</v>
      </c>
      <c r="BG151" s="107">
        <f>VLOOKUP(A151,[1]Controles!$A$7:$L$139,12,0)</f>
        <v>13.829787234042554</v>
      </c>
      <c r="BH151" s="63">
        <f>VLOOKUP(A151,[1]Peso!$A$7:$D$139,3,0)</f>
        <v>34</v>
      </c>
      <c r="BI151" s="85">
        <f>VLOOKUP(A151,[1]Peso!$A$7:$D$139,4,0)</f>
        <v>9.0425531914893629</v>
      </c>
      <c r="BJ151" s="68">
        <v>0</v>
      </c>
      <c r="BK151" s="69">
        <v>0</v>
      </c>
      <c r="BL151" s="68">
        <v>38.789759503491076</v>
      </c>
      <c r="BM151" s="69">
        <v>2</v>
      </c>
      <c r="BN151" s="67">
        <v>0</v>
      </c>
      <c r="BO151" s="67">
        <v>0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 t="s">
        <v>1252</v>
      </c>
      <c r="BW151" s="67" t="s">
        <v>1252</v>
      </c>
      <c r="BX151" s="67" t="s">
        <v>1252</v>
      </c>
      <c r="BY151" s="67" t="s">
        <v>1680</v>
      </c>
      <c r="BZ151" s="67" t="s">
        <v>1479</v>
      </c>
      <c r="CA151" s="67" t="s">
        <v>1681</v>
      </c>
      <c r="CB151" s="67" t="s">
        <v>1682</v>
      </c>
      <c r="CC151" s="164">
        <v>67.069999999999993</v>
      </c>
      <c r="CD151" s="164">
        <v>42.71</v>
      </c>
      <c r="CE151" s="166">
        <v>15.384615384615385</v>
      </c>
      <c r="CF151" s="67" t="s">
        <v>1683</v>
      </c>
      <c r="CG151" s="67" t="s">
        <v>1684</v>
      </c>
      <c r="CH151" s="67">
        <v>0</v>
      </c>
      <c r="CI151" s="67">
        <v>0</v>
      </c>
      <c r="CJ151" s="86">
        <v>0</v>
      </c>
      <c r="CK151" s="87">
        <v>0</v>
      </c>
      <c r="CL151" s="67">
        <v>0</v>
      </c>
      <c r="CM151" s="67">
        <v>0</v>
      </c>
      <c r="CN151" s="67">
        <v>0</v>
      </c>
      <c r="CO151" s="67">
        <v>0</v>
      </c>
      <c r="CP151" s="67">
        <v>0</v>
      </c>
      <c r="CQ151" s="67">
        <v>0</v>
      </c>
      <c r="CR151" s="67">
        <v>0</v>
      </c>
      <c r="CS151" s="67">
        <v>0</v>
      </c>
      <c r="CT151" s="67">
        <v>0</v>
      </c>
      <c r="CU151" s="67">
        <v>0</v>
      </c>
      <c r="CV151" s="67">
        <v>0</v>
      </c>
      <c r="CW151" s="67">
        <v>0</v>
      </c>
      <c r="CX151" s="67">
        <v>0</v>
      </c>
      <c r="CY151" s="67">
        <v>0</v>
      </c>
      <c r="CZ151" s="67">
        <v>0</v>
      </c>
      <c r="DA151" s="67">
        <v>0</v>
      </c>
      <c r="DB151" s="86">
        <v>0.22153300841825432</v>
      </c>
      <c r="DC151" s="87">
        <v>1</v>
      </c>
      <c r="DD151" s="164">
        <v>108.82</v>
      </c>
      <c r="DE151" s="164">
        <v>76.010000000000005</v>
      </c>
      <c r="DF151" s="166">
        <v>5.204550956184943</v>
      </c>
      <c r="DG151" s="167">
        <v>0.36310820624546114</v>
      </c>
      <c r="DH151" s="67">
        <v>0</v>
      </c>
      <c r="DI151" s="67">
        <v>0</v>
      </c>
      <c r="DJ151" s="92">
        <v>17.793594306049823</v>
      </c>
      <c r="DK151" s="67">
        <v>1</v>
      </c>
      <c r="DL151" s="67">
        <v>0</v>
      </c>
      <c r="DM151" s="67">
        <v>0</v>
      </c>
      <c r="DN151" s="67">
        <v>0</v>
      </c>
      <c r="DO151" s="67">
        <v>0</v>
      </c>
      <c r="DP151" s="92">
        <v>19.364833462432223</v>
      </c>
      <c r="DQ151" s="67">
        <v>1</v>
      </c>
      <c r="DR151" s="67">
        <v>0</v>
      </c>
      <c r="DS151" s="67">
        <v>0</v>
      </c>
      <c r="DT151" s="92">
        <v>19.364833462432223</v>
      </c>
      <c r="DU151" s="67">
        <v>1</v>
      </c>
      <c r="DV151" s="67">
        <v>0</v>
      </c>
      <c r="DW151" s="67">
        <v>0</v>
      </c>
      <c r="DX151" s="67">
        <v>0</v>
      </c>
      <c r="DY151" s="67">
        <v>0</v>
      </c>
      <c r="DZ151" s="86">
        <v>4.1002277904328022</v>
      </c>
      <c r="EA151" s="87">
        <v>9</v>
      </c>
      <c r="EB151" s="86">
        <v>62.659195109526237</v>
      </c>
      <c r="EC151" s="87">
        <v>123</v>
      </c>
      <c r="ED151" s="86">
        <v>1.4822134387351777</v>
      </c>
      <c r="EE151" s="87">
        <v>6</v>
      </c>
      <c r="EF151" s="164">
        <v>78.12</v>
      </c>
      <c r="EG151" s="164">
        <v>46.15</v>
      </c>
      <c r="EH151" s="166">
        <v>4.2226487523992322</v>
      </c>
      <c r="EI151" s="167">
        <v>1.8234165067178503</v>
      </c>
      <c r="EJ151" s="67" t="s">
        <v>1588</v>
      </c>
      <c r="EK151" s="67" t="s">
        <v>1434</v>
      </c>
      <c r="EL151" s="164">
        <v>44.46</v>
      </c>
      <c r="EM151" s="164">
        <v>19.190000000000001</v>
      </c>
      <c r="EN151" s="166">
        <v>0.73891625615763545</v>
      </c>
      <c r="EO151" s="167">
        <v>2.9556650246305418</v>
      </c>
      <c r="EP151" s="67">
        <v>0</v>
      </c>
      <c r="EQ151" s="67">
        <v>0</v>
      </c>
      <c r="ER151" s="92">
        <v>19.364833462432223</v>
      </c>
      <c r="ES151" s="67">
        <v>1</v>
      </c>
      <c r="ET151" s="92">
        <v>19.364833462432223</v>
      </c>
      <c r="EU151" s="67">
        <v>1</v>
      </c>
      <c r="EV151" s="67">
        <v>0</v>
      </c>
      <c r="EW151" s="67">
        <v>0</v>
      </c>
      <c r="EX151" s="67">
        <v>0</v>
      </c>
      <c r="EY151" s="86">
        <v>57.28871242200794</v>
      </c>
      <c r="EZ151" s="87">
        <v>101</v>
      </c>
      <c r="FA151" s="86">
        <v>36.449147560258673</v>
      </c>
      <c r="FB151" s="87">
        <v>62</v>
      </c>
      <c r="FC151" s="92">
        <v>12.764871074802146</v>
      </c>
      <c r="FD151" s="67">
        <v>1</v>
      </c>
      <c r="FE151" s="92">
        <v>38.294613224406433</v>
      </c>
      <c r="FF151" s="67">
        <v>3</v>
      </c>
      <c r="FG151" s="92">
        <v>12.764871074802146</v>
      </c>
      <c r="FH151" s="67">
        <v>1</v>
      </c>
      <c r="FI151" s="67">
        <v>0</v>
      </c>
      <c r="FJ151" s="67">
        <v>0</v>
      </c>
      <c r="FK151" s="92">
        <v>63.824355374010722</v>
      </c>
      <c r="FL151" s="67">
        <v>5</v>
      </c>
      <c r="FM151" s="67">
        <v>0</v>
      </c>
      <c r="FN151" s="67">
        <v>0</v>
      </c>
      <c r="FO151" s="67">
        <v>0</v>
      </c>
      <c r="FP151" s="67">
        <v>0</v>
      </c>
      <c r="FQ151" s="67">
        <v>0</v>
      </c>
      <c r="FR151" s="67">
        <v>0</v>
      </c>
      <c r="FS151" s="86">
        <v>2.5238362310712286</v>
      </c>
      <c r="FT151" s="87">
        <v>9</v>
      </c>
      <c r="FU151" s="86">
        <v>2.0790020790020791</v>
      </c>
      <c r="FV151" s="87">
        <v>7</v>
      </c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67"/>
      <c r="IS151" s="67"/>
      <c r="IT151" s="67"/>
      <c r="IU151" s="67"/>
      <c r="IV151" s="67"/>
      <c r="IW151" s="67"/>
      <c r="IX151" s="67"/>
      <c r="IY151" s="67"/>
      <c r="IZ151" s="67"/>
      <c r="JA151" s="67"/>
      <c r="JB151" s="67"/>
      <c r="JC151" s="67"/>
      <c r="JD151" s="67"/>
      <c r="JE151" s="67"/>
      <c r="JF151" s="67"/>
      <c r="JG151" s="67"/>
      <c r="JH151" s="67"/>
      <c r="JI151" s="67"/>
      <c r="JJ151" s="67"/>
      <c r="JK151" s="67"/>
      <c r="JL151" s="67"/>
      <c r="JM151" s="67"/>
      <c r="JN151" s="67"/>
      <c r="JO151" s="67"/>
      <c r="JP151" s="67"/>
      <c r="JQ151" s="67"/>
      <c r="JR151" s="67"/>
      <c r="JS151" s="67"/>
      <c r="JT151" s="67"/>
      <c r="JU151" s="67"/>
      <c r="JV151" s="67"/>
      <c r="JW151" s="67"/>
      <c r="JX151" s="67"/>
      <c r="JY151" s="67"/>
      <c r="JZ151" s="67"/>
      <c r="KA151" s="67"/>
      <c r="KB151" s="67"/>
      <c r="KC151" s="67"/>
      <c r="KD151" s="67"/>
      <c r="KE151" s="67"/>
      <c r="KF151" s="67"/>
      <c r="KG151" s="67"/>
      <c r="KH151" s="67"/>
      <c r="KI151" s="67"/>
      <c r="KJ151" s="67"/>
      <c r="KK151" s="67"/>
      <c r="KL151" s="67"/>
      <c r="KM151" s="67"/>
      <c r="KN151" s="67"/>
      <c r="KO151" s="67"/>
      <c r="KP151" s="67"/>
      <c r="KQ151" s="67"/>
      <c r="KR151" s="67"/>
      <c r="KS151" s="67"/>
      <c r="KT151" s="67"/>
      <c r="KU151" s="67"/>
      <c r="KV151" s="67"/>
      <c r="KW151" s="67"/>
      <c r="KX151" s="67"/>
      <c r="KY151" s="67"/>
      <c r="KZ151" s="67"/>
      <c r="LA151" s="67"/>
      <c r="LB151" s="67"/>
      <c r="LC151" s="67"/>
      <c r="LD151" s="67"/>
      <c r="LE151" s="67"/>
      <c r="LF151" s="67"/>
      <c r="LG151" s="67"/>
      <c r="LH151" s="67"/>
      <c r="LI151" s="67"/>
      <c r="LJ151" s="67"/>
      <c r="LK151" s="67"/>
      <c r="LL151" s="67"/>
      <c r="LM151" s="67"/>
      <c r="LN151" s="67"/>
      <c r="LO151" s="67"/>
      <c r="LP151" s="67"/>
      <c r="LQ151" s="67"/>
      <c r="LR151" s="67"/>
      <c r="LS151" s="67"/>
      <c r="LT151" s="67"/>
      <c r="LU151" s="67"/>
      <c r="LV151" s="67"/>
      <c r="LW151" s="67"/>
      <c r="LX151" s="67"/>
      <c r="LY151" s="67"/>
      <c r="LZ151" s="67"/>
      <c r="MA151" s="67"/>
      <c r="MB151" s="67"/>
      <c r="MC151" s="67"/>
      <c r="MD151" s="67"/>
      <c r="ME151" s="67"/>
      <c r="MF151" s="67"/>
      <c r="MG151" s="67"/>
      <c r="MH151" s="67"/>
      <c r="MI151" s="67"/>
      <c r="MJ151" s="67"/>
      <c r="MK151" s="67"/>
      <c r="ML151" s="67"/>
      <c r="MM151" s="67"/>
      <c r="MN151" s="67"/>
      <c r="MO151" s="67"/>
      <c r="MP151" s="67"/>
      <c r="MQ151" s="67"/>
      <c r="MR151" s="67"/>
      <c r="MS151" s="67"/>
      <c r="MT151" s="67"/>
      <c r="MU151" s="67"/>
      <c r="MV151" s="67"/>
      <c r="MW151" s="67"/>
      <c r="MX151" s="67"/>
      <c r="MY151" s="67"/>
      <c r="MZ151" s="67"/>
      <c r="NA151" s="67"/>
      <c r="NB151" s="67"/>
      <c r="NC151" s="67"/>
      <c r="ND151" s="67"/>
      <c r="NE151" s="67"/>
      <c r="NF151" s="67"/>
      <c r="NG151" s="67"/>
      <c r="NH151" s="67"/>
      <c r="NI151" s="67"/>
      <c r="NJ151" s="67"/>
      <c r="NK151" s="67"/>
      <c r="NL151" s="67"/>
      <c r="NM151" s="67"/>
      <c r="NN151" s="67"/>
      <c r="NO151" s="67"/>
      <c r="NP151" s="67"/>
      <c r="NQ151" s="67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2"/>
      <c r="OF151" s="12"/>
      <c r="OG151" s="12"/>
      <c r="OH151" s="12"/>
      <c r="OI151" s="12"/>
      <c r="OJ151" s="12"/>
      <c r="OK151" s="12"/>
      <c r="OL151" s="12"/>
      <c r="OM151" s="12"/>
      <c r="ON151" s="12"/>
      <c r="OO151" s="12"/>
      <c r="OP151" s="12"/>
      <c r="OQ151" s="12"/>
    </row>
    <row r="152" spans="1:407">
      <c r="A152" s="96" t="s">
        <v>685</v>
      </c>
      <c r="B152" s="56" t="s">
        <v>686</v>
      </c>
      <c r="C152" s="96" t="s">
        <v>441</v>
      </c>
      <c r="D152" s="74">
        <v>6</v>
      </c>
      <c r="E152" s="67">
        <v>2016</v>
      </c>
      <c r="F152" s="161">
        <v>60.541559220346421</v>
      </c>
      <c r="G152" s="78">
        <v>8275</v>
      </c>
      <c r="H152" s="78">
        <v>1643</v>
      </c>
      <c r="I152" s="78">
        <v>6632</v>
      </c>
      <c r="J152" s="67">
        <v>8.1300000000000008</v>
      </c>
      <c r="K152" s="78">
        <v>673</v>
      </c>
      <c r="L152" s="67">
        <v>79.209999999999994</v>
      </c>
      <c r="M152" s="78">
        <v>6555</v>
      </c>
      <c r="N152" s="67">
        <v>993</v>
      </c>
      <c r="O152" s="67">
        <v>518</v>
      </c>
      <c r="P152" s="67">
        <v>475</v>
      </c>
      <c r="Q152" s="78">
        <v>1171</v>
      </c>
      <c r="R152" s="78">
        <v>559</v>
      </c>
      <c r="S152" s="78">
        <v>612</v>
      </c>
      <c r="T152" s="67">
        <v>846</v>
      </c>
      <c r="U152" s="67">
        <v>450</v>
      </c>
      <c r="V152" s="67">
        <v>396</v>
      </c>
      <c r="W152" s="78">
        <v>982</v>
      </c>
      <c r="X152" s="78">
        <v>458</v>
      </c>
      <c r="Y152" s="78">
        <v>524</v>
      </c>
      <c r="Z152" s="67">
        <v>806</v>
      </c>
      <c r="AA152" s="67">
        <v>431</v>
      </c>
      <c r="AB152" s="67">
        <v>375</v>
      </c>
      <c r="AC152" s="78">
        <v>1076</v>
      </c>
      <c r="AD152" s="78">
        <v>500</v>
      </c>
      <c r="AE152" s="78">
        <v>576</v>
      </c>
      <c r="AF152" s="67">
        <v>953</v>
      </c>
      <c r="AG152" s="67">
        <v>512</v>
      </c>
      <c r="AH152" s="67">
        <v>441</v>
      </c>
      <c r="AI152" s="78">
        <v>1356</v>
      </c>
      <c r="AJ152" s="78">
        <v>620</v>
      </c>
      <c r="AK152" s="78">
        <v>736</v>
      </c>
      <c r="AL152" s="67">
        <v>705</v>
      </c>
      <c r="AM152" s="67">
        <v>385</v>
      </c>
      <c r="AN152" s="67">
        <v>320</v>
      </c>
      <c r="AO152" s="67">
        <v>695</v>
      </c>
      <c r="AP152" s="67">
        <v>372</v>
      </c>
      <c r="AQ152" s="67">
        <v>323</v>
      </c>
      <c r="AR152" s="56" t="s">
        <v>428</v>
      </c>
      <c r="AS152" s="56"/>
      <c r="AT152" s="56" t="s">
        <v>428</v>
      </c>
      <c r="AU152" s="162">
        <v>450</v>
      </c>
      <c r="AV152" s="164">
        <v>0</v>
      </c>
      <c r="AW152" s="163">
        <v>103</v>
      </c>
      <c r="AX152" s="59">
        <v>32.299999999999997</v>
      </c>
      <c r="AY152" s="59">
        <v>4</v>
      </c>
      <c r="AZ152" s="86">
        <v>4.0281973816717018</v>
      </c>
      <c r="BA152" s="87">
        <v>4</v>
      </c>
      <c r="BB152" s="88">
        <v>0</v>
      </c>
      <c r="BC152" s="89">
        <v>0</v>
      </c>
      <c r="BD152" s="68">
        <v>0</v>
      </c>
      <c r="BE152" s="69">
        <v>0</v>
      </c>
      <c r="BF152" s="56">
        <f>VLOOKUP(A152,[1]Controles!$A$7:$L$139,11,0)</f>
        <v>18</v>
      </c>
      <c r="BG152" s="107">
        <f>VLOOKUP(A152,[1]Controles!$A$7:$L$139,12,0)</f>
        <v>14.516129032258066</v>
      </c>
      <c r="BH152" s="63">
        <f>VLOOKUP(A152,[1]Peso!$A$7:$D$139,3,0)</f>
        <v>15</v>
      </c>
      <c r="BI152" s="85">
        <f>VLOOKUP(A152,[1]Peso!$A$7:$D$139,4,0)</f>
        <v>12.096774193548388</v>
      </c>
      <c r="BJ152" s="68">
        <v>0</v>
      </c>
      <c r="BK152" s="69">
        <v>0</v>
      </c>
      <c r="BL152" s="68">
        <v>0</v>
      </c>
      <c r="BM152" s="69">
        <v>0</v>
      </c>
      <c r="BN152" s="67">
        <v>0</v>
      </c>
      <c r="BO152" s="67">
        <v>0</v>
      </c>
      <c r="BP152" s="67">
        <v>0</v>
      </c>
      <c r="BQ152" s="67">
        <v>0</v>
      </c>
      <c r="BR152" s="67">
        <v>0</v>
      </c>
      <c r="BS152" s="67">
        <v>0</v>
      </c>
      <c r="BT152" s="67">
        <v>0</v>
      </c>
      <c r="BU152" s="67">
        <v>0</v>
      </c>
      <c r="BV152" s="67" t="s">
        <v>1685</v>
      </c>
      <c r="BW152" s="67" t="s">
        <v>723</v>
      </c>
      <c r="BX152" s="67" t="s">
        <v>1686</v>
      </c>
      <c r="BY152" s="67" t="s">
        <v>723</v>
      </c>
      <c r="BZ152" s="165">
        <v>0.748</v>
      </c>
      <c r="CA152" s="67" t="s">
        <v>1687</v>
      </c>
      <c r="CB152" s="67" t="s">
        <v>1688</v>
      </c>
      <c r="CC152" s="163">
        <v>74.709999999999994</v>
      </c>
      <c r="CD152" s="163">
        <v>51.11</v>
      </c>
      <c r="CE152" s="166">
        <v>0</v>
      </c>
      <c r="CF152" s="67" t="s">
        <v>1504</v>
      </c>
      <c r="CG152" s="67" t="s">
        <v>735</v>
      </c>
      <c r="CH152" s="67">
        <v>0</v>
      </c>
      <c r="CI152" s="67">
        <v>0</v>
      </c>
      <c r="CJ152" s="86">
        <v>0</v>
      </c>
      <c r="CK152" s="87">
        <v>0</v>
      </c>
      <c r="CL152" s="67">
        <v>0</v>
      </c>
      <c r="CM152" s="67">
        <v>0</v>
      </c>
      <c r="CN152" s="67">
        <v>0</v>
      </c>
      <c r="CO152" s="67">
        <v>0</v>
      </c>
      <c r="CP152" s="67">
        <v>0</v>
      </c>
      <c r="CQ152" s="67">
        <v>0</v>
      </c>
      <c r="CR152" s="67">
        <v>0</v>
      </c>
      <c r="CS152" s="67">
        <v>0</v>
      </c>
      <c r="CT152" s="67">
        <v>0</v>
      </c>
      <c r="CU152" s="67">
        <v>0</v>
      </c>
      <c r="CV152" s="67">
        <v>0</v>
      </c>
      <c r="CW152" s="67">
        <v>0</v>
      </c>
      <c r="CX152" s="67">
        <v>0</v>
      </c>
      <c r="CY152" s="67">
        <v>0</v>
      </c>
      <c r="CZ152" s="67">
        <v>0</v>
      </c>
      <c r="DA152" s="67">
        <v>0</v>
      </c>
      <c r="DB152" s="86">
        <v>0</v>
      </c>
      <c r="DC152" s="87">
        <v>0</v>
      </c>
      <c r="DD152" s="163">
        <v>115.95</v>
      </c>
      <c r="DE152" s="163">
        <v>82.82</v>
      </c>
      <c r="DF152" s="166">
        <v>1.4388489208633095</v>
      </c>
      <c r="DG152" s="167">
        <v>9.3525179856115113</v>
      </c>
      <c r="DH152" s="67">
        <v>0</v>
      </c>
      <c r="DI152" s="67">
        <v>0</v>
      </c>
      <c r="DJ152" s="92">
        <v>101.83299389002036</v>
      </c>
      <c r="DK152" s="67">
        <v>1</v>
      </c>
      <c r="DL152" s="67">
        <v>0</v>
      </c>
      <c r="DM152" s="67">
        <v>0</v>
      </c>
      <c r="DN152" s="92">
        <v>278.81040892193306</v>
      </c>
      <c r="DO152" s="67">
        <v>3</v>
      </c>
      <c r="DP152" s="92">
        <v>92.936802973977692</v>
      </c>
      <c r="DQ152" s="67">
        <v>1</v>
      </c>
      <c r="DR152" s="67">
        <v>0</v>
      </c>
      <c r="DS152" s="67">
        <v>0</v>
      </c>
      <c r="DT152" s="92">
        <v>92.936802973977692</v>
      </c>
      <c r="DU152" s="67">
        <v>1</v>
      </c>
      <c r="DV152" s="67">
        <v>0</v>
      </c>
      <c r="DW152" s="67">
        <v>0</v>
      </c>
      <c r="DX152" s="67">
        <v>0</v>
      </c>
      <c r="DY152" s="67">
        <v>0</v>
      </c>
      <c r="DZ152" s="86">
        <v>10.666666666666666</v>
      </c>
      <c r="EA152" s="87">
        <v>4</v>
      </c>
      <c r="EB152" s="86">
        <v>63.492063492063487</v>
      </c>
      <c r="EC152" s="87">
        <v>28</v>
      </c>
      <c r="ED152" s="86">
        <v>1.0493179433368311</v>
      </c>
      <c r="EE152" s="87">
        <v>1</v>
      </c>
      <c r="EF152" s="163">
        <v>60.28</v>
      </c>
      <c r="EG152" s="163">
        <v>38.020000000000003</v>
      </c>
      <c r="EH152" s="166">
        <v>3.9419087136929458</v>
      </c>
      <c r="EI152" s="167">
        <v>1.0373443983402488</v>
      </c>
      <c r="EJ152" s="67" t="s">
        <v>1689</v>
      </c>
      <c r="EK152" s="67" t="s">
        <v>1690</v>
      </c>
      <c r="EL152" s="163">
        <v>46.21</v>
      </c>
      <c r="EM152" s="163">
        <v>22.44</v>
      </c>
      <c r="EN152" s="166">
        <v>0.84745762711864403</v>
      </c>
      <c r="EO152" s="167">
        <v>0</v>
      </c>
      <c r="EP152" s="92">
        <v>278.81040892193306</v>
      </c>
      <c r="EQ152" s="67">
        <v>3</v>
      </c>
      <c r="ER152" s="67">
        <v>0</v>
      </c>
      <c r="ES152" s="67">
        <v>0</v>
      </c>
      <c r="ET152" s="67">
        <v>0</v>
      </c>
      <c r="EU152" s="67">
        <v>0</v>
      </c>
      <c r="EV152" s="92">
        <v>278.81040892193306</v>
      </c>
      <c r="EW152" s="67">
        <v>3</v>
      </c>
      <c r="EX152" s="67">
        <v>0</v>
      </c>
      <c r="EY152" s="86">
        <v>115.625</v>
      </c>
      <c r="EZ152" s="87">
        <v>37</v>
      </c>
      <c r="FA152" s="86">
        <v>65.015479876160995</v>
      </c>
      <c r="FB152" s="87">
        <v>21</v>
      </c>
      <c r="FC152" s="92">
        <v>61.012812690665037</v>
      </c>
      <c r="FD152" s="67">
        <v>1</v>
      </c>
      <c r="FE152" s="67">
        <v>0</v>
      </c>
      <c r="FF152" s="67">
        <v>0</v>
      </c>
      <c r="FG152" s="67">
        <v>0</v>
      </c>
      <c r="FH152" s="67">
        <v>0</v>
      </c>
      <c r="FI152" s="67">
        <v>0</v>
      </c>
      <c r="FJ152" s="67">
        <v>0</v>
      </c>
      <c r="FK152" s="92">
        <v>61.012812690665037</v>
      </c>
      <c r="FL152" s="67">
        <v>1</v>
      </c>
      <c r="FM152" s="92">
        <v>122.02562538133007</v>
      </c>
      <c r="FN152" s="67">
        <v>2</v>
      </c>
      <c r="FO152" s="92">
        <v>61.012812690665037</v>
      </c>
      <c r="FP152" s="105">
        <v>1</v>
      </c>
      <c r="FQ152" s="67">
        <v>0</v>
      </c>
      <c r="FR152" s="67">
        <v>0</v>
      </c>
      <c r="FS152" s="86">
        <v>0</v>
      </c>
      <c r="FT152" s="87">
        <v>0</v>
      </c>
      <c r="FU152" s="86">
        <v>0</v>
      </c>
      <c r="FV152" s="87">
        <v>0</v>
      </c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2"/>
      <c r="OF152" s="12"/>
      <c r="OG152" s="12"/>
      <c r="OH152" s="12"/>
      <c r="OI152" s="12"/>
      <c r="OJ152" s="12"/>
      <c r="OK152" s="12"/>
      <c r="OL152" s="12"/>
      <c r="OM152" s="12"/>
      <c r="ON152" s="12"/>
      <c r="OO152" s="12"/>
      <c r="OP152" s="12"/>
      <c r="OQ152" s="12"/>
    </row>
    <row r="153" spans="1:407">
      <c r="A153" s="96" t="s">
        <v>696</v>
      </c>
      <c r="B153" s="56" t="s">
        <v>697</v>
      </c>
      <c r="C153" s="96" t="s">
        <v>598</v>
      </c>
      <c r="D153" s="74">
        <v>3</v>
      </c>
      <c r="E153" s="67">
        <v>2016</v>
      </c>
      <c r="F153" s="161">
        <v>75.738453502506275</v>
      </c>
      <c r="G153" s="78">
        <v>78756</v>
      </c>
      <c r="H153" s="78">
        <v>62200</v>
      </c>
      <c r="I153" s="78">
        <v>16556</v>
      </c>
      <c r="J153" s="67">
        <v>87.79</v>
      </c>
      <c r="K153" s="78">
        <v>69149</v>
      </c>
      <c r="L153" s="67">
        <v>19.48</v>
      </c>
      <c r="M153" s="78">
        <v>15344</v>
      </c>
      <c r="N153" s="67">
        <v>5666</v>
      </c>
      <c r="O153" s="67">
        <v>2897</v>
      </c>
      <c r="P153" s="67">
        <v>2769</v>
      </c>
      <c r="Q153" s="78">
        <v>6813</v>
      </c>
      <c r="R153" s="78">
        <v>3330</v>
      </c>
      <c r="S153" s="78">
        <v>3483</v>
      </c>
      <c r="T153" s="67">
        <v>5851</v>
      </c>
      <c r="U153" s="67">
        <v>2989</v>
      </c>
      <c r="V153" s="67">
        <v>2862</v>
      </c>
      <c r="W153" s="78">
        <v>7138</v>
      </c>
      <c r="X153" s="78">
        <v>3491</v>
      </c>
      <c r="Y153" s="78">
        <v>3647</v>
      </c>
      <c r="Z153" s="67">
        <v>6142</v>
      </c>
      <c r="AA153" s="67">
        <v>3136</v>
      </c>
      <c r="AB153" s="67">
        <v>3006</v>
      </c>
      <c r="AC153" s="78">
        <v>7397</v>
      </c>
      <c r="AD153" s="78">
        <v>3627</v>
      </c>
      <c r="AE153" s="78">
        <v>3770</v>
      </c>
      <c r="AF153" s="67">
        <v>6278</v>
      </c>
      <c r="AG153" s="67">
        <v>3188</v>
      </c>
      <c r="AH153" s="67">
        <v>3090</v>
      </c>
      <c r="AI153" s="78">
        <v>12307</v>
      </c>
      <c r="AJ153" s="78">
        <v>6106</v>
      </c>
      <c r="AK153" s="78">
        <v>6201</v>
      </c>
      <c r="AL153" s="67">
        <v>7056</v>
      </c>
      <c r="AM153" s="67">
        <v>3547</v>
      </c>
      <c r="AN153" s="67">
        <v>3509</v>
      </c>
      <c r="AO153" s="67">
        <v>6542</v>
      </c>
      <c r="AP153" s="67">
        <v>3312</v>
      </c>
      <c r="AQ153" s="67">
        <v>3230</v>
      </c>
      <c r="AR153" s="56" t="s">
        <v>428</v>
      </c>
      <c r="AS153" s="56"/>
      <c r="AT153" s="56" t="s">
        <v>428</v>
      </c>
      <c r="AU153" s="162">
        <v>392</v>
      </c>
      <c r="AV153" s="163">
        <v>0</v>
      </c>
      <c r="AW153" s="164">
        <v>909</v>
      </c>
      <c r="AX153" s="59">
        <v>6.9</v>
      </c>
      <c r="AY153" s="59">
        <v>6</v>
      </c>
      <c r="AZ153" s="86">
        <v>1.0589481115425343</v>
      </c>
      <c r="BA153" s="87">
        <v>6</v>
      </c>
      <c r="BB153" s="88">
        <v>0</v>
      </c>
      <c r="BC153" s="89">
        <v>0</v>
      </c>
      <c r="BD153" s="68">
        <v>0</v>
      </c>
      <c r="BE153" s="69">
        <v>0</v>
      </c>
      <c r="BF153" s="56">
        <f>VLOOKUP(A153,[1]Controles!$A$7:$L$139,11,0)</f>
        <v>31</v>
      </c>
      <c r="BG153" s="107">
        <f>VLOOKUP(A153,[1]Controles!$A$7:$L$139,12,0)</f>
        <v>3.5879629629629628</v>
      </c>
      <c r="BH153" s="63">
        <f>VLOOKUP(A153,[1]Peso!$A$7:$D$139,3,0)</f>
        <v>106</v>
      </c>
      <c r="BI153" s="85">
        <f>VLOOKUP(A153,[1]Peso!$A$7:$D$139,4,0)</f>
        <v>12.268518518518519</v>
      </c>
      <c r="BJ153" s="68">
        <v>0</v>
      </c>
      <c r="BK153" s="69">
        <v>0</v>
      </c>
      <c r="BL153" s="68">
        <v>17.649135192375574</v>
      </c>
      <c r="BM153" s="69">
        <v>1</v>
      </c>
      <c r="BN153" s="67">
        <v>0</v>
      </c>
      <c r="BO153" s="67">
        <v>0</v>
      </c>
      <c r="BP153" s="67">
        <v>0</v>
      </c>
      <c r="BQ153" s="67">
        <v>0</v>
      </c>
      <c r="BR153" s="67">
        <v>0</v>
      </c>
      <c r="BS153" s="67">
        <v>0</v>
      </c>
      <c r="BT153" s="67">
        <v>0</v>
      </c>
      <c r="BU153" s="67">
        <v>0</v>
      </c>
      <c r="BV153" s="67" t="s">
        <v>1691</v>
      </c>
      <c r="BW153" s="67" t="s">
        <v>591</v>
      </c>
      <c r="BX153" s="67" t="s">
        <v>541</v>
      </c>
      <c r="BY153" s="67" t="s">
        <v>591</v>
      </c>
      <c r="BZ153" s="67" t="s">
        <v>1332</v>
      </c>
      <c r="CA153" s="67" t="s">
        <v>1164</v>
      </c>
      <c r="CB153" s="67" t="s">
        <v>458</v>
      </c>
      <c r="CC153" s="164">
        <v>66.260000000000005</v>
      </c>
      <c r="CD153" s="164">
        <v>55.61</v>
      </c>
      <c r="CE153" s="166">
        <v>13.004484304932735</v>
      </c>
      <c r="CF153" s="67" t="s">
        <v>606</v>
      </c>
      <c r="CG153" s="67" t="s">
        <v>1692</v>
      </c>
      <c r="CH153" s="92">
        <v>35.167926850712149</v>
      </c>
      <c r="CI153" s="67">
        <v>2</v>
      </c>
      <c r="CJ153" s="86">
        <v>0</v>
      </c>
      <c r="CK153" s="87">
        <v>0</v>
      </c>
      <c r="CL153" s="92">
        <v>35.167926850712149</v>
      </c>
      <c r="CM153" s="67">
        <v>2</v>
      </c>
      <c r="CN153" s="92">
        <v>105.50378055213645</v>
      </c>
      <c r="CO153" s="67">
        <v>6</v>
      </c>
      <c r="CP153" s="67">
        <v>0</v>
      </c>
      <c r="CQ153" s="67">
        <v>0</v>
      </c>
      <c r="CR153" s="67">
        <v>0</v>
      </c>
      <c r="CS153" s="67">
        <v>0</v>
      </c>
      <c r="CT153" s="67">
        <v>0</v>
      </c>
      <c r="CU153" s="67">
        <v>0</v>
      </c>
      <c r="CV153" s="67">
        <v>0</v>
      </c>
      <c r="CW153" s="67">
        <v>0</v>
      </c>
      <c r="CX153" s="67">
        <v>0</v>
      </c>
      <c r="CY153" s="67">
        <v>0</v>
      </c>
      <c r="CZ153" s="67">
        <v>0</v>
      </c>
      <c r="DA153" s="67">
        <v>0</v>
      </c>
      <c r="DB153" s="86">
        <v>0.48844024747639209</v>
      </c>
      <c r="DC153" s="87">
        <v>3</v>
      </c>
      <c r="DD153" s="164">
        <v>90.54</v>
      </c>
      <c r="DE153" s="164">
        <v>79.7</v>
      </c>
      <c r="DF153" s="166">
        <v>1.8826619964973728</v>
      </c>
      <c r="DG153" s="167">
        <v>6.2609457092819625</v>
      </c>
      <c r="DH153" s="92">
        <v>14.009526478005045</v>
      </c>
      <c r="DI153" s="67">
        <v>1</v>
      </c>
      <c r="DJ153" s="92">
        <v>140.09526478005046</v>
      </c>
      <c r="DK153" s="67">
        <v>10</v>
      </c>
      <c r="DL153" s="67">
        <v>0</v>
      </c>
      <c r="DM153" s="67">
        <v>0</v>
      </c>
      <c r="DN153" s="92">
        <v>94.63</v>
      </c>
      <c r="DO153" s="67">
        <v>7</v>
      </c>
      <c r="DP153" s="92">
        <v>27.037988373665002</v>
      </c>
      <c r="DQ153" s="67">
        <v>2</v>
      </c>
      <c r="DR153" s="92">
        <v>13.518994186832501</v>
      </c>
      <c r="DS153" s="67">
        <v>1</v>
      </c>
      <c r="DT153" s="67">
        <v>0</v>
      </c>
      <c r="DU153" s="67">
        <v>0</v>
      </c>
      <c r="DV153" s="92">
        <v>13.518994186832501</v>
      </c>
      <c r="DW153" s="67">
        <v>1</v>
      </c>
      <c r="DX153" s="67">
        <v>0</v>
      </c>
      <c r="DY153" s="67">
        <v>0</v>
      </c>
      <c r="DZ153" s="86">
        <v>1.3306719893546242</v>
      </c>
      <c r="EA153" s="87">
        <v>4</v>
      </c>
      <c r="EB153" s="86">
        <v>56.63430420711974</v>
      </c>
      <c r="EC153" s="87">
        <v>175</v>
      </c>
      <c r="ED153" s="86">
        <v>0.15928639694170119</v>
      </c>
      <c r="EE153" s="87">
        <v>1</v>
      </c>
      <c r="EF153" s="164">
        <v>95.09</v>
      </c>
      <c r="EG153" s="164">
        <v>74.569999999999993</v>
      </c>
      <c r="EH153" s="166">
        <v>1.8468950749464668</v>
      </c>
      <c r="EI153" s="167">
        <v>14.855460385438974</v>
      </c>
      <c r="EJ153" s="67" t="s">
        <v>1693</v>
      </c>
      <c r="EK153" s="67" t="s">
        <v>1694</v>
      </c>
      <c r="EL153" s="164">
        <v>73.17</v>
      </c>
      <c r="EM153" s="164">
        <v>47.92</v>
      </c>
      <c r="EN153" s="166">
        <v>1.0494752623688157</v>
      </c>
      <c r="EO153" s="167">
        <v>6.2218890554722641</v>
      </c>
      <c r="EP153" s="92">
        <v>94.632959307827491</v>
      </c>
      <c r="EQ153" s="67">
        <v>7</v>
      </c>
      <c r="ER153" s="92">
        <v>121.67094768149251</v>
      </c>
      <c r="ES153" s="67">
        <v>9</v>
      </c>
      <c r="ET153" s="92">
        <v>256.8608895498175</v>
      </c>
      <c r="EU153" s="67">
        <v>19</v>
      </c>
      <c r="EV153" s="92">
        <v>81.113965120995005</v>
      </c>
      <c r="EW153" s="67">
        <v>6</v>
      </c>
      <c r="EX153" s="67">
        <v>0</v>
      </c>
      <c r="EY153" s="86">
        <v>90.624109432886854</v>
      </c>
      <c r="EZ153" s="87">
        <v>318</v>
      </c>
      <c r="FA153" s="86">
        <v>64.705882352941188</v>
      </c>
      <c r="FB153" s="87">
        <v>209</v>
      </c>
      <c r="FC153" s="92">
        <v>33.604408898447474</v>
      </c>
      <c r="FD153" s="67">
        <v>5</v>
      </c>
      <c r="FE153" s="92">
        <v>40.325290678136973</v>
      </c>
      <c r="FF153" s="67">
        <v>6</v>
      </c>
      <c r="FG153" s="67">
        <v>0</v>
      </c>
      <c r="FH153" s="67">
        <v>0</v>
      </c>
      <c r="FI153" s="92">
        <v>26.883527118757982</v>
      </c>
      <c r="FJ153" s="67">
        <v>4</v>
      </c>
      <c r="FK153" s="92">
        <v>100.81322669534244</v>
      </c>
      <c r="FL153" s="67">
        <v>15</v>
      </c>
      <c r="FM153" s="92">
        <v>194.90557161099537</v>
      </c>
      <c r="FN153" s="67">
        <v>29</v>
      </c>
      <c r="FO153" s="92">
        <v>329.32320720478526</v>
      </c>
      <c r="FP153" s="105">
        <v>49</v>
      </c>
      <c r="FQ153" s="92">
        <v>26.883527118757982</v>
      </c>
      <c r="FR153" s="67">
        <v>4</v>
      </c>
      <c r="FS153" s="86">
        <v>1.2755102040816326</v>
      </c>
      <c r="FT153" s="87">
        <v>9</v>
      </c>
      <c r="FU153" s="86">
        <v>0.9171507184347294</v>
      </c>
      <c r="FV153" s="87">
        <v>6</v>
      </c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  <c r="IW153" s="67"/>
      <c r="IX153" s="67"/>
      <c r="IY153" s="67"/>
      <c r="IZ153" s="67"/>
      <c r="JA153" s="67"/>
      <c r="JB153" s="67"/>
      <c r="JC153" s="67"/>
      <c r="JD153" s="67"/>
      <c r="JE153" s="67"/>
      <c r="JF153" s="67"/>
      <c r="JG153" s="67"/>
      <c r="JH153" s="67"/>
      <c r="JI153" s="67"/>
      <c r="JJ153" s="67"/>
      <c r="JK153" s="67"/>
      <c r="JL153" s="67"/>
      <c r="JM153" s="67"/>
      <c r="JN153" s="67"/>
      <c r="JO153" s="67"/>
      <c r="JP153" s="67"/>
      <c r="JQ153" s="67"/>
      <c r="JR153" s="67"/>
      <c r="JS153" s="67"/>
      <c r="JT153" s="67"/>
      <c r="JU153" s="67"/>
      <c r="JV153" s="67"/>
      <c r="JW153" s="67"/>
      <c r="JX153" s="67"/>
      <c r="JY153" s="67"/>
      <c r="JZ153" s="67"/>
      <c r="KA153" s="67"/>
      <c r="KB153" s="67"/>
      <c r="KC153" s="67"/>
      <c r="KD153" s="67"/>
      <c r="KE153" s="67"/>
      <c r="KF153" s="67"/>
      <c r="KG153" s="67"/>
      <c r="KH153" s="67"/>
      <c r="KI153" s="67"/>
      <c r="KJ153" s="67"/>
      <c r="KK153" s="67"/>
      <c r="KL153" s="67"/>
      <c r="KM153" s="67"/>
      <c r="KN153" s="67"/>
      <c r="KO153" s="67"/>
      <c r="KP153" s="67"/>
      <c r="KQ153" s="67"/>
      <c r="KR153" s="67"/>
      <c r="KS153" s="67"/>
      <c r="KT153" s="67"/>
      <c r="KU153" s="67"/>
      <c r="KV153" s="67"/>
      <c r="KW153" s="67"/>
      <c r="KX153" s="67"/>
      <c r="KY153" s="67"/>
      <c r="KZ153" s="67"/>
      <c r="LA153" s="67"/>
      <c r="LB153" s="67"/>
      <c r="LC153" s="67"/>
      <c r="LD153" s="67"/>
      <c r="LE153" s="67"/>
      <c r="LF153" s="67"/>
      <c r="LG153" s="67"/>
      <c r="LH153" s="67"/>
      <c r="LI153" s="67"/>
      <c r="LJ153" s="67"/>
      <c r="LK153" s="67"/>
      <c r="LL153" s="67"/>
      <c r="LM153" s="67"/>
      <c r="LN153" s="67"/>
      <c r="LO153" s="67"/>
      <c r="LP153" s="67"/>
      <c r="LQ153" s="67"/>
      <c r="LR153" s="67"/>
      <c r="LS153" s="67"/>
      <c r="LT153" s="67"/>
      <c r="LU153" s="67"/>
      <c r="LV153" s="67"/>
      <c r="LW153" s="67"/>
      <c r="LX153" s="67"/>
      <c r="LY153" s="67"/>
      <c r="LZ153" s="67"/>
      <c r="MA153" s="67"/>
      <c r="MB153" s="67"/>
      <c r="MC153" s="67"/>
      <c r="MD153" s="67"/>
      <c r="ME153" s="67"/>
      <c r="MF153" s="67"/>
      <c r="MG153" s="67"/>
      <c r="MH153" s="67"/>
      <c r="MI153" s="67"/>
      <c r="MJ153" s="67"/>
      <c r="MK153" s="67"/>
      <c r="ML153" s="67"/>
      <c r="MM153" s="67"/>
      <c r="MN153" s="67"/>
      <c r="MO153" s="67"/>
      <c r="MP153" s="67"/>
      <c r="MQ153" s="67"/>
      <c r="MR153" s="67"/>
      <c r="MS153" s="67"/>
      <c r="MT153" s="67"/>
      <c r="MU153" s="67"/>
      <c r="MV153" s="67"/>
      <c r="MW153" s="67"/>
      <c r="MX153" s="67"/>
      <c r="MY153" s="67"/>
      <c r="MZ153" s="67"/>
      <c r="NA153" s="67"/>
      <c r="NB153" s="67"/>
      <c r="NC153" s="67"/>
      <c r="ND153" s="67"/>
      <c r="NE153" s="67"/>
      <c r="NF153" s="67"/>
      <c r="NG153" s="67"/>
      <c r="NH153" s="67"/>
      <c r="NI153" s="67"/>
      <c r="NJ153" s="67"/>
      <c r="NK153" s="67"/>
      <c r="NL153" s="67"/>
      <c r="NM153" s="67"/>
      <c r="NN153" s="67"/>
      <c r="NO153" s="67"/>
      <c r="NP153" s="67"/>
      <c r="NQ153" s="67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2"/>
      <c r="OF153" s="12"/>
      <c r="OG153" s="12"/>
      <c r="OH153" s="12"/>
      <c r="OI153" s="12"/>
      <c r="OJ153" s="12"/>
      <c r="OK153" s="12"/>
      <c r="OL153" s="12"/>
      <c r="OM153" s="12"/>
      <c r="ON153" s="12"/>
      <c r="OO153" s="12"/>
      <c r="OP153" s="12"/>
      <c r="OQ153" s="12"/>
    </row>
    <row r="154" spans="1:407">
      <c r="A154" s="96" t="s">
        <v>707</v>
      </c>
      <c r="B154" s="56" t="s">
        <v>708</v>
      </c>
      <c r="C154" s="96" t="s">
        <v>514</v>
      </c>
      <c r="D154" s="74">
        <v>6</v>
      </c>
      <c r="E154" s="67">
        <v>2016</v>
      </c>
      <c r="F154" s="161">
        <v>57.022261730354934</v>
      </c>
      <c r="G154" s="78">
        <v>9035</v>
      </c>
      <c r="H154" s="78">
        <v>2892</v>
      </c>
      <c r="I154" s="78">
        <v>6143</v>
      </c>
      <c r="J154" s="67">
        <v>7.36</v>
      </c>
      <c r="K154" s="67">
        <v>665</v>
      </c>
      <c r="L154" s="67">
        <v>67.400000000000006</v>
      </c>
      <c r="M154" s="78">
        <v>6090</v>
      </c>
      <c r="N154" s="67">
        <v>913</v>
      </c>
      <c r="O154" s="67">
        <v>469</v>
      </c>
      <c r="P154" s="67">
        <v>444</v>
      </c>
      <c r="Q154" s="78">
        <v>1093</v>
      </c>
      <c r="R154" s="78">
        <v>531</v>
      </c>
      <c r="S154" s="78">
        <v>562</v>
      </c>
      <c r="T154" s="67">
        <v>882</v>
      </c>
      <c r="U154" s="67">
        <v>458</v>
      </c>
      <c r="V154" s="67">
        <v>424</v>
      </c>
      <c r="W154" s="78">
        <v>1035</v>
      </c>
      <c r="X154" s="78">
        <v>496</v>
      </c>
      <c r="Y154" s="78">
        <v>539</v>
      </c>
      <c r="Z154" s="67">
        <v>826</v>
      </c>
      <c r="AA154" s="67">
        <v>433</v>
      </c>
      <c r="AB154" s="67">
        <v>393</v>
      </c>
      <c r="AC154" s="78">
        <v>989</v>
      </c>
      <c r="AD154" s="78">
        <v>467</v>
      </c>
      <c r="AE154" s="78">
        <v>522</v>
      </c>
      <c r="AF154" s="67">
        <v>826</v>
      </c>
      <c r="AG154" s="67">
        <v>439</v>
      </c>
      <c r="AH154" s="67">
        <v>387</v>
      </c>
      <c r="AI154" s="78">
        <v>1427</v>
      </c>
      <c r="AJ154" s="78">
        <v>667</v>
      </c>
      <c r="AK154" s="78">
        <v>760</v>
      </c>
      <c r="AL154" s="67">
        <v>800</v>
      </c>
      <c r="AM154" s="67">
        <v>426</v>
      </c>
      <c r="AN154" s="67">
        <v>374</v>
      </c>
      <c r="AO154" s="67">
        <v>706</v>
      </c>
      <c r="AP154" s="67">
        <v>375</v>
      </c>
      <c r="AQ154" s="67">
        <v>331</v>
      </c>
      <c r="AR154" s="56" t="s">
        <v>428</v>
      </c>
      <c r="AS154" s="56"/>
      <c r="AT154" s="56" t="s">
        <v>428</v>
      </c>
      <c r="AU154" s="162">
        <v>255</v>
      </c>
      <c r="AV154" s="164">
        <v>0</v>
      </c>
      <c r="AW154" s="163">
        <v>63</v>
      </c>
      <c r="AX154" s="59">
        <v>13.2</v>
      </c>
      <c r="AY154" s="59">
        <v>1</v>
      </c>
      <c r="AZ154" s="86">
        <v>1.095290251916758</v>
      </c>
      <c r="BA154" s="87">
        <v>1</v>
      </c>
      <c r="BB154" s="88">
        <v>0</v>
      </c>
      <c r="BC154" s="89">
        <v>0</v>
      </c>
      <c r="BD154" s="68">
        <v>0</v>
      </c>
      <c r="BE154" s="69">
        <v>0</v>
      </c>
      <c r="BF154" s="56">
        <f>VLOOKUP(A154,[1]Controles!$A$7:$L$139,11,0)</f>
        <v>11</v>
      </c>
      <c r="BG154" s="107">
        <f>VLOOKUP(A154,[1]Controles!$A$7:$L$139,12,0)</f>
        <v>14.473684210526317</v>
      </c>
      <c r="BH154" s="63">
        <f>VLOOKUP(A154,[1]Peso!$A$7:$D$139,3,0)</f>
        <v>9</v>
      </c>
      <c r="BI154" s="85">
        <f>VLOOKUP(A154,[1]Peso!$A$7:$D$139,4,0)</f>
        <v>11.842105263157894</v>
      </c>
      <c r="BJ154" s="68">
        <v>0</v>
      </c>
      <c r="BK154" s="69">
        <v>0</v>
      </c>
      <c r="BL154" s="68">
        <v>0</v>
      </c>
      <c r="BM154" s="69">
        <v>0</v>
      </c>
      <c r="BN154" s="67">
        <v>0</v>
      </c>
      <c r="BO154" s="67">
        <v>0</v>
      </c>
      <c r="BP154" s="67">
        <v>0</v>
      </c>
      <c r="BQ154" s="67">
        <v>0</v>
      </c>
      <c r="BR154" s="67">
        <v>0</v>
      </c>
      <c r="BS154" s="67">
        <v>0</v>
      </c>
      <c r="BT154" s="67">
        <v>0</v>
      </c>
      <c r="BU154" s="67">
        <v>0</v>
      </c>
      <c r="BV154" s="67" t="s">
        <v>1695</v>
      </c>
      <c r="BW154" s="67" t="s">
        <v>530</v>
      </c>
      <c r="BX154" s="67" t="s">
        <v>732</v>
      </c>
      <c r="BY154" s="67" t="s">
        <v>530</v>
      </c>
      <c r="BZ154" s="67" t="s">
        <v>643</v>
      </c>
      <c r="CA154" s="67" t="s">
        <v>458</v>
      </c>
      <c r="CB154" s="67" t="s">
        <v>1696</v>
      </c>
      <c r="CC154" s="163">
        <v>69.430000000000007</v>
      </c>
      <c r="CD154" s="163">
        <v>41.67</v>
      </c>
      <c r="CE154" s="166">
        <v>40</v>
      </c>
      <c r="CF154" s="67" t="s">
        <v>1697</v>
      </c>
      <c r="CG154" s="67" t="s">
        <v>1698</v>
      </c>
      <c r="CH154" s="67">
        <v>0</v>
      </c>
      <c r="CI154" s="67">
        <v>0</v>
      </c>
      <c r="CJ154" s="86">
        <v>0</v>
      </c>
      <c r="CK154" s="87">
        <v>0</v>
      </c>
      <c r="CL154" s="67">
        <v>0</v>
      </c>
      <c r="CM154" s="67">
        <v>0</v>
      </c>
      <c r="CN154" s="67">
        <v>0</v>
      </c>
      <c r="CO154" s="67">
        <v>0</v>
      </c>
      <c r="CP154" s="67">
        <v>0</v>
      </c>
      <c r="CQ154" s="67">
        <v>0</v>
      </c>
      <c r="CR154" s="67">
        <v>0</v>
      </c>
      <c r="CS154" s="67">
        <v>0</v>
      </c>
      <c r="CT154" s="67">
        <v>0</v>
      </c>
      <c r="CU154" s="67">
        <v>0</v>
      </c>
      <c r="CV154" s="67">
        <v>0</v>
      </c>
      <c r="CW154" s="67">
        <v>0</v>
      </c>
      <c r="CX154" s="67">
        <v>0</v>
      </c>
      <c r="CY154" s="67">
        <v>0</v>
      </c>
      <c r="CZ154" s="67">
        <v>0</v>
      </c>
      <c r="DA154" s="67">
        <v>0</v>
      </c>
      <c r="DB154" s="86">
        <v>0</v>
      </c>
      <c r="DC154" s="87">
        <v>0</v>
      </c>
      <c r="DD154" s="163">
        <v>134.4</v>
      </c>
      <c r="DE154" s="163">
        <v>97.23</v>
      </c>
      <c r="DF154" s="166">
        <v>2.4975984630163302</v>
      </c>
      <c r="DG154" s="167">
        <v>6.9164265129683002</v>
      </c>
      <c r="DH154" s="67">
        <v>0</v>
      </c>
      <c r="DI154" s="67">
        <v>0</v>
      </c>
      <c r="DJ154" s="67">
        <v>0</v>
      </c>
      <c r="DK154" s="67">
        <v>0</v>
      </c>
      <c r="DL154" s="67">
        <v>0</v>
      </c>
      <c r="DM154" s="67">
        <v>0</v>
      </c>
      <c r="DN154" s="67">
        <v>101.11</v>
      </c>
      <c r="DO154" s="67">
        <v>1</v>
      </c>
      <c r="DP154" s="67">
        <v>0</v>
      </c>
      <c r="DQ154" s="67">
        <v>0</v>
      </c>
      <c r="DR154" s="67">
        <v>0</v>
      </c>
      <c r="DS154" s="67">
        <v>0</v>
      </c>
      <c r="DT154" s="67">
        <v>0</v>
      </c>
      <c r="DU154" s="67">
        <v>0</v>
      </c>
      <c r="DV154" s="67">
        <v>0</v>
      </c>
      <c r="DW154" s="67">
        <v>0</v>
      </c>
      <c r="DX154" s="67">
        <v>0</v>
      </c>
      <c r="DY154" s="67">
        <v>0</v>
      </c>
      <c r="DZ154" s="86">
        <v>0</v>
      </c>
      <c r="EA154" s="87">
        <v>0</v>
      </c>
      <c r="EB154" s="86">
        <v>62.015503875968989</v>
      </c>
      <c r="EC154" s="87">
        <v>24</v>
      </c>
      <c r="ED154" s="86">
        <v>2.4213075060532687</v>
      </c>
      <c r="EE154" s="87">
        <v>2</v>
      </c>
      <c r="EF154" s="163">
        <v>64.790000000000006</v>
      </c>
      <c r="EG154" s="163">
        <v>39.75</v>
      </c>
      <c r="EH154" s="166">
        <v>4.6808510638297873</v>
      </c>
      <c r="EI154" s="167">
        <v>7.6595744680851059</v>
      </c>
      <c r="EJ154" s="67" t="s">
        <v>1699</v>
      </c>
      <c r="EK154" s="67" t="s">
        <v>1491</v>
      </c>
      <c r="EL154" s="163">
        <v>41.21</v>
      </c>
      <c r="EM154" s="163">
        <v>21.51</v>
      </c>
      <c r="EN154" s="166">
        <v>2.34375</v>
      </c>
      <c r="EO154" s="167">
        <v>10.9375</v>
      </c>
      <c r="EP154" s="92">
        <v>101.112234580384</v>
      </c>
      <c r="EQ154" s="67">
        <v>1</v>
      </c>
      <c r="ER154" s="92">
        <v>101.11223458038423</v>
      </c>
      <c r="ES154" s="67">
        <v>1</v>
      </c>
      <c r="ET154" s="92">
        <v>101.11223458038423</v>
      </c>
      <c r="EU154" s="67">
        <v>1</v>
      </c>
      <c r="EV154" s="67">
        <v>0</v>
      </c>
      <c r="EW154" s="67">
        <v>0</v>
      </c>
      <c r="EX154" s="67">
        <v>0</v>
      </c>
      <c r="EY154" s="86">
        <v>58.823529411764703</v>
      </c>
      <c r="EZ154" s="87">
        <v>22</v>
      </c>
      <c r="FA154" s="86">
        <v>48.338368580060425</v>
      </c>
      <c r="FB154" s="87">
        <v>16</v>
      </c>
      <c r="FC154" s="67">
        <v>0</v>
      </c>
      <c r="FD154" s="67">
        <v>0</v>
      </c>
      <c r="FE154" s="67">
        <v>0</v>
      </c>
      <c r="FF154" s="67">
        <v>0</v>
      </c>
      <c r="FG154" s="67">
        <v>0</v>
      </c>
      <c r="FH154" s="67">
        <v>0</v>
      </c>
      <c r="FI154" s="67">
        <v>0</v>
      </c>
      <c r="FJ154" s="67">
        <v>0</v>
      </c>
      <c r="FK154" s="67">
        <v>0</v>
      </c>
      <c r="FL154" s="67">
        <v>0</v>
      </c>
      <c r="FM154" s="92">
        <v>234.46658851113713</v>
      </c>
      <c r="FN154" s="67">
        <v>4</v>
      </c>
      <c r="FO154" s="92">
        <v>58.616647127784283</v>
      </c>
      <c r="FP154" s="105">
        <v>1</v>
      </c>
      <c r="FQ154" s="67">
        <v>0</v>
      </c>
      <c r="FR154" s="67">
        <v>0</v>
      </c>
      <c r="FS154" s="86">
        <v>0</v>
      </c>
      <c r="FT154" s="87">
        <v>0</v>
      </c>
      <c r="FU154" s="86">
        <v>0</v>
      </c>
      <c r="FV154" s="87">
        <v>0</v>
      </c>
      <c r="FW154" s="67"/>
      <c r="FX154" s="67"/>
      <c r="FY154" s="67"/>
      <c r="FZ154" s="67"/>
      <c r="GA154" s="67"/>
      <c r="GB154" s="67"/>
      <c r="GC154" s="67"/>
      <c r="GD154" s="67"/>
      <c r="GE154" s="67"/>
      <c r="GF154" s="67"/>
      <c r="GG154" s="67"/>
      <c r="GH154" s="67"/>
      <c r="GI154" s="67"/>
      <c r="GJ154" s="67"/>
      <c r="GK154" s="67"/>
      <c r="GL154" s="67"/>
      <c r="GM154" s="67"/>
      <c r="GN154" s="67"/>
      <c r="GO154" s="67"/>
      <c r="GP154" s="67"/>
      <c r="GQ154" s="67"/>
      <c r="GR154" s="67"/>
      <c r="GS154" s="67"/>
      <c r="GT154" s="67"/>
      <c r="GU154" s="67"/>
      <c r="GV154" s="67"/>
      <c r="GW154" s="67"/>
      <c r="GX154" s="67"/>
      <c r="GY154" s="67"/>
      <c r="GZ154" s="67"/>
      <c r="HA154" s="67"/>
      <c r="HB154" s="67"/>
      <c r="HC154" s="67"/>
      <c r="HD154" s="67"/>
      <c r="HE154" s="67"/>
      <c r="HF154" s="67"/>
      <c r="HG154" s="67"/>
      <c r="HH154" s="67"/>
      <c r="HI154" s="67"/>
      <c r="HJ154" s="67"/>
      <c r="HK154" s="67"/>
      <c r="HL154" s="67"/>
      <c r="HM154" s="67"/>
      <c r="HN154" s="67"/>
      <c r="HO154" s="67"/>
      <c r="HP154" s="67"/>
      <c r="HQ154" s="67"/>
      <c r="HR154" s="67"/>
      <c r="HS154" s="67"/>
      <c r="HT154" s="67"/>
      <c r="HU154" s="67"/>
      <c r="HV154" s="67"/>
      <c r="HW154" s="67"/>
      <c r="HX154" s="67"/>
      <c r="HY154" s="67"/>
      <c r="HZ154" s="67"/>
      <c r="IA154" s="67"/>
      <c r="IB154" s="67"/>
      <c r="IC154" s="67"/>
      <c r="ID154" s="67"/>
      <c r="IE154" s="67"/>
      <c r="IF154" s="67"/>
      <c r="IG154" s="67"/>
      <c r="IH154" s="67"/>
      <c r="II154" s="67"/>
      <c r="IJ154" s="67"/>
      <c r="IK154" s="67"/>
      <c r="IL154" s="67"/>
      <c r="IM154" s="67"/>
      <c r="IN154" s="67"/>
      <c r="IO154" s="67"/>
      <c r="IP154" s="67"/>
      <c r="IQ154" s="67"/>
      <c r="IR154" s="67"/>
      <c r="IS154" s="67"/>
      <c r="IT154" s="67"/>
      <c r="IU154" s="67"/>
      <c r="IV154" s="67"/>
      <c r="IW154" s="67"/>
      <c r="IX154" s="67"/>
      <c r="IY154" s="67"/>
      <c r="IZ154" s="67"/>
      <c r="JA154" s="67"/>
      <c r="JB154" s="67"/>
      <c r="JC154" s="67"/>
      <c r="JD154" s="67"/>
      <c r="JE154" s="67"/>
      <c r="JF154" s="67"/>
      <c r="JG154" s="67"/>
      <c r="JH154" s="67"/>
      <c r="JI154" s="67"/>
      <c r="JJ154" s="67"/>
      <c r="JK154" s="67"/>
      <c r="JL154" s="67"/>
      <c r="JM154" s="67"/>
      <c r="JN154" s="67"/>
      <c r="JO154" s="67"/>
      <c r="JP154" s="67"/>
      <c r="JQ154" s="67"/>
      <c r="JR154" s="67"/>
      <c r="JS154" s="67"/>
      <c r="JT154" s="67"/>
      <c r="JU154" s="67"/>
      <c r="JV154" s="67"/>
      <c r="JW154" s="67"/>
      <c r="JX154" s="67"/>
      <c r="JY154" s="67"/>
      <c r="JZ154" s="67"/>
      <c r="KA154" s="67"/>
      <c r="KB154" s="67"/>
      <c r="KC154" s="67"/>
      <c r="KD154" s="67"/>
      <c r="KE154" s="67"/>
      <c r="KF154" s="67"/>
      <c r="KG154" s="67"/>
      <c r="KH154" s="67"/>
      <c r="KI154" s="67"/>
      <c r="KJ154" s="67"/>
      <c r="KK154" s="67"/>
      <c r="KL154" s="67"/>
      <c r="KM154" s="67"/>
      <c r="KN154" s="67"/>
      <c r="KO154" s="67"/>
      <c r="KP154" s="67"/>
      <c r="KQ154" s="67"/>
      <c r="KR154" s="67"/>
      <c r="KS154" s="67"/>
      <c r="KT154" s="67"/>
      <c r="KU154" s="67"/>
      <c r="KV154" s="67"/>
      <c r="KW154" s="67"/>
      <c r="KX154" s="67"/>
      <c r="KY154" s="67"/>
      <c r="KZ154" s="67"/>
      <c r="LA154" s="67"/>
      <c r="LB154" s="67"/>
      <c r="LC154" s="67"/>
      <c r="LD154" s="67"/>
      <c r="LE154" s="67"/>
      <c r="LF154" s="67"/>
      <c r="LG154" s="67"/>
      <c r="LH154" s="67"/>
      <c r="LI154" s="67"/>
      <c r="LJ154" s="67"/>
      <c r="LK154" s="67"/>
      <c r="LL154" s="67"/>
      <c r="LM154" s="67"/>
      <c r="LN154" s="67"/>
      <c r="LO154" s="67"/>
      <c r="LP154" s="67"/>
      <c r="LQ154" s="67"/>
      <c r="LR154" s="67"/>
      <c r="LS154" s="67"/>
      <c r="LT154" s="67"/>
      <c r="LU154" s="67"/>
      <c r="LV154" s="67"/>
      <c r="LW154" s="67"/>
      <c r="LX154" s="67"/>
      <c r="LY154" s="67"/>
      <c r="LZ154" s="67"/>
      <c r="MA154" s="67"/>
      <c r="MB154" s="67"/>
      <c r="MC154" s="67"/>
      <c r="MD154" s="67"/>
      <c r="ME154" s="67"/>
      <c r="MF154" s="67"/>
      <c r="MG154" s="67"/>
      <c r="MH154" s="67"/>
      <c r="MI154" s="67"/>
      <c r="MJ154" s="67"/>
      <c r="MK154" s="67"/>
      <c r="ML154" s="67"/>
      <c r="MM154" s="67"/>
      <c r="MN154" s="67"/>
      <c r="MO154" s="67"/>
      <c r="MP154" s="67"/>
      <c r="MQ154" s="67"/>
      <c r="MR154" s="67"/>
      <c r="MS154" s="67"/>
      <c r="MT154" s="67"/>
      <c r="MU154" s="67"/>
      <c r="MV154" s="67"/>
      <c r="MW154" s="67"/>
      <c r="MX154" s="67"/>
      <c r="MY154" s="67"/>
      <c r="MZ154" s="67"/>
      <c r="NA154" s="67"/>
      <c r="NB154" s="67"/>
      <c r="NC154" s="67"/>
      <c r="ND154" s="67"/>
      <c r="NE154" s="67"/>
      <c r="NF154" s="67"/>
      <c r="NG154" s="67"/>
      <c r="NH154" s="67"/>
      <c r="NI154" s="67"/>
      <c r="NJ154" s="67"/>
      <c r="NK154" s="67"/>
      <c r="NL154" s="67"/>
      <c r="NM154" s="67"/>
      <c r="NN154" s="67"/>
      <c r="NO154" s="67"/>
      <c r="NP154" s="67"/>
      <c r="NQ154" s="67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2"/>
      <c r="OF154" s="12"/>
      <c r="OG154" s="12"/>
      <c r="OH154" s="12"/>
      <c r="OI154" s="12"/>
      <c r="OJ154" s="12"/>
      <c r="OK154" s="12"/>
      <c r="OL154" s="12"/>
      <c r="OM154" s="12"/>
      <c r="ON154" s="12"/>
      <c r="OO154" s="12"/>
      <c r="OP154" s="12"/>
      <c r="OQ154" s="12"/>
    </row>
    <row r="155" spans="1:407">
      <c r="A155" s="96" t="s">
        <v>718</v>
      </c>
      <c r="B155" s="56" t="s">
        <v>719</v>
      </c>
      <c r="C155" s="96" t="s">
        <v>441</v>
      </c>
      <c r="D155" s="74">
        <v>6</v>
      </c>
      <c r="E155" s="67">
        <v>2016</v>
      </c>
      <c r="F155" s="161">
        <v>64.657986554778248</v>
      </c>
      <c r="G155" s="78">
        <v>16751</v>
      </c>
      <c r="H155" s="78">
        <v>6762</v>
      </c>
      <c r="I155" s="78">
        <v>9989</v>
      </c>
      <c r="J155" s="67">
        <v>9.41</v>
      </c>
      <c r="K155" s="78">
        <v>1576</v>
      </c>
      <c r="L155" s="67">
        <v>69.03</v>
      </c>
      <c r="M155" s="78">
        <v>11564</v>
      </c>
      <c r="N155" s="67">
        <v>1924</v>
      </c>
      <c r="O155" s="67">
        <v>976</v>
      </c>
      <c r="P155" s="67">
        <v>948</v>
      </c>
      <c r="Q155" s="78">
        <v>2304</v>
      </c>
      <c r="R155" s="78">
        <v>1135</v>
      </c>
      <c r="S155" s="78">
        <v>1169</v>
      </c>
      <c r="T155" s="67">
        <v>1823</v>
      </c>
      <c r="U155" s="67">
        <v>922</v>
      </c>
      <c r="V155" s="67">
        <v>901</v>
      </c>
      <c r="W155" s="78">
        <v>2104</v>
      </c>
      <c r="X155" s="78">
        <v>1042</v>
      </c>
      <c r="Y155" s="78">
        <v>1062</v>
      </c>
      <c r="Z155" s="67">
        <v>1621</v>
      </c>
      <c r="AA155" s="67">
        <v>816</v>
      </c>
      <c r="AB155" s="67">
        <v>805</v>
      </c>
      <c r="AC155" s="78">
        <v>1954</v>
      </c>
      <c r="AD155" s="78">
        <v>970</v>
      </c>
      <c r="AE155" s="78">
        <v>984</v>
      </c>
      <c r="AF155" s="67">
        <v>1654</v>
      </c>
      <c r="AG155" s="67">
        <v>833</v>
      </c>
      <c r="AH155" s="67">
        <v>821</v>
      </c>
      <c r="AI155" s="78">
        <v>2753</v>
      </c>
      <c r="AJ155" s="78">
        <v>1361</v>
      </c>
      <c r="AK155" s="78">
        <v>1392</v>
      </c>
      <c r="AL155" s="67">
        <v>1550</v>
      </c>
      <c r="AM155" s="67">
        <v>783</v>
      </c>
      <c r="AN155" s="67">
        <v>767</v>
      </c>
      <c r="AO155" s="67">
        <v>1239</v>
      </c>
      <c r="AP155" s="67">
        <v>634</v>
      </c>
      <c r="AQ155" s="67">
        <v>605</v>
      </c>
      <c r="AR155" s="56" t="s">
        <v>428</v>
      </c>
      <c r="AS155" s="56"/>
      <c r="AT155" s="56" t="s">
        <v>428</v>
      </c>
      <c r="AU155" s="162">
        <v>583</v>
      </c>
      <c r="AV155" s="163">
        <v>0</v>
      </c>
      <c r="AW155" s="164">
        <v>73</v>
      </c>
      <c r="AX155" s="59">
        <v>0</v>
      </c>
      <c r="AY155" s="59">
        <v>0</v>
      </c>
      <c r="AZ155" s="86">
        <v>0.51975051975051978</v>
      </c>
      <c r="BA155" s="87">
        <v>1</v>
      </c>
      <c r="BB155" s="88">
        <v>0</v>
      </c>
      <c r="BC155" s="89">
        <v>0</v>
      </c>
      <c r="BD155" s="68">
        <v>0</v>
      </c>
      <c r="BE155" s="69">
        <v>0</v>
      </c>
      <c r="BF155" s="56">
        <f>VLOOKUP(A155,[1]Controles!$A$7:$L$139,11,0)</f>
        <v>5</v>
      </c>
      <c r="BG155" s="107">
        <f>VLOOKUP(A155,[1]Controles!$A$7:$L$139,12,0)</f>
        <v>2.9585798816568047</v>
      </c>
      <c r="BH155" s="63">
        <f>VLOOKUP(A155,[1]Peso!$A$7:$D$139,3,0)</f>
        <v>14</v>
      </c>
      <c r="BI155" s="85">
        <f>VLOOKUP(A155,[1]Peso!$A$7:$D$139,4,0)</f>
        <v>8.2840236686390547</v>
      </c>
      <c r="BJ155" s="68">
        <v>0</v>
      </c>
      <c r="BK155" s="69">
        <v>0</v>
      </c>
      <c r="BL155" s="68">
        <v>0</v>
      </c>
      <c r="BM155" s="69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 t="s">
        <v>1700</v>
      </c>
      <c r="BW155" s="67" t="s">
        <v>445</v>
      </c>
      <c r="BX155" s="67" t="s">
        <v>1701</v>
      </c>
      <c r="BY155" s="67" t="s">
        <v>445</v>
      </c>
      <c r="BZ155" s="67" t="s">
        <v>520</v>
      </c>
      <c r="CA155" s="67" t="s">
        <v>1367</v>
      </c>
      <c r="CB155" s="67" t="s">
        <v>957</v>
      </c>
      <c r="CC155" s="164">
        <v>56.84</v>
      </c>
      <c r="CD155" s="164">
        <v>40</v>
      </c>
      <c r="CE155" s="166">
        <v>22.222222222222221</v>
      </c>
      <c r="CF155" s="67" t="s">
        <v>1702</v>
      </c>
      <c r="CG155" s="67" t="s">
        <v>1703</v>
      </c>
      <c r="CH155" s="67">
        <v>0</v>
      </c>
      <c r="CI155" s="67">
        <v>0</v>
      </c>
      <c r="CJ155" s="86">
        <v>0.5</v>
      </c>
      <c r="CK155" s="87">
        <v>1</v>
      </c>
      <c r="CL155" s="67">
        <v>0</v>
      </c>
      <c r="CM155" s="67">
        <v>0</v>
      </c>
      <c r="CN155" s="67">
        <v>0</v>
      </c>
      <c r="CO155" s="67">
        <v>0</v>
      </c>
      <c r="CP155" s="67">
        <v>0</v>
      </c>
      <c r="CQ155" s="67">
        <v>0</v>
      </c>
      <c r="CR155" s="67">
        <v>0</v>
      </c>
      <c r="CS155" s="67">
        <v>0</v>
      </c>
      <c r="CT155" s="67">
        <v>0</v>
      </c>
      <c r="CU155" s="67">
        <v>0</v>
      </c>
      <c r="CV155" s="67">
        <v>0</v>
      </c>
      <c r="CW155" s="67">
        <v>0</v>
      </c>
      <c r="CX155" s="67">
        <v>0</v>
      </c>
      <c r="CY155" s="67">
        <v>0</v>
      </c>
      <c r="CZ155" s="67">
        <v>0</v>
      </c>
      <c r="DA155" s="67">
        <v>0</v>
      </c>
      <c r="DB155" s="86">
        <v>0</v>
      </c>
      <c r="DC155" s="87">
        <v>0</v>
      </c>
      <c r="DD155" s="164">
        <v>100.84</v>
      </c>
      <c r="DE155" s="164">
        <v>68.06</v>
      </c>
      <c r="DF155" s="166">
        <v>1.6642547033285093</v>
      </c>
      <c r="DG155" s="167">
        <v>2.3154848046309695</v>
      </c>
      <c r="DH155" s="67">
        <v>0</v>
      </c>
      <c r="DI155" s="67">
        <v>0</v>
      </c>
      <c r="DJ155" s="67">
        <v>0</v>
      </c>
      <c r="DK155" s="67">
        <v>0</v>
      </c>
      <c r="DL155" s="67">
        <v>0</v>
      </c>
      <c r="DM155" s="67">
        <v>0</v>
      </c>
      <c r="DN155" s="67">
        <v>0</v>
      </c>
      <c r="DO155" s="67">
        <v>0</v>
      </c>
      <c r="DP155" s="67">
        <v>0</v>
      </c>
      <c r="DQ155" s="67">
        <v>0</v>
      </c>
      <c r="DR155" s="67">
        <v>0</v>
      </c>
      <c r="DS155" s="67">
        <v>0</v>
      </c>
      <c r="DT155" s="67">
        <v>0</v>
      </c>
      <c r="DU155" s="67">
        <v>0</v>
      </c>
      <c r="DV155" s="67">
        <v>0</v>
      </c>
      <c r="DW155" s="67">
        <v>0</v>
      </c>
      <c r="DX155" s="67">
        <v>0</v>
      </c>
      <c r="DY155" s="67">
        <v>0</v>
      </c>
      <c r="DZ155" s="86">
        <v>3.7267080745341614</v>
      </c>
      <c r="EA155" s="87">
        <v>3</v>
      </c>
      <c r="EB155" s="86">
        <v>70.645554202192443</v>
      </c>
      <c r="EC155" s="87">
        <v>58</v>
      </c>
      <c r="ED155" s="90">
        <v>1.2091898428053203</v>
      </c>
      <c r="EE155" s="91">
        <v>2</v>
      </c>
      <c r="EF155" s="164">
        <v>106.15</v>
      </c>
      <c r="EG155" s="164">
        <v>67.540000000000006</v>
      </c>
      <c r="EH155" s="166">
        <v>3.0303030303030303</v>
      </c>
      <c r="EI155" s="167">
        <v>2.8466483011937558</v>
      </c>
      <c r="EJ155" s="67" t="s">
        <v>1704</v>
      </c>
      <c r="EK155" s="67" t="s">
        <v>544</v>
      </c>
      <c r="EL155" s="164">
        <v>80.150000000000006</v>
      </c>
      <c r="EM155" s="164">
        <v>39.700000000000003</v>
      </c>
      <c r="EN155" s="166">
        <v>2.6162790697674421</v>
      </c>
      <c r="EO155" s="167">
        <v>1.4534883720930232</v>
      </c>
      <c r="EP155" s="67">
        <v>0</v>
      </c>
      <c r="EQ155" s="67">
        <v>0</v>
      </c>
      <c r="ER155" s="67">
        <v>0</v>
      </c>
      <c r="ES155" s="67">
        <v>0</v>
      </c>
      <c r="ET155" s="92">
        <v>102.35414534288638</v>
      </c>
      <c r="EU155" s="67">
        <v>2</v>
      </c>
      <c r="EV155" s="67">
        <v>0</v>
      </c>
      <c r="EW155" s="67">
        <v>0</v>
      </c>
      <c r="EX155" s="67">
        <v>0</v>
      </c>
      <c r="EY155" s="90">
        <v>56.0625814863103</v>
      </c>
      <c r="EZ155" s="91">
        <v>43</v>
      </c>
      <c r="FA155" s="86">
        <v>59.504132231404959</v>
      </c>
      <c r="FB155" s="87">
        <v>36</v>
      </c>
      <c r="FC155" s="67">
        <v>0</v>
      </c>
      <c r="FD155" s="67">
        <v>0</v>
      </c>
      <c r="FE155" s="92">
        <v>92.735703245749619</v>
      </c>
      <c r="FF155" s="67">
        <v>3</v>
      </c>
      <c r="FG155" s="67">
        <v>0</v>
      </c>
      <c r="FH155" s="67">
        <v>0</v>
      </c>
      <c r="FI155" s="67">
        <v>0</v>
      </c>
      <c r="FJ155" s="67">
        <v>0</v>
      </c>
      <c r="FK155" s="92">
        <v>92.735703245749619</v>
      </c>
      <c r="FL155" s="67">
        <v>3</v>
      </c>
      <c r="FM155" s="67">
        <v>0</v>
      </c>
      <c r="FN155" s="67">
        <v>0</v>
      </c>
      <c r="FO155" s="92">
        <v>61.823802163833079</v>
      </c>
      <c r="FP155" s="105">
        <v>2</v>
      </c>
      <c r="FQ155" s="67">
        <v>0</v>
      </c>
      <c r="FR155" s="67">
        <v>0</v>
      </c>
      <c r="FS155" s="86">
        <v>0.64516129032258063</v>
      </c>
      <c r="FT155" s="87">
        <v>1</v>
      </c>
      <c r="FU155" s="86">
        <v>0</v>
      </c>
      <c r="FV155" s="87">
        <v>0</v>
      </c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67"/>
      <c r="IS155" s="67"/>
      <c r="IT155" s="67"/>
      <c r="IU155" s="67"/>
      <c r="IV155" s="67"/>
      <c r="IW155" s="67"/>
      <c r="IX155" s="67"/>
      <c r="IY155" s="67"/>
      <c r="IZ155" s="67"/>
      <c r="JA155" s="67"/>
      <c r="JB155" s="67"/>
      <c r="JC155" s="67"/>
      <c r="JD155" s="67"/>
      <c r="JE155" s="67"/>
      <c r="JF155" s="67"/>
      <c r="JG155" s="67"/>
      <c r="JH155" s="67"/>
      <c r="JI155" s="67"/>
      <c r="JJ155" s="67"/>
      <c r="JK155" s="67"/>
      <c r="JL155" s="67"/>
      <c r="JM155" s="67"/>
      <c r="JN155" s="67"/>
      <c r="JO155" s="67"/>
      <c r="JP155" s="67"/>
      <c r="JQ155" s="67"/>
      <c r="JR155" s="67"/>
      <c r="JS155" s="67"/>
      <c r="JT155" s="67"/>
      <c r="JU155" s="67"/>
      <c r="JV155" s="67"/>
      <c r="JW155" s="67"/>
      <c r="JX155" s="67"/>
      <c r="JY155" s="67"/>
      <c r="JZ155" s="67"/>
      <c r="KA155" s="67"/>
      <c r="KB155" s="67"/>
      <c r="KC155" s="67"/>
      <c r="KD155" s="67"/>
      <c r="KE155" s="67"/>
      <c r="KF155" s="67"/>
      <c r="KG155" s="67"/>
      <c r="KH155" s="67"/>
      <c r="KI155" s="67"/>
      <c r="KJ155" s="67"/>
      <c r="KK155" s="67"/>
      <c r="KL155" s="67"/>
      <c r="KM155" s="67"/>
      <c r="KN155" s="67"/>
      <c r="KO155" s="67"/>
      <c r="KP155" s="67"/>
      <c r="KQ155" s="67"/>
      <c r="KR155" s="67"/>
      <c r="KS155" s="67"/>
      <c r="KT155" s="67"/>
      <c r="KU155" s="67"/>
      <c r="KV155" s="67"/>
      <c r="KW155" s="67"/>
      <c r="KX155" s="67"/>
      <c r="KY155" s="67"/>
      <c r="KZ155" s="67"/>
      <c r="LA155" s="67"/>
      <c r="LB155" s="67"/>
      <c r="LC155" s="67"/>
      <c r="LD155" s="67"/>
      <c r="LE155" s="67"/>
      <c r="LF155" s="67"/>
      <c r="LG155" s="67"/>
      <c r="LH155" s="67"/>
      <c r="LI155" s="67"/>
      <c r="LJ155" s="67"/>
      <c r="LK155" s="67"/>
      <c r="LL155" s="67"/>
      <c r="LM155" s="67"/>
      <c r="LN155" s="67"/>
      <c r="LO155" s="67"/>
      <c r="LP155" s="67"/>
      <c r="LQ155" s="67"/>
      <c r="LR155" s="67"/>
      <c r="LS155" s="67"/>
      <c r="LT155" s="67"/>
      <c r="LU155" s="67"/>
      <c r="LV155" s="67"/>
      <c r="LW155" s="67"/>
      <c r="LX155" s="67"/>
      <c r="LY155" s="67"/>
      <c r="LZ155" s="67"/>
      <c r="MA155" s="67"/>
      <c r="MB155" s="67"/>
      <c r="MC155" s="67"/>
      <c r="MD155" s="67"/>
      <c r="ME155" s="67"/>
      <c r="MF155" s="67"/>
      <c r="MG155" s="67"/>
      <c r="MH155" s="67"/>
      <c r="MI155" s="67"/>
      <c r="MJ155" s="67"/>
      <c r="MK155" s="67"/>
      <c r="ML155" s="67"/>
      <c r="MM155" s="67"/>
      <c r="MN155" s="67"/>
      <c r="MO155" s="67"/>
      <c r="MP155" s="67"/>
      <c r="MQ155" s="67"/>
      <c r="MR155" s="67"/>
      <c r="MS155" s="67"/>
      <c r="MT155" s="67"/>
      <c r="MU155" s="67"/>
      <c r="MV155" s="67"/>
      <c r="MW155" s="67"/>
      <c r="MX155" s="67"/>
      <c r="MY155" s="67"/>
      <c r="MZ155" s="67"/>
      <c r="NA155" s="67"/>
      <c r="NB155" s="67"/>
      <c r="NC155" s="67"/>
      <c r="ND155" s="67"/>
      <c r="NE155" s="67"/>
      <c r="NF155" s="67"/>
      <c r="NG155" s="67"/>
      <c r="NH155" s="67"/>
      <c r="NI155" s="67"/>
      <c r="NJ155" s="67"/>
      <c r="NK155" s="67"/>
      <c r="NL155" s="67"/>
      <c r="NM155" s="67"/>
      <c r="NN155" s="67"/>
      <c r="NO155" s="67"/>
      <c r="NP155" s="67"/>
      <c r="NQ155" s="67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2"/>
      <c r="OF155" s="12"/>
      <c r="OG155" s="12"/>
      <c r="OH155" s="12"/>
      <c r="OI155" s="12"/>
      <c r="OJ155" s="12"/>
      <c r="OK155" s="12"/>
      <c r="OL155" s="12"/>
      <c r="OM155" s="12"/>
      <c r="ON155" s="12"/>
      <c r="OO155" s="12"/>
      <c r="OP155" s="12"/>
      <c r="OQ155" s="12"/>
    </row>
    <row r="156" spans="1:407">
      <c r="A156" s="96" t="s">
        <v>728</v>
      </c>
      <c r="B156" s="56" t="s">
        <v>729</v>
      </c>
      <c r="C156" s="96" t="s">
        <v>730</v>
      </c>
      <c r="D156" s="74">
        <v>6</v>
      </c>
      <c r="E156" s="67">
        <v>2016</v>
      </c>
      <c r="F156" s="161">
        <v>61.338317618807835</v>
      </c>
      <c r="G156" s="78">
        <v>4569</v>
      </c>
      <c r="H156" s="78">
        <v>3117</v>
      </c>
      <c r="I156" s="78">
        <v>1452</v>
      </c>
      <c r="J156" s="67">
        <v>24.91</v>
      </c>
      <c r="K156" s="78">
        <v>1138</v>
      </c>
      <c r="L156" s="67">
        <v>63.41</v>
      </c>
      <c r="M156" s="78">
        <v>2897</v>
      </c>
      <c r="N156" s="67">
        <v>450</v>
      </c>
      <c r="O156" s="67">
        <v>230</v>
      </c>
      <c r="P156" s="67">
        <v>220</v>
      </c>
      <c r="Q156" s="78">
        <v>536</v>
      </c>
      <c r="R156" s="78">
        <v>262</v>
      </c>
      <c r="S156" s="78">
        <v>274</v>
      </c>
      <c r="T156" s="67">
        <v>420</v>
      </c>
      <c r="U156" s="67">
        <v>216</v>
      </c>
      <c r="V156" s="67">
        <v>204</v>
      </c>
      <c r="W156" s="78">
        <v>493</v>
      </c>
      <c r="X156" s="78">
        <v>238</v>
      </c>
      <c r="Y156" s="78">
        <v>255</v>
      </c>
      <c r="Z156" s="67">
        <v>400</v>
      </c>
      <c r="AA156" s="67">
        <v>207</v>
      </c>
      <c r="AB156" s="67">
        <v>193</v>
      </c>
      <c r="AC156" s="78">
        <v>499</v>
      </c>
      <c r="AD156" s="78">
        <v>242</v>
      </c>
      <c r="AE156" s="78">
        <v>257</v>
      </c>
      <c r="AF156" s="67">
        <v>432</v>
      </c>
      <c r="AG156" s="67">
        <v>222</v>
      </c>
      <c r="AH156" s="67">
        <v>210</v>
      </c>
      <c r="AI156" s="78">
        <v>755</v>
      </c>
      <c r="AJ156" s="78">
        <v>367</v>
      </c>
      <c r="AK156" s="78">
        <v>388</v>
      </c>
      <c r="AL156" s="67">
        <v>417</v>
      </c>
      <c r="AM156" s="67">
        <v>215</v>
      </c>
      <c r="AN156" s="67">
        <v>202</v>
      </c>
      <c r="AO156" s="67">
        <v>391</v>
      </c>
      <c r="AP156" s="67">
        <v>200</v>
      </c>
      <c r="AQ156" s="67">
        <v>191</v>
      </c>
      <c r="AR156" s="56" t="s">
        <v>428</v>
      </c>
      <c r="AS156" s="56"/>
      <c r="AT156" s="56" t="s">
        <v>428</v>
      </c>
      <c r="AU156" s="162">
        <v>51</v>
      </c>
      <c r="AV156" s="164">
        <v>0</v>
      </c>
      <c r="AW156" s="163">
        <v>55</v>
      </c>
      <c r="AX156" s="59">
        <v>0</v>
      </c>
      <c r="AY156" s="59">
        <v>0</v>
      </c>
      <c r="AZ156" s="86">
        <v>0</v>
      </c>
      <c r="BA156" s="87">
        <v>0</v>
      </c>
      <c r="BB156" s="88">
        <v>0</v>
      </c>
      <c r="BC156" s="89">
        <v>0</v>
      </c>
      <c r="BD156" s="68">
        <v>0</v>
      </c>
      <c r="BE156" s="69">
        <v>0</v>
      </c>
      <c r="BF156" s="56">
        <f>VLOOKUP(A156,[1]Controles!$A$7:$L$139,11,0)</f>
        <v>2</v>
      </c>
      <c r="BG156" s="107">
        <f>VLOOKUP(A156,[1]Controles!$A$7:$L$139,12,0)</f>
        <v>4</v>
      </c>
      <c r="BH156" s="63">
        <f>VLOOKUP(A156,[1]Peso!$A$7:$D$139,3,0)</f>
        <v>2</v>
      </c>
      <c r="BI156" s="85">
        <f>VLOOKUP(A156,[1]Peso!$A$7:$D$139,4,0)</f>
        <v>4</v>
      </c>
      <c r="BJ156" s="68">
        <v>0</v>
      </c>
      <c r="BK156" s="69">
        <v>0</v>
      </c>
      <c r="BL156" s="68">
        <v>0</v>
      </c>
      <c r="BM156" s="69">
        <v>0</v>
      </c>
      <c r="BN156" s="67">
        <v>0</v>
      </c>
      <c r="BO156" s="67">
        <v>0</v>
      </c>
      <c r="BP156" s="67">
        <v>0</v>
      </c>
      <c r="BQ156" s="67">
        <v>0</v>
      </c>
      <c r="BR156" s="67">
        <v>0</v>
      </c>
      <c r="BS156" s="67">
        <v>0</v>
      </c>
      <c r="BT156" s="67">
        <v>0</v>
      </c>
      <c r="BU156" s="67">
        <v>0</v>
      </c>
      <c r="BV156" s="67" t="s">
        <v>1705</v>
      </c>
      <c r="BW156" s="67" t="s">
        <v>1520</v>
      </c>
      <c r="BX156" s="67" t="s">
        <v>1520</v>
      </c>
      <c r="BY156" s="67" t="s">
        <v>1520</v>
      </c>
      <c r="BZ156" s="67" t="s">
        <v>1310</v>
      </c>
      <c r="CA156" s="67" t="s">
        <v>483</v>
      </c>
      <c r="CB156" s="67" t="s">
        <v>605</v>
      </c>
      <c r="CC156" s="163">
        <v>62.78</v>
      </c>
      <c r="CD156" s="163">
        <v>53.49</v>
      </c>
      <c r="CE156" s="166">
        <v>30</v>
      </c>
      <c r="CF156" s="67" t="s">
        <v>1414</v>
      </c>
      <c r="CG156" s="67" t="s">
        <v>735</v>
      </c>
      <c r="CH156" s="67">
        <v>0</v>
      </c>
      <c r="CI156" s="67">
        <v>0</v>
      </c>
      <c r="CJ156" s="86">
        <v>0</v>
      </c>
      <c r="CK156" s="67">
        <v>0</v>
      </c>
      <c r="CL156" s="67">
        <v>0</v>
      </c>
      <c r="CM156" s="67">
        <v>0</v>
      </c>
      <c r="CN156" s="67">
        <v>0</v>
      </c>
      <c r="CO156" s="67">
        <v>0</v>
      </c>
      <c r="CP156" s="67">
        <v>0</v>
      </c>
      <c r="CQ156" s="67">
        <v>0</v>
      </c>
      <c r="CR156" s="67">
        <v>0</v>
      </c>
      <c r="CS156" s="67">
        <v>0</v>
      </c>
      <c r="CT156" s="67">
        <v>0</v>
      </c>
      <c r="CU156" s="67">
        <v>0</v>
      </c>
      <c r="CV156" s="67">
        <v>0</v>
      </c>
      <c r="CW156" s="67">
        <v>0</v>
      </c>
      <c r="CX156" s="67">
        <v>0</v>
      </c>
      <c r="CY156" s="67">
        <v>0</v>
      </c>
      <c r="CZ156" s="67">
        <v>0</v>
      </c>
      <c r="DA156" s="67">
        <v>0</v>
      </c>
      <c r="DB156" s="86">
        <v>0</v>
      </c>
      <c r="DC156" s="87">
        <v>0</v>
      </c>
      <c r="DD156" s="163">
        <v>100.48</v>
      </c>
      <c r="DE156" s="163">
        <v>74.87</v>
      </c>
      <c r="DF156" s="166">
        <v>4.4077134986225897</v>
      </c>
      <c r="DG156" s="167">
        <v>6.336088154269973</v>
      </c>
      <c r="DH156" s="67">
        <v>0</v>
      </c>
      <c r="DI156" s="67">
        <v>0</v>
      </c>
      <c r="DJ156" s="92">
        <v>202.83975659229208</v>
      </c>
      <c r="DK156" s="67">
        <v>1</v>
      </c>
      <c r="DL156" s="67">
        <v>0</v>
      </c>
      <c r="DM156" s="67">
        <v>0</v>
      </c>
      <c r="DN156" s="67">
        <v>0</v>
      </c>
      <c r="DO156" s="67">
        <v>0</v>
      </c>
      <c r="DP156" s="67">
        <v>0</v>
      </c>
      <c r="DQ156" s="67">
        <v>0</v>
      </c>
      <c r="DR156" s="67">
        <v>0</v>
      </c>
      <c r="DS156" s="67">
        <v>0</v>
      </c>
      <c r="DT156" s="67">
        <v>0</v>
      </c>
      <c r="DU156" s="67">
        <v>0</v>
      </c>
      <c r="DV156" s="67">
        <v>0</v>
      </c>
      <c r="DW156" s="67">
        <v>0</v>
      </c>
      <c r="DX156" s="67">
        <v>0</v>
      </c>
      <c r="DY156" s="67">
        <v>0</v>
      </c>
      <c r="DZ156" s="86">
        <v>5.1813471502590671</v>
      </c>
      <c r="EA156" s="87">
        <v>1</v>
      </c>
      <c r="EB156" s="86">
        <v>61.904761904761905</v>
      </c>
      <c r="EC156" s="87">
        <v>13</v>
      </c>
      <c r="ED156" s="86">
        <v>0</v>
      </c>
      <c r="EE156" s="87">
        <v>0</v>
      </c>
      <c r="EF156" s="163">
        <v>57.81</v>
      </c>
      <c r="EG156" s="163">
        <v>44.68</v>
      </c>
      <c r="EH156" s="166">
        <v>5.0980392156862742</v>
      </c>
      <c r="EI156" s="167">
        <v>5.0980392156862742</v>
      </c>
      <c r="EJ156" s="67" t="s">
        <v>1706</v>
      </c>
      <c r="EK156" s="67" t="s">
        <v>1707</v>
      </c>
      <c r="EL156" s="163">
        <v>51.75</v>
      </c>
      <c r="EM156" s="163">
        <v>28.82</v>
      </c>
      <c r="EN156" s="166">
        <v>1.1764705882352942</v>
      </c>
      <c r="EO156" s="167">
        <v>4.7058823529411766</v>
      </c>
      <c r="EP156" s="67">
        <v>0</v>
      </c>
      <c r="EQ156" s="67">
        <v>0</v>
      </c>
      <c r="ER156" s="67">
        <v>0</v>
      </c>
      <c r="ES156" s="67">
        <v>0</v>
      </c>
      <c r="ET156" s="67">
        <v>0</v>
      </c>
      <c r="EU156" s="67">
        <v>0</v>
      </c>
      <c r="EV156" s="67">
        <v>0</v>
      </c>
      <c r="EW156" s="67">
        <v>0</v>
      </c>
      <c r="EX156" s="67">
        <v>0</v>
      </c>
      <c r="EY156" s="86">
        <v>69.306930693069319</v>
      </c>
      <c r="EZ156" s="87">
        <v>14</v>
      </c>
      <c r="FA156" s="86">
        <v>73.298429319371721</v>
      </c>
      <c r="FB156" s="87">
        <v>14</v>
      </c>
      <c r="FC156" s="67">
        <v>0</v>
      </c>
      <c r="FD156" s="67">
        <v>0</v>
      </c>
      <c r="FE156" s="67">
        <v>0</v>
      </c>
      <c r="FF156" s="67">
        <v>0</v>
      </c>
      <c r="FG156" s="67">
        <v>0</v>
      </c>
      <c r="FH156" s="67">
        <v>0</v>
      </c>
      <c r="FI156" s="67">
        <v>0</v>
      </c>
      <c r="FJ156" s="67">
        <v>0</v>
      </c>
      <c r="FK156" s="67">
        <v>0</v>
      </c>
      <c r="FL156" s="67">
        <v>0</v>
      </c>
      <c r="FM156" s="67">
        <v>0</v>
      </c>
      <c r="FN156" s="67">
        <v>0</v>
      </c>
      <c r="FO156" s="67">
        <v>0</v>
      </c>
      <c r="FP156" s="67">
        <v>0</v>
      </c>
      <c r="FQ156" s="67">
        <v>0</v>
      </c>
      <c r="FR156" s="67">
        <v>0</v>
      </c>
      <c r="FS156" s="86">
        <v>4.796163069544364</v>
      </c>
      <c r="FT156" s="87">
        <v>2</v>
      </c>
      <c r="FU156" s="86">
        <v>0</v>
      </c>
      <c r="FV156" s="87">
        <v>0</v>
      </c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67"/>
      <c r="IS156" s="67"/>
      <c r="IT156" s="67"/>
      <c r="IU156" s="67"/>
      <c r="IV156" s="67"/>
      <c r="IW156" s="67"/>
      <c r="IX156" s="67"/>
      <c r="IY156" s="67"/>
      <c r="IZ156" s="67"/>
      <c r="JA156" s="67"/>
      <c r="JB156" s="67"/>
      <c r="JC156" s="67"/>
      <c r="JD156" s="67"/>
      <c r="JE156" s="67"/>
      <c r="JF156" s="67"/>
      <c r="JG156" s="67"/>
      <c r="JH156" s="67"/>
      <c r="JI156" s="67"/>
      <c r="JJ156" s="67"/>
      <c r="JK156" s="67"/>
      <c r="JL156" s="67"/>
      <c r="JM156" s="67"/>
      <c r="JN156" s="67"/>
      <c r="JO156" s="67"/>
      <c r="JP156" s="67"/>
      <c r="JQ156" s="67"/>
      <c r="JR156" s="67"/>
      <c r="JS156" s="67"/>
      <c r="JT156" s="67"/>
      <c r="JU156" s="67"/>
      <c r="JV156" s="67"/>
      <c r="JW156" s="67"/>
      <c r="JX156" s="67"/>
      <c r="JY156" s="67"/>
      <c r="JZ156" s="67"/>
      <c r="KA156" s="67"/>
      <c r="KB156" s="67"/>
      <c r="KC156" s="67"/>
      <c r="KD156" s="67"/>
      <c r="KE156" s="67"/>
      <c r="KF156" s="67"/>
      <c r="KG156" s="67"/>
      <c r="KH156" s="67"/>
      <c r="KI156" s="67"/>
      <c r="KJ156" s="67"/>
      <c r="KK156" s="67"/>
      <c r="KL156" s="67"/>
      <c r="KM156" s="67"/>
      <c r="KN156" s="67"/>
      <c r="KO156" s="67"/>
      <c r="KP156" s="67"/>
      <c r="KQ156" s="67"/>
      <c r="KR156" s="67"/>
      <c r="KS156" s="67"/>
      <c r="KT156" s="67"/>
      <c r="KU156" s="67"/>
      <c r="KV156" s="67"/>
      <c r="KW156" s="67"/>
      <c r="KX156" s="67"/>
      <c r="KY156" s="67"/>
      <c r="KZ156" s="67"/>
      <c r="LA156" s="67"/>
      <c r="LB156" s="67"/>
      <c r="LC156" s="67"/>
      <c r="LD156" s="67"/>
      <c r="LE156" s="67"/>
      <c r="LF156" s="67"/>
      <c r="LG156" s="67"/>
      <c r="LH156" s="67"/>
      <c r="LI156" s="67"/>
      <c r="LJ156" s="67"/>
      <c r="LK156" s="67"/>
      <c r="LL156" s="67"/>
      <c r="LM156" s="67"/>
      <c r="LN156" s="67"/>
      <c r="LO156" s="67"/>
      <c r="LP156" s="67"/>
      <c r="LQ156" s="67"/>
      <c r="LR156" s="67"/>
      <c r="LS156" s="67"/>
      <c r="LT156" s="67"/>
      <c r="LU156" s="67"/>
      <c r="LV156" s="67"/>
      <c r="LW156" s="67"/>
      <c r="LX156" s="67"/>
      <c r="LY156" s="67"/>
      <c r="LZ156" s="67"/>
      <c r="MA156" s="67"/>
      <c r="MB156" s="67"/>
      <c r="MC156" s="67"/>
      <c r="MD156" s="67"/>
      <c r="ME156" s="67"/>
      <c r="MF156" s="67"/>
      <c r="MG156" s="67"/>
      <c r="MH156" s="67"/>
      <c r="MI156" s="67"/>
      <c r="MJ156" s="67"/>
      <c r="MK156" s="67"/>
      <c r="ML156" s="67"/>
      <c r="MM156" s="67"/>
      <c r="MN156" s="67"/>
      <c r="MO156" s="67"/>
      <c r="MP156" s="67"/>
      <c r="MQ156" s="67"/>
      <c r="MR156" s="67"/>
      <c r="MS156" s="67"/>
      <c r="MT156" s="67"/>
      <c r="MU156" s="67"/>
      <c r="MV156" s="67"/>
      <c r="MW156" s="67"/>
      <c r="MX156" s="67"/>
      <c r="MY156" s="67"/>
      <c r="MZ156" s="67"/>
      <c r="NA156" s="67"/>
      <c r="NB156" s="67"/>
      <c r="NC156" s="67"/>
      <c r="ND156" s="67"/>
      <c r="NE156" s="67"/>
      <c r="NF156" s="67"/>
      <c r="NG156" s="67"/>
      <c r="NH156" s="67"/>
      <c r="NI156" s="67"/>
      <c r="NJ156" s="67"/>
      <c r="NK156" s="67"/>
      <c r="NL156" s="67"/>
      <c r="NM156" s="67"/>
      <c r="NN156" s="67"/>
      <c r="NO156" s="67"/>
      <c r="NP156" s="67"/>
      <c r="NQ156" s="67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2"/>
      <c r="OF156" s="12"/>
      <c r="OG156" s="12"/>
      <c r="OH156" s="12"/>
      <c r="OI156" s="12"/>
      <c r="OJ156" s="12"/>
      <c r="OK156" s="12"/>
      <c r="OL156" s="12"/>
      <c r="OM156" s="12"/>
      <c r="ON156" s="12"/>
      <c r="OO156" s="12"/>
      <c r="OP156" s="12"/>
      <c r="OQ156" s="12"/>
    </row>
    <row r="157" spans="1:407">
      <c r="A157" s="96" t="s">
        <v>738</v>
      </c>
      <c r="B157" s="56" t="s">
        <v>739</v>
      </c>
      <c r="C157" s="96" t="s">
        <v>466</v>
      </c>
      <c r="D157" s="74">
        <v>6</v>
      </c>
      <c r="E157" s="67">
        <v>2016</v>
      </c>
      <c r="F157" s="161">
        <v>55.873485037252102</v>
      </c>
      <c r="G157" s="78">
        <v>5340</v>
      </c>
      <c r="H157" s="78">
        <v>3006</v>
      </c>
      <c r="I157" s="78">
        <v>2334</v>
      </c>
      <c r="J157" s="67">
        <v>12.92</v>
      </c>
      <c r="K157" s="67">
        <v>690</v>
      </c>
      <c r="L157" s="67">
        <v>67.88</v>
      </c>
      <c r="M157" s="78">
        <v>3625</v>
      </c>
      <c r="N157" s="67">
        <v>435</v>
      </c>
      <c r="O157" s="67">
        <v>226</v>
      </c>
      <c r="P157" s="67">
        <v>209</v>
      </c>
      <c r="Q157" s="78">
        <v>528</v>
      </c>
      <c r="R157" s="78">
        <v>253</v>
      </c>
      <c r="S157" s="78">
        <v>275</v>
      </c>
      <c r="T157" s="67">
        <v>470</v>
      </c>
      <c r="U157" s="67">
        <v>250</v>
      </c>
      <c r="V157" s="67">
        <v>220</v>
      </c>
      <c r="W157" s="78">
        <v>568</v>
      </c>
      <c r="X157" s="78">
        <v>264</v>
      </c>
      <c r="Y157" s="78">
        <v>304</v>
      </c>
      <c r="Z157" s="67">
        <v>465</v>
      </c>
      <c r="AA157" s="67">
        <v>252</v>
      </c>
      <c r="AB157" s="67">
        <v>213</v>
      </c>
      <c r="AC157" s="78">
        <v>520</v>
      </c>
      <c r="AD157" s="78">
        <v>238</v>
      </c>
      <c r="AE157" s="78">
        <v>282</v>
      </c>
      <c r="AF157" s="67">
        <v>400</v>
      </c>
      <c r="AG157" s="67">
        <v>217</v>
      </c>
      <c r="AH157" s="67">
        <v>183</v>
      </c>
      <c r="AI157" s="78">
        <v>690</v>
      </c>
      <c r="AJ157" s="78">
        <v>317</v>
      </c>
      <c r="AK157" s="78">
        <v>373</v>
      </c>
      <c r="AL157" s="67">
        <v>381</v>
      </c>
      <c r="AM157" s="67">
        <v>206</v>
      </c>
      <c r="AN157" s="67">
        <v>175</v>
      </c>
      <c r="AO157" s="67">
        <v>372</v>
      </c>
      <c r="AP157" s="67">
        <v>197</v>
      </c>
      <c r="AQ157" s="67">
        <v>175</v>
      </c>
      <c r="AR157" s="56" t="s">
        <v>428</v>
      </c>
      <c r="AS157" s="56"/>
      <c r="AT157" s="56" t="s">
        <v>428</v>
      </c>
      <c r="AU157" s="162">
        <v>286</v>
      </c>
      <c r="AV157" s="163">
        <v>0</v>
      </c>
      <c r="AW157" s="164">
        <v>19</v>
      </c>
      <c r="AX157" s="59">
        <v>0</v>
      </c>
      <c r="AY157" s="59">
        <v>0</v>
      </c>
      <c r="AZ157" s="86">
        <v>0</v>
      </c>
      <c r="BA157" s="87">
        <v>0</v>
      </c>
      <c r="BB157" s="88">
        <v>0</v>
      </c>
      <c r="BC157" s="89">
        <v>0</v>
      </c>
      <c r="BD157" s="68">
        <v>0</v>
      </c>
      <c r="BE157" s="69">
        <v>0</v>
      </c>
      <c r="BF157" s="56">
        <f>VLOOKUP(A157,[1]Controles!$A$7:$L$139,11,0)</f>
        <v>1</v>
      </c>
      <c r="BG157" s="107">
        <f>VLOOKUP(A157,[1]Controles!$A$7:$L$139,12,0)</f>
        <v>3.0303030303030303</v>
      </c>
      <c r="BH157" s="63">
        <f>VLOOKUP(A157,[1]Peso!$A$7:$D$139,3,0)</f>
        <v>5</v>
      </c>
      <c r="BI157" s="85">
        <f>VLOOKUP(A157,[1]Peso!$A$7:$D$139,4,0)</f>
        <v>15.151515151515152</v>
      </c>
      <c r="BJ157" s="68">
        <v>0</v>
      </c>
      <c r="BK157" s="69">
        <v>0</v>
      </c>
      <c r="BL157" s="68">
        <v>0</v>
      </c>
      <c r="BM157" s="69">
        <v>0</v>
      </c>
      <c r="BN157" s="67">
        <v>0</v>
      </c>
      <c r="BO157" s="67">
        <v>0</v>
      </c>
      <c r="BP157" s="67">
        <v>0</v>
      </c>
      <c r="BQ157" s="67">
        <v>0</v>
      </c>
      <c r="BR157" s="67">
        <v>0</v>
      </c>
      <c r="BS157" s="67">
        <v>0</v>
      </c>
      <c r="BT157" s="67">
        <v>0</v>
      </c>
      <c r="BU157" s="67">
        <v>0</v>
      </c>
      <c r="BV157" s="67" t="s">
        <v>1708</v>
      </c>
      <c r="BW157" s="67" t="s">
        <v>580</v>
      </c>
      <c r="BX157" s="67" t="s">
        <v>779</v>
      </c>
      <c r="BY157" s="67" t="s">
        <v>580</v>
      </c>
      <c r="BZ157" s="67" t="s">
        <v>927</v>
      </c>
      <c r="CA157" s="67" t="s">
        <v>626</v>
      </c>
      <c r="CB157" s="67" t="s">
        <v>1052</v>
      </c>
      <c r="CC157" s="164">
        <v>67.73</v>
      </c>
      <c r="CD157" s="164">
        <v>52.68</v>
      </c>
      <c r="CE157" s="166">
        <v>25</v>
      </c>
      <c r="CF157" s="67" t="s">
        <v>1385</v>
      </c>
      <c r="CG157" s="67" t="s">
        <v>1036</v>
      </c>
      <c r="CH157" s="67">
        <v>0</v>
      </c>
      <c r="CI157" s="67">
        <v>0</v>
      </c>
      <c r="CJ157" s="86">
        <v>2.1276595744680851</v>
      </c>
      <c r="CK157" s="87">
        <v>1</v>
      </c>
      <c r="CL157" s="67">
        <v>0</v>
      </c>
      <c r="CM157" s="67">
        <v>0</v>
      </c>
      <c r="CN157" s="67">
        <v>0</v>
      </c>
      <c r="CO157" s="67">
        <v>0</v>
      </c>
      <c r="CP157" s="67">
        <v>0</v>
      </c>
      <c r="CQ157" s="67">
        <v>0</v>
      </c>
      <c r="CR157" s="67">
        <v>0</v>
      </c>
      <c r="CS157" s="67">
        <v>0</v>
      </c>
      <c r="CT157" s="67">
        <v>0</v>
      </c>
      <c r="CU157" s="67">
        <v>0</v>
      </c>
      <c r="CV157" s="67">
        <v>0</v>
      </c>
      <c r="CW157" s="67">
        <v>0</v>
      </c>
      <c r="CX157" s="67">
        <v>0</v>
      </c>
      <c r="CY157" s="67">
        <v>0</v>
      </c>
      <c r="CZ157" s="67">
        <v>0</v>
      </c>
      <c r="DA157" s="67">
        <v>0</v>
      </c>
      <c r="DB157" s="86">
        <v>0</v>
      </c>
      <c r="DC157" s="87">
        <v>0</v>
      </c>
      <c r="DD157" s="164">
        <v>87.29</v>
      </c>
      <c r="DE157" s="164">
        <v>71.180000000000007</v>
      </c>
      <c r="DF157" s="166">
        <v>3.3248081841432229</v>
      </c>
      <c r="DG157" s="167">
        <v>0.51150895140664965</v>
      </c>
      <c r="DH157" s="67">
        <v>0</v>
      </c>
      <c r="DI157" s="67">
        <v>0</v>
      </c>
      <c r="DJ157" s="67">
        <v>0</v>
      </c>
      <c r="DK157" s="67">
        <v>0</v>
      </c>
      <c r="DL157" s="67">
        <v>0</v>
      </c>
      <c r="DM157" s="67">
        <v>0</v>
      </c>
      <c r="DN157" s="67">
        <v>0</v>
      </c>
      <c r="DO157" s="67">
        <v>0</v>
      </c>
      <c r="DP157" s="67">
        <v>0</v>
      </c>
      <c r="DQ157" s="67">
        <v>0</v>
      </c>
      <c r="DR157" s="67">
        <v>0</v>
      </c>
      <c r="DS157" s="67">
        <v>0</v>
      </c>
      <c r="DT157" s="67">
        <v>0</v>
      </c>
      <c r="DU157" s="67">
        <v>0</v>
      </c>
      <c r="DV157" s="67">
        <v>0</v>
      </c>
      <c r="DW157" s="67">
        <v>0</v>
      </c>
      <c r="DX157" s="67">
        <v>0</v>
      </c>
      <c r="DY157" s="67">
        <v>0</v>
      </c>
      <c r="DZ157" s="86">
        <v>0</v>
      </c>
      <c r="EA157" s="87">
        <v>0</v>
      </c>
      <c r="EB157" s="86">
        <v>43.715846994535518</v>
      </c>
      <c r="EC157" s="87">
        <v>8</v>
      </c>
      <c r="ED157" s="90">
        <v>0</v>
      </c>
      <c r="EE157" s="91">
        <v>0</v>
      </c>
      <c r="EF157" s="164">
        <v>78.099999999999994</v>
      </c>
      <c r="EG157" s="164">
        <v>62.42</v>
      </c>
      <c r="EH157" s="166">
        <v>2.2900763358778624</v>
      </c>
      <c r="EI157" s="167">
        <v>1.5267175572519083</v>
      </c>
      <c r="EJ157" s="67" t="s">
        <v>1417</v>
      </c>
      <c r="EK157" s="67" t="s">
        <v>792</v>
      </c>
      <c r="EL157" s="164">
        <v>56.28</v>
      </c>
      <c r="EM157" s="164">
        <v>34.72</v>
      </c>
      <c r="EN157" s="166">
        <v>1.1764705882352942</v>
      </c>
      <c r="EO157" s="167">
        <v>0</v>
      </c>
      <c r="EP157" s="67">
        <v>0</v>
      </c>
      <c r="EQ157" s="67">
        <v>0</v>
      </c>
      <c r="ER157" s="67">
        <v>0</v>
      </c>
      <c r="ES157" s="67">
        <v>0</v>
      </c>
      <c r="ET157" s="67">
        <v>0</v>
      </c>
      <c r="EU157" s="67">
        <v>0</v>
      </c>
      <c r="EV157" s="67">
        <v>0</v>
      </c>
      <c r="EW157" s="67">
        <v>0</v>
      </c>
      <c r="EX157" s="67">
        <v>0</v>
      </c>
      <c r="EY157" s="90">
        <v>74.285714285714292</v>
      </c>
      <c r="EZ157" s="91">
        <v>13</v>
      </c>
      <c r="FA157" s="86">
        <v>28.571428571428569</v>
      </c>
      <c r="FB157" s="87">
        <v>5</v>
      </c>
      <c r="FC157" s="67">
        <v>0</v>
      </c>
      <c r="FD157" s="67">
        <v>0</v>
      </c>
      <c r="FE157" s="92">
        <v>119.04761904761907</v>
      </c>
      <c r="FF157" s="67">
        <v>1</v>
      </c>
      <c r="FG157" s="67">
        <v>0</v>
      </c>
      <c r="FH157" s="67">
        <v>0</v>
      </c>
      <c r="FI157" s="67">
        <v>0</v>
      </c>
      <c r="FJ157" s="67">
        <v>0</v>
      </c>
      <c r="FK157" s="92">
        <v>119.04761904761907</v>
      </c>
      <c r="FL157" s="67">
        <v>1</v>
      </c>
      <c r="FM157" s="67">
        <v>0</v>
      </c>
      <c r="FN157" s="67">
        <v>0</v>
      </c>
      <c r="FO157" s="67">
        <v>0</v>
      </c>
      <c r="FP157" s="67">
        <v>0</v>
      </c>
      <c r="FQ157" s="67">
        <v>0</v>
      </c>
      <c r="FR157" s="67">
        <v>0</v>
      </c>
      <c r="FS157" s="86">
        <v>0</v>
      </c>
      <c r="FT157" s="87">
        <v>0</v>
      </c>
      <c r="FU157" s="86">
        <v>0</v>
      </c>
      <c r="FV157" s="87">
        <v>0</v>
      </c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67"/>
      <c r="IS157" s="67"/>
      <c r="IT157" s="67"/>
      <c r="IU157" s="67"/>
      <c r="IV157" s="67"/>
      <c r="IW157" s="67"/>
      <c r="IX157" s="67"/>
      <c r="IY157" s="67"/>
      <c r="IZ157" s="67"/>
      <c r="JA157" s="67"/>
      <c r="JB157" s="67"/>
      <c r="JC157" s="67"/>
      <c r="JD157" s="67"/>
      <c r="JE157" s="67"/>
      <c r="JF157" s="67"/>
      <c r="JG157" s="67"/>
      <c r="JH157" s="67"/>
      <c r="JI157" s="67"/>
      <c r="JJ157" s="67"/>
      <c r="JK157" s="67"/>
      <c r="JL157" s="67"/>
      <c r="JM157" s="67"/>
      <c r="JN157" s="67"/>
      <c r="JO157" s="67"/>
      <c r="JP157" s="67"/>
      <c r="JQ157" s="67"/>
      <c r="JR157" s="67"/>
      <c r="JS157" s="67"/>
      <c r="JT157" s="67"/>
      <c r="JU157" s="67"/>
      <c r="JV157" s="67"/>
      <c r="JW157" s="67"/>
      <c r="JX157" s="67"/>
      <c r="JY157" s="67"/>
      <c r="JZ157" s="67"/>
      <c r="KA157" s="67"/>
      <c r="KB157" s="67"/>
      <c r="KC157" s="67"/>
      <c r="KD157" s="67"/>
      <c r="KE157" s="67"/>
      <c r="KF157" s="67"/>
      <c r="KG157" s="67"/>
      <c r="KH157" s="67"/>
      <c r="KI157" s="67"/>
      <c r="KJ157" s="67"/>
      <c r="KK157" s="67"/>
      <c r="KL157" s="67"/>
      <c r="KM157" s="67"/>
      <c r="KN157" s="67"/>
      <c r="KO157" s="67"/>
      <c r="KP157" s="67"/>
      <c r="KQ157" s="67"/>
      <c r="KR157" s="67"/>
      <c r="KS157" s="67"/>
      <c r="KT157" s="67"/>
      <c r="KU157" s="67"/>
      <c r="KV157" s="67"/>
      <c r="KW157" s="67"/>
      <c r="KX157" s="67"/>
      <c r="KY157" s="67"/>
      <c r="KZ157" s="67"/>
      <c r="LA157" s="67"/>
      <c r="LB157" s="67"/>
      <c r="LC157" s="67"/>
      <c r="LD157" s="67"/>
      <c r="LE157" s="67"/>
      <c r="LF157" s="67"/>
      <c r="LG157" s="67"/>
      <c r="LH157" s="67"/>
      <c r="LI157" s="67"/>
      <c r="LJ157" s="67"/>
      <c r="LK157" s="67"/>
      <c r="LL157" s="67"/>
      <c r="LM157" s="67"/>
      <c r="LN157" s="67"/>
      <c r="LO157" s="67"/>
      <c r="LP157" s="67"/>
      <c r="LQ157" s="67"/>
      <c r="LR157" s="67"/>
      <c r="LS157" s="67"/>
      <c r="LT157" s="67"/>
      <c r="LU157" s="67"/>
      <c r="LV157" s="67"/>
      <c r="LW157" s="67"/>
      <c r="LX157" s="67"/>
      <c r="LY157" s="67"/>
      <c r="LZ157" s="67"/>
      <c r="MA157" s="67"/>
      <c r="MB157" s="67"/>
      <c r="MC157" s="67"/>
      <c r="MD157" s="67"/>
      <c r="ME157" s="67"/>
      <c r="MF157" s="67"/>
      <c r="MG157" s="67"/>
      <c r="MH157" s="67"/>
      <c r="MI157" s="67"/>
      <c r="MJ157" s="67"/>
      <c r="MK157" s="67"/>
      <c r="ML157" s="67"/>
      <c r="MM157" s="67"/>
      <c r="MN157" s="67"/>
      <c r="MO157" s="67"/>
      <c r="MP157" s="67"/>
      <c r="MQ157" s="67"/>
      <c r="MR157" s="67"/>
      <c r="MS157" s="67"/>
      <c r="MT157" s="67"/>
      <c r="MU157" s="67"/>
      <c r="MV157" s="67"/>
      <c r="MW157" s="67"/>
      <c r="MX157" s="67"/>
      <c r="MY157" s="67"/>
      <c r="MZ157" s="67"/>
      <c r="NA157" s="67"/>
      <c r="NB157" s="67"/>
      <c r="NC157" s="67"/>
      <c r="ND157" s="67"/>
      <c r="NE157" s="67"/>
      <c r="NF157" s="67"/>
      <c r="NG157" s="67"/>
      <c r="NH157" s="67"/>
      <c r="NI157" s="67"/>
      <c r="NJ157" s="67"/>
      <c r="NK157" s="67"/>
      <c r="NL157" s="67"/>
      <c r="NM157" s="67"/>
      <c r="NN157" s="67"/>
      <c r="NO157" s="67"/>
      <c r="NP157" s="67"/>
      <c r="NQ157" s="67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2"/>
      <c r="OF157" s="12"/>
      <c r="OG157" s="12"/>
      <c r="OH157" s="12"/>
      <c r="OI157" s="12"/>
      <c r="OJ157" s="12"/>
      <c r="OK157" s="12"/>
      <c r="OL157" s="12"/>
      <c r="OM157" s="12"/>
      <c r="ON157" s="12"/>
      <c r="OO157" s="12"/>
      <c r="OP157" s="12"/>
      <c r="OQ157" s="12"/>
    </row>
    <row r="158" spans="1:407">
      <c r="A158" s="96" t="s">
        <v>747</v>
      </c>
      <c r="B158" s="56" t="s">
        <v>748</v>
      </c>
      <c r="C158" s="96" t="s">
        <v>547</v>
      </c>
      <c r="D158" s="74">
        <v>6</v>
      </c>
      <c r="E158" s="67">
        <v>2016</v>
      </c>
      <c r="F158" s="161">
        <v>71.899378342863173</v>
      </c>
      <c r="G158" s="78">
        <v>57220</v>
      </c>
      <c r="H158" s="78">
        <v>44210</v>
      </c>
      <c r="I158" s="78">
        <v>13010</v>
      </c>
      <c r="J158" s="67">
        <v>41.95</v>
      </c>
      <c r="K158" s="78">
        <v>24003</v>
      </c>
      <c r="L158" s="67">
        <v>40.54</v>
      </c>
      <c r="M158" s="78">
        <v>23196</v>
      </c>
      <c r="N158" s="67">
        <v>7003</v>
      </c>
      <c r="O158" s="67">
        <v>3581</v>
      </c>
      <c r="P158" s="67">
        <v>3422</v>
      </c>
      <c r="Q158" s="78">
        <v>8315</v>
      </c>
      <c r="R158" s="78">
        <v>4066</v>
      </c>
      <c r="S158" s="78">
        <v>4249</v>
      </c>
      <c r="T158" s="67">
        <v>6375</v>
      </c>
      <c r="U158" s="67">
        <v>3229</v>
      </c>
      <c r="V158" s="67">
        <v>3146</v>
      </c>
      <c r="W158" s="78">
        <v>7520</v>
      </c>
      <c r="X158" s="78">
        <v>3724</v>
      </c>
      <c r="Y158" s="78">
        <v>3796</v>
      </c>
      <c r="Z158" s="67">
        <v>6074</v>
      </c>
      <c r="AA158" s="67">
        <v>3041</v>
      </c>
      <c r="AB158" s="67">
        <v>3033</v>
      </c>
      <c r="AC158" s="78">
        <v>7152</v>
      </c>
      <c r="AD158" s="78">
        <v>3592</v>
      </c>
      <c r="AE158" s="78">
        <v>3560</v>
      </c>
      <c r="AF158" s="67">
        <v>5903</v>
      </c>
      <c r="AG158" s="67">
        <v>2922</v>
      </c>
      <c r="AH158" s="67">
        <v>2981</v>
      </c>
      <c r="AI158" s="78">
        <v>10363</v>
      </c>
      <c r="AJ158" s="78">
        <v>5292</v>
      </c>
      <c r="AK158" s="78">
        <v>5071</v>
      </c>
      <c r="AL158" s="67">
        <v>5911</v>
      </c>
      <c r="AM158" s="67">
        <v>2890</v>
      </c>
      <c r="AN158" s="67">
        <v>3021</v>
      </c>
      <c r="AO158" s="67">
        <v>4916</v>
      </c>
      <c r="AP158" s="67">
        <v>2386</v>
      </c>
      <c r="AQ158" s="67">
        <v>2530</v>
      </c>
      <c r="AR158" s="56" t="s">
        <v>428</v>
      </c>
      <c r="AS158" s="56"/>
      <c r="AT158" s="56" t="s">
        <v>428</v>
      </c>
      <c r="AU158" s="162">
        <v>1742</v>
      </c>
      <c r="AV158" s="164">
        <v>0</v>
      </c>
      <c r="AW158" s="163">
        <v>844</v>
      </c>
      <c r="AX158" s="59">
        <v>12.9</v>
      </c>
      <c r="AY158" s="59">
        <v>11</v>
      </c>
      <c r="AZ158" s="86">
        <v>1.8563472797372556</v>
      </c>
      <c r="BA158" s="87">
        <v>13</v>
      </c>
      <c r="BB158" s="88">
        <v>0</v>
      </c>
      <c r="BC158" s="89">
        <v>0</v>
      </c>
      <c r="BD158" s="68">
        <v>0</v>
      </c>
      <c r="BE158" s="69">
        <v>0</v>
      </c>
      <c r="BF158" s="56">
        <f>VLOOKUP(A158,[1]Controles!$A$7:$L$139,11,0)</f>
        <v>56</v>
      </c>
      <c r="BG158" s="107">
        <f>VLOOKUP(A158,[1]Controles!$A$7:$L$139,12,0)</f>
        <v>6.5804935370152764</v>
      </c>
      <c r="BH158" s="63">
        <f>VLOOKUP(A158,[1]Peso!$A$7:$D$139,3,0)</f>
        <v>72</v>
      </c>
      <c r="BI158" s="85">
        <f>VLOOKUP(A158,[1]Peso!$A$7:$D$139,4,0)</f>
        <v>8.46063454759107</v>
      </c>
      <c r="BJ158" s="68">
        <v>0</v>
      </c>
      <c r="BK158" s="69">
        <v>0</v>
      </c>
      <c r="BL158" s="68">
        <v>0</v>
      </c>
      <c r="BM158" s="69">
        <v>0</v>
      </c>
      <c r="BN158" s="67">
        <v>0</v>
      </c>
      <c r="BO158" s="67">
        <v>0</v>
      </c>
      <c r="BP158" s="92">
        <v>14.602803738317755</v>
      </c>
      <c r="BQ158" s="67">
        <v>1</v>
      </c>
      <c r="BR158" s="67">
        <v>0</v>
      </c>
      <c r="BS158" s="67">
        <v>0</v>
      </c>
      <c r="BT158" s="92">
        <v>14.602803738317755</v>
      </c>
      <c r="BU158" s="67">
        <v>1</v>
      </c>
      <c r="BV158" s="67" t="s">
        <v>1709</v>
      </c>
      <c r="BW158" s="67" t="s">
        <v>907</v>
      </c>
      <c r="BX158" s="67" t="s">
        <v>624</v>
      </c>
      <c r="BY158" s="67" t="s">
        <v>907</v>
      </c>
      <c r="BZ158" s="67" t="s">
        <v>1710</v>
      </c>
      <c r="CA158" s="67" t="s">
        <v>1711</v>
      </c>
      <c r="CB158" s="67" t="s">
        <v>1060</v>
      </c>
      <c r="CC158" s="163">
        <v>71.180000000000007</v>
      </c>
      <c r="CD158" s="163">
        <v>46.1</v>
      </c>
      <c r="CE158" s="166">
        <v>18.548387096774192</v>
      </c>
      <c r="CF158" s="67" t="s">
        <v>1712</v>
      </c>
      <c r="CG158" s="67" t="s">
        <v>1713</v>
      </c>
      <c r="CH158" s="67">
        <v>0</v>
      </c>
      <c r="CI158" s="67">
        <v>0</v>
      </c>
      <c r="CJ158" s="86">
        <v>0.31372549019607843</v>
      </c>
      <c r="CK158" s="87">
        <v>2</v>
      </c>
      <c r="CL158" s="67">
        <v>0</v>
      </c>
      <c r="CM158" s="67">
        <v>0</v>
      </c>
      <c r="CN158" s="67">
        <v>0</v>
      </c>
      <c r="CO158" s="67">
        <v>0</v>
      </c>
      <c r="CP158" s="67">
        <v>0</v>
      </c>
      <c r="CQ158" s="67">
        <v>0</v>
      </c>
      <c r="CR158" s="92">
        <v>13.297872340425533</v>
      </c>
      <c r="CS158" s="67">
        <v>1</v>
      </c>
      <c r="CT158" s="92">
        <v>13.297872340425533</v>
      </c>
      <c r="CU158" s="67">
        <v>1</v>
      </c>
      <c r="CV158" s="67">
        <v>0</v>
      </c>
      <c r="CW158" s="67">
        <v>0</v>
      </c>
      <c r="CX158" s="67">
        <v>0</v>
      </c>
      <c r="CY158" s="67">
        <v>0</v>
      </c>
      <c r="CZ158" s="67">
        <v>0</v>
      </c>
      <c r="DA158" s="67">
        <v>0</v>
      </c>
      <c r="DB158" s="86">
        <v>0</v>
      </c>
      <c r="DC158" s="87">
        <v>0</v>
      </c>
      <c r="DD158" s="163">
        <v>122.73</v>
      </c>
      <c r="DE158" s="163">
        <v>80.040000000000006</v>
      </c>
      <c r="DF158" s="166">
        <v>4.0152301834544826</v>
      </c>
      <c r="DG158" s="167">
        <v>3.1325718241606091</v>
      </c>
      <c r="DH158" s="67">
        <v>0</v>
      </c>
      <c r="DI158" s="67">
        <v>0</v>
      </c>
      <c r="DJ158" s="92">
        <v>13.297872340425533</v>
      </c>
      <c r="DK158" s="67">
        <v>1</v>
      </c>
      <c r="DL158" s="67">
        <v>0</v>
      </c>
      <c r="DM158" s="67">
        <v>0</v>
      </c>
      <c r="DN158" s="67">
        <v>0</v>
      </c>
      <c r="DO158" s="67">
        <v>0</v>
      </c>
      <c r="DP158" s="92">
        <v>27.964205816554809</v>
      </c>
      <c r="DQ158" s="67">
        <v>2</v>
      </c>
      <c r="DR158" s="92">
        <v>13.982102908277405</v>
      </c>
      <c r="DS158" s="67">
        <v>1</v>
      </c>
      <c r="DT158" s="92">
        <v>13.982102908277405</v>
      </c>
      <c r="DU158" s="67">
        <v>1</v>
      </c>
      <c r="DV158" s="67">
        <v>0</v>
      </c>
      <c r="DW158" s="67">
        <v>0</v>
      </c>
      <c r="DX158" s="67">
        <v>0</v>
      </c>
      <c r="DY158" s="67">
        <v>0</v>
      </c>
      <c r="DZ158" s="86">
        <v>5.9347181008902083</v>
      </c>
      <c r="EA158" s="87">
        <v>18</v>
      </c>
      <c r="EB158" s="86">
        <v>79.168064407916802</v>
      </c>
      <c r="EC158" s="87">
        <v>236</v>
      </c>
      <c r="ED158" s="86">
        <v>1.355243096730476</v>
      </c>
      <c r="EE158" s="87">
        <v>8</v>
      </c>
      <c r="EF158" s="163">
        <v>101.84</v>
      </c>
      <c r="EG158" s="163">
        <v>65.150000000000006</v>
      </c>
      <c r="EH158" s="166">
        <v>2.3486430062630479</v>
      </c>
      <c r="EI158" s="167">
        <v>3.3663883089770357</v>
      </c>
      <c r="EJ158" s="67" t="s">
        <v>1714</v>
      </c>
      <c r="EK158" s="67" t="s">
        <v>1715</v>
      </c>
      <c r="EL158" s="163">
        <v>70.290000000000006</v>
      </c>
      <c r="EM158" s="163">
        <v>29.85</v>
      </c>
      <c r="EN158" s="166">
        <v>1.6161616161616161</v>
      </c>
      <c r="EO158" s="167">
        <v>0.40404040404040403</v>
      </c>
      <c r="EP158" s="67">
        <v>0</v>
      </c>
      <c r="EQ158" s="67">
        <v>0</v>
      </c>
      <c r="ER158" s="67">
        <v>0</v>
      </c>
      <c r="ES158" s="67">
        <v>0</v>
      </c>
      <c r="ET158" s="67">
        <v>0</v>
      </c>
      <c r="EU158" s="67">
        <v>0</v>
      </c>
      <c r="EV158" s="67">
        <v>0</v>
      </c>
      <c r="EW158" s="67">
        <v>0</v>
      </c>
      <c r="EX158" s="67">
        <v>1</v>
      </c>
      <c r="EY158" s="86">
        <v>92.684541542535584</v>
      </c>
      <c r="EZ158" s="87">
        <v>280</v>
      </c>
      <c r="FA158" s="86">
        <v>88.142292490118578</v>
      </c>
      <c r="FB158" s="87">
        <v>223</v>
      </c>
      <c r="FC158" s="92">
        <v>48.883819455760147</v>
      </c>
      <c r="FD158" s="67">
        <v>6</v>
      </c>
      <c r="FE158" s="92">
        <v>65.178425941013529</v>
      </c>
      <c r="FF158" s="67">
        <v>8</v>
      </c>
      <c r="FG158" s="67">
        <v>0</v>
      </c>
      <c r="FH158" s="67">
        <v>0</v>
      </c>
      <c r="FI158" s="67">
        <v>0</v>
      </c>
      <c r="FJ158" s="67">
        <v>0</v>
      </c>
      <c r="FK158" s="92">
        <v>114.06224539677366</v>
      </c>
      <c r="FL158" s="67">
        <v>14</v>
      </c>
      <c r="FM158" s="67">
        <v>0</v>
      </c>
      <c r="FN158" s="67">
        <v>0</v>
      </c>
      <c r="FO158" s="92">
        <v>8.1473032426266911</v>
      </c>
      <c r="FP158" s="105">
        <v>1</v>
      </c>
      <c r="FQ158" s="67">
        <v>0</v>
      </c>
      <c r="FR158" s="67">
        <v>0</v>
      </c>
      <c r="FS158" s="86">
        <v>2.1992894603282016</v>
      </c>
      <c r="FT158" s="87">
        <v>13</v>
      </c>
      <c r="FU158" s="86">
        <v>1.8307567127746134</v>
      </c>
      <c r="FV158" s="87">
        <v>9</v>
      </c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67"/>
      <c r="GN158" s="67"/>
      <c r="GO158" s="67"/>
      <c r="GP158" s="67"/>
      <c r="GQ158" s="67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67"/>
      <c r="IS158" s="67"/>
      <c r="IT158" s="67"/>
      <c r="IU158" s="67"/>
      <c r="IV158" s="67"/>
      <c r="IW158" s="67"/>
      <c r="IX158" s="67"/>
      <c r="IY158" s="67"/>
      <c r="IZ158" s="67"/>
      <c r="JA158" s="67"/>
      <c r="JB158" s="67"/>
      <c r="JC158" s="67"/>
      <c r="JD158" s="67"/>
      <c r="JE158" s="67"/>
      <c r="JF158" s="67"/>
      <c r="JG158" s="67"/>
      <c r="JH158" s="67"/>
      <c r="JI158" s="67"/>
      <c r="JJ158" s="67"/>
      <c r="JK158" s="67"/>
      <c r="JL158" s="67"/>
      <c r="JM158" s="67"/>
      <c r="JN158" s="67"/>
      <c r="JO158" s="67"/>
      <c r="JP158" s="67"/>
      <c r="JQ158" s="67"/>
      <c r="JR158" s="67"/>
      <c r="JS158" s="67"/>
      <c r="JT158" s="67"/>
      <c r="JU158" s="67"/>
      <c r="JV158" s="67"/>
      <c r="JW158" s="67"/>
      <c r="JX158" s="67"/>
      <c r="JY158" s="67"/>
      <c r="JZ158" s="67"/>
      <c r="KA158" s="67"/>
      <c r="KB158" s="67"/>
      <c r="KC158" s="67"/>
      <c r="KD158" s="67"/>
      <c r="KE158" s="67"/>
      <c r="KF158" s="67"/>
      <c r="KG158" s="67"/>
      <c r="KH158" s="67"/>
      <c r="KI158" s="67"/>
      <c r="KJ158" s="67"/>
      <c r="KK158" s="67"/>
      <c r="KL158" s="67"/>
      <c r="KM158" s="67"/>
      <c r="KN158" s="67"/>
      <c r="KO158" s="67"/>
      <c r="KP158" s="67"/>
      <c r="KQ158" s="67"/>
      <c r="KR158" s="67"/>
      <c r="KS158" s="67"/>
      <c r="KT158" s="67"/>
      <c r="KU158" s="67"/>
      <c r="KV158" s="67"/>
      <c r="KW158" s="67"/>
      <c r="KX158" s="67"/>
      <c r="KY158" s="67"/>
      <c r="KZ158" s="67"/>
      <c r="LA158" s="67"/>
      <c r="LB158" s="67"/>
      <c r="LC158" s="67"/>
      <c r="LD158" s="67"/>
      <c r="LE158" s="67"/>
      <c r="LF158" s="67"/>
      <c r="LG158" s="67"/>
      <c r="LH158" s="67"/>
      <c r="LI158" s="67"/>
      <c r="LJ158" s="67"/>
      <c r="LK158" s="67"/>
      <c r="LL158" s="67"/>
      <c r="LM158" s="67"/>
      <c r="LN158" s="67"/>
      <c r="LO158" s="67"/>
      <c r="LP158" s="67"/>
      <c r="LQ158" s="67"/>
      <c r="LR158" s="67"/>
      <c r="LS158" s="67"/>
      <c r="LT158" s="67"/>
      <c r="LU158" s="67"/>
      <c r="LV158" s="67"/>
      <c r="LW158" s="67"/>
      <c r="LX158" s="67"/>
      <c r="LY158" s="67"/>
      <c r="LZ158" s="67"/>
      <c r="MA158" s="67"/>
      <c r="MB158" s="67"/>
      <c r="MC158" s="67"/>
      <c r="MD158" s="67"/>
      <c r="ME158" s="67"/>
      <c r="MF158" s="67"/>
      <c r="MG158" s="67"/>
      <c r="MH158" s="67"/>
      <c r="MI158" s="67"/>
      <c r="MJ158" s="67"/>
      <c r="MK158" s="67"/>
      <c r="ML158" s="67"/>
      <c r="MM158" s="67"/>
      <c r="MN158" s="67"/>
      <c r="MO158" s="67"/>
      <c r="MP158" s="67"/>
      <c r="MQ158" s="67"/>
      <c r="MR158" s="67"/>
      <c r="MS158" s="67"/>
      <c r="MT158" s="67"/>
      <c r="MU158" s="67"/>
      <c r="MV158" s="67"/>
      <c r="MW158" s="67"/>
      <c r="MX158" s="67"/>
      <c r="MY158" s="67"/>
      <c r="MZ158" s="67"/>
      <c r="NA158" s="67"/>
      <c r="NB158" s="67"/>
      <c r="NC158" s="67"/>
      <c r="ND158" s="67"/>
      <c r="NE158" s="67"/>
      <c r="NF158" s="67"/>
      <c r="NG158" s="67"/>
      <c r="NH158" s="67"/>
      <c r="NI158" s="67"/>
      <c r="NJ158" s="67"/>
      <c r="NK158" s="67"/>
      <c r="NL158" s="67"/>
      <c r="NM158" s="67"/>
      <c r="NN158" s="67"/>
      <c r="NO158" s="67"/>
      <c r="NP158" s="67"/>
      <c r="NQ158" s="67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2"/>
      <c r="OF158" s="12"/>
      <c r="OG158" s="12"/>
      <c r="OH158" s="12"/>
      <c r="OI158" s="12"/>
      <c r="OJ158" s="12"/>
      <c r="OK158" s="12"/>
      <c r="OL158" s="12"/>
      <c r="OM158" s="12"/>
      <c r="ON158" s="12"/>
      <c r="OO158" s="12"/>
      <c r="OP158" s="12"/>
      <c r="OQ158" s="12"/>
    </row>
    <row r="159" spans="1:407">
      <c r="A159" s="96" t="s">
        <v>757</v>
      </c>
      <c r="B159" s="56" t="s">
        <v>758</v>
      </c>
      <c r="C159" s="96" t="s">
        <v>514</v>
      </c>
      <c r="D159" s="74">
        <v>6</v>
      </c>
      <c r="E159" s="67">
        <v>2016</v>
      </c>
      <c r="F159" s="161">
        <v>64.015444792943029</v>
      </c>
      <c r="G159" s="78">
        <v>3583</v>
      </c>
      <c r="H159" s="78">
        <v>2921</v>
      </c>
      <c r="I159" s="67">
        <v>662</v>
      </c>
      <c r="J159" s="67">
        <v>36.25</v>
      </c>
      <c r="K159" s="78">
        <v>1299</v>
      </c>
      <c r="L159" s="67">
        <v>44.04</v>
      </c>
      <c r="M159" s="78">
        <v>1578</v>
      </c>
      <c r="N159" s="67">
        <v>295</v>
      </c>
      <c r="O159" s="67">
        <v>150</v>
      </c>
      <c r="P159" s="67">
        <v>145</v>
      </c>
      <c r="Q159" s="78">
        <v>351</v>
      </c>
      <c r="R159" s="78">
        <v>173</v>
      </c>
      <c r="S159" s="78">
        <v>178</v>
      </c>
      <c r="T159" s="67">
        <v>290</v>
      </c>
      <c r="U159" s="67">
        <v>148</v>
      </c>
      <c r="V159" s="67">
        <v>142</v>
      </c>
      <c r="W159" s="78">
        <v>357</v>
      </c>
      <c r="X159" s="78">
        <v>173</v>
      </c>
      <c r="Y159" s="78">
        <v>184</v>
      </c>
      <c r="Z159" s="67">
        <v>302</v>
      </c>
      <c r="AA159" s="67">
        <v>158</v>
      </c>
      <c r="AB159" s="67">
        <v>144</v>
      </c>
      <c r="AC159" s="78">
        <v>339</v>
      </c>
      <c r="AD159" s="78">
        <v>160</v>
      </c>
      <c r="AE159" s="78">
        <v>179</v>
      </c>
      <c r="AF159" s="67">
        <v>269</v>
      </c>
      <c r="AG159" s="67">
        <v>143</v>
      </c>
      <c r="AH159" s="67">
        <v>126</v>
      </c>
      <c r="AI159" s="78">
        <v>544</v>
      </c>
      <c r="AJ159" s="78">
        <v>253</v>
      </c>
      <c r="AK159" s="78">
        <v>291</v>
      </c>
      <c r="AL159" s="67">
        <v>315</v>
      </c>
      <c r="AM159" s="67">
        <v>169</v>
      </c>
      <c r="AN159" s="67">
        <v>146</v>
      </c>
      <c r="AO159" s="67">
        <v>287</v>
      </c>
      <c r="AP159" s="67">
        <v>153</v>
      </c>
      <c r="AQ159" s="67">
        <v>134</v>
      </c>
      <c r="AR159" s="56" t="s">
        <v>428</v>
      </c>
      <c r="AS159" s="56"/>
      <c r="AT159" s="56" t="s">
        <v>428</v>
      </c>
      <c r="AU159" s="162">
        <v>95</v>
      </c>
      <c r="AV159" s="163">
        <v>0</v>
      </c>
      <c r="AW159" s="164">
        <v>31</v>
      </c>
      <c r="AX159" s="59">
        <v>0</v>
      </c>
      <c r="AY159" s="59">
        <v>0</v>
      </c>
      <c r="AZ159" s="86">
        <v>0</v>
      </c>
      <c r="BA159" s="87">
        <v>0</v>
      </c>
      <c r="BB159" s="88">
        <v>0</v>
      </c>
      <c r="BC159" s="89">
        <v>0</v>
      </c>
      <c r="BD159" s="68">
        <v>0</v>
      </c>
      <c r="BE159" s="69">
        <v>0</v>
      </c>
      <c r="BF159" s="56">
        <f>VLOOKUP(A159,[1]Controles!$A$7:$L$139,11,0)</f>
        <v>0</v>
      </c>
      <c r="BG159" s="107">
        <f>VLOOKUP(A159,[1]Controles!$A$7:$L$139,12,0)</f>
        <v>0</v>
      </c>
      <c r="BH159" s="63">
        <f>VLOOKUP(A159,[1]Peso!$A$7:$D$139,3,0)</f>
        <v>2</v>
      </c>
      <c r="BI159" s="85">
        <f>VLOOKUP(A159,[1]Peso!$A$7:$D$139,4,0)</f>
        <v>8</v>
      </c>
      <c r="BJ159" s="68">
        <v>0</v>
      </c>
      <c r="BK159" s="69">
        <v>0</v>
      </c>
      <c r="BL159" s="68">
        <v>0</v>
      </c>
      <c r="BM159" s="69">
        <v>0</v>
      </c>
      <c r="BN159" s="67">
        <v>0</v>
      </c>
      <c r="BO159" s="67">
        <v>0</v>
      </c>
      <c r="BP159" s="67">
        <v>0</v>
      </c>
      <c r="BQ159" s="67">
        <v>0</v>
      </c>
      <c r="BR159" s="67">
        <v>0</v>
      </c>
      <c r="BS159" s="67">
        <v>0</v>
      </c>
      <c r="BT159" s="67">
        <v>0</v>
      </c>
      <c r="BU159" s="67">
        <v>0</v>
      </c>
      <c r="BV159" s="67" t="s">
        <v>1716</v>
      </c>
      <c r="BW159" s="67" t="s">
        <v>1125</v>
      </c>
      <c r="BX159" s="67" t="s">
        <v>1696</v>
      </c>
      <c r="BY159" s="67" t="s">
        <v>1717</v>
      </c>
      <c r="BZ159" s="67" t="s">
        <v>1397</v>
      </c>
      <c r="CA159" s="67" t="s">
        <v>1718</v>
      </c>
      <c r="CB159" s="67" t="s">
        <v>1719</v>
      </c>
      <c r="CC159" s="164">
        <v>60.71</v>
      </c>
      <c r="CD159" s="164">
        <v>41.07</v>
      </c>
      <c r="CE159" s="166">
        <v>50</v>
      </c>
      <c r="CF159" s="67" t="s">
        <v>1311</v>
      </c>
      <c r="CG159" s="67" t="s">
        <v>1720</v>
      </c>
      <c r="CH159" s="67">
        <v>0</v>
      </c>
      <c r="CI159" s="67">
        <v>0</v>
      </c>
      <c r="CJ159" s="86">
        <v>0</v>
      </c>
      <c r="CK159" s="87">
        <v>0</v>
      </c>
      <c r="CL159" s="67">
        <v>0</v>
      </c>
      <c r="CM159" s="67">
        <v>0</v>
      </c>
      <c r="CN159" s="67">
        <v>0</v>
      </c>
      <c r="CO159" s="67">
        <v>0</v>
      </c>
      <c r="CP159" s="67">
        <v>0</v>
      </c>
      <c r="CQ159" s="67">
        <v>0</v>
      </c>
      <c r="CR159" s="67">
        <v>0</v>
      </c>
      <c r="CS159" s="67">
        <v>0</v>
      </c>
      <c r="CT159" s="67">
        <v>0</v>
      </c>
      <c r="CU159" s="67">
        <v>0</v>
      </c>
      <c r="CV159" s="67">
        <v>0</v>
      </c>
      <c r="CW159" s="67">
        <v>0</v>
      </c>
      <c r="CX159" s="67">
        <v>0</v>
      </c>
      <c r="CY159" s="67">
        <v>0</v>
      </c>
      <c r="CZ159" s="67">
        <v>0</v>
      </c>
      <c r="DA159" s="67">
        <v>0</v>
      </c>
      <c r="DB159" s="86">
        <v>0</v>
      </c>
      <c r="DC159" s="87">
        <v>0</v>
      </c>
      <c r="DD159" s="164">
        <v>104.4</v>
      </c>
      <c r="DE159" s="164">
        <v>82.03</v>
      </c>
      <c r="DF159" s="166">
        <v>3.4482758620689653</v>
      </c>
      <c r="DG159" s="167">
        <v>1.0344827586206897</v>
      </c>
      <c r="DH159" s="67">
        <v>0</v>
      </c>
      <c r="DI159" s="67">
        <v>0</v>
      </c>
      <c r="DJ159" s="67">
        <v>0</v>
      </c>
      <c r="DK159" s="67">
        <v>0</v>
      </c>
      <c r="DL159" s="67">
        <v>0</v>
      </c>
      <c r="DM159" s="67">
        <v>0</v>
      </c>
      <c r="DN159" s="67">
        <v>0</v>
      </c>
      <c r="DO159" s="67">
        <v>0</v>
      </c>
      <c r="DP159" s="67">
        <v>0</v>
      </c>
      <c r="DQ159" s="67">
        <v>0</v>
      </c>
      <c r="DR159" s="67">
        <v>0</v>
      </c>
      <c r="DS159" s="67">
        <v>0</v>
      </c>
      <c r="DT159" s="67">
        <v>0</v>
      </c>
      <c r="DU159" s="67">
        <v>0</v>
      </c>
      <c r="DV159" s="67">
        <v>0</v>
      </c>
      <c r="DW159" s="67">
        <v>0</v>
      </c>
      <c r="DX159" s="67">
        <v>0</v>
      </c>
      <c r="DY159" s="67">
        <v>0</v>
      </c>
      <c r="DZ159" s="86">
        <v>0</v>
      </c>
      <c r="EA159" s="87">
        <v>0</v>
      </c>
      <c r="EB159" s="86">
        <v>23.809523809523807</v>
      </c>
      <c r="EC159" s="87">
        <v>3</v>
      </c>
      <c r="ED159" s="86">
        <v>3.7174721189591078</v>
      </c>
      <c r="EE159" s="87">
        <v>1</v>
      </c>
      <c r="EF159" s="164">
        <v>129.87</v>
      </c>
      <c r="EG159" s="164">
        <v>76.760000000000005</v>
      </c>
      <c r="EH159" s="166">
        <v>2.9739776951672861</v>
      </c>
      <c r="EI159" s="167">
        <v>19.330855018587361</v>
      </c>
      <c r="EJ159" s="67" t="s">
        <v>1721</v>
      </c>
      <c r="EK159" s="67" t="s">
        <v>1722</v>
      </c>
      <c r="EL159" s="164">
        <v>124.76</v>
      </c>
      <c r="EM159" s="164">
        <v>53.21</v>
      </c>
      <c r="EN159" s="166">
        <v>2.1739130434782608</v>
      </c>
      <c r="EO159" s="167">
        <v>20.652173913043477</v>
      </c>
      <c r="EP159" s="67">
        <v>0</v>
      </c>
      <c r="EQ159" s="67">
        <v>0</v>
      </c>
      <c r="ER159" s="67">
        <v>0</v>
      </c>
      <c r="ES159" s="67">
        <v>0</v>
      </c>
      <c r="ET159" s="92">
        <v>294.9852507374631</v>
      </c>
      <c r="EU159" s="67">
        <v>1</v>
      </c>
      <c r="EV159" s="67">
        <v>0</v>
      </c>
      <c r="EW159" s="67">
        <v>0</v>
      </c>
      <c r="EX159" s="67">
        <v>0</v>
      </c>
      <c r="EY159" s="86">
        <v>54.794520547945204</v>
      </c>
      <c r="EZ159" s="87">
        <v>8</v>
      </c>
      <c r="FA159" s="86">
        <v>29.850746268656717</v>
      </c>
      <c r="FB159" s="87">
        <v>4</v>
      </c>
      <c r="FC159" s="67">
        <v>0</v>
      </c>
      <c r="FD159" s="67">
        <v>0</v>
      </c>
      <c r="FE159" s="67">
        <v>0</v>
      </c>
      <c r="FF159" s="67">
        <v>0</v>
      </c>
      <c r="FG159" s="67">
        <v>0</v>
      </c>
      <c r="FH159" s="67">
        <v>0</v>
      </c>
      <c r="FI159" s="67">
        <v>0</v>
      </c>
      <c r="FJ159" s="67">
        <v>0</v>
      </c>
      <c r="FK159" s="67">
        <v>0</v>
      </c>
      <c r="FL159" s="67">
        <v>0</v>
      </c>
      <c r="FM159" s="67">
        <v>0</v>
      </c>
      <c r="FN159" s="67">
        <v>0</v>
      </c>
      <c r="FO159" s="67">
        <v>0</v>
      </c>
      <c r="FP159" s="67">
        <v>0</v>
      </c>
      <c r="FQ159" s="67">
        <v>0</v>
      </c>
      <c r="FR159" s="67">
        <v>0</v>
      </c>
      <c r="FS159" s="86">
        <v>0</v>
      </c>
      <c r="FT159" s="87">
        <v>0</v>
      </c>
      <c r="FU159" s="86">
        <v>6.968641114982578</v>
      </c>
      <c r="FV159" s="87">
        <v>2</v>
      </c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67"/>
      <c r="GN159" s="67"/>
      <c r="GO159" s="67"/>
      <c r="GP159" s="67"/>
      <c r="GQ159" s="67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67"/>
      <c r="IS159" s="67"/>
      <c r="IT159" s="67"/>
      <c r="IU159" s="67"/>
      <c r="IV159" s="67"/>
      <c r="IW159" s="67"/>
      <c r="IX159" s="67"/>
      <c r="IY159" s="67"/>
      <c r="IZ159" s="67"/>
      <c r="JA159" s="67"/>
      <c r="JB159" s="67"/>
      <c r="JC159" s="67"/>
      <c r="JD159" s="67"/>
      <c r="JE159" s="67"/>
      <c r="JF159" s="67"/>
      <c r="JG159" s="67"/>
      <c r="JH159" s="67"/>
      <c r="JI159" s="67"/>
      <c r="JJ159" s="67"/>
      <c r="JK159" s="67"/>
      <c r="JL159" s="67"/>
      <c r="JM159" s="67"/>
      <c r="JN159" s="67"/>
      <c r="JO159" s="67"/>
      <c r="JP159" s="67"/>
      <c r="JQ159" s="67"/>
      <c r="JR159" s="67"/>
      <c r="JS159" s="67"/>
      <c r="JT159" s="67"/>
      <c r="JU159" s="67"/>
      <c r="JV159" s="67"/>
      <c r="JW159" s="67"/>
      <c r="JX159" s="67"/>
      <c r="JY159" s="67"/>
      <c r="JZ159" s="67"/>
      <c r="KA159" s="67"/>
      <c r="KB159" s="67"/>
      <c r="KC159" s="67"/>
      <c r="KD159" s="67"/>
      <c r="KE159" s="67"/>
      <c r="KF159" s="67"/>
      <c r="KG159" s="67"/>
      <c r="KH159" s="67"/>
      <c r="KI159" s="67"/>
      <c r="KJ159" s="67"/>
      <c r="KK159" s="67"/>
      <c r="KL159" s="67"/>
      <c r="KM159" s="67"/>
      <c r="KN159" s="67"/>
      <c r="KO159" s="67"/>
      <c r="KP159" s="67"/>
      <c r="KQ159" s="67"/>
      <c r="KR159" s="67"/>
      <c r="KS159" s="67"/>
      <c r="KT159" s="67"/>
      <c r="KU159" s="67"/>
      <c r="KV159" s="67"/>
      <c r="KW159" s="67"/>
      <c r="KX159" s="67"/>
      <c r="KY159" s="67"/>
      <c r="KZ159" s="67"/>
      <c r="LA159" s="67"/>
      <c r="LB159" s="67"/>
      <c r="LC159" s="67"/>
      <c r="LD159" s="67"/>
      <c r="LE159" s="67"/>
      <c r="LF159" s="67"/>
      <c r="LG159" s="67"/>
      <c r="LH159" s="67"/>
      <c r="LI159" s="67"/>
      <c r="LJ159" s="67"/>
      <c r="LK159" s="67"/>
      <c r="LL159" s="67"/>
      <c r="LM159" s="67"/>
      <c r="LN159" s="67"/>
      <c r="LO159" s="67"/>
      <c r="LP159" s="67"/>
      <c r="LQ159" s="67"/>
      <c r="LR159" s="67"/>
      <c r="LS159" s="67"/>
      <c r="LT159" s="67"/>
      <c r="LU159" s="67"/>
      <c r="LV159" s="67"/>
      <c r="LW159" s="67"/>
      <c r="LX159" s="67"/>
      <c r="LY159" s="67"/>
      <c r="LZ159" s="67"/>
      <c r="MA159" s="67"/>
      <c r="MB159" s="67"/>
      <c r="MC159" s="67"/>
      <c r="MD159" s="67"/>
      <c r="ME159" s="67"/>
      <c r="MF159" s="67"/>
      <c r="MG159" s="67"/>
      <c r="MH159" s="67"/>
      <c r="MI159" s="67"/>
      <c r="MJ159" s="67"/>
      <c r="MK159" s="67"/>
      <c r="ML159" s="67"/>
      <c r="MM159" s="67"/>
      <c r="MN159" s="67"/>
      <c r="MO159" s="67"/>
      <c r="MP159" s="67"/>
      <c r="MQ159" s="67"/>
      <c r="MR159" s="67"/>
      <c r="MS159" s="67"/>
      <c r="MT159" s="67"/>
      <c r="MU159" s="67"/>
      <c r="MV159" s="67"/>
      <c r="MW159" s="67"/>
      <c r="MX159" s="67"/>
      <c r="MY159" s="67"/>
      <c r="MZ159" s="67"/>
      <c r="NA159" s="67"/>
      <c r="NB159" s="67"/>
      <c r="NC159" s="67"/>
      <c r="ND159" s="67"/>
      <c r="NE159" s="67"/>
      <c r="NF159" s="67"/>
      <c r="NG159" s="67"/>
      <c r="NH159" s="67"/>
      <c r="NI159" s="67"/>
      <c r="NJ159" s="67"/>
      <c r="NK159" s="67"/>
      <c r="NL159" s="67"/>
      <c r="NM159" s="67"/>
      <c r="NN159" s="67"/>
      <c r="NO159" s="67"/>
      <c r="NP159" s="67"/>
      <c r="NQ159" s="67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2"/>
      <c r="OF159" s="12"/>
      <c r="OG159" s="12"/>
      <c r="OH159" s="12"/>
      <c r="OI159" s="12"/>
      <c r="OJ159" s="12"/>
      <c r="OK159" s="12"/>
      <c r="OL159" s="12"/>
      <c r="OM159" s="12"/>
      <c r="ON159" s="12"/>
      <c r="OO159" s="12"/>
      <c r="OP159" s="12"/>
      <c r="OQ159" s="12"/>
    </row>
    <row r="160" spans="1:407">
      <c r="A160" s="96" t="s">
        <v>767</v>
      </c>
      <c r="B160" s="56" t="s">
        <v>768</v>
      </c>
      <c r="C160" s="96" t="s">
        <v>675</v>
      </c>
      <c r="D160" s="74">
        <v>5</v>
      </c>
      <c r="E160" s="67">
        <v>2016</v>
      </c>
      <c r="F160" s="161">
        <v>75.272425822931268</v>
      </c>
      <c r="G160" s="78">
        <v>114902</v>
      </c>
      <c r="H160" s="78">
        <v>94762</v>
      </c>
      <c r="I160" s="78">
        <v>20140</v>
      </c>
      <c r="J160" s="67">
        <v>24.72</v>
      </c>
      <c r="K160" s="78">
        <v>28408</v>
      </c>
      <c r="L160" s="67">
        <v>58.64</v>
      </c>
      <c r="M160" s="78">
        <v>67377</v>
      </c>
      <c r="N160" s="67">
        <v>12515</v>
      </c>
      <c r="O160" s="67">
        <v>6398</v>
      </c>
      <c r="P160" s="67">
        <v>6117</v>
      </c>
      <c r="Q160" s="78">
        <v>14922</v>
      </c>
      <c r="R160" s="78">
        <v>7300</v>
      </c>
      <c r="S160" s="78">
        <v>7622</v>
      </c>
      <c r="T160" s="67">
        <v>11752</v>
      </c>
      <c r="U160" s="67">
        <v>5963</v>
      </c>
      <c r="V160" s="67">
        <v>5789</v>
      </c>
      <c r="W160" s="78">
        <v>13880</v>
      </c>
      <c r="X160" s="78">
        <v>6850</v>
      </c>
      <c r="Y160" s="78">
        <v>7030</v>
      </c>
      <c r="Z160" s="67">
        <v>11359</v>
      </c>
      <c r="AA160" s="67">
        <v>5721</v>
      </c>
      <c r="AB160" s="67">
        <v>5638</v>
      </c>
      <c r="AC160" s="78">
        <v>13911</v>
      </c>
      <c r="AD160" s="78">
        <v>6948</v>
      </c>
      <c r="AE160" s="78">
        <v>6963</v>
      </c>
      <c r="AF160" s="67">
        <v>11846</v>
      </c>
      <c r="AG160" s="67">
        <v>5885</v>
      </c>
      <c r="AH160" s="67">
        <v>5961</v>
      </c>
      <c r="AI160" s="78">
        <v>20516</v>
      </c>
      <c r="AJ160" s="78">
        <v>10559</v>
      </c>
      <c r="AK160" s="78">
        <v>9957</v>
      </c>
      <c r="AL160" s="67">
        <v>11498</v>
      </c>
      <c r="AM160" s="67">
        <v>5589</v>
      </c>
      <c r="AN160" s="67">
        <v>5909</v>
      </c>
      <c r="AO160" s="67">
        <v>10159</v>
      </c>
      <c r="AP160" s="67">
        <v>4750</v>
      </c>
      <c r="AQ160" s="67">
        <v>5409</v>
      </c>
      <c r="AR160" s="56" t="s">
        <v>428</v>
      </c>
      <c r="AS160" s="56"/>
      <c r="AT160" s="56" t="s">
        <v>428</v>
      </c>
      <c r="AU160" s="162">
        <v>2278</v>
      </c>
      <c r="AV160" s="164">
        <v>9</v>
      </c>
      <c r="AW160" s="163">
        <v>1644</v>
      </c>
      <c r="AX160" s="59">
        <v>11.1</v>
      </c>
      <c r="AY160" s="59">
        <v>22</v>
      </c>
      <c r="AZ160" s="86">
        <v>1.9976028765481419</v>
      </c>
      <c r="BA160" s="87">
        <v>25</v>
      </c>
      <c r="BB160" s="88">
        <v>0</v>
      </c>
      <c r="BC160" s="89">
        <v>0</v>
      </c>
      <c r="BD160" s="68">
        <v>0</v>
      </c>
      <c r="BE160" s="69">
        <v>0</v>
      </c>
      <c r="BF160" s="56">
        <f>VLOOKUP(A160,[1]Controles!$A$7:$L$139,11,0)</f>
        <v>217</v>
      </c>
      <c r="BG160" s="107">
        <f>VLOOKUP(A160,[1]Controles!$A$7:$L$139,12,0)</f>
        <v>10.95959595959596</v>
      </c>
      <c r="BH160" s="63">
        <f>VLOOKUP(A160,[1]Peso!$A$7:$D$139,3,0)</f>
        <v>118</v>
      </c>
      <c r="BI160" s="85">
        <f>VLOOKUP(A160,[1]Peso!$A$7:$D$139,4,0)</f>
        <v>5.9595959595959602</v>
      </c>
      <c r="BJ160" s="68">
        <v>0</v>
      </c>
      <c r="BK160" s="69">
        <v>0</v>
      </c>
      <c r="BL160" s="68">
        <v>0</v>
      </c>
      <c r="BM160" s="69">
        <v>0</v>
      </c>
      <c r="BN160" s="67">
        <v>0</v>
      </c>
      <c r="BO160" s="67">
        <v>0</v>
      </c>
      <c r="BP160" s="92">
        <v>8.09913339272698</v>
      </c>
      <c r="BQ160" s="67">
        <v>1</v>
      </c>
      <c r="BR160" s="67">
        <v>0</v>
      </c>
      <c r="BS160" s="67">
        <v>0</v>
      </c>
      <c r="BT160" s="92">
        <v>8.0991333927269782</v>
      </c>
      <c r="BU160" s="67">
        <v>1</v>
      </c>
      <c r="BV160" s="67" t="s">
        <v>1716</v>
      </c>
      <c r="BW160" s="67" t="s">
        <v>1723</v>
      </c>
      <c r="BX160" s="67" t="s">
        <v>1609</v>
      </c>
      <c r="BY160" s="67" t="s">
        <v>1723</v>
      </c>
      <c r="BZ160" s="67" t="s">
        <v>563</v>
      </c>
      <c r="CA160" s="67" t="s">
        <v>888</v>
      </c>
      <c r="CB160" s="67" t="s">
        <v>850</v>
      </c>
      <c r="CC160" s="163">
        <v>66.34</v>
      </c>
      <c r="CD160" s="163">
        <v>46.78</v>
      </c>
      <c r="CE160" s="166">
        <v>28.971962616822427</v>
      </c>
      <c r="CF160" s="67" t="s">
        <v>1724</v>
      </c>
      <c r="CG160" s="67" t="s">
        <v>1536</v>
      </c>
      <c r="CH160" s="67">
        <v>85.77</v>
      </c>
      <c r="CI160" s="67">
        <v>3</v>
      </c>
      <c r="CJ160" s="86">
        <v>0.42545949625595642</v>
      </c>
      <c r="CK160" s="87">
        <v>5</v>
      </c>
      <c r="CL160" s="67">
        <v>85.77</v>
      </c>
      <c r="CM160" s="67">
        <v>3</v>
      </c>
      <c r="CN160" s="92">
        <v>8.0991333927269782</v>
      </c>
      <c r="CO160" s="67">
        <v>1</v>
      </c>
      <c r="CP160" s="67">
        <v>0</v>
      </c>
      <c r="CQ160" s="67">
        <v>0</v>
      </c>
      <c r="CR160" s="92">
        <v>14.409221902017292</v>
      </c>
      <c r="CS160" s="67">
        <v>2</v>
      </c>
      <c r="CT160" s="92">
        <v>7.2046109510086458</v>
      </c>
      <c r="CU160" s="67">
        <v>1</v>
      </c>
      <c r="CV160" s="67">
        <v>0</v>
      </c>
      <c r="CW160" s="67">
        <v>0</v>
      </c>
      <c r="CX160" s="67">
        <v>0</v>
      </c>
      <c r="CY160" s="67">
        <v>0</v>
      </c>
      <c r="CZ160" s="92">
        <v>7.2046109510086458</v>
      </c>
      <c r="DA160" s="67">
        <v>1</v>
      </c>
      <c r="DB160" s="86">
        <v>0.35214367461924467</v>
      </c>
      <c r="DC160" s="87">
        <v>4</v>
      </c>
      <c r="DD160" s="163">
        <v>114.01</v>
      </c>
      <c r="DE160" s="163">
        <v>82.35</v>
      </c>
      <c r="DF160" s="166">
        <v>3.6797613127797115</v>
      </c>
      <c r="DG160" s="167">
        <v>5.0721034311287916</v>
      </c>
      <c r="DH160" s="67">
        <v>0</v>
      </c>
      <c r="DI160" s="67">
        <v>0</v>
      </c>
      <c r="DJ160" s="92">
        <v>72.046109510086453</v>
      </c>
      <c r="DK160" s="67">
        <v>10</v>
      </c>
      <c r="DL160" s="67">
        <v>0</v>
      </c>
      <c r="DM160" s="67">
        <v>0</v>
      </c>
      <c r="DN160" s="92">
        <v>21.57</v>
      </c>
      <c r="DO160" s="67">
        <v>3</v>
      </c>
      <c r="DP160" s="92">
        <v>14.37711163827187</v>
      </c>
      <c r="DQ160" s="170">
        <v>2</v>
      </c>
      <c r="DR160" s="92">
        <v>14.37711163827187</v>
      </c>
      <c r="DS160" s="67">
        <v>2</v>
      </c>
      <c r="DT160" s="67">
        <v>0</v>
      </c>
      <c r="DU160" s="67">
        <v>0</v>
      </c>
      <c r="DV160" s="67">
        <v>0</v>
      </c>
      <c r="DW160" s="67">
        <v>0</v>
      </c>
      <c r="DX160" s="67">
        <v>0</v>
      </c>
      <c r="DY160" s="67">
        <v>0</v>
      </c>
      <c r="DZ160" s="86">
        <v>5.6757715501951047</v>
      </c>
      <c r="EA160" s="87">
        <v>32</v>
      </c>
      <c r="EB160" s="86">
        <v>87.904713974165404</v>
      </c>
      <c r="EC160" s="87">
        <v>524</v>
      </c>
      <c r="ED160" s="86">
        <v>1.0130001688333614</v>
      </c>
      <c r="EE160" s="87">
        <v>12</v>
      </c>
      <c r="EF160" s="163">
        <v>101.56</v>
      </c>
      <c r="EG160" s="163">
        <v>65.09</v>
      </c>
      <c r="EH160" s="166">
        <v>3.3292566924853917</v>
      </c>
      <c r="EI160" s="167">
        <v>7.2156543008560945</v>
      </c>
      <c r="EJ160" s="67" t="s">
        <v>1725</v>
      </c>
      <c r="EK160" s="67" t="s">
        <v>1726</v>
      </c>
      <c r="EL160" s="163">
        <v>70.23</v>
      </c>
      <c r="EM160" s="163">
        <v>31.44</v>
      </c>
      <c r="EN160" s="166">
        <v>1.5077821011673151</v>
      </c>
      <c r="EO160" s="167">
        <v>8.9494163424124515</v>
      </c>
      <c r="EP160" s="92">
        <v>21.565667457407809</v>
      </c>
      <c r="EQ160" s="67">
        <v>3</v>
      </c>
      <c r="ER160" s="92">
        <v>71.885558191359365</v>
      </c>
      <c r="ES160" s="67">
        <v>10</v>
      </c>
      <c r="ET160" s="92">
        <v>14.37711163827187</v>
      </c>
      <c r="EU160" s="67">
        <v>2</v>
      </c>
      <c r="EV160" s="92">
        <v>14.37711163827187</v>
      </c>
      <c r="EW160" s="67">
        <v>2</v>
      </c>
      <c r="EX160" s="67">
        <v>0</v>
      </c>
      <c r="EY160" s="86">
        <v>106.44779150448468</v>
      </c>
      <c r="EZ160" s="87">
        <v>629</v>
      </c>
      <c r="FA160" s="86">
        <v>79.866888519134775</v>
      </c>
      <c r="FB160" s="87">
        <v>432</v>
      </c>
      <c r="FC160" s="92">
        <v>20.392348790733717</v>
      </c>
      <c r="FD160" s="67">
        <v>5</v>
      </c>
      <c r="FE160" s="92">
        <v>48.941637097760918</v>
      </c>
      <c r="FF160" s="67">
        <v>12</v>
      </c>
      <c r="FG160" s="92">
        <v>4.0784697581467428</v>
      </c>
      <c r="FH160" s="67">
        <v>1</v>
      </c>
      <c r="FI160" s="92">
        <v>4.0784697581467428</v>
      </c>
      <c r="FJ160" s="67">
        <v>1</v>
      </c>
      <c r="FK160" s="92">
        <v>77.490925404788115</v>
      </c>
      <c r="FL160" s="67">
        <v>19</v>
      </c>
      <c r="FM160" s="92">
        <v>48.941637097760918</v>
      </c>
      <c r="FN160" s="67">
        <v>12</v>
      </c>
      <c r="FO160" s="92">
        <v>32.627758065173943</v>
      </c>
      <c r="FP160" s="105">
        <v>8</v>
      </c>
      <c r="FQ160" s="92">
        <v>12.235409274440229</v>
      </c>
      <c r="FR160" s="67">
        <v>3</v>
      </c>
      <c r="FS160" s="86">
        <v>0.95668811967298661</v>
      </c>
      <c r="FT160" s="87">
        <v>11</v>
      </c>
      <c r="FU160" s="86">
        <v>1.8702628211438135</v>
      </c>
      <c r="FV160" s="87">
        <v>19</v>
      </c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67"/>
      <c r="GN160" s="67"/>
      <c r="GO160" s="67"/>
      <c r="GP160" s="67"/>
      <c r="GQ160" s="67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67"/>
      <c r="IS160" s="67"/>
      <c r="IT160" s="67"/>
      <c r="IU160" s="67"/>
      <c r="IV160" s="67"/>
      <c r="IW160" s="67"/>
      <c r="IX160" s="67"/>
      <c r="IY160" s="67"/>
      <c r="IZ160" s="67"/>
      <c r="JA160" s="67"/>
      <c r="JB160" s="67"/>
      <c r="JC160" s="67"/>
      <c r="JD160" s="67"/>
      <c r="JE160" s="67"/>
      <c r="JF160" s="67"/>
      <c r="JG160" s="67"/>
      <c r="JH160" s="67"/>
      <c r="JI160" s="67"/>
      <c r="JJ160" s="67"/>
      <c r="JK160" s="67"/>
      <c r="JL160" s="67"/>
      <c r="JM160" s="67"/>
      <c r="JN160" s="67"/>
      <c r="JO160" s="67"/>
      <c r="JP160" s="67"/>
      <c r="JQ160" s="67"/>
      <c r="JR160" s="67"/>
      <c r="JS160" s="67"/>
      <c r="JT160" s="67"/>
      <c r="JU160" s="67"/>
      <c r="JV160" s="67"/>
      <c r="JW160" s="67"/>
      <c r="JX160" s="67"/>
      <c r="JY160" s="67"/>
      <c r="JZ160" s="67"/>
      <c r="KA160" s="67"/>
      <c r="KB160" s="67"/>
      <c r="KC160" s="67"/>
      <c r="KD160" s="67"/>
      <c r="KE160" s="67"/>
      <c r="KF160" s="67"/>
      <c r="KG160" s="67"/>
      <c r="KH160" s="67"/>
      <c r="KI160" s="67"/>
      <c r="KJ160" s="67"/>
      <c r="KK160" s="67"/>
      <c r="KL160" s="67"/>
      <c r="KM160" s="67"/>
      <c r="KN160" s="67"/>
      <c r="KO160" s="67"/>
      <c r="KP160" s="67"/>
      <c r="KQ160" s="67"/>
      <c r="KR160" s="67"/>
      <c r="KS160" s="67"/>
      <c r="KT160" s="67"/>
      <c r="KU160" s="67"/>
      <c r="KV160" s="67"/>
      <c r="KW160" s="67"/>
      <c r="KX160" s="67"/>
      <c r="KY160" s="67"/>
      <c r="KZ160" s="67"/>
      <c r="LA160" s="67"/>
      <c r="LB160" s="67"/>
      <c r="LC160" s="67"/>
      <c r="LD160" s="67"/>
      <c r="LE160" s="67"/>
      <c r="LF160" s="67"/>
      <c r="LG160" s="67"/>
      <c r="LH160" s="67"/>
      <c r="LI160" s="67"/>
      <c r="LJ160" s="67"/>
      <c r="LK160" s="67"/>
      <c r="LL160" s="67"/>
      <c r="LM160" s="67"/>
      <c r="LN160" s="67"/>
      <c r="LO160" s="67"/>
      <c r="LP160" s="67"/>
      <c r="LQ160" s="67"/>
      <c r="LR160" s="67"/>
      <c r="LS160" s="67"/>
      <c r="LT160" s="67"/>
      <c r="LU160" s="67"/>
      <c r="LV160" s="67"/>
      <c r="LW160" s="67"/>
      <c r="LX160" s="67"/>
      <c r="LY160" s="67"/>
      <c r="LZ160" s="67"/>
      <c r="MA160" s="67"/>
      <c r="MB160" s="67"/>
      <c r="MC160" s="67"/>
      <c r="MD160" s="67"/>
      <c r="ME160" s="67"/>
      <c r="MF160" s="67"/>
      <c r="MG160" s="67"/>
      <c r="MH160" s="67"/>
      <c r="MI160" s="67"/>
      <c r="MJ160" s="67"/>
      <c r="MK160" s="67"/>
      <c r="ML160" s="67"/>
      <c r="MM160" s="67"/>
      <c r="MN160" s="67"/>
      <c r="MO160" s="67"/>
      <c r="MP160" s="67"/>
      <c r="MQ160" s="67"/>
      <c r="MR160" s="67"/>
      <c r="MS160" s="67"/>
      <c r="MT160" s="67"/>
      <c r="MU160" s="67"/>
      <c r="MV160" s="67"/>
      <c r="MW160" s="67"/>
      <c r="MX160" s="67"/>
      <c r="MY160" s="67"/>
      <c r="MZ160" s="67"/>
      <c r="NA160" s="67"/>
      <c r="NB160" s="67"/>
      <c r="NC160" s="67"/>
      <c r="ND160" s="67"/>
      <c r="NE160" s="67"/>
      <c r="NF160" s="67"/>
      <c r="NG160" s="67"/>
      <c r="NH160" s="67"/>
      <c r="NI160" s="67"/>
      <c r="NJ160" s="67"/>
      <c r="NK160" s="67"/>
      <c r="NL160" s="67"/>
      <c r="NM160" s="67"/>
      <c r="NN160" s="67"/>
      <c r="NO160" s="67"/>
      <c r="NP160" s="67"/>
      <c r="NQ160" s="67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2"/>
      <c r="OF160" s="12"/>
      <c r="OG160" s="12"/>
      <c r="OH160" s="12"/>
      <c r="OI160" s="12"/>
      <c r="OJ160" s="12"/>
      <c r="OK160" s="12"/>
      <c r="OL160" s="12"/>
      <c r="OM160" s="12"/>
      <c r="ON160" s="12"/>
      <c r="OO160" s="12"/>
      <c r="OP160" s="12"/>
      <c r="OQ160" s="12"/>
    </row>
    <row r="161" spans="1:407">
      <c r="A161" s="96" t="s">
        <v>1727</v>
      </c>
      <c r="B161" s="56" t="s">
        <v>777</v>
      </c>
      <c r="C161" s="96" t="s">
        <v>547</v>
      </c>
      <c r="D161" s="74">
        <v>5</v>
      </c>
      <c r="E161" s="67">
        <v>2016</v>
      </c>
      <c r="F161" s="161">
        <v>74.384439867663133</v>
      </c>
      <c r="G161" s="78">
        <v>78148</v>
      </c>
      <c r="H161" s="78">
        <v>68385</v>
      </c>
      <c r="I161" s="67">
        <v>9763</v>
      </c>
      <c r="J161" s="67">
        <v>37.090000000000003</v>
      </c>
      <c r="K161" s="78">
        <v>28988</v>
      </c>
      <c r="L161" s="67">
        <v>43.29</v>
      </c>
      <c r="M161" s="78">
        <v>33831</v>
      </c>
      <c r="N161" s="67">
        <v>9571</v>
      </c>
      <c r="O161" s="67">
        <v>4889</v>
      </c>
      <c r="P161" s="67">
        <v>4682</v>
      </c>
      <c r="Q161" s="78">
        <v>11365</v>
      </c>
      <c r="R161" s="78">
        <v>5565</v>
      </c>
      <c r="S161" s="78">
        <v>5800</v>
      </c>
      <c r="T161" s="67">
        <v>8723</v>
      </c>
      <c r="U161" s="67">
        <v>4406</v>
      </c>
      <c r="V161" s="67">
        <v>4317</v>
      </c>
      <c r="W161" s="78">
        <v>10292</v>
      </c>
      <c r="X161" s="78">
        <v>5114</v>
      </c>
      <c r="Y161" s="78">
        <v>5178</v>
      </c>
      <c r="Z161" s="67">
        <v>8324</v>
      </c>
      <c r="AA161" s="67">
        <v>4152</v>
      </c>
      <c r="AB161" s="67">
        <v>4172</v>
      </c>
      <c r="AC161" s="78">
        <v>9808</v>
      </c>
      <c r="AD161" s="78">
        <v>4941</v>
      </c>
      <c r="AE161" s="78">
        <v>4867</v>
      </c>
      <c r="AF161" s="67">
        <v>8099</v>
      </c>
      <c r="AG161" s="67">
        <v>3999</v>
      </c>
      <c r="AH161" s="67">
        <v>4100</v>
      </c>
      <c r="AI161" s="78">
        <v>14246</v>
      </c>
      <c r="AJ161" s="78">
        <v>7270</v>
      </c>
      <c r="AK161" s="78">
        <v>6976</v>
      </c>
      <c r="AL161" s="67">
        <v>8128</v>
      </c>
      <c r="AM161" s="67">
        <v>3977</v>
      </c>
      <c r="AN161" s="67">
        <v>4151</v>
      </c>
      <c r="AO161" s="67">
        <v>6755</v>
      </c>
      <c r="AP161" s="67">
        <v>3294</v>
      </c>
      <c r="AQ161" s="67">
        <v>3461</v>
      </c>
      <c r="AR161" s="56" t="s">
        <v>428</v>
      </c>
      <c r="AS161" s="56"/>
      <c r="AT161" s="56" t="s">
        <v>428</v>
      </c>
      <c r="AU161" s="162">
        <v>2352</v>
      </c>
      <c r="AV161" s="163">
        <v>0</v>
      </c>
      <c r="AW161" s="164">
        <v>562</v>
      </c>
      <c r="AX161" s="59">
        <v>16.7</v>
      </c>
      <c r="AY161" s="59">
        <v>17</v>
      </c>
      <c r="AZ161" s="86">
        <v>2.1941280952878488</v>
      </c>
      <c r="BA161" s="87">
        <v>21</v>
      </c>
      <c r="BB161" s="88">
        <v>98.231827111984273</v>
      </c>
      <c r="BC161" s="89">
        <v>1</v>
      </c>
      <c r="BD161" s="68">
        <v>20.896458050360465</v>
      </c>
      <c r="BE161" s="69">
        <v>2</v>
      </c>
      <c r="BF161" s="56">
        <f>VLOOKUP(A161,[1]Controles!$A$7:$L$139,11,0)</f>
        <v>67</v>
      </c>
      <c r="BG161" s="107">
        <f>VLOOKUP(A161,[1]Controles!$A$7:$L$139,12,0)</f>
        <v>6.581532416502947</v>
      </c>
      <c r="BH161" s="63">
        <f>VLOOKUP(A161,[1]Peso!$A$7:$D$139,3,0)</f>
        <v>69</v>
      </c>
      <c r="BI161" s="85">
        <f>VLOOKUP(A161,[1]Peso!$A$7:$D$139,4,0)</f>
        <v>6.7779960707269158</v>
      </c>
      <c r="BJ161" s="68">
        <v>20.896458050360465</v>
      </c>
      <c r="BK161" s="69">
        <v>2</v>
      </c>
      <c r="BL161" s="68">
        <v>10.448229025180233</v>
      </c>
      <c r="BM161" s="69">
        <v>1</v>
      </c>
      <c r="BN161" s="67">
        <v>0</v>
      </c>
      <c r="BO161" s="67">
        <v>0</v>
      </c>
      <c r="BP161" s="67">
        <v>0</v>
      </c>
      <c r="BQ161" s="67">
        <v>0</v>
      </c>
      <c r="BR161" s="67">
        <v>0</v>
      </c>
      <c r="BS161" s="67">
        <v>0</v>
      </c>
      <c r="BT161" s="67">
        <v>0</v>
      </c>
      <c r="BU161" s="67">
        <v>0</v>
      </c>
      <c r="BV161" s="67" t="s">
        <v>1728</v>
      </c>
      <c r="BW161" s="67" t="s">
        <v>592</v>
      </c>
      <c r="BX161" s="67" t="s">
        <v>1310</v>
      </c>
      <c r="BY161" s="67" t="s">
        <v>592</v>
      </c>
      <c r="BZ161" s="67" t="s">
        <v>588</v>
      </c>
      <c r="CA161" s="67" t="s">
        <v>1383</v>
      </c>
      <c r="CB161" s="67" t="s">
        <v>588</v>
      </c>
      <c r="CC161" s="164">
        <v>59.47</v>
      </c>
      <c r="CD161" s="164">
        <v>43.81</v>
      </c>
      <c r="CE161" s="166">
        <v>13.24200913242009</v>
      </c>
      <c r="CF161" s="67" t="s">
        <v>1729</v>
      </c>
      <c r="CG161" s="67" t="s">
        <v>1730</v>
      </c>
      <c r="CH161" s="67">
        <v>0</v>
      </c>
      <c r="CI161" s="67">
        <v>0</v>
      </c>
      <c r="CJ161" s="86">
        <v>0.22927891780350795</v>
      </c>
      <c r="CK161" s="87">
        <v>2</v>
      </c>
      <c r="CL161" s="67">
        <v>0</v>
      </c>
      <c r="CM161" s="67">
        <v>0</v>
      </c>
      <c r="CN161" s="67">
        <v>0</v>
      </c>
      <c r="CO161" s="67">
        <v>0</v>
      </c>
      <c r="CP161" s="67">
        <v>0</v>
      </c>
      <c r="CQ161" s="67">
        <v>0</v>
      </c>
      <c r="CR161" s="92">
        <v>9.7162844928099492</v>
      </c>
      <c r="CS161" s="67">
        <v>1</v>
      </c>
      <c r="CT161" s="67">
        <v>0</v>
      </c>
      <c r="CU161" s="67">
        <v>0</v>
      </c>
      <c r="CV161" s="67">
        <v>0</v>
      </c>
      <c r="CW161" s="67">
        <v>0</v>
      </c>
      <c r="CX161" s="67">
        <v>0</v>
      </c>
      <c r="CY161" s="67">
        <v>0</v>
      </c>
      <c r="CZ161" s="92">
        <v>9.7162844928099492</v>
      </c>
      <c r="DA161" s="67">
        <v>1</v>
      </c>
      <c r="DB161" s="86">
        <v>0</v>
      </c>
      <c r="DC161" s="87">
        <v>0</v>
      </c>
      <c r="DD161" s="164">
        <v>99.23</v>
      </c>
      <c r="DE161" s="164">
        <v>74.040000000000006</v>
      </c>
      <c r="DF161" s="166">
        <v>4.6895353886235345</v>
      </c>
      <c r="DG161" s="167">
        <v>8.2501085540599224</v>
      </c>
      <c r="DH161" s="67">
        <v>0</v>
      </c>
      <c r="DI161" s="67">
        <v>0</v>
      </c>
      <c r="DJ161" s="67">
        <v>0</v>
      </c>
      <c r="DK161" s="67">
        <v>0</v>
      </c>
      <c r="DL161" s="67">
        <v>0</v>
      </c>
      <c r="DM161" s="67">
        <v>0</v>
      </c>
      <c r="DN161" s="92">
        <v>10.195758564437195</v>
      </c>
      <c r="DO161" s="67">
        <v>1</v>
      </c>
      <c r="DP161" s="92">
        <v>50.978792822185966</v>
      </c>
      <c r="DQ161" s="170">
        <v>5</v>
      </c>
      <c r="DR161" s="92">
        <v>10.195758564437195</v>
      </c>
      <c r="DS161" s="67">
        <v>1</v>
      </c>
      <c r="DT161" s="92">
        <v>10.195758564437195</v>
      </c>
      <c r="DU161" s="67">
        <v>1</v>
      </c>
      <c r="DV161" s="67">
        <v>0</v>
      </c>
      <c r="DW161" s="67">
        <v>0</v>
      </c>
      <c r="DX161" s="92">
        <v>30.587275693311579</v>
      </c>
      <c r="DY161" s="67">
        <v>3</v>
      </c>
      <c r="DZ161" s="86">
        <v>6.4717162032598274</v>
      </c>
      <c r="EA161" s="87">
        <v>27</v>
      </c>
      <c r="EB161" s="86">
        <v>72.682926829268283</v>
      </c>
      <c r="EC161" s="87">
        <v>298</v>
      </c>
      <c r="ED161" s="86">
        <v>1.4816644030127175</v>
      </c>
      <c r="EE161" s="87">
        <v>12</v>
      </c>
      <c r="EF161" s="164">
        <v>91.09</v>
      </c>
      <c r="EG161" s="164">
        <v>59.5</v>
      </c>
      <c r="EH161" s="166">
        <v>3.3417935702199664</v>
      </c>
      <c r="EI161" s="167">
        <v>9.7715736040609134</v>
      </c>
      <c r="EJ161" s="67" t="s">
        <v>1731</v>
      </c>
      <c r="EK161" s="67" t="s">
        <v>1732</v>
      </c>
      <c r="EL161" s="164">
        <v>58.46</v>
      </c>
      <c r="EM161" s="164">
        <v>28.78</v>
      </c>
      <c r="EN161" s="166">
        <v>1.0471204188481675</v>
      </c>
      <c r="EO161" s="167">
        <v>11.144353029169784</v>
      </c>
      <c r="EP161" s="92">
        <v>10.195758564437195</v>
      </c>
      <c r="EQ161" s="67">
        <v>1</v>
      </c>
      <c r="ER161" s="92">
        <v>10.195758564437195</v>
      </c>
      <c r="ES161" s="67">
        <v>1</v>
      </c>
      <c r="ET161" s="67">
        <v>0</v>
      </c>
      <c r="EU161" s="67">
        <v>0</v>
      </c>
      <c r="EV161" s="92">
        <v>10.195758564437195</v>
      </c>
      <c r="EW161" s="67">
        <v>1</v>
      </c>
      <c r="EX161" s="67">
        <v>0</v>
      </c>
      <c r="EY161" s="86">
        <v>87.448807516261155</v>
      </c>
      <c r="EZ161" s="87">
        <v>363</v>
      </c>
      <c r="FA161" s="86">
        <v>71.366657035538864</v>
      </c>
      <c r="FB161" s="87">
        <v>247</v>
      </c>
      <c r="FC161" s="92">
        <v>35.563985537312554</v>
      </c>
      <c r="FD161" s="67">
        <v>6</v>
      </c>
      <c r="FE161" s="92">
        <v>100.76462568905221</v>
      </c>
      <c r="FF161" s="67">
        <v>17</v>
      </c>
      <c r="FG161" s="67">
        <v>0</v>
      </c>
      <c r="FH161" s="67">
        <v>0</v>
      </c>
      <c r="FI161" s="92">
        <v>11.854661845770849</v>
      </c>
      <c r="FJ161" s="67">
        <v>2</v>
      </c>
      <c r="FK161" s="92">
        <v>148.18327307213562</v>
      </c>
      <c r="FL161" s="67">
        <v>25</v>
      </c>
      <c r="FM161" s="67"/>
      <c r="FN161" s="67">
        <v>0</v>
      </c>
      <c r="FO161" s="67">
        <v>0</v>
      </c>
      <c r="FP161" s="67">
        <v>0</v>
      </c>
      <c r="FQ161" s="67">
        <v>0</v>
      </c>
      <c r="FR161" s="67">
        <v>0</v>
      </c>
      <c r="FS161" s="86">
        <v>1.2303149606299213</v>
      </c>
      <c r="FT161" s="87">
        <v>10</v>
      </c>
      <c r="FU161" s="86">
        <v>1.9245003700962249</v>
      </c>
      <c r="FV161" s="87">
        <v>13</v>
      </c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67"/>
      <c r="IS161" s="67"/>
      <c r="IT161" s="67"/>
      <c r="IU161" s="67"/>
      <c r="IV161" s="67"/>
      <c r="IW161" s="67"/>
      <c r="IX161" s="67"/>
      <c r="IY161" s="67"/>
      <c r="IZ161" s="67"/>
      <c r="JA161" s="67"/>
      <c r="JB161" s="67"/>
      <c r="JC161" s="67"/>
      <c r="JD161" s="67"/>
      <c r="JE161" s="67"/>
      <c r="JF161" s="67"/>
      <c r="JG161" s="67"/>
      <c r="JH161" s="67"/>
      <c r="JI161" s="67"/>
      <c r="JJ161" s="67"/>
      <c r="JK161" s="67"/>
      <c r="JL161" s="67"/>
      <c r="JM161" s="67"/>
      <c r="JN161" s="67"/>
      <c r="JO161" s="67"/>
      <c r="JP161" s="67"/>
      <c r="JQ161" s="67"/>
      <c r="JR161" s="67"/>
      <c r="JS161" s="67"/>
      <c r="JT161" s="67"/>
      <c r="JU161" s="67"/>
      <c r="JV161" s="67"/>
      <c r="JW161" s="67"/>
      <c r="JX161" s="67"/>
      <c r="JY161" s="67"/>
      <c r="JZ161" s="67"/>
      <c r="KA161" s="67"/>
      <c r="KB161" s="67"/>
      <c r="KC161" s="67"/>
      <c r="KD161" s="67"/>
      <c r="KE161" s="67"/>
      <c r="KF161" s="67"/>
      <c r="KG161" s="67"/>
      <c r="KH161" s="67"/>
      <c r="KI161" s="67"/>
      <c r="KJ161" s="67"/>
      <c r="KK161" s="67"/>
      <c r="KL161" s="67"/>
      <c r="KM161" s="67"/>
      <c r="KN161" s="67"/>
      <c r="KO161" s="67"/>
      <c r="KP161" s="67"/>
      <c r="KQ161" s="67"/>
      <c r="KR161" s="67"/>
      <c r="KS161" s="67"/>
      <c r="KT161" s="67"/>
      <c r="KU161" s="67"/>
      <c r="KV161" s="67"/>
      <c r="KW161" s="67"/>
      <c r="KX161" s="67"/>
      <c r="KY161" s="67"/>
      <c r="KZ161" s="67"/>
      <c r="LA161" s="67"/>
      <c r="LB161" s="67"/>
      <c r="LC161" s="67"/>
      <c r="LD161" s="67"/>
      <c r="LE161" s="67"/>
      <c r="LF161" s="67"/>
      <c r="LG161" s="67"/>
      <c r="LH161" s="67"/>
      <c r="LI161" s="67"/>
      <c r="LJ161" s="67"/>
      <c r="LK161" s="67"/>
      <c r="LL161" s="67"/>
      <c r="LM161" s="67"/>
      <c r="LN161" s="67"/>
      <c r="LO161" s="67"/>
      <c r="LP161" s="67"/>
      <c r="LQ161" s="67"/>
      <c r="LR161" s="67"/>
      <c r="LS161" s="67"/>
      <c r="LT161" s="67"/>
      <c r="LU161" s="67"/>
      <c r="LV161" s="67"/>
      <c r="LW161" s="67"/>
      <c r="LX161" s="67"/>
      <c r="LY161" s="67"/>
      <c r="LZ161" s="67"/>
      <c r="MA161" s="67"/>
      <c r="MB161" s="67"/>
      <c r="MC161" s="67"/>
      <c r="MD161" s="67"/>
      <c r="ME161" s="67"/>
      <c r="MF161" s="67"/>
      <c r="MG161" s="67"/>
      <c r="MH161" s="67"/>
      <c r="MI161" s="67"/>
      <c r="MJ161" s="67"/>
      <c r="MK161" s="67"/>
      <c r="ML161" s="67"/>
      <c r="MM161" s="67"/>
      <c r="MN161" s="67"/>
      <c r="MO161" s="67"/>
      <c r="MP161" s="67"/>
      <c r="MQ161" s="67"/>
      <c r="MR161" s="67"/>
      <c r="MS161" s="67"/>
      <c r="MT161" s="67"/>
      <c r="MU161" s="67"/>
      <c r="MV161" s="67"/>
      <c r="MW161" s="67"/>
      <c r="MX161" s="67"/>
      <c r="MY161" s="67"/>
      <c r="MZ161" s="67"/>
      <c r="NA161" s="67"/>
      <c r="NB161" s="67"/>
      <c r="NC161" s="67"/>
      <c r="ND161" s="67"/>
      <c r="NE161" s="67"/>
      <c r="NF161" s="67"/>
      <c r="NG161" s="67"/>
      <c r="NH161" s="67"/>
      <c r="NI161" s="67"/>
      <c r="NJ161" s="67"/>
      <c r="NK161" s="67"/>
      <c r="NL161" s="67"/>
      <c r="NM161" s="67"/>
      <c r="NN161" s="67"/>
      <c r="NO161" s="67"/>
      <c r="NP161" s="67"/>
      <c r="NQ161" s="67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2"/>
      <c r="OF161" s="12"/>
      <c r="OG161" s="12"/>
      <c r="OH161" s="12"/>
      <c r="OI161" s="12"/>
      <c r="OJ161" s="12"/>
      <c r="OK161" s="12"/>
      <c r="OL161" s="12"/>
      <c r="OM161" s="12"/>
      <c r="ON161" s="12"/>
      <c r="OO161" s="12"/>
      <c r="OP161" s="12"/>
      <c r="OQ161" s="12"/>
    </row>
    <row r="162" spans="1:407">
      <c r="A162" s="96" t="s">
        <v>784</v>
      </c>
      <c r="B162" s="56" t="s">
        <v>785</v>
      </c>
      <c r="C162" s="96" t="s">
        <v>479</v>
      </c>
      <c r="D162" s="74">
        <v>6</v>
      </c>
      <c r="E162" s="67">
        <v>2016</v>
      </c>
      <c r="F162" s="161">
        <v>66.755257143958076</v>
      </c>
      <c r="G162" s="78">
        <v>8998</v>
      </c>
      <c r="H162" s="78">
        <v>7552</v>
      </c>
      <c r="I162" s="78">
        <v>1446</v>
      </c>
      <c r="J162" s="67">
        <v>33.520000000000003</v>
      </c>
      <c r="K162" s="78">
        <v>3016</v>
      </c>
      <c r="L162" s="67">
        <v>72.3</v>
      </c>
      <c r="M162" s="78">
        <v>6506</v>
      </c>
      <c r="N162" s="67">
        <v>741</v>
      </c>
      <c r="O162" s="67">
        <v>379</v>
      </c>
      <c r="P162" s="67">
        <v>362</v>
      </c>
      <c r="Q162" s="78">
        <v>895</v>
      </c>
      <c r="R162" s="78">
        <v>437</v>
      </c>
      <c r="S162" s="78">
        <v>458</v>
      </c>
      <c r="T162" s="67">
        <v>760</v>
      </c>
      <c r="U162" s="67">
        <v>391</v>
      </c>
      <c r="V162" s="67">
        <v>369</v>
      </c>
      <c r="W162" s="78">
        <v>900</v>
      </c>
      <c r="X162" s="78">
        <v>435</v>
      </c>
      <c r="Y162" s="78">
        <v>465</v>
      </c>
      <c r="Z162" s="67">
        <v>731</v>
      </c>
      <c r="AA162" s="67">
        <v>380</v>
      </c>
      <c r="AB162" s="67">
        <v>351</v>
      </c>
      <c r="AC162" s="78">
        <v>878</v>
      </c>
      <c r="AD162" s="78">
        <v>420</v>
      </c>
      <c r="AE162" s="78">
        <v>458</v>
      </c>
      <c r="AF162" s="67">
        <v>735</v>
      </c>
      <c r="AG162" s="67">
        <v>385</v>
      </c>
      <c r="AH162" s="67">
        <v>350</v>
      </c>
      <c r="AI162" s="78">
        <v>1315</v>
      </c>
      <c r="AJ162" s="78">
        <v>628</v>
      </c>
      <c r="AK162" s="78">
        <v>687</v>
      </c>
      <c r="AL162" s="67">
        <v>727</v>
      </c>
      <c r="AM162" s="67">
        <v>380</v>
      </c>
      <c r="AN162" s="67">
        <v>347</v>
      </c>
      <c r="AO162" s="67">
        <v>711</v>
      </c>
      <c r="AP162" s="67">
        <v>368</v>
      </c>
      <c r="AQ162" s="67">
        <v>343</v>
      </c>
      <c r="AR162" s="56" t="s">
        <v>428</v>
      </c>
      <c r="AS162" s="56"/>
      <c r="AT162" s="56" t="s">
        <v>428</v>
      </c>
      <c r="AU162" s="162">
        <v>320</v>
      </c>
      <c r="AV162" s="164">
        <v>1</v>
      </c>
      <c r="AW162" s="163">
        <v>34</v>
      </c>
      <c r="AX162" s="59">
        <v>17.7</v>
      </c>
      <c r="AY162" s="59">
        <v>2</v>
      </c>
      <c r="AZ162" s="86">
        <v>2.6990553306342777</v>
      </c>
      <c r="BA162" s="87">
        <v>2</v>
      </c>
      <c r="BB162" s="88">
        <v>0</v>
      </c>
      <c r="BC162" s="89">
        <v>0</v>
      </c>
      <c r="BD162" s="68">
        <v>0</v>
      </c>
      <c r="BE162" s="69">
        <v>0</v>
      </c>
      <c r="BF162" s="56">
        <f>VLOOKUP(A162,[1]Controles!$A$7:$L$139,11,0)</f>
        <v>5</v>
      </c>
      <c r="BG162" s="107">
        <f>VLOOKUP(A162,[1]Controles!$A$7:$L$139,12,0)</f>
        <v>4.4247787610619467</v>
      </c>
      <c r="BH162" s="63">
        <f>VLOOKUP(A162,[1]Peso!$A$7:$D$139,3,0)</f>
        <v>14</v>
      </c>
      <c r="BI162" s="85">
        <f>VLOOKUP(A162,[1]Peso!$A$7:$D$139,4,0)</f>
        <v>12.389380530973451</v>
      </c>
      <c r="BJ162" s="68">
        <v>0</v>
      </c>
      <c r="BK162" s="69">
        <v>0</v>
      </c>
      <c r="BL162" s="68">
        <v>0</v>
      </c>
      <c r="BM162" s="69">
        <v>0</v>
      </c>
      <c r="BN162" s="67">
        <v>0</v>
      </c>
      <c r="BO162" s="67">
        <v>0</v>
      </c>
      <c r="BP162" s="67">
        <v>0</v>
      </c>
      <c r="BQ162" s="67">
        <v>0</v>
      </c>
      <c r="BR162" s="67">
        <v>0</v>
      </c>
      <c r="BS162" s="67">
        <v>0</v>
      </c>
      <c r="BT162" s="67">
        <v>0</v>
      </c>
      <c r="BU162" s="67">
        <v>0</v>
      </c>
      <c r="BV162" s="67" t="s">
        <v>786</v>
      </c>
      <c r="BW162" s="67" t="s">
        <v>879</v>
      </c>
      <c r="BX162" s="67" t="s">
        <v>1733</v>
      </c>
      <c r="BY162" s="67" t="s">
        <v>879</v>
      </c>
      <c r="BZ162" s="67" t="s">
        <v>751</v>
      </c>
      <c r="CA162" s="67" t="s">
        <v>1147</v>
      </c>
      <c r="CB162" s="67" t="s">
        <v>658</v>
      </c>
      <c r="CC162" s="163">
        <v>64.930000000000007</v>
      </c>
      <c r="CD162" s="163">
        <v>46.1</v>
      </c>
      <c r="CE162" s="166">
        <v>20</v>
      </c>
      <c r="CF162" s="67" t="s">
        <v>497</v>
      </c>
      <c r="CG162" s="67" t="s">
        <v>1523</v>
      </c>
      <c r="CH162" s="67">
        <v>0</v>
      </c>
      <c r="CI162" s="67">
        <v>0</v>
      </c>
      <c r="CJ162" s="86">
        <v>0</v>
      </c>
      <c r="CK162" s="87">
        <v>0</v>
      </c>
      <c r="CL162" s="67">
        <v>0</v>
      </c>
      <c r="CM162" s="67">
        <v>0</v>
      </c>
      <c r="CN162" s="92">
        <v>132.97872340425531</v>
      </c>
      <c r="CO162" s="67">
        <v>1</v>
      </c>
      <c r="CP162" s="67">
        <v>0</v>
      </c>
      <c r="CQ162" s="67">
        <v>0</v>
      </c>
      <c r="CR162" s="67">
        <v>0</v>
      </c>
      <c r="CS162" s="67">
        <v>0</v>
      </c>
      <c r="CT162" s="67">
        <v>0</v>
      </c>
      <c r="CU162" s="67">
        <v>0</v>
      </c>
      <c r="CV162" s="67">
        <v>0</v>
      </c>
      <c r="CW162" s="67">
        <v>0</v>
      </c>
      <c r="CX162" s="67">
        <v>0</v>
      </c>
      <c r="CY162" s="67">
        <v>0</v>
      </c>
      <c r="CZ162" s="67">
        <v>0</v>
      </c>
      <c r="DA162" s="67">
        <v>0</v>
      </c>
      <c r="DB162" s="86">
        <v>1.3679890560875512</v>
      </c>
      <c r="DC162" s="87">
        <v>1</v>
      </c>
      <c r="DD162" s="163">
        <v>95.09</v>
      </c>
      <c r="DE162" s="163">
        <v>82.76</v>
      </c>
      <c r="DF162" s="166">
        <v>2.4806201550387597</v>
      </c>
      <c r="DG162" s="167">
        <v>0.31007751937984496</v>
      </c>
      <c r="DH162" s="67">
        <v>0</v>
      </c>
      <c r="DI162" s="67">
        <v>0</v>
      </c>
      <c r="DJ162" s="92">
        <v>111.11111111111111</v>
      </c>
      <c r="DK162" s="67">
        <v>1</v>
      </c>
      <c r="DL162" s="67">
        <v>0</v>
      </c>
      <c r="DM162" s="67">
        <v>0</v>
      </c>
      <c r="DN162" s="92">
        <v>113.89521640091115</v>
      </c>
      <c r="DO162" s="67">
        <v>1</v>
      </c>
      <c r="DP162" s="92">
        <v>113.89521640091115</v>
      </c>
      <c r="DQ162" s="67">
        <v>1</v>
      </c>
      <c r="DR162" s="67">
        <v>0</v>
      </c>
      <c r="DS162" s="67">
        <v>0</v>
      </c>
      <c r="DT162" s="67">
        <v>0</v>
      </c>
      <c r="DU162" s="67">
        <v>0</v>
      </c>
      <c r="DV162" s="92">
        <v>113.89521640091115</v>
      </c>
      <c r="DW162" s="67">
        <v>1</v>
      </c>
      <c r="DX162" s="67">
        <v>0</v>
      </c>
      <c r="DY162" s="67">
        <v>0</v>
      </c>
      <c r="DZ162" s="86">
        <v>5.6980056980056979</v>
      </c>
      <c r="EA162" s="87">
        <v>2</v>
      </c>
      <c r="EB162" s="86">
        <v>68.571428571428569</v>
      </c>
      <c r="EC162" s="87">
        <v>24</v>
      </c>
      <c r="ED162" s="86">
        <v>1.3605442176870748</v>
      </c>
      <c r="EE162" s="87">
        <v>1</v>
      </c>
      <c r="EF162" s="163">
        <v>108.06</v>
      </c>
      <c r="EG162" s="163">
        <v>82.15</v>
      </c>
      <c r="EH162" s="166">
        <v>2.5408348457350272</v>
      </c>
      <c r="EI162" s="167">
        <v>0.90744101633393837</v>
      </c>
      <c r="EJ162" s="67" t="s">
        <v>1734</v>
      </c>
      <c r="EK162" s="67" t="s">
        <v>1735</v>
      </c>
      <c r="EL162" s="163">
        <v>91.84</v>
      </c>
      <c r="EM162" s="163">
        <v>63.6</v>
      </c>
      <c r="EN162" s="166">
        <v>2.1929824561403506</v>
      </c>
      <c r="EO162" s="167">
        <v>0.43859649122807015</v>
      </c>
      <c r="EP162" s="92">
        <v>113.89521640091115</v>
      </c>
      <c r="EQ162" s="67">
        <v>1</v>
      </c>
      <c r="ER162" s="92">
        <v>569.47608200455579</v>
      </c>
      <c r="ES162" s="67">
        <v>5</v>
      </c>
      <c r="ET162" s="92">
        <v>227.79043280182231</v>
      </c>
      <c r="EU162" s="67">
        <v>2</v>
      </c>
      <c r="EV162" s="92">
        <v>113.89521640091115</v>
      </c>
      <c r="EW162" s="67">
        <v>1</v>
      </c>
      <c r="EX162" s="67">
        <v>19</v>
      </c>
      <c r="EY162" s="86">
        <v>106.62824207492795</v>
      </c>
      <c r="EZ162" s="87">
        <v>37</v>
      </c>
      <c r="FA162" s="86">
        <v>116.61807580174927</v>
      </c>
      <c r="FB162" s="87">
        <v>40</v>
      </c>
      <c r="FC162" s="92">
        <v>62.460961898813238</v>
      </c>
      <c r="FD162" s="67">
        <v>1</v>
      </c>
      <c r="FE162" s="92">
        <v>124.92192379762648</v>
      </c>
      <c r="FF162" s="67">
        <v>2</v>
      </c>
      <c r="FG162" s="67">
        <v>0</v>
      </c>
      <c r="FH162" s="67">
        <v>0</v>
      </c>
      <c r="FI162" s="67">
        <v>0</v>
      </c>
      <c r="FJ162" s="67">
        <v>0</v>
      </c>
      <c r="FK162" s="92">
        <v>187.38288569643973</v>
      </c>
      <c r="FL162" s="67">
        <v>3</v>
      </c>
      <c r="FM162" s="92">
        <v>687.07058088694566</v>
      </c>
      <c r="FN162" s="67">
        <v>11</v>
      </c>
      <c r="FO162" s="92">
        <v>1249.2192379762648</v>
      </c>
      <c r="FP162" s="105">
        <v>20</v>
      </c>
      <c r="FQ162" s="67">
        <v>0</v>
      </c>
      <c r="FR162" s="67">
        <v>0</v>
      </c>
      <c r="FS162" s="86">
        <v>4.1265474552957357</v>
      </c>
      <c r="FT162" s="87">
        <v>3</v>
      </c>
      <c r="FU162" s="86">
        <v>1.4064697609001406</v>
      </c>
      <c r="FV162" s="87">
        <v>1</v>
      </c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67"/>
      <c r="IS162" s="67"/>
      <c r="IT162" s="67"/>
      <c r="IU162" s="67"/>
      <c r="IV162" s="67"/>
      <c r="IW162" s="67"/>
      <c r="IX162" s="67"/>
      <c r="IY162" s="67"/>
      <c r="IZ162" s="67"/>
      <c r="JA162" s="67"/>
      <c r="JB162" s="67"/>
      <c r="JC162" s="67"/>
      <c r="JD162" s="67"/>
      <c r="JE162" s="67"/>
      <c r="JF162" s="67"/>
      <c r="JG162" s="67"/>
      <c r="JH162" s="67"/>
      <c r="JI162" s="67"/>
      <c r="JJ162" s="67"/>
      <c r="JK162" s="67"/>
      <c r="JL162" s="67"/>
      <c r="JM162" s="67"/>
      <c r="JN162" s="67"/>
      <c r="JO162" s="67"/>
      <c r="JP162" s="67"/>
      <c r="JQ162" s="67"/>
      <c r="JR162" s="67"/>
      <c r="JS162" s="67"/>
      <c r="JT162" s="67"/>
      <c r="JU162" s="67"/>
      <c r="JV162" s="67"/>
      <c r="JW162" s="67"/>
      <c r="JX162" s="67"/>
      <c r="JY162" s="67"/>
      <c r="JZ162" s="67"/>
      <c r="KA162" s="67"/>
      <c r="KB162" s="67"/>
      <c r="KC162" s="67"/>
      <c r="KD162" s="67"/>
      <c r="KE162" s="67"/>
      <c r="KF162" s="67"/>
      <c r="KG162" s="67"/>
      <c r="KH162" s="67"/>
      <c r="KI162" s="67"/>
      <c r="KJ162" s="67"/>
      <c r="KK162" s="67"/>
      <c r="KL162" s="67"/>
      <c r="KM162" s="67"/>
      <c r="KN162" s="67"/>
      <c r="KO162" s="67"/>
      <c r="KP162" s="67"/>
      <c r="KQ162" s="67"/>
      <c r="KR162" s="67"/>
      <c r="KS162" s="67"/>
      <c r="KT162" s="67"/>
      <c r="KU162" s="67"/>
      <c r="KV162" s="67"/>
      <c r="KW162" s="67"/>
      <c r="KX162" s="67"/>
      <c r="KY162" s="67"/>
      <c r="KZ162" s="67"/>
      <c r="LA162" s="67"/>
      <c r="LB162" s="67"/>
      <c r="LC162" s="67"/>
      <c r="LD162" s="67"/>
      <c r="LE162" s="67"/>
      <c r="LF162" s="67"/>
      <c r="LG162" s="67"/>
      <c r="LH162" s="67"/>
      <c r="LI162" s="67"/>
      <c r="LJ162" s="67"/>
      <c r="LK162" s="67"/>
      <c r="LL162" s="67"/>
      <c r="LM162" s="67"/>
      <c r="LN162" s="67"/>
      <c r="LO162" s="67"/>
      <c r="LP162" s="67"/>
      <c r="LQ162" s="67"/>
      <c r="LR162" s="67"/>
      <c r="LS162" s="67"/>
      <c r="LT162" s="67"/>
      <c r="LU162" s="67"/>
      <c r="LV162" s="67"/>
      <c r="LW162" s="67"/>
      <c r="LX162" s="67"/>
      <c r="LY162" s="67"/>
      <c r="LZ162" s="67"/>
      <c r="MA162" s="67"/>
      <c r="MB162" s="67"/>
      <c r="MC162" s="67"/>
      <c r="MD162" s="67"/>
      <c r="ME162" s="67"/>
      <c r="MF162" s="67"/>
      <c r="MG162" s="67"/>
      <c r="MH162" s="67"/>
      <c r="MI162" s="67"/>
      <c r="MJ162" s="67"/>
      <c r="MK162" s="67"/>
      <c r="ML162" s="67"/>
      <c r="MM162" s="67"/>
      <c r="MN162" s="67"/>
      <c r="MO162" s="67"/>
      <c r="MP162" s="67"/>
      <c r="MQ162" s="67"/>
      <c r="MR162" s="67"/>
      <c r="MS162" s="67"/>
      <c r="MT162" s="67"/>
      <c r="MU162" s="67"/>
      <c r="MV162" s="67"/>
      <c r="MW162" s="67"/>
      <c r="MX162" s="67"/>
      <c r="MY162" s="67"/>
      <c r="MZ162" s="67"/>
      <c r="NA162" s="67"/>
      <c r="NB162" s="67"/>
      <c r="NC162" s="67"/>
      <c r="ND162" s="67"/>
      <c r="NE162" s="67"/>
      <c r="NF162" s="67"/>
      <c r="NG162" s="67"/>
      <c r="NH162" s="67"/>
      <c r="NI162" s="67"/>
      <c r="NJ162" s="67"/>
      <c r="NK162" s="67"/>
      <c r="NL162" s="67"/>
      <c r="NM162" s="67"/>
      <c r="NN162" s="67"/>
      <c r="NO162" s="67"/>
      <c r="NP162" s="67"/>
      <c r="NQ162" s="67"/>
      <c r="NR162" s="12"/>
      <c r="NS162" s="12"/>
      <c r="NT162" s="12"/>
      <c r="NU162" s="12"/>
      <c r="NV162" s="12"/>
      <c r="NW162" s="12"/>
      <c r="NX162" s="12"/>
      <c r="NY162" s="12"/>
      <c r="NZ162" s="12"/>
      <c r="OA162" s="12"/>
      <c r="OB162" s="12"/>
      <c r="OC162" s="12"/>
      <c r="OD162" s="12"/>
      <c r="OE162" s="12"/>
      <c r="OF162" s="12"/>
      <c r="OG162" s="12"/>
      <c r="OH162" s="12"/>
      <c r="OI162" s="12"/>
      <c r="OJ162" s="12"/>
      <c r="OK162" s="12"/>
      <c r="OL162" s="12"/>
      <c r="OM162" s="12"/>
      <c r="ON162" s="12"/>
      <c r="OO162" s="12"/>
      <c r="OP162" s="12"/>
      <c r="OQ162" s="12"/>
    </row>
    <row r="163" spans="1:407">
      <c r="A163" s="96" t="s">
        <v>1736</v>
      </c>
      <c r="B163" s="56" t="s">
        <v>794</v>
      </c>
      <c r="C163" s="96" t="s">
        <v>466</v>
      </c>
      <c r="D163" s="74">
        <v>6</v>
      </c>
      <c r="E163" s="67">
        <v>2016</v>
      </c>
      <c r="F163" s="161">
        <v>69.677670920492346</v>
      </c>
      <c r="G163" s="78">
        <v>26957</v>
      </c>
      <c r="H163" s="78">
        <v>16188</v>
      </c>
      <c r="I163" s="78">
        <v>10769</v>
      </c>
      <c r="J163" s="67">
        <v>29.25</v>
      </c>
      <c r="K163" s="78">
        <v>7884</v>
      </c>
      <c r="L163" s="78" t="s">
        <v>1737</v>
      </c>
      <c r="M163" s="78">
        <v>18925</v>
      </c>
      <c r="N163" s="67">
        <v>2618</v>
      </c>
      <c r="O163" s="67">
        <v>1337</v>
      </c>
      <c r="P163" s="67">
        <v>1281</v>
      </c>
      <c r="Q163" s="78">
        <v>3129</v>
      </c>
      <c r="R163" s="78">
        <v>1531</v>
      </c>
      <c r="S163" s="78">
        <v>1598</v>
      </c>
      <c r="T163" s="67">
        <v>2543</v>
      </c>
      <c r="U163" s="67">
        <v>1302</v>
      </c>
      <c r="V163" s="67">
        <v>1241</v>
      </c>
      <c r="W163" s="78">
        <v>3046</v>
      </c>
      <c r="X163" s="78">
        <v>1485</v>
      </c>
      <c r="Y163" s="78">
        <v>1561</v>
      </c>
      <c r="Z163" s="67">
        <v>2521</v>
      </c>
      <c r="AA163" s="67">
        <v>1294</v>
      </c>
      <c r="AB163" s="67">
        <v>1227</v>
      </c>
      <c r="AC163" s="78">
        <v>2978</v>
      </c>
      <c r="AD163" s="78">
        <v>1447</v>
      </c>
      <c r="AE163" s="78">
        <v>1531</v>
      </c>
      <c r="AF163" s="67">
        <v>2467</v>
      </c>
      <c r="AG163" s="67">
        <v>1270</v>
      </c>
      <c r="AH163" s="67">
        <v>1197</v>
      </c>
      <c r="AI163" s="78">
        <v>4558</v>
      </c>
      <c r="AJ163" s="78">
        <v>2218</v>
      </c>
      <c r="AK163" s="78">
        <v>2340</v>
      </c>
      <c r="AL163" s="67">
        <v>2575</v>
      </c>
      <c r="AM163" s="67">
        <v>1321</v>
      </c>
      <c r="AN163" s="67">
        <v>1254</v>
      </c>
      <c r="AO163" s="67">
        <v>2362</v>
      </c>
      <c r="AP163" s="67">
        <v>1213</v>
      </c>
      <c r="AQ163" s="67">
        <v>1149</v>
      </c>
      <c r="AR163" s="56" t="s">
        <v>428</v>
      </c>
      <c r="AS163" s="56"/>
      <c r="AT163" s="56" t="s">
        <v>428</v>
      </c>
      <c r="AU163" s="162">
        <v>850</v>
      </c>
      <c r="AV163" s="163">
        <v>0</v>
      </c>
      <c r="AW163" s="164">
        <v>313</v>
      </c>
      <c r="AX163" s="59">
        <v>8.5</v>
      </c>
      <c r="AY163" s="59">
        <v>3</v>
      </c>
      <c r="AZ163" s="86">
        <v>1.1459129106187931</v>
      </c>
      <c r="BA163" s="87">
        <v>3</v>
      </c>
      <c r="BB163" s="88">
        <v>0</v>
      </c>
      <c r="BC163" s="89">
        <v>0</v>
      </c>
      <c r="BD163" s="68">
        <v>0</v>
      </c>
      <c r="BE163" s="69">
        <v>0</v>
      </c>
      <c r="BF163" s="56">
        <f>VLOOKUP(A163,[1]Controles!$A$7:$L$139,11,0)</f>
        <v>26</v>
      </c>
      <c r="BG163" s="107">
        <f>VLOOKUP(A163,[1]Controles!$A$7:$L$139,12,0)</f>
        <v>7.3446327683615822</v>
      </c>
      <c r="BH163" s="63">
        <f>VLOOKUP(A163,[1]Peso!$A$7:$D$139,3,0)</f>
        <v>29</v>
      </c>
      <c r="BI163" s="85">
        <f>VLOOKUP(A163,[1]Peso!$A$7:$D$139,4,0)</f>
        <v>8.1920903954802249</v>
      </c>
      <c r="BJ163" s="68">
        <v>0</v>
      </c>
      <c r="BK163" s="69">
        <v>0</v>
      </c>
      <c r="BL163" s="68">
        <v>0</v>
      </c>
      <c r="BM163" s="69">
        <v>0</v>
      </c>
      <c r="BN163" s="67">
        <v>0</v>
      </c>
      <c r="BO163" s="67">
        <v>0</v>
      </c>
      <c r="BP163" s="67">
        <v>0</v>
      </c>
      <c r="BQ163" s="67">
        <v>0</v>
      </c>
      <c r="BR163" s="67">
        <v>0</v>
      </c>
      <c r="BS163" s="67">
        <v>0</v>
      </c>
      <c r="BT163" s="67">
        <v>0</v>
      </c>
      <c r="BU163" s="67">
        <v>0</v>
      </c>
      <c r="BV163" s="67" t="s">
        <v>1738</v>
      </c>
      <c r="BW163" s="67" t="s">
        <v>588</v>
      </c>
      <c r="BX163" s="67" t="s">
        <v>879</v>
      </c>
      <c r="BY163" s="67" t="s">
        <v>603</v>
      </c>
      <c r="BZ163" s="67" t="s">
        <v>646</v>
      </c>
      <c r="CA163" s="67" t="s">
        <v>1183</v>
      </c>
      <c r="CB163" s="67" t="s">
        <v>936</v>
      </c>
      <c r="CC163" s="164">
        <v>67.900000000000006</v>
      </c>
      <c r="CD163" s="164">
        <v>51.27</v>
      </c>
      <c r="CE163" s="166">
        <v>42.307692307692307</v>
      </c>
      <c r="CF163" s="67" t="s">
        <v>1739</v>
      </c>
      <c r="CG163" s="67" t="s">
        <v>1740</v>
      </c>
      <c r="CH163" s="67">
        <v>0</v>
      </c>
      <c r="CI163" s="67">
        <v>0</v>
      </c>
      <c r="CJ163" s="86">
        <v>0.39323633503735744</v>
      </c>
      <c r="CK163" s="87">
        <v>1</v>
      </c>
      <c r="CL163" s="67">
        <v>0</v>
      </c>
      <c r="CM163" s="67">
        <v>0</v>
      </c>
      <c r="CN163" s="67">
        <v>0</v>
      </c>
      <c r="CO163" s="67">
        <v>0</v>
      </c>
      <c r="CP163" s="67">
        <v>0</v>
      </c>
      <c r="CQ163" s="67">
        <v>0</v>
      </c>
      <c r="CR163" s="92">
        <v>32.829940906106366</v>
      </c>
      <c r="CS163" s="67">
        <v>1</v>
      </c>
      <c r="CT163" s="67">
        <v>0</v>
      </c>
      <c r="CU163" s="67">
        <v>0</v>
      </c>
      <c r="CV163" s="171">
        <v>32.829940906106366</v>
      </c>
      <c r="CW163" s="67">
        <v>1</v>
      </c>
      <c r="CX163" s="67">
        <v>0</v>
      </c>
      <c r="CY163" s="67">
        <v>0</v>
      </c>
      <c r="CZ163" s="67">
        <v>0</v>
      </c>
      <c r="DA163" s="67">
        <v>0</v>
      </c>
      <c r="DB163" s="86">
        <v>0.3966679888932963</v>
      </c>
      <c r="DC163" s="87">
        <v>1</v>
      </c>
      <c r="DD163" s="164">
        <v>98.9</v>
      </c>
      <c r="DE163" s="164">
        <v>76.680000000000007</v>
      </c>
      <c r="DF163" s="166">
        <v>5.7454890788224118</v>
      </c>
      <c r="DG163" s="167">
        <v>3.5612535612535612</v>
      </c>
      <c r="DH163" s="92">
        <v>65.659881812212731</v>
      </c>
      <c r="DI163" s="67">
        <v>2</v>
      </c>
      <c r="DJ163" s="92">
        <v>98.489822718319104</v>
      </c>
      <c r="DK163" s="67">
        <v>3</v>
      </c>
      <c r="DL163" s="67">
        <v>0</v>
      </c>
      <c r="DM163" s="67">
        <v>0</v>
      </c>
      <c r="DN163" s="67">
        <v>33.58</v>
      </c>
      <c r="DO163" s="67">
        <v>1</v>
      </c>
      <c r="DP163" s="67">
        <v>0</v>
      </c>
      <c r="DQ163" s="67">
        <v>0</v>
      </c>
      <c r="DR163" s="67">
        <v>0</v>
      </c>
      <c r="DS163" s="67">
        <v>0</v>
      </c>
      <c r="DT163" s="67">
        <v>0</v>
      </c>
      <c r="DU163" s="67">
        <v>0</v>
      </c>
      <c r="DV163" s="67">
        <v>0</v>
      </c>
      <c r="DW163" s="67">
        <v>0</v>
      </c>
      <c r="DX163" s="67">
        <v>0</v>
      </c>
      <c r="DY163" s="67">
        <v>0</v>
      </c>
      <c r="DZ163" s="86">
        <v>8.964955175224123</v>
      </c>
      <c r="EA163" s="87">
        <v>11</v>
      </c>
      <c r="EB163" s="86">
        <v>86.883876357560567</v>
      </c>
      <c r="EC163" s="87">
        <v>104</v>
      </c>
      <c r="ED163" s="90">
        <v>1.2160518848804216</v>
      </c>
      <c r="EE163" s="91">
        <v>3</v>
      </c>
      <c r="EF163" s="164">
        <v>104.21</v>
      </c>
      <c r="EG163" s="164">
        <v>65.14</v>
      </c>
      <c r="EH163" s="166">
        <v>5.3368912608405603</v>
      </c>
      <c r="EI163" s="167">
        <v>5.8705803869246163</v>
      </c>
      <c r="EJ163" s="67" t="s">
        <v>1741</v>
      </c>
      <c r="EK163" s="67" t="s">
        <v>1742</v>
      </c>
      <c r="EL163" s="164">
        <v>66.06</v>
      </c>
      <c r="EM163" s="164">
        <v>33.22</v>
      </c>
      <c r="EN163" s="166">
        <v>1.5075376884422109</v>
      </c>
      <c r="EO163" s="167">
        <v>3.2663316582914574</v>
      </c>
      <c r="EP163" s="92">
        <v>33.579583613163202</v>
      </c>
      <c r="EQ163" s="67">
        <v>1</v>
      </c>
      <c r="ER163" s="92">
        <v>33.579583613163202</v>
      </c>
      <c r="ES163" s="67">
        <v>1</v>
      </c>
      <c r="ET163" s="92">
        <v>67.159167226326403</v>
      </c>
      <c r="EU163" s="67">
        <v>2</v>
      </c>
      <c r="EV163" s="67">
        <v>0</v>
      </c>
      <c r="EW163" s="67">
        <v>0</v>
      </c>
      <c r="EX163" s="67">
        <v>0</v>
      </c>
      <c r="EY163" s="90">
        <v>90.909090909090907</v>
      </c>
      <c r="EZ163" s="91">
        <v>114</v>
      </c>
      <c r="FA163" s="86">
        <v>54.83028720626632</v>
      </c>
      <c r="FB163" s="87">
        <v>63</v>
      </c>
      <c r="FC163" s="67">
        <v>0</v>
      </c>
      <c r="FD163" s="67">
        <v>0</v>
      </c>
      <c r="FE163" s="92">
        <v>54.614964500273068</v>
      </c>
      <c r="FF163" s="67">
        <v>3</v>
      </c>
      <c r="FG163" s="67">
        <v>0</v>
      </c>
      <c r="FH163" s="67">
        <v>0</v>
      </c>
      <c r="FI163" s="67">
        <v>0</v>
      </c>
      <c r="FJ163" s="67">
        <v>0</v>
      </c>
      <c r="FK163" s="92">
        <v>54.614964500273068</v>
      </c>
      <c r="FL163" s="67">
        <v>3</v>
      </c>
      <c r="FM163" s="92">
        <v>54.614964500273068</v>
      </c>
      <c r="FN163" s="67">
        <v>3</v>
      </c>
      <c r="FO163" s="92">
        <v>163.84489350081921</v>
      </c>
      <c r="FP163" s="67">
        <v>9</v>
      </c>
      <c r="FQ163" s="67">
        <v>0</v>
      </c>
      <c r="FR163" s="67">
        <v>0</v>
      </c>
      <c r="FS163" s="86">
        <v>2.7184466019417477</v>
      </c>
      <c r="FT163" s="87">
        <v>7</v>
      </c>
      <c r="FU163" s="86">
        <v>2.1168501270110074</v>
      </c>
      <c r="FV163" s="87">
        <v>5</v>
      </c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67"/>
      <c r="IS163" s="67"/>
      <c r="IT163" s="67"/>
      <c r="IU163" s="67"/>
      <c r="IV163" s="67"/>
      <c r="IW163" s="67"/>
      <c r="IX163" s="67"/>
      <c r="IY163" s="67"/>
      <c r="IZ163" s="67"/>
      <c r="JA163" s="67"/>
      <c r="JB163" s="67"/>
      <c r="JC163" s="67"/>
      <c r="JD163" s="67"/>
      <c r="JE163" s="67"/>
      <c r="JF163" s="67"/>
      <c r="JG163" s="67"/>
      <c r="JH163" s="67"/>
      <c r="JI163" s="67"/>
      <c r="JJ163" s="67"/>
      <c r="JK163" s="67"/>
      <c r="JL163" s="67"/>
      <c r="JM163" s="67"/>
      <c r="JN163" s="67"/>
      <c r="JO163" s="67"/>
      <c r="JP163" s="67"/>
      <c r="JQ163" s="67"/>
      <c r="JR163" s="67"/>
      <c r="JS163" s="67"/>
      <c r="JT163" s="67"/>
      <c r="JU163" s="67"/>
      <c r="JV163" s="67"/>
      <c r="JW163" s="67"/>
      <c r="JX163" s="67"/>
      <c r="JY163" s="67"/>
      <c r="JZ163" s="67"/>
      <c r="KA163" s="67"/>
      <c r="KB163" s="67"/>
      <c r="KC163" s="67"/>
      <c r="KD163" s="67"/>
      <c r="KE163" s="67"/>
      <c r="KF163" s="67"/>
      <c r="KG163" s="67"/>
      <c r="KH163" s="67"/>
      <c r="KI163" s="67"/>
      <c r="KJ163" s="67"/>
      <c r="KK163" s="67"/>
      <c r="KL163" s="67"/>
      <c r="KM163" s="67"/>
      <c r="KN163" s="67"/>
      <c r="KO163" s="67"/>
      <c r="KP163" s="67"/>
      <c r="KQ163" s="67"/>
      <c r="KR163" s="67"/>
      <c r="KS163" s="67"/>
      <c r="KT163" s="67"/>
      <c r="KU163" s="67"/>
      <c r="KV163" s="67"/>
      <c r="KW163" s="67"/>
      <c r="KX163" s="67"/>
      <c r="KY163" s="67"/>
      <c r="KZ163" s="67"/>
      <c r="LA163" s="67"/>
      <c r="LB163" s="67"/>
      <c r="LC163" s="67"/>
      <c r="LD163" s="67"/>
      <c r="LE163" s="67"/>
      <c r="LF163" s="67"/>
      <c r="LG163" s="67"/>
      <c r="LH163" s="67"/>
      <c r="LI163" s="67"/>
      <c r="LJ163" s="67"/>
      <c r="LK163" s="67"/>
      <c r="LL163" s="67"/>
      <c r="LM163" s="67"/>
      <c r="LN163" s="67"/>
      <c r="LO163" s="67"/>
      <c r="LP163" s="67"/>
      <c r="LQ163" s="67"/>
      <c r="LR163" s="67"/>
      <c r="LS163" s="67"/>
      <c r="LT163" s="67"/>
      <c r="LU163" s="67"/>
      <c r="LV163" s="67"/>
      <c r="LW163" s="67"/>
      <c r="LX163" s="67"/>
      <c r="LY163" s="67"/>
      <c r="LZ163" s="67"/>
      <c r="MA163" s="67"/>
      <c r="MB163" s="67"/>
      <c r="MC163" s="67"/>
      <c r="MD163" s="67"/>
      <c r="ME163" s="67"/>
      <c r="MF163" s="67"/>
      <c r="MG163" s="67"/>
      <c r="MH163" s="67"/>
      <c r="MI163" s="67"/>
      <c r="MJ163" s="67"/>
      <c r="MK163" s="67"/>
      <c r="ML163" s="67"/>
      <c r="MM163" s="67"/>
      <c r="MN163" s="67"/>
      <c r="MO163" s="67"/>
      <c r="MP163" s="67"/>
      <c r="MQ163" s="67"/>
      <c r="MR163" s="67"/>
      <c r="MS163" s="67"/>
      <c r="MT163" s="67"/>
      <c r="MU163" s="67"/>
      <c r="MV163" s="67"/>
      <c r="MW163" s="67"/>
      <c r="MX163" s="67"/>
      <c r="MY163" s="67"/>
      <c r="MZ163" s="67"/>
      <c r="NA163" s="67"/>
      <c r="NB163" s="67"/>
      <c r="NC163" s="67"/>
      <c r="ND163" s="67"/>
      <c r="NE163" s="67"/>
      <c r="NF163" s="67"/>
      <c r="NG163" s="67"/>
      <c r="NH163" s="67"/>
      <c r="NI163" s="67"/>
      <c r="NJ163" s="67"/>
      <c r="NK163" s="67"/>
      <c r="NL163" s="67"/>
      <c r="NM163" s="67"/>
      <c r="NN163" s="67"/>
      <c r="NO163" s="67"/>
      <c r="NP163" s="67"/>
      <c r="NQ163" s="67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2"/>
      <c r="OF163" s="12"/>
      <c r="OG163" s="12"/>
      <c r="OH163" s="12"/>
      <c r="OI163" s="12"/>
      <c r="OJ163" s="12"/>
      <c r="OK163" s="12"/>
      <c r="OL163" s="12"/>
      <c r="OM163" s="12"/>
      <c r="ON163" s="12"/>
      <c r="OO163" s="12"/>
      <c r="OP163" s="12"/>
      <c r="OQ163" s="12"/>
    </row>
    <row r="164" spans="1:407">
      <c r="A164" s="96" t="s">
        <v>1743</v>
      </c>
      <c r="B164" s="56" t="s">
        <v>804</v>
      </c>
      <c r="C164" s="96" t="s">
        <v>427</v>
      </c>
      <c r="D164" s="74">
        <v>6</v>
      </c>
      <c r="E164" s="67">
        <v>2016</v>
      </c>
      <c r="F164" s="161">
        <v>67.118725949842343</v>
      </c>
      <c r="G164" s="78">
        <v>14964</v>
      </c>
      <c r="H164" s="78">
        <v>3966</v>
      </c>
      <c r="I164" s="78">
        <v>10998</v>
      </c>
      <c r="J164" s="67">
        <v>18.93</v>
      </c>
      <c r="K164" s="78">
        <v>2833</v>
      </c>
      <c r="L164" s="67">
        <v>71.819999999999993</v>
      </c>
      <c r="M164" s="78">
        <v>12975</v>
      </c>
      <c r="N164" s="67">
        <v>1266</v>
      </c>
      <c r="O164" s="67">
        <v>646</v>
      </c>
      <c r="P164" s="67">
        <v>620</v>
      </c>
      <c r="Q164" s="78">
        <v>1528</v>
      </c>
      <c r="R164" s="78">
        <v>749</v>
      </c>
      <c r="S164" s="78">
        <v>779</v>
      </c>
      <c r="T164" s="67">
        <v>1270</v>
      </c>
      <c r="U164" s="67">
        <v>645</v>
      </c>
      <c r="V164" s="67">
        <v>625</v>
      </c>
      <c r="W164" s="78">
        <v>1482</v>
      </c>
      <c r="X164" s="78">
        <v>730</v>
      </c>
      <c r="Y164" s="78">
        <v>752</v>
      </c>
      <c r="Z164" s="67">
        <v>1165</v>
      </c>
      <c r="AA164" s="67">
        <v>590</v>
      </c>
      <c r="AB164" s="67">
        <v>575</v>
      </c>
      <c r="AC164" s="78">
        <v>1399</v>
      </c>
      <c r="AD164" s="78">
        <v>692</v>
      </c>
      <c r="AE164" s="78">
        <v>707</v>
      </c>
      <c r="AF164" s="67">
        <v>1191</v>
      </c>
      <c r="AG164" s="67">
        <v>599</v>
      </c>
      <c r="AH164" s="67">
        <v>592</v>
      </c>
      <c r="AI164" s="78">
        <v>2098</v>
      </c>
      <c r="AJ164" s="78">
        <v>1056</v>
      </c>
      <c r="AK164" s="78">
        <v>1042</v>
      </c>
      <c r="AL164" s="67">
        <v>1189</v>
      </c>
      <c r="AM164" s="67">
        <v>591</v>
      </c>
      <c r="AN164" s="67">
        <v>598</v>
      </c>
      <c r="AO164" s="67">
        <v>977</v>
      </c>
      <c r="AP164" s="67">
        <v>476</v>
      </c>
      <c r="AQ164" s="67">
        <v>501</v>
      </c>
      <c r="AR164" s="56" t="s">
        <v>428</v>
      </c>
      <c r="AS164" s="56"/>
      <c r="AT164" s="56" t="s">
        <v>428</v>
      </c>
      <c r="AU164" s="162">
        <v>494</v>
      </c>
      <c r="AV164" s="164">
        <v>0</v>
      </c>
      <c r="AW164" s="163">
        <v>45</v>
      </c>
      <c r="AX164" s="59">
        <v>25.1</v>
      </c>
      <c r="AY164" s="59">
        <v>5</v>
      </c>
      <c r="AZ164" s="86">
        <v>3.9494470774091623</v>
      </c>
      <c r="BA164" s="87">
        <v>5</v>
      </c>
      <c r="BB164" s="88">
        <v>0</v>
      </c>
      <c r="BC164" s="89">
        <v>0</v>
      </c>
      <c r="BD164" s="68">
        <v>0</v>
      </c>
      <c r="BE164" s="69">
        <v>0</v>
      </c>
      <c r="BF164" s="56">
        <f>VLOOKUP(A164,[1]Controles!$A$7:$L$139,11,0)</f>
        <v>7</v>
      </c>
      <c r="BG164" s="107">
        <f>VLOOKUP(A164,[1]Controles!$A$7:$L$139,12,0)</f>
        <v>3.5175879396984926</v>
      </c>
      <c r="BH164" s="63">
        <f>VLOOKUP(A164,[1]Peso!$A$7:$D$139,3,0)</f>
        <v>17</v>
      </c>
      <c r="BI164" s="85">
        <f>VLOOKUP(A164,[1]Peso!$A$7:$D$139,4,0)</f>
        <v>8.5427135678391952</v>
      </c>
      <c r="BJ164" s="68">
        <v>0</v>
      </c>
      <c r="BK164" s="69">
        <v>0</v>
      </c>
      <c r="BL164" s="68">
        <v>78.988941548183249</v>
      </c>
      <c r="BM164" s="69">
        <v>1</v>
      </c>
      <c r="BN164" s="67">
        <v>0</v>
      </c>
      <c r="BO164" s="67">
        <v>0</v>
      </c>
      <c r="BP164" s="67">
        <v>0</v>
      </c>
      <c r="BQ164" s="67">
        <v>0</v>
      </c>
      <c r="BR164" s="67">
        <v>0</v>
      </c>
      <c r="BS164" s="67">
        <v>0</v>
      </c>
      <c r="BT164" s="67">
        <v>0</v>
      </c>
      <c r="BU164" s="67">
        <v>0</v>
      </c>
      <c r="BV164" s="67" t="s">
        <v>1744</v>
      </c>
      <c r="BW164" s="67" t="s">
        <v>472</v>
      </c>
      <c r="BX164" s="67" t="s">
        <v>443</v>
      </c>
      <c r="BY164" s="67" t="s">
        <v>472</v>
      </c>
      <c r="BZ164" s="67" t="s">
        <v>1333</v>
      </c>
      <c r="CA164" s="67" t="s">
        <v>1218</v>
      </c>
      <c r="CB164" s="67" t="s">
        <v>733</v>
      </c>
      <c r="CC164" s="163">
        <v>87.01</v>
      </c>
      <c r="CD164" s="163">
        <v>76.709999999999994</v>
      </c>
      <c r="CE164" s="166">
        <v>26.666666666666668</v>
      </c>
      <c r="CF164" s="67" t="s">
        <v>1745</v>
      </c>
      <c r="CG164" s="67" t="s">
        <v>1746</v>
      </c>
      <c r="CH164" s="67">
        <v>0</v>
      </c>
      <c r="CI164" s="67">
        <v>0</v>
      </c>
      <c r="CJ164" s="86">
        <v>0</v>
      </c>
      <c r="CK164" s="87">
        <v>0</v>
      </c>
      <c r="CL164" s="67">
        <v>0</v>
      </c>
      <c r="CM164" s="67">
        <v>0</v>
      </c>
      <c r="CN164" s="67">
        <v>0</v>
      </c>
      <c r="CO164" s="67">
        <v>0</v>
      </c>
      <c r="CP164" s="67">
        <v>0</v>
      </c>
      <c r="CQ164" s="67">
        <v>0</v>
      </c>
      <c r="CR164" s="67">
        <v>0</v>
      </c>
      <c r="CS164" s="67">
        <v>0</v>
      </c>
      <c r="CT164" s="67">
        <v>0</v>
      </c>
      <c r="CU164" s="67">
        <v>0</v>
      </c>
      <c r="CV164" s="67">
        <v>0</v>
      </c>
      <c r="CW164" s="67">
        <v>0</v>
      </c>
      <c r="CX164" s="67">
        <v>0</v>
      </c>
      <c r="CY164" s="67">
        <v>0</v>
      </c>
      <c r="CZ164" s="67">
        <v>0</v>
      </c>
      <c r="DA164" s="67">
        <v>0</v>
      </c>
      <c r="DB164" s="86">
        <v>0</v>
      </c>
      <c r="DC164" s="87">
        <v>0</v>
      </c>
      <c r="DD164" s="163">
        <v>125.14</v>
      </c>
      <c r="DE164" s="163">
        <v>100.56</v>
      </c>
      <c r="DF164" s="166">
        <v>2.5034770514603615</v>
      </c>
      <c r="DG164" s="167">
        <v>8.3449235048678716</v>
      </c>
      <c r="DH164" s="67">
        <v>0</v>
      </c>
      <c r="DI164" s="67">
        <v>0</v>
      </c>
      <c r="DJ164" s="67">
        <v>0</v>
      </c>
      <c r="DK164" s="67">
        <v>0</v>
      </c>
      <c r="DL164" s="67">
        <v>0</v>
      </c>
      <c r="DM164" s="67">
        <v>0</v>
      </c>
      <c r="DN164" s="92">
        <v>142.95925661186561</v>
      </c>
      <c r="DO164" s="67">
        <v>2</v>
      </c>
      <c r="DP164" s="67">
        <v>0</v>
      </c>
      <c r="DQ164" s="67">
        <v>0</v>
      </c>
      <c r="DR164" s="67">
        <v>0</v>
      </c>
      <c r="DS164" s="67">
        <v>0</v>
      </c>
      <c r="DT164" s="67">
        <v>0</v>
      </c>
      <c r="DU164" s="67">
        <v>0</v>
      </c>
      <c r="DV164" s="67">
        <v>0</v>
      </c>
      <c r="DW164" s="67">
        <v>0</v>
      </c>
      <c r="DX164" s="67">
        <v>0</v>
      </c>
      <c r="DY164" s="67">
        <v>0</v>
      </c>
      <c r="DZ164" s="86">
        <v>3.4782608695652177</v>
      </c>
      <c r="EA164" s="87">
        <v>2</v>
      </c>
      <c r="EB164" s="86">
        <v>74.324324324324323</v>
      </c>
      <c r="EC164" s="87">
        <v>44</v>
      </c>
      <c r="ED164" s="86">
        <v>2.5188916876574305</v>
      </c>
      <c r="EE164" s="87">
        <v>3</v>
      </c>
      <c r="EF164" s="163">
        <v>112.87</v>
      </c>
      <c r="EG164" s="163">
        <v>78.03</v>
      </c>
      <c r="EH164" s="166">
        <v>3.1536113936927768</v>
      </c>
      <c r="EI164" s="167">
        <v>9.5625635808748743</v>
      </c>
      <c r="EJ164" s="67" t="s">
        <v>1747</v>
      </c>
      <c r="EK164" s="67" t="s">
        <v>1748</v>
      </c>
      <c r="EL164" s="163">
        <v>70.430000000000007</v>
      </c>
      <c r="EM164" s="163">
        <v>46.6</v>
      </c>
      <c r="EN164" s="166">
        <v>1.2903225806451613</v>
      </c>
      <c r="EO164" s="167">
        <v>5.161290322580645</v>
      </c>
      <c r="EP164" s="92">
        <v>142.95925661186561</v>
      </c>
      <c r="EQ164" s="67">
        <v>2</v>
      </c>
      <c r="ER164" s="92">
        <v>71.479628305932806</v>
      </c>
      <c r="ES164" s="67">
        <v>1</v>
      </c>
      <c r="ET164" s="67">
        <v>0</v>
      </c>
      <c r="EU164" s="67">
        <v>0</v>
      </c>
      <c r="EV164" s="92">
        <v>142.95925661186561</v>
      </c>
      <c r="EW164" s="67">
        <v>2</v>
      </c>
      <c r="EX164" s="67">
        <v>0</v>
      </c>
      <c r="EY164" s="86">
        <v>125.41806020066889</v>
      </c>
      <c r="EZ164" s="87">
        <v>75</v>
      </c>
      <c r="FA164" s="86">
        <v>63.872255489021953</v>
      </c>
      <c r="FB164" s="87">
        <v>32</v>
      </c>
      <c r="FC164" s="67">
        <v>0</v>
      </c>
      <c r="FD164" s="67">
        <v>0</v>
      </c>
      <c r="FE164" s="67">
        <v>0</v>
      </c>
      <c r="FF164" s="67">
        <v>0</v>
      </c>
      <c r="FG164" s="67">
        <v>0</v>
      </c>
      <c r="FH164" s="67">
        <v>0</v>
      </c>
      <c r="FI164" s="67">
        <v>0</v>
      </c>
      <c r="FJ164" s="67">
        <v>0</v>
      </c>
      <c r="FK164" s="67">
        <v>0</v>
      </c>
      <c r="FL164" s="67">
        <v>0</v>
      </c>
      <c r="FM164" s="67">
        <v>0</v>
      </c>
      <c r="FN164" s="67">
        <v>0</v>
      </c>
      <c r="FO164" s="92">
        <v>80.677692617991127</v>
      </c>
      <c r="FP164" s="105">
        <v>2</v>
      </c>
      <c r="FQ164" s="67">
        <v>0</v>
      </c>
      <c r="FR164" s="67">
        <v>0</v>
      </c>
      <c r="FS164" s="86">
        <v>0</v>
      </c>
      <c r="FT164" s="87">
        <v>0</v>
      </c>
      <c r="FU164" s="86">
        <v>3.0706243602865912</v>
      </c>
      <c r="FV164" s="87">
        <v>3</v>
      </c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  <c r="IW164" s="67"/>
      <c r="IX164" s="67"/>
      <c r="IY164" s="67"/>
      <c r="IZ164" s="67"/>
      <c r="JA164" s="67"/>
      <c r="JB164" s="67"/>
      <c r="JC164" s="67"/>
      <c r="JD164" s="67"/>
      <c r="JE164" s="67"/>
      <c r="JF164" s="67"/>
      <c r="JG164" s="67"/>
      <c r="JH164" s="67"/>
      <c r="JI164" s="67"/>
      <c r="JJ164" s="67"/>
      <c r="JK164" s="67"/>
      <c r="JL164" s="67"/>
      <c r="JM164" s="67"/>
      <c r="JN164" s="67"/>
      <c r="JO164" s="67"/>
      <c r="JP164" s="67"/>
      <c r="JQ164" s="67"/>
      <c r="JR164" s="67"/>
      <c r="JS164" s="67"/>
      <c r="JT164" s="67"/>
      <c r="JU164" s="67"/>
      <c r="JV164" s="67"/>
      <c r="JW164" s="67"/>
      <c r="JX164" s="67"/>
      <c r="JY164" s="67"/>
      <c r="JZ164" s="67"/>
      <c r="KA164" s="67"/>
      <c r="KB164" s="67"/>
      <c r="KC164" s="67"/>
      <c r="KD164" s="67"/>
      <c r="KE164" s="67"/>
      <c r="KF164" s="67"/>
      <c r="KG164" s="67"/>
      <c r="KH164" s="67"/>
      <c r="KI164" s="67"/>
      <c r="KJ164" s="67"/>
      <c r="KK164" s="67"/>
      <c r="KL164" s="67"/>
      <c r="KM164" s="67"/>
      <c r="KN164" s="67"/>
      <c r="KO164" s="67"/>
      <c r="KP164" s="67"/>
      <c r="KQ164" s="67"/>
      <c r="KR164" s="67"/>
      <c r="KS164" s="67"/>
      <c r="KT164" s="67"/>
      <c r="KU164" s="67"/>
      <c r="KV164" s="67"/>
      <c r="KW164" s="67"/>
      <c r="KX164" s="67"/>
      <c r="KY164" s="67"/>
      <c r="KZ164" s="67"/>
      <c r="LA164" s="67"/>
      <c r="LB164" s="67"/>
      <c r="LC164" s="67"/>
      <c r="LD164" s="67"/>
      <c r="LE164" s="67"/>
      <c r="LF164" s="67"/>
      <c r="LG164" s="67"/>
      <c r="LH164" s="67"/>
      <c r="LI164" s="67"/>
      <c r="LJ164" s="67"/>
      <c r="LK164" s="67"/>
      <c r="LL164" s="67"/>
      <c r="LM164" s="67"/>
      <c r="LN164" s="67"/>
      <c r="LO164" s="67"/>
      <c r="LP164" s="67"/>
      <c r="LQ164" s="67"/>
      <c r="LR164" s="67"/>
      <c r="LS164" s="67"/>
      <c r="LT164" s="67"/>
      <c r="LU164" s="67"/>
      <c r="LV164" s="67"/>
      <c r="LW164" s="67"/>
      <c r="LX164" s="67"/>
      <c r="LY164" s="67"/>
      <c r="LZ164" s="67"/>
      <c r="MA164" s="67"/>
      <c r="MB164" s="67"/>
      <c r="MC164" s="67"/>
      <c r="MD164" s="67"/>
      <c r="ME164" s="67"/>
      <c r="MF164" s="67"/>
      <c r="MG164" s="67"/>
      <c r="MH164" s="67"/>
      <c r="MI164" s="67"/>
      <c r="MJ164" s="67"/>
      <c r="MK164" s="67"/>
      <c r="ML164" s="67"/>
      <c r="MM164" s="67"/>
      <c r="MN164" s="67"/>
      <c r="MO164" s="67"/>
      <c r="MP164" s="67"/>
      <c r="MQ164" s="67"/>
      <c r="MR164" s="67"/>
      <c r="MS164" s="67"/>
      <c r="MT164" s="67"/>
      <c r="MU164" s="67"/>
      <c r="MV164" s="67"/>
      <c r="MW164" s="67"/>
      <c r="MX164" s="67"/>
      <c r="MY164" s="67"/>
      <c r="MZ164" s="67"/>
      <c r="NA164" s="67"/>
      <c r="NB164" s="67"/>
      <c r="NC164" s="67"/>
      <c r="ND164" s="67"/>
      <c r="NE164" s="67"/>
      <c r="NF164" s="67"/>
      <c r="NG164" s="67"/>
      <c r="NH164" s="67"/>
      <c r="NI164" s="67"/>
      <c r="NJ164" s="67"/>
      <c r="NK164" s="67"/>
      <c r="NL164" s="67"/>
      <c r="NM164" s="67"/>
      <c r="NN164" s="67"/>
      <c r="NO164" s="67"/>
      <c r="NP164" s="67"/>
      <c r="NQ164" s="67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2"/>
      <c r="OF164" s="12"/>
      <c r="OG164" s="12"/>
      <c r="OH164" s="12"/>
      <c r="OI164" s="12"/>
      <c r="OJ164" s="12"/>
      <c r="OK164" s="12"/>
      <c r="OL164" s="12"/>
      <c r="OM164" s="12"/>
      <c r="ON164" s="12"/>
      <c r="OO164" s="12"/>
      <c r="OP164" s="12"/>
      <c r="OQ164" s="12"/>
    </row>
    <row r="165" spans="1:407">
      <c r="A165" s="96" t="s">
        <v>1749</v>
      </c>
      <c r="B165" s="56" t="s">
        <v>812</v>
      </c>
      <c r="C165" s="96" t="s">
        <v>427</v>
      </c>
      <c r="D165" s="74">
        <v>6</v>
      </c>
      <c r="E165" s="67">
        <v>2016</v>
      </c>
      <c r="F165" s="161">
        <v>59.320727592889149</v>
      </c>
      <c r="G165" s="78">
        <v>3375</v>
      </c>
      <c r="H165" s="78">
        <v>1420</v>
      </c>
      <c r="I165" s="78">
        <v>1955</v>
      </c>
      <c r="J165" s="67">
        <v>21.04</v>
      </c>
      <c r="K165" s="67">
        <v>710</v>
      </c>
      <c r="L165" s="67">
        <v>86.28</v>
      </c>
      <c r="M165" s="78">
        <v>10747</v>
      </c>
      <c r="N165" s="67">
        <v>244</v>
      </c>
      <c r="O165" s="67">
        <v>124</v>
      </c>
      <c r="P165" s="67">
        <v>120</v>
      </c>
      <c r="Q165" s="78">
        <v>294</v>
      </c>
      <c r="R165" s="78">
        <v>144</v>
      </c>
      <c r="S165" s="78">
        <v>150</v>
      </c>
      <c r="T165" s="67">
        <v>244</v>
      </c>
      <c r="U165" s="67">
        <v>126</v>
      </c>
      <c r="V165" s="67">
        <v>118</v>
      </c>
      <c r="W165" s="78">
        <v>287</v>
      </c>
      <c r="X165" s="78">
        <v>139</v>
      </c>
      <c r="Y165" s="78">
        <v>148</v>
      </c>
      <c r="Z165" s="67">
        <v>231</v>
      </c>
      <c r="AA165" s="67">
        <v>120</v>
      </c>
      <c r="AB165" s="67">
        <v>111</v>
      </c>
      <c r="AC165" s="78">
        <v>280</v>
      </c>
      <c r="AD165" s="78">
        <v>133</v>
      </c>
      <c r="AE165" s="78">
        <v>147</v>
      </c>
      <c r="AF165" s="67">
        <v>242</v>
      </c>
      <c r="AG165" s="67">
        <v>128</v>
      </c>
      <c r="AH165" s="67">
        <v>114</v>
      </c>
      <c r="AI165" s="78">
        <v>465</v>
      </c>
      <c r="AJ165" s="78">
        <v>217</v>
      </c>
      <c r="AK165" s="78">
        <v>248</v>
      </c>
      <c r="AL165" s="67">
        <v>265</v>
      </c>
      <c r="AM165" s="67">
        <v>141</v>
      </c>
      <c r="AN165" s="67">
        <v>124</v>
      </c>
      <c r="AO165" s="67">
        <v>240</v>
      </c>
      <c r="AP165" s="67">
        <v>130</v>
      </c>
      <c r="AQ165" s="67">
        <v>110</v>
      </c>
      <c r="AR165" s="56" t="s">
        <v>428</v>
      </c>
      <c r="AS165" s="56"/>
      <c r="AT165" s="56" t="s">
        <v>428</v>
      </c>
      <c r="AU165" s="162">
        <v>205</v>
      </c>
      <c r="AV165" s="163">
        <v>0</v>
      </c>
      <c r="AW165" s="164">
        <v>37</v>
      </c>
      <c r="AX165" s="59">
        <v>0</v>
      </c>
      <c r="AY165" s="59">
        <v>0</v>
      </c>
      <c r="AZ165" s="86">
        <v>0</v>
      </c>
      <c r="BA165" s="87">
        <v>0</v>
      </c>
      <c r="BB165" s="88">
        <v>0</v>
      </c>
      <c r="BC165" s="89">
        <v>0</v>
      </c>
      <c r="BD165" s="68">
        <v>0</v>
      </c>
      <c r="BE165" s="69">
        <v>0</v>
      </c>
      <c r="BF165" s="56">
        <f>VLOOKUP(A165,[1]Controles!$A$7:$L$139,11,0)</f>
        <v>2</v>
      </c>
      <c r="BG165" s="107">
        <f>VLOOKUP(A165,[1]Controles!$A$7:$L$139,12,0)</f>
        <v>4.4444444444444446</v>
      </c>
      <c r="BH165" s="63">
        <f>VLOOKUP(A165,[1]Peso!$A$7:$D$139,3,0)</f>
        <v>0</v>
      </c>
      <c r="BI165" s="85">
        <f>VLOOKUP(A165,[1]Peso!$A$7:$D$139,4,0)</f>
        <v>0</v>
      </c>
      <c r="BJ165" s="68">
        <v>0</v>
      </c>
      <c r="BK165" s="69">
        <v>0</v>
      </c>
      <c r="BL165" s="68">
        <v>0</v>
      </c>
      <c r="BM165" s="69">
        <v>0</v>
      </c>
      <c r="BN165" s="67">
        <v>0</v>
      </c>
      <c r="BO165" s="67">
        <v>0</v>
      </c>
      <c r="BP165" s="67">
        <v>0</v>
      </c>
      <c r="BQ165" s="67">
        <v>0</v>
      </c>
      <c r="BR165" s="67">
        <v>0</v>
      </c>
      <c r="BS165" s="67">
        <v>0</v>
      </c>
      <c r="BT165" s="67">
        <v>0</v>
      </c>
      <c r="BU165" s="67">
        <v>0</v>
      </c>
      <c r="BV165" s="67" t="s">
        <v>642</v>
      </c>
      <c r="BW165" s="67" t="s">
        <v>520</v>
      </c>
      <c r="BX165" s="67" t="s">
        <v>613</v>
      </c>
      <c r="BY165" s="67" t="s">
        <v>520</v>
      </c>
      <c r="BZ165" s="67" t="s">
        <v>1750</v>
      </c>
      <c r="CA165" s="67" t="s">
        <v>1751</v>
      </c>
      <c r="CB165" s="67" t="s">
        <v>1750</v>
      </c>
      <c r="CC165" s="164">
        <v>98</v>
      </c>
      <c r="CD165" s="164">
        <v>84</v>
      </c>
      <c r="CE165" s="166">
        <v>14.285714285714285</v>
      </c>
      <c r="CF165" s="67" t="s">
        <v>1752</v>
      </c>
      <c r="CG165" s="67" t="s">
        <v>1753</v>
      </c>
      <c r="CH165" s="67">
        <v>0</v>
      </c>
      <c r="CI165" s="67">
        <v>0</v>
      </c>
      <c r="CJ165" s="86">
        <v>0</v>
      </c>
      <c r="CK165" s="87">
        <v>0</v>
      </c>
      <c r="CL165" s="67">
        <v>0</v>
      </c>
      <c r="CM165" s="67">
        <v>0</v>
      </c>
      <c r="CN165" s="67">
        <v>0</v>
      </c>
      <c r="CO165" s="67">
        <v>0</v>
      </c>
      <c r="CP165" s="67">
        <v>0</v>
      </c>
      <c r="CQ165" s="67">
        <v>0</v>
      </c>
      <c r="CR165" s="67">
        <v>0</v>
      </c>
      <c r="CS165" s="67">
        <v>0</v>
      </c>
      <c r="CT165" s="67">
        <v>0</v>
      </c>
      <c r="CU165" s="67">
        <v>0</v>
      </c>
      <c r="CV165" s="67">
        <v>0</v>
      </c>
      <c r="CW165" s="67">
        <v>0</v>
      </c>
      <c r="CX165" s="67">
        <v>0</v>
      </c>
      <c r="CY165" s="67">
        <v>0</v>
      </c>
      <c r="CZ165" s="67">
        <v>0</v>
      </c>
      <c r="DA165" s="67">
        <v>0</v>
      </c>
      <c r="DB165" s="86">
        <v>0</v>
      </c>
      <c r="DC165" s="87">
        <v>0</v>
      </c>
      <c r="DD165" s="164">
        <v>138.16</v>
      </c>
      <c r="DE165" s="164">
        <v>113.68</v>
      </c>
      <c r="DF165" s="166">
        <v>2.1875</v>
      </c>
      <c r="DG165" s="167">
        <v>0</v>
      </c>
      <c r="DH165" s="67">
        <v>0</v>
      </c>
      <c r="DI165" s="67">
        <v>0</v>
      </c>
      <c r="DJ165" s="67">
        <v>0</v>
      </c>
      <c r="DK165" s="67">
        <v>0</v>
      </c>
      <c r="DL165" s="67">
        <v>0</v>
      </c>
      <c r="DM165" s="67">
        <v>0</v>
      </c>
      <c r="DN165" s="67">
        <v>0</v>
      </c>
      <c r="DO165" s="67">
        <v>0</v>
      </c>
      <c r="DP165" s="67">
        <v>0</v>
      </c>
      <c r="DQ165" s="67">
        <v>0</v>
      </c>
      <c r="DR165" s="67">
        <v>0</v>
      </c>
      <c r="DS165" s="67">
        <v>0</v>
      </c>
      <c r="DT165" s="67">
        <v>0</v>
      </c>
      <c r="DU165" s="67">
        <v>0</v>
      </c>
      <c r="DV165" s="67">
        <v>0</v>
      </c>
      <c r="DW165" s="67">
        <v>0</v>
      </c>
      <c r="DX165" s="67">
        <v>0</v>
      </c>
      <c r="DY165" s="67">
        <v>0</v>
      </c>
      <c r="DZ165" s="86">
        <v>0</v>
      </c>
      <c r="EA165" s="87">
        <v>0</v>
      </c>
      <c r="EB165" s="86">
        <v>114.03508771929823</v>
      </c>
      <c r="EC165" s="87">
        <v>13</v>
      </c>
      <c r="ED165" s="86">
        <v>0</v>
      </c>
      <c r="EE165" s="87">
        <v>0</v>
      </c>
      <c r="EF165" s="164">
        <v>76.09</v>
      </c>
      <c r="EG165" s="164">
        <v>57.07</v>
      </c>
      <c r="EH165" s="166">
        <v>4.1493775933609953</v>
      </c>
      <c r="EI165" s="167">
        <v>0</v>
      </c>
      <c r="EJ165" s="67" t="s">
        <v>1754</v>
      </c>
      <c r="EK165" s="67" t="s">
        <v>1755</v>
      </c>
      <c r="EL165" s="164">
        <v>39.35</v>
      </c>
      <c r="EM165" s="164">
        <v>24.46</v>
      </c>
      <c r="EN165" s="166">
        <v>3.5714285714285712</v>
      </c>
      <c r="EO165" s="167">
        <v>0</v>
      </c>
      <c r="EP165" s="67">
        <v>0</v>
      </c>
      <c r="EQ165" s="67">
        <v>0</v>
      </c>
      <c r="ER165" s="67">
        <v>0</v>
      </c>
      <c r="ES165" s="67">
        <v>0</v>
      </c>
      <c r="ET165" s="67">
        <v>0</v>
      </c>
      <c r="EU165" s="67">
        <v>0</v>
      </c>
      <c r="EV165" s="67">
        <v>0</v>
      </c>
      <c r="EW165" s="67">
        <v>0</v>
      </c>
      <c r="EX165" s="67">
        <v>0</v>
      </c>
      <c r="EY165" s="86">
        <v>80.645161290322577</v>
      </c>
      <c r="EZ165" s="87">
        <v>10</v>
      </c>
      <c r="FA165" s="86">
        <v>63.636363636363633</v>
      </c>
      <c r="FB165" s="87">
        <v>7</v>
      </c>
      <c r="FC165" s="67">
        <v>0</v>
      </c>
      <c r="FD165" s="67">
        <v>0</v>
      </c>
      <c r="FE165" s="67">
        <v>0</v>
      </c>
      <c r="FF165" s="67">
        <v>0</v>
      </c>
      <c r="FG165" s="67">
        <v>0</v>
      </c>
      <c r="FH165" s="67">
        <v>0</v>
      </c>
      <c r="FI165" s="67">
        <v>0</v>
      </c>
      <c r="FJ165" s="67">
        <v>0</v>
      </c>
      <c r="FK165" s="67">
        <v>0</v>
      </c>
      <c r="FL165" s="67">
        <v>0</v>
      </c>
      <c r="FM165" s="92">
        <v>178.89087656529517</v>
      </c>
      <c r="FN165" s="67">
        <v>1</v>
      </c>
      <c r="FO165" s="67">
        <v>0</v>
      </c>
      <c r="FP165" s="67">
        <v>0</v>
      </c>
      <c r="FQ165" s="67">
        <v>0</v>
      </c>
      <c r="FR165" s="67">
        <v>0</v>
      </c>
      <c r="FS165" s="86">
        <v>0</v>
      </c>
      <c r="FT165" s="87">
        <v>0</v>
      </c>
      <c r="FU165" s="86">
        <v>0</v>
      </c>
      <c r="FV165" s="87">
        <v>0</v>
      </c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67"/>
      <c r="IS165" s="67"/>
      <c r="IT165" s="67"/>
      <c r="IU165" s="67"/>
      <c r="IV165" s="67"/>
      <c r="IW165" s="67"/>
      <c r="IX165" s="67"/>
      <c r="IY165" s="67"/>
      <c r="IZ165" s="67"/>
      <c r="JA165" s="67"/>
      <c r="JB165" s="67"/>
      <c r="JC165" s="67"/>
      <c r="JD165" s="67"/>
      <c r="JE165" s="67"/>
      <c r="JF165" s="67"/>
      <c r="JG165" s="67"/>
      <c r="JH165" s="67"/>
      <c r="JI165" s="67"/>
      <c r="JJ165" s="67"/>
      <c r="JK165" s="67"/>
      <c r="JL165" s="67"/>
      <c r="JM165" s="67"/>
      <c r="JN165" s="67"/>
      <c r="JO165" s="67"/>
      <c r="JP165" s="67"/>
      <c r="JQ165" s="67"/>
      <c r="JR165" s="67"/>
      <c r="JS165" s="67"/>
      <c r="JT165" s="67"/>
      <c r="JU165" s="67"/>
      <c r="JV165" s="67"/>
      <c r="JW165" s="67"/>
      <c r="JX165" s="67"/>
      <c r="JY165" s="67"/>
      <c r="JZ165" s="67"/>
      <c r="KA165" s="67"/>
      <c r="KB165" s="67"/>
      <c r="KC165" s="67"/>
      <c r="KD165" s="67"/>
      <c r="KE165" s="67"/>
      <c r="KF165" s="67"/>
      <c r="KG165" s="67"/>
      <c r="KH165" s="67"/>
      <c r="KI165" s="67"/>
      <c r="KJ165" s="67"/>
      <c r="KK165" s="67"/>
      <c r="KL165" s="67"/>
      <c r="KM165" s="67"/>
      <c r="KN165" s="67"/>
      <c r="KO165" s="67"/>
      <c r="KP165" s="67"/>
      <c r="KQ165" s="67"/>
      <c r="KR165" s="67"/>
      <c r="KS165" s="67"/>
      <c r="KT165" s="67"/>
      <c r="KU165" s="67"/>
      <c r="KV165" s="67"/>
      <c r="KW165" s="67"/>
      <c r="KX165" s="67"/>
      <c r="KY165" s="67"/>
      <c r="KZ165" s="67"/>
      <c r="LA165" s="67"/>
      <c r="LB165" s="67"/>
      <c r="LC165" s="67"/>
      <c r="LD165" s="67"/>
      <c r="LE165" s="67"/>
      <c r="LF165" s="67"/>
      <c r="LG165" s="67"/>
      <c r="LH165" s="67"/>
      <c r="LI165" s="67"/>
      <c r="LJ165" s="67"/>
      <c r="LK165" s="67"/>
      <c r="LL165" s="67"/>
      <c r="LM165" s="67"/>
      <c r="LN165" s="67"/>
      <c r="LO165" s="67"/>
      <c r="LP165" s="67"/>
      <c r="LQ165" s="67"/>
      <c r="LR165" s="67"/>
      <c r="LS165" s="67"/>
      <c r="LT165" s="67"/>
      <c r="LU165" s="67"/>
      <c r="LV165" s="67"/>
      <c r="LW165" s="67"/>
      <c r="LX165" s="67"/>
      <c r="LY165" s="67"/>
      <c r="LZ165" s="67"/>
      <c r="MA165" s="67"/>
      <c r="MB165" s="67"/>
      <c r="MC165" s="67"/>
      <c r="MD165" s="67"/>
      <c r="ME165" s="67"/>
      <c r="MF165" s="67"/>
      <c r="MG165" s="67"/>
      <c r="MH165" s="67"/>
      <c r="MI165" s="67"/>
      <c r="MJ165" s="67"/>
      <c r="MK165" s="67"/>
      <c r="ML165" s="67"/>
      <c r="MM165" s="67"/>
      <c r="MN165" s="67"/>
      <c r="MO165" s="67"/>
      <c r="MP165" s="67"/>
      <c r="MQ165" s="67"/>
      <c r="MR165" s="67"/>
      <c r="MS165" s="67"/>
      <c r="MT165" s="67"/>
      <c r="MU165" s="67"/>
      <c r="MV165" s="67"/>
      <c r="MW165" s="67"/>
      <c r="MX165" s="67"/>
      <c r="MY165" s="67"/>
      <c r="MZ165" s="67"/>
      <c r="NA165" s="67"/>
      <c r="NB165" s="67"/>
      <c r="NC165" s="67"/>
      <c r="ND165" s="67"/>
      <c r="NE165" s="67"/>
      <c r="NF165" s="67"/>
      <c r="NG165" s="67"/>
      <c r="NH165" s="67"/>
      <c r="NI165" s="67"/>
      <c r="NJ165" s="67"/>
      <c r="NK165" s="67"/>
      <c r="NL165" s="67"/>
      <c r="NM165" s="67"/>
      <c r="NN165" s="67"/>
      <c r="NO165" s="67"/>
      <c r="NP165" s="67"/>
      <c r="NQ165" s="67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2"/>
      <c r="OF165" s="12"/>
      <c r="OG165" s="12"/>
      <c r="OH165" s="12"/>
      <c r="OI165" s="12"/>
      <c r="OJ165" s="12"/>
      <c r="OK165" s="12"/>
      <c r="OL165" s="12"/>
      <c r="OM165" s="12"/>
      <c r="ON165" s="12"/>
      <c r="OO165" s="12"/>
      <c r="OP165" s="12"/>
      <c r="OQ165" s="12"/>
    </row>
    <row r="166" spans="1:407">
      <c r="A166" s="96" t="s">
        <v>821</v>
      </c>
      <c r="B166" s="56" t="s">
        <v>822</v>
      </c>
      <c r="C166" s="96" t="s">
        <v>466</v>
      </c>
      <c r="D166" s="74">
        <v>6</v>
      </c>
      <c r="E166" s="67">
        <v>2016</v>
      </c>
      <c r="F166" s="161">
        <v>66.566429007961318</v>
      </c>
      <c r="G166" s="78">
        <v>20565</v>
      </c>
      <c r="H166" s="78">
        <v>8621</v>
      </c>
      <c r="I166" s="78">
        <v>11944</v>
      </c>
      <c r="J166" s="67">
        <v>17.18</v>
      </c>
      <c r="K166" s="78">
        <v>3534</v>
      </c>
      <c r="L166" s="67">
        <v>65.91</v>
      </c>
      <c r="M166" s="78">
        <v>13555</v>
      </c>
      <c r="N166" s="67">
        <v>2163</v>
      </c>
      <c r="O166" s="67">
        <v>1114</v>
      </c>
      <c r="P166" s="67">
        <v>1049</v>
      </c>
      <c r="Q166" s="78">
        <v>2582</v>
      </c>
      <c r="R166" s="78">
        <v>1251</v>
      </c>
      <c r="S166" s="78">
        <v>1331</v>
      </c>
      <c r="T166" s="67">
        <v>2100</v>
      </c>
      <c r="U166" s="67">
        <v>1092</v>
      </c>
      <c r="V166" s="67">
        <v>1008</v>
      </c>
      <c r="W166" s="78">
        <v>2530</v>
      </c>
      <c r="X166" s="78">
        <v>1211</v>
      </c>
      <c r="Y166" s="78">
        <v>1319</v>
      </c>
      <c r="Z166" s="67">
        <v>2091</v>
      </c>
      <c r="AA166" s="67">
        <v>1093</v>
      </c>
      <c r="AB166" s="67">
        <v>998</v>
      </c>
      <c r="AC166" s="78">
        <v>2371</v>
      </c>
      <c r="AD166" s="78">
        <v>1134</v>
      </c>
      <c r="AE166" s="78">
        <v>1237</v>
      </c>
      <c r="AF166" s="67">
        <v>1880</v>
      </c>
      <c r="AG166" s="67">
        <v>980</v>
      </c>
      <c r="AH166" s="67">
        <v>900</v>
      </c>
      <c r="AI166" s="78">
        <v>3499</v>
      </c>
      <c r="AJ166" s="78">
        <v>1826</v>
      </c>
      <c r="AK166" s="78">
        <v>1673</v>
      </c>
      <c r="AL166" s="67">
        <v>1984</v>
      </c>
      <c r="AM166" s="67">
        <v>1036</v>
      </c>
      <c r="AN166" s="67">
        <v>948</v>
      </c>
      <c r="AO166" s="67">
        <v>1827</v>
      </c>
      <c r="AP166" s="67">
        <v>951</v>
      </c>
      <c r="AQ166" s="67">
        <v>876</v>
      </c>
      <c r="AR166" s="56" t="s">
        <v>428</v>
      </c>
      <c r="AS166" s="56"/>
      <c r="AT166" s="56" t="s">
        <v>428</v>
      </c>
      <c r="AU166" s="162">
        <v>515</v>
      </c>
      <c r="AV166" s="164">
        <v>0</v>
      </c>
      <c r="AW166" s="163">
        <v>31</v>
      </c>
      <c r="AX166" s="59">
        <v>24.9</v>
      </c>
      <c r="AY166" s="59">
        <v>5</v>
      </c>
      <c r="AZ166" s="86">
        <v>2.3116042533518262</v>
      </c>
      <c r="BA166" s="87">
        <v>5</v>
      </c>
      <c r="BB166" s="88">
        <v>0</v>
      </c>
      <c r="BC166" s="89">
        <v>0</v>
      </c>
      <c r="BD166" s="68">
        <v>0</v>
      </c>
      <c r="BE166" s="69">
        <v>0</v>
      </c>
      <c r="BF166" s="56">
        <f>VLOOKUP(A166,[1]Controles!$A$7:$L$139,11,0)</f>
        <v>9</v>
      </c>
      <c r="BG166" s="107">
        <f>VLOOKUP(A166,[1]Controles!$A$7:$L$139,12,0)</f>
        <v>4.4776119402985071</v>
      </c>
      <c r="BH166" s="63">
        <f>VLOOKUP(A166,[1]Peso!$A$7:$D$139,3,0)</f>
        <v>23</v>
      </c>
      <c r="BI166" s="85">
        <f>VLOOKUP(A166,[1]Peso!$A$7:$D$139,4,0)</f>
        <v>11.442786069651742</v>
      </c>
      <c r="BJ166" s="68">
        <v>0</v>
      </c>
      <c r="BK166" s="69">
        <v>0</v>
      </c>
      <c r="BL166" s="68">
        <v>0</v>
      </c>
      <c r="BM166" s="69">
        <v>0</v>
      </c>
      <c r="BN166" s="67">
        <v>0</v>
      </c>
      <c r="BO166" s="67">
        <v>0</v>
      </c>
      <c r="BP166" s="67">
        <v>0</v>
      </c>
      <c r="BQ166" s="67">
        <v>0</v>
      </c>
      <c r="BR166" s="67">
        <v>0</v>
      </c>
      <c r="BS166" s="67">
        <v>0</v>
      </c>
      <c r="BT166" s="67">
        <v>0</v>
      </c>
      <c r="BU166" s="67">
        <v>0</v>
      </c>
      <c r="BV166" s="67" t="s">
        <v>1756</v>
      </c>
      <c r="BW166" s="67" t="s">
        <v>713</v>
      </c>
      <c r="BX166" s="67" t="s">
        <v>600</v>
      </c>
      <c r="BY166" s="67" t="s">
        <v>713</v>
      </c>
      <c r="BZ166" s="67" t="s">
        <v>1025</v>
      </c>
      <c r="CA166" s="67" t="s">
        <v>1757</v>
      </c>
      <c r="CB166" s="67" t="s">
        <v>446</v>
      </c>
      <c r="CC166" s="163">
        <v>52.27</v>
      </c>
      <c r="CD166" s="163">
        <v>46.29</v>
      </c>
      <c r="CE166" s="166">
        <v>7.3170731707317067</v>
      </c>
      <c r="CF166" s="67" t="s">
        <v>1758</v>
      </c>
      <c r="CG166" s="67" t="s">
        <v>1265</v>
      </c>
      <c r="CH166" s="92">
        <v>46.750818139317438</v>
      </c>
      <c r="CI166" s="67">
        <v>1</v>
      </c>
      <c r="CJ166" s="86">
        <v>0</v>
      </c>
      <c r="CK166" s="87">
        <v>0</v>
      </c>
      <c r="CL166" s="92">
        <v>46.750818139317438</v>
      </c>
      <c r="CM166" s="67">
        <v>1</v>
      </c>
      <c r="CN166" s="67">
        <v>0</v>
      </c>
      <c r="CO166" s="67">
        <v>0</v>
      </c>
      <c r="CP166" s="67">
        <v>0</v>
      </c>
      <c r="CQ166" s="67">
        <v>0</v>
      </c>
      <c r="CR166" s="67">
        <v>0</v>
      </c>
      <c r="CS166" s="67">
        <v>0</v>
      </c>
      <c r="CT166" s="67">
        <v>0</v>
      </c>
      <c r="CU166" s="67">
        <v>0</v>
      </c>
      <c r="CV166" s="67">
        <v>0</v>
      </c>
      <c r="CW166" s="67">
        <v>0</v>
      </c>
      <c r="CX166" s="67">
        <v>0</v>
      </c>
      <c r="CY166" s="67">
        <v>0</v>
      </c>
      <c r="CZ166" s="67">
        <v>0</v>
      </c>
      <c r="DA166" s="67">
        <v>0</v>
      </c>
      <c r="DB166" s="86">
        <v>0.95648015303682454</v>
      </c>
      <c r="DC166" s="87">
        <v>2</v>
      </c>
      <c r="DD166" s="163">
        <v>93.87</v>
      </c>
      <c r="DE166" s="163">
        <v>69.010000000000005</v>
      </c>
      <c r="DF166" s="166">
        <v>4.7503045066991474</v>
      </c>
      <c r="DG166" s="167">
        <v>5.7856272838002436</v>
      </c>
      <c r="DH166" s="92">
        <v>79.051383399209485</v>
      </c>
      <c r="DI166" s="67">
        <v>2</v>
      </c>
      <c r="DJ166" s="92">
        <v>118.57707509881423</v>
      </c>
      <c r="DK166" s="67">
        <v>3</v>
      </c>
      <c r="DL166" s="67">
        <v>0</v>
      </c>
      <c r="DM166" s="67">
        <v>0</v>
      </c>
      <c r="DN166" s="92">
        <v>126.52889076339098</v>
      </c>
      <c r="DO166" s="67">
        <v>3</v>
      </c>
      <c r="DP166" s="92">
        <v>126.52889076339098</v>
      </c>
      <c r="DQ166" s="67">
        <v>3</v>
      </c>
      <c r="DR166" s="92">
        <v>42.176296921130323</v>
      </c>
      <c r="DS166" s="67">
        <v>1</v>
      </c>
      <c r="DT166" s="92">
        <v>42.176296921130323</v>
      </c>
      <c r="DU166" s="67">
        <v>1</v>
      </c>
      <c r="DV166" s="92">
        <v>42.176296921130323</v>
      </c>
      <c r="DW166" s="67">
        <v>1</v>
      </c>
      <c r="DX166" s="67">
        <v>0</v>
      </c>
      <c r="DY166" s="67">
        <v>0</v>
      </c>
      <c r="DZ166" s="86">
        <v>3.0060120240480961</v>
      </c>
      <c r="EA166" s="87">
        <v>3</v>
      </c>
      <c r="EB166" s="86">
        <v>83.333333333333329</v>
      </c>
      <c r="EC166" s="87">
        <v>75</v>
      </c>
      <c r="ED166" s="90">
        <v>3.7234042553191493</v>
      </c>
      <c r="EE166" s="91">
        <v>7</v>
      </c>
      <c r="EF166" s="163">
        <v>120.79</v>
      </c>
      <c r="EG166" s="163">
        <v>74.150000000000006</v>
      </c>
      <c r="EH166" s="166">
        <v>3.20962888665998</v>
      </c>
      <c r="EI166" s="167">
        <v>1.8054162487462388</v>
      </c>
      <c r="EJ166" s="67" t="s">
        <v>1759</v>
      </c>
      <c r="EK166" s="67" t="s">
        <v>1760</v>
      </c>
      <c r="EL166" s="163">
        <v>84.25</v>
      </c>
      <c r="EM166" s="163">
        <v>37.14</v>
      </c>
      <c r="EN166" s="166">
        <v>0.76923076923076927</v>
      </c>
      <c r="EO166" s="167">
        <v>1.153846153846154</v>
      </c>
      <c r="EP166" s="92">
        <v>126.52889076339098</v>
      </c>
      <c r="EQ166" s="67">
        <v>3</v>
      </c>
      <c r="ER166" s="92">
        <v>126.52889076339098</v>
      </c>
      <c r="ES166" s="67">
        <v>3</v>
      </c>
      <c r="ET166" s="92">
        <v>84.352593842260646</v>
      </c>
      <c r="EU166" s="67">
        <v>2</v>
      </c>
      <c r="EV166" s="92">
        <v>126.52889076339098</v>
      </c>
      <c r="EW166" s="67">
        <v>3</v>
      </c>
      <c r="EX166" s="67">
        <v>37</v>
      </c>
      <c r="EY166" s="90">
        <v>69.620253164556956</v>
      </c>
      <c r="EZ166" s="91">
        <v>66</v>
      </c>
      <c r="FA166" s="86">
        <v>27.397260273972602</v>
      </c>
      <c r="FB166" s="87">
        <v>24</v>
      </c>
      <c r="FC166" s="92">
        <v>94.719393795879711</v>
      </c>
      <c r="FD166" s="67">
        <v>4</v>
      </c>
      <c r="FE166" s="92">
        <v>71.03954534690979</v>
      </c>
      <c r="FF166" s="67">
        <v>3</v>
      </c>
      <c r="FG166" s="67">
        <v>0</v>
      </c>
      <c r="FH166" s="67">
        <v>0</v>
      </c>
      <c r="FI166" s="92">
        <v>23.679848448969928</v>
      </c>
      <c r="FJ166" s="67">
        <v>1</v>
      </c>
      <c r="FK166" s="92">
        <v>189.43878759175942</v>
      </c>
      <c r="FL166" s="67">
        <v>8</v>
      </c>
      <c r="FM166" s="92">
        <v>189.43878759175942</v>
      </c>
      <c r="FN166" s="67">
        <v>8</v>
      </c>
      <c r="FO166" s="92">
        <v>307.83802983660905</v>
      </c>
      <c r="FP166" s="105">
        <v>13</v>
      </c>
      <c r="FQ166" s="92">
        <v>47.359696897939855</v>
      </c>
      <c r="FR166" s="67">
        <v>2</v>
      </c>
      <c r="FS166" s="86">
        <v>3.528225806451613</v>
      </c>
      <c r="FT166" s="87">
        <v>7</v>
      </c>
      <c r="FU166" s="86">
        <v>1.6420361247947455</v>
      </c>
      <c r="FV166" s="87">
        <v>3</v>
      </c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67"/>
      <c r="IS166" s="67"/>
      <c r="IT166" s="67"/>
      <c r="IU166" s="67"/>
      <c r="IV166" s="67"/>
      <c r="IW166" s="67"/>
      <c r="IX166" s="67"/>
      <c r="IY166" s="67"/>
      <c r="IZ166" s="67"/>
      <c r="JA166" s="67"/>
      <c r="JB166" s="67"/>
      <c r="JC166" s="67"/>
      <c r="JD166" s="67"/>
      <c r="JE166" s="67"/>
      <c r="JF166" s="67"/>
      <c r="JG166" s="67"/>
      <c r="JH166" s="67"/>
      <c r="JI166" s="67"/>
      <c r="JJ166" s="67"/>
      <c r="JK166" s="67"/>
      <c r="JL166" s="67"/>
      <c r="JM166" s="67"/>
      <c r="JN166" s="67"/>
      <c r="JO166" s="67"/>
      <c r="JP166" s="67"/>
      <c r="JQ166" s="67"/>
      <c r="JR166" s="67"/>
      <c r="JS166" s="67"/>
      <c r="JT166" s="67"/>
      <c r="JU166" s="67"/>
      <c r="JV166" s="67"/>
      <c r="JW166" s="67"/>
      <c r="JX166" s="67"/>
      <c r="JY166" s="67"/>
      <c r="JZ166" s="67"/>
      <c r="KA166" s="67"/>
      <c r="KB166" s="67"/>
      <c r="KC166" s="67"/>
      <c r="KD166" s="67"/>
      <c r="KE166" s="67"/>
      <c r="KF166" s="67"/>
      <c r="KG166" s="67"/>
      <c r="KH166" s="67"/>
      <c r="KI166" s="67"/>
      <c r="KJ166" s="67"/>
      <c r="KK166" s="67"/>
      <c r="KL166" s="67"/>
      <c r="KM166" s="67"/>
      <c r="KN166" s="67"/>
      <c r="KO166" s="67"/>
      <c r="KP166" s="67"/>
      <c r="KQ166" s="67"/>
      <c r="KR166" s="67"/>
      <c r="KS166" s="67"/>
      <c r="KT166" s="67"/>
      <c r="KU166" s="67"/>
      <c r="KV166" s="67"/>
      <c r="KW166" s="67"/>
      <c r="KX166" s="67"/>
      <c r="KY166" s="67"/>
      <c r="KZ166" s="67"/>
      <c r="LA166" s="67"/>
      <c r="LB166" s="67"/>
      <c r="LC166" s="67"/>
      <c r="LD166" s="67"/>
      <c r="LE166" s="67"/>
      <c r="LF166" s="67"/>
      <c r="LG166" s="67"/>
      <c r="LH166" s="67"/>
      <c r="LI166" s="67"/>
      <c r="LJ166" s="67"/>
      <c r="LK166" s="67"/>
      <c r="LL166" s="67"/>
      <c r="LM166" s="67"/>
      <c r="LN166" s="67"/>
      <c r="LO166" s="67"/>
      <c r="LP166" s="67"/>
      <c r="LQ166" s="67"/>
      <c r="LR166" s="67"/>
      <c r="LS166" s="67"/>
      <c r="LT166" s="67"/>
      <c r="LU166" s="67"/>
      <c r="LV166" s="67"/>
      <c r="LW166" s="67"/>
      <c r="LX166" s="67"/>
      <c r="LY166" s="67"/>
      <c r="LZ166" s="67"/>
      <c r="MA166" s="67"/>
      <c r="MB166" s="67"/>
      <c r="MC166" s="67"/>
      <c r="MD166" s="67"/>
      <c r="ME166" s="67"/>
      <c r="MF166" s="67"/>
      <c r="MG166" s="67"/>
      <c r="MH166" s="67"/>
      <c r="MI166" s="67"/>
      <c r="MJ166" s="67"/>
      <c r="MK166" s="67"/>
      <c r="ML166" s="67"/>
      <c r="MM166" s="67"/>
      <c r="MN166" s="67"/>
      <c r="MO166" s="67"/>
      <c r="MP166" s="67"/>
      <c r="MQ166" s="67"/>
      <c r="MR166" s="67"/>
      <c r="MS166" s="67"/>
      <c r="MT166" s="67"/>
      <c r="MU166" s="67"/>
      <c r="MV166" s="67"/>
      <c r="MW166" s="67"/>
      <c r="MX166" s="67"/>
      <c r="MY166" s="67"/>
      <c r="MZ166" s="67"/>
      <c r="NA166" s="67"/>
      <c r="NB166" s="67"/>
      <c r="NC166" s="67"/>
      <c r="ND166" s="67"/>
      <c r="NE166" s="67"/>
      <c r="NF166" s="67"/>
      <c r="NG166" s="67"/>
      <c r="NH166" s="67"/>
      <c r="NI166" s="67"/>
      <c r="NJ166" s="67"/>
      <c r="NK166" s="67"/>
      <c r="NL166" s="67"/>
      <c r="NM166" s="67"/>
      <c r="NN166" s="67"/>
      <c r="NO166" s="67"/>
      <c r="NP166" s="67"/>
      <c r="NQ166" s="67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2"/>
      <c r="OF166" s="12"/>
      <c r="OG166" s="12"/>
      <c r="OH166" s="12"/>
      <c r="OI166" s="12"/>
      <c r="OJ166" s="12"/>
      <c r="OK166" s="12"/>
      <c r="OL166" s="12"/>
      <c r="OM166" s="12"/>
      <c r="ON166" s="12"/>
      <c r="OO166" s="12"/>
      <c r="OP166" s="12"/>
      <c r="OQ166" s="12"/>
    </row>
    <row r="167" spans="1:407">
      <c r="A167" s="96" t="s">
        <v>829</v>
      </c>
      <c r="B167" s="56" t="s">
        <v>830</v>
      </c>
      <c r="C167" s="96" t="s">
        <v>598</v>
      </c>
      <c r="D167" s="74">
        <v>3</v>
      </c>
      <c r="E167" s="67">
        <v>2016</v>
      </c>
      <c r="F167" s="161">
        <v>80.364294618741212</v>
      </c>
      <c r="G167" s="78">
        <v>71035</v>
      </c>
      <c r="H167" s="78">
        <v>62084</v>
      </c>
      <c r="I167" s="78">
        <v>8951</v>
      </c>
      <c r="J167" s="67">
        <v>59.67</v>
      </c>
      <c r="K167" s="78">
        <v>42387</v>
      </c>
      <c r="L167" s="67">
        <v>21.53</v>
      </c>
      <c r="M167" s="78">
        <v>15269</v>
      </c>
      <c r="N167" s="67">
        <v>4742</v>
      </c>
      <c r="O167" s="67">
        <v>2415</v>
      </c>
      <c r="P167" s="67">
        <v>2327</v>
      </c>
      <c r="Q167" s="78">
        <v>5745</v>
      </c>
      <c r="R167" s="78">
        <v>4824</v>
      </c>
      <c r="S167" s="78">
        <v>2921</v>
      </c>
      <c r="T167" s="67">
        <v>5040</v>
      </c>
      <c r="U167" s="67">
        <v>2572</v>
      </c>
      <c r="V167" s="67">
        <v>2468</v>
      </c>
      <c r="W167" s="78">
        <v>6042</v>
      </c>
      <c r="X167" s="78">
        <v>2923</v>
      </c>
      <c r="Y167" s="78">
        <v>3119</v>
      </c>
      <c r="Z167" s="67">
        <v>5154</v>
      </c>
      <c r="AA167" s="67">
        <v>2706</v>
      </c>
      <c r="AB167" s="67">
        <v>2448</v>
      </c>
      <c r="AC167" s="78">
        <v>6717</v>
      </c>
      <c r="AD167" s="78">
        <v>3258</v>
      </c>
      <c r="AE167" s="78">
        <v>3459</v>
      </c>
      <c r="AF167" s="67">
        <v>6076</v>
      </c>
      <c r="AG167" s="67">
        <v>3072</v>
      </c>
      <c r="AH167" s="67">
        <v>3004</v>
      </c>
      <c r="AI167" s="78">
        <v>11083</v>
      </c>
      <c r="AJ167" s="78">
        <v>5461</v>
      </c>
      <c r="AK167" s="78">
        <v>5622</v>
      </c>
      <c r="AL167" s="67">
        <v>6259</v>
      </c>
      <c r="AM167" s="67">
        <v>3199</v>
      </c>
      <c r="AN167" s="67">
        <v>3060</v>
      </c>
      <c r="AO167" s="67">
        <v>5578</v>
      </c>
      <c r="AP167" s="67">
        <v>2758</v>
      </c>
      <c r="AQ167" s="67">
        <v>2820</v>
      </c>
      <c r="AR167" s="56" t="s">
        <v>428</v>
      </c>
      <c r="AS167" s="56"/>
      <c r="AT167" s="56" t="s">
        <v>428</v>
      </c>
      <c r="AU167" s="162">
        <v>776</v>
      </c>
      <c r="AV167" s="163">
        <v>0</v>
      </c>
      <c r="AW167" s="164">
        <v>143</v>
      </c>
      <c r="AX167" s="59">
        <v>6</v>
      </c>
      <c r="AY167" s="59">
        <v>4</v>
      </c>
      <c r="AZ167" s="86">
        <v>1.0544074230282581</v>
      </c>
      <c r="BA167" s="87">
        <v>5</v>
      </c>
      <c r="BB167" s="88">
        <v>0</v>
      </c>
      <c r="BC167" s="89">
        <v>0</v>
      </c>
      <c r="BD167" s="68">
        <v>0</v>
      </c>
      <c r="BE167" s="69">
        <v>0</v>
      </c>
      <c r="BF167" s="56">
        <f>VLOOKUP(A167,[1]Controles!$A$7:$L$139,11,0)</f>
        <v>11</v>
      </c>
      <c r="BG167" s="107">
        <f>VLOOKUP(A167,[1]Controles!$A$7:$L$139,12,0)</f>
        <v>1.6467065868263475</v>
      </c>
      <c r="BH167" s="63">
        <f>VLOOKUP(A167,[1]Peso!$A$7:$D$139,3,0)</f>
        <v>56</v>
      </c>
      <c r="BI167" s="85">
        <f>VLOOKUP(A167,[1]Peso!$A$7:$D$139,4,0)</f>
        <v>8.3832335329341312</v>
      </c>
      <c r="BJ167" s="68">
        <v>0</v>
      </c>
      <c r="BK167" s="69">
        <v>0</v>
      </c>
      <c r="BL167" s="68">
        <v>21.088148460565161</v>
      </c>
      <c r="BM167" s="69">
        <v>1</v>
      </c>
      <c r="BN167" s="67">
        <v>0</v>
      </c>
      <c r="BO167" s="67">
        <v>0</v>
      </c>
      <c r="BP167" s="92">
        <v>20.673971469919369</v>
      </c>
      <c r="BQ167" s="67">
        <v>1</v>
      </c>
      <c r="BR167" s="67">
        <v>0</v>
      </c>
      <c r="BS167" s="67">
        <v>0</v>
      </c>
      <c r="BT167" s="92">
        <v>20.673971469919369</v>
      </c>
      <c r="BU167" s="67">
        <v>1</v>
      </c>
      <c r="BV167" s="67" t="s">
        <v>1761</v>
      </c>
      <c r="BW167" s="67" t="s">
        <v>1762</v>
      </c>
      <c r="BX167" s="67" t="s">
        <v>1245</v>
      </c>
      <c r="BY167" s="67" t="s">
        <v>1278</v>
      </c>
      <c r="BZ167" s="67" t="s">
        <v>858</v>
      </c>
      <c r="CA167" s="67" t="s">
        <v>742</v>
      </c>
      <c r="CB167" s="67" t="s">
        <v>926</v>
      </c>
      <c r="CC167" s="164">
        <v>74.069999999999993</v>
      </c>
      <c r="CD167" s="164">
        <v>58.03</v>
      </c>
      <c r="CE167" s="166">
        <v>14.814814814814813</v>
      </c>
      <c r="CF167" s="67" t="s">
        <v>1646</v>
      </c>
      <c r="CG167" s="67" t="s">
        <v>1355</v>
      </c>
      <c r="CH167" s="92">
        <v>82.695885879677476</v>
      </c>
      <c r="CI167" s="67">
        <v>4</v>
      </c>
      <c r="CJ167" s="86">
        <v>0.3968253968253968</v>
      </c>
      <c r="CK167" s="87">
        <v>2</v>
      </c>
      <c r="CL167" s="92">
        <v>82.695885879677476</v>
      </c>
      <c r="CM167" s="67">
        <v>4</v>
      </c>
      <c r="CN167" s="92">
        <v>82.695885879677476</v>
      </c>
      <c r="CO167" s="67">
        <v>4</v>
      </c>
      <c r="CP167" s="67">
        <v>0</v>
      </c>
      <c r="CQ167" s="67">
        <v>0</v>
      </c>
      <c r="CR167" s="92">
        <v>49.652432969215489</v>
      </c>
      <c r="CS167" s="67">
        <v>3</v>
      </c>
      <c r="CT167" s="92">
        <v>33.101621979476995</v>
      </c>
      <c r="CU167" s="67">
        <v>2</v>
      </c>
      <c r="CV167" s="67">
        <v>0</v>
      </c>
      <c r="CW167" s="67">
        <v>0</v>
      </c>
      <c r="CX167" s="67">
        <v>0</v>
      </c>
      <c r="CY167" s="67">
        <v>0</v>
      </c>
      <c r="CZ167" s="92">
        <v>16.550810989738498</v>
      </c>
      <c r="DA167" s="67">
        <v>1</v>
      </c>
      <c r="DB167" s="86">
        <v>0.77609623593325572</v>
      </c>
      <c r="DC167" s="87">
        <v>4</v>
      </c>
      <c r="DD167" s="164">
        <v>109</v>
      </c>
      <c r="DE167" s="164">
        <v>95.31</v>
      </c>
      <c r="DF167" s="166">
        <v>3.9563106796116507</v>
      </c>
      <c r="DG167" s="167">
        <v>4.9757281553398061</v>
      </c>
      <c r="DH167" s="92">
        <v>49.652432969215489</v>
      </c>
      <c r="DI167" s="67">
        <v>3</v>
      </c>
      <c r="DJ167" s="92">
        <v>132.40648791790798</v>
      </c>
      <c r="DK167" s="67">
        <v>8</v>
      </c>
      <c r="DL167" s="92">
        <v>49.652432969215489</v>
      </c>
      <c r="DM167" s="67">
        <v>3</v>
      </c>
      <c r="DN167" s="92">
        <v>238.2</v>
      </c>
      <c r="DO167" s="67">
        <v>16</v>
      </c>
      <c r="DP167" s="92">
        <v>59.5503945213637</v>
      </c>
      <c r="DQ167" s="67">
        <v>4</v>
      </c>
      <c r="DR167" s="92">
        <v>59.5503945213637</v>
      </c>
      <c r="DS167" s="67">
        <v>4</v>
      </c>
      <c r="DT167" s="67">
        <v>0</v>
      </c>
      <c r="DU167" s="67">
        <v>0</v>
      </c>
      <c r="DV167" s="67">
        <v>0</v>
      </c>
      <c r="DW167" s="67">
        <v>0</v>
      </c>
      <c r="DX167" s="67">
        <v>0</v>
      </c>
      <c r="DY167" s="67">
        <v>0</v>
      </c>
      <c r="DZ167" s="86">
        <v>0.81699346405228757</v>
      </c>
      <c r="EA167" s="87">
        <v>2</v>
      </c>
      <c r="EB167" s="86">
        <v>37.949400798934754</v>
      </c>
      <c r="EC167" s="87">
        <v>114</v>
      </c>
      <c r="ED167" s="86">
        <v>0.32916392363396968</v>
      </c>
      <c r="EE167" s="87">
        <v>2</v>
      </c>
      <c r="EF167" s="164">
        <v>123.59</v>
      </c>
      <c r="EG167" s="164">
        <v>92.35</v>
      </c>
      <c r="EH167" s="166">
        <v>3.307753373908441</v>
      </c>
      <c r="EI167" s="167">
        <v>8.0709182323365969</v>
      </c>
      <c r="EJ167" s="67" t="s">
        <v>1763</v>
      </c>
      <c r="EK167" s="67" t="s">
        <v>1249</v>
      </c>
      <c r="EL167" s="164">
        <v>88.75</v>
      </c>
      <c r="EM167" s="164">
        <v>56.42</v>
      </c>
      <c r="EN167" s="166">
        <v>0.98800282286520824</v>
      </c>
      <c r="EO167" s="167">
        <v>2.6817219477769938</v>
      </c>
      <c r="EP167" s="92">
        <v>238.2015780854548</v>
      </c>
      <c r="EQ167" s="67">
        <v>16</v>
      </c>
      <c r="ER167" s="92">
        <v>163.7635849337502</v>
      </c>
      <c r="ES167" s="67">
        <v>11</v>
      </c>
      <c r="ET167" s="92">
        <v>223.31397945511387</v>
      </c>
      <c r="EU167" s="67">
        <v>15</v>
      </c>
      <c r="EV167" s="92">
        <v>208.42638082477299</v>
      </c>
      <c r="EW167" s="67">
        <v>14</v>
      </c>
      <c r="EX167" s="67">
        <v>0</v>
      </c>
      <c r="EY167" s="86">
        <v>74.509803921568633</v>
      </c>
      <c r="EZ167" s="87">
        <v>228</v>
      </c>
      <c r="FA167" s="86">
        <v>64.893617021276597</v>
      </c>
      <c r="FB167" s="87">
        <v>183</v>
      </c>
      <c r="FC167" s="92">
        <v>90.388671286532087</v>
      </c>
      <c r="FD167" s="67">
        <v>12</v>
      </c>
      <c r="FE167" s="92">
        <v>37.661946369388374</v>
      </c>
      <c r="FF167" s="67">
        <v>5</v>
      </c>
      <c r="FG167" s="92">
        <v>75.323892738776749</v>
      </c>
      <c r="FH167" s="67">
        <v>10</v>
      </c>
      <c r="FI167" s="67">
        <v>0</v>
      </c>
      <c r="FJ167" s="67">
        <v>0</v>
      </c>
      <c r="FK167" s="92">
        <v>203.37451039469721</v>
      </c>
      <c r="FL167" s="67">
        <v>27</v>
      </c>
      <c r="FM167" s="92">
        <v>293.7631816812293</v>
      </c>
      <c r="FN167" s="67">
        <v>39</v>
      </c>
      <c r="FO167" s="92">
        <v>361.55468514612835</v>
      </c>
      <c r="FP167" s="105">
        <v>48</v>
      </c>
      <c r="FQ167" s="92">
        <v>30.129557095510695</v>
      </c>
      <c r="FR167" s="67">
        <v>4</v>
      </c>
      <c r="FS167" s="86">
        <v>1.4379293816903658</v>
      </c>
      <c r="FT167" s="87">
        <v>9</v>
      </c>
      <c r="FU167" s="86">
        <v>2.3305844388669774</v>
      </c>
      <c r="FV167" s="87">
        <v>13</v>
      </c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67"/>
      <c r="IS167" s="67"/>
      <c r="IT167" s="67"/>
      <c r="IU167" s="67"/>
      <c r="IV167" s="67"/>
      <c r="IW167" s="67"/>
      <c r="IX167" s="67"/>
      <c r="IY167" s="67"/>
      <c r="IZ167" s="67"/>
      <c r="JA167" s="67"/>
      <c r="JB167" s="67"/>
      <c r="JC167" s="67"/>
      <c r="JD167" s="67"/>
      <c r="JE167" s="67"/>
      <c r="JF167" s="67"/>
      <c r="JG167" s="67"/>
      <c r="JH167" s="67"/>
      <c r="JI167" s="67"/>
      <c r="JJ167" s="67"/>
      <c r="JK167" s="67"/>
      <c r="JL167" s="67"/>
      <c r="JM167" s="67"/>
      <c r="JN167" s="67"/>
      <c r="JO167" s="67"/>
      <c r="JP167" s="67"/>
      <c r="JQ167" s="67"/>
      <c r="JR167" s="67"/>
      <c r="JS167" s="67"/>
      <c r="JT167" s="67"/>
      <c r="JU167" s="67"/>
      <c r="JV167" s="67"/>
      <c r="JW167" s="67"/>
      <c r="JX167" s="67"/>
      <c r="JY167" s="67"/>
      <c r="JZ167" s="67"/>
      <c r="KA167" s="67"/>
      <c r="KB167" s="67"/>
      <c r="KC167" s="67"/>
      <c r="KD167" s="67"/>
      <c r="KE167" s="67"/>
      <c r="KF167" s="67"/>
      <c r="KG167" s="67"/>
      <c r="KH167" s="67"/>
      <c r="KI167" s="67"/>
      <c r="KJ167" s="67"/>
      <c r="KK167" s="67"/>
      <c r="KL167" s="67"/>
      <c r="KM167" s="67"/>
      <c r="KN167" s="67"/>
      <c r="KO167" s="67"/>
      <c r="KP167" s="67"/>
      <c r="KQ167" s="67"/>
      <c r="KR167" s="67"/>
      <c r="KS167" s="67"/>
      <c r="KT167" s="67"/>
      <c r="KU167" s="67"/>
      <c r="KV167" s="67"/>
      <c r="KW167" s="67"/>
      <c r="KX167" s="67"/>
      <c r="KY167" s="67"/>
      <c r="KZ167" s="67"/>
      <c r="LA167" s="67"/>
      <c r="LB167" s="67"/>
      <c r="LC167" s="67"/>
      <c r="LD167" s="67"/>
      <c r="LE167" s="67"/>
      <c r="LF167" s="67"/>
      <c r="LG167" s="67"/>
      <c r="LH167" s="67"/>
      <c r="LI167" s="67"/>
      <c r="LJ167" s="67"/>
      <c r="LK167" s="67"/>
      <c r="LL167" s="67"/>
      <c r="LM167" s="67"/>
      <c r="LN167" s="67"/>
      <c r="LO167" s="67"/>
      <c r="LP167" s="67"/>
      <c r="LQ167" s="67"/>
      <c r="LR167" s="67"/>
      <c r="LS167" s="67"/>
      <c r="LT167" s="67"/>
      <c r="LU167" s="67"/>
      <c r="LV167" s="67"/>
      <c r="LW167" s="67"/>
      <c r="LX167" s="67"/>
      <c r="LY167" s="67"/>
      <c r="LZ167" s="67"/>
      <c r="MA167" s="67"/>
      <c r="MB167" s="67"/>
      <c r="MC167" s="67"/>
      <c r="MD167" s="67"/>
      <c r="ME167" s="67"/>
      <c r="MF167" s="67"/>
      <c r="MG167" s="67"/>
      <c r="MH167" s="67"/>
      <c r="MI167" s="67"/>
      <c r="MJ167" s="67"/>
      <c r="MK167" s="67"/>
      <c r="ML167" s="67"/>
      <c r="MM167" s="67"/>
      <c r="MN167" s="67"/>
      <c r="MO167" s="67"/>
      <c r="MP167" s="67"/>
      <c r="MQ167" s="67"/>
      <c r="MR167" s="67"/>
      <c r="MS167" s="67"/>
      <c r="MT167" s="67"/>
      <c r="MU167" s="67"/>
      <c r="MV167" s="67"/>
      <c r="MW167" s="67"/>
      <c r="MX167" s="67"/>
      <c r="MY167" s="67"/>
      <c r="MZ167" s="67"/>
      <c r="NA167" s="67"/>
      <c r="NB167" s="67"/>
      <c r="NC167" s="67"/>
      <c r="ND167" s="67"/>
      <c r="NE167" s="67"/>
      <c r="NF167" s="67"/>
      <c r="NG167" s="67"/>
      <c r="NH167" s="67"/>
      <c r="NI167" s="67"/>
      <c r="NJ167" s="67"/>
      <c r="NK167" s="67"/>
      <c r="NL167" s="67"/>
      <c r="NM167" s="67"/>
      <c r="NN167" s="67"/>
      <c r="NO167" s="67"/>
      <c r="NP167" s="67"/>
      <c r="NQ167" s="67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2"/>
      <c r="OF167" s="12"/>
      <c r="OG167" s="12"/>
      <c r="OH167" s="12"/>
      <c r="OI167" s="12"/>
      <c r="OJ167" s="12"/>
      <c r="OK167" s="12"/>
      <c r="OL167" s="12"/>
      <c r="OM167" s="12"/>
      <c r="ON167" s="12"/>
      <c r="OO167" s="12"/>
      <c r="OP167" s="12"/>
      <c r="OQ167" s="12"/>
    </row>
    <row r="168" spans="1:407">
      <c r="A168" s="96" t="s">
        <v>836</v>
      </c>
      <c r="B168" s="56" t="s">
        <v>837</v>
      </c>
      <c r="C168" s="96" t="s">
        <v>441</v>
      </c>
      <c r="D168" s="74">
        <v>6</v>
      </c>
      <c r="E168" s="67">
        <v>2016</v>
      </c>
      <c r="F168" s="161">
        <v>58.728888612851421</v>
      </c>
      <c r="G168" s="78">
        <v>23280</v>
      </c>
      <c r="H168" s="78">
        <v>8944</v>
      </c>
      <c r="I168" s="78">
        <v>14336</v>
      </c>
      <c r="J168" s="67">
        <v>8.7200000000000006</v>
      </c>
      <c r="K168" s="78">
        <v>2031</v>
      </c>
      <c r="L168" s="67">
        <v>82.09</v>
      </c>
      <c r="M168" s="78">
        <v>19111</v>
      </c>
      <c r="N168" s="67">
        <v>2776</v>
      </c>
      <c r="O168" s="67">
        <v>1409</v>
      </c>
      <c r="P168" s="67">
        <v>1367</v>
      </c>
      <c r="Q168" s="78">
        <v>3282</v>
      </c>
      <c r="R168" s="78">
        <v>1612</v>
      </c>
      <c r="S168" s="78">
        <v>1670</v>
      </c>
      <c r="T168" s="67">
        <v>2404</v>
      </c>
      <c r="U168" s="67">
        <v>1249</v>
      </c>
      <c r="V168" s="67">
        <v>1155</v>
      </c>
      <c r="W168" s="78">
        <v>2786</v>
      </c>
      <c r="X168" s="78">
        <v>1329</v>
      </c>
      <c r="Y168" s="78">
        <v>1457</v>
      </c>
      <c r="Z168" s="67">
        <v>2248</v>
      </c>
      <c r="AA168" s="67">
        <v>1194</v>
      </c>
      <c r="AB168" s="67">
        <v>1054</v>
      </c>
      <c r="AC168" s="78">
        <v>2899</v>
      </c>
      <c r="AD168" s="78">
        <v>1346</v>
      </c>
      <c r="AE168" s="78">
        <v>1553</v>
      </c>
      <c r="AF168" s="67">
        <v>2510</v>
      </c>
      <c r="AG168" s="67">
        <v>1353</v>
      </c>
      <c r="AH168" s="67">
        <v>1157</v>
      </c>
      <c r="AI168" s="78">
        <v>3694</v>
      </c>
      <c r="AJ168" s="78">
        <v>1704</v>
      </c>
      <c r="AK168" s="78">
        <v>1990</v>
      </c>
      <c r="AL168" s="67">
        <v>1930</v>
      </c>
      <c r="AM168" s="67">
        <v>1041</v>
      </c>
      <c r="AN168" s="67">
        <v>889</v>
      </c>
      <c r="AO168" s="67">
        <v>1945</v>
      </c>
      <c r="AP168" s="67">
        <v>1036</v>
      </c>
      <c r="AQ168" s="67">
        <v>909</v>
      </c>
      <c r="AR168" s="56" t="s">
        <v>428</v>
      </c>
      <c r="AS168" s="56"/>
      <c r="AT168" s="56" t="s">
        <v>428</v>
      </c>
      <c r="AU168" s="162">
        <v>806</v>
      </c>
      <c r="AV168" s="164">
        <v>5</v>
      </c>
      <c r="AW168" s="163">
        <v>124</v>
      </c>
      <c r="AX168" s="59">
        <v>10.4</v>
      </c>
      <c r="AY168" s="59">
        <v>3</v>
      </c>
      <c r="AZ168" s="86">
        <v>1.0806916426512969</v>
      </c>
      <c r="BA168" s="87">
        <v>3</v>
      </c>
      <c r="BB168" s="88">
        <v>0</v>
      </c>
      <c r="BC168" s="89">
        <v>0</v>
      </c>
      <c r="BD168" s="68">
        <v>36.023054755043226</v>
      </c>
      <c r="BE168" s="69">
        <v>1</v>
      </c>
      <c r="BF168" s="56">
        <f>VLOOKUP(A168,[1]Controles!$A$7:$L$139,11,0)</f>
        <v>24</v>
      </c>
      <c r="BG168" s="107">
        <f>VLOOKUP(A168,[1]Controles!$A$7:$L$139,12,0)</f>
        <v>8.3333333333333321</v>
      </c>
      <c r="BH168" s="63">
        <f>VLOOKUP(A168,[1]Peso!$A$7:$D$139,3,0)</f>
        <v>18</v>
      </c>
      <c r="BI168" s="85">
        <f>VLOOKUP(A168,[1]Peso!$A$7:$D$139,4,0)</f>
        <v>6.25</v>
      </c>
      <c r="BJ168" s="68">
        <v>0</v>
      </c>
      <c r="BK168" s="69">
        <v>0</v>
      </c>
      <c r="BL168" s="68">
        <v>0</v>
      </c>
      <c r="BM168" s="69">
        <v>0</v>
      </c>
      <c r="BN168" s="67">
        <v>0</v>
      </c>
      <c r="BO168" s="67">
        <v>0</v>
      </c>
      <c r="BP168" s="67">
        <v>0</v>
      </c>
      <c r="BQ168" s="67">
        <v>0</v>
      </c>
      <c r="BR168" s="67">
        <v>0</v>
      </c>
      <c r="BS168" s="67">
        <v>0</v>
      </c>
      <c r="BT168" s="67">
        <v>0</v>
      </c>
      <c r="BU168" s="67">
        <v>0</v>
      </c>
      <c r="BV168" s="67" t="s">
        <v>1764</v>
      </c>
      <c r="BW168" s="67" t="s">
        <v>1291</v>
      </c>
      <c r="BX168" s="67" t="s">
        <v>458</v>
      </c>
      <c r="BY168" s="67" t="s">
        <v>1291</v>
      </c>
      <c r="BZ168" s="67" t="s">
        <v>1660</v>
      </c>
      <c r="CA168" s="67" t="s">
        <v>1309</v>
      </c>
      <c r="CB168" s="67" t="s">
        <v>1406</v>
      </c>
      <c r="CC168" s="163">
        <v>94.26</v>
      </c>
      <c r="CD168" s="163">
        <v>67.39</v>
      </c>
      <c r="CE168" s="166">
        <v>13.888888888888889</v>
      </c>
      <c r="CF168" s="67" t="s">
        <v>1765</v>
      </c>
      <c r="CG168" s="67" t="s">
        <v>1692</v>
      </c>
      <c r="CH168" s="67">
        <v>0</v>
      </c>
      <c r="CI168" s="67">
        <v>0</v>
      </c>
      <c r="CJ168" s="86">
        <v>1.2479201331114809</v>
      </c>
      <c r="CK168" s="87">
        <v>3</v>
      </c>
      <c r="CL168" s="67">
        <v>0</v>
      </c>
      <c r="CM168" s="67">
        <v>0</v>
      </c>
      <c r="CN168" s="67">
        <v>0</v>
      </c>
      <c r="CO168" s="67">
        <v>0</v>
      </c>
      <c r="CP168" s="67">
        <v>0</v>
      </c>
      <c r="CQ168" s="67">
        <v>0</v>
      </c>
      <c r="CR168" s="92">
        <v>35.89375448671931</v>
      </c>
      <c r="CS168" s="67">
        <v>1</v>
      </c>
      <c r="CT168" s="92">
        <v>35.89375448671931</v>
      </c>
      <c r="CU168" s="67">
        <v>1</v>
      </c>
      <c r="CV168" s="67">
        <v>0</v>
      </c>
      <c r="CW168" s="67">
        <v>0</v>
      </c>
      <c r="CX168" s="67">
        <v>0</v>
      </c>
      <c r="CY168" s="67">
        <v>0</v>
      </c>
      <c r="CZ168" s="67">
        <v>0</v>
      </c>
      <c r="DA168" s="67">
        <v>0</v>
      </c>
      <c r="DB168" s="86">
        <v>0.44483985765124551</v>
      </c>
      <c r="DC168" s="87">
        <v>1</v>
      </c>
      <c r="DD168" s="163">
        <v>157.06</v>
      </c>
      <c r="DE168" s="163">
        <v>102.68</v>
      </c>
      <c r="DF168" s="166">
        <v>4.1955731747604892</v>
      </c>
      <c r="DG168" s="167">
        <v>5.3518334985133791</v>
      </c>
      <c r="DH168" s="67">
        <v>0</v>
      </c>
      <c r="DI168" s="67">
        <v>0</v>
      </c>
      <c r="DJ168" s="67">
        <v>0</v>
      </c>
      <c r="DK168" s="67">
        <v>0</v>
      </c>
      <c r="DL168" s="67">
        <v>0</v>
      </c>
      <c r="DM168" s="67">
        <v>0</v>
      </c>
      <c r="DN168" s="67">
        <v>0</v>
      </c>
      <c r="DO168" s="67">
        <v>0</v>
      </c>
      <c r="DP168" s="67">
        <v>0</v>
      </c>
      <c r="DQ168" s="67">
        <v>0</v>
      </c>
      <c r="DR168" s="67">
        <v>0</v>
      </c>
      <c r="DS168" s="67">
        <v>0</v>
      </c>
      <c r="DT168" s="67">
        <v>0</v>
      </c>
      <c r="DU168" s="67">
        <v>0</v>
      </c>
      <c r="DV168" s="67">
        <v>0</v>
      </c>
      <c r="DW168" s="67">
        <v>0</v>
      </c>
      <c r="DX168" s="67">
        <v>0</v>
      </c>
      <c r="DY168" s="67">
        <v>0</v>
      </c>
      <c r="DZ168" s="86">
        <v>3.795066413662239</v>
      </c>
      <c r="EA168" s="87">
        <v>4</v>
      </c>
      <c r="EB168" s="86">
        <v>77.787381158167676</v>
      </c>
      <c r="EC168" s="87">
        <v>90</v>
      </c>
      <c r="ED168" s="86">
        <v>1.1952191235059759</v>
      </c>
      <c r="EE168" s="87">
        <v>3</v>
      </c>
      <c r="EF168" s="163">
        <v>97.1</v>
      </c>
      <c r="EG168" s="163">
        <v>59.57</v>
      </c>
      <c r="EH168" s="166">
        <v>3.0524220305242205</v>
      </c>
      <c r="EI168" s="167">
        <v>0.72992700729927007</v>
      </c>
      <c r="EJ168" s="67" t="s">
        <v>1766</v>
      </c>
      <c r="EK168" s="67" t="s">
        <v>1767</v>
      </c>
      <c r="EL168" s="163">
        <v>53.79</v>
      </c>
      <c r="EM168" s="163">
        <v>22.21</v>
      </c>
      <c r="EN168" s="166">
        <v>0.49627791563275436</v>
      </c>
      <c r="EO168" s="167">
        <v>0.49627791563275436</v>
      </c>
      <c r="EP168" s="67">
        <v>0</v>
      </c>
      <c r="EQ168" s="67">
        <v>0</v>
      </c>
      <c r="ER168" s="67">
        <v>0</v>
      </c>
      <c r="ES168" s="67">
        <v>0</v>
      </c>
      <c r="ET168" s="67">
        <v>0</v>
      </c>
      <c r="EU168" s="67">
        <v>0</v>
      </c>
      <c r="EV168" s="67">
        <v>0</v>
      </c>
      <c r="EW168" s="67">
        <v>0</v>
      </c>
      <c r="EX168" s="67">
        <v>1</v>
      </c>
      <c r="EY168" s="86">
        <v>93.363329583802027</v>
      </c>
      <c r="EZ168" s="87">
        <v>83</v>
      </c>
      <c r="FA168" s="86">
        <v>72.60726072607261</v>
      </c>
      <c r="FB168" s="87">
        <v>66</v>
      </c>
      <c r="FC168" s="92">
        <v>44.573211499888572</v>
      </c>
      <c r="FD168" s="67">
        <v>2</v>
      </c>
      <c r="FE168" s="92">
        <v>44.573211499888572</v>
      </c>
      <c r="FF168" s="67">
        <v>2</v>
      </c>
      <c r="FG168" s="67">
        <v>0</v>
      </c>
      <c r="FH168" s="67">
        <v>0</v>
      </c>
      <c r="FI168" s="67">
        <v>0</v>
      </c>
      <c r="FJ168" s="67">
        <v>0</v>
      </c>
      <c r="FK168" s="92">
        <v>89.146422999777144</v>
      </c>
      <c r="FL168" s="67">
        <v>4</v>
      </c>
      <c r="FM168" s="67"/>
      <c r="FN168" s="67">
        <v>0</v>
      </c>
      <c r="FO168" s="92">
        <v>22.286605749944286</v>
      </c>
      <c r="FP168" s="105">
        <v>1</v>
      </c>
      <c r="FQ168" s="67">
        <v>0</v>
      </c>
      <c r="FR168" s="67">
        <v>0</v>
      </c>
      <c r="FS168" s="86">
        <v>4.6632124352331603</v>
      </c>
      <c r="FT168" s="87">
        <v>9</v>
      </c>
      <c r="FU168" s="86">
        <v>1.0282776349614395</v>
      </c>
      <c r="FV168" s="87">
        <v>2</v>
      </c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67"/>
      <c r="IS168" s="67"/>
      <c r="IT168" s="67"/>
      <c r="IU168" s="67"/>
      <c r="IV168" s="67"/>
      <c r="IW168" s="67"/>
      <c r="IX168" s="67"/>
      <c r="IY168" s="67"/>
      <c r="IZ168" s="67"/>
      <c r="JA168" s="67"/>
      <c r="JB168" s="67"/>
      <c r="JC168" s="67"/>
      <c r="JD168" s="67"/>
      <c r="JE168" s="67"/>
      <c r="JF168" s="67"/>
      <c r="JG168" s="67"/>
      <c r="JH168" s="67"/>
      <c r="JI168" s="67"/>
      <c r="JJ168" s="67"/>
      <c r="JK168" s="67"/>
      <c r="JL168" s="67"/>
      <c r="JM168" s="67"/>
      <c r="JN168" s="67"/>
      <c r="JO168" s="67"/>
      <c r="JP168" s="67"/>
      <c r="JQ168" s="67"/>
      <c r="JR168" s="67"/>
      <c r="JS168" s="67"/>
      <c r="JT168" s="67"/>
      <c r="JU168" s="67"/>
      <c r="JV168" s="67"/>
      <c r="JW168" s="67"/>
      <c r="JX168" s="67"/>
      <c r="JY168" s="67"/>
      <c r="JZ168" s="67"/>
      <c r="KA168" s="67"/>
      <c r="KB168" s="67"/>
      <c r="KC168" s="67"/>
      <c r="KD168" s="67"/>
      <c r="KE168" s="67"/>
      <c r="KF168" s="67"/>
      <c r="KG168" s="67"/>
      <c r="KH168" s="67"/>
      <c r="KI168" s="67"/>
      <c r="KJ168" s="67"/>
      <c r="KK168" s="67"/>
      <c r="KL168" s="67"/>
      <c r="KM168" s="67"/>
      <c r="KN168" s="67"/>
      <c r="KO168" s="67"/>
      <c r="KP168" s="67"/>
      <c r="KQ168" s="67"/>
      <c r="KR168" s="67"/>
      <c r="KS168" s="67"/>
      <c r="KT168" s="67"/>
      <c r="KU168" s="67"/>
      <c r="KV168" s="67"/>
      <c r="KW168" s="67"/>
      <c r="KX168" s="67"/>
      <c r="KY168" s="67"/>
      <c r="KZ168" s="67"/>
      <c r="LA168" s="67"/>
      <c r="LB168" s="67"/>
      <c r="LC168" s="67"/>
      <c r="LD168" s="67"/>
      <c r="LE168" s="67"/>
      <c r="LF168" s="67"/>
      <c r="LG168" s="67"/>
      <c r="LH168" s="67"/>
      <c r="LI168" s="67"/>
      <c r="LJ168" s="67"/>
      <c r="LK168" s="67"/>
      <c r="LL168" s="67"/>
      <c r="LM168" s="67"/>
      <c r="LN168" s="67"/>
      <c r="LO168" s="67"/>
      <c r="LP168" s="67"/>
      <c r="LQ168" s="67"/>
      <c r="LR168" s="67"/>
      <c r="LS168" s="67"/>
      <c r="LT168" s="67"/>
      <c r="LU168" s="67"/>
      <c r="LV168" s="67"/>
      <c r="LW168" s="67"/>
      <c r="LX168" s="67"/>
      <c r="LY168" s="67"/>
      <c r="LZ168" s="67"/>
      <c r="MA168" s="67"/>
      <c r="MB168" s="67"/>
      <c r="MC168" s="67"/>
      <c r="MD168" s="67"/>
      <c r="ME168" s="67"/>
      <c r="MF168" s="67"/>
      <c r="MG168" s="67"/>
      <c r="MH168" s="67"/>
      <c r="MI168" s="67"/>
      <c r="MJ168" s="67"/>
      <c r="MK168" s="67"/>
      <c r="ML168" s="67"/>
      <c r="MM168" s="67"/>
      <c r="MN168" s="67"/>
      <c r="MO168" s="67"/>
      <c r="MP168" s="67"/>
      <c r="MQ168" s="67"/>
      <c r="MR168" s="67"/>
      <c r="MS168" s="67"/>
      <c r="MT168" s="67"/>
      <c r="MU168" s="67"/>
      <c r="MV168" s="67"/>
      <c r="MW168" s="67"/>
      <c r="MX168" s="67"/>
      <c r="MY168" s="67"/>
      <c r="MZ168" s="67"/>
      <c r="NA168" s="67"/>
      <c r="NB168" s="67"/>
      <c r="NC168" s="67"/>
      <c r="ND168" s="67"/>
      <c r="NE168" s="67"/>
      <c r="NF168" s="67"/>
      <c r="NG168" s="67"/>
      <c r="NH168" s="67"/>
      <c r="NI168" s="67"/>
      <c r="NJ168" s="67"/>
      <c r="NK168" s="67"/>
      <c r="NL168" s="67"/>
      <c r="NM168" s="67"/>
      <c r="NN168" s="67"/>
      <c r="NO168" s="67"/>
      <c r="NP168" s="67"/>
      <c r="NQ168" s="67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</row>
    <row r="169" spans="1:407">
      <c r="A169" s="96" t="s">
        <v>1768</v>
      </c>
      <c r="B169" s="56" t="s">
        <v>847</v>
      </c>
      <c r="C169" s="96" t="s">
        <v>514</v>
      </c>
      <c r="D169" s="74">
        <v>6</v>
      </c>
      <c r="E169" s="67">
        <v>2016</v>
      </c>
      <c r="F169" s="161">
        <v>75.768236182736374</v>
      </c>
      <c r="G169" s="78">
        <v>22726</v>
      </c>
      <c r="H169" s="78">
        <v>14973</v>
      </c>
      <c r="I169" s="78">
        <v>7753</v>
      </c>
      <c r="J169" s="67">
        <v>63.15</v>
      </c>
      <c r="K169" s="78">
        <v>14352</v>
      </c>
      <c r="L169" s="67">
        <v>25.84</v>
      </c>
      <c r="M169" s="78">
        <v>5872</v>
      </c>
      <c r="N169" s="67">
        <v>2158</v>
      </c>
      <c r="O169" s="67">
        <v>1105</v>
      </c>
      <c r="P169" s="67">
        <v>1053</v>
      </c>
      <c r="Q169" s="78">
        <v>2689</v>
      </c>
      <c r="R169" s="78">
        <v>1261</v>
      </c>
      <c r="S169" s="78">
        <v>1328</v>
      </c>
      <c r="T169" s="67">
        <v>2171</v>
      </c>
      <c r="U169" s="67">
        <v>1122</v>
      </c>
      <c r="V169" s="67">
        <v>1049</v>
      </c>
      <c r="W169" s="78">
        <v>2181</v>
      </c>
      <c r="X169" s="78">
        <v>1056</v>
      </c>
      <c r="Y169" s="78">
        <v>1125</v>
      </c>
      <c r="Z169" s="67">
        <v>2220</v>
      </c>
      <c r="AA169" s="67">
        <v>1128</v>
      </c>
      <c r="AB169" s="67">
        <v>1092</v>
      </c>
      <c r="AC169" s="78">
        <v>3071</v>
      </c>
      <c r="AD169" s="78">
        <v>1515</v>
      </c>
      <c r="AE169" s="78">
        <v>1556</v>
      </c>
      <c r="AF169" s="67">
        <v>2169</v>
      </c>
      <c r="AG169" s="67">
        <v>1091</v>
      </c>
      <c r="AH169" s="67">
        <v>1078</v>
      </c>
      <c r="AI169" s="78">
        <v>4048</v>
      </c>
      <c r="AJ169" s="78">
        <v>2070</v>
      </c>
      <c r="AK169" s="78">
        <v>1978</v>
      </c>
      <c r="AL169" s="67">
        <v>2298</v>
      </c>
      <c r="AM169" s="67">
        <v>1116</v>
      </c>
      <c r="AN169" s="67">
        <v>1182</v>
      </c>
      <c r="AO169" s="67">
        <v>2095</v>
      </c>
      <c r="AP169" s="67">
        <v>1016</v>
      </c>
      <c r="AQ169" s="67">
        <v>1079</v>
      </c>
      <c r="AR169" s="56" t="s">
        <v>428</v>
      </c>
      <c r="AS169" s="56"/>
      <c r="AT169" s="56" t="s">
        <v>428</v>
      </c>
      <c r="AU169" s="162">
        <v>651</v>
      </c>
      <c r="AV169" s="163">
        <v>0</v>
      </c>
      <c r="AW169" s="164">
        <v>54</v>
      </c>
      <c r="AX169" s="59">
        <v>4.5</v>
      </c>
      <c r="AY169" s="59">
        <v>1</v>
      </c>
      <c r="AZ169" s="86">
        <v>0.92678405931417984</v>
      </c>
      <c r="BA169" s="87">
        <v>2</v>
      </c>
      <c r="BB169" s="88">
        <v>0</v>
      </c>
      <c r="BC169" s="89">
        <v>0</v>
      </c>
      <c r="BD169" s="68">
        <v>0</v>
      </c>
      <c r="BE169" s="69">
        <v>0</v>
      </c>
      <c r="BF169" s="56">
        <f>VLOOKUP(A169,[1]Controles!$A$7:$L$139,11,0)</f>
        <v>10</v>
      </c>
      <c r="BG169" s="107">
        <f>VLOOKUP(A169,[1]Controles!$A$7:$L$139,12,0)</f>
        <v>4.4843049327354256</v>
      </c>
      <c r="BH169" s="63">
        <f>VLOOKUP(A169,[1]Peso!$A$7:$D$139,3,0)</f>
        <v>15</v>
      </c>
      <c r="BI169" s="85">
        <f>VLOOKUP(A169,[1]Peso!$A$7:$D$139,4,0)</f>
        <v>6.7264573991031389</v>
      </c>
      <c r="BJ169" s="68">
        <v>0</v>
      </c>
      <c r="BK169" s="69">
        <v>0</v>
      </c>
      <c r="BL169" s="68">
        <v>0</v>
      </c>
      <c r="BM169" s="69">
        <v>0</v>
      </c>
      <c r="BN169" s="67">
        <v>0</v>
      </c>
      <c r="BO169" s="67">
        <v>0</v>
      </c>
      <c r="BP169" s="67">
        <v>0</v>
      </c>
      <c r="BQ169" s="67">
        <v>0</v>
      </c>
      <c r="BR169" s="67">
        <v>0</v>
      </c>
      <c r="BS169" s="67">
        <v>0</v>
      </c>
      <c r="BT169" s="67">
        <v>0</v>
      </c>
      <c r="BU169" s="67">
        <v>0</v>
      </c>
      <c r="BV169" s="67" t="s">
        <v>1769</v>
      </c>
      <c r="BW169" s="67" t="s">
        <v>1354</v>
      </c>
      <c r="BX169" s="67" t="s">
        <v>1688</v>
      </c>
      <c r="BY169" s="67" t="s">
        <v>779</v>
      </c>
      <c r="BZ169" s="67" t="s">
        <v>1634</v>
      </c>
      <c r="CA169" s="67" t="s">
        <v>1770</v>
      </c>
      <c r="CB169" s="67" t="s">
        <v>1412</v>
      </c>
      <c r="CC169" s="164">
        <v>66.12</v>
      </c>
      <c r="CD169" s="164">
        <v>54.06</v>
      </c>
      <c r="CE169" s="166">
        <v>10</v>
      </c>
      <c r="CF169" s="67" t="s">
        <v>1771</v>
      </c>
      <c r="CG169" s="67" t="s">
        <v>1772</v>
      </c>
      <c r="CH169" s="67">
        <v>0</v>
      </c>
      <c r="CI169" s="67">
        <v>0</v>
      </c>
      <c r="CJ169" s="86">
        <v>0</v>
      </c>
      <c r="CK169" s="87">
        <v>0</v>
      </c>
      <c r="CL169" s="67">
        <v>0</v>
      </c>
      <c r="CM169" s="67">
        <v>0</v>
      </c>
      <c r="CN169" s="67">
        <v>0</v>
      </c>
      <c r="CO169" s="67">
        <v>0</v>
      </c>
      <c r="CP169" s="67">
        <v>0</v>
      </c>
      <c r="CQ169" s="67">
        <v>0</v>
      </c>
      <c r="CR169" s="67">
        <v>0</v>
      </c>
      <c r="CS169" s="67">
        <v>0</v>
      </c>
      <c r="CT169" s="67">
        <v>0</v>
      </c>
      <c r="CU169" s="67">
        <v>0</v>
      </c>
      <c r="CV169" s="67">
        <v>0</v>
      </c>
      <c r="CW169" s="67">
        <v>0</v>
      </c>
      <c r="CX169" s="67">
        <v>0</v>
      </c>
      <c r="CY169" s="67">
        <v>0</v>
      </c>
      <c r="CZ169" s="67">
        <v>0</v>
      </c>
      <c r="DA169" s="67">
        <v>0</v>
      </c>
      <c r="DB169" s="86">
        <v>1.3513513513513513</v>
      </c>
      <c r="DC169" s="87">
        <v>3</v>
      </c>
      <c r="DD169" s="164">
        <v>86.01</v>
      </c>
      <c r="DE169" s="164">
        <v>74.73</v>
      </c>
      <c r="DF169" s="166">
        <v>2.8442146089204914</v>
      </c>
      <c r="DG169" s="167">
        <v>0.51712992889463472</v>
      </c>
      <c r="DH169" s="92">
        <v>38.066235249333843</v>
      </c>
      <c r="DI169" s="67">
        <v>1</v>
      </c>
      <c r="DJ169" s="67">
        <v>0</v>
      </c>
      <c r="DK169" s="67">
        <v>0</v>
      </c>
      <c r="DL169" s="67">
        <v>0</v>
      </c>
      <c r="DM169" s="67">
        <v>0</v>
      </c>
      <c r="DN169" s="67">
        <v>0</v>
      </c>
      <c r="DO169" s="67">
        <v>0</v>
      </c>
      <c r="DP169" s="92">
        <v>76.19047619047619</v>
      </c>
      <c r="DQ169" s="67">
        <v>2</v>
      </c>
      <c r="DR169" s="92">
        <v>38.095238095238095</v>
      </c>
      <c r="DS169" s="67">
        <v>1</v>
      </c>
      <c r="DT169" s="67">
        <v>0</v>
      </c>
      <c r="DU169" s="67">
        <v>0</v>
      </c>
      <c r="DV169" s="92">
        <v>38.095238095238095</v>
      </c>
      <c r="DW169" s="67">
        <v>1</v>
      </c>
      <c r="DX169" s="67">
        <v>0</v>
      </c>
      <c r="DY169" s="67">
        <v>0</v>
      </c>
      <c r="DZ169" s="86">
        <v>0.91575091575091572</v>
      </c>
      <c r="EA169" s="87">
        <v>1</v>
      </c>
      <c r="EB169" s="86">
        <v>43.599257884972168</v>
      </c>
      <c r="EC169" s="87">
        <v>47</v>
      </c>
      <c r="ED169" s="86">
        <v>2.3052097740894424</v>
      </c>
      <c r="EE169" s="87">
        <v>5</v>
      </c>
      <c r="EF169" s="164">
        <v>87.01</v>
      </c>
      <c r="EG169" s="164">
        <v>61.43</v>
      </c>
      <c r="EH169" s="166">
        <v>3.2342657342657342</v>
      </c>
      <c r="EI169" s="167">
        <v>0.78671328671328677</v>
      </c>
      <c r="EJ169" s="67" t="s">
        <v>1773</v>
      </c>
      <c r="EK169" s="67" t="s">
        <v>1774</v>
      </c>
      <c r="EL169" s="164">
        <v>65.31</v>
      </c>
      <c r="EM169" s="164">
        <v>40.57</v>
      </c>
      <c r="EN169" s="166">
        <v>0.6578947368421052</v>
      </c>
      <c r="EO169" s="167">
        <v>0.3289473684210526</v>
      </c>
      <c r="EP169" s="67">
        <v>0</v>
      </c>
      <c r="EQ169" s="67">
        <v>0</v>
      </c>
      <c r="ER169" s="92">
        <v>114.28571428571429</v>
      </c>
      <c r="ES169" s="67">
        <v>3</v>
      </c>
      <c r="ET169" s="67">
        <v>0</v>
      </c>
      <c r="EU169" s="67">
        <v>0</v>
      </c>
      <c r="EV169" s="67">
        <v>0</v>
      </c>
      <c r="EW169" s="67">
        <v>0</v>
      </c>
      <c r="EX169" s="67">
        <v>0</v>
      </c>
      <c r="EY169" s="86">
        <v>65.143824027072768</v>
      </c>
      <c r="EZ169" s="87">
        <v>77</v>
      </c>
      <c r="FA169" s="86">
        <v>52.826691380908251</v>
      </c>
      <c r="FB169" s="87">
        <v>57</v>
      </c>
      <c r="FC169" s="92">
        <v>41.025641025641022</v>
      </c>
      <c r="FD169" s="67">
        <v>2</v>
      </c>
      <c r="FE169" s="92">
        <v>41.025641025641022</v>
      </c>
      <c r="FF169" s="67">
        <v>2</v>
      </c>
      <c r="FG169" s="67">
        <v>0</v>
      </c>
      <c r="FH169" s="67">
        <v>0</v>
      </c>
      <c r="FI169" s="67">
        <v>0</v>
      </c>
      <c r="FJ169" s="67">
        <v>0</v>
      </c>
      <c r="FK169" s="92">
        <v>82.051282051282044</v>
      </c>
      <c r="FL169" s="67">
        <v>4</v>
      </c>
      <c r="FM169" s="92">
        <v>82.051282051282044</v>
      </c>
      <c r="FN169" s="67">
        <v>4</v>
      </c>
      <c r="FO169" s="92">
        <v>102.56410256410257</v>
      </c>
      <c r="FP169" s="105">
        <v>5</v>
      </c>
      <c r="FQ169" s="92">
        <v>20.512820512820511</v>
      </c>
      <c r="FR169" s="67">
        <v>1</v>
      </c>
      <c r="FS169" s="86">
        <v>1.7406440382941688</v>
      </c>
      <c r="FT169" s="87">
        <v>4</v>
      </c>
      <c r="FU169" s="86">
        <v>1.9093078758949882</v>
      </c>
      <c r="FV169" s="87">
        <v>4</v>
      </c>
      <c r="FW169" s="67"/>
      <c r="FX169" s="67"/>
      <c r="FY169" s="67"/>
      <c r="FZ169" s="67"/>
      <c r="GA169" s="67"/>
      <c r="GB169" s="67"/>
      <c r="GC169" s="67"/>
      <c r="GD169" s="67"/>
      <c r="GE169" s="67"/>
      <c r="GF169" s="67"/>
      <c r="GG169" s="67"/>
      <c r="GH169" s="67"/>
      <c r="GI169" s="67"/>
      <c r="GJ169" s="67"/>
      <c r="GK169" s="67"/>
      <c r="GL169" s="67"/>
      <c r="GM169" s="67"/>
      <c r="GN169" s="67"/>
      <c r="GO169" s="67"/>
      <c r="GP169" s="67"/>
      <c r="GQ169" s="67"/>
      <c r="GR169" s="67"/>
      <c r="GS169" s="67"/>
      <c r="GT169" s="67"/>
      <c r="GU169" s="67"/>
      <c r="GV169" s="67"/>
      <c r="GW169" s="67"/>
      <c r="GX169" s="67"/>
      <c r="GY169" s="67"/>
      <c r="GZ169" s="67"/>
      <c r="HA169" s="67"/>
      <c r="HB169" s="67"/>
      <c r="HC169" s="67"/>
      <c r="HD169" s="67"/>
      <c r="HE169" s="67"/>
      <c r="HF169" s="67"/>
      <c r="HG169" s="67"/>
      <c r="HH169" s="67"/>
      <c r="HI169" s="67"/>
      <c r="HJ169" s="67"/>
      <c r="HK169" s="67"/>
      <c r="HL169" s="67"/>
      <c r="HM169" s="67"/>
      <c r="HN169" s="67"/>
      <c r="HO169" s="67"/>
      <c r="HP169" s="67"/>
      <c r="HQ169" s="67"/>
      <c r="HR169" s="67"/>
      <c r="HS169" s="67"/>
      <c r="HT169" s="67"/>
      <c r="HU169" s="67"/>
      <c r="HV169" s="67"/>
      <c r="HW169" s="67"/>
      <c r="HX169" s="67"/>
      <c r="HY169" s="67"/>
      <c r="HZ169" s="67"/>
      <c r="IA169" s="67"/>
      <c r="IB169" s="67"/>
      <c r="IC169" s="67"/>
      <c r="ID169" s="67"/>
      <c r="IE169" s="67"/>
      <c r="IF169" s="67"/>
      <c r="IG169" s="67"/>
      <c r="IH169" s="67"/>
      <c r="II169" s="67"/>
      <c r="IJ169" s="67"/>
      <c r="IK169" s="67"/>
      <c r="IL169" s="67"/>
      <c r="IM169" s="67"/>
      <c r="IN169" s="67"/>
      <c r="IO169" s="67"/>
      <c r="IP169" s="67"/>
      <c r="IQ169" s="67"/>
      <c r="IR169" s="67"/>
      <c r="IS169" s="67"/>
      <c r="IT169" s="67"/>
      <c r="IU169" s="67"/>
      <c r="IV169" s="67"/>
      <c r="IW169" s="67"/>
      <c r="IX169" s="67"/>
      <c r="IY169" s="67"/>
      <c r="IZ169" s="67"/>
      <c r="JA169" s="67"/>
      <c r="JB169" s="67"/>
      <c r="JC169" s="67"/>
      <c r="JD169" s="67"/>
      <c r="JE169" s="67"/>
      <c r="JF169" s="67"/>
      <c r="JG169" s="67"/>
      <c r="JH169" s="67"/>
      <c r="JI169" s="67"/>
      <c r="JJ169" s="67"/>
      <c r="JK169" s="67"/>
      <c r="JL169" s="67"/>
      <c r="JM169" s="67"/>
      <c r="JN169" s="67"/>
      <c r="JO169" s="67"/>
      <c r="JP169" s="67"/>
      <c r="JQ169" s="67"/>
      <c r="JR169" s="67"/>
      <c r="JS169" s="67"/>
      <c r="JT169" s="67"/>
      <c r="JU169" s="67"/>
      <c r="JV169" s="67"/>
      <c r="JW169" s="67"/>
      <c r="JX169" s="67"/>
      <c r="JY169" s="67"/>
      <c r="JZ169" s="67"/>
      <c r="KA169" s="67"/>
      <c r="KB169" s="67"/>
      <c r="KC169" s="67"/>
      <c r="KD169" s="67"/>
      <c r="KE169" s="67"/>
      <c r="KF169" s="67"/>
      <c r="KG169" s="67"/>
      <c r="KH169" s="67"/>
      <c r="KI169" s="67"/>
      <c r="KJ169" s="67"/>
      <c r="KK169" s="67"/>
      <c r="KL169" s="67"/>
      <c r="KM169" s="67"/>
      <c r="KN169" s="67"/>
      <c r="KO169" s="67"/>
      <c r="KP169" s="67"/>
      <c r="KQ169" s="67"/>
      <c r="KR169" s="67"/>
      <c r="KS169" s="67"/>
      <c r="KT169" s="67"/>
      <c r="KU169" s="67"/>
      <c r="KV169" s="67"/>
      <c r="KW169" s="67"/>
      <c r="KX169" s="67"/>
      <c r="KY169" s="67"/>
      <c r="KZ169" s="67"/>
      <c r="LA169" s="67"/>
      <c r="LB169" s="67"/>
      <c r="LC169" s="67"/>
      <c r="LD169" s="67"/>
      <c r="LE169" s="67"/>
      <c r="LF169" s="67"/>
      <c r="LG169" s="67"/>
      <c r="LH169" s="67"/>
      <c r="LI169" s="67"/>
      <c r="LJ169" s="67"/>
      <c r="LK169" s="67"/>
      <c r="LL169" s="67"/>
      <c r="LM169" s="67"/>
      <c r="LN169" s="67"/>
      <c r="LO169" s="67"/>
      <c r="LP169" s="67"/>
      <c r="LQ169" s="67"/>
      <c r="LR169" s="67"/>
      <c r="LS169" s="67"/>
      <c r="LT169" s="67"/>
      <c r="LU169" s="67"/>
      <c r="LV169" s="67"/>
      <c r="LW169" s="67"/>
      <c r="LX169" s="67"/>
      <c r="LY169" s="67"/>
      <c r="LZ169" s="67"/>
      <c r="MA169" s="67"/>
      <c r="MB169" s="67"/>
      <c r="MC169" s="67"/>
      <c r="MD169" s="67"/>
      <c r="ME169" s="67"/>
      <c r="MF169" s="67"/>
      <c r="MG169" s="67"/>
      <c r="MH169" s="67"/>
      <c r="MI169" s="67"/>
      <c r="MJ169" s="67"/>
      <c r="MK169" s="67"/>
      <c r="ML169" s="67"/>
      <c r="MM169" s="67"/>
      <c r="MN169" s="67"/>
      <c r="MO169" s="67"/>
      <c r="MP169" s="67"/>
      <c r="MQ169" s="67"/>
      <c r="MR169" s="67"/>
      <c r="MS169" s="67"/>
      <c r="MT169" s="67"/>
      <c r="MU169" s="67"/>
      <c r="MV169" s="67"/>
      <c r="MW169" s="67"/>
      <c r="MX169" s="67"/>
      <c r="MY169" s="67"/>
      <c r="MZ169" s="67"/>
      <c r="NA169" s="67"/>
      <c r="NB169" s="67"/>
      <c r="NC169" s="67"/>
      <c r="ND169" s="67"/>
      <c r="NE169" s="67"/>
      <c r="NF169" s="67"/>
      <c r="NG169" s="67"/>
      <c r="NH169" s="67"/>
      <c r="NI169" s="67"/>
      <c r="NJ169" s="67"/>
      <c r="NK169" s="67"/>
      <c r="NL169" s="67"/>
      <c r="NM169" s="67"/>
      <c r="NN169" s="67"/>
      <c r="NO169" s="67"/>
      <c r="NP169" s="67"/>
      <c r="NQ169" s="67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2"/>
      <c r="OF169" s="12"/>
      <c r="OG169" s="12"/>
      <c r="OH169" s="12"/>
      <c r="OI169" s="12"/>
      <c r="OJ169" s="12"/>
      <c r="OK169" s="12"/>
      <c r="OL169" s="12"/>
      <c r="OM169" s="12"/>
      <c r="ON169" s="12"/>
      <c r="OO169" s="12"/>
      <c r="OP169" s="12"/>
      <c r="OQ169" s="12"/>
    </row>
    <row r="170" spans="1:407">
      <c r="A170" s="96" t="s">
        <v>1775</v>
      </c>
      <c r="B170" s="56" t="s">
        <v>855</v>
      </c>
      <c r="C170" s="96" t="s">
        <v>441</v>
      </c>
      <c r="D170" s="74">
        <v>6</v>
      </c>
      <c r="E170" s="67">
        <v>2016</v>
      </c>
      <c r="F170" s="161">
        <v>64.424149677254022</v>
      </c>
      <c r="G170" s="78">
        <v>12510</v>
      </c>
      <c r="H170" s="78">
        <v>2232</v>
      </c>
      <c r="I170" s="78">
        <v>10278</v>
      </c>
      <c r="J170" s="67">
        <v>17.07</v>
      </c>
      <c r="K170" s="78">
        <v>2135</v>
      </c>
      <c r="L170" s="67">
        <v>27.83</v>
      </c>
      <c r="M170" s="78">
        <v>7235</v>
      </c>
      <c r="N170" s="67">
        <v>1201</v>
      </c>
      <c r="O170" s="67">
        <v>614</v>
      </c>
      <c r="P170" s="67">
        <v>587</v>
      </c>
      <c r="Q170" s="78">
        <v>1436</v>
      </c>
      <c r="R170" s="78">
        <v>703</v>
      </c>
      <c r="S170" s="78">
        <v>733</v>
      </c>
      <c r="T170" s="67">
        <v>1155</v>
      </c>
      <c r="U170" s="67">
        <v>588</v>
      </c>
      <c r="V170" s="67">
        <v>567</v>
      </c>
      <c r="W170" s="78">
        <v>1367</v>
      </c>
      <c r="X170" s="78">
        <v>668</v>
      </c>
      <c r="Y170" s="78">
        <v>699</v>
      </c>
      <c r="Z170" s="67">
        <v>1109</v>
      </c>
      <c r="AA170" s="67">
        <v>572</v>
      </c>
      <c r="AB170" s="67">
        <v>537</v>
      </c>
      <c r="AC170" s="78">
        <v>1319</v>
      </c>
      <c r="AD170" s="78">
        <v>641</v>
      </c>
      <c r="AE170" s="78">
        <v>678</v>
      </c>
      <c r="AF170" s="67">
        <v>1114</v>
      </c>
      <c r="AG170" s="67">
        <v>571</v>
      </c>
      <c r="AH170" s="67">
        <v>543</v>
      </c>
      <c r="AI170" s="78">
        <v>2155</v>
      </c>
      <c r="AJ170" s="78">
        <v>1035</v>
      </c>
      <c r="AK170" s="78">
        <v>1120</v>
      </c>
      <c r="AL170" s="67">
        <v>1223</v>
      </c>
      <c r="AM170" s="67">
        <v>639</v>
      </c>
      <c r="AN170" s="67">
        <v>584</v>
      </c>
      <c r="AO170" s="67">
        <v>1131</v>
      </c>
      <c r="AP170" s="67">
        <v>585</v>
      </c>
      <c r="AQ170" s="67">
        <v>546</v>
      </c>
      <c r="AR170" s="56" t="s">
        <v>428</v>
      </c>
      <c r="AS170" s="56"/>
      <c r="AT170" s="56" t="s">
        <v>428</v>
      </c>
      <c r="AU170" s="162">
        <v>216</v>
      </c>
      <c r="AV170" s="164">
        <v>0</v>
      </c>
      <c r="AW170" s="163">
        <v>58</v>
      </c>
      <c r="AX170" s="59">
        <v>0</v>
      </c>
      <c r="AY170" s="59">
        <v>0</v>
      </c>
      <c r="AZ170" s="86">
        <v>0</v>
      </c>
      <c r="BA170" s="87">
        <v>0</v>
      </c>
      <c r="BB170" s="88">
        <v>0</v>
      </c>
      <c r="BC170" s="89">
        <v>0</v>
      </c>
      <c r="BD170" s="68">
        <v>0</v>
      </c>
      <c r="BE170" s="69">
        <v>0</v>
      </c>
      <c r="BF170" s="56">
        <f>VLOOKUP(A170,[1]Controles!$A$7:$L$139,11,0)</f>
        <v>4</v>
      </c>
      <c r="BG170" s="107">
        <f>VLOOKUP(A170,[1]Controles!$A$7:$L$139,12,0)</f>
        <v>3.7037037037037033</v>
      </c>
      <c r="BH170" s="63">
        <f>VLOOKUP(A170,[1]Peso!$A$7:$D$139,3,0)</f>
        <v>14</v>
      </c>
      <c r="BI170" s="85">
        <f>VLOOKUP(A170,[1]Peso!$A$7:$D$139,4,0)</f>
        <v>12.962962962962962</v>
      </c>
      <c r="BJ170" s="68">
        <v>0</v>
      </c>
      <c r="BK170" s="69">
        <v>0</v>
      </c>
      <c r="BL170" s="68">
        <v>0</v>
      </c>
      <c r="BM170" s="69">
        <v>0</v>
      </c>
      <c r="BN170" s="67">
        <v>0</v>
      </c>
      <c r="BO170" s="67">
        <v>0</v>
      </c>
      <c r="BP170" s="67">
        <v>0</v>
      </c>
      <c r="BQ170" s="67">
        <v>0</v>
      </c>
      <c r="BR170" s="67">
        <v>0</v>
      </c>
      <c r="BS170" s="67">
        <v>0</v>
      </c>
      <c r="BT170" s="67">
        <v>0</v>
      </c>
      <c r="BU170" s="67">
        <v>0</v>
      </c>
      <c r="BV170" s="67" t="s">
        <v>1776</v>
      </c>
      <c r="BW170" s="67" t="s">
        <v>643</v>
      </c>
      <c r="BX170" s="67" t="s">
        <v>937</v>
      </c>
      <c r="BY170" s="67" t="s">
        <v>643</v>
      </c>
      <c r="BZ170" s="67" t="s">
        <v>1097</v>
      </c>
      <c r="CA170" s="67" t="s">
        <v>1777</v>
      </c>
      <c r="CB170" s="67" t="s">
        <v>1097</v>
      </c>
      <c r="CC170" s="163">
        <v>54.46</v>
      </c>
      <c r="CD170" s="163">
        <v>42.54</v>
      </c>
      <c r="CE170" s="166">
        <v>42.857142857142854</v>
      </c>
      <c r="CF170" s="67" t="s">
        <v>1778</v>
      </c>
      <c r="CG170" s="67" t="s">
        <v>1779</v>
      </c>
      <c r="CH170" s="67">
        <v>0</v>
      </c>
      <c r="CI170" s="67">
        <v>0</v>
      </c>
      <c r="CJ170" s="86">
        <v>0</v>
      </c>
      <c r="CK170" s="87">
        <v>0</v>
      </c>
      <c r="CL170" s="67">
        <v>0</v>
      </c>
      <c r="CM170" s="67">
        <v>0</v>
      </c>
      <c r="CN170" s="92">
        <v>83.892617449664428</v>
      </c>
      <c r="CO170" s="67">
        <v>1</v>
      </c>
      <c r="CP170" s="67">
        <v>0</v>
      </c>
      <c r="CQ170" s="67">
        <v>0</v>
      </c>
      <c r="CR170" s="67">
        <v>0</v>
      </c>
      <c r="CS170" s="67">
        <v>0</v>
      </c>
      <c r="CT170" s="67">
        <v>0</v>
      </c>
      <c r="CU170" s="67">
        <v>0</v>
      </c>
      <c r="CV170" s="67">
        <v>0</v>
      </c>
      <c r="CW170" s="67">
        <v>0</v>
      </c>
      <c r="CX170" s="67">
        <v>0</v>
      </c>
      <c r="CY170" s="67">
        <v>0</v>
      </c>
      <c r="CZ170" s="67">
        <v>0</v>
      </c>
      <c r="DA170" s="67">
        <v>0</v>
      </c>
      <c r="DB170" s="86">
        <v>0</v>
      </c>
      <c r="DC170" s="87">
        <v>0</v>
      </c>
      <c r="DD170" s="163">
        <v>93.01</v>
      </c>
      <c r="DE170" s="163">
        <v>67.48</v>
      </c>
      <c r="DF170" s="166">
        <v>2.7413587604290823</v>
      </c>
      <c r="DG170" s="167">
        <v>9.6543504171632897</v>
      </c>
      <c r="DH170" s="92">
        <v>146.30577907827359</v>
      </c>
      <c r="DI170" s="67">
        <v>2</v>
      </c>
      <c r="DJ170" s="92">
        <v>73.152889539136794</v>
      </c>
      <c r="DK170" s="67">
        <v>1</v>
      </c>
      <c r="DL170" s="92">
        <v>73.152889539136794</v>
      </c>
      <c r="DM170" s="67">
        <v>1</v>
      </c>
      <c r="DN170" s="92">
        <v>75.815011372251703</v>
      </c>
      <c r="DO170" s="67">
        <v>1</v>
      </c>
      <c r="DP170" s="92">
        <v>75.815011372251703</v>
      </c>
      <c r="DQ170" s="67">
        <v>1</v>
      </c>
      <c r="DR170" s="92">
        <v>75.815011372251703</v>
      </c>
      <c r="DS170" s="67">
        <v>1</v>
      </c>
      <c r="DT170" s="67">
        <v>0</v>
      </c>
      <c r="DU170" s="67">
        <v>0</v>
      </c>
      <c r="DV170" s="67">
        <v>0</v>
      </c>
      <c r="DW170" s="67">
        <v>0</v>
      </c>
      <c r="DX170" s="67">
        <v>0</v>
      </c>
      <c r="DY170" s="67">
        <v>0</v>
      </c>
      <c r="DZ170" s="86">
        <v>1.8621973929236499</v>
      </c>
      <c r="EA170" s="87">
        <v>1</v>
      </c>
      <c r="EB170" s="86">
        <v>64.456721915285456</v>
      </c>
      <c r="EC170" s="87">
        <v>35</v>
      </c>
      <c r="ED170" s="86">
        <v>1.7953321364452424</v>
      </c>
      <c r="EE170" s="87">
        <v>2</v>
      </c>
      <c r="EF170" s="163">
        <v>91.06</v>
      </c>
      <c r="EG170" s="163">
        <v>61.57</v>
      </c>
      <c r="EH170" s="166">
        <v>1.1695906432748537</v>
      </c>
      <c r="EI170" s="167">
        <v>3.2163742690058479</v>
      </c>
      <c r="EJ170" s="67" t="s">
        <v>1780</v>
      </c>
      <c r="EK170" s="67" t="s">
        <v>1781</v>
      </c>
      <c r="EL170" s="163">
        <v>66.12</v>
      </c>
      <c r="EM170" s="163">
        <v>30.21</v>
      </c>
      <c r="EN170" s="166">
        <v>1.4084507042253522</v>
      </c>
      <c r="EO170" s="167">
        <v>1.4084507042253522</v>
      </c>
      <c r="EP170" s="92">
        <v>75.815011372251703</v>
      </c>
      <c r="EQ170" s="67">
        <v>1</v>
      </c>
      <c r="ER170" s="92">
        <v>379.07505686125853</v>
      </c>
      <c r="ES170" s="67">
        <v>5</v>
      </c>
      <c r="ET170" s="92">
        <v>454.89006823351025</v>
      </c>
      <c r="EU170" s="67">
        <v>6</v>
      </c>
      <c r="EV170" s="92">
        <v>75.815011372251703</v>
      </c>
      <c r="EW170" s="67">
        <v>1</v>
      </c>
      <c r="EX170" s="67">
        <v>0</v>
      </c>
      <c r="EY170" s="86">
        <v>56.506849315068493</v>
      </c>
      <c r="EZ170" s="87">
        <v>33</v>
      </c>
      <c r="FA170" s="86">
        <v>40.293040293040299</v>
      </c>
      <c r="FB170" s="87">
        <v>22</v>
      </c>
      <c r="FC170" s="67">
        <v>0</v>
      </c>
      <c r="FD170" s="67">
        <v>0</v>
      </c>
      <c r="FE170" s="92">
        <v>76.834421820975805</v>
      </c>
      <c r="FF170" s="67">
        <v>2</v>
      </c>
      <c r="FG170" s="67">
        <v>0</v>
      </c>
      <c r="FH170" s="67">
        <v>0</v>
      </c>
      <c r="FI170" s="67">
        <v>0</v>
      </c>
      <c r="FJ170" s="67">
        <v>0</v>
      </c>
      <c r="FK170" s="92">
        <v>76.834421820975805</v>
      </c>
      <c r="FL170" s="67">
        <v>2</v>
      </c>
      <c r="FM170" s="92">
        <v>115.25163273146369</v>
      </c>
      <c r="FN170" s="67">
        <v>3</v>
      </c>
      <c r="FO170" s="92">
        <v>384.17210910487898</v>
      </c>
      <c r="FP170" s="105">
        <v>10</v>
      </c>
      <c r="FQ170" s="92">
        <v>38.417210910487903</v>
      </c>
      <c r="FR170" s="67">
        <v>1</v>
      </c>
      <c r="FS170" s="86">
        <v>1.635322976287817</v>
      </c>
      <c r="FT170" s="87">
        <v>2</v>
      </c>
      <c r="FU170" s="86">
        <v>0</v>
      </c>
      <c r="FV170" s="87">
        <v>0</v>
      </c>
      <c r="FW170" s="67"/>
      <c r="FX170" s="67"/>
      <c r="FY170" s="67"/>
      <c r="FZ170" s="67"/>
      <c r="GA170" s="67"/>
      <c r="GB170" s="67"/>
      <c r="GC170" s="67"/>
      <c r="GD170" s="67"/>
      <c r="GE170" s="67"/>
      <c r="GF170" s="67"/>
      <c r="GG170" s="67"/>
      <c r="GH170" s="67"/>
      <c r="GI170" s="67"/>
      <c r="GJ170" s="67"/>
      <c r="GK170" s="67"/>
      <c r="GL170" s="67"/>
      <c r="GM170" s="67"/>
      <c r="GN170" s="67"/>
      <c r="GO170" s="67"/>
      <c r="GP170" s="67"/>
      <c r="GQ170" s="67"/>
      <c r="GR170" s="67"/>
      <c r="GS170" s="67"/>
      <c r="GT170" s="67"/>
      <c r="GU170" s="67"/>
      <c r="GV170" s="67"/>
      <c r="GW170" s="67"/>
      <c r="GX170" s="67"/>
      <c r="GY170" s="67"/>
      <c r="GZ170" s="67"/>
      <c r="HA170" s="67"/>
      <c r="HB170" s="67"/>
      <c r="HC170" s="67"/>
      <c r="HD170" s="67"/>
      <c r="HE170" s="67"/>
      <c r="HF170" s="67"/>
      <c r="HG170" s="67"/>
      <c r="HH170" s="67"/>
      <c r="HI170" s="67"/>
      <c r="HJ170" s="67"/>
      <c r="HK170" s="67"/>
      <c r="HL170" s="67"/>
      <c r="HM170" s="67"/>
      <c r="HN170" s="67"/>
      <c r="HO170" s="67"/>
      <c r="HP170" s="67"/>
      <c r="HQ170" s="67"/>
      <c r="HR170" s="67"/>
      <c r="HS170" s="67"/>
      <c r="HT170" s="67"/>
      <c r="HU170" s="67"/>
      <c r="HV170" s="67"/>
      <c r="HW170" s="67"/>
      <c r="HX170" s="67"/>
      <c r="HY170" s="67"/>
      <c r="HZ170" s="67"/>
      <c r="IA170" s="67"/>
      <c r="IB170" s="67"/>
      <c r="IC170" s="67"/>
      <c r="ID170" s="67"/>
      <c r="IE170" s="67"/>
      <c r="IF170" s="67"/>
      <c r="IG170" s="67"/>
      <c r="IH170" s="67"/>
      <c r="II170" s="67"/>
      <c r="IJ170" s="67"/>
      <c r="IK170" s="67"/>
      <c r="IL170" s="67"/>
      <c r="IM170" s="67"/>
      <c r="IN170" s="67"/>
      <c r="IO170" s="67"/>
      <c r="IP170" s="67"/>
      <c r="IQ170" s="67"/>
      <c r="IR170" s="67"/>
      <c r="IS170" s="67"/>
      <c r="IT170" s="67"/>
      <c r="IU170" s="67"/>
      <c r="IV170" s="67"/>
      <c r="IW170" s="67"/>
      <c r="IX170" s="67"/>
      <c r="IY170" s="67"/>
      <c r="IZ170" s="67"/>
      <c r="JA170" s="67"/>
      <c r="JB170" s="67"/>
      <c r="JC170" s="67"/>
      <c r="JD170" s="67"/>
      <c r="JE170" s="67"/>
      <c r="JF170" s="67"/>
      <c r="JG170" s="67"/>
      <c r="JH170" s="67"/>
      <c r="JI170" s="67"/>
      <c r="JJ170" s="67"/>
      <c r="JK170" s="67"/>
      <c r="JL170" s="67"/>
      <c r="JM170" s="67"/>
      <c r="JN170" s="67"/>
      <c r="JO170" s="67"/>
      <c r="JP170" s="67"/>
      <c r="JQ170" s="67"/>
      <c r="JR170" s="67"/>
      <c r="JS170" s="67"/>
      <c r="JT170" s="67"/>
      <c r="JU170" s="67"/>
      <c r="JV170" s="67"/>
      <c r="JW170" s="67"/>
      <c r="JX170" s="67"/>
      <c r="JY170" s="67"/>
      <c r="JZ170" s="67"/>
      <c r="KA170" s="67"/>
      <c r="KB170" s="67"/>
      <c r="KC170" s="67"/>
      <c r="KD170" s="67"/>
      <c r="KE170" s="67"/>
      <c r="KF170" s="67"/>
      <c r="KG170" s="67"/>
      <c r="KH170" s="67"/>
      <c r="KI170" s="67"/>
      <c r="KJ170" s="67"/>
      <c r="KK170" s="67"/>
      <c r="KL170" s="67"/>
      <c r="KM170" s="67"/>
      <c r="KN170" s="67"/>
      <c r="KO170" s="67"/>
      <c r="KP170" s="67"/>
      <c r="KQ170" s="67"/>
      <c r="KR170" s="67"/>
      <c r="KS170" s="67"/>
      <c r="KT170" s="67"/>
      <c r="KU170" s="67"/>
      <c r="KV170" s="67"/>
      <c r="KW170" s="67"/>
      <c r="KX170" s="67"/>
      <c r="KY170" s="67"/>
      <c r="KZ170" s="67"/>
      <c r="LA170" s="67"/>
      <c r="LB170" s="67"/>
      <c r="LC170" s="67"/>
      <c r="LD170" s="67"/>
      <c r="LE170" s="67"/>
      <c r="LF170" s="67"/>
      <c r="LG170" s="67"/>
      <c r="LH170" s="67"/>
      <c r="LI170" s="67"/>
      <c r="LJ170" s="67"/>
      <c r="LK170" s="67"/>
      <c r="LL170" s="67"/>
      <c r="LM170" s="67"/>
      <c r="LN170" s="67"/>
      <c r="LO170" s="67"/>
      <c r="LP170" s="67"/>
      <c r="LQ170" s="67"/>
      <c r="LR170" s="67"/>
      <c r="LS170" s="67"/>
      <c r="LT170" s="67"/>
      <c r="LU170" s="67"/>
      <c r="LV170" s="67"/>
      <c r="LW170" s="67"/>
      <c r="LX170" s="67"/>
      <c r="LY170" s="67"/>
      <c r="LZ170" s="67"/>
      <c r="MA170" s="67"/>
      <c r="MB170" s="67"/>
      <c r="MC170" s="67"/>
      <c r="MD170" s="67"/>
      <c r="ME170" s="67"/>
      <c r="MF170" s="67"/>
      <c r="MG170" s="67"/>
      <c r="MH170" s="67"/>
      <c r="MI170" s="67"/>
      <c r="MJ170" s="67"/>
      <c r="MK170" s="67"/>
      <c r="ML170" s="67"/>
      <c r="MM170" s="67"/>
      <c r="MN170" s="67"/>
      <c r="MO170" s="67"/>
      <c r="MP170" s="67"/>
      <c r="MQ170" s="67"/>
      <c r="MR170" s="67"/>
      <c r="MS170" s="67"/>
      <c r="MT170" s="67"/>
      <c r="MU170" s="67"/>
      <c r="MV170" s="67"/>
      <c r="MW170" s="67"/>
      <c r="MX170" s="67"/>
      <c r="MY170" s="67"/>
      <c r="MZ170" s="67"/>
      <c r="NA170" s="67"/>
      <c r="NB170" s="67"/>
      <c r="NC170" s="67"/>
      <c r="ND170" s="67"/>
      <c r="NE170" s="67"/>
      <c r="NF170" s="67"/>
      <c r="NG170" s="67"/>
      <c r="NH170" s="67"/>
      <c r="NI170" s="67"/>
      <c r="NJ170" s="67"/>
      <c r="NK170" s="67"/>
      <c r="NL170" s="67"/>
      <c r="NM170" s="67"/>
      <c r="NN170" s="67"/>
      <c r="NO170" s="67"/>
      <c r="NP170" s="67"/>
      <c r="NQ170" s="67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2"/>
      <c r="OF170" s="12"/>
      <c r="OG170" s="12"/>
      <c r="OH170" s="12"/>
      <c r="OI170" s="12"/>
      <c r="OJ170" s="12"/>
      <c r="OK170" s="12"/>
      <c r="OL170" s="12"/>
      <c r="OM170" s="12"/>
      <c r="ON170" s="12"/>
      <c r="OO170" s="12"/>
      <c r="OP170" s="12"/>
      <c r="OQ170" s="12"/>
    </row>
    <row r="171" spans="1:407">
      <c r="A171" s="96" t="s">
        <v>863</v>
      </c>
      <c r="B171" s="56" t="s">
        <v>864</v>
      </c>
      <c r="C171" s="96" t="s">
        <v>675</v>
      </c>
      <c r="D171" s="74">
        <v>5</v>
      </c>
      <c r="E171" s="67">
        <v>2016</v>
      </c>
      <c r="F171" s="161">
        <v>64.488709390638718</v>
      </c>
      <c r="G171" s="78">
        <v>49913</v>
      </c>
      <c r="H171" s="78">
        <v>26010</v>
      </c>
      <c r="I171" s="78">
        <v>23903</v>
      </c>
      <c r="J171" s="67">
        <v>19.350000000000001</v>
      </c>
      <c r="K171" s="78">
        <v>9657</v>
      </c>
      <c r="L171" s="67">
        <v>90.72</v>
      </c>
      <c r="M171" s="78">
        <v>45281</v>
      </c>
      <c r="N171" s="67">
        <v>5696</v>
      </c>
      <c r="O171" s="67">
        <v>2924</v>
      </c>
      <c r="P171" s="67">
        <v>2772</v>
      </c>
      <c r="Q171" s="78">
        <v>6756</v>
      </c>
      <c r="R171" s="78">
        <v>3288</v>
      </c>
      <c r="S171" s="78">
        <v>3468</v>
      </c>
      <c r="T171" s="67">
        <v>5238</v>
      </c>
      <c r="U171" s="67">
        <v>2693</v>
      </c>
      <c r="V171" s="67">
        <v>2545</v>
      </c>
      <c r="W171" s="78">
        <v>6277</v>
      </c>
      <c r="X171" s="78">
        <v>3046</v>
      </c>
      <c r="Y171" s="78">
        <v>3231</v>
      </c>
      <c r="Z171" s="67">
        <v>5222</v>
      </c>
      <c r="AA171" s="67">
        <v>2696</v>
      </c>
      <c r="AB171" s="67">
        <v>2526</v>
      </c>
      <c r="AC171" s="78">
        <v>6115</v>
      </c>
      <c r="AD171" s="78">
        <v>2948</v>
      </c>
      <c r="AE171" s="78">
        <v>3167</v>
      </c>
      <c r="AF171" s="67">
        <v>5011</v>
      </c>
      <c r="AG171" s="67">
        <v>2606</v>
      </c>
      <c r="AH171" s="67">
        <v>2405</v>
      </c>
      <c r="AI171" s="78">
        <v>9152</v>
      </c>
      <c r="AJ171" s="78">
        <v>4349</v>
      </c>
      <c r="AK171" s="78">
        <v>4803</v>
      </c>
      <c r="AL171" s="67">
        <v>5222</v>
      </c>
      <c r="AM171" s="67">
        <v>2742</v>
      </c>
      <c r="AN171" s="67">
        <v>2480</v>
      </c>
      <c r="AO171" s="67">
        <v>4571</v>
      </c>
      <c r="AP171" s="67">
        <v>2418</v>
      </c>
      <c r="AQ171" s="67">
        <v>2153</v>
      </c>
      <c r="AR171" s="56" t="s">
        <v>428</v>
      </c>
      <c r="AS171" s="56"/>
      <c r="AT171" s="56" t="s">
        <v>428</v>
      </c>
      <c r="AU171" s="162">
        <v>1425</v>
      </c>
      <c r="AV171" s="163">
        <v>1</v>
      </c>
      <c r="AW171" s="164">
        <v>677</v>
      </c>
      <c r="AX171" s="59">
        <v>18</v>
      </c>
      <c r="AY171" s="59">
        <v>17</v>
      </c>
      <c r="AZ171" s="86">
        <v>4.0379213483146073</v>
      </c>
      <c r="BA171" s="87">
        <v>23</v>
      </c>
      <c r="BB171" s="88">
        <v>0</v>
      </c>
      <c r="BC171" s="89">
        <v>0</v>
      </c>
      <c r="BD171" s="68">
        <v>0</v>
      </c>
      <c r="BE171" s="69">
        <v>0</v>
      </c>
      <c r="BF171" s="56">
        <f>VLOOKUP(A171,[1]Controles!$A$7:$L$139,11,0)</f>
        <v>134</v>
      </c>
      <c r="BG171" s="107">
        <f>VLOOKUP(A171,[1]Controles!$A$7:$L$139,12,0)</f>
        <v>14.194915254237289</v>
      </c>
      <c r="BH171" s="63">
        <f>VLOOKUP(A171,[1]Peso!$A$7:$D$139,3,0)</f>
        <v>56</v>
      </c>
      <c r="BI171" s="85">
        <f>VLOOKUP(A171,[1]Peso!$A$7:$D$139,4,0)</f>
        <v>5.9322033898305087</v>
      </c>
      <c r="BJ171" s="68">
        <v>0</v>
      </c>
      <c r="BK171" s="69">
        <v>0</v>
      </c>
      <c r="BL171" s="68">
        <v>35.112359550561798</v>
      </c>
      <c r="BM171" s="69">
        <v>2</v>
      </c>
      <c r="BN171" s="67">
        <v>0</v>
      </c>
      <c r="BO171" s="67">
        <v>0</v>
      </c>
      <c r="BP171" s="92">
        <v>18.005041411595247</v>
      </c>
      <c r="BQ171" s="67">
        <v>1</v>
      </c>
      <c r="BR171" s="67">
        <v>0</v>
      </c>
      <c r="BS171" s="67">
        <v>0</v>
      </c>
      <c r="BT171" s="92">
        <v>18.005041411595247</v>
      </c>
      <c r="BU171" s="67">
        <v>1</v>
      </c>
      <c r="BV171" s="67" t="s">
        <v>1782</v>
      </c>
      <c r="BW171" s="67" t="s">
        <v>1496</v>
      </c>
      <c r="BX171" s="67" t="s">
        <v>1711</v>
      </c>
      <c r="BY171" s="67" t="s">
        <v>949</v>
      </c>
      <c r="BZ171" s="67" t="s">
        <v>443</v>
      </c>
      <c r="CA171" s="67" t="s">
        <v>1783</v>
      </c>
      <c r="CB171" s="67" t="s">
        <v>1520</v>
      </c>
      <c r="CC171" s="164">
        <v>122.17</v>
      </c>
      <c r="CD171" s="164">
        <v>72.069999999999993</v>
      </c>
      <c r="CE171" s="166">
        <v>39.080459770114942</v>
      </c>
      <c r="CF171" s="67" t="s">
        <v>1784</v>
      </c>
      <c r="CG171" s="67" t="s">
        <v>1785</v>
      </c>
      <c r="CH171" s="67">
        <v>0</v>
      </c>
      <c r="CI171" s="67">
        <v>0</v>
      </c>
      <c r="CJ171" s="86">
        <v>0.19091256204658266</v>
      </c>
      <c r="CK171" s="87">
        <v>1</v>
      </c>
      <c r="CL171" s="67">
        <v>0</v>
      </c>
      <c r="CM171" s="67">
        <v>0</v>
      </c>
      <c r="CN171" s="92">
        <v>18.005041411595247</v>
      </c>
      <c r="CO171" s="67">
        <v>1</v>
      </c>
      <c r="CP171" s="67">
        <v>0</v>
      </c>
      <c r="CQ171" s="67">
        <v>0</v>
      </c>
      <c r="CR171" s="92">
        <v>15.931177314003504</v>
      </c>
      <c r="CS171" s="67">
        <v>1</v>
      </c>
      <c r="CT171" s="67">
        <v>0</v>
      </c>
      <c r="CU171" s="67">
        <v>0</v>
      </c>
      <c r="CV171" s="67">
        <v>0</v>
      </c>
      <c r="CW171" s="67">
        <v>0</v>
      </c>
      <c r="CX171" s="92">
        <v>15.931177314003504</v>
      </c>
      <c r="CY171" s="67">
        <v>1</v>
      </c>
      <c r="CZ171" s="67">
        <v>0</v>
      </c>
      <c r="DA171" s="67">
        <v>0</v>
      </c>
      <c r="DB171" s="86">
        <v>0.38299502106472616</v>
      </c>
      <c r="DC171" s="87">
        <v>2</v>
      </c>
      <c r="DD171" s="164">
        <v>171.22</v>
      </c>
      <c r="DE171" s="164">
        <v>120.48</v>
      </c>
      <c r="DF171" s="166">
        <v>4.8184357541899443</v>
      </c>
      <c r="DG171" s="167">
        <v>2.7513966480446927</v>
      </c>
      <c r="DH171" s="67">
        <v>0</v>
      </c>
      <c r="DI171" s="67">
        <v>0</v>
      </c>
      <c r="DJ171" s="67">
        <v>0</v>
      </c>
      <c r="DK171" s="67">
        <v>0</v>
      </c>
      <c r="DL171" s="67">
        <v>0</v>
      </c>
      <c r="DM171" s="67">
        <v>0</v>
      </c>
      <c r="DN171" s="67">
        <v>0</v>
      </c>
      <c r="DO171" s="67">
        <v>0</v>
      </c>
      <c r="DP171" s="92">
        <v>130.82583810302535</v>
      </c>
      <c r="DQ171" s="67">
        <v>8</v>
      </c>
      <c r="DR171" s="92">
        <v>16.353229762878168</v>
      </c>
      <c r="DS171" s="67">
        <v>1</v>
      </c>
      <c r="DT171" s="92">
        <v>65.412919051512674</v>
      </c>
      <c r="DU171" s="67">
        <v>4</v>
      </c>
      <c r="DV171" s="92">
        <v>16.353229762878168</v>
      </c>
      <c r="DW171" s="67">
        <v>1</v>
      </c>
      <c r="DX171" s="92">
        <v>32.706459525756337</v>
      </c>
      <c r="DY171" s="67">
        <v>2</v>
      </c>
      <c r="DZ171" s="86">
        <v>9.8970704671417256</v>
      </c>
      <c r="EA171" s="87">
        <v>25</v>
      </c>
      <c r="EB171" s="86">
        <v>108.93970893970895</v>
      </c>
      <c r="EC171" s="87">
        <v>262</v>
      </c>
      <c r="ED171" s="86">
        <v>2.9934144881261227</v>
      </c>
      <c r="EE171" s="87">
        <v>15</v>
      </c>
      <c r="EF171" s="164">
        <v>108.31</v>
      </c>
      <c r="EG171" s="164">
        <v>72.75</v>
      </c>
      <c r="EH171" s="166">
        <v>3.0563002680965146</v>
      </c>
      <c r="EI171" s="167">
        <v>3.5924932975871315</v>
      </c>
      <c r="EJ171" s="67" t="s">
        <v>1786</v>
      </c>
      <c r="EK171" s="67" t="s">
        <v>1787</v>
      </c>
      <c r="EL171" s="164">
        <v>69.930000000000007</v>
      </c>
      <c r="EM171" s="164">
        <v>34.81</v>
      </c>
      <c r="EN171" s="166">
        <v>0.8040201005025126</v>
      </c>
      <c r="EO171" s="167">
        <v>2.3115577889447234</v>
      </c>
      <c r="EP171" s="67">
        <v>0</v>
      </c>
      <c r="EQ171" s="67">
        <v>0</v>
      </c>
      <c r="ER171" s="92">
        <v>16.353229762878168</v>
      </c>
      <c r="ES171" s="67">
        <v>1</v>
      </c>
      <c r="ET171" s="67">
        <v>0</v>
      </c>
      <c r="EU171" s="67">
        <v>0</v>
      </c>
      <c r="EV171" s="67">
        <v>0</v>
      </c>
      <c r="EW171" s="67">
        <v>0</v>
      </c>
      <c r="EX171" s="67">
        <v>1630</v>
      </c>
      <c r="EY171" s="86">
        <v>117.33870967741936</v>
      </c>
      <c r="EZ171" s="87">
        <v>291</v>
      </c>
      <c r="FA171" s="86">
        <v>104.04087320018579</v>
      </c>
      <c r="FB171" s="87">
        <v>224</v>
      </c>
      <c r="FC171" s="92">
        <v>9.1399323645005026</v>
      </c>
      <c r="FD171" s="67">
        <v>1</v>
      </c>
      <c r="FE171" s="92">
        <v>164.51878256100906</v>
      </c>
      <c r="FF171" s="67">
        <v>18</v>
      </c>
      <c r="FG171" s="92">
        <v>9.1399323645005026</v>
      </c>
      <c r="FH171" s="67">
        <v>1</v>
      </c>
      <c r="FI171" s="92">
        <v>9.1399323645005026</v>
      </c>
      <c r="FJ171" s="67">
        <v>1</v>
      </c>
      <c r="FK171" s="92">
        <v>191.93857965451056</v>
      </c>
      <c r="FL171" s="67">
        <v>21</v>
      </c>
      <c r="FM171" s="67"/>
      <c r="FN171" s="67">
        <v>0</v>
      </c>
      <c r="FO171" s="67">
        <v>0</v>
      </c>
      <c r="FP171" s="67">
        <v>0</v>
      </c>
      <c r="FQ171" s="67">
        <v>0</v>
      </c>
      <c r="FR171" s="67">
        <v>0</v>
      </c>
      <c r="FS171" s="86">
        <v>2.48946763692072</v>
      </c>
      <c r="FT171" s="87">
        <v>13</v>
      </c>
      <c r="FU171" s="86">
        <v>1.3126230584117262</v>
      </c>
      <c r="FV171" s="87">
        <v>6</v>
      </c>
      <c r="FW171" s="67"/>
      <c r="FX171" s="67"/>
      <c r="FY171" s="67"/>
      <c r="FZ171" s="67"/>
      <c r="GA171" s="67"/>
      <c r="GB171" s="67"/>
      <c r="GC171" s="67"/>
      <c r="GD171" s="67"/>
      <c r="GE171" s="67"/>
      <c r="GF171" s="67"/>
      <c r="GG171" s="67"/>
      <c r="GH171" s="67"/>
      <c r="GI171" s="67"/>
      <c r="GJ171" s="67"/>
      <c r="GK171" s="67"/>
      <c r="GL171" s="67"/>
      <c r="GM171" s="67"/>
      <c r="GN171" s="67"/>
      <c r="GO171" s="67"/>
      <c r="GP171" s="67"/>
      <c r="GQ171" s="67"/>
      <c r="GR171" s="67"/>
      <c r="GS171" s="67"/>
      <c r="GT171" s="67"/>
      <c r="GU171" s="67"/>
      <c r="GV171" s="67"/>
      <c r="GW171" s="67"/>
      <c r="GX171" s="67"/>
      <c r="GY171" s="67"/>
      <c r="GZ171" s="67"/>
      <c r="HA171" s="67"/>
      <c r="HB171" s="67"/>
      <c r="HC171" s="67"/>
      <c r="HD171" s="67"/>
      <c r="HE171" s="67"/>
      <c r="HF171" s="67"/>
      <c r="HG171" s="67"/>
      <c r="HH171" s="67"/>
      <c r="HI171" s="67"/>
      <c r="HJ171" s="67"/>
      <c r="HK171" s="67"/>
      <c r="HL171" s="67"/>
      <c r="HM171" s="67"/>
      <c r="HN171" s="67"/>
      <c r="HO171" s="67"/>
      <c r="HP171" s="67"/>
      <c r="HQ171" s="67"/>
      <c r="HR171" s="67"/>
      <c r="HS171" s="67"/>
      <c r="HT171" s="67"/>
      <c r="HU171" s="67"/>
      <c r="HV171" s="67"/>
      <c r="HW171" s="67"/>
      <c r="HX171" s="67"/>
      <c r="HY171" s="67"/>
      <c r="HZ171" s="67"/>
      <c r="IA171" s="67"/>
      <c r="IB171" s="67"/>
      <c r="IC171" s="67"/>
      <c r="ID171" s="67"/>
      <c r="IE171" s="67"/>
      <c r="IF171" s="67"/>
      <c r="IG171" s="67"/>
      <c r="IH171" s="67"/>
      <c r="II171" s="67"/>
      <c r="IJ171" s="67"/>
      <c r="IK171" s="67"/>
      <c r="IL171" s="67"/>
      <c r="IM171" s="67"/>
      <c r="IN171" s="67"/>
      <c r="IO171" s="67"/>
      <c r="IP171" s="67"/>
      <c r="IQ171" s="67"/>
      <c r="IR171" s="67"/>
      <c r="IS171" s="67"/>
      <c r="IT171" s="67"/>
      <c r="IU171" s="67"/>
      <c r="IV171" s="67"/>
      <c r="IW171" s="67"/>
      <c r="IX171" s="67"/>
      <c r="IY171" s="67"/>
      <c r="IZ171" s="67"/>
      <c r="JA171" s="67"/>
      <c r="JB171" s="67"/>
      <c r="JC171" s="67"/>
      <c r="JD171" s="67"/>
      <c r="JE171" s="67"/>
      <c r="JF171" s="67"/>
      <c r="JG171" s="67"/>
      <c r="JH171" s="67"/>
      <c r="JI171" s="67"/>
      <c r="JJ171" s="67"/>
      <c r="JK171" s="67"/>
      <c r="JL171" s="67"/>
      <c r="JM171" s="67"/>
      <c r="JN171" s="67"/>
      <c r="JO171" s="67"/>
      <c r="JP171" s="67"/>
      <c r="JQ171" s="67"/>
      <c r="JR171" s="67"/>
      <c r="JS171" s="67"/>
      <c r="JT171" s="67"/>
      <c r="JU171" s="67"/>
      <c r="JV171" s="67"/>
      <c r="JW171" s="67"/>
      <c r="JX171" s="67"/>
      <c r="JY171" s="67"/>
      <c r="JZ171" s="67"/>
      <c r="KA171" s="67"/>
      <c r="KB171" s="67"/>
      <c r="KC171" s="67"/>
      <c r="KD171" s="67"/>
      <c r="KE171" s="67"/>
      <c r="KF171" s="67"/>
      <c r="KG171" s="67"/>
      <c r="KH171" s="67"/>
      <c r="KI171" s="67"/>
      <c r="KJ171" s="67"/>
      <c r="KK171" s="67"/>
      <c r="KL171" s="67"/>
      <c r="KM171" s="67"/>
      <c r="KN171" s="67"/>
      <c r="KO171" s="67"/>
      <c r="KP171" s="67"/>
      <c r="KQ171" s="67"/>
      <c r="KR171" s="67"/>
      <c r="KS171" s="67"/>
      <c r="KT171" s="67"/>
      <c r="KU171" s="67"/>
      <c r="KV171" s="67"/>
      <c r="KW171" s="67"/>
      <c r="KX171" s="67"/>
      <c r="KY171" s="67"/>
      <c r="KZ171" s="67"/>
      <c r="LA171" s="67"/>
      <c r="LB171" s="67"/>
      <c r="LC171" s="67"/>
      <c r="LD171" s="67"/>
      <c r="LE171" s="67"/>
      <c r="LF171" s="67"/>
      <c r="LG171" s="67"/>
      <c r="LH171" s="67"/>
      <c r="LI171" s="67"/>
      <c r="LJ171" s="67"/>
      <c r="LK171" s="67"/>
      <c r="LL171" s="67"/>
      <c r="LM171" s="67"/>
      <c r="LN171" s="67"/>
      <c r="LO171" s="67"/>
      <c r="LP171" s="67"/>
      <c r="LQ171" s="67"/>
      <c r="LR171" s="67"/>
      <c r="LS171" s="67"/>
      <c r="LT171" s="67"/>
      <c r="LU171" s="67"/>
      <c r="LV171" s="67"/>
      <c r="LW171" s="67"/>
      <c r="LX171" s="67"/>
      <c r="LY171" s="67"/>
      <c r="LZ171" s="67"/>
      <c r="MA171" s="67"/>
      <c r="MB171" s="67"/>
      <c r="MC171" s="67"/>
      <c r="MD171" s="67"/>
      <c r="ME171" s="67"/>
      <c r="MF171" s="67"/>
      <c r="MG171" s="67"/>
      <c r="MH171" s="67"/>
      <c r="MI171" s="67"/>
      <c r="MJ171" s="67"/>
      <c r="MK171" s="67"/>
      <c r="ML171" s="67"/>
      <c r="MM171" s="67"/>
      <c r="MN171" s="67"/>
      <c r="MO171" s="67"/>
      <c r="MP171" s="67"/>
      <c r="MQ171" s="67"/>
      <c r="MR171" s="67"/>
      <c r="MS171" s="67"/>
      <c r="MT171" s="67"/>
      <c r="MU171" s="67"/>
      <c r="MV171" s="67"/>
      <c r="MW171" s="67"/>
      <c r="MX171" s="67"/>
      <c r="MY171" s="67"/>
      <c r="MZ171" s="67"/>
      <c r="NA171" s="67"/>
      <c r="NB171" s="67"/>
      <c r="NC171" s="67"/>
      <c r="ND171" s="67"/>
      <c r="NE171" s="67"/>
      <c r="NF171" s="67"/>
      <c r="NG171" s="67"/>
      <c r="NH171" s="67"/>
      <c r="NI171" s="67"/>
      <c r="NJ171" s="67"/>
      <c r="NK171" s="67"/>
      <c r="NL171" s="67"/>
      <c r="NM171" s="67"/>
      <c r="NN171" s="67"/>
      <c r="NO171" s="67"/>
      <c r="NP171" s="67"/>
      <c r="NQ171" s="67"/>
      <c r="NR171" s="12"/>
      <c r="NS171" s="12"/>
      <c r="NT171" s="12"/>
      <c r="NU171" s="12"/>
      <c r="NV171" s="12"/>
      <c r="NW171" s="12"/>
      <c r="NX171" s="12"/>
      <c r="NY171" s="12"/>
      <c r="NZ171" s="12"/>
      <c r="OA171" s="12"/>
      <c r="OB171" s="12"/>
      <c r="OC171" s="12"/>
      <c r="OD171" s="12"/>
      <c r="OE171" s="12"/>
      <c r="OF171" s="12"/>
      <c r="OG171" s="12"/>
      <c r="OH171" s="12"/>
      <c r="OI171" s="12"/>
      <c r="OJ171" s="12"/>
      <c r="OK171" s="12"/>
      <c r="OL171" s="12"/>
      <c r="OM171" s="12"/>
      <c r="ON171" s="12"/>
      <c r="OO171" s="12"/>
      <c r="OP171" s="12"/>
      <c r="OQ171" s="12"/>
    </row>
    <row r="172" spans="1:407">
      <c r="A172" s="96" t="s">
        <v>875</v>
      </c>
      <c r="B172" s="56" t="s">
        <v>876</v>
      </c>
      <c r="C172" s="96" t="s">
        <v>427</v>
      </c>
      <c r="D172" s="74">
        <v>4</v>
      </c>
      <c r="E172" s="67">
        <v>2016</v>
      </c>
      <c r="F172" s="159">
        <v>76.504126485958267</v>
      </c>
      <c r="G172" s="78">
        <v>47340</v>
      </c>
      <c r="H172" s="78">
        <v>30887</v>
      </c>
      <c r="I172" s="78">
        <v>16453</v>
      </c>
      <c r="J172" s="67">
        <v>47.52</v>
      </c>
      <c r="K172" s="78">
        <v>22497</v>
      </c>
      <c r="L172" s="67">
        <v>27.41</v>
      </c>
      <c r="M172" s="78">
        <v>12975</v>
      </c>
      <c r="N172" s="67">
        <v>4850</v>
      </c>
      <c r="O172" s="67">
        <v>2489</v>
      </c>
      <c r="P172" s="67">
        <v>2361</v>
      </c>
      <c r="Q172" s="78">
        <v>5794</v>
      </c>
      <c r="R172" s="78">
        <v>2820</v>
      </c>
      <c r="S172" s="78">
        <v>2974</v>
      </c>
      <c r="T172" s="67">
        <v>4680</v>
      </c>
      <c r="U172" s="67">
        <v>2404</v>
      </c>
      <c r="V172" s="67">
        <v>2276</v>
      </c>
      <c r="W172" s="78">
        <v>5594</v>
      </c>
      <c r="X172" s="78">
        <v>2719</v>
      </c>
      <c r="Y172" s="78">
        <v>2875</v>
      </c>
      <c r="Z172" s="67">
        <v>4599</v>
      </c>
      <c r="AA172" s="67">
        <v>2369</v>
      </c>
      <c r="AB172" s="67">
        <v>2230</v>
      </c>
      <c r="AC172" s="78">
        <v>5362</v>
      </c>
      <c r="AD172" s="78">
        <v>2595</v>
      </c>
      <c r="AE172" s="78">
        <v>2767</v>
      </c>
      <c r="AF172" s="67">
        <v>4419</v>
      </c>
      <c r="AG172" s="67">
        <v>2282</v>
      </c>
      <c r="AH172" s="67">
        <v>2137</v>
      </c>
      <c r="AI172" s="78">
        <v>8447</v>
      </c>
      <c r="AJ172" s="78">
        <v>4106</v>
      </c>
      <c r="AK172" s="78">
        <v>4341</v>
      </c>
      <c r="AL172" s="67">
        <v>4817</v>
      </c>
      <c r="AM172" s="67">
        <v>2477</v>
      </c>
      <c r="AN172" s="67">
        <v>2340</v>
      </c>
      <c r="AO172" s="67">
        <v>4339</v>
      </c>
      <c r="AP172" s="67">
        <v>2209</v>
      </c>
      <c r="AQ172" s="67">
        <v>2130</v>
      </c>
      <c r="AR172" s="56" t="s">
        <v>428</v>
      </c>
      <c r="AS172" s="56"/>
      <c r="AT172" s="56" t="s">
        <v>428</v>
      </c>
      <c r="AU172" s="162">
        <v>1219</v>
      </c>
      <c r="AV172" s="164">
        <v>0</v>
      </c>
      <c r="AW172" s="163">
        <v>145</v>
      </c>
      <c r="AX172" s="59">
        <v>12</v>
      </c>
      <c r="AY172" s="59">
        <v>8</v>
      </c>
      <c r="AZ172" s="86">
        <v>1.8556701030927834</v>
      </c>
      <c r="BA172" s="87">
        <v>9</v>
      </c>
      <c r="BB172" s="88">
        <v>0</v>
      </c>
      <c r="BC172" s="89">
        <v>0</v>
      </c>
      <c r="BD172" s="68">
        <v>0</v>
      </c>
      <c r="BE172" s="69">
        <v>0</v>
      </c>
      <c r="BF172" s="56">
        <f>VLOOKUP(A172,[1]Controles!$A$7:$L$139,11,0)</f>
        <v>22</v>
      </c>
      <c r="BG172" s="107">
        <f>VLOOKUP(A172,[1]Controles!$A$7:$L$139,12,0)</f>
        <v>3.293413173652695</v>
      </c>
      <c r="BH172" s="63">
        <f>VLOOKUP(A172,[1]Peso!$A$7:$D$139,3,0)</f>
        <v>77</v>
      </c>
      <c r="BI172" s="85">
        <f>VLOOKUP(A172,[1]Peso!$A$7:$D$139,4,0)</f>
        <v>11.526946107784433</v>
      </c>
      <c r="BJ172" s="68">
        <v>0</v>
      </c>
      <c r="BK172" s="69">
        <v>0</v>
      </c>
      <c r="BL172" s="68">
        <v>20.618556701030929</v>
      </c>
      <c r="BM172" s="69">
        <v>1</v>
      </c>
      <c r="BN172" s="67">
        <v>0</v>
      </c>
      <c r="BO172" s="67">
        <v>0</v>
      </c>
      <c r="BP172" s="67">
        <v>0</v>
      </c>
      <c r="BQ172" s="67">
        <v>0</v>
      </c>
      <c r="BR172" s="67">
        <v>0</v>
      </c>
      <c r="BS172" s="67">
        <v>0</v>
      </c>
      <c r="BT172" s="67">
        <v>0</v>
      </c>
      <c r="BU172" s="67">
        <v>0</v>
      </c>
      <c r="BV172" s="67" t="s">
        <v>1788</v>
      </c>
      <c r="BW172" s="67" t="s">
        <v>926</v>
      </c>
      <c r="BX172" s="67" t="s">
        <v>1339</v>
      </c>
      <c r="BY172" s="67" t="s">
        <v>1649</v>
      </c>
      <c r="BZ172" s="67" t="s">
        <v>680</v>
      </c>
      <c r="CA172" s="67" t="s">
        <v>1789</v>
      </c>
      <c r="CB172" s="67" t="s">
        <v>1790</v>
      </c>
      <c r="CC172" s="163">
        <v>72.56</v>
      </c>
      <c r="CD172" s="163">
        <v>61.22</v>
      </c>
      <c r="CE172" s="166">
        <v>7.7844311377245514</v>
      </c>
      <c r="CF172" s="67" t="s">
        <v>1791</v>
      </c>
      <c r="CG172" s="67" t="s">
        <v>1792</v>
      </c>
      <c r="CH172" s="92">
        <v>20.811654526534859</v>
      </c>
      <c r="CI172" s="67">
        <v>1</v>
      </c>
      <c r="CJ172" s="86">
        <v>0.21367521367521367</v>
      </c>
      <c r="CK172" s="87">
        <v>1</v>
      </c>
      <c r="CL172" s="92">
        <v>20.811654526534859</v>
      </c>
      <c r="CM172" s="67">
        <v>1</v>
      </c>
      <c r="CN172" s="92">
        <v>20.811654526534859</v>
      </c>
      <c r="CO172" s="67">
        <v>1</v>
      </c>
      <c r="CP172" s="92">
        <v>20.811654526534859</v>
      </c>
      <c r="CQ172" s="67">
        <v>1</v>
      </c>
      <c r="CR172" s="67">
        <v>0</v>
      </c>
      <c r="CS172" s="67">
        <v>0</v>
      </c>
      <c r="CT172" s="67">
        <v>0</v>
      </c>
      <c r="CU172" s="67">
        <v>0</v>
      </c>
      <c r="CV172" s="67">
        <v>0</v>
      </c>
      <c r="CW172" s="67">
        <v>0</v>
      </c>
      <c r="CX172" s="67">
        <v>0</v>
      </c>
      <c r="CY172" s="67">
        <v>0</v>
      </c>
      <c r="CZ172" s="67">
        <v>0</v>
      </c>
      <c r="DA172" s="67">
        <v>0</v>
      </c>
      <c r="DB172" s="86">
        <v>0.43487714720591431</v>
      </c>
      <c r="DC172" s="87">
        <v>2</v>
      </c>
      <c r="DD172" s="163">
        <v>99.12</v>
      </c>
      <c r="DE172" s="163">
        <v>86.17</v>
      </c>
      <c r="DF172" s="166">
        <v>1.3862781954887218</v>
      </c>
      <c r="DG172" s="167">
        <v>7.8947368421052628</v>
      </c>
      <c r="DH172" s="92">
        <v>71.505184125849127</v>
      </c>
      <c r="DI172" s="67">
        <v>4</v>
      </c>
      <c r="DJ172" s="92">
        <v>143.01036825169825</v>
      </c>
      <c r="DK172" s="67">
        <v>8</v>
      </c>
      <c r="DL172" s="67">
        <v>0</v>
      </c>
      <c r="DM172" s="67">
        <v>0</v>
      </c>
      <c r="DN172" s="67">
        <v>33.58</v>
      </c>
      <c r="DO172" s="67">
        <v>1</v>
      </c>
      <c r="DP172" s="92">
        <v>18.649757553151812</v>
      </c>
      <c r="DQ172" s="67">
        <v>1</v>
      </c>
      <c r="DR172" s="67">
        <v>0</v>
      </c>
      <c r="DS172" s="67">
        <v>0</v>
      </c>
      <c r="DT172" s="92">
        <v>18.649757553151812</v>
      </c>
      <c r="DU172" s="67">
        <v>1</v>
      </c>
      <c r="DV172" s="67">
        <v>0</v>
      </c>
      <c r="DW172" s="67">
        <v>0</v>
      </c>
      <c r="DX172" s="67">
        <v>0</v>
      </c>
      <c r="DY172" s="67">
        <v>0</v>
      </c>
      <c r="DZ172" s="86">
        <v>0.89686098654708524</v>
      </c>
      <c r="EA172" s="87">
        <v>2</v>
      </c>
      <c r="EB172" s="86">
        <v>64.576509124941509</v>
      </c>
      <c r="EC172" s="87">
        <v>138</v>
      </c>
      <c r="ED172" s="86">
        <v>0.67888662593346905</v>
      </c>
      <c r="EE172" s="87">
        <v>3</v>
      </c>
      <c r="EF172" s="163">
        <v>95.06</v>
      </c>
      <c r="EG172" s="163">
        <v>72.81</v>
      </c>
      <c r="EH172" s="166">
        <v>2.0852499233363999</v>
      </c>
      <c r="EI172" s="167">
        <v>6.562404170499847</v>
      </c>
      <c r="EJ172" s="67" t="s">
        <v>1793</v>
      </c>
      <c r="EK172" s="67" t="s">
        <v>1794</v>
      </c>
      <c r="EL172" s="163">
        <v>69.98</v>
      </c>
      <c r="EM172" s="163">
        <v>46</v>
      </c>
      <c r="EN172" s="166">
        <v>0.65975494816211122</v>
      </c>
      <c r="EO172" s="167">
        <v>4.2412818096135725</v>
      </c>
      <c r="EP172" s="92">
        <v>18.649757553151812</v>
      </c>
      <c r="EQ172" s="67">
        <v>1</v>
      </c>
      <c r="ER172" s="92">
        <v>149.19806042521449</v>
      </c>
      <c r="ES172" s="67">
        <v>8</v>
      </c>
      <c r="ET172" s="92">
        <v>55.949272659455424</v>
      </c>
      <c r="EU172" s="67">
        <v>3</v>
      </c>
      <c r="EV172" s="67">
        <v>0</v>
      </c>
      <c r="EW172" s="67">
        <v>0</v>
      </c>
      <c r="EX172" s="67">
        <v>0</v>
      </c>
      <c r="EY172" s="86">
        <v>85.897435897435898</v>
      </c>
      <c r="EZ172" s="87">
        <v>201</v>
      </c>
      <c r="FA172" s="86">
        <v>80.281690140845072</v>
      </c>
      <c r="FB172" s="87">
        <v>171</v>
      </c>
      <c r="FC172" s="92">
        <v>19.686977064671719</v>
      </c>
      <c r="FD172" s="67">
        <v>2</v>
      </c>
      <c r="FE172" s="92">
        <v>39.373954129343439</v>
      </c>
      <c r="FF172" s="67">
        <v>4</v>
      </c>
      <c r="FG172" s="67">
        <v>0</v>
      </c>
      <c r="FH172" s="67">
        <v>0</v>
      </c>
      <c r="FI172" s="92">
        <v>19.686977064671719</v>
      </c>
      <c r="FJ172" s="67">
        <v>2</v>
      </c>
      <c r="FK172" s="92">
        <v>78.747908258686877</v>
      </c>
      <c r="FL172" s="67">
        <v>8</v>
      </c>
      <c r="FM172" s="92">
        <v>49.217442661679293</v>
      </c>
      <c r="FN172" s="67">
        <v>5</v>
      </c>
      <c r="FO172" s="92">
        <v>147.65232798503789</v>
      </c>
      <c r="FP172" s="67">
        <v>15</v>
      </c>
      <c r="FQ172" s="92">
        <v>9.8434885323358596</v>
      </c>
      <c r="FR172" s="67">
        <v>1</v>
      </c>
      <c r="FS172" s="86">
        <v>1.2455885405854266</v>
      </c>
      <c r="FT172" s="87">
        <v>6</v>
      </c>
      <c r="FU172" s="86">
        <v>1.1523392486748099</v>
      </c>
      <c r="FV172" s="87">
        <v>5</v>
      </c>
      <c r="FW172" s="67"/>
      <c r="FX172" s="67"/>
      <c r="FY172" s="67"/>
      <c r="FZ172" s="67"/>
      <c r="GA172" s="67"/>
      <c r="GB172" s="67"/>
      <c r="GC172" s="67"/>
      <c r="GD172" s="67"/>
      <c r="GE172" s="67"/>
      <c r="GF172" s="67"/>
      <c r="GG172" s="67"/>
      <c r="GH172" s="67"/>
      <c r="GI172" s="67"/>
      <c r="GJ172" s="67"/>
      <c r="GK172" s="67"/>
      <c r="GL172" s="67"/>
      <c r="GM172" s="67"/>
      <c r="GN172" s="67"/>
      <c r="GO172" s="67"/>
      <c r="GP172" s="67"/>
      <c r="GQ172" s="67"/>
      <c r="GR172" s="67"/>
      <c r="GS172" s="67"/>
      <c r="GT172" s="67"/>
      <c r="GU172" s="67"/>
      <c r="GV172" s="67"/>
      <c r="GW172" s="67"/>
      <c r="GX172" s="67"/>
      <c r="GY172" s="67"/>
      <c r="GZ172" s="67"/>
      <c r="HA172" s="67"/>
      <c r="HB172" s="67"/>
      <c r="HC172" s="67"/>
      <c r="HD172" s="67"/>
      <c r="HE172" s="67"/>
      <c r="HF172" s="67"/>
      <c r="HG172" s="67"/>
      <c r="HH172" s="67"/>
      <c r="HI172" s="67"/>
      <c r="HJ172" s="67"/>
      <c r="HK172" s="67"/>
      <c r="HL172" s="67"/>
      <c r="HM172" s="67"/>
      <c r="HN172" s="67"/>
      <c r="HO172" s="67"/>
      <c r="HP172" s="67"/>
      <c r="HQ172" s="67"/>
      <c r="HR172" s="67"/>
      <c r="HS172" s="67"/>
      <c r="HT172" s="67"/>
      <c r="HU172" s="67"/>
      <c r="HV172" s="67"/>
      <c r="HW172" s="67"/>
      <c r="HX172" s="67"/>
      <c r="HY172" s="67"/>
      <c r="HZ172" s="67"/>
      <c r="IA172" s="67"/>
      <c r="IB172" s="67"/>
      <c r="IC172" s="67"/>
      <c r="ID172" s="67"/>
      <c r="IE172" s="67"/>
      <c r="IF172" s="67"/>
      <c r="IG172" s="67"/>
      <c r="IH172" s="67"/>
      <c r="II172" s="67"/>
      <c r="IJ172" s="67"/>
      <c r="IK172" s="67"/>
      <c r="IL172" s="67"/>
      <c r="IM172" s="67"/>
      <c r="IN172" s="67"/>
      <c r="IO172" s="67"/>
      <c r="IP172" s="67"/>
      <c r="IQ172" s="67"/>
      <c r="IR172" s="67"/>
      <c r="IS172" s="67"/>
      <c r="IT172" s="67"/>
      <c r="IU172" s="67"/>
      <c r="IV172" s="67"/>
      <c r="IW172" s="67"/>
      <c r="IX172" s="67"/>
      <c r="IY172" s="67"/>
      <c r="IZ172" s="67"/>
      <c r="JA172" s="67"/>
      <c r="JB172" s="67"/>
      <c r="JC172" s="67"/>
      <c r="JD172" s="67"/>
      <c r="JE172" s="67"/>
      <c r="JF172" s="67"/>
      <c r="JG172" s="67"/>
      <c r="JH172" s="67"/>
      <c r="JI172" s="67"/>
      <c r="JJ172" s="67"/>
      <c r="JK172" s="67"/>
      <c r="JL172" s="67"/>
      <c r="JM172" s="67"/>
      <c r="JN172" s="67"/>
      <c r="JO172" s="67"/>
      <c r="JP172" s="67"/>
      <c r="JQ172" s="67"/>
      <c r="JR172" s="67"/>
      <c r="JS172" s="67"/>
      <c r="JT172" s="67"/>
      <c r="JU172" s="67"/>
      <c r="JV172" s="67"/>
      <c r="JW172" s="67"/>
      <c r="JX172" s="67"/>
      <c r="JY172" s="67"/>
      <c r="JZ172" s="67"/>
      <c r="KA172" s="67"/>
      <c r="KB172" s="67"/>
      <c r="KC172" s="67"/>
      <c r="KD172" s="67"/>
      <c r="KE172" s="67"/>
      <c r="KF172" s="67"/>
      <c r="KG172" s="67"/>
      <c r="KH172" s="67"/>
      <c r="KI172" s="67"/>
      <c r="KJ172" s="67"/>
      <c r="KK172" s="67"/>
      <c r="KL172" s="67"/>
      <c r="KM172" s="67"/>
      <c r="KN172" s="67"/>
      <c r="KO172" s="67"/>
      <c r="KP172" s="67"/>
      <c r="KQ172" s="67"/>
      <c r="KR172" s="67"/>
      <c r="KS172" s="67"/>
      <c r="KT172" s="67"/>
      <c r="KU172" s="67"/>
      <c r="KV172" s="67"/>
      <c r="KW172" s="67"/>
      <c r="KX172" s="67"/>
      <c r="KY172" s="67"/>
      <c r="KZ172" s="67"/>
      <c r="LA172" s="67"/>
      <c r="LB172" s="67"/>
      <c r="LC172" s="67"/>
      <c r="LD172" s="67"/>
      <c r="LE172" s="67"/>
      <c r="LF172" s="67"/>
      <c r="LG172" s="67"/>
      <c r="LH172" s="67"/>
      <c r="LI172" s="67"/>
      <c r="LJ172" s="67"/>
      <c r="LK172" s="67"/>
      <c r="LL172" s="67"/>
      <c r="LM172" s="67"/>
      <c r="LN172" s="67"/>
      <c r="LO172" s="67"/>
      <c r="LP172" s="67"/>
      <c r="LQ172" s="67"/>
      <c r="LR172" s="67"/>
      <c r="LS172" s="67"/>
      <c r="LT172" s="67"/>
      <c r="LU172" s="67"/>
      <c r="LV172" s="67"/>
      <c r="LW172" s="67"/>
      <c r="LX172" s="67"/>
      <c r="LY172" s="67"/>
      <c r="LZ172" s="67"/>
      <c r="MA172" s="67"/>
      <c r="MB172" s="67"/>
      <c r="MC172" s="67"/>
      <c r="MD172" s="67"/>
      <c r="ME172" s="67"/>
      <c r="MF172" s="67"/>
      <c r="MG172" s="67"/>
      <c r="MH172" s="67"/>
      <c r="MI172" s="67"/>
      <c r="MJ172" s="67"/>
      <c r="MK172" s="67"/>
      <c r="ML172" s="67"/>
      <c r="MM172" s="67"/>
      <c r="MN172" s="67"/>
      <c r="MO172" s="67"/>
      <c r="MP172" s="67"/>
      <c r="MQ172" s="67"/>
      <c r="MR172" s="67"/>
      <c r="MS172" s="67"/>
      <c r="MT172" s="67"/>
      <c r="MU172" s="67"/>
      <c r="MV172" s="67"/>
      <c r="MW172" s="67"/>
      <c r="MX172" s="67"/>
      <c r="MY172" s="67"/>
      <c r="MZ172" s="67"/>
      <c r="NA172" s="67"/>
      <c r="NB172" s="67"/>
      <c r="NC172" s="67"/>
      <c r="ND172" s="67"/>
      <c r="NE172" s="67"/>
      <c r="NF172" s="67"/>
      <c r="NG172" s="67"/>
      <c r="NH172" s="67"/>
      <c r="NI172" s="67"/>
      <c r="NJ172" s="67"/>
      <c r="NK172" s="67"/>
      <c r="NL172" s="67"/>
      <c r="NM172" s="67"/>
      <c r="NN172" s="67"/>
      <c r="NO172" s="67"/>
      <c r="NP172" s="67"/>
      <c r="NQ172" s="67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2"/>
      <c r="OF172" s="12"/>
      <c r="OG172" s="12"/>
      <c r="OH172" s="12"/>
      <c r="OI172" s="12"/>
      <c r="OJ172" s="12"/>
      <c r="OK172" s="12"/>
      <c r="OL172" s="12"/>
      <c r="OM172" s="12"/>
      <c r="ON172" s="12"/>
      <c r="OO172" s="12"/>
      <c r="OP172" s="12"/>
      <c r="OQ172" s="12"/>
    </row>
    <row r="173" spans="1:407">
      <c r="A173" s="96" t="s">
        <v>885</v>
      </c>
      <c r="B173" s="56" t="s">
        <v>886</v>
      </c>
      <c r="C173" s="96" t="s">
        <v>427</v>
      </c>
      <c r="D173" s="74">
        <v>6</v>
      </c>
      <c r="E173" s="67">
        <v>2016</v>
      </c>
      <c r="F173" s="161">
        <v>74.152763058728112</v>
      </c>
      <c r="G173" s="78">
        <v>27176</v>
      </c>
      <c r="H173" s="78">
        <v>23242</v>
      </c>
      <c r="I173" s="78">
        <v>3934</v>
      </c>
      <c r="J173" s="67">
        <v>42.18</v>
      </c>
      <c r="K173" s="78">
        <v>11463</v>
      </c>
      <c r="L173" s="67">
        <v>51.9</v>
      </c>
      <c r="M173" s="78">
        <v>14104</v>
      </c>
      <c r="N173" s="67">
        <v>2234</v>
      </c>
      <c r="O173" s="67">
        <v>1141</v>
      </c>
      <c r="P173" s="67">
        <v>1093</v>
      </c>
      <c r="Q173" s="67">
        <v>2678</v>
      </c>
      <c r="R173" s="67">
        <v>1365</v>
      </c>
      <c r="S173" s="67">
        <v>1313</v>
      </c>
      <c r="T173" s="67">
        <v>2211</v>
      </c>
      <c r="U173" s="67">
        <v>1127</v>
      </c>
      <c r="V173" s="67">
        <v>1084</v>
      </c>
      <c r="W173" s="67">
        <v>2641</v>
      </c>
      <c r="X173" s="67">
        <v>1360</v>
      </c>
      <c r="Y173" s="67">
        <v>1281</v>
      </c>
      <c r="Z173" s="67">
        <v>2197</v>
      </c>
      <c r="AA173" s="67">
        <v>1151</v>
      </c>
      <c r="AB173" s="67">
        <v>1046</v>
      </c>
      <c r="AC173" s="67">
        <v>2687</v>
      </c>
      <c r="AD173" s="67">
        <v>1398</v>
      </c>
      <c r="AE173" s="67">
        <v>1289</v>
      </c>
      <c r="AF173" s="67">
        <v>2298</v>
      </c>
      <c r="AG173" s="67">
        <v>1183</v>
      </c>
      <c r="AH173" s="67">
        <v>1115</v>
      </c>
      <c r="AI173" s="67">
        <v>4253</v>
      </c>
      <c r="AJ173" s="67">
        <v>2180</v>
      </c>
      <c r="AK173" s="67">
        <v>2073</v>
      </c>
      <c r="AL173" s="67">
        <v>2385</v>
      </c>
      <c r="AM173" s="67">
        <v>1221</v>
      </c>
      <c r="AN173" s="67">
        <v>1164</v>
      </c>
      <c r="AO173" s="67">
        <v>2278</v>
      </c>
      <c r="AP173" s="67">
        <v>1165</v>
      </c>
      <c r="AQ173" s="67">
        <v>1113</v>
      </c>
      <c r="AR173" s="56" t="s">
        <v>428</v>
      </c>
      <c r="AS173" s="56"/>
      <c r="AT173" s="56" t="s">
        <v>428</v>
      </c>
      <c r="AU173" s="162">
        <v>660</v>
      </c>
      <c r="AV173" s="163">
        <v>6</v>
      </c>
      <c r="AW173" s="164">
        <v>142</v>
      </c>
      <c r="AX173" s="59">
        <v>10.199999999999999</v>
      </c>
      <c r="AY173" s="59">
        <v>5</v>
      </c>
      <c r="AZ173" s="86">
        <v>4.0286481647269472</v>
      </c>
      <c r="BA173" s="87">
        <v>9</v>
      </c>
      <c r="BB173" s="88">
        <v>0</v>
      </c>
      <c r="BC173" s="89">
        <v>0</v>
      </c>
      <c r="BD173" s="68">
        <v>0</v>
      </c>
      <c r="BE173" s="69">
        <v>0</v>
      </c>
      <c r="BF173" s="56">
        <f>VLOOKUP(A173,[1]Controles!$A$7:$L$139,11,0)</f>
        <v>20</v>
      </c>
      <c r="BG173" s="107">
        <f>VLOOKUP(A173,[1]Controles!$A$7:$L$139,12,0)</f>
        <v>4.0899795501022496</v>
      </c>
      <c r="BH173" s="63">
        <f>VLOOKUP(A173,[1]Peso!$A$7:$D$139,3,0)</f>
        <v>71</v>
      </c>
      <c r="BI173" s="85">
        <f>VLOOKUP(A173,[1]Peso!$A$7:$D$139,4,0)</f>
        <v>14.519427402862986</v>
      </c>
      <c r="BJ173" s="68">
        <v>0</v>
      </c>
      <c r="BK173" s="69">
        <v>0</v>
      </c>
      <c r="BL173" s="68">
        <v>0</v>
      </c>
      <c r="BM173" s="69">
        <v>0</v>
      </c>
      <c r="BN173" s="67">
        <v>0</v>
      </c>
      <c r="BO173" s="67">
        <v>0</v>
      </c>
      <c r="BP173" s="67">
        <v>0</v>
      </c>
      <c r="BQ173" s="67">
        <v>0</v>
      </c>
      <c r="BR173" s="67">
        <v>0</v>
      </c>
      <c r="BS173" s="67">
        <v>0</v>
      </c>
      <c r="BT173" s="67">
        <v>0</v>
      </c>
      <c r="BU173" s="67">
        <v>0</v>
      </c>
      <c r="BV173" s="67" t="s">
        <v>1795</v>
      </c>
      <c r="BW173" s="67" t="s">
        <v>551</v>
      </c>
      <c r="BX173" s="67" t="s">
        <v>1796</v>
      </c>
      <c r="BY173" s="67" t="s">
        <v>551</v>
      </c>
      <c r="BZ173" s="67" t="s">
        <v>1290</v>
      </c>
      <c r="CA173" s="67" t="s">
        <v>1797</v>
      </c>
      <c r="CB173" s="67" t="s">
        <v>1798</v>
      </c>
      <c r="CC173" s="164">
        <v>118.46</v>
      </c>
      <c r="CD173" s="164">
        <v>89.18</v>
      </c>
      <c r="CE173" s="166">
        <v>30.303030303030305</v>
      </c>
      <c r="CF173" s="67" t="s">
        <v>1399</v>
      </c>
      <c r="CG173" s="67" t="s">
        <v>1799</v>
      </c>
      <c r="CH173" s="67">
        <v>0</v>
      </c>
      <c r="CI173" s="67">
        <v>0</v>
      </c>
      <c r="CJ173" s="86">
        <v>0.45228403437358661</v>
      </c>
      <c r="CK173" s="87">
        <v>1</v>
      </c>
      <c r="CL173" s="67">
        <v>0</v>
      </c>
      <c r="CM173" s="67">
        <v>0</v>
      </c>
      <c r="CN173" s="92">
        <v>44.863167339614172</v>
      </c>
      <c r="CO173" s="67">
        <v>1</v>
      </c>
      <c r="CP173" s="67">
        <v>0</v>
      </c>
      <c r="CQ173" s="67">
        <v>0</v>
      </c>
      <c r="CR173" s="67">
        <v>0</v>
      </c>
      <c r="CS173" s="67">
        <v>0</v>
      </c>
      <c r="CT173" s="67">
        <v>0</v>
      </c>
      <c r="CU173" s="67">
        <v>0</v>
      </c>
      <c r="CV173" s="67">
        <v>0</v>
      </c>
      <c r="CW173" s="67">
        <v>0</v>
      </c>
      <c r="CX173" s="67">
        <v>0</v>
      </c>
      <c r="CY173" s="67">
        <v>0</v>
      </c>
      <c r="CZ173" s="67">
        <v>0</v>
      </c>
      <c r="DA173" s="67">
        <v>0</v>
      </c>
      <c r="DB173" s="86">
        <v>0</v>
      </c>
      <c r="DC173" s="87">
        <v>0</v>
      </c>
      <c r="DD173" s="164">
        <v>142.83000000000001</v>
      </c>
      <c r="DE173" s="164">
        <v>125.59</v>
      </c>
      <c r="DF173" s="166">
        <v>1.3629283489096573</v>
      </c>
      <c r="DG173" s="167">
        <v>3.0373831775700935</v>
      </c>
      <c r="DH173" s="92">
        <v>37.864445285876563</v>
      </c>
      <c r="DI173" s="67">
        <v>1</v>
      </c>
      <c r="DJ173" s="92">
        <v>113.5933358576297</v>
      </c>
      <c r="DK173" s="67">
        <v>3</v>
      </c>
      <c r="DL173" s="67">
        <v>0</v>
      </c>
      <c r="DM173" s="67">
        <v>0</v>
      </c>
      <c r="DN173" s="67">
        <v>0</v>
      </c>
      <c r="DO173" s="67">
        <v>0</v>
      </c>
      <c r="DP173" s="67">
        <v>0</v>
      </c>
      <c r="DQ173" s="67">
        <v>0</v>
      </c>
      <c r="DR173" s="67">
        <v>0</v>
      </c>
      <c r="DS173" s="67">
        <v>0</v>
      </c>
      <c r="DT173" s="67">
        <v>0</v>
      </c>
      <c r="DU173" s="67">
        <v>0</v>
      </c>
      <c r="DV173" s="67">
        <v>0</v>
      </c>
      <c r="DW173" s="67">
        <v>0</v>
      </c>
      <c r="DX173" s="67">
        <v>0</v>
      </c>
      <c r="DY173" s="67">
        <v>0</v>
      </c>
      <c r="DZ173" s="86">
        <v>0</v>
      </c>
      <c r="EA173" s="87">
        <v>0</v>
      </c>
      <c r="EB173" s="86">
        <v>82.511210762331842</v>
      </c>
      <c r="EC173" s="87">
        <v>92</v>
      </c>
      <c r="ED173" s="86">
        <v>0</v>
      </c>
      <c r="EE173" s="87">
        <v>0</v>
      </c>
      <c r="EF173" s="164">
        <v>131.65</v>
      </c>
      <c r="EG173" s="164">
        <v>101.53</v>
      </c>
      <c r="EH173" s="166">
        <v>1.6725798276735937</v>
      </c>
      <c r="EI173" s="167">
        <v>4.3588443993917894</v>
      </c>
      <c r="EJ173" s="67" t="s">
        <v>1800</v>
      </c>
      <c r="EK173" s="67" t="s">
        <v>1318</v>
      </c>
      <c r="EL173" s="164">
        <v>102.2</v>
      </c>
      <c r="EM173" s="164">
        <v>60.88</v>
      </c>
      <c r="EN173" s="166">
        <v>1.28</v>
      </c>
      <c r="EO173" s="167">
        <v>1.92</v>
      </c>
      <c r="EP173" s="67">
        <v>0</v>
      </c>
      <c r="EQ173" s="67">
        <v>0</v>
      </c>
      <c r="ER173" s="92">
        <v>74.432452549311506</v>
      </c>
      <c r="ES173" s="67">
        <v>2</v>
      </c>
      <c r="ET173" s="92">
        <v>37.216226274655753</v>
      </c>
      <c r="EU173" s="67">
        <v>1</v>
      </c>
      <c r="EV173" s="67">
        <v>0</v>
      </c>
      <c r="EW173" s="67">
        <v>0</v>
      </c>
      <c r="EX173" s="67">
        <v>0</v>
      </c>
      <c r="EY173" s="86">
        <v>136.59793814432987</v>
      </c>
      <c r="EZ173" s="87">
        <v>159</v>
      </c>
      <c r="FA173" s="86">
        <v>107.81671159029651</v>
      </c>
      <c r="FB173" s="87">
        <v>120</v>
      </c>
      <c r="FC173" s="92">
        <v>19.376089905057157</v>
      </c>
      <c r="FD173" s="67">
        <v>1</v>
      </c>
      <c r="FE173" s="67"/>
      <c r="FF173" s="67">
        <v>0</v>
      </c>
      <c r="FG173" s="67">
        <v>0</v>
      </c>
      <c r="FH173" s="67">
        <v>0</v>
      </c>
      <c r="FI173" s="92">
        <v>19.376089905057157</v>
      </c>
      <c r="FJ173" s="67">
        <v>1</v>
      </c>
      <c r="FK173" s="92">
        <v>38.752179810114313</v>
      </c>
      <c r="FL173" s="67">
        <v>2</v>
      </c>
      <c r="FM173" s="92">
        <v>116.25653943034295</v>
      </c>
      <c r="FN173" s="67">
        <v>6</v>
      </c>
      <c r="FO173" s="92">
        <v>135.63262933540011</v>
      </c>
      <c r="FP173" s="105">
        <v>7</v>
      </c>
      <c r="FQ173" s="92">
        <v>38.752179810114313</v>
      </c>
      <c r="FR173" s="67">
        <v>2</v>
      </c>
      <c r="FS173" s="86">
        <v>1.2578616352201257</v>
      </c>
      <c r="FT173" s="87">
        <v>3</v>
      </c>
      <c r="FU173" s="86">
        <v>0.43898156277436345</v>
      </c>
      <c r="FV173" s="87">
        <v>1</v>
      </c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67"/>
      <c r="IS173" s="67"/>
      <c r="IT173" s="67"/>
      <c r="IU173" s="67"/>
      <c r="IV173" s="67"/>
      <c r="IW173" s="67"/>
      <c r="IX173" s="67"/>
      <c r="IY173" s="67"/>
      <c r="IZ173" s="67"/>
      <c r="JA173" s="67"/>
      <c r="JB173" s="67"/>
      <c r="JC173" s="67"/>
      <c r="JD173" s="67"/>
      <c r="JE173" s="67"/>
      <c r="JF173" s="67"/>
      <c r="JG173" s="67"/>
      <c r="JH173" s="67"/>
      <c r="JI173" s="67"/>
      <c r="JJ173" s="67"/>
      <c r="JK173" s="67"/>
      <c r="JL173" s="67"/>
      <c r="JM173" s="67"/>
      <c r="JN173" s="67"/>
      <c r="JO173" s="67"/>
      <c r="JP173" s="67"/>
      <c r="JQ173" s="67"/>
      <c r="JR173" s="67"/>
      <c r="JS173" s="67"/>
      <c r="JT173" s="67"/>
      <c r="JU173" s="67"/>
      <c r="JV173" s="67"/>
      <c r="JW173" s="67"/>
      <c r="JX173" s="67"/>
      <c r="JY173" s="67"/>
      <c r="JZ173" s="67"/>
      <c r="KA173" s="67"/>
      <c r="KB173" s="67"/>
      <c r="KC173" s="67"/>
      <c r="KD173" s="67"/>
      <c r="KE173" s="67"/>
      <c r="KF173" s="67"/>
      <c r="KG173" s="67"/>
      <c r="KH173" s="67"/>
      <c r="KI173" s="67"/>
      <c r="KJ173" s="67"/>
      <c r="KK173" s="67"/>
      <c r="KL173" s="67"/>
      <c r="KM173" s="67"/>
      <c r="KN173" s="67"/>
      <c r="KO173" s="67"/>
      <c r="KP173" s="67"/>
      <c r="KQ173" s="67"/>
      <c r="KR173" s="67"/>
      <c r="KS173" s="67"/>
      <c r="KT173" s="67"/>
      <c r="KU173" s="67"/>
      <c r="KV173" s="67"/>
      <c r="KW173" s="67"/>
      <c r="KX173" s="67"/>
      <c r="KY173" s="67"/>
      <c r="KZ173" s="67"/>
      <c r="LA173" s="67"/>
      <c r="LB173" s="67"/>
      <c r="LC173" s="67"/>
      <c r="LD173" s="67"/>
      <c r="LE173" s="67"/>
      <c r="LF173" s="67"/>
      <c r="LG173" s="67"/>
      <c r="LH173" s="67"/>
      <c r="LI173" s="67"/>
      <c r="LJ173" s="67"/>
      <c r="LK173" s="67"/>
      <c r="LL173" s="67"/>
      <c r="LM173" s="67"/>
      <c r="LN173" s="67"/>
      <c r="LO173" s="67"/>
      <c r="LP173" s="67"/>
      <c r="LQ173" s="67"/>
      <c r="LR173" s="67"/>
      <c r="LS173" s="67"/>
      <c r="LT173" s="67"/>
      <c r="LU173" s="67"/>
      <c r="LV173" s="67"/>
      <c r="LW173" s="67"/>
      <c r="LX173" s="67"/>
      <c r="LY173" s="67"/>
      <c r="LZ173" s="67"/>
      <c r="MA173" s="67"/>
      <c r="MB173" s="67"/>
      <c r="MC173" s="67"/>
      <c r="MD173" s="67"/>
      <c r="ME173" s="67"/>
      <c r="MF173" s="67"/>
      <c r="MG173" s="67"/>
      <c r="MH173" s="67"/>
      <c r="MI173" s="67"/>
      <c r="MJ173" s="67"/>
      <c r="MK173" s="67"/>
      <c r="ML173" s="67"/>
      <c r="MM173" s="67"/>
      <c r="MN173" s="67"/>
      <c r="MO173" s="67"/>
      <c r="MP173" s="67"/>
      <c r="MQ173" s="67"/>
      <c r="MR173" s="67"/>
      <c r="MS173" s="67"/>
      <c r="MT173" s="67"/>
      <c r="MU173" s="67"/>
      <c r="MV173" s="67"/>
      <c r="MW173" s="67"/>
      <c r="MX173" s="67"/>
      <c r="MY173" s="67"/>
      <c r="MZ173" s="67"/>
      <c r="NA173" s="67"/>
      <c r="NB173" s="67"/>
      <c r="NC173" s="67"/>
      <c r="ND173" s="67"/>
      <c r="NE173" s="67"/>
      <c r="NF173" s="67"/>
      <c r="NG173" s="67"/>
      <c r="NH173" s="67"/>
      <c r="NI173" s="67"/>
      <c r="NJ173" s="67"/>
      <c r="NK173" s="67"/>
      <c r="NL173" s="67"/>
      <c r="NM173" s="67"/>
      <c r="NN173" s="67"/>
      <c r="NO173" s="67"/>
      <c r="NP173" s="67"/>
      <c r="NQ173" s="67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2"/>
      <c r="OF173" s="12"/>
      <c r="OG173" s="12"/>
      <c r="OH173" s="12"/>
      <c r="OI173" s="12"/>
      <c r="OJ173" s="12"/>
      <c r="OK173" s="12"/>
      <c r="OL173" s="12"/>
      <c r="OM173" s="12"/>
      <c r="ON173" s="12"/>
      <c r="OO173" s="12"/>
      <c r="OP173" s="12"/>
      <c r="OQ173" s="12"/>
    </row>
    <row r="174" spans="1:407">
      <c r="A174" s="96" t="s">
        <v>1801</v>
      </c>
      <c r="B174" s="56" t="s">
        <v>895</v>
      </c>
      <c r="C174" s="96" t="s">
        <v>514</v>
      </c>
      <c r="D174" s="74">
        <v>6</v>
      </c>
      <c r="E174" s="67">
        <v>2016</v>
      </c>
      <c r="F174" s="161">
        <v>67.179240688715751</v>
      </c>
      <c r="G174" s="78">
        <v>10102</v>
      </c>
      <c r="H174" s="78">
        <v>5276</v>
      </c>
      <c r="I174" s="78">
        <v>3599</v>
      </c>
      <c r="J174" s="67">
        <v>61.6</v>
      </c>
      <c r="K174" s="78">
        <v>6223</v>
      </c>
      <c r="L174" s="67">
        <v>24.27</v>
      </c>
      <c r="M174" s="78">
        <v>2452</v>
      </c>
      <c r="N174" s="67">
        <v>942</v>
      </c>
      <c r="O174" s="67">
        <v>482</v>
      </c>
      <c r="P174" s="67">
        <v>460</v>
      </c>
      <c r="Q174" s="78">
        <v>1126</v>
      </c>
      <c r="R174" s="78">
        <v>549</v>
      </c>
      <c r="S174" s="78">
        <v>577</v>
      </c>
      <c r="T174" s="67">
        <v>924</v>
      </c>
      <c r="U174" s="67">
        <v>477</v>
      </c>
      <c r="V174" s="67">
        <v>447</v>
      </c>
      <c r="W174" s="78">
        <v>1118</v>
      </c>
      <c r="X174" s="78">
        <v>541</v>
      </c>
      <c r="Y174" s="78">
        <v>577</v>
      </c>
      <c r="Z174" s="67">
        <v>939</v>
      </c>
      <c r="AA174" s="67">
        <v>485</v>
      </c>
      <c r="AB174" s="67">
        <v>454</v>
      </c>
      <c r="AC174" s="78">
        <v>1077</v>
      </c>
      <c r="AD174" s="78">
        <v>520</v>
      </c>
      <c r="AE174" s="78">
        <v>557</v>
      </c>
      <c r="AF174" s="67">
        <v>865</v>
      </c>
      <c r="AG174" s="67">
        <v>449</v>
      </c>
      <c r="AH174" s="67">
        <v>416</v>
      </c>
      <c r="AI174" s="78">
        <v>1686</v>
      </c>
      <c r="AJ174" s="78">
        <v>797</v>
      </c>
      <c r="AK174" s="78">
        <v>889</v>
      </c>
      <c r="AL174" s="67">
        <v>956</v>
      </c>
      <c r="AM174" s="67">
        <v>504</v>
      </c>
      <c r="AN174" s="67">
        <v>452</v>
      </c>
      <c r="AO174" s="67">
        <v>927</v>
      </c>
      <c r="AP174" s="67">
        <v>497</v>
      </c>
      <c r="AQ174" s="67">
        <v>430</v>
      </c>
      <c r="AR174" s="56" t="s">
        <v>428</v>
      </c>
      <c r="AS174" s="56"/>
      <c r="AT174" s="56" t="s">
        <v>428</v>
      </c>
      <c r="AU174" s="162">
        <v>254</v>
      </c>
      <c r="AV174" s="164">
        <v>0</v>
      </c>
      <c r="AW174" s="163">
        <v>54</v>
      </c>
      <c r="AX174" s="59">
        <v>8.3000000000000007</v>
      </c>
      <c r="AY174" s="59">
        <v>1</v>
      </c>
      <c r="AZ174" s="86">
        <v>1.0615711252653928</v>
      </c>
      <c r="BA174" s="87">
        <v>1</v>
      </c>
      <c r="BB174" s="88">
        <v>0</v>
      </c>
      <c r="BC174" s="89">
        <v>0</v>
      </c>
      <c r="BD174" s="68">
        <v>0</v>
      </c>
      <c r="BE174" s="69">
        <v>0</v>
      </c>
      <c r="BF174" s="56">
        <f>VLOOKUP(A174,[1]Controles!$A$7:$L$139,11,0)</f>
        <v>3</v>
      </c>
      <c r="BG174" s="107">
        <f>VLOOKUP(A174,[1]Controles!$A$7:$L$139,12,0)</f>
        <v>2.5</v>
      </c>
      <c r="BH174" s="63">
        <f>VLOOKUP(A174,[1]Peso!$A$7:$D$139,3,0)</f>
        <v>10</v>
      </c>
      <c r="BI174" s="85">
        <f>VLOOKUP(A174,[1]Peso!$A$7:$D$139,4,0)</f>
        <v>8.3333333333333321</v>
      </c>
      <c r="BJ174" s="68">
        <v>0</v>
      </c>
      <c r="BK174" s="69">
        <v>0</v>
      </c>
      <c r="BL174" s="68">
        <v>0</v>
      </c>
      <c r="BM174" s="69">
        <v>0</v>
      </c>
      <c r="BN174" s="67">
        <v>0</v>
      </c>
      <c r="BO174" s="67">
        <v>0</v>
      </c>
      <c r="BP174" s="92">
        <v>520.83333333333326</v>
      </c>
      <c r="BQ174" s="67">
        <v>1</v>
      </c>
      <c r="BR174" s="67">
        <v>0</v>
      </c>
      <c r="BS174" s="67">
        <v>0</v>
      </c>
      <c r="BT174" s="92">
        <v>520.83333333333326</v>
      </c>
      <c r="BU174" s="67">
        <v>1</v>
      </c>
      <c r="BV174" s="67" t="s">
        <v>1802</v>
      </c>
      <c r="BW174" s="67" t="s">
        <v>1803</v>
      </c>
      <c r="BX174" s="67" t="s">
        <v>579</v>
      </c>
      <c r="BY174" s="67" t="s">
        <v>1804</v>
      </c>
      <c r="BZ174" s="67" t="s">
        <v>1805</v>
      </c>
      <c r="CA174" s="67" t="s">
        <v>1191</v>
      </c>
      <c r="CB174" s="67" t="s">
        <v>1806</v>
      </c>
      <c r="CC174" s="163">
        <v>51.63</v>
      </c>
      <c r="CD174" s="163">
        <v>46.74</v>
      </c>
      <c r="CE174" s="166">
        <v>33.333333333333329</v>
      </c>
      <c r="CF174" s="67" t="s">
        <v>1408</v>
      </c>
      <c r="CG174" s="67" t="s">
        <v>1807</v>
      </c>
      <c r="CH174" s="67">
        <v>0</v>
      </c>
      <c r="CI174" s="67">
        <v>0</v>
      </c>
      <c r="CJ174" s="86">
        <v>1.0822510822510822</v>
      </c>
      <c r="CK174" s="87">
        <v>1</v>
      </c>
      <c r="CL174" s="67">
        <v>0</v>
      </c>
      <c r="CM174" s="67">
        <v>0</v>
      </c>
      <c r="CN174" s="67">
        <v>0</v>
      </c>
      <c r="CO174" s="67">
        <v>0</v>
      </c>
      <c r="CP174" s="67">
        <v>0</v>
      </c>
      <c r="CQ174" s="67">
        <v>0</v>
      </c>
      <c r="CR174" s="67">
        <v>0</v>
      </c>
      <c r="CS174" s="67">
        <v>0</v>
      </c>
      <c r="CT174" s="67">
        <v>0</v>
      </c>
      <c r="CU174" s="67">
        <v>0</v>
      </c>
      <c r="CV174" s="67">
        <v>0</v>
      </c>
      <c r="CW174" s="67">
        <v>0</v>
      </c>
      <c r="CX174" s="67">
        <v>0</v>
      </c>
      <c r="CY174" s="67">
        <v>0</v>
      </c>
      <c r="CZ174" s="67">
        <v>0</v>
      </c>
      <c r="DA174" s="67">
        <v>0</v>
      </c>
      <c r="DB174" s="86">
        <v>0</v>
      </c>
      <c r="DC174" s="87">
        <v>0</v>
      </c>
      <c r="DD174" s="163">
        <v>97.62</v>
      </c>
      <c r="DE174" s="163">
        <v>83.28</v>
      </c>
      <c r="DF174" s="166">
        <v>1.8597997138769671</v>
      </c>
      <c r="DG174" s="167">
        <v>4.2918454935622314</v>
      </c>
      <c r="DH174" s="67">
        <v>0</v>
      </c>
      <c r="DI174" s="67">
        <v>0</v>
      </c>
      <c r="DJ174" s="67">
        <v>0</v>
      </c>
      <c r="DK174" s="67">
        <v>0</v>
      </c>
      <c r="DL174" s="67">
        <v>0</v>
      </c>
      <c r="DM174" s="67">
        <v>0</v>
      </c>
      <c r="DN174" s="67">
        <v>0</v>
      </c>
      <c r="DO174" s="67">
        <v>0</v>
      </c>
      <c r="DP174" s="67">
        <v>0</v>
      </c>
      <c r="DQ174" s="67">
        <v>0</v>
      </c>
      <c r="DR174" s="67">
        <v>0</v>
      </c>
      <c r="DS174" s="67">
        <v>0</v>
      </c>
      <c r="DT174" s="67">
        <v>0</v>
      </c>
      <c r="DU174" s="67">
        <v>0</v>
      </c>
      <c r="DV174" s="67">
        <v>0</v>
      </c>
      <c r="DW174" s="67">
        <v>0</v>
      </c>
      <c r="DX174" s="67">
        <v>0</v>
      </c>
      <c r="DY174" s="67">
        <v>0</v>
      </c>
      <c r="DZ174" s="86">
        <v>4.4052863436123353</v>
      </c>
      <c r="EA174" s="87">
        <v>2</v>
      </c>
      <c r="EB174" s="86">
        <v>33.653846153846153</v>
      </c>
      <c r="EC174" s="87">
        <v>14</v>
      </c>
      <c r="ED174" s="86">
        <v>1.1560693641618498</v>
      </c>
      <c r="EE174" s="87">
        <v>1</v>
      </c>
      <c r="EF174" s="163">
        <v>96.28</v>
      </c>
      <c r="EG174" s="163">
        <v>71.010000000000005</v>
      </c>
      <c r="EH174" s="166">
        <v>1.8148820326678767</v>
      </c>
      <c r="EI174" s="167">
        <v>0.54446460980036293</v>
      </c>
      <c r="EJ174" s="67" t="s">
        <v>1808</v>
      </c>
      <c r="EK174" s="67" t="s">
        <v>1809</v>
      </c>
      <c r="EL174" s="163">
        <v>72.12</v>
      </c>
      <c r="EM174" s="163">
        <v>43.67</v>
      </c>
      <c r="EN174" s="166">
        <v>0</v>
      </c>
      <c r="EO174" s="167">
        <v>0</v>
      </c>
      <c r="EP174" s="67">
        <v>0</v>
      </c>
      <c r="EQ174" s="67">
        <v>0</v>
      </c>
      <c r="ER174" s="67">
        <v>0</v>
      </c>
      <c r="ES174" s="67">
        <v>0</v>
      </c>
      <c r="ET174" s="67">
        <v>0</v>
      </c>
      <c r="EU174" s="67">
        <v>0</v>
      </c>
      <c r="EV174" s="67">
        <v>0</v>
      </c>
      <c r="EW174" s="67">
        <v>0</v>
      </c>
      <c r="EX174" s="67">
        <v>0</v>
      </c>
      <c r="EY174" s="86">
        <v>95.13274336283186</v>
      </c>
      <c r="EZ174" s="87">
        <v>43</v>
      </c>
      <c r="FA174" s="86">
        <v>79.069767441860463</v>
      </c>
      <c r="FB174" s="87">
        <v>34</v>
      </c>
      <c r="FC174" s="92">
        <v>48.685491723466406</v>
      </c>
      <c r="FD174" s="67">
        <v>1</v>
      </c>
      <c r="FE174" s="92">
        <v>146.05647517039921</v>
      </c>
      <c r="FF174" s="67">
        <v>3</v>
      </c>
      <c r="FG174" s="67">
        <v>0</v>
      </c>
      <c r="FH174" s="67">
        <v>0</v>
      </c>
      <c r="FI174" s="67">
        <v>0</v>
      </c>
      <c r="FJ174" s="67">
        <v>0</v>
      </c>
      <c r="FK174" s="92">
        <v>194.74196689386562</v>
      </c>
      <c r="FL174" s="67">
        <v>4</v>
      </c>
      <c r="FM174" s="67"/>
      <c r="FN174" s="67">
        <v>0</v>
      </c>
      <c r="FO174" s="92">
        <v>194.74196689386562</v>
      </c>
      <c r="FP174" s="105">
        <v>4</v>
      </c>
      <c r="FQ174" s="92">
        <v>48.685491723466406</v>
      </c>
      <c r="FR174" s="67">
        <v>1</v>
      </c>
      <c r="FS174" s="86">
        <v>3.1380753138075312</v>
      </c>
      <c r="FT174" s="87">
        <v>3</v>
      </c>
      <c r="FU174" s="86">
        <v>2.1574973031283711</v>
      </c>
      <c r="FV174" s="87">
        <v>2</v>
      </c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67"/>
      <c r="IS174" s="67"/>
      <c r="IT174" s="67"/>
      <c r="IU174" s="67"/>
      <c r="IV174" s="67"/>
      <c r="IW174" s="67"/>
      <c r="IX174" s="67"/>
      <c r="IY174" s="67"/>
      <c r="IZ174" s="67"/>
      <c r="JA174" s="67"/>
      <c r="JB174" s="67"/>
      <c r="JC174" s="67"/>
      <c r="JD174" s="67"/>
      <c r="JE174" s="67"/>
      <c r="JF174" s="67"/>
      <c r="JG174" s="67"/>
      <c r="JH174" s="67"/>
      <c r="JI174" s="67"/>
      <c r="JJ174" s="67"/>
      <c r="JK174" s="67"/>
      <c r="JL174" s="67"/>
      <c r="JM174" s="67"/>
      <c r="JN174" s="67"/>
      <c r="JO174" s="67"/>
      <c r="JP174" s="67"/>
      <c r="JQ174" s="67"/>
      <c r="JR174" s="67"/>
      <c r="JS174" s="67"/>
      <c r="JT174" s="67"/>
      <c r="JU174" s="67"/>
      <c r="JV174" s="67"/>
      <c r="JW174" s="67"/>
      <c r="JX174" s="67"/>
      <c r="JY174" s="67"/>
      <c r="JZ174" s="67"/>
      <c r="KA174" s="67"/>
      <c r="KB174" s="67"/>
      <c r="KC174" s="67"/>
      <c r="KD174" s="67"/>
      <c r="KE174" s="67"/>
      <c r="KF174" s="67"/>
      <c r="KG174" s="67"/>
      <c r="KH174" s="67"/>
      <c r="KI174" s="67"/>
      <c r="KJ174" s="67"/>
      <c r="KK174" s="67"/>
      <c r="KL174" s="67"/>
      <c r="KM174" s="67"/>
      <c r="KN174" s="67"/>
      <c r="KO174" s="67"/>
      <c r="KP174" s="67"/>
      <c r="KQ174" s="67"/>
      <c r="KR174" s="67"/>
      <c r="KS174" s="67"/>
      <c r="KT174" s="67"/>
      <c r="KU174" s="67"/>
      <c r="KV174" s="67"/>
      <c r="KW174" s="67"/>
      <c r="KX174" s="67"/>
      <c r="KY174" s="67"/>
      <c r="KZ174" s="67"/>
      <c r="LA174" s="67"/>
      <c r="LB174" s="67"/>
      <c r="LC174" s="67"/>
      <c r="LD174" s="67"/>
      <c r="LE174" s="67"/>
      <c r="LF174" s="67"/>
      <c r="LG174" s="67"/>
      <c r="LH174" s="67"/>
      <c r="LI174" s="67"/>
      <c r="LJ174" s="67"/>
      <c r="LK174" s="67"/>
      <c r="LL174" s="67"/>
      <c r="LM174" s="67"/>
      <c r="LN174" s="67"/>
      <c r="LO174" s="67"/>
      <c r="LP174" s="67"/>
      <c r="LQ174" s="67"/>
      <c r="LR174" s="67"/>
      <c r="LS174" s="67"/>
      <c r="LT174" s="67"/>
      <c r="LU174" s="67"/>
      <c r="LV174" s="67"/>
      <c r="LW174" s="67"/>
      <c r="LX174" s="67"/>
      <c r="LY174" s="67"/>
      <c r="LZ174" s="67"/>
      <c r="MA174" s="67"/>
      <c r="MB174" s="67"/>
      <c r="MC174" s="67"/>
      <c r="MD174" s="67"/>
      <c r="ME174" s="67"/>
      <c r="MF174" s="67"/>
      <c r="MG174" s="67"/>
      <c r="MH174" s="67"/>
      <c r="MI174" s="67"/>
      <c r="MJ174" s="67"/>
      <c r="MK174" s="67"/>
      <c r="ML174" s="67"/>
      <c r="MM174" s="67"/>
      <c r="MN174" s="67"/>
      <c r="MO174" s="67"/>
      <c r="MP174" s="67"/>
      <c r="MQ174" s="67"/>
      <c r="MR174" s="67"/>
      <c r="MS174" s="67"/>
      <c r="MT174" s="67"/>
      <c r="MU174" s="67"/>
      <c r="MV174" s="67"/>
      <c r="MW174" s="67"/>
      <c r="MX174" s="67"/>
      <c r="MY174" s="67"/>
      <c r="MZ174" s="67"/>
      <c r="NA174" s="67"/>
      <c r="NB174" s="67"/>
      <c r="NC174" s="67"/>
      <c r="ND174" s="67"/>
      <c r="NE174" s="67"/>
      <c r="NF174" s="67"/>
      <c r="NG174" s="67"/>
      <c r="NH174" s="67"/>
      <c r="NI174" s="67"/>
      <c r="NJ174" s="67"/>
      <c r="NK174" s="67"/>
      <c r="NL174" s="67"/>
      <c r="NM174" s="67"/>
      <c r="NN174" s="67"/>
      <c r="NO174" s="67"/>
      <c r="NP174" s="67"/>
      <c r="NQ174" s="67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2"/>
      <c r="OF174" s="12"/>
      <c r="OG174" s="12"/>
      <c r="OH174" s="12"/>
      <c r="OI174" s="12"/>
      <c r="OJ174" s="12"/>
      <c r="OK174" s="12"/>
      <c r="OL174" s="12"/>
      <c r="OM174" s="12"/>
      <c r="ON174" s="12"/>
      <c r="OO174" s="12"/>
      <c r="OP174" s="12"/>
      <c r="OQ174" s="12"/>
    </row>
    <row r="175" spans="1:407">
      <c r="A175" s="96" t="s">
        <v>904</v>
      </c>
      <c r="B175" s="56" t="s">
        <v>905</v>
      </c>
      <c r="C175" s="96" t="s">
        <v>598</v>
      </c>
      <c r="D175" s="74">
        <v>1</v>
      </c>
      <c r="E175" s="67">
        <v>2016</v>
      </c>
      <c r="F175" s="161">
        <v>82.523655217586509</v>
      </c>
      <c r="G175" s="78">
        <v>227644</v>
      </c>
      <c r="H175" s="78">
        <v>219991</v>
      </c>
      <c r="I175" s="78">
        <v>7653</v>
      </c>
      <c r="J175" s="67">
        <v>68.430000000000007</v>
      </c>
      <c r="K175" s="78">
        <v>155766</v>
      </c>
      <c r="L175" s="67">
        <v>6.97</v>
      </c>
      <c r="M175" s="78">
        <v>15869</v>
      </c>
      <c r="N175" s="67">
        <v>15930</v>
      </c>
      <c r="O175" s="67">
        <v>8149</v>
      </c>
      <c r="P175" s="67">
        <v>7781</v>
      </c>
      <c r="Q175" s="78">
        <v>19209</v>
      </c>
      <c r="R175" s="78">
        <v>9387</v>
      </c>
      <c r="S175" s="78">
        <v>9822</v>
      </c>
      <c r="T175" s="67">
        <v>16580</v>
      </c>
      <c r="U175" s="67">
        <v>8483</v>
      </c>
      <c r="V175" s="67">
        <v>8097</v>
      </c>
      <c r="W175" s="78">
        <v>20046</v>
      </c>
      <c r="X175" s="78">
        <v>9763</v>
      </c>
      <c r="Y175" s="78">
        <v>10283</v>
      </c>
      <c r="Z175" s="67">
        <v>17118</v>
      </c>
      <c r="AA175" s="67">
        <v>8814</v>
      </c>
      <c r="AB175" s="67">
        <v>8304</v>
      </c>
      <c r="AC175" s="78">
        <v>21273</v>
      </c>
      <c r="AD175" s="78">
        <v>10361</v>
      </c>
      <c r="AE175" s="78">
        <v>10912</v>
      </c>
      <c r="AF175" s="67">
        <v>18347</v>
      </c>
      <c r="AG175" s="67">
        <v>9364</v>
      </c>
      <c r="AH175" s="67">
        <v>8983</v>
      </c>
      <c r="AI175" s="78">
        <v>34015</v>
      </c>
      <c r="AJ175" s="78">
        <v>16724</v>
      </c>
      <c r="AK175" s="78">
        <v>17291</v>
      </c>
      <c r="AL175" s="67">
        <v>18887</v>
      </c>
      <c r="AM175" s="67">
        <v>9601</v>
      </c>
      <c r="AN175" s="67">
        <v>9286</v>
      </c>
      <c r="AO175" s="67">
        <v>19143</v>
      </c>
      <c r="AP175" s="67">
        <v>9693</v>
      </c>
      <c r="AQ175" s="67">
        <v>9450</v>
      </c>
      <c r="AR175" s="56" t="s">
        <v>428</v>
      </c>
      <c r="AS175" s="56"/>
      <c r="AT175" s="56" t="s">
        <v>428</v>
      </c>
      <c r="AU175" s="162">
        <v>717</v>
      </c>
      <c r="AV175" s="163">
        <v>0</v>
      </c>
      <c r="AW175" s="164">
        <v>1198</v>
      </c>
      <c r="AX175" s="59">
        <v>3.8</v>
      </c>
      <c r="AY175" s="59">
        <v>6</v>
      </c>
      <c r="AZ175" s="86">
        <v>0.69052102950408034</v>
      </c>
      <c r="BA175" s="87">
        <v>11</v>
      </c>
      <c r="BB175" s="88">
        <v>0</v>
      </c>
      <c r="BC175" s="89">
        <v>0</v>
      </c>
      <c r="BD175" s="68">
        <v>0</v>
      </c>
      <c r="BE175" s="69">
        <v>0</v>
      </c>
      <c r="BF175" s="56">
        <f>VLOOKUP(A175,[1]Controles!$A$7:$L$139,11,0)</f>
        <v>18</v>
      </c>
      <c r="BG175" s="107">
        <f>VLOOKUP(A175,[1]Controles!$A$7:$L$139,12,0)</f>
        <v>1.1306532663316584</v>
      </c>
      <c r="BH175" s="63">
        <f>VLOOKUP(A175,[1]Peso!$A$7:$D$139,3,0)</f>
        <v>138</v>
      </c>
      <c r="BI175" s="85">
        <f>VLOOKUP(A175,[1]Peso!$A$7:$D$139,4,0)</f>
        <v>8.6683417085427141</v>
      </c>
      <c r="BJ175" s="68">
        <v>0</v>
      </c>
      <c r="BK175" s="69">
        <v>0</v>
      </c>
      <c r="BL175" s="68">
        <v>0</v>
      </c>
      <c r="BM175" s="69">
        <v>0</v>
      </c>
      <c r="BN175" s="67">
        <v>0</v>
      </c>
      <c r="BO175" s="67">
        <v>0</v>
      </c>
      <c r="BP175" s="67">
        <v>0</v>
      </c>
      <c r="BQ175" s="67">
        <v>0</v>
      </c>
      <c r="BR175" s="67">
        <v>0</v>
      </c>
      <c r="BS175" s="67">
        <v>0</v>
      </c>
      <c r="BT175" s="67">
        <v>0</v>
      </c>
      <c r="BU175" s="67">
        <v>0</v>
      </c>
      <c r="BV175" s="67" t="s">
        <v>1810</v>
      </c>
      <c r="BW175" s="67" t="s">
        <v>1033</v>
      </c>
      <c r="BX175" s="67" t="s">
        <v>458</v>
      </c>
      <c r="BY175" s="67" t="s">
        <v>1033</v>
      </c>
      <c r="BZ175" s="67" t="s">
        <v>601</v>
      </c>
      <c r="CA175" s="67" t="s">
        <v>1025</v>
      </c>
      <c r="CB175" s="67" t="s">
        <v>601</v>
      </c>
      <c r="CC175" s="164">
        <v>57.54</v>
      </c>
      <c r="CD175" s="164">
        <v>40.380000000000003</v>
      </c>
      <c r="CE175" s="67" t="s">
        <v>555</v>
      </c>
      <c r="CF175" s="67" t="s">
        <v>1811</v>
      </c>
      <c r="CG175" s="67" t="s">
        <v>1812</v>
      </c>
      <c r="CH175" s="67">
        <v>88.93</v>
      </c>
      <c r="CI175" s="67">
        <v>6</v>
      </c>
      <c r="CJ175" s="86">
        <v>6.0313630880579013E-2</v>
      </c>
      <c r="CK175" s="87">
        <v>1</v>
      </c>
      <c r="CL175" s="67">
        <v>88.93</v>
      </c>
      <c r="CM175" s="67">
        <v>6</v>
      </c>
      <c r="CN175" s="92">
        <v>74.594392988127055</v>
      </c>
      <c r="CO175" s="67">
        <v>12</v>
      </c>
      <c r="CP175" s="67">
        <v>0</v>
      </c>
      <c r="CQ175" s="67">
        <v>0</v>
      </c>
      <c r="CR175" s="67">
        <v>0</v>
      </c>
      <c r="CS175" s="67">
        <v>0</v>
      </c>
      <c r="CT175" s="67">
        <v>0</v>
      </c>
      <c r="CU175" s="67">
        <v>0</v>
      </c>
      <c r="CV175" s="67">
        <v>0</v>
      </c>
      <c r="CW175" s="67">
        <v>0</v>
      </c>
      <c r="CX175" s="67">
        <v>0</v>
      </c>
      <c r="CY175" s="67">
        <v>0</v>
      </c>
      <c r="CZ175" s="67">
        <v>0</v>
      </c>
      <c r="DA175" s="67">
        <v>0</v>
      </c>
      <c r="DB175" s="86">
        <v>0.1752541184717841</v>
      </c>
      <c r="DC175" s="87">
        <v>3</v>
      </c>
      <c r="DD175" s="164">
        <v>68.95</v>
      </c>
      <c r="DE175" s="164">
        <v>60.88</v>
      </c>
      <c r="DF175" s="67" t="s">
        <v>555</v>
      </c>
      <c r="DG175" s="67" t="s">
        <v>555</v>
      </c>
      <c r="DH175" s="92">
        <v>44.896737503741392</v>
      </c>
      <c r="DI175" s="67">
        <v>9</v>
      </c>
      <c r="DJ175" s="92">
        <v>54.873790282350591</v>
      </c>
      <c r="DK175" s="67">
        <v>11</v>
      </c>
      <c r="DL175" s="67">
        <v>0</v>
      </c>
      <c r="DM175" s="67">
        <v>0</v>
      </c>
      <c r="DN175" s="92">
        <v>37.61</v>
      </c>
      <c r="DO175" s="67">
        <v>8</v>
      </c>
      <c r="DP175" s="92">
        <v>4.7007944342593904</v>
      </c>
      <c r="DQ175" s="67">
        <v>1</v>
      </c>
      <c r="DR175" s="67">
        <v>0</v>
      </c>
      <c r="DS175" s="67">
        <v>0</v>
      </c>
      <c r="DT175" s="67">
        <v>0</v>
      </c>
      <c r="DU175" s="67">
        <v>0</v>
      </c>
      <c r="DV175" s="92">
        <v>4.7007944342593904</v>
      </c>
      <c r="DW175" s="67">
        <v>1</v>
      </c>
      <c r="DX175" s="67">
        <v>0</v>
      </c>
      <c r="DY175" s="67">
        <v>0</v>
      </c>
      <c r="DZ175" s="86">
        <v>0.72254335260115599</v>
      </c>
      <c r="EA175" s="87">
        <v>6</v>
      </c>
      <c r="EB175" s="86">
        <v>12.356673717021041</v>
      </c>
      <c r="EC175" s="87">
        <v>111</v>
      </c>
      <c r="ED175" s="86">
        <v>0.3270289420613724</v>
      </c>
      <c r="EE175" s="87">
        <v>6</v>
      </c>
      <c r="EF175" s="164">
        <v>79.37</v>
      </c>
      <c r="EG175" s="164">
        <v>61.2</v>
      </c>
      <c r="EH175" s="67" t="s">
        <v>555</v>
      </c>
      <c r="EI175" s="67" t="s">
        <v>555</v>
      </c>
      <c r="EJ175" s="67" t="s">
        <v>1813</v>
      </c>
      <c r="EK175" s="67" t="s">
        <v>1814</v>
      </c>
      <c r="EL175" s="164">
        <v>80.680000000000007</v>
      </c>
      <c r="EM175" s="164">
        <v>47.67</v>
      </c>
      <c r="EN175" s="67" t="s">
        <v>555</v>
      </c>
      <c r="EO175" s="67" t="s">
        <v>555</v>
      </c>
      <c r="EP175" s="92">
        <v>37.606355474075123</v>
      </c>
      <c r="EQ175" s="67">
        <v>8</v>
      </c>
      <c r="ER175" s="92">
        <v>47.007944342593895</v>
      </c>
      <c r="ES175" s="67">
        <v>10</v>
      </c>
      <c r="ET175" s="92">
        <v>126.92144972500353</v>
      </c>
      <c r="EU175" s="67">
        <v>27</v>
      </c>
      <c r="EV175" s="92">
        <v>28.20476660555634</v>
      </c>
      <c r="EW175" s="67">
        <v>6</v>
      </c>
      <c r="EX175" s="67">
        <v>0</v>
      </c>
      <c r="EY175" s="86">
        <v>34.460478139134182</v>
      </c>
      <c r="EZ175" s="87">
        <v>320</v>
      </c>
      <c r="FA175" s="86">
        <v>46.137566137566139</v>
      </c>
      <c r="FB175" s="87">
        <v>436</v>
      </c>
      <c r="FC175" s="92">
        <v>14.393321498824545</v>
      </c>
      <c r="FD175" s="67">
        <v>6</v>
      </c>
      <c r="FE175" s="92">
        <v>14.393321498824545</v>
      </c>
      <c r="FF175" s="67">
        <v>6</v>
      </c>
      <c r="FG175" s="92">
        <v>4.7977738329415152</v>
      </c>
      <c r="FH175" s="67">
        <v>2</v>
      </c>
      <c r="FI175" s="92">
        <v>9.5955476658830303</v>
      </c>
      <c r="FJ175" s="67">
        <v>4</v>
      </c>
      <c r="FK175" s="92">
        <v>43.179964496473637</v>
      </c>
      <c r="FL175" s="67">
        <v>18</v>
      </c>
      <c r="FM175" s="92">
        <v>160.72542340354076</v>
      </c>
      <c r="FN175" s="67">
        <v>67</v>
      </c>
      <c r="FO175" s="92">
        <v>379.02413280237971</v>
      </c>
      <c r="FP175" s="105">
        <v>158</v>
      </c>
      <c r="FQ175" s="92">
        <v>2.3988869164707576</v>
      </c>
      <c r="FR175" s="67">
        <v>1</v>
      </c>
      <c r="FS175" s="86">
        <v>0.68830412453010004</v>
      </c>
      <c r="FT175" s="87">
        <v>13</v>
      </c>
      <c r="FU175" s="86">
        <v>0.3656689129185603</v>
      </c>
      <c r="FV175" s="87">
        <v>7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67"/>
      <c r="IS175" s="67"/>
      <c r="IT175" s="67"/>
      <c r="IU175" s="67"/>
      <c r="IV175" s="67"/>
      <c r="IW175" s="67"/>
      <c r="IX175" s="67"/>
      <c r="IY175" s="67"/>
      <c r="IZ175" s="67"/>
      <c r="JA175" s="67"/>
      <c r="JB175" s="67"/>
      <c r="JC175" s="67"/>
      <c r="JD175" s="67"/>
      <c r="JE175" s="67"/>
      <c r="JF175" s="67"/>
      <c r="JG175" s="67"/>
      <c r="JH175" s="67"/>
      <c r="JI175" s="67"/>
      <c r="JJ175" s="67"/>
      <c r="JK175" s="67"/>
      <c r="JL175" s="67"/>
      <c r="JM175" s="67"/>
      <c r="JN175" s="67"/>
      <c r="JO175" s="67"/>
      <c r="JP175" s="67"/>
      <c r="JQ175" s="67"/>
      <c r="JR175" s="67"/>
      <c r="JS175" s="67"/>
      <c r="JT175" s="67"/>
      <c r="JU175" s="67"/>
      <c r="JV175" s="67"/>
      <c r="JW175" s="67"/>
      <c r="JX175" s="67"/>
      <c r="JY175" s="67"/>
      <c r="JZ175" s="67"/>
      <c r="KA175" s="67"/>
      <c r="KB175" s="67"/>
      <c r="KC175" s="67"/>
      <c r="KD175" s="67"/>
      <c r="KE175" s="67"/>
      <c r="KF175" s="67"/>
      <c r="KG175" s="67"/>
      <c r="KH175" s="67"/>
      <c r="KI175" s="67"/>
      <c r="KJ175" s="67"/>
      <c r="KK175" s="67"/>
      <c r="KL175" s="67"/>
      <c r="KM175" s="67"/>
      <c r="KN175" s="67"/>
      <c r="KO175" s="67"/>
      <c r="KP175" s="67"/>
      <c r="KQ175" s="67"/>
      <c r="KR175" s="67"/>
      <c r="KS175" s="67"/>
      <c r="KT175" s="67"/>
      <c r="KU175" s="67"/>
      <c r="KV175" s="67"/>
      <c r="KW175" s="67"/>
      <c r="KX175" s="67"/>
      <c r="KY175" s="67"/>
      <c r="KZ175" s="67"/>
      <c r="LA175" s="67"/>
      <c r="LB175" s="67"/>
      <c r="LC175" s="67"/>
      <c r="LD175" s="67"/>
      <c r="LE175" s="67"/>
      <c r="LF175" s="67"/>
      <c r="LG175" s="67"/>
      <c r="LH175" s="67"/>
      <c r="LI175" s="67"/>
      <c r="LJ175" s="67"/>
      <c r="LK175" s="67"/>
      <c r="LL175" s="67"/>
      <c r="LM175" s="67"/>
      <c r="LN175" s="67"/>
      <c r="LO175" s="67"/>
      <c r="LP175" s="67"/>
      <c r="LQ175" s="67"/>
      <c r="LR175" s="67"/>
      <c r="LS175" s="67"/>
      <c r="LT175" s="67"/>
      <c r="LU175" s="67"/>
      <c r="LV175" s="67"/>
      <c r="LW175" s="67"/>
      <c r="LX175" s="67"/>
      <c r="LY175" s="67"/>
      <c r="LZ175" s="67"/>
      <c r="MA175" s="67"/>
      <c r="MB175" s="67"/>
      <c r="MC175" s="67"/>
      <c r="MD175" s="67"/>
      <c r="ME175" s="67"/>
      <c r="MF175" s="67"/>
      <c r="MG175" s="67"/>
      <c r="MH175" s="67"/>
      <c r="MI175" s="67"/>
      <c r="MJ175" s="67"/>
      <c r="MK175" s="67"/>
      <c r="ML175" s="67"/>
      <c r="MM175" s="67"/>
      <c r="MN175" s="67"/>
      <c r="MO175" s="67"/>
      <c r="MP175" s="67"/>
      <c r="MQ175" s="67"/>
      <c r="MR175" s="67"/>
      <c r="MS175" s="67"/>
      <c r="MT175" s="67"/>
      <c r="MU175" s="67"/>
      <c r="MV175" s="67"/>
      <c r="MW175" s="67"/>
      <c r="MX175" s="67"/>
      <c r="MY175" s="67"/>
      <c r="MZ175" s="67"/>
      <c r="NA175" s="67"/>
      <c r="NB175" s="67"/>
      <c r="NC175" s="67"/>
      <c r="ND175" s="67"/>
      <c r="NE175" s="67"/>
      <c r="NF175" s="67"/>
      <c r="NG175" s="67"/>
      <c r="NH175" s="67"/>
      <c r="NI175" s="67"/>
      <c r="NJ175" s="67"/>
      <c r="NK175" s="67"/>
      <c r="NL175" s="67"/>
      <c r="NM175" s="67"/>
      <c r="NN175" s="67"/>
      <c r="NO175" s="67"/>
      <c r="NP175" s="67"/>
      <c r="NQ175" s="67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2"/>
      <c r="OF175" s="12"/>
      <c r="OG175" s="12"/>
      <c r="OH175" s="12"/>
      <c r="OI175" s="12"/>
      <c r="OJ175" s="12"/>
      <c r="OK175" s="12"/>
      <c r="OL175" s="12"/>
      <c r="OM175" s="12"/>
      <c r="ON175" s="12"/>
      <c r="OO175" s="12"/>
      <c r="OP175" s="12"/>
      <c r="OQ175" s="12"/>
    </row>
    <row r="176" spans="1:407">
      <c r="A176" s="96" t="s">
        <v>913</v>
      </c>
      <c r="B176" s="56" t="s">
        <v>914</v>
      </c>
      <c r="C176" s="96" t="s">
        <v>466</v>
      </c>
      <c r="D176" s="74">
        <v>6</v>
      </c>
      <c r="E176" s="67">
        <v>2016</v>
      </c>
      <c r="F176" s="161">
        <v>42.316879111684258</v>
      </c>
      <c r="G176" s="78">
        <v>21426</v>
      </c>
      <c r="H176" s="78">
        <v>8578</v>
      </c>
      <c r="I176" s="78">
        <v>12848</v>
      </c>
      <c r="J176" s="67">
        <v>41.51</v>
      </c>
      <c r="K176" s="78">
        <v>8894</v>
      </c>
      <c r="L176" s="67">
        <v>36.880000000000003</v>
      </c>
      <c r="M176" s="78">
        <v>7902</v>
      </c>
      <c r="N176" s="67">
        <v>1816</v>
      </c>
      <c r="O176" s="67">
        <v>922</v>
      </c>
      <c r="P176" s="67">
        <v>894</v>
      </c>
      <c r="Q176" s="78">
        <v>2181</v>
      </c>
      <c r="R176" s="78">
        <v>1072</v>
      </c>
      <c r="S176" s="78">
        <v>1109</v>
      </c>
      <c r="T176" s="67">
        <v>1840</v>
      </c>
      <c r="U176" s="67">
        <v>943</v>
      </c>
      <c r="V176" s="67">
        <v>897</v>
      </c>
      <c r="W176" s="78">
        <v>2223</v>
      </c>
      <c r="X176" s="78">
        <v>1086</v>
      </c>
      <c r="Y176" s="78">
        <v>1137</v>
      </c>
      <c r="Z176" s="67">
        <v>1868</v>
      </c>
      <c r="AA176" s="67">
        <v>953</v>
      </c>
      <c r="AB176" s="67">
        <v>915</v>
      </c>
      <c r="AC176" s="78">
        <v>2209</v>
      </c>
      <c r="AD176" s="78">
        <v>1080</v>
      </c>
      <c r="AE176" s="78">
        <v>1129</v>
      </c>
      <c r="AF176" s="67">
        <v>1838</v>
      </c>
      <c r="AG176" s="67">
        <v>941</v>
      </c>
      <c r="AH176" s="67">
        <v>897</v>
      </c>
      <c r="AI176" s="78">
        <v>3534</v>
      </c>
      <c r="AJ176" s="78">
        <v>1717</v>
      </c>
      <c r="AK176" s="78">
        <v>1817</v>
      </c>
      <c r="AL176" s="67">
        <v>2001</v>
      </c>
      <c r="AM176" s="67">
        <v>1029</v>
      </c>
      <c r="AN176" s="67">
        <v>972</v>
      </c>
      <c r="AO176" s="67">
        <v>1893</v>
      </c>
      <c r="AP176" s="67">
        <v>976</v>
      </c>
      <c r="AQ176" s="67">
        <v>917</v>
      </c>
      <c r="AR176" s="56" t="s">
        <v>428</v>
      </c>
      <c r="AS176" s="56"/>
      <c r="AT176" s="56" t="s">
        <v>428</v>
      </c>
      <c r="AU176" s="162">
        <v>589</v>
      </c>
      <c r="AV176" s="164">
        <v>1</v>
      </c>
      <c r="AW176" s="163">
        <v>71</v>
      </c>
      <c r="AX176" s="59">
        <v>13.6</v>
      </c>
      <c r="AY176" s="59">
        <v>2</v>
      </c>
      <c r="AZ176" s="86">
        <v>1.6519823788546255</v>
      </c>
      <c r="BA176" s="87">
        <v>3</v>
      </c>
      <c r="BB176" s="88">
        <v>0</v>
      </c>
      <c r="BC176" s="89">
        <v>0</v>
      </c>
      <c r="BD176" s="68">
        <v>107.93308148947652</v>
      </c>
      <c r="BE176" s="69">
        <v>2</v>
      </c>
      <c r="BF176" s="56">
        <f>VLOOKUP(A176,[1]Controles!$A$7:$L$139,11,0)</f>
        <v>11</v>
      </c>
      <c r="BG176" s="107">
        <f>VLOOKUP(A176,[1]Controles!$A$7:$L$139,12,0)</f>
        <v>7.4829931972789119</v>
      </c>
      <c r="BH176" s="63">
        <f>VLOOKUP(A176,[1]Peso!$A$7:$D$139,3,0)</f>
        <v>17</v>
      </c>
      <c r="BI176" s="85">
        <f>VLOOKUP(A176,[1]Peso!$A$7:$D$139,4,0)</f>
        <v>11.564625850340136</v>
      </c>
      <c r="BJ176" s="68">
        <v>0</v>
      </c>
      <c r="BK176" s="69">
        <v>0</v>
      </c>
      <c r="BL176" s="68">
        <v>0</v>
      </c>
      <c r="BM176" s="69">
        <v>0</v>
      </c>
      <c r="BN176" s="67">
        <v>0</v>
      </c>
      <c r="BO176" s="67">
        <v>0</v>
      </c>
      <c r="BP176" s="67">
        <v>0</v>
      </c>
      <c r="BQ176" s="67">
        <v>0</v>
      </c>
      <c r="BR176" s="67">
        <v>0</v>
      </c>
      <c r="BS176" s="67">
        <v>0</v>
      </c>
      <c r="BT176" s="67">
        <v>0</v>
      </c>
      <c r="BU176" s="67">
        <v>0</v>
      </c>
      <c r="BV176" s="67" t="s">
        <v>1815</v>
      </c>
      <c r="BW176" s="67" t="s">
        <v>1816</v>
      </c>
      <c r="BX176" s="67" t="s">
        <v>1817</v>
      </c>
      <c r="BY176" s="67" t="s">
        <v>1816</v>
      </c>
      <c r="BZ176" s="67" t="s">
        <v>643</v>
      </c>
      <c r="CA176" s="67" t="s">
        <v>723</v>
      </c>
      <c r="CB176" s="67" t="s">
        <v>1147</v>
      </c>
      <c r="CC176" s="163">
        <v>59.17</v>
      </c>
      <c r="CD176" s="163">
        <v>36.43</v>
      </c>
      <c r="CE176" s="166">
        <v>11.475409836065573</v>
      </c>
      <c r="CF176" s="67" t="s">
        <v>1818</v>
      </c>
      <c r="CG176" s="67" t="s">
        <v>1151</v>
      </c>
      <c r="CH176" s="67">
        <v>0</v>
      </c>
      <c r="CI176" s="67">
        <v>0</v>
      </c>
      <c r="CJ176" s="86">
        <v>0.54347826086956519</v>
      </c>
      <c r="CK176" s="87">
        <v>1</v>
      </c>
      <c r="CL176" s="67">
        <v>0</v>
      </c>
      <c r="CM176" s="67">
        <v>0</v>
      </c>
      <c r="CN176" s="92">
        <v>110.0715465052284</v>
      </c>
      <c r="CO176" s="67">
        <v>2</v>
      </c>
      <c r="CP176" s="67">
        <v>0</v>
      </c>
      <c r="CQ176" s="67">
        <v>0</v>
      </c>
      <c r="CR176" s="92">
        <v>44.984255510571302</v>
      </c>
      <c r="CS176" s="67">
        <v>1</v>
      </c>
      <c r="CT176" s="67">
        <v>0</v>
      </c>
      <c r="CU176" s="67">
        <v>0</v>
      </c>
      <c r="CV176" s="67">
        <v>0</v>
      </c>
      <c r="CW176" s="67">
        <v>0</v>
      </c>
      <c r="CX176" s="67">
        <v>0</v>
      </c>
      <c r="CY176" s="67">
        <v>0</v>
      </c>
      <c r="CZ176" s="92">
        <v>44.984255510571302</v>
      </c>
      <c r="DA176" s="67">
        <v>1</v>
      </c>
      <c r="DB176" s="86">
        <v>0</v>
      </c>
      <c r="DC176" s="87">
        <v>0</v>
      </c>
      <c r="DD176" s="163">
        <v>87.54</v>
      </c>
      <c r="DE176" s="163">
        <v>66.56</v>
      </c>
      <c r="DF176" s="166">
        <v>3.9855072463768111</v>
      </c>
      <c r="DG176" s="167">
        <v>4.7101449275362324</v>
      </c>
      <c r="DH176" s="67">
        <v>0</v>
      </c>
      <c r="DI176" s="67">
        <v>0</v>
      </c>
      <c r="DJ176" s="92">
        <v>89.968511021142604</v>
      </c>
      <c r="DK176" s="67">
        <v>2</v>
      </c>
      <c r="DL176" s="92">
        <v>44.984255510571302</v>
      </c>
      <c r="DM176" s="67">
        <v>1</v>
      </c>
      <c r="DN176" s="92">
        <v>90.54</v>
      </c>
      <c r="DO176" s="67">
        <v>2</v>
      </c>
      <c r="DP176" s="67">
        <v>0</v>
      </c>
      <c r="DQ176" s="67">
        <v>0</v>
      </c>
      <c r="DR176" s="67">
        <v>0</v>
      </c>
      <c r="DS176" s="67">
        <v>0</v>
      </c>
      <c r="DT176" s="67">
        <v>0</v>
      </c>
      <c r="DU176" s="67">
        <v>0</v>
      </c>
      <c r="DV176" s="67">
        <v>0</v>
      </c>
      <c r="DW176" s="67">
        <v>0</v>
      </c>
      <c r="DX176" s="67">
        <v>0</v>
      </c>
      <c r="DY176" s="67">
        <v>0</v>
      </c>
      <c r="DZ176" s="86">
        <v>3.278688524590164</v>
      </c>
      <c r="EA176" s="87">
        <v>3</v>
      </c>
      <c r="EB176" s="86">
        <v>47.937569676700114</v>
      </c>
      <c r="EC176" s="87">
        <v>43</v>
      </c>
      <c r="ED176" s="90">
        <v>1.632208922742111</v>
      </c>
      <c r="EE176" s="91">
        <v>3</v>
      </c>
      <c r="EF176" s="163">
        <v>114.37</v>
      </c>
      <c r="EG176" s="163">
        <v>67.010000000000005</v>
      </c>
      <c r="EH176" s="166">
        <v>3.8971161340607949</v>
      </c>
      <c r="EI176" s="167">
        <v>4.9883086515978174</v>
      </c>
      <c r="EJ176" s="67" t="s">
        <v>1819</v>
      </c>
      <c r="EK176" s="67" t="s">
        <v>1820</v>
      </c>
      <c r="EL176" s="163">
        <v>96.29</v>
      </c>
      <c r="EM176" s="163">
        <v>42.57</v>
      </c>
      <c r="EN176" s="166">
        <v>0.84925690021231426</v>
      </c>
      <c r="EO176" s="167">
        <v>2.1231422505307855</v>
      </c>
      <c r="EP176" s="92">
        <v>90.538705296514266</v>
      </c>
      <c r="EQ176" s="67">
        <v>2</v>
      </c>
      <c r="ER176" s="92">
        <v>316.88546853779991</v>
      </c>
      <c r="ES176" s="67">
        <v>7</v>
      </c>
      <c r="ET176" s="92">
        <v>181.07741059302853</v>
      </c>
      <c r="EU176" s="67">
        <v>4</v>
      </c>
      <c r="EV176" s="92">
        <v>45.269352648257133</v>
      </c>
      <c r="EW176" s="67">
        <v>1</v>
      </c>
      <c r="EX176" s="67">
        <v>44</v>
      </c>
      <c r="EY176" s="90">
        <v>52.469135802469133</v>
      </c>
      <c r="EZ176" s="91">
        <v>51</v>
      </c>
      <c r="FA176" s="86">
        <v>27.262813522355508</v>
      </c>
      <c r="FB176" s="87">
        <v>25</v>
      </c>
      <c r="FC176" s="92">
        <v>93.327111525898275</v>
      </c>
      <c r="FD176" s="67">
        <v>4</v>
      </c>
      <c r="FE176" s="92">
        <v>116.65888940737284</v>
      </c>
      <c r="FF176" s="67">
        <v>5</v>
      </c>
      <c r="FG176" s="67">
        <v>0</v>
      </c>
      <c r="FH176" s="67">
        <v>0</v>
      </c>
      <c r="FI176" s="92">
        <v>23.331777881474569</v>
      </c>
      <c r="FJ176" s="67">
        <v>1</v>
      </c>
      <c r="FK176" s="92">
        <v>233.31777881474599</v>
      </c>
      <c r="FL176" s="67">
        <v>10</v>
      </c>
      <c r="FM176" s="92">
        <v>46.663555762949137</v>
      </c>
      <c r="FN176" s="67">
        <v>2</v>
      </c>
      <c r="FO176" s="92">
        <v>419.9720018665422</v>
      </c>
      <c r="FP176" s="105">
        <v>18</v>
      </c>
      <c r="FQ176" s="92">
        <v>23.331777881474569</v>
      </c>
      <c r="FR176" s="67">
        <v>1</v>
      </c>
      <c r="FS176" s="86">
        <v>1.9990004997501249</v>
      </c>
      <c r="FT176" s="87">
        <v>4</v>
      </c>
      <c r="FU176" s="86">
        <v>2.1130480718436346</v>
      </c>
      <c r="FV176" s="87">
        <v>4</v>
      </c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67"/>
      <c r="IS176" s="67"/>
      <c r="IT176" s="67"/>
      <c r="IU176" s="67"/>
      <c r="IV176" s="67"/>
      <c r="IW176" s="67"/>
      <c r="IX176" s="67"/>
      <c r="IY176" s="67"/>
      <c r="IZ176" s="67"/>
      <c r="JA176" s="67"/>
      <c r="JB176" s="67"/>
      <c r="JC176" s="67"/>
      <c r="JD176" s="67"/>
      <c r="JE176" s="67"/>
      <c r="JF176" s="67"/>
      <c r="JG176" s="67"/>
      <c r="JH176" s="67"/>
      <c r="JI176" s="67"/>
      <c r="JJ176" s="67"/>
      <c r="JK176" s="67"/>
      <c r="JL176" s="67"/>
      <c r="JM176" s="67"/>
      <c r="JN176" s="67"/>
      <c r="JO176" s="67"/>
      <c r="JP176" s="67"/>
      <c r="JQ176" s="67"/>
      <c r="JR176" s="67"/>
      <c r="JS176" s="67"/>
      <c r="JT176" s="67"/>
      <c r="JU176" s="67"/>
      <c r="JV176" s="67"/>
      <c r="JW176" s="67"/>
      <c r="JX176" s="67"/>
      <c r="JY176" s="67"/>
      <c r="JZ176" s="67"/>
      <c r="KA176" s="67"/>
      <c r="KB176" s="67"/>
      <c r="KC176" s="67"/>
      <c r="KD176" s="67"/>
      <c r="KE176" s="67"/>
      <c r="KF176" s="67"/>
      <c r="KG176" s="67"/>
      <c r="KH176" s="67"/>
      <c r="KI176" s="67"/>
      <c r="KJ176" s="67"/>
      <c r="KK176" s="67"/>
      <c r="KL176" s="67"/>
      <c r="KM176" s="67"/>
      <c r="KN176" s="67"/>
      <c r="KO176" s="67"/>
      <c r="KP176" s="67"/>
      <c r="KQ176" s="67"/>
      <c r="KR176" s="67"/>
      <c r="KS176" s="67"/>
      <c r="KT176" s="67"/>
      <c r="KU176" s="67"/>
      <c r="KV176" s="67"/>
      <c r="KW176" s="67"/>
      <c r="KX176" s="67"/>
      <c r="KY176" s="67"/>
      <c r="KZ176" s="67"/>
      <c r="LA176" s="67"/>
      <c r="LB176" s="67"/>
      <c r="LC176" s="67"/>
      <c r="LD176" s="67"/>
      <c r="LE176" s="67"/>
      <c r="LF176" s="67"/>
      <c r="LG176" s="67"/>
      <c r="LH176" s="67"/>
      <c r="LI176" s="67"/>
      <c r="LJ176" s="67"/>
      <c r="LK176" s="67"/>
      <c r="LL176" s="67"/>
      <c r="LM176" s="67"/>
      <c r="LN176" s="67"/>
      <c r="LO176" s="67"/>
      <c r="LP176" s="67"/>
      <c r="LQ176" s="67"/>
      <c r="LR176" s="67"/>
      <c r="LS176" s="67"/>
      <c r="LT176" s="67"/>
      <c r="LU176" s="67"/>
      <c r="LV176" s="67"/>
      <c r="LW176" s="67"/>
      <c r="LX176" s="67"/>
      <c r="LY176" s="67"/>
      <c r="LZ176" s="67"/>
      <c r="MA176" s="67"/>
      <c r="MB176" s="67"/>
      <c r="MC176" s="67"/>
      <c r="MD176" s="67"/>
      <c r="ME176" s="67"/>
      <c r="MF176" s="67"/>
      <c r="MG176" s="67"/>
      <c r="MH176" s="67"/>
      <c r="MI176" s="67"/>
      <c r="MJ176" s="67"/>
      <c r="MK176" s="67"/>
      <c r="ML176" s="67"/>
      <c r="MM176" s="67"/>
      <c r="MN176" s="67"/>
      <c r="MO176" s="67"/>
      <c r="MP176" s="67"/>
      <c r="MQ176" s="67"/>
      <c r="MR176" s="67"/>
      <c r="MS176" s="67"/>
      <c r="MT176" s="67"/>
      <c r="MU176" s="67"/>
      <c r="MV176" s="67"/>
      <c r="MW176" s="67"/>
      <c r="MX176" s="67"/>
      <c r="MY176" s="67"/>
      <c r="MZ176" s="67"/>
      <c r="NA176" s="67"/>
      <c r="NB176" s="67"/>
      <c r="NC176" s="67"/>
      <c r="ND176" s="67"/>
      <c r="NE176" s="67"/>
      <c r="NF176" s="67"/>
      <c r="NG176" s="67"/>
      <c r="NH176" s="67"/>
      <c r="NI176" s="67"/>
      <c r="NJ176" s="67"/>
      <c r="NK176" s="67"/>
      <c r="NL176" s="67"/>
      <c r="NM176" s="67"/>
      <c r="NN176" s="67"/>
      <c r="NO176" s="67"/>
      <c r="NP176" s="67"/>
      <c r="NQ176" s="67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</row>
    <row r="177" spans="1:407">
      <c r="A177" s="96" t="s">
        <v>923</v>
      </c>
      <c r="B177" s="56" t="s">
        <v>924</v>
      </c>
      <c r="C177" s="96" t="s">
        <v>441</v>
      </c>
      <c r="D177" s="74">
        <v>6</v>
      </c>
      <c r="E177" s="67">
        <v>2016</v>
      </c>
      <c r="F177" s="161">
        <v>61.029897794307118</v>
      </c>
      <c r="G177" s="78">
        <v>16311</v>
      </c>
      <c r="H177" s="78">
        <v>6860</v>
      </c>
      <c r="I177" s="78">
        <v>9451</v>
      </c>
      <c r="J177" s="67">
        <v>16.63</v>
      </c>
      <c r="K177" s="78">
        <v>2712</v>
      </c>
      <c r="L177" s="67">
        <v>114.61</v>
      </c>
      <c r="M177" s="78">
        <v>18694</v>
      </c>
      <c r="N177" s="67">
        <v>1853</v>
      </c>
      <c r="O177" s="67">
        <v>945</v>
      </c>
      <c r="P177" s="67">
        <v>908</v>
      </c>
      <c r="Q177" s="78">
        <v>2210</v>
      </c>
      <c r="R177" s="78">
        <v>1083</v>
      </c>
      <c r="S177" s="78">
        <v>1127</v>
      </c>
      <c r="T177" s="67">
        <v>1735</v>
      </c>
      <c r="U177" s="67">
        <v>890</v>
      </c>
      <c r="V177" s="67">
        <v>845</v>
      </c>
      <c r="W177" s="78">
        <v>2040</v>
      </c>
      <c r="X177" s="78">
        <v>989</v>
      </c>
      <c r="Y177" s="78">
        <v>1051</v>
      </c>
      <c r="Z177" s="67">
        <v>1635</v>
      </c>
      <c r="AA177" s="67">
        <v>853</v>
      </c>
      <c r="AB177" s="67">
        <v>782</v>
      </c>
      <c r="AC177" s="78">
        <v>1940</v>
      </c>
      <c r="AD177" s="78">
        <v>922</v>
      </c>
      <c r="AE177" s="78">
        <v>1018</v>
      </c>
      <c r="AF177" s="67">
        <v>1614</v>
      </c>
      <c r="AG177" s="67">
        <v>849</v>
      </c>
      <c r="AH177" s="67">
        <v>765</v>
      </c>
      <c r="AI177" s="78">
        <v>2834</v>
      </c>
      <c r="AJ177" s="78">
        <v>1336</v>
      </c>
      <c r="AK177" s="78">
        <v>1498</v>
      </c>
      <c r="AL177" s="67">
        <v>1591</v>
      </c>
      <c r="AM177" s="67">
        <v>842</v>
      </c>
      <c r="AN177" s="67">
        <v>749</v>
      </c>
      <c r="AO177" s="67">
        <v>1408</v>
      </c>
      <c r="AP177" s="67">
        <v>745</v>
      </c>
      <c r="AQ177" s="67">
        <v>663</v>
      </c>
      <c r="AR177" s="56" t="s">
        <v>428</v>
      </c>
      <c r="AS177" s="56"/>
      <c r="AT177" s="56" t="s">
        <v>428</v>
      </c>
      <c r="AU177" s="162">
        <v>525</v>
      </c>
      <c r="AV177" s="163">
        <v>0</v>
      </c>
      <c r="AW177" s="164">
        <v>119</v>
      </c>
      <c r="AX177" s="59">
        <v>15.9</v>
      </c>
      <c r="AY177" s="59">
        <v>4</v>
      </c>
      <c r="AZ177" s="86">
        <v>4.3173232595790614</v>
      </c>
      <c r="BA177" s="87">
        <v>8</v>
      </c>
      <c r="BB177" s="88">
        <v>0</v>
      </c>
      <c r="BC177" s="89">
        <v>0</v>
      </c>
      <c r="BD177" s="68">
        <v>0</v>
      </c>
      <c r="BE177" s="69">
        <v>0</v>
      </c>
      <c r="BF177" s="56">
        <f>VLOOKUP(A177,[1]Controles!$A$7:$L$139,11,0)</f>
        <v>13</v>
      </c>
      <c r="BG177" s="107">
        <f>VLOOKUP(A177,[1]Controles!$A$7:$L$139,12,0)</f>
        <v>5.1792828685258963</v>
      </c>
      <c r="BH177" s="63">
        <f>VLOOKUP(A177,[1]Peso!$A$7:$D$139,3,0)</f>
        <v>25</v>
      </c>
      <c r="BI177" s="85">
        <f>VLOOKUP(A177,[1]Peso!$A$7:$D$139,4,0)</f>
        <v>9.9601593625498008</v>
      </c>
      <c r="BJ177" s="68">
        <v>0</v>
      </c>
      <c r="BK177" s="69">
        <v>0</v>
      </c>
      <c r="BL177" s="68">
        <v>0</v>
      </c>
      <c r="BM177" s="69">
        <v>0</v>
      </c>
      <c r="BN177" s="67">
        <v>0</v>
      </c>
      <c r="BO177" s="67">
        <v>0</v>
      </c>
      <c r="BP177" s="92">
        <v>54.674685620557682</v>
      </c>
      <c r="BQ177" s="67">
        <v>1</v>
      </c>
      <c r="BR177" s="67">
        <v>0</v>
      </c>
      <c r="BS177" s="67">
        <v>0</v>
      </c>
      <c r="BT177" s="92">
        <v>54.674685620557682</v>
      </c>
      <c r="BU177" s="67">
        <v>1</v>
      </c>
      <c r="BV177" s="67" t="s">
        <v>1217</v>
      </c>
      <c r="BW177" s="67" t="s">
        <v>858</v>
      </c>
      <c r="BX177" s="67" t="s">
        <v>1000</v>
      </c>
      <c r="BY177" s="67" t="s">
        <v>858</v>
      </c>
      <c r="BZ177" s="67" t="s">
        <v>915</v>
      </c>
      <c r="CA177" s="67" t="s">
        <v>446</v>
      </c>
      <c r="CB177" s="67" t="s">
        <v>915</v>
      </c>
      <c r="CC177" s="164">
        <v>115.68</v>
      </c>
      <c r="CD177" s="164">
        <v>75.34</v>
      </c>
      <c r="CE177" s="166">
        <v>18.75</v>
      </c>
      <c r="CF177" s="67" t="s">
        <v>789</v>
      </c>
      <c r="CG177" s="67" t="s">
        <v>1821</v>
      </c>
      <c r="CH177" s="67">
        <v>0</v>
      </c>
      <c r="CI177" s="67">
        <v>0</v>
      </c>
      <c r="CJ177" s="86">
        <v>0</v>
      </c>
      <c r="CK177" s="87">
        <v>0</v>
      </c>
      <c r="CL177" s="67">
        <v>0</v>
      </c>
      <c r="CM177" s="67">
        <v>0</v>
      </c>
      <c r="CN177" s="67">
        <v>0</v>
      </c>
      <c r="CO177" s="67">
        <v>0</v>
      </c>
      <c r="CP177" s="67">
        <v>0</v>
      </c>
      <c r="CQ177" s="67">
        <v>0</v>
      </c>
      <c r="CR177" s="67">
        <v>0</v>
      </c>
      <c r="CS177" s="67">
        <v>0</v>
      </c>
      <c r="CT177" s="67">
        <v>0</v>
      </c>
      <c r="CU177" s="67">
        <v>0</v>
      </c>
      <c r="CV177" s="67">
        <v>0</v>
      </c>
      <c r="CW177" s="67">
        <v>0</v>
      </c>
      <c r="CX177" s="67">
        <v>0</v>
      </c>
      <c r="CY177" s="67">
        <v>0</v>
      </c>
      <c r="CZ177" s="67">
        <v>0</v>
      </c>
      <c r="DA177" s="67">
        <v>0</v>
      </c>
      <c r="DB177" s="86">
        <v>0</v>
      </c>
      <c r="DC177" s="87">
        <v>0</v>
      </c>
      <c r="DD177" s="164">
        <v>190.36</v>
      </c>
      <c r="DE177" s="164">
        <v>114.54</v>
      </c>
      <c r="DF177" s="166">
        <v>2.7842227378190252</v>
      </c>
      <c r="DG177" s="167">
        <v>1.0054137664346481</v>
      </c>
      <c r="DH177" s="67">
        <v>0</v>
      </c>
      <c r="DI177" s="67">
        <v>0</v>
      </c>
      <c r="DJ177" s="67">
        <v>0</v>
      </c>
      <c r="DK177" s="67">
        <v>0</v>
      </c>
      <c r="DL177" s="67">
        <v>0</v>
      </c>
      <c r="DM177" s="67">
        <v>0</v>
      </c>
      <c r="DN177" s="67">
        <v>0</v>
      </c>
      <c r="DO177" s="67">
        <v>0</v>
      </c>
      <c r="DP177" s="67">
        <v>0</v>
      </c>
      <c r="DQ177" s="67">
        <v>0</v>
      </c>
      <c r="DR177" s="67">
        <v>0</v>
      </c>
      <c r="DS177" s="67">
        <v>0</v>
      </c>
      <c r="DT177" s="67">
        <v>0</v>
      </c>
      <c r="DU177" s="67">
        <v>0</v>
      </c>
      <c r="DV177" s="67">
        <v>0</v>
      </c>
      <c r="DW177" s="67">
        <v>0</v>
      </c>
      <c r="DX177" s="67">
        <v>0</v>
      </c>
      <c r="DY177" s="67">
        <v>0</v>
      </c>
      <c r="DZ177" s="86">
        <v>3.8363171355498724</v>
      </c>
      <c r="EA177" s="87">
        <v>3</v>
      </c>
      <c r="EB177" s="86">
        <v>88.888888888888886</v>
      </c>
      <c r="EC177" s="87">
        <v>68</v>
      </c>
      <c r="ED177" s="86">
        <v>0</v>
      </c>
      <c r="EE177" s="87">
        <v>0</v>
      </c>
      <c r="EF177" s="164">
        <v>119.04</v>
      </c>
      <c r="EG177" s="164">
        <v>75.42</v>
      </c>
      <c r="EH177" s="166">
        <v>2.4663677130044843</v>
      </c>
      <c r="EI177" s="167">
        <v>0.52316890881913303</v>
      </c>
      <c r="EJ177" s="67" t="s">
        <v>1822</v>
      </c>
      <c r="EK177" s="67" t="s">
        <v>809</v>
      </c>
      <c r="EL177" s="164">
        <v>94.26</v>
      </c>
      <c r="EM177" s="164">
        <v>43.57</v>
      </c>
      <c r="EN177" s="166">
        <v>0.85836909871244638</v>
      </c>
      <c r="EO177" s="167">
        <v>0.42918454935622319</v>
      </c>
      <c r="EP177" s="67">
        <v>0</v>
      </c>
      <c r="EQ177" s="67">
        <v>0</v>
      </c>
      <c r="ER177" s="67">
        <v>0</v>
      </c>
      <c r="ES177" s="67">
        <v>0</v>
      </c>
      <c r="ET177" s="67">
        <v>0</v>
      </c>
      <c r="EU177" s="67">
        <v>0</v>
      </c>
      <c r="EV177" s="67">
        <v>0</v>
      </c>
      <c r="EW177" s="67">
        <v>0</v>
      </c>
      <c r="EX177" s="67">
        <v>0</v>
      </c>
      <c r="EY177" s="86">
        <v>105.4739652870494</v>
      </c>
      <c r="EZ177" s="87">
        <v>79</v>
      </c>
      <c r="FA177" s="86">
        <v>63.348416289592755</v>
      </c>
      <c r="FB177" s="87">
        <v>42</v>
      </c>
      <c r="FC177" s="92">
        <v>29.48982601002654</v>
      </c>
      <c r="FD177" s="67">
        <v>1</v>
      </c>
      <c r="FE177" s="67">
        <v>0</v>
      </c>
      <c r="FF177" s="67">
        <v>0</v>
      </c>
      <c r="FG177" s="67">
        <v>0</v>
      </c>
      <c r="FH177" s="67">
        <v>0</v>
      </c>
      <c r="FI177" s="92">
        <v>29.48982601002654</v>
      </c>
      <c r="FJ177" s="67">
        <v>1</v>
      </c>
      <c r="FK177" s="92">
        <v>58.979652020053081</v>
      </c>
      <c r="FL177" s="67">
        <v>2</v>
      </c>
      <c r="FM177" s="67"/>
      <c r="FN177" s="67">
        <v>0</v>
      </c>
      <c r="FO177" s="92">
        <v>29.48982601002654</v>
      </c>
      <c r="FP177" s="105">
        <v>1</v>
      </c>
      <c r="FQ177" s="92">
        <v>0</v>
      </c>
      <c r="FR177" s="67">
        <v>0</v>
      </c>
      <c r="FS177" s="86">
        <v>1.2570710245128851</v>
      </c>
      <c r="FT177" s="87">
        <v>2</v>
      </c>
      <c r="FU177" s="86">
        <v>0.71022727272727271</v>
      </c>
      <c r="FV177" s="87">
        <v>1</v>
      </c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67"/>
      <c r="IS177" s="67"/>
      <c r="IT177" s="67"/>
      <c r="IU177" s="67"/>
      <c r="IV177" s="67"/>
      <c r="IW177" s="67"/>
      <c r="IX177" s="67"/>
      <c r="IY177" s="67"/>
      <c r="IZ177" s="67"/>
      <c r="JA177" s="67"/>
      <c r="JB177" s="67"/>
      <c r="JC177" s="67"/>
      <c r="JD177" s="67"/>
      <c r="JE177" s="67"/>
      <c r="JF177" s="67"/>
      <c r="JG177" s="67"/>
      <c r="JH177" s="67"/>
      <c r="JI177" s="67"/>
      <c r="JJ177" s="67"/>
      <c r="JK177" s="67"/>
      <c r="JL177" s="67"/>
      <c r="JM177" s="67"/>
      <c r="JN177" s="67"/>
      <c r="JO177" s="67"/>
      <c r="JP177" s="67"/>
      <c r="JQ177" s="67"/>
      <c r="JR177" s="67"/>
      <c r="JS177" s="67"/>
      <c r="JT177" s="67"/>
      <c r="JU177" s="67"/>
      <c r="JV177" s="67"/>
      <c r="JW177" s="67"/>
      <c r="JX177" s="67"/>
      <c r="JY177" s="67"/>
      <c r="JZ177" s="67"/>
      <c r="KA177" s="67"/>
      <c r="KB177" s="67"/>
      <c r="KC177" s="67"/>
      <c r="KD177" s="67"/>
      <c r="KE177" s="67"/>
      <c r="KF177" s="67"/>
      <c r="KG177" s="67"/>
      <c r="KH177" s="67"/>
      <c r="KI177" s="67"/>
      <c r="KJ177" s="67"/>
      <c r="KK177" s="67"/>
      <c r="KL177" s="67"/>
      <c r="KM177" s="67"/>
      <c r="KN177" s="67"/>
      <c r="KO177" s="67"/>
      <c r="KP177" s="67"/>
      <c r="KQ177" s="67"/>
      <c r="KR177" s="67"/>
      <c r="KS177" s="67"/>
      <c r="KT177" s="67"/>
      <c r="KU177" s="67"/>
      <c r="KV177" s="67"/>
      <c r="KW177" s="67"/>
      <c r="KX177" s="67"/>
      <c r="KY177" s="67"/>
      <c r="KZ177" s="67"/>
      <c r="LA177" s="67"/>
      <c r="LB177" s="67"/>
      <c r="LC177" s="67"/>
      <c r="LD177" s="67"/>
      <c r="LE177" s="67"/>
      <c r="LF177" s="67"/>
      <c r="LG177" s="67"/>
      <c r="LH177" s="67"/>
      <c r="LI177" s="67"/>
      <c r="LJ177" s="67"/>
      <c r="LK177" s="67"/>
      <c r="LL177" s="67"/>
      <c r="LM177" s="67"/>
      <c r="LN177" s="67"/>
      <c r="LO177" s="67"/>
      <c r="LP177" s="67"/>
      <c r="LQ177" s="67"/>
      <c r="LR177" s="67"/>
      <c r="LS177" s="67"/>
      <c r="LT177" s="67"/>
      <c r="LU177" s="67"/>
      <c r="LV177" s="67"/>
      <c r="LW177" s="67"/>
      <c r="LX177" s="67"/>
      <c r="LY177" s="67"/>
      <c r="LZ177" s="67"/>
      <c r="MA177" s="67"/>
      <c r="MB177" s="67"/>
      <c r="MC177" s="67"/>
      <c r="MD177" s="67"/>
      <c r="ME177" s="67"/>
      <c r="MF177" s="67"/>
      <c r="MG177" s="67"/>
      <c r="MH177" s="67"/>
      <c r="MI177" s="67"/>
      <c r="MJ177" s="67"/>
      <c r="MK177" s="67"/>
      <c r="ML177" s="67"/>
      <c r="MM177" s="67"/>
      <c r="MN177" s="67"/>
      <c r="MO177" s="67"/>
      <c r="MP177" s="67"/>
      <c r="MQ177" s="67"/>
      <c r="MR177" s="67"/>
      <c r="MS177" s="67"/>
      <c r="MT177" s="67"/>
      <c r="MU177" s="67"/>
      <c r="MV177" s="67"/>
      <c r="MW177" s="67"/>
      <c r="MX177" s="67"/>
      <c r="MY177" s="67"/>
      <c r="MZ177" s="67"/>
      <c r="NA177" s="67"/>
      <c r="NB177" s="67"/>
      <c r="NC177" s="67"/>
      <c r="ND177" s="67"/>
      <c r="NE177" s="67"/>
      <c r="NF177" s="67"/>
      <c r="NG177" s="67"/>
      <c r="NH177" s="67"/>
      <c r="NI177" s="67"/>
      <c r="NJ177" s="67"/>
      <c r="NK177" s="67"/>
      <c r="NL177" s="67"/>
      <c r="NM177" s="67"/>
      <c r="NN177" s="67"/>
      <c r="NO177" s="67"/>
      <c r="NP177" s="67"/>
      <c r="NQ177" s="67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</row>
    <row r="178" spans="1:407">
      <c r="A178" s="96" t="s">
        <v>932</v>
      </c>
      <c r="B178" s="56" t="s">
        <v>933</v>
      </c>
      <c r="C178" s="96" t="s">
        <v>441</v>
      </c>
      <c r="D178" s="74">
        <v>6</v>
      </c>
      <c r="E178" s="67">
        <v>2016</v>
      </c>
      <c r="F178" s="161">
        <v>61.867537960747967</v>
      </c>
      <c r="G178" s="78">
        <v>4009</v>
      </c>
      <c r="H178" s="78">
        <v>1306</v>
      </c>
      <c r="I178" s="78">
        <v>2703</v>
      </c>
      <c r="J178" s="67">
        <v>16.34</v>
      </c>
      <c r="K178" s="78">
        <v>655</v>
      </c>
      <c r="L178" s="67">
        <v>87.03</v>
      </c>
      <c r="M178" s="78">
        <v>3489</v>
      </c>
      <c r="N178" s="67">
        <v>407</v>
      </c>
      <c r="O178" s="67">
        <v>208</v>
      </c>
      <c r="P178" s="67">
        <v>199</v>
      </c>
      <c r="Q178" s="78">
        <v>489</v>
      </c>
      <c r="R178" s="78">
        <v>239</v>
      </c>
      <c r="S178" s="78">
        <v>250</v>
      </c>
      <c r="T178" s="67">
        <v>396</v>
      </c>
      <c r="U178" s="67">
        <v>202</v>
      </c>
      <c r="V178" s="67">
        <v>194</v>
      </c>
      <c r="W178" s="78">
        <v>458</v>
      </c>
      <c r="X178" s="78">
        <v>224</v>
      </c>
      <c r="Y178" s="78">
        <v>234</v>
      </c>
      <c r="Z178" s="67">
        <v>357</v>
      </c>
      <c r="AA178" s="67">
        <v>185</v>
      </c>
      <c r="AB178" s="67">
        <v>172</v>
      </c>
      <c r="AC178" s="78">
        <v>441</v>
      </c>
      <c r="AD178" s="78">
        <v>212</v>
      </c>
      <c r="AE178" s="78">
        <v>229</v>
      </c>
      <c r="AF178" s="67">
        <v>384</v>
      </c>
      <c r="AG178" s="67">
        <v>198</v>
      </c>
      <c r="AH178" s="67">
        <v>186</v>
      </c>
      <c r="AI178" s="78">
        <v>680</v>
      </c>
      <c r="AJ178" s="78">
        <v>330</v>
      </c>
      <c r="AK178" s="78">
        <v>350</v>
      </c>
      <c r="AL178" s="67">
        <v>381</v>
      </c>
      <c r="AM178" s="67">
        <v>195</v>
      </c>
      <c r="AN178" s="67">
        <v>186</v>
      </c>
      <c r="AO178" s="67">
        <v>334</v>
      </c>
      <c r="AP178" s="67">
        <v>179</v>
      </c>
      <c r="AQ178" s="67">
        <v>155</v>
      </c>
      <c r="AR178" s="56" t="s">
        <v>428</v>
      </c>
      <c r="AS178" s="56"/>
      <c r="AT178" s="56" t="s">
        <v>428</v>
      </c>
      <c r="AU178" s="162">
        <v>264</v>
      </c>
      <c r="AV178" s="164">
        <v>0</v>
      </c>
      <c r="AW178" s="163">
        <v>51</v>
      </c>
      <c r="AX178" s="59">
        <v>0</v>
      </c>
      <c r="AY178" s="59">
        <v>0</v>
      </c>
      <c r="AZ178" s="86">
        <v>0</v>
      </c>
      <c r="BA178" s="87">
        <v>0</v>
      </c>
      <c r="BB178" s="88">
        <v>0</v>
      </c>
      <c r="BC178" s="89">
        <v>0</v>
      </c>
      <c r="BD178" s="68">
        <v>0</v>
      </c>
      <c r="BE178" s="69">
        <v>0</v>
      </c>
      <c r="BF178" s="56">
        <f>VLOOKUP(A178,[1]Controles!$A$7:$L$139,11,0)</f>
        <v>5</v>
      </c>
      <c r="BG178" s="107">
        <f>VLOOKUP(A178,[1]Controles!$A$7:$L$139,12,0)</f>
        <v>5.4347826086956523</v>
      </c>
      <c r="BH178" s="63">
        <f>VLOOKUP(A178,[1]Peso!$A$7:$D$139,3,0)</f>
        <v>5</v>
      </c>
      <c r="BI178" s="85">
        <f>VLOOKUP(A178,[1]Peso!$A$7:$D$139,4,0)</f>
        <v>5.4347826086956523</v>
      </c>
      <c r="BJ178" s="68">
        <v>0</v>
      </c>
      <c r="BK178" s="69">
        <v>0</v>
      </c>
      <c r="BL178" s="68">
        <v>0</v>
      </c>
      <c r="BM178" s="69">
        <v>0</v>
      </c>
      <c r="BN178" s="67">
        <v>0</v>
      </c>
      <c r="BO178" s="67">
        <v>0</v>
      </c>
      <c r="BP178" s="67">
        <v>0</v>
      </c>
      <c r="BQ178" s="67">
        <v>0</v>
      </c>
      <c r="BR178" s="67">
        <v>0</v>
      </c>
      <c r="BS178" s="67">
        <v>0</v>
      </c>
      <c r="BT178" s="67">
        <v>0</v>
      </c>
      <c r="BU178" s="67">
        <v>0</v>
      </c>
      <c r="BV178" s="67" t="s">
        <v>1823</v>
      </c>
      <c r="BW178" s="67" t="s">
        <v>1824</v>
      </c>
      <c r="BX178" s="67" t="s">
        <v>529</v>
      </c>
      <c r="BY178" s="67" t="s">
        <v>1824</v>
      </c>
      <c r="BZ178" s="67" t="s">
        <v>517</v>
      </c>
      <c r="CA178" s="67" t="s">
        <v>1660</v>
      </c>
      <c r="CB178" s="67" t="s">
        <v>1354</v>
      </c>
      <c r="CC178" s="163">
        <v>107.31</v>
      </c>
      <c r="CD178" s="163">
        <v>76.819999999999993</v>
      </c>
      <c r="CE178" s="166">
        <v>40</v>
      </c>
      <c r="CF178" s="67" t="s">
        <v>1825</v>
      </c>
      <c r="CG178" s="67" t="s">
        <v>1826</v>
      </c>
      <c r="CH178" s="67">
        <v>0</v>
      </c>
      <c r="CI178" s="67">
        <v>0</v>
      </c>
      <c r="CJ178" s="86">
        <v>0</v>
      </c>
      <c r="CK178" s="87">
        <v>0</v>
      </c>
      <c r="CL178" s="67">
        <v>0</v>
      </c>
      <c r="CM178" s="67">
        <v>0</v>
      </c>
      <c r="CN178" s="92">
        <v>243.90243902439025</v>
      </c>
      <c r="CO178" s="67">
        <v>1</v>
      </c>
      <c r="CP178" s="67">
        <v>0</v>
      </c>
      <c r="CQ178" s="67">
        <v>0</v>
      </c>
      <c r="CR178" s="67">
        <v>0</v>
      </c>
      <c r="CS178" s="67">
        <v>0</v>
      </c>
      <c r="CT178" s="67">
        <v>0</v>
      </c>
      <c r="CU178" s="67">
        <v>0</v>
      </c>
      <c r="CV178" s="67">
        <v>0</v>
      </c>
      <c r="CW178" s="67">
        <v>0</v>
      </c>
      <c r="CX178" s="67">
        <v>0</v>
      </c>
      <c r="CY178" s="67">
        <v>0</v>
      </c>
      <c r="CZ178" s="67">
        <v>0</v>
      </c>
      <c r="DA178" s="67">
        <v>0</v>
      </c>
      <c r="DB178" s="86">
        <v>0</v>
      </c>
      <c r="DC178" s="87">
        <v>0</v>
      </c>
      <c r="DD178" s="163">
        <v>173.12</v>
      </c>
      <c r="DE178" s="163">
        <v>138.75</v>
      </c>
      <c r="DF178" s="166">
        <v>1.4760147601476015</v>
      </c>
      <c r="DG178" s="167">
        <v>2.0295202952029521</v>
      </c>
      <c r="DH178" s="92">
        <v>436.68122270742356</v>
      </c>
      <c r="DI178" s="67">
        <v>2</v>
      </c>
      <c r="DJ178" s="92">
        <v>218.34061135371178</v>
      </c>
      <c r="DK178" s="67">
        <v>1</v>
      </c>
      <c r="DL178" s="92">
        <v>218.34061135371178</v>
      </c>
      <c r="DM178" s="67">
        <v>1</v>
      </c>
      <c r="DN178" s="67">
        <v>226.76</v>
      </c>
      <c r="DO178" s="67">
        <v>1</v>
      </c>
      <c r="DP178" s="67">
        <v>0</v>
      </c>
      <c r="DQ178" s="67">
        <v>0</v>
      </c>
      <c r="DR178" s="67">
        <v>0</v>
      </c>
      <c r="DS178" s="67">
        <v>0</v>
      </c>
      <c r="DT178" s="67">
        <v>0</v>
      </c>
      <c r="DU178" s="67">
        <v>0</v>
      </c>
      <c r="DV178" s="67">
        <v>0</v>
      </c>
      <c r="DW178" s="67">
        <v>0</v>
      </c>
      <c r="DX178" s="67">
        <v>0</v>
      </c>
      <c r="DY178" s="67">
        <v>0</v>
      </c>
      <c r="DZ178" s="86">
        <v>17.441860465116278</v>
      </c>
      <c r="EA178" s="87">
        <v>3</v>
      </c>
      <c r="EB178" s="86">
        <v>139.78494623655914</v>
      </c>
      <c r="EC178" s="87">
        <v>26</v>
      </c>
      <c r="ED178" s="86">
        <v>0</v>
      </c>
      <c r="EE178" s="87">
        <v>0</v>
      </c>
      <c r="EF178" s="163">
        <v>205.28</v>
      </c>
      <c r="EG178" s="163">
        <v>124.29</v>
      </c>
      <c r="EH178" s="166">
        <v>1.3297872340425532</v>
      </c>
      <c r="EI178" s="167">
        <v>10.904255319148938</v>
      </c>
      <c r="EJ178" s="67" t="s">
        <v>1827</v>
      </c>
      <c r="EK178" s="67" t="s">
        <v>1828</v>
      </c>
      <c r="EL178" s="163">
        <v>120.67</v>
      </c>
      <c r="EM178" s="163">
        <v>60.67</v>
      </c>
      <c r="EN178" s="166">
        <v>0.75187969924812026</v>
      </c>
      <c r="EO178" s="167">
        <v>5.2631578947368416</v>
      </c>
      <c r="EP178" s="92">
        <v>226.75736961451247</v>
      </c>
      <c r="EQ178" s="67">
        <v>1</v>
      </c>
      <c r="ER178" s="67">
        <v>0</v>
      </c>
      <c r="ES178" s="67">
        <v>0</v>
      </c>
      <c r="ET178" s="92">
        <v>907.02947845804988</v>
      </c>
      <c r="EU178" s="67">
        <v>4</v>
      </c>
      <c r="EV178" s="67">
        <v>0</v>
      </c>
      <c r="EW178" s="67">
        <v>0</v>
      </c>
      <c r="EX178" s="67">
        <v>0</v>
      </c>
      <c r="EY178" s="86">
        <v>155.91397849462365</v>
      </c>
      <c r="EZ178" s="87">
        <v>29</v>
      </c>
      <c r="FA178" s="86">
        <v>103.2258064516129</v>
      </c>
      <c r="FB178" s="87">
        <v>16</v>
      </c>
      <c r="FC178" s="67">
        <v>0</v>
      </c>
      <c r="FD178" s="67">
        <v>0</v>
      </c>
      <c r="FE178" s="92">
        <v>246.30541871921181</v>
      </c>
      <c r="FF178" s="67">
        <v>2</v>
      </c>
      <c r="FG178" s="67">
        <v>0</v>
      </c>
      <c r="FH178" s="67">
        <v>0</v>
      </c>
      <c r="FI178" s="67">
        <v>0</v>
      </c>
      <c r="FJ178" s="67">
        <v>0</v>
      </c>
      <c r="FK178" s="92">
        <v>246.30541871921181</v>
      </c>
      <c r="FL178" s="67">
        <v>2</v>
      </c>
      <c r="FM178" s="92">
        <v>246.30541871921181</v>
      </c>
      <c r="FN178" s="67">
        <v>2</v>
      </c>
      <c r="FO178" s="92">
        <v>369.45812807881771</v>
      </c>
      <c r="FP178" s="105">
        <v>3</v>
      </c>
      <c r="FQ178" s="92">
        <v>0</v>
      </c>
      <c r="FR178" s="67">
        <v>0</v>
      </c>
      <c r="FS178" s="86">
        <v>0</v>
      </c>
      <c r="FT178" s="87">
        <v>0</v>
      </c>
      <c r="FU178" s="86">
        <v>5.9880239520958085</v>
      </c>
      <c r="FV178" s="87">
        <v>2</v>
      </c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67"/>
      <c r="IS178" s="67"/>
      <c r="IT178" s="67"/>
      <c r="IU178" s="67"/>
      <c r="IV178" s="67"/>
      <c r="IW178" s="67"/>
      <c r="IX178" s="67"/>
      <c r="IY178" s="67"/>
      <c r="IZ178" s="67"/>
      <c r="JA178" s="67"/>
      <c r="JB178" s="67"/>
      <c r="JC178" s="67"/>
      <c r="JD178" s="67"/>
      <c r="JE178" s="67"/>
      <c r="JF178" s="67"/>
      <c r="JG178" s="67"/>
      <c r="JH178" s="67"/>
      <c r="JI178" s="67"/>
      <c r="JJ178" s="67"/>
      <c r="JK178" s="67"/>
      <c r="JL178" s="67"/>
      <c r="JM178" s="67"/>
      <c r="JN178" s="67"/>
      <c r="JO178" s="67"/>
      <c r="JP178" s="67"/>
      <c r="JQ178" s="67"/>
      <c r="JR178" s="67"/>
      <c r="JS178" s="67"/>
      <c r="JT178" s="67"/>
      <c r="JU178" s="67"/>
      <c r="JV178" s="67"/>
      <c r="JW178" s="67"/>
      <c r="JX178" s="67"/>
      <c r="JY178" s="67"/>
      <c r="JZ178" s="67"/>
      <c r="KA178" s="67"/>
      <c r="KB178" s="67"/>
      <c r="KC178" s="67"/>
      <c r="KD178" s="67"/>
      <c r="KE178" s="67"/>
      <c r="KF178" s="67"/>
      <c r="KG178" s="67"/>
      <c r="KH178" s="67"/>
      <c r="KI178" s="67"/>
      <c r="KJ178" s="67"/>
      <c r="KK178" s="67"/>
      <c r="KL178" s="67"/>
      <c r="KM178" s="67"/>
      <c r="KN178" s="67"/>
      <c r="KO178" s="67"/>
      <c r="KP178" s="67"/>
      <c r="KQ178" s="67"/>
      <c r="KR178" s="67"/>
      <c r="KS178" s="67"/>
      <c r="KT178" s="67"/>
      <c r="KU178" s="67"/>
      <c r="KV178" s="67"/>
      <c r="KW178" s="67"/>
      <c r="KX178" s="67"/>
      <c r="KY178" s="67"/>
      <c r="KZ178" s="67"/>
      <c r="LA178" s="67"/>
      <c r="LB178" s="67"/>
      <c r="LC178" s="67"/>
      <c r="LD178" s="67"/>
      <c r="LE178" s="67"/>
      <c r="LF178" s="67"/>
      <c r="LG178" s="67"/>
      <c r="LH178" s="67"/>
      <c r="LI178" s="67"/>
      <c r="LJ178" s="67"/>
      <c r="LK178" s="67"/>
      <c r="LL178" s="67"/>
      <c r="LM178" s="67"/>
      <c r="LN178" s="67"/>
      <c r="LO178" s="67"/>
      <c r="LP178" s="67"/>
      <c r="LQ178" s="67"/>
      <c r="LR178" s="67"/>
      <c r="LS178" s="67"/>
      <c r="LT178" s="67"/>
      <c r="LU178" s="67"/>
      <c r="LV178" s="67"/>
      <c r="LW178" s="67"/>
      <c r="LX178" s="67"/>
      <c r="LY178" s="67"/>
      <c r="LZ178" s="67"/>
      <c r="MA178" s="67"/>
      <c r="MB178" s="67"/>
      <c r="MC178" s="67"/>
      <c r="MD178" s="67"/>
      <c r="ME178" s="67"/>
      <c r="MF178" s="67"/>
      <c r="MG178" s="67"/>
      <c r="MH178" s="67"/>
      <c r="MI178" s="67"/>
      <c r="MJ178" s="67"/>
      <c r="MK178" s="67"/>
      <c r="ML178" s="67"/>
      <c r="MM178" s="67"/>
      <c r="MN178" s="67"/>
      <c r="MO178" s="67"/>
      <c r="MP178" s="67"/>
      <c r="MQ178" s="67"/>
      <c r="MR178" s="67"/>
      <c r="MS178" s="67"/>
      <c r="MT178" s="67"/>
      <c r="MU178" s="67"/>
      <c r="MV178" s="67"/>
      <c r="MW178" s="67"/>
      <c r="MX178" s="67"/>
      <c r="MY178" s="67"/>
      <c r="MZ178" s="67"/>
      <c r="NA178" s="67"/>
      <c r="NB178" s="67"/>
      <c r="NC178" s="67"/>
      <c r="ND178" s="67"/>
      <c r="NE178" s="67"/>
      <c r="NF178" s="67"/>
      <c r="NG178" s="67"/>
      <c r="NH178" s="67"/>
      <c r="NI178" s="67"/>
      <c r="NJ178" s="67"/>
      <c r="NK178" s="67"/>
      <c r="NL178" s="67"/>
      <c r="NM178" s="67"/>
      <c r="NN178" s="67"/>
      <c r="NO178" s="67"/>
      <c r="NP178" s="67"/>
      <c r="NQ178" s="67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2"/>
      <c r="OF178" s="12"/>
      <c r="OG178" s="12"/>
      <c r="OH178" s="12"/>
      <c r="OI178" s="12"/>
      <c r="OJ178" s="12"/>
      <c r="OK178" s="12"/>
      <c r="OL178" s="12"/>
      <c r="OM178" s="12"/>
      <c r="ON178" s="12"/>
      <c r="OO178" s="12"/>
      <c r="OP178" s="12"/>
      <c r="OQ178" s="12"/>
    </row>
    <row r="179" spans="1:407">
      <c r="A179" s="96" t="s">
        <v>943</v>
      </c>
      <c r="B179" s="56" t="s">
        <v>944</v>
      </c>
      <c r="C179" s="96" t="s">
        <v>598</v>
      </c>
      <c r="D179" s="74">
        <v>3</v>
      </c>
      <c r="E179" s="67">
        <v>2016</v>
      </c>
      <c r="F179" s="161">
        <v>78.793889438444083</v>
      </c>
      <c r="G179" s="78">
        <v>55490</v>
      </c>
      <c r="H179" s="78">
        <v>33259</v>
      </c>
      <c r="I179" s="78">
        <v>22231</v>
      </c>
      <c r="J179" s="67">
        <v>60.98</v>
      </c>
      <c r="K179" s="78">
        <v>33838</v>
      </c>
      <c r="L179" s="67">
        <v>21.45</v>
      </c>
      <c r="M179" s="78">
        <v>11900</v>
      </c>
      <c r="N179" s="67">
        <v>4708</v>
      </c>
      <c r="O179" s="67">
        <v>2402</v>
      </c>
      <c r="P179" s="67">
        <v>2306</v>
      </c>
      <c r="Q179" s="78">
        <v>5645</v>
      </c>
      <c r="R179" s="78">
        <v>2767</v>
      </c>
      <c r="S179" s="78">
        <v>2878</v>
      </c>
      <c r="T179" s="67">
        <v>4733</v>
      </c>
      <c r="U179" s="67">
        <v>2393</v>
      </c>
      <c r="V179" s="67">
        <v>2340</v>
      </c>
      <c r="W179" s="78">
        <v>5736</v>
      </c>
      <c r="X179" s="78">
        <v>2846</v>
      </c>
      <c r="Y179" s="78">
        <v>2890</v>
      </c>
      <c r="Z179" s="67">
        <v>4895</v>
      </c>
      <c r="AA179" s="67">
        <v>2459</v>
      </c>
      <c r="AB179" s="67">
        <v>2436</v>
      </c>
      <c r="AC179" s="78">
        <v>5935</v>
      </c>
      <c r="AD179" s="78">
        <v>2929</v>
      </c>
      <c r="AE179" s="78">
        <v>9333</v>
      </c>
      <c r="AF179" s="67">
        <v>5014</v>
      </c>
      <c r="AG179" s="67">
        <v>2559</v>
      </c>
      <c r="AH179" s="67">
        <v>2455</v>
      </c>
      <c r="AI179" s="78">
        <v>4610</v>
      </c>
      <c r="AJ179" s="78">
        <v>4610</v>
      </c>
      <c r="AK179" s="78">
        <v>4723</v>
      </c>
      <c r="AL179" s="67">
        <v>5246</v>
      </c>
      <c r="AM179" s="67">
        <v>2656</v>
      </c>
      <c r="AN179" s="67">
        <v>2590</v>
      </c>
      <c r="AO179" s="67">
        <v>5036</v>
      </c>
      <c r="AP179" s="67">
        <v>2507</v>
      </c>
      <c r="AQ179" s="67">
        <v>2529</v>
      </c>
      <c r="AR179" s="56" t="s">
        <v>428</v>
      </c>
      <c r="AS179" s="56"/>
      <c r="AT179" s="56" t="s">
        <v>428</v>
      </c>
      <c r="AU179" s="162">
        <v>644</v>
      </c>
      <c r="AV179" s="163">
        <v>1</v>
      </c>
      <c r="AW179" s="164">
        <v>181</v>
      </c>
      <c r="AX179" s="59">
        <v>2.2000000000000002</v>
      </c>
      <c r="AY179" s="59">
        <v>1</v>
      </c>
      <c r="AZ179" s="86">
        <v>0.42480883602378933</v>
      </c>
      <c r="BA179" s="87">
        <v>2</v>
      </c>
      <c r="BB179" s="88">
        <v>0</v>
      </c>
      <c r="BC179" s="89">
        <v>0</v>
      </c>
      <c r="BD179" s="94">
        <v>0</v>
      </c>
      <c r="BE179" s="94">
        <v>0</v>
      </c>
      <c r="BF179" s="56">
        <f>VLOOKUP(A179,[1]Controles!$A$7:$L$139,11,0)</f>
        <v>19</v>
      </c>
      <c r="BG179" s="107">
        <f>VLOOKUP(A179,[1]Controles!$A$7:$L$139,12,0)</f>
        <v>4.1850220264317182</v>
      </c>
      <c r="BH179" s="63">
        <f>VLOOKUP(A179,[1]Peso!$A$7:$D$139,3,0)</f>
        <v>37</v>
      </c>
      <c r="BI179" s="85">
        <f>VLOOKUP(A179,[1]Peso!$A$7:$D$139,4,0)</f>
        <v>8.1497797356828183</v>
      </c>
      <c r="BJ179" s="68">
        <v>0</v>
      </c>
      <c r="BK179" s="69">
        <v>0</v>
      </c>
      <c r="BL179" s="68">
        <v>0</v>
      </c>
      <c r="BM179" s="69">
        <v>0</v>
      </c>
      <c r="BN179" s="67">
        <v>0</v>
      </c>
      <c r="BO179" s="67">
        <v>0</v>
      </c>
      <c r="BP179" s="67">
        <v>0</v>
      </c>
      <c r="BQ179" s="67">
        <v>0</v>
      </c>
      <c r="BR179" s="67">
        <v>0</v>
      </c>
      <c r="BS179" s="67">
        <v>0</v>
      </c>
      <c r="BT179" s="67">
        <v>0</v>
      </c>
      <c r="BU179" s="67">
        <v>0</v>
      </c>
      <c r="BV179" s="67" t="s">
        <v>1823</v>
      </c>
      <c r="BW179" s="67" t="s">
        <v>1829</v>
      </c>
      <c r="BX179" s="67" t="s">
        <v>1829</v>
      </c>
      <c r="BY179" s="67" t="s">
        <v>1829</v>
      </c>
      <c r="BZ179" s="67" t="s">
        <v>1830</v>
      </c>
      <c r="CA179" s="67" t="s">
        <v>1831</v>
      </c>
      <c r="CB179" s="67" t="s">
        <v>1830</v>
      </c>
      <c r="CC179" s="164">
        <v>53.14</v>
      </c>
      <c r="CD179" s="164">
        <v>41.72</v>
      </c>
      <c r="CE179" s="166">
        <v>17.741935483870968</v>
      </c>
      <c r="CF179" s="67" t="s">
        <v>1465</v>
      </c>
      <c r="CG179" s="67" t="s">
        <v>1832</v>
      </c>
      <c r="CH179" s="92">
        <v>21.294718909710394</v>
      </c>
      <c r="CI179" s="67">
        <v>1</v>
      </c>
      <c r="CJ179" s="86">
        <v>0.21128248468201985</v>
      </c>
      <c r="CK179" s="87">
        <v>1</v>
      </c>
      <c r="CL179" s="92">
        <v>21.294718909710394</v>
      </c>
      <c r="CM179" s="67">
        <v>1</v>
      </c>
      <c r="CN179" s="92">
        <v>21.294718909710394</v>
      </c>
      <c r="CO179" s="67">
        <v>1</v>
      </c>
      <c r="CP179" s="67">
        <v>0</v>
      </c>
      <c r="CQ179" s="67">
        <v>0</v>
      </c>
      <c r="CR179" s="92">
        <v>17.433751743375172</v>
      </c>
      <c r="CS179" s="67">
        <v>1</v>
      </c>
      <c r="CT179" s="92">
        <v>17.433751743375172</v>
      </c>
      <c r="CU179" s="67">
        <v>1</v>
      </c>
      <c r="CV179" s="67">
        <v>0</v>
      </c>
      <c r="CW179" s="67">
        <v>0</v>
      </c>
      <c r="CX179" s="67">
        <v>0</v>
      </c>
      <c r="CY179" s="67">
        <v>0</v>
      </c>
      <c r="CZ179" s="67">
        <v>0</v>
      </c>
      <c r="DA179" s="67">
        <v>0</v>
      </c>
      <c r="DB179" s="86">
        <v>0</v>
      </c>
      <c r="DC179" s="87">
        <v>0</v>
      </c>
      <c r="DD179" s="164">
        <v>72.930000000000007</v>
      </c>
      <c r="DE179" s="164">
        <v>62.35</v>
      </c>
      <c r="DF179" s="166">
        <v>3.041825095057034</v>
      </c>
      <c r="DG179" s="167">
        <v>7.4904942965779471</v>
      </c>
      <c r="DH179" s="67">
        <v>0</v>
      </c>
      <c r="DI179" s="67">
        <v>0</v>
      </c>
      <c r="DJ179" s="92">
        <v>87.168758716875871</v>
      </c>
      <c r="DK179" s="67">
        <v>5</v>
      </c>
      <c r="DL179" s="67">
        <v>0</v>
      </c>
      <c r="DM179" s="67">
        <v>0</v>
      </c>
      <c r="DN179" s="92">
        <v>33.69839932603201</v>
      </c>
      <c r="DO179" s="67">
        <v>2</v>
      </c>
      <c r="DP179" s="92">
        <v>50.547598989048012</v>
      </c>
      <c r="DQ179" s="67">
        <v>3</v>
      </c>
      <c r="DR179" s="92">
        <v>50.547598989048012</v>
      </c>
      <c r="DS179" s="67">
        <v>3</v>
      </c>
      <c r="DT179" s="67">
        <v>0</v>
      </c>
      <c r="DU179" s="67">
        <v>0</v>
      </c>
      <c r="DV179" s="67">
        <v>0</v>
      </c>
      <c r="DW179" s="67">
        <v>0</v>
      </c>
      <c r="DX179" s="67">
        <v>0</v>
      </c>
      <c r="DY179" s="67">
        <v>0</v>
      </c>
      <c r="DZ179" s="86">
        <v>0.82101806239737274</v>
      </c>
      <c r="EA179" s="87">
        <v>2</v>
      </c>
      <c r="EB179" s="86">
        <v>35.03054989816701</v>
      </c>
      <c r="EC179" s="87">
        <v>86</v>
      </c>
      <c r="ED179" s="86">
        <v>0.7977662544874351</v>
      </c>
      <c r="EE179" s="87">
        <v>4</v>
      </c>
      <c r="EF179" s="164">
        <v>74.45</v>
      </c>
      <c r="EG179" s="164">
        <v>54.85</v>
      </c>
      <c r="EH179" s="166">
        <v>3.0490709861838972</v>
      </c>
      <c r="EI179" s="167">
        <v>15.674130538351596</v>
      </c>
      <c r="EJ179" s="67" t="s">
        <v>1833</v>
      </c>
      <c r="EK179" s="67" t="s">
        <v>1834</v>
      </c>
      <c r="EL179" s="164">
        <v>61.9</v>
      </c>
      <c r="EM179" s="164">
        <v>38.14</v>
      </c>
      <c r="EN179" s="166">
        <v>1.7369727047146404</v>
      </c>
      <c r="EO179" s="167">
        <v>14.143920595533499</v>
      </c>
      <c r="EP179" s="92">
        <v>33.69839932603201</v>
      </c>
      <c r="EQ179" s="67">
        <v>2</v>
      </c>
      <c r="ER179" s="92">
        <v>50.547598989048012</v>
      </c>
      <c r="ES179" s="67">
        <v>3</v>
      </c>
      <c r="ET179" s="92">
        <v>151.64279696714408</v>
      </c>
      <c r="EU179" s="67">
        <v>9</v>
      </c>
      <c r="EV179" s="92">
        <v>33.69839932603201</v>
      </c>
      <c r="EW179" s="67">
        <v>2</v>
      </c>
      <c r="EX179" s="67">
        <v>0</v>
      </c>
      <c r="EY179" s="86">
        <v>49.420849420849422</v>
      </c>
      <c r="EZ179" s="87">
        <v>128</v>
      </c>
      <c r="FA179" s="86">
        <v>52.194543297746144</v>
      </c>
      <c r="FB179" s="87">
        <v>132</v>
      </c>
      <c r="FC179" s="92">
        <v>26.469031233456857</v>
      </c>
      <c r="FD179" s="67">
        <v>3</v>
      </c>
      <c r="FE179" s="92">
        <v>35.292041644609142</v>
      </c>
      <c r="FF179" s="67">
        <v>4</v>
      </c>
      <c r="FG179" s="67">
        <v>0</v>
      </c>
      <c r="FH179" s="67">
        <v>0</v>
      </c>
      <c r="FI179" s="92">
        <v>8.8230104111522856</v>
      </c>
      <c r="FJ179" s="67">
        <v>1</v>
      </c>
      <c r="FK179" s="92">
        <v>70.584083289218285</v>
      </c>
      <c r="FL179" s="67">
        <v>8</v>
      </c>
      <c r="FM179" s="92">
        <v>88.230104111522863</v>
      </c>
      <c r="FN179" s="67">
        <v>10</v>
      </c>
      <c r="FO179" s="92">
        <v>158.81418740074113</v>
      </c>
      <c r="FP179" s="105">
        <v>18</v>
      </c>
      <c r="FQ179" s="92">
        <v>8.8230104111522856</v>
      </c>
      <c r="FR179" s="67">
        <v>1</v>
      </c>
      <c r="FS179" s="86">
        <v>0.95310712924132679</v>
      </c>
      <c r="FT179" s="87">
        <v>5</v>
      </c>
      <c r="FU179" s="86">
        <v>0.99285146942017466</v>
      </c>
      <c r="FV179" s="87">
        <v>5</v>
      </c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67"/>
      <c r="IS179" s="67"/>
      <c r="IT179" s="67"/>
      <c r="IU179" s="67"/>
      <c r="IV179" s="67"/>
      <c r="IW179" s="67"/>
      <c r="IX179" s="67"/>
      <c r="IY179" s="67"/>
      <c r="IZ179" s="67"/>
      <c r="JA179" s="67"/>
      <c r="JB179" s="67"/>
      <c r="JC179" s="67"/>
      <c r="JD179" s="67"/>
      <c r="JE179" s="67"/>
      <c r="JF179" s="67"/>
      <c r="JG179" s="67"/>
      <c r="JH179" s="67"/>
      <c r="JI179" s="67"/>
      <c r="JJ179" s="67"/>
      <c r="JK179" s="67"/>
      <c r="JL179" s="67"/>
      <c r="JM179" s="67"/>
      <c r="JN179" s="67"/>
      <c r="JO179" s="67"/>
      <c r="JP179" s="67"/>
      <c r="JQ179" s="67"/>
      <c r="JR179" s="67"/>
      <c r="JS179" s="67"/>
      <c r="JT179" s="67"/>
      <c r="JU179" s="67"/>
      <c r="JV179" s="67"/>
      <c r="JW179" s="67"/>
      <c r="JX179" s="67"/>
      <c r="JY179" s="67"/>
      <c r="JZ179" s="67"/>
      <c r="KA179" s="67"/>
      <c r="KB179" s="67"/>
      <c r="KC179" s="67"/>
      <c r="KD179" s="67"/>
      <c r="KE179" s="67"/>
      <c r="KF179" s="67"/>
      <c r="KG179" s="67"/>
      <c r="KH179" s="67"/>
      <c r="KI179" s="67"/>
      <c r="KJ179" s="67"/>
      <c r="KK179" s="67"/>
      <c r="KL179" s="67"/>
      <c r="KM179" s="67"/>
      <c r="KN179" s="67"/>
      <c r="KO179" s="67"/>
      <c r="KP179" s="67"/>
      <c r="KQ179" s="67"/>
      <c r="KR179" s="67"/>
      <c r="KS179" s="67"/>
      <c r="KT179" s="67"/>
      <c r="KU179" s="67"/>
      <c r="KV179" s="67"/>
      <c r="KW179" s="67"/>
      <c r="KX179" s="67"/>
      <c r="KY179" s="67"/>
      <c r="KZ179" s="67"/>
      <c r="LA179" s="67"/>
      <c r="LB179" s="67"/>
      <c r="LC179" s="67"/>
      <c r="LD179" s="67"/>
      <c r="LE179" s="67"/>
      <c r="LF179" s="67"/>
      <c r="LG179" s="67"/>
      <c r="LH179" s="67"/>
      <c r="LI179" s="67"/>
      <c r="LJ179" s="67"/>
      <c r="LK179" s="67"/>
      <c r="LL179" s="67"/>
      <c r="LM179" s="67"/>
      <c r="LN179" s="67"/>
      <c r="LO179" s="67"/>
      <c r="LP179" s="67"/>
      <c r="LQ179" s="67"/>
      <c r="LR179" s="67"/>
      <c r="LS179" s="67"/>
      <c r="LT179" s="67"/>
      <c r="LU179" s="67"/>
      <c r="LV179" s="67"/>
      <c r="LW179" s="67"/>
      <c r="LX179" s="67"/>
      <c r="LY179" s="67"/>
      <c r="LZ179" s="67"/>
      <c r="MA179" s="67"/>
      <c r="MB179" s="67"/>
      <c r="MC179" s="67"/>
      <c r="MD179" s="67"/>
      <c r="ME179" s="67"/>
      <c r="MF179" s="67"/>
      <c r="MG179" s="67"/>
      <c r="MH179" s="67"/>
      <c r="MI179" s="67"/>
      <c r="MJ179" s="67"/>
      <c r="MK179" s="67"/>
      <c r="ML179" s="67"/>
      <c r="MM179" s="67"/>
      <c r="MN179" s="67"/>
      <c r="MO179" s="67"/>
      <c r="MP179" s="67"/>
      <c r="MQ179" s="67"/>
      <c r="MR179" s="67"/>
      <c r="MS179" s="67"/>
      <c r="MT179" s="67"/>
      <c r="MU179" s="67"/>
      <c r="MV179" s="67"/>
      <c r="MW179" s="67"/>
      <c r="MX179" s="67"/>
      <c r="MY179" s="67"/>
      <c r="MZ179" s="67"/>
      <c r="NA179" s="67"/>
      <c r="NB179" s="67"/>
      <c r="NC179" s="67"/>
      <c r="ND179" s="67"/>
      <c r="NE179" s="67"/>
      <c r="NF179" s="67"/>
      <c r="NG179" s="67"/>
      <c r="NH179" s="67"/>
      <c r="NI179" s="67"/>
      <c r="NJ179" s="67"/>
      <c r="NK179" s="67"/>
      <c r="NL179" s="67"/>
      <c r="NM179" s="67"/>
      <c r="NN179" s="67"/>
      <c r="NO179" s="67"/>
      <c r="NP179" s="67"/>
      <c r="NQ179" s="67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</row>
    <row r="180" spans="1:407">
      <c r="A180" s="96" t="s">
        <v>1835</v>
      </c>
      <c r="B180" s="56" t="s">
        <v>955</v>
      </c>
      <c r="C180" s="96" t="s">
        <v>514</v>
      </c>
      <c r="D180" s="74">
        <v>6</v>
      </c>
      <c r="E180" s="67">
        <v>2016</v>
      </c>
      <c r="F180" s="161">
        <v>64.611826312515973</v>
      </c>
      <c r="G180" s="78">
        <v>12964</v>
      </c>
      <c r="H180" s="78">
        <v>6009</v>
      </c>
      <c r="I180" s="78">
        <v>6955</v>
      </c>
      <c r="J180" s="67">
        <v>20.84</v>
      </c>
      <c r="K180" s="78">
        <v>2702</v>
      </c>
      <c r="L180" s="67">
        <v>36.270000000000003</v>
      </c>
      <c r="M180" s="78">
        <v>4702</v>
      </c>
      <c r="N180" s="67">
        <v>1148</v>
      </c>
      <c r="O180" s="67">
        <v>577</v>
      </c>
      <c r="P180" s="67">
        <v>571</v>
      </c>
      <c r="Q180" s="78">
        <v>1365</v>
      </c>
      <c r="R180" s="78">
        <v>678</v>
      </c>
      <c r="S180" s="78">
        <v>687</v>
      </c>
      <c r="T180" s="67">
        <v>1072</v>
      </c>
      <c r="U180" s="67">
        <v>543</v>
      </c>
      <c r="V180" s="67">
        <v>529</v>
      </c>
      <c r="W180" s="78">
        <v>1278</v>
      </c>
      <c r="X180" s="78">
        <v>629</v>
      </c>
      <c r="Y180" s="78">
        <v>649</v>
      </c>
      <c r="Z180" s="67">
        <v>1061</v>
      </c>
      <c r="AA180" s="67">
        <v>544</v>
      </c>
      <c r="AB180" s="67">
        <v>517</v>
      </c>
      <c r="AC180" s="78">
        <v>1296</v>
      </c>
      <c r="AD180" s="78">
        <v>626</v>
      </c>
      <c r="AE180" s="78">
        <v>670</v>
      </c>
      <c r="AF180" s="67">
        <v>1107</v>
      </c>
      <c r="AG180" s="67">
        <v>577</v>
      </c>
      <c r="AH180" s="67">
        <v>530</v>
      </c>
      <c r="AI180" s="78">
        <v>1984</v>
      </c>
      <c r="AJ180" s="78">
        <v>937</v>
      </c>
      <c r="AK180" s="78">
        <v>1047</v>
      </c>
      <c r="AL180" s="67">
        <v>1121</v>
      </c>
      <c r="AM180" s="67">
        <v>591</v>
      </c>
      <c r="AN180" s="67">
        <v>530</v>
      </c>
      <c r="AO180" s="67">
        <v>1014</v>
      </c>
      <c r="AP180" s="67">
        <v>544</v>
      </c>
      <c r="AQ180" s="67">
        <v>470</v>
      </c>
      <c r="AR180" s="56" t="s">
        <v>428</v>
      </c>
      <c r="AS180" s="56"/>
      <c r="AT180" s="56" t="s">
        <v>428</v>
      </c>
      <c r="AU180" s="162">
        <v>176</v>
      </c>
      <c r="AV180" s="164">
        <v>0</v>
      </c>
      <c r="AW180" s="163">
        <v>56</v>
      </c>
      <c r="AX180" s="59">
        <v>13.5</v>
      </c>
      <c r="AY180" s="59">
        <v>1</v>
      </c>
      <c r="AZ180" s="86">
        <v>0.87108013937282225</v>
      </c>
      <c r="BA180" s="87">
        <v>1</v>
      </c>
      <c r="BB180" s="88">
        <v>0</v>
      </c>
      <c r="BC180" s="89">
        <v>0</v>
      </c>
      <c r="BD180" s="68">
        <v>0</v>
      </c>
      <c r="BE180" s="69">
        <v>0</v>
      </c>
      <c r="BF180" s="56">
        <f>VLOOKUP(A180,[1]Controles!$A$7:$L$139,11,0)</f>
        <v>3</v>
      </c>
      <c r="BG180" s="107">
        <f>VLOOKUP(A180,[1]Controles!$A$7:$L$139,12,0)</f>
        <v>4.0540540540540544</v>
      </c>
      <c r="BH180" s="63">
        <f>VLOOKUP(A180,[1]Peso!$A$7:$D$139,3,0)</f>
        <v>5</v>
      </c>
      <c r="BI180" s="85">
        <f>VLOOKUP(A180,[1]Peso!$A$7:$D$139,4,0)</f>
        <v>6.756756756756757</v>
      </c>
      <c r="BJ180" s="68">
        <v>0</v>
      </c>
      <c r="BK180" s="69">
        <v>0</v>
      </c>
      <c r="BL180" s="68">
        <v>0</v>
      </c>
      <c r="BM180" s="69">
        <v>0</v>
      </c>
      <c r="BN180" s="67">
        <v>0</v>
      </c>
      <c r="BO180" s="67">
        <v>0</v>
      </c>
      <c r="BP180" s="67">
        <v>0</v>
      </c>
      <c r="BQ180" s="67">
        <v>0</v>
      </c>
      <c r="BR180" s="67">
        <v>0</v>
      </c>
      <c r="BS180" s="67">
        <v>0</v>
      </c>
      <c r="BT180" s="67">
        <v>0</v>
      </c>
      <c r="BU180" s="67">
        <v>0</v>
      </c>
      <c r="BV180" s="67" t="s">
        <v>925</v>
      </c>
      <c r="BW180" s="67" t="s">
        <v>482</v>
      </c>
      <c r="BX180" s="67" t="s">
        <v>1218</v>
      </c>
      <c r="BY180" s="67" t="s">
        <v>482</v>
      </c>
      <c r="BZ180" s="67" t="s">
        <v>668</v>
      </c>
      <c r="CA180" s="165" t="s">
        <v>564</v>
      </c>
      <c r="CB180" s="67" t="s">
        <v>1175</v>
      </c>
      <c r="CC180" s="163">
        <v>43.32</v>
      </c>
      <c r="CD180" s="163">
        <v>35.47</v>
      </c>
      <c r="CE180" s="166">
        <v>25</v>
      </c>
      <c r="CF180" s="67" t="s">
        <v>1630</v>
      </c>
      <c r="CG180" s="67" t="s">
        <v>1166</v>
      </c>
      <c r="CH180" s="92">
        <v>88.80994671403198</v>
      </c>
      <c r="CI180" s="67">
        <v>1</v>
      </c>
      <c r="CJ180" s="86">
        <v>0</v>
      </c>
      <c r="CK180" s="87">
        <v>0</v>
      </c>
      <c r="CL180" s="92">
        <v>88.80994671403198</v>
      </c>
      <c r="CM180" s="67">
        <v>1</v>
      </c>
      <c r="CN180" s="67">
        <v>0</v>
      </c>
      <c r="CO180" s="67">
        <v>0</v>
      </c>
      <c r="CP180" s="67">
        <v>0</v>
      </c>
      <c r="CQ180" s="67">
        <v>0</v>
      </c>
      <c r="CR180" s="67">
        <v>0</v>
      </c>
      <c r="CS180" s="67">
        <v>0</v>
      </c>
      <c r="CT180" s="67">
        <v>0</v>
      </c>
      <c r="CU180" s="67">
        <v>0</v>
      </c>
      <c r="CV180" s="67">
        <v>0</v>
      </c>
      <c r="CW180" s="67">
        <v>0</v>
      </c>
      <c r="CX180" s="67">
        <v>0</v>
      </c>
      <c r="CY180" s="67">
        <v>0</v>
      </c>
      <c r="CZ180" s="67">
        <v>0</v>
      </c>
      <c r="DA180" s="67">
        <v>0</v>
      </c>
      <c r="DB180" s="86">
        <v>0</v>
      </c>
      <c r="DC180" s="87">
        <v>0</v>
      </c>
      <c r="DD180" s="163">
        <v>72.34</v>
      </c>
      <c r="DE180" s="163">
        <v>55.75</v>
      </c>
      <c r="DF180" s="166">
        <v>1.4749262536873156</v>
      </c>
      <c r="DG180" s="167">
        <v>8.8495575221238933</v>
      </c>
      <c r="DH180" s="67">
        <v>0</v>
      </c>
      <c r="DI180" s="67">
        <v>0</v>
      </c>
      <c r="DJ180" s="67">
        <v>0</v>
      </c>
      <c r="DK180" s="67">
        <v>0</v>
      </c>
      <c r="DL180" s="92">
        <v>78.247261345852891</v>
      </c>
      <c r="DM180" s="67">
        <v>1</v>
      </c>
      <c r="DN180" s="92">
        <v>154.32098765432099</v>
      </c>
      <c r="DO180" s="67">
        <v>2</v>
      </c>
      <c r="DP180" s="67">
        <v>0</v>
      </c>
      <c r="DQ180" s="67">
        <v>0</v>
      </c>
      <c r="DR180" s="67">
        <v>0</v>
      </c>
      <c r="DS180" s="67">
        <v>0</v>
      </c>
      <c r="DT180" s="67">
        <v>0</v>
      </c>
      <c r="DU180" s="67">
        <v>0</v>
      </c>
      <c r="DV180" s="67">
        <v>0</v>
      </c>
      <c r="DW180" s="67">
        <v>0</v>
      </c>
      <c r="DX180" s="67">
        <v>0</v>
      </c>
      <c r="DY180" s="67">
        <v>0</v>
      </c>
      <c r="DZ180" s="86">
        <v>0</v>
      </c>
      <c r="EA180" s="87">
        <v>0</v>
      </c>
      <c r="EB180" s="86">
        <v>45.283018867924525</v>
      </c>
      <c r="EC180" s="87">
        <v>24</v>
      </c>
      <c r="ED180" s="86">
        <v>0</v>
      </c>
      <c r="EE180" s="87">
        <v>0</v>
      </c>
      <c r="EF180" s="163">
        <v>71.599999999999994</v>
      </c>
      <c r="EG180" s="163">
        <v>40.86</v>
      </c>
      <c r="EH180" s="166">
        <v>1.5180265654648957</v>
      </c>
      <c r="EI180" s="167">
        <v>8.7286527514231498</v>
      </c>
      <c r="EJ180" s="67" t="s">
        <v>1836</v>
      </c>
      <c r="EK180" s="67" t="s">
        <v>1837</v>
      </c>
      <c r="EL180" s="163">
        <v>50</v>
      </c>
      <c r="EM180" s="163">
        <v>23.62</v>
      </c>
      <c r="EN180" s="166">
        <v>0.60240963855421692</v>
      </c>
      <c r="EO180" s="167">
        <v>5.4216867469879517</v>
      </c>
      <c r="EP180" s="92">
        <v>154.32098765432099</v>
      </c>
      <c r="EQ180" s="67">
        <v>2</v>
      </c>
      <c r="ER180" s="67">
        <v>0</v>
      </c>
      <c r="ES180" s="67">
        <v>0</v>
      </c>
      <c r="ET180" s="92">
        <v>154.32098765432099</v>
      </c>
      <c r="EU180" s="67">
        <v>2</v>
      </c>
      <c r="EV180" s="92">
        <v>154.32098765432099</v>
      </c>
      <c r="EW180" s="67">
        <v>2</v>
      </c>
      <c r="EX180" s="67">
        <v>0</v>
      </c>
      <c r="EY180" s="86">
        <v>43.39622641509434</v>
      </c>
      <c r="EZ180" s="87">
        <v>23</v>
      </c>
      <c r="FA180" s="86">
        <v>25.531914893617021</v>
      </c>
      <c r="FB180" s="87">
        <v>12</v>
      </c>
      <c r="FC180" s="67">
        <v>0</v>
      </c>
      <c r="FD180" s="67">
        <v>0</v>
      </c>
      <c r="FE180" s="92">
        <v>83.963056255247693</v>
      </c>
      <c r="FF180" s="67">
        <v>2</v>
      </c>
      <c r="FG180" s="67">
        <v>0</v>
      </c>
      <c r="FH180" s="67">
        <v>0</v>
      </c>
      <c r="FI180" s="67">
        <v>0</v>
      </c>
      <c r="FJ180" s="67">
        <v>0</v>
      </c>
      <c r="FK180" s="92">
        <v>83.963056255247693</v>
      </c>
      <c r="FL180" s="67">
        <v>2</v>
      </c>
      <c r="FM180" s="92">
        <v>461.79680940386231</v>
      </c>
      <c r="FN180" s="67">
        <v>11</v>
      </c>
      <c r="FO180" s="92">
        <v>125.94458438287154</v>
      </c>
      <c r="FP180" s="105">
        <v>3</v>
      </c>
      <c r="FQ180" s="92">
        <v>0</v>
      </c>
      <c r="FR180" s="67">
        <v>0</v>
      </c>
      <c r="FS180" s="86">
        <v>0.89206066012488849</v>
      </c>
      <c r="FT180" s="87">
        <v>1</v>
      </c>
      <c r="FU180" s="86">
        <v>1.9723865877712032</v>
      </c>
      <c r="FV180" s="87">
        <v>2</v>
      </c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67"/>
      <c r="IS180" s="67"/>
      <c r="IT180" s="67"/>
      <c r="IU180" s="67"/>
      <c r="IV180" s="67"/>
      <c r="IW180" s="67"/>
      <c r="IX180" s="67"/>
      <c r="IY180" s="67"/>
      <c r="IZ180" s="67"/>
      <c r="JA180" s="67"/>
      <c r="JB180" s="67"/>
      <c r="JC180" s="67"/>
      <c r="JD180" s="67"/>
      <c r="JE180" s="67"/>
      <c r="JF180" s="67"/>
      <c r="JG180" s="67"/>
      <c r="JH180" s="67"/>
      <c r="JI180" s="67"/>
      <c r="JJ180" s="67"/>
      <c r="JK180" s="67"/>
      <c r="JL180" s="67"/>
      <c r="JM180" s="67"/>
      <c r="JN180" s="67"/>
      <c r="JO180" s="67"/>
      <c r="JP180" s="67"/>
      <c r="JQ180" s="67"/>
      <c r="JR180" s="67"/>
      <c r="JS180" s="67"/>
      <c r="JT180" s="67"/>
      <c r="JU180" s="67"/>
      <c r="JV180" s="67"/>
      <c r="JW180" s="67"/>
      <c r="JX180" s="67"/>
      <c r="JY180" s="67"/>
      <c r="JZ180" s="67"/>
      <c r="KA180" s="67"/>
      <c r="KB180" s="67"/>
      <c r="KC180" s="67"/>
      <c r="KD180" s="67"/>
      <c r="KE180" s="67"/>
      <c r="KF180" s="67"/>
      <c r="KG180" s="67"/>
      <c r="KH180" s="67"/>
      <c r="KI180" s="67"/>
      <c r="KJ180" s="67"/>
      <c r="KK180" s="67"/>
      <c r="KL180" s="67"/>
      <c r="KM180" s="67"/>
      <c r="KN180" s="67"/>
      <c r="KO180" s="67"/>
      <c r="KP180" s="67"/>
      <c r="KQ180" s="67"/>
      <c r="KR180" s="67"/>
      <c r="KS180" s="67"/>
      <c r="KT180" s="67"/>
      <c r="KU180" s="67"/>
      <c r="KV180" s="67"/>
      <c r="KW180" s="67"/>
      <c r="KX180" s="67"/>
      <c r="KY180" s="67"/>
      <c r="KZ180" s="67"/>
      <c r="LA180" s="67"/>
      <c r="LB180" s="67"/>
      <c r="LC180" s="67"/>
      <c r="LD180" s="67"/>
      <c r="LE180" s="67"/>
      <c r="LF180" s="67"/>
      <c r="LG180" s="67"/>
      <c r="LH180" s="67"/>
      <c r="LI180" s="67"/>
      <c r="LJ180" s="67"/>
      <c r="LK180" s="67"/>
      <c r="LL180" s="67"/>
      <c r="LM180" s="67"/>
      <c r="LN180" s="67"/>
      <c r="LO180" s="67"/>
      <c r="LP180" s="67"/>
      <c r="LQ180" s="67"/>
      <c r="LR180" s="67"/>
      <c r="LS180" s="67"/>
      <c r="LT180" s="67"/>
      <c r="LU180" s="67"/>
      <c r="LV180" s="67"/>
      <c r="LW180" s="67"/>
      <c r="LX180" s="67"/>
      <c r="LY180" s="67"/>
      <c r="LZ180" s="67"/>
      <c r="MA180" s="67"/>
      <c r="MB180" s="67"/>
      <c r="MC180" s="67"/>
      <c r="MD180" s="67"/>
      <c r="ME180" s="67"/>
      <c r="MF180" s="67"/>
      <c r="MG180" s="67"/>
      <c r="MH180" s="67"/>
      <c r="MI180" s="67"/>
      <c r="MJ180" s="67"/>
      <c r="MK180" s="67"/>
      <c r="ML180" s="67"/>
      <c r="MM180" s="67"/>
      <c r="MN180" s="67"/>
      <c r="MO180" s="67"/>
      <c r="MP180" s="67"/>
      <c r="MQ180" s="67"/>
      <c r="MR180" s="67"/>
      <c r="MS180" s="67"/>
      <c r="MT180" s="67"/>
      <c r="MU180" s="67"/>
      <c r="MV180" s="67"/>
      <c r="MW180" s="67"/>
      <c r="MX180" s="67"/>
      <c r="MY180" s="67"/>
      <c r="MZ180" s="67"/>
      <c r="NA180" s="67"/>
      <c r="NB180" s="67"/>
      <c r="NC180" s="67"/>
      <c r="ND180" s="67"/>
      <c r="NE180" s="67"/>
      <c r="NF180" s="67"/>
      <c r="NG180" s="67"/>
      <c r="NH180" s="67"/>
      <c r="NI180" s="67"/>
      <c r="NJ180" s="67"/>
      <c r="NK180" s="67"/>
      <c r="NL180" s="67"/>
      <c r="NM180" s="67"/>
      <c r="NN180" s="67"/>
      <c r="NO180" s="67"/>
      <c r="NP180" s="67"/>
      <c r="NQ180" s="67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2"/>
      <c r="OF180" s="12"/>
      <c r="OG180" s="12"/>
      <c r="OH180" s="12"/>
      <c r="OI180" s="12"/>
      <c r="OJ180" s="12"/>
      <c r="OK180" s="12"/>
      <c r="OL180" s="12"/>
      <c r="OM180" s="12"/>
      <c r="ON180" s="12"/>
      <c r="OO180" s="12"/>
      <c r="OP180" s="12"/>
      <c r="OQ180" s="12"/>
    </row>
    <row r="181" spans="1:407">
      <c r="A181" s="96" t="s">
        <v>962</v>
      </c>
      <c r="B181" s="56" t="s">
        <v>963</v>
      </c>
      <c r="C181" s="96" t="s">
        <v>427</v>
      </c>
      <c r="D181" s="74">
        <v>6</v>
      </c>
      <c r="E181" s="67">
        <v>2016</v>
      </c>
      <c r="F181" s="161">
        <v>64.132983431823476</v>
      </c>
      <c r="G181" s="78">
        <v>9866</v>
      </c>
      <c r="H181" s="78">
        <v>3642</v>
      </c>
      <c r="I181" s="78">
        <v>6224</v>
      </c>
      <c r="J181" s="67">
        <v>17.95</v>
      </c>
      <c r="K181" s="67">
        <v>1.7709999999999999</v>
      </c>
      <c r="L181" s="67">
        <v>65.91</v>
      </c>
      <c r="M181" s="78">
        <v>6503</v>
      </c>
      <c r="N181" s="67">
        <v>911</v>
      </c>
      <c r="O181" s="67">
        <v>467</v>
      </c>
      <c r="P181" s="67">
        <v>444</v>
      </c>
      <c r="Q181" s="78">
        <v>1086</v>
      </c>
      <c r="R181" s="78">
        <v>528</v>
      </c>
      <c r="S181" s="78">
        <v>558</v>
      </c>
      <c r="T181" s="67">
        <v>855</v>
      </c>
      <c r="U181" s="67">
        <v>441</v>
      </c>
      <c r="V181" s="67">
        <v>414</v>
      </c>
      <c r="W181" s="78">
        <v>1008</v>
      </c>
      <c r="X181" s="78">
        <v>490</v>
      </c>
      <c r="Y181" s="78">
        <v>518</v>
      </c>
      <c r="Z181" s="67">
        <v>821</v>
      </c>
      <c r="AA181" s="67">
        <v>420</v>
      </c>
      <c r="AB181" s="67">
        <v>401</v>
      </c>
      <c r="AC181" s="78">
        <v>1010</v>
      </c>
      <c r="AD181" s="78">
        <v>493</v>
      </c>
      <c r="AE181" s="78">
        <v>517</v>
      </c>
      <c r="AF181" s="67">
        <v>870</v>
      </c>
      <c r="AG181" s="67">
        <v>447</v>
      </c>
      <c r="AH181" s="67">
        <v>423</v>
      </c>
      <c r="AI181" s="78">
        <v>1588</v>
      </c>
      <c r="AJ181" s="78">
        <v>763</v>
      </c>
      <c r="AK181" s="78">
        <v>825</v>
      </c>
      <c r="AL181" s="67">
        <v>883</v>
      </c>
      <c r="AM181" s="67">
        <v>459</v>
      </c>
      <c r="AN181" s="67">
        <v>424</v>
      </c>
      <c r="AO181" s="67">
        <v>841</v>
      </c>
      <c r="AP181" s="67">
        <v>440</v>
      </c>
      <c r="AQ181" s="67">
        <v>401</v>
      </c>
      <c r="AR181" s="56" t="s">
        <v>428</v>
      </c>
      <c r="AS181" s="56"/>
      <c r="AT181" s="56" t="s">
        <v>428</v>
      </c>
      <c r="AU181" s="162">
        <v>219</v>
      </c>
      <c r="AV181" s="163">
        <v>1</v>
      </c>
      <c r="AW181" s="164">
        <v>13</v>
      </c>
      <c r="AX181" s="59">
        <v>14.6</v>
      </c>
      <c r="AY181" s="59">
        <v>2</v>
      </c>
      <c r="AZ181" s="86">
        <v>2.1953896816684964</v>
      </c>
      <c r="BA181" s="87">
        <v>2</v>
      </c>
      <c r="BB181" s="88">
        <v>0</v>
      </c>
      <c r="BC181" s="89">
        <v>0</v>
      </c>
      <c r="BD181" s="68">
        <v>0</v>
      </c>
      <c r="BE181" s="69">
        <v>0</v>
      </c>
      <c r="BF181" s="56">
        <f>VLOOKUP(A181,[1]Controles!$A$7:$L$139,11,0)</f>
        <v>12</v>
      </c>
      <c r="BG181" s="107">
        <f>VLOOKUP(A181,[1]Controles!$A$7:$L$139,12,0)</f>
        <v>8.7591240875912408</v>
      </c>
      <c r="BH181" s="63">
        <f>VLOOKUP(A181,[1]Peso!$A$7:$D$139,3,0)</f>
        <v>17</v>
      </c>
      <c r="BI181" s="85">
        <f>VLOOKUP(A181,[1]Peso!$A$7:$D$139,4,0)</f>
        <v>12.408759124087592</v>
      </c>
      <c r="BJ181" s="68">
        <v>0</v>
      </c>
      <c r="BK181" s="69">
        <v>0</v>
      </c>
      <c r="BL181" s="68">
        <v>0</v>
      </c>
      <c r="BM181" s="69">
        <v>0</v>
      </c>
      <c r="BN181" s="67">
        <v>0</v>
      </c>
      <c r="BO181" s="67">
        <v>0</v>
      </c>
      <c r="BP181" s="67">
        <v>0</v>
      </c>
      <c r="BQ181" s="67">
        <v>0</v>
      </c>
      <c r="BR181" s="67">
        <v>0</v>
      </c>
      <c r="BS181" s="67">
        <v>0</v>
      </c>
      <c r="BT181" s="67">
        <v>0</v>
      </c>
      <c r="BU181" s="67">
        <v>0</v>
      </c>
      <c r="BV181" s="67" t="s">
        <v>1838</v>
      </c>
      <c r="BW181" s="67" t="s">
        <v>1054</v>
      </c>
      <c r="BX181" s="67" t="s">
        <v>1147</v>
      </c>
      <c r="BY181" s="67" t="s">
        <v>1839</v>
      </c>
      <c r="BZ181" s="67" t="s">
        <v>1617</v>
      </c>
      <c r="CA181" s="67" t="s">
        <v>1244</v>
      </c>
      <c r="CB181" s="67" t="s">
        <v>1617</v>
      </c>
      <c r="CC181" s="164">
        <v>82.85</v>
      </c>
      <c r="CD181" s="164">
        <v>67.430000000000007</v>
      </c>
      <c r="CE181" s="166">
        <v>21.428571428571427</v>
      </c>
      <c r="CF181" s="67" t="s">
        <v>1840</v>
      </c>
      <c r="CG181" s="67" t="s">
        <v>735</v>
      </c>
      <c r="CH181" s="67">
        <v>0</v>
      </c>
      <c r="CI181" s="67">
        <v>0</v>
      </c>
      <c r="CJ181" s="86">
        <v>2.3391812865497075</v>
      </c>
      <c r="CK181" s="87">
        <v>2</v>
      </c>
      <c r="CL181" s="67">
        <v>0</v>
      </c>
      <c r="CM181" s="67">
        <v>0</v>
      </c>
      <c r="CN181" s="67">
        <v>0</v>
      </c>
      <c r="CO181" s="67">
        <v>0</v>
      </c>
      <c r="CP181" s="67">
        <v>0</v>
      </c>
      <c r="CQ181" s="67">
        <v>0</v>
      </c>
      <c r="CR181" s="92">
        <v>99.206349206349202</v>
      </c>
      <c r="CS181" s="67">
        <v>1</v>
      </c>
      <c r="CT181" s="67">
        <v>0</v>
      </c>
      <c r="CU181" s="67">
        <v>0</v>
      </c>
      <c r="CV181" s="67">
        <v>0</v>
      </c>
      <c r="CW181" s="67">
        <v>0</v>
      </c>
      <c r="CX181" s="67">
        <v>0</v>
      </c>
      <c r="CY181" s="67">
        <v>0</v>
      </c>
      <c r="CZ181" s="92">
        <v>99.206349206349202</v>
      </c>
      <c r="DA181" s="67">
        <v>1</v>
      </c>
      <c r="DB181" s="86">
        <v>0</v>
      </c>
      <c r="DC181" s="87">
        <v>0</v>
      </c>
      <c r="DD181" s="164">
        <v>127.56</v>
      </c>
      <c r="DE181" s="164">
        <v>90.53</v>
      </c>
      <c r="DF181" s="166">
        <v>2.3094688221709005</v>
      </c>
      <c r="DG181" s="167">
        <v>2.1939953810623556</v>
      </c>
      <c r="DH181" s="67">
        <v>0</v>
      </c>
      <c r="DI181" s="67">
        <v>0</v>
      </c>
      <c r="DJ181" s="92">
        <v>99.206349206349202</v>
      </c>
      <c r="DK181" s="67">
        <v>1</v>
      </c>
      <c r="DL181" s="67">
        <v>0</v>
      </c>
      <c r="DM181" s="67">
        <v>0</v>
      </c>
      <c r="DN181" s="67">
        <v>0</v>
      </c>
      <c r="DO181" s="67">
        <v>0</v>
      </c>
      <c r="DP181" s="67">
        <v>0</v>
      </c>
      <c r="DQ181" s="67">
        <v>0</v>
      </c>
      <c r="DR181" s="67">
        <v>0</v>
      </c>
      <c r="DS181" s="67">
        <v>0</v>
      </c>
      <c r="DT181" s="67">
        <v>0</v>
      </c>
      <c r="DU181" s="67">
        <v>0</v>
      </c>
      <c r="DV181" s="67">
        <v>0</v>
      </c>
      <c r="DW181" s="67">
        <v>0</v>
      </c>
      <c r="DX181" s="67">
        <v>0</v>
      </c>
      <c r="DY181" s="67">
        <v>0</v>
      </c>
      <c r="DZ181" s="86">
        <v>2.4937655860349128</v>
      </c>
      <c r="EA181" s="87">
        <v>1</v>
      </c>
      <c r="EB181" s="86">
        <v>92.198581560283685</v>
      </c>
      <c r="EC181" s="87">
        <v>39</v>
      </c>
      <c r="ED181" s="86">
        <v>0</v>
      </c>
      <c r="EE181" s="87">
        <v>0</v>
      </c>
      <c r="EF181" s="164">
        <v>111.28</v>
      </c>
      <c r="EG181" s="164">
        <v>74.23</v>
      </c>
      <c r="EH181" s="166">
        <v>3.1719532554257093</v>
      </c>
      <c r="EI181" s="167">
        <v>1.335559265442404</v>
      </c>
      <c r="EJ181" s="67" t="s">
        <v>1841</v>
      </c>
      <c r="EK181" s="67" t="s">
        <v>1842</v>
      </c>
      <c r="EL181" s="164">
        <v>69.59</v>
      </c>
      <c r="EM181" s="164">
        <v>40.93</v>
      </c>
      <c r="EN181" s="166">
        <v>1.6853932584269662</v>
      </c>
      <c r="EO181" s="167">
        <v>1.1235955056179776</v>
      </c>
      <c r="EP181" s="67">
        <v>0</v>
      </c>
      <c r="EQ181" s="67">
        <v>0</v>
      </c>
      <c r="ER181" s="67">
        <v>0</v>
      </c>
      <c r="ES181" s="67">
        <v>0</v>
      </c>
      <c r="ET181" s="92">
        <v>99.009900990099013</v>
      </c>
      <c r="EU181" s="67">
        <v>1</v>
      </c>
      <c r="EV181" s="67">
        <v>0</v>
      </c>
      <c r="EW181" s="67">
        <v>0</v>
      </c>
      <c r="EX181" s="67">
        <v>0</v>
      </c>
      <c r="EY181" s="86">
        <v>99.056603773584911</v>
      </c>
      <c r="EZ181" s="87">
        <v>42</v>
      </c>
      <c r="FA181" s="86">
        <v>74.812967581047388</v>
      </c>
      <c r="FB181" s="87">
        <v>30</v>
      </c>
      <c r="FC181" s="67">
        <v>0</v>
      </c>
      <c r="FD181" s="67">
        <v>0</v>
      </c>
      <c r="FE181" s="67">
        <v>0</v>
      </c>
      <c r="FF181" s="67">
        <v>0</v>
      </c>
      <c r="FG181" s="67">
        <v>0</v>
      </c>
      <c r="FH181" s="67">
        <v>0</v>
      </c>
      <c r="FI181" s="67">
        <v>0</v>
      </c>
      <c r="FJ181" s="67">
        <v>0</v>
      </c>
      <c r="FK181" s="67">
        <v>0</v>
      </c>
      <c r="FL181" s="67">
        <v>0</v>
      </c>
      <c r="FM181" s="92">
        <v>51.975051975051976</v>
      </c>
      <c r="FN181" s="67">
        <v>1</v>
      </c>
      <c r="FO181" s="92">
        <v>51.975051975051976</v>
      </c>
      <c r="FP181" s="105">
        <v>1</v>
      </c>
      <c r="FQ181" s="92">
        <v>0</v>
      </c>
      <c r="FR181" s="67">
        <v>0</v>
      </c>
      <c r="FS181" s="86">
        <v>0</v>
      </c>
      <c r="FT181" s="87">
        <v>0</v>
      </c>
      <c r="FU181" s="86">
        <v>0</v>
      </c>
      <c r="FV181" s="87">
        <v>0</v>
      </c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67"/>
      <c r="IS181" s="67"/>
      <c r="IT181" s="67"/>
      <c r="IU181" s="67"/>
      <c r="IV181" s="67"/>
      <c r="IW181" s="67"/>
      <c r="IX181" s="67"/>
      <c r="IY181" s="67"/>
      <c r="IZ181" s="67"/>
      <c r="JA181" s="67"/>
      <c r="JB181" s="67"/>
      <c r="JC181" s="67"/>
      <c r="JD181" s="67"/>
      <c r="JE181" s="67"/>
      <c r="JF181" s="67"/>
      <c r="JG181" s="67"/>
      <c r="JH181" s="67"/>
      <c r="JI181" s="67"/>
      <c r="JJ181" s="67"/>
      <c r="JK181" s="67"/>
      <c r="JL181" s="67"/>
      <c r="JM181" s="67"/>
      <c r="JN181" s="67"/>
      <c r="JO181" s="67"/>
      <c r="JP181" s="67"/>
      <c r="JQ181" s="67"/>
      <c r="JR181" s="67"/>
      <c r="JS181" s="67"/>
      <c r="JT181" s="67"/>
      <c r="JU181" s="67"/>
      <c r="JV181" s="67"/>
      <c r="JW181" s="67"/>
      <c r="JX181" s="67"/>
      <c r="JY181" s="67"/>
      <c r="JZ181" s="67"/>
      <c r="KA181" s="67"/>
      <c r="KB181" s="67"/>
      <c r="KC181" s="67"/>
      <c r="KD181" s="67"/>
      <c r="KE181" s="67"/>
      <c r="KF181" s="67"/>
      <c r="KG181" s="67"/>
      <c r="KH181" s="67"/>
      <c r="KI181" s="67"/>
      <c r="KJ181" s="67"/>
      <c r="KK181" s="67"/>
      <c r="KL181" s="67"/>
      <c r="KM181" s="67"/>
      <c r="KN181" s="67"/>
      <c r="KO181" s="67"/>
      <c r="KP181" s="67"/>
      <c r="KQ181" s="67"/>
      <c r="KR181" s="67"/>
      <c r="KS181" s="67"/>
      <c r="KT181" s="67"/>
      <c r="KU181" s="67"/>
      <c r="KV181" s="67"/>
      <c r="KW181" s="67"/>
      <c r="KX181" s="67"/>
      <c r="KY181" s="67"/>
      <c r="KZ181" s="67"/>
      <c r="LA181" s="67"/>
      <c r="LB181" s="67"/>
      <c r="LC181" s="67"/>
      <c r="LD181" s="67"/>
      <c r="LE181" s="67"/>
      <c r="LF181" s="67"/>
      <c r="LG181" s="67"/>
      <c r="LH181" s="67"/>
      <c r="LI181" s="67"/>
      <c r="LJ181" s="67"/>
      <c r="LK181" s="67"/>
      <c r="LL181" s="67"/>
      <c r="LM181" s="67"/>
      <c r="LN181" s="67"/>
      <c r="LO181" s="67"/>
      <c r="LP181" s="67"/>
      <c r="LQ181" s="67"/>
      <c r="LR181" s="67"/>
      <c r="LS181" s="67"/>
      <c r="LT181" s="67"/>
      <c r="LU181" s="67"/>
      <c r="LV181" s="67"/>
      <c r="LW181" s="67"/>
      <c r="LX181" s="67"/>
      <c r="LY181" s="67"/>
      <c r="LZ181" s="67"/>
      <c r="MA181" s="67"/>
      <c r="MB181" s="67"/>
      <c r="MC181" s="67"/>
      <c r="MD181" s="67"/>
      <c r="ME181" s="67"/>
      <c r="MF181" s="67"/>
      <c r="MG181" s="67"/>
      <c r="MH181" s="67"/>
      <c r="MI181" s="67"/>
      <c r="MJ181" s="67"/>
      <c r="MK181" s="67"/>
      <c r="ML181" s="67"/>
      <c r="MM181" s="67"/>
      <c r="MN181" s="67"/>
      <c r="MO181" s="67"/>
      <c r="MP181" s="67"/>
      <c r="MQ181" s="67"/>
      <c r="MR181" s="67"/>
      <c r="MS181" s="67"/>
      <c r="MT181" s="67"/>
      <c r="MU181" s="67"/>
      <c r="MV181" s="67"/>
      <c r="MW181" s="67"/>
      <c r="MX181" s="67"/>
      <c r="MY181" s="67"/>
      <c r="MZ181" s="67"/>
      <c r="NA181" s="67"/>
      <c r="NB181" s="67"/>
      <c r="NC181" s="67"/>
      <c r="ND181" s="67"/>
      <c r="NE181" s="67"/>
      <c r="NF181" s="67"/>
      <c r="NG181" s="67"/>
      <c r="NH181" s="67"/>
      <c r="NI181" s="67"/>
      <c r="NJ181" s="67"/>
      <c r="NK181" s="67"/>
      <c r="NL181" s="67"/>
      <c r="NM181" s="67"/>
      <c r="NN181" s="67"/>
      <c r="NO181" s="67"/>
      <c r="NP181" s="67"/>
      <c r="NQ181" s="67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2"/>
      <c r="OF181" s="12"/>
      <c r="OG181" s="12"/>
      <c r="OH181" s="12"/>
      <c r="OI181" s="12"/>
      <c r="OJ181" s="12"/>
      <c r="OK181" s="12"/>
      <c r="OL181" s="12"/>
      <c r="OM181" s="12"/>
      <c r="ON181" s="12"/>
      <c r="OO181" s="12"/>
      <c r="OP181" s="12"/>
      <c r="OQ181" s="12"/>
    </row>
    <row r="182" spans="1:407">
      <c r="A182" s="96" t="s">
        <v>970</v>
      </c>
      <c r="B182" s="56" t="s">
        <v>971</v>
      </c>
      <c r="C182" s="96" t="s">
        <v>514</v>
      </c>
      <c r="D182" s="74">
        <v>6</v>
      </c>
      <c r="E182" s="67">
        <v>2016</v>
      </c>
      <c r="F182" s="161">
        <v>62.339788604543728</v>
      </c>
      <c r="G182" s="78">
        <v>6306</v>
      </c>
      <c r="H182" s="78">
        <v>2118</v>
      </c>
      <c r="I182" s="78">
        <v>4188</v>
      </c>
      <c r="J182" s="67">
        <v>24.67</v>
      </c>
      <c r="K182" s="78">
        <v>1556</v>
      </c>
      <c r="L182" s="67">
        <v>59.05</v>
      </c>
      <c r="M182" s="78">
        <v>3724</v>
      </c>
      <c r="N182" s="67">
        <v>524</v>
      </c>
      <c r="O182" s="67">
        <v>265</v>
      </c>
      <c r="P182" s="67">
        <v>259</v>
      </c>
      <c r="Q182" s="78">
        <v>626</v>
      </c>
      <c r="R182" s="78">
        <v>309</v>
      </c>
      <c r="S182" s="78">
        <v>317</v>
      </c>
      <c r="T182" s="67">
        <v>513</v>
      </c>
      <c r="U182" s="67">
        <v>263</v>
      </c>
      <c r="V182" s="67">
        <v>250</v>
      </c>
      <c r="W182" s="78">
        <v>625</v>
      </c>
      <c r="X182" s="78">
        <v>302</v>
      </c>
      <c r="Y182" s="78">
        <v>323</v>
      </c>
      <c r="Z182" s="67">
        <v>531</v>
      </c>
      <c r="AA182" s="67">
        <v>279</v>
      </c>
      <c r="AB182" s="67">
        <v>252</v>
      </c>
      <c r="AC182" s="78">
        <v>597</v>
      </c>
      <c r="AD182" s="78">
        <v>281</v>
      </c>
      <c r="AE182" s="78">
        <v>316</v>
      </c>
      <c r="AF182" s="67">
        <v>473</v>
      </c>
      <c r="AG182" s="67">
        <v>252</v>
      </c>
      <c r="AH182" s="67">
        <v>221</v>
      </c>
      <c r="AI182" s="78">
        <v>956</v>
      </c>
      <c r="AJ182" s="78">
        <v>445</v>
      </c>
      <c r="AK182" s="78">
        <v>511</v>
      </c>
      <c r="AL182" s="67">
        <v>553</v>
      </c>
      <c r="AM182" s="67">
        <v>296</v>
      </c>
      <c r="AN182" s="67">
        <v>257</v>
      </c>
      <c r="AO182" s="67">
        <v>502</v>
      </c>
      <c r="AP182" s="67">
        <v>268</v>
      </c>
      <c r="AQ182" s="67">
        <v>234</v>
      </c>
      <c r="AR182" s="56" t="s">
        <v>428</v>
      </c>
      <c r="AS182" s="56"/>
      <c r="AT182" s="56" t="s">
        <v>428</v>
      </c>
      <c r="AU182" s="162">
        <v>150</v>
      </c>
      <c r="AV182" s="164">
        <v>0</v>
      </c>
      <c r="AW182" s="163">
        <v>44</v>
      </c>
      <c r="AX182" s="59">
        <v>0</v>
      </c>
      <c r="AY182" s="59">
        <v>0</v>
      </c>
      <c r="AZ182" s="86">
        <v>0</v>
      </c>
      <c r="BA182" s="87">
        <v>0</v>
      </c>
      <c r="BB182" s="88">
        <v>0</v>
      </c>
      <c r="BC182" s="89">
        <v>0</v>
      </c>
      <c r="BD182" s="68">
        <v>0</v>
      </c>
      <c r="BE182" s="69">
        <v>0</v>
      </c>
      <c r="BF182" s="56">
        <f>VLOOKUP(A182,[1]Controles!$A$7:$L$139,11,0)</f>
        <v>7</v>
      </c>
      <c r="BG182" s="107">
        <f>VLOOKUP(A182,[1]Controles!$A$7:$L$139,12,0)</f>
        <v>11.29032258064516</v>
      </c>
      <c r="BH182" s="63">
        <f>VLOOKUP(A182,[1]Peso!$A$7:$D$139,3,0)</f>
        <v>5</v>
      </c>
      <c r="BI182" s="85">
        <f>VLOOKUP(A182,[1]Peso!$A$7:$D$139,4,0)</f>
        <v>8.064516129032258</v>
      </c>
      <c r="BJ182" s="68">
        <v>0</v>
      </c>
      <c r="BK182" s="69">
        <v>0</v>
      </c>
      <c r="BL182" s="68">
        <v>0</v>
      </c>
      <c r="BM182" s="69">
        <v>0</v>
      </c>
      <c r="BN182" s="67">
        <v>0</v>
      </c>
      <c r="BO182" s="67">
        <v>0</v>
      </c>
      <c r="BP182" s="67">
        <v>0</v>
      </c>
      <c r="BQ182" s="67">
        <v>0</v>
      </c>
      <c r="BR182" s="67">
        <v>0</v>
      </c>
      <c r="BS182" s="67">
        <v>0</v>
      </c>
      <c r="BT182" s="67">
        <v>0</v>
      </c>
      <c r="BU182" s="67">
        <v>0</v>
      </c>
      <c r="BV182" s="67" t="s">
        <v>429</v>
      </c>
      <c r="BW182" s="67" t="s">
        <v>1677</v>
      </c>
      <c r="BX182" s="67" t="s">
        <v>1456</v>
      </c>
      <c r="BY182" s="67" t="s">
        <v>1843</v>
      </c>
      <c r="BZ182" s="67" t="s">
        <v>1844</v>
      </c>
      <c r="CA182" s="67" t="s">
        <v>1845</v>
      </c>
      <c r="CB182" s="67" t="s">
        <v>1846</v>
      </c>
      <c r="CC182" s="163">
        <v>64.7</v>
      </c>
      <c r="CD182" s="163">
        <v>54.89</v>
      </c>
      <c r="CE182" s="166">
        <v>33.333333333333329</v>
      </c>
      <c r="CF182" s="67" t="s">
        <v>724</v>
      </c>
      <c r="CG182" s="67" t="s">
        <v>1099</v>
      </c>
      <c r="CH182" s="67">
        <v>0</v>
      </c>
      <c r="CI182" s="67">
        <v>0</v>
      </c>
      <c r="CJ182" s="86">
        <v>0</v>
      </c>
      <c r="CK182" s="87">
        <v>0</v>
      </c>
      <c r="CL182" s="67">
        <v>0</v>
      </c>
      <c r="CM182" s="67">
        <v>0</v>
      </c>
      <c r="CN182" s="67">
        <v>0</v>
      </c>
      <c r="CO182" s="67">
        <v>0</v>
      </c>
      <c r="CP182" s="67">
        <v>0</v>
      </c>
      <c r="CQ182" s="67">
        <v>0</v>
      </c>
      <c r="CR182" s="67">
        <v>0</v>
      </c>
      <c r="CS182" s="67">
        <v>0</v>
      </c>
      <c r="CT182" s="67">
        <v>0</v>
      </c>
      <c r="CU182" s="67">
        <v>0</v>
      </c>
      <c r="CV182" s="67">
        <v>0</v>
      </c>
      <c r="CW182" s="67">
        <v>0</v>
      </c>
      <c r="CX182" s="67">
        <v>0</v>
      </c>
      <c r="CY182" s="67">
        <v>0</v>
      </c>
      <c r="CZ182" s="67">
        <v>0</v>
      </c>
      <c r="DA182" s="67">
        <v>0</v>
      </c>
      <c r="DB182" s="86">
        <v>0</v>
      </c>
      <c r="DC182" s="87">
        <v>0</v>
      </c>
      <c r="DD182" s="163">
        <v>136.62</v>
      </c>
      <c r="DE182" s="163">
        <v>87.01</v>
      </c>
      <c r="DF182" s="166">
        <v>2.2222222222222223</v>
      </c>
      <c r="DG182" s="167">
        <v>10.74074074074074</v>
      </c>
      <c r="DH182" s="67">
        <v>0</v>
      </c>
      <c r="DI182" s="67">
        <v>0</v>
      </c>
      <c r="DJ182" s="67">
        <v>0</v>
      </c>
      <c r="DK182" s="67">
        <v>0</v>
      </c>
      <c r="DL182" s="67">
        <v>0</v>
      </c>
      <c r="DM182" s="67">
        <v>0</v>
      </c>
      <c r="DN182" s="67">
        <v>0</v>
      </c>
      <c r="DO182" s="67">
        <v>0</v>
      </c>
      <c r="DP182" s="67">
        <v>0</v>
      </c>
      <c r="DQ182" s="67">
        <v>0</v>
      </c>
      <c r="DR182" s="67">
        <v>0</v>
      </c>
      <c r="DS182" s="67">
        <v>0</v>
      </c>
      <c r="DT182" s="67">
        <v>0</v>
      </c>
      <c r="DU182" s="67">
        <v>0</v>
      </c>
      <c r="DV182" s="67">
        <v>0</v>
      </c>
      <c r="DW182" s="67">
        <v>0</v>
      </c>
      <c r="DX182" s="67">
        <v>0</v>
      </c>
      <c r="DY182" s="67">
        <v>0</v>
      </c>
      <c r="DZ182" s="86">
        <v>0</v>
      </c>
      <c r="EA182" s="87">
        <v>0</v>
      </c>
      <c r="EB182" s="86">
        <v>99.547511312217182</v>
      </c>
      <c r="EC182" s="87">
        <v>22</v>
      </c>
      <c r="ED182" s="86">
        <v>2.1141649048625792</v>
      </c>
      <c r="EE182" s="87">
        <v>1</v>
      </c>
      <c r="EF182" s="163">
        <v>101.17</v>
      </c>
      <c r="EG182" s="163">
        <v>59.85</v>
      </c>
      <c r="EH182" s="166">
        <v>1.4432989690721649</v>
      </c>
      <c r="EI182" s="167">
        <v>6.5979381443298974</v>
      </c>
      <c r="EJ182" s="67" t="s">
        <v>1847</v>
      </c>
      <c r="EK182" s="67" t="s">
        <v>1178</v>
      </c>
      <c r="EL182" s="163">
        <v>62.63</v>
      </c>
      <c r="EM182" s="163">
        <v>27.37</v>
      </c>
      <c r="EN182" s="166">
        <v>5.0359712230215825</v>
      </c>
      <c r="EO182" s="167">
        <v>6.4748201438848918</v>
      </c>
      <c r="EP182" s="67">
        <v>0</v>
      </c>
      <c r="EQ182" s="67">
        <v>0</v>
      </c>
      <c r="ER182" s="67">
        <v>0</v>
      </c>
      <c r="ES182" s="67">
        <v>0</v>
      </c>
      <c r="ET182" s="67">
        <v>0</v>
      </c>
      <c r="EU182" s="67">
        <v>0</v>
      </c>
      <c r="EV182" s="67">
        <v>0</v>
      </c>
      <c r="EW182" s="67">
        <v>0</v>
      </c>
      <c r="EX182" s="67">
        <v>0</v>
      </c>
      <c r="EY182" s="86">
        <v>46.692607003891048</v>
      </c>
      <c r="EZ182" s="87">
        <v>12</v>
      </c>
      <c r="FA182" s="86">
        <v>81.196581196581207</v>
      </c>
      <c r="FB182" s="87">
        <v>19</v>
      </c>
      <c r="FC182" s="67">
        <v>0</v>
      </c>
      <c r="FD182" s="67">
        <v>0</v>
      </c>
      <c r="FE182" s="67">
        <v>0</v>
      </c>
      <c r="FF182" s="67">
        <v>0</v>
      </c>
      <c r="FG182" s="67">
        <v>0</v>
      </c>
      <c r="FH182" s="67">
        <v>0</v>
      </c>
      <c r="FI182" s="67">
        <v>0</v>
      </c>
      <c r="FJ182" s="67">
        <v>0</v>
      </c>
      <c r="FK182" s="67">
        <v>0</v>
      </c>
      <c r="FL182" s="67">
        <v>0</v>
      </c>
      <c r="FM182" s="67">
        <v>0</v>
      </c>
      <c r="FN182" s="67">
        <v>0</v>
      </c>
      <c r="FO182" s="92">
        <v>173.46053772766695</v>
      </c>
      <c r="FP182" s="105">
        <v>2</v>
      </c>
      <c r="FQ182" s="92">
        <v>0</v>
      </c>
      <c r="FR182" s="67">
        <v>0</v>
      </c>
      <c r="FS182" s="86">
        <v>0</v>
      </c>
      <c r="FT182" s="87">
        <v>0</v>
      </c>
      <c r="FU182" s="86">
        <v>0</v>
      </c>
      <c r="FV182" s="87">
        <v>0</v>
      </c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67"/>
      <c r="IS182" s="67"/>
      <c r="IT182" s="67"/>
      <c r="IU182" s="67"/>
      <c r="IV182" s="67"/>
      <c r="IW182" s="67"/>
      <c r="IX182" s="67"/>
      <c r="IY182" s="67"/>
      <c r="IZ182" s="67"/>
      <c r="JA182" s="67"/>
      <c r="JB182" s="67"/>
      <c r="JC182" s="67"/>
      <c r="JD182" s="67"/>
      <c r="JE182" s="67"/>
      <c r="JF182" s="67"/>
      <c r="JG182" s="67"/>
      <c r="JH182" s="67"/>
      <c r="JI182" s="67"/>
      <c r="JJ182" s="67"/>
      <c r="JK182" s="67"/>
      <c r="JL182" s="67"/>
      <c r="JM182" s="67"/>
      <c r="JN182" s="67"/>
      <c r="JO182" s="67"/>
      <c r="JP182" s="67"/>
      <c r="JQ182" s="67"/>
      <c r="JR182" s="67"/>
      <c r="JS182" s="67"/>
      <c r="JT182" s="67"/>
      <c r="JU182" s="67"/>
      <c r="JV182" s="67"/>
      <c r="JW182" s="67"/>
      <c r="JX182" s="67"/>
      <c r="JY182" s="67"/>
      <c r="JZ182" s="67"/>
      <c r="KA182" s="67"/>
      <c r="KB182" s="67"/>
      <c r="KC182" s="67"/>
      <c r="KD182" s="67"/>
      <c r="KE182" s="67"/>
      <c r="KF182" s="67"/>
      <c r="KG182" s="67"/>
      <c r="KH182" s="67"/>
      <c r="KI182" s="67"/>
      <c r="KJ182" s="67"/>
      <c r="KK182" s="67"/>
      <c r="KL182" s="67"/>
      <c r="KM182" s="67"/>
      <c r="KN182" s="67"/>
      <c r="KO182" s="67"/>
      <c r="KP182" s="67"/>
      <c r="KQ182" s="67"/>
      <c r="KR182" s="67"/>
      <c r="KS182" s="67"/>
      <c r="KT182" s="67"/>
      <c r="KU182" s="67"/>
      <c r="KV182" s="67"/>
      <c r="KW182" s="67"/>
      <c r="KX182" s="67"/>
      <c r="KY182" s="67"/>
      <c r="KZ182" s="67"/>
      <c r="LA182" s="67"/>
      <c r="LB182" s="67"/>
      <c r="LC182" s="67"/>
      <c r="LD182" s="67"/>
      <c r="LE182" s="67"/>
      <c r="LF182" s="67"/>
      <c r="LG182" s="67"/>
      <c r="LH182" s="67"/>
      <c r="LI182" s="67"/>
      <c r="LJ182" s="67"/>
      <c r="LK182" s="67"/>
      <c r="LL182" s="67"/>
      <c r="LM182" s="67"/>
      <c r="LN182" s="67"/>
      <c r="LO182" s="67"/>
      <c r="LP182" s="67"/>
      <c r="LQ182" s="67"/>
      <c r="LR182" s="67"/>
      <c r="LS182" s="67"/>
      <c r="LT182" s="67"/>
      <c r="LU182" s="67"/>
      <c r="LV182" s="67"/>
      <c r="LW182" s="67"/>
      <c r="LX182" s="67"/>
      <c r="LY182" s="67"/>
      <c r="LZ182" s="67"/>
      <c r="MA182" s="67"/>
      <c r="MB182" s="67"/>
      <c r="MC182" s="67"/>
      <c r="MD182" s="67"/>
      <c r="ME182" s="67"/>
      <c r="MF182" s="67"/>
      <c r="MG182" s="67"/>
      <c r="MH182" s="67"/>
      <c r="MI182" s="67"/>
      <c r="MJ182" s="67"/>
      <c r="MK182" s="67"/>
      <c r="ML182" s="67"/>
      <c r="MM182" s="67"/>
      <c r="MN182" s="67"/>
      <c r="MO182" s="67"/>
      <c r="MP182" s="67"/>
      <c r="MQ182" s="67"/>
      <c r="MR182" s="67"/>
      <c r="MS182" s="67"/>
      <c r="MT182" s="67"/>
      <c r="MU182" s="67"/>
      <c r="MV182" s="67"/>
      <c r="MW182" s="67"/>
      <c r="MX182" s="67"/>
      <c r="MY182" s="67"/>
      <c r="MZ182" s="67"/>
      <c r="NA182" s="67"/>
      <c r="NB182" s="67"/>
      <c r="NC182" s="67"/>
      <c r="ND182" s="67"/>
      <c r="NE182" s="67"/>
      <c r="NF182" s="67"/>
      <c r="NG182" s="67"/>
      <c r="NH182" s="67"/>
      <c r="NI182" s="67"/>
      <c r="NJ182" s="67"/>
      <c r="NK182" s="67"/>
      <c r="NL182" s="67"/>
      <c r="NM182" s="67"/>
      <c r="NN182" s="67"/>
      <c r="NO182" s="67"/>
      <c r="NP182" s="67"/>
      <c r="NQ182" s="67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2"/>
      <c r="OF182" s="12"/>
      <c r="OG182" s="12"/>
      <c r="OH182" s="12"/>
      <c r="OI182" s="12"/>
      <c r="OJ182" s="12"/>
      <c r="OK182" s="12"/>
      <c r="OL182" s="12"/>
      <c r="OM182" s="12"/>
      <c r="ON182" s="12"/>
      <c r="OO182" s="12"/>
      <c r="OP182" s="12"/>
      <c r="OQ182" s="12"/>
    </row>
    <row r="183" spans="1:407">
      <c r="A183" s="96" t="s">
        <v>979</v>
      </c>
      <c r="B183" s="56" t="s">
        <v>980</v>
      </c>
      <c r="C183" s="96" t="s">
        <v>427</v>
      </c>
      <c r="D183" s="74">
        <v>3</v>
      </c>
      <c r="E183" s="67">
        <v>2016</v>
      </c>
      <c r="F183" s="161">
        <v>83.416476698193449</v>
      </c>
      <c r="G183" s="78">
        <v>48659</v>
      </c>
      <c r="H183" s="78">
        <v>18032</v>
      </c>
      <c r="I183" s="78">
        <v>30627</v>
      </c>
      <c r="J183" s="67">
        <v>46.36</v>
      </c>
      <c r="K183" s="67">
        <v>22.556999999999999</v>
      </c>
      <c r="L183" s="67">
        <v>22.17</v>
      </c>
      <c r="M183" s="78">
        <v>10787</v>
      </c>
      <c r="N183" s="67">
        <v>4625</v>
      </c>
      <c r="O183" s="67">
        <v>2366</v>
      </c>
      <c r="P183" s="67">
        <v>2259</v>
      </c>
      <c r="Q183" s="78">
        <v>5523</v>
      </c>
      <c r="R183" s="78">
        <v>2698</v>
      </c>
      <c r="S183" s="78">
        <v>2825</v>
      </c>
      <c r="T183" s="67">
        <v>4487</v>
      </c>
      <c r="U183" s="67">
        <v>2294</v>
      </c>
      <c r="V183" s="67">
        <v>2193</v>
      </c>
      <c r="W183" s="78">
        <v>5402</v>
      </c>
      <c r="X183" s="78">
        <v>2640</v>
      </c>
      <c r="Y183" s="78">
        <v>2762</v>
      </c>
      <c r="Z183" s="67">
        <v>4499</v>
      </c>
      <c r="AA183" s="67">
        <v>2306</v>
      </c>
      <c r="AB183" s="67">
        <v>2193</v>
      </c>
      <c r="AC183" s="78">
        <v>5227</v>
      </c>
      <c r="AD183" s="78">
        <v>2528</v>
      </c>
      <c r="AE183" s="78">
        <v>2699</v>
      </c>
      <c r="AF183" s="67">
        <v>4267</v>
      </c>
      <c r="AG183" s="67">
        <v>2209</v>
      </c>
      <c r="AH183" s="67">
        <v>2058</v>
      </c>
      <c r="AI183" s="78">
        <v>8056</v>
      </c>
      <c r="AJ183" s="78">
        <v>3960</v>
      </c>
      <c r="AK183" s="78">
        <v>4096</v>
      </c>
      <c r="AL183" s="67">
        <v>4588</v>
      </c>
      <c r="AM183" s="67">
        <v>2317</v>
      </c>
      <c r="AN183" s="67">
        <v>2271</v>
      </c>
      <c r="AO183" s="67">
        <v>4202</v>
      </c>
      <c r="AP183" s="67">
        <v>2153</v>
      </c>
      <c r="AQ183" s="67">
        <v>2049</v>
      </c>
      <c r="AR183" s="56" t="s">
        <v>428</v>
      </c>
      <c r="AS183" s="56"/>
      <c r="AT183" s="56" t="s">
        <v>428</v>
      </c>
      <c r="AU183" s="162">
        <v>554</v>
      </c>
      <c r="AV183" s="163">
        <v>0</v>
      </c>
      <c r="AW183" s="164">
        <v>287</v>
      </c>
      <c r="AX183" s="59">
        <v>8.6999999999999993</v>
      </c>
      <c r="AY183" s="59">
        <v>4</v>
      </c>
      <c r="AZ183" s="86">
        <v>1.0810810810810811</v>
      </c>
      <c r="BA183" s="87">
        <v>5</v>
      </c>
      <c r="BB183" s="88">
        <v>729.92700729927003</v>
      </c>
      <c r="BC183" s="89">
        <v>1</v>
      </c>
      <c r="BD183" s="68">
        <v>0</v>
      </c>
      <c r="BE183" s="69">
        <v>0</v>
      </c>
      <c r="BF183" s="56">
        <f>VLOOKUP(A183,[1]Controles!$A$7:$L$139,11,0)</f>
        <v>11</v>
      </c>
      <c r="BG183" s="107">
        <f>VLOOKUP(A183,[1]Controles!$A$7:$L$139,12,0)</f>
        <v>2.4017467248908297</v>
      </c>
      <c r="BH183" s="63">
        <f>VLOOKUP(A183,[1]Peso!$A$7:$D$139,3,0)</f>
        <v>42</v>
      </c>
      <c r="BI183" s="85">
        <f>VLOOKUP(A183,[1]Peso!$A$7:$D$139,4,0)</f>
        <v>9.1703056768558966</v>
      </c>
      <c r="BJ183" s="68">
        <v>0</v>
      </c>
      <c r="BK183" s="69">
        <v>0</v>
      </c>
      <c r="BL183" s="68">
        <v>21.621621621621621</v>
      </c>
      <c r="BM183" s="69">
        <v>1</v>
      </c>
      <c r="BN183" s="67">
        <v>0</v>
      </c>
      <c r="BO183" s="67">
        <v>0</v>
      </c>
      <c r="BP183" s="67">
        <v>0</v>
      </c>
      <c r="BQ183" s="67">
        <v>0</v>
      </c>
      <c r="BR183" s="67">
        <v>0</v>
      </c>
      <c r="BS183" s="67">
        <v>0</v>
      </c>
      <c r="BT183" s="67">
        <v>0</v>
      </c>
      <c r="BU183" s="67">
        <v>0</v>
      </c>
      <c r="BV183" s="67" t="s">
        <v>1848</v>
      </c>
      <c r="BW183" s="67" t="s">
        <v>457</v>
      </c>
      <c r="BX183" s="67" t="s">
        <v>457</v>
      </c>
      <c r="BY183" s="67" t="s">
        <v>577</v>
      </c>
      <c r="BZ183" s="67" t="s">
        <v>658</v>
      </c>
      <c r="CA183" s="67" t="s">
        <v>741</v>
      </c>
      <c r="CB183" s="67" t="s">
        <v>1849</v>
      </c>
      <c r="CC183" s="164">
        <v>56.11</v>
      </c>
      <c r="CD183" s="164">
        <v>43.75</v>
      </c>
      <c r="CE183" s="166">
        <v>20.454545454545457</v>
      </c>
      <c r="CF183" s="67" t="s">
        <v>1850</v>
      </c>
      <c r="CG183" s="67" t="s">
        <v>1601</v>
      </c>
      <c r="CH183" s="92">
        <v>371.50349650349648</v>
      </c>
      <c r="CI183" s="67">
        <v>17</v>
      </c>
      <c r="CJ183" s="86">
        <v>0.22286605749944285</v>
      </c>
      <c r="CK183" s="87">
        <v>1</v>
      </c>
      <c r="CL183" s="92">
        <v>371.50349650349648</v>
      </c>
      <c r="CM183" s="67">
        <v>17</v>
      </c>
      <c r="CN183" s="92">
        <v>43.706293706293707</v>
      </c>
      <c r="CO183" s="67">
        <v>2</v>
      </c>
      <c r="CP183" s="92">
        <v>21.853146853146853</v>
      </c>
      <c r="CQ183" s="67">
        <v>1</v>
      </c>
      <c r="CR183" s="92">
        <v>18.511662347278786</v>
      </c>
      <c r="CS183" s="67">
        <v>1</v>
      </c>
      <c r="CT183" s="67">
        <v>0</v>
      </c>
      <c r="CU183" s="67">
        <v>0</v>
      </c>
      <c r="CV183" s="67">
        <v>0</v>
      </c>
      <c r="CW183" s="67">
        <v>0</v>
      </c>
      <c r="CX183" s="67">
        <v>0</v>
      </c>
      <c r="CY183" s="67">
        <v>0</v>
      </c>
      <c r="CZ183" s="92">
        <v>18.511662347278786</v>
      </c>
      <c r="DA183" s="67">
        <v>1</v>
      </c>
      <c r="DB183" s="86">
        <v>0.2222716159146477</v>
      </c>
      <c r="DC183" s="87">
        <v>1</v>
      </c>
      <c r="DD183" s="164">
        <v>67.510000000000005</v>
      </c>
      <c r="DE183" s="164">
        <v>58.07</v>
      </c>
      <c r="DF183" s="166">
        <v>1.7844396859386153</v>
      </c>
      <c r="DG183" s="167">
        <v>3.7473233404710919</v>
      </c>
      <c r="DH183" s="92">
        <v>351.72158459829694</v>
      </c>
      <c r="DI183" s="67">
        <v>19</v>
      </c>
      <c r="DJ183" s="92">
        <v>55.534987041836359</v>
      </c>
      <c r="DK183" s="67">
        <v>3</v>
      </c>
      <c r="DL183" s="92">
        <v>74.046649389115146</v>
      </c>
      <c r="DM183" s="67">
        <v>4</v>
      </c>
      <c r="DN183" s="92">
        <v>267.83999999999997</v>
      </c>
      <c r="DO183" s="67">
        <v>14</v>
      </c>
      <c r="DP183" s="92">
        <v>38.262865888655064</v>
      </c>
      <c r="DQ183" s="67">
        <v>2</v>
      </c>
      <c r="DR183" s="67">
        <v>0</v>
      </c>
      <c r="DS183" s="67">
        <v>0</v>
      </c>
      <c r="DT183" s="92">
        <v>38.262865888655064</v>
      </c>
      <c r="DU183" s="67">
        <v>2</v>
      </c>
      <c r="DV183" s="67">
        <v>0</v>
      </c>
      <c r="DW183" s="67">
        <v>0</v>
      </c>
      <c r="DX183" s="67">
        <v>0</v>
      </c>
      <c r="DY183" s="67">
        <v>0</v>
      </c>
      <c r="DZ183" s="86">
        <v>1.3679890560875512</v>
      </c>
      <c r="EA183" s="87">
        <v>3</v>
      </c>
      <c r="EB183" s="86">
        <v>41.788143828960159</v>
      </c>
      <c r="EC183" s="87">
        <v>86</v>
      </c>
      <c r="ED183" s="86">
        <v>0.7030700726505742</v>
      </c>
      <c r="EE183" s="87">
        <v>3</v>
      </c>
      <c r="EF183" s="164">
        <v>71.260000000000005</v>
      </c>
      <c r="EG183" s="164">
        <v>53.31</v>
      </c>
      <c r="EH183" s="166">
        <v>2.0737327188940093</v>
      </c>
      <c r="EI183" s="167">
        <v>4.1474654377880187</v>
      </c>
      <c r="EJ183" s="67" t="s">
        <v>1851</v>
      </c>
      <c r="EK183" s="67" t="s">
        <v>1249</v>
      </c>
      <c r="EL183" s="164">
        <v>59.71</v>
      </c>
      <c r="EM183" s="164">
        <v>36.42</v>
      </c>
      <c r="EN183" s="166">
        <v>0.87064676616915426</v>
      </c>
      <c r="EO183" s="167">
        <v>2.6119402985074625</v>
      </c>
      <c r="EP183" s="92">
        <v>267.84006122058543</v>
      </c>
      <c r="EQ183" s="67">
        <v>14</v>
      </c>
      <c r="ER183" s="92">
        <v>133.92003061029271</v>
      </c>
      <c r="ES183" s="67">
        <v>7</v>
      </c>
      <c r="ET183" s="92">
        <v>248.70862827625788</v>
      </c>
      <c r="EU183" s="67">
        <v>13</v>
      </c>
      <c r="EV183" s="92">
        <v>248.70862827625788</v>
      </c>
      <c r="EW183" s="67">
        <v>13</v>
      </c>
      <c r="EX183" s="67">
        <v>0</v>
      </c>
      <c r="EY183" s="86">
        <v>57.683839718185823</v>
      </c>
      <c r="EZ183" s="87">
        <v>131</v>
      </c>
      <c r="FA183" s="86">
        <v>63.445583211322599</v>
      </c>
      <c r="FB183" s="87">
        <v>130</v>
      </c>
      <c r="FC183" s="92">
        <v>82.346886258363355</v>
      </c>
      <c r="FD183" s="67">
        <v>8</v>
      </c>
      <c r="FE183" s="92">
        <v>20.586721564590839</v>
      </c>
      <c r="FF183" s="67">
        <v>2</v>
      </c>
      <c r="FG183" s="92">
        <v>10.293360782295419</v>
      </c>
      <c r="FH183" s="67">
        <v>1</v>
      </c>
      <c r="FI183" s="92">
        <v>30.880082346886258</v>
      </c>
      <c r="FJ183" s="67">
        <v>3</v>
      </c>
      <c r="FK183" s="92">
        <v>144.10705095213586</v>
      </c>
      <c r="FL183" s="67">
        <v>14</v>
      </c>
      <c r="FM183" s="92">
        <v>298.50746268656718</v>
      </c>
      <c r="FN183" s="67">
        <v>29</v>
      </c>
      <c r="FO183" s="92">
        <v>555.84148224395267</v>
      </c>
      <c r="FP183" s="105">
        <v>54</v>
      </c>
      <c r="FQ183" s="92">
        <v>30.880082346886258</v>
      </c>
      <c r="FR183" s="105">
        <v>3</v>
      </c>
      <c r="FS183" s="86">
        <v>2.3975588491717525</v>
      </c>
      <c r="FT183" s="87">
        <v>11</v>
      </c>
      <c r="FU183" s="86">
        <v>1.1899095668729176</v>
      </c>
      <c r="FV183" s="87">
        <v>5</v>
      </c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67"/>
      <c r="IS183" s="67"/>
      <c r="IT183" s="67"/>
      <c r="IU183" s="67"/>
      <c r="IV183" s="67"/>
      <c r="IW183" s="67"/>
      <c r="IX183" s="67"/>
      <c r="IY183" s="67"/>
      <c r="IZ183" s="67"/>
      <c r="JA183" s="67"/>
      <c r="JB183" s="67"/>
      <c r="JC183" s="67"/>
      <c r="JD183" s="67"/>
      <c r="JE183" s="67"/>
      <c r="JF183" s="67"/>
      <c r="JG183" s="67"/>
      <c r="JH183" s="67"/>
      <c r="JI183" s="67"/>
      <c r="JJ183" s="67"/>
      <c r="JK183" s="67"/>
      <c r="JL183" s="67"/>
      <c r="JM183" s="67"/>
      <c r="JN183" s="67"/>
      <c r="JO183" s="67"/>
      <c r="JP183" s="67"/>
      <c r="JQ183" s="67"/>
      <c r="JR183" s="67"/>
      <c r="JS183" s="67"/>
      <c r="JT183" s="67"/>
      <c r="JU183" s="67"/>
      <c r="JV183" s="67"/>
      <c r="JW183" s="67"/>
      <c r="JX183" s="67"/>
      <c r="JY183" s="67"/>
      <c r="JZ183" s="67"/>
      <c r="KA183" s="67"/>
      <c r="KB183" s="67"/>
      <c r="KC183" s="67"/>
      <c r="KD183" s="67"/>
      <c r="KE183" s="67"/>
      <c r="KF183" s="67"/>
      <c r="KG183" s="67"/>
      <c r="KH183" s="67"/>
      <c r="KI183" s="67"/>
      <c r="KJ183" s="67"/>
      <c r="KK183" s="67"/>
      <c r="KL183" s="67"/>
      <c r="KM183" s="67"/>
      <c r="KN183" s="67"/>
      <c r="KO183" s="67"/>
      <c r="KP183" s="67"/>
      <c r="KQ183" s="67"/>
      <c r="KR183" s="67"/>
      <c r="KS183" s="67"/>
      <c r="KT183" s="67"/>
      <c r="KU183" s="67"/>
      <c r="KV183" s="67"/>
      <c r="KW183" s="67"/>
      <c r="KX183" s="67"/>
      <c r="KY183" s="67"/>
      <c r="KZ183" s="67"/>
      <c r="LA183" s="67"/>
      <c r="LB183" s="67"/>
      <c r="LC183" s="67"/>
      <c r="LD183" s="67"/>
      <c r="LE183" s="67"/>
      <c r="LF183" s="67"/>
      <c r="LG183" s="67"/>
      <c r="LH183" s="67"/>
      <c r="LI183" s="67"/>
      <c r="LJ183" s="67"/>
      <c r="LK183" s="67"/>
      <c r="LL183" s="67"/>
      <c r="LM183" s="67"/>
      <c r="LN183" s="67"/>
      <c r="LO183" s="67"/>
      <c r="LP183" s="67"/>
      <c r="LQ183" s="67"/>
      <c r="LR183" s="67"/>
      <c r="LS183" s="67"/>
      <c r="LT183" s="67"/>
      <c r="LU183" s="67"/>
      <c r="LV183" s="67"/>
      <c r="LW183" s="67"/>
      <c r="LX183" s="67"/>
      <c r="LY183" s="67"/>
      <c r="LZ183" s="67"/>
      <c r="MA183" s="67"/>
      <c r="MB183" s="67"/>
      <c r="MC183" s="67"/>
      <c r="MD183" s="67"/>
      <c r="ME183" s="67"/>
      <c r="MF183" s="67"/>
      <c r="MG183" s="67"/>
      <c r="MH183" s="67"/>
      <c r="MI183" s="67"/>
      <c r="MJ183" s="67"/>
      <c r="MK183" s="67"/>
      <c r="ML183" s="67"/>
      <c r="MM183" s="67"/>
      <c r="MN183" s="67"/>
      <c r="MO183" s="67"/>
      <c r="MP183" s="67"/>
      <c r="MQ183" s="67"/>
      <c r="MR183" s="67"/>
      <c r="MS183" s="67"/>
      <c r="MT183" s="67"/>
      <c r="MU183" s="67"/>
      <c r="MV183" s="67"/>
      <c r="MW183" s="67"/>
      <c r="MX183" s="67"/>
      <c r="MY183" s="67"/>
      <c r="MZ183" s="67"/>
      <c r="NA183" s="67"/>
      <c r="NB183" s="67"/>
      <c r="NC183" s="67"/>
      <c r="ND183" s="67"/>
      <c r="NE183" s="67"/>
      <c r="NF183" s="67"/>
      <c r="NG183" s="67"/>
      <c r="NH183" s="67"/>
      <c r="NI183" s="67"/>
      <c r="NJ183" s="67"/>
      <c r="NK183" s="67"/>
      <c r="NL183" s="67"/>
      <c r="NM183" s="67"/>
      <c r="NN183" s="67"/>
      <c r="NO183" s="67"/>
      <c r="NP183" s="67"/>
      <c r="NQ183" s="67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2"/>
      <c r="OF183" s="12"/>
      <c r="OG183" s="12"/>
      <c r="OH183" s="12"/>
      <c r="OI183" s="12"/>
      <c r="OJ183" s="12"/>
      <c r="OK183" s="12"/>
      <c r="OL183" s="12"/>
      <c r="OM183" s="12"/>
      <c r="ON183" s="12"/>
      <c r="OO183" s="12"/>
      <c r="OP183" s="12"/>
      <c r="OQ183" s="12"/>
    </row>
    <row r="184" spans="1:407">
      <c r="A184" s="96" t="s">
        <v>1852</v>
      </c>
      <c r="B184" s="56" t="s">
        <v>988</v>
      </c>
      <c r="C184" s="96" t="s">
        <v>427</v>
      </c>
      <c r="D184" s="74">
        <v>6</v>
      </c>
      <c r="E184" s="67">
        <v>2016</v>
      </c>
      <c r="F184" s="161">
        <v>74.795940648073298</v>
      </c>
      <c r="G184" s="78">
        <v>5231</v>
      </c>
      <c r="H184" s="78">
        <v>4145</v>
      </c>
      <c r="I184" s="78">
        <v>1086</v>
      </c>
      <c r="J184" s="67">
        <v>49.26</v>
      </c>
      <c r="K184" s="67">
        <v>2.577</v>
      </c>
      <c r="L184" s="67">
        <v>53.87</v>
      </c>
      <c r="M184" s="78">
        <v>2818</v>
      </c>
      <c r="N184" s="67">
        <v>430</v>
      </c>
      <c r="O184" s="67">
        <v>220</v>
      </c>
      <c r="P184" s="67">
        <v>210</v>
      </c>
      <c r="Q184" s="78">
        <v>517</v>
      </c>
      <c r="R184" s="78">
        <v>253</v>
      </c>
      <c r="S184" s="78">
        <v>264</v>
      </c>
      <c r="T184" s="67">
        <v>431</v>
      </c>
      <c r="U184" s="67">
        <v>220</v>
      </c>
      <c r="V184" s="67">
        <v>211</v>
      </c>
      <c r="W184" s="78">
        <v>515</v>
      </c>
      <c r="X184" s="78">
        <v>250</v>
      </c>
      <c r="Y184" s="78">
        <v>265</v>
      </c>
      <c r="Z184" s="67">
        <v>430</v>
      </c>
      <c r="AA184" s="67">
        <v>224</v>
      </c>
      <c r="AB184" s="67">
        <v>206</v>
      </c>
      <c r="AC184" s="78">
        <v>522</v>
      </c>
      <c r="AD184" s="78">
        <v>252</v>
      </c>
      <c r="AE184" s="78">
        <v>270</v>
      </c>
      <c r="AF184" s="67">
        <v>440</v>
      </c>
      <c r="AG184" s="67">
        <v>225</v>
      </c>
      <c r="AH184" s="67">
        <v>215</v>
      </c>
      <c r="AI184" s="78">
        <v>798</v>
      </c>
      <c r="AJ184" s="78">
        <v>391</v>
      </c>
      <c r="AK184" s="78">
        <v>407</v>
      </c>
      <c r="AL184" s="67">
        <v>447</v>
      </c>
      <c r="AM184" s="67">
        <v>228</v>
      </c>
      <c r="AN184" s="67">
        <v>219</v>
      </c>
      <c r="AO184" s="67">
        <v>424</v>
      </c>
      <c r="AP184" s="67">
        <v>217</v>
      </c>
      <c r="AQ184" s="67">
        <v>207</v>
      </c>
      <c r="AR184" s="56" t="s">
        <v>428</v>
      </c>
      <c r="AS184" s="56"/>
      <c r="AT184" s="56" t="s">
        <v>428</v>
      </c>
      <c r="AU184" s="162">
        <v>280</v>
      </c>
      <c r="AV184" s="164">
        <v>0</v>
      </c>
      <c r="AW184" s="163">
        <v>73</v>
      </c>
      <c r="AX184" s="59">
        <v>0</v>
      </c>
      <c r="AY184" s="59">
        <v>0</v>
      </c>
      <c r="AZ184" s="86">
        <v>0</v>
      </c>
      <c r="BA184" s="87">
        <v>0</v>
      </c>
      <c r="BB184" s="88">
        <v>0</v>
      </c>
      <c r="BC184" s="89">
        <v>0</v>
      </c>
      <c r="BD184" s="68">
        <v>0</v>
      </c>
      <c r="BE184" s="69">
        <v>0</v>
      </c>
      <c r="BF184" s="56">
        <f>VLOOKUP(A184,[1]Controles!$A$7:$L$139,11,0)</f>
        <v>3</v>
      </c>
      <c r="BG184" s="107">
        <f>VLOOKUP(A184,[1]Controles!$A$7:$L$139,12,0)</f>
        <v>3.79746835443038</v>
      </c>
      <c r="BH184" s="63">
        <f>VLOOKUP(A184,[1]Peso!$A$7:$D$139,3,0)</f>
        <v>8</v>
      </c>
      <c r="BI184" s="85">
        <f>VLOOKUP(A184,[1]Peso!$A$7:$D$139,4,0)</f>
        <v>10.126582278481013</v>
      </c>
      <c r="BJ184" s="68">
        <v>0</v>
      </c>
      <c r="BK184" s="69">
        <v>0</v>
      </c>
      <c r="BL184" s="68">
        <v>0</v>
      </c>
      <c r="BM184" s="69">
        <v>0</v>
      </c>
      <c r="BN184" s="67">
        <v>0</v>
      </c>
      <c r="BO184" s="67">
        <v>0</v>
      </c>
      <c r="BP184" s="67">
        <v>0</v>
      </c>
      <c r="BQ184" s="67">
        <v>0</v>
      </c>
      <c r="BR184" s="67">
        <v>0</v>
      </c>
      <c r="BS184" s="67">
        <v>0</v>
      </c>
      <c r="BT184" s="67">
        <v>0</v>
      </c>
      <c r="BU184" s="67">
        <v>0</v>
      </c>
      <c r="BV184" s="67" t="s">
        <v>1853</v>
      </c>
      <c r="BW184" s="67" t="s">
        <v>1854</v>
      </c>
      <c r="BX184" s="67" t="s">
        <v>1398</v>
      </c>
      <c r="BY184" s="67" t="s">
        <v>1854</v>
      </c>
      <c r="BZ184" s="67" t="s">
        <v>1855</v>
      </c>
      <c r="CA184" s="67" t="s">
        <v>1675</v>
      </c>
      <c r="CB184" s="67" t="s">
        <v>1789</v>
      </c>
      <c r="CC184" s="163">
        <v>100</v>
      </c>
      <c r="CD184" s="163">
        <v>66.67</v>
      </c>
      <c r="CE184" s="166">
        <v>0</v>
      </c>
      <c r="CF184" s="67" t="s">
        <v>1856</v>
      </c>
      <c r="CG184" s="67" t="s">
        <v>1857</v>
      </c>
      <c r="CH184" s="67">
        <v>0</v>
      </c>
      <c r="CI184" s="67">
        <v>0</v>
      </c>
      <c r="CJ184" s="86">
        <v>0</v>
      </c>
      <c r="CK184" s="87">
        <v>0</v>
      </c>
      <c r="CL184" s="67">
        <v>0</v>
      </c>
      <c r="CM184" s="67">
        <v>0</v>
      </c>
      <c r="CN184" s="67">
        <v>0</v>
      </c>
      <c r="CO184" s="67">
        <v>0</v>
      </c>
      <c r="CP184" s="67">
        <v>0</v>
      </c>
      <c r="CQ184" s="67">
        <v>0</v>
      </c>
      <c r="CR184" s="67">
        <v>0</v>
      </c>
      <c r="CS184" s="67">
        <v>0</v>
      </c>
      <c r="CT184" s="67">
        <v>0</v>
      </c>
      <c r="CU184" s="67">
        <v>0</v>
      </c>
      <c r="CV184" s="67">
        <v>0</v>
      </c>
      <c r="CW184" s="67">
        <v>0</v>
      </c>
      <c r="CX184" s="67">
        <v>0</v>
      </c>
      <c r="CY184" s="67">
        <v>0</v>
      </c>
      <c r="CZ184" s="67">
        <v>0</v>
      </c>
      <c r="DA184" s="67">
        <v>0</v>
      </c>
      <c r="DB184" s="86">
        <v>0</v>
      </c>
      <c r="DC184" s="87">
        <v>0</v>
      </c>
      <c r="DD184" s="163">
        <v>124.48</v>
      </c>
      <c r="DE184" s="163">
        <v>108.15</v>
      </c>
      <c r="DF184" s="166">
        <v>0.8</v>
      </c>
      <c r="DG184" s="167">
        <v>3.4000000000000004</v>
      </c>
      <c r="DH184" s="67">
        <v>0</v>
      </c>
      <c r="DI184" s="67">
        <v>0</v>
      </c>
      <c r="DJ184" s="67">
        <v>0</v>
      </c>
      <c r="DK184" s="67">
        <v>0</v>
      </c>
      <c r="DL184" s="67">
        <v>0</v>
      </c>
      <c r="DM184" s="67">
        <v>0</v>
      </c>
      <c r="DN184" s="67">
        <v>0</v>
      </c>
      <c r="DO184" s="67">
        <v>0</v>
      </c>
      <c r="DP184" s="67">
        <v>0</v>
      </c>
      <c r="DQ184" s="67">
        <v>0</v>
      </c>
      <c r="DR184" s="67">
        <v>0</v>
      </c>
      <c r="DS184" s="67">
        <v>0</v>
      </c>
      <c r="DT184" s="67">
        <v>0</v>
      </c>
      <c r="DU184" s="67">
        <v>0</v>
      </c>
      <c r="DV184" s="67">
        <v>0</v>
      </c>
      <c r="DW184" s="67">
        <v>0</v>
      </c>
      <c r="DX184" s="67">
        <v>0</v>
      </c>
      <c r="DY184" s="67">
        <v>0</v>
      </c>
      <c r="DZ184" s="86">
        <v>4.8543689320388346</v>
      </c>
      <c r="EA184" s="87">
        <v>1</v>
      </c>
      <c r="EB184" s="86">
        <v>74.418604651162795</v>
      </c>
      <c r="EC184" s="87">
        <v>16</v>
      </c>
      <c r="ED184" s="86">
        <v>0</v>
      </c>
      <c r="EE184" s="87">
        <v>0</v>
      </c>
      <c r="EF184" s="163">
        <v>168.4</v>
      </c>
      <c r="EG184" s="163">
        <v>124.06</v>
      </c>
      <c r="EH184" s="166">
        <v>2.2587268993839835</v>
      </c>
      <c r="EI184" s="167">
        <v>10.677618069815194</v>
      </c>
      <c r="EJ184" s="67" t="s">
        <v>1858</v>
      </c>
      <c r="EK184" s="67" t="s">
        <v>1859</v>
      </c>
      <c r="EL184" s="163">
        <v>124.56</v>
      </c>
      <c r="EM184" s="163">
        <v>82.29</v>
      </c>
      <c r="EN184" s="166">
        <v>0.53191489361702127</v>
      </c>
      <c r="EO184" s="167">
        <v>10.106382978723403</v>
      </c>
      <c r="EP184" s="67">
        <v>0</v>
      </c>
      <c r="EQ184" s="67">
        <v>0</v>
      </c>
      <c r="ER184" s="92">
        <v>191.57088122605364</v>
      </c>
      <c r="ES184" s="67">
        <v>1</v>
      </c>
      <c r="ET184" s="67">
        <v>0</v>
      </c>
      <c r="EU184" s="67">
        <v>0</v>
      </c>
      <c r="EV184" s="67">
        <v>0</v>
      </c>
      <c r="EW184" s="67">
        <v>0</v>
      </c>
      <c r="EX184" s="67">
        <v>0</v>
      </c>
      <c r="EY184" s="86">
        <v>118.7214611872146</v>
      </c>
      <c r="EZ184" s="87">
        <v>26</v>
      </c>
      <c r="FA184" s="86">
        <v>130.43478260869566</v>
      </c>
      <c r="FB184" s="87">
        <v>27</v>
      </c>
      <c r="FC184" s="67">
        <v>0</v>
      </c>
      <c r="FD184" s="67">
        <v>0</v>
      </c>
      <c r="FE184" s="92">
        <v>103.41261633919339</v>
      </c>
      <c r="FF184" s="67">
        <v>1</v>
      </c>
      <c r="FG184" s="67">
        <v>0</v>
      </c>
      <c r="FH184" s="67">
        <v>0</v>
      </c>
      <c r="FI184" s="92">
        <v>103.41261633919339</v>
      </c>
      <c r="FJ184" s="67">
        <v>1</v>
      </c>
      <c r="FK184" s="92">
        <v>206.82523267838678</v>
      </c>
      <c r="FL184" s="67">
        <v>2</v>
      </c>
      <c r="FM184" s="92">
        <v>103.41261633919339</v>
      </c>
      <c r="FN184" s="67">
        <v>1</v>
      </c>
      <c r="FO184" s="92">
        <v>413.65046535677357</v>
      </c>
      <c r="FP184" s="105">
        <v>4</v>
      </c>
      <c r="FQ184" s="92">
        <v>103.41261633919339</v>
      </c>
      <c r="FR184" s="105">
        <v>1</v>
      </c>
      <c r="FS184" s="86">
        <v>4.4742729306487696</v>
      </c>
      <c r="FT184" s="87">
        <v>2</v>
      </c>
      <c r="FU184" s="86">
        <v>2.3584905660377355</v>
      </c>
      <c r="FV184" s="87">
        <v>1</v>
      </c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67"/>
      <c r="IS184" s="67"/>
      <c r="IT184" s="67"/>
      <c r="IU184" s="67"/>
      <c r="IV184" s="67"/>
      <c r="IW184" s="67"/>
      <c r="IX184" s="67"/>
      <c r="IY184" s="67"/>
      <c r="IZ184" s="67"/>
      <c r="JA184" s="67"/>
      <c r="JB184" s="67"/>
      <c r="JC184" s="67"/>
      <c r="JD184" s="67"/>
      <c r="JE184" s="67"/>
      <c r="JF184" s="67"/>
      <c r="JG184" s="67"/>
      <c r="JH184" s="67"/>
      <c r="JI184" s="67"/>
      <c r="JJ184" s="67"/>
      <c r="JK184" s="67"/>
      <c r="JL184" s="67"/>
      <c r="JM184" s="67"/>
      <c r="JN184" s="67"/>
      <c r="JO184" s="67"/>
      <c r="JP184" s="67"/>
      <c r="JQ184" s="67"/>
      <c r="JR184" s="67"/>
      <c r="JS184" s="67"/>
      <c r="JT184" s="67"/>
      <c r="JU184" s="67"/>
      <c r="JV184" s="67"/>
      <c r="JW184" s="67"/>
      <c r="JX184" s="67"/>
      <c r="JY184" s="67"/>
      <c r="JZ184" s="67"/>
      <c r="KA184" s="67"/>
      <c r="KB184" s="67"/>
      <c r="KC184" s="67"/>
      <c r="KD184" s="67"/>
      <c r="KE184" s="67"/>
      <c r="KF184" s="67"/>
      <c r="KG184" s="67"/>
      <c r="KH184" s="67"/>
      <c r="KI184" s="67"/>
      <c r="KJ184" s="67"/>
      <c r="KK184" s="67"/>
      <c r="KL184" s="67"/>
      <c r="KM184" s="67"/>
      <c r="KN184" s="67"/>
      <c r="KO184" s="67"/>
      <c r="KP184" s="67"/>
      <c r="KQ184" s="67"/>
      <c r="KR184" s="67"/>
      <c r="KS184" s="67"/>
      <c r="KT184" s="67"/>
      <c r="KU184" s="67"/>
      <c r="KV184" s="67"/>
      <c r="KW184" s="67"/>
      <c r="KX184" s="67"/>
      <c r="KY184" s="67"/>
      <c r="KZ184" s="67"/>
      <c r="LA184" s="67"/>
      <c r="LB184" s="67"/>
      <c r="LC184" s="67"/>
      <c r="LD184" s="67"/>
      <c r="LE184" s="67"/>
      <c r="LF184" s="67"/>
      <c r="LG184" s="67"/>
      <c r="LH184" s="67"/>
      <c r="LI184" s="67"/>
      <c r="LJ184" s="67"/>
      <c r="LK184" s="67"/>
      <c r="LL184" s="67"/>
      <c r="LM184" s="67"/>
      <c r="LN184" s="67"/>
      <c r="LO184" s="67"/>
      <c r="LP184" s="67"/>
      <c r="LQ184" s="67"/>
      <c r="LR184" s="67"/>
      <c r="LS184" s="67"/>
      <c r="LT184" s="67"/>
      <c r="LU184" s="67"/>
      <c r="LV184" s="67"/>
      <c r="LW184" s="67"/>
      <c r="LX184" s="67"/>
      <c r="LY184" s="67"/>
      <c r="LZ184" s="67"/>
      <c r="MA184" s="67"/>
      <c r="MB184" s="67"/>
      <c r="MC184" s="67"/>
      <c r="MD184" s="67"/>
      <c r="ME184" s="67"/>
      <c r="MF184" s="67"/>
      <c r="MG184" s="67"/>
      <c r="MH184" s="67"/>
      <c r="MI184" s="67"/>
      <c r="MJ184" s="67"/>
      <c r="MK184" s="67"/>
      <c r="ML184" s="67"/>
      <c r="MM184" s="67"/>
      <c r="MN184" s="67"/>
      <c r="MO184" s="67"/>
      <c r="MP184" s="67"/>
      <c r="MQ184" s="67"/>
      <c r="MR184" s="67"/>
      <c r="MS184" s="67"/>
      <c r="MT184" s="67"/>
      <c r="MU184" s="67"/>
      <c r="MV184" s="67"/>
      <c r="MW184" s="67"/>
      <c r="MX184" s="67"/>
      <c r="MY184" s="67"/>
      <c r="MZ184" s="67"/>
      <c r="NA184" s="67"/>
      <c r="NB184" s="67"/>
      <c r="NC184" s="67"/>
      <c r="ND184" s="67"/>
      <c r="NE184" s="67"/>
      <c r="NF184" s="67"/>
      <c r="NG184" s="67"/>
      <c r="NH184" s="67"/>
      <c r="NI184" s="67"/>
      <c r="NJ184" s="67"/>
      <c r="NK184" s="67"/>
      <c r="NL184" s="67"/>
      <c r="NM184" s="67"/>
      <c r="NN184" s="67"/>
      <c r="NO184" s="67"/>
      <c r="NP184" s="67"/>
      <c r="NQ184" s="67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2"/>
      <c r="OD184" s="12"/>
      <c r="OE184" s="12"/>
      <c r="OF184" s="12"/>
      <c r="OG184" s="12"/>
      <c r="OH184" s="12"/>
      <c r="OI184" s="12"/>
      <c r="OJ184" s="12"/>
      <c r="OK184" s="12"/>
      <c r="OL184" s="12"/>
      <c r="OM184" s="12"/>
      <c r="ON184" s="12"/>
      <c r="OO184" s="12"/>
      <c r="OP184" s="12"/>
      <c r="OQ184" s="12"/>
    </row>
    <row r="185" spans="1:407">
      <c r="A185" s="96" t="s">
        <v>996</v>
      </c>
      <c r="B185" s="56" t="s">
        <v>997</v>
      </c>
      <c r="C185" s="96" t="s">
        <v>441</v>
      </c>
      <c r="D185" s="74">
        <v>6</v>
      </c>
      <c r="E185" s="67">
        <v>2016</v>
      </c>
      <c r="F185" s="161">
        <v>59.33538601898173</v>
      </c>
      <c r="G185" s="78">
        <v>5837</v>
      </c>
      <c r="H185" s="78">
        <v>3047</v>
      </c>
      <c r="I185" s="78">
        <v>2790</v>
      </c>
      <c r="J185" s="67">
        <v>14.65</v>
      </c>
      <c r="K185" s="78">
        <v>855</v>
      </c>
      <c r="L185" s="67">
        <v>62.02</v>
      </c>
      <c r="M185" s="78">
        <v>3620</v>
      </c>
      <c r="N185" s="67">
        <v>573</v>
      </c>
      <c r="O185" s="67">
        <v>296</v>
      </c>
      <c r="P185" s="67">
        <v>277</v>
      </c>
      <c r="Q185" s="78">
        <v>686</v>
      </c>
      <c r="R185" s="78">
        <v>331</v>
      </c>
      <c r="S185" s="78">
        <v>355</v>
      </c>
      <c r="T185" s="67">
        <v>565</v>
      </c>
      <c r="U185" s="67">
        <v>298</v>
      </c>
      <c r="V185" s="67">
        <v>267</v>
      </c>
      <c r="W185" s="78">
        <v>678</v>
      </c>
      <c r="X185" s="78">
        <v>319</v>
      </c>
      <c r="Y185" s="78">
        <v>359</v>
      </c>
      <c r="Z185" s="67">
        <v>555</v>
      </c>
      <c r="AA185" s="67">
        <v>296</v>
      </c>
      <c r="AB185" s="67">
        <v>259</v>
      </c>
      <c r="AC185" s="78">
        <v>627</v>
      </c>
      <c r="AD185" s="78">
        <v>291</v>
      </c>
      <c r="AE185" s="78">
        <v>336</v>
      </c>
      <c r="AF185" s="67">
        <v>500</v>
      </c>
      <c r="AG185" s="67">
        <v>270</v>
      </c>
      <c r="AH185" s="67">
        <v>230</v>
      </c>
      <c r="AI185" s="78">
        <v>965</v>
      </c>
      <c r="AJ185" s="78">
        <v>435</v>
      </c>
      <c r="AK185" s="78">
        <v>530</v>
      </c>
      <c r="AL185" s="67">
        <v>546</v>
      </c>
      <c r="AM185" s="67">
        <v>300</v>
      </c>
      <c r="AN185" s="67">
        <v>246</v>
      </c>
      <c r="AO185" s="67">
        <v>516</v>
      </c>
      <c r="AP185" s="67">
        <v>285</v>
      </c>
      <c r="AQ185" s="67">
        <v>231</v>
      </c>
      <c r="AR185" s="56" t="s">
        <v>428</v>
      </c>
      <c r="AS185" s="56"/>
      <c r="AT185" s="56" t="s">
        <v>428</v>
      </c>
      <c r="AU185" s="162">
        <v>151</v>
      </c>
      <c r="AV185" s="163">
        <v>0</v>
      </c>
      <c r="AW185" s="164">
        <v>32</v>
      </c>
      <c r="AX185" s="59">
        <v>0</v>
      </c>
      <c r="AY185" s="59">
        <v>0</v>
      </c>
      <c r="AZ185" s="86">
        <v>0</v>
      </c>
      <c r="BA185" s="87">
        <v>0</v>
      </c>
      <c r="BB185" s="88">
        <v>0</v>
      </c>
      <c r="BC185" s="89">
        <v>0</v>
      </c>
      <c r="BD185" s="68">
        <v>0</v>
      </c>
      <c r="BE185" s="69">
        <v>0</v>
      </c>
      <c r="BF185" s="56">
        <f>VLOOKUP(A185,[1]Controles!$A$7:$L$139,11,0)</f>
        <v>4</v>
      </c>
      <c r="BG185" s="107">
        <f>VLOOKUP(A185,[1]Controles!$A$7:$L$139,12,0)</f>
        <v>7.2727272727272725</v>
      </c>
      <c r="BH185" s="63">
        <f>VLOOKUP(A185,[1]Peso!$A$7:$D$139,3,0)</f>
        <v>8</v>
      </c>
      <c r="BI185" s="85">
        <f>VLOOKUP(A185,[1]Peso!$A$7:$D$139,4,0)</f>
        <v>14.545454545454545</v>
      </c>
      <c r="BJ185" s="68">
        <v>0</v>
      </c>
      <c r="BK185" s="69">
        <v>0</v>
      </c>
      <c r="BL185" s="68">
        <v>0</v>
      </c>
      <c r="BM185" s="69">
        <v>0</v>
      </c>
      <c r="BN185" s="67">
        <v>0</v>
      </c>
      <c r="BO185" s="67">
        <v>0</v>
      </c>
      <c r="BP185" s="67">
        <v>0</v>
      </c>
      <c r="BQ185" s="67">
        <v>0</v>
      </c>
      <c r="BR185" s="67">
        <v>0</v>
      </c>
      <c r="BS185" s="67">
        <v>0</v>
      </c>
      <c r="BT185" s="67">
        <v>0</v>
      </c>
      <c r="BU185" s="67">
        <v>0</v>
      </c>
      <c r="BV185" s="67" t="s">
        <v>1353</v>
      </c>
      <c r="BW185" s="67" t="s">
        <v>1521</v>
      </c>
      <c r="BX185" s="67" t="s">
        <v>1521</v>
      </c>
      <c r="BY185" s="67" t="s">
        <v>1521</v>
      </c>
      <c r="BZ185" s="67" t="s">
        <v>1616</v>
      </c>
      <c r="CA185" s="67" t="s">
        <v>665</v>
      </c>
      <c r="CB185" s="67" t="s">
        <v>1025</v>
      </c>
      <c r="CC185" s="164">
        <v>59.28</v>
      </c>
      <c r="CD185" s="164">
        <v>38.04</v>
      </c>
      <c r="CE185" s="166">
        <v>50</v>
      </c>
      <c r="CF185" s="67" t="s">
        <v>1408</v>
      </c>
      <c r="CG185" s="67" t="s">
        <v>1860</v>
      </c>
      <c r="CH185" s="67">
        <v>0</v>
      </c>
      <c r="CI185" s="67">
        <v>0</v>
      </c>
      <c r="CJ185" s="86">
        <v>0</v>
      </c>
      <c r="CK185" s="87">
        <v>0</v>
      </c>
      <c r="CL185" s="67">
        <v>0</v>
      </c>
      <c r="CM185" s="67">
        <v>0</v>
      </c>
      <c r="CN185" s="67">
        <v>0</v>
      </c>
      <c r="CO185" s="67">
        <v>0</v>
      </c>
      <c r="CP185" s="67">
        <v>0</v>
      </c>
      <c r="CQ185" s="67">
        <v>0</v>
      </c>
      <c r="CR185" s="67">
        <v>0</v>
      </c>
      <c r="CS185" s="67">
        <v>0</v>
      </c>
      <c r="CT185" s="67">
        <v>0</v>
      </c>
      <c r="CU185" s="67">
        <v>0</v>
      </c>
      <c r="CV185" s="67">
        <v>0</v>
      </c>
      <c r="CW185" s="67">
        <v>0</v>
      </c>
      <c r="CX185" s="67">
        <v>0</v>
      </c>
      <c r="CY185" s="67">
        <v>0</v>
      </c>
      <c r="CZ185" s="67">
        <v>0</v>
      </c>
      <c r="DA185" s="67">
        <v>0</v>
      </c>
      <c r="DB185" s="86">
        <v>0</v>
      </c>
      <c r="DC185" s="87">
        <v>0</v>
      </c>
      <c r="DD185" s="164">
        <v>89.9</v>
      </c>
      <c r="DE185" s="164">
        <v>67.260000000000005</v>
      </c>
      <c r="DF185" s="166">
        <v>1.8433179723502304</v>
      </c>
      <c r="DG185" s="167">
        <v>6.6820276497695854</v>
      </c>
      <c r="DH185" s="67">
        <v>147.49</v>
      </c>
      <c r="DI185" s="67">
        <v>1</v>
      </c>
      <c r="DJ185" s="67">
        <v>0</v>
      </c>
      <c r="DK185" s="67">
        <v>0</v>
      </c>
      <c r="DL185" s="67">
        <v>0</v>
      </c>
      <c r="DM185" s="67">
        <v>0</v>
      </c>
      <c r="DN185" s="67">
        <v>0</v>
      </c>
      <c r="DO185" s="67">
        <v>0</v>
      </c>
      <c r="DP185" s="92">
        <v>159.48963317384371</v>
      </c>
      <c r="DQ185" s="67">
        <v>1</v>
      </c>
      <c r="DR185" s="92">
        <v>159.48963317384371</v>
      </c>
      <c r="DS185" s="67">
        <v>1</v>
      </c>
      <c r="DT185" s="67">
        <v>0</v>
      </c>
      <c r="DU185" s="67">
        <v>0</v>
      </c>
      <c r="DV185" s="67">
        <v>0</v>
      </c>
      <c r="DW185" s="67">
        <v>0</v>
      </c>
      <c r="DX185" s="67">
        <v>0</v>
      </c>
      <c r="DY185" s="67">
        <v>0</v>
      </c>
      <c r="DZ185" s="86">
        <v>0</v>
      </c>
      <c r="EA185" s="87">
        <v>0</v>
      </c>
      <c r="EB185" s="86">
        <v>73.913043478260875</v>
      </c>
      <c r="EC185" s="87">
        <v>17</v>
      </c>
      <c r="ED185" s="86">
        <v>4</v>
      </c>
      <c r="EE185" s="87">
        <v>2</v>
      </c>
      <c r="EF185" s="164">
        <v>96.15</v>
      </c>
      <c r="EG185" s="164">
        <v>57.68</v>
      </c>
      <c r="EH185" s="166">
        <v>1.5432098765432098</v>
      </c>
      <c r="EI185" s="167">
        <v>5.8641975308641969</v>
      </c>
      <c r="EJ185" s="67" t="s">
        <v>1861</v>
      </c>
      <c r="EK185" s="67" t="s">
        <v>1862</v>
      </c>
      <c r="EL185" s="164">
        <v>72.14</v>
      </c>
      <c r="EM185" s="164">
        <v>31.83</v>
      </c>
      <c r="EN185" s="166">
        <v>0</v>
      </c>
      <c r="EO185" s="167">
        <v>0.92592592592592582</v>
      </c>
      <c r="EP185" s="67">
        <v>0</v>
      </c>
      <c r="EQ185" s="67">
        <v>0</v>
      </c>
      <c r="ER185" s="67">
        <v>0</v>
      </c>
      <c r="ES185" s="67">
        <v>0</v>
      </c>
      <c r="ET185" s="67">
        <v>0</v>
      </c>
      <c r="EU185" s="67">
        <v>0</v>
      </c>
      <c r="EV185" s="67">
        <v>0</v>
      </c>
      <c r="EW185" s="67">
        <v>0</v>
      </c>
      <c r="EX185" s="67">
        <v>0</v>
      </c>
      <c r="EY185" s="86">
        <v>81.300813008130078</v>
      </c>
      <c r="EZ185" s="87">
        <v>20</v>
      </c>
      <c r="FA185" s="86">
        <v>38.961038961038959</v>
      </c>
      <c r="FB185" s="87">
        <v>9</v>
      </c>
      <c r="FC185" s="67">
        <v>0</v>
      </c>
      <c r="FD185" s="67">
        <v>0</v>
      </c>
      <c r="FE185" s="67">
        <v>0</v>
      </c>
      <c r="FF185" s="67">
        <v>0</v>
      </c>
      <c r="FG185" s="67">
        <v>0</v>
      </c>
      <c r="FH185" s="67">
        <v>0</v>
      </c>
      <c r="FI185" s="67">
        <v>0</v>
      </c>
      <c r="FJ185" s="67">
        <v>0</v>
      </c>
      <c r="FK185" s="67">
        <v>0</v>
      </c>
      <c r="FL185" s="67">
        <v>0</v>
      </c>
      <c r="FM185" s="92">
        <v>256.19128949615714</v>
      </c>
      <c r="FN185" s="67">
        <v>3</v>
      </c>
      <c r="FO185" s="92">
        <v>426.98548249359521</v>
      </c>
      <c r="FP185" s="105">
        <v>5</v>
      </c>
      <c r="FQ185" s="92">
        <v>0</v>
      </c>
      <c r="FR185" s="67">
        <v>0</v>
      </c>
      <c r="FS185" s="86">
        <v>0</v>
      </c>
      <c r="FT185" s="87">
        <v>0</v>
      </c>
      <c r="FU185" s="86">
        <v>0</v>
      </c>
      <c r="FV185" s="87">
        <v>0</v>
      </c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67"/>
      <c r="IS185" s="67"/>
      <c r="IT185" s="67"/>
      <c r="IU185" s="67"/>
      <c r="IV185" s="67"/>
      <c r="IW185" s="67"/>
      <c r="IX185" s="67"/>
      <c r="IY185" s="67"/>
      <c r="IZ185" s="67"/>
      <c r="JA185" s="67"/>
      <c r="JB185" s="67"/>
      <c r="JC185" s="67"/>
      <c r="JD185" s="67"/>
      <c r="JE185" s="67"/>
      <c r="JF185" s="67"/>
      <c r="JG185" s="67"/>
      <c r="JH185" s="67"/>
      <c r="JI185" s="67"/>
      <c r="JJ185" s="67"/>
      <c r="JK185" s="67"/>
      <c r="JL185" s="67"/>
      <c r="JM185" s="67"/>
      <c r="JN185" s="67"/>
      <c r="JO185" s="67"/>
      <c r="JP185" s="67"/>
      <c r="JQ185" s="67"/>
      <c r="JR185" s="67"/>
      <c r="JS185" s="67"/>
      <c r="JT185" s="67"/>
      <c r="JU185" s="67"/>
      <c r="JV185" s="67"/>
      <c r="JW185" s="67"/>
      <c r="JX185" s="67"/>
      <c r="JY185" s="67"/>
      <c r="JZ185" s="67"/>
      <c r="KA185" s="67"/>
      <c r="KB185" s="67"/>
      <c r="KC185" s="67"/>
      <c r="KD185" s="67"/>
      <c r="KE185" s="67"/>
      <c r="KF185" s="67"/>
      <c r="KG185" s="67"/>
      <c r="KH185" s="67"/>
      <c r="KI185" s="67"/>
      <c r="KJ185" s="67"/>
      <c r="KK185" s="67"/>
      <c r="KL185" s="67"/>
      <c r="KM185" s="67"/>
      <c r="KN185" s="67"/>
      <c r="KO185" s="67"/>
      <c r="KP185" s="67"/>
      <c r="KQ185" s="67"/>
      <c r="KR185" s="67"/>
      <c r="KS185" s="67"/>
      <c r="KT185" s="67"/>
      <c r="KU185" s="67"/>
      <c r="KV185" s="67"/>
      <c r="KW185" s="67"/>
      <c r="KX185" s="67"/>
      <c r="KY185" s="67"/>
      <c r="KZ185" s="67"/>
      <c r="LA185" s="67"/>
      <c r="LB185" s="67"/>
      <c r="LC185" s="67"/>
      <c r="LD185" s="67"/>
      <c r="LE185" s="67"/>
      <c r="LF185" s="67"/>
      <c r="LG185" s="67"/>
      <c r="LH185" s="67"/>
      <c r="LI185" s="67"/>
      <c r="LJ185" s="67"/>
      <c r="LK185" s="67"/>
      <c r="LL185" s="67"/>
      <c r="LM185" s="67"/>
      <c r="LN185" s="67"/>
      <c r="LO185" s="67"/>
      <c r="LP185" s="67"/>
      <c r="LQ185" s="67"/>
      <c r="LR185" s="67"/>
      <c r="LS185" s="67"/>
      <c r="LT185" s="67"/>
      <c r="LU185" s="67"/>
      <c r="LV185" s="67"/>
      <c r="LW185" s="67"/>
      <c r="LX185" s="67"/>
      <c r="LY185" s="67"/>
      <c r="LZ185" s="67"/>
      <c r="MA185" s="67"/>
      <c r="MB185" s="67"/>
      <c r="MC185" s="67"/>
      <c r="MD185" s="67"/>
      <c r="ME185" s="67"/>
      <c r="MF185" s="67"/>
      <c r="MG185" s="67"/>
      <c r="MH185" s="67"/>
      <c r="MI185" s="67"/>
      <c r="MJ185" s="67"/>
      <c r="MK185" s="67"/>
      <c r="ML185" s="67"/>
      <c r="MM185" s="67"/>
      <c r="MN185" s="67"/>
      <c r="MO185" s="67"/>
      <c r="MP185" s="67"/>
      <c r="MQ185" s="67"/>
      <c r="MR185" s="67"/>
      <c r="MS185" s="67"/>
      <c r="MT185" s="67"/>
      <c r="MU185" s="67"/>
      <c r="MV185" s="67"/>
      <c r="MW185" s="67"/>
      <c r="MX185" s="67"/>
      <c r="MY185" s="67"/>
      <c r="MZ185" s="67"/>
      <c r="NA185" s="67"/>
      <c r="NB185" s="67"/>
      <c r="NC185" s="67"/>
      <c r="ND185" s="67"/>
      <c r="NE185" s="67"/>
      <c r="NF185" s="67"/>
      <c r="NG185" s="67"/>
      <c r="NH185" s="67"/>
      <c r="NI185" s="67"/>
      <c r="NJ185" s="67"/>
      <c r="NK185" s="67"/>
      <c r="NL185" s="67"/>
      <c r="NM185" s="67"/>
      <c r="NN185" s="67"/>
      <c r="NO185" s="67"/>
      <c r="NP185" s="67"/>
      <c r="NQ185" s="67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2"/>
      <c r="OF185" s="12"/>
      <c r="OG185" s="12"/>
      <c r="OH185" s="12"/>
      <c r="OI185" s="12"/>
      <c r="OJ185" s="12"/>
      <c r="OK185" s="12"/>
      <c r="OL185" s="12"/>
      <c r="OM185" s="12"/>
      <c r="ON185" s="12"/>
      <c r="OO185" s="12"/>
      <c r="OP185" s="12"/>
      <c r="OQ185" s="12"/>
    </row>
    <row r="186" spans="1:407">
      <c r="A186" s="96" t="s">
        <v>1005</v>
      </c>
      <c r="B186" s="56" t="s">
        <v>1006</v>
      </c>
      <c r="C186" s="96" t="s">
        <v>466</v>
      </c>
      <c r="D186" s="74">
        <v>6</v>
      </c>
      <c r="E186" s="67">
        <v>2016</v>
      </c>
      <c r="F186" s="161">
        <v>65.606469314431095</v>
      </c>
      <c r="G186" s="78">
        <v>4874</v>
      </c>
      <c r="H186" s="78">
        <v>3238</v>
      </c>
      <c r="I186" s="78">
        <v>1636</v>
      </c>
      <c r="J186" s="67">
        <v>21.09</v>
      </c>
      <c r="K186" s="78">
        <v>1028</v>
      </c>
      <c r="L186" s="67">
        <v>58.49</v>
      </c>
      <c r="M186" s="78">
        <v>2851</v>
      </c>
      <c r="N186" s="67">
        <v>397</v>
      </c>
      <c r="O186" s="67">
        <v>204</v>
      </c>
      <c r="P186" s="67">
        <v>193</v>
      </c>
      <c r="Q186" s="78">
        <v>477</v>
      </c>
      <c r="R186" s="78">
        <v>232</v>
      </c>
      <c r="S186" s="78">
        <v>245</v>
      </c>
      <c r="T186" s="67">
        <v>395</v>
      </c>
      <c r="U186" s="67">
        <v>202</v>
      </c>
      <c r="V186" s="67">
        <v>193</v>
      </c>
      <c r="W186" s="78">
        <v>466</v>
      </c>
      <c r="X186" s="78">
        <v>227</v>
      </c>
      <c r="Y186" s="78">
        <v>239</v>
      </c>
      <c r="Z186" s="67">
        <v>379</v>
      </c>
      <c r="AA186" s="67">
        <v>195</v>
      </c>
      <c r="AB186" s="67">
        <v>184</v>
      </c>
      <c r="AC186" s="78">
        <v>469</v>
      </c>
      <c r="AD186" s="78">
        <v>228</v>
      </c>
      <c r="AE186" s="78">
        <v>241</v>
      </c>
      <c r="AF186" s="67">
        <v>405</v>
      </c>
      <c r="AG186" s="67">
        <v>208</v>
      </c>
      <c r="AH186" s="67">
        <v>197</v>
      </c>
      <c r="AI186" s="78">
        <v>700</v>
      </c>
      <c r="AJ186" s="78">
        <v>343</v>
      </c>
      <c r="AK186" s="78">
        <v>357</v>
      </c>
      <c r="AL186" s="67">
        <v>391</v>
      </c>
      <c r="AM186" s="67">
        <v>200</v>
      </c>
      <c r="AN186" s="67">
        <v>191</v>
      </c>
      <c r="AO186" s="67">
        <v>344</v>
      </c>
      <c r="AP186" s="67">
        <v>174</v>
      </c>
      <c r="AQ186" s="67">
        <v>170</v>
      </c>
      <c r="AR186" s="56" t="s">
        <v>428</v>
      </c>
      <c r="AS186" s="56"/>
      <c r="AT186" s="56" t="s">
        <v>428</v>
      </c>
      <c r="AU186" s="162">
        <v>239</v>
      </c>
      <c r="AV186" s="164">
        <v>0</v>
      </c>
      <c r="AW186" s="163">
        <v>29</v>
      </c>
      <c r="AX186" s="59">
        <v>0</v>
      </c>
      <c r="AY186" s="59">
        <v>0</v>
      </c>
      <c r="AZ186" s="86">
        <v>0</v>
      </c>
      <c r="BA186" s="87">
        <v>0</v>
      </c>
      <c r="BB186" s="88">
        <v>0</v>
      </c>
      <c r="BC186" s="89">
        <v>0</v>
      </c>
      <c r="BD186" s="68">
        <v>0</v>
      </c>
      <c r="BE186" s="69">
        <v>0</v>
      </c>
      <c r="BF186" s="56">
        <f>VLOOKUP(A186,[1]Controles!$A$7:$L$139,11,0)</f>
        <v>0</v>
      </c>
      <c r="BG186" s="107">
        <f>VLOOKUP(A186,[1]Controles!$A$7:$L$139,12,0)</f>
        <v>0</v>
      </c>
      <c r="BH186" s="63">
        <f>VLOOKUP(A186,[1]Peso!$A$7:$D$139,3,0)</f>
        <v>3</v>
      </c>
      <c r="BI186" s="85">
        <f>VLOOKUP(A186,[1]Peso!$A$7:$D$139,4,0)</f>
        <v>7.5</v>
      </c>
      <c r="BJ186" s="68">
        <v>0</v>
      </c>
      <c r="BK186" s="69">
        <v>0</v>
      </c>
      <c r="BL186" s="68">
        <v>0</v>
      </c>
      <c r="BM186" s="69">
        <v>0</v>
      </c>
      <c r="BN186" s="67">
        <v>0</v>
      </c>
      <c r="BO186" s="67">
        <v>0</v>
      </c>
      <c r="BP186" s="67">
        <v>0</v>
      </c>
      <c r="BQ186" s="67">
        <v>0</v>
      </c>
      <c r="BR186" s="67">
        <v>0</v>
      </c>
      <c r="BS186" s="67">
        <v>0</v>
      </c>
      <c r="BT186" s="67">
        <v>0</v>
      </c>
      <c r="BU186" s="67">
        <v>0</v>
      </c>
      <c r="BV186" s="67" t="s">
        <v>1863</v>
      </c>
      <c r="BW186" s="67" t="s">
        <v>494</v>
      </c>
      <c r="BX186" s="67" t="s">
        <v>1636</v>
      </c>
      <c r="BY186" s="67" t="s">
        <v>494</v>
      </c>
      <c r="BZ186" s="67" t="s">
        <v>658</v>
      </c>
      <c r="CA186" s="67" t="s">
        <v>1864</v>
      </c>
      <c r="CB186" s="67" t="s">
        <v>680</v>
      </c>
      <c r="CC186" s="163">
        <v>68.75</v>
      </c>
      <c r="CD186" s="163">
        <v>52.5</v>
      </c>
      <c r="CE186" s="166">
        <v>40</v>
      </c>
      <c r="CF186" s="67" t="s">
        <v>1865</v>
      </c>
      <c r="CG186" s="67" t="s">
        <v>1866</v>
      </c>
      <c r="CH186" s="67">
        <v>0</v>
      </c>
      <c r="CI186" s="67">
        <v>0</v>
      </c>
      <c r="CJ186" s="86">
        <v>2.5316455696202533</v>
      </c>
      <c r="CK186" s="87">
        <v>1</v>
      </c>
      <c r="CL186" s="67">
        <v>0</v>
      </c>
      <c r="CM186" s="67">
        <v>0</v>
      </c>
      <c r="CN186" s="67">
        <v>0</v>
      </c>
      <c r="CO186" s="67">
        <v>0</v>
      </c>
      <c r="CP186" s="67">
        <v>0</v>
      </c>
      <c r="CQ186" s="67">
        <v>0</v>
      </c>
      <c r="CR186" s="67">
        <v>0</v>
      </c>
      <c r="CS186" s="67">
        <v>0</v>
      </c>
      <c r="CT186" s="67">
        <v>0</v>
      </c>
      <c r="CU186" s="67">
        <v>0</v>
      </c>
      <c r="CV186" s="67">
        <v>0</v>
      </c>
      <c r="CW186" s="67">
        <v>0</v>
      </c>
      <c r="CX186" s="67">
        <v>0</v>
      </c>
      <c r="CY186" s="67">
        <v>0</v>
      </c>
      <c r="CZ186" s="67">
        <v>0</v>
      </c>
      <c r="DA186" s="67">
        <v>0</v>
      </c>
      <c r="DB186" s="86">
        <v>0</v>
      </c>
      <c r="DC186" s="87">
        <v>0</v>
      </c>
      <c r="DD186" s="163">
        <v>126.09</v>
      </c>
      <c r="DE186" s="163">
        <v>97.95</v>
      </c>
      <c r="DF186" s="166">
        <v>6.0948081264108351</v>
      </c>
      <c r="DG186" s="167">
        <v>0.67720090293453727</v>
      </c>
      <c r="DH186" s="67">
        <v>0</v>
      </c>
      <c r="DI186" s="67">
        <v>0</v>
      </c>
      <c r="DJ186" s="67">
        <v>0</v>
      </c>
      <c r="DK186" s="67">
        <v>0</v>
      </c>
      <c r="DL186" s="67">
        <v>0</v>
      </c>
      <c r="DM186" s="67">
        <v>0</v>
      </c>
      <c r="DN186" s="67">
        <v>0</v>
      </c>
      <c r="DO186" s="67">
        <v>0</v>
      </c>
      <c r="DP186" s="67">
        <v>0</v>
      </c>
      <c r="DQ186" s="67">
        <v>0</v>
      </c>
      <c r="DR186" s="67">
        <v>0</v>
      </c>
      <c r="DS186" s="67">
        <v>0</v>
      </c>
      <c r="DT186" s="67">
        <v>0</v>
      </c>
      <c r="DU186" s="67">
        <v>0</v>
      </c>
      <c r="DV186" s="67">
        <v>0</v>
      </c>
      <c r="DW186" s="67">
        <v>0</v>
      </c>
      <c r="DX186" s="67">
        <v>0</v>
      </c>
      <c r="DY186" s="67">
        <v>0</v>
      </c>
      <c r="DZ186" s="86">
        <v>5.4347826086956523</v>
      </c>
      <c r="EA186" s="87">
        <v>1</v>
      </c>
      <c r="EB186" s="86">
        <v>65.989847715736047</v>
      </c>
      <c r="EC186" s="87">
        <v>13</v>
      </c>
      <c r="ED186" s="90">
        <v>0</v>
      </c>
      <c r="EE186" s="91">
        <v>0</v>
      </c>
      <c r="EF186" s="163">
        <v>114.18</v>
      </c>
      <c r="EG186" s="163">
        <v>65.34</v>
      </c>
      <c r="EH186" s="166">
        <v>3.5714285714285712</v>
      </c>
      <c r="EI186" s="167">
        <v>1.7857142857142856</v>
      </c>
      <c r="EJ186" s="67" t="s">
        <v>1867</v>
      </c>
      <c r="EK186" s="67" t="s">
        <v>1868</v>
      </c>
      <c r="EL186" s="163">
        <v>98.73</v>
      </c>
      <c r="EM186" s="163">
        <v>45.9</v>
      </c>
      <c r="EN186" s="166">
        <v>0</v>
      </c>
      <c r="EO186" s="167">
        <v>2.6315789473684208</v>
      </c>
      <c r="EP186" s="67">
        <v>0</v>
      </c>
      <c r="EQ186" s="67">
        <v>0</v>
      </c>
      <c r="ER186" s="92">
        <v>213.21961620469082</v>
      </c>
      <c r="ES186" s="67">
        <v>1</v>
      </c>
      <c r="ET186" s="67">
        <v>0</v>
      </c>
      <c r="EU186" s="67">
        <v>0</v>
      </c>
      <c r="EV186" s="67">
        <v>0</v>
      </c>
      <c r="EW186" s="67">
        <v>0</v>
      </c>
      <c r="EX186" s="67">
        <v>0</v>
      </c>
      <c r="EY186" s="90">
        <v>41.884816753926707</v>
      </c>
      <c r="EZ186" s="91">
        <v>8</v>
      </c>
      <c r="FA186" s="86">
        <v>70.588235294117652</v>
      </c>
      <c r="FB186" s="87">
        <v>12</v>
      </c>
      <c r="FC186" s="67">
        <v>0</v>
      </c>
      <c r="FD186" s="67">
        <v>0</v>
      </c>
      <c r="FE186" s="67">
        <v>0</v>
      </c>
      <c r="FF186" s="67">
        <v>0</v>
      </c>
      <c r="FG186" s="67">
        <v>0</v>
      </c>
      <c r="FH186" s="67">
        <v>0</v>
      </c>
      <c r="FI186" s="67">
        <v>0</v>
      </c>
      <c r="FJ186" s="67">
        <v>0</v>
      </c>
      <c r="FK186" s="67">
        <v>0</v>
      </c>
      <c r="FL186" s="67">
        <v>0</v>
      </c>
      <c r="FM186" s="67">
        <v>0</v>
      </c>
      <c r="FN186" s="67">
        <v>0</v>
      </c>
      <c r="FO186" s="92">
        <v>239.23444976076553</v>
      </c>
      <c r="FP186" s="105">
        <v>2</v>
      </c>
      <c r="FQ186" s="92">
        <v>0</v>
      </c>
      <c r="FR186" s="67">
        <v>0</v>
      </c>
      <c r="FS186" s="86">
        <v>0</v>
      </c>
      <c r="FT186" s="87">
        <v>0</v>
      </c>
      <c r="FU186" s="86">
        <v>8.720930232558139</v>
      </c>
      <c r="FV186" s="87">
        <v>3</v>
      </c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67"/>
      <c r="IS186" s="67"/>
      <c r="IT186" s="67"/>
      <c r="IU186" s="67"/>
      <c r="IV186" s="67"/>
      <c r="IW186" s="67"/>
      <c r="IX186" s="67"/>
      <c r="IY186" s="67"/>
      <c r="IZ186" s="67"/>
      <c r="JA186" s="67"/>
      <c r="JB186" s="67"/>
      <c r="JC186" s="67"/>
      <c r="JD186" s="67"/>
      <c r="JE186" s="67"/>
      <c r="JF186" s="67"/>
      <c r="JG186" s="67"/>
      <c r="JH186" s="67"/>
      <c r="JI186" s="67"/>
      <c r="JJ186" s="67"/>
      <c r="JK186" s="67"/>
      <c r="JL186" s="67"/>
      <c r="JM186" s="67"/>
      <c r="JN186" s="67"/>
      <c r="JO186" s="67"/>
      <c r="JP186" s="67"/>
      <c r="JQ186" s="67"/>
      <c r="JR186" s="67"/>
      <c r="JS186" s="67"/>
      <c r="JT186" s="67"/>
      <c r="JU186" s="67"/>
      <c r="JV186" s="67"/>
      <c r="JW186" s="67"/>
      <c r="JX186" s="67"/>
      <c r="JY186" s="67"/>
      <c r="JZ186" s="67"/>
      <c r="KA186" s="67"/>
      <c r="KB186" s="67"/>
      <c r="KC186" s="67"/>
      <c r="KD186" s="67"/>
      <c r="KE186" s="67"/>
      <c r="KF186" s="67"/>
      <c r="KG186" s="67"/>
      <c r="KH186" s="67"/>
      <c r="KI186" s="67"/>
      <c r="KJ186" s="67"/>
      <c r="KK186" s="67"/>
      <c r="KL186" s="67"/>
      <c r="KM186" s="67"/>
      <c r="KN186" s="67"/>
      <c r="KO186" s="67"/>
      <c r="KP186" s="67"/>
      <c r="KQ186" s="67"/>
      <c r="KR186" s="67"/>
      <c r="KS186" s="67"/>
      <c r="KT186" s="67"/>
      <c r="KU186" s="67"/>
      <c r="KV186" s="67"/>
      <c r="KW186" s="67"/>
      <c r="KX186" s="67"/>
      <c r="KY186" s="67"/>
      <c r="KZ186" s="67"/>
      <c r="LA186" s="67"/>
      <c r="LB186" s="67"/>
      <c r="LC186" s="67"/>
      <c r="LD186" s="67"/>
      <c r="LE186" s="67"/>
      <c r="LF186" s="67"/>
      <c r="LG186" s="67"/>
      <c r="LH186" s="67"/>
      <c r="LI186" s="67"/>
      <c r="LJ186" s="67"/>
      <c r="LK186" s="67"/>
      <c r="LL186" s="67"/>
      <c r="LM186" s="67"/>
      <c r="LN186" s="67"/>
      <c r="LO186" s="67"/>
      <c r="LP186" s="67"/>
      <c r="LQ186" s="67"/>
      <c r="LR186" s="67"/>
      <c r="LS186" s="67"/>
      <c r="LT186" s="67"/>
      <c r="LU186" s="67"/>
      <c r="LV186" s="67"/>
      <c r="LW186" s="67"/>
      <c r="LX186" s="67"/>
      <c r="LY186" s="67"/>
      <c r="LZ186" s="67"/>
      <c r="MA186" s="67"/>
      <c r="MB186" s="67"/>
      <c r="MC186" s="67"/>
      <c r="MD186" s="67"/>
      <c r="ME186" s="67"/>
      <c r="MF186" s="67"/>
      <c r="MG186" s="67"/>
      <c r="MH186" s="67"/>
      <c r="MI186" s="67"/>
      <c r="MJ186" s="67"/>
      <c r="MK186" s="67"/>
      <c r="ML186" s="67"/>
      <c r="MM186" s="67"/>
      <c r="MN186" s="67"/>
      <c r="MO186" s="67"/>
      <c r="MP186" s="67"/>
      <c r="MQ186" s="67"/>
      <c r="MR186" s="67"/>
      <c r="MS186" s="67"/>
      <c r="MT186" s="67"/>
      <c r="MU186" s="67"/>
      <c r="MV186" s="67"/>
      <c r="MW186" s="67"/>
      <c r="MX186" s="67"/>
      <c r="MY186" s="67"/>
      <c r="MZ186" s="67"/>
      <c r="NA186" s="67"/>
      <c r="NB186" s="67"/>
      <c r="NC186" s="67"/>
      <c r="ND186" s="67"/>
      <c r="NE186" s="67"/>
      <c r="NF186" s="67"/>
      <c r="NG186" s="67"/>
      <c r="NH186" s="67"/>
      <c r="NI186" s="67"/>
      <c r="NJ186" s="67"/>
      <c r="NK186" s="67"/>
      <c r="NL186" s="67"/>
      <c r="NM186" s="67"/>
      <c r="NN186" s="67"/>
      <c r="NO186" s="67"/>
      <c r="NP186" s="67"/>
      <c r="NQ186" s="67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2"/>
      <c r="OF186" s="12"/>
      <c r="OG186" s="12"/>
      <c r="OH186" s="12"/>
      <c r="OI186" s="12"/>
      <c r="OJ186" s="12"/>
      <c r="OK186" s="12"/>
      <c r="OL186" s="12"/>
      <c r="OM186" s="12"/>
      <c r="ON186" s="12"/>
      <c r="OO186" s="12"/>
      <c r="OP186" s="12"/>
      <c r="OQ186" s="12"/>
    </row>
    <row r="187" spans="1:407">
      <c r="A187" s="96" t="s">
        <v>1869</v>
      </c>
      <c r="B187" s="56" t="s">
        <v>1014</v>
      </c>
      <c r="C187" s="96" t="s">
        <v>598</v>
      </c>
      <c r="D187" s="74">
        <v>1</v>
      </c>
      <c r="E187" s="67">
        <v>2016</v>
      </c>
      <c r="F187" s="161">
        <v>81.203969802662641</v>
      </c>
      <c r="G187" s="78">
        <v>270903</v>
      </c>
      <c r="H187" s="78">
        <v>248020</v>
      </c>
      <c r="I187" s="78">
        <v>22883</v>
      </c>
      <c r="J187" s="67">
        <v>97.07</v>
      </c>
      <c r="K187" s="78">
        <v>262977</v>
      </c>
      <c r="L187" s="67">
        <v>14.97</v>
      </c>
      <c r="M187" s="78">
        <v>40548</v>
      </c>
      <c r="N187" s="67">
        <v>20643</v>
      </c>
      <c r="O187" s="67">
        <v>10598</v>
      </c>
      <c r="P187" s="67">
        <v>10045</v>
      </c>
      <c r="Q187" s="78">
        <v>24683</v>
      </c>
      <c r="R187" s="78">
        <v>12004</v>
      </c>
      <c r="S187" s="78">
        <v>12679</v>
      </c>
      <c r="T187" s="67">
        <v>20375</v>
      </c>
      <c r="U187" s="67">
        <v>10413</v>
      </c>
      <c r="V187" s="67">
        <v>9962</v>
      </c>
      <c r="W187" s="78">
        <v>24754</v>
      </c>
      <c r="X187" s="78">
        <v>12190</v>
      </c>
      <c r="Y187" s="78">
        <v>12564</v>
      </c>
      <c r="Z187" s="67">
        <v>21489</v>
      </c>
      <c r="AA187" s="67">
        <v>10772</v>
      </c>
      <c r="AB187" s="67">
        <v>10717</v>
      </c>
      <c r="AC187" s="78">
        <v>26661</v>
      </c>
      <c r="AD187" s="78">
        <v>13284</v>
      </c>
      <c r="AE187" s="78">
        <v>13377</v>
      </c>
      <c r="AF187" s="67">
        <v>23143</v>
      </c>
      <c r="AG187" s="67">
        <v>11705</v>
      </c>
      <c r="AH187" s="67">
        <v>11438</v>
      </c>
      <c r="AI187" s="78">
        <v>44405</v>
      </c>
      <c r="AJ187" s="78">
        <v>21648</v>
      </c>
      <c r="AK187" s="78">
        <v>22757</v>
      </c>
      <c r="AL187" s="67">
        <v>25294</v>
      </c>
      <c r="AM187" s="67">
        <v>13059</v>
      </c>
      <c r="AN187" s="67">
        <v>12235</v>
      </c>
      <c r="AO187" s="67">
        <v>23491</v>
      </c>
      <c r="AP187" s="67">
        <v>11666</v>
      </c>
      <c r="AQ187" s="67">
        <v>11825</v>
      </c>
      <c r="AR187" s="56" t="s">
        <v>428</v>
      </c>
      <c r="AS187" s="56"/>
      <c r="AT187" s="56" t="s">
        <v>428</v>
      </c>
      <c r="AU187" s="162">
        <v>873</v>
      </c>
      <c r="AV187" s="163">
        <v>46</v>
      </c>
      <c r="AW187" s="164">
        <v>388</v>
      </c>
      <c r="AX187" s="59">
        <v>7.7</v>
      </c>
      <c r="AY187" s="59">
        <v>20</v>
      </c>
      <c r="AZ187" s="86">
        <v>1.1141791406287844</v>
      </c>
      <c r="BA187" s="87">
        <v>23</v>
      </c>
      <c r="BB187" s="88">
        <v>0</v>
      </c>
      <c r="BC187" s="89">
        <v>0</v>
      </c>
      <c r="BD187" s="68">
        <v>0</v>
      </c>
      <c r="BE187" s="69">
        <v>0</v>
      </c>
      <c r="BF187" s="56">
        <f>VLOOKUP(A187,[1]Controles!$A$7:$L$139,11,0)</f>
        <v>100</v>
      </c>
      <c r="BG187" s="107">
        <f>VLOOKUP(A187,[1]Controles!$A$7:$L$139,12,0)</f>
        <v>3.863987635239567</v>
      </c>
      <c r="BH187" s="63">
        <f>VLOOKUP(A187,[1]Peso!$A$7:$D$139,3,0)</f>
        <v>254</v>
      </c>
      <c r="BI187" s="85">
        <f>VLOOKUP(A187,[1]Peso!$A$7:$D$139,4,0)</f>
        <v>9.8145285935085003</v>
      </c>
      <c r="BJ187" s="68">
        <v>0</v>
      </c>
      <c r="BK187" s="69">
        <v>0</v>
      </c>
      <c r="BL187" s="68">
        <v>19.377028532674515</v>
      </c>
      <c r="BM187" s="69">
        <v>4</v>
      </c>
      <c r="BN187" s="67">
        <v>0</v>
      </c>
      <c r="BO187" s="67">
        <v>0</v>
      </c>
      <c r="BP187" s="67">
        <v>0</v>
      </c>
      <c r="BQ187" s="67">
        <v>0</v>
      </c>
      <c r="BR187" s="67">
        <v>0</v>
      </c>
      <c r="BS187" s="67">
        <v>0</v>
      </c>
      <c r="BT187" s="67">
        <v>0</v>
      </c>
      <c r="BU187" s="67">
        <v>0</v>
      </c>
      <c r="BV187" s="67" t="s">
        <v>1015</v>
      </c>
      <c r="BW187" s="67" t="s">
        <v>445</v>
      </c>
      <c r="BX187" s="67" t="s">
        <v>1139</v>
      </c>
      <c r="BY187" s="67" t="s">
        <v>445</v>
      </c>
      <c r="BZ187" s="67" t="s">
        <v>1870</v>
      </c>
      <c r="CA187" s="67" t="s">
        <v>1871</v>
      </c>
      <c r="CB187" s="67" t="s">
        <v>1872</v>
      </c>
      <c r="CC187" s="164">
        <v>61.35</v>
      </c>
      <c r="CD187" s="164">
        <v>43.56</v>
      </c>
      <c r="CE187" s="67" t="s">
        <v>555</v>
      </c>
      <c r="CF187" s="67" t="s">
        <v>891</v>
      </c>
      <c r="CG187" s="67" t="s">
        <v>1873</v>
      </c>
      <c r="CH187" s="67">
        <v>53.02</v>
      </c>
      <c r="CI187" s="67">
        <v>7</v>
      </c>
      <c r="CJ187" s="86">
        <v>4.9079754601226995E-2</v>
      </c>
      <c r="CK187" s="87">
        <v>1</v>
      </c>
      <c r="CL187" s="67">
        <v>53.02</v>
      </c>
      <c r="CM187" s="67">
        <v>7</v>
      </c>
      <c r="CN187" s="92">
        <v>102.62424864389385</v>
      </c>
      <c r="CO187" s="67">
        <v>21</v>
      </c>
      <c r="CP187" s="92">
        <v>9.7737379660851289</v>
      </c>
      <c r="CQ187" s="67">
        <v>2</v>
      </c>
      <c r="CR187" s="92">
        <v>8.0795023026581561</v>
      </c>
      <c r="CS187" s="67">
        <v>2</v>
      </c>
      <c r="CT187" s="67">
        <v>0</v>
      </c>
      <c r="CU187" s="67">
        <v>0</v>
      </c>
      <c r="CV187" s="67">
        <v>0</v>
      </c>
      <c r="CW187" s="67">
        <v>0</v>
      </c>
      <c r="CX187" s="92">
        <v>8.0795023026581561</v>
      </c>
      <c r="CY187" s="67">
        <v>2</v>
      </c>
      <c r="CZ187" s="67">
        <v>0</v>
      </c>
      <c r="DA187" s="67">
        <v>0</v>
      </c>
      <c r="DB187" s="86">
        <v>0.18614174694029503</v>
      </c>
      <c r="DC187" s="87">
        <v>4</v>
      </c>
      <c r="DD187" s="164">
        <v>80.95</v>
      </c>
      <c r="DE187" s="164">
        <v>70.73</v>
      </c>
      <c r="DF187" s="67" t="s">
        <v>555</v>
      </c>
      <c r="DG187" s="67" t="s">
        <v>555</v>
      </c>
      <c r="DH187" s="92">
        <v>68.675769572594334</v>
      </c>
      <c r="DI187" s="67">
        <v>17</v>
      </c>
      <c r="DJ187" s="92">
        <v>125.23228569120141</v>
      </c>
      <c r="DK187" s="67">
        <v>31</v>
      </c>
      <c r="DL187" s="92">
        <v>24.238506907974468</v>
      </c>
      <c r="DM187" s="67">
        <v>6</v>
      </c>
      <c r="DN187" s="92">
        <v>123.78</v>
      </c>
      <c r="DO187" s="67">
        <v>33</v>
      </c>
      <c r="DP187" s="92">
        <v>22.504782266231572</v>
      </c>
      <c r="DQ187" s="67">
        <v>6</v>
      </c>
      <c r="DR187" s="92">
        <v>3.7507970443719292</v>
      </c>
      <c r="DS187" s="67">
        <v>1</v>
      </c>
      <c r="DT187" s="92">
        <v>3.7507970443719292</v>
      </c>
      <c r="DU187" s="67">
        <v>1</v>
      </c>
      <c r="DV187" s="92">
        <v>11.252391133115786</v>
      </c>
      <c r="DW187" s="67">
        <v>3</v>
      </c>
      <c r="DX187" s="92">
        <v>3.7507970443719292</v>
      </c>
      <c r="DY187" s="67">
        <v>1</v>
      </c>
      <c r="DZ187" s="86">
        <v>1.3063357282821686</v>
      </c>
      <c r="EA187" s="87">
        <v>14</v>
      </c>
      <c r="EB187" s="86">
        <v>39.429970274523519</v>
      </c>
      <c r="EC187" s="87">
        <v>451</v>
      </c>
      <c r="ED187" s="86">
        <v>0.43209609817223349</v>
      </c>
      <c r="EE187" s="87">
        <v>10</v>
      </c>
      <c r="EF187" s="164">
        <v>91.04</v>
      </c>
      <c r="EG187" s="164">
        <v>65.03</v>
      </c>
      <c r="EH187" s="67" t="s">
        <v>555</v>
      </c>
      <c r="EI187" s="67" t="s">
        <v>555</v>
      </c>
      <c r="EJ187" s="67" t="s">
        <v>1874</v>
      </c>
      <c r="EK187" s="67" t="s">
        <v>1875</v>
      </c>
      <c r="EL187" s="164">
        <v>74.59</v>
      </c>
      <c r="EM187" s="164">
        <v>42.46</v>
      </c>
      <c r="EN187" s="67" t="s">
        <v>555</v>
      </c>
      <c r="EO187" s="67" t="s">
        <v>555</v>
      </c>
      <c r="EP187" s="92">
        <v>123.77630246427367</v>
      </c>
      <c r="EQ187" s="67">
        <v>33</v>
      </c>
      <c r="ER187" s="92">
        <v>82.517534976182432</v>
      </c>
      <c r="ES187" s="67">
        <v>22</v>
      </c>
      <c r="ET187" s="92">
        <v>322.56854581598589</v>
      </c>
      <c r="EU187" s="67">
        <v>86</v>
      </c>
      <c r="EV187" s="92">
        <v>90.01912906492629</v>
      </c>
      <c r="EW187" s="67">
        <v>24</v>
      </c>
      <c r="EX187" s="67">
        <v>0</v>
      </c>
      <c r="EY187" s="86">
        <v>68.655496526358803</v>
      </c>
      <c r="EZ187" s="87">
        <v>840</v>
      </c>
      <c r="FA187" s="86">
        <v>64.439746300211411</v>
      </c>
      <c r="FB187" s="87">
        <v>762</v>
      </c>
      <c r="FC187" s="92">
        <v>11.182972061208133</v>
      </c>
      <c r="FD187" s="67">
        <v>6</v>
      </c>
      <c r="FE187" s="92">
        <v>18.638286768680224</v>
      </c>
      <c r="FF187" s="67">
        <v>10</v>
      </c>
      <c r="FG187" s="92">
        <v>3.7276573537360447</v>
      </c>
      <c r="FH187" s="67">
        <v>2</v>
      </c>
      <c r="FI187" s="92">
        <v>13.046800738076158</v>
      </c>
      <c r="FJ187" s="67">
        <v>7</v>
      </c>
      <c r="FK187" s="92">
        <v>46.595716921700557</v>
      </c>
      <c r="FL187" s="67">
        <v>25</v>
      </c>
      <c r="FM187" s="92">
        <v>372.76573537360446</v>
      </c>
      <c r="FN187" s="67">
        <v>200</v>
      </c>
      <c r="FO187" s="92">
        <v>643.02089351946768</v>
      </c>
      <c r="FP187" s="105">
        <v>345</v>
      </c>
      <c r="FQ187" s="92">
        <v>22.365944122416266</v>
      </c>
      <c r="FR187" s="67">
        <v>12</v>
      </c>
      <c r="FS187" s="86">
        <v>0.47442081125958724</v>
      </c>
      <c r="FT187" s="87">
        <v>12</v>
      </c>
      <c r="FU187" s="86">
        <v>0.80882039930186023</v>
      </c>
      <c r="FV187" s="87">
        <v>19</v>
      </c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67"/>
      <c r="GI187" s="67"/>
      <c r="GJ187" s="67"/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67"/>
      <c r="IS187" s="67"/>
      <c r="IT187" s="67"/>
      <c r="IU187" s="67"/>
      <c r="IV187" s="67"/>
      <c r="IW187" s="67"/>
      <c r="IX187" s="67"/>
      <c r="IY187" s="67"/>
      <c r="IZ187" s="67"/>
      <c r="JA187" s="67"/>
      <c r="JB187" s="67"/>
      <c r="JC187" s="67"/>
      <c r="JD187" s="67"/>
      <c r="JE187" s="67"/>
      <c r="JF187" s="67"/>
      <c r="JG187" s="67"/>
      <c r="JH187" s="67"/>
      <c r="JI187" s="67"/>
      <c r="JJ187" s="67"/>
      <c r="JK187" s="67"/>
      <c r="JL187" s="67"/>
      <c r="JM187" s="67"/>
      <c r="JN187" s="67"/>
      <c r="JO187" s="67"/>
      <c r="JP187" s="67"/>
      <c r="JQ187" s="67"/>
      <c r="JR187" s="67"/>
      <c r="JS187" s="67"/>
      <c r="JT187" s="67"/>
      <c r="JU187" s="67"/>
      <c r="JV187" s="67"/>
      <c r="JW187" s="67"/>
      <c r="JX187" s="67"/>
      <c r="JY187" s="67"/>
      <c r="JZ187" s="67"/>
      <c r="KA187" s="67"/>
      <c r="KB187" s="67"/>
      <c r="KC187" s="67"/>
      <c r="KD187" s="67"/>
      <c r="KE187" s="67"/>
      <c r="KF187" s="67"/>
      <c r="KG187" s="67"/>
      <c r="KH187" s="67"/>
      <c r="KI187" s="67"/>
      <c r="KJ187" s="67"/>
      <c r="KK187" s="67"/>
      <c r="KL187" s="67"/>
      <c r="KM187" s="67"/>
      <c r="KN187" s="67"/>
      <c r="KO187" s="67"/>
      <c r="KP187" s="67"/>
      <c r="KQ187" s="67"/>
      <c r="KR187" s="67"/>
      <c r="KS187" s="67"/>
      <c r="KT187" s="67"/>
      <c r="KU187" s="67"/>
      <c r="KV187" s="67"/>
      <c r="KW187" s="67"/>
      <c r="KX187" s="67"/>
      <c r="KY187" s="67"/>
      <c r="KZ187" s="67"/>
      <c r="LA187" s="67"/>
      <c r="LB187" s="67"/>
      <c r="LC187" s="67"/>
      <c r="LD187" s="67"/>
      <c r="LE187" s="67"/>
      <c r="LF187" s="67"/>
      <c r="LG187" s="67"/>
      <c r="LH187" s="67"/>
      <c r="LI187" s="67"/>
      <c r="LJ187" s="67"/>
      <c r="LK187" s="67"/>
      <c r="LL187" s="67"/>
      <c r="LM187" s="67"/>
      <c r="LN187" s="67"/>
      <c r="LO187" s="67"/>
      <c r="LP187" s="67"/>
      <c r="LQ187" s="67"/>
      <c r="LR187" s="67"/>
      <c r="LS187" s="67"/>
      <c r="LT187" s="67"/>
      <c r="LU187" s="67"/>
      <c r="LV187" s="67"/>
      <c r="LW187" s="67"/>
      <c r="LX187" s="67"/>
      <c r="LY187" s="67"/>
      <c r="LZ187" s="67"/>
      <c r="MA187" s="67"/>
      <c r="MB187" s="67"/>
      <c r="MC187" s="67"/>
      <c r="MD187" s="67"/>
      <c r="ME187" s="67"/>
      <c r="MF187" s="67"/>
      <c r="MG187" s="67"/>
      <c r="MH187" s="67"/>
      <c r="MI187" s="67"/>
      <c r="MJ187" s="67"/>
      <c r="MK187" s="67"/>
      <c r="ML187" s="67"/>
      <c r="MM187" s="67"/>
      <c r="MN187" s="67"/>
      <c r="MO187" s="67"/>
      <c r="MP187" s="67"/>
      <c r="MQ187" s="67"/>
      <c r="MR187" s="67"/>
      <c r="MS187" s="67"/>
      <c r="MT187" s="67"/>
      <c r="MU187" s="67"/>
      <c r="MV187" s="67"/>
      <c r="MW187" s="67"/>
      <c r="MX187" s="67"/>
      <c r="MY187" s="67"/>
      <c r="MZ187" s="67"/>
      <c r="NA187" s="67"/>
      <c r="NB187" s="67"/>
      <c r="NC187" s="67"/>
      <c r="ND187" s="67"/>
      <c r="NE187" s="67"/>
      <c r="NF187" s="67"/>
      <c r="NG187" s="67"/>
      <c r="NH187" s="67"/>
      <c r="NI187" s="67"/>
      <c r="NJ187" s="67"/>
      <c r="NK187" s="67"/>
      <c r="NL187" s="67"/>
      <c r="NM187" s="67"/>
      <c r="NN187" s="67"/>
      <c r="NO187" s="67"/>
      <c r="NP187" s="67"/>
      <c r="NQ187" s="67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2"/>
      <c r="OF187" s="12"/>
      <c r="OG187" s="12"/>
      <c r="OH187" s="12"/>
      <c r="OI187" s="12"/>
      <c r="OJ187" s="12"/>
      <c r="OK187" s="12"/>
      <c r="OL187" s="12"/>
      <c r="OM187" s="12"/>
      <c r="ON187" s="12"/>
      <c r="OO187" s="12"/>
      <c r="OP187" s="12"/>
      <c r="OQ187" s="12"/>
    </row>
    <row r="188" spans="1:407">
      <c r="A188" s="96" t="s">
        <v>1022</v>
      </c>
      <c r="B188" s="56" t="s">
        <v>1023</v>
      </c>
      <c r="C188" s="96" t="s">
        <v>514</v>
      </c>
      <c r="D188" s="74">
        <v>6</v>
      </c>
      <c r="E188" s="67">
        <v>2016</v>
      </c>
      <c r="F188" s="161">
        <v>69.952763252441159</v>
      </c>
      <c r="G188" s="78">
        <v>20628</v>
      </c>
      <c r="H188" s="78">
        <v>5820</v>
      </c>
      <c r="I188" s="78">
        <v>14808</v>
      </c>
      <c r="J188" s="67">
        <v>13.28</v>
      </c>
      <c r="K188" s="78">
        <v>2739</v>
      </c>
      <c r="L188" s="67">
        <v>90.96</v>
      </c>
      <c r="M188" s="78">
        <v>18763</v>
      </c>
      <c r="N188" s="67">
        <v>2797</v>
      </c>
      <c r="O188" s="67">
        <v>1414</v>
      </c>
      <c r="P188" s="67">
        <v>1383</v>
      </c>
      <c r="Q188" s="78">
        <v>3322</v>
      </c>
      <c r="R188" s="78">
        <v>1642</v>
      </c>
      <c r="S188" s="78">
        <v>1680</v>
      </c>
      <c r="T188" s="67">
        <v>2519</v>
      </c>
      <c r="U188" s="67">
        <v>1280</v>
      </c>
      <c r="V188" s="67">
        <v>1239</v>
      </c>
      <c r="W188" s="78">
        <v>2928</v>
      </c>
      <c r="X188" s="78">
        <v>1438</v>
      </c>
      <c r="Y188" s="78">
        <v>1490</v>
      </c>
      <c r="Z188" s="67">
        <v>2274</v>
      </c>
      <c r="AA188" s="67">
        <v>1158</v>
      </c>
      <c r="AB188" s="67">
        <v>1116</v>
      </c>
      <c r="AC188" s="78">
        <v>2619</v>
      </c>
      <c r="AD188" s="78">
        <v>1284</v>
      </c>
      <c r="AE188" s="78">
        <v>1335</v>
      </c>
      <c r="AF188" s="67">
        <v>2092</v>
      </c>
      <c r="AG188" s="67">
        <v>1069</v>
      </c>
      <c r="AH188" s="67">
        <v>1023</v>
      </c>
      <c r="AI188" s="78">
        <v>3302</v>
      </c>
      <c r="AJ188" s="78">
        <v>1603</v>
      </c>
      <c r="AK188" s="78">
        <v>1699</v>
      </c>
      <c r="AL188" s="67">
        <v>1856</v>
      </c>
      <c r="AM188" s="67">
        <v>955</v>
      </c>
      <c r="AN188" s="67">
        <v>901</v>
      </c>
      <c r="AO188" s="67">
        <v>1469</v>
      </c>
      <c r="AP188" s="67">
        <v>761</v>
      </c>
      <c r="AQ188" s="67">
        <v>708</v>
      </c>
      <c r="AR188" s="56" t="s">
        <v>428</v>
      </c>
      <c r="AS188" s="56"/>
      <c r="AT188" s="56" t="s">
        <v>428</v>
      </c>
      <c r="AU188" s="162">
        <v>1088</v>
      </c>
      <c r="AV188" s="164">
        <v>0</v>
      </c>
      <c r="AW188" s="163">
        <v>190</v>
      </c>
      <c r="AX188" s="59">
        <v>9.1</v>
      </c>
      <c r="AY188" s="59">
        <v>3</v>
      </c>
      <c r="AZ188" s="86">
        <v>2.1451555237754736</v>
      </c>
      <c r="BA188" s="87">
        <v>6</v>
      </c>
      <c r="BB188" s="88">
        <v>0</v>
      </c>
      <c r="BC188" s="89">
        <v>0</v>
      </c>
      <c r="BD188" s="68">
        <v>0</v>
      </c>
      <c r="BE188" s="69">
        <v>0</v>
      </c>
      <c r="BF188" s="56">
        <f>VLOOKUP(A188,[1]Controles!$A$7:$L$139,11,0)</f>
        <v>28</v>
      </c>
      <c r="BG188" s="107">
        <f>VLOOKUP(A188,[1]Controles!$A$7:$L$139,12,0)</f>
        <v>8.4848484848484862</v>
      </c>
      <c r="BH188" s="63">
        <f>VLOOKUP(A188,[1]Peso!$A$7:$D$139,3,0)</f>
        <v>28</v>
      </c>
      <c r="BI188" s="85">
        <f>VLOOKUP(A188,[1]Peso!$A$7:$D$139,4,0)</f>
        <v>8.4848484848484862</v>
      </c>
      <c r="BJ188" s="68">
        <v>0</v>
      </c>
      <c r="BK188" s="69">
        <v>0</v>
      </c>
      <c r="BL188" s="68">
        <v>35.752592062924563</v>
      </c>
      <c r="BM188" s="69">
        <v>1</v>
      </c>
      <c r="BN188" s="67">
        <v>0</v>
      </c>
      <c r="BO188" s="67">
        <v>0</v>
      </c>
      <c r="BP188" s="67">
        <v>0</v>
      </c>
      <c r="BQ188" s="67">
        <v>0</v>
      </c>
      <c r="BR188" s="67">
        <v>0</v>
      </c>
      <c r="BS188" s="67">
        <v>0</v>
      </c>
      <c r="BT188" s="67">
        <v>0</v>
      </c>
      <c r="BU188" s="67">
        <v>0</v>
      </c>
      <c r="BV188" s="67" t="s">
        <v>1876</v>
      </c>
      <c r="BW188" s="67" t="s">
        <v>552</v>
      </c>
      <c r="BX188" s="67" t="s">
        <v>1309</v>
      </c>
      <c r="BY188" s="67" t="s">
        <v>1471</v>
      </c>
      <c r="BZ188" s="67" t="s">
        <v>1877</v>
      </c>
      <c r="CA188" s="67" t="s">
        <v>1849</v>
      </c>
      <c r="CB188" s="67" t="s">
        <v>636</v>
      </c>
      <c r="CC188" s="163">
        <v>73.7</v>
      </c>
      <c r="CD188" s="163">
        <v>48.75</v>
      </c>
      <c r="CE188" s="166">
        <v>20</v>
      </c>
      <c r="CF188" s="67" t="s">
        <v>497</v>
      </c>
      <c r="CG188" s="67" t="s">
        <v>1878</v>
      </c>
      <c r="CH188" s="67">
        <v>0</v>
      </c>
      <c r="CI188" s="67">
        <v>0</v>
      </c>
      <c r="CJ188" s="86">
        <v>0</v>
      </c>
      <c r="CK188" s="87">
        <v>0</v>
      </c>
      <c r="CL188" s="67">
        <v>0</v>
      </c>
      <c r="CM188" s="67">
        <v>0</v>
      </c>
      <c r="CN188" s="92">
        <v>36.523009495982471</v>
      </c>
      <c r="CO188" s="67">
        <v>1</v>
      </c>
      <c r="CP188" s="67">
        <v>0</v>
      </c>
      <c r="CQ188" s="67">
        <v>0</v>
      </c>
      <c r="CR188" s="67">
        <v>0</v>
      </c>
      <c r="CS188" s="67">
        <v>0</v>
      </c>
      <c r="CT188" s="67">
        <v>0</v>
      </c>
      <c r="CU188" s="67">
        <v>0</v>
      </c>
      <c r="CV188" s="67">
        <v>0</v>
      </c>
      <c r="CW188" s="67">
        <v>0</v>
      </c>
      <c r="CX188" s="67">
        <v>0</v>
      </c>
      <c r="CY188" s="67">
        <v>0</v>
      </c>
      <c r="CZ188" s="67">
        <v>0</v>
      </c>
      <c r="DA188" s="67">
        <v>0</v>
      </c>
      <c r="DB188" s="86">
        <v>0.43975373790677225</v>
      </c>
      <c r="DC188" s="87">
        <v>1</v>
      </c>
      <c r="DD188" s="163">
        <v>124.32</v>
      </c>
      <c r="DE188" s="163">
        <v>90.67</v>
      </c>
      <c r="DF188" s="166">
        <v>3.4996276991809383</v>
      </c>
      <c r="DG188" s="167">
        <v>6.962025316455696</v>
      </c>
      <c r="DH188" s="92">
        <v>34.153005464480877</v>
      </c>
      <c r="DI188" s="67">
        <v>1</v>
      </c>
      <c r="DJ188" s="92">
        <v>409.8360655737705</v>
      </c>
      <c r="DK188" s="67">
        <v>12</v>
      </c>
      <c r="DL188" s="67">
        <v>0</v>
      </c>
      <c r="DM188" s="67">
        <v>0</v>
      </c>
      <c r="DN188" s="92">
        <v>305.45999999999998</v>
      </c>
      <c r="DO188" s="67">
        <v>8</v>
      </c>
      <c r="DP188" s="92">
        <v>38.182512409316537</v>
      </c>
      <c r="DQ188" s="67">
        <v>1</v>
      </c>
      <c r="DR188" s="92">
        <v>38.182512409316537</v>
      </c>
      <c r="DS188" s="67">
        <v>1</v>
      </c>
      <c r="DT188" s="67">
        <v>0</v>
      </c>
      <c r="DU188" s="67">
        <v>0</v>
      </c>
      <c r="DV188" s="67">
        <v>0</v>
      </c>
      <c r="DW188" s="67">
        <v>0</v>
      </c>
      <c r="DX188" s="67">
        <v>0</v>
      </c>
      <c r="DY188" s="67">
        <v>0</v>
      </c>
      <c r="DZ188" s="86">
        <v>8.9605734767025087</v>
      </c>
      <c r="EA188" s="87">
        <v>10</v>
      </c>
      <c r="EB188" s="86">
        <v>108.50439882697947</v>
      </c>
      <c r="EC188" s="87">
        <v>111</v>
      </c>
      <c r="ED188" s="86">
        <v>1.9120458891013383</v>
      </c>
      <c r="EE188" s="87">
        <v>4</v>
      </c>
      <c r="EF188" s="163">
        <v>97.1</v>
      </c>
      <c r="EG188" s="163">
        <v>66.59</v>
      </c>
      <c r="EH188" s="166">
        <v>3.2039433148490448</v>
      </c>
      <c r="EI188" s="167">
        <v>3.6352433764633396</v>
      </c>
      <c r="EJ188" s="67" t="s">
        <v>819</v>
      </c>
      <c r="EK188" s="67" t="s">
        <v>1879</v>
      </c>
      <c r="EL188" s="163">
        <v>64.180000000000007</v>
      </c>
      <c r="EM188" s="163">
        <v>34.880000000000003</v>
      </c>
      <c r="EN188" s="166">
        <v>1.2915129151291513</v>
      </c>
      <c r="EO188" s="167">
        <v>0.18450184501845018</v>
      </c>
      <c r="EP188" s="92">
        <v>305.4600992745323</v>
      </c>
      <c r="EQ188" s="67">
        <v>8</v>
      </c>
      <c r="ER188" s="92">
        <v>496.37266132111495</v>
      </c>
      <c r="ES188" s="67">
        <v>13</v>
      </c>
      <c r="ET188" s="92">
        <v>152.73004963726615</v>
      </c>
      <c r="EU188" s="67">
        <v>4</v>
      </c>
      <c r="EV188" s="92">
        <v>267.27758686521571</v>
      </c>
      <c r="EW188" s="67">
        <v>7</v>
      </c>
      <c r="EX188" s="67">
        <v>0</v>
      </c>
      <c r="EY188" s="86">
        <v>98.779134295227522</v>
      </c>
      <c r="EZ188" s="87">
        <v>89</v>
      </c>
      <c r="FA188" s="86">
        <v>79.096045197740125</v>
      </c>
      <c r="FB188" s="87">
        <v>56</v>
      </c>
      <c r="FC188" s="92">
        <v>25.819777949909628</v>
      </c>
      <c r="FD188" s="67">
        <v>1</v>
      </c>
      <c r="FE188" s="92">
        <v>25.819777949909628</v>
      </c>
      <c r="FF188" s="67">
        <v>1</v>
      </c>
      <c r="FG188" s="67">
        <v>0</v>
      </c>
      <c r="FH188" s="67">
        <v>0</v>
      </c>
      <c r="FI188" s="92">
        <v>25.819777949909628</v>
      </c>
      <c r="FJ188" s="67">
        <v>1</v>
      </c>
      <c r="FK188" s="92">
        <v>77.459333849728893</v>
      </c>
      <c r="FL188" s="67">
        <v>3</v>
      </c>
      <c r="FM188" s="92">
        <v>206.55822359927703</v>
      </c>
      <c r="FN188" s="67">
        <v>8</v>
      </c>
      <c r="FO188" s="92">
        <v>180.73844564936743</v>
      </c>
      <c r="FP188" s="105">
        <v>7</v>
      </c>
      <c r="FQ188" s="92">
        <v>51.639555899819257</v>
      </c>
      <c r="FR188" s="67">
        <v>2</v>
      </c>
      <c r="FS188" s="86">
        <v>0.5387931034482758</v>
      </c>
      <c r="FT188" s="87">
        <v>1</v>
      </c>
      <c r="FU188" s="86">
        <v>2.0422055820285907</v>
      </c>
      <c r="FV188" s="87">
        <v>3</v>
      </c>
      <c r="FW188" s="67"/>
      <c r="FX188" s="67"/>
      <c r="FY188" s="67"/>
      <c r="FZ188" s="67"/>
      <c r="GA188" s="67"/>
      <c r="GB188" s="67"/>
      <c r="GC188" s="67"/>
      <c r="GD188" s="67"/>
      <c r="GE188" s="67"/>
      <c r="GF188" s="67"/>
      <c r="GG188" s="67"/>
      <c r="GH188" s="67"/>
      <c r="GI188" s="67"/>
      <c r="GJ188" s="67"/>
      <c r="GK188" s="67"/>
      <c r="GL188" s="67"/>
      <c r="GM188" s="67"/>
      <c r="GN188" s="67"/>
      <c r="GO188" s="67"/>
      <c r="GP188" s="67"/>
      <c r="GQ188" s="67"/>
      <c r="GR188" s="67"/>
      <c r="GS188" s="67"/>
      <c r="GT188" s="67"/>
      <c r="GU188" s="67"/>
      <c r="GV188" s="67"/>
      <c r="GW188" s="67"/>
      <c r="GX188" s="67"/>
      <c r="GY188" s="67"/>
      <c r="GZ188" s="67"/>
      <c r="HA188" s="67"/>
      <c r="HB188" s="67"/>
      <c r="HC188" s="67"/>
      <c r="HD188" s="67"/>
      <c r="HE188" s="67"/>
      <c r="HF188" s="67"/>
      <c r="HG188" s="67"/>
      <c r="HH188" s="67"/>
      <c r="HI188" s="67"/>
      <c r="HJ188" s="67"/>
      <c r="HK188" s="67"/>
      <c r="HL188" s="67"/>
      <c r="HM188" s="67"/>
      <c r="HN188" s="67"/>
      <c r="HO188" s="67"/>
      <c r="HP188" s="67"/>
      <c r="HQ188" s="67"/>
      <c r="HR188" s="67"/>
      <c r="HS188" s="67"/>
      <c r="HT188" s="67"/>
      <c r="HU188" s="67"/>
      <c r="HV188" s="67"/>
      <c r="HW188" s="67"/>
      <c r="HX188" s="67"/>
      <c r="HY188" s="67"/>
      <c r="HZ188" s="67"/>
      <c r="IA188" s="67"/>
      <c r="IB188" s="67"/>
      <c r="IC188" s="67"/>
      <c r="ID188" s="67"/>
      <c r="IE188" s="67"/>
      <c r="IF188" s="67"/>
      <c r="IG188" s="67"/>
      <c r="IH188" s="67"/>
      <c r="II188" s="67"/>
      <c r="IJ188" s="67"/>
      <c r="IK188" s="67"/>
      <c r="IL188" s="67"/>
      <c r="IM188" s="67"/>
      <c r="IN188" s="67"/>
      <c r="IO188" s="67"/>
      <c r="IP188" s="67"/>
      <c r="IQ188" s="67"/>
      <c r="IR188" s="67"/>
      <c r="IS188" s="67"/>
      <c r="IT188" s="67"/>
      <c r="IU188" s="67"/>
      <c r="IV188" s="67"/>
      <c r="IW188" s="67"/>
      <c r="IX188" s="67"/>
      <c r="IY188" s="67"/>
      <c r="IZ188" s="67"/>
      <c r="JA188" s="67"/>
      <c r="JB188" s="67"/>
      <c r="JC188" s="67"/>
      <c r="JD188" s="67"/>
      <c r="JE188" s="67"/>
      <c r="JF188" s="67"/>
      <c r="JG188" s="67"/>
      <c r="JH188" s="67"/>
      <c r="JI188" s="67"/>
      <c r="JJ188" s="67"/>
      <c r="JK188" s="67"/>
      <c r="JL188" s="67"/>
      <c r="JM188" s="67"/>
      <c r="JN188" s="67"/>
      <c r="JO188" s="67"/>
      <c r="JP188" s="67"/>
      <c r="JQ188" s="67"/>
      <c r="JR188" s="67"/>
      <c r="JS188" s="67"/>
      <c r="JT188" s="67"/>
      <c r="JU188" s="67"/>
      <c r="JV188" s="67"/>
      <c r="JW188" s="67"/>
      <c r="JX188" s="67"/>
      <c r="JY188" s="67"/>
      <c r="JZ188" s="67"/>
      <c r="KA188" s="67"/>
      <c r="KB188" s="67"/>
      <c r="KC188" s="67"/>
      <c r="KD188" s="67"/>
      <c r="KE188" s="67"/>
      <c r="KF188" s="67"/>
      <c r="KG188" s="67"/>
      <c r="KH188" s="67"/>
      <c r="KI188" s="67"/>
      <c r="KJ188" s="67"/>
      <c r="KK188" s="67"/>
      <c r="KL188" s="67"/>
      <c r="KM188" s="67"/>
      <c r="KN188" s="67"/>
      <c r="KO188" s="67"/>
      <c r="KP188" s="67"/>
      <c r="KQ188" s="67"/>
      <c r="KR188" s="67"/>
      <c r="KS188" s="67"/>
      <c r="KT188" s="67"/>
      <c r="KU188" s="67"/>
      <c r="KV188" s="67"/>
      <c r="KW188" s="67"/>
      <c r="KX188" s="67"/>
      <c r="KY188" s="67"/>
      <c r="KZ188" s="67"/>
      <c r="LA188" s="67"/>
      <c r="LB188" s="67"/>
      <c r="LC188" s="67"/>
      <c r="LD188" s="67"/>
      <c r="LE188" s="67"/>
      <c r="LF188" s="67"/>
      <c r="LG188" s="67"/>
      <c r="LH188" s="67"/>
      <c r="LI188" s="67"/>
      <c r="LJ188" s="67"/>
      <c r="LK188" s="67"/>
      <c r="LL188" s="67"/>
      <c r="LM188" s="67"/>
      <c r="LN188" s="67"/>
      <c r="LO188" s="67"/>
      <c r="LP188" s="67"/>
      <c r="LQ188" s="67"/>
      <c r="LR188" s="67"/>
      <c r="LS188" s="67"/>
      <c r="LT188" s="67"/>
      <c r="LU188" s="67"/>
      <c r="LV188" s="67"/>
      <c r="LW188" s="67"/>
      <c r="LX188" s="67"/>
      <c r="LY188" s="67"/>
      <c r="LZ188" s="67"/>
      <c r="MA188" s="67"/>
      <c r="MB188" s="67"/>
      <c r="MC188" s="67"/>
      <c r="MD188" s="67"/>
      <c r="ME188" s="67"/>
      <c r="MF188" s="67"/>
      <c r="MG188" s="67"/>
      <c r="MH188" s="67"/>
      <c r="MI188" s="67"/>
      <c r="MJ188" s="67"/>
      <c r="MK188" s="67"/>
      <c r="ML188" s="67"/>
      <c r="MM188" s="67"/>
      <c r="MN188" s="67"/>
      <c r="MO188" s="67"/>
      <c r="MP188" s="67"/>
      <c r="MQ188" s="67"/>
      <c r="MR188" s="67"/>
      <c r="MS188" s="67"/>
      <c r="MT188" s="67"/>
      <c r="MU188" s="67"/>
      <c r="MV188" s="67"/>
      <c r="MW188" s="67"/>
      <c r="MX188" s="67"/>
      <c r="MY188" s="67"/>
      <c r="MZ188" s="67"/>
      <c r="NA188" s="67"/>
      <c r="NB188" s="67"/>
      <c r="NC188" s="67"/>
      <c r="ND188" s="67"/>
      <c r="NE188" s="67"/>
      <c r="NF188" s="67"/>
      <c r="NG188" s="67"/>
      <c r="NH188" s="67"/>
      <c r="NI188" s="67"/>
      <c r="NJ188" s="67"/>
      <c r="NK188" s="67"/>
      <c r="NL188" s="67"/>
      <c r="NM188" s="67"/>
      <c r="NN188" s="67"/>
      <c r="NO188" s="67"/>
      <c r="NP188" s="67"/>
      <c r="NQ188" s="67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2"/>
      <c r="OF188" s="12"/>
      <c r="OG188" s="12"/>
      <c r="OH188" s="12"/>
      <c r="OI188" s="12"/>
      <c r="OJ188" s="12"/>
      <c r="OK188" s="12"/>
      <c r="OL188" s="12"/>
      <c r="OM188" s="12"/>
      <c r="ON188" s="12"/>
      <c r="OO188" s="12"/>
      <c r="OP188" s="12"/>
      <c r="OQ188" s="12"/>
    </row>
    <row r="189" spans="1:407">
      <c r="A189" s="96" t="s">
        <v>1880</v>
      </c>
      <c r="B189" s="56" t="s">
        <v>1031</v>
      </c>
      <c r="C189" s="96" t="s">
        <v>466</v>
      </c>
      <c r="D189" s="74">
        <v>6</v>
      </c>
      <c r="E189" s="67">
        <v>2016</v>
      </c>
      <c r="F189" s="161">
        <v>67.498487913277486</v>
      </c>
      <c r="G189" s="78">
        <v>13673</v>
      </c>
      <c r="H189" s="78">
        <v>7212</v>
      </c>
      <c r="I189" s="78">
        <v>6461</v>
      </c>
      <c r="J189" s="67">
        <v>24.06</v>
      </c>
      <c r="K189" s="78">
        <v>3290</v>
      </c>
      <c r="L189" s="67">
        <v>70.72</v>
      </c>
      <c r="M189" s="78">
        <v>9669</v>
      </c>
      <c r="N189" s="67">
        <v>1333</v>
      </c>
      <c r="O189" s="67">
        <v>685</v>
      </c>
      <c r="P189" s="67">
        <v>648</v>
      </c>
      <c r="Q189" s="78">
        <v>1590</v>
      </c>
      <c r="R189" s="78">
        <v>772</v>
      </c>
      <c r="S189" s="78">
        <v>818</v>
      </c>
      <c r="T189" s="67">
        <v>1284</v>
      </c>
      <c r="U189" s="67">
        <v>667</v>
      </c>
      <c r="V189" s="67">
        <v>617</v>
      </c>
      <c r="W189" s="78">
        <v>1548</v>
      </c>
      <c r="X189" s="78">
        <v>743</v>
      </c>
      <c r="Y189" s="78">
        <v>805</v>
      </c>
      <c r="Z189" s="67">
        <v>1280</v>
      </c>
      <c r="AA189" s="67">
        <v>666</v>
      </c>
      <c r="AB189" s="67">
        <v>614</v>
      </c>
      <c r="AC189" s="78">
        <v>1443</v>
      </c>
      <c r="AD189" s="78">
        <v>688</v>
      </c>
      <c r="AE189" s="78">
        <v>755</v>
      </c>
      <c r="AF189" s="67">
        <v>1139</v>
      </c>
      <c r="AG189" s="67">
        <v>599</v>
      </c>
      <c r="AH189" s="67">
        <v>540</v>
      </c>
      <c r="AI189" s="78">
        <v>2141</v>
      </c>
      <c r="AJ189" s="78">
        <v>1030</v>
      </c>
      <c r="AK189" s="78">
        <v>1111</v>
      </c>
      <c r="AL189" s="67">
        <v>1211</v>
      </c>
      <c r="AM189" s="67">
        <v>627</v>
      </c>
      <c r="AN189" s="67">
        <v>584</v>
      </c>
      <c r="AO189" s="67">
        <v>1140</v>
      </c>
      <c r="AP189" s="67">
        <v>586</v>
      </c>
      <c r="AQ189" s="67">
        <v>554</v>
      </c>
      <c r="AR189" s="56" t="s">
        <v>428</v>
      </c>
      <c r="AS189" s="56"/>
      <c r="AT189" s="56" t="s">
        <v>428</v>
      </c>
      <c r="AU189" s="162">
        <v>435</v>
      </c>
      <c r="AV189" s="163">
        <v>0</v>
      </c>
      <c r="AW189" s="164">
        <v>125</v>
      </c>
      <c r="AX189" s="59">
        <v>21.9</v>
      </c>
      <c r="AY189" s="59">
        <v>4</v>
      </c>
      <c r="AZ189" s="86">
        <v>3.0007501875468869</v>
      </c>
      <c r="BA189" s="87">
        <v>4</v>
      </c>
      <c r="BB189" s="88">
        <v>38.639876352395675</v>
      </c>
      <c r="BC189" s="89">
        <v>1</v>
      </c>
      <c r="BD189" s="68">
        <v>0</v>
      </c>
      <c r="BE189" s="69">
        <v>0</v>
      </c>
      <c r="BF189" s="56">
        <f>VLOOKUP(A189,[1]Controles!$A$7:$L$139,11,0)</f>
        <v>11</v>
      </c>
      <c r="BG189" s="107">
        <f>VLOOKUP(A189,[1]Controles!$A$7:$L$139,12,0)</f>
        <v>6.0109289617486334</v>
      </c>
      <c r="BH189" s="63">
        <f>VLOOKUP(A189,[1]Peso!$A$7:$D$139,3,0)</f>
        <v>16</v>
      </c>
      <c r="BI189" s="85">
        <f>VLOOKUP(A189,[1]Peso!$A$7:$D$139,4,0)</f>
        <v>8.7431693989071047</v>
      </c>
      <c r="BJ189" s="68">
        <v>0</v>
      </c>
      <c r="BK189" s="69">
        <v>0</v>
      </c>
      <c r="BL189" s="68">
        <v>0</v>
      </c>
      <c r="BM189" s="69">
        <v>0</v>
      </c>
      <c r="BN189" s="67">
        <v>0</v>
      </c>
      <c r="BO189" s="67">
        <v>0</v>
      </c>
      <c r="BP189" s="67">
        <v>0</v>
      </c>
      <c r="BQ189" s="67">
        <v>0</v>
      </c>
      <c r="BR189" s="67">
        <v>0</v>
      </c>
      <c r="BS189" s="67">
        <v>0</v>
      </c>
      <c r="BT189" s="67">
        <v>0</v>
      </c>
      <c r="BU189" s="67">
        <v>0</v>
      </c>
      <c r="BV189" s="67" t="s">
        <v>1446</v>
      </c>
      <c r="BW189" s="67" t="s">
        <v>1881</v>
      </c>
      <c r="BX189" s="67" t="s">
        <v>899</v>
      </c>
      <c r="BY189" s="67" t="s">
        <v>1881</v>
      </c>
      <c r="BZ189" s="67" t="s">
        <v>1750</v>
      </c>
      <c r="CA189" s="67" t="s">
        <v>824</v>
      </c>
      <c r="CB189" s="67" t="s">
        <v>1245</v>
      </c>
      <c r="CC189" s="164">
        <v>61.86</v>
      </c>
      <c r="CD189" s="164">
        <v>51.35</v>
      </c>
      <c r="CE189" s="166">
        <v>15.789473684210526</v>
      </c>
      <c r="CF189" s="67" t="s">
        <v>1882</v>
      </c>
      <c r="CG189" s="67" t="s">
        <v>703</v>
      </c>
      <c r="CH189" s="92">
        <v>76.045627376425855</v>
      </c>
      <c r="CI189" s="67">
        <v>1</v>
      </c>
      <c r="CJ189" s="86">
        <v>0</v>
      </c>
      <c r="CK189" s="87">
        <v>0</v>
      </c>
      <c r="CL189" s="92">
        <v>76.045627376425855</v>
      </c>
      <c r="CM189" s="67">
        <v>1</v>
      </c>
      <c r="CN189" s="67">
        <v>0</v>
      </c>
      <c r="CO189" s="67">
        <v>0</v>
      </c>
      <c r="CP189" s="67">
        <v>0</v>
      </c>
      <c r="CQ189" s="67">
        <v>0</v>
      </c>
      <c r="CR189" s="67">
        <v>0</v>
      </c>
      <c r="CS189" s="67">
        <v>0</v>
      </c>
      <c r="CT189" s="67">
        <v>0</v>
      </c>
      <c r="CU189" s="67">
        <v>0</v>
      </c>
      <c r="CV189" s="67">
        <v>0</v>
      </c>
      <c r="CW189" s="67">
        <v>0</v>
      </c>
      <c r="CX189" s="67">
        <v>0</v>
      </c>
      <c r="CY189" s="67">
        <v>0</v>
      </c>
      <c r="CZ189" s="67">
        <v>0</v>
      </c>
      <c r="DA189" s="67">
        <v>0</v>
      </c>
      <c r="DB189" s="86">
        <v>0.78125</v>
      </c>
      <c r="DC189" s="87">
        <v>1</v>
      </c>
      <c r="DD189" s="164">
        <v>107.39</v>
      </c>
      <c r="DE189" s="164">
        <v>86</v>
      </c>
      <c r="DF189" s="166">
        <v>2.8499580888516345</v>
      </c>
      <c r="DG189" s="167">
        <v>10.645431684828164</v>
      </c>
      <c r="DH189" s="67">
        <v>0</v>
      </c>
      <c r="DI189" s="67">
        <v>0</v>
      </c>
      <c r="DJ189" s="67">
        <v>0</v>
      </c>
      <c r="DK189" s="67">
        <v>0</v>
      </c>
      <c r="DL189" s="92">
        <v>64.599483204134373</v>
      </c>
      <c r="DM189" s="67">
        <v>1</v>
      </c>
      <c r="DN189" s="67">
        <v>0</v>
      </c>
      <c r="DO189" s="67">
        <v>0</v>
      </c>
      <c r="DP189" s="67">
        <v>0</v>
      </c>
      <c r="DQ189" s="67">
        <v>0</v>
      </c>
      <c r="DR189" s="67">
        <v>0</v>
      </c>
      <c r="DS189" s="67">
        <v>0</v>
      </c>
      <c r="DT189" s="67">
        <v>0</v>
      </c>
      <c r="DU189" s="67">
        <v>0</v>
      </c>
      <c r="DV189" s="67">
        <v>0</v>
      </c>
      <c r="DW189" s="67">
        <v>0</v>
      </c>
      <c r="DX189" s="67">
        <v>0</v>
      </c>
      <c r="DY189" s="67">
        <v>0</v>
      </c>
      <c r="DZ189" s="86">
        <v>4.885993485342019</v>
      </c>
      <c r="EA189" s="87">
        <v>3</v>
      </c>
      <c r="EB189" s="86">
        <v>79.629629629629633</v>
      </c>
      <c r="EC189" s="87">
        <v>43</v>
      </c>
      <c r="ED189" s="90">
        <v>0.87796312554872691</v>
      </c>
      <c r="EE189" s="91">
        <v>1</v>
      </c>
      <c r="EF189" s="164">
        <v>101.18</v>
      </c>
      <c r="EG189" s="164">
        <v>67.87</v>
      </c>
      <c r="EH189" s="166">
        <v>2.466091245376079</v>
      </c>
      <c r="EI189" s="167">
        <v>8.6313193588162758</v>
      </c>
      <c r="EJ189" s="67" t="s">
        <v>1883</v>
      </c>
      <c r="EK189" s="67" t="s">
        <v>1884</v>
      </c>
      <c r="EL189" s="164">
        <v>81.59</v>
      </c>
      <c r="EM189" s="164">
        <v>43.28</v>
      </c>
      <c r="EN189" s="166">
        <v>1.9230769230769231</v>
      </c>
      <c r="EO189" s="167">
        <v>7.0512820512820511</v>
      </c>
      <c r="EP189" s="67">
        <v>0</v>
      </c>
      <c r="EQ189" s="67">
        <v>0</v>
      </c>
      <c r="ER189" s="92">
        <v>69.300069300069296</v>
      </c>
      <c r="ES189" s="105">
        <v>1</v>
      </c>
      <c r="ET189" s="92">
        <v>138.60013860013859</v>
      </c>
      <c r="EU189" s="67">
        <v>2</v>
      </c>
      <c r="EV189" s="67">
        <v>0</v>
      </c>
      <c r="EW189" s="67">
        <v>0</v>
      </c>
      <c r="EX189" s="67">
        <v>0</v>
      </c>
      <c r="EY189" s="90">
        <v>102.73972602739725</v>
      </c>
      <c r="EZ189" s="91">
        <v>60</v>
      </c>
      <c r="FA189" s="86">
        <v>68.59205776173286</v>
      </c>
      <c r="FB189" s="87">
        <v>38</v>
      </c>
      <c r="FC189" s="92">
        <v>38.550501156515033</v>
      </c>
      <c r="FD189" s="67">
        <v>1</v>
      </c>
      <c r="FE189" s="92">
        <v>38.550501156515033</v>
      </c>
      <c r="FF189" s="67">
        <v>1</v>
      </c>
      <c r="FG189" s="67">
        <v>0</v>
      </c>
      <c r="FH189" s="67">
        <v>0</v>
      </c>
      <c r="FI189" s="67">
        <v>0</v>
      </c>
      <c r="FJ189" s="67">
        <v>0</v>
      </c>
      <c r="FK189" s="92">
        <v>77.101002313030065</v>
      </c>
      <c r="FL189" s="67">
        <v>2</v>
      </c>
      <c r="FM189" s="67">
        <v>0</v>
      </c>
      <c r="FN189" s="67">
        <v>0</v>
      </c>
      <c r="FO189" s="92">
        <v>192.75250578257518</v>
      </c>
      <c r="FP189" s="105">
        <v>5</v>
      </c>
      <c r="FQ189" s="92">
        <v>0</v>
      </c>
      <c r="FR189" s="67">
        <v>0</v>
      </c>
      <c r="FS189" s="86">
        <v>1.6515276630883566</v>
      </c>
      <c r="FT189" s="87">
        <v>2</v>
      </c>
      <c r="FU189" s="86">
        <v>0.87719298245614041</v>
      </c>
      <c r="FV189" s="87">
        <v>1</v>
      </c>
      <c r="FW189" s="67"/>
      <c r="FX189" s="67"/>
      <c r="FY189" s="67"/>
      <c r="FZ189" s="67"/>
      <c r="GA189" s="67"/>
      <c r="GB189" s="67"/>
      <c r="GC189" s="67"/>
      <c r="GD189" s="67"/>
      <c r="GE189" s="67"/>
      <c r="GF189" s="67"/>
      <c r="GG189" s="67"/>
      <c r="GH189" s="67"/>
      <c r="GI189" s="67"/>
      <c r="GJ189" s="67"/>
      <c r="GK189" s="67"/>
      <c r="GL189" s="67"/>
      <c r="GM189" s="67"/>
      <c r="GN189" s="67"/>
      <c r="GO189" s="67"/>
      <c r="GP189" s="67"/>
      <c r="GQ189" s="67"/>
      <c r="GR189" s="67"/>
      <c r="GS189" s="67"/>
      <c r="GT189" s="67"/>
      <c r="GU189" s="67"/>
      <c r="GV189" s="67"/>
      <c r="GW189" s="67"/>
      <c r="GX189" s="67"/>
      <c r="GY189" s="67"/>
      <c r="GZ189" s="67"/>
      <c r="HA189" s="67"/>
      <c r="HB189" s="67"/>
      <c r="HC189" s="67"/>
      <c r="HD189" s="67"/>
      <c r="HE189" s="67"/>
      <c r="HF189" s="67"/>
      <c r="HG189" s="67"/>
      <c r="HH189" s="67"/>
      <c r="HI189" s="67"/>
      <c r="HJ189" s="67"/>
      <c r="HK189" s="67"/>
      <c r="HL189" s="67"/>
      <c r="HM189" s="67"/>
      <c r="HN189" s="67"/>
      <c r="HO189" s="67"/>
      <c r="HP189" s="67"/>
      <c r="HQ189" s="67"/>
      <c r="HR189" s="67"/>
      <c r="HS189" s="67"/>
      <c r="HT189" s="67"/>
      <c r="HU189" s="67"/>
      <c r="HV189" s="67"/>
      <c r="HW189" s="67"/>
      <c r="HX189" s="67"/>
      <c r="HY189" s="67"/>
      <c r="HZ189" s="67"/>
      <c r="IA189" s="67"/>
      <c r="IB189" s="67"/>
      <c r="IC189" s="67"/>
      <c r="ID189" s="67"/>
      <c r="IE189" s="67"/>
      <c r="IF189" s="67"/>
      <c r="IG189" s="67"/>
      <c r="IH189" s="67"/>
      <c r="II189" s="67"/>
      <c r="IJ189" s="67"/>
      <c r="IK189" s="67"/>
      <c r="IL189" s="67"/>
      <c r="IM189" s="67"/>
      <c r="IN189" s="67"/>
      <c r="IO189" s="67"/>
      <c r="IP189" s="67"/>
      <c r="IQ189" s="67"/>
      <c r="IR189" s="67"/>
      <c r="IS189" s="67"/>
      <c r="IT189" s="67"/>
      <c r="IU189" s="67"/>
      <c r="IV189" s="67"/>
      <c r="IW189" s="67"/>
      <c r="IX189" s="67"/>
      <c r="IY189" s="67"/>
      <c r="IZ189" s="67"/>
      <c r="JA189" s="67"/>
      <c r="JB189" s="67"/>
      <c r="JC189" s="67"/>
      <c r="JD189" s="67"/>
      <c r="JE189" s="67"/>
      <c r="JF189" s="67"/>
      <c r="JG189" s="67"/>
      <c r="JH189" s="67"/>
      <c r="JI189" s="67"/>
      <c r="JJ189" s="67"/>
      <c r="JK189" s="67"/>
      <c r="JL189" s="67"/>
      <c r="JM189" s="67"/>
      <c r="JN189" s="67"/>
      <c r="JO189" s="67"/>
      <c r="JP189" s="67"/>
      <c r="JQ189" s="67"/>
      <c r="JR189" s="67"/>
      <c r="JS189" s="67"/>
      <c r="JT189" s="67"/>
      <c r="JU189" s="67"/>
      <c r="JV189" s="67"/>
      <c r="JW189" s="67"/>
      <c r="JX189" s="67"/>
      <c r="JY189" s="67"/>
      <c r="JZ189" s="67"/>
      <c r="KA189" s="67"/>
      <c r="KB189" s="67"/>
      <c r="KC189" s="67"/>
      <c r="KD189" s="67"/>
      <c r="KE189" s="67"/>
      <c r="KF189" s="67"/>
      <c r="KG189" s="67"/>
      <c r="KH189" s="67"/>
      <c r="KI189" s="67"/>
      <c r="KJ189" s="67"/>
      <c r="KK189" s="67"/>
      <c r="KL189" s="67"/>
      <c r="KM189" s="67"/>
      <c r="KN189" s="67"/>
      <c r="KO189" s="67"/>
      <c r="KP189" s="67"/>
      <c r="KQ189" s="67"/>
      <c r="KR189" s="67"/>
      <c r="KS189" s="67"/>
      <c r="KT189" s="67"/>
      <c r="KU189" s="67"/>
      <c r="KV189" s="67"/>
      <c r="KW189" s="67"/>
      <c r="KX189" s="67"/>
      <c r="KY189" s="67"/>
      <c r="KZ189" s="67"/>
      <c r="LA189" s="67"/>
      <c r="LB189" s="67"/>
      <c r="LC189" s="67"/>
      <c r="LD189" s="67"/>
      <c r="LE189" s="67"/>
      <c r="LF189" s="67"/>
      <c r="LG189" s="67"/>
      <c r="LH189" s="67"/>
      <c r="LI189" s="67"/>
      <c r="LJ189" s="67"/>
      <c r="LK189" s="67"/>
      <c r="LL189" s="67"/>
      <c r="LM189" s="67"/>
      <c r="LN189" s="67"/>
      <c r="LO189" s="67"/>
      <c r="LP189" s="67"/>
      <c r="LQ189" s="67"/>
      <c r="LR189" s="67"/>
      <c r="LS189" s="67"/>
      <c r="LT189" s="67"/>
      <c r="LU189" s="67"/>
      <c r="LV189" s="67"/>
      <c r="LW189" s="67"/>
      <c r="LX189" s="67"/>
      <c r="LY189" s="67"/>
      <c r="LZ189" s="67"/>
      <c r="MA189" s="67"/>
      <c r="MB189" s="67"/>
      <c r="MC189" s="67"/>
      <c r="MD189" s="67"/>
      <c r="ME189" s="67"/>
      <c r="MF189" s="67"/>
      <c r="MG189" s="67"/>
      <c r="MH189" s="67"/>
      <c r="MI189" s="67"/>
      <c r="MJ189" s="67"/>
      <c r="MK189" s="67"/>
      <c r="ML189" s="67"/>
      <c r="MM189" s="67"/>
      <c r="MN189" s="67"/>
      <c r="MO189" s="67"/>
      <c r="MP189" s="67"/>
      <c r="MQ189" s="67"/>
      <c r="MR189" s="67"/>
      <c r="MS189" s="67"/>
      <c r="MT189" s="67"/>
      <c r="MU189" s="67"/>
      <c r="MV189" s="67"/>
      <c r="MW189" s="67"/>
      <c r="MX189" s="67"/>
      <c r="MY189" s="67"/>
      <c r="MZ189" s="67"/>
      <c r="NA189" s="67"/>
      <c r="NB189" s="67"/>
      <c r="NC189" s="67"/>
      <c r="ND189" s="67"/>
      <c r="NE189" s="67"/>
      <c r="NF189" s="67"/>
      <c r="NG189" s="67"/>
      <c r="NH189" s="67"/>
      <c r="NI189" s="67"/>
      <c r="NJ189" s="67"/>
      <c r="NK189" s="67"/>
      <c r="NL189" s="67"/>
      <c r="NM189" s="67"/>
      <c r="NN189" s="67"/>
      <c r="NO189" s="67"/>
      <c r="NP189" s="67"/>
      <c r="NQ189" s="67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2"/>
      <c r="OF189" s="12"/>
      <c r="OG189" s="12"/>
      <c r="OH189" s="12"/>
      <c r="OI189" s="12"/>
      <c r="OJ189" s="12"/>
      <c r="OK189" s="12"/>
      <c r="OL189" s="12"/>
      <c r="OM189" s="12"/>
      <c r="ON189" s="12"/>
      <c r="OO189" s="12"/>
      <c r="OP189" s="12"/>
      <c r="OQ189" s="12"/>
    </row>
    <row r="190" spans="1:407">
      <c r="A190" s="96" t="s">
        <v>1039</v>
      </c>
      <c r="B190" s="56" t="s">
        <v>1040</v>
      </c>
      <c r="C190" s="96" t="s">
        <v>466</v>
      </c>
      <c r="D190" s="74">
        <v>6</v>
      </c>
      <c r="E190" s="67">
        <v>2016</v>
      </c>
      <c r="F190" s="161">
        <v>66.813255816030988</v>
      </c>
      <c r="G190" s="78">
        <v>12016</v>
      </c>
      <c r="H190" s="78">
        <v>8517</v>
      </c>
      <c r="I190" s="78">
        <v>3499</v>
      </c>
      <c r="J190" s="67">
        <v>31.91</v>
      </c>
      <c r="K190" s="78">
        <v>3834</v>
      </c>
      <c r="L190" s="67">
        <v>54.01</v>
      </c>
      <c r="M190" s="78">
        <v>6490</v>
      </c>
      <c r="N190" s="67">
        <v>1052</v>
      </c>
      <c r="O190" s="67">
        <v>537</v>
      </c>
      <c r="P190" s="67">
        <v>515</v>
      </c>
      <c r="Q190" s="78">
        <v>1261</v>
      </c>
      <c r="R190" s="78">
        <v>618</v>
      </c>
      <c r="S190" s="78">
        <v>643</v>
      </c>
      <c r="T190" s="67">
        <v>1038</v>
      </c>
      <c r="U190" s="67">
        <v>527</v>
      </c>
      <c r="V190" s="67">
        <v>511</v>
      </c>
      <c r="W190" s="78">
        <v>1244</v>
      </c>
      <c r="X190" s="78">
        <v>613</v>
      </c>
      <c r="Y190" s="78">
        <v>631</v>
      </c>
      <c r="Z190" s="67">
        <v>1032</v>
      </c>
      <c r="AA190" s="67">
        <v>522</v>
      </c>
      <c r="AB190" s="67">
        <v>510</v>
      </c>
      <c r="AC190" s="78">
        <v>1227</v>
      </c>
      <c r="AD190" s="78">
        <v>608</v>
      </c>
      <c r="AE190" s="78">
        <v>619</v>
      </c>
      <c r="AF190" s="67">
        <v>1030</v>
      </c>
      <c r="AG190" s="67">
        <v>518</v>
      </c>
      <c r="AH190" s="67">
        <v>512</v>
      </c>
      <c r="AI190" s="78">
        <v>2015</v>
      </c>
      <c r="AJ190" s="78">
        <v>1014</v>
      </c>
      <c r="AK190" s="78">
        <v>1001</v>
      </c>
      <c r="AL190" s="67">
        <v>1132</v>
      </c>
      <c r="AM190" s="67">
        <v>565</v>
      </c>
      <c r="AN190" s="67">
        <v>567</v>
      </c>
      <c r="AO190" s="67">
        <v>1118</v>
      </c>
      <c r="AP190" s="67">
        <v>541</v>
      </c>
      <c r="AQ190" s="67">
        <v>577</v>
      </c>
      <c r="AR190" s="56" t="s">
        <v>428</v>
      </c>
      <c r="AS190" s="56"/>
      <c r="AT190" s="56" t="s">
        <v>428</v>
      </c>
      <c r="AU190" s="162">
        <v>427</v>
      </c>
      <c r="AV190" s="164">
        <v>0</v>
      </c>
      <c r="AW190" s="163">
        <v>2</v>
      </c>
      <c r="AX190" s="59">
        <v>0</v>
      </c>
      <c r="AY190" s="59">
        <v>0</v>
      </c>
      <c r="AZ190" s="86">
        <v>0.95057034220532322</v>
      </c>
      <c r="BA190" s="87">
        <v>1</v>
      </c>
      <c r="BB190" s="88">
        <v>303.030303030303</v>
      </c>
      <c r="BC190" s="89">
        <v>1</v>
      </c>
      <c r="BD190" s="68">
        <v>0</v>
      </c>
      <c r="BE190" s="69">
        <v>0</v>
      </c>
      <c r="BF190" s="56">
        <f>VLOOKUP(A190,[1]Controles!$A$7:$L$139,11,0)</f>
        <v>6</v>
      </c>
      <c r="BG190" s="107">
        <f>VLOOKUP(A190,[1]Controles!$A$7:$L$139,12,0)</f>
        <v>6.3829787234042552</v>
      </c>
      <c r="BH190" s="63">
        <f>VLOOKUP(A190,[1]Peso!$A$7:$D$139,3,0)</f>
        <v>9</v>
      </c>
      <c r="BI190" s="85">
        <f>VLOOKUP(A190,[1]Peso!$A$7:$D$139,4,0)</f>
        <v>9.5744680851063837</v>
      </c>
      <c r="BJ190" s="68">
        <v>0</v>
      </c>
      <c r="BK190" s="69">
        <v>0</v>
      </c>
      <c r="BL190" s="68">
        <v>95.057034220532316</v>
      </c>
      <c r="BM190" s="69">
        <v>1</v>
      </c>
      <c r="BN190" s="67">
        <v>0</v>
      </c>
      <c r="BO190" s="67">
        <v>0</v>
      </c>
      <c r="BP190" s="67">
        <v>0</v>
      </c>
      <c r="BQ190" s="67">
        <v>0</v>
      </c>
      <c r="BR190" s="67">
        <v>0</v>
      </c>
      <c r="BS190" s="67">
        <v>0</v>
      </c>
      <c r="BT190" s="67">
        <v>0</v>
      </c>
      <c r="BU190" s="67">
        <v>0</v>
      </c>
      <c r="BV190" s="67" t="s">
        <v>1051</v>
      </c>
      <c r="BW190" s="67" t="s">
        <v>612</v>
      </c>
      <c r="BX190" s="67" t="s">
        <v>539</v>
      </c>
      <c r="BY190" s="67" t="s">
        <v>741</v>
      </c>
      <c r="BZ190" s="67" t="s">
        <v>554</v>
      </c>
      <c r="CA190" s="67" t="s">
        <v>689</v>
      </c>
      <c r="CB190" s="67" t="s">
        <v>1885</v>
      </c>
      <c r="CC190" s="163">
        <v>55.5</v>
      </c>
      <c r="CD190" s="163">
        <v>42.57</v>
      </c>
      <c r="CE190" s="166">
        <v>23.076923076923077</v>
      </c>
      <c r="CF190" s="67" t="s">
        <v>1886</v>
      </c>
      <c r="CG190" s="67" t="s">
        <v>881</v>
      </c>
      <c r="CH190" s="67">
        <v>0</v>
      </c>
      <c r="CI190" s="67">
        <v>0</v>
      </c>
      <c r="CJ190" s="86">
        <v>0</v>
      </c>
      <c r="CK190" s="87">
        <v>0</v>
      </c>
      <c r="CL190" s="67">
        <v>0</v>
      </c>
      <c r="CM190" s="67">
        <v>0</v>
      </c>
      <c r="CN190" s="67">
        <v>0</v>
      </c>
      <c r="CO190" s="67">
        <v>0</v>
      </c>
      <c r="CP190" s="67">
        <v>0</v>
      </c>
      <c r="CQ190" s="67">
        <v>0</v>
      </c>
      <c r="CR190" s="67">
        <v>0</v>
      </c>
      <c r="CS190" s="67">
        <v>0</v>
      </c>
      <c r="CT190" s="67">
        <v>0</v>
      </c>
      <c r="CU190" s="67">
        <v>0</v>
      </c>
      <c r="CV190" s="67">
        <v>0</v>
      </c>
      <c r="CW190" s="67">
        <v>0</v>
      </c>
      <c r="CX190" s="67">
        <v>0</v>
      </c>
      <c r="CY190" s="67">
        <v>0</v>
      </c>
      <c r="CZ190" s="67">
        <v>0</v>
      </c>
      <c r="DA190" s="67">
        <v>0</v>
      </c>
      <c r="DB190" s="86">
        <v>0</v>
      </c>
      <c r="DC190" s="87">
        <v>0</v>
      </c>
      <c r="DD190" s="163">
        <v>86.31</v>
      </c>
      <c r="DE190" s="163">
        <v>72.900000000000006</v>
      </c>
      <c r="DF190" s="166">
        <v>1.820388349514563</v>
      </c>
      <c r="DG190" s="167">
        <v>6.9174757281553392</v>
      </c>
      <c r="DH190" s="92">
        <v>80.385852090032159</v>
      </c>
      <c r="DI190" s="67">
        <v>1</v>
      </c>
      <c r="DJ190" s="67">
        <v>0</v>
      </c>
      <c r="DK190" s="67">
        <v>0</v>
      </c>
      <c r="DL190" s="92">
        <v>80.385852090032159</v>
      </c>
      <c r="DM190" s="67">
        <v>1</v>
      </c>
      <c r="DN190" s="67">
        <v>0</v>
      </c>
      <c r="DO190" s="67">
        <v>0</v>
      </c>
      <c r="DP190" s="67">
        <v>0</v>
      </c>
      <c r="DQ190" s="67">
        <v>0</v>
      </c>
      <c r="DR190" s="67">
        <v>0</v>
      </c>
      <c r="DS190" s="67">
        <v>0</v>
      </c>
      <c r="DT190" s="67">
        <v>0</v>
      </c>
      <c r="DU190" s="67">
        <v>0</v>
      </c>
      <c r="DV190" s="67">
        <v>0</v>
      </c>
      <c r="DW190" s="67">
        <v>0</v>
      </c>
      <c r="DX190" s="67">
        <v>0</v>
      </c>
      <c r="DY190" s="67">
        <v>0</v>
      </c>
      <c r="DZ190" s="86">
        <v>0</v>
      </c>
      <c r="EA190" s="87">
        <v>0</v>
      </c>
      <c r="EB190" s="86">
        <v>56.640625</v>
      </c>
      <c r="EC190" s="87">
        <v>29</v>
      </c>
      <c r="ED190" s="90">
        <v>0</v>
      </c>
      <c r="EE190" s="91">
        <v>0</v>
      </c>
      <c r="EF190" s="163">
        <v>113.46</v>
      </c>
      <c r="EG190" s="163">
        <v>78.150000000000006</v>
      </c>
      <c r="EH190" s="166">
        <v>2.2486772486772484</v>
      </c>
      <c r="EI190" s="167">
        <v>8.3333333333333321</v>
      </c>
      <c r="EJ190" s="67" t="s">
        <v>1887</v>
      </c>
      <c r="EK190" s="67" t="s">
        <v>1888</v>
      </c>
      <c r="EL190" s="163">
        <v>101.96</v>
      </c>
      <c r="EM190" s="163">
        <v>59.71</v>
      </c>
      <c r="EN190" s="166">
        <v>0.59701492537313439</v>
      </c>
      <c r="EO190" s="167">
        <v>1.1940298507462688</v>
      </c>
      <c r="EP190" s="67">
        <v>0</v>
      </c>
      <c r="EQ190" s="67">
        <v>0</v>
      </c>
      <c r="ER190" s="92">
        <v>81.499592502037487</v>
      </c>
      <c r="ES190" s="105">
        <v>1</v>
      </c>
      <c r="ET190" s="92">
        <v>162.99918500407497</v>
      </c>
      <c r="EU190" s="67">
        <v>2</v>
      </c>
      <c r="EV190" s="67">
        <v>0</v>
      </c>
      <c r="EW190" s="67">
        <v>0</v>
      </c>
      <c r="EX190" s="67">
        <v>7</v>
      </c>
      <c r="EY190" s="90">
        <v>37.037037037037038</v>
      </c>
      <c r="EZ190" s="91">
        <v>21</v>
      </c>
      <c r="FA190" s="86">
        <v>34.662045060658578</v>
      </c>
      <c r="FB190" s="87">
        <v>20</v>
      </c>
      <c r="FC190" s="67">
        <v>0</v>
      </c>
      <c r="FD190" s="67">
        <v>0</v>
      </c>
      <c r="FE190" s="67">
        <v>0</v>
      </c>
      <c r="FF190" s="67">
        <v>0</v>
      </c>
      <c r="FG190" s="67">
        <v>0</v>
      </c>
      <c r="FH190" s="67">
        <v>0</v>
      </c>
      <c r="FI190" s="67">
        <v>0</v>
      </c>
      <c r="FJ190" s="67">
        <v>0</v>
      </c>
      <c r="FK190" s="67">
        <v>0</v>
      </c>
      <c r="FL190" s="67">
        <v>0</v>
      </c>
      <c r="FM190" s="92">
        <v>40.600893219650835</v>
      </c>
      <c r="FN190" s="67">
        <v>1</v>
      </c>
      <c r="FO190" s="92">
        <v>81.201786439301671</v>
      </c>
      <c r="FP190" s="105">
        <v>2</v>
      </c>
      <c r="FQ190" s="92">
        <v>0</v>
      </c>
      <c r="FR190" s="67">
        <v>0</v>
      </c>
      <c r="FS190" s="86">
        <v>0.88339222614840984</v>
      </c>
      <c r="FT190" s="87">
        <v>1</v>
      </c>
      <c r="FU190" s="86">
        <v>0</v>
      </c>
      <c r="FV190" s="87">
        <v>0</v>
      </c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67"/>
      <c r="IS190" s="67"/>
      <c r="IT190" s="67"/>
      <c r="IU190" s="67"/>
      <c r="IV190" s="67"/>
      <c r="IW190" s="67"/>
      <c r="IX190" s="67"/>
      <c r="IY190" s="67"/>
      <c r="IZ190" s="67"/>
      <c r="JA190" s="67"/>
      <c r="JB190" s="67"/>
      <c r="JC190" s="67"/>
      <c r="JD190" s="67"/>
      <c r="JE190" s="67"/>
      <c r="JF190" s="67"/>
      <c r="JG190" s="67"/>
      <c r="JH190" s="67"/>
      <c r="JI190" s="67"/>
      <c r="JJ190" s="67"/>
      <c r="JK190" s="67"/>
      <c r="JL190" s="67"/>
      <c r="JM190" s="67"/>
      <c r="JN190" s="67"/>
      <c r="JO190" s="67"/>
      <c r="JP190" s="67"/>
      <c r="JQ190" s="67"/>
      <c r="JR190" s="67"/>
      <c r="JS190" s="67"/>
      <c r="JT190" s="67"/>
      <c r="JU190" s="67"/>
      <c r="JV190" s="67"/>
      <c r="JW190" s="67"/>
      <c r="JX190" s="67"/>
      <c r="JY190" s="67"/>
      <c r="JZ190" s="67"/>
      <c r="KA190" s="67"/>
      <c r="KB190" s="67"/>
      <c r="KC190" s="67"/>
      <c r="KD190" s="67"/>
      <c r="KE190" s="67"/>
      <c r="KF190" s="67"/>
      <c r="KG190" s="67"/>
      <c r="KH190" s="67"/>
      <c r="KI190" s="67"/>
      <c r="KJ190" s="67"/>
      <c r="KK190" s="67"/>
      <c r="KL190" s="67"/>
      <c r="KM190" s="67"/>
      <c r="KN190" s="67"/>
      <c r="KO190" s="67"/>
      <c r="KP190" s="67"/>
      <c r="KQ190" s="67"/>
      <c r="KR190" s="67"/>
      <c r="KS190" s="67"/>
      <c r="KT190" s="67"/>
      <c r="KU190" s="67"/>
      <c r="KV190" s="67"/>
      <c r="KW190" s="67"/>
      <c r="KX190" s="67"/>
      <c r="KY190" s="67"/>
      <c r="KZ190" s="67"/>
      <c r="LA190" s="67"/>
      <c r="LB190" s="67"/>
      <c r="LC190" s="67"/>
      <c r="LD190" s="67"/>
      <c r="LE190" s="67"/>
      <c r="LF190" s="67"/>
      <c r="LG190" s="67"/>
      <c r="LH190" s="67"/>
      <c r="LI190" s="67"/>
      <c r="LJ190" s="67"/>
      <c r="LK190" s="67"/>
      <c r="LL190" s="67"/>
      <c r="LM190" s="67"/>
      <c r="LN190" s="67"/>
      <c r="LO190" s="67"/>
      <c r="LP190" s="67"/>
      <c r="LQ190" s="67"/>
      <c r="LR190" s="67"/>
      <c r="LS190" s="67"/>
      <c r="LT190" s="67"/>
      <c r="LU190" s="67"/>
      <c r="LV190" s="67"/>
      <c r="LW190" s="67"/>
      <c r="LX190" s="67"/>
      <c r="LY190" s="67"/>
      <c r="LZ190" s="67"/>
      <c r="MA190" s="67"/>
      <c r="MB190" s="67"/>
      <c r="MC190" s="67"/>
      <c r="MD190" s="67"/>
      <c r="ME190" s="67"/>
      <c r="MF190" s="67"/>
      <c r="MG190" s="67"/>
      <c r="MH190" s="67"/>
      <c r="MI190" s="67"/>
      <c r="MJ190" s="67"/>
      <c r="MK190" s="67"/>
      <c r="ML190" s="67"/>
      <c r="MM190" s="67"/>
      <c r="MN190" s="67"/>
      <c r="MO190" s="67"/>
      <c r="MP190" s="67"/>
      <c r="MQ190" s="67"/>
      <c r="MR190" s="67"/>
      <c r="MS190" s="67"/>
      <c r="MT190" s="67"/>
      <c r="MU190" s="67"/>
      <c r="MV190" s="67"/>
      <c r="MW190" s="67"/>
      <c r="MX190" s="67"/>
      <c r="MY190" s="67"/>
      <c r="MZ190" s="67"/>
      <c r="NA190" s="67"/>
      <c r="NB190" s="67"/>
      <c r="NC190" s="67"/>
      <c r="ND190" s="67"/>
      <c r="NE190" s="67"/>
      <c r="NF190" s="67"/>
      <c r="NG190" s="67"/>
      <c r="NH190" s="67"/>
      <c r="NI190" s="67"/>
      <c r="NJ190" s="67"/>
      <c r="NK190" s="67"/>
      <c r="NL190" s="67"/>
      <c r="NM190" s="67"/>
      <c r="NN190" s="67"/>
      <c r="NO190" s="67"/>
      <c r="NP190" s="67"/>
      <c r="NQ190" s="67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2"/>
      <c r="OF190" s="12"/>
      <c r="OG190" s="12"/>
      <c r="OH190" s="12"/>
      <c r="OI190" s="12"/>
      <c r="OJ190" s="12"/>
      <c r="OK190" s="12"/>
      <c r="OL190" s="12"/>
      <c r="OM190" s="12"/>
      <c r="ON190" s="12"/>
      <c r="OO190" s="12"/>
      <c r="OP190" s="12"/>
      <c r="OQ190" s="12"/>
    </row>
    <row r="191" spans="1:407">
      <c r="A191" s="96" t="s">
        <v>1048</v>
      </c>
      <c r="B191" s="56" t="s">
        <v>1049</v>
      </c>
      <c r="C191" s="96" t="s">
        <v>427</v>
      </c>
      <c r="D191" s="74">
        <v>3</v>
      </c>
      <c r="E191" s="67">
        <v>2016</v>
      </c>
      <c r="F191" s="161">
        <v>78.825091269285835</v>
      </c>
      <c r="G191" s="78">
        <v>53361</v>
      </c>
      <c r="H191" s="78">
        <v>46447</v>
      </c>
      <c r="I191" s="78">
        <v>6914</v>
      </c>
      <c r="J191" s="67">
        <v>99.66</v>
      </c>
      <c r="K191" s="78">
        <v>53179</v>
      </c>
      <c r="L191" s="67">
        <v>17.989999999999998</v>
      </c>
      <c r="M191" s="78">
        <v>9602</v>
      </c>
      <c r="N191" s="67">
        <v>4563</v>
      </c>
      <c r="O191" s="67">
        <v>2330</v>
      </c>
      <c r="P191" s="67">
        <v>2233</v>
      </c>
      <c r="Q191" s="78">
        <v>5473</v>
      </c>
      <c r="R191" s="78">
        <v>2681</v>
      </c>
      <c r="S191" s="78">
        <v>2792</v>
      </c>
      <c r="T191" s="67">
        <v>4574</v>
      </c>
      <c r="U191" s="67">
        <v>2334</v>
      </c>
      <c r="V191" s="67">
        <v>2240</v>
      </c>
      <c r="W191" s="78">
        <v>5529</v>
      </c>
      <c r="X191" s="78">
        <v>2695</v>
      </c>
      <c r="Y191" s="78">
        <v>2834</v>
      </c>
      <c r="Z191" s="67">
        <v>4688</v>
      </c>
      <c r="AA191" s="67">
        <v>2409</v>
      </c>
      <c r="AB191" s="67">
        <v>2279</v>
      </c>
      <c r="AC191" s="78">
        <v>5634</v>
      </c>
      <c r="AD191" s="78">
        <v>2789</v>
      </c>
      <c r="AE191" s="78">
        <v>2845</v>
      </c>
      <c r="AF191" s="67">
        <v>4764</v>
      </c>
      <c r="AG191" s="67">
        <v>2367</v>
      </c>
      <c r="AH191" s="67">
        <v>2397</v>
      </c>
      <c r="AI191" s="78">
        <v>9194</v>
      </c>
      <c r="AJ191" s="78">
        <v>4560</v>
      </c>
      <c r="AK191" s="78">
        <v>4634</v>
      </c>
      <c r="AL191" s="67">
        <v>5226</v>
      </c>
      <c r="AM191" s="67">
        <v>2640</v>
      </c>
      <c r="AN191" s="67">
        <v>2586</v>
      </c>
      <c r="AO191" s="67">
        <v>4867</v>
      </c>
      <c r="AP191" s="67">
        <v>2478</v>
      </c>
      <c r="AQ191" s="67">
        <v>2389</v>
      </c>
      <c r="AR191" s="56" t="s">
        <v>428</v>
      </c>
      <c r="AS191" s="56"/>
      <c r="AT191" s="56" t="s">
        <v>428</v>
      </c>
      <c r="AU191" s="162">
        <v>1298</v>
      </c>
      <c r="AV191" s="163">
        <v>0</v>
      </c>
      <c r="AW191" s="164">
        <v>253</v>
      </c>
      <c r="AX191" s="59">
        <v>8.6999999999999993</v>
      </c>
      <c r="AY191" s="59">
        <v>6</v>
      </c>
      <c r="AZ191" s="86">
        <v>1.5340784571553803</v>
      </c>
      <c r="BA191" s="87">
        <v>7</v>
      </c>
      <c r="BB191" s="88">
        <v>0</v>
      </c>
      <c r="BC191" s="89">
        <v>0</v>
      </c>
      <c r="BD191" s="68">
        <v>0</v>
      </c>
      <c r="BE191" s="69">
        <v>0</v>
      </c>
      <c r="BF191" s="56">
        <f>VLOOKUP(A191,[1]Controles!$A$7:$L$139,11,0)</f>
        <v>20</v>
      </c>
      <c r="BG191" s="107">
        <f>VLOOKUP(A191,[1]Controles!$A$7:$L$139,12,0)</f>
        <v>2.8901734104046244</v>
      </c>
      <c r="BH191" s="63">
        <f>VLOOKUP(A191,[1]Peso!$A$7:$D$139,3,0)</f>
        <v>80</v>
      </c>
      <c r="BI191" s="85">
        <f>VLOOKUP(A191,[1]Peso!$A$7:$D$139,4,0)</f>
        <v>11.560693641618498</v>
      </c>
      <c r="BJ191" s="68">
        <v>0</v>
      </c>
      <c r="BK191" s="69">
        <v>0</v>
      </c>
      <c r="BL191" s="68">
        <v>21.915406530791149</v>
      </c>
      <c r="BM191" s="69">
        <v>1</v>
      </c>
      <c r="BN191" s="67">
        <v>0</v>
      </c>
      <c r="BO191" s="67">
        <v>0</v>
      </c>
      <c r="BP191" s="67">
        <v>0</v>
      </c>
      <c r="BQ191" s="67">
        <v>0</v>
      </c>
      <c r="BR191" s="67">
        <v>0</v>
      </c>
      <c r="BS191" s="67">
        <v>0</v>
      </c>
      <c r="BT191" s="67">
        <v>0</v>
      </c>
      <c r="BU191" s="67">
        <v>0</v>
      </c>
      <c r="BV191" s="67" t="s">
        <v>1889</v>
      </c>
      <c r="BW191" s="67" t="s">
        <v>539</v>
      </c>
      <c r="BX191" s="67" t="s">
        <v>668</v>
      </c>
      <c r="BY191" s="67" t="s">
        <v>539</v>
      </c>
      <c r="BZ191" s="67" t="s">
        <v>1696</v>
      </c>
      <c r="CA191" s="67" t="s">
        <v>1183</v>
      </c>
      <c r="CB191" s="67" t="s">
        <v>1696</v>
      </c>
      <c r="CC191" s="164">
        <v>80.319999999999993</v>
      </c>
      <c r="CD191" s="164">
        <v>66.260000000000005</v>
      </c>
      <c r="CE191" s="166">
        <v>12.621359223300971</v>
      </c>
      <c r="CF191" s="67" t="s">
        <v>1890</v>
      </c>
      <c r="CG191" s="67" t="s">
        <v>1891</v>
      </c>
      <c r="CH191" s="92">
        <v>87.854162090929066</v>
      </c>
      <c r="CI191" s="67">
        <v>4</v>
      </c>
      <c r="CJ191" s="86">
        <v>0.21862702229995629</v>
      </c>
      <c r="CK191" s="87">
        <v>1</v>
      </c>
      <c r="CL191" s="92">
        <v>87.854162090929066</v>
      </c>
      <c r="CM191" s="67">
        <v>4</v>
      </c>
      <c r="CN191" s="92">
        <v>197.6718647045904</v>
      </c>
      <c r="CO191" s="67">
        <v>9</v>
      </c>
      <c r="CP191" s="92">
        <v>21.963540522732266</v>
      </c>
      <c r="CQ191" s="67">
        <v>1</v>
      </c>
      <c r="CR191" s="67">
        <v>0</v>
      </c>
      <c r="CS191" s="67">
        <v>0</v>
      </c>
      <c r="CT191" s="67">
        <v>0</v>
      </c>
      <c r="CU191" s="67">
        <v>0</v>
      </c>
      <c r="CV191" s="67">
        <v>0</v>
      </c>
      <c r="CW191" s="67">
        <v>0</v>
      </c>
      <c r="CX191" s="67">
        <v>0</v>
      </c>
      <c r="CY191" s="67">
        <v>0</v>
      </c>
      <c r="CZ191" s="67">
        <v>0</v>
      </c>
      <c r="DA191" s="67">
        <v>0</v>
      </c>
      <c r="DB191" s="86">
        <v>0.63993174061433444</v>
      </c>
      <c r="DC191" s="87">
        <v>3</v>
      </c>
      <c r="DD191" s="164">
        <v>101.56</v>
      </c>
      <c r="DE191" s="164">
        <v>86.32</v>
      </c>
      <c r="DF191" s="166">
        <v>1.6096579476861168</v>
      </c>
      <c r="DG191" s="167">
        <v>4.2505030181086516</v>
      </c>
      <c r="DH191" s="92">
        <v>72.345812986073426</v>
      </c>
      <c r="DI191" s="67">
        <v>4</v>
      </c>
      <c r="DJ191" s="92">
        <v>180.86453246518357</v>
      </c>
      <c r="DK191" s="67">
        <v>10</v>
      </c>
      <c r="DL191" s="67">
        <v>0</v>
      </c>
      <c r="DM191" s="67">
        <v>0</v>
      </c>
      <c r="DN191" s="92">
        <v>212.99</v>
      </c>
      <c r="DO191" s="67">
        <v>12</v>
      </c>
      <c r="DP191" s="92">
        <v>88.746893858714955</v>
      </c>
      <c r="DQ191" s="67">
        <v>5</v>
      </c>
      <c r="DR191" s="92">
        <v>35.498757543485979</v>
      </c>
      <c r="DS191" s="67">
        <v>2</v>
      </c>
      <c r="DT191" s="92">
        <v>53.248136315228969</v>
      </c>
      <c r="DU191" s="67">
        <v>3</v>
      </c>
      <c r="DV191" s="67">
        <v>0</v>
      </c>
      <c r="DW191" s="67">
        <v>0</v>
      </c>
      <c r="DX191" s="67">
        <v>0</v>
      </c>
      <c r="DY191" s="67">
        <v>0</v>
      </c>
      <c r="DZ191" s="86">
        <v>0.43878894251864853</v>
      </c>
      <c r="EA191" s="87">
        <v>1</v>
      </c>
      <c r="EB191" s="86">
        <v>58.406341259908217</v>
      </c>
      <c r="EC191" s="87">
        <v>140</v>
      </c>
      <c r="ED191" s="86">
        <v>1.2594458438287153</v>
      </c>
      <c r="EE191" s="87">
        <v>6</v>
      </c>
      <c r="EF191" s="164">
        <v>105.9</v>
      </c>
      <c r="EG191" s="164">
        <v>77.23</v>
      </c>
      <c r="EH191" s="166">
        <v>1.7749603803486531</v>
      </c>
      <c r="EI191" s="167">
        <v>7.4801901743264665</v>
      </c>
      <c r="EJ191" s="67" t="s">
        <v>1892</v>
      </c>
      <c r="EK191" s="67" t="s">
        <v>1893</v>
      </c>
      <c r="EL191" s="164">
        <v>88.56</v>
      </c>
      <c r="EM191" s="164">
        <v>52.14</v>
      </c>
      <c r="EN191" s="166">
        <v>0.3524229074889868</v>
      </c>
      <c r="EO191" s="167">
        <v>11.629955947136564</v>
      </c>
      <c r="EP191" s="92">
        <v>212.99254526091588</v>
      </c>
      <c r="EQ191" s="67">
        <v>12</v>
      </c>
      <c r="ER191" s="92">
        <v>390.48633297834579</v>
      </c>
      <c r="ES191" s="105">
        <v>22</v>
      </c>
      <c r="ET191" s="92">
        <v>319.4888178913738</v>
      </c>
      <c r="EU191" s="67">
        <v>18</v>
      </c>
      <c r="EV191" s="92">
        <v>124.24565140220093</v>
      </c>
      <c r="EW191" s="67">
        <v>7</v>
      </c>
      <c r="EX191" s="67">
        <v>0</v>
      </c>
      <c r="EY191" s="86">
        <v>79.273008507347257</v>
      </c>
      <c r="EZ191" s="87">
        <v>205</v>
      </c>
      <c r="FA191" s="86">
        <v>81.62411050648808</v>
      </c>
      <c r="FB191" s="87">
        <v>195</v>
      </c>
      <c r="FC191" s="92">
        <v>17.987229067362172</v>
      </c>
      <c r="FD191" s="67">
        <v>2</v>
      </c>
      <c r="FE191" s="92">
        <v>35.974458134724344</v>
      </c>
      <c r="FF191" s="67">
        <v>4</v>
      </c>
      <c r="FG191" s="92">
        <v>8.993614533681086</v>
      </c>
      <c r="FH191" s="67">
        <v>1</v>
      </c>
      <c r="FI191" s="67">
        <v>0</v>
      </c>
      <c r="FJ191" s="67">
        <v>0</v>
      </c>
      <c r="FK191" s="92">
        <v>23</v>
      </c>
      <c r="FL191" s="67">
        <v>7</v>
      </c>
      <c r="FM191" s="92">
        <v>413.70626854932999</v>
      </c>
      <c r="FN191" s="67">
        <v>46</v>
      </c>
      <c r="FO191" s="92">
        <v>629.55301735767603</v>
      </c>
      <c r="FP191" s="105">
        <v>70</v>
      </c>
      <c r="FQ191" s="92">
        <v>8.993614533681086</v>
      </c>
      <c r="FR191" s="67">
        <v>1</v>
      </c>
      <c r="FS191" s="86">
        <v>1.9135093761959434</v>
      </c>
      <c r="FT191" s="87">
        <v>10</v>
      </c>
      <c r="FU191" s="86">
        <v>1.0273268954181221</v>
      </c>
      <c r="FV191" s="87">
        <v>5</v>
      </c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67"/>
      <c r="IS191" s="67"/>
      <c r="IT191" s="67"/>
      <c r="IU191" s="67"/>
      <c r="IV191" s="67"/>
      <c r="IW191" s="67"/>
      <c r="IX191" s="67"/>
      <c r="IY191" s="67"/>
      <c r="IZ191" s="67"/>
      <c r="JA191" s="67"/>
      <c r="JB191" s="67"/>
      <c r="JC191" s="67"/>
      <c r="JD191" s="67"/>
      <c r="JE191" s="67"/>
      <c r="JF191" s="67"/>
      <c r="JG191" s="67"/>
      <c r="JH191" s="67"/>
      <c r="JI191" s="67"/>
      <c r="JJ191" s="67"/>
      <c r="JK191" s="67"/>
      <c r="JL191" s="67"/>
      <c r="JM191" s="67"/>
      <c r="JN191" s="67"/>
      <c r="JO191" s="67"/>
      <c r="JP191" s="67"/>
      <c r="JQ191" s="67"/>
      <c r="JR191" s="67"/>
      <c r="JS191" s="67"/>
      <c r="JT191" s="67"/>
      <c r="JU191" s="67"/>
      <c r="JV191" s="67"/>
      <c r="JW191" s="67"/>
      <c r="JX191" s="67"/>
      <c r="JY191" s="67"/>
      <c r="JZ191" s="67"/>
      <c r="KA191" s="67"/>
      <c r="KB191" s="67"/>
      <c r="KC191" s="67"/>
      <c r="KD191" s="67"/>
      <c r="KE191" s="67"/>
      <c r="KF191" s="67"/>
      <c r="KG191" s="67"/>
      <c r="KH191" s="67"/>
      <c r="KI191" s="67"/>
      <c r="KJ191" s="67"/>
      <c r="KK191" s="67"/>
      <c r="KL191" s="67"/>
      <c r="KM191" s="67"/>
      <c r="KN191" s="67"/>
      <c r="KO191" s="67"/>
      <c r="KP191" s="67"/>
      <c r="KQ191" s="67"/>
      <c r="KR191" s="67"/>
      <c r="KS191" s="67"/>
      <c r="KT191" s="67"/>
      <c r="KU191" s="67"/>
      <c r="KV191" s="67"/>
      <c r="KW191" s="67"/>
      <c r="KX191" s="67"/>
      <c r="KY191" s="67"/>
      <c r="KZ191" s="67"/>
      <c r="LA191" s="67"/>
      <c r="LB191" s="67"/>
      <c r="LC191" s="67"/>
      <c r="LD191" s="67"/>
      <c r="LE191" s="67"/>
      <c r="LF191" s="67"/>
      <c r="LG191" s="67"/>
      <c r="LH191" s="67"/>
      <c r="LI191" s="67"/>
      <c r="LJ191" s="67"/>
      <c r="LK191" s="67"/>
      <c r="LL191" s="67"/>
      <c r="LM191" s="67"/>
      <c r="LN191" s="67"/>
      <c r="LO191" s="67"/>
      <c r="LP191" s="67"/>
      <c r="LQ191" s="67"/>
      <c r="LR191" s="67"/>
      <c r="LS191" s="67"/>
      <c r="LT191" s="67"/>
      <c r="LU191" s="67"/>
      <c r="LV191" s="67"/>
      <c r="LW191" s="67"/>
      <c r="LX191" s="67"/>
      <c r="LY191" s="67"/>
      <c r="LZ191" s="67"/>
      <c r="MA191" s="67"/>
      <c r="MB191" s="67"/>
      <c r="MC191" s="67"/>
      <c r="MD191" s="67"/>
      <c r="ME191" s="67"/>
      <c r="MF191" s="67"/>
      <c r="MG191" s="67"/>
      <c r="MH191" s="67"/>
      <c r="MI191" s="67"/>
      <c r="MJ191" s="67"/>
      <c r="MK191" s="67"/>
      <c r="ML191" s="67"/>
      <c r="MM191" s="67"/>
      <c r="MN191" s="67"/>
      <c r="MO191" s="67"/>
      <c r="MP191" s="67"/>
      <c r="MQ191" s="67"/>
      <c r="MR191" s="67"/>
      <c r="MS191" s="67"/>
      <c r="MT191" s="67"/>
      <c r="MU191" s="67"/>
      <c r="MV191" s="67"/>
      <c r="MW191" s="67"/>
      <c r="MX191" s="67"/>
      <c r="MY191" s="67"/>
      <c r="MZ191" s="67"/>
      <c r="NA191" s="67"/>
      <c r="NB191" s="67"/>
      <c r="NC191" s="67"/>
      <c r="ND191" s="67"/>
      <c r="NE191" s="67"/>
      <c r="NF191" s="67"/>
      <c r="NG191" s="67"/>
      <c r="NH191" s="67"/>
      <c r="NI191" s="67"/>
      <c r="NJ191" s="67"/>
      <c r="NK191" s="67"/>
      <c r="NL191" s="67"/>
      <c r="NM191" s="67"/>
      <c r="NN191" s="67"/>
      <c r="NO191" s="67"/>
      <c r="NP191" s="67"/>
      <c r="NQ191" s="67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2"/>
      <c r="OF191" s="12"/>
      <c r="OG191" s="12"/>
      <c r="OH191" s="12"/>
      <c r="OI191" s="12"/>
      <c r="OJ191" s="12"/>
      <c r="OK191" s="12"/>
      <c r="OL191" s="12"/>
      <c r="OM191" s="12"/>
      <c r="ON191" s="12"/>
      <c r="OO191" s="12"/>
      <c r="OP191" s="12"/>
      <c r="OQ191" s="12"/>
    </row>
    <row r="192" spans="1:407">
      <c r="A192" s="96" t="s">
        <v>1057</v>
      </c>
      <c r="B192" s="56" t="s">
        <v>1058</v>
      </c>
      <c r="C192" s="96" t="s">
        <v>598</v>
      </c>
      <c r="D192" s="74">
        <v>2</v>
      </c>
      <c r="E192" s="67">
        <v>2016</v>
      </c>
      <c r="F192" s="161">
        <v>83.61169623053442</v>
      </c>
      <c r="G192" s="78">
        <v>63335</v>
      </c>
      <c r="H192" s="78">
        <v>36061</v>
      </c>
      <c r="I192" s="78">
        <v>27274</v>
      </c>
      <c r="J192" s="67">
        <v>16.07</v>
      </c>
      <c r="K192" s="78">
        <v>10179</v>
      </c>
      <c r="L192" s="67">
        <v>13.62</v>
      </c>
      <c r="M192" s="78">
        <v>8627</v>
      </c>
      <c r="N192" s="67">
        <v>5116</v>
      </c>
      <c r="O192" s="67">
        <v>2630</v>
      </c>
      <c r="P192" s="67">
        <v>2486</v>
      </c>
      <c r="Q192" s="78">
        <v>6129</v>
      </c>
      <c r="R192" s="78">
        <v>2973</v>
      </c>
      <c r="S192" s="78">
        <v>3156</v>
      </c>
      <c r="T192" s="67">
        <v>5108</v>
      </c>
      <c r="U192" s="67">
        <v>2631</v>
      </c>
      <c r="V192" s="67">
        <v>2477</v>
      </c>
      <c r="W192" s="78">
        <v>6190</v>
      </c>
      <c r="X192" s="78">
        <v>3027</v>
      </c>
      <c r="Y192" s="78">
        <v>3163</v>
      </c>
      <c r="Z192" s="67">
        <v>5294</v>
      </c>
      <c r="AA192" s="67">
        <v>2664</v>
      </c>
      <c r="AB192" s="67">
        <v>2630</v>
      </c>
      <c r="AC192" s="78">
        <v>6453</v>
      </c>
      <c r="AD192" s="78">
        <v>3197</v>
      </c>
      <c r="AE192" s="78">
        <v>3256</v>
      </c>
      <c r="AF192" s="67">
        <v>5503</v>
      </c>
      <c r="AG192" s="67">
        <v>2794</v>
      </c>
      <c r="AH192" s="67">
        <v>2709</v>
      </c>
      <c r="AI192" s="78">
        <v>10516</v>
      </c>
      <c r="AJ192" s="78">
        <v>5198</v>
      </c>
      <c r="AK192" s="78">
        <v>5318</v>
      </c>
      <c r="AL192" s="67">
        <v>5921</v>
      </c>
      <c r="AM192" s="67">
        <v>2997</v>
      </c>
      <c r="AN192" s="67">
        <v>2924</v>
      </c>
      <c r="AO192" s="67">
        <v>5747</v>
      </c>
      <c r="AP192" s="67">
        <v>2860</v>
      </c>
      <c r="AQ192" s="67">
        <v>2887</v>
      </c>
      <c r="AR192" s="56" t="s">
        <v>428</v>
      </c>
      <c r="AS192" s="56"/>
      <c r="AT192" s="56" t="s">
        <v>428</v>
      </c>
      <c r="AU192" s="162">
        <v>391</v>
      </c>
      <c r="AV192" s="164">
        <v>0</v>
      </c>
      <c r="AW192" s="163">
        <v>279</v>
      </c>
      <c r="AX192" s="59">
        <v>1.6</v>
      </c>
      <c r="AY192" s="59">
        <v>1</v>
      </c>
      <c r="AZ192" s="86">
        <v>0.19546520719311963</v>
      </c>
      <c r="BA192" s="87">
        <v>1</v>
      </c>
      <c r="BB192" s="88">
        <v>0</v>
      </c>
      <c r="BC192" s="89">
        <v>0</v>
      </c>
      <c r="BD192" s="68">
        <v>0</v>
      </c>
      <c r="BE192" s="69">
        <v>0</v>
      </c>
      <c r="BF192" s="56">
        <f>VLOOKUP(A192,[1]Controles!$A$7:$L$139,11,0)</f>
        <v>19</v>
      </c>
      <c r="BG192" s="107">
        <f>VLOOKUP(A192,[1]Controles!$A$7:$L$139,12,0)</f>
        <v>2.9921259842519685</v>
      </c>
      <c r="BH192" s="63">
        <f>VLOOKUP(A192,[1]Peso!$A$7:$D$139,3,0)</f>
        <v>53</v>
      </c>
      <c r="BI192" s="85">
        <f>VLOOKUP(A192,[1]Peso!$A$7:$D$139,4,0)</f>
        <v>8.3464566929133852</v>
      </c>
      <c r="BJ192" s="68">
        <v>0</v>
      </c>
      <c r="BK192" s="69">
        <v>0</v>
      </c>
      <c r="BL192" s="68">
        <v>0</v>
      </c>
      <c r="BM192" s="69">
        <v>0</v>
      </c>
      <c r="BN192" s="67">
        <v>0</v>
      </c>
      <c r="BO192" s="67">
        <v>0</v>
      </c>
      <c r="BP192" s="67">
        <v>0</v>
      </c>
      <c r="BQ192" s="67">
        <v>0</v>
      </c>
      <c r="BR192" s="67">
        <v>0</v>
      </c>
      <c r="BS192" s="67">
        <v>0</v>
      </c>
      <c r="BT192" s="67">
        <v>0</v>
      </c>
      <c r="BU192" s="67">
        <v>0</v>
      </c>
      <c r="BV192" s="67" t="s">
        <v>1776</v>
      </c>
      <c r="BW192" s="67" t="s">
        <v>1412</v>
      </c>
      <c r="BX192" s="67" t="s">
        <v>1383</v>
      </c>
      <c r="BY192" s="67" t="s">
        <v>1894</v>
      </c>
      <c r="BZ192" s="67" t="s">
        <v>1895</v>
      </c>
      <c r="CA192" s="67" t="s">
        <v>1896</v>
      </c>
      <c r="CB192" s="67" t="s">
        <v>751</v>
      </c>
      <c r="CC192" s="163">
        <v>92.98</v>
      </c>
      <c r="CD192" s="163">
        <v>61.39</v>
      </c>
      <c r="CE192" s="166">
        <v>8.6419753086419746</v>
      </c>
      <c r="CF192" s="67" t="s">
        <v>1897</v>
      </c>
      <c r="CG192" s="67" t="s">
        <v>1898</v>
      </c>
      <c r="CH192" s="92">
        <v>19.634792852935401</v>
      </c>
      <c r="CI192" s="67">
        <v>1</v>
      </c>
      <c r="CJ192" s="86">
        <v>0</v>
      </c>
      <c r="CK192" s="87">
        <v>0</v>
      </c>
      <c r="CL192" s="92">
        <v>19.634792852935401</v>
      </c>
      <c r="CM192" s="67">
        <v>1</v>
      </c>
      <c r="CN192" s="92">
        <v>137.44354997054782</v>
      </c>
      <c r="CO192" s="67">
        <v>8</v>
      </c>
      <c r="CP192" s="92">
        <v>19.634792852935401</v>
      </c>
      <c r="CQ192" s="67">
        <v>1</v>
      </c>
      <c r="CR192" s="92">
        <v>16.155088852988694</v>
      </c>
      <c r="CS192" s="67">
        <v>1</v>
      </c>
      <c r="CT192" s="67">
        <v>0</v>
      </c>
      <c r="CU192" s="67">
        <v>0</v>
      </c>
      <c r="CV192" s="171">
        <v>16.155088852988694</v>
      </c>
      <c r="CW192" s="67">
        <v>1</v>
      </c>
      <c r="CX192" s="67">
        <v>0</v>
      </c>
      <c r="CY192" s="67">
        <v>0</v>
      </c>
      <c r="CZ192" s="67">
        <v>0</v>
      </c>
      <c r="DA192" s="67">
        <v>0</v>
      </c>
      <c r="DB192" s="86">
        <v>0.37778617302606721</v>
      </c>
      <c r="DC192" s="87">
        <v>2</v>
      </c>
      <c r="DD192" s="163">
        <v>111.4</v>
      </c>
      <c r="DE192" s="163">
        <v>96.29</v>
      </c>
      <c r="DF192" s="166">
        <v>2.7966440271673991</v>
      </c>
      <c r="DG192" s="167">
        <v>1.3184178985217738</v>
      </c>
      <c r="DH192" s="92">
        <v>48.465266558966071</v>
      </c>
      <c r="DI192" s="67">
        <v>3</v>
      </c>
      <c r="DJ192" s="92">
        <v>32.310177705977388</v>
      </c>
      <c r="DK192" s="67">
        <v>2</v>
      </c>
      <c r="DL192" s="92">
        <v>80.775444264943459</v>
      </c>
      <c r="DM192" s="67">
        <v>5</v>
      </c>
      <c r="DN192" s="92">
        <v>123.78</v>
      </c>
      <c r="DO192" s="67">
        <v>8</v>
      </c>
      <c r="DP192" s="92">
        <v>30.993336432666979</v>
      </c>
      <c r="DQ192" s="67">
        <v>2</v>
      </c>
      <c r="DR192" s="92">
        <v>15.496668216333489</v>
      </c>
      <c r="DS192" s="67">
        <v>1</v>
      </c>
      <c r="DT192" s="92">
        <v>15.496668216333489</v>
      </c>
      <c r="DU192" s="67">
        <v>1</v>
      </c>
      <c r="DV192" s="67">
        <v>0</v>
      </c>
      <c r="DW192" s="67">
        <v>0</v>
      </c>
      <c r="DX192" s="67">
        <v>0</v>
      </c>
      <c r="DY192" s="67">
        <v>0</v>
      </c>
      <c r="DZ192" s="86">
        <v>1.1406844106463878</v>
      </c>
      <c r="EA192" s="87">
        <v>3</v>
      </c>
      <c r="EB192" s="86">
        <v>36.913990402362501</v>
      </c>
      <c r="EC192" s="87">
        <v>100</v>
      </c>
      <c r="ED192" s="86">
        <v>0.36343812465927677</v>
      </c>
      <c r="EE192" s="87">
        <v>2</v>
      </c>
      <c r="EF192" s="163">
        <v>109.82</v>
      </c>
      <c r="EG192" s="163">
        <v>83.39</v>
      </c>
      <c r="EH192" s="166">
        <v>3.8175046554934826</v>
      </c>
      <c r="EI192" s="167">
        <v>1.2569832402234637</v>
      </c>
      <c r="EJ192" s="67" t="s">
        <v>1899</v>
      </c>
      <c r="EK192" s="67" t="s">
        <v>1900</v>
      </c>
      <c r="EL192" s="163">
        <v>94.31</v>
      </c>
      <c r="EM192" s="163">
        <v>57.65</v>
      </c>
      <c r="EN192" s="166">
        <v>1.2080536912751678</v>
      </c>
      <c r="EO192" s="167">
        <v>1.0738255033557047</v>
      </c>
      <c r="EP192" s="92">
        <v>123.97334573066792</v>
      </c>
      <c r="EQ192" s="67">
        <v>8</v>
      </c>
      <c r="ER192" s="92">
        <v>92.980009298000923</v>
      </c>
      <c r="ES192" s="105">
        <v>6</v>
      </c>
      <c r="ET192" s="92">
        <v>139.47001394700138</v>
      </c>
      <c r="EU192" s="67">
        <v>9</v>
      </c>
      <c r="EV192" s="92">
        <v>61.986672865333958</v>
      </c>
      <c r="EW192" s="67">
        <v>4</v>
      </c>
      <c r="EX192" s="67">
        <v>0</v>
      </c>
      <c r="EY192" s="86">
        <v>67.715458276333791</v>
      </c>
      <c r="EZ192" s="87">
        <v>198</v>
      </c>
      <c r="FA192" s="86">
        <v>53.688950467613438</v>
      </c>
      <c r="FB192" s="87">
        <v>155</v>
      </c>
      <c r="FC192" s="92">
        <v>46.860356138706656</v>
      </c>
      <c r="FD192" s="67">
        <v>6</v>
      </c>
      <c r="FE192" s="92">
        <v>31.240237425804434</v>
      </c>
      <c r="FF192" s="67">
        <v>4</v>
      </c>
      <c r="FG192" s="67">
        <v>0</v>
      </c>
      <c r="FH192" s="67">
        <v>0</v>
      </c>
      <c r="FI192" s="92">
        <v>15.620118712902217</v>
      </c>
      <c r="FJ192" s="67">
        <v>2</v>
      </c>
      <c r="FK192" s="92">
        <v>93.720712277413313</v>
      </c>
      <c r="FL192" s="67">
        <v>12</v>
      </c>
      <c r="FM192" s="92">
        <v>265.54201811933768</v>
      </c>
      <c r="FN192" s="67">
        <v>34</v>
      </c>
      <c r="FO192" s="92">
        <v>507.65385816932206</v>
      </c>
      <c r="FP192" s="105">
        <v>65</v>
      </c>
      <c r="FQ192" s="92">
        <v>15.620118712902217</v>
      </c>
      <c r="FR192" s="67">
        <v>2</v>
      </c>
      <c r="FS192" s="86">
        <v>1.520013511231211</v>
      </c>
      <c r="FT192" s="87">
        <v>9</v>
      </c>
      <c r="FU192" s="86">
        <v>0.52201148425265353</v>
      </c>
      <c r="FV192" s="87">
        <v>3</v>
      </c>
      <c r="FW192" s="67"/>
      <c r="FX192" s="67"/>
      <c r="FY192" s="67"/>
      <c r="FZ192" s="67"/>
      <c r="GA192" s="67"/>
      <c r="GB192" s="67"/>
      <c r="GC192" s="67"/>
      <c r="GD192" s="67"/>
      <c r="GE192" s="67"/>
      <c r="GF192" s="67"/>
      <c r="GG192" s="67"/>
      <c r="GH192" s="67"/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67"/>
      <c r="IS192" s="67"/>
      <c r="IT192" s="67"/>
      <c r="IU192" s="67"/>
      <c r="IV192" s="67"/>
      <c r="IW192" s="67"/>
      <c r="IX192" s="67"/>
      <c r="IY192" s="67"/>
      <c r="IZ192" s="67"/>
      <c r="JA192" s="67"/>
      <c r="JB192" s="67"/>
      <c r="JC192" s="67"/>
      <c r="JD192" s="67"/>
      <c r="JE192" s="67"/>
      <c r="JF192" s="67"/>
      <c r="JG192" s="67"/>
      <c r="JH192" s="67"/>
      <c r="JI192" s="67"/>
      <c r="JJ192" s="67"/>
      <c r="JK192" s="67"/>
      <c r="JL192" s="67"/>
      <c r="JM192" s="67"/>
      <c r="JN192" s="67"/>
      <c r="JO192" s="67"/>
      <c r="JP192" s="67"/>
      <c r="JQ192" s="67"/>
      <c r="JR192" s="67"/>
      <c r="JS192" s="67"/>
      <c r="JT192" s="67"/>
      <c r="JU192" s="67"/>
      <c r="JV192" s="67"/>
      <c r="JW192" s="67"/>
      <c r="JX192" s="67"/>
      <c r="JY192" s="67"/>
      <c r="JZ192" s="67"/>
      <c r="KA192" s="67"/>
      <c r="KB192" s="67"/>
      <c r="KC192" s="67"/>
      <c r="KD192" s="67"/>
      <c r="KE192" s="67"/>
      <c r="KF192" s="67"/>
      <c r="KG192" s="67"/>
      <c r="KH192" s="67"/>
      <c r="KI192" s="67"/>
      <c r="KJ192" s="67"/>
      <c r="KK192" s="67"/>
      <c r="KL192" s="67"/>
      <c r="KM192" s="67"/>
      <c r="KN192" s="67"/>
      <c r="KO192" s="67"/>
      <c r="KP192" s="67"/>
      <c r="KQ192" s="67"/>
      <c r="KR192" s="67"/>
      <c r="KS192" s="67"/>
      <c r="KT192" s="67"/>
      <c r="KU192" s="67"/>
      <c r="KV192" s="67"/>
      <c r="KW192" s="67"/>
      <c r="KX192" s="67"/>
      <c r="KY192" s="67"/>
      <c r="KZ192" s="67"/>
      <c r="LA192" s="67"/>
      <c r="LB192" s="67"/>
      <c r="LC192" s="67"/>
      <c r="LD192" s="67"/>
      <c r="LE192" s="67"/>
      <c r="LF192" s="67"/>
      <c r="LG192" s="67"/>
      <c r="LH192" s="67"/>
      <c r="LI192" s="67"/>
      <c r="LJ192" s="67"/>
      <c r="LK192" s="67"/>
      <c r="LL192" s="67"/>
      <c r="LM192" s="67"/>
      <c r="LN192" s="67"/>
      <c r="LO192" s="67"/>
      <c r="LP192" s="67"/>
      <c r="LQ192" s="67"/>
      <c r="LR192" s="67"/>
      <c r="LS192" s="67"/>
      <c r="LT192" s="67"/>
      <c r="LU192" s="67"/>
      <c r="LV192" s="67"/>
      <c r="LW192" s="67"/>
      <c r="LX192" s="67"/>
      <c r="LY192" s="67"/>
      <c r="LZ192" s="67"/>
      <c r="MA192" s="67"/>
      <c r="MB192" s="67"/>
      <c r="MC192" s="67"/>
      <c r="MD192" s="67"/>
      <c r="ME192" s="67"/>
      <c r="MF192" s="67"/>
      <c r="MG192" s="67"/>
      <c r="MH192" s="67"/>
      <c r="MI192" s="67"/>
      <c r="MJ192" s="67"/>
      <c r="MK192" s="67"/>
      <c r="ML192" s="67"/>
      <c r="MM192" s="67"/>
      <c r="MN192" s="67"/>
      <c r="MO192" s="67"/>
      <c r="MP192" s="67"/>
      <c r="MQ192" s="67"/>
      <c r="MR192" s="67"/>
      <c r="MS192" s="67"/>
      <c r="MT192" s="67"/>
      <c r="MU192" s="67"/>
      <c r="MV192" s="67"/>
      <c r="MW192" s="67"/>
      <c r="MX192" s="67"/>
      <c r="MY192" s="67"/>
      <c r="MZ192" s="67"/>
      <c r="NA192" s="67"/>
      <c r="NB192" s="67"/>
      <c r="NC192" s="67"/>
      <c r="ND192" s="67"/>
      <c r="NE192" s="67"/>
      <c r="NF192" s="67"/>
      <c r="NG192" s="67"/>
      <c r="NH192" s="67"/>
      <c r="NI192" s="67"/>
      <c r="NJ192" s="67"/>
      <c r="NK192" s="67"/>
      <c r="NL192" s="67"/>
      <c r="NM192" s="67"/>
      <c r="NN192" s="67"/>
      <c r="NO192" s="67"/>
      <c r="NP192" s="67"/>
      <c r="NQ192" s="67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2"/>
      <c r="OF192" s="12"/>
      <c r="OG192" s="12"/>
      <c r="OH192" s="12"/>
      <c r="OI192" s="12"/>
      <c r="OJ192" s="12"/>
      <c r="OK192" s="12"/>
      <c r="OL192" s="12"/>
      <c r="OM192" s="12"/>
      <c r="ON192" s="12"/>
      <c r="OO192" s="12"/>
      <c r="OP192" s="12"/>
      <c r="OQ192" s="12"/>
    </row>
    <row r="193" spans="1:407">
      <c r="A193" s="96" t="s">
        <v>1064</v>
      </c>
      <c r="B193" s="56" t="s">
        <v>1065</v>
      </c>
      <c r="C193" s="96" t="s">
        <v>466</v>
      </c>
      <c r="D193" s="74">
        <v>6</v>
      </c>
      <c r="E193" s="67">
        <v>2016</v>
      </c>
      <c r="F193" s="161">
        <v>74.769472348800775</v>
      </c>
      <c r="G193" s="78">
        <v>6507</v>
      </c>
      <c r="H193" s="78">
        <v>5743</v>
      </c>
      <c r="I193" s="67">
        <v>764</v>
      </c>
      <c r="J193" s="67">
        <v>50.85</v>
      </c>
      <c r="K193" s="78">
        <v>3309</v>
      </c>
      <c r="L193" s="67">
        <v>61.92</v>
      </c>
      <c r="M193" s="78">
        <v>4029</v>
      </c>
      <c r="N193" s="67">
        <v>599</v>
      </c>
      <c r="O193" s="67">
        <v>305</v>
      </c>
      <c r="P193" s="67">
        <v>294</v>
      </c>
      <c r="Q193" s="78">
        <v>716</v>
      </c>
      <c r="R193" s="78">
        <v>351</v>
      </c>
      <c r="S193" s="78">
        <v>365</v>
      </c>
      <c r="T193" s="67">
        <v>592</v>
      </c>
      <c r="U193" s="67">
        <v>303</v>
      </c>
      <c r="V193" s="67">
        <v>289</v>
      </c>
      <c r="W193" s="78">
        <v>713</v>
      </c>
      <c r="X193" s="78">
        <v>349</v>
      </c>
      <c r="Y193" s="78">
        <v>364</v>
      </c>
      <c r="Z193" s="67">
        <v>586</v>
      </c>
      <c r="AA193" s="67">
        <v>298</v>
      </c>
      <c r="AB193" s="67">
        <v>288</v>
      </c>
      <c r="AC193" s="78">
        <v>680</v>
      </c>
      <c r="AD193" s="78">
        <v>335</v>
      </c>
      <c r="AE193" s="78">
        <v>345</v>
      </c>
      <c r="AF193" s="67">
        <v>559</v>
      </c>
      <c r="AG193" s="67">
        <v>282</v>
      </c>
      <c r="AH193" s="67">
        <v>277</v>
      </c>
      <c r="AI193" s="78">
        <v>1066</v>
      </c>
      <c r="AJ193" s="78">
        <v>531</v>
      </c>
      <c r="AK193" s="78">
        <v>535</v>
      </c>
      <c r="AL193" s="67">
        <v>614</v>
      </c>
      <c r="AM193" s="67">
        <v>308</v>
      </c>
      <c r="AN193" s="67">
        <v>306</v>
      </c>
      <c r="AO193" s="67">
        <v>533</v>
      </c>
      <c r="AP193" s="67">
        <v>267</v>
      </c>
      <c r="AQ193" s="67">
        <v>266</v>
      </c>
      <c r="AR193" s="56" t="s">
        <v>428</v>
      </c>
      <c r="AS193" s="56"/>
      <c r="AT193" s="56" t="s">
        <v>428</v>
      </c>
      <c r="AU193" s="162">
        <v>280</v>
      </c>
      <c r="AV193" s="163">
        <v>0</v>
      </c>
      <c r="AW193" s="164">
        <v>104</v>
      </c>
      <c r="AX193" s="59">
        <v>0</v>
      </c>
      <c r="AY193" s="59">
        <v>0</v>
      </c>
      <c r="AZ193" s="86">
        <v>0</v>
      </c>
      <c r="BA193" s="87">
        <v>0</v>
      </c>
      <c r="BB193" s="88">
        <v>289.01734104046244</v>
      </c>
      <c r="BC193" s="89">
        <v>2</v>
      </c>
      <c r="BD193" s="68">
        <v>0</v>
      </c>
      <c r="BE193" s="69">
        <v>0</v>
      </c>
      <c r="BF193" s="56">
        <f>VLOOKUP(A193,[1]Controles!$A$7:$L$139,11,0)</f>
        <v>6</v>
      </c>
      <c r="BG193" s="107">
        <f>VLOOKUP(A193,[1]Controles!$A$7:$L$139,12,0)</f>
        <v>5.4545454545454541</v>
      </c>
      <c r="BH193" s="63">
        <f>VLOOKUP(A193,[1]Peso!$A$7:$D$139,3,0)</f>
        <v>6</v>
      </c>
      <c r="BI193" s="85">
        <f>VLOOKUP(A193,[1]Peso!$A$7:$D$139,4,0)</f>
        <v>5.4545454545454541</v>
      </c>
      <c r="BJ193" s="68">
        <v>0</v>
      </c>
      <c r="BK193" s="69">
        <v>0</v>
      </c>
      <c r="BL193" s="68">
        <v>0</v>
      </c>
      <c r="BM193" s="69">
        <v>0</v>
      </c>
      <c r="BN193" s="67">
        <v>0</v>
      </c>
      <c r="BO193" s="67">
        <v>0</v>
      </c>
      <c r="BP193" s="67">
        <v>0</v>
      </c>
      <c r="BQ193" s="67">
        <v>0</v>
      </c>
      <c r="BR193" s="67">
        <v>0</v>
      </c>
      <c r="BS193" s="67">
        <v>0</v>
      </c>
      <c r="BT193" s="67">
        <v>0</v>
      </c>
      <c r="BU193" s="67">
        <v>0</v>
      </c>
      <c r="BV193" s="67" t="s">
        <v>1454</v>
      </c>
      <c r="BW193" s="67" t="s">
        <v>635</v>
      </c>
      <c r="BX193" s="67" t="s">
        <v>1229</v>
      </c>
      <c r="BY193" s="67" t="s">
        <v>635</v>
      </c>
      <c r="BZ193" s="67" t="s">
        <v>1471</v>
      </c>
      <c r="CA193" s="67" t="s">
        <v>1901</v>
      </c>
      <c r="CB193" s="67" t="s">
        <v>1902</v>
      </c>
      <c r="CC193" s="164">
        <v>84.62</v>
      </c>
      <c r="CD193" s="164">
        <v>67.510000000000005</v>
      </c>
      <c r="CE193" s="166">
        <v>12.5</v>
      </c>
      <c r="CF193" s="67" t="s">
        <v>1903</v>
      </c>
      <c r="CG193" s="67" t="s">
        <v>735</v>
      </c>
      <c r="CH193" s="67">
        <v>0</v>
      </c>
      <c r="CI193" s="67">
        <v>0</v>
      </c>
      <c r="CJ193" s="86">
        <v>0</v>
      </c>
      <c r="CK193" s="87">
        <v>0</v>
      </c>
      <c r="CL193" s="67">
        <v>0</v>
      </c>
      <c r="CM193" s="67">
        <v>0</v>
      </c>
      <c r="CN193" s="67">
        <v>0</v>
      </c>
      <c r="CO193" s="67">
        <v>0</v>
      </c>
      <c r="CP193" s="67">
        <v>0</v>
      </c>
      <c r="CQ193" s="67">
        <v>0</v>
      </c>
      <c r="CR193" s="67">
        <v>0</v>
      </c>
      <c r="CS193" s="67">
        <v>0</v>
      </c>
      <c r="CT193" s="67">
        <v>0</v>
      </c>
      <c r="CU193" s="67">
        <v>0</v>
      </c>
      <c r="CV193" s="67">
        <v>0</v>
      </c>
      <c r="CW193" s="67">
        <v>0</v>
      </c>
      <c r="CX193" s="67">
        <v>0</v>
      </c>
      <c r="CY193" s="67">
        <v>0</v>
      </c>
      <c r="CZ193" s="67">
        <v>0</v>
      </c>
      <c r="DA193" s="67">
        <v>0</v>
      </c>
      <c r="DB193" s="86">
        <v>0</v>
      </c>
      <c r="DC193" s="87">
        <v>0</v>
      </c>
      <c r="DD193" s="164">
        <v>123.7</v>
      </c>
      <c r="DE193" s="164">
        <v>99.32</v>
      </c>
      <c r="DF193" s="166">
        <v>5.0651230101302458</v>
      </c>
      <c r="DG193" s="167">
        <v>6.8017366136034738</v>
      </c>
      <c r="DH193" s="67">
        <v>0</v>
      </c>
      <c r="DI193" s="67">
        <v>0</v>
      </c>
      <c r="DJ193" s="92">
        <v>140.25245441795232</v>
      </c>
      <c r="DK193" s="67">
        <v>1</v>
      </c>
      <c r="DL193" s="92">
        <v>280.50490883590464</v>
      </c>
      <c r="DM193" s="67">
        <v>2</v>
      </c>
      <c r="DN193" s="67">
        <v>0</v>
      </c>
      <c r="DO193" s="67">
        <v>0</v>
      </c>
      <c r="DP193" s="92">
        <v>147.05882352941177</v>
      </c>
      <c r="DQ193" s="67">
        <v>1</v>
      </c>
      <c r="DR193" s="92">
        <v>147.05882352941177</v>
      </c>
      <c r="DS193" s="67">
        <v>1</v>
      </c>
      <c r="DT193" s="67">
        <v>0</v>
      </c>
      <c r="DU193" s="67">
        <v>0</v>
      </c>
      <c r="DV193" s="67">
        <v>0</v>
      </c>
      <c r="DW193" s="67">
        <v>0</v>
      </c>
      <c r="DX193" s="67">
        <v>0</v>
      </c>
      <c r="DY193" s="67">
        <v>0</v>
      </c>
      <c r="DZ193" s="86">
        <v>6.9444444444444438</v>
      </c>
      <c r="EA193" s="87">
        <v>2</v>
      </c>
      <c r="EB193" s="86">
        <v>133.57400722021663</v>
      </c>
      <c r="EC193" s="87">
        <v>37</v>
      </c>
      <c r="ED193" s="90">
        <v>7.1556350626118066</v>
      </c>
      <c r="EE193" s="91">
        <v>4</v>
      </c>
      <c r="EF193" s="164">
        <v>134.33000000000001</v>
      </c>
      <c r="EG193" s="164">
        <v>88.84</v>
      </c>
      <c r="EH193" s="166">
        <v>2.6717557251908395</v>
      </c>
      <c r="EI193" s="167">
        <v>13.931297709923665</v>
      </c>
      <c r="EJ193" s="67" t="s">
        <v>695</v>
      </c>
      <c r="EK193" s="67" t="s">
        <v>1904</v>
      </c>
      <c r="EL193" s="164">
        <v>81.17</v>
      </c>
      <c r="EM193" s="164">
        <v>40.35</v>
      </c>
      <c r="EN193" s="166">
        <v>0</v>
      </c>
      <c r="EO193" s="167">
        <v>2.3255813953488373</v>
      </c>
      <c r="EP193" s="67">
        <v>0</v>
      </c>
      <c r="EQ193" s="67">
        <v>0</v>
      </c>
      <c r="ER193" s="67">
        <v>0</v>
      </c>
      <c r="ES193" s="67">
        <v>0</v>
      </c>
      <c r="ET193" s="92">
        <v>147.05882352941177</v>
      </c>
      <c r="EU193" s="67">
        <v>1</v>
      </c>
      <c r="EV193" s="67">
        <v>0</v>
      </c>
      <c r="EW193" s="67">
        <v>0</v>
      </c>
      <c r="EX193" s="67">
        <v>0</v>
      </c>
      <c r="EY193" s="90">
        <v>111.1111111111111</v>
      </c>
      <c r="EZ193" s="91">
        <v>34</v>
      </c>
      <c r="FA193" s="86">
        <v>78.94736842105263</v>
      </c>
      <c r="FB193" s="87">
        <v>21</v>
      </c>
      <c r="FC193" s="92">
        <v>313.97174254317116</v>
      </c>
      <c r="FD193" s="67">
        <v>4</v>
      </c>
      <c r="FE193" s="92">
        <v>235.47880690737833</v>
      </c>
      <c r="FF193" s="67">
        <v>3</v>
      </c>
      <c r="FG193" s="92">
        <v>78.49293563579279</v>
      </c>
      <c r="FH193" s="67">
        <v>1</v>
      </c>
      <c r="FI193" s="67">
        <v>0</v>
      </c>
      <c r="FJ193" s="67">
        <v>0</v>
      </c>
      <c r="FK193" s="92">
        <v>627.94348508634232</v>
      </c>
      <c r="FL193" s="67">
        <v>8</v>
      </c>
      <c r="FM193" s="92">
        <v>78.49293563579279</v>
      </c>
      <c r="FN193" s="67">
        <v>1</v>
      </c>
      <c r="FO193" s="92">
        <v>0</v>
      </c>
      <c r="FP193" s="105">
        <v>0</v>
      </c>
      <c r="FQ193" s="92">
        <v>78.49293563579279</v>
      </c>
      <c r="FR193" s="67">
        <v>1</v>
      </c>
      <c r="FS193" s="86">
        <v>9.7719869706840381</v>
      </c>
      <c r="FT193" s="87">
        <v>6</v>
      </c>
      <c r="FU193" s="86">
        <v>7.5046904315197001</v>
      </c>
      <c r="FV193" s="87">
        <v>4</v>
      </c>
      <c r="FW193" s="67"/>
      <c r="FX193" s="67"/>
      <c r="FY193" s="67"/>
      <c r="FZ193" s="67"/>
      <c r="GA193" s="67"/>
      <c r="GB193" s="67"/>
      <c r="GC193" s="67"/>
      <c r="GD193" s="67"/>
      <c r="GE193" s="67"/>
      <c r="GF193" s="67"/>
      <c r="GG193" s="67"/>
      <c r="GH193" s="67"/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67"/>
      <c r="IS193" s="67"/>
      <c r="IT193" s="67"/>
      <c r="IU193" s="67"/>
      <c r="IV193" s="67"/>
      <c r="IW193" s="67"/>
      <c r="IX193" s="67"/>
      <c r="IY193" s="67"/>
      <c r="IZ193" s="67"/>
      <c r="JA193" s="67"/>
      <c r="JB193" s="67"/>
      <c r="JC193" s="67"/>
      <c r="JD193" s="67"/>
      <c r="JE193" s="67"/>
      <c r="JF193" s="67"/>
      <c r="JG193" s="67"/>
      <c r="JH193" s="67"/>
      <c r="JI193" s="67"/>
      <c r="JJ193" s="67"/>
      <c r="JK193" s="67"/>
      <c r="JL193" s="67"/>
      <c r="JM193" s="67"/>
      <c r="JN193" s="67"/>
      <c r="JO193" s="67"/>
      <c r="JP193" s="67"/>
      <c r="JQ193" s="67"/>
      <c r="JR193" s="67"/>
      <c r="JS193" s="67"/>
      <c r="JT193" s="67"/>
      <c r="JU193" s="67"/>
      <c r="JV193" s="67"/>
      <c r="JW193" s="67"/>
      <c r="JX193" s="67"/>
      <c r="JY193" s="67"/>
      <c r="JZ193" s="67"/>
      <c r="KA193" s="67"/>
      <c r="KB193" s="67"/>
      <c r="KC193" s="67"/>
      <c r="KD193" s="67"/>
      <c r="KE193" s="67"/>
      <c r="KF193" s="67"/>
      <c r="KG193" s="67"/>
      <c r="KH193" s="67"/>
      <c r="KI193" s="67"/>
      <c r="KJ193" s="67"/>
      <c r="KK193" s="67"/>
      <c r="KL193" s="67"/>
      <c r="KM193" s="67"/>
      <c r="KN193" s="67"/>
      <c r="KO193" s="67"/>
      <c r="KP193" s="67"/>
      <c r="KQ193" s="67"/>
      <c r="KR193" s="67"/>
      <c r="KS193" s="67"/>
      <c r="KT193" s="67"/>
      <c r="KU193" s="67"/>
      <c r="KV193" s="67"/>
      <c r="KW193" s="67"/>
      <c r="KX193" s="67"/>
      <c r="KY193" s="67"/>
      <c r="KZ193" s="67"/>
      <c r="LA193" s="67"/>
      <c r="LB193" s="67"/>
      <c r="LC193" s="67"/>
      <c r="LD193" s="67"/>
      <c r="LE193" s="67"/>
      <c r="LF193" s="67"/>
      <c r="LG193" s="67"/>
      <c r="LH193" s="67"/>
      <c r="LI193" s="67"/>
      <c r="LJ193" s="67"/>
      <c r="LK193" s="67"/>
      <c r="LL193" s="67"/>
      <c r="LM193" s="67"/>
      <c r="LN193" s="67"/>
      <c r="LO193" s="67"/>
      <c r="LP193" s="67"/>
      <c r="LQ193" s="67"/>
      <c r="LR193" s="67"/>
      <c r="LS193" s="67"/>
      <c r="LT193" s="67"/>
      <c r="LU193" s="67"/>
      <c r="LV193" s="67"/>
      <c r="LW193" s="67"/>
      <c r="LX193" s="67"/>
      <c r="LY193" s="67"/>
      <c r="LZ193" s="67"/>
      <c r="MA193" s="67"/>
      <c r="MB193" s="67"/>
      <c r="MC193" s="67"/>
      <c r="MD193" s="67"/>
      <c r="ME193" s="67"/>
      <c r="MF193" s="67"/>
      <c r="MG193" s="67"/>
      <c r="MH193" s="67"/>
      <c r="MI193" s="67"/>
      <c r="MJ193" s="67"/>
      <c r="MK193" s="67"/>
      <c r="ML193" s="67"/>
      <c r="MM193" s="67"/>
      <c r="MN193" s="67"/>
      <c r="MO193" s="67"/>
      <c r="MP193" s="67"/>
      <c r="MQ193" s="67"/>
      <c r="MR193" s="67"/>
      <c r="MS193" s="67"/>
      <c r="MT193" s="67"/>
      <c r="MU193" s="67"/>
      <c r="MV193" s="67"/>
      <c r="MW193" s="67"/>
      <c r="MX193" s="67"/>
      <c r="MY193" s="67"/>
      <c r="MZ193" s="67"/>
      <c r="NA193" s="67"/>
      <c r="NB193" s="67"/>
      <c r="NC193" s="67"/>
      <c r="ND193" s="67"/>
      <c r="NE193" s="67"/>
      <c r="NF193" s="67"/>
      <c r="NG193" s="67"/>
      <c r="NH193" s="67"/>
      <c r="NI193" s="67"/>
      <c r="NJ193" s="67"/>
      <c r="NK193" s="67"/>
      <c r="NL193" s="67"/>
      <c r="NM193" s="67"/>
      <c r="NN193" s="67"/>
      <c r="NO193" s="67"/>
      <c r="NP193" s="67"/>
      <c r="NQ193" s="67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2"/>
      <c r="OF193" s="12"/>
      <c r="OG193" s="12"/>
      <c r="OH193" s="12"/>
      <c r="OI193" s="12"/>
      <c r="OJ193" s="12"/>
      <c r="OK193" s="12"/>
      <c r="OL193" s="12"/>
      <c r="OM193" s="12"/>
      <c r="ON193" s="12"/>
      <c r="OO193" s="12"/>
      <c r="OP193" s="12"/>
      <c r="OQ193" s="12"/>
    </row>
    <row r="194" spans="1:407">
      <c r="A194" s="96" t="s">
        <v>1072</v>
      </c>
      <c r="B194" s="56" t="s">
        <v>1073</v>
      </c>
      <c r="C194" s="96" t="s">
        <v>427</v>
      </c>
      <c r="D194" s="74">
        <v>6</v>
      </c>
      <c r="E194" s="67">
        <v>2016</v>
      </c>
      <c r="F194" s="161">
        <v>71.50854549147995</v>
      </c>
      <c r="G194" s="78">
        <v>19229</v>
      </c>
      <c r="H194" s="78">
        <v>10843</v>
      </c>
      <c r="I194" s="78">
        <v>8386</v>
      </c>
      <c r="J194" s="67">
        <v>51.15</v>
      </c>
      <c r="K194" s="78">
        <v>9836</v>
      </c>
      <c r="L194" s="67">
        <v>44.65</v>
      </c>
      <c r="M194" s="78">
        <v>8585</v>
      </c>
      <c r="N194" s="67">
        <v>1841</v>
      </c>
      <c r="O194" s="67">
        <v>940</v>
      </c>
      <c r="P194" s="67">
        <v>901</v>
      </c>
      <c r="Q194" s="78">
        <v>2196</v>
      </c>
      <c r="R194" s="78">
        <v>1072</v>
      </c>
      <c r="S194" s="78">
        <v>1124</v>
      </c>
      <c r="T194" s="67">
        <v>1782</v>
      </c>
      <c r="U194" s="67">
        <v>922</v>
      </c>
      <c r="V194" s="67">
        <v>860</v>
      </c>
      <c r="W194" s="78">
        <v>2157</v>
      </c>
      <c r="X194" s="78">
        <v>1042</v>
      </c>
      <c r="Y194" s="78">
        <v>1115</v>
      </c>
      <c r="Z194" s="67">
        <v>1823</v>
      </c>
      <c r="AA194" s="67">
        <v>942</v>
      </c>
      <c r="AB194" s="67">
        <v>881</v>
      </c>
      <c r="AC194" s="78">
        <v>2127</v>
      </c>
      <c r="AD194" s="78">
        <v>1025</v>
      </c>
      <c r="AE194" s="78">
        <v>1102</v>
      </c>
      <c r="AF194" s="67">
        <v>1730</v>
      </c>
      <c r="AG194" s="67">
        <v>899</v>
      </c>
      <c r="AH194" s="67">
        <v>831</v>
      </c>
      <c r="AI194" s="78">
        <v>3229</v>
      </c>
      <c r="AJ194" s="78">
        <v>1548</v>
      </c>
      <c r="AK194" s="78">
        <v>1681</v>
      </c>
      <c r="AL194" s="67">
        <v>1823</v>
      </c>
      <c r="AM194" s="67">
        <v>950</v>
      </c>
      <c r="AN194" s="67">
        <v>873</v>
      </c>
      <c r="AO194" s="67">
        <v>1719</v>
      </c>
      <c r="AP194" s="67">
        <v>893</v>
      </c>
      <c r="AQ194" s="67">
        <v>826</v>
      </c>
      <c r="AR194" s="56" t="s">
        <v>428</v>
      </c>
      <c r="AS194" s="56"/>
      <c r="AT194" s="56" t="s">
        <v>428</v>
      </c>
      <c r="AU194" s="162">
        <v>609</v>
      </c>
      <c r="AV194" s="164">
        <v>10</v>
      </c>
      <c r="AW194" s="163">
        <v>240</v>
      </c>
      <c r="AX194" s="59">
        <v>12.8</v>
      </c>
      <c r="AY194" s="59">
        <v>3</v>
      </c>
      <c r="AZ194" s="86">
        <v>2.1727322107550244</v>
      </c>
      <c r="BA194" s="87">
        <v>4</v>
      </c>
      <c r="BB194" s="88">
        <v>0</v>
      </c>
      <c r="BC194" s="89">
        <v>0</v>
      </c>
      <c r="BD194" s="68">
        <v>0</v>
      </c>
      <c r="BE194" s="69">
        <v>0</v>
      </c>
      <c r="BF194" s="56">
        <f>VLOOKUP(A194,[1]Controles!$A$7:$L$139,11,0)</f>
        <v>14</v>
      </c>
      <c r="BG194" s="107">
        <f>VLOOKUP(A194,[1]Controles!$A$7:$L$139,12,0)</f>
        <v>5.9574468085106389</v>
      </c>
      <c r="BH194" s="63">
        <f>VLOOKUP(A194,[1]Peso!$A$7:$D$139,3,0)</f>
        <v>35</v>
      </c>
      <c r="BI194" s="85">
        <f>VLOOKUP(A194,[1]Peso!$A$7:$D$139,4,0)</f>
        <v>14.893617021276595</v>
      </c>
      <c r="BJ194" s="68">
        <v>0</v>
      </c>
      <c r="BK194" s="69">
        <v>0</v>
      </c>
      <c r="BL194" s="68">
        <v>54.318305268875605</v>
      </c>
      <c r="BM194" s="69">
        <v>1</v>
      </c>
      <c r="BN194" s="67">
        <v>0</v>
      </c>
      <c r="BO194" s="67">
        <v>0</v>
      </c>
      <c r="BP194" s="67">
        <v>0</v>
      </c>
      <c r="BQ194" s="67">
        <v>0</v>
      </c>
      <c r="BR194" s="67">
        <v>0</v>
      </c>
      <c r="BS194" s="67">
        <v>0</v>
      </c>
      <c r="BT194" s="67">
        <v>0</v>
      </c>
      <c r="BU194" s="67">
        <v>0</v>
      </c>
      <c r="BV194" s="165" t="s">
        <v>467</v>
      </c>
      <c r="BW194" s="67" t="s">
        <v>1905</v>
      </c>
      <c r="BX194" s="67" t="s">
        <v>797</v>
      </c>
      <c r="BY194" s="67" t="s">
        <v>1905</v>
      </c>
      <c r="BZ194" s="67" t="s">
        <v>1906</v>
      </c>
      <c r="CA194" s="67" t="s">
        <v>867</v>
      </c>
      <c r="CB194" s="67" t="s">
        <v>867</v>
      </c>
      <c r="CC194" s="163">
        <v>84.51</v>
      </c>
      <c r="CD194" s="163">
        <v>65.92</v>
      </c>
      <c r="CE194" s="166">
        <v>23.52941176470588</v>
      </c>
      <c r="CF194" s="67" t="s">
        <v>1907</v>
      </c>
      <c r="CG194" s="67" t="s">
        <v>1908</v>
      </c>
      <c r="CH194" s="67">
        <v>0</v>
      </c>
      <c r="CI194" s="67">
        <v>0</v>
      </c>
      <c r="CJ194" s="86">
        <v>0.5611672278338945</v>
      </c>
      <c r="CK194" s="87">
        <v>1</v>
      </c>
      <c r="CL194" s="67">
        <v>0</v>
      </c>
      <c r="CM194" s="67">
        <v>0</v>
      </c>
      <c r="CN194" s="67">
        <v>0</v>
      </c>
      <c r="CO194" s="67">
        <v>0</v>
      </c>
      <c r="CP194" s="67">
        <v>0</v>
      </c>
      <c r="CQ194" s="67">
        <v>0</v>
      </c>
      <c r="CR194" s="92">
        <v>46.36068613815484</v>
      </c>
      <c r="CS194" s="67">
        <v>1</v>
      </c>
      <c r="CT194" s="67">
        <v>0</v>
      </c>
      <c r="CU194" s="67">
        <v>0</v>
      </c>
      <c r="CV194" s="67">
        <v>0</v>
      </c>
      <c r="CW194" s="67">
        <v>0</v>
      </c>
      <c r="CX194" s="67">
        <v>0</v>
      </c>
      <c r="CY194" s="67">
        <v>0</v>
      </c>
      <c r="CZ194" s="92">
        <v>46.36068613815484</v>
      </c>
      <c r="DA194" s="67">
        <v>1</v>
      </c>
      <c r="DB194" s="86">
        <v>1.0970927043335161</v>
      </c>
      <c r="DC194" s="87">
        <v>2</v>
      </c>
      <c r="DD194" s="163">
        <v>111.9</v>
      </c>
      <c r="DE194" s="163">
        <v>91.62</v>
      </c>
      <c r="DF194" s="166">
        <v>2.0334928229665072</v>
      </c>
      <c r="DG194" s="167">
        <v>5.5023923444976077</v>
      </c>
      <c r="DH194" s="67">
        <v>0</v>
      </c>
      <c r="DI194" s="67">
        <v>0</v>
      </c>
      <c r="DJ194" s="92">
        <v>46.36068613815484</v>
      </c>
      <c r="DK194" s="67">
        <v>1</v>
      </c>
      <c r="DL194" s="67">
        <v>0</v>
      </c>
      <c r="DM194" s="67">
        <v>0</v>
      </c>
      <c r="DN194" s="67">
        <v>0</v>
      </c>
      <c r="DO194" s="67">
        <v>0</v>
      </c>
      <c r="DP194" s="92">
        <v>47.014574518100609</v>
      </c>
      <c r="DQ194" s="67">
        <v>1</v>
      </c>
      <c r="DR194" s="92">
        <v>47.014574518100609</v>
      </c>
      <c r="DS194" s="67">
        <v>1</v>
      </c>
      <c r="DT194" s="67">
        <v>0</v>
      </c>
      <c r="DU194" s="67">
        <v>0</v>
      </c>
      <c r="DV194" s="67">
        <v>0</v>
      </c>
      <c r="DW194" s="67">
        <v>0</v>
      </c>
      <c r="DX194" s="67">
        <v>0</v>
      </c>
      <c r="DY194" s="67">
        <v>0</v>
      </c>
      <c r="DZ194" s="86">
        <v>0</v>
      </c>
      <c r="EA194" s="87">
        <v>0</v>
      </c>
      <c r="EB194" s="86">
        <v>62.575210589651029</v>
      </c>
      <c r="EC194" s="87">
        <v>52</v>
      </c>
      <c r="ED194" s="86">
        <v>0.5780346820809249</v>
      </c>
      <c r="EE194" s="87">
        <v>1</v>
      </c>
      <c r="EF194" s="163">
        <v>100.95</v>
      </c>
      <c r="EG194" s="163">
        <v>77.2</v>
      </c>
      <c r="EH194" s="166">
        <v>1.873536299765808</v>
      </c>
      <c r="EI194" s="167">
        <v>10.772833723653395</v>
      </c>
      <c r="EJ194" s="67" t="s">
        <v>1909</v>
      </c>
      <c r="EK194" s="67" t="s">
        <v>1910</v>
      </c>
      <c r="EL194" s="163">
        <v>75.5</v>
      </c>
      <c r="EM194" s="163">
        <v>55.47</v>
      </c>
      <c r="EN194" s="166">
        <v>0.19920318725099601</v>
      </c>
      <c r="EO194" s="167">
        <v>12.350597609561753</v>
      </c>
      <c r="EP194" s="67">
        <v>0</v>
      </c>
      <c r="EQ194" s="67">
        <v>0</v>
      </c>
      <c r="ER194" s="67">
        <v>0</v>
      </c>
      <c r="ES194" s="67">
        <v>0</v>
      </c>
      <c r="ET194" s="67">
        <v>0</v>
      </c>
      <c r="EU194" s="67">
        <v>0</v>
      </c>
      <c r="EV194" s="67">
        <v>0</v>
      </c>
      <c r="EW194" s="67">
        <v>0</v>
      </c>
      <c r="EX194" s="67">
        <v>0</v>
      </c>
      <c r="EY194" s="86">
        <v>92.783505154639172</v>
      </c>
      <c r="EZ194" s="87">
        <v>81</v>
      </c>
      <c r="FA194" s="86">
        <v>72.639225181598064</v>
      </c>
      <c r="FB194" s="87">
        <v>60</v>
      </c>
      <c r="FC194" s="92">
        <v>460.24034773715164</v>
      </c>
      <c r="FD194" s="67">
        <v>18</v>
      </c>
      <c r="FE194" s="67">
        <v>0</v>
      </c>
      <c r="FF194" s="67">
        <v>0</v>
      </c>
      <c r="FG194" s="67">
        <v>0</v>
      </c>
      <c r="FH194" s="67">
        <v>0</v>
      </c>
      <c r="FI194" s="92">
        <v>25.568908207619536</v>
      </c>
      <c r="FJ194" s="67">
        <v>1</v>
      </c>
      <c r="FK194" s="92">
        <v>485.80925594477117</v>
      </c>
      <c r="FL194" s="67">
        <v>19</v>
      </c>
      <c r="FM194" s="92">
        <v>25.568908207619536</v>
      </c>
      <c r="FN194" s="67">
        <v>1</v>
      </c>
      <c r="FO194" s="92">
        <v>102.27563283047814</v>
      </c>
      <c r="FP194" s="105">
        <v>4</v>
      </c>
      <c r="FQ194" s="92">
        <v>0</v>
      </c>
      <c r="FR194" s="67">
        <v>0</v>
      </c>
      <c r="FS194" s="86">
        <v>4.3883708173340645</v>
      </c>
      <c r="FT194" s="87">
        <v>8</v>
      </c>
      <c r="FU194" s="86">
        <v>9.8894706224549154</v>
      </c>
      <c r="FV194" s="87">
        <v>17</v>
      </c>
      <c r="FW194" s="67"/>
      <c r="FX194" s="67"/>
      <c r="FY194" s="67"/>
      <c r="FZ194" s="67"/>
      <c r="GA194" s="67"/>
      <c r="GB194" s="67"/>
      <c r="GC194" s="67"/>
      <c r="GD194" s="67"/>
      <c r="GE194" s="67"/>
      <c r="GF194" s="67"/>
      <c r="GG194" s="67"/>
      <c r="GH194" s="67"/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67"/>
      <c r="IS194" s="67"/>
      <c r="IT194" s="67"/>
      <c r="IU194" s="67"/>
      <c r="IV194" s="67"/>
      <c r="IW194" s="67"/>
      <c r="IX194" s="67"/>
      <c r="IY194" s="67"/>
      <c r="IZ194" s="67"/>
      <c r="JA194" s="67"/>
      <c r="JB194" s="67"/>
      <c r="JC194" s="67"/>
      <c r="JD194" s="67"/>
      <c r="JE194" s="67"/>
      <c r="JF194" s="67"/>
      <c r="JG194" s="67"/>
      <c r="JH194" s="67"/>
      <c r="JI194" s="67"/>
      <c r="JJ194" s="67"/>
      <c r="JK194" s="67"/>
      <c r="JL194" s="67"/>
      <c r="JM194" s="67"/>
      <c r="JN194" s="67"/>
      <c r="JO194" s="67"/>
      <c r="JP194" s="67"/>
      <c r="JQ194" s="67"/>
      <c r="JR194" s="67"/>
      <c r="JS194" s="67"/>
      <c r="JT194" s="67"/>
      <c r="JU194" s="67"/>
      <c r="JV194" s="67"/>
      <c r="JW194" s="67"/>
      <c r="JX194" s="67"/>
      <c r="JY194" s="67"/>
      <c r="JZ194" s="67"/>
      <c r="KA194" s="67"/>
      <c r="KB194" s="67"/>
      <c r="KC194" s="67"/>
      <c r="KD194" s="67"/>
      <c r="KE194" s="67"/>
      <c r="KF194" s="67"/>
      <c r="KG194" s="67"/>
      <c r="KH194" s="67"/>
      <c r="KI194" s="67"/>
      <c r="KJ194" s="67"/>
      <c r="KK194" s="67"/>
      <c r="KL194" s="67"/>
      <c r="KM194" s="67"/>
      <c r="KN194" s="67"/>
      <c r="KO194" s="67"/>
      <c r="KP194" s="67"/>
      <c r="KQ194" s="67"/>
      <c r="KR194" s="67"/>
      <c r="KS194" s="67"/>
      <c r="KT194" s="67"/>
      <c r="KU194" s="67"/>
      <c r="KV194" s="67"/>
      <c r="KW194" s="67"/>
      <c r="KX194" s="67"/>
      <c r="KY194" s="67"/>
      <c r="KZ194" s="67"/>
      <c r="LA194" s="67"/>
      <c r="LB194" s="67"/>
      <c r="LC194" s="67"/>
      <c r="LD194" s="67"/>
      <c r="LE194" s="67"/>
      <c r="LF194" s="67"/>
      <c r="LG194" s="67"/>
      <c r="LH194" s="67"/>
      <c r="LI194" s="67"/>
      <c r="LJ194" s="67"/>
      <c r="LK194" s="67"/>
      <c r="LL194" s="67"/>
      <c r="LM194" s="67"/>
      <c r="LN194" s="67"/>
      <c r="LO194" s="67"/>
      <c r="LP194" s="67"/>
      <c r="LQ194" s="67"/>
      <c r="LR194" s="67"/>
      <c r="LS194" s="67"/>
      <c r="LT194" s="67"/>
      <c r="LU194" s="67"/>
      <c r="LV194" s="67"/>
      <c r="LW194" s="67"/>
      <c r="LX194" s="67"/>
      <c r="LY194" s="67"/>
      <c r="LZ194" s="67"/>
      <c r="MA194" s="67"/>
      <c r="MB194" s="67"/>
      <c r="MC194" s="67"/>
      <c r="MD194" s="67"/>
      <c r="ME194" s="67"/>
      <c r="MF194" s="67"/>
      <c r="MG194" s="67"/>
      <c r="MH194" s="67"/>
      <c r="MI194" s="67"/>
      <c r="MJ194" s="67"/>
      <c r="MK194" s="67"/>
      <c r="ML194" s="67"/>
      <c r="MM194" s="67"/>
      <c r="MN194" s="67"/>
      <c r="MO194" s="67"/>
      <c r="MP194" s="67"/>
      <c r="MQ194" s="67"/>
      <c r="MR194" s="67"/>
      <c r="MS194" s="67"/>
      <c r="MT194" s="67"/>
      <c r="MU194" s="67"/>
      <c r="MV194" s="67"/>
      <c r="MW194" s="67"/>
      <c r="MX194" s="67"/>
      <c r="MY194" s="67"/>
      <c r="MZ194" s="67"/>
      <c r="NA194" s="67"/>
      <c r="NB194" s="67"/>
      <c r="NC194" s="67"/>
      <c r="ND194" s="67"/>
      <c r="NE194" s="67"/>
      <c r="NF194" s="67"/>
      <c r="NG194" s="67"/>
      <c r="NH194" s="67"/>
      <c r="NI194" s="67"/>
      <c r="NJ194" s="67"/>
      <c r="NK194" s="67"/>
      <c r="NL194" s="67"/>
      <c r="NM194" s="67"/>
      <c r="NN194" s="67"/>
      <c r="NO194" s="67"/>
      <c r="NP194" s="67"/>
      <c r="NQ194" s="67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2"/>
      <c r="OF194" s="12"/>
      <c r="OG194" s="12"/>
      <c r="OH194" s="12"/>
      <c r="OI194" s="12"/>
      <c r="OJ194" s="12"/>
      <c r="OK194" s="12"/>
      <c r="OL194" s="12"/>
      <c r="OM194" s="12"/>
      <c r="ON194" s="12"/>
      <c r="OO194" s="12"/>
      <c r="OP194" s="12"/>
      <c r="OQ194" s="12"/>
    </row>
    <row r="195" spans="1:407">
      <c r="A195" s="96" t="s">
        <v>1076</v>
      </c>
      <c r="B195" s="56" t="s">
        <v>1077</v>
      </c>
      <c r="C195" s="96" t="s">
        <v>441</v>
      </c>
      <c r="D195" s="74">
        <v>6</v>
      </c>
      <c r="E195" s="67">
        <v>2016</v>
      </c>
      <c r="F195" s="161">
        <v>64.212616308527657</v>
      </c>
      <c r="G195" s="78">
        <v>9546</v>
      </c>
      <c r="H195" s="78">
        <v>1755</v>
      </c>
      <c r="I195" s="78">
        <v>7791</v>
      </c>
      <c r="J195" s="67">
        <v>13.16</v>
      </c>
      <c r="K195" s="78">
        <v>1256</v>
      </c>
      <c r="L195" s="67">
        <v>75.209999999999994</v>
      </c>
      <c r="M195" s="78">
        <v>7180</v>
      </c>
      <c r="N195" s="67">
        <v>805</v>
      </c>
      <c r="O195" s="67">
        <v>413</v>
      </c>
      <c r="P195" s="67">
        <v>392</v>
      </c>
      <c r="Q195" s="78">
        <v>968</v>
      </c>
      <c r="R195" s="78">
        <v>469</v>
      </c>
      <c r="S195" s="78">
        <v>499</v>
      </c>
      <c r="T195" s="67">
        <v>779</v>
      </c>
      <c r="U195" s="67">
        <v>414</v>
      </c>
      <c r="V195" s="67">
        <v>365</v>
      </c>
      <c r="W195" s="78">
        <v>898</v>
      </c>
      <c r="X195" s="78">
        <v>420</v>
      </c>
      <c r="Y195" s="78">
        <v>478</v>
      </c>
      <c r="Z195" s="67">
        <v>734</v>
      </c>
      <c r="AA195" s="67">
        <v>390</v>
      </c>
      <c r="AB195" s="67">
        <v>344</v>
      </c>
      <c r="AC195" s="78">
        <v>1020</v>
      </c>
      <c r="AD195" s="78">
        <v>473</v>
      </c>
      <c r="AE195" s="78">
        <v>547</v>
      </c>
      <c r="AF195" s="67">
        <v>966</v>
      </c>
      <c r="AG195" s="67">
        <v>523</v>
      </c>
      <c r="AH195" s="67">
        <v>443</v>
      </c>
      <c r="AI195" s="78">
        <v>1749</v>
      </c>
      <c r="AJ195" s="78">
        <v>795</v>
      </c>
      <c r="AK195" s="78">
        <v>954</v>
      </c>
      <c r="AL195" s="67">
        <v>954</v>
      </c>
      <c r="AM195" s="67">
        <v>518</v>
      </c>
      <c r="AN195" s="67">
        <v>436</v>
      </c>
      <c r="AO195" s="67">
        <v>959</v>
      </c>
      <c r="AP195" s="67">
        <v>534</v>
      </c>
      <c r="AQ195" s="67">
        <v>425</v>
      </c>
      <c r="AR195" s="56" t="s">
        <v>428</v>
      </c>
      <c r="AS195" s="56"/>
      <c r="AT195" s="56" t="s">
        <v>428</v>
      </c>
      <c r="AU195" s="162">
        <v>405</v>
      </c>
      <c r="AV195" s="163">
        <v>0</v>
      </c>
      <c r="AW195" s="164">
        <v>70</v>
      </c>
      <c r="AX195" s="59">
        <v>0</v>
      </c>
      <c r="AY195" s="59">
        <v>0</v>
      </c>
      <c r="AZ195" s="86">
        <v>0</v>
      </c>
      <c r="BA195" s="87">
        <v>0</v>
      </c>
      <c r="BB195" s="88">
        <v>0</v>
      </c>
      <c r="BC195" s="89">
        <v>0</v>
      </c>
      <c r="BD195" s="68">
        <v>0</v>
      </c>
      <c r="BE195" s="69">
        <v>0</v>
      </c>
      <c r="BF195" s="56">
        <f>VLOOKUP(A195,[1]Controles!$A$7:$L$139,11,0)</f>
        <v>8</v>
      </c>
      <c r="BG195" s="107">
        <f>VLOOKUP(A195,[1]Controles!$A$7:$L$139,12,0)</f>
        <v>7.2072072072072073</v>
      </c>
      <c r="BH195" s="63">
        <f>VLOOKUP(A195,[1]Peso!$A$7:$D$139,3,0)</f>
        <v>11</v>
      </c>
      <c r="BI195" s="85">
        <f>VLOOKUP(A195,[1]Peso!$A$7:$D$139,4,0)</f>
        <v>9.9099099099099099</v>
      </c>
      <c r="BJ195" s="68">
        <v>0</v>
      </c>
      <c r="BK195" s="69">
        <v>0</v>
      </c>
      <c r="BL195" s="68">
        <v>0</v>
      </c>
      <c r="BM195" s="69">
        <v>0</v>
      </c>
      <c r="BN195" s="67">
        <v>0</v>
      </c>
      <c r="BO195" s="67">
        <v>0</v>
      </c>
      <c r="BP195" s="67">
        <v>0</v>
      </c>
      <c r="BQ195" s="67">
        <v>0</v>
      </c>
      <c r="BR195" s="67">
        <v>0</v>
      </c>
      <c r="BS195" s="67">
        <v>0</v>
      </c>
      <c r="BT195" s="67">
        <v>0</v>
      </c>
      <c r="BU195" s="67">
        <v>0</v>
      </c>
      <c r="BV195" s="67" t="s">
        <v>1700</v>
      </c>
      <c r="BW195" s="67" t="s">
        <v>1817</v>
      </c>
      <c r="BX195" s="67" t="s">
        <v>915</v>
      </c>
      <c r="BY195" s="67" t="s">
        <v>1817</v>
      </c>
      <c r="BZ195" s="67" t="s">
        <v>577</v>
      </c>
      <c r="CA195" s="67" t="s">
        <v>1052</v>
      </c>
      <c r="CB195" s="67" t="s">
        <v>443</v>
      </c>
      <c r="CC195" s="164">
        <v>88.95</v>
      </c>
      <c r="CD195" s="164">
        <v>62.57</v>
      </c>
      <c r="CE195" s="166">
        <v>12.5</v>
      </c>
      <c r="CF195" s="67" t="s">
        <v>1850</v>
      </c>
      <c r="CG195" s="67" t="s">
        <v>1746</v>
      </c>
      <c r="CH195" s="67">
        <v>0</v>
      </c>
      <c r="CI195" s="67">
        <v>0</v>
      </c>
      <c r="CJ195" s="86">
        <v>0</v>
      </c>
      <c r="CK195" s="87">
        <v>0</v>
      </c>
      <c r="CL195" s="67">
        <v>0</v>
      </c>
      <c r="CM195" s="67">
        <v>0</v>
      </c>
      <c r="CN195" s="92">
        <v>123.60939431396785</v>
      </c>
      <c r="CO195" s="67">
        <v>1</v>
      </c>
      <c r="CP195" s="67">
        <v>0</v>
      </c>
      <c r="CQ195" s="67">
        <v>0</v>
      </c>
      <c r="CR195" s="67">
        <v>0</v>
      </c>
      <c r="CS195" s="67">
        <v>0</v>
      </c>
      <c r="CT195" s="67">
        <v>0</v>
      </c>
      <c r="CU195" s="67">
        <v>0</v>
      </c>
      <c r="CV195" s="67">
        <v>0</v>
      </c>
      <c r="CW195" s="67">
        <v>0</v>
      </c>
      <c r="CX195" s="67">
        <v>0</v>
      </c>
      <c r="CY195" s="67">
        <v>0</v>
      </c>
      <c r="CZ195" s="67">
        <v>0</v>
      </c>
      <c r="DA195" s="67">
        <v>0</v>
      </c>
      <c r="DB195" s="86">
        <v>0</v>
      </c>
      <c r="DC195" s="87">
        <v>0</v>
      </c>
      <c r="DD195" s="164">
        <v>130.69</v>
      </c>
      <c r="DE195" s="164">
        <v>104.48</v>
      </c>
      <c r="DF195" s="166">
        <v>1.9015659955257269</v>
      </c>
      <c r="DG195" s="167">
        <v>5.8165548098434003</v>
      </c>
      <c r="DH195" s="67">
        <v>0</v>
      </c>
      <c r="DI195" s="67">
        <v>0</v>
      </c>
      <c r="DJ195" s="67">
        <v>0</v>
      </c>
      <c r="DK195" s="67">
        <v>0</v>
      </c>
      <c r="DL195" s="67">
        <v>0</v>
      </c>
      <c r="DM195" s="67">
        <v>0</v>
      </c>
      <c r="DN195" s="67">
        <v>0</v>
      </c>
      <c r="DO195" s="67">
        <v>0</v>
      </c>
      <c r="DP195" s="92">
        <v>98.039215686274503</v>
      </c>
      <c r="DQ195" s="67">
        <v>1</v>
      </c>
      <c r="DR195" s="92">
        <v>98.039215686274503</v>
      </c>
      <c r="DS195" s="67">
        <v>1</v>
      </c>
      <c r="DT195" s="67">
        <v>0</v>
      </c>
      <c r="DU195" s="67">
        <v>0</v>
      </c>
      <c r="DV195" s="67">
        <v>0</v>
      </c>
      <c r="DW195" s="67">
        <v>0</v>
      </c>
      <c r="DX195" s="67">
        <v>0</v>
      </c>
      <c r="DY195" s="67">
        <v>0</v>
      </c>
      <c r="DZ195" s="86">
        <v>2.9069767441860463</v>
      </c>
      <c r="EA195" s="87">
        <v>1</v>
      </c>
      <c r="EB195" s="86">
        <v>79.006772009029348</v>
      </c>
      <c r="EC195" s="87">
        <v>35</v>
      </c>
      <c r="ED195" s="86">
        <v>0</v>
      </c>
      <c r="EE195" s="87">
        <v>0</v>
      </c>
      <c r="EF195" s="164">
        <v>130.46</v>
      </c>
      <c r="EG195" s="164">
        <v>87.48</v>
      </c>
      <c r="EH195" s="166">
        <v>1.1976047904191618</v>
      </c>
      <c r="EI195" s="167">
        <v>2.8443113772455089</v>
      </c>
      <c r="EJ195" s="67" t="s">
        <v>1911</v>
      </c>
      <c r="EK195" s="67" t="s">
        <v>1912</v>
      </c>
      <c r="EL195" s="164">
        <v>75.2</v>
      </c>
      <c r="EM195" s="164">
        <v>38.14</v>
      </c>
      <c r="EN195" s="166">
        <v>2.7649769585253456</v>
      </c>
      <c r="EO195" s="167">
        <v>1.3824884792626728</v>
      </c>
      <c r="EP195" s="67">
        <v>0</v>
      </c>
      <c r="EQ195" s="67">
        <v>0</v>
      </c>
      <c r="ER195" s="92">
        <v>98.039215686274503</v>
      </c>
      <c r="ES195" s="105">
        <v>1</v>
      </c>
      <c r="ET195" s="67">
        <v>0</v>
      </c>
      <c r="EU195" s="67">
        <v>0</v>
      </c>
      <c r="EV195" s="67">
        <v>0</v>
      </c>
      <c r="EW195" s="67">
        <v>0</v>
      </c>
      <c r="EX195" s="67">
        <v>0</v>
      </c>
      <c r="EY195" s="86">
        <v>84.862385321100916</v>
      </c>
      <c r="EZ195" s="87">
        <v>37</v>
      </c>
      <c r="FA195" s="86">
        <v>35.294117647058826</v>
      </c>
      <c r="FB195" s="87">
        <v>15</v>
      </c>
      <c r="FC195" s="67">
        <v>0</v>
      </c>
      <c r="FD195" s="67">
        <v>0</v>
      </c>
      <c r="FE195" s="92">
        <v>46.79457182966776</v>
      </c>
      <c r="FF195" s="67">
        <v>1</v>
      </c>
      <c r="FG195" s="67">
        <v>0</v>
      </c>
      <c r="FH195" s="67">
        <v>0</v>
      </c>
      <c r="FI195" s="67">
        <v>0</v>
      </c>
      <c r="FJ195" s="67">
        <v>0</v>
      </c>
      <c r="FK195" s="92">
        <v>46.79457182966776</v>
      </c>
      <c r="FL195" s="67">
        <v>1</v>
      </c>
      <c r="FM195" s="92">
        <v>46.79457182966776</v>
      </c>
      <c r="FN195" s="67">
        <v>1</v>
      </c>
      <c r="FO195" s="92">
        <v>46.79457182966776</v>
      </c>
      <c r="FP195" s="105">
        <v>1</v>
      </c>
      <c r="FQ195" s="92">
        <v>0</v>
      </c>
      <c r="FR195" s="67">
        <v>0</v>
      </c>
      <c r="FS195" s="86">
        <v>0</v>
      </c>
      <c r="FT195" s="87">
        <v>0</v>
      </c>
      <c r="FU195" s="86">
        <v>4.1710114702815435</v>
      </c>
      <c r="FV195" s="87">
        <v>4</v>
      </c>
      <c r="FW195" s="67"/>
      <c r="FX195" s="67"/>
      <c r="FY195" s="67"/>
      <c r="FZ195" s="67"/>
      <c r="GA195" s="67"/>
      <c r="GB195" s="67"/>
      <c r="GC195" s="67"/>
      <c r="GD195" s="67"/>
      <c r="GE195" s="67"/>
      <c r="GF195" s="67"/>
      <c r="GG195" s="67"/>
      <c r="GH195" s="67"/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67"/>
      <c r="IS195" s="67"/>
      <c r="IT195" s="67"/>
      <c r="IU195" s="67"/>
      <c r="IV195" s="67"/>
      <c r="IW195" s="67"/>
      <c r="IX195" s="67"/>
      <c r="IY195" s="67"/>
      <c r="IZ195" s="67"/>
      <c r="JA195" s="67"/>
      <c r="JB195" s="67"/>
      <c r="JC195" s="67"/>
      <c r="JD195" s="67"/>
      <c r="JE195" s="67"/>
      <c r="JF195" s="67"/>
      <c r="JG195" s="67"/>
      <c r="JH195" s="67"/>
      <c r="JI195" s="67"/>
      <c r="JJ195" s="67"/>
      <c r="JK195" s="67"/>
      <c r="JL195" s="67"/>
      <c r="JM195" s="67"/>
      <c r="JN195" s="67"/>
      <c r="JO195" s="67"/>
      <c r="JP195" s="67"/>
      <c r="JQ195" s="67"/>
      <c r="JR195" s="67"/>
      <c r="JS195" s="67"/>
      <c r="JT195" s="67"/>
      <c r="JU195" s="67"/>
      <c r="JV195" s="67"/>
      <c r="JW195" s="67"/>
      <c r="JX195" s="67"/>
      <c r="JY195" s="67"/>
      <c r="JZ195" s="67"/>
      <c r="KA195" s="67"/>
      <c r="KB195" s="67"/>
      <c r="KC195" s="67"/>
      <c r="KD195" s="67"/>
      <c r="KE195" s="67"/>
      <c r="KF195" s="67"/>
      <c r="KG195" s="67"/>
      <c r="KH195" s="67"/>
      <c r="KI195" s="67"/>
      <c r="KJ195" s="67"/>
      <c r="KK195" s="67"/>
      <c r="KL195" s="67"/>
      <c r="KM195" s="67"/>
      <c r="KN195" s="67"/>
      <c r="KO195" s="67"/>
      <c r="KP195" s="67"/>
      <c r="KQ195" s="67"/>
      <c r="KR195" s="67"/>
      <c r="KS195" s="67"/>
      <c r="KT195" s="67"/>
      <c r="KU195" s="67"/>
      <c r="KV195" s="67"/>
      <c r="KW195" s="67"/>
      <c r="KX195" s="67"/>
      <c r="KY195" s="67"/>
      <c r="KZ195" s="67"/>
      <c r="LA195" s="67"/>
      <c r="LB195" s="67"/>
      <c r="LC195" s="67"/>
      <c r="LD195" s="67"/>
      <c r="LE195" s="67"/>
      <c r="LF195" s="67"/>
      <c r="LG195" s="67"/>
      <c r="LH195" s="67"/>
      <c r="LI195" s="67"/>
      <c r="LJ195" s="67"/>
      <c r="LK195" s="67"/>
      <c r="LL195" s="67"/>
      <c r="LM195" s="67"/>
      <c r="LN195" s="67"/>
      <c r="LO195" s="67"/>
      <c r="LP195" s="67"/>
      <c r="LQ195" s="67"/>
      <c r="LR195" s="67"/>
      <c r="LS195" s="67"/>
      <c r="LT195" s="67"/>
      <c r="LU195" s="67"/>
      <c r="LV195" s="67"/>
      <c r="LW195" s="67"/>
      <c r="LX195" s="67"/>
      <c r="LY195" s="67"/>
      <c r="LZ195" s="67"/>
      <c r="MA195" s="67"/>
      <c r="MB195" s="67"/>
      <c r="MC195" s="67"/>
      <c r="MD195" s="67"/>
      <c r="ME195" s="67"/>
      <c r="MF195" s="67"/>
      <c r="MG195" s="67"/>
      <c r="MH195" s="67"/>
      <c r="MI195" s="67"/>
      <c r="MJ195" s="67"/>
      <c r="MK195" s="67"/>
      <c r="ML195" s="67"/>
      <c r="MM195" s="67"/>
      <c r="MN195" s="67"/>
      <c r="MO195" s="67"/>
      <c r="MP195" s="67"/>
      <c r="MQ195" s="67"/>
      <c r="MR195" s="67"/>
      <c r="MS195" s="67"/>
      <c r="MT195" s="67"/>
      <c r="MU195" s="67"/>
      <c r="MV195" s="67"/>
      <c r="MW195" s="67"/>
      <c r="MX195" s="67"/>
      <c r="MY195" s="67"/>
      <c r="MZ195" s="67"/>
      <c r="NA195" s="67"/>
      <c r="NB195" s="67"/>
      <c r="NC195" s="67"/>
      <c r="ND195" s="67"/>
      <c r="NE195" s="67"/>
      <c r="NF195" s="67"/>
      <c r="NG195" s="67"/>
      <c r="NH195" s="67"/>
      <c r="NI195" s="67"/>
      <c r="NJ195" s="67"/>
      <c r="NK195" s="67"/>
      <c r="NL195" s="67"/>
      <c r="NM195" s="67"/>
      <c r="NN195" s="67"/>
      <c r="NO195" s="67"/>
      <c r="NP195" s="67"/>
      <c r="NQ195" s="67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2"/>
      <c r="OF195" s="12"/>
      <c r="OG195" s="12"/>
      <c r="OH195" s="12"/>
      <c r="OI195" s="12"/>
      <c r="OJ195" s="12"/>
      <c r="OK195" s="12"/>
      <c r="OL195" s="12"/>
      <c r="OM195" s="12"/>
      <c r="ON195" s="12"/>
      <c r="OO195" s="12"/>
      <c r="OP195" s="12"/>
      <c r="OQ195" s="12"/>
    </row>
    <row r="196" spans="1:407">
      <c r="A196" s="96" t="s">
        <v>1084</v>
      </c>
      <c r="B196" s="56" t="s">
        <v>1085</v>
      </c>
      <c r="C196" s="96" t="s">
        <v>730</v>
      </c>
      <c r="D196" s="74">
        <v>6</v>
      </c>
      <c r="E196" s="67">
        <v>2016</v>
      </c>
      <c r="F196" s="161">
        <v>75.36673217745755</v>
      </c>
      <c r="G196" s="78">
        <v>6775</v>
      </c>
      <c r="H196" s="78">
        <v>2843</v>
      </c>
      <c r="I196" s="78">
        <v>3932</v>
      </c>
      <c r="J196" s="67">
        <v>41.27</v>
      </c>
      <c r="K196" s="78">
        <v>2796</v>
      </c>
      <c r="L196" s="67">
        <v>81.48</v>
      </c>
      <c r="M196" s="78">
        <v>5520</v>
      </c>
      <c r="N196" s="67">
        <v>600</v>
      </c>
      <c r="O196" s="67">
        <v>302</v>
      </c>
      <c r="P196" s="67">
        <v>298</v>
      </c>
      <c r="Q196" s="78">
        <v>714</v>
      </c>
      <c r="R196" s="78">
        <v>354</v>
      </c>
      <c r="S196" s="78">
        <v>360</v>
      </c>
      <c r="T196" s="67">
        <v>560</v>
      </c>
      <c r="U196" s="67">
        <v>284</v>
      </c>
      <c r="V196" s="67">
        <v>276</v>
      </c>
      <c r="W196" s="78">
        <v>665</v>
      </c>
      <c r="X196" s="78">
        <v>327</v>
      </c>
      <c r="Y196" s="78">
        <v>338</v>
      </c>
      <c r="Z196" s="67">
        <v>553</v>
      </c>
      <c r="AA196" s="67">
        <v>284</v>
      </c>
      <c r="AB196" s="67">
        <v>269</v>
      </c>
      <c r="AC196" s="78">
        <v>677</v>
      </c>
      <c r="AD196" s="78">
        <v>327</v>
      </c>
      <c r="AE196" s="78">
        <v>350</v>
      </c>
      <c r="AF196" s="67">
        <v>578</v>
      </c>
      <c r="AG196" s="67">
        <v>301</v>
      </c>
      <c r="AH196" s="67">
        <v>277</v>
      </c>
      <c r="AI196" s="78">
        <v>1041</v>
      </c>
      <c r="AJ196" s="78">
        <v>491</v>
      </c>
      <c r="AK196" s="78">
        <v>550</v>
      </c>
      <c r="AL196" s="67">
        <v>589</v>
      </c>
      <c r="AM196" s="67">
        <v>311</v>
      </c>
      <c r="AN196" s="67">
        <v>278</v>
      </c>
      <c r="AO196" s="67">
        <v>531</v>
      </c>
      <c r="AP196" s="67">
        <v>285</v>
      </c>
      <c r="AQ196" s="67">
        <v>246</v>
      </c>
      <c r="AR196" s="56" t="s">
        <v>428</v>
      </c>
      <c r="AS196" s="56"/>
      <c r="AT196" s="56" t="s">
        <v>428</v>
      </c>
      <c r="AU196" s="162">
        <v>160</v>
      </c>
      <c r="AV196" s="164">
        <v>0</v>
      </c>
      <c r="AW196" s="163">
        <v>83</v>
      </c>
      <c r="AX196" s="59">
        <v>0</v>
      </c>
      <c r="AY196" s="59">
        <v>0</v>
      </c>
      <c r="AZ196" s="86">
        <v>0</v>
      </c>
      <c r="BA196" s="87">
        <v>0</v>
      </c>
      <c r="BB196" s="88">
        <v>0</v>
      </c>
      <c r="BC196" s="89">
        <v>0</v>
      </c>
      <c r="BD196" s="68">
        <v>0</v>
      </c>
      <c r="BE196" s="69">
        <v>0</v>
      </c>
      <c r="BF196" s="56">
        <f>VLOOKUP(A196,[1]Controles!$A$7:$L$139,11,0)</f>
        <v>11</v>
      </c>
      <c r="BG196" s="107">
        <f>VLOOKUP(A196,[1]Controles!$A$7:$L$139,12,0)</f>
        <v>10.2803738317757</v>
      </c>
      <c r="BH196" s="63">
        <f>VLOOKUP(A196,[1]Peso!$A$7:$D$139,3,0)</f>
        <v>8</v>
      </c>
      <c r="BI196" s="85">
        <f>VLOOKUP(A196,[1]Peso!$A$7:$D$139,4,0)</f>
        <v>7.4766355140186906</v>
      </c>
      <c r="BJ196" s="68">
        <v>0</v>
      </c>
      <c r="BK196" s="69">
        <v>0</v>
      </c>
      <c r="BL196" s="68">
        <v>0</v>
      </c>
      <c r="BM196" s="69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 t="s">
        <v>998</v>
      </c>
      <c r="BW196" s="67" t="s">
        <v>919</v>
      </c>
      <c r="BX196" s="67" t="s">
        <v>1913</v>
      </c>
      <c r="BY196" s="67" t="s">
        <v>1914</v>
      </c>
      <c r="BZ196" s="67" t="s">
        <v>721</v>
      </c>
      <c r="CA196" s="67" t="s">
        <v>733</v>
      </c>
      <c r="CB196" s="67" t="s">
        <v>1915</v>
      </c>
      <c r="CC196" s="163">
        <v>121.04</v>
      </c>
      <c r="CD196" s="163">
        <v>96.48</v>
      </c>
      <c r="CE196" s="166">
        <v>23.52941176470588</v>
      </c>
      <c r="CF196" s="67" t="s">
        <v>1916</v>
      </c>
      <c r="CG196" s="67" t="s">
        <v>615</v>
      </c>
      <c r="CH196" s="67">
        <v>0</v>
      </c>
      <c r="CI196" s="67">
        <v>0</v>
      </c>
      <c r="CJ196" s="86">
        <v>0</v>
      </c>
      <c r="CK196" s="87">
        <v>0</v>
      </c>
      <c r="CL196" s="67">
        <v>0</v>
      </c>
      <c r="CM196" s="67">
        <v>0</v>
      </c>
      <c r="CN196" s="67">
        <v>0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  <c r="CU196" s="67">
        <v>0</v>
      </c>
      <c r="CV196" s="67">
        <v>0</v>
      </c>
      <c r="CW196" s="67">
        <v>0</v>
      </c>
      <c r="CX196" s="67">
        <v>0</v>
      </c>
      <c r="CY196" s="67">
        <v>0</v>
      </c>
      <c r="CZ196" s="67">
        <v>0</v>
      </c>
      <c r="DA196" s="67">
        <v>0</v>
      </c>
      <c r="DB196" s="86">
        <v>1.8083182640144664</v>
      </c>
      <c r="DC196" s="87">
        <v>1</v>
      </c>
      <c r="DD196" s="163">
        <v>170.99</v>
      </c>
      <c r="DE196" s="163">
        <v>133.15</v>
      </c>
      <c r="DF196" s="166">
        <v>4.7322540473225407</v>
      </c>
      <c r="DG196" s="167">
        <v>5.3549190535491906</v>
      </c>
      <c r="DH196" s="67">
        <v>0</v>
      </c>
      <c r="DI196" s="67">
        <v>0</v>
      </c>
      <c r="DJ196" s="67">
        <v>0</v>
      </c>
      <c r="DK196" s="67">
        <v>0</v>
      </c>
      <c r="DL196" s="67">
        <v>0</v>
      </c>
      <c r="DM196" s="67">
        <v>0</v>
      </c>
      <c r="DN196" s="67">
        <v>0</v>
      </c>
      <c r="DO196" s="67">
        <v>0</v>
      </c>
      <c r="DP196" s="67">
        <v>0</v>
      </c>
      <c r="DQ196" s="67">
        <v>0</v>
      </c>
      <c r="DR196" s="67">
        <v>0</v>
      </c>
      <c r="DS196" s="67">
        <v>0</v>
      </c>
      <c r="DT196" s="67">
        <v>0</v>
      </c>
      <c r="DU196" s="67">
        <v>0</v>
      </c>
      <c r="DV196" s="67">
        <v>0</v>
      </c>
      <c r="DW196" s="67">
        <v>0</v>
      </c>
      <c r="DX196" s="67">
        <v>0</v>
      </c>
      <c r="DY196" s="67">
        <v>0</v>
      </c>
      <c r="DZ196" s="86">
        <v>3.7174721189591078</v>
      </c>
      <c r="EA196" s="87">
        <v>1</v>
      </c>
      <c r="EB196" s="86">
        <v>93.862815884476532</v>
      </c>
      <c r="EC196" s="87">
        <v>26</v>
      </c>
      <c r="ED196" s="86">
        <v>1.7301038062283738</v>
      </c>
      <c r="EE196" s="87">
        <v>1</v>
      </c>
      <c r="EF196" s="163">
        <v>165.99</v>
      </c>
      <c r="EG196" s="163">
        <v>105.18</v>
      </c>
      <c r="EH196" s="166">
        <v>1.6423357664233578</v>
      </c>
      <c r="EI196" s="167">
        <v>1.824817518248175</v>
      </c>
      <c r="EJ196" s="67" t="s">
        <v>1917</v>
      </c>
      <c r="EK196" s="67" t="s">
        <v>1918</v>
      </c>
      <c r="EL196" s="163">
        <v>116.67</v>
      </c>
      <c r="EM196" s="163">
        <v>60.53</v>
      </c>
      <c r="EN196" s="166">
        <v>0.6211180124223602</v>
      </c>
      <c r="EO196" s="167">
        <v>2.4844720496894408</v>
      </c>
      <c r="EP196" s="67">
        <v>0</v>
      </c>
      <c r="EQ196" s="67">
        <v>0</v>
      </c>
      <c r="ER196" s="92">
        <v>147.71048744460859</v>
      </c>
      <c r="ES196" s="105">
        <v>1</v>
      </c>
      <c r="ET196" s="92">
        <v>147.71048744460859</v>
      </c>
      <c r="EU196" s="67">
        <v>1</v>
      </c>
      <c r="EV196" s="67">
        <v>0</v>
      </c>
      <c r="EW196" s="67">
        <v>0</v>
      </c>
      <c r="EX196" s="67">
        <v>0</v>
      </c>
      <c r="EY196" s="86">
        <v>125.89928057553956</v>
      </c>
      <c r="EZ196" s="87">
        <v>35</v>
      </c>
      <c r="FA196" s="86">
        <v>121.95121951219512</v>
      </c>
      <c r="FB196" s="87">
        <v>30</v>
      </c>
      <c r="FC196" s="67">
        <v>0</v>
      </c>
      <c r="FD196" s="67">
        <v>0</v>
      </c>
      <c r="FE196" s="67">
        <v>0</v>
      </c>
      <c r="FF196" s="67">
        <v>0</v>
      </c>
      <c r="FG196" s="67">
        <v>0</v>
      </c>
      <c r="FH196" s="67">
        <v>0</v>
      </c>
      <c r="FI196" s="67">
        <v>0</v>
      </c>
      <c r="FJ196" s="67">
        <v>0</v>
      </c>
      <c r="FK196" s="67">
        <v>0</v>
      </c>
      <c r="FL196" s="67">
        <v>0</v>
      </c>
      <c r="FM196" s="92">
        <v>80.064051240992782</v>
      </c>
      <c r="FN196" s="67">
        <v>1</v>
      </c>
      <c r="FO196" s="92">
        <v>160.12810248198556</v>
      </c>
      <c r="FP196" s="105">
        <v>2</v>
      </c>
      <c r="FQ196" s="92">
        <v>80.064051240992782</v>
      </c>
      <c r="FR196" s="67">
        <v>1</v>
      </c>
      <c r="FS196" s="86">
        <v>5.0933786078098473</v>
      </c>
      <c r="FT196" s="87">
        <v>3</v>
      </c>
      <c r="FU196" s="86">
        <v>1.8832391713747645</v>
      </c>
      <c r="FV196" s="87">
        <v>1</v>
      </c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67"/>
      <c r="IS196" s="67"/>
      <c r="IT196" s="67"/>
      <c r="IU196" s="67"/>
      <c r="IV196" s="67"/>
      <c r="IW196" s="67"/>
      <c r="IX196" s="67"/>
      <c r="IY196" s="67"/>
      <c r="IZ196" s="67"/>
      <c r="JA196" s="67"/>
      <c r="JB196" s="67"/>
      <c r="JC196" s="67"/>
      <c r="JD196" s="67"/>
      <c r="JE196" s="67"/>
      <c r="JF196" s="67"/>
      <c r="JG196" s="67"/>
      <c r="JH196" s="67"/>
      <c r="JI196" s="67"/>
      <c r="JJ196" s="67"/>
      <c r="JK196" s="67"/>
      <c r="JL196" s="67"/>
      <c r="JM196" s="67"/>
      <c r="JN196" s="67"/>
      <c r="JO196" s="67"/>
      <c r="JP196" s="67"/>
      <c r="JQ196" s="67"/>
      <c r="JR196" s="67"/>
      <c r="JS196" s="67"/>
      <c r="JT196" s="67"/>
      <c r="JU196" s="67"/>
      <c r="JV196" s="67"/>
      <c r="JW196" s="67"/>
      <c r="JX196" s="67"/>
      <c r="JY196" s="67"/>
      <c r="JZ196" s="67"/>
      <c r="KA196" s="67"/>
      <c r="KB196" s="67"/>
      <c r="KC196" s="67"/>
      <c r="KD196" s="67"/>
      <c r="KE196" s="67"/>
      <c r="KF196" s="67"/>
      <c r="KG196" s="67"/>
      <c r="KH196" s="67"/>
      <c r="KI196" s="67"/>
      <c r="KJ196" s="67"/>
      <c r="KK196" s="67"/>
      <c r="KL196" s="67"/>
      <c r="KM196" s="67"/>
      <c r="KN196" s="67"/>
      <c r="KO196" s="67"/>
      <c r="KP196" s="67"/>
      <c r="KQ196" s="67"/>
      <c r="KR196" s="67"/>
      <c r="KS196" s="67"/>
      <c r="KT196" s="67"/>
      <c r="KU196" s="67"/>
      <c r="KV196" s="67"/>
      <c r="KW196" s="67"/>
      <c r="KX196" s="67"/>
      <c r="KY196" s="67"/>
      <c r="KZ196" s="67"/>
      <c r="LA196" s="67"/>
      <c r="LB196" s="67"/>
      <c r="LC196" s="67"/>
      <c r="LD196" s="67"/>
      <c r="LE196" s="67"/>
      <c r="LF196" s="67"/>
      <c r="LG196" s="67"/>
      <c r="LH196" s="67"/>
      <c r="LI196" s="67"/>
      <c r="LJ196" s="67"/>
      <c r="LK196" s="67"/>
      <c r="LL196" s="67"/>
      <c r="LM196" s="67"/>
      <c r="LN196" s="67"/>
      <c r="LO196" s="67"/>
      <c r="LP196" s="67"/>
      <c r="LQ196" s="67"/>
      <c r="LR196" s="67"/>
      <c r="LS196" s="67"/>
      <c r="LT196" s="67"/>
      <c r="LU196" s="67"/>
      <c r="LV196" s="67"/>
      <c r="LW196" s="67"/>
      <c r="LX196" s="67"/>
      <c r="LY196" s="67"/>
      <c r="LZ196" s="67"/>
      <c r="MA196" s="67"/>
      <c r="MB196" s="67"/>
      <c r="MC196" s="67"/>
      <c r="MD196" s="67"/>
      <c r="ME196" s="67"/>
      <c r="MF196" s="67"/>
      <c r="MG196" s="67"/>
      <c r="MH196" s="67"/>
      <c r="MI196" s="67"/>
      <c r="MJ196" s="67"/>
      <c r="MK196" s="67"/>
      <c r="ML196" s="67"/>
      <c r="MM196" s="67"/>
      <c r="MN196" s="67"/>
      <c r="MO196" s="67"/>
      <c r="MP196" s="67"/>
      <c r="MQ196" s="67"/>
      <c r="MR196" s="67"/>
      <c r="MS196" s="67"/>
      <c r="MT196" s="67"/>
      <c r="MU196" s="67"/>
      <c r="MV196" s="67"/>
      <c r="MW196" s="67"/>
      <c r="MX196" s="67"/>
      <c r="MY196" s="67"/>
      <c r="MZ196" s="67"/>
      <c r="NA196" s="67"/>
      <c r="NB196" s="67"/>
      <c r="NC196" s="67"/>
      <c r="ND196" s="67"/>
      <c r="NE196" s="67"/>
      <c r="NF196" s="67"/>
      <c r="NG196" s="67"/>
      <c r="NH196" s="67"/>
      <c r="NI196" s="67"/>
      <c r="NJ196" s="67"/>
      <c r="NK196" s="67"/>
      <c r="NL196" s="67"/>
      <c r="NM196" s="67"/>
      <c r="NN196" s="67"/>
      <c r="NO196" s="67"/>
      <c r="NP196" s="67"/>
      <c r="NQ196" s="67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2"/>
      <c r="OF196" s="12"/>
      <c r="OG196" s="12"/>
      <c r="OH196" s="12"/>
      <c r="OI196" s="12"/>
      <c r="OJ196" s="12"/>
      <c r="OK196" s="12"/>
      <c r="OL196" s="12"/>
      <c r="OM196" s="12"/>
      <c r="ON196" s="12"/>
      <c r="OO196" s="12"/>
      <c r="OP196" s="12"/>
      <c r="OQ196" s="12"/>
    </row>
    <row r="197" spans="1:407">
      <c r="A197" s="96" t="s">
        <v>1094</v>
      </c>
      <c r="B197" s="56" t="s">
        <v>1095</v>
      </c>
      <c r="C197" s="96" t="s">
        <v>427</v>
      </c>
      <c r="D197" s="74">
        <v>4</v>
      </c>
      <c r="E197" s="67">
        <v>2016</v>
      </c>
      <c r="F197" s="161">
        <v>77.968093483155684</v>
      </c>
      <c r="G197" s="78">
        <v>54186</v>
      </c>
      <c r="H197" s="78">
        <v>42726</v>
      </c>
      <c r="I197" s="78">
        <v>11460</v>
      </c>
      <c r="J197" s="67">
        <v>58.19</v>
      </c>
      <c r="K197" s="78">
        <v>31529</v>
      </c>
      <c r="L197" s="67">
        <v>27.32</v>
      </c>
      <c r="M197" s="78">
        <v>14806</v>
      </c>
      <c r="N197" s="67">
        <v>5364</v>
      </c>
      <c r="O197" s="67">
        <v>2728</v>
      </c>
      <c r="P197" s="67">
        <v>2636</v>
      </c>
      <c r="Q197" s="78">
        <v>6428</v>
      </c>
      <c r="R197" s="78">
        <v>3167</v>
      </c>
      <c r="S197" s="78">
        <v>3261</v>
      </c>
      <c r="T197" s="67">
        <v>5357</v>
      </c>
      <c r="U197" s="67">
        <v>2709</v>
      </c>
      <c r="V197" s="67">
        <v>2648</v>
      </c>
      <c r="W197" s="78">
        <v>6470</v>
      </c>
      <c r="X197" s="78">
        <v>3167</v>
      </c>
      <c r="Y197" s="78">
        <v>3303</v>
      </c>
      <c r="Z197" s="67">
        <v>5370</v>
      </c>
      <c r="AA197" s="67">
        <v>2790</v>
      </c>
      <c r="AB197" s="67">
        <v>2580</v>
      </c>
      <c r="AC197" s="78">
        <v>6120</v>
      </c>
      <c r="AD197" s="78">
        <v>2954</v>
      </c>
      <c r="AE197" s="78">
        <v>3166</v>
      </c>
      <c r="AF197" s="67">
        <v>4930</v>
      </c>
      <c r="AG197" s="67">
        <v>2521</v>
      </c>
      <c r="AH197" s="67">
        <v>2409</v>
      </c>
      <c r="AI197" s="78">
        <v>9548</v>
      </c>
      <c r="AJ197" s="78">
        <v>4682</v>
      </c>
      <c r="AK197" s="78">
        <v>4866</v>
      </c>
      <c r="AL197" s="67">
        <v>5487</v>
      </c>
      <c r="AM197" s="67">
        <v>2781</v>
      </c>
      <c r="AN197" s="67">
        <v>2706</v>
      </c>
      <c r="AO197" s="67">
        <v>4874</v>
      </c>
      <c r="AP197" s="67">
        <v>2537</v>
      </c>
      <c r="AQ197" s="67">
        <v>2337</v>
      </c>
      <c r="AR197" s="56" t="s">
        <v>428</v>
      </c>
      <c r="AS197" s="56"/>
      <c r="AT197" s="56" t="s">
        <v>428</v>
      </c>
      <c r="AU197" s="162">
        <v>1582</v>
      </c>
      <c r="AV197" s="163">
        <v>0</v>
      </c>
      <c r="AW197" s="164">
        <v>155</v>
      </c>
      <c r="AX197" s="59">
        <v>9.8000000000000007</v>
      </c>
      <c r="AY197" s="59">
        <v>7</v>
      </c>
      <c r="AZ197" s="86">
        <v>1.3049962714392245</v>
      </c>
      <c r="BA197" s="87">
        <v>7</v>
      </c>
      <c r="BB197" s="88">
        <v>0</v>
      </c>
      <c r="BC197" s="89">
        <v>0</v>
      </c>
      <c r="BD197" s="68">
        <v>0</v>
      </c>
      <c r="BE197" s="69">
        <v>0</v>
      </c>
      <c r="BF197" s="56">
        <f>VLOOKUP(A197,[1]Controles!$A$7:$L$139,11,0)</f>
        <v>23</v>
      </c>
      <c r="BG197" s="107">
        <f>VLOOKUP(A197,[1]Controles!$A$7:$L$139,12,0)</f>
        <v>3.2303370786516856</v>
      </c>
      <c r="BH197" s="63">
        <f>VLOOKUP(A197,[1]Peso!$A$7:$D$139,3,0)</f>
        <v>81</v>
      </c>
      <c r="BI197" s="85">
        <f>VLOOKUP(A197,[1]Peso!$A$7:$D$139,4,0)</f>
        <v>11.376404494382022</v>
      </c>
      <c r="BJ197" s="68">
        <v>0</v>
      </c>
      <c r="BK197" s="69">
        <v>0</v>
      </c>
      <c r="BL197" s="68">
        <v>0</v>
      </c>
      <c r="BM197" s="69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 t="s">
        <v>1919</v>
      </c>
      <c r="BW197" s="67" t="s">
        <v>1920</v>
      </c>
      <c r="BX197" s="67" t="s">
        <v>603</v>
      </c>
      <c r="BY197" s="67" t="s">
        <v>1920</v>
      </c>
      <c r="BZ197" s="67" t="s">
        <v>1008</v>
      </c>
      <c r="CA197" s="67" t="s">
        <v>1921</v>
      </c>
      <c r="CB197" s="67" t="s">
        <v>1885</v>
      </c>
      <c r="CC197" s="164">
        <v>74.53</v>
      </c>
      <c r="CD197" s="164">
        <v>58.35</v>
      </c>
      <c r="CE197" s="166">
        <v>12.931034482758621</v>
      </c>
      <c r="CF197" s="67" t="s">
        <v>1922</v>
      </c>
      <c r="CG197" s="67" t="s">
        <v>1923</v>
      </c>
      <c r="CH197" s="67">
        <v>0</v>
      </c>
      <c r="CI197" s="67">
        <v>0</v>
      </c>
      <c r="CJ197" s="86">
        <v>0</v>
      </c>
      <c r="CK197" s="87">
        <v>0</v>
      </c>
      <c r="CL197" s="67">
        <v>0</v>
      </c>
      <c r="CM197" s="67">
        <v>0</v>
      </c>
      <c r="CN197" s="92">
        <v>37.390166386240416</v>
      </c>
      <c r="CO197" s="67">
        <v>2</v>
      </c>
      <c r="CP197" s="67">
        <v>0</v>
      </c>
      <c r="CQ197" s="67">
        <v>0</v>
      </c>
      <c r="CR197" s="67">
        <v>0</v>
      </c>
      <c r="CS197" s="67">
        <v>0</v>
      </c>
      <c r="CT197" s="67">
        <v>0</v>
      </c>
      <c r="CU197" s="67">
        <v>0</v>
      </c>
      <c r="CV197" s="67">
        <v>0</v>
      </c>
      <c r="CW197" s="67">
        <v>0</v>
      </c>
      <c r="CX197" s="67">
        <v>0</v>
      </c>
      <c r="CY197" s="67">
        <v>0</v>
      </c>
      <c r="CZ197" s="67">
        <v>0</v>
      </c>
      <c r="DA197" s="67">
        <v>0</v>
      </c>
      <c r="DB197" s="86">
        <v>0.55865921787709494</v>
      </c>
      <c r="DC197" s="87">
        <v>3</v>
      </c>
      <c r="DD197" s="164">
        <v>94.64</v>
      </c>
      <c r="DE197" s="164">
        <v>82.51</v>
      </c>
      <c r="DF197" s="166">
        <v>2.4441833137485309</v>
      </c>
      <c r="DG197" s="167">
        <v>5.5464159811985905</v>
      </c>
      <c r="DH197" s="92">
        <v>15.45595054095827</v>
      </c>
      <c r="DI197" s="67">
        <v>1</v>
      </c>
      <c r="DJ197" s="92">
        <v>30.91190108191654</v>
      </c>
      <c r="DK197" s="67">
        <v>2</v>
      </c>
      <c r="DL197" s="67">
        <v>0</v>
      </c>
      <c r="DM197" s="67">
        <v>0</v>
      </c>
      <c r="DN197" s="67">
        <v>0</v>
      </c>
      <c r="DO197" s="67">
        <v>0</v>
      </c>
      <c r="DP197" s="92">
        <v>114.37908496732027</v>
      </c>
      <c r="DQ197" s="67">
        <v>7</v>
      </c>
      <c r="DR197" s="92">
        <v>49.019607843137251</v>
      </c>
      <c r="DS197" s="67">
        <v>3</v>
      </c>
      <c r="DT197" s="92">
        <v>49.019607843137251</v>
      </c>
      <c r="DU197" s="67">
        <v>3</v>
      </c>
      <c r="DV197" s="92">
        <v>16.33986928104575</v>
      </c>
      <c r="DW197" s="67">
        <v>1</v>
      </c>
      <c r="DX197" s="67">
        <v>0</v>
      </c>
      <c r="DY197" s="67">
        <v>0</v>
      </c>
      <c r="DZ197" s="86">
        <v>2.7131782945736433</v>
      </c>
      <c r="EA197" s="87">
        <v>7</v>
      </c>
      <c r="EB197" s="86">
        <v>56.870070568700704</v>
      </c>
      <c r="EC197" s="87">
        <v>137</v>
      </c>
      <c r="ED197" s="86">
        <v>1.6227180527383367</v>
      </c>
      <c r="EE197" s="87">
        <v>8</v>
      </c>
      <c r="EF197" s="164">
        <v>115.46</v>
      </c>
      <c r="EG197" s="164">
        <v>89.37</v>
      </c>
      <c r="EH197" s="166">
        <v>3.0158256195879365</v>
      </c>
      <c r="EI197" s="167">
        <v>8.5100029859659596</v>
      </c>
      <c r="EJ197" s="67" t="s">
        <v>1924</v>
      </c>
      <c r="EK197" s="67" t="s">
        <v>1925</v>
      </c>
      <c r="EL197" s="164">
        <v>110.59</v>
      </c>
      <c r="EM197" s="164">
        <v>68.45</v>
      </c>
      <c r="EN197" s="166">
        <v>1.5953589557650472</v>
      </c>
      <c r="EO197" s="167">
        <v>5.3662073966642492</v>
      </c>
      <c r="EP197" s="67">
        <v>0</v>
      </c>
      <c r="EQ197" s="67">
        <v>0</v>
      </c>
      <c r="ER197" s="92">
        <v>49.019607843137251</v>
      </c>
      <c r="ES197" s="105">
        <v>3</v>
      </c>
      <c r="ET197" s="92">
        <v>16.33986928104575</v>
      </c>
      <c r="EU197" s="67">
        <v>1</v>
      </c>
      <c r="EV197" s="67">
        <v>0</v>
      </c>
      <c r="EW197" s="67">
        <v>0</v>
      </c>
      <c r="EX197" s="67">
        <v>2</v>
      </c>
      <c r="EY197" s="86">
        <v>87.95269770879527</v>
      </c>
      <c r="EZ197" s="87">
        <v>238</v>
      </c>
      <c r="FA197" s="86">
        <v>67.180145485665378</v>
      </c>
      <c r="FB197" s="87">
        <v>157</v>
      </c>
      <c r="FC197" s="92">
        <v>17.448961786773687</v>
      </c>
      <c r="FD197" s="67">
        <v>2</v>
      </c>
      <c r="FE197" s="92">
        <v>69.795847147094747</v>
      </c>
      <c r="FF197" s="67">
        <v>8</v>
      </c>
      <c r="FG197" s="67">
        <v>0</v>
      </c>
      <c r="FH197" s="67">
        <v>0</v>
      </c>
      <c r="FI197" s="92">
        <v>26.17344268016053</v>
      </c>
      <c r="FJ197" s="67">
        <v>3</v>
      </c>
      <c r="FK197" s="92">
        <v>113.41825161402896</v>
      </c>
      <c r="FL197" s="67">
        <v>13</v>
      </c>
      <c r="FM197" s="67">
        <v>0</v>
      </c>
      <c r="FN197" s="67">
        <v>0</v>
      </c>
      <c r="FO197" s="92">
        <v>78.520328040481601</v>
      </c>
      <c r="FP197" s="105">
        <v>9</v>
      </c>
      <c r="FQ197" s="92">
        <v>17.448961786773687</v>
      </c>
      <c r="FR197" s="67">
        <v>2</v>
      </c>
      <c r="FS197" s="86">
        <v>1.6402405686167303</v>
      </c>
      <c r="FT197" s="87">
        <v>9</v>
      </c>
      <c r="FU197" s="86">
        <v>1.0258514567090684</v>
      </c>
      <c r="FV197" s="87">
        <v>5</v>
      </c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67"/>
      <c r="IS197" s="67"/>
      <c r="IT197" s="67"/>
      <c r="IU197" s="67"/>
      <c r="IV197" s="67"/>
      <c r="IW197" s="67"/>
      <c r="IX197" s="67"/>
      <c r="IY197" s="67"/>
      <c r="IZ197" s="67"/>
      <c r="JA197" s="67"/>
      <c r="JB197" s="67"/>
      <c r="JC197" s="67"/>
      <c r="JD197" s="67"/>
      <c r="JE197" s="67"/>
      <c r="JF197" s="67"/>
      <c r="JG197" s="67"/>
      <c r="JH197" s="67"/>
      <c r="JI197" s="67"/>
      <c r="JJ197" s="67"/>
      <c r="JK197" s="67"/>
      <c r="JL197" s="67"/>
      <c r="JM197" s="67"/>
      <c r="JN197" s="67"/>
      <c r="JO197" s="67"/>
      <c r="JP197" s="67"/>
      <c r="JQ197" s="67"/>
      <c r="JR197" s="67"/>
      <c r="JS197" s="67"/>
      <c r="JT197" s="67"/>
      <c r="JU197" s="67"/>
      <c r="JV197" s="67"/>
      <c r="JW197" s="67"/>
      <c r="JX197" s="67"/>
      <c r="JY197" s="67"/>
      <c r="JZ197" s="67"/>
      <c r="KA197" s="67"/>
      <c r="KB197" s="67"/>
      <c r="KC197" s="67"/>
      <c r="KD197" s="67"/>
      <c r="KE197" s="67"/>
      <c r="KF197" s="67"/>
      <c r="KG197" s="67"/>
      <c r="KH197" s="67"/>
      <c r="KI197" s="67"/>
      <c r="KJ197" s="67"/>
      <c r="KK197" s="67"/>
      <c r="KL197" s="67"/>
      <c r="KM197" s="67"/>
      <c r="KN197" s="67"/>
      <c r="KO197" s="67"/>
      <c r="KP197" s="67"/>
      <c r="KQ197" s="67"/>
      <c r="KR197" s="67"/>
      <c r="KS197" s="67"/>
      <c r="KT197" s="67"/>
      <c r="KU197" s="67"/>
      <c r="KV197" s="67"/>
      <c r="KW197" s="67"/>
      <c r="KX197" s="67"/>
      <c r="KY197" s="67"/>
      <c r="KZ197" s="67"/>
      <c r="LA197" s="67"/>
      <c r="LB197" s="67"/>
      <c r="LC197" s="67"/>
      <c r="LD197" s="67"/>
      <c r="LE197" s="67"/>
      <c r="LF197" s="67"/>
      <c r="LG197" s="67"/>
      <c r="LH197" s="67"/>
      <c r="LI197" s="67"/>
      <c r="LJ197" s="67"/>
      <c r="LK197" s="67"/>
      <c r="LL197" s="67"/>
      <c r="LM197" s="67"/>
      <c r="LN197" s="67"/>
      <c r="LO197" s="67"/>
      <c r="LP197" s="67"/>
      <c r="LQ197" s="67"/>
      <c r="LR197" s="67"/>
      <c r="LS197" s="67"/>
      <c r="LT197" s="67"/>
      <c r="LU197" s="67"/>
      <c r="LV197" s="67"/>
      <c r="LW197" s="67"/>
      <c r="LX197" s="67"/>
      <c r="LY197" s="67"/>
      <c r="LZ197" s="67"/>
      <c r="MA197" s="67"/>
      <c r="MB197" s="67"/>
      <c r="MC197" s="67"/>
      <c r="MD197" s="67"/>
      <c r="ME197" s="67"/>
      <c r="MF197" s="67"/>
      <c r="MG197" s="67"/>
      <c r="MH197" s="67"/>
      <c r="MI197" s="67"/>
      <c r="MJ197" s="67"/>
      <c r="MK197" s="67"/>
      <c r="ML197" s="67"/>
      <c r="MM197" s="67"/>
      <c r="MN197" s="67"/>
      <c r="MO197" s="67"/>
      <c r="MP197" s="67"/>
      <c r="MQ197" s="67"/>
      <c r="MR197" s="67"/>
      <c r="MS197" s="67"/>
      <c r="MT197" s="67"/>
      <c r="MU197" s="67"/>
      <c r="MV197" s="67"/>
      <c r="MW197" s="67"/>
      <c r="MX197" s="67"/>
      <c r="MY197" s="67"/>
      <c r="MZ197" s="67"/>
      <c r="NA197" s="67"/>
      <c r="NB197" s="67"/>
      <c r="NC197" s="67"/>
      <c r="ND197" s="67"/>
      <c r="NE197" s="67"/>
      <c r="NF197" s="67"/>
      <c r="NG197" s="67"/>
      <c r="NH197" s="67"/>
      <c r="NI197" s="67"/>
      <c r="NJ197" s="67"/>
      <c r="NK197" s="67"/>
      <c r="NL197" s="67"/>
      <c r="NM197" s="67"/>
      <c r="NN197" s="67"/>
      <c r="NO197" s="67"/>
      <c r="NP197" s="67"/>
      <c r="NQ197" s="67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2"/>
      <c r="OF197" s="12"/>
      <c r="OG197" s="12"/>
      <c r="OH197" s="12"/>
      <c r="OI197" s="12"/>
      <c r="OJ197" s="12"/>
      <c r="OK197" s="12"/>
      <c r="OL197" s="12"/>
      <c r="OM197" s="12"/>
      <c r="ON197" s="12"/>
      <c r="OO197" s="12"/>
      <c r="OP197" s="12"/>
      <c r="OQ197" s="12"/>
    </row>
    <row r="198" spans="1:407">
      <c r="A198" s="96" t="s">
        <v>1926</v>
      </c>
      <c r="B198" s="56" t="s">
        <v>1103</v>
      </c>
      <c r="C198" s="96" t="s">
        <v>598</v>
      </c>
      <c r="D198" s="74" t="s">
        <v>1104</v>
      </c>
      <c r="E198" s="67">
        <v>2016</v>
      </c>
      <c r="F198" s="161">
        <v>81.146153389138888</v>
      </c>
      <c r="G198" s="78">
        <v>2486723</v>
      </c>
      <c r="H198" s="78">
        <v>2457680</v>
      </c>
      <c r="I198" s="78">
        <v>29043</v>
      </c>
      <c r="J198" s="67">
        <v>76.53</v>
      </c>
      <c r="K198" s="78">
        <v>1903126</v>
      </c>
      <c r="L198" s="67">
        <v>22.57</v>
      </c>
      <c r="M198" s="78">
        <v>561292</v>
      </c>
      <c r="N198" s="67">
        <v>146136</v>
      </c>
      <c r="O198" s="67">
        <v>74727</v>
      </c>
      <c r="P198" s="67">
        <v>71409</v>
      </c>
      <c r="Q198" s="78">
        <v>175897</v>
      </c>
      <c r="R198" s="78">
        <v>85986</v>
      </c>
      <c r="S198" s="78">
        <v>89911</v>
      </c>
      <c r="T198" s="67">
        <v>149779</v>
      </c>
      <c r="U198" s="67">
        <v>76501</v>
      </c>
      <c r="V198" s="67">
        <v>73278</v>
      </c>
      <c r="W198" s="78">
        <v>180780</v>
      </c>
      <c r="X198" s="78">
        <v>88343</v>
      </c>
      <c r="Y198" s="78">
        <v>92437</v>
      </c>
      <c r="Z198" s="67">
        <v>154698</v>
      </c>
      <c r="AA198" s="67">
        <v>79214</v>
      </c>
      <c r="AB198" s="67">
        <v>75484</v>
      </c>
      <c r="AC198" s="78">
        <v>193936</v>
      </c>
      <c r="AD198" s="78">
        <v>94868</v>
      </c>
      <c r="AE198" s="78">
        <v>99068</v>
      </c>
      <c r="AF198" s="67">
        <v>170568</v>
      </c>
      <c r="AG198" s="67">
        <v>86799</v>
      </c>
      <c r="AH198" s="67">
        <v>83769</v>
      </c>
      <c r="AI198" s="78">
        <v>343819</v>
      </c>
      <c r="AJ198" s="78">
        <v>170003</v>
      </c>
      <c r="AK198" s="78">
        <v>173816</v>
      </c>
      <c r="AL198" s="67">
        <v>190753</v>
      </c>
      <c r="AM198" s="67">
        <v>96309</v>
      </c>
      <c r="AN198" s="67">
        <v>94444</v>
      </c>
      <c r="AO198" s="67">
        <v>207807</v>
      </c>
      <c r="AP198" s="67">
        <v>104374</v>
      </c>
      <c r="AQ198" s="67">
        <v>103433</v>
      </c>
      <c r="AR198" s="56" t="s">
        <v>428</v>
      </c>
      <c r="AS198" s="56"/>
      <c r="AT198" s="56" t="s">
        <v>428</v>
      </c>
      <c r="AU198" s="162">
        <v>68460</v>
      </c>
      <c r="AV198" s="164">
        <v>386</v>
      </c>
      <c r="AW198" s="163">
        <v>7584</v>
      </c>
      <c r="AX198" s="59">
        <v>7.5</v>
      </c>
      <c r="AY198" s="59">
        <v>213</v>
      </c>
      <c r="AZ198" s="86">
        <v>1.7791646137844199</v>
      </c>
      <c r="BA198" s="87">
        <v>260</v>
      </c>
      <c r="BB198" s="88">
        <v>21.266038137095059</v>
      </c>
      <c r="BC198" s="89">
        <v>6</v>
      </c>
      <c r="BD198" s="68">
        <v>0.68429408222477695</v>
      </c>
      <c r="BE198" s="69">
        <v>1</v>
      </c>
      <c r="BF198" s="56">
        <f>VLOOKUP(A198,[1]Controles!$A$7:$L$139,11,0)</f>
        <v>986</v>
      </c>
      <c r="BG198" s="107">
        <f>VLOOKUP(A198,[1]Controles!$A$7:$L$139,12,0)</f>
        <v>3.4947189338626212</v>
      </c>
      <c r="BH198" s="63">
        <f>VLOOKUP(A198,[1]Peso!$A$7:$D$139,3,0)</f>
        <v>2875</v>
      </c>
      <c r="BI198" s="85">
        <f>VLOOKUP(A198,[1]Peso!$A$7:$D$139,4,0)</f>
        <v>10.18997660735805</v>
      </c>
      <c r="BJ198" s="68">
        <v>1.3685881644495539</v>
      </c>
      <c r="BK198" s="69">
        <v>2</v>
      </c>
      <c r="BL198" s="68">
        <v>6.1586467400229923</v>
      </c>
      <c r="BM198" s="69">
        <v>9</v>
      </c>
      <c r="BN198" s="92">
        <v>3.4562610168319914</v>
      </c>
      <c r="BO198" s="67">
        <v>1</v>
      </c>
      <c r="BP198" s="92">
        <v>22.04</v>
      </c>
      <c r="BQ198" s="67">
        <v>12</v>
      </c>
      <c r="BR198" s="149">
        <v>2.721754987616015</v>
      </c>
      <c r="BS198" s="67">
        <v>7</v>
      </c>
      <c r="BT198" s="105">
        <v>146964</v>
      </c>
      <c r="BU198" s="67">
        <v>4</v>
      </c>
      <c r="BV198" s="67" t="s">
        <v>1424</v>
      </c>
      <c r="BW198" s="67" t="s">
        <v>1054</v>
      </c>
      <c r="BX198" s="67" t="s">
        <v>824</v>
      </c>
      <c r="BY198" s="67" t="s">
        <v>1711</v>
      </c>
      <c r="BZ198" s="67" t="s">
        <v>1431</v>
      </c>
      <c r="CA198" s="67" t="s">
        <v>654</v>
      </c>
      <c r="CB198" s="67" t="s">
        <v>1354</v>
      </c>
      <c r="CC198" s="163">
        <v>88.62</v>
      </c>
      <c r="CD198" s="163">
        <v>73.680000000000007</v>
      </c>
      <c r="CE198" s="67" t="s">
        <v>555</v>
      </c>
      <c r="CF198" s="67" t="s">
        <v>715</v>
      </c>
      <c r="CG198" s="67" t="s">
        <v>1656</v>
      </c>
      <c r="CH198" s="67">
        <v>77.430000000000007</v>
      </c>
      <c r="CI198" s="67">
        <v>73</v>
      </c>
      <c r="CJ198" s="86">
        <v>0.19361859806781995</v>
      </c>
      <c r="CK198" s="87">
        <v>29</v>
      </c>
      <c r="CL198" s="67">
        <v>77.430000000000007</v>
      </c>
      <c r="CM198" s="67">
        <v>73</v>
      </c>
      <c r="CN198" s="92">
        <v>146.97476933126478</v>
      </c>
      <c r="CO198" s="168">
        <v>216</v>
      </c>
      <c r="CP198" s="92">
        <v>7.4848262159440413</v>
      </c>
      <c r="CQ198" s="67">
        <v>13</v>
      </c>
      <c r="CR198" s="92">
        <v>2.2126341409447949</v>
      </c>
      <c r="CS198" s="67">
        <v>4</v>
      </c>
      <c r="CT198" s="92">
        <v>0.55315853523619873</v>
      </c>
      <c r="CU198" s="67">
        <v>1</v>
      </c>
      <c r="CV198" s="67">
        <v>0</v>
      </c>
      <c r="CW198" s="67">
        <v>0</v>
      </c>
      <c r="CX198" s="92">
        <v>0.55315853523619873</v>
      </c>
      <c r="CY198" s="67">
        <v>1</v>
      </c>
      <c r="CZ198" s="92">
        <v>1.1063170704723975</v>
      </c>
      <c r="DA198" s="67">
        <v>2</v>
      </c>
      <c r="DB198" s="86">
        <v>0.21978306119018992</v>
      </c>
      <c r="DC198" s="87">
        <v>34</v>
      </c>
      <c r="DD198" s="163">
        <v>118.7</v>
      </c>
      <c r="DE198" s="163">
        <v>1.02</v>
      </c>
      <c r="DF198" s="67" t="s">
        <v>555</v>
      </c>
      <c r="DG198" s="67" t="s">
        <v>555</v>
      </c>
      <c r="DH198" s="92">
        <v>92.930633919681384</v>
      </c>
      <c r="DI198" s="67">
        <v>168</v>
      </c>
      <c r="DJ198" s="92">
        <v>177.01073127558359</v>
      </c>
      <c r="DK198" s="67">
        <v>320</v>
      </c>
      <c r="DL198" s="92">
        <v>23.785817015156546</v>
      </c>
      <c r="DM198" s="67">
        <v>43</v>
      </c>
      <c r="DN198" s="92">
        <v>211.41</v>
      </c>
      <c r="DO198" s="67">
        <v>410</v>
      </c>
      <c r="DP198" s="92">
        <v>28.875505321343123</v>
      </c>
      <c r="DQ198" s="67">
        <v>56</v>
      </c>
      <c r="DR198" s="92">
        <v>4.1250721887633031</v>
      </c>
      <c r="DS198" s="67">
        <v>8</v>
      </c>
      <c r="DT198" s="92">
        <v>15.984654731457802</v>
      </c>
      <c r="DU198" s="67">
        <v>31</v>
      </c>
      <c r="DV198" s="92">
        <v>7.7345103539311939</v>
      </c>
      <c r="DW198" s="67">
        <v>15</v>
      </c>
      <c r="DX198" s="92">
        <v>1.0312680471908258</v>
      </c>
      <c r="DY198" s="67">
        <v>2</v>
      </c>
      <c r="DZ198" s="86">
        <v>3.6696518467489798</v>
      </c>
      <c r="EA198" s="87">
        <v>277</v>
      </c>
      <c r="EB198" s="86">
        <v>65.979061466652354</v>
      </c>
      <c r="EC198" s="87">
        <v>5527</v>
      </c>
      <c r="ED198" s="90">
        <v>0.96735612776136204</v>
      </c>
      <c r="EE198" s="91">
        <v>165</v>
      </c>
      <c r="EF198" s="163">
        <v>132</v>
      </c>
      <c r="EG198" s="163">
        <v>90.32</v>
      </c>
      <c r="EH198" s="67" t="s">
        <v>555</v>
      </c>
      <c r="EI198" s="67" t="s">
        <v>555</v>
      </c>
      <c r="EJ198" s="67" t="s">
        <v>1927</v>
      </c>
      <c r="EK198" s="67" t="s">
        <v>1928</v>
      </c>
      <c r="EL198" s="163">
        <v>108.34</v>
      </c>
      <c r="EM198" s="163">
        <v>55.86</v>
      </c>
      <c r="EN198" s="67" t="s">
        <v>555</v>
      </c>
      <c r="EO198" s="67" t="s">
        <v>555</v>
      </c>
      <c r="EP198" s="92">
        <v>211.40994967411928</v>
      </c>
      <c r="EQ198" s="168">
        <v>410</v>
      </c>
      <c r="ER198" s="92">
        <v>216.05065588647798</v>
      </c>
      <c r="ES198" s="67">
        <v>419</v>
      </c>
      <c r="ET198" s="92">
        <v>347.53733190330831</v>
      </c>
      <c r="EU198" s="67">
        <v>674</v>
      </c>
      <c r="EV198" s="92">
        <v>143.34625855952481</v>
      </c>
      <c r="EW198" s="67">
        <v>278</v>
      </c>
      <c r="EX198" s="67">
        <v>0</v>
      </c>
      <c r="EY198" s="86">
        <v>98.566346194570329</v>
      </c>
      <c r="EZ198" s="87">
        <v>9309</v>
      </c>
      <c r="FA198" s="86">
        <v>74.144615354867398</v>
      </c>
      <c r="FB198" s="87">
        <v>7669</v>
      </c>
      <c r="FC198" s="92">
        <v>19.634471587283407</v>
      </c>
      <c r="FD198" s="67">
        <v>84</v>
      </c>
      <c r="FE198" s="92">
        <v>54.46228428377421</v>
      </c>
      <c r="FF198" s="67">
        <v>233</v>
      </c>
      <c r="FG198" s="92">
        <v>3.9736430593311698</v>
      </c>
      <c r="FH198" s="168">
        <v>17</v>
      </c>
      <c r="FI198" s="92">
        <v>10.752210631131391</v>
      </c>
      <c r="FJ198" s="67">
        <v>46</v>
      </c>
      <c r="FK198" s="92">
        <v>88.822609561520167</v>
      </c>
      <c r="FL198" s="67">
        <v>380</v>
      </c>
      <c r="FM198" s="92">
        <v>436.16576168893857</v>
      </c>
      <c r="FN198" s="67">
        <v>1866</v>
      </c>
      <c r="FO198" s="92">
        <v>625.26442257122756</v>
      </c>
      <c r="FP198" s="78">
        <v>2675</v>
      </c>
      <c r="FQ198" s="92">
        <v>24.776833193476683</v>
      </c>
      <c r="FR198" s="67">
        <v>106</v>
      </c>
      <c r="FS198" s="86">
        <v>1.3158377587770573</v>
      </c>
      <c r="FT198" s="87">
        <v>251</v>
      </c>
      <c r="FU198" s="86">
        <v>1.2319123032429129</v>
      </c>
      <c r="FV198" s="87">
        <v>256</v>
      </c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67"/>
      <c r="IS198" s="67"/>
      <c r="IT198" s="67"/>
      <c r="IU198" s="67"/>
      <c r="IV198" s="67"/>
      <c r="IW198" s="67"/>
      <c r="IX198" s="67"/>
      <c r="IY198" s="67"/>
      <c r="IZ198" s="67"/>
      <c r="JA198" s="67"/>
      <c r="JB198" s="67"/>
      <c r="JC198" s="67"/>
      <c r="JD198" s="67"/>
      <c r="JE198" s="67"/>
      <c r="JF198" s="67"/>
      <c r="JG198" s="67"/>
      <c r="JH198" s="67"/>
      <c r="JI198" s="67"/>
      <c r="JJ198" s="67"/>
      <c r="JK198" s="67"/>
      <c r="JL198" s="67"/>
      <c r="JM198" s="67"/>
      <c r="JN198" s="67"/>
      <c r="JO198" s="67"/>
      <c r="JP198" s="67"/>
      <c r="JQ198" s="67"/>
      <c r="JR198" s="67"/>
      <c r="JS198" s="67"/>
      <c r="JT198" s="67"/>
      <c r="JU198" s="67"/>
      <c r="JV198" s="67"/>
      <c r="JW198" s="67"/>
      <c r="JX198" s="67"/>
      <c r="JY198" s="67"/>
      <c r="JZ198" s="67"/>
      <c r="KA198" s="67"/>
      <c r="KB198" s="67"/>
      <c r="KC198" s="67"/>
      <c r="KD198" s="67"/>
      <c r="KE198" s="67"/>
      <c r="KF198" s="67"/>
      <c r="KG198" s="67"/>
      <c r="KH198" s="67"/>
      <c r="KI198" s="67"/>
      <c r="KJ198" s="67"/>
      <c r="KK198" s="67"/>
      <c r="KL198" s="67"/>
      <c r="KM198" s="67"/>
      <c r="KN198" s="67"/>
      <c r="KO198" s="67"/>
      <c r="KP198" s="67"/>
      <c r="KQ198" s="67"/>
      <c r="KR198" s="67"/>
      <c r="KS198" s="67"/>
      <c r="KT198" s="67"/>
      <c r="KU198" s="67"/>
      <c r="KV198" s="67"/>
      <c r="KW198" s="67"/>
      <c r="KX198" s="67"/>
      <c r="KY198" s="67"/>
      <c r="KZ198" s="67"/>
      <c r="LA198" s="67"/>
      <c r="LB198" s="67"/>
      <c r="LC198" s="67"/>
      <c r="LD198" s="67"/>
      <c r="LE198" s="67"/>
      <c r="LF198" s="67"/>
      <c r="LG198" s="67"/>
      <c r="LH198" s="67"/>
      <c r="LI198" s="67"/>
      <c r="LJ198" s="67"/>
      <c r="LK198" s="67"/>
      <c r="LL198" s="67"/>
      <c r="LM198" s="67"/>
      <c r="LN198" s="67"/>
      <c r="LO198" s="67"/>
      <c r="LP198" s="67"/>
      <c r="LQ198" s="67"/>
      <c r="LR198" s="67"/>
      <c r="LS198" s="67"/>
      <c r="LT198" s="67"/>
      <c r="LU198" s="67"/>
      <c r="LV198" s="67"/>
      <c r="LW198" s="67"/>
      <c r="LX198" s="67"/>
      <c r="LY198" s="67"/>
      <c r="LZ198" s="67"/>
      <c r="MA198" s="67"/>
      <c r="MB198" s="67"/>
      <c r="MC198" s="67"/>
      <c r="MD198" s="67"/>
      <c r="ME198" s="67"/>
      <c r="MF198" s="67"/>
      <c r="MG198" s="67"/>
      <c r="MH198" s="67"/>
      <c r="MI198" s="67"/>
      <c r="MJ198" s="67"/>
      <c r="MK198" s="67"/>
      <c r="ML198" s="67"/>
      <c r="MM198" s="67"/>
      <c r="MN198" s="67"/>
      <c r="MO198" s="67"/>
      <c r="MP198" s="67"/>
      <c r="MQ198" s="67"/>
      <c r="MR198" s="67"/>
      <c r="MS198" s="67"/>
      <c r="MT198" s="67"/>
      <c r="MU198" s="67"/>
      <c r="MV198" s="67"/>
      <c r="MW198" s="67"/>
      <c r="MX198" s="67"/>
      <c r="MY198" s="67"/>
      <c r="MZ198" s="67"/>
      <c r="NA198" s="67"/>
      <c r="NB198" s="67"/>
      <c r="NC198" s="67"/>
      <c r="ND198" s="67"/>
      <c r="NE198" s="67"/>
      <c r="NF198" s="67"/>
      <c r="NG198" s="67"/>
      <c r="NH198" s="67"/>
      <c r="NI198" s="67"/>
      <c r="NJ198" s="67"/>
      <c r="NK198" s="67"/>
      <c r="NL198" s="67"/>
      <c r="NM198" s="67"/>
      <c r="NN198" s="67"/>
      <c r="NO198" s="67"/>
      <c r="NP198" s="67"/>
      <c r="NQ198" s="67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2"/>
      <c r="OF198" s="12"/>
      <c r="OG198" s="12"/>
      <c r="OH198" s="12"/>
      <c r="OI198" s="12"/>
      <c r="OJ198" s="12"/>
      <c r="OK198" s="12"/>
      <c r="OL198" s="12"/>
      <c r="OM198" s="12"/>
      <c r="ON198" s="12"/>
      <c r="OO198" s="12"/>
      <c r="OP198" s="12"/>
      <c r="OQ198" s="12"/>
    </row>
    <row r="199" spans="1:407">
      <c r="A199" s="96" t="s">
        <v>1110</v>
      </c>
      <c r="B199" s="56" t="s">
        <v>1111</v>
      </c>
      <c r="C199" s="96" t="s">
        <v>466</v>
      </c>
      <c r="D199" s="74">
        <v>6</v>
      </c>
      <c r="E199" s="67">
        <v>2016</v>
      </c>
      <c r="F199" s="161">
        <v>62.177754272348153</v>
      </c>
      <c r="G199" s="78">
        <v>6077</v>
      </c>
      <c r="H199" s="78">
        <v>2011</v>
      </c>
      <c r="I199" s="78">
        <v>4066</v>
      </c>
      <c r="J199" s="67">
        <v>16.04</v>
      </c>
      <c r="K199" s="67">
        <v>975</v>
      </c>
      <c r="L199" s="67">
        <v>71.5</v>
      </c>
      <c r="M199" s="78">
        <v>4345</v>
      </c>
      <c r="N199" s="67">
        <v>550</v>
      </c>
      <c r="O199" s="67">
        <v>279</v>
      </c>
      <c r="P199" s="67">
        <v>271</v>
      </c>
      <c r="Q199" s="78">
        <v>660</v>
      </c>
      <c r="R199" s="78">
        <v>324</v>
      </c>
      <c r="S199" s="78">
        <v>336</v>
      </c>
      <c r="T199" s="67">
        <v>549</v>
      </c>
      <c r="U199" s="67">
        <v>288</v>
      </c>
      <c r="V199" s="67">
        <v>261</v>
      </c>
      <c r="W199" s="78">
        <v>662</v>
      </c>
      <c r="X199" s="78">
        <v>315</v>
      </c>
      <c r="Y199" s="78">
        <v>347</v>
      </c>
      <c r="Z199" s="67">
        <v>550</v>
      </c>
      <c r="AA199" s="67">
        <v>287</v>
      </c>
      <c r="AB199" s="67">
        <v>263</v>
      </c>
      <c r="AC199" s="78">
        <v>637</v>
      </c>
      <c r="AD199" s="78">
        <v>302</v>
      </c>
      <c r="AE199" s="78">
        <v>335</v>
      </c>
      <c r="AF199" s="67">
        <v>519</v>
      </c>
      <c r="AG199" s="67">
        <v>275</v>
      </c>
      <c r="AH199" s="67">
        <v>244</v>
      </c>
      <c r="AI199" s="78">
        <v>985</v>
      </c>
      <c r="AJ199" s="78">
        <v>464</v>
      </c>
      <c r="AK199" s="78">
        <v>521</v>
      </c>
      <c r="AL199" s="67">
        <v>554</v>
      </c>
      <c r="AM199" s="67">
        <v>293</v>
      </c>
      <c r="AN199" s="67">
        <v>261</v>
      </c>
      <c r="AO199" s="67">
        <v>532</v>
      </c>
      <c r="AP199" s="67">
        <v>281</v>
      </c>
      <c r="AQ199" s="67">
        <v>251</v>
      </c>
      <c r="AR199" s="56" t="s">
        <v>428</v>
      </c>
      <c r="AS199" s="56"/>
      <c r="AT199" s="56" t="s">
        <v>428</v>
      </c>
      <c r="AU199" s="162">
        <v>159</v>
      </c>
      <c r="AV199" s="163">
        <v>0</v>
      </c>
      <c r="AW199" s="164">
        <v>35</v>
      </c>
      <c r="AX199" s="59">
        <v>25.6</v>
      </c>
      <c r="AY199" s="59">
        <v>1</v>
      </c>
      <c r="AZ199" s="86">
        <v>1.8181818181818181</v>
      </c>
      <c r="BA199" s="87">
        <v>1</v>
      </c>
      <c r="BB199" s="88">
        <v>0</v>
      </c>
      <c r="BC199" s="89">
        <v>0</v>
      </c>
      <c r="BD199" s="68">
        <v>0</v>
      </c>
      <c r="BE199" s="69">
        <v>0</v>
      </c>
      <c r="BF199" s="56">
        <f>VLOOKUP(A199,[1]Controles!$A$7:$L$139,11,0)</f>
        <v>0</v>
      </c>
      <c r="BG199" s="107">
        <f>VLOOKUP(A199,[1]Controles!$A$7:$L$139,12,0)</f>
        <v>0</v>
      </c>
      <c r="BH199" s="63">
        <f>VLOOKUP(A199,[1]Peso!$A$7:$D$139,3,0)</f>
        <v>3</v>
      </c>
      <c r="BI199" s="85">
        <f>VLOOKUP(A199,[1]Peso!$A$7:$D$139,4,0)</f>
        <v>7.6923076923076925</v>
      </c>
      <c r="BJ199" s="68">
        <v>0</v>
      </c>
      <c r="BK199" s="69">
        <v>0</v>
      </c>
      <c r="BL199" s="68">
        <v>0</v>
      </c>
      <c r="BM199" s="69">
        <v>0</v>
      </c>
      <c r="BN199" s="67">
        <v>0</v>
      </c>
      <c r="BO199" s="67">
        <v>0</v>
      </c>
      <c r="BP199" s="67">
        <v>0</v>
      </c>
      <c r="BQ199" s="67">
        <v>0</v>
      </c>
      <c r="BR199" s="67">
        <v>0</v>
      </c>
      <c r="BS199" s="67">
        <v>0</v>
      </c>
      <c r="BT199" s="67">
        <v>0</v>
      </c>
      <c r="BU199" s="67">
        <v>0</v>
      </c>
      <c r="BV199" s="67" t="s">
        <v>1929</v>
      </c>
      <c r="BW199" s="67" t="s">
        <v>1035</v>
      </c>
      <c r="BX199" s="67" t="s">
        <v>702</v>
      </c>
      <c r="BY199" s="67" t="s">
        <v>1035</v>
      </c>
      <c r="BZ199" s="67" t="s">
        <v>1332</v>
      </c>
      <c r="CA199" s="67" t="s">
        <v>494</v>
      </c>
      <c r="CB199" s="67" t="s">
        <v>691</v>
      </c>
      <c r="CC199" s="164">
        <v>72.73</v>
      </c>
      <c r="CD199" s="164">
        <v>52.72</v>
      </c>
      <c r="CE199" s="166">
        <v>100</v>
      </c>
      <c r="CF199" s="67" t="s">
        <v>1126</v>
      </c>
      <c r="CG199" s="67" t="s">
        <v>1857</v>
      </c>
      <c r="CH199" s="67">
        <v>0</v>
      </c>
      <c r="CI199" s="67">
        <v>0</v>
      </c>
      <c r="CJ199" s="86">
        <v>1.8214936247723132</v>
      </c>
      <c r="CK199" s="87">
        <v>1</v>
      </c>
      <c r="CL199" s="67">
        <v>0</v>
      </c>
      <c r="CM199" s="67">
        <v>0</v>
      </c>
      <c r="CN199" s="67">
        <v>0</v>
      </c>
      <c r="CO199" s="67">
        <v>0</v>
      </c>
      <c r="CP199" s="67">
        <v>0</v>
      </c>
      <c r="CQ199" s="67">
        <v>0</v>
      </c>
      <c r="CR199" s="67">
        <v>0</v>
      </c>
      <c r="CS199" s="67">
        <v>0</v>
      </c>
      <c r="CT199" s="67">
        <v>0</v>
      </c>
      <c r="CU199" s="67">
        <v>0</v>
      </c>
      <c r="CV199" s="67">
        <v>0</v>
      </c>
      <c r="CW199" s="67">
        <v>0</v>
      </c>
      <c r="CX199" s="67">
        <v>0</v>
      </c>
      <c r="CY199" s="67">
        <v>0</v>
      </c>
      <c r="CZ199" s="67">
        <v>0</v>
      </c>
      <c r="DA199" s="67">
        <v>0</v>
      </c>
      <c r="DB199" s="86">
        <v>0</v>
      </c>
      <c r="DC199" s="87">
        <v>0</v>
      </c>
      <c r="DD199" s="164">
        <v>106.53</v>
      </c>
      <c r="DE199" s="164">
        <v>86.03</v>
      </c>
      <c r="DF199" s="166">
        <v>0.98425196850393704</v>
      </c>
      <c r="DG199" s="167">
        <v>9.4488188976377945</v>
      </c>
      <c r="DH199" s="67">
        <v>0</v>
      </c>
      <c r="DI199" s="67">
        <v>0</v>
      </c>
      <c r="DJ199" s="67">
        <v>0</v>
      </c>
      <c r="DK199" s="67">
        <v>0</v>
      </c>
      <c r="DL199" s="67">
        <v>0</v>
      </c>
      <c r="DM199" s="67">
        <v>0</v>
      </c>
      <c r="DN199" s="67">
        <v>0</v>
      </c>
      <c r="DO199" s="67">
        <v>0</v>
      </c>
      <c r="DP199" s="67">
        <v>0</v>
      </c>
      <c r="DQ199" s="67">
        <v>0</v>
      </c>
      <c r="DR199" s="67">
        <v>0</v>
      </c>
      <c r="DS199" s="67">
        <v>0</v>
      </c>
      <c r="DT199" s="67">
        <v>0</v>
      </c>
      <c r="DU199" s="67">
        <v>0</v>
      </c>
      <c r="DV199" s="67">
        <v>0</v>
      </c>
      <c r="DW199" s="67">
        <v>0</v>
      </c>
      <c r="DX199" s="67">
        <v>0</v>
      </c>
      <c r="DY199" s="67">
        <v>0</v>
      </c>
      <c r="DZ199" s="86">
        <v>0</v>
      </c>
      <c r="EA199" s="87">
        <v>0</v>
      </c>
      <c r="EB199" s="86">
        <v>61.475409836065573</v>
      </c>
      <c r="EC199" s="87">
        <v>15</v>
      </c>
      <c r="ED199" s="90">
        <v>0</v>
      </c>
      <c r="EE199" s="91">
        <v>0</v>
      </c>
      <c r="EF199" s="164">
        <v>67.569999999999993</v>
      </c>
      <c r="EG199" s="164">
        <v>51.6</v>
      </c>
      <c r="EH199" s="166">
        <v>0.5181347150259068</v>
      </c>
      <c r="EI199" s="167">
        <v>6.7357512953367875</v>
      </c>
      <c r="EJ199" s="67" t="s">
        <v>1930</v>
      </c>
      <c r="EK199" s="67" t="s">
        <v>1931</v>
      </c>
      <c r="EL199" s="164">
        <v>43.75</v>
      </c>
      <c r="EM199" s="164">
        <v>27.87</v>
      </c>
      <c r="EN199" s="166">
        <v>0.73529411764705876</v>
      </c>
      <c r="EO199" s="167">
        <v>0.73529411764705876</v>
      </c>
      <c r="EP199" s="67">
        <v>0</v>
      </c>
      <c r="EQ199" s="67">
        <v>0</v>
      </c>
      <c r="ER199" s="67">
        <v>0</v>
      </c>
      <c r="ES199" s="67">
        <v>0</v>
      </c>
      <c r="ET199" s="67">
        <v>0</v>
      </c>
      <c r="EU199" s="67">
        <v>0</v>
      </c>
      <c r="EV199" s="67">
        <v>0</v>
      </c>
      <c r="EW199" s="67">
        <v>0</v>
      </c>
      <c r="EX199" s="67">
        <v>0</v>
      </c>
      <c r="EY199" s="90">
        <v>34.482758620689651</v>
      </c>
      <c r="EZ199" s="91">
        <v>9</v>
      </c>
      <c r="FA199" s="86">
        <v>23.904382470119522</v>
      </c>
      <c r="FB199" s="87">
        <v>6</v>
      </c>
      <c r="FC199" s="67">
        <v>0</v>
      </c>
      <c r="FD199" s="67">
        <v>0</v>
      </c>
      <c r="FE199" s="67">
        <v>0</v>
      </c>
      <c r="FF199" s="67">
        <v>0</v>
      </c>
      <c r="FG199" s="67">
        <v>0</v>
      </c>
      <c r="FH199" s="67">
        <v>0</v>
      </c>
      <c r="FI199" s="67">
        <v>0</v>
      </c>
      <c r="FJ199" s="67">
        <v>0</v>
      </c>
      <c r="FK199" s="67">
        <v>0</v>
      </c>
      <c r="FL199" s="67">
        <v>0</v>
      </c>
      <c r="FM199" s="67">
        <v>0</v>
      </c>
      <c r="FN199" s="67">
        <v>0</v>
      </c>
      <c r="FO199" s="92">
        <v>0</v>
      </c>
      <c r="FP199" s="105">
        <v>0</v>
      </c>
      <c r="FQ199" s="92">
        <v>0</v>
      </c>
      <c r="FR199" s="67">
        <v>0</v>
      </c>
      <c r="FS199" s="86">
        <v>0</v>
      </c>
      <c r="FT199" s="87">
        <v>0</v>
      </c>
      <c r="FU199" s="86">
        <v>0</v>
      </c>
      <c r="FV199" s="87">
        <v>0</v>
      </c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67"/>
      <c r="IS199" s="67"/>
      <c r="IT199" s="67"/>
      <c r="IU199" s="67"/>
      <c r="IV199" s="67"/>
      <c r="IW199" s="67"/>
      <c r="IX199" s="67"/>
      <c r="IY199" s="67"/>
      <c r="IZ199" s="67"/>
      <c r="JA199" s="67"/>
      <c r="JB199" s="67"/>
      <c r="JC199" s="67"/>
      <c r="JD199" s="67"/>
      <c r="JE199" s="67"/>
      <c r="JF199" s="67"/>
      <c r="JG199" s="67"/>
      <c r="JH199" s="67"/>
      <c r="JI199" s="67"/>
      <c r="JJ199" s="67"/>
      <c r="JK199" s="67"/>
      <c r="JL199" s="67"/>
      <c r="JM199" s="67"/>
      <c r="JN199" s="67"/>
      <c r="JO199" s="67"/>
      <c r="JP199" s="67"/>
      <c r="JQ199" s="67"/>
      <c r="JR199" s="67"/>
      <c r="JS199" s="67"/>
      <c r="JT199" s="67"/>
      <c r="JU199" s="67"/>
      <c r="JV199" s="67"/>
      <c r="JW199" s="67"/>
      <c r="JX199" s="67"/>
      <c r="JY199" s="67"/>
      <c r="JZ199" s="67"/>
      <c r="KA199" s="67"/>
      <c r="KB199" s="67"/>
      <c r="KC199" s="67"/>
      <c r="KD199" s="67"/>
      <c r="KE199" s="67"/>
      <c r="KF199" s="67"/>
      <c r="KG199" s="67"/>
      <c r="KH199" s="67"/>
      <c r="KI199" s="67"/>
      <c r="KJ199" s="67"/>
      <c r="KK199" s="67"/>
      <c r="KL199" s="67"/>
      <c r="KM199" s="67"/>
      <c r="KN199" s="67"/>
      <c r="KO199" s="67"/>
      <c r="KP199" s="67"/>
      <c r="KQ199" s="67"/>
      <c r="KR199" s="67"/>
      <c r="KS199" s="67"/>
      <c r="KT199" s="67"/>
      <c r="KU199" s="67"/>
      <c r="KV199" s="67"/>
      <c r="KW199" s="67"/>
      <c r="KX199" s="67"/>
      <c r="KY199" s="67"/>
      <c r="KZ199" s="67"/>
      <c r="LA199" s="67"/>
      <c r="LB199" s="67"/>
      <c r="LC199" s="67"/>
      <c r="LD199" s="67"/>
      <c r="LE199" s="67"/>
      <c r="LF199" s="67"/>
      <c r="LG199" s="67"/>
      <c r="LH199" s="67"/>
      <c r="LI199" s="67"/>
      <c r="LJ199" s="67"/>
      <c r="LK199" s="67"/>
      <c r="LL199" s="67"/>
      <c r="LM199" s="67"/>
      <c r="LN199" s="67"/>
      <c r="LO199" s="67"/>
      <c r="LP199" s="67"/>
      <c r="LQ199" s="67"/>
      <c r="LR199" s="67"/>
      <c r="LS199" s="67"/>
      <c r="LT199" s="67"/>
      <c r="LU199" s="67"/>
      <c r="LV199" s="67"/>
      <c r="LW199" s="67"/>
      <c r="LX199" s="67"/>
      <c r="LY199" s="67"/>
      <c r="LZ199" s="67"/>
      <c r="MA199" s="67"/>
      <c r="MB199" s="67"/>
      <c r="MC199" s="67"/>
      <c r="MD199" s="67"/>
      <c r="ME199" s="67"/>
      <c r="MF199" s="67"/>
      <c r="MG199" s="67"/>
      <c r="MH199" s="67"/>
      <c r="MI199" s="67"/>
      <c r="MJ199" s="67"/>
      <c r="MK199" s="67"/>
      <c r="ML199" s="67"/>
      <c r="MM199" s="67"/>
      <c r="MN199" s="67"/>
      <c r="MO199" s="67"/>
      <c r="MP199" s="67"/>
      <c r="MQ199" s="67"/>
      <c r="MR199" s="67"/>
      <c r="MS199" s="67"/>
      <c r="MT199" s="67"/>
      <c r="MU199" s="67"/>
      <c r="MV199" s="67"/>
      <c r="MW199" s="67"/>
      <c r="MX199" s="67"/>
      <c r="MY199" s="67"/>
      <c r="MZ199" s="67"/>
      <c r="NA199" s="67"/>
      <c r="NB199" s="67"/>
      <c r="NC199" s="67"/>
      <c r="ND199" s="67"/>
      <c r="NE199" s="67"/>
      <c r="NF199" s="67"/>
      <c r="NG199" s="67"/>
      <c r="NH199" s="67"/>
      <c r="NI199" s="67"/>
      <c r="NJ199" s="67"/>
      <c r="NK199" s="67"/>
      <c r="NL199" s="67"/>
      <c r="NM199" s="67"/>
      <c r="NN199" s="67"/>
      <c r="NO199" s="67"/>
      <c r="NP199" s="67"/>
      <c r="NQ199" s="67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</row>
    <row r="200" spans="1:407">
      <c r="A200" s="96" t="s">
        <v>1119</v>
      </c>
      <c r="B200" s="56" t="s">
        <v>1120</v>
      </c>
      <c r="C200" s="96" t="s">
        <v>547</v>
      </c>
      <c r="D200" s="74">
        <v>6</v>
      </c>
      <c r="E200" s="67">
        <v>2016</v>
      </c>
      <c r="F200" s="161">
        <v>61.284800737966194</v>
      </c>
      <c r="G200" s="78">
        <v>4692</v>
      </c>
      <c r="H200" s="67">
        <v>959</v>
      </c>
      <c r="I200" s="78">
        <v>3733</v>
      </c>
      <c r="J200" s="67">
        <v>8.1199999999999992</v>
      </c>
      <c r="K200" s="78">
        <v>381</v>
      </c>
      <c r="L200" s="67">
        <v>85.93</v>
      </c>
      <c r="M200" s="78">
        <v>4032</v>
      </c>
      <c r="N200" s="67">
        <v>497</v>
      </c>
      <c r="O200" s="67">
        <v>254</v>
      </c>
      <c r="P200" s="67">
        <v>243</v>
      </c>
      <c r="Q200" s="78">
        <v>587</v>
      </c>
      <c r="R200" s="78">
        <v>287</v>
      </c>
      <c r="S200" s="78">
        <v>300</v>
      </c>
      <c r="T200" s="67">
        <v>441</v>
      </c>
      <c r="U200" s="67">
        <v>226</v>
      </c>
      <c r="V200" s="67">
        <v>215</v>
      </c>
      <c r="W200" s="78">
        <v>521</v>
      </c>
      <c r="X200" s="78">
        <v>254</v>
      </c>
      <c r="Y200" s="78">
        <v>267</v>
      </c>
      <c r="Z200" s="67">
        <v>427</v>
      </c>
      <c r="AA200" s="67">
        <v>219</v>
      </c>
      <c r="AB200" s="67">
        <v>208</v>
      </c>
      <c r="AC200" s="78">
        <v>515</v>
      </c>
      <c r="AD200" s="78">
        <v>253</v>
      </c>
      <c r="AE200" s="78">
        <v>262</v>
      </c>
      <c r="AF200" s="67">
        <v>437</v>
      </c>
      <c r="AG200" s="67">
        <v>222</v>
      </c>
      <c r="AH200" s="67">
        <v>215</v>
      </c>
      <c r="AI200" s="78">
        <v>830</v>
      </c>
      <c r="AJ200" s="78">
        <v>398</v>
      </c>
      <c r="AK200" s="78">
        <v>432</v>
      </c>
      <c r="AL200" s="67">
        <v>473</v>
      </c>
      <c r="AM200" s="67">
        <v>246</v>
      </c>
      <c r="AN200" s="67">
        <v>227</v>
      </c>
      <c r="AO200" s="67">
        <v>417</v>
      </c>
      <c r="AP200" s="67">
        <v>222</v>
      </c>
      <c r="AQ200" s="67">
        <v>195</v>
      </c>
      <c r="AR200" s="56" t="s">
        <v>428</v>
      </c>
      <c r="AS200" s="56"/>
      <c r="AT200" s="56" t="s">
        <v>428</v>
      </c>
      <c r="AU200" s="162">
        <v>612</v>
      </c>
      <c r="AV200" s="164">
        <v>0</v>
      </c>
      <c r="AW200" s="163">
        <v>137</v>
      </c>
      <c r="AX200" s="59">
        <v>51.7</v>
      </c>
      <c r="AY200" s="59">
        <v>3</v>
      </c>
      <c r="AZ200" s="86">
        <v>8.0482897384305847</v>
      </c>
      <c r="BA200" s="87">
        <v>4</v>
      </c>
      <c r="BB200" s="88">
        <v>0</v>
      </c>
      <c r="BC200" s="89">
        <v>0</v>
      </c>
      <c r="BD200" s="68">
        <v>0</v>
      </c>
      <c r="BE200" s="69">
        <v>0</v>
      </c>
      <c r="BF200" s="56">
        <f>VLOOKUP(A200,[1]Controles!$A$7:$L$139,11,0)</f>
        <v>7</v>
      </c>
      <c r="BG200" s="107">
        <f>VLOOKUP(A200,[1]Controles!$A$7:$L$139,12,0)</f>
        <v>12.068965517241379</v>
      </c>
      <c r="BH200" s="63">
        <f>VLOOKUP(A200,[1]Peso!$A$7:$D$139,3,0)</f>
        <v>8</v>
      </c>
      <c r="BI200" s="85">
        <f>VLOOKUP(A200,[1]Peso!$A$7:$D$139,4,0)</f>
        <v>13.793103448275861</v>
      </c>
      <c r="BJ200" s="68">
        <v>402.4144869215292</v>
      </c>
      <c r="BK200" s="69">
        <v>2</v>
      </c>
      <c r="BL200" s="68">
        <v>0</v>
      </c>
      <c r="BM200" s="69">
        <v>0</v>
      </c>
      <c r="BN200" s="67">
        <v>0</v>
      </c>
      <c r="BO200" s="67">
        <v>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 t="s">
        <v>1932</v>
      </c>
      <c r="BW200" s="67" t="s">
        <v>550</v>
      </c>
      <c r="BX200" s="67" t="s">
        <v>688</v>
      </c>
      <c r="BY200" s="67" t="s">
        <v>550</v>
      </c>
      <c r="BZ200" s="67" t="s">
        <v>1933</v>
      </c>
      <c r="CA200" s="67" t="s">
        <v>1934</v>
      </c>
      <c r="CB200" s="67" t="s">
        <v>1935</v>
      </c>
      <c r="CC200" s="163">
        <v>140</v>
      </c>
      <c r="CD200" s="163">
        <v>92.21</v>
      </c>
      <c r="CE200" s="166">
        <v>16.666666666666664</v>
      </c>
      <c r="CF200" s="67" t="s">
        <v>1791</v>
      </c>
      <c r="CG200" s="67" t="s">
        <v>1936</v>
      </c>
      <c r="CH200" s="67">
        <v>0</v>
      </c>
      <c r="CI200" s="67">
        <v>0</v>
      </c>
      <c r="CJ200" s="86">
        <v>0</v>
      </c>
      <c r="CK200" s="87">
        <v>0</v>
      </c>
      <c r="CL200" s="67">
        <v>0</v>
      </c>
      <c r="CM200" s="67">
        <v>0</v>
      </c>
      <c r="CN200" s="67">
        <v>0</v>
      </c>
      <c r="CO200" s="67">
        <v>0</v>
      </c>
      <c r="CP200" s="67">
        <v>0</v>
      </c>
      <c r="CQ200" s="67">
        <v>0</v>
      </c>
      <c r="CR200" s="67">
        <v>0</v>
      </c>
      <c r="CS200" s="67">
        <v>0</v>
      </c>
      <c r="CT200" s="67">
        <v>0</v>
      </c>
      <c r="CU200" s="67">
        <v>0</v>
      </c>
      <c r="CV200" s="67">
        <v>0</v>
      </c>
      <c r="CW200" s="67">
        <v>0</v>
      </c>
      <c r="CX200" s="67">
        <v>0</v>
      </c>
      <c r="CY200" s="67">
        <v>0</v>
      </c>
      <c r="CZ200" s="67">
        <v>0</v>
      </c>
      <c r="DA200" s="67">
        <v>0</v>
      </c>
      <c r="DB200" s="86">
        <v>0</v>
      </c>
      <c r="DC200" s="87">
        <v>0</v>
      </c>
      <c r="DD200" s="163">
        <v>233.49</v>
      </c>
      <c r="DE200" s="163">
        <v>134.4</v>
      </c>
      <c r="DF200" s="166">
        <v>1.9384264538198404</v>
      </c>
      <c r="DG200" s="167">
        <v>0.22805017103762829</v>
      </c>
      <c r="DH200" s="67">
        <v>0</v>
      </c>
      <c r="DI200" s="67">
        <v>0</v>
      </c>
      <c r="DJ200" s="67">
        <v>0</v>
      </c>
      <c r="DK200" s="67">
        <v>0</v>
      </c>
      <c r="DL200" s="67">
        <v>0</v>
      </c>
      <c r="DM200" s="67">
        <v>0</v>
      </c>
      <c r="DN200" s="67">
        <v>0</v>
      </c>
      <c r="DO200" s="67">
        <v>0</v>
      </c>
      <c r="DP200" s="67">
        <v>0</v>
      </c>
      <c r="DQ200" s="67">
        <v>0</v>
      </c>
      <c r="DR200" s="67">
        <v>0</v>
      </c>
      <c r="DS200" s="67">
        <v>0</v>
      </c>
      <c r="DT200" s="67">
        <v>0</v>
      </c>
      <c r="DU200" s="67">
        <v>0</v>
      </c>
      <c r="DV200" s="67">
        <v>0</v>
      </c>
      <c r="DW200" s="67">
        <v>0</v>
      </c>
      <c r="DX200" s="67">
        <v>0</v>
      </c>
      <c r="DY200" s="67">
        <v>0</v>
      </c>
      <c r="DZ200" s="86">
        <v>4.8076923076923084</v>
      </c>
      <c r="EA200" s="87">
        <v>1</v>
      </c>
      <c r="EB200" s="86">
        <v>83.720930232558132</v>
      </c>
      <c r="EC200" s="87">
        <v>18</v>
      </c>
      <c r="ED200" s="86">
        <v>0</v>
      </c>
      <c r="EE200" s="87">
        <v>0</v>
      </c>
      <c r="EF200" s="163">
        <v>78.349999999999994</v>
      </c>
      <c r="EG200" s="163">
        <v>39.46</v>
      </c>
      <c r="EH200" s="166">
        <v>3.8961038961038961</v>
      </c>
      <c r="EI200" s="167">
        <v>0</v>
      </c>
      <c r="EJ200" s="67" t="s">
        <v>1937</v>
      </c>
      <c r="EK200" s="67" t="s">
        <v>1938</v>
      </c>
      <c r="EL200" s="163">
        <v>32.15</v>
      </c>
      <c r="EM200" s="163">
        <v>9.93</v>
      </c>
      <c r="EN200" s="166">
        <v>3.225806451612903</v>
      </c>
      <c r="EO200" s="167">
        <v>6.4516129032258061</v>
      </c>
      <c r="EP200" s="67">
        <v>0</v>
      </c>
      <c r="EQ200" s="67">
        <v>0</v>
      </c>
      <c r="ER200" s="67">
        <v>0</v>
      </c>
      <c r="ES200" s="67">
        <v>0</v>
      </c>
      <c r="ET200" s="67">
        <v>0</v>
      </c>
      <c r="EU200" s="67">
        <v>0</v>
      </c>
      <c r="EV200" s="67">
        <v>0</v>
      </c>
      <c r="EW200" s="67">
        <v>0</v>
      </c>
      <c r="EX200" s="67">
        <v>0</v>
      </c>
      <c r="EY200" s="86">
        <v>92.511013215859023</v>
      </c>
      <c r="EZ200" s="87">
        <v>21</v>
      </c>
      <c r="FA200" s="86">
        <v>56.410256410256409</v>
      </c>
      <c r="FB200" s="87">
        <v>11</v>
      </c>
      <c r="FC200" s="67">
        <v>0</v>
      </c>
      <c r="FD200" s="67">
        <v>0</v>
      </c>
      <c r="FE200" s="92">
        <v>100.6036217303823</v>
      </c>
      <c r="FF200" s="67">
        <v>1</v>
      </c>
      <c r="FG200" s="67">
        <v>0</v>
      </c>
      <c r="FH200" s="67">
        <v>0</v>
      </c>
      <c r="FI200" s="67">
        <v>0</v>
      </c>
      <c r="FJ200" s="67">
        <v>0</v>
      </c>
      <c r="FK200" s="92">
        <v>100.6036217303823</v>
      </c>
      <c r="FL200" s="67">
        <v>1</v>
      </c>
      <c r="FM200" s="67">
        <v>0</v>
      </c>
      <c r="FN200" s="67">
        <v>0</v>
      </c>
      <c r="FO200" s="92">
        <v>0</v>
      </c>
      <c r="FP200" s="105">
        <v>0</v>
      </c>
      <c r="FQ200" s="92">
        <v>0</v>
      </c>
      <c r="FR200" s="67">
        <v>0</v>
      </c>
      <c r="FS200" s="86">
        <v>2.1141649048625792</v>
      </c>
      <c r="FT200" s="87">
        <v>1</v>
      </c>
      <c r="FU200" s="86">
        <v>0</v>
      </c>
      <c r="FV200" s="87">
        <v>0</v>
      </c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67"/>
      <c r="IS200" s="67"/>
      <c r="IT200" s="67"/>
      <c r="IU200" s="67"/>
      <c r="IV200" s="67"/>
      <c r="IW200" s="67"/>
      <c r="IX200" s="67"/>
      <c r="IY200" s="67"/>
      <c r="IZ200" s="67"/>
      <c r="JA200" s="67"/>
      <c r="JB200" s="67"/>
      <c r="JC200" s="67"/>
      <c r="JD200" s="67"/>
      <c r="JE200" s="67"/>
      <c r="JF200" s="67"/>
      <c r="JG200" s="67"/>
      <c r="JH200" s="67"/>
      <c r="JI200" s="67"/>
      <c r="JJ200" s="67"/>
      <c r="JK200" s="67"/>
      <c r="JL200" s="67"/>
      <c r="JM200" s="67"/>
      <c r="JN200" s="67"/>
      <c r="JO200" s="67"/>
      <c r="JP200" s="67"/>
      <c r="JQ200" s="67"/>
      <c r="JR200" s="67"/>
      <c r="JS200" s="67"/>
      <c r="JT200" s="67"/>
      <c r="JU200" s="67"/>
      <c r="JV200" s="67"/>
      <c r="JW200" s="67"/>
      <c r="JX200" s="67"/>
      <c r="JY200" s="67"/>
      <c r="JZ200" s="67"/>
      <c r="KA200" s="67"/>
      <c r="KB200" s="67"/>
      <c r="KC200" s="67"/>
      <c r="KD200" s="67"/>
      <c r="KE200" s="67"/>
      <c r="KF200" s="67"/>
      <c r="KG200" s="67"/>
      <c r="KH200" s="67"/>
      <c r="KI200" s="67"/>
      <c r="KJ200" s="67"/>
      <c r="KK200" s="67"/>
      <c r="KL200" s="67"/>
      <c r="KM200" s="67"/>
      <c r="KN200" s="67"/>
      <c r="KO200" s="67"/>
      <c r="KP200" s="67"/>
      <c r="KQ200" s="67"/>
      <c r="KR200" s="67"/>
      <c r="KS200" s="67"/>
      <c r="KT200" s="67"/>
      <c r="KU200" s="67"/>
      <c r="KV200" s="67"/>
      <c r="KW200" s="67"/>
      <c r="KX200" s="67"/>
      <c r="KY200" s="67"/>
      <c r="KZ200" s="67"/>
      <c r="LA200" s="67"/>
      <c r="LB200" s="67"/>
      <c r="LC200" s="67"/>
      <c r="LD200" s="67"/>
      <c r="LE200" s="67"/>
      <c r="LF200" s="67"/>
      <c r="LG200" s="67"/>
      <c r="LH200" s="67"/>
      <c r="LI200" s="67"/>
      <c r="LJ200" s="67"/>
      <c r="LK200" s="67"/>
      <c r="LL200" s="67"/>
      <c r="LM200" s="67"/>
      <c r="LN200" s="67"/>
      <c r="LO200" s="67"/>
      <c r="LP200" s="67"/>
      <c r="LQ200" s="67"/>
      <c r="LR200" s="67"/>
      <c r="LS200" s="67"/>
      <c r="LT200" s="67"/>
      <c r="LU200" s="67"/>
      <c r="LV200" s="67"/>
      <c r="LW200" s="67"/>
      <c r="LX200" s="67"/>
      <c r="LY200" s="67"/>
      <c r="LZ200" s="67"/>
      <c r="MA200" s="67"/>
      <c r="MB200" s="67"/>
      <c r="MC200" s="67"/>
      <c r="MD200" s="67"/>
      <c r="ME200" s="67"/>
      <c r="MF200" s="67"/>
      <c r="MG200" s="67"/>
      <c r="MH200" s="67"/>
      <c r="MI200" s="67"/>
      <c r="MJ200" s="67"/>
      <c r="MK200" s="67"/>
      <c r="ML200" s="67"/>
      <c r="MM200" s="67"/>
      <c r="MN200" s="67"/>
      <c r="MO200" s="67"/>
      <c r="MP200" s="67"/>
      <c r="MQ200" s="67"/>
      <c r="MR200" s="67"/>
      <c r="MS200" s="67"/>
      <c r="MT200" s="67"/>
      <c r="MU200" s="67"/>
      <c r="MV200" s="67"/>
      <c r="MW200" s="67"/>
      <c r="MX200" s="67"/>
      <c r="MY200" s="67"/>
      <c r="MZ200" s="67"/>
      <c r="NA200" s="67"/>
      <c r="NB200" s="67"/>
      <c r="NC200" s="67"/>
      <c r="ND200" s="67"/>
      <c r="NE200" s="67"/>
      <c r="NF200" s="67"/>
      <c r="NG200" s="67"/>
      <c r="NH200" s="67"/>
      <c r="NI200" s="67"/>
      <c r="NJ200" s="67"/>
      <c r="NK200" s="67"/>
      <c r="NL200" s="67"/>
      <c r="NM200" s="67"/>
      <c r="NN200" s="67"/>
      <c r="NO200" s="67"/>
      <c r="NP200" s="67"/>
      <c r="NQ200" s="67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2"/>
      <c r="OF200" s="12"/>
      <c r="OG200" s="12"/>
      <c r="OH200" s="12"/>
      <c r="OI200" s="12"/>
      <c r="OJ200" s="12"/>
      <c r="OK200" s="12"/>
      <c r="OL200" s="12"/>
      <c r="OM200" s="12"/>
      <c r="ON200" s="12"/>
      <c r="OO200" s="12"/>
      <c r="OP200" s="12"/>
      <c r="OQ200" s="12"/>
    </row>
    <row r="201" spans="1:407">
      <c r="A201" s="96" t="s">
        <v>1129</v>
      </c>
      <c r="B201" s="56" t="s">
        <v>1130</v>
      </c>
      <c r="C201" s="96" t="s">
        <v>547</v>
      </c>
      <c r="D201" s="74">
        <v>6</v>
      </c>
      <c r="E201" s="67">
        <v>2016</v>
      </c>
      <c r="F201" s="161">
        <v>47.232616073275764</v>
      </c>
      <c r="G201" s="78">
        <v>21077</v>
      </c>
      <c r="H201" s="78">
        <v>5654</v>
      </c>
      <c r="I201" s="78">
        <v>15423</v>
      </c>
      <c r="J201" s="67">
        <v>10.26</v>
      </c>
      <c r="K201" s="78">
        <v>2163</v>
      </c>
      <c r="L201" s="67">
        <v>83.53</v>
      </c>
      <c r="M201" s="78">
        <v>17605</v>
      </c>
      <c r="N201" s="67">
        <v>2384</v>
      </c>
      <c r="O201" s="67">
        <v>1219</v>
      </c>
      <c r="P201" s="67">
        <v>1165</v>
      </c>
      <c r="Q201" s="78">
        <v>2836</v>
      </c>
      <c r="R201" s="78">
        <v>1385</v>
      </c>
      <c r="S201" s="78">
        <v>1451</v>
      </c>
      <c r="T201" s="67">
        <v>2192</v>
      </c>
      <c r="U201" s="67">
        <v>1125</v>
      </c>
      <c r="V201" s="67">
        <v>1067</v>
      </c>
      <c r="W201" s="78">
        <v>2569</v>
      </c>
      <c r="X201" s="78">
        <v>1251</v>
      </c>
      <c r="Y201" s="78">
        <v>1318</v>
      </c>
      <c r="Z201" s="67">
        <v>2072</v>
      </c>
      <c r="AA201" s="67">
        <v>1063</v>
      </c>
      <c r="AB201" s="67">
        <v>1009</v>
      </c>
      <c r="AC201" s="78">
        <v>2538</v>
      </c>
      <c r="AD201" s="78">
        <v>1233</v>
      </c>
      <c r="AE201" s="78">
        <v>1305</v>
      </c>
      <c r="AF201" s="67">
        <v>2162</v>
      </c>
      <c r="AG201" s="67">
        <v>1114</v>
      </c>
      <c r="AH201" s="67">
        <v>1048</v>
      </c>
      <c r="AI201" s="78">
        <v>3796</v>
      </c>
      <c r="AJ201" s="78">
        <v>1847</v>
      </c>
      <c r="AK201" s="78">
        <v>1949</v>
      </c>
      <c r="AL201" s="67">
        <v>2092</v>
      </c>
      <c r="AM201" s="67">
        <v>1075</v>
      </c>
      <c r="AN201" s="67">
        <v>1017</v>
      </c>
      <c r="AO201" s="67">
        <v>2025</v>
      </c>
      <c r="AP201" s="67">
        <v>1030</v>
      </c>
      <c r="AQ201" s="67">
        <v>995</v>
      </c>
      <c r="AR201" s="56" t="s">
        <v>428</v>
      </c>
      <c r="AS201" s="56"/>
      <c r="AT201" s="56" t="s">
        <v>428</v>
      </c>
      <c r="AU201" s="162">
        <v>915</v>
      </c>
      <c r="AV201" s="163">
        <v>0</v>
      </c>
      <c r="AW201" s="164">
        <v>304</v>
      </c>
      <c r="AX201" s="59">
        <v>27.5</v>
      </c>
      <c r="AY201" s="59">
        <v>14</v>
      </c>
      <c r="AZ201" s="86">
        <v>7.1308724832214763</v>
      </c>
      <c r="BA201" s="87">
        <v>17</v>
      </c>
      <c r="BB201" s="88">
        <v>0</v>
      </c>
      <c r="BC201" s="89">
        <v>0</v>
      </c>
      <c r="BD201" s="68">
        <v>41.946308724832214</v>
      </c>
      <c r="BE201" s="69">
        <v>1</v>
      </c>
      <c r="BF201" s="56">
        <f>VLOOKUP(A201,[1]Controles!$A$7:$L$139,11,0)</f>
        <v>47</v>
      </c>
      <c r="BG201" s="107">
        <f>VLOOKUP(A201,[1]Controles!$A$7:$L$139,12,0)</f>
        <v>9.2337917485265226</v>
      </c>
      <c r="BH201" s="63">
        <f>VLOOKUP(A201,[1]Peso!$A$7:$D$139,3,0)</f>
        <v>43</v>
      </c>
      <c r="BI201" s="85">
        <f>VLOOKUP(A201,[1]Peso!$A$7:$D$139,4,0)</f>
        <v>8.4479371316306473</v>
      </c>
      <c r="BJ201" s="68">
        <v>41.946308724832214</v>
      </c>
      <c r="BK201" s="69">
        <v>1</v>
      </c>
      <c r="BL201" s="68">
        <v>83.892617449664428</v>
      </c>
      <c r="BM201" s="69">
        <v>2</v>
      </c>
      <c r="BN201" s="67">
        <v>0</v>
      </c>
      <c r="BO201" s="67">
        <v>0</v>
      </c>
      <c r="BP201" s="92">
        <v>128.09564474807857</v>
      </c>
      <c r="BQ201" s="67">
        <v>3</v>
      </c>
      <c r="BR201" s="67">
        <v>0</v>
      </c>
      <c r="BS201" s="67">
        <v>0</v>
      </c>
      <c r="BT201" s="92">
        <v>128.09564474807857</v>
      </c>
      <c r="BU201" s="67">
        <v>3</v>
      </c>
      <c r="BV201" s="67" t="s">
        <v>1939</v>
      </c>
      <c r="BW201" s="67" t="s">
        <v>1824</v>
      </c>
      <c r="BX201" s="67" t="s">
        <v>690</v>
      </c>
      <c r="BY201" s="67" t="s">
        <v>1824</v>
      </c>
      <c r="BZ201" s="67" t="s">
        <v>1940</v>
      </c>
      <c r="CA201" s="67" t="s">
        <v>634</v>
      </c>
      <c r="CB201" s="67" t="s">
        <v>1940</v>
      </c>
      <c r="CC201" s="164">
        <v>80.53</v>
      </c>
      <c r="CD201" s="164">
        <v>49.78</v>
      </c>
      <c r="CE201" s="166">
        <v>10</v>
      </c>
      <c r="CF201" s="67" t="s">
        <v>1092</v>
      </c>
      <c r="CG201" s="67" t="s">
        <v>1941</v>
      </c>
      <c r="CH201" s="67">
        <v>0</v>
      </c>
      <c r="CI201" s="67">
        <v>0</v>
      </c>
      <c r="CJ201" s="86">
        <v>0.91240875912408759</v>
      </c>
      <c r="CK201" s="87">
        <v>2</v>
      </c>
      <c r="CL201" s="67">
        <v>0</v>
      </c>
      <c r="CM201" s="67">
        <v>0</v>
      </c>
      <c r="CN201" s="92">
        <v>42.698548249359519</v>
      </c>
      <c r="CO201" s="67">
        <v>1</v>
      </c>
      <c r="CP201" s="67">
        <v>0</v>
      </c>
      <c r="CQ201" s="67">
        <v>0</v>
      </c>
      <c r="CR201" s="92">
        <v>116.77695601401324</v>
      </c>
      <c r="CS201" s="67">
        <v>3</v>
      </c>
      <c r="CT201" s="92">
        <v>38.925652004671079</v>
      </c>
      <c r="CU201" s="67">
        <v>1</v>
      </c>
      <c r="CV201" s="67">
        <v>0</v>
      </c>
      <c r="CW201" s="67">
        <v>0</v>
      </c>
      <c r="CX201" s="67">
        <v>0</v>
      </c>
      <c r="CY201" s="67">
        <v>0</v>
      </c>
      <c r="CZ201" s="92">
        <v>77.851304009342158</v>
      </c>
      <c r="DA201" s="67">
        <v>2</v>
      </c>
      <c r="DB201" s="86">
        <v>1.4478764478764479</v>
      </c>
      <c r="DC201" s="87">
        <v>3</v>
      </c>
      <c r="DD201" s="164">
        <v>137.78</v>
      </c>
      <c r="DE201" s="164">
        <v>99.06</v>
      </c>
      <c r="DF201" s="166">
        <v>5.7051024507834471</v>
      </c>
      <c r="DG201" s="167">
        <v>2.0490156689433507</v>
      </c>
      <c r="DH201" s="92">
        <v>38.925652004671079</v>
      </c>
      <c r="DI201" s="67">
        <v>1</v>
      </c>
      <c r="DJ201" s="67">
        <v>0</v>
      </c>
      <c r="DK201" s="67">
        <v>0</v>
      </c>
      <c r="DL201" s="67">
        <v>0</v>
      </c>
      <c r="DM201" s="67">
        <v>0</v>
      </c>
      <c r="DN201" s="67">
        <v>0</v>
      </c>
      <c r="DO201" s="67">
        <v>0</v>
      </c>
      <c r="DP201" s="92">
        <v>197.00551615445229</v>
      </c>
      <c r="DQ201" s="67">
        <v>5</v>
      </c>
      <c r="DR201" s="92">
        <v>78.802206461780941</v>
      </c>
      <c r="DS201" s="67">
        <v>2</v>
      </c>
      <c r="DT201" s="67">
        <v>0</v>
      </c>
      <c r="DU201" s="67">
        <v>0</v>
      </c>
      <c r="DV201" s="92">
        <v>39.40110323089047</v>
      </c>
      <c r="DW201" s="67">
        <v>1</v>
      </c>
      <c r="DX201" s="92">
        <v>78.802206461780941</v>
      </c>
      <c r="DY201" s="67">
        <v>2</v>
      </c>
      <c r="DZ201" s="86">
        <v>16.848364717542122</v>
      </c>
      <c r="EA201" s="87">
        <v>17</v>
      </c>
      <c r="EB201" s="86">
        <v>190.83969465648858</v>
      </c>
      <c r="EC201" s="87">
        <v>200</v>
      </c>
      <c r="ED201" s="86">
        <v>2.7752081406105455</v>
      </c>
      <c r="EE201" s="87">
        <v>6</v>
      </c>
      <c r="EF201" s="164">
        <v>104.04</v>
      </c>
      <c r="EG201" s="164">
        <v>60.17</v>
      </c>
      <c r="EH201" s="166">
        <v>4.1568627450980387</v>
      </c>
      <c r="EI201" s="167">
        <v>1.6470588235294119</v>
      </c>
      <c r="EJ201" s="67" t="s">
        <v>791</v>
      </c>
      <c r="EK201" s="67" t="s">
        <v>1942</v>
      </c>
      <c r="EL201" s="164">
        <v>55</v>
      </c>
      <c r="EM201" s="164">
        <v>19</v>
      </c>
      <c r="EN201" s="166">
        <v>0</v>
      </c>
      <c r="EO201" s="167">
        <v>0.71174377224199281</v>
      </c>
      <c r="EP201" s="67">
        <v>0</v>
      </c>
      <c r="EQ201" s="67">
        <v>0</v>
      </c>
      <c r="ER201" s="92">
        <v>78.802206461780941</v>
      </c>
      <c r="ES201" s="67">
        <v>2</v>
      </c>
      <c r="ET201" s="67">
        <v>0</v>
      </c>
      <c r="EU201" s="67">
        <v>0</v>
      </c>
      <c r="EV201" s="67">
        <v>0</v>
      </c>
      <c r="EW201" s="67">
        <v>0</v>
      </c>
      <c r="EX201" s="67">
        <v>0</v>
      </c>
      <c r="EY201" s="86">
        <v>161.25860373647984</v>
      </c>
      <c r="EZ201" s="87">
        <v>164</v>
      </c>
      <c r="FA201" s="86">
        <v>90.452261306532662</v>
      </c>
      <c r="FB201" s="87">
        <v>90</v>
      </c>
      <c r="FC201" s="92">
        <v>108.50694444444444</v>
      </c>
      <c r="FD201" s="67">
        <v>5</v>
      </c>
      <c r="FE201" s="92">
        <v>173.61111111111111</v>
      </c>
      <c r="FF201" s="67">
        <v>8</v>
      </c>
      <c r="FG201" s="92">
        <v>65.104166666666657</v>
      </c>
      <c r="FH201" s="67">
        <v>3</v>
      </c>
      <c r="FI201" s="67">
        <v>0</v>
      </c>
      <c r="FJ201" s="67">
        <v>0</v>
      </c>
      <c r="FK201" s="92">
        <v>347.22222222222223</v>
      </c>
      <c r="FL201" s="67">
        <v>16</v>
      </c>
      <c r="FM201" s="92">
        <v>43.402777777777779</v>
      </c>
      <c r="FN201" s="67">
        <v>2</v>
      </c>
      <c r="FO201" s="92">
        <v>86.805555555555557</v>
      </c>
      <c r="FP201" s="105">
        <v>4</v>
      </c>
      <c r="FQ201" s="92">
        <v>0</v>
      </c>
      <c r="FR201" s="67">
        <v>0</v>
      </c>
      <c r="FS201" s="86">
        <v>2.8680688336520079</v>
      </c>
      <c r="FT201" s="87">
        <v>6</v>
      </c>
      <c r="FU201" s="86">
        <v>2.4691358024691357</v>
      </c>
      <c r="FV201" s="87">
        <v>5</v>
      </c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67"/>
      <c r="IS201" s="67"/>
      <c r="IT201" s="67"/>
      <c r="IU201" s="67"/>
      <c r="IV201" s="67"/>
      <c r="IW201" s="67"/>
      <c r="IX201" s="67"/>
      <c r="IY201" s="67"/>
      <c r="IZ201" s="67"/>
      <c r="JA201" s="67"/>
      <c r="JB201" s="67"/>
      <c r="JC201" s="67"/>
      <c r="JD201" s="67"/>
      <c r="JE201" s="67"/>
      <c r="JF201" s="67"/>
      <c r="JG201" s="67"/>
      <c r="JH201" s="67"/>
      <c r="JI201" s="67"/>
      <c r="JJ201" s="67"/>
      <c r="JK201" s="67"/>
      <c r="JL201" s="67"/>
      <c r="JM201" s="67"/>
      <c r="JN201" s="67"/>
      <c r="JO201" s="67"/>
      <c r="JP201" s="67"/>
      <c r="JQ201" s="67"/>
      <c r="JR201" s="67"/>
      <c r="JS201" s="67"/>
      <c r="JT201" s="67"/>
      <c r="JU201" s="67"/>
      <c r="JV201" s="67"/>
      <c r="JW201" s="67"/>
      <c r="JX201" s="67"/>
      <c r="JY201" s="67"/>
      <c r="JZ201" s="67"/>
      <c r="KA201" s="67"/>
      <c r="KB201" s="67"/>
      <c r="KC201" s="67"/>
      <c r="KD201" s="67"/>
      <c r="KE201" s="67"/>
      <c r="KF201" s="67"/>
      <c r="KG201" s="67"/>
      <c r="KH201" s="67"/>
      <c r="KI201" s="67"/>
      <c r="KJ201" s="67"/>
      <c r="KK201" s="67"/>
      <c r="KL201" s="67"/>
      <c r="KM201" s="67"/>
      <c r="KN201" s="67"/>
      <c r="KO201" s="67"/>
      <c r="KP201" s="67"/>
      <c r="KQ201" s="67"/>
      <c r="KR201" s="67"/>
      <c r="KS201" s="67"/>
      <c r="KT201" s="67"/>
      <c r="KU201" s="67"/>
      <c r="KV201" s="67"/>
      <c r="KW201" s="67"/>
      <c r="KX201" s="67"/>
      <c r="KY201" s="67"/>
      <c r="KZ201" s="67"/>
      <c r="LA201" s="67"/>
      <c r="LB201" s="67"/>
      <c r="LC201" s="67"/>
      <c r="LD201" s="67"/>
      <c r="LE201" s="67"/>
      <c r="LF201" s="67"/>
      <c r="LG201" s="67"/>
      <c r="LH201" s="67"/>
      <c r="LI201" s="67"/>
      <c r="LJ201" s="67"/>
      <c r="LK201" s="67"/>
      <c r="LL201" s="67"/>
      <c r="LM201" s="67"/>
      <c r="LN201" s="67"/>
      <c r="LO201" s="67"/>
      <c r="LP201" s="67"/>
      <c r="LQ201" s="67"/>
      <c r="LR201" s="67"/>
      <c r="LS201" s="67"/>
      <c r="LT201" s="67"/>
      <c r="LU201" s="67"/>
      <c r="LV201" s="67"/>
      <c r="LW201" s="67"/>
      <c r="LX201" s="67"/>
      <c r="LY201" s="67"/>
      <c r="LZ201" s="67"/>
      <c r="MA201" s="67"/>
      <c r="MB201" s="67"/>
      <c r="MC201" s="67"/>
      <c r="MD201" s="67"/>
      <c r="ME201" s="67"/>
      <c r="MF201" s="67"/>
      <c r="MG201" s="67"/>
      <c r="MH201" s="67"/>
      <c r="MI201" s="67"/>
      <c r="MJ201" s="67"/>
      <c r="MK201" s="67"/>
      <c r="ML201" s="67"/>
      <c r="MM201" s="67"/>
      <c r="MN201" s="67"/>
      <c r="MO201" s="67"/>
      <c r="MP201" s="67"/>
      <c r="MQ201" s="67"/>
      <c r="MR201" s="67"/>
      <c r="MS201" s="67"/>
      <c r="MT201" s="67"/>
      <c r="MU201" s="67"/>
      <c r="MV201" s="67"/>
      <c r="MW201" s="67"/>
      <c r="MX201" s="67"/>
      <c r="MY201" s="67"/>
      <c r="MZ201" s="67"/>
      <c r="NA201" s="67"/>
      <c r="NB201" s="67"/>
      <c r="NC201" s="67"/>
      <c r="ND201" s="67"/>
      <c r="NE201" s="67"/>
      <c r="NF201" s="67"/>
      <c r="NG201" s="67"/>
      <c r="NH201" s="67"/>
      <c r="NI201" s="67"/>
      <c r="NJ201" s="67"/>
      <c r="NK201" s="67"/>
      <c r="NL201" s="67"/>
      <c r="NM201" s="67"/>
      <c r="NN201" s="67"/>
      <c r="NO201" s="67"/>
      <c r="NP201" s="67"/>
      <c r="NQ201" s="67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2"/>
      <c r="OF201" s="12"/>
      <c r="OG201" s="12"/>
      <c r="OH201" s="12"/>
      <c r="OI201" s="12"/>
      <c r="OJ201" s="12"/>
      <c r="OK201" s="12"/>
      <c r="OL201" s="12"/>
      <c r="OM201" s="12"/>
      <c r="ON201" s="12"/>
      <c r="OO201" s="12"/>
      <c r="OP201" s="12"/>
      <c r="OQ201" s="12"/>
    </row>
    <row r="202" spans="1:407">
      <c r="A202" s="96" t="s">
        <v>1137</v>
      </c>
      <c r="B202" s="56" t="s">
        <v>1138</v>
      </c>
      <c r="C202" s="96" t="s">
        <v>427</v>
      </c>
      <c r="D202" s="74">
        <v>6</v>
      </c>
      <c r="E202" s="67">
        <v>2016</v>
      </c>
      <c r="F202" s="161">
        <v>60.22973184965678</v>
      </c>
      <c r="G202" s="78">
        <v>17486</v>
      </c>
      <c r="H202" s="78">
        <v>2505</v>
      </c>
      <c r="I202" s="78">
        <v>14981</v>
      </c>
      <c r="J202" s="67">
        <v>5.54</v>
      </c>
      <c r="K202" s="78">
        <v>968</v>
      </c>
      <c r="L202" s="67">
        <v>49.43</v>
      </c>
      <c r="M202" s="78">
        <v>8644</v>
      </c>
      <c r="N202" s="67">
        <v>1855</v>
      </c>
      <c r="O202" s="67">
        <v>960</v>
      </c>
      <c r="P202" s="67">
        <v>895</v>
      </c>
      <c r="Q202" s="78">
        <v>2212</v>
      </c>
      <c r="R202" s="78">
        <v>1067</v>
      </c>
      <c r="S202" s="78">
        <v>1145</v>
      </c>
      <c r="T202" s="67">
        <v>1729</v>
      </c>
      <c r="U202" s="67">
        <v>895</v>
      </c>
      <c r="V202" s="67">
        <v>834</v>
      </c>
      <c r="W202" s="78">
        <v>2030</v>
      </c>
      <c r="X202" s="78">
        <v>978</v>
      </c>
      <c r="Y202" s="78">
        <v>1052</v>
      </c>
      <c r="Z202" s="67">
        <v>1642</v>
      </c>
      <c r="AA202" s="67">
        <v>857</v>
      </c>
      <c r="AB202" s="67">
        <v>785</v>
      </c>
      <c r="AC202" s="78">
        <v>2002</v>
      </c>
      <c r="AD202" s="78">
        <v>952</v>
      </c>
      <c r="AE202" s="78">
        <v>1050</v>
      </c>
      <c r="AF202" s="67">
        <v>1687</v>
      </c>
      <c r="AG202" s="67">
        <v>891</v>
      </c>
      <c r="AH202" s="67">
        <v>796</v>
      </c>
      <c r="AI202" s="78">
        <v>2892</v>
      </c>
      <c r="AJ202" s="78">
        <v>1329</v>
      </c>
      <c r="AK202" s="78">
        <v>1563</v>
      </c>
      <c r="AL202" s="67">
        <v>1573</v>
      </c>
      <c r="AM202" s="67">
        <v>855</v>
      </c>
      <c r="AN202" s="67">
        <v>718</v>
      </c>
      <c r="AO202" s="67">
        <v>1566</v>
      </c>
      <c r="AP202" s="67">
        <v>846</v>
      </c>
      <c r="AQ202" s="67">
        <v>720</v>
      </c>
      <c r="AR202" s="56" t="s">
        <v>428</v>
      </c>
      <c r="AS202" s="56"/>
      <c r="AT202" s="56" t="s">
        <v>428</v>
      </c>
      <c r="AU202" s="162">
        <v>311</v>
      </c>
      <c r="AV202" s="164">
        <v>0</v>
      </c>
      <c r="AW202" s="163">
        <v>14</v>
      </c>
      <c r="AX202" s="59">
        <v>0</v>
      </c>
      <c r="AY202" s="59">
        <v>0</v>
      </c>
      <c r="AZ202" s="86">
        <v>0</v>
      </c>
      <c r="BA202" s="87">
        <v>0</v>
      </c>
      <c r="BB202" s="88">
        <v>0</v>
      </c>
      <c r="BC202" s="89">
        <v>0</v>
      </c>
      <c r="BD202" s="68">
        <v>0</v>
      </c>
      <c r="BE202" s="69">
        <v>0</v>
      </c>
      <c r="BF202" s="56">
        <f>VLOOKUP(A202,[1]Controles!$A$7:$L$139,11,0)</f>
        <v>7</v>
      </c>
      <c r="BG202" s="107">
        <f>VLOOKUP(A202,[1]Controles!$A$7:$L$139,12,0)</f>
        <v>6.0869565217391308</v>
      </c>
      <c r="BH202" s="63">
        <f>VLOOKUP(A202,[1]Peso!$A$7:$D$139,3,0)</f>
        <v>12</v>
      </c>
      <c r="BI202" s="85">
        <f>VLOOKUP(A202,[1]Peso!$A$7:$D$139,4,0)</f>
        <v>10.434782608695652</v>
      </c>
      <c r="BJ202" s="68">
        <v>0</v>
      </c>
      <c r="BK202" s="69">
        <v>0</v>
      </c>
      <c r="BL202" s="68">
        <v>0</v>
      </c>
      <c r="BM202" s="69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 t="s">
        <v>1943</v>
      </c>
      <c r="BW202" s="67" t="s">
        <v>1696</v>
      </c>
      <c r="BX202" s="67" t="s">
        <v>518</v>
      </c>
      <c r="BY202" s="67" t="s">
        <v>1696</v>
      </c>
      <c r="BZ202" s="67" t="s">
        <v>1486</v>
      </c>
      <c r="CA202" s="67" t="s">
        <v>1243</v>
      </c>
      <c r="CB202" s="67" t="s">
        <v>458</v>
      </c>
      <c r="CC202" s="163">
        <v>50.14</v>
      </c>
      <c r="CD202" s="163">
        <v>37.82</v>
      </c>
      <c r="CE202" s="166">
        <v>73.68421052631578</v>
      </c>
      <c r="CF202" s="67" t="s">
        <v>1944</v>
      </c>
      <c r="CG202" s="67" t="s">
        <v>1945</v>
      </c>
      <c r="CH202" s="67">
        <v>0</v>
      </c>
      <c r="CI202" s="67">
        <v>0</v>
      </c>
      <c r="CJ202" s="86">
        <v>0.578368999421631</v>
      </c>
      <c r="CK202" s="87">
        <v>1</v>
      </c>
      <c r="CL202" s="67">
        <v>0</v>
      </c>
      <c r="CM202" s="67">
        <v>0</v>
      </c>
      <c r="CN202" s="92">
        <v>54.644808743169399</v>
      </c>
      <c r="CO202" s="67">
        <v>1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  <c r="CU202" s="67">
        <v>0</v>
      </c>
      <c r="CV202" s="67">
        <v>0</v>
      </c>
      <c r="CW202" s="67">
        <v>0</v>
      </c>
      <c r="CX202" s="67">
        <v>0</v>
      </c>
      <c r="CY202" s="67">
        <v>0</v>
      </c>
      <c r="CZ202" s="67">
        <v>0</v>
      </c>
      <c r="DA202" s="67">
        <v>0</v>
      </c>
      <c r="DB202" s="86">
        <v>0.60901339829476242</v>
      </c>
      <c r="DC202" s="87">
        <v>1</v>
      </c>
      <c r="DD202" s="163">
        <v>66.930000000000007</v>
      </c>
      <c r="DE202" s="163">
        <v>48.74</v>
      </c>
      <c r="DF202" s="166">
        <v>2</v>
      </c>
      <c r="DG202" s="167">
        <v>7.3</v>
      </c>
      <c r="DH202" s="67">
        <v>0</v>
      </c>
      <c r="DI202" s="67">
        <v>0</v>
      </c>
      <c r="DJ202" s="67">
        <v>0</v>
      </c>
      <c r="DK202" s="67">
        <v>0</v>
      </c>
      <c r="DL202" s="67">
        <v>0</v>
      </c>
      <c r="DM202" s="67">
        <v>0</v>
      </c>
      <c r="DN202" s="67">
        <v>0</v>
      </c>
      <c r="DO202" s="67">
        <v>0</v>
      </c>
      <c r="DP202" s="67">
        <v>0</v>
      </c>
      <c r="DQ202" s="67">
        <v>0</v>
      </c>
      <c r="DR202" s="67">
        <v>0</v>
      </c>
      <c r="DS202" s="67">
        <v>0</v>
      </c>
      <c r="DT202" s="67">
        <v>0</v>
      </c>
      <c r="DU202" s="67">
        <v>0</v>
      </c>
      <c r="DV202" s="67">
        <v>0</v>
      </c>
      <c r="DW202" s="67">
        <v>0</v>
      </c>
      <c r="DX202" s="67">
        <v>0</v>
      </c>
      <c r="DY202" s="67">
        <v>0</v>
      </c>
      <c r="DZ202" s="86">
        <v>0</v>
      </c>
      <c r="EA202" s="87">
        <v>0</v>
      </c>
      <c r="EB202" s="86">
        <v>41.457286432160807</v>
      </c>
      <c r="EC202" s="87">
        <v>33</v>
      </c>
      <c r="ED202" s="86">
        <v>0.59276822762299941</v>
      </c>
      <c r="EE202" s="87">
        <v>1</v>
      </c>
      <c r="EF202" s="163">
        <v>46.6</v>
      </c>
      <c r="EG202" s="163">
        <v>30.82</v>
      </c>
      <c r="EH202" s="166">
        <v>3.0965391621129328</v>
      </c>
      <c r="EI202" s="167">
        <v>4.7358834244080148</v>
      </c>
      <c r="EJ202" s="67" t="s">
        <v>1946</v>
      </c>
      <c r="EK202" s="67" t="s">
        <v>1947</v>
      </c>
      <c r="EL202" s="163">
        <v>26.48</v>
      </c>
      <c r="EM202" s="163">
        <v>13.91</v>
      </c>
      <c r="EN202" s="166">
        <v>3.5087719298245612</v>
      </c>
      <c r="EO202" s="167">
        <v>1.1695906432748537</v>
      </c>
      <c r="EP202" s="67">
        <v>0</v>
      </c>
      <c r="EQ202" s="67">
        <v>0</v>
      </c>
      <c r="ER202" s="67">
        <v>0</v>
      </c>
      <c r="ES202" s="67">
        <v>0</v>
      </c>
      <c r="ET202" s="67">
        <v>0</v>
      </c>
      <c r="EU202" s="67">
        <v>0</v>
      </c>
      <c r="EV202" s="67">
        <v>0</v>
      </c>
      <c r="EW202" s="67">
        <v>0</v>
      </c>
      <c r="EX202" s="67">
        <v>1</v>
      </c>
      <c r="EY202" s="86">
        <v>50.139275766016709</v>
      </c>
      <c r="EZ202" s="87">
        <v>36</v>
      </c>
      <c r="FA202" s="86">
        <v>20.833333333333332</v>
      </c>
      <c r="FB202" s="87">
        <v>15</v>
      </c>
      <c r="FC202" s="67">
        <v>0</v>
      </c>
      <c r="FD202" s="67">
        <v>0</v>
      </c>
      <c r="FE202" s="92">
        <v>28.368794326241133</v>
      </c>
      <c r="FF202" s="67">
        <v>1</v>
      </c>
      <c r="FG202" s="67">
        <v>0</v>
      </c>
      <c r="FH202" s="67">
        <v>0</v>
      </c>
      <c r="FI202" s="67">
        <v>0</v>
      </c>
      <c r="FJ202" s="67">
        <v>0</v>
      </c>
      <c r="FK202" s="92">
        <v>28.368794326241133</v>
      </c>
      <c r="FL202" s="67">
        <v>1</v>
      </c>
      <c r="FM202" s="67">
        <v>0</v>
      </c>
      <c r="FN202" s="67">
        <v>0</v>
      </c>
      <c r="FO202" s="92">
        <v>28.368794326241133</v>
      </c>
      <c r="FP202" s="105">
        <v>1</v>
      </c>
      <c r="FQ202" s="92">
        <v>0</v>
      </c>
      <c r="FR202" s="67">
        <v>0</v>
      </c>
      <c r="FS202" s="86">
        <v>0.63572790845518123</v>
      </c>
      <c r="FT202" s="87">
        <v>1</v>
      </c>
      <c r="FU202" s="86">
        <v>0.63856960408684549</v>
      </c>
      <c r="FV202" s="87">
        <v>1</v>
      </c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67"/>
      <c r="IS202" s="67"/>
      <c r="IT202" s="67"/>
      <c r="IU202" s="67"/>
      <c r="IV202" s="67"/>
      <c r="IW202" s="67"/>
      <c r="IX202" s="67"/>
      <c r="IY202" s="67"/>
      <c r="IZ202" s="67"/>
      <c r="JA202" s="67"/>
      <c r="JB202" s="67"/>
      <c r="JC202" s="67"/>
      <c r="JD202" s="67"/>
      <c r="JE202" s="67"/>
      <c r="JF202" s="67"/>
      <c r="JG202" s="67"/>
      <c r="JH202" s="67"/>
      <c r="JI202" s="67"/>
      <c r="JJ202" s="67"/>
      <c r="JK202" s="67"/>
      <c r="JL202" s="67"/>
      <c r="JM202" s="67"/>
      <c r="JN202" s="67"/>
      <c r="JO202" s="67"/>
      <c r="JP202" s="67"/>
      <c r="JQ202" s="67"/>
      <c r="JR202" s="67"/>
      <c r="JS202" s="67"/>
      <c r="JT202" s="67"/>
      <c r="JU202" s="67"/>
      <c r="JV202" s="67"/>
      <c r="JW202" s="67"/>
      <c r="JX202" s="67"/>
      <c r="JY202" s="67"/>
      <c r="JZ202" s="67"/>
      <c r="KA202" s="67"/>
      <c r="KB202" s="67"/>
      <c r="KC202" s="67"/>
      <c r="KD202" s="67"/>
      <c r="KE202" s="67"/>
      <c r="KF202" s="67"/>
      <c r="KG202" s="67"/>
      <c r="KH202" s="67"/>
      <c r="KI202" s="67"/>
      <c r="KJ202" s="67"/>
      <c r="KK202" s="67"/>
      <c r="KL202" s="67"/>
      <c r="KM202" s="67"/>
      <c r="KN202" s="67"/>
      <c r="KO202" s="67"/>
      <c r="KP202" s="67"/>
      <c r="KQ202" s="67"/>
      <c r="KR202" s="67"/>
      <c r="KS202" s="67"/>
      <c r="KT202" s="67"/>
      <c r="KU202" s="67"/>
      <c r="KV202" s="67"/>
      <c r="KW202" s="67"/>
      <c r="KX202" s="67"/>
      <c r="KY202" s="67"/>
      <c r="KZ202" s="67"/>
      <c r="LA202" s="67"/>
      <c r="LB202" s="67"/>
      <c r="LC202" s="67"/>
      <c r="LD202" s="67"/>
      <c r="LE202" s="67"/>
      <c r="LF202" s="67"/>
      <c r="LG202" s="67"/>
      <c r="LH202" s="67"/>
      <c r="LI202" s="67"/>
      <c r="LJ202" s="67"/>
      <c r="LK202" s="67"/>
      <c r="LL202" s="67"/>
      <c r="LM202" s="67"/>
      <c r="LN202" s="67"/>
      <c r="LO202" s="67"/>
      <c r="LP202" s="67"/>
      <c r="LQ202" s="67"/>
      <c r="LR202" s="67"/>
      <c r="LS202" s="67"/>
      <c r="LT202" s="67"/>
      <c r="LU202" s="67"/>
      <c r="LV202" s="67"/>
      <c r="LW202" s="67"/>
      <c r="LX202" s="67"/>
      <c r="LY202" s="67"/>
      <c r="LZ202" s="67"/>
      <c r="MA202" s="67"/>
      <c r="MB202" s="67"/>
      <c r="MC202" s="67"/>
      <c r="MD202" s="67"/>
      <c r="ME202" s="67"/>
      <c r="MF202" s="67"/>
      <c r="MG202" s="67"/>
      <c r="MH202" s="67"/>
      <c r="MI202" s="67"/>
      <c r="MJ202" s="67"/>
      <c r="MK202" s="67"/>
      <c r="ML202" s="67"/>
      <c r="MM202" s="67"/>
      <c r="MN202" s="67"/>
      <c r="MO202" s="67"/>
      <c r="MP202" s="67"/>
      <c r="MQ202" s="67"/>
      <c r="MR202" s="67"/>
      <c r="MS202" s="67"/>
      <c r="MT202" s="67"/>
      <c r="MU202" s="67"/>
      <c r="MV202" s="67"/>
      <c r="MW202" s="67"/>
      <c r="MX202" s="67"/>
      <c r="MY202" s="67"/>
      <c r="MZ202" s="67"/>
      <c r="NA202" s="67"/>
      <c r="NB202" s="67"/>
      <c r="NC202" s="67"/>
      <c r="ND202" s="67"/>
      <c r="NE202" s="67"/>
      <c r="NF202" s="67"/>
      <c r="NG202" s="67"/>
      <c r="NH202" s="67"/>
      <c r="NI202" s="67"/>
      <c r="NJ202" s="67"/>
      <c r="NK202" s="67"/>
      <c r="NL202" s="67"/>
      <c r="NM202" s="67"/>
      <c r="NN202" s="67"/>
      <c r="NO202" s="67"/>
      <c r="NP202" s="67"/>
      <c r="NQ202" s="67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2"/>
      <c r="OF202" s="12"/>
      <c r="OG202" s="12"/>
      <c r="OH202" s="12"/>
      <c r="OI202" s="12"/>
      <c r="OJ202" s="12"/>
      <c r="OK202" s="12"/>
      <c r="OL202" s="12"/>
      <c r="OM202" s="12"/>
      <c r="ON202" s="12"/>
      <c r="OO202" s="12"/>
      <c r="OP202" s="12"/>
      <c r="OQ202" s="12"/>
    </row>
    <row r="203" spans="1:407">
      <c r="A203" s="96" t="s">
        <v>1144</v>
      </c>
      <c r="B203" s="56" t="s">
        <v>1145</v>
      </c>
      <c r="C203" s="96" t="s">
        <v>675</v>
      </c>
      <c r="D203" s="74">
        <v>6</v>
      </c>
      <c r="E203" s="67">
        <v>2016</v>
      </c>
      <c r="F203" s="161">
        <v>71.756756829545111</v>
      </c>
      <c r="G203" s="78">
        <v>27238</v>
      </c>
      <c r="H203" s="78">
        <v>14510</v>
      </c>
      <c r="I203" s="78">
        <v>12728</v>
      </c>
      <c r="J203" s="67">
        <v>5.24</v>
      </c>
      <c r="K203" s="78">
        <v>1426</v>
      </c>
      <c r="L203" s="67">
        <v>84.83</v>
      </c>
      <c r="M203" s="78">
        <v>23106</v>
      </c>
      <c r="N203" s="67">
        <v>2966</v>
      </c>
      <c r="O203" s="67">
        <v>1517</v>
      </c>
      <c r="P203" s="67">
        <v>1449</v>
      </c>
      <c r="Q203" s="78">
        <v>3537</v>
      </c>
      <c r="R203" s="78">
        <v>1729</v>
      </c>
      <c r="S203" s="78">
        <v>1808</v>
      </c>
      <c r="T203" s="67">
        <v>2785</v>
      </c>
      <c r="U203" s="67">
        <v>1414</v>
      </c>
      <c r="V203" s="67">
        <v>1371</v>
      </c>
      <c r="W203" s="78">
        <v>3289</v>
      </c>
      <c r="X203" s="78">
        <v>1622</v>
      </c>
      <c r="Y203" s="78">
        <v>1667</v>
      </c>
      <c r="Z203" s="67">
        <v>2692</v>
      </c>
      <c r="AA203" s="67">
        <v>1358</v>
      </c>
      <c r="AB203" s="67">
        <v>1334</v>
      </c>
      <c r="AC203" s="78">
        <v>3296</v>
      </c>
      <c r="AD203" s="78">
        <v>1644</v>
      </c>
      <c r="AE203" s="78">
        <v>1652</v>
      </c>
      <c r="AF203" s="67">
        <v>2808</v>
      </c>
      <c r="AG203" s="67">
        <v>1397</v>
      </c>
      <c r="AH203" s="67">
        <v>1411</v>
      </c>
      <c r="AI203" s="78">
        <v>4861</v>
      </c>
      <c r="AJ203" s="78">
        <v>2500</v>
      </c>
      <c r="AK203" s="78">
        <v>2361</v>
      </c>
      <c r="AL203" s="67">
        <v>2724</v>
      </c>
      <c r="AM203" s="67">
        <v>1325</v>
      </c>
      <c r="AN203" s="67">
        <v>1399</v>
      </c>
      <c r="AO203" s="67">
        <v>2404</v>
      </c>
      <c r="AP203" s="67">
        <v>1123</v>
      </c>
      <c r="AQ203" s="67">
        <v>1281</v>
      </c>
      <c r="AR203" s="56" t="s">
        <v>428</v>
      </c>
      <c r="AS203" s="56"/>
      <c r="AT203" s="56" t="s">
        <v>428</v>
      </c>
      <c r="AU203" s="162">
        <v>1214</v>
      </c>
      <c r="AV203" s="163">
        <v>0</v>
      </c>
      <c r="AW203" s="164">
        <v>362</v>
      </c>
      <c r="AX203" s="59">
        <v>11.1</v>
      </c>
      <c r="AY203" s="59">
        <v>5</v>
      </c>
      <c r="AZ203" s="86">
        <v>1.6857720836142953</v>
      </c>
      <c r="BA203" s="87">
        <v>5</v>
      </c>
      <c r="BB203" s="88">
        <v>222.71714922048997</v>
      </c>
      <c r="BC203" s="89">
        <v>1</v>
      </c>
      <c r="BD203" s="68">
        <v>0</v>
      </c>
      <c r="BE203" s="69">
        <v>0</v>
      </c>
      <c r="BF203" s="56">
        <f>VLOOKUP(A203,[1]Controles!$A$7:$L$139,11,0)</f>
        <v>63</v>
      </c>
      <c r="BG203" s="107">
        <f>VLOOKUP(A203,[1]Controles!$A$7:$L$139,12,0)</f>
        <v>14.03118040089087</v>
      </c>
      <c r="BH203" s="63">
        <f>VLOOKUP(A203,[1]Peso!$A$7:$D$139,3,0)</f>
        <v>37</v>
      </c>
      <c r="BI203" s="85">
        <f>VLOOKUP(A203,[1]Peso!$A$7:$D$139,4,0)</f>
        <v>8.2405345211581285</v>
      </c>
      <c r="BJ203" s="68">
        <v>0</v>
      </c>
      <c r="BK203" s="69">
        <v>0</v>
      </c>
      <c r="BL203" s="68">
        <v>0</v>
      </c>
      <c r="BM203" s="69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 t="s">
        <v>1948</v>
      </c>
      <c r="BW203" s="67" t="s">
        <v>1949</v>
      </c>
      <c r="BX203" s="67" t="s">
        <v>1132</v>
      </c>
      <c r="BY203" s="67" t="s">
        <v>591</v>
      </c>
      <c r="BZ203" s="67" t="s">
        <v>666</v>
      </c>
      <c r="CA203" s="67" t="s">
        <v>666</v>
      </c>
      <c r="CB203" s="67" t="s">
        <v>1054</v>
      </c>
      <c r="CC203" s="164">
        <v>96.5</v>
      </c>
      <c r="CD203" s="164">
        <v>59.53</v>
      </c>
      <c r="CE203" s="166">
        <v>37.037037037037038</v>
      </c>
      <c r="CF203" s="67" t="s">
        <v>1950</v>
      </c>
      <c r="CG203" s="67" t="s">
        <v>1523</v>
      </c>
      <c r="CH203" s="67">
        <v>0</v>
      </c>
      <c r="CI203" s="67">
        <v>0</v>
      </c>
      <c r="CJ203" s="86">
        <v>0.35906642728904847</v>
      </c>
      <c r="CK203" s="87">
        <v>1</v>
      </c>
      <c r="CL203" s="67">
        <v>0</v>
      </c>
      <c r="CM203" s="67">
        <v>0</v>
      </c>
      <c r="CN203" s="67">
        <v>0</v>
      </c>
      <c r="CO203" s="67">
        <v>0</v>
      </c>
      <c r="CP203" s="67">
        <v>0</v>
      </c>
      <c r="CQ203" s="67">
        <v>0</v>
      </c>
      <c r="CR203" s="67">
        <v>0</v>
      </c>
      <c r="CS203" s="67">
        <v>0</v>
      </c>
      <c r="CT203" s="67">
        <v>0</v>
      </c>
      <c r="CU203" s="67">
        <v>0</v>
      </c>
      <c r="CV203" s="67">
        <v>0</v>
      </c>
      <c r="CW203" s="67">
        <v>0</v>
      </c>
      <c r="CX203" s="67">
        <v>0</v>
      </c>
      <c r="CY203" s="67">
        <v>0</v>
      </c>
      <c r="CZ203" s="67">
        <v>0</v>
      </c>
      <c r="DA203" s="67">
        <v>0</v>
      </c>
      <c r="DB203" s="86">
        <v>0.37147102526002967</v>
      </c>
      <c r="DC203" s="87">
        <v>1</v>
      </c>
      <c r="DD203" s="164">
        <v>180.5</v>
      </c>
      <c r="DE203" s="164">
        <v>107.4</v>
      </c>
      <c r="DF203" s="166">
        <v>4.6710889994472087</v>
      </c>
      <c r="DG203" s="167">
        <v>5.749032614704257</v>
      </c>
      <c r="DH203" s="67">
        <v>0</v>
      </c>
      <c r="DI203" s="67">
        <v>0</v>
      </c>
      <c r="DJ203" s="67">
        <v>0</v>
      </c>
      <c r="DK203" s="67">
        <v>0</v>
      </c>
      <c r="DL203" s="67">
        <v>0</v>
      </c>
      <c r="DM203" s="67">
        <v>0</v>
      </c>
      <c r="DN203" s="67">
        <v>0</v>
      </c>
      <c r="DO203" s="67">
        <v>0</v>
      </c>
      <c r="DP203" s="67">
        <v>0</v>
      </c>
      <c r="DQ203" s="67">
        <v>0</v>
      </c>
      <c r="DR203" s="67">
        <v>0</v>
      </c>
      <c r="DS203" s="67">
        <v>0</v>
      </c>
      <c r="DT203" s="67">
        <v>0</v>
      </c>
      <c r="DU203" s="67">
        <v>0</v>
      </c>
      <c r="DV203" s="67">
        <v>0</v>
      </c>
      <c r="DW203" s="67">
        <v>0</v>
      </c>
      <c r="DX203" s="67">
        <v>0</v>
      </c>
      <c r="DY203" s="67">
        <v>0</v>
      </c>
      <c r="DZ203" s="86">
        <v>15.742128935532232</v>
      </c>
      <c r="EA203" s="87">
        <v>21</v>
      </c>
      <c r="EB203" s="86">
        <v>109.85116938341602</v>
      </c>
      <c r="EC203" s="87">
        <v>155</v>
      </c>
      <c r="ED203" s="86">
        <v>0.71225071225071224</v>
      </c>
      <c r="EE203" s="87">
        <v>2</v>
      </c>
      <c r="EF203" s="164">
        <v>102.37</v>
      </c>
      <c r="EG203" s="164">
        <v>62.81</v>
      </c>
      <c r="EH203" s="166">
        <v>5.1385681293302534</v>
      </c>
      <c r="EI203" s="167">
        <v>1.0969976905311778</v>
      </c>
      <c r="EJ203" s="67" t="s">
        <v>1951</v>
      </c>
      <c r="EK203" s="67" t="s">
        <v>1952</v>
      </c>
      <c r="EL203" s="164">
        <v>41.56</v>
      </c>
      <c r="EM203" s="164">
        <v>16.329999999999998</v>
      </c>
      <c r="EN203" s="166">
        <v>4.1420118343195274</v>
      </c>
      <c r="EO203" s="167">
        <v>0.29585798816568049</v>
      </c>
      <c r="EP203" s="67">
        <v>0</v>
      </c>
      <c r="EQ203" s="67">
        <v>0</v>
      </c>
      <c r="ER203" s="67">
        <v>0</v>
      </c>
      <c r="ES203" s="67">
        <v>0</v>
      </c>
      <c r="ET203" s="67">
        <v>0</v>
      </c>
      <c r="EU203" s="67">
        <v>0</v>
      </c>
      <c r="EV203" s="67">
        <v>0</v>
      </c>
      <c r="EW203" s="67">
        <v>0</v>
      </c>
      <c r="EX203" s="67">
        <v>450</v>
      </c>
      <c r="EY203" s="86">
        <v>92.923516797712651</v>
      </c>
      <c r="EZ203" s="87">
        <v>130</v>
      </c>
      <c r="FA203" s="86">
        <v>64.012490241998435</v>
      </c>
      <c r="FB203" s="87">
        <v>82</v>
      </c>
      <c r="FC203" s="67">
        <v>0</v>
      </c>
      <c r="FD203" s="67">
        <v>0</v>
      </c>
      <c r="FE203" s="67">
        <v>0</v>
      </c>
      <c r="FF203" s="67">
        <v>0</v>
      </c>
      <c r="FG203" s="67">
        <v>0</v>
      </c>
      <c r="FH203" s="67">
        <v>0</v>
      </c>
      <c r="FI203" s="67">
        <v>0</v>
      </c>
      <c r="FJ203" s="67">
        <v>0</v>
      </c>
      <c r="FK203" s="67">
        <v>0</v>
      </c>
      <c r="FL203" s="67">
        <v>0</v>
      </c>
      <c r="FM203" s="67">
        <v>0</v>
      </c>
      <c r="FN203" s="67">
        <v>0</v>
      </c>
      <c r="FO203" s="92">
        <v>0</v>
      </c>
      <c r="FP203" s="105">
        <v>0</v>
      </c>
      <c r="FQ203" s="92">
        <v>0</v>
      </c>
      <c r="FR203" s="67">
        <v>0</v>
      </c>
      <c r="FS203" s="86">
        <v>0.36710719530102787</v>
      </c>
      <c r="FT203" s="87">
        <v>1</v>
      </c>
      <c r="FU203" s="86">
        <v>0.83194675540765395</v>
      </c>
      <c r="FV203" s="87">
        <v>2</v>
      </c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67"/>
      <c r="IS203" s="67"/>
      <c r="IT203" s="67"/>
      <c r="IU203" s="67"/>
      <c r="IV203" s="67"/>
      <c r="IW203" s="67"/>
      <c r="IX203" s="67"/>
      <c r="IY203" s="67"/>
      <c r="IZ203" s="67"/>
      <c r="JA203" s="67"/>
      <c r="JB203" s="67"/>
      <c r="JC203" s="67"/>
      <c r="JD203" s="67"/>
      <c r="JE203" s="67"/>
      <c r="JF203" s="67"/>
      <c r="JG203" s="67"/>
      <c r="JH203" s="67"/>
      <c r="JI203" s="67"/>
      <c r="JJ203" s="67"/>
      <c r="JK203" s="67"/>
      <c r="JL203" s="67"/>
      <c r="JM203" s="67"/>
      <c r="JN203" s="67"/>
      <c r="JO203" s="67"/>
      <c r="JP203" s="67"/>
      <c r="JQ203" s="67"/>
      <c r="JR203" s="67"/>
      <c r="JS203" s="67"/>
      <c r="JT203" s="67"/>
      <c r="JU203" s="67"/>
      <c r="JV203" s="67"/>
      <c r="JW203" s="67"/>
      <c r="JX203" s="67"/>
      <c r="JY203" s="67"/>
      <c r="JZ203" s="67"/>
      <c r="KA203" s="67"/>
      <c r="KB203" s="67"/>
      <c r="KC203" s="67"/>
      <c r="KD203" s="67"/>
      <c r="KE203" s="67"/>
      <c r="KF203" s="67"/>
      <c r="KG203" s="67"/>
      <c r="KH203" s="67"/>
      <c r="KI203" s="67"/>
      <c r="KJ203" s="67"/>
      <c r="KK203" s="67"/>
      <c r="KL203" s="67"/>
      <c r="KM203" s="67"/>
      <c r="KN203" s="67"/>
      <c r="KO203" s="67"/>
      <c r="KP203" s="67"/>
      <c r="KQ203" s="67"/>
      <c r="KR203" s="67"/>
      <c r="KS203" s="67"/>
      <c r="KT203" s="67"/>
      <c r="KU203" s="67"/>
      <c r="KV203" s="67"/>
      <c r="KW203" s="67"/>
      <c r="KX203" s="67"/>
      <c r="KY203" s="67"/>
      <c r="KZ203" s="67"/>
      <c r="LA203" s="67"/>
      <c r="LB203" s="67"/>
      <c r="LC203" s="67"/>
      <c r="LD203" s="67"/>
      <c r="LE203" s="67"/>
      <c r="LF203" s="67"/>
      <c r="LG203" s="67"/>
      <c r="LH203" s="67"/>
      <c r="LI203" s="67"/>
      <c r="LJ203" s="67"/>
      <c r="LK203" s="67"/>
      <c r="LL203" s="67"/>
      <c r="LM203" s="67"/>
      <c r="LN203" s="67"/>
      <c r="LO203" s="67"/>
      <c r="LP203" s="67"/>
      <c r="LQ203" s="67"/>
      <c r="LR203" s="67"/>
      <c r="LS203" s="67"/>
      <c r="LT203" s="67"/>
      <c r="LU203" s="67"/>
      <c r="LV203" s="67"/>
      <c r="LW203" s="67"/>
      <c r="LX203" s="67"/>
      <c r="LY203" s="67"/>
      <c r="LZ203" s="67"/>
      <c r="MA203" s="67"/>
      <c r="MB203" s="67"/>
      <c r="MC203" s="67"/>
      <c r="MD203" s="67"/>
      <c r="ME203" s="67"/>
      <c r="MF203" s="67"/>
      <c r="MG203" s="67"/>
      <c r="MH203" s="67"/>
      <c r="MI203" s="67"/>
      <c r="MJ203" s="67"/>
      <c r="MK203" s="67"/>
      <c r="ML203" s="67"/>
      <c r="MM203" s="67"/>
      <c r="MN203" s="67"/>
      <c r="MO203" s="67"/>
      <c r="MP203" s="67"/>
      <c r="MQ203" s="67"/>
      <c r="MR203" s="67"/>
      <c r="MS203" s="67"/>
      <c r="MT203" s="67"/>
      <c r="MU203" s="67"/>
      <c r="MV203" s="67"/>
      <c r="MW203" s="67"/>
      <c r="MX203" s="67"/>
      <c r="MY203" s="67"/>
      <c r="MZ203" s="67"/>
      <c r="NA203" s="67"/>
      <c r="NB203" s="67"/>
      <c r="NC203" s="67"/>
      <c r="ND203" s="67"/>
      <c r="NE203" s="67"/>
      <c r="NF203" s="67"/>
      <c r="NG203" s="67"/>
      <c r="NH203" s="67"/>
      <c r="NI203" s="67"/>
      <c r="NJ203" s="67"/>
      <c r="NK203" s="67"/>
      <c r="NL203" s="67"/>
      <c r="NM203" s="67"/>
      <c r="NN203" s="67"/>
      <c r="NO203" s="67"/>
      <c r="NP203" s="67"/>
      <c r="NQ203" s="67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2"/>
      <c r="OF203" s="12"/>
      <c r="OG203" s="12"/>
      <c r="OH203" s="12"/>
      <c r="OI203" s="12"/>
      <c r="OJ203" s="12"/>
      <c r="OK203" s="12"/>
      <c r="OL203" s="12"/>
      <c r="OM203" s="12"/>
      <c r="ON203" s="12"/>
      <c r="OO203" s="12"/>
      <c r="OP203" s="12"/>
      <c r="OQ203" s="12"/>
    </row>
    <row r="204" spans="1:407">
      <c r="A204" s="96" t="s">
        <v>1153</v>
      </c>
      <c r="B204" s="56" t="s">
        <v>1154</v>
      </c>
      <c r="C204" s="96" t="s">
        <v>547</v>
      </c>
      <c r="D204" s="74">
        <v>6</v>
      </c>
      <c r="E204" s="67">
        <v>2016</v>
      </c>
      <c r="F204" s="159">
        <v>68.546064904727317</v>
      </c>
      <c r="G204" s="78">
        <v>63991</v>
      </c>
      <c r="H204" s="78">
        <v>15846</v>
      </c>
      <c r="I204" s="78">
        <v>48145</v>
      </c>
      <c r="J204" s="67">
        <v>6.76</v>
      </c>
      <c r="K204" s="78">
        <v>4327</v>
      </c>
      <c r="L204" s="67">
        <v>71.760000000000005</v>
      </c>
      <c r="M204" s="78">
        <v>45921</v>
      </c>
      <c r="N204" s="67">
        <v>7889</v>
      </c>
      <c r="O204" s="67">
        <v>4040</v>
      </c>
      <c r="P204" s="67">
        <v>3849</v>
      </c>
      <c r="Q204" s="78">
        <v>9373</v>
      </c>
      <c r="R204" s="78">
        <v>4575</v>
      </c>
      <c r="S204" s="78">
        <v>4798</v>
      </c>
      <c r="T204" s="67">
        <v>7177</v>
      </c>
      <c r="U204" s="67">
        <v>3663</v>
      </c>
      <c r="V204" s="67">
        <v>3514</v>
      </c>
      <c r="W204" s="78">
        <v>6432</v>
      </c>
      <c r="X204" s="78">
        <v>4129</v>
      </c>
      <c r="Y204" s="78">
        <v>4303</v>
      </c>
      <c r="Z204" s="67">
        <v>6823</v>
      </c>
      <c r="AA204" s="67">
        <v>3480</v>
      </c>
      <c r="AB204" s="67">
        <v>3343</v>
      </c>
      <c r="AC204" s="78">
        <v>8259</v>
      </c>
      <c r="AD204" s="78">
        <v>4058</v>
      </c>
      <c r="AE204" s="78">
        <v>4201</v>
      </c>
      <c r="AF204" s="67">
        <v>6919</v>
      </c>
      <c r="AG204" s="67">
        <v>3509</v>
      </c>
      <c r="AH204" s="67">
        <v>3410</v>
      </c>
      <c r="AI204" s="78">
        <v>11686</v>
      </c>
      <c r="AJ204" s="78">
        <v>5794</v>
      </c>
      <c r="AK204" s="78">
        <v>5892</v>
      </c>
      <c r="AL204" s="67">
        <v>6459</v>
      </c>
      <c r="AM204" s="67">
        <v>3264</v>
      </c>
      <c r="AN204" s="67">
        <v>3195</v>
      </c>
      <c r="AO204" s="67">
        <v>5944</v>
      </c>
      <c r="AP204" s="67">
        <v>2949</v>
      </c>
      <c r="AQ204" s="67">
        <v>2995</v>
      </c>
      <c r="AR204" s="56" t="s">
        <v>428</v>
      </c>
      <c r="AS204" s="56"/>
      <c r="AT204" s="56" t="s">
        <v>428</v>
      </c>
      <c r="AU204" s="162">
        <v>1820</v>
      </c>
      <c r="AV204" s="164">
        <v>1</v>
      </c>
      <c r="AW204" s="163">
        <v>774</v>
      </c>
      <c r="AX204" s="59">
        <v>17.5</v>
      </c>
      <c r="AY204" s="59">
        <v>15</v>
      </c>
      <c r="AZ204" s="86">
        <v>2.4084167828622132</v>
      </c>
      <c r="BA204" s="87">
        <v>19</v>
      </c>
      <c r="BB204" s="88">
        <v>116.95906432748538</v>
      </c>
      <c r="BC204" s="89">
        <v>1</v>
      </c>
      <c r="BD204" s="68">
        <v>12.675877804537965</v>
      </c>
      <c r="BE204" s="69">
        <v>1</v>
      </c>
      <c r="BF204" s="56">
        <f>VLOOKUP(A204,[1]Controles!$A$7:$L$139,11,0)</f>
        <v>63</v>
      </c>
      <c r="BG204" s="107">
        <f>VLOOKUP(A204,[1]Controles!$A$7:$L$139,12,0)</f>
        <v>7.3684210526315779</v>
      </c>
      <c r="BH204" s="63">
        <f>VLOOKUP(A204,[1]Peso!$A$7:$D$139,3,0)</f>
        <v>55</v>
      </c>
      <c r="BI204" s="85">
        <f>VLOOKUP(A204,[1]Peso!$A$7:$D$139,4,0)</f>
        <v>6.4327485380116958</v>
      </c>
      <c r="BJ204" s="68">
        <v>12.675877804537965</v>
      </c>
      <c r="BK204" s="69">
        <v>1</v>
      </c>
      <c r="BL204" s="68">
        <v>0</v>
      </c>
      <c r="BM204" s="69">
        <v>0</v>
      </c>
      <c r="BN204" s="67">
        <v>0</v>
      </c>
      <c r="BO204" s="67">
        <v>0</v>
      </c>
      <c r="BP204" s="67">
        <v>0</v>
      </c>
      <c r="BQ204" s="67">
        <v>0</v>
      </c>
      <c r="BR204" s="67">
        <v>0</v>
      </c>
      <c r="BS204" s="67">
        <v>0</v>
      </c>
      <c r="BT204" s="67">
        <v>0</v>
      </c>
      <c r="BU204" s="67">
        <v>0</v>
      </c>
      <c r="BV204" s="67" t="s">
        <v>1953</v>
      </c>
      <c r="BW204" s="67" t="s">
        <v>1954</v>
      </c>
      <c r="BX204" s="67" t="s">
        <v>1278</v>
      </c>
      <c r="BY204" s="67" t="s">
        <v>1954</v>
      </c>
      <c r="BZ204" s="67" t="s">
        <v>1026</v>
      </c>
      <c r="CA204" s="67" t="s">
        <v>1425</v>
      </c>
      <c r="CB204" s="67" t="s">
        <v>1026</v>
      </c>
      <c r="CC204" s="163">
        <v>77.62</v>
      </c>
      <c r="CD204" s="163">
        <v>37.130000000000003</v>
      </c>
      <c r="CE204" s="166">
        <v>44.594594594594597</v>
      </c>
      <c r="CF204" s="67" t="s">
        <v>1955</v>
      </c>
      <c r="CG204" s="67" t="s">
        <v>1956</v>
      </c>
      <c r="CH204" s="67">
        <v>0</v>
      </c>
      <c r="CI204" s="67">
        <v>0</v>
      </c>
      <c r="CJ204" s="86">
        <v>0</v>
      </c>
      <c r="CK204" s="87">
        <v>0</v>
      </c>
      <c r="CL204" s="67">
        <v>0</v>
      </c>
      <c r="CM204" s="67">
        <v>0</v>
      </c>
      <c r="CN204" s="67">
        <v>0</v>
      </c>
      <c r="CO204" s="67">
        <v>0</v>
      </c>
      <c r="CP204" s="67">
        <v>0</v>
      </c>
      <c r="CQ204" s="67">
        <v>0</v>
      </c>
      <c r="CR204" s="67">
        <v>0</v>
      </c>
      <c r="CS204" s="67">
        <v>0</v>
      </c>
      <c r="CT204" s="67">
        <v>0</v>
      </c>
      <c r="CU204" s="67">
        <v>0</v>
      </c>
      <c r="CV204" s="67">
        <v>0</v>
      </c>
      <c r="CW204" s="67">
        <v>0</v>
      </c>
      <c r="CX204" s="67">
        <v>0</v>
      </c>
      <c r="CY204" s="67">
        <v>0</v>
      </c>
      <c r="CZ204" s="67">
        <v>0</v>
      </c>
      <c r="DA204" s="67">
        <v>0</v>
      </c>
      <c r="DB204" s="86">
        <v>0.29312619082515023</v>
      </c>
      <c r="DC204" s="87">
        <v>2</v>
      </c>
      <c r="DD204" s="163">
        <v>134.56</v>
      </c>
      <c r="DE204" s="163">
        <v>88.25</v>
      </c>
      <c r="DF204" s="166">
        <v>3.606645954342834</v>
      </c>
      <c r="DG204" s="167">
        <v>6.7405106038092661</v>
      </c>
      <c r="DH204" s="67">
        <v>0</v>
      </c>
      <c r="DI204" s="67">
        <v>0</v>
      </c>
      <c r="DJ204" s="92">
        <v>11.859582542694497</v>
      </c>
      <c r="DK204" s="67">
        <v>1</v>
      </c>
      <c r="DL204" s="67">
        <v>0</v>
      </c>
      <c r="DM204" s="67">
        <v>0</v>
      </c>
      <c r="DN204" s="67">
        <v>0</v>
      </c>
      <c r="DO204" s="67">
        <v>0</v>
      </c>
      <c r="DP204" s="92">
        <v>12.108003390240949</v>
      </c>
      <c r="DQ204" s="67">
        <v>1</v>
      </c>
      <c r="DR204" s="92">
        <v>12.108003390240949</v>
      </c>
      <c r="DS204" s="67">
        <v>1</v>
      </c>
      <c r="DT204" s="67">
        <v>0</v>
      </c>
      <c r="DU204" s="67">
        <v>0</v>
      </c>
      <c r="DV204" s="67">
        <v>0</v>
      </c>
      <c r="DW204" s="67">
        <v>0</v>
      </c>
      <c r="DX204" s="67">
        <v>0</v>
      </c>
      <c r="DY204" s="67">
        <v>0</v>
      </c>
      <c r="DZ204" s="86">
        <v>7.7774454083158835</v>
      </c>
      <c r="EA204" s="87">
        <v>26</v>
      </c>
      <c r="EB204" s="86">
        <v>87.976539589442822</v>
      </c>
      <c r="EC204" s="87">
        <v>300</v>
      </c>
      <c r="ED204" s="86">
        <v>0.43358866888278652</v>
      </c>
      <c r="EE204" s="87">
        <v>3</v>
      </c>
      <c r="EF204" s="163">
        <v>108.12</v>
      </c>
      <c r="EG204" s="163">
        <v>67.17</v>
      </c>
      <c r="EH204" s="166">
        <v>2.5914980677426689</v>
      </c>
      <c r="EI204" s="167">
        <v>5.6149124801091164</v>
      </c>
      <c r="EJ204" s="67" t="s">
        <v>1957</v>
      </c>
      <c r="EK204" s="67" t="s">
        <v>1958</v>
      </c>
      <c r="EL204" s="163">
        <v>54.96</v>
      </c>
      <c r="EM204" s="163">
        <v>25.01</v>
      </c>
      <c r="EN204" s="166">
        <v>1.5799256505576207</v>
      </c>
      <c r="EO204" s="167">
        <v>3.0669144981412639</v>
      </c>
      <c r="EP204" s="67">
        <v>0</v>
      </c>
      <c r="EQ204" s="67">
        <v>0</v>
      </c>
      <c r="ER204" s="92">
        <v>24.216006780481898</v>
      </c>
      <c r="ES204" s="67">
        <v>2</v>
      </c>
      <c r="ET204" s="67">
        <v>0</v>
      </c>
      <c r="EU204" s="67">
        <v>0</v>
      </c>
      <c r="EV204" s="67">
        <v>0</v>
      </c>
      <c r="EW204" s="67">
        <v>0</v>
      </c>
      <c r="EX204" s="67">
        <v>0</v>
      </c>
      <c r="EY204" s="86">
        <v>86.3849765258216</v>
      </c>
      <c r="EZ204" s="87">
        <v>276</v>
      </c>
      <c r="FA204" s="86">
        <v>59.432387312186982</v>
      </c>
      <c r="FB204" s="87">
        <v>178</v>
      </c>
      <c r="FC204" s="92">
        <v>7.1159183092578102</v>
      </c>
      <c r="FD204" s="67">
        <v>1</v>
      </c>
      <c r="FE204" s="92">
        <v>7.1159183092578102</v>
      </c>
      <c r="FF204" s="67">
        <v>1</v>
      </c>
      <c r="FG204" s="67">
        <v>0</v>
      </c>
      <c r="FH204" s="67">
        <v>0</v>
      </c>
      <c r="FI204" s="92">
        <v>7.1159183092578102</v>
      </c>
      <c r="FJ204" s="67">
        <v>1</v>
      </c>
      <c r="FK204" s="92">
        <v>21.34775492777343</v>
      </c>
      <c r="FL204" s="67">
        <v>3</v>
      </c>
      <c r="FM204" s="67">
        <v>0</v>
      </c>
      <c r="FN204" s="67">
        <v>0</v>
      </c>
      <c r="FO204" s="92">
        <v>21.34775492777343</v>
      </c>
      <c r="FP204" s="67">
        <v>3</v>
      </c>
      <c r="FQ204" s="92">
        <v>0</v>
      </c>
      <c r="FR204" s="67">
        <v>0</v>
      </c>
      <c r="FS204" s="86">
        <v>0.61929091190586771</v>
      </c>
      <c r="FT204" s="87">
        <v>4</v>
      </c>
      <c r="FU204" s="86">
        <v>0.67294751009421261</v>
      </c>
      <c r="FV204" s="87">
        <v>4</v>
      </c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67"/>
      <c r="IS204" s="67"/>
      <c r="IT204" s="67"/>
      <c r="IU204" s="67"/>
      <c r="IV204" s="67"/>
      <c r="IW204" s="67"/>
      <c r="IX204" s="67"/>
      <c r="IY204" s="67"/>
      <c r="IZ204" s="67"/>
      <c r="JA204" s="67"/>
      <c r="JB204" s="67"/>
      <c r="JC204" s="67"/>
      <c r="JD204" s="67"/>
      <c r="JE204" s="67"/>
      <c r="JF204" s="67"/>
      <c r="JG204" s="67"/>
      <c r="JH204" s="67"/>
      <c r="JI204" s="67"/>
      <c r="JJ204" s="67"/>
      <c r="JK204" s="67"/>
      <c r="JL204" s="67"/>
      <c r="JM204" s="67"/>
      <c r="JN204" s="67"/>
      <c r="JO204" s="67"/>
      <c r="JP204" s="67"/>
      <c r="JQ204" s="67"/>
      <c r="JR204" s="67"/>
      <c r="JS204" s="67"/>
      <c r="JT204" s="67"/>
      <c r="JU204" s="67"/>
      <c r="JV204" s="67"/>
      <c r="JW204" s="67"/>
      <c r="JX204" s="67"/>
      <c r="JY204" s="67"/>
      <c r="JZ204" s="67"/>
      <c r="KA204" s="67"/>
      <c r="KB204" s="67"/>
      <c r="KC204" s="67"/>
      <c r="KD204" s="67"/>
      <c r="KE204" s="67"/>
      <c r="KF204" s="67"/>
      <c r="KG204" s="67"/>
      <c r="KH204" s="67"/>
      <c r="KI204" s="67"/>
      <c r="KJ204" s="67"/>
      <c r="KK204" s="67"/>
      <c r="KL204" s="67"/>
      <c r="KM204" s="67"/>
      <c r="KN204" s="67"/>
      <c r="KO204" s="67"/>
      <c r="KP204" s="67"/>
      <c r="KQ204" s="67"/>
      <c r="KR204" s="67"/>
      <c r="KS204" s="67"/>
      <c r="KT204" s="67"/>
      <c r="KU204" s="67"/>
      <c r="KV204" s="67"/>
      <c r="KW204" s="67"/>
      <c r="KX204" s="67"/>
      <c r="KY204" s="67"/>
      <c r="KZ204" s="67"/>
      <c r="LA204" s="67"/>
      <c r="LB204" s="67"/>
      <c r="LC204" s="67"/>
      <c r="LD204" s="67"/>
      <c r="LE204" s="67"/>
      <c r="LF204" s="67"/>
      <c r="LG204" s="67"/>
      <c r="LH204" s="67"/>
      <c r="LI204" s="67"/>
      <c r="LJ204" s="67"/>
      <c r="LK204" s="67"/>
      <c r="LL204" s="67"/>
      <c r="LM204" s="67"/>
      <c r="LN204" s="67"/>
      <c r="LO204" s="67"/>
      <c r="LP204" s="67"/>
      <c r="LQ204" s="67"/>
      <c r="LR204" s="67"/>
      <c r="LS204" s="67"/>
      <c r="LT204" s="67"/>
      <c r="LU204" s="67"/>
      <c r="LV204" s="67"/>
      <c r="LW204" s="67"/>
      <c r="LX204" s="67"/>
      <c r="LY204" s="67"/>
      <c r="LZ204" s="67"/>
      <c r="MA204" s="67"/>
      <c r="MB204" s="67"/>
      <c r="MC204" s="67"/>
      <c r="MD204" s="67"/>
      <c r="ME204" s="67"/>
      <c r="MF204" s="67"/>
      <c r="MG204" s="67"/>
      <c r="MH204" s="67"/>
      <c r="MI204" s="67"/>
      <c r="MJ204" s="67"/>
      <c r="MK204" s="67"/>
      <c r="ML204" s="67"/>
      <c r="MM204" s="67"/>
      <c r="MN204" s="67"/>
      <c r="MO204" s="67"/>
      <c r="MP204" s="67"/>
      <c r="MQ204" s="67"/>
      <c r="MR204" s="67"/>
      <c r="MS204" s="67"/>
      <c r="MT204" s="67"/>
      <c r="MU204" s="67"/>
      <c r="MV204" s="67"/>
      <c r="MW204" s="67"/>
      <c r="MX204" s="67"/>
      <c r="MY204" s="67"/>
      <c r="MZ204" s="67"/>
      <c r="NA204" s="67"/>
      <c r="NB204" s="67"/>
      <c r="NC204" s="67"/>
      <c r="ND204" s="67"/>
      <c r="NE204" s="67"/>
      <c r="NF204" s="67"/>
      <c r="NG204" s="67"/>
      <c r="NH204" s="67"/>
      <c r="NI204" s="67"/>
      <c r="NJ204" s="67"/>
      <c r="NK204" s="67"/>
      <c r="NL204" s="67"/>
      <c r="NM204" s="67"/>
      <c r="NN204" s="67"/>
      <c r="NO204" s="67"/>
      <c r="NP204" s="67"/>
      <c r="NQ204" s="67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2"/>
      <c r="OF204" s="12"/>
      <c r="OG204" s="12"/>
      <c r="OH204" s="12"/>
      <c r="OI204" s="12"/>
      <c r="OJ204" s="12"/>
      <c r="OK204" s="12"/>
      <c r="OL204" s="12"/>
      <c r="OM204" s="12"/>
      <c r="ON204" s="12"/>
      <c r="OO204" s="12"/>
      <c r="OP204" s="12"/>
      <c r="OQ204" s="12"/>
    </row>
    <row r="205" spans="1:407">
      <c r="A205" s="96" t="s">
        <v>1161</v>
      </c>
      <c r="B205" s="56" t="s">
        <v>1162</v>
      </c>
      <c r="C205" s="96" t="s">
        <v>441</v>
      </c>
      <c r="D205" s="74">
        <v>6</v>
      </c>
      <c r="E205" s="67">
        <v>2016</v>
      </c>
      <c r="F205" s="161">
        <v>58.946890577132486</v>
      </c>
      <c r="G205" s="78">
        <v>3278</v>
      </c>
      <c r="H205" s="67">
        <v>264</v>
      </c>
      <c r="I205" s="78">
        <v>3014</v>
      </c>
      <c r="J205" s="67">
        <v>7.5</v>
      </c>
      <c r="K205" s="78">
        <v>245</v>
      </c>
      <c r="L205" s="67">
        <v>53.9</v>
      </c>
      <c r="M205" s="78">
        <v>1767</v>
      </c>
      <c r="N205" s="67">
        <v>339</v>
      </c>
      <c r="O205" s="67">
        <v>175</v>
      </c>
      <c r="P205" s="67">
        <v>164</v>
      </c>
      <c r="Q205" s="78">
        <v>403</v>
      </c>
      <c r="R205" s="78">
        <v>195</v>
      </c>
      <c r="S205" s="78">
        <v>208</v>
      </c>
      <c r="T205" s="67">
        <v>315</v>
      </c>
      <c r="U205" s="67">
        <v>165</v>
      </c>
      <c r="V205" s="67">
        <v>150</v>
      </c>
      <c r="W205" s="78">
        <v>374</v>
      </c>
      <c r="X205" s="78">
        <v>177</v>
      </c>
      <c r="Y205" s="78">
        <v>197</v>
      </c>
      <c r="Z205" s="67">
        <v>308</v>
      </c>
      <c r="AA205" s="67">
        <v>164</v>
      </c>
      <c r="AB205" s="67">
        <v>144</v>
      </c>
      <c r="AC205" s="78">
        <v>382</v>
      </c>
      <c r="AD205" s="78">
        <v>177</v>
      </c>
      <c r="AE205" s="78">
        <v>205</v>
      </c>
      <c r="AF205" s="67">
        <v>325</v>
      </c>
      <c r="AG205" s="67">
        <v>175</v>
      </c>
      <c r="AH205" s="67">
        <v>150</v>
      </c>
      <c r="AI205" s="78">
        <v>541</v>
      </c>
      <c r="AJ205" s="78">
        <v>248</v>
      </c>
      <c r="AK205" s="78">
        <v>293</v>
      </c>
      <c r="AL205" s="67">
        <v>284</v>
      </c>
      <c r="AM205" s="67">
        <v>154</v>
      </c>
      <c r="AN205" s="67">
        <v>130</v>
      </c>
      <c r="AO205" s="67">
        <v>316</v>
      </c>
      <c r="AP205" s="67">
        <v>171</v>
      </c>
      <c r="AQ205" s="67">
        <v>145</v>
      </c>
      <c r="AR205" s="56" t="s">
        <v>428</v>
      </c>
      <c r="AS205" s="56"/>
      <c r="AT205" s="56" t="s">
        <v>428</v>
      </c>
      <c r="AU205" s="162">
        <v>126</v>
      </c>
      <c r="AV205" s="163">
        <v>0</v>
      </c>
      <c r="AW205" s="164">
        <v>1</v>
      </c>
      <c r="AX205" s="59">
        <v>55.6</v>
      </c>
      <c r="AY205" s="59">
        <v>1</v>
      </c>
      <c r="AZ205" s="86">
        <v>2.9498525073746311</v>
      </c>
      <c r="BA205" s="87">
        <v>1</v>
      </c>
      <c r="BB205" s="88">
        <v>0</v>
      </c>
      <c r="BC205" s="89">
        <v>0</v>
      </c>
      <c r="BD205" s="68">
        <v>0</v>
      </c>
      <c r="BE205" s="69">
        <v>0</v>
      </c>
      <c r="BF205" s="56">
        <f>VLOOKUP(A205,[1]Controles!$A$7:$L$139,11,0)</f>
        <v>0</v>
      </c>
      <c r="BG205" s="107">
        <f>VLOOKUP(A205,[1]Controles!$A$7:$L$139,12,0)</f>
        <v>0</v>
      </c>
      <c r="BH205" s="63">
        <f>VLOOKUP(A205,[1]Peso!$A$7:$D$139,3,0)</f>
        <v>2</v>
      </c>
      <c r="BI205" s="85">
        <f>VLOOKUP(A205,[1]Peso!$A$7:$D$139,4,0)</f>
        <v>11.111111111111111</v>
      </c>
      <c r="BJ205" s="68">
        <v>0</v>
      </c>
      <c r="BK205" s="69">
        <v>0</v>
      </c>
      <c r="BL205" s="68">
        <v>0</v>
      </c>
      <c r="BM205" s="69">
        <v>0</v>
      </c>
      <c r="BN205" s="67">
        <v>0</v>
      </c>
      <c r="BO205" s="67">
        <v>0</v>
      </c>
      <c r="BP205" s="67">
        <v>0</v>
      </c>
      <c r="BQ205" s="67">
        <v>0</v>
      </c>
      <c r="BR205" s="67">
        <v>0</v>
      </c>
      <c r="BS205" s="67">
        <v>0</v>
      </c>
      <c r="BT205" s="67">
        <v>0</v>
      </c>
      <c r="BU205" s="67">
        <v>0</v>
      </c>
      <c r="BV205" s="67" t="s">
        <v>998</v>
      </c>
      <c r="BW205" s="67" t="s">
        <v>1479</v>
      </c>
      <c r="BX205" s="67" t="s">
        <v>1496</v>
      </c>
      <c r="BY205" s="67" t="s">
        <v>1479</v>
      </c>
      <c r="BZ205" s="67" t="s">
        <v>1959</v>
      </c>
      <c r="CA205" s="67" t="s">
        <v>517</v>
      </c>
      <c r="CB205" s="67" t="s">
        <v>1959</v>
      </c>
      <c r="CC205" s="164">
        <v>57.81</v>
      </c>
      <c r="CD205" s="164">
        <v>43.75</v>
      </c>
      <c r="CE205" s="166" t="e">
        <v>#DIV/0!</v>
      </c>
      <c r="CF205" s="67" t="s">
        <v>1522</v>
      </c>
      <c r="CG205" s="67" t="s">
        <v>681</v>
      </c>
      <c r="CH205" s="67">
        <v>0</v>
      </c>
      <c r="CI205" s="67">
        <v>0</v>
      </c>
      <c r="CJ205" s="86">
        <v>0</v>
      </c>
      <c r="CK205" s="87">
        <v>0</v>
      </c>
      <c r="CL205" s="67">
        <v>0</v>
      </c>
      <c r="CM205" s="67">
        <v>0</v>
      </c>
      <c r="CN205" s="67">
        <v>0</v>
      </c>
      <c r="CO205" s="67">
        <v>0</v>
      </c>
      <c r="CP205" s="67">
        <v>0</v>
      </c>
      <c r="CQ205" s="67">
        <v>0</v>
      </c>
      <c r="CR205" s="67">
        <v>0</v>
      </c>
      <c r="CS205" s="67">
        <v>0</v>
      </c>
      <c r="CT205" s="67">
        <v>0</v>
      </c>
      <c r="CU205" s="67">
        <v>0</v>
      </c>
      <c r="CV205" s="67">
        <v>0</v>
      </c>
      <c r="CW205" s="67">
        <v>0</v>
      </c>
      <c r="CX205" s="67">
        <v>0</v>
      </c>
      <c r="CY205" s="67">
        <v>0</v>
      </c>
      <c r="CZ205" s="67">
        <v>0</v>
      </c>
      <c r="DA205" s="67">
        <v>0</v>
      </c>
      <c r="DB205" s="86">
        <v>0</v>
      </c>
      <c r="DC205" s="87">
        <v>0</v>
      </c>
      <c r="DD205" s="164">
        <v>96.17</v>
      </c>
      <c r="DE205" s="164">
        <v>77</v>
      </c>
      <c r="DF205" s="166">
        <v>2.6717557251908395</v>
      </c>
      <c r="DG205" s="167">
        <v>7.6335877862595423</v>
      </c>
      <c r="DH205" s="67">
        <v>0</v>
      </c>
      <c r="DI205" s="67">
        <v>0</v>
      </c>
      <c r="DJ205" s="67">
        <v>0</v>
      </c>
      <c r="DK205" s="67">
        <v>0</v>
      </c>
      <c r="DL205" s="67">
        <v>0</v>
      </c>
      <c r="DM205" s="67">
        <v>0</v>
      </c>
      <c r="DN205" s="67">
        <v>0</v>
      </c>
      <c r="DO205" s="67">
        <v>0</v>
      </c>
      <c r="DP205" s="67">
        <v>0</v>
      </c>
      <c r="DQ205" s="67">
        <v>0</v>
      </c>
      <c r="DR205" s="67">
        <v>0</v>
      </c>
      <c r="DS205" s="67">
        <v>0</v>
      </c>
      <c r="DT205" s="67">
        <v>0</v>
      </c>
      <c r="DU205" s="67">
        <v>0</v>
      </c>
      <c r="DV205" s="67">
        <v>0</v>
      </c>
      <c r="DW205" s="67">
        <v>0</v>
      </c>
      <c r="DX205" s="67">
        <v>0</v>
      </c>
      <c r="DY205" s="67">
        <v>0</v>
      </c>
      <c r="DZ205" s="86">
        <v>6.9444444444444438</v>
      </c>
      <c r="EA205" s="87">
        <v>1</v>
      </c>
      <c r="EB205" s="86">
        <v>33.333333333333336</v>
      </c>
      <c r="EC205" s="87">
        <v>5</v>
      </c>
      <c r="ED205" s="86">
        <v>0</v>
      </c>
      <c r="EE205" s="87">
        <v>0</v>
      </c>
      <c r="EF205" s="164">
        <v>90.65</v>
      </c>
      <c r="EG205" s="164">
        <v>61.78</v>
      </c>
      <c r="EH205" s="166">
        <v>1.0928961748633881</v>
      </c>
      <c r="EI205" s="167">
        <v>10.382513661202186</v>
      </c>
      <c r="EJ205" s="67" t="s">
        <v>1960</v>
      </c>
      <c r="EK205" s="67" t="s">
        <v>1961</v>
      </c>
      <c r="EL205" s="164">
        <v>66.150000000000006</v>
      </c>
      <c r="EM205" s="164">
        <v>32.31</v>
      </c>
      <c r="EN205" s="166">
        <v>0</v>
      </c>
      <c r="EO205" s="167">
        <v>9.67741935483871</v>
      </c>
      <c r="EP205" s="67">
        <v>0</v>
      </c>
      <c r="EQ205" s="67">
        <v>0</v>
      </c>
      <c r="ER205" s="67">
        <v>0</v>
      </c>
      <c r="ES205" s="67">
        <v>0</v>
      </c>
      <c r="ET205" s="67">
        <v>0</v>
      </c>
      <c r="EU205" s="67">
        <v>0</v>
      </c>
      <c r="EV205" s="67">
        <v>0</v>
      </c>
      <c r="EW205" s="67">
        <v>0</v>
      </c>
      <c r="EX205" s="67">
        <v>0</v>
      </c>
      <c r="EY205" s="86">
        <v>15.384615384615385</v>
      </c>
      <c r="EZ205" s="87">
        <v>2</v>
      </c>
      <c r="FA205" s="86">
        <v>41.379310344827587</v>
      </c>
      <c r="FB205" s="87">
        <v>6</v>
      </c>
      <c r="FC205" s="92">
        <v>149.03129657228018</v>
      </c>
      <c r="FD205" s="67">
        <v>1</v>
      </c>
      <c r="FE205" s="67">
        <v>0</v>
      </c>
      <c r="FF205" s="67">
        <v>0</v>
      </c>
      <c r="FG205" s="67">
        <v>0</v>
      </c>
      <c r="FH205" s="67">
        <v>0</v>
      </c>
      <c r="FI205" s="67">
        <v>0</v>
      </c>
      <c r="FJ205" s="67">
        <v>0</v>
      </c>
      <c r="FK205" s="92">
        <v>149.03129657228018</v>
      </c>
      <c r="FL205" s="67">
        <v>1</v>
      </c>
      <c r="FM205" s="67">
        <v>0</v>
      </c>
      <c r="FN205" s="67">
        <v>0</v>
      </c>
      <c r="FO205" s="92">
        <v>0</v>
      </c>
      <c r="FP205" s="105">
        <v>0</v>
      </c>
      <c r="FQ205" s="92">
        <v>0</v>
      </c>
      <c r="FR205" s="67">
        <v>0</v>
      </c>
      <c r="FS205" s="86">
        <v>0</v>
      </c>
      <c r="FT205" s="87">
        <v>0</v>
      </c>
      <c r="FU205" s="86">
        <v>0</v>
      </c>
      <c r="FV205" s="87">
        <v>0</v>
      </c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67"/>
      <c r="IS205" s="67"/>
      <c r="IT205" s="67"/>
      <c r="IU205" s="67"/>
      <c r="IV205" s="67"/>
      <c r="IW205" s="67"/>
      <c r="IX205" s="67"/>
      <c r="IY205" s="67"/>
      <c r="IZ205" s="67"/>
      <c r="JA205" s="67"/>
      <c r="JB205" s="67"/>
      <c r="JC205" s="67"/>
      <c r="JD205" s="67"/>
      <c r="JE205" s="67"/>
      <c r="JF205" s="67"/>
      <c r="JG205" s="67"/>
      <c r="JH205" s="67"/>
      <c r="JI205" s="67"/>
      <c r="JJ205" s="67"/>
      <c r="JK205" s="67"/>
      <c r="JL205" s="67"/>
      <c r="JM205" s="67"/>
      <c r="JN205" s="67"/>
      <c r="JO205" s="67"/>
      <c r="JP205" s="67"/>
      <c r="JQ205" s="67"/>
      <c r="JR205" s="67"/>
      <c r="JS205" s="67"/>
      <c r="JT205" s="67"/>
      <c r="JU205" s="67"/>
      <c r="JV205" s="67"/>
      <c r="JW205" s="67"/>
      <c r="JX205" s="67"/>
      <c r="JY205" s="67"/>
      <c r="JZ205" s="67"/>
      <c r="KA205" s="67"/>
      <c r="KB205" s="67"/>
      <c r="KC205" s="67"/>
      <c r="KD205" s="67"/>
      <c r="KE205" s="67"/>
      <c r="KF205" s="67"/>
      <c r="KG205" s="67"/>
      <c r="KH205" s="67"/>
      <c r="KI205" s="67"/>
      <c r="KJ205" s="67"/>
      <c r="KK205" s="67"/>
      <c r="KL205" s="67"/>
      <c r="KM205" s="67"/>
      <c r="KN205" s="67"/>
      <c r="KO205" s="67"/>
      <c r="KP205" s="67"/>
      <c r="KQ205" s="67"/>
      <c r="KR205" s="67"/>
      <c r="KS205" s="67"/>
      <c r="KT205" s="67"/>
      <c r="KU205" s="67"/>
      <c r="KV205" s="67"/>
      <c r="KW205" s="67"/>
      <c r="KX205" s="67"/>
      <c r="KY205" s="67"/>
      <c r="KZ205" s="67"/>
      <c r="LA205" s="67"/>
      <c r="LB205" s="67"/>
      <c r="LC205" s="67"/>
      <c r="LD205" s="67"/>
      <c r="LE205" s="67"/>
      <c r="LF205" s="67"/>
      <c r="LG205" s="67"/>
      <c r="LH205" s="67"/>
      <c r="LI205" s="67"/>
      <c r="LJ205" s="67"/>
      <c r="LK205" s="67"/>
      <c r="LL205" s="67"/>
      <c r="LM205" s="67"/>
      <c r="LN205" s="67"/>
      <c r="LO205" s="67"/>
      <c r="LP205" s="67"/>
      <c r="LQ205" s="67"/>
      <c r="LR205" s="67"/>
      <c r="LS205" s="67"/>
      <c r="LT205" s="67"/>
      <c r="LU205" s="67"/>
      <c r="LV205" s="67"/>
      <c r="LW205" s="67"/>
      <c r="LX205" s="67"/>
      <c r="LY205" s="67"/>
      <c r="LZ205" s="67"/>
      <c r="MA205" s="67"/>
      <c r="MB205" s="67"/>
      <c r="MC205" s="67"/>
      <c r="MD205" s="67"/>
      <c r="ME205" s="67"/>
      <c r="MF205" s="67"/>
      <c r="MG205" s="67"/>
      <c r="MH205" s="67"/>
      <c r="MI205" s="67"/>
      <c r="MJ205" s="67"/>
      <c r="MK205" s="67"/>
      <c r="ML205" s="67"/>
      <c r="MM205" s="67"/>
      <c r="MN205" s="67"/>
      <c r="MO205" s="67"/>
      <c r="MP205" s="67"/>
      <c r="MQ205" s="67"/>
      <c r="MR205" s="67"/>
      <c r="MS205" s="67"/>
      <c r="MT205" s="67"/>
      <c r="MU205" s="67"/>
      <c r="MV205" s="67"/>
      <c r="MW205" s="67"/>
      <c r="MX205" s="67"/>
      <c r="MY205" s="67"/>
      <c r="MZ205" s="67"/>
      <c r="NA205" s="67"/>
      <c r="NB205" s="67"/>
      <c r="NC205" s="67"/>
      <c r="ND205" s="67"/>
      <c r="NE205" s="67"/>
      <c r="NF205" s="67"/>
      <c r="NG205" s="67"/>
      <c r="NH205" s="67"/>
      <c r="NI205" s="67"/>
      <c r="NJ205" s="67"/>
      <c r="NK205" s="67"/>
      <c r="NL205" s="67"/>
      <c r="NM205" s="67"/>
      <c r="NN205" s="67"/>
      <c r="NO205" s="67"/>
      <c r="NP205" s="67"/>
      <c r="NQ205" s="67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</row>
    <row r="206" spans="1:407">
      <c r="A206" s="96" t="s">
        <v>1962</v>
      </c>
      <c r="B206" s="56" t="s">
        <v>1171</v>
      </c>
      <c r="C206" s="96" t="s">
        <v>427</v>
      </c>
      <c r="D206" s="74">
        <v>6</v>
      </c>
      <c r="E206" s="67">
        <v>2016</v>
      </c>
      <c r="F206" s="161">
        <v>69.934184725984437</v>
      </c>
      <c r="G206" s="78">
        <v>15848</v>
      </c>
      <c r="H206" s="78">
        <v>9210</v>
      </c>
      <c r="I206" s="78">
        <v>6638</v>
      </c>
      <c r="J206" s="67">
        <v>32.18</v>
      </c>
      <c r="K206" s="78">
        <v>5100</v>
      </c>
      <c r="L206" s="67">
        <v>68.44</v>
      </c>
      <c r="M206" s="78">
        <v>10847</v>
      </c>
      <c r="N206" s="67">
        <v>1564</v>
      </c>
      <c r="O206" s="67">
        <v>795</v>
      </c>
      <c r="P206" s="67">
        <v>769</v>
      </c>
      <c r="Q206" s="78">
        <v>1867</v>
      </c>
      <c r="R206" s="78">
        <v>918</v>
      </c>
      <c r="S206" s="78">
        <v>949</v>
      </c>
      <c r="T206" s="67">
        <v>1476</v>
      </c>
      <c r="U206" s="67">
        <v>748</v>
      </c>
      <c r="V206" s="67">
        <v>728</v>
      </c>
      <c r="W206" s="78">
        <v>1739</v>
      </c>
      <c r="X206" s="78">
        <v>857</v>
      </c>
      <c r="Y206" s="78">
        <v>882</v>
      </c>
      <c r="Z206" s="67">
        <v>1416</v>
      </c>
      <c r="AA206" s="67">
        <v>722</v>
      </c>
      <c r="AB206" s="67">
        <v>694</v>
      </c>
      <c r="AC206" s="78">
        <v>1740</v>
      </c>
      <c r="AD206" s="78">
        <v>855</v>
      </c>
      <c r="AE206" s="78">
        <v>885</v>
      </c>
      <c r="AF206" s="67">
        <v>1499</v>
      </c>
      <c r="AG206" s="67">
        <v>760</v>
      </c>
      <c r="AH206" s="67">
        <v>739</v>
      </c>
      <c r="AI206" s="78">
        <v>2650</v>
      </c>
      <c r="AJ206" s="78">
        <v>1310</v>
      </c>
      <c r="AK206" s="78">
        <v>1340</v>
      </c>
      <c r="AL206" s="67">
        <v>1500</v>
      </c>
      <c r="AM206" s="67">
        <v>760</v>
      </c>
      <c r="AN206" s="67">
        <v>740</v>
      </c>
      <c r="AO206" s="67">
        <v>1274</v>
      </c>
      <c r="AP206" s="67">
        <v>634</v>
      </c>
      <c r="AQ206" s="67">
        <v>640</v>
      </c>
      <c r="AR206" s="56" t="s">
        <v>428</v>
      </c>
      <c r="AS206" s="56"/>
      <c r="AT206" s="56" t="s">
        <v>428</v>
      </c>
      <c r="AU206" s="162">
        <v>820</v>
      </c>
      <c r="AV206" s="164">
        <v>0</v>
      </c>
      <c r="AW206" s="163">
        <v>163</v>
      </c>
      <c r="AX206" s="59">
        <v>19.5</v>
      </c>
      <c r="AY206" s="59">
        <v>4</v>
      </c>
      <c r="AZ206" s="86">
        <v>2.5575447570332481</v>
      </c>
      <c r="BA206" s="87">
        <v>4</v>
      </c>
      <c r="BB206" s="88">
        <v>0</v>
      </c>
      <c r="BC206" s="89">
        <v>0</v>
      </c>
      <c r="BD206" s="68">
        <v>0</v>
      </c>
      <c r="BE206" s="69">
        <v>0</v>
      </c>
      <c r="BF206" s="56">
        <f>VLOOKUP(A206,[1]Controles!$A$7:$L$139,11,0)</f>
        <v>6</v>
      </c>
      <c r="BG206" s="107">
        <f>VLOOKUP(A206,[1]Controles!$A$7:$L$139,12,0)</f>
        <v>2.9268292682926833</v>
      </c>
      <c r="BH206" s="63">
        <f>VLOOKUP(A206,[1]Peso!$A$7:$D$139,3,0)</f>
        <v>14</v>
      </c>
      <c r="BI206" s="85">
        <f>VLOOKUP(A206,[1]Peso!$A$7:$D$139,4,0)</f>
        <v>6.8292682926829276</v>
      </c>
      <c r="BJ206" s="68">
        <v>0</v>
      </c>
      <c r="BK206" s="69">
        <v>0</v>
      </c>
      <c r="BL206" s="68">
        <v>0</v>
      </c>
      <c r="BM206" s="69">
        <v>0</v>
      </c>
      <c r="BN206" s="67">
        <v>0</v>
      </c>
      <c r="BO206" s="67">
        <v>0</v>
      </c>
      <c r="BP206" s="67">
        <v>0</v>
      </c>
      <c r="BQ206" s="67">
        <v>0</v>
      </c>
      <c r="BR206" s="67">
        <v>0</v>
      </c>
      <c r="BS206" s="67">
        <v>0</v>
      </c>
      <c r="BT206" s="67">
        <v>0</v>
      </c>
      <c r="BU206" s="67">
        <v>0</v>
      </c>
      <c r="BV206" s="67" t="s">
        <v>1963</v>
      </c>
      <c r="BW206" s="67" t="s">
        <v>1964</v>
      </c>
      <c r="BX206" s="67" t="s">
        <v>1261</v>
      </c>
      <c r="BY206" s="67" t="s">
        <v>458</v>
      </c>
      <c r="BZ206" s="67" t="s">
        <v>613</v>
      </c>
      <c r="CA206" s="67" t="s">
        <v>459</v>
      </c>
      <c r="CB206" s="67" t="s">
        <v>458</v>
      </c>
      <c r="CC206" s="163">
        <v>79.540000000000006</v>
      </c>
      <c r="CD206" s="163">
        <v>65.010000000000005</v>
      </c>
      <c r="CE206" s="166">
        <v>5.7142857142857144</v>
      </c>
      <c r="CF206" s="67" t="s">
        <v>1965</v>
      </c>
      <c r="CG206" s="67" t="s">
        <v>1966</v>
      </c>
      <c r="CH206" s="67">
        <v>0</v>
      </c>
      <c r="CI206" s="67">
        <v>0</v>
      </c>
      <c r="CJ206" s="86">
        <v>0.6775067750677507</v>
      </c>
      <c r="CK206" s="87">
        <v>1</v>
      </c>
      <c r="CL206" s="67">
        <v>0</v>
      </c>
      <c r="CM206" s="67">
        <v>0</v>
      </c>
      <c r="CN206" s="92">
        <v>64.641241111829345</v>
      </c>
      <c r="CO206" s="67">
        <v>1</v>
      </c>
      <c r="CP206" s="67">
        <v>0</v>
      </c>
      <c r="CQ206" s="67">
        <v>0</v>
      </c>
      <c r="CR206" s="67">
        <v>0</v>
      </c>
      <c r="CS206" s="67">
        <v>0</v>
      </c>
      <c r="CT206" s="67">
        <v>0</v>
      </c>
      <c r="CU206" s="67">
        <v>0</v>
      </c>
      <c r="CV206" s="67">
        <v>0</v>
      </c>
      <c r="CW206" s="67">
        <v>0</v>
      </c>
      <c r="CX206" s="67">
        <v>0</v>
      </c>
      <c r="CY206" s="67">
        <v>0</v>
      </c>
      <c r="CZ206" s="67">
        <v>0</v>
      </c>
      <c r="DA206" s="67">
        <v>0</v>
      </c>
      <c r="DB206" s="86">
        <v>0.70621468926553677</v>
      </c>
      <c r="DC206" s="87">
        <v>1</v>
      </c>
      <c r="DD206" s="163">
        <v>103.43</v>
      </c>
      <c r="DE206" s="163">
        <v>90.26</v>
      </c>
      <c r="DF206" s="166">
        <v>1.6106442577030811</v>
      </c>
      <c r="DG206" s="167">
        <v>12.955182072829134</v>
      </c>
      <c r="DH206" s="92">
        <v>57.50431282346176</v>
      </c>
      <c r="DI206" s="67">
        <v>1</v>
      </c>
      <c r="DJ206" s="67">
        <v>0</v>
      </c>
      <c r="DK206" s="67">
        <v>0</v>
      </c>
      <c r="DL206" s="67">
        <v>0</v>
      </c>
      <c r="DM206" s="67">
        <v>0</v>
      </c>
      <c r="DN206" s="92">
        <v>114.94</v>
      </c>
      <c r="DO206" s="67">
        <v>2</v>
      </c>
      <c r="DP206" s="67">
        <v>0</v>
      </c>
      <c r="DQ206" s="67">
        <v>0</v>
      </c>
      <c r="DR206" s="67">
        <v>0</v>
      </c>
      <c r="DS206" s="67">
        <v>0</v>
      </c>
      <c r="DT206" s="67">
        <v>0</v>
      </c>
      <c r="DU206" s="67">
        <v>0</v>
      </c>
      <c r="DV206" s="67">
        <v>0</v>
      </c>
      <c r="DW206" s="67">
        <v>0</v>
      </c>
      <c r="DX206" s="67">
        <v>0</v>
      </c>
      <c r="DY206" s="67">
        <v>0</v>
      </c>
      <c r="DZ206" s="86">
        <v>1.4409221902017291</v>
      </c>
      <c r="EA206" s="87">
        <v>1</v>
      </c>
      <c r="EB206" s="86">
        <v>69.01217861975644</v>
      </c>
      <c r="EC206" s="87">
        <v>51</v>
      </c>
      <c r="ED206" s="86">
        <v>3.3355570380253501</v>
      </c>
      <c r="EE206" s="87">
        <v>5</v>
      </c>
      <c r="EF206" s="163">
        <v>89.29</v>
      </c>
      <c r="EG206" s="163">
        <v>63.13</v>
      </c>
      <c r="EH206" s="166">
        <v>1.9138755980861244</v>
      </c>
      <c r="EI206" s="167">
        <v>8.0382775119617218</v>
      </c>
      <c r="EJ206" s="67" t="s">
        <v>1101</v>
      </c>
      <c r="EK206" s="67" t="s">
        <v>1967</v>
      </c>
      <c r="EL206" s="163">
        <v>67.56</v>
      </c>
      <c r="EM206" s="163">
        <v>40.4</v>
      </c>
      <c r="EN206" s="166">
        <v>1.0309278350515463</v>
      </c>
      <c r="EO206" s="167">
        <v>6.9587628865979383</v>
      </c>
      <c r="EP206" s="92">
        <v>114.94252873563218</v>
      </c>
      <c r="EQ206" s="67">
        <v>2</v>
      </c>
      <c r="ER206" s="92">
        <v>57.47126436781609</v>
      </c>
      <c r="ES206" s="67">
        <v>1</v>
      </c>
      <c r="ET206" s="67">
        <v>0</v>
      </c>
      <c r="EU206" s="67">
        <v>0</v>
      </c>
      <c r="EV206" s="92">
        <v>57.47126436781609</v>
      </c>
      <c r="EW206" s="67">
        <v>1</v>
      </c>
      <c r="EX206" s="67">
        <v>0</v>
      </c>
      <c r="EY206" s="86">
        <v>77.027027027027032</v>
      </c>
      <c r="EZ206" s="87">
        <v>57</v>
      </c>
      <c r="FA206" s="86">
        <v>82.8125</v>
      </c>
      <c r="FB206" s="87">
        <v>53</v>
      </c>
      <c r="FC206" s="67">
        <v>0</v>
      </c>
      <c r="FD206" s="67">
        <v>0</v>
      </c>
      <c r="FE206" s="92">
        <v>95.29860228716646</v>
      </c>
      <c r="FF206" s="67">
        <v>3</v>
      </c>
      <c r="FG206" s="67">
        <v>0</v>
      </c>
      <c r="FH206" s="67">
        <v>0</v>
      </c>
      <c r="FI206" s="92">
        <v>31.76620076238882</v>
      </c>
      <c r="FJ206" s="67">
        <v>1</v>
      </c>
      <c r="FK206" s="92">
        <v>127.06480304955528</v>
      </c>
      <c r="FL206" s="67">
        <v>4</v>
      </c>
      <c r="FM206" s="92">
        <v>63.53240152477764</v>
      </c>
      <c r="FN206" s="67">
        <v>2</v>
      </c>
      <c r="FO206" s="92">
        <v>158.8310038119441</v>
      </c>
      <c r="FP206" s="67">
        <v>5</v>
      </c>
      <c r="FQ206" s="92">
        <v>0</v>
      </c>
      <c r="FR206" s="67">
        <v>0</v>
      </c>
      <c r="FS206" s="86">
        <v>3.3333333333333335</v>
      </c>
      <c r="FT206" s="87">
        <v>5</v>
      </c>
      <c r="FU206" s="86">
        <v>2.3547880690737832</v>
      </c>
      <c r="FV206" s="87">
        <v>3</v>
      </c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67"/>
      <c r="IS206" s="67"/>
      <c r="IT206" s="67"/>
      <c r="IU206" s="67"/>
      <c r="IV206" s="67"/>
      <c r="IW206" s="67"/>
      <c r="IX206" s="67"/>
      <c r="IY206" s="67"/>
      <c r="IZ206" s="67"/>
      <c r="JA206" s="67"/>
      <c r="JB206" s="67"/>
      <c r="JC206" s="67"/>
      <c r="JD206" s="67"/>
      <c r="JE206" s="67"/>
      <c r="JF206" s="67"/>
      <c r="JG206" s="67"/>
      <c r="JH206" s="67"/>
      <c r="JI206" s="67"/>
      <c r="JJ206" s="67"/>
      <c r="JK206" s="67"/>
      <c r="JL206" s="67"/>
      <c r="JM206" s="67"/>
      <c r="JN206" s="67"/>
      <c r="JO206" s="67"/>
      <c r="JP206" s="67"/>
      <c r="JQ206" s="67"/>
      <c r="JR206" s="67"/>
      <c r="JS206" s="67"/>
      <c r="JT206" s="67"/>
      <c r="JU206" s="67"/>
      <c r="JV206" s="67"/>
      <c r="JW206" s="67"/>
      <c r="JX206" s="67"/>
      <c r="JY206" s="67"/>
      <c r="JZ206" s="67"/>
      <c r="KA206" s="67"/>
      <c r="KB206" s="67"/>
      <c r="KC206" s="67"/>
      <c r="KD206" s="67"/>
      <c r="KE206" s="67"/>
      <c r="KF206" s="67"/>
      <c r="KG206" s="67"/>
      <c r="KH206" s="67"/>
      <c r="KI206" s="67"/>
      <c r="KJ206" s="67"/>
      <c r="KK206" s="67"/>
      <c r="KL206" s="67"/>
      <c r="KM206" s="67"/>
      <c r="KN206" s="67"/>
      <c r="KO206" s="67"/>
      <c r="KP206" s="67"/>
      <c r="KQ206" s="67"/>
      <c r="KR206" s="67"/>
      <c r="KS206" s="67"/>
      <c r="KT206" s="67"/>
      <c r="KU206" s="67"/>
      <c r="KV206" s="67"/>
      <c r="KW206" s="67"/>
      <c r="KX206" s="67"/>
      <c r="KY206" s="67"/>
      <c r="KZ206" s="67"/>
      <c r="LA206" s="67"/>
      <c r="LB206" s="67"/>
      <c r="LC206" s="67"/>
      <c r="LD206" s="67"/>
      <c r="LE206" s="67"/>
      <c r="LF206" s="67"/>
      <c r="LG206" s="67"/>
      <c r="LH206" s="67"/>
      <c r="LI206" s="67"/>
      <c r="LJ206" s="67"/>
      <c r="LK206" s="67"/>
      <c r="LL206" s="67"/>
      <c r="LM206" s="67"/>
      <c r="LN206" s="67"/>
      <c r="LO206" s="67"/>
      <c r="LP206" s="67"/>
      <c r="LQ206" s="67"/>
      <c r="LR206" s="67"/>
      <c r="LS206" s="67"/>
      <c r="LT206" s="67"/>
      <c r="LU206" s="67"/>
      <c r="LV206" s="67"/>
      <c r="LW206" s="67"/>
      <c r="LX206" s="67"/>
      <c r="LY206" s="67"/>
      <c r="LZ206" s="67"/>
      <c r="MA206" s="67"/>
      <c r="MB206" s="67"/>
      <c r="MC206" s="67"/>
      <c r="MD206" s="67"/>
      <c r="ME206" s="67"/>
      <c r="MF206" s="67"/>
      <c r="MG206" s="67"/>
      <c r="MH206" s="67"/>
      <c r="MI206" s="67"/>
      <c r="MJ206" s="67"/>
      <c r="MK206" s="67"/>
      <c r="ML206" s="67"/>
      <c r="MM206" s="67"/>
      <c r="MN206" s="67"/>
      <c r="MO206" s="67"/>
      <c r="MP206" s="67"/>
      <c r="MQ206" s="67"/>
      <c r="MR206" s="67"/>
      <c r="MS206" s="67"/>
      <c r="MT206" s="67"/>
      <c r="MU206" s="67"/>
      <c r="MV206" s="67"/>
      <c r="MW206" s="67"/>
      <c r="MX206" s="67"/>
      <c r="MY206" s="67"/>
      <c r="MZ206" s="67"/>
      <c r="NA206" s="67"/>
      <c r="NB206" s="67"/>
      <c r="NC206" s="67"/>
      <c r="ND206" s="67"/>
      <c r="NE206" s="67"/>
      <c r="NF206" s="67"/>
      <c r="NG206" s="67"/>
      <c r="NH206" s="67"/>
      <c r="NI206" s="67"/>
      <c r="NJ206" s="67"/>
      <c r="NK206" s="67"/>
      <c r="NL206" s="67"/>
      <c r="NM206" s="67"/>
      <c r="NN206" s="67"/>
      <c r="NO206" s="67"/>
      <c r="NP206" s="67"/>
      <c r="NQ206" s="67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2"/>
      <c r="OF206" s="12"/>
      <c r="OG206" s="12"/>
      <c r="OH206" s="12"/>
      <c r="OI206" s="12"/>
      <c r="OJ206" s="12"/>
      <c r="OK206" s="12"/>
      <c r="OL206" s="12"/>
      <c r="OM206" s="12"/>
      <c r="ON206" s="12"/>
      <c r="OO206" s="12"/>
      <c r="OP206" s="12"/>
      <c r="OQ206" s="12"/>
    </row>
    <row r="207" spans="1:407">
      <c r="A207" s="96" t="s">
        <v>1180</v>
      </c>
      <c r="B207" s="56" t="s">
        <v>1181</v>
      </c>
      <c r="C207" s="96" t="s">
        <v>441</v>
      </c>
      <c r="D207" s="74">
        <v>6</v>
      </c>
      <c r="E207" s="67">
        <v>2016</v>
      </c>
      <c r="F207" s="161">
        <v>61.534397318414982</v>
      </c>
      <c r="G207" s="78">
        <v>11064</v>
      </c>
      <c r="H207" s="78">
        <v>2086</v>
      </c>
      <c r="I207" s="78">
        <v>8978</v>
      </c>
      <c r="J207" s="67">
        <v>5.82</v>
      </c>
      <c r="K207" s="78">
        <v>644</v>
      </c>
      <c r="L207" s="67">
        <v>58.87</v>
      </c>
      <c r="M207" s="78">
        <v>6513</v>
      </c>
      <c r="N207" s="67">
        <v>1145</v>
      </c>
      <c r="O207" s="67">
        <v>599</v>
      </c>
      <c r="P207" s="67">
        <v>546</v>
      </c>
      <c r="Q207" s="78">
        <v>1368</v>
      </c>
      <c r="R207" s="78">
        <v>651</v>
      </c>
      <c r="S207" s="78">
        <v>717</v>
      </c>
      <c r="T207" s="67">
        <v>1087</v>
      </c>
      <c r="U207" s="67">
        <v>577</v>
      </c>
      <c r="V207" s="67">
        <v>510</v>
      </c>
      <c r="W207" s="78">
        <v>1279</v>
      </c>
      <c r="X207" s="78">
        <v>598</v>
      </c>
      <c r="Y207" s="78">
        <v>681</v>
      </c>
      <c r="Z207" s="67">
        <v>1031</v>
      </c>
      <c r="AA207" s="67">
        <v>554</v>
      </c>
      <c r="AB207" s="67">
        <v>477</v>
      </c>
      <c r="AC207" s="78">
        <v>1248</v>
      </c>
      <c r="AD207" s="78">
        <v>572</v>
      </c>
      <c r="AE207" s="78">
        <v>676</v>
      </c>
      <c r="AF207" s="67">
        <v>1044</v>
      </c>
      <c r="AG207" s="67">
        <v>570</v>
      </c>
      <c r="AH207" s="67">
        <v>474</v>
      </c>
      <c r="AI207" s="78">
        <v>1779</v>
      </c>
      <c r="AJ207" s="78">
        <v>803</v>
      </c>
      <c r="AK207" s="78">
        <v>976</v>
      </c>
      <c r="AL207" s="67">
        <v>968</v>
      </c>
      <c r="AM207" s="67">
        <v>531</v>
      </c>
      <c r="AN207" s="67">
        <v>437</v>
      </c>
      <c r="AO207" s="67">
        <v>964</v>
      </c>
      <c r="AP207" s="67">
        <v>528</v>
      </c>
      <c r="AQ207" s="67">
        <v>436</v>
      </c>
      <c r="AR207" s="56" t="s">
        <v>428</v>
      </c>
      <c r="AS207" s="56"/>
      <c r="AT207" s="56" t="s">
        <v>428</v>
      </c>
      <c r="AU207" s="162">
        <v>320</v>
      </c>
      <c r="AV207" s="163">
        <v>0</v>
      </c>
      <c r="AW207" s="164">
        <v>95</v>
      </c>
      <c r="AX207" s="59">
        <v>18.3</v>
      </c>
      <c r="AY207" s="59">
        <v>2</v>
      </c>
      <c r="AZ207" s="86">
        <v>1.7467248908296944</v>
      </c>
      <c r="BA207" s="87">
        <v>2</v>
      </c>
      <c r="BB207" s="88">
        <v>0</v>
      </c>
      <c r="BC207" s="89">
        <v>0</v>
      </c>
      <c r="BD207" s="68">
        <v>0</v>
      </c>
      <c r="BE207" s="69">
        <v>0</v>
      </c>
      <c r="BF207" s="56">
        <f>VLOOKUP(A207,[1]Controles!$A$7:$L$139,11,0)</f>
        <v>14</v>
      </c>
      <c r="BG207" s="107">
        <f>VLOOKUP(A207,[1]Controles!$A$7:$L$139,12,0)</f>
        <v>12.844036697247708</v>
      </c>
      <c r="BH207" s="63">
        <f>VLOOKUP(A207,[1]Peso!$A$7:$D$139,3,0)</f>
        <v>6</v>
      </c>
      <c r="BI207" s="85">
        <f>VLOOKUP(A207,[1]Peso!$A$7:$D$139,4,0)</f>
        <v>5.5045871559633035</v>
      </c>
      <c r="BJ207" s="68">
        <v>0</v>
      </c>
      <c r="BK207" s="69">
        <v>0</v>
      </c>
      <c r="BL207" s="68">
        <v>87.336244541484717</v>
      </c>
      <c r="BM207" s="69">
        <v>1</v>
      </c>
      <c r="BN207" s="67">
        <v>0</v>
      </c>
      <c r="BO207" s="67">
        <v>0</v>
      </c>
      <c r="BP207" s="67">
        <v>0</v>
      </c>
      <c r="BQ207" s="67">
        <v>0</v>
      </c>
      <c r="BR207" s="67">
        <v>0</v>
      </c>
      <c r="BS207" s="67">
        <v>0</v>
      </c>
      <c r="BT207" s="67">
        <v>0</v>
      </c>
      <c r="BU207" s="67">
        <v>0</v>
      </c>
      <c r="BV207" s="67" t="s">
        <v>1968</v>
      </c>
      <c r="BW207" s="67" t="s">
        <v>1969</v>
      </c>
      <c r="BX207" s="67" t="s">
        <v>1829</v>
      </c>
      <c r="BY207" s="67" t="s">
        <v>1969</v>
      </c>
      <c r="BZ207" s="67" t="s">
        <v>444</v>
      </c>
      <c r="CA207" s="67" t="s">
        <v>459</v>
      </c>
      <c r="CB207" s="67" t="s">
        <v>444</v>
      </c>
      <c r="CC207" s="164">
        <v>50.21</v>
      </c>
      <c r="CD207" s="164">
        <v>30.03</v>
      </c>
      <c r="CE207" s="166">
        <v>83.333333333333343</v>
      </c>
      <c r="CF207" s="67" t="s">
        <v>1970</v>
      </c>
      <c r="CG207" s="67" t="s">
        <v>1272</v>
      </c>
      <c r="CH207" s="67">
        <v>0</v>
      </c>
      <c r="CI207" s="67">
        <v>0</v>
      </c>
      <c r="CJ207" s="86">
        <v>0</v>
      </c>
      <c r="CK207" s="87">
        <v>0</v>
      </c>
      <c r="CL207" s="67">
        <v>0</v>
      </c>
      <c r="CM207" s="67">
        <v>0</v>
      </c>
      <c r="CN207" s="67">
        <v>0</v>
      </c>
      <c r="CO207" s="67">
        <v>0</v>
      </c>
      <c r="CP207" s="67">
        <v>0</v>
      </c>
      <c r="CQ207" s="67">
        <v>0</v>
      </c>
      <c r="CR207" s="67">
        <v>0</v>
      </c>
      <c r="CS207" s="67">
        <v>0</v>
      </c>
      <c r="CT207" s="67">
        <v>0</v>
      </c>
      <c r="CU207" s="67">
        <v>0</v>
      </c>
      <c r="CV207" s="67">
        <v>0</v>
      </c>
      <c r="CW207" s="67">
        <v>0</v>
      </c>
      <c r="CX207" s="67">
        <v>0</v>
      </c>
      <c r="CY207" s="67">
        <v>0</v>
      </c>
      <c r="CZ207" s="67">
        <v>0</v>
      </c>
      <c r="DA207" s="67">
        <v>0</v>
      </c>
      <c r="DB207" s="86">
        <v>0</v>
      </c>
      <c r="DC207" s="87">
        <v>0</v>
      </c>
      <c r="DD207" s="164">
        <v>88.15</v>
      </c>
      <c r="DE207" s="164">
        <v>64.760000000000005</v>
      </c>
      <c r="DF207" s="166">
        <v>3.961584633853541</v>
      </c>
      <c r="DG207" s="167">
        <v>3.0012004801920766</v>
      </c>
      <c r="DH207" s="67">
        <v>0</v>
      </c>
      <c r="DI207" s="67">
        <v>0</v>
      </c>
      <c r="DJ207" s="67">
        <v>0</v>
      </c>
      <c r="DK207" s="67">
        <v>0</v>
      </c>
      <c r="DL207" s="67">
        <v>0</v>
      </c>
      <c r="DM207" s="67">
        <v>0</v>
      </c>
      <c r="DN207" s="67">
        <v>0</v>
      </c>
      <c r="DO207" s="67">
        <v>0</v>
      </c>
      <c r="DP207" s="67">
        <v>0</v>
      </c>
      <c r="DQ207" s="67">
        <v>0</v>
      </c>
      <c r="DR207" s="67">
        <v>0</v>
      </c>
      <c r="DS207" s="67">
        <v>0</v>
      </c>
      <c r="DT207" s="67">
        <v>0</v>
      </c>
      <c r="DU207" s="67">
        <v>0</v>
      </c>
      <c r="DV207" s="67">
        <v>0</v>
      </c>
      <c r="DW207" s="67">
        <v>0</v>
      </c>
      <c r="DX207" s="67">
        <v>0</v>
      </c>
      <c r="DY207" s="67">
        <v>0</v>
      </c>
      <c r="DZ207" s="86">
        <v>4.1928721174004195</v>
      </c>
      <c r="EA207" s="87">
        <v>2</v>
      </c>
      <c r="EB207" s="86">
        <v>65.400843881856545</v>
      </c>
      <c r="EC207" s="87">
        <v>31</v>
      </c>
      <c r="ED207" s="86">
        <v>0</v>
      </c>
      <c r="EE207" s="87">
        <v>0</v>
      </c>
      <c r="EF207" s="164">
        <v>74.45</v>
      </c>
      <c r="EG207" s="164">
        <v>40.5</v>
      </c>
      <c r="EH207" s="166">
        <v>2.7334851936218678</v>
      </c>
      <c r="EI207" s="167">
        <v>3.1890660592255129</v>
      </c>
      <c r="EJ207" s="67" t="s">
        <v>1971</v>
      </c>
      <c r="EK207" s="67" t="s">
        <v>1972</v>
      </c>
      <c r="EL207" s="164">
        <v>44.75</v>
      </c>
      <c r="EM207" s="164">
        <v>19.760000000000002</v>
      </c>
      <c r="EN207" s="166">
        <v>3.1914893617021276</v>
      </c>
      <c r="EO207" s="167">
        <v>3.1914893617021276</v>
      </c>
      <c r="EP207" s="67">
        <v>0</v>
      </c>
      <c r="EQ207" s="67">
        <v>0</v>
      </c>
      <c r="ER207" s="92">
        <v>80.128205128205124</v>
      </c>
      <c r="ES207" s="67">
        <v>1</v>
      </c>
      <c r="ET207" s="67">
        <v>0</v>
      </c>
      <c r="EU207" s="67">
        <v>0</v>
      </c>
      <c r="EV207" s="67">
        <v>0</v>
      </c>
      <c r="EW207" s="67">
        <v>0</v>
      </c>
      <c r="EX207" s="67">
        <v>0</v>
      </c>
      <c r="EY207" s="86">
        <v>52.631578947368418</v>
      </c>
      <c r="EZ207" s="87">
        <v>23</v>
      </c>
      <c r="FA207" s="86">
        <v>64.22018348623854</v>
      </c>
      <c r="FB207" s="87">
        <v>28</v>
      </c>
      <c r="FC207" s="67">
        <v>0</v>
      </c>
      <c r="FD207" s="67">
        <v>0</v>
      </c>
      <c r="FE207" s="67">
        <v>0</v>
      </c>
      <c r="FF207" s="67">
        <v>0</v>
      </c>
      <c r="FG207" s="67">
        <v>0</v>
      </c>
      <c r="FH207" s="67">
        <v>0</v>
      </c>
      <c r="FI207" s="67">
        <v>0</v>
      </c>
      <c r="FJ207" s="67">
        <v>0</v>
      </c>
      <c r="FK207" s="67">
        <v>0</v>
      </c>
      <c r="FL207" s="67">
        <v>0</v>
      </c>
      <c r="FM207" s="67">
        <v>0</v>
      </c>
      <c r="FN207" s="67">
        <v>0</v>
      </c>
      <c r="FO207" s="92">
        <v>0</v>
      </c>
      <c r="FP207" s="105">
        <v>0</v>
      </c>
      <c r="FQ207" s="92">
        <v>0</v>
      </c>
      <c r="FR207" s="67">
        <v>0</v>
      </c>
      <c r="FS207" s="86">
        <v>0</v>
      </c>
      <c r="FT207" s="87">
        <v>0</v>
      </c>
      <c r="FU207" s="86">
        <v>1.0373443983402491</v>
      </c>
      <c r="FV207" s="87">
        <v>1</v>
      </c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67"/>
      <c r="IS207" s="67"/>
      <c r="IT207" s="67"/>
      <c r="IU207" s="67"/>
      <c r="IV207" s="67"/>
      <c r="IW207" s="67"/>
      <c r="IX207" s="67"/>
      <c r="IY207" s="67"/>
      <c r="IZ207" s="67"/>
      <c r="JA207" s="67"/>
      <c r="JB207" s="67"/>
      <c r="JC207" s="67"/>
      <c r="JD207" s="67"/>
      <c r="JE207" s="67"/>
      <c r="JF207" s="67"/>
      <c r="JG207" s="67"/>
      <c r="JH207" s="67"/>
      <c r="JI207" s="67"/>
      <c r="JJ207" s="67"/>
      <c r="JK207" s="67"/>
      <c r="JL207" s="67"/>
      <c r="JM207" s="67"/>
      <c r="JN207" s="67"/>
      <c r="JO207" s="67"/>
      <c r="JP207" s="67"/>
      <c r="JQ207" s="67"/>
      <c r="JR207" s="67"/>
      <c r="JS207" s="67"/>
      <c r="JT207" s="67"/>
      <c r="JU207" s="67"/>
      <c r="JV207" s="67"/>
      <c r="JW207" s="67"/>
      <c r="JX207" s="67"/>
      <c r="JY207" s="67"/>
      <c r="JZ207" s="67"/>
      <c r="KA207" s="67"/>
      <c r="KB207" s="67"/>
      <c r="KC207" s="67"/>
      <c r="KD207" s="67"/>
      <c r="KE207" s="67"/>
      <c r="KF207" s="67"/>
      <c r="KG207" s="67"/>
      <c r="KH207" s="67"/>
      <c r="KI207" s="67"/>
      <c r="KJ207" s="67"/>
      <c r="KK207" s="67"/>
      <c r="KL207" s="67"/>
      <c r="KM207" s="67"/>
      <c r="KN207" s="67"/>
      <c r="KO207" s="67"/>
      <c r="KP207" s="67"/>
      <c r="KQ207" s="67"/>
      <c r="KR207" s="67"/>
      <c r="KS207" s="67"/>
      <c r="KT207" s="67"/>
      <c r="KU207" s="67"/>
      <c r="KV207" s="67"/>
      <c r="KW207" s="67"/>
      <c r="KX207" s="67"/>
      <c r="KY207" s="67"/>
      <c r="KZ207" s="67"/>
      <c r="LA207" s="67"/>
      <c r="LB207" s="67"/>
      <c r="LC207" s="67"/>
      <c r="LD207" s="67"/>
      <c r="LE207" s="67"/>
      <c r="LF207" s="67"/>
      <c r="LG207" s="67"/>
      <c r="LH207" s="67"/>
      <c r="LI207" s="67"/>
      <c r="LJ207" s="67"/>
      <c r="LK207" s="67"/>
      <c r="LL207" s="67"/>
      <c r="LM207" s="67"/>
      <c r="LN207" s="67"/>
      <c r="LO207" s="67"/>
      <c r="LP207" s="67"/>
      <c r="LQ207" s="67"/>
      <c r="LR207" s="67"/>
      <c r="LS207" s="67"/>
      <c r="LT207" s="67"/>
      <c r="LU207" s="67"/>
      <c r="LV207" s="67"/>
      <c r="LW207" s="67"/>
      <c r="LX207" s="67"/>
      <c r="LY207" s="67"/>
      <c r="LZ207" s="67"/>
      <c r="MA207" s="67"/>
      <c r="MB207" s="67"/>
      <c r="MC207" s="67"/>
      <c r="MD207" s="67"/>
      <c r="ME207" s="67"/>
      <c r="MF207" s="67"/>
      <c r="MG207" s="67"/>
      <c r="MH207" s="67"/>
      <c r="MI207" s="67"/>
      <c r="MJ207" s="67"/>
      <c r="MK207" s="67"/>
      <c r="ML207" s="67"/>
      <c r="MM207" s="67"/>
      <c r="MN207" s="67"/>
      <c r="MO207" s="67"/>
      <c r="MP207" s="67"/>
      <c r="MQ207" s="67"/>
      <c r="MR207" s="67"/>
      <c r="MS207" s="67"/>
      <c r="MT207" s="67"/>
      <c r="MU207" s="67"/>
      <c r="MV207" s="67"/>
      <c r="MW207" s="67"/>
      <c r="MX207" s="67"/>
      <c r="MY207" s="67"/>
      <c r="MZ207" s="67"/>
      <c r="NA207" s="67"/>
      <c r="NB207" s="67"/>
      <c r="NC207" s="67"/>
      <c r="ND207" s="67"/>
      <c r="NE207" s="67"/>
      <c r="NF207" s="67"/>
      <c r="NG207" s="67"/>
      <c r="NH207" s="67"/>
      <c r="NI207" s="67"/>
      <c r="NJ207" s="67"/>
      <c r="NK207" s="67"/>
      <c r="NL207" s="67"/>
      <c r="NM207" s="67"/>
      <c r="NN207" s="67"/>
      <c r="NO207" s="67"/>
      <c r="NP207" s="67"/>
      <c r="NQ207" s="67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2"/>
      <c r="OF207" s="12"/>
      <c r="OG207" s="12"/>
      <c r="OH207" s="12"/>
      <c r="OI207" s="12"/>
      <c r="OJ207" s="12"/>
      <c r="OK207" s="12"/>
      <c r="OL207" s="12"/>
      <c r="OM207" s="12"/>
      <c r="ON207" s="12"/>
      <c r="OO207" s="12"/>
      <c r="OP207" s="12"/>
      <c r="OQ207" s="12"/>
    </row>
    <row r="208" spans="1:407">
      <c r="A208" s="96" t="s">
        <v>1188</v>
      </c>
      <c r="B208" s="56" t="s">
        <v>1189</v>
      </c>
      <c r="C208" s="96" t="s">
        <v>466</v>
      </c>
      <c r="D208" s="74">
        <v>6</v>
      </c>
      <c r="E208" s="67">
        <v>2016</v>
      </c>
      <c r="F208" s="161">
        <v>63.707892503201684</v>
      </c>
      <c r="G208" s="78">
        <v>6913</v>
      </c>
      <c r="H208" s="78">
        <v>3558</v>
      </c>
      <c r="I208" s="78">
        <v>3355</v>
      </c>
      <c r="J208" s="67">
        <v>17.88</v>
      </c>
      <c r="K208" s="78">
        <v>1236</v>
      </c>
      <c r="L208" s="67">
        <v>86.01</v>
      </c>
      <c r="M208" s="78">
        <v>5946</v>
      </c>
      <c r="N208" s="67">
        <v>694</v>
      </c>
      <c r="O208" s="67">
        <v>355</v>
      </c>
      <c r="P208" s="67">
        <v>339</v>
      </c>
      <c r="Q208" s="78">
        <v>830</v>
      </c>
      <c r="R208" s="78">
        <v>406</v>
      </c>
      <c r="S208" s="78">
        <v>424</v>
      </c>
      <c r="T208" s="67">
        <v>673</v>
      </c>
      <c r="U208" s="67">
        <v>343</v>
      </c>
      <c r="V208" s="67">
        <v>330</v>
      </c>
      <c r="W208" s="78">
        <v>802</v>
      </c>
      <c r="X208" s="78">
        <v>393</v>
      </c>
      <c r="Y208" s="78">
        <v>409</v>
      </c>
      <c r="Z208" s="67">
        <v>658</v>
      </c>
      <c r="AA208" s="67">
        <v>336</v>
      </c>
      <c r="AB208" s="67">
        <v>322</v>
      </c>
      <c r="AC208" s="78">
        <v>768</v>
      </c>
      <c r="AD208" s="78">
        <v>376</v>
      </c>
      <c r="AE208" s="78">
        <v>392</v>
      </c>
      <c r="AF208" s="67">
        <v>625</v>
      </c>
      <c r="AG208" s="67">
        <v>318</v>
      </c>
      <c r="AH208" s="67">
        <v>307</v>
      </c>
      <c r="AI208" s="78">
        <v>1132</v>
      </c>
      <c r="AJ208" s="78">
        <v>558</v>
      </c>
      <c r="AK208" s="78">
        <v>574</v>
      </c>
      <c r="AL208" s="67">
        <v>639</v>
      </c>
      <c r="AM208" s="67">
        <v>324</v>
      </c>
      <c r="AN208" s="67">
        <v>315</v>
      </c>
      <c r="AO208" s="67">
        <v>582</v>
      </c>
      <c r="AP208" s="67">
        <v>294</v>
      </c>
      <c r="AQ208" s="67">
        <v>288</v>
      </c>
      <c r="AR208" s="56" t="s">
        <v>428</v>
      </c>
      <c r="AS208" s="56"/>
      <c r="AT208" s="56" t="s">
        <v>428</v>
      </c>
      <c r="AU208" s="162">
        <v>295</v>
      </c>
      <c r="AV208" s="164">
        <v>0</v>
      </c>
      <c r="AW208" s="163">
        <v>54</v>
      </c>
      <c r="AX208" s="59">
        <v>0</v>
      </c>
      <c r="AY208" s="59">
        <v>0</v>
      </c>
      <c r="AZ208" s="86">
        <v>0</v>
      </c>
      <c r="BA208" s="87">
        <v>0</v>
      </c>
      <c r="BB208" s="88">
        <v>0</v>
      </c>
      <c r="BC208" s="89">
        <v>0</v>
      </c>
      <c r="BD208" s="68">
        <v>0</v>
      </c>
      <c r="BE208" s="69">
        <v>0</v>
      </c>
      <c r="BF208" s="56">
        <f>VLOOKUP(A208,[1]Controles!$A$7:$L$139,11,0)</f>
        <v>9</v>
      </c>
      <c r="BG208" s="107">
        <f>VLOOKUP(A208,[1]Controles!$A$7:$L$139,12,0)</f>
        <v>10.227272727272728</v>
      </c>
      <c r="BH208" s="63">
        <f>VLOOKUP(A208,[1]Peso!$A$7:$D$139,3,0)</f>
        <v>5</v>
      </c>
      <c r="BI208" s="85">
        <f>VLOOKUP(A208,[1]Peso!$A$7:$D$139,4,0)</f>
        <v>5.6818181818181817</v>
      </c>
      <c r="BJ208" s="68">
        <v>0</v>
      </c>
      <c r="BK208" s="69">
        <v>0</v>
      </c>
      <c r="BL208" s="68">
        <v>0</v>
      </c>
      <c r="BM208" s="69">
        <v>0</v>
      </c>
      <c r="BN208" s="67">
        <v>0</v>
      </c>
      <c r="BO208" s="67">
        <v>0</v>
      </c>
      <c r="BP208" s="67">
        <v>0</v>
      </c>
      <c r="BQ208" s="67">
        <v>0</v>
      </c>
      <c r="BR208" s="67">
        <v>0</v>
      </c>
      <c r="BS208" s="67">
        <v>0</v>
      </c>
      <c r="BT208" s="67">
        <v>0</v>
      </c>
      <c r="BU208" s="67">
        <v>0</v>
      </c>
      <c r="BV208" s="67" t="s">
        <v>1953</v>
      </c>
      <c r="BW208" s="67" t="s">
        <v>579</v>
      </c>
      <c r="BX208" s="67" t="s">
        <v>458</v>
      </c>
      <c r="BY208" s="67" t="s">
        <v>579</v>
      </c>
      <c r="BZ208" s="67" t="s">
        <v>1973</v>
      </c>
      <c r="CA208" s="67" t="s">
        <v>917</v>
      </c>
      <c r="CB208" s="67" t="s">
        <v>1974</v>
      </c>
      <c r="CC208" s="163">
        <v>74.260000000000005</v>
      </c>
      <c r="CD208" s="163">
        <v>61.75</v>
      </c>
      <c r="CE208" s="166">
        <v>6.25</v>
      </c>
      <c r="CF208" s="67" t="s">
        <v>1975</v>
      </c>
      <c r="CG208" s="67" t="s">
        <v>1343</v>
      </c>
      <c r="CH208" s="67">
        <v>0</v>
      </c>
      <c r="CI208" s="67">
        <v>0</v>
      </c>
      <c r="CJ208" s="86">
        <v>0</v>
      </c>
      <c r="CK208" s="87">
        <v>0</v>
      </c>
      <c r="CL208" s="67">
        <v>0</v>
      </c>
      <c r="CM208" s="67">
        <v>0</v>
      </c>
      <c r="CN208" s="67">
        <v>0</v>
      </c>
      <c r="CO208" s="67">
        <v>0</v>
      </c>
      <c r="CP208" s="67">
        <v>0</v>
      </c>
      <c r="CQ208" s="67">
        <v>0</v>
      </c>
      <c r="CR208" s="67">
        <v>0</v>
      </c>
      <c r="CS208" s="67">
        <v>0</v>
      </c>
      <c r="CT208" s="67">
        <v>0</v>
      </c>
      <c r="CU208" s="67">
        <v>0</v>
      </c>
      <c r="CV208" s="67">
        <v>0</v>
      </c>
      <c r="CW208" s="67">
        <v>0</v>
      </c>
      <c r="CX208" s="67">
        <v>0</v>
      </c>
      <c r="CY208" s="67">
        <v>0</v>
      </c>
      <c r="CZ208" s="67">
        <v>0</v>
      </c>
      <c r="DA208" s="67">
        <v>0</v>
      </c>
      <c r="DB208" s="86">
        <v>0</v>
      </c>
      <c r="DC208" s="87">
        <v>0</v>
      </c>
      <c r="DD208" s="163">
        <v>129.44</v>
      </c>
      <c r="DE208" s="163">
        <v>96.1</v>
      </c>
      <c r="DF208" s="166">
        <v>2.9530201342281881</v>
      </c>
      <c r="DG208" s="167">
        <v>9.1275167785234892</v>
      </c>
      <c r="DH208" s="67">
        <v>0</v>
      </c>
      <c r="DI208" s="67">
        <v>0</v>
      </c>
      <c r="DJ208" s="67">
        <v>0</v>
      </c>
      <c r="DK208" s="67">
        <v>0</v>
      </c>
      <c r="DL208" s="67">
        <v>0</v>
      </c>
      <c r="DM208" s="67">
        <v>0</v>
      </c>
      <c r="DN208" s="67">
        <v>0</v>
      </c>
      <c r="DO208" s="67">
        <v>0</v>
      </c>
      <c r="DP208" s="67">
        <v>0</v>
      </c>
      <c r="DQ208" s="67">
        <v>0</v>
      </c>
      <c r="DR208" s="67">
        <v>0</v>
      </c>
      <c r="DS208" s="67">
        <v>0</v>
      </c>
      <c r="DT208" s="67">
        <v>0</v>
      </c>
      <c r="DU208" s="67">
        <v>0</v>
      </c>
      <c r="DV208" s="67">
        <v>0</v>
      </c>
      <c r="DW208" s="67">
        <v>0</v>
      </c>
      <c r="DX208" s="67">
        <v>0</v>
      </c>
      <c r="DY208" s="67">
        <v>0</v>
      </c>
      <c r="DZ208" s="86">
        <v>3.1055900621118009</v>
      </c>
      <c r="EA208" s="87">
        <v>1</v>
      </c>
      <c r="EB208" s="86">
        <v>94.462540716612381</v>
      </c>
      <c r="EC208" s="87">
        <v>29</v>
      </c>
      <c r="ED208" s="90">
        <v>1.6</v>
      </c>
      <c r="EE208" s="91">
        <v>1</v>
      </c>
      <c r="EF208" s="163">
        <v>96.95</v>
      </c>
      <c r="EG208" s="163">
        <v>65.959999999999994</v>
      </c>
      <c r="EH208" s="166">
        <v>3.1021897810218979</v>
      </c>
      <c r="EI208" s="167">
        <v>3.6496350364963499</v>
      </c>
      <c r="EJ208" s="67" t="s">
        <v>1976</v>
      </c>
      <c r="EK208" s="67" t="s">
        <v>1977</v>
      </c>
      <c r="EL208" s="163">
        <v>52.99</v>
      </c>
      <c r="EM208" s="163">
        <v>25.5</v>
      </c>
      <c r="EN208" s="166">
        <v>3.6764705882352944</v>
      </c>
      <c r="EO208" s="167">
        <v>0.73529411764705876</v>
      </c>
      <c r="EP208" s="67">
        <v>0</v>
      </c>
      <c r="EQ208" s="67">
        <v>0</v>
      </c>
      <c r="ER208" s="67">
        <v>0</v>
      </c>
      <c r="ES208" s="67">
        <v>0</v>
      </c>
      <c r="ET208" s="67">
        <v>0</v>
      </c>
      <c r="EU208" s="67">
        <v>0</v>
      </c>
      <c r="EV208" s="67">
        <v>0</v>
      </c>
      <c r="EW208" s="67">
        <v>0</v>
      </c>
      <c r="EX208" s="67">
        <v>0</v>
      </c>
      <c r="EY208" s="90">
        <v>82.539682539682545</v>
      </c>
      <c r="EZ208" s="91">
        <v>26</v>
      </c>
      <c r="FA208" s="86">
        <v>76.3888888888889</v>
      </c>
      <c r="FB208" s="87">
        <v>22</v>
      </c>
      <c r="FC208" s="67">
        <v>0</v>
      </c>
      <c r="FD208" s="67">
        <v>0</v>
      </c>
      <c r="FE208" s="67">
        <v>0</v>
      </c>
      <c r="FF208" s="67">
        <v>0</v>
      </c>
      <c r="FG208" s="67">
        <v>0</v>
      </c>
      <c r="FH208" s="67">
        <v>0</v>
      </c>
      <c r="FI208" s="67">
        <v>0</v>
      </c>
      <c r="FJ208" s="67">
        <v>0</v>
      </c>
      <c r="FK208" s="67">
        <v>0</v>
      </c>
      <c r="FL208" s="67">
        <v>0</v>
      </c>
      <c r="FM208" s="67">
        <v>0</v>
      </c>
      <c r="FN208" s="67">
        <v>0</v>
      </c>
      <c r="FO208" s="92">
        <v>0</v>
      </c>
      <c r="FP208" s="105">
        <v>0</v>
      </c>
      <c r="FQ208" s="92">
        <v>0</v>
      </c>
      <c r="FR208" s="67">
        <v>0</v>
      </c>
      <c r="FS208" s="86">
        <v>6.2597809076682314</v>
      </c>
      <c r="FT208" s="87">
        <v>4</v>
      </c>
      <c r="FU208" s="86">
        <v>1.7182130584192439</v>
      </c>
      <c r="FV208" s="87">
        <v>1</v>
      </c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67"/>
      <c r="IS208" s="67"/>
      <c r="IT208" s="67"/>
      <c r="IU208" s="67"/>
      <c r="IV208" s="67"/>
      <c r="IW208" s="67"/>
      <c r="IX208" s="67"/>
      <c r="IY208" s="67"/>
      <c r="IZ208" s="67"/>
      <c r="JA208" s="67"/>
      <c r="JB208" s="67"/>
      <c r="JC208" s="67"/>
      <c r="JD208" s="67"/>
      <c r="JE208" s="67"/>
      <c r="JF208" s="67"/>
      <c r="JG208" s="67"/>
      <c r="JH208" s="67"/>
      <c r="JI208" s="67"/>
      <c r="JJ208" s="67"/>
      <c r="JK208" s="67"/>
      <c r="JL208" s="67"/>
      <c r="JM208" s="67"/>
      <c r="JN208" s="67"/>
      <c r="JO208" s="67"/>
      <c r="JP208" s="67"/>
      <c r="JQ208" s="67"/>
      <c r="JR208" s="67"/>
      <c r="JS208" s="67"/>
      <c r="JT208" s="67"/>
      <c r="JU208" s="67"/>
      <c r="JV208" s="67"/>
      <c r="JW208" s="67"/>
      <c r="JX208" s="67"/>
      <c r="JY208" s="67"/>
      <c r="JZ208" s="67"/>
      <c r="KA208" s="67"/>
      <c r="KB208" s="67"/>
      <c r="KC208" s="67"/>
      <c r="KD208" s="67"/>
      <c r="KE208" s="67"/>
      <c r="KF208" s="67"/>
      <c r="KG208" s="67"/>
      <c r="KH208" s="67"/>
      <c r="KI208" s="67"/>
      <c r="KJ208" s="67"/>
      <c r="KK208" s="67"/>
      <c r="KL208" s="67"/>
      <c r="KM208" s="67"/>
      <c r="KN208" s="67"/>
      <c r="KO208" s="67"/>
      <c r="KP208" s="67"/>
      <c r="KQ208" s="67"/>
      <c r="KR208" s="67"/>
      <c r="KS208" s="67"/>
      <c r="KT208" s="67"/>
      <c r="KU208" s="67"/>
      <c r="KV208" s="67"/>
      <c r="KW208" s="67"/>
      <c r="KX208" s="67"/>
      <c r="KY208" s="67"/>
      <c r="KZ208" s="67"/>
      <c r="LA208" s="67"/>
      <c r="LB208" s="67"/>
      <c r="LC208" s="67"/>
      <c r="LD208" s="67"/>
      <c r="LE208" s="67"/>
      <c r="LF208" s="67"/>
      <c r="LG208" s="67"/>
      <c r="LH208" s="67"/>
      <c r="LI208" s="67"/>
      <c r="LJ208" s="67"/>
      <c r="LK208" s="67"/>
      <c r="LL208" s="67"/>
      <c r="LM208" s="67"/>
      <c r="LN208" s="67"/>
      <c r="LO208" s="67"/>
      <c r="LP208" s="67"/>
      <c r="LQ208" s="67"/>
      <c r="LR208" s="67"/>
      <c r="LS208" s="67"/>
      <c r="LT208" s="67"/>
      <c r="LU208" s="67"/>
      <c r="LV208" s="67"/>
      <c r="LW208" s="67"/>
      <c r="LX208" s="67"/>
      <c r="LY208" s="67"/>
      <c r="LZ208" s="67"/>
      <c r="MA208" s="67"/>
      <c r="MB208" s="67"/>
      <c r="MC208" s="67"/>
      <c r="MD208" s="67"/>
      <c r="ME208" s="67"/>
      <c r="MF208" s="67"/>
      <c r="MG208" s="67"/>
      <c r="MH208" s="67"/>
      <c r="MI208" s="67"/>
      <c r="MJ208" s="67"/>
      <c r="MK208" s="67"/>
      <c r="ML208" s="67"/>
      <c r="MM208" s="67"/>
      <c r="MN208" s="67"/>
      <c r="MO208" s="67"/>
      <c r="MP208" s="67"/>
      <c r="MQ208" s="67"/>
      <c r="MR208" s="67"/>
      <c r="MS208" s="67"/>
      <c r="MT208" s="67"/>
      <c r="MU208" s="67"/>
      <c r="MV208" s="67"/>
      <c r="MW208" s="67"/>
      <c r="MX208" s="67"/>
      <c r="MY208" s="67"/>
      <c r="MZ208" s="67"/>
      <c r="NA208" s="67"/>
      <c r="NB208" s="67"/>
      <c r="NC208" s="67"/>
      <c r="ND208" s="67"/>
      <c r="NE208" s="67"/>
      <c r="NF208" s="67"/>
      <c r="NG208" s="67"/>
      <c r="NH208" s="67"/>
      <c r="NI208" s="67"/>
      <c r="NJ208" s="67"/>
      <c r="NK208" s="67"/>
      <c r="NL208" s="67"/>
      <c r="NM208" s="67"/>
      <c r="NN208" s="67"/>
      <c r="NO208" s="67"/>
      <c r="NP208" s="67"/>
      <c r="NQ208" s="67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2"/>
      <c r="OF208" s="12"/>
      <c r="OG208" s="12"/>
      <c r="OH208" s="12"/>
      <c r="OI208" s="12"/>
      <c r="OJ208" s="12"/>
      <c r="OK208" s="12"/>
      <c r="OL208" s="12"/>
      <c r="OM208" s="12"/>
      <c r="ON208" s="12"/>
      <c r="OO208" s="12"/>
      <c r="OP208" s="12"/>
      <c r="OQ208" s="12"/>
    </row>
    <row r="209" spans="1:407">
      <c r="A209" s="96" t="s">
        <v>1978</v>
      </c>
      <c r="B209" s="56" t="s">
        <v>1199</v>
      </c>
      <c r="C209" s="96" t="s">
        <v>730</v>
      </c>
      <c r="D209" s="74">
        <v>6</v>
      </c>
      <c r="E209" s="67">
        <v>2016</v>
      </c>
      <c r="F209" s="161">
        <v>61.745386033374402</v>
      </c>
      <c r="G209" s="78">
        <v>47717</v>
      </c>
      <c r="H209" s="78">
        <v>42909</v>
      </c>
      <c r="I209" s="78">
        <v>4808</v>
      </c>
      <c r="J209" s="67">
        <v>39.590000000000003</v>
      </c>
      <c r="K209" s="78">
        <v>18890</v>
      </c>
      <c r="L209" s="67">
        <v>50.95</v>
      </c>
      <c r="M209" s="78">
        <v>24312</v>
      </c>
      <c r="N209" s="67">
        <v>4274</v>
      </c>
      <c r="O209" s="67">
        <v>2189</v>
      </c>
      <c r="P209" s="67">
        <v>2085</v>
      </c>
      <c r="Q209" s="78">
        <v>5134</v>
      </c>
      <c r="R209" s="78">
        <v>2506</v>
      </c>
      <c r="S209" s="78">
        <v>2628</v>
      </c>
      <c r="T209" s="67">
        <v>4281</v>
      </c>
      <c r="U209" s="67">
        <v>2181</v>
      </c>
      <c r="V209" s="67">
        <v>2100</v>
      </c>
      <c r="W209" s="78">
        <v>5118</v>
      </c>
      <c r="X209" s="78">
        <v>2514</v>
      </c>
      <c r="Y209" s="78">
        <v>2604</v>
      </c>
      <c r="Z209" s="67">
        <v>4235</v>
      </c>
      <c r="AA209" s="67">
        <v>2146</v>
      </c>
      <c r="AB209" s="67">
        <v>2089</v>
      </c>
      <c r="AC209" s="78">
        <v>5084</v>
      </c>
      <c r="AD209" s="78">
        <v>2515</v>
      </c>
      <c r="AE209" s="78">
        <v>2569</v>
      </c>
      <c r="AF209" s="67">
        <v>4312</v>
      </c>
      <c r="AG209" s="67">
        <v>2172</v>
      </c>
      <c r="AH209" s="67">
        <v>2140</v>
      </c>
      <c r="AI209" s="78">
        <v>8184</v>
      </c>
      <c r="AJ209" s="78">
        <v>4121</v>
      </c>
      <c r="AK209" s="78">
        <v>4063</v>
      </c>
      <c r="AL209" s="67">
        <v>4656</v>
      </c>
      <c r="AM209" s="67">
        <v>2313</v>
      </c>
      <c r="AN209" s="67">
        <v>2343</v>
      </c>
      <c r="AO209" s="67">
        <v>4171</v>
      </c>
      <c r="AP209" s="67">
        <v>2029</v>
      </c>
      <c r="AQ209" s="67">
        <v>2142</v>
      </c>
      <c r="AR209" s="56" t="s">
        <v>428</v>
      </c>
      <c r="AS209" s="56"/>
      <c r="AT209" s="56" t="s">
        <v>428</v>
      </c>
      <c r="AU209" s="162">
        <v>1047</v>
      </c>
      <c r="AV209" s="163">
        <v>5</v>
      </c>
      <c r="AW209" s="164">
        <v>476</v>
      </c>
      <c r="AX209" s="59">
        <v>3.6</v>
      </c>
      <c r="AY209" s="59">
        <v>2</v>
      </c>
      <c r="AZ209" s="86">
        <v>0.93589143659335527</v>
      </c>
      <c r="BA209" s="87">
        <v>4</v>
      </c>
      <c r="BB209" s="88">
        <v>0</v>
      </c>
      <c r="BC209" s="89">
        <v>0</v>
      </c>
      <c r="BD209" s="68">
        <v>0</v>
      </c>
      <c r="BE209" s="69">
        <v>0</v>
      </c>
      <c r="BF209" s="56">
        <f>VLOOKUP(A209,[1]Controles!$A$7:$L$139,11,0)</f>
        <v>33</v>
      </c>
      <c r="BG209" s="107">
        <f>VLOOKUP(A209,[1]Controles!$A$7:$L$139,12,0)</f>
        <v>5.8823529411764701</v>
      </c>
      <c r="BH209" s="63">
        <f>VLOOKUP(A209,[1]Peso!$A$7:$D$139,3,0)</f>
        <v>36</v>
      </c>
      <c r="BI209" s="85">
        <f>VLOOKUP(A209,[1]Peso!$A$7:$D$139,4,0)</f>
        <v>6.4171122994652414</v>
      </c>
      <c r="BJ209" s="68">
        <v>0</v>
      </c>
      <c r="BK209" s="69">
        <v>0</v>
      </c>
      <c r="BL209" s="68">
        <v>0</v>
      </c>
      <c r="BM209" s="69">
        <v>0</v>
      </c>
      <c r="BN209" s="67">
        <v>0</v>
      </c>
      <c r="BO209" s="67">
        <v>0</v>
      </c>
      <c r="BP209" s="67">
        <v>0</v>
      </c>
      <c r="BQ209" s="67">
        <v>0</v>
      </c>
      <c r="BR209" s="67">
        <v>0</v>
      </c>
      <c r="BS209" s="67">
        <v>0</v>
      </c>
      <c r="BT209" s="67">
        <v>0</v>
      </c>
      <c r="BU209" s="67">
        <v>0</v>
      </c>
      <c r="BV209" s="67" t="s">
        <v>1979</v>
      </c>
      <c r="BW209" s="67" t="s">
        <v>1980</v>
      </c>
      <c r="BX209" s="67" t="s">
        <v>1132</v>
      </c>
      <c r="BY209" s="67" t="s">
        <v>1139</v>
      </c>
      <c r="BZ209" s="67" t="s">
        <v>700</v>
      </c>
      <c r="CA209" s="67" t="s">
        <v>1439</v>
      </c>
      <c r="CB209" s="67" t="s">
        <v>563</v>
      </c>
      <c r="CC209" s="164">
        <v>66.150000000000006</v>
      </c>
      <c r="CD209" s="164">
        <v>50.57</v>
      </c>
      <c r="CE209" s="166">
        <v>27.167630057803464</v>
      </c>
      <c r="CF209" s="67" t="s">
        <v>1981</v>
      </c>
      <c r="CG209" s="67" t="s">
        <v>1982</v>
      </c>
      <c r="CH209" s="67">
        <v>0</v>
      </c>
      <c r="CI209" s="67">
        <v>0</v>
      </c>
      <c r="CJ209" s="86">
        <v>0.23359028264424198</v>
      </c>
      <c r="CK209" s="87">
        <v>1</v>
      </c>
      <c r="CL209" s="67">
        <v>0</v>
      </c>
      <c r="CM209" s="67">
        <v>0</v>
      </c>
      <c r="CN209" s="92">
        <v>93.41429238673517</v>
      </c>
      <c r="CO209" s="67">
        <v>4</v>
      </c>
      <c r="CP209" s="92">
        <v>23.353573096683792</v>
      </c>
      <c r="CQ209" s="67">
        <v>1</v>
      </c>
      <c r="CR209" s="67">
        <v>0</v>
      </c>
      <c r="CS209" s="67">
        <v>0</v>
      </c>
      <c r="CT209" s="67">
        <v>0</v>
      </c>
      <c r="CU209" s="67">
        <v>0</v>
      </c>
      <c r="CV209" s="67">
        <v>0</v>
      </c>
      <c r="CW209" s="67">
        <v>0</v>
      </c>
      <c r="CX209" s="67">
        <v>0</v>
      </c>
      <c r="CY209" s="67">
        <v>0</v>
      </c>
      <c r="CZ209" s="67">
        <v>0</v>
      </c>
      <c r="DA209" s="67">
        <v>0</v>
      </c>
      <c r="DB209" s="86">
        <v>0.70838252656434475</v>
      </c>
      <c r="DC209" s="87">
        <v>3</v>
      </c>
      <c r="DD209" s="164">
        <v>95.04</v>
      </c>
      <c r="DE209" s="164">
        <v>72.34</v>
      </c>
      <c r="DF209" s="166">
        <v>4.7619047619047619</v>
      </c>
      <c r="DG209" s="167">
        <v>2.7342549923195083</v>
      </c>
      <c r="DH209" s="67">
        <v>0</v>
      </c>
      <c r="DI209" s="67">
        <v>0</v>
      </c>
      <c r="DJ209" s="92">
        <v>214.92770613520906</v>
      </c>
      <c r="DK209" s="67">
        <v>11</v>
      </c>
      <c r="DL209" s="92">
        <v>19.538882375928097</v>
      </c>
      <c r="DM209" s="67">
        <v>1</v>
      </c>
      <c r="DN209" s="92">
        <v>78.680000000000007</v>
      </c>
      <c r="DO209" s="67">
        <v>4</v>
      </c>
      <c r="DP209" s="92">
        <v>39.339103068450036</v>
      </c>
      <c r="DQ209" s="67">
        <v>2</v>
      </c>
      <c r="DR209" s="92">
        <v>39.339103068450036</v>
      </c>
      <c r="DS209" s="67">
        <v>2</v>
      </c>
      <c r="DT209" s="67">
        <v>0</v>
      </c>
      <c r="DU209" s="67">
        <v>0</v>
      </c>
      <c r="DV209" s="67">
        <v>0</v>
      </c>
      <c r="DW209" s="67">
        <v>0</v>
      </c>
      <c r="DX209" s="67">
        <v>0</v>
      </c>
      <c r="DY209" s="67">
        <v>0</v>
      </c>
      <c r="DZ209" s="86">
        <v>5.7443752991862134</v>
      </c>
      <c r="EA209" s="87">
        <v>12</v>
      </c>
      <c r="EB209" s="86">
        <v>75.233644859813083</v>
      </c>
      <c r="EC209" s="87">
        <v>161</v>
      </c>
      <c r="ED209" s="86">
        <v>0.46382189239332094</v>
      </c>
      <c r="EE209" s="87">
        <v>2</v>
      </c>
      <c r="EF209" s="164">
        <v>83.09</v>
      </c>
      <c r="EG209" s="164">
        <v>58.17</v>
      </c>
      <c r="EH209" s="166">
        <v>3.0710980227177114</v>
      </c>
      <c r="EI209" s="167">
        <v>1.2620950778291964</v>
      </c>
      <c r="EJ209" s="67" t="s">
        <v>1983</v>
      </c>
      <c r="EK209" s="67" t="s">
        <v>1984</v>
      </c>
      <c r="EL209" s="164">
        <v>73.12</v>
      </c>
      <c r="EM209" s="164">
        <v>36.85</v>
      </c>
      <c r="EN209" s="166">
        <v>2.203182374541004</v>
      </c>
      <c r="EO209" s="167">
        <v>1.2239902080783354</v>
      </c>
      <c r="EP209" s="92">
        <v>78.678206136900073</v>
      </c>
      <c r="EQ209" s="67">
        <v>4</v>
      </c>
      <c r="ER209" s="92">
        <v>196.69551534225019</v>
      </c>
      <c r="ES209" s="67">
        <v>10</v>
      </c>
      <c r="ET209" s="92">
        <v>413.06058221872541</v>
      </c>
      <c r="EU209" s="67">
        <v>21</v>
      </c>
      <c r="EV209" s="92">
        <v>39.339103068450036</v>
      </c>
      <c r="EW209" s="67">
        <v>2</v>
      </c>
      <c r="EX209" s="67">
        <v>0</v>
      </c>
      <c r="EY209" s="86">
        <v>72.983354673495526</v>
      </c>
      <c r="EZ209" s="87">
        <v>171</v>
      </c>
      <c r="FA209" s="86">
        <v>54.154995331465919</v>
      </c>
      <c r="FB209" s="87">
        <v>116</v>
      </c>
      <c r="FC209" s="92">
        <v>30.525030525030527</v>
      </c>
      <c r="FD209" s="67">
        <v>3</v>
      </c>
      <c r="FE209" s="92">
        <v>132.27513227513228</v>
      </c>
      <c r="FF209" s="67">
        <v>13</v>
      </c>
      <c r="FG209" s="67">
        <v>0</v>
      </c>
      <c r="FH209" s="67">
        <v>0</v>
      </c>
      <c r="FI209" s="92">
        <v>10.175010175010174</v>
      </c>
      <c r="FJ209" s="67">
        <v>1</v>
      </c>
      <c r="FK209" s="92">
        <v>172.975172975173</v>
      </c>
      <c r="FL209" s="67">
        <v>17</v>
      </c>
      <c r="FM209" s="92">
        <v>305.25030525030525</v>
      </c>
      <c r="FN209" s="67">
        <v>30</v>
      </c>
      <c r="FO209" s="92">
        <v>549.45054945054949</v>
      </c>
      <c r="FP209" s="105">
        <v>54</v>
      </c>
      <c r="FQ209" s="92">
        <v>40.700040700040695</v>
      </c>
      <c r="FR209" s="67">
        <v>4</v>
      </c>
      <c r="FS209" s="86">
        <v>1.7182130584192439</v>
      </c>
      <c r="FT209" s="87">
        <v>8</v>
      </c>
      <c r="FU209" s="86">
        <v>1.1987532965715655</v>
      </c>
      <c r="FV209" s="87">
        <v>5</v>
      </c>
      <c r="FW209" s="67"/>
      <c r="FX209" s="67"/>
      <c r="FY209" s="67"/>
      <c r="FZ209" s="67"/>
      <c r="GA209" s="67"/>
      <c r="GB209" s="67"/>
      <c r="GC209" s="67"/>
      <c r="GD209" s="67"/>
      <c r="GE209" s="67"/>
      <c r="GF209" s="67"/>
      <c r="GG209" s="67"/>
      <c r="GH209" s="67"/>
      <c r="GI209" s="67"/>
      <c r="GJ209" s="67"/>
      <c r="GK209" s="67"/>
      <c r="GL209" s="67"/>
      <c r="GM209" s="67"/>
      <c r="GN209" s="67"/>
      <c r="GO209" s="67"/>
      <c r="GP209" s="67"/>
      <c r="GQ209" s="67"/>
      <c r="GR209" s="67"/>
      <c r="GS209" s="67"/>
      <c r="GT209" s="67"/>
      <c r="GU209" s="67"/>
      <c r="GV209" s="67"/>
      <c r="GW209" s="67"/>
      <c r="GX209" s="67"/>
      <c r="GY209" s="67"/>
      <c r="GZ209" s="67"/>
      <c r="HA209" s="67"/>
      <c r="HB209" s="67"/>
      <c r="HC209" s="67"/>
      <c r="HD209" s="67"/>
      <c r="HE209" s="67"/>
      <c r="HF209" s="67"/>
      <c r="HG209" s="67"/>
      <c r="HH209" s="67"/>
      <c r="HI209" s="67"/>
      <c r="HJ209" s="67"/>
      <c r="HK209" s="67"/>
      <c r="HL209" s="67"/>
      <c r="HM209" s="67"/>
      <c r="HN209" s="67"/>
      <c r="HO209" s="67"/>
      <c r="HP209" s="67"/>
      <c r="HQ209" s="67"/>
      <c r="HR209" s="67"/>
      <c r="HS209" s="67"/>
      <c r="HT209" s="67"/>
      <c r="HU209" s="67"/>
      <c r="HV209" s="67"/>
      <c r="HW209" s="67"/>
      <c r="HX209" s="67"/>
      <c r="HY209" s="67"/>
      <c r="HZ209" s="67"/>
      <c r="IA209" s="67"/>
      <c r="IB209" s="67"/>
      <c r="IC209" s="67"/>
      <c r="ID209" s="67"/>
      <c r="IE209" s="67"/>
      <c r="IF209" s="67"/>
      <c r="IG209" s="67"/>
      <c r="IH209" s="67"/>
      <c r="II209" s="67"/>
      <c r="IJ209" s="67"/>
      <c r="IK209" s="67"/>
      <c r="IL209" s="67"/>
      <c r="IM209" s="67"/>
      <c r="IN209" s="67"/>
      <c r="IO209" s="67"/>
      <c r="IP209" s="67"/>
      <c r="IQ209" s="67"/>
      <c r="IR209" s="67"/>
      <c r="IS209" s="67"/>
      <c r="IT209" s="67"/>
      <c r="IU209" s="67"/>
      <c r="IV209" s="67"/>
      <c r="IW209" s="67"/>
      <c r="IX209" s="67"/>
      <c r="IY209" s="67"/>
      <c r="IZ209" s="67"/>
      <c r="JA209" s="67"/>
      <c r="JB209" s="67"/>
      <c r="JC209" s="67"/>
      <c r="JD209" s="67"/>
      <c r="JE209" s="67"/>
      <c r="JF209" s="67"/>
      <c r="JG209" s="67"/>
      <c r="JH209" s="67"/>
      <c r="JI209" s="67"/>
      <c r="JJ209" s="67"/>
      <c r="JK209" s="67"/>
      <c r="JL209" s="67"/>
      <c r="JM209" s="67"/>
      <c r="JN209" s="67"/>
      <c r="JO209" s="67"/>
      <c r="JP209" s="67"/>
      <c r="JQ209" s="67"/>
      <c r="JR209" s="67"/>
      <c r="JS209" s="67"/>
      <c r="JT209" s="67"/>
      <c r="JU209" s="67"/>
      <c r="JV209" s="67"/>
      <c r="JW209" s="67"/>
      <c r="JX209" s="67"/>
      <c r="JY209" s="67"/>
      <c r="JZ209" s="67"/>
      <c r="KA209" s="67"/>
      <c r="KB209" s="67"/>
      <c r="KC209" s="67"/>
      <c r="KD209" s="67"/>
      <c r="KE209" s="67"/>
      <c r="KF209" s="67"/>
      <c r="KG209" s="67"/>
      <c r="KH209" s="67"/>
      <c r="KI209" s="67"/>
      <c r="KJ209" s="67"/>
      <c r="KK209" s="67"/>
      <c r="KL209" s="67"/>
      <c r="KM209" s="67"/>
      <c r="KN209" s="67"/>
      <c r="KO209" s="67"/>
      <c r="KP209" s="67"/>
      <c r="KQ209" s="67"/>
      <c r="KR209" s="67"/>
      <c r="KS209" s="67"/>
      <c r="KT209" s="67"/>
      <c r="KU209" s="67"/>
      <c r="KV209" s="67"/>
      <c r="KW209" s="67"/>
      <c r="KX209" s="67"/>
      <c r="KY209" s="67"/>
      <c r="KZ209" s="67"/>
      <c r="LA209" s="67"/>
      <c r="LB209" s="67"/>
      <c r="LC209" s="67"/>
      <c r="LD209" s="67"/>
      <c r="LE209" s="67"/>
      <c r="LF209" s="67"/>
      <c r="LG209" s="67"/>
      <c r="LH209" s="67"/>
      <c r="LI209" s="67"/>
      <c r="LJ209" s="67"/>
      <c r="LK209" s="67"/>
      <c r="LL209" s="67"/>
      <c r="LM209" s="67"/>
      <c r="LN209" s="67"/>
      <c r="LO209" s="67"/>
      <c r="LP209" s="67"/>
      <c r="LQ209" s="67"/>
      <c r="LR209" s="67"/>
      <c r="LS209" s="67"/>
      <c r="LT209" s="67"/>
      <c r="LU209" s="67"/>
      <c r="LV209" s="67"/>
      <c r="LW209" s="67"/>
      <c r="LX209" s="67"/>
      <c r="LY209" s="67"/>
      <c r="LZ209" s="67"/>
      <c r="MA209" s="67"/>
      <c r="MB209" s="67"/>
      <c r="MC209" s="67"/>
      <c r="MD209" s="67"/>
      <c r="ME209" s="67"/>
      <c r="MF209" s="67"/>
      <c r="MG209" s="67"/>
      <c r="MH209" s="67"/>
      <c r="MI209" s="67"/>
      <c r="MJ209" s="67"/>
      <c r="MK209" s="67"/>
      <c r="ML209" s="67"/>
      <c r="MM209" s="67"/>
      <c r="MN209" s="67"/>
      <c r="MO209" s="67"/>
      <c r="MP209" s="67"/>
      <c r="MQ209" s="67"/>
      <c r="MR209" s="67"/>
      <c r="MS209" s="67"/>
      <c r="MT209" s="67"/>
      <c r="MU209" s="67"/>
      <c r="MV209" s="67"/>
      <c r="MW209" s="67"/>
      <c r="MX209" s="67"/>
      <c r="MY209" s="67"/>
      <c r="MZ209" s="67"/>
      <c r="NA209" s="67"/>
      <c r="NB209" s="67"/>
      <c r="NC209" s="67"/>
      <c r="ND209" s="67"/>
      <c r="NE209" s="67"/>
      <c r="NF209" s="67"/>
      <c r="NG209" s="67"/>
      <c r="NH209" s="67"/>
      <c r="NI209" s="67"/>
      <c r="NJ209" s="67"/>
      <c r="NK209" s="67"/>
      <c r="NL209" s="67"/>
      <c r="NM209" s="67"/>
      <c r="NN209" s="67"/>
      <c r="NO209" s="67"/>
      <c r="NP209" s="67"/>
      <c r="NQ209" s="67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2"/>
      <c r="OF209" s="12"/>
      <c r="OG209" s="12"/>
      <c r="OH209" s="12"/>
      <c r="OI209" s="12"/>
      <c r="OJ209" s="12"/>
      <c r="OK209" s="12"/>
      <c r="OL209" s="12"/>
      <c r="OM209" s="12"/>
      <c r="ON209" s="12"/>
      <c r="OO209" s="12"/>
      <c r="OP209" s="12"/>
      <c r="OQ209" s="12"/>
    </row>
    <row r="210" spans="1:407">
      <c r="A210" s="96" t="s">
        <v>1207</v>
      </c>
      <c r="B210" s="56" t="s">
        <v>1208</v>
      </c>
      <c r="C210" s="96" t="s">
        <v>730</v>
      </c>
      <c r="D210" s="74">
        <v>6</v>
      </c>
      <c r="E210" s="67">
        <v>2016</v>
      </c>
      <c r="F210" s="161">
        <v>73.304103229198333</v>
      </c>
      <c r="G210" s="78">
        <v>18846</v>
      </c>
      <c r="H210" s="78">
        <v>8134</v>
      </c>
      <c r="I210" s="78">
        <v>10712</v>
      </c>
      <c r="J210" s="67">
        <v>20.36</v>
      </c>
      <c r="K210" s="78">
        <v>3837</v>
      </c>
      <c r="L210" s="67">
        <v>38.72</v>
      </c>
      <c r="M210" s="78">
        <v>7298</v>
      </c>
      <c r="N210" s="67">
        <v>1897</v>
      </c>
      <c r="O210" s="67">
        <v>978</v>
      </c>
      <c r="P210" s="67">
        <v>919</v>
      </c>
      <c r="Q210" s="78">
        <v>2257</v>
      </c>
      <c r="R210" s="78">
        <v>1091</v>
      </c>
      <c r="S210" s="78">
        <v>1166</v>
      </c>
      <c r="T210" s="67">
        <v>1747</v>
      </c>
      <c r="U210" s="67">
        <v>920</v>
      </c>
      <c r="V210" s="67">
        <v>827</v>
      </c>
      <c r="W210" s="78">
        <v>2050</v>
      </c>
      <c r="X210" s="78">
        <v>965</v>
      </c>
      <c r="Y210" s="78">
        <v>1085</v>
      </c>
      <c r="Z210" s="67">
        <v>1659</v>
      </c>
      <c r="AA210" s="67">
        <v>888</v>
      </c>
      <c r="AB210" s="67">
        <v>771</v>
      </c>
      <c r="AC210" s="78">
        <v>2039</v>
      </c>
      <c r="AD210" s="78">
        <v>942</v>
      </c>
      <c r="AE210" s="78">
        <v>1097</v>
      </c>
      <c r="AF210" s="67">
        <v>1747</v>
      </c>
      <c r="AG210" s="67">
        <v>941</v>
      </c>
      <c r="AH210" s="67">
        <v>806</v>
      </c>
      <c r="AI210" s="78">
        <v>3075</v>
      </c>
      <c r="AJ210" s="78">
        <v>1428</v>
      </c>
      <c r="AK210" s="78">
        <v>1647</v>
      </c>
      <c r="AL210" s="67">
        <v>1714</v>
      </c>
      <c r="AM210" s="67">
        <v>919</v>
      </c>
      <c r="AN210" s="67">
        <v>795</v>
      </c>
      <c r="AO210" s="67">
        <v>1581</v>
      </c>
      <c r="AP210" s="67">
        <v>837</v>
      </c>
      <c r="AQ210" s="67">
        <v>744</v>
      </c>
      <c r="AR210" s="56" t="s">
        <v>428</v>
      </c>
      <c r="AS210" s="56"/>
      <c r="AT210" s="56" t="s">
        <v>428</v>
      </c>
      <c r="AU210" s="162">
        <v>305</v>
      </c>
      <c r="AV210" s="164">
        <v>1</v>
      </c>
      <c r="AW210" s="163">
        <v>103</v>
      </c>
      <c r="AX210" s="59">
        <v>9.5</v>
      </c>
      <c r="AY210" s="59">
        <v>1</v>
      </c>
      <c r="AZ210" s="86">
        <v>1.5814443858724301</v>
      </c>
      <c r="BA210" s="87">
        <v>3</v>
      </c>
      <c r="BB210" s="88">
        <v>0</v>
      </c>
      <c r="BC210" s="89">
        <v>0</v>
      </c>
      <c r="BD210" s="68">
        <v>0</v>
      </c>
      <c r="BE210" s="69">
        <v>0</v>
      </c>
      <c r="BF210" s="56">
        <f>VLOOKUP(A210,[1]Controles!$A$7:$L$139,11,0)</f>
        <v>3</v>
      </c>
      <c r="BG210" s="107">
        <f>VLOOKUP(A210,[1]Controles!$A$7:$L$139,12,0)</f>
        <v>2.8571428571428572</v>
      </c>
      <c r="BH210" s="63">
        <f>VLOOKUP(A210,[1]Peso!$A$7:$D$139,3,0)</f>
        <v>11</v>
      </c>
      <c r="BI210" s="85">
        <f>VLOOKUP(A210,[1]Peso!$A$7:$D$139,4,0)</f>
        <v>10.476190476190476</v>
      </c>
      <c r="BJ210" s="68">
        <v>0</v>
      </c>
      <c r="BK210" s="69">
        <v>0</v>
      </c>
      <c r="BL210" s="68">
        <v>52.714812862414341</v>
      </c>
      <c r="BM210" s="69">
        <v>1</v>
      </c>
      <c r="BN210" s="67">
        <v>0</v>
      </c>
      <c r="BO210" s="67">
        <v>0</v>
      </c>
      <c r="BP210" s="67">
        <v>0</v>
      </c>
      <c r="BQ210" s="67">
        <v>0</v>
      </c>
      <c r="BR210" s="67">
        <v>0</v>
      </c>
      <c r="BS210" s="67">
        <v>0</v>
      </c>
      <c r="BT210" s="67">
        <v>0</v>
      </c>
      <c r="BU210" s="67">
        <v>0</v>
      </c>
      <c r="BV210" s="67" t="s">
        <v>1948</v>
      </c>
      <c r="BW210" s="67" t="s">
        <v>600</v>
      </c>
      <c r="BX210" s="67" t="s">
        <v>1497</v>
      </c>
      <c r="BY210" s="67" t="s">
        <v>1829</v>
      </c>
      <c r="BZ210" s="67" t="s">
        <v>434</v>
      </c>
      <c r="CA210" s="67" t="s">
        <v>1711</v>
      </c>
      <c r="CB210" s="67" t="s">
        <v>1718</v>
      </c>
      <c r="CC210" s="163">
        <v>53.06</v>
      </c>
      <c r="CD210" s="163">
        <v>31.67</v>
      </c>
      <c r="CE210" s="166">
        <v>22.222222222222221</v>
      </c>
      <c r="CF210" s="67" t="s">
        <v>789</v>
      </c>
      <c r="CG210" s="67" t="s">
        <v>1985</v>
      </c>
      <c r="CH210" s="67">
        <v>0</v>
      </c>
      <c r="CI210" s="67">
        <v>0</v>
      </c>
      <c r="CJ210" s="86">
        <v>0.5724098454493417</v>
      </c>
      <c r="CK210" s="87">
        <v>1</v>
      </c>
      <c r="CL210" s="67">
        <v>0</v>
      </c>
      <c r="CM210" s="67">
        <v>0</v>
      </c>
      <c r="CN210" s="67">
        <v>0</v>
      </c>
      <c r="CO210" s="67">
        <v>0</v>
      </c>
      <c r="CP210" s="67">
        <v>0</v>
      </c>
      <c r="CQ210" s="67">
        <v>0</v>
      </c>
      <c r="CR210" s="92">
        <v>48.780487804878049</v>
      </c>
      <c r="CS210" s="67">
        <v>1</v>
      </c>
      <c r="CT210" s="67">
        <v>0</v>
      </c>
      <c r="CU210" s="67">
        <v>0</v>
      </c>
      <c r="CV210" s="67">
        <v>0</v>
      </c>
      <c r="CW210" s="67">
        <v>0</v>
      </c>
      <c r="CX210" s="67">
        <v>0</v>
      </c>
      <c r="CY210" s="67">
        <v>0</v>
      </c>
      <c r="CZ210" s="92">
        <v>48.780487804878049</v>
      </c>
      <c r="DA210" s="67">
        <v>1</v>
      </c>
      <c r="DB210" s="86">
        <v>0.60277275467148883</v>
      </c>
      <c r="DC210" s="87">
        <v>1</v>
      </c>
      <c r="DD210" s="163">
        <v>81.06</v>
      </c>
      <c r="DE210" s="163">
        <v>64.5</v>
      </c>
      <c r="DF210" s="166">
        <v>2.3887973640856672</v>
      </c>
      <c r="DG210" s="167">
        <v>9.3080724876441518</v>
      </c>
      <c r="DH210" s="67">
        <v>0</v>
      </c>
      <c r="DI210" s="67">
        <v>0</v>
      </c>
      <c r="DJ210" s="67">
        <v>0</v>
      </c>
      <c r="DK210" s="67">
        <v>0</v>
      </c>
      <c r="DL210" s="67">
        <v>0</v>
      </c>
      <c r="DM210" s="67">
        <v>0</v>
      </c>
      <c r="DN210" s="67">
        <v>0</v>
      </c>
      <c r="DO210" s="67">
        <v>0</v>
      </c>
      <c r="DP210" s="67">
        <v>0</v>
      </c>
      <c r="DQ210" s="67">
        <v>0</v>
      </c>
      <c r="DR210" s="67">
        <v>0</v>
      </c>
      <c r="DS210" s="67">
        <v>0</v>
      </c>
      <c r="DT210" s="67">
        <v>0</v>
      </c>
      <c r="DU210" s="67">
        <v>0</v>
      </c>
      <c r="DV210" s="67">
        <v>0</v>
      </c>
      <c r="DW210" s="67">
        <v>0</v>
      </c>
      <c r="DX210" s="67">
        <v>0</v>
      </c>
      <c r="DY210" s="67">
        <v>0</v>
      </c>
      <c r="DZ210" s="86">
        <v>1.2970168612191959</v>
      </c>
      <c r="EA210" s="87">
        <v>1</v>
      </c>
      <c r="EB210" s="86">
        <v>45.90570719602978</v>
      </c>
      <c r="EC210" s="87">
        <v>37</v>
      </c>
      <c r="ED210" s="86">
        <v>0</v>
      </c>
      <c r="EE210" s="87">
        <v>0</v>
      </c>
      <c r="EF210" s="163">
        <v>82.87</v>
      </c>
      <c r="EG210" s="163">
        <v>55.32</v>
      </c>
      <c r="EH210" s="166">
        <v>1.820388349514563</v>
      </c>
      <c r="EI210" s="167">
        <v>5.7038834951456314</v>
      </c>
      <c r="EJ210" s="67" t="s">
        <v>1986</v>
      </c>
      <c r="EK210" s="67" t="s">
        <v>1232</v>
      </c>
      <c r="EL210" s="163">
        <v>51.22</v>
      </c>
      <c r="EM210" s="163">
        <v>28.21</v>
      </c>
      <c r="EN210" s="166">
        <v>0.390625</v>
      </c>
      <c r="EO210" s="167">
        <v>0.390625</v>
      </c>
      <c r="EP210" s="67">
        <v>0</v>
      </c>
      <c r="EQ210" s="67">
        <v>0</v>
      </c>
      <c r="ER210" s="67">
        <v>0</v>
      </c>
      <c r="ES210" s="67">
        <v>0</v>
      </c>
      <c r="ET210" s="67">
        <v>0</v>
      </c>
      <c r="EU210" s="67">
        <v>0</v>
      </c>
      <c r="EV210" s="67">
        <v>0</v>
      </c>
      <c r="EW210" s="67">
        <v>0</v>
      </c>
      <c r="EX210" s="67">
        <v>0</v>
      </c>
      <c r="EY210" s="86">
        <v>35.220125786163521</v>
      </c>
      <c r="EZ210" s="87">
        <v>28</v>
      </c>
      <c r="FA210" s="86">
        <v>29.56989247311828</v>
      </c>
      <c r="FB210" s="87">
        <v>22</v>
      </c>
      <c r="FC210" s="67">
        <v>0</v>
      </c>
      <c r="FD210" s="67">
        <v>0</v>
      </c>
      <c r="FE210" s="67">
        <v>0</v>
      </c>
      <c r="FF210" s="67">
        <v>0</v>
      </c>
      <c r="FG210" s="67">
        <v>0</v>
      </c>
      <c r="FH210" s="67">
        <v>0</v>
      </c>
      <c r="FI210" s="67">
        <v>0</v>
      </c>
      <c r="FJ210" s="67">
        <v>0</v>
      </c>
      <c r="FK210" s="67">
        <v>0</v>
      </c>
      <c r="FL210" s="67">
        <v>0</v>
      </c>
      <c r="FM210" s="67">
        <v>0</v>
      </c>
      <c r="FN210" s="67">
        <v>0</v>
      </c>
      <c r="FO210" s="92">
        <v>27.005130974885226</v>
      </c>
      <c r="FP210" s="105">
        <v>1</v>
      </c>
      <c r="FQ210" s="92">
        <v>0</v>
      </c>
      <c r="FR210" s="67">
        <v>0</v>
      </c>
      <c r="FS210" s="86">
        <v>0</v>
      </c>
      <c r="FT210" s="87">
        <v>0</v>
      </c>
      <c r="FU210" s="86">
        <v>1.8975332068311195</v>
      </c>
      <c r="FV210" s="87">
        <v>3</v>
      </c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67"/>
      <c r="IS210" s="67"/>
      <c r="IT210" s="67"/>
      <c r="IU210" s="67"/>
      <c r="IV210" s="67"/>
      <c r="IW210" s="67"/>
      <c r="IX210" s="67"/>
      <c r="IY210" s="67"/>
      <c r="IZ210" s="67"/>
      <c r="JA210" s="67"/>
      <c r="JB210" s="67"/>
      <c r="JC210" s="67"/>
      <c r="JD210" s="67"/>
      <c r="JE210" s="67"/>
      <c r="JF210" s="67"/>
      <c r="JG210" s="67"/>
      <c r="JH210" s="67"/>
      <c r="JI210" s="67"/>
      <c r="JJ210" s="67"/>
      <c r="JK210" s="67"/>
      <c r="JL210" s="67"/>
      <c r="JM210" s="67"/>
      <c r="JN210" s="67"/>
      <c r="JO210" s="67"/>
      <c r="JP210" s="67"/>
      <c r="JQ210" s="67"/>
      <c r="JR210" s="67"/>
      <c r="JS210" s="67"/>
      <c r="JT210" s="67"/>
      <c r="JU210" s="67"/>
      <c r="JV210" s="67"/>
      <c r="JW210" s="67"/>
      <c r="JX210" s="67"/>
      <c r="JY210" s="67"/>
      <c r="JZ210" s="67"/>
      <c r="KA210" s="67"/>
      <c r="KB210" s="67"/>
      <c r="KC210" s="67"/>
      <c r="KD210" s="67"/>
      <c r="KE210" s="67"/>
      <c r="KF210" s="67"/>
      <c r="KG210" s="67"/>
      <c r="KH210" s="67"/>
      <c r="KI210" s="67"/>
      <c r="KJ210" s="67"/>
      <c r="KK210" s="67"/>
      <c r="KL210" s="67"/>
      <c r="KM210" s="67"/>
      <c r="KN210" s="67"/>
      <c r="KO210" s="67"/>
      <c r="KP210" s="67"/>
      <c r="KQ210" s="67"/>
      <c r="KR210" s="67"/>
      <c r="KS210" s="67"/>
      <c r="KT210" s="67"/>
      <c r="KU210" s="67"/>
      <c r="KV210" s="67"/>
      <c r="KW210" s="67"/>
      <c r="KX210" s="67"/>
      <c r="KY210" s="67"/>
      <c r="KZ210" s="67"/>
      <c r="LA210" s="67"/>
      <c r="LB210" s="67"/>
      <c r="LC210" s="67"/>
      <c r="LD210" s="67"/>
      <c r="LE210" s="67"/>
      <c r="LF210" s="67"/>
      <c r="LG210" s="67"/>
      <c r="LH210" s="67"/>
      <c r="LI210" s="67"/>
      <c r="LJ210" s="67"/>
      <c r="LK210" s="67"/>
      <c r="LL210" s="67"/>
      <c r="LM210" s="67"/>
      <c r="LN210" s="67"/>
      <c r="LO210" s="67"/>
      <c r="LP210" s="67"/>
      <c r="LQ210" s="67"/>
      <c r="LR210" s="67"/>
      <c r="LS210" s="67"/>
      <c r="LT210" s="67"/>
      <c r="LU210" s="67"/>
      <c r="LV210" s="67"/>
      <c r="LW210" s="67"/>
      <c r="LX210" s="67"/>
      <c r="LY210" s="67"/>
      <c r="LZ210" s="67"/>
      <c r="MA210" s="67"/>
      <c r="MB210" s="67"/>
      <c r="MC210" s="67"/>
      <c r="MD210" s="67"/>
      <c r="ME210" s="67"/>
      <c r="MF210" s="67"/>
      <c r="MG210" s="67"/>
      <c r="MH210" s="67"/>
      <c r="MI210" s="67"/>
      <c r="MJ210" s="67"/>
      <c r="MK210" s="67"/>
      <c r="ML210" s="67"/>
      <c r="MM210" s="67"/>
      <c r="MN210" s="67"/>
      <c r="MO210" s="67"/>
      <c r="MP210" s="67"/>
      <c r="MQ210" s="67"/>
      <c r="MR210" s="67"/>
      <c r="MS210" s="67"/>
      <c r="MT210" s="67"/>
      <c r="MU210" s="67"/>
      <c r="MV210" s="67"/>
      <c r="MW210" s="67"/>
      <c r="MX210" s="67"/>
      <c r="MY210" s="67"/>
      <c r="MZ210" s="67"/>
      <c r="NA210" s="67"/>
      <c r="NB210" s="67"/>
      <c r="NC210" s="67"/>
      <c r="ND210" s="67"/>
      <c r="NE210" s="67"/>
      <c r="NF210" s="67"/>
      <c r="NG210" s="67"/>
      <c r="NH210" s="67"/>
      <c r="NI210" s="67"/>
      <c r="NJ210" s="67"/>
      <c r="NK210" s="67"/>
      <c r="NL210" s="67"/>
      <c r="NM210" s="67"/>
      <c r="NN210" s="67"/>
      <c r="NO210" s="67"/>
      <c r="NP210" s="67"/>
      <c r="NQ210" s="67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2"/>
      <c r="OF210" s="12"/>
      <c r="OG210" s="12"/>
      <c r="OH210" s="12"/>
      <c r="OI210" s="12"/>
      <c r="OJ210" s="12"/>
      <c r="OK210" s="12"/>
      <c r="OL210" s="12"/>
      <c r="OM210" s="12"/>
      <c r="ON210" s="12"/>
      <c r="OO210" s="12"/>
      <c r="OP210" s="12"/>
      <c r="OQ210" s="12"/>
    </row>
    <row r="211" spans="1:407">
      <c r="A211" s="96" t="s">
        <v>1215</v>
      </c>
      <c r="B211" s="56" t="s">
        <v>1216</v>
      </c>
      <c r="C211" s="96" t="s">
        <v>730</v>
      </c>
      <c r="D211" s="74">
        <v>6</v>
      </c>
      <c r="E211" s="67">
        <v>2016</v>
      </c>
      <c r="F211" s="161">
        <v>76.662963694131903</v>
      </c>
      <c r="G211" s="78">
        <v>20483</v>
      </c>
      <c r="H211" s="78">
        <v>6316</v>
      </c>
      <c r="I211" s="78">
        <v>14167</v>
      </c>
      <c r="J211" s="67">
        <v>11.53</v>
      </c>
      <c r="K211" s="78">
        <v>2361</v>
      </c>
      <c r="L211" s="67">
        <v>40.659999999999997</v>
      </c>
      <c r="M211" s="78">
        <v>8328</v>
      </c>
      <c r="N211" s="67">
        <v>2163</v>
      </c>
      <c r="O211" s="67">
        <v>1108</v>
      </c>
      <c r="P211" s="67">
        <v>1055</v>
      </c>
      <c r="Q211" s="78">
        <v>2576</v>
      </c>
      <c r="R211" s="78">
        <v>1253</v>
      </c>
      <c r="S211" s="78">
        <v>1323</v>
      </c>
      <c r="T211" s="67">
        <v>2000</v>
      </c>
      <c r="U211" s="67">
        <v>1045</v>
      </c>
      <c r="V211" s="67">
        <v>955</v>
      </c>
      <c r="W211" s="78">
        <v>2347</v>
      </c>
      <c r="X211" s="78">
        <v>1115</v>
      </c>
      <c r="Y211" s="78">
        <v>1232</v>
      </c>
      <c r="Z211" s="67">
        <v>1900</v>
      </c>
      <c r="AA211" s="67">
        <v>1009</v>
      </c>
      <c r="AB211" s="67">
        <v>891</v>
      </c>
      <c r="AC211" s="78">
        <v>2330</v>
      </c>
      <c r="AD211" s="78">
        <v>1087</v>
      </c>
      <c r="AE211" s="78">
        <v>1243</v>
      </c>
      <c r="AF211" s="67">
        <v>1989</v>
      </c>
      <c r="AG211" s="67">
        <v>1064</v>
      </c>
      <c r="AH211" s="67">
        <v>925</v>
      </c>
      <c r="AI211" s="78">
        <v>3483</v>
      </c>
      <c r="AJ211" s="78">
        <v>1632</v>
      </c>
      <c r="AK211" s="78">
        <v>1851</v>
      </c>
      <c r="AL211" s="67">
        <v>1941</v>
      </c>
      <c r="AM211" s="67">
        <v>1032</v>
      </c>
      <c r="AN211" s="67">
        <v>909</v>
      </c>
      <c r="AO211" s="67">
        <v>1784</v>
      </c>
      <c r="AP211" s="67">
        <v>934</v>
      </c>
      <c r="AQ211" s="67">
        <v>850</v>
      </c>
      <c r="AR211" s="56" t="s">
        <v>428</v>
      </c>
      <c r="AS211" s="56"/>
      <c r="AT211" s="56" t="s">
        <v>428</v>
      </c>
      <c r="AU211" s="162">
        <v>479</v>
      </c>
      <c r="AV211" s="163">
        <v>0</v>
      </c>
      <c r="AW211" s="164">
        <v>136</v>
      </c>
      <c r="AX211" s="59">
        <v>10.199999999999999</v>
      </c>
      <c r="AY211" s="59">
        <v>2</v>
      </c>
      <c r="AZ211" s="86">
        <v>2.3116042533518262</v>
      </c>
      <c r="BA211" s="87">
        <v>5</v>
      </c>
      <c r="BB211" s="88">
        <v>0</v>
      </c>
      <c r="BC211" s="89">
        <v>0</v>
      </c>
      <c r="BD211" s="68">
        <v>0</v>
      </c>
      <c r="BE211" s="69">
        <v>0</v>
      </c>
      <c r="BF211" s="56">
        <f>VLOOKUP(A211,[1]Controles!$A$7:$L$139,11,0)</f>
        <v>19</v>
      </c>
      <c r="BG211" s="107">
        <f>VLOOKUP(A211,[1]Controles!$A$7:$L$139,12,0)</f>
        <v>9.6938775510204085</v>
      </c>
      <c r="BH211" s="63">
        <f>VLOOKUP(A211,[1]Peso!$A$7:$D$139,3,0)</f>
        <v>12</v>
      </c>
      <c r="BI211" s="85">
        <f>VLOOKUP(A211,[1]Peso!$A$7:$D$139,4,0)</f>
        <v>6.1224489795918364</v>
      </c>
      <c r="BJ211" s="68">
        <v>0</v>
      </c>
      <c r="BK211" s="69">
        <v>0</v>
      </c>
      <c r="BL211" s="68">
        <v>0</v>
      </c>
      <c r="BM211" s="69">
        <v>0</v>
      </c>
      <c r="BN211" s="67">
        <v>0</v>
      </c>
      <c r="BO211" s="67">
        <v>0</v>
      </c>
      <c r="BP211" s="92">
        <v>46.992481203007515</v>
      </c>
      <c r="BQ211" s="67">
        <v>1</v>
      </c>
      <c r="BR211" s="67">
        <v>0</v>
      </c>
      <c r="BS211" s="67">
        <v>0</v>
      </c>
      <c r="BT211" s="92">
        <v>46.992481203007515</v>
      </c>
      <c r="BU211" s="67">
        <v>1</v>
      </c>
      <c r="BV211" s="67" t="s">
        <v>1987</v>
      </c>
      <c r="BW211" s="67" t="s">
        <v>965</v>
      </c>
      <c r="BX211" s="67" t="s">
        <v>1510</v>
      </c>
      <c r="BY211" s="67" t="s">
        <v>1563</v>
      </c>
      <c r="BZ211" s="67" t="s">
        <v>870</v>
      </c>
      <c r="CA211" s="67" t="s">
        <v>1332</v>
      </c>
      <c r="CB211" s="67" t="s">
        <v>1988</v>
      </c>
      <c r="CC211" s="164">
        <v>61.02</v>
      </c>
      <c r="CD211" s="164">
        <v>49.39</v>
      </c>
      <c r="CE211" s="166">
        <v>33.333333333333329</v>
      </c>
      <c r="CF211" s="67" t="s">
        <v>1989</v>
      </c>
      <c r="CG211" s="67" t="s">
        <v>1990</v>
      </c>
      <c r="CH211" s="67">
        <v>0</v>
      </c>
      <c r="CI211" s="67">
        <v>0</v>
      </c>
      <c r="CJ211" s="86">
        <v>0</v>
      </c>
      <c r="CK211" s="87">
        <v>0</v>
      </c>
      <c r="CL211" s="67">
        <v>0</v>
      </c>
      <c r="CM211" s="67">
        <v>0</v>
      </c>
      <c r="CN211" s="92">
        <v>46.992481203007515</v>
      </c>
      <c r="CO211" s="67">
        <v>1</v>
      </c>
      <c r="CP211" s="67">
        <v>0</v>
      </c>
      <c r="CQ211" s="67">
        <v>0</v>
      </c>
      <c r="CR211" s="67">
        <v>0</v>
      </c>
      <c r="CS211" s="67">
        <v>0</v>
      </c>
      <c r="CT211" s="67">
        <v>0</v>
      </c>
      <c r="CU211" s="67">
        <v>0</v>
      </c>
      <c r="CV211" s="67">
        <v>0</v>
      </c>
      <c r="CW211" s="67">
        <v>0</v>
      </c>
      <c r="CX211" s="67">
        <v>0</v>
      </c>
      <c r="CY211" s="67">
        <v>0</v>
      </c>
      <c r="CZ211" s="67">
        <v>0</v>
      </c>
      <c r="DA211" s="67">
        <v>0</v>
      </c>
      <c r="DB211" s="86">
        <v>0</v>
      </c>
      <c r="DC211" s="87">
        <v>0</v>
      </c>
      <c r="DD211" s="164">
        <v>103.15</v>
      </c>
      <c r="DE211" s="164">
        <v>79.12</v>
      </c>
      <c r="DF211" s="166">
        <v>4.4607566346696785</v>
      </c>
      <c r="DG211" s="167">
        <v>5.3642010163749294</v>
      </c>
      <c r="DH211" s="92">
        <v>42.607584149978692</v>
      </c>
      <c r="DI211" s="67">
        <v>1</v>
      </c>
      <c r="DJ211" s="67">
        <v>0</v>
      </c>
      <c r="DK211" s="67">
        <v>0</v>
      </c>
      <c r="DL211" s="67">
        <v>0</v>
      </c>
      <c r="DM211" s="67">
        <v>0</v>
      </c>
      <c r="DN211" s="67">
        <v>0</v>
      </c>
      <c r="DO211" s="67">
        <v>0</v>
      </c>
      <c r="DP211" s="67">
        <v>0</v>
      </c>
      <c r="DQ211" s="67">
        <v>0</v>
      </c>
      <c r="DR211" s="67">
        <v>0</v>
      </c>
      <c r="DS211" s="67">
        <v>0</v>
      </c>
      <c r="DT211" s="67">
        <v>0</v>
      </c>
      <c r="DU211" s="67">
        <v>0</v>
      </c>
      <c r="DV211" s="67">
        <v>0</v>
      </c>
      <c r="DW211" s="67">
        <v>0</v>
      </c>
      <c r="DX211" s="67">
        <v>0</v>
      </c>
      <c r="DY211" s="67">
        <v>0</v>
      </c>
      <c r="DZ211" s="86">
        <v>7.8563411896745237</v>
      </c>
      <c r="EA211" s="87">
        <v>7</v>
      </c>
      <c r="EB211" s="86">
        <v>62.702702702702702</v>
      </c>
      <c r="EC211" s="87">
        <v>58</v>
      </c>
      <c r="ED211" s="86">
        <v>0.50276520864756158</v>
      </c>
      <c r="EE211" s="87">
        <v>1</v>
      </c>
      <c r="EF211" s="164">
        <v>95.06</v>
      </c>
      <c r="EG211" s="164">
        <v>57.1</v>
      </c>
      <c r="EH211" s="166">
        <v>3.6963036963036959</v>
      </c>
      <c r="EI211" s="167">
        <v>4.895104895104895</v>
      </c>
      <c r="EJ211" s="67" t="s">
        <v>1991</v>
      </c>
      <c r="EK211" s="67" t="s">
        <v>1992</v>
      </c>
      <c r="EL211" s="164">
        <v>58.42</v>
      </c>
      <c r="EM211" s="164">
        <v>25.85</v>
      </c>
      <c r="EN211" s="166">
        <v>2.5316455696202533</v>
      </c>
      <c r="EO211" s="167">
        <v>1.6877637130801686</v>
      </c>
      <c r="EP211" s="67">
        <v>0</v>
      </c>
      <c r="EQ211" s="67">
        <v>0</v>
      </c>
      <c r="ER211" s="92">
        <v>42.918454935622314</v>
      </c>
      <c r="ES211" s="67">
        <v>1</v>
      </c>
      <c r="ET211" s="67">
        <v>0</v>
      </c>
      <c r="EU211" s="67">
        <v>0</v>
      </c>
      <c r="EV211" s="67">
        <v>0</v>
      </c>
      <c r="EW211" s="67">
        <v>0</v>
      </c>
      <c r="EX211" s="67">
        <v>0</v>
      </c>
      <c r="EY211" s="86">
        <v>72.60726072607261</v>
      </c>
      <c r="EZ211" s="87">
        <v>66</v>
      </c>
      <c r="FA211" s="86">
        <v>40</v>
      </c>
      <c r="FB211" s="87">
        <v>34</v>
      </c>
      <c r="FC211" s="67">
        <v>0</v>
      </c>
      <c r="FD211" s="67">
        <v>0</v>
      </c>
      <c r="FE211" s="67">
        <v>0</v>
      </c>
      <c r="FF211" s="67">
        <v>0</v>
      </c>
      <c r="FG211" s="92">
        <v>23.860653781913623</v>
      </c>
      <c r="FH211" s="67">
        <v>1</v>
      </c>
      <c r="FI211" s="67">
        <v>0</v>
      </c>
      <c r="FJ211" s="67">
        <v>0</v>
      </c>
      <c r="FK211" s="92">
        <v>23.860653781913623</v>
      </c>
      <c r="FL211" s="67">
        <v>1</v>
      </c>
      <c r="FM211" s="92">
        <v>23.860653781913623</v>
      </c>
      <c r="FN211" s="67">
        <v>1</v>
      </c>
      <c r="FO211" s="92">
        <v>71.581961345740865</v>
      </c>
      <c r="FP211" s="105">
        <v>3</v>
      </c>
      <c r="FQ211" s="92">
        <v>0</v>
      </c>
      <c r="FR211" s="67">
        <v>0</v>
      </c>
      <c r="FS211" s="86">
        <v>0.5151983513652757</v>
      </c>
      <c r="FT211" s="87">
        <v>1</v>
      </c>
      <c r="FU211" s="86">
        <v>1.6816143497757849</v>
      </c>
      <c r="FV211" s="87">
        <v>3</v>
      </c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67"/>
      <c r="IS211" s="67"/>
      <c r="IT211" s="67"/>
      <c r="IU211" s="67"/>
      <c r="IV211" s="67"/>
      <c r="IW211" s="67"/>
      <c r="IX211" s="67"/>
      <c r="IY211" s="67"/>
      <c r="IZ211" s="67"/>
      <c r="JA211" s="67"/>
      <c r="JB211" s="67"/>
      <c r="JC211" s="67"/>
      <c r="JD211" s="67"/>
      <c r="JE211" s="67"/>
      <c r="JF211" s="67"/>
      <c r="JG211" s="67"/>
      <c r="JH211" s="67"/>
      <c r="JI211" s="67"/>
      <c r="JJ211" s="67"/>
      <c r="JK211" s="67"/>
      <c r="JL211" s="67"/>
      <c r="JM211" s="67"/>
      <c r="JN211" s="67"/>
      <c r="JO211" s="67"/>
      <c r="JP211" s="67"/>
      <c r="JQ211" s="67"/>
      <c r="JR211" s="67"/>
      <c r="JS211" s="67"/>
      <c r="JT211" s="67"/>
      <c r="JU211" s="67"/>
      <c r="JV211" s="67"/>
      <c r="JW211" s="67"/>
      <c r="JX211" s="67"/>
      <c r="JY211" s="67"/>
      <c r="JZ211" s="67"/>
      <c r="KA211" s="67"/>
      <c r="KB211" s="67"/>
      <c r="KC211" s="67"/>
      <c r="KD211" s="67"/>
      <c r="KE211" s="67"/>
      <c r="KF211" s="67"/>
      <c r="KG211" s="67"/>
      <c r="KH211" s="67"/>
      <c r="KI211" s="67"/>
      <c r="KJ211" s="67"/>
      <c r="KK211" s="67"/>
      <c r="KL211" s="67"/>
      <c r="KM211" s="67"/>
      <c r="KN211" s="67"/>
      <c r="KO211" s="67"/>
      <c r="KP211" s="67"/>
      <c r="KQ211" s="67"/>
      <c r="KR211" s="67"/>
      <c r="KS211" s="67"/>
      <c r="KT211" s="67"/>
      <c r="KU211" s="67"/>
      <c r="KV211" s="67"/>
      <c r="KW211" s="67"/>
      <c r="KX211" s="67"/>
      <c r="KY211" s="67"/>
      <c r="KZ211" s="67"/>
      <c r="LA211" s="67"/>
      <c r="LB211" s="67"/>
      <c r="LC211" s="67"/>
      <c r="LD211" s="67"/>
      <c r="LE211" s="67"/>
      <c r="LF211" s="67"/>
      <c r="LG211" s="67"/>
      <c r="LH211" s="67"/>
      <c r="LI211" s="67"/>
      <c r="LJ211" s="67"/>
      <c r="LK211" s="67"/>
      <c r="LL211" s="67"/>
      <c r="LM211" s="67"/>
      <c r="LN211" s="67"/>
      <c r="LO211" s="67"/>
      <c r="LP211" s="67"/>
      <c r="LQ211" s="67"/>
      <c r="LR211" s="67"/>
      <c r="LS211" s="67"/>
      <c r="LT211" s="67"/>
      <c r="LU211" s="67"/>
      <c r="LV211" s="67"/>
      <c r="LW211" s="67"/>
      <c r="LX211" s="67"/>
      <c r="LY211" s="67"/>
      <c r="LZ211" s="67"/>
      <c r="MA211" s="67"/>
      <c r="MB211" s="67"/>
      <c r="MC211" s="67"/>
      <c r="MD211" s="67"/>
      <c r="ME211" s="67"/>
      <c r="MF211" s="67"/>
      <c r="MG211" s="67"/>
      <c r="MH211" s="67"/>
      <c r="MI211" s="67"/>
      <c r="MJ211" s="67"/>
      <c r="MK211" s="67"/>
      <c r="ML211" s="67"/>
      <c r="MM211" s="67"/>
      <c r="MN211" s="67"/>
      <c r="MO211" s="67"/>
      <c r="MP211" s="67"/>
      <c r="MQ211" s="67"/>
      <c r="MR211" s="67"/>
      <c r="MS211" s="67"/>
      <c r="MT211" s="67"/>
      <c r="MU211" s="67"/>
      <c r="MV211" s="67"/>
      <c r="MW211" s="67"/>
      <c r="MX211" s="67"/>
      <c r="MY211" s="67"/>
      <c r="MZ211" s="67"/>
      <c r="NA211" s="67"/>
      <c r="NB211" s="67"/>
      <c r="NC211" s="67"/>
      <c r="ND211" s="67"/>
      <c r="NE211" s="67"/>
      <c r="NF211" s="67"/>
      <c r="NG211" s="67"/>
      <c r="NH211" s="67"/>
      <c r="NI211" s="67"/>
      <c r="NJ211" s="67"/>
      <c r="NK211" s="67"/>
      <c r="NL211" s="67"/>
      <c r="NM211" s="67"/>
      <c r="NN211" s="67"/>
      <c r="NO211" s="67"/>
      <c r="NP211" s="67"/>
      <c r="NQ211" s="67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2"/>
      <c r="OF211" s="12"/>
      <c r="OG211" s="12"/>
      <c r="OH211" s="12"/>
      <c r="OI211" s="12"/>
      <c r="OJ211" s="12"/>
      <c r="OK211" s="12"/>
      <c r="OL211" s="12"/>
      <c r="OM211" s="12"/>
      <c r="ON211" s="12"/>
      <c r="OO211" s="12"/>
      <c r="OP211" s="12"/>
      <c r="OQ211" s="12"/>
    </row>
    <row r="212" spans="1:407">
      <c r="A212" s="96" t="s">
        <v>1224</v>
      </c>
      <c r="B212" s="56" t="s">
        <v>1225</v>
      </c>
      <c r="C212" s="96" t="s">
        <v>479</v>
      </c>
      <c r="D212" s="74">
        <v>6</v>
      </c>
      <c r="E212" s="67">
        <v>2016</v>
      </c>
      <c r="F212" s="161">
        <v>73.179637882956101</v>
      </c>
      <c r="G212" s="78">
        <v>29898</v>
      </c>
      <c r="H212" s="78">
        <v>10929</v>
      </c>
      <c r="I212" s="78">
        <v>18969</v>
      </c>
      <c r="J212" s="67">
        <v>14.42</v>
      </c>
      <c r="K212" s="78">
        <v>4312</v>
      </c>
      <c r="L212" s="67">
        <v>58.67</v>
      </c>
      <c r="M212" s="78">
        <v>17542</v>
      </c>
      <c r="N212" s="67">
        <v>2991</v>
      </c>
      <c r="O212" s="67">
        <v>1542</v>
      </c>
      <c r="P212" s="67">
        <v>1449</v>
      </c>
      <c r="Q212" s="78">
        <v>3584</v>
      </c>
      <c r="R212" s="78">
        <v>1736</v>
      </c>
      <c r="S212" s="78">
        <v>1848</v>
      </c>
      <c r="T212" s="67">
        <v>2953</v>
      </c>
      <c r="U212" s="67">
        <v>1534</v>
      </c>
      <c r="V212" s="67">
        <v>1419</v>
      </c>
      <c r="W212" s="78">
        <v>3532</v>
      </c>
      <c r="X212" s="78">
        <v>1690</v>
      </c>
      <c r="Y212" s="78">
        <v>1842</v>
      </c>
      <c r="Z212" s="67">
        <v>2938</v>
      </c>
      <c r="AA212" s="67">
        <v>1539</v>
      </c>
      <c r="AB212" s="67">
        <v>1399</v>
      </c>
      <c r="AC212" s="78">
        <v>3562</v>
      </c>
      <c r="AD212" s="78">
        <v>1696</v>
      </c>
      <c r="AE212" s="78">
        <v>1866</v>
      </c>
      <c r="AF212" s="67">
        <v>3007</v>
      </c>
      <c r="AG212" s="67">
        <v>1576</v>
      </c>
      <c r="AH212" s="67">
        <v>1431</v>
      </c>
      <c r="AI212" s="78">
        <v>5385</v>
      </c>
      <c r="AJ212" s="78">
        <v>2558</v>
      </c>
      <c r="AK212" s="78">
        <v>2827</v>
      </c>
      <c r="AL212" s="67">
        <v>3016</v>
      </c>
      <c r="AM212" s="67">
        <v>1586</v>
      </c>
      <c r="AN212" s="67">
        <v>1430</v>
      </c>
      <c r="AO212" s="67">
        <v>2782</v>
      </c>
      <c r="AP212" s="67">
        <v>1454</v>
      </c>
      <c r="AQ212" s="67">
        <v>1328</v>
      </c>
      <c r="AR212" s="56" t="s">
        <v>428</v>
      </c>
      <c r="AS212" s="56"/>
      <c r="AT212" s="56" t="s">
        <v>428</v>
      </c>
      <c r="AU212" s="162">
        <v>971</v>
      </c>
      <c r="AV212" s="164">
        <v>0</v>
      </c>
      <c r="AW212" s="163">
        <v>298</v>
      </c>
      <c r="AX212" s="59">
        <v>17.899999999999999</v>
      </c>
      <c r="AY212" s="59">
        <v>7</v>
      </c>
      <c r="AZ212" s="86">
        <v>2.6746907388833163</v>
      </c>
      <c r="BA212" s="87">
        <v>8</v>
      </c>
      <c r="BB212" s="88">
        <v>0</v>
      </c>
      <c r="BC212" s="89">
        <v>0</v>
      </c>
      <c r="BD212" s="68">
        <v>0</v>
      </c>
      <c r="BE212" s="69">
        <v>0</v>
      </c>
      <c r="BF212" s="56">
        <f>VLOOKUP(A212,[1]Controles!$A$7:$L$139,11,0)</f>
        <v>34</v>
      </c>
      <c r="BG212" s="107">
        <f>VLOOKUP(A212,[1]Controles!$A$7:$L$139,12,0)</f>
        <v>8.6734693877551017</v>
      </c>
      <c r="BH212" s="63">
        <f>VLOOKUP(A212,[1]Peso!$A$7:$D$139,3,0)</f>
        <v>25</v>
      </c>
      <c r="BI212" s="85">
        <f>VLOOKUP(A212,[1]Peso!$A$7:$D$139,4,0)</f>
        <v>6.3775510204081636</v>
      </c>
      <c r="BJ212" s="68">
        <v>0</v>
      </c>
      <c r="BK212" s="69">
        <v>0</v>
      </c>
      <c r="BL212" s="68">
        <v>0</v>
      </c>
      <c r="BM212" s="69">
        <v>0</v>
      </c>
      <c r="BN212" s="67">
        <v>0</v>
      </c>
      <c r="BO212" s="67">
        <v>0</v>
      </c>
      <c r="BP212" s="67">
        <v>0</v>
      </c>
      <c r="BQ212" s="67">
        <v>0</v>
      </c>
      <c r="BR212" s="67">
        <v>0</v>
      </c>
      <c r="BS212" s="67">
        <v>0</v>
      </c>
      <c r="BT212" s="67">
        <v>0</v>
      </c>
      <c r="BU212" s="67">
        <v>0</v>
      </c>
      <c r="BV212" s="67" t="s">
        <v>642</v>
      </c>
      <c r="BW212" s="67" t="s">
        <v>711</v>
      </c>
      <c r="BX212" s="67" t="s">
        <v>1263</v>
      </c>
      <c r="BY212" s="67" t="s">
        <v>711</v>
      </c>
      <c r="BZ212" s="67" t="s">
        <v>481</v>
      </c>
      <c r="CA212" s="67" t="s">
        <v>624</v>
      </c>
      <c r="CB212" s="67" t="s">
        <v>666</v>
      </c>
      <c r="CC212" s="163">
        <v>78.75</v>
      </c>
      <c r="CD212" s="163">
        <v>57.17</v>
      </c>
      <c r="CE212" s="166">
        <v>33.333333333333329</v>
      </c>
      <c r="CF212" s="67" t="s">
        <v>1993</v>
      </c>
      <c r="CG212" s="67" t="s">
        <v>1994</v>
      </c>
      <c r="CH212" s="67">
        <v>199.65</v>
      </c>
      <c r="CI212" s="67">
        <v>2</v>
      </c>
      <c r="CJ212" s="86">
        <v>0.33863867253640367</v>
      </c>
      <c r="CK212" s="87">
        <v>1</v>
      </c>
      <c r="CL212" s="67">
        <v>199.65</v>
      </c>
      <c r="CM212" s="67">
        <v>2</v>
      </c>
      <c r="CN212" s="92">
        <v>33.5345405767941</v>
      </c>
      <c r="CO212" s="67">
        <v>1</v>
      </c>
      <c r="CP212" s="67">
        <v>0</v>
      </c>
      <c r="CQ212" s="67">
        <v>0</v>
      </c>
      <c r="CR212" s="92">
        <v>28.312570781426956</v>
      </c>
      <c r="CS212" s="67">
        <v>1</v>
      </c>
      <c r="CT212" s="67">
        <v>0</v>
      </c>
      <c r="CU212" s="67">
        <v>0</v>
      </c>
      <c r="CV212" s="67">
        <v>0</v>
      </c>
      <c r="CW212" s="67">
        <v>0</v>
      </c>
      <c r="CX212" s="67">
        <v>0</v>
      </c>
      <c r="CY212" s="67">
        <v>0</v>
      </c>
      <c r="CZ212" s="92">
        <v>28.312570781426956</v>
      </c>
      <c r="DA212" s="67">
        <v>1</v>
      </c>
      <c r="DB212" s="86">
        <v>0.6807351940095302</v>
      </c>
      <c r="DC212" s="87">
        <v>2</v>
      </c>
      <c r="DD212" s="163">
        <v>143.37</v>
      </c>
      <c r="DE212" s="163">
        <v>105.93</v>
      </c>
      <c r="DF212" s="166">
        <v>7.6498204915769126</v>
      </c>
      <c r="DG212" s="167">
        <v>4.0872687103010215</v>
      </c>
      <c r="DH212" s="67">
        <v>0</v>
      </c>
      <c r="DI212" s="67">
        <v>0</v>
      </c>
      <c r="DJ212" s="92">
        <v>28.312570781426956</v>
      </c>
      <c r="DK212" s="67">
        <v>1</v>
      </c>
      <c r="DL212" s="67">
        <v>0</v>
      </c>
      <c r="DM212" s="67">
        <v>0</v>
      </c>
      <c r="DN212" s="67">
        <v>0</v>
      </c>
      <c r="DO212" s="67">
        <v>0</v>
      </c>
      <c r="DP212" s="92">
        <v>56.148231330713088</v>
      </c>
      <c r="DQ212" s="67">
        <v>2</v>
      </c>
      <c r="DR212" s="92">
        <v>28.074115665356544</v>
      </c>
      <c r="DS212" s="67">
        <v>1</v>
      </c>
      <c r="DT212" s="67">
        <v>0</v>
      </c>
      <c r="DU212" s="67">
        <v>0</v>
      </c>
      <c r="DV212" s="92">
        <v>28.074115665356544</v>
      </c>
      <c r="DW212" s="67">
        <v>1</v>
      </c>
      <c r="DX212" s="67">
        <v>0</v>
      </c>
      <c r="DY212" s="67">
        <v>0</v>
      </c>
      <c r="DZ212" s="86">
        <v>5.7183702644746246</v>
      </c>
      <c r="EA212" s="87">
        <v>8</v>
      </c>
      <c r="EB212" s="86">
        <v>85.953878406708597</v>
      </c>
      <c r="EC212" s="87">
        <v>123</v>
      </c>
      <c r="ED212" s="86">
        <v>1.6627868307283007</v>
      </c>
      <c r="EE212" s="87">
        <v>5</v>
      </c>
      <c r="EF212" s="163">
        <v>84.56</v>
      </c>
      <c r="EG212" s="163">
        <v>60.74</v>
      </c>
      <c r="EH212" s="166">
        <v>5.1599587203302368</v>
      </c>
      <c r="EI212" s="167">
        <v>6.0887512899896805</v>
      </c>
      <c r="EJ212" s="67" t="s">
        <v>1560</v>
      </c>
      <c r="EK212" s="67" t="s">
        <v>1995</v>
      </c>
      <c r="EL212" s="163">
        <v>46.64</v>
      </c>
      <c r="EM212" s="163">
        <v>31.32</v>
      </c>
      <c r="EN212" s="166">
        <v>2.0703933747412009</v>
      </c>
      <c r="EO212" s="167">
        <v>4.1407867494824018</v>
      </c>
      <c r="EP212" s="67">
        <v>0</v>
      </c>
      <c r="EQ212" s="67">
        <v>0</v>
      </c>
      <c r="ER212" s="92">
        <v>28.074115665356544</v>
      </c>
      <c r="ES212" s="105">
        <v>1</v>
      </c>
      <c r="ET212" s="92">
        <v>56.148231330713088</v>
      </c>
      <c r="EU212" s="67">
        <v>2</v>
      </c>
      <c r="EV212" s="67">
        <v>0</v>
      </c>
      <c r="EW212" s="67">
        <v>0</v>
      </c>
      <c r="EX212" s="67">
        <v>41</v>
      </c>
      <c r="EY212" s="86">
        <v>85.31468531468532</v>
      </c>
      <c r="EZ212" s="87">
        <v>122</v>
      </c>
      <c r="FA212" s="86">
        <v>64.006024096385545</v>
      </c>
      <c r="FB212" s="87">
        <v>85</v>
      </c>
      <c r="FC212" s="67">
        <v>0</v>
      </c>
      <c r="FD212" s="67">
        <v>0</v>
      </c>
      <c r="FE212" s="92">
        <v>15.413070283600494</v>
      </c>
      <c r="FF212" s="67">
        <v>1</v>
      </c>
      <c r="FG212" s="67">
        <v>0</v>
      </c>
      <c r="FH212" s="67">
        <v>0</v>
      </c>
      <c r="FI212" s="67">
        <v>0</v>
      </c>
      <c r="FJ212" s="67">
        <v>0</v>
      </c>
      <c r="FK212" s="92">
        <v>15.413070283600494</v>
      </c>
      <c r="FL212" s="67">
        <v>1</v>
      </c>
      <c r="FM212" s="92">
        <v>46.239210850801477</v>
      </c>
      <c r="FN212" s="67">
        <v>3</v>
      </c>
      <c r="FO212" s="92">
        <v>46.239210850801477</v>
      </c>
      <c r="FP212" s="105">
        <v>3</v>
      </c>
      <c r="FQ212" s="92">
        <v>0</v>
      </c>
      <c r="FR212" s="67">
        <v>0</v>
      </c>
      <c r="FS212" s="86">
        <v>2.6525198938992043</v>
      </c>
      <c r="FT212" s="87">
        <v>8</v>
      </c>
      <c r="FU212" s="86">
        <v>2.1567217828900072</v>
      </c>
      <c r="FV212" s="87">
        <v>6</v>
      </c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67"/>
      <c r="IS212" s="67"/>
      <c r="IT212" s="67"/>
      <c r="IU212" s="67"/>
      <c r="IV212" s="67"/>
      <c r="IW212" s="67"/>
      <c r="IX212" s="67"/>
      <c r="IY212" s="67"/>
      <c r="IZ212" s="67"/>
      <c r="JA212" s="67"/>
      <c r="JB212" s="67"/>
      <c r="JC212" s="67"/>
      <c r="JD212" s="67"/>
      <c r="JE212" s="67"/>
      <c r="JF212" s="67"/>
      <c r="JG212" s="67"/>
      <c r="JH212" s="67"/>
      <c r="JI212" s="67"/>
      <c r="JJ212" s="67"/>
      <c r="JK212" s="67"/>
      <c r="JL212" s="67"/>
      <c r="JM212" s="67"/>
      <c r="JN212" s="67"/>
      <c r="JO212" s="67"/>
      <c r="JP212" s="67"/>
      <c r="JQ212" s="67"/>
      <c r="JR212" s="67"/>
      <c r="JS212" s="67"/>
      <c r="JT212" s="67"/>
      <c r="JU212" s="67"/>
      <c r="JV212" s="67"/>
      <c r="JW212" s="67"/>
      <c r="JX212" s="67"/>
      <c r="JY212" s="67"/>
      <c r="JZ212" s="67"/>
      <c r="KA212" s="67"/>
      <c r="KB212" s="67"/>
      <c r="KC212" s="67"/>
      <c r="KD212" s="67"/>
      <c r="KE212" s="67"/>
      <c r="KF212" s="67"/>
      <c r="KG212" s="67"/>
      <c r="KH212" s="67"/>
      <c r="KI212" s="67"/>
      <c r="KJ212" s="67"/>
      <c r="KK212" s="67"/>
      <c r="KL212" s="67"/>
      <c r="KM212" s="67"/>
      <c r="KN212" s="67"/>
      <c r="KO212" s="67"/>
      <c r="KP212" s="67"/>
      <c r="KQ212" s="67"/>
      <c r="KR212" s="67"/>
      <c r="KS212" s="67"/>
      <c r="KT212" s="67"/>
      <c r="KU212" s="67"/>
      <c r="KV212" s="67"/>
      <c r="KW212" s="67"/>
      <c r="KX212" s="67"/>
      <c r="KY212" s="67"/>
      <c r="KZ212" s="67"/>
      <c r="LA212" s="67"/>
      <c r="LB212" s="67"/>
      <c r="LC212" s="67"/>
      <c r="LD212" s="67"/>
      <c r="LE212" s="67"/>
      <c r="LF212" s="67"/>
      <c r="LG212" s="67"/>
      <c r="LH212" s="67"/>
      <c r="LI212" s="67"/>
      <c r="LJ212" s="67"/>
      <c r="LK212" s="67"/>
      <c r="LL212" s="67"/>
      <c r="LM212" s="67"/>
      <c r="LN212" s="67"/>
      <c r="LO212" s="67"/>
      <c r="LP212" s="67"/>
      <c r="LQ212" s="67"/>
      <c r="LR212" s="67"/>
      <c r="LS212" s="67"/>
      <c r="LT212" s="67"/>
      <c r="LU212" s="67"/>
      <c r="LV212" s="67"/>
      <c r="LW212" s="67"/>
      <c r="LX212" s="67"/>
      <c r="LY212" s="67"/>
      <c r="LZ212" s="67"/>
      <c r="MA212" s="67"/>
      <c r="MB212" s="67"/>
      <c r="MC212" s="67"/>
      <c r="MD212" s="67"/>
      <c r="ME212" s="67"/>
      <c r="MF212" s="67"/>
      <c r="MG212" s="67"/>
      <c r="MH212" s="67"/>
      <c r="MI212" s="67"/>
      <c r="MJ212" s="67"/>
      <c r="MK212" s="67"/>
      <c r="ML212" s="67"/>
      <c r="MM212" s="67"/>
      <c r="MN212" s="67"/>
      <c r="MO212" s="67"/>
      <c r="MP212" s="67"/>
      <c r="MQ212" s="67"/>
      <c r="MR212" s="67"/>
      <c r="MS212" s="67"/>
      <c r="MT212" s="67"/>
      <c r="MU212" s="67"/>
      <c r="MV212" s="67"/>
      <c r="MW212" s="67"/>
      <c r="MX212" s="67"/>
      <c r="MY212" s="67"/>
      <c r="MZ212" s="67"/>
      <c r="NA212" s="67"/>
      <c r="NB212" s="67"/>
      <c r="NC212" s="67"/>
      <c r="ND212" s="67"/>
      <c r="NE212" s="67"/>
      <c r="NF212" s="67"/>
      <c r="NG212" s="67"/>
      <c r="NH212" s="67"/>
      <c r="NI212" s="67"/>
      <c r="NJ212" s="67"/>
      <c r="NK212" s="67"/>
      <c r="NL212" s="67"/>
      <c r="NM212" s="67"/>
      <c r="NN212" s="67"/>
      <c r="NO212" s="67"/>
      <c r="NP212" s="67"/>
      <c r="NQ212" s="67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2"/>
      <c r="OF212" s="12"/>
      <c r="OG212" s="12"/>
      <c r="OH212" s="12"/>
      <c r="OI212" s="12"/>
      <c r="OJ212" s="12"/>
      <c r="OK212" s="12"/>
      <c r="OL212" s="12"/>
      <c r="OM212" s="12"/>
      <c r="ON212" s="12"/>
      <c r="OO212" s="12"/>
      <c r="OP212" s="12"/>
      <c r="OQ212" s="12"/>
    </row>
    <row r="213" spans="1:407">
      <c r="A213" s="96" t="s">
        <v>1996</v>
      </c>
      <c r="B213" s="56" t="s">
        <v>1234</v>
      </c>
      <c r="C213" s="96" t="s">
        <v>427</v>
      </c>
      <c r="D213" s="67">
        <v>3</v>
      </c>
      <c r="E213" s="67">
        <v>2016</v>
      </c>
      <c r="F213" s="161">
        <v>85.210052142503955</v>
      </c>
      <c r="G213" s="78">
        <v>19310</v>
      </c>
      <c r="H213" s="78">
        <v>10153</v>
      </c>
      <c r="I213" s="78">
        <v>9157</v>
      </c>
      <c r="J213" s="67">
        <v>38.57</v>
      </c>
      <c r="K213" s="78">
        <v>7447</v>
      </c>
      <c r="L213" s="67">
        <v>18.95</v>
      </c>
      <c r="M213" s="78">
        <v>3659</v>
      </c>
      <c r="N213" s="67">
        <v>1667</v>
      </c>
      <c r="O213" s="67">
        <v>855</v>
      </c>
      <c r="P213" s="67">
        <v>812</v>
      </c>
      <c r="Q213" s="78">
        <v>1988</v>
      </c>
      <c r="R213" s="78">
        <v>969</v>
      </c>
      <c r="S213" s="78">
        <v>1019</v>
      </c>
      <c r="T213" s="67">
        <v>1635</v>
      </c>
      <c r="U213" s="67">
        <v>836</v>
      </c>
      <c r="V213" s="67">
        <v>799</v>
      </c>
      <c r="W213" s="78">
        <v>1993</v>
      </c>
      <c r="X213" s="78">
        <v>971</v>
      </c>
      <c r="Y213" s="78">
        <v>1022</v>
      </c>
      <c r="Z213" s="67">
        <v>1702</v>
      </c>
      <c r="AA213" s="67">
        <v>880</v>
      </c>
      <c r="AB213" s="67">
        <v>822</v>
      </c>
      <c r="AC213" s="78">
        <v>1993</v>
      </c>
      <c r="AD213" s="78">
        <v>960</v>
      </c>
      <c r="AE213" s="78">
        <v>1033</v>
      </c>
      <c r="AF213" s="67">
        <v>1635</v>
      </c>
      <c r="AG213" s="67">
        <v>849</v>
      </c>
      <c r="AH213" s="67">
        <v>786</v>
      </c>
      <c r="AI213" s="78">
        <v>3160</v>
      </c>
      <c r="AJ213" s="78">
        <v>1510</v>
      </c>
      <c r="AK213" s="78">
        <v>1650</v>
      </c>
      <c r="AL213" s="67">
        <v>1796</v>
      </c>
      <c r="AM213" s="67">
        <v>942</v>
      </c>
      <c r="AN213" s="67">
        <v>854</v>
      </c>
      <c r="AO213" s="67">
        <v>1709</v>
      </c>
      <c r="AP213" s="67">
        <v>882</v>
      </c>
      <c r="AQ213" s="67">
        <v>827</v>
      </c>
      <c r="AR213" s="56" t="s">
        <v>428</v>
      </c>
      <c r="AS213" s="56"/>
      <c r="AT213" s="56" t="s">
        <v>428</v>
      </c>
      <c r="AU213" s="162">
        <v>271</v>
      </c>
      <c r="AV213" s="163">
        <v>0</v>
      </c>
      <c r="AW213" s="164">
        <v>14</v>
      </c>
      <c r="AX213" s="59">
        <v>10.199999999999999</v>
      </c>
      <c r="AY213" s="59">
        <v>2</v>
      </c>
      <c r="AZ213" s="86">
        <v>1.7996400719856029</v>
      </c>
      <c r="BA213" s="87">
        <v>3</v>
      </c>
      <c r="BB213" s="88">
        <v>0</v>
      </c>
      <c r="BC213" s="89">
        <v>0</v>
      </c>
      <c r="BD213" s="68">
        <v>0</v>
      </c>
      <c r="BE213" s="69">
        <v>0</v>
      </c>
      <c r="BF213" s="56">
        <f>VLOOKUP(A213,[1]Controles!$A$7:$L$139,11,0)</f>
        <v>10</v>
      </c>
      <c r="BG213" s="107">
        <f>VLOOKUP(A213,[1]Controles!$A$7:$L$139,12,0)</f>
        <v>5.0761421319796955</v>
      </c>
      <c r="BH213" s="63">
        <f>VLOOKUP(A213,[1]Peso!$A$7:$D$139,3,0)</f>
        <v>24</v>
      </c>
      <c r="BI213" s="85">
        <f>VLOOKUP(A213,[1]Peso!$A$7:$D$139,4,0)</f>
        <v>12.18274111675127</v>
      </c>
      <c r="BJ213" s="68">
        <v>0</v>
      </c>
      <c r="BK213" s="69">
        <v>0</v>
      </c>
      <c r="BL213" s="68">
        <v>59.988002399520092</v>
      </c>
      <c r="BM213" s="94">
        <v>1</v>
      </c>
      <c r="BN213" s="67">
        <v>0</v>
      </c>
      <c r="BO213" s="67">
        <v>0</v>
      </c>
      <c r="BP213" s="67">
        <v>0</v>
      </c>
      <c r="BQ213" s="67">
        <v>0</v>
      </c>
      <c r="BR213" s="67">
        <v>0</v>
      </c>
      <c r="BS213" s="67">
        <v>0</v>
      </c>
      <c r="BT213" s="67">
        <v>0</v>
      </c>
      <c r="BU213" s="67">
        <v>0</v>
      </c>
      <c r="BV213" s="67" t="s">
        <v>1997</v>
      </c>
      <c r="BW213" s="67" t="s">
        <v>549</v>
      </c>
      <c r="BX213" s="67" t="s">
        <v>1626</v>
      </c>
      <c r="BY213" s="67" t="s">
        <v>689</v>
      </c>
      <c r="BZ213" s="67" t="s">
        <v>1413</v>
      </c>
      <c r="CA213" s="67" t="s">
        <v>551</v>
      </c>
      <c r="CB213" s="67" t="s">
        <v>1413</v>
      </c>
      <c r="CC213" s="164">
        <v>106.84</v>
      </c>
      <c r="CD213" s="164">
        <v>66.040000000000006</v>
      </c>
      <c r="CE213" s="166">
        <v>2.8846153846153846</v>
      </c>
      <c r="CF213" s="67" t="s">
        <v>1746</v>
      </c>
      <c r="CG213" s="67" t="s">
        <v>735</v>
      </c>
      <c r="CH213" s="67">
        <v>0</v>
      </c>
      <c r="CI213" s="67">
        <v>0</v>
      </c>
      <c r="CJ213" s="86">
        <v>0</v>
      </c>
      <c r="CK213" s="87">
        <v>0</v>
      </c>
      <c r="CL213" s="67">
        <v>0</v>
      </c>
      <c r="CM213" s="67">
        <v>0</v>
      </c>
      <c r="CN213" s="67">
        <v>0</v>
      </c>
      <c r="CO213" s="67">
        <v>0</v>
      </c>
      <c r="CP213" s="67">
        <v>0</v>
      </c>
      <c r="CQ213" s="67">
        <v>0</v>
      </c>
      <c r="CR213" s="67">
        <v>0</v>
      </c>
      <c r="CS213" s="67">
        <v>0</v>
      </c>
      <c r="CT213" s="67">
        <v>0</v>
      </c>
      <c r="CU213" s="67">
        <v>0</v>
      </c>
      <c r="CV213" s="67">
        <v>0</v>
      </c>
      <c r="CW213" s="67">
        <v>0</v>
      </c>
      <c r="CX213" s="67">
        <v>0</v>
      </c>
      <c r="CY213" s="67">
        <v>0</v>
      </c>
      <c r="CZ213" s="67">
        <v>0</v>
      </c>
      <c r="DA213" s="67">
        <v>0</v>
      </c>
      <c r="DB213" s="86">
        <v>0</v>
      </c>
      <c r="DC213" s="87">
        <v>0</v>
      </c>
      <c r="DD213" s="164">
        <v>135.03</v>
      </c>
      <c r="DE213" s="164">
        <v>110.29</v>
      </c>
      <c r="DF213" s="166">
        <v>2.6570048309178742</v>
      </c>
      <c r="DG213" s="167">
        <v>4.0257648953301128</v>
      </c>
      <c r="DH213" s="92">
        <v>100.35122930255895</v>
      </c>
      <c r="DI213" s="67">
        <v>2</v>
      </c>
      <c r="DJ213" s="92">
        <v>100.35122930255895</v>
      </c>
      <c r="DK213" s="67">
        <v>2</v>
      </c>
      <c r="DL213" s="67">
        <v>0</v>
      </c>
      <c r="DM213" s="67">
        <v>0</v>
      </c>
      <c r="DN213" s="67">
        <v>0</v>
      </c>
      <c r="DO213" s="67">
        <v>0</v>
      </c>
      <c r="DP213" s="92">
        <v>50.175614651279474</v>
      </c>
      <c r="DQ213" s="67">
        <v>1</v>
      </c>
      <c r="DR213" s="92">
        <v>50.175614651279474</v>
      </c>
      <c r="DS213" s="67">
        <v>1</v>
      </c>
      <c r="DT213" s="67">
        <v>0</v>
      </c>
      <c r="DU213" s="67">
        <v>0</v>
      </c>
      <c r="DV213" s="67">
        <v>0</v>
      </c>
      <c r="DW213" s="67">
        <v>0</v>
      </c>
      <c r="DX213" s="67">
        <v>0</v>
      </c>
      <c r="DY213" s="67">
        <v>0</v>
      </c>
      <c r="DZ213" s="86">
        <v>1.2165450121654502</v>
      </c>
      <c r="EA213" s="87">
        <v>1</v>
      </c>
      <c r="EB213" s="86">
        <v>48.346055979643765</v>
      </c>
      <c r="EC213" s="87">
        <v>38</v>
      </c>
      <c r="ED213" s="86">
        <v>1.834862385321101</v>
      </c>
      <c r="EE213" s="87">
        <v>3</v>
      </c>
      <c r="EF213" s="164">
        <v>120.56</v>
      </c>
      <c r="EG213" s="164">
        <v>88.14</v>
      </c>
      <c r="EH213" s="166">
        <v>2.0518358531317493</v>
      </c>
      <c r="EI213" s="167">
        <v>4.967602591792657</v>
      </c>
      <c r="EJ213" s="67" t="s">
        <v>1998</v>
      </c>
      <c r="EK213" s="67" t="s">
        <v>755</v>
      </c>
      <c r="EL213" s="164">
        <v>95.23</v>
      </c>
      <c r="EM213" s="164">
        <v>53.22</v>
      </c>
      <c r="EN213" s="166">
        <v>0.75187969924812026</v>
      </c>
      <c r="EO213" s="167">
        <v>1.8796992481203008</v>
      </c>
      <c r="EP213" s="67">
        <v>0</v>
      </c>
      <c r="EQ213" s="67">
        <v>0</v>
      </c>
      <c r="ER213" s="92">
        <v>150.52684395383844</v>
      </c>
      <c r="ES213" s="105">
        <v>3</v>
      </c>
      <c r="ET213" s="92">
        <v>150.52684395383844</v>
      </c>
      <c r="EU213" s="67">
        <v>3</v>
      </c>
      <c r="EV213" s="67">
        <v>0</v>
      </c>
      <c r="EW213" s="67">
        <v>0</v>
      </c>
      <c r="EX213" s="67">
        <v>0</v>
      </c>
      <c r="EY213" s="86">
        <v>65.573770491803288</v>
      </c>
      <c r="EZ213" s="87">
        <v>56</v>
      </c>
      <c r="FA213" s="86">
        <v>58.041112454655384</v>
      </c>
      <c r="FB213" s="87">
        <v>48</v>
      </c>
      <c r="FC213" s="92">
        <v>130.34410844629821</v>
      </c>
      <c r="FD213" s="67">
        <v>5</v>
      </c>
      <c r="FE213" s="67">
        <v>0</v>
      </c>
      <c r="FF213" s="67">
        <v>0</v>
      </c>
      <c r="FG213" s="67">
        <v>0</v>
      </c>
      <c r="FH213" s="67">
        <v>0</v>
      </c>
      <c r="FI213" s="92">
        <v>52.137643378519293</v>
      </c>
      <c r="FJ213" s="67">
        <v>2</v>
      </c>
      <c r="FK213" s="92">
        <v>182.48175182481751</v>
      </c>
      <c r="FL213" s="67">
        <v>7</v>
      </c>
      <c r="FM213" s="92">
        <v>104.27528675703859</v>
      </c>
      <c r="FN213" s="67">
        <v>4</v>
      </c>
      <c r="FO213" s="92">
        <v>234.61939520333684</v>
      </c>
      <c r="FP213" s="105">
        <v>9</v>
      </c>
      <c r="FQ213" s="92">
        <v>0</v>
      </c>
      <c r="FR213" s="67">
        <v>0</v>
      </c>
      <c r="FS213" s="86">
        <v>2.2271714922048997</v>
      </c>
      <c r="FT213" s="87">
        <v>4</v>
      </c>
      <c r="FU213" s="86">
        <v>0.58513750731421887</v>
      </c>
      <c r="FV213" s="87">
        <v>1</v>
      </c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67"/>
      <c r="IS213" s="67"/>
      <c r="IT213" s="67"/>
      <c r="IU213" s="67"/>
      <c r="IV213" s="67"/>
      <c r="IW213" s="67"/>
      <c r="IX213" s="67"/>
      <c r="IY213" s="67"/>
      <c r="IZ213" s="67"/>
      <c r="JA213" s="67"/>
      <c r="JB213" s="67"/>
      <c r="JC213" s="67"/>
      <c r="JD213" s="67"/>
      <c r="JE213" s="67"/>
      <c r="JF213" s="67"/>
      <c r="JG213" s="67"/>
      <c r="JH213" s="67"/>
      <c r="JI213" s="67"/>
      <c r="JJ213" s="67"/>
      <c r="JK213" s="67"/>
      <c r="JL213" s="67"/>
      <c r="JM213" s="67"/>
      <c r="JN213" s="67"/>
      <c r="JO213" s="67"/>
      <c r="JP213" s="67"/>
      <c r="JQ213" s="67"/>
      <c r="JR213" s="67"/>
      <c r="JS213" s="67"/>
      <c r="JT213" s="67"/>
      <c r="JU213" s="67"/>
      <c r="JV213" s="67"/>
      <c r="JW213" s="67"/>
      <c r="JX213" s="67"/>
      <c r="JY213" s="67"/>
      <c r="JZ213" s="67"/>
      <c r="KA213" s="67"/>
      <c r="KB213" s="67"/>
      <c r="KC213" s="67"/>
      <c r="KD213" s="67"/>
      <c r="KE213" s="67"/>
      <c r="KF213" s="67"/>
      <c r="KG213" s="67"/>
      <c r="KH213" s="67"/>
      <c r="KI213" s="67"/>
      <c r="KJ213" s="67"/>
      <c r="KK213" s="67"/>
      <c r="KL213" s="67"/>
      <c r="KM213" s="67"/>
      <c r="KN213" s="67"/>
      <c r="KO213" s="67"/>
      <c r="KP213" s="67"/>
      <c r="KQ213" s="67"/>
      <c r="KR213" s="67"/>
      <c r="KS213" s="67"/>
      <c r="KT213" s="67"/>
      <c r="KU213" s="67"/>
      <c r="KV213" s="67"/>
      <c r="KW213" s="67"/>
      <c r="KX213" s="67"/>
      <c r="KY213" s="67"/>
      <c r="KZ213" s="67"/>
      <c r="LA213" s="67"/>
      <c r="LB213" s="67"/>
      <c r="LC213" s="67"/>
      <c r="LD213" s="67"/>
      <c r="LE213" s="67"/>
      <c r="LF213" s="67"/>
      <c r="LG213" s="67"/>
      <c r="LH213" s="67"/>
      <c r="LI213" s="67"/>
      <c r="LJ213" s="67"/>
      <c r="LK213" s="67"/>
      <c r="LL213" s="67"/>
      <c r="LM213" s="67"/>
      <c r="LN213" s="67"/>
      <c r="LO213" s="67"/>
      <c r="LP213" s="67"/>
      <c r="LQ213" s="67"/>
      <c r="LR213" s="67"/>
      <c r="LS213" s="67"/>
      <c r="LT213" s="67"/>
      <c r="LU213" s="67"/>
      <c r="LV213" s="67"/>
      <c r="LW213" s="67"/>
      <c r="LX213" s="67"/>
      <c r="LY213" s="67"/>
      <c r="LZ213" s="67"/>
      <c r="MA213" s="67"/>
      <c r="MB213" s="67"/>
      <c r="MC213" s="67"/>
      <c r="MD213" s="67"/>
      <c r="ME213" s="67"/>
      <c r="MF213" s="67"/>
      <c r="MG213" s="67"/>
      <c r="MH213" s="67"/>
      <c r="MI213" s="67"/>
      <c r="MJ213" s="67"/>
      <c r="MK213" s="67"/>
      <c r="ML213" s="67"/>
      <c r="MM213" s="67"/>
      <c r="MN213" s="67"/>
      <c r="MO213" s="67"/>
      <c r="MP213" s="67"/>
      <c r="MQ213" s="67"/>
      <c r="MR213" s="67"/>
      <c r="MS213" s="67"/>
      <c r="MT213" s="67"/>
      <c r="MU213" s="67"/>
      <c r="MV213" s="67"/>
      <c r="MW213" s="67"/>
      <c r="MX213" s="67"/>
      <c r="MY213" s="67"/>
      <c r="MZ213" s="67"/>
      <c r="NA213" s="67"/>
      <c r="NB213" s="67"/>
      <c r="NC213" s="67"/>
      <c r="ND213" s="67"/>
      <c r="NE213" s="67"/>
      <c r="NF213" s="67"/>
      <c r="NG213" s="67"/>
      <c r="NH213" s="67"/>
      <c r="NI213" s="67"/>
      <c r="NJ213" s="67"/>
      <c r="NK213" s="67"/>
      <c r="NL213" s="67"/>
      <c r="NM213" s="67"/>
      <c r="NN213" s="67"/>
      <c r="NO213" s="67"/>
      <c r="NP213" s="67"/>
      <c r="NQ213" s="67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  <c r="OO213" s="12"/>
      <c r="OP213" s="12"/>
      <c r="OQ213" s="12"/>
    </row>
    <row r="214" spans="1:407">
      <c r="A214" s="96" t="s">
        <v>1240</v>
      </c>
      <c r="B214" s="56" t="s">
        <v>1241</v>
      </c>
      <c r="C214" s="96" t="s">
        <v>427</v>
      </c>
      <c r="D214" s="74">
        <v>1</v>
      </c>
      <c r="E214" s="67">
        <v>2016</v>
      </c>
      <c r="F214" s="161">
        <v>91.250771009882172</v>
      </c>
      <c r="G214" s="78">
        <v>122231</v>
      </c>
      <c r="H214" s="78">
        <v>80197</v>
      </c>
      <c r="I214" s="78">
        <v>42034</v>
      </c>
      <c r="J214" s="67">
        <v>106.33</v>
      </c>
      <c r="K214" s="78">
        <v>129972</v>
      </c>
      <c r="L214" s="67">
        <v>15.36</v>
      </c>
      <c r="M214" s="78">
        <v>18775</v>
      </c>
      <c r="N214" s="67">
        <v>10041</v>
      </c>
      <c r="O214" s="67">
        <v>5155</v>
      </c>
      <c r="P214" s="67">
        <v>4886</v>
      </c>
      <c r="Q214" s="78">
        <v>12035</v>
      </c>
      <c r="R214" s="78">
        <v>5848</v>
      </c>
      <c r="S214" s="78">
        <v>6187</v>
      </c>
      <c r="T214" s="67">
        <v>10080</v>
      </c>
      <c r="U214" s="67">
        <v>5188</v>
      </c>
      <c r="V214" s="67">
        <v>4892</v>
      </c>
      <c r="W214" s="78">
        <v>12231</v>
      </c>
      <c r="X214" s="78">
        <v>5970</v>
      </c>
      <c r="Y214" s="78">
        <v>6261</v>
      </c>
      <c r="Z214" s="67">
        <v>10413</v>
      </c>
      <c r="AA214" s="67">
        <v>5282</v>
      </c>
      <c r="AB214" s="67">
        <v>5131</v>
      </c>
      <c r="AC214" s="78">
        <v>12421</v>
      </c>
      <c r="AD214" s="78">
        <v>6088</v>
      </c>
      <c r="AE214" s="78">
        <v>6333</v>
      </c>
      <c r="AF214" s="67">
        <v>10411</v>
      </c>
      <c r="AG214" s="67">
        <v>5359</v>
      </c>
      <c r="AH214" s="67">
        <v>5052</v>
      </c>
      <c r="AI214" s="78">
        <v>20039</v>
      </c>
      <c r="AJ214" s="78">
        <v>9639</v>
      </c>
      <c r="AK214" s="78">
        <v>10340</v>
      </c>
      <c r="AL214" s="67">
        <v>11411</v>
      </c>
      <c r="AM214" s="67">
        <v>5918</v>
      </c>
      <c r="AN214" s="67">
        <v>5493</v>
      </c>
      <c r="AO214" s="67">
        <v>10631</v>
      </c>
      <c r="AP214" s="67">
        <v>5334</v>
      </c>
      <c r="AQ214" s="67">
        <v>5297</v>
      </c>
      <c r="AR214" s="56" t="s">
        <v>428</v>
      </c>
      <c r="AS214" s="56"/>
      <c r="AT214" s="56" t="s">
        <v>428</v>
      </c>
      <c r="AU214" s="162">
        <v>2189</v>
      </c>
      <c r="AV214" s="164">
        <v>5</v>
      </c>
      <c r="AW214" s="163">
        <v>1172</v>
      </c>
      <c r="AX214" s="59">
        <v>9.1999999999999993</v>
      </c>
      <c r="AY214" s="59">
        <v>14</v>
      </c>
      <c r="AZ214" s="86">
        <v>1.4938751120406335</v>
      </c>
      <c r="BA214" s="87">
        <v>15</v>
      </c>
      <c r="BB214" s="88">
        <v>0</v>
      </c>
      <c r="BC214" s="89">
        <v>0</v>
      </c>
      <c r="BD214" s="68">
        <v>0</v>
      </c>
      <c r="BE214" s="69">
        <v>0</v>
      </c>
      <c r="BF214" s="56">
        <f>VLOOKUP(A214,[1]Controles!$A$7:$L$139,11,0)</f>
        <v>35</v>
      </c>
      <c r="BG214" s="107">
        <f>VLOOKUP(A214,[1]Controles!$A$7:$L$139,12,0)</f>
        <v>2.298095863427446</v>
      </c>
      <c r="BH214" s="63">
        <f>VLOOKUP(A214,[1]Peso!$A$7:$D$139,3,0)</f>
        <v>155</v>
      </c>
      <c r="BI214" s="85">
        <f>VLOOKUP(A214,[1]Peso!$A$7:$D$139,4,0)</f>
        <v>10.177281680892975</v>
      </c>
      <c r="BJ214" s="68">
        <v>0</v>
      </c>
      <c r="BK214" s="69">
        <v>0</v>
      </c>
      <c r="BL214" s="68">
        <v>0</v>
      </c>
      <c r="BM214" s="69">
        <v>0</v>
      </c>
      <c r="BN214" s="67">
        <v>0</v>
      </c>
      <c r="BO214" s="67">
        <v>0</v>
      </c>
      <c r="BP214" s="92">
        <v>49.358341559723591</v>
      </c>
      <c r="BQ214" s="67">
        <v>1</v>
      </c>
      <c r="BR214" s="149">
        <v>49.358341559723591</v>
      </c>
      <c r="BS214" s="67">
        <v>1</v>
      </c>
      <c r="BT214" s="67">
        <v>0</v>
      </c>
      <c r="BU214" s="67">
        <v>0</v>
      </c>
      <c r="BV214" s="67" t="s">
        <v>1999</v>
      </c>
      <c r="BW214" s="67" t="s">
        <v>2000</v>
      </c>
      <c r="BX214" s="67" t="s">
        <v>2001</v>
      </c>
      <c r="BY214" s="67" t="s">
        <v>2002</v>
      </c>
      <c r="BZ214" s="67" t="s">
        <v>889</v>
      </c>
      <c r="CA214" s="67" t="s">
        <v>733</v>
      </c>
      <c r="CB214" s="67" t="s">
        <v>1655</v>
      </c>
      <c r="CC214" s="163">
        <v>66.150000000000006</v>
      </c>
      <c r="CD214" s="163">
        <v>52.1</v>
      </c>
      <c r="CE214" s="67" t="s">
        <v>555</v>
      </c>
      <c r="CF214" s="67" t="s">
        <v>2003</v>
      </c>
      <c r="CG214" s="67" t="s">
        <v>1807</v>
      </c>
      <c r="CH214" s="67">
        <v>109.3</v>
      </c>
      <c r="CI214" s="67">
        <v>7</v>
      </c>
      <c r="CJ214" s="86">
        <v>0</v>
      </c>
      <c r="CK214" s="87">
        <v>0</v>
      </c>
      <c r="CL214" s="67">
        <v>109.3</v>
      </c>
      <c r="CM214" s="67">
        <v>7</v>
      </c>
      <c r="CN214" s="92">
        <v>39.964032370866221</v>
      </c>
      <c r="CO214" s="67">
        <v>4</v>
      </c>
      <c r="CP214" s="92">
        <v>19.98201618543311</v>
      </c>
      <c r="CQ214" s="67">
        <v>2</v>
      </c>
      <c r="CR214" s="67">
        <v>0</v>
      </c>
      <c r="CS214" s="67">
        <v>0</v>
      </c>
      <c r="CT214" s="67">
        <v>0</v>
      </c>
      <c r="CU214" s="67">
        <v>0</v>
      </c>
      <c r="CV214" s="67">
        <v>0</v>
      </c>
      <c r="CW214" s="67">
        <v>0</v>
      </c>
      <c r="CX214" s="67">
        <v>0</v>
      </c>
      <c r="CY214" s="67">
        <v>0</v>
      </c>
      <c r="CZ214" s="67">
        <v>0</v>
      </c>
      <c r="DA214" s="67">
        <v>0</v>
      </c>
      <c r="DB214" s="86">
        <v>9.6033803898972439E-2</v>
      </c>
      <c r="DC214" s="87">
        <v>1</v>
      </c>
      <c r="DD214" s="163">
        <v>90.39</v>
      </c>
      <c r="DE214" s="163">
        <v>77.930000000000007</v>
      </c>
      <c r="DF214" s="67" t="s">
        <v>555</v>
      </c>
      <c r="DG214" s="67" t="s">
        <v>555</v>
      </c>
      <c r="DH214" s="92">
        <v>98.111356389502077</v>
      </c>
      <c r="DI214" s="67">
        <v>12</v>
      </c>
      <c r="DJ214" s="92">
        <v>147.16703458425312</v>
      </c>
      <c r="DK214" s="67">
        <v>18</v>
      </c>
      <c r="DL214" s="92">
        <v>49.055678194751039</v>
      </c>
      <c r="DM214" s="67">
        <v>6</v>
      </c>
      <c r="DN214" s="92">
        <v>80.510000000000005</v>
      </c>
      <c r="DO214" s="67">
        <v>10</v>
      </c>
      <c r="DP214" s="92">
        <v>16.101763143064165</v>
      </c>
      <c r="DQ214" s="67">
        <v>2</v>
      </c>
      <c r="DR214" s="67">
        <v>0</v>
      </c>
      <c r="DS214" s="67">
        <v>0</v>
      </c>
      <c r="DT214" s="92">
        <v>16.101763143064165</v>
      </c>
      <c r="DU214" s="67">
        <v>2</v>
      </c>
      <c r="DV214" s="67">
        <v>0</v>
      </c>
      <c r="DW214" s="67">
        <v>0</v>
      </c>
      <c r="DX214" s="67">
        <v>0</v>
      </c>
      <c r="DY214" s="67">
        <v>0</v>
      </c>
      <c r="DZ214" s="86">
        <v>2.1438316117715845</v>
      </c>
      <c r="EA214" s="87">
        <v>11</v>
      </c>
      <c r="EB214" s="86">
        <v>55.819477434679335</v>
      </c>
      <c r="EC214" s="87">
        <v>282</v>
      </c>
      <c r="ED214" s="86">
        <v>0.76841801940255494</v>
      </c>
      <c r="EE214" s="87">
        <v>8</v>
      </c>
      <c r="EF214" s="163">
        <v>109.76</v>
      </c>
      <c r="EG214" s="163">
        <v>76.260000000000005</v>
      </c>
      <c r="EH214" s="67" t="s">
        <v>555</v>
      </c>
      <c r="EI214" s="67" t="s">
        <v>555</v>
      </c>
      <c r="EJ214" s="67" t="s">
        <v>2004</v>
      </c>
      <c r="EK214" s="67" t="s">
        <v>892</v>
      </c>
      <c r="EL214" s="163">
        <v>92.32</v>
      </c>
      <c r="EM214" s="163">
        <v>49.67</v>
      </c>
      <c r="EN214" s="67" t="s">
        <v>555</v>
      </c>
      <c r="EO214" s="67" t="s">
        <v>555</v>
      </c>
      <c r="EP214" s="92">
        <v>80.508815715320821</v>
      </c>
      <c r="EQ214" s="67">
        <v>10</v>
      </c>
      <c r="ER214" s="92">
        <v>120.76322357298123</v>
      </c>
      <c r="ES214" s="105">
        <v>15</v>
      </c>
      <c r="ET214" s="92">
        <v>177.11939457370582</v>
      </c>
      <c r="EU214" s="67">
        <v>22</v>
      </c>
      <c r="EV214" s="92">
        <v>72.457934143788748</v>
      </c>
      <c r="EW214" s="67">
        <v>9</v>
      </c>
      <c r="EX214" s="67">
        <v>2</v>
      </c>
      <c r="EY214" s="86">
        <v>90.660841070453301</v>
      </c>
      <c r="EZ214" s="87">
        <v>498</v>
      </c>
      <c r="FA214" s="86">
        <v>79.856522559939592</v>
      </c>
      <c r="FB214" s="87">
        <v>423</v>
      </c>
      <c r="FC214" s="92">
        <v>28.880270649393513</v>
      </c>
      <c r="FD214" s="67">
        <v>7</v>
      </c>
      <c r="FE214" s="92">
        <v>53.634788348873663</v>
      </c>
      <c r="FF214" s="67">
        <v>13</v>
      </c>
      <c r="FG214" s="67">
        <v>0</v>
      </c>
      <c r="FH214" s="67">
        <v>0</v>
      </c>
      <c r="FI214" s="92">
        <v>4.1257529499133589</v>
      </c>
      <c r="FJ214" s="67">
        <v>1</v>
      </c>
      <c r="FK214" s="92">
        <v>86.640811948180541</v>
      </c>
      <c r="FL214" s="67">
        <v>21</v>
      </c>
      <c r="FM214" s="92">
        <v>148.52710619688094</v>
      </c>
      <c r="FN214" s="67">
        <v>36</v>
      </c>
      <c r="FO214" s="92">
        <v>408.44954204142255</v>
      </c>
      <c r="FP214" s="105">
        <v>99</v>
      </c>
      <c r="FQ214" s="92">
        <v>33.006023599306872</v>
      </c>
      <c r="FR214" s="67">
        <v>8</v>
      </c>
      <c r="FS214" s="86">
        <v>1.5774252913855054</v>
      </c>
      <c r="FT214" s="87">
        <v>18</v>
      </c>
      <c r="FU214" s="86">
        <v>0.84658075439751668</v>
      </c>
      <c r="FV214" s="87">
        <v>9</v>
      </c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67"/>
      <c r="IS214" s="67"/>
      <c r="IT214" s="67"/>
      <c r="IU214" s="67"/>
      <c r="IV214" s="67"/>
      <c r="IW214" s="67"/>
      <c r="IX214" s="67"/>
      <c r="IY214" s="67"/>
      <c r="IZ214" s="67"/>
      <c r="JA214" s="67"/>
      <c r="JB214" s="67"/>
      <c r="JC214" s="67"/>
      <c r="JD214" s="67"/>
      <c r="JE214" s="67"/>
      <c r="JF214" s="67"/>
      <c r="JG214" s="67"/>
      <c r="JH214" s="67"/>
      <c r="JI214" s="67"/>
      <c r="JJ214" s="67"/>
      <c r="JK214" s="67"/>
      <c r="JL214" s="67"/>
      <c r="JM214" s="67"/>
      <c r="JN214" s="67"/>
      <c r="JO214" s="67"/>
      <c r="JP214" s="67"/>
      <c r="JQ214" s="67"/>
      <c r="JR214" s="67"/>
      <c r="JS214" s="67"/>
      <c r="JT214" s="67"/>
      <c r="JU214" s="67"/>
      <c r="JV214" s="67"/>
      <c r="JW214" s="67"/>
      <c r="JX214" s="67"/>
      <c r="JY214" s="67"/>
      <c r="JZ214" s="67"/>
      <c r="KA214" s="67"/>
      <c r="KB214" s="67"/>
      <c r="KC214" s="67"/>
      <c r="KD214" s="67"/>
      <c r="KE214" s="67"/>
      <c r="KF214" s="67"/>
      <c r="KG214" s="67"/>
      <c r="KH214" s="67"/>
      <c r="KI214" s="67"/>
      <c r="KJ214" s="67"/>
      <c r="KK214" s="67"/>
      <c r="KL214" s="67"/>
      <c r="KM214" s="67"/>
      <c r="KN214" s="67"/>
      <c r="KO214" s="67"/>
      <c r="KP214" s="67"/>
      <c r="KQ214" s="67"/>
      <c r="KR214" s="67"/>
      <c r="KS214" s="67"/>
      <c r="KT214" s="67"/>
      <c r="KU214" s="67"/>
      <c r="KV214" s="67"/>
      <c r="KW214" s="67"/>
      <c r="KX214" s="67"/>
      <c r="KY214" s="67"/>
      <c r="KZ214" s="67"/>
      <c r="LA214" s="67"/>
      <c r="LB214" s="67"/>
      <c r="LC214" s="67"/>
      <c r="LD214" s="67"/>
      <c r="LE214" s="67"/>
      <c r="LF214" s="67"/>
      <c r="LG214" s="67"/>
      <c r="LH214" s="67"/>
      <c r="LI214" s="67"/>
      <c r="LJ214" s="67"/>
      <c r="LK214" s="67"/>
      <c r="LL214" s="67"/>
      <c r="LM214" s="67"/>
      <c r="LN214" s="67"/>
      <c r="LO214" s="67"/>
      <c r="LP214" s="67"/>
      <c r="LQ214" s="67"/>
      <c r="LR214" s="67"/>
      <c r="LS214" s="67"/>
      <c r="LT214" s="67"/>
      <c r="LU214" s="67"/>
      <c r="LV214" s="67"/>
      <c r="LW214" s="67"/>
      <c r="LX214" s="67"/>
      <c r="LY214" s="67"/>
      <c r="LZ214" s="67"/>
      <c r="MA214" s="67"/>
      <c r="MB214" s="67"/>
      <c r="MC214" s="67"/>
      <c r="MD214" s="67"/>
      <c r="ME214" s="67"/>
      <c r="MF214" s="67"/>
      <c r="MG214" s="67"/>
      <c r="MH214" s="67"/>
      <c r="MI214" s="67"/>
      <c r="MJ214" s="67"/>
      <c r="MK214" s="67"/>
      <c r="ML214" s="67"/>
      <c r="MM214" s="67"/>
      <c r="MN214" s="67"/>
      <c r="MO214" s="67"/>
      <c r="MP214" s="67"/>
      <c r="MQ214" s="67"/>
      <c r="MR214" s="67"/>
      <c r="MS214" s="67"/>
      <c r="MT214" s="67"/>
      <c r="MU214" s="67"/>
      <c r="MV214" s="67"/>
      <c r="MW214" s="67"/>
      <c r="MX214" s="67"/>
      <c r="MY214" s="67"/>
      <c r="MZ214" s="67"/>
      <c r="NA214" s="67"/>
      <c r="NB214" s="67"/>
      <c r="NC214" s="67"/>
      <c r="ND214" s="67"/>
      <c r="NE214" s="67"/>
      <c r="NF214" s="67"/>
      <c r="NG214" s="67"/>
      <c r="NH214" s="67"/>
      <c r="NI214" s="67"/>
      <c r="NJ214" s="67"/>
      <c r="NK214" s="67"/>
      <c r="NL214" s="67"/>
      <c r="NM214" s="67"/>
      <c r="NN214" s="67"/>
      <c r="NO214" s="67"/>
      <c r="NP214" s="67"/>
      <c r="NQ214" s="67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  <c r="OO214" s="12"/>
      <c r="OP214" s="12"/>
      <c r="OQ214" s="12"/>
    </row>
    <row r="215" spans="1:407">
      <c r="A215" s="96" t="s">
        <v>1250</v>
      </c>
      <c r="B215" s="56" t="s">
        <v>1251</v>
      </c>
      <c r="C215" s="96" t="s">
        <v>441</v>
      </c>
      <c r="D215" s="74">
        <v>6</v>
      </c>
      <c r="E215" s="67">
        <v>2016</v>
      </c>
      <c r="F215" s="161">
        <v>61.107907210160263</v>
      </c>
      <c r="G215" s="78">
        <v>8191</v>
      </c>
      <c r="H215" s="78">
        <v>2933</v>
      </c>
      <c r="I215" s="78">
        <v>5258</v>
      </c>
      <c r="J215" s="67">
        <v>13.34</v>
      </c>
      <c r="K215" s="78">
        <v>1093</v>
      </c>
      <c r="L215" s="67">
        <v>86.69</v>
      </c>
      <c r="M215" s="78">
        <v>7101</v>
      </c>
      <c r="N215" s="67">
        <v>978</v>
      </c>
      <c r="O215" s="67">
        <v>498</v>
      </c>
      <c r="P215" s="67">
        <v>480</v>
      </c>
      <c r="Q215" s="78">
        <v>1167</v>
      </c>
      <c r="R215" s="78">
        <v>572</v>
      </c>
      <c r="S215" s="78">
        <v>595</v>
      </c>
      <c r="T215" s="67">
        <v>915</v>
      </c>
      <c r="U215" s="67">
        <v>471</v>
      </c>
      <c r="V215" s="67">
        <v>444</v>
      </c>
      <c r="W215" s="78">
        <v>1066</v>
      </c>
      <c r="X215" s="78">
        <v>516</v>
      </c>
      <c r="Y215" s="78">
        <v>550</v>
      </c>
      <c r="Z215" s="67">
        <v>838</v>
      </c>
      <c r="AA215" s="67">
        <v>434</v>
      </c>
      <c r="AB215" s="67">
        <v>404</v>
      </c>
      <c r="AC215" s="78">
        <v>999</v>
      </c>
      <c r="AD215" s="78">
        <v>481</v>
      </c>
      <c r="AE215" s="78">
        <v>518</v>
      </c>
      <c r="AF215" s="67">
        <v>837</v>
      </c>
      <c r="AG215" s="67">
        <v>435</v>
      </c>
      <c r="AH215" s="67">
        <v>402</v>
      </c>
      <c r="AI215" s="78">
        <v>1426</v>
      </c>
      <c r="AJ215" s="78">
        <v>678</v>
      </c>
      <c r="AK215" s="78">
        <v>748</v>
      </c>
      <c r="AL215" s="67">
        <v>813</v>
      </c>
      <c r="AM215" s="67">
        <v>426</v>
      </c>
      <c r="AN215" s="67">
        <v>387</v>
      </c>
      <c r="AO215" s="67">
        <v>638</v>
      </c>
      <c r="AP215" s="67">
        <v>340</v>
      </c>
      <c r="AQ215" s="67">
        <v>298</v>
      </c>
      <c r="AR215" s="56" t="s">
        <v>428</v>
      </c>
      <c r="AS215" s="56"/>
      <c r="AT215" s="56" t="s">
        <v>428</v>
      </c>
      <c r="AU215" s="162">
        <v>202</v>
      </c>
      <c r="AV215" s="163">
        <v>1</v>
      </c>
      <c r="AW215" s="164">
        <v>133</v>
      </c>
      <c r="AX215" s="59">
        <v>0</v>
      </c>
      <c r="AY215" s="59">
        <v>0</v>
      </c>
      <c r="AZ215" s="86">
        <v>1.0224948875255624</v>
      </c>
      <c r="BA215" s="87">
        <v>1</v>
      </c>
      <c r="BB215" s="88">
        <v>0</v>
      </c>
      <c r="BC215" s="89">
        <v>0</v>
      </c>
      <c r="BD215" s="68">
        <v>0</v>
      </c>
      <c r="BE215" s="69">
        <v>0</v>
      </c>
      <c r="BF215" s="56">
        <f>VLOOKUP(A215,[1]Controles!$A$7:$L$139,11,0)</f>
        <v>8</v>
      </c>
      <c r="BG215" s="107">
        <f>VLOOKUP(A215,[1]Controles!$A$7:$L$139,12,0)</f>
        <v>6.557377049180328</v>
      </c>
      <c r="BH215" s="63">
        <f>VLOOKUP(A215,[1]Peso!$A$7:$D$139,3,0)</f>
        <v>7</v>
      </c>
      <c r="BI215" s="85">
        <f>VLOOKUP(A215,[1]Peso!$A$7:$D$139,4,0)</f>
        <v>5.7377049180327866</v>
      </c>
      <c r="BJ215" s="68">
        <v>0</v>
      </c>
      <c r="BK215" s="69">
        <v>0</v>
      </c>
      <c r="BL215" s="68">
        <v>0</v>
      </c>
      <c r="BM215" s="69">
        <v>0</v>
      </c>
      <c r="BN215" s="67">
        <v>0</v>
      </c>
      <c r="BO215" s="67">
        <v>0</v>
      </c>
      <c r="BP215" s="67">
        <v>0</v>
      </c>
      <c r="BQ215" s="67">
        <v>0</v>
      </c>
      <c r="BR215" s="67">
        <v>0</v>
      </c>
      <c r="BS215" s="67">
        <v>0</v>
      </c>
      <c r="BT215" s="67">
        <v>0</v>
      </c>
      <c r="BU215" s="67">
        <v>0</v>
      </c>
      <c r="BV215" s="67" t="s">
        <v>480</v>
      </c>
      <c r="BW215" s="67" t="s">
        <v>2005</v>
      </c>
      <c r="BX215" s="67" t="s">
        <v>1701</v>
      </c>
      <c r="BY215" s="67" t="s">
        <v>2005</v>
      </c>
      <c r="BZ215" s="67" t="s">
        <v>612</v>
      </c>
      <c r="CA215" s="67" t="s">
        <v>1626</v>
      </c>
      <c r="CB215" s="67" t="s">
        <v>2006</v>
      </c>
      <c r="CC215" s="164">
        <v>99.46</v>
      </c>
      <c r="CD215" s="164">
        <v>74.06</v>
      </c>
      <c r="CE215" s="166">
        <v>61.53846153846154</v>
      </c>
      <c r="CF215" s="67" t="s">
        <v>1432</v>
      </c>
      <c r="CG215" s="67" t="s">
        <v>2007</v>
      </c>
      <c r="CH215" s="67">
        <v>0</v>
      </c>
      <c r="CI215" s="67">
        <v>0</v>
      </c>
      <c r="CJ215" s="86">
        <v>0</v>
      </c>
      <c r="CK215" s="87">
        <v>0</v>
      </c>
      <c r="CL215" s="67">
        <v>0</v>
      </c>
      <c r="CM215" s="67">
        <v>0</v>
      </c>
      <c r="CN215" s="67">
        <v>0</v>
      </c>
      <c r="CO215" s="67">
        <v>0</v>
      </c>
      <c r="CP215" s="67">
        <v>0</v>
      </c>
      <c r="CQ215" s="67">
        <v>0</v>
      </c>
      <c r="CR215" s="67">
        <v>0</v>
      </c>
      <c r="CS215" s="67">
        <v>0</v>
      </c>
      <c r="CT215" s="67">
        <v>0</v>
      </c>
      <c r="CU215" s="67">
        <v>0</v>
      </c>
      <c r="CV215" s="67">
        <v>0</v>
      </c>
      <c r="CW215" s="67">
        <v>0</v>
      </c>
      <c r="CX215" s="67">
        <v>0</v>
      </c>
      <c r="CY215" s="67">
        <v>0</v>
      </c>
      <c r="CZ215" s="67">
        <v>0</v>
      </c>
      <c r="DA215" s="67">
        <v>0</v>
      </c>
      <c r="DB215" s="86">
        <v>0</v>
      </c>
      <c r="DC215" s="87">
        <v>0</v>
      </c>
      <c r="DD215" s="164">
        <v>109.68</v>
      </c>
      <c r="DE215" s="164">
        <v>85.85</v>
      </c>
      <c r="DF215" s="166">
        <v>2.2421524663677128</v>
      </c>
      <c r="DG215" s="167">
        <v>1.4573991031390134</v>
      </c>
      <c r="DH215" s="67">
        <v>0</v>
      </c>
      <c r="DI215" s="67">
        <v>0</v>
      </c>
      <c r="DJ215" s="92">
        <v>93.808630393996253</v>
      </c>
      <c r="DK215" s="67">
        <v>1</v>
      </c>
      <c r="DL215" s="67">
        <v>0</v>
      </c>
      <c r="DM215" s="67">
        <v>0</v>
      </c>
      <c r="DN215" s="67">
        <v>0</v>
      </c>
      <c r="DO215" s="67">
        <v>0</v>
      </c>
      <c r="DP215" s="67">
        <v>0</v>
      </c>
      <c r="DQ215" s="67">
        <v>0</v>
      </c>
      <c r="DR215" s="67">
        <v>0</v>
      </c>
      <c r="DS215" s="67">
        <v>0</v>
      </c>
      <c r="DT215" s="67">
        <v>0</v>
      </c>
      <c r="DU215" s="67">
        <v>0</v>
      </c>
      <c r="DV215" s="67">
        <v>0</v>
      </c>
      <c r="DW215" s="67">
        <v>0</v>
      </c>
      <c r="DX215" s="67">
        <v>0</v>
      </c>
      <c r="DY215" s="67">
        <v>0</v>
      </c>
      <c r="DZ215" s="86">
        <v>7.4257425742574252</v>
      </c>
      <c r="EA215" s="87">
        <v>3</v>
      </c>
      <c r="EB215" s="86">
        <v>99.50248756218906</v>
      </c>
      <c r="EC215" s="87">
        <v>40</v>
      </c>
      <c r="ED215" s="86">
        <v>1.1947431302270011</v>
      </c>
      <c r="EE215" s="87">
        <v>1</v>
      </c>
      <c r="EF215" s="164">
        <v>102.7</v>
      </c>
      <c r="EG215" s="164">
        <v>66.510000000000005</v>
      </c>
      <c r="EH215" s="166">
        <v>2.028397565922921</v>
      </c>
      <c r="EI215" s="167">
        <v>0.6085192697768762</v>
      </c>
      <c r="EJ215" s="67" t="s">
        <v>2008</v>
      </c>
      <c r="EK215" s="67" t="s">
        <v>2009</v>
      </c>
      <c r="EL215" s="164">
        <v>60.78</v>
      </c>
      <c r="EM215" s="164">
        <v>31.14</v>
      </c>
      <c r="EN215" s="166">
        <v>4.8543689320388346</v>
      </c>
      <c r="EO215" s="167">
        <v>0</v>
      </c>
      <c r="EP215" s="67">
        <v>0</v>
      </c>
      <c r="EQ215" s="67">
        <v>0</v>
      </c>
      <c r="ER215" s="67">
        <v>0</v>
      </c>
      <c r="ES215" s="67">
        <v>0</v>
      </c>
      <c r="ET215" s="92">
        <v>300.30030030030031</v>
      </c>
      <c r="EU215" s="67">
        <v>3</v>
      </c>
      <c r="EV215" s="67">
        <v>0</v>
      </c>
      <c r="EW215" s="67">
        <v>0</v>
      </c>
      <c r="EX215" s="67">
        <v>0</v>
      </c>
      <c r="EY215" s="86">
        <v>74.935400516795866</v>
      </c>
      <c r="EZ215" s="87">
        <v>29</v>
      </c>
      <c r="FA215" s="86">
        <v>80.536912751677846</v>
      </c>
      <c r="FB215" s="87">
        <v>24</v>
      </c>
      <c r="FC215" s="67">
        <v>0</v>
      </c>
      <c r="FD215" s="67">
        <v>0</v>
      </c>
      <c r="FE215" s="67">
        <v>0</v>
      </c>
      <c r="FF215" s="67">
        <v>0</v>
      </c>
      <c r="FG215" s="67">
        <v>0</v>
      </c>
      <c r="FH215" s="67">
        <v>0</v>
      </c>
      <c r="FI215" s="92">
        <v>59.808612440191382</v>
      </c>
      <c r="FJ215" s="67">
        <v>1</v>
      </c>
      <c r="FK215" s="92">
        <v>59.808612440191382</v>
      </c>
      <c r="FL215" s="67">
        <v>1</v>
      </c>
      <c r="FM215" s="67"/>
      <c r="FN215" s="67">
        <v>0</v>
      </c>
      <c r="FO215" s="92">
        <v>179.42583732057417</v>
      </c>
      <c r="FP215" s="105">
        <v>3</v>
      </c>
      <c r="FQ215" s="92">
        <v>0</v>
      </c>
      <c r="FR215" s="67">
        <v>0</v>
      </c>
      <c r="FS215" s="86">
        <v>2.4600246002460024</v>
      </c>
      <c r="FT215" s="87">
        <v>2</v>
      </c>
      <c r="FU215" s="86">
        <v>1.567398119122257</v>
      </c>
      <c r="FV215" s="87">
        <v>1</v>
      </c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67"/>
      <c r="IS215" s="67"/>
      <c r="IT215" s="67"/>
      <c r="IU215" s="67"/>
      <c r="IV215" s="67"/>
      <c r="IW215" s="67"/>
      <c r="IX215" s="67"/>
      <c r="IY215" s="67"/>
      <c r="IZ215" s="67"/>
      <c r="JA215" s="67"/>
      <c r="JB215" s="67"/>
      <c r="JC215" s="67"/>
      <c r="JD215" s="67"/>
      <c r="JE215" s="67"/>
      <c r="JF215" s="67"/>
      <c r="JG215" s="67"/>
      <c r="JH215" s="67"/>
      <c r="JI215" s="67"/>
      <c r="JJ215" s="67"/>
      <c r="JK215" s="67"/>
      <c r="JL215" s="67"/>
      <c r="JM215" s="67"/>
      <c r="JN215" s="67"/>
      <c r="JO215" s="67"/>
      <c r="JP215" s="67"/>
      <c r="JQ215" s="67"/>
      <c r="JR215" s="67"/>
      <c r="JS215" s="67"/>
      <c r="JT215" s="67"/>
      <c r="JU215" s="67"/>
      <c r="JV215" s="67"/>
      <c r="JW215" s="67"/>
      <c r="JX215" s="67"/>
      <c r="JY215" s="67"/>
      <c r="JZ215" s="67"/>
      <c r="KA215" s="67"/>
      <c r="KB215" s="67"/>
      <c r="KC215" s="67"/>
      <c r="KD215" s="67"/>
      <c r="KE215" s="67"/>
      <c r="KF215" s="67"/>
      <c r="KG215" s="67"/>
      <c r="KH215" s="67"/>
      <c r="KI215" s="67"/>
      <c r="KJ215" s="67"/>
      <c r="KK215" s="67"/>
      <c r="KL215" s="67"/>
      <c r="KM215" s="67"/>
      <c r="KN215" s="67"/>
      <c r="KO215" s="67"/>
      <c r="KP215" s="67"/>
      <c r="KQ215" s="67"/>
      <c r="KR215" s="67"/>
      <c r="KS215" s="67"/>
      <c r="KT215" s="67"/>
      <c r="KU215" s="67"/>
      <c r="KV215" s="67"/>
      <c r="KW215" s="67"/>
      <c r="KX215" s="67"/>
      <c r="KY215" s="67"/>
      <c r="KZ215" s="67"/>
      <c r="LA215" s="67"/>
      <c r="LB215" s="67"/>
      <c r="LC215" s="67"/>
      <c r="LD215" s="67"/>
      <c r="LE215" s="67"/>
      <c r="LF215" s="67"/>
      <c r="LG215" s="67"/>
      <c r="LH215" s="67"/>
      <c r="LI215" s="67"/>
      <c r="LJ215" s="67"/>
      <c r="LK215" s="67"/>
      <c r="LL215" s="67"/>
      <c r="LM215" s="67"/>
      <c r="LN215" s="67"/>
      <c r="LO215" s="67"/>
      <c r="LP215" s="67"/>
      <c r="LQ215" s="67"/>
      <c r="LR215" s="67"/>
      <c r="LS215" s="67"/>
      <c r="LT215" s="67"/>
      <c r="LU215" s="67"/>
      <c r="LV215" s="67"/>
      <c r="LW215" s="67"/>
      <c r="LX215" s="67"/>
      <c r="LY215" s="67"/>
      <c r="LZ215" s="67"/>
      <c r="MA215" s="67"/>
      <c r="MB215" s="67"/>
      <c r="MC215" s="67"/>
      <c r="MD215" s="67"/>
      <c r="ME215" s="67"/>
      <c r="MF215" s="67"/>
      <c r="MG215" s="67"/>
      <c r="MH215" s="67"/>
      <c r="MI215" s="67"/>
      <c r="MJ215" s="67"/>
      <c r="MK215" s="67"/>
      <c r="ML215" s="67"/>
      <c r="MM215" s="67"/>
      <c r="MN215" s="67"/>
      <c r="MO215" s="67"/>
      <c r="MP215" s="67"/>
      <c r="MQ215" s="67"/>
      <c r="MR215" s="67"/>
      <c r="MS215" s="67"/>
      <c r="MT215" s="67"/>
      <c r="MU215" s="67"/>
      <c r="MV215" s="67"/>
      <c r="MW215" s="67"/>
      <c r="MX215" s="67"/>
      <c r="MY215" s="67"/>
      <c r="MZ215" s="67"/>
      <c r="NA215" s="67"/>
      <c r="NB215" s="67"/>
      <c r="NC215" s="67"/>
      <c r="ND215" s="67"/>
      <c r="NE215" s="67"/>
      <c r="NF215" s="67"/>
      <c r="NG215" s="67"/>
      <c r="NH215" s="67"/>
      <c r="NI215" s="67"/>
      <c r="NJ215" s="67"/>
      <c r="NK215" s="67"/>
      <c r="NL215" s="67"/>
      <c r="NM215" s="67"/>
      <c r="NN215" s="67"/>
      <c r="NO215" s="67"/>
      <c r="NP215" s="67"/>
      <c r="NQ215" s="67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  <c r="OO215" s="12"/>
      <c r="OP215" s="12"/>
      <c r="OQ215" s="12"/>
    </row>
    <row r="216" spans="1:407">
      <c r="A216" s="96" t="s">
        <v>1258</v>
      </c>
      <c r="B216" s="56" t="s">
        <v>1259</v>
      </c>
      <c r="C216" s="96" t="s">
        <v>598</v>
      </c>
      <c r="D216" s="74">
        <v>1</v>
      </c>
      <c r="E216" s="67">
        <v>2016</v>
      </c>
      <c r="F216" s="161">
        <v>78.204681559382422</v>
      </c>
      <c r="G216" s="78">
        <v>52554</v>
      </c>
      <c r="H216" s="78">
        <v>41946</v>
      </c>
      <c r="I216" s="78">
        <v>10608</v>
      </c>
      <c r="J216" s="67">
        <v>92.17</v>
      </c>
      <c r="K216" s="78">
        <v>48439</v>
      </c>
      <c r="L216" s="67">
        <v>9.36</v>
      </c>
      <c r="M216" s="78">
        <v>4920</v>
      </c>
      <c r="N216" s="67">
        <v>2805</v>
      </c>
      <c r="O216" s="67">
        <v>1427</v>
      </c>
      <c r="P216" s="67">
        <v>1378</v>
      </c>
      <c r="Q216" s="78">
        <v>3403</v>
      </c>
      <c r="R216" s="78">
        <v>1673</v>
      </c>
      <c r="S216" s="78">
        <v>1730</v>
      </c>
      <c r="T216" s="67">
        <v>2957</v>
      </c>
      <c r="U216" s="67">
        <v>1493</v>
      </c>
      <c r="V216" s="67">
        <v>1464</v>
      </c>
      <c r="W216" s="78">
        <v>3509</v>
      </c>
      <c r="X216" s="78">
        <v>1741</v>
      </c>
      <c r="Y216" s="78">
        <v>1768</v>
      </c>
      <c r="Z216" s="67">
        <v>3028</v>
      </c>
      <c r="AA216" s="67">
        <v>1521</v>
      </c>
      <c r="AB216" s="67">
        <v>1507</v>
      </c>
      <c r="AC216" s="78">
        <v>4230</v>
      </c>
      <c r="AD216" s="78">
        <v>2108</v>
      </c>
      <c r="AE216" s="78">
        <v>2122</v>
      </c>
      <c r="AF216" s="67">
        <v>4113</v>
      </c>
      <c r="AG216" s="67">
        <v>2060</v>
      </c>
      <c r="AH216" s="67">
        <v>2053</v>
      </c>
      <c r="AI216" s="78">
        <v>8384</v>
      </c>
      <c r="AJ216" s="78">
        <v>4227</v>
      </c>
      <c r="AK216" s="78">
        <v>4157</v>
      </c>
      <c r="AL216" s="67">
        <v>4722</v>
      </c>
      <c r="AM216" s="67">
        <v>2345</v>
      </c>
      <c r="AN216" s="67">
        <v>2377</v>
      </c>
      <c r="AO216" s="67">
        <v>4655</v>
      </c>
      <c r="AP216" s="67">
        <v>2263</v>
      </c>
      <c r="AQ216" s="67">
        <v>2392</v>
      </c>
      <c r="AR216" s="56" t="s">
        <v>428</v>
      </c>
      <c r="AS216" s="56"/>
      <c r="AT216" s="56" t="s">
        <v>428</v>
      </c>
      <c r="AU216" s="162">
        <v>307</v>
      </c>
      <c r="AV216" s="164">
        <v>0</v>
      </c>
      <c r="AW216" s="163">
        <v>395</v>
      </c>
      <c r="AX216" s="59">
        <v>4.0999999999999996</v>
      </c>
      <c r="AY216" s="59">
        <v>3</v>
      </c>
      <c r="AZ216" s="86">
        <v>1.4260249554367201</v>
      </c>
      <c r="BA216" s="87">
        <v>4</v>
      </c>
      <c r="BB216" s="88">
        <v>0</v>
      </c>
      <c r="BC216" s="89">
        <v>0</v>
      </c>
      <c r="BD216" s="68">
        <v>0</v>
      </c>
      <c r="BE216" s="69">
        <v>0</v>
      </c>
      <c r="BF216" s="56">
        <f>VLOOKUP(A216,[1]Controles!$A$7:$L$139,11,0)</f>
        <v>16</v>
      </c>
      <c r="BG216" s="107">
        <f>VLOOKUP(A216,[1]Controles!$A$7:$L$139,12,0)</f>
        <v>2.200825309491059</v>
      </c>
      <c r="BH216" s="63">
        <f>VLOOKUP(A216,[1]Peso!$A$7:$D$139,3,0)</f>
        <v>70</v>
      </c>
      <c r="BI216" s="85">
        <f>VLOOKUP(A216,[1]Peso!$A$7:$D$139,4,0)</f>
        <v>9.628610729023384</v>
      </c>
      <c r="BJ216" s="68">
        <v>0</v>
      </c>
      <c r="BK216" s="69">
        <v>0</v>
      </c>
      <c r="BL216" s="68">
        <v>0</v>
      </c>
      <c r="BM216" s="69">
        <v>0</v>
      </c>
      <c r="BN216" s="67">
        <v>0</v>
      </c>
      <c r="BO216" s="67">
        <v>0</v>
      </c>
      <c r="BP216" s="92">
        <v>34.879665155214511</v>
      </c>
      <c r="BQ216" s="67">
        <v>1</v>
      </c>
      <c r="BR216" s="67">
        <v>0</v>
      </c>
      <c r="BS216" s="67">
        <v>0</v>
      </c>
      <c r="BT216" s="92">
        <v>34.879665155214511</v>
      </c>
      <c r="BU216" s="67">
        <v>1</v>
      </c>
      <c r="BV216" s="67" t="s">
        <v>1307</v>
      </c>
      <c r="BW216" s="67" t="s">
        <v>600</v>
      </c>
      <c r="BX216" s="67" t="s">
        <v>538</v>
      </c>
      <c r="BY216" s="67" t="s">
        <v>566</v>
      </c>
      <c r="BZ216" s="67" t="s">
        <v>529</v>
      </c>
      <c r="CA216" s="67" t="s">
        <v>626</v>
      </c>
      <c r="CB216" s="67" t="s">
        <v>1790</v>
      </c>
      <c r="CC216" s="163">
        <v>116.04</v>
      </c>
      <c r="CD216" s="163">
        <v>91.81</v>
      </c>
      <c r="CE216" s="67" t="s">
        <v>555</v>
      </c>
      <c r="CF216" s="67" t="s">
        <v>2010</v>
      </c>
      <c r="CG216" s="67" t="s">
        <v>703</v>
      </c>
      <c r="CH216" s="67">
        <v>0</v>
      </c>
      <c r="CI216" s="67">
        <v>0</v>
      </c>
      <c r="CJ216" s="86">
        <v>0.33818058843422388</v>
      </c>
      <c r="CK216" s="87">
        <v>1</v>
      </c>
      <c r="CL216" s="67">
        <v>0</v>
      </c>
      <c r="CM216" s="67">
        <v>0</v>
      </c>
      <c r="CN216" s="92">
        <v>104.63899546564353</v>
      </c>
      <c r="CO216" s="67">
        <v>3</v>
      </c>
      <c r="CP216" s="67">
        <v>0</v>
      </c>
      <c r="CQ216" s="67">
        <v>0</v>
      </c>
      <c r="CR216" s="67">
        <v>0</v>
      </c>
      <c r="CS216" s="67">
        <v>0</v>
      </c>
      <c r="CT216" s="67">
        <v>0</v>
      </c>
      <c r="CU216" s="67">
        <v>0</v>
      </c>
      <c r="CV216" s="67">
        <v>0</v>
      </c>
      <c r="CW216" s="67">
        <v>0</v>
      </c>
      <c r="CX216" s="67">
        <v>0</v>
      </c>
      <c r="CY216" s="67">
        <v>0</v>
      </c>
      <c r="CZ216" s="67">
        <v>0</v>
      </c>
      <c r="DA216" s="67">
        <v>0</v>
      </c>
      <c r="DB216" s="86">
        <v>0</v>
      </c>
      <c r="DC216" s="87">
        <v>0</v>
      </c>
      <c r="DD216" s="163">
        <v>143.56</v>
      </c>
      <c r="DE216" s="163">
        <v>130.12</v>
      </c>
      <c r="DF216" s="67" t="s">
        <v>555</v>
      </c>
      <c r="DG216" s="67" t="s">
        <v>555</v>
      </c>
      <c r="DH216" s="92">
        <v>28.498147620404676</v>
      </c>
      <c r="DI216" s="67">
        <v>1</v>
      </c>
      <c r="DJ216" s="92">
        <v>113.99259048161871</v>
      </c>
      <c r="DK216" s="67">
        <v>4</v>
      </c>
      <c r="DL216" s="92">
        <v>28.498147620404676</v>
      </c>
      <c r="DM216" s="67">
        <v>1</v>
      </c>
      <c r="DN216" s="92">
        <v>47.281323877068559</v>
      </c>
      <c r="DO216" s="67">
        <v>2</v>
      </c>
      <c r="DP216" s="92">
        <v>23.640661938534279</v>
      </c>
      <c r="DQ216" s="67">
        <v>1</v>
      </c>
      <c r="DR216" s="92">
        <v>23.640661938534279</v>
      </c>
      <c r="DS216" s="67">
        <v>1</v>
      </c>
      <c r="DT216" s="67">
        <v>0</v>
      </c>
      <c r="DU216" s="67">
        <v>0</v>
      </c>
      <c r="DV216" s="67">
        <v>0</v>
      </c>
      <c r="DW216" s="67">
        <v>0</v>
      </c>
      <c r="DX216" s="67">
        <v>0</v>
      </c>
      <c r="DY216" s="67">
        <v>0</v>
      </c>
      <c r="DZ216" s="86">
        <v>1.9907100199071004</v>
      </c>
      <c r="EA216" s="87">
        <v>3</v>
      </c>
      <c r="EB216" s="86">
        <v>29.712615684364344</v>
      </c>
      <c r="EC216" s="87">
        <v>61</v>
      </c>
      <c r="ED216" s="86">
        <v>0.97252613663992216</v>
      </c>
      <c r="EE216" s="87">
        <v>4</v>
      </c>
      <c r="EF216" s="163">
        <v>157.74</v>
      </c>
      <c r="EG216" s="163">
        <v>121.71</v>
      </c>
      <c r="EH216" s="67" t="s">
        <v>555</v>
      </c>
      <c r="EI216" s="67" t="s">
        <v>555</v>
      </c>
      <c r="EJ216" s="67" t="s">
        <v>2011</v>
      </c>
      <c r="EK216" s="67" t="s">
        <v>2012</v>
      </c>
      <c r="EL216" s="163">
        <v>108.82</v>
      </c>
      <c r="EM216" s="163">
        <v>69.62</v>
      </c>
      <c r="EN216" s="67" t="s">
        <v>555</v>
      </c>
      <c r="EO216" s="67" t="s">
        <v>555</v>
      </c>
      <c r="EP216" s="92">
        <v>47.281323877068559</v>
      </c>
      <c r="EQ216" s="67">
        <v>2</v>
      </c>
      <c r="ER216" s="92">
        <v>141.84397163120568</v>
      </c>
      <c r="ES216" s="105">
        <v>6</v>
      </c>
      <c r="ET216" s="92">
        <v>189.12529550827423</v>
      </c>
      <c r="EU216" s="67">
        <v>8</v>
      </c>
      <c r="EV216" s="92">
        <v>47.281323877068559</v>
      </c>
      <c r="EW216" s="67">
        <v>2</v>
      </c>
      <c r="EX216" s="67">
        <v>0</v>
      </c>
      <c r="EY216" s="86">
        <v>83.298275136726971</v>
      </c>
      <c r="EZ216" s="87">
        <v>198</v>
      </c>
      <c r="FA216" s="86">
        <v>90.71906354515049</v>
      </c>
      <c r="FB216" s="87">
        <v>217</v>
      </c>
      <c r="FC216" s="92">
        <v>48.828125</v>
      </c>
      <c r="FD216" s="67">
        <v>5</v>
      </c>
      <c r="FE216" s="92">
        <v>9.765625</v>
      </c>
      <c r="FF216" s="67">
        <v>1</v>
      </c>
      <c r="FG216" s="67">
        <v>0</v>
      </c>
      <c r="FH216" s="67">
        <v>0</v>
      </c>
      <c r="FI216" s="67">
        <v>0</v>
      </c>
      <c r="FJ216" s="67">
        <v>0</v>
      </c>
      <c r="FK216" s="92">
        <v>58.59375</v>
      </c>
      <c r="FL216" s="67">
        <v>6</v>
      </c>
      <c r="FM216" s="92">
        <v>214.84375000000003</v>
      </c>
      <c r="FN216" s="67">
        <v>22</v>
      </c>
      <c r="FO216" s="92">
        <v>625</v>
      </c>
      <c r="FP216" s="105">
        <v>64</v>
      </c>
      <c r="FQ216" s="92">
        <v>19.53125</v>
      </c>
      <c r="FR216" s="67">
        <v>2</v>
      </c>
      <c r="FS216" s="86">
        <v>0.63532401524777637</v>
      </c>
      <c r="FT216" s="87">
        <v>3</v>
      </c>
      <c r="FU216" s="86">
        <v>1.5037593984962407</v>
      </c>
      <c r="FV216" s="87">
        <v>7</v>
      </c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67"/>
      <c r="IS216" s="67"/>
      <c r="IT216" s="67"/>
      <c r="IU216" s="67"/>
      <c r="IV216" s="67"/>
      <c r="IW216" s="67"/>
      <c r="IX216" s="67"/>
      <c r="IY216" s="67"/>
      <c r="IZ216" s="67"/>
      <c r="JA216" s="67"/>
      <c r="JB216" s="67"/>
      <c r="JC216" s="67"/>
      <c r="JD216" s="67"/>
      <c r="JE216" s="67"/>
      <c r="JF216" s="67"/>
      <c r="JG216" s="67"/>
      <c r="JH216" s="67"/>
      <c r="JI216" s="67"/>
      <c r="JJ216" s="67"/>
      <c r="JK216" s="67"/>
      <c r="JL216" s="67"/>
      <c r="JM216" s="67"/>
      <c r="JN216" s="67"/>
      <c r="JO216" s="67"/>
      <c r="JP216" s="67"/>
      <c r="JQ216" s="67"/>
      <c r="JR216" s="67"/>
      <c r="JS216" s="67"/>
      <c r="JT216" s="67"/>
      <c r="JU216" s="67"/>
      <c r="JV216" s="67"/>
      <c r="JW216" s="67"/>
      <c r="JX216" s="67"/>
      <c r="JY216" s="67"/>
      <c r="JZ216" s="67"/>
      <c r="KA216" s="67"/>
      <c r="KB216" s="67"/>
      <c r="KC216" s="67"/>
      <c r="KD216" s="67"/>
      <c r="KE216" s="67"/>
      <c r="KF216" s="67"/>
      <c r="KG216" s="67"/>
      <c r="KH216" s="67"/>
      <c r="KI216" s="67"/>
      <c r="KJ216" s="67"/>
      <c r="KK216" s="67"/>
      <c r="KL216" s="67"/>
      <c r="KM216" s="67"/>
      <c r="KN216" s="67"/>
      <c r="KO216" s="67"/>
      <c r="KP216" s="67"/>
      <c r="KQ216" s="67"/>
      <c r="KR216" s="67"/>
      <c r="KS216" s="67"/>
      <c r="KT216" s="67"/>
      <c r="KU216" s="67"/>
      <c r="KV216" s="67"/>
      <c r="KW216" s="67"/>
      <c r="KX216" s="67"/>
      <c r="KY216" s="67"/>
      <c r="KZ216" s="67"/>
      <c r="LA216" s="67"/>
      <c r="LB216" s="67"/>
      <c r="LC216" s="67"/>
      <c r="LD216" s="67"/>
      <c r="LE216" s="67"/>
      <c r="LF216" s="67"/>
      <c r="LG216" s="67"/>
      <c r="LH216" s="67"/>
      <c r="LI216" s="67"/>
      <c r="LJ216" s="67"/>
      <c r="LK216" s="67"/>
      <c r="LL216" s="67"/>
      <c r="LM216" s="67"/>
      <c r="LN216" s="67"/>
      <c r="LO216" s="67"/>
      <c r="LP216" s="67"/>
      <c r="LQ216" s="67"/>
      <c r="LR216" s="67"/>
      <c r="LS216" s="67"/>
      <c r="LT216" s="67"/>
      <c r="LU216" s="67"/>
      <c r="LV216" s="67"/>
      <c r="LW216" s="67"/>
      <c r="LX216" s="67"/>
      <c r="LY216" s="67"/>
      <c r="LZ216" s="67"/>
      <c r="MA216" s="67"/>
      <c r="MB216" s="67"/>
      <c r="MC216" s="67"/>
      <c r="MD216" s="67"/>
      <c r="ME216" s="67"/>
      <c r="MF216" s="67"/>
      <c r="MG216" s="67"/>
      <c r="MH216" s="67"/>
      <c r="MI216" s="67"/>
      <c r="MJ216" s="67"/>
      <c r="MK216" s="67"/>
      <c r="ML216" s="67"/>
      <c r="MM216" s="67"/>
      <c r="MN216" s="67"/>
      <c r="MO216" s="67"/>
      <c r="MP216" s="67"/>
      <c r="MQ216" s="67"/>
      <c r="MR216" s="67"/>
      <c r="MS216" s="67"/>
      <c r="MT216" s="67"/>
      <c r="MU216" s="67"/>
      <c r="MV216" s="67"/>
      <c r="MW216" s="67"/>
      <c r="MX216" s="67"/>
      <c r="MY216" s="67"/>
      <c r="MZ216" s="67"/>
      <c r="NA216" s="67"/>
      <c r="NB216" s="67"/>
      <c r="NC216" s="67"/>
      <c r="ND216" s="67"/>
      <c r="NE216" s="67"/>
      <c r="NF216" s="67"/>
      <c r="NG216" s="67"/>
      <c r="NH216" s="67"/>
      <c r="NI216" s="67"/>
      <c r="NJ216" s="67"/>
      <c r="NK216" s="67"/>
      <c r="NL216" s="67"/>
      <c r="NM216" s="67"/>
      <c r="NN216" s="67"/>
      <c r="NO216" s="67"/>
      <c r="NP216" s="67"/>
      <c r="NQ216" s="67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  <c r="OO216" s="12"/>
      <c r="OP216" s="12"/>
      <c r="OQ216" s="12"/>
    </row>
    <row r="217" spans="1:407">
      <c r="A217" s="96" t="s">
        <v>1269</v>
      </c>
      <c r="B217" s="56" t="s">
        <v>1270</v>
      </c>
      <c r="C217" s="96" t="s">
        <v>466</v>
      </c>
      <c r="D217" s="74">
        <v>6</v>
      </c>
      <c r="E217" s="67">
        <v>2016</v>
      </c>
      <c r="F217" s="161">
        <v>62.481449299124492</v>
      </c>
      <c r="G217" s="78">
        <v>17539</v>
      </c>
      <c r="H217" s="78">
        <v>8891</v>
      </c>
      <c r="I217" s="78">
        <v>8648</v>
      </c>
      <c r="J217" s="67">
        <v>12.67</v>
      </c>
      <c r="K217" s="78">
        <v>2223</v>
      </c>
      <c r="L217" s="67">
        <v>73.010000000000005</v>
      </c>
      <c r="M217" s="78">
        <v>12805</v>
      </c>
      <c r="N217" s="67">
        <v>1844</v>
      </c>
      <c r="O217" s="67">
        <v>947</v>
      </c>
      <c r="P217" s="67">
        <v>897</v>
      </c>
      <c r="Q217" s="78">
        <v>2198</v>
      </c>
      <c r="R217" s="78">
        <v>1068</v>
      </c>
      <c r="S217" s="78">
        <v>1130</v>
      </c>
      <c r="T217" s="67">
        <v>1772</v>
      </c>
      <c r="U217" s="67">
        <v>921</v>
      </c>
      <c r="V217" s="67">
        <v>851</v>
      </c>
      <c r="W217" s="78">
        <v>2135</v>
      </c>
      <c r="X217" s="78">
        <v>1022</v>
      </c>
      <c r="Y217" s="78">
        <v>1113</v>
      </c>
      <c r="Z217" s="67">
        <v>1761</v>
      </c>
      <c r="AA217" s="67">
        <v>924</v>
      </c>
      <c r="AB217" s="67">
        <v>837</v>
      </c>
      <c r="AC217" s="78">
        <v>1981</v>
      </c>
      <c r="AD217" s="78">
        <v>937</v>
      </c>
      <c r="AE217" s="78">
        <v>1044</v>
      </c>
      <c r="AF217" s="67">
        <v>1560</v>
      </c>
      <c r="AG217" s="67">
        <v>826</v>
      </c>
      <c r="AH217" s="67">
        <v>734</v>
      </c>
      <c r="AI217" s="78">
        <v>2891</v>
      </c>
      <c r="AJ217" s="78">
        <v>1349</v>
      </c>
      <c r="AK217" s="78">
        <v>1542</v>
      </c>
      <c r="AL217" s="67">
        <v>1644</v>
      </c>
      <c r="AM217" s="67">
        <v>877</v>
      </c>
      <c r="AN217" s="67">
        <v>767</v>
      </c>
      <c r="AO217" s="67">
        <v>1500</v>
      </c>
      <c r="AP217" s="67">
        <v>803</v>
      </c>
      <c r="AQ217" s="67">
        <v>697</v>
      </c>
      <c r="AR217" s="56" t="s">
        <v>428</v>
      </c>
      <c r="AS217" s="56"/>
      <c r="AT217" s="56" t="s">
        <v>428</v>
      </c>
      <c r="AU217" s="162">
        <v>550</v>
      </c>
      <c r="AV217" s="163">
        <v>0</v>
      </c>
      <c r="AW217" s="164">
        <v>85</v>
      </c>
      <c r="AX217" s="59">
        <v>5.3</v>
      </c>
      <c r="AY217" s="59">
        <v>1</v>
      </c>
      <c r="AZ217" s="86">
        <v>1.0845986984815619</v>
      </c>
      <c r="BA217" s="87">
        <v>2</v>
      </c>
      <c r="BB217" s="88">
        <v>0</v>
      </c>
      <c r="BC217" s="89">
        <v>0</v>
      </c>
      <c r="BD217" s="68">
        <v>0</v>
      </c>
      <c r="BE217" s="69">
        <v>0</v>
      </c>
      <c r="BF217" s="56">
        <f>VLOOKUP(A217,[1]Controles!$A$7:$L$139,11,0)</f>
        <v>13</v>
      </c>
      <c r="BG217" s="107">
        <f>VLOOKUP(A217,[1]Controles!$A$7:$L$139,12,0)</f>
        <v>6.9518716577540109</v>
      </c>
      <c r="BH217" s="63">
        <f>VLOOKUP(A217,[1]Peso!$A$7:$D$139,3,0)</f>
        <v>19</v>
      </c>
      <c r="BI217" s="85">
        <f>VLOOKUP(A217,[1]Peso!$A$7:$D$139,4,0)</f>
        <v>10.160427807486631</v>
      </c>
      <c r="BJ217" s="68">
        <v>0</v>
      </c>
      <c r="BK217" s="69">
        <v>0</v>
      </c>
      <c r="BL217" s="68">
        <v>0</v>
      </c>
      <c r="BM217" s="69">
        <v>0</v>
      </c>
      <c r="BN217" s="67">
        <v>0</v>
      </c>
      <c r="BO217" s="67">
        <v>0</v>
      </c>
      <c r="BP217" s="67">
        <v>0</v>
      </c>
      <c r="BQ217" s="67">
        <v>0</v>
      </c>
      <c r="BR217" s="67">
        <v>0</v>
      </c>
      <c r="BS217" s="67">
        <v>0</v>
      </c>
      <c r="BT217" s="67">
        <v>0</v>
      </c>
      <c r="BU217" s="67">
        <v>0</v>
      </c>
      <c r="BV217" s="67" t="s">
        <v>2013</v>
      </c>
      <c r="BW217" s="67" t="s">
        <v>1034</v>
      </c>
      <c r="BX217" s="67" t="s">
        <v>1711</v>
      </c>
      <c r="BY217" s="67" t="s">
        <v>1034</v>
      </c>
      <c r="BZ217" s="67" t="s">
        <v>2014</v>
      </c>
      <c r="CA217" s="67" t="s">
        <v>2014</v>
      </c>
      <c r="CB217" s="67" t="s">
        <v>1510</v>
      </c>
      <c r="CC217" s="164">
        <v>70.34</v>
      </c>
      <c r="CD217" s="164">
        <v>51.13</v>
      </c>
      <c r="CE217" s="166">
        <v>50</v>
      </c>
      <c r="CF217" s="67" t="s">
        <v>2015</v>
      </c>
      <c r="CG217" s="67" t="s">
        <v>2016</v>
      </c>
      <c r="CH217" s="92">
        <v>220.02200220022002</v>
      </c>
      <c r="CI217" s="67">
        <v>4</v>
      </c>
      <c r="CJ217" s="86">
        <v>0</v>
      </c>
      <c r="CK217" s="87">
        <v>0</v>
      </c>
      <c r="CL217" s="92">
        <v>220.02200220022002</v>
      </c>
      <c r="CM217" s="67">
        <v>4</v>
      </c>
      <c r="CN217" s="67">
        <v>0</v>
      </c>
      <c r="CO217" s="67">
        <v>0</v>
      </c>
      <c r="CP217" s="67">
        <v>0</v>
      </c>
      <c r="CQ217" s="67">
        <v>0</v>
      </c>
      <c r="CR217" s="67">
        <v>0</v>
      </c>
      <c r="CS217" s="67">
        <v>0</v>
      </c>
      <c r="CT217" s="67">
        <v>0</v>
      </c>
      <c r="CU217" s="67">
        <v>0</v>
      </c>
      <c r="CV217" s="67">
        <v>0</v>
      </c>
      <c r="CW217" s="67">
        <v>0</v>
      </c>
      <c r="CX217" s="67">
        <v>0</v>
      </c>
      <c r="CY217" s="67">
        <v>0</v>
      </c>
      <c r="CZ217" s="67">
        <v>0</v>
      </c>
      <c r="DA217" s="67">
        <v>0</v>
      </c>
      <c r="DB217" s="86">
        <v>0</v>
      </c>
      <c r="DC217" s="87">
        <v>0</v>
      </c>
      <c r="DD217" s="164">
        <v>109.56</v>
      </c>
      <c r="DE217" s="164">
        <v>78.540000000000006</v>
      </c>
      <c r="DF217" s="166">
        <v>5.3539559785841764</v>
      </c>
      <c r="DG217" s="167">
        <v>9.9345627602617483</v>
      </c>
      <c r="DH217" s="92">
        <v>234.19203747072601</v>
      </c>
      <c r="DI217" s="67">
        <v>5</v>
      </c>
      <c r="DJ217" s="92">
        <v>140.5152224824356</v>
      </c>
      <c r="DK217" s="67">
        <v>3</v>
      </c>
      <c r="DL217" s="67">
        <v>0</v>
      </c>
      <c r="DM217" s="67">
        <v>0</v>
      </c>
      <c r="DN217" s="92">
        <v>100.95911155981827</v>
      </c>
      <c r="DO217" s="67">
        <v>2</v>
      </c>
      <c r="DP217" s="92">
        <v>100.95911155981827</v>
      </c>
      <c r="DQ217" s="67">
        <v>2</v>
      </c>
      <c r="DR217" s="92">
        <v>50.479555779909134</v>
      </c>
      <c r="DS217" s="67">
        <v>1</v>
      </c>
      <c r="DT217" s="92">
        <v>50.479555779909134</v>
      </c>
      <c r="DU217" s="67">
        <v>1</v>
      </c>
      <c r="DV217" s="67">
        <v>0</v>
      </c>
      <c r="DW217" s="67">
        <v>0</v>
      </c>
      <c r="DX217" s="67">
        <v>0</v>
      </c>
      <c r="DY217" s="67">
        <v>0</v>
      </c>
      <c r="DZ217" s="86">
        <v>3.5842293906810037</v>
      </c>
      <c r="EA217" s="87">
        <v>3</v>
      </c>
      <c r="EB217" s="86">
        <v>85.83106267029973</v>
      </c>
      <c r="EC217" s="87">
        <v>63</v>
      </c>
      <c r="ED217" s="90">
        <v>2.5641025641025643</v>
      </c>
      <c r="EE217" s="91">
        <v>4</v>
      </c>
      <c r="EF217" s="164">
        <v>72.98</v>
      </c>
      <c r="EG217" s="164">
        <v>42.11</v>
      </c>
      <c r="EH217" s="166">
        <v>2.7131782945736433</v>
      </c>
      <c r="EI217" s="167">
        <v>6.8475452196382429</v>
      </c>
      <c r="EJ217" s="67" t="s">
        <v>2017</v>
      </c>
      <c r="EK217" s="67" t="s">
        <v>2018</v>
      </c>
      <c r="EL217" s="164">
        <v>48.34</v>
      </c>
      <c r="EM217" s="164">
        <v>22.42</v>
      </c>
      <c r="EN217" s="166">
        <v>1.4492753623188406</v>
      </c>
      <c r="EO217" s="167">
        <v>0</v>
      </c>
      <c r="EP217" s="92">
        <v>100.95911155981827</v>
      </c>
      <c r="EQ217" s="67">
        <v>2</v>
      </c>
      <c r="ER217" s="92">
        <v>50.479555779909134</v>
      </c>
      <c r="ES217" s="105">
        <v>1</v>
      </c>
      <c r="ET217" s="92">
        <v>201.91822311963654</v>
      </c>
      <c r="EU217" s="67">
        <v>4</v>
      </c>
      <c r="EV217" s="92">
        <v>100.95911155981827</v>
      </c>
      <c r="EW217" s="67">
        <v>2</v>
      </c>
      <c r="EX217" s="67">
        <v>0</v>
      </c>
      <c r="EY217" s="90">
        <v>76.923076923076934</v>
      </c>
      <c r="EZ217" s="91">
        <v>59</v>
      </c>
      <c r="FA217" s="86">
        <v>45.911047345767578</v>
      </c>
      <c r="FB217" s="87">
        <v>32</v>
      </c>
      <c r="FC217" s="92">
        <v>57.421762848119442</v>
      </c>
      <c r="FD217" s="67">
        <v>2</v>
      </c>
      <c r="FE217" s="92">
        <v>86.132644272179149</v>
      </c>
      <c r="FF217" s="67">
        <v>3</v>
      </c>
      <c r="FG217" s="67">
        <v>0</v>
      </c>
      <c r="FH217" s="67">
        <v>0</v>
      </c>
      <c r="FI217" s="92">
        <v>28.710881424059721</v>
      </c>
      <c r="FJ217" s="67">
        <v>1</v>
      </c>
      <c r="FK217" s="92">
        <v>172.2652885443583</v>
      </c>
      <c r="FL217" s="67">
        <v>6</v>
      </c>
      <c r="FM217" s="92">
        <v>143.55440712029861</v>
      </c>
      <c r="FN217" s="67">
        <v>5</v>
      </c>
      <c r="FO217" s="92">
        <v>258.39793281653749</v>
      </c>
      <c r="FP217" s="105">
        <v>9</v>
      </c>
      <c r="FQ217" s="92">
        <v>57.421762848119442</v>
      </c>
      <c r="FR217" s="67">
        <v>2</v>
      </c>
      <c r="FS217" s="86">
        <v>0.6082725060827251</v>
      </c>
      <c r="FT217" s="87">
        <v>1</v>
      </c>
      <c r="FU217" s="86">
        <v>5.333333333333333</v>
      </c>
      <c r="FV217" s="87">
        <v>8</v>
      </c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67"/>
      <c r="IS217" s="67"/>
      <c r="IT217" s="67"/>
      <c r="IU217" s="67"/>
      <c r="IV217" s="67"/>
      <c r="IW217" s="67"/>
      <c r="IX217" s="67"/>
      <c r="IY217" s="67"/>
      <c r="IZ217" s="67"/>
      <c r="JA217" s="67"/>
      <c r="JB217" s="67"/>
      <c r="JC217" s="67"/>
      <c r="JD217" s="67"/>
      <c r="JE217" s="67"/>
      <c r="JF217" s="67"/>
      <c r="JG217" s="67"/>
      <c r="JH217" s="67"/>
      <c r="JI217" s="67"/>
      <c r="JJ217" s="67"/>
      <c r="JK217" s="67"/>
      <c r="JL217" s="67"/>
      <c r="JM217" s="67"/>
      <c r="JN217" s="67"/>
      <c r="JO217" s="67"/>
      <c r="JP217" s="67"/>
      <c r="JQ217" s="67"/>
      <c r="JR217" s="67"/>
      <c r="JS217" s="67"/>
      <c r="JT217" s="67"/>
      <c r="JU217" s="67"/>
      <c r="JV217" s="67"/>
      <c r="JW217" s="67"/>
      <c r="JX217" s="67"/>
      <c r="JY217" s="67"/>
      <c r="JZ217" s="67"/>
      <c r="KA217" s="67"/>
      <c r="KB217" s="67"/>
      <c r="KC217" s="67"/>
      <c r="KD217" s="67"/>
      <c r="KE217" s="67"/>
      <c r="KF217" s="67"/>
      <c r="KG217" s="67"/>
      <c r="KH217" s="67"/>
      <c r="KI217" s="67"/>
      <c r="KJ217" s="67"/>
      <c r="KK217" s="67"/>
      <c r="KL217" s="67"/>
      <c r="KM217" s="67"/>
      <c r="KN217" s="67"/>
      <c r="KO217" s="67"/>
      <c r="KP217" s="67"/>
      <c r="KQ217" s="67"/>
      <c r="KR217" s="67"/>
      <c r="KS217" s="67"/>
      <c r="KT217" s="67"/>
      <c r="KU217" s="67"/>
      <c r="KV217" s="67"/>
      <c r="KW217" s="67"/>
      <c r="KX217" s="67"/>
      <c r="KY217" s="67"/>
      <c r="KZ217" s="67"/>
      <c r="LA217" s="67"/>
      <c r="LB217" s="67"/>
      <c r="LC217" s="67"/>
      <c r="LD217" s="67"/>
      <c r="LE217" s="67"/>
      <c r="LF217" s="67"/>
      <c r="LG217" s="67"/>
      <c r="LH217" s="67"/>
      <c r="LI217" s="67"/>
      <c r="LJ217" s="67"/>
      <c r="LK217" s="67"/>
      <c r="LL217" s="67"/>
      <c r="LM217" s="67"/>
      <c r="LN217" s="67"/>
      <c r="LO217" s="67"/>
      <c r="LP217" s="67"/>
      <c r="LQ217" s="67"/>
      <c r="LR217" s="67"/>
      <c r="LS217" s="67"/>
      <c r="LT217" s="67"/>
      <c r="LU217" s="67"/>
      <c r="LV217" s="67"/>
      <c r="LW217" s="67"/>
      <c r="LX217" s="67"/>
      <c r="LY217" s="67"/>
      <c r="LZ217" s="67"/>
      <c r="MA217" s="67"/>
      <c r="MB217" s="67"/>
      <c r="MC217" s="67"/>
      <c r="MD217" s="67"/>
      <c r="ME217" s="67"/>
      <c r="MF217" s="67"/>
      <c r="MG217" s="67"/>
      <c r="MH217" s="67"/>
      <c r="MI217" s="67"/>
      <c r="MJ217" s="67"/>
      <c r="MK217" s="67"/>
      <c r="ML217" s="67"/>
      <c r="MM217" s="67"/>
      <c r="MN217" s="67"/>
      <c r="MO217" s="67"/>
      <c r="MP217" s="67"/>
      <c r="MQ217" s="67"/>
      <c r="MR217" s="67"/>
      <c r="MS217" s="67"/>
      <c r="MT217" s="67"/>
      <c r="MU217" s="67"/>
      <c r="MV217" s="67"/>
      <c r="MW217" s="67"/>
      <c r="MX217" s="67"/>
      <c r="MY217" s="67"/>
      <c r="MZ217" s="67"/>
      <c r="NA217" s="67"/>
      <c r="NB217" s="67"/>
      <c r="NC217" s="67"/>
      <c r="ND217" s="67"/>
      <c r="NE217" s="67"/>
      <c r="NF217" s="67"/>
      <c r="NG217" s="67"/>
      <c r="NH217" s="67"/>
      <c r="NI217" s="67"/>
      <c r="NJ217" s="67"/>
      <c r="NK217" s="67"/>
      <c r="NL217" s="67"/>
      <c r="NM217" s="67"/>
      <c r="NN217" s="67"/>
      <c r="NO217" s="67"/>
      <c r="NP217" s="67"/>
      <c r="NQ217" s="67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  <c r="OO217" s="12"/>
      <c r="OP217" s="12"/>
      <c r="OQ217" s="12"/>
    </row>
    <row r="218" spans="1:407">
      <c r="A218" s="96" t="s">
        <v>2019</v>
      </c>
      <c r="B218" s="56" t="s">
        <v>1277</v>
      </c>
      <c r="C218" s="96" t="s">
        <v>514</v>
      </c>
      <c r="D218" s="74">
        <v>6</v>
      </c>
      <c r="E218" s="67">
        <v>2016</v>
      </c>
      <c r="F218" s="161">
        <v>60.184415427225623</v>
      </c>
      <c r="G218" s="78">
        <v>6126</v>
      </c>
      <c r="H218" s="78">
        <v>2527</v>
      </c>
      <c r="I218" s="78">
        <v>3599</v>
      </c>
      <c r="J218" s="67">
        <v>24.37</v>
      </c>
      <c r="K218" s="78">
        <v>1493</v>
      </c>
      <c r="L218" s="67">
        <v>70.62</v>
      </c>
      <c r="M218" s="78">
        <v>4326</v>
      </c>
      <c r="N218" s="67">
        <v>619</v>
      </c>
      <c r="O218" s="67">
        <v>318</v>
      </c>
      <c r="P218" s="67">
        <v>301</v>
      </c>
      <c r="Q218" s="78">
        <v>741</v>
      </c>
      <c r="R218" s="78">
        <v>360</v>
      </c>
      <c r="S218" s="78">
        <v>381</v>
      </c>
      <c r="T218" s="67">
        <v>599</v>
      </c>
      <c r="U218" s="67">
        <v>310</v>
      </c>
      <c r="V218" s="67">
        <v>289</v>
      </c>
      <c r="W218" s="78">
        <v>703</v>
      </c>
      <c r="X218" s="78">
        <v>338</v>
      </c>
      <c r="Y218" s="78">
        <v>365</v>
      </c>
      <c r="Z218" s="67">
        <v>559</v>
      </c>
      <c r="AA218" s="67">
        <v>295</v>
      </c>
      <c r="AB218" s="67">
        <v>264</v>
      </c>
      <c r="AC218" s="78">
        <v>670</v>
      </c>
      <c r="AD218" s="78">
        <v>315</v>
      </c>
      <c r="AE218" s="78">
        <v>355</v>
      </c>
      <c r="AF218" s="67">
        <v>561</v>
      </c>
      <c r="AG218" s="67">
        <v>297</v>
      </c>
      <c r="AH218" s="67">
        <v>264</v>
      </c>
      <c r="AI218" s="78">
        <v>968</v>
      </c>
      <c r="AJ218" s="78">
        <v>452</v>
      </c>
      <c r="AK218" s="78">
        <v>516</v>
      </c>
      <c r="AL218" s="67">
        <v>542</v>
      </c>
      <c r="AM218" s="67">
        <v>290</v>
      </c>
      <c r="AN218" s="67">
        <v>252</v>
      </c>
      <c r="AO218" s="67">
        <v>477</v>
      </c>
      <c r="AP218" s="67">
        <v>253</v>
      </c>
      <c r="AQ218" s="67">
        <v>224</v>
      </c>
      <c r="AR218" s="56" t="s">
        <v>428</v>
      </c>
      <c r="AS218" s="56"/>
      <c r="AT218" s="56" t="s">
        <v>428</v>
      </c>
      <c r="AU218" s="162">
        <v>404</v>
      </c>
      <c r="AV218" s="164">
        <v>0</v>
      </c>
      <c r="AW218" s="163">
        <v>71</v>
      </c>
      <c r="AX218" s="59">
        <v>22.2</v>
      </c>
      <c r="AY218" s="59">
        <v>2</v>
      </c>
      <c r="AZ218" s="86">
        <v>3.2310177705977385</v>
      </c>
      <c r="BA218" s="87">
        <v>2</v>
      </c>
      <c r="BB218" s="88">
        <v>0</v>
      </c>
      <c r="BC218" s="89">
        <v>0</v>
      </c>
      <c r="BD218" s="68">
        <v>0</v>
      </c>
      <c r="BE218" s="69">
        <v>0</v>
      </c>
      <c r="BF218" s="56">
        <f>VLOOKUP(A218,[1]Controles!$A$7:$L$139,11,0)</f>
        <v>9</v>
      </c>
      <c r="BG218" s="107">
        <f>VLOOKUP(A218,[1]Controles!$A$7:$L$139,12,0)</f>
        <v>10</v>
      </c>
      <c r="BH218" s="63">
        <f>VLOOKUP(A218,[1]Peso!$A$7:$D$139,3,0)</f>
        <v>5</v>
      </c>
      <c r="BI218" s="85">
        <f>VLOOKUP(A218,[1]Peso!$A$7:$D$139,4,0)</f>
        <v>5.5555555555555554</v>
      </c>
      <c r="BJ218" s="68">
        <v>0</v>
      </c>
      <c r="BK218" s="69">
        <v>0</v>
      </c>
      <c r="BL218" s="68">
        <v>0</v>
      </c>
      <c r="BM218" s="69">
        <v>0</v>
      </c>
      <c r="BN218" s="67">
        <v>0</v>
      </c>
      <c r="BO218" s="67">
        <v>0</v>
      </c>
      <c r="BP218" s="67">
        <v>0</v>
      </c>
      <c r="BQ218" s="67">
        <v>0</v>
      </c>
      <c r="BR218" s="67">
        <v>0</v>
      </c>
      <c r="BS218" s="67">
        <v>0</v>
      </c>
      <c r="BT218" s="67">
        <v>0</v>
      </c>
      <c r="BU218" s="67">
        <v>0</v>
      </c>
      <c r="BV218" s="67" t="s">
        <v>2020</v>
      </c>
      <c r="BW218" s="67" t="s">
        <v>918</v>
      </c>
      <c r="BX218" s="67" t="s">
        <v>982</v>
      </c>
      <c r="BY218" s="67" t="s">
        <v>2021</v>
      </c>
      <c r="BZ218" s="67" t="s">
        <v>1035</v>
      </c>
      <c r="CA218" s="67" t="s">
        <v>612</v>
      </c>
      <c r="CB218" s="67" t="s">
        <v>2022</v>
      </c>
      <c r="CC218" s="163">
        <v>95.07</v>
      </c>
      <c r="CD218" s="163">
        <v>67.2</v>
      </c>
      <c r="CE218" s="166">
        <v>42.857142857142854</v>
      </c>
      <c r="CF218" s="67" t="s">
        <v>2023</v>
      </c>
      <c r="CG218" s="67" t="s">
        <v>615</v>
      </c>
      <c r="CH218" s="67">
        <v>0</v>
      </c>
      <c r="CI218" s="67">
        <v>0</v>
      </c>
      <c r="CJ218" s="86">
        <v>0</v>
      </c>
      <c r="CK218" s="87">
        <v>0</v>
      </c>
      <c r="CL218" s="67">
        <v>0</v>
      </c>
      <c r="CM218" s="67">
        <v>0</v>
      </c>
      <c r="CN218" s="67">
        <v>0</v>
      </c>
      <c r="CO218" s="67">
        <v>0</v>
      </c>
      <c r="CP218" s="67">
        <v>0</v>
      </c>
      <c r="CQ218" s="67">
        <v>0</v>
      </c>
      <c r="CR218" s="67">
        <v>0</v>
      </c>
      <c r="CS218" s="67">
        <v>0</v>
      </c>
      <c r="CT218" s="67">
        <v>0</v>
      </c>
      <c r="CU218" s="67">
        <v>0</v>
      </c>
      <c r="CV218" s="67">
        <v>0</v>
      </c>
      <c r="CW218" s="67">
        <v>0</v>
      </c>
      <c r="CX218" s="67">
        <v>0</v>
      </c>
      <c r="CY218" s="67">
        <v>0</v>
      </c>
      <c r="CZ218" s="67">
        <v>0</v>
      </c>
      <c r="DA218" s="67">
        <v>0</v>
      </c>
      <c r="DB218" s="86">
        <v>0</v>
      </c>
      <c r="DC218" s="87">
        <v>0</v>
      </c>
      <c r="DD218" s="163">
        <v>137.22</v>
      </c>
      <c r="DE218" s="163">
        <v>99.82</v>
      </c>
      <c r="DF218" s="166">
        <v>3.2577903682719547</v>
      </c>
      <c r="DG218" s="167">
        <v>0.84985835694051004</v>
      </c>
      <c r="DH218" s="67">
        <v>0</v>
      </c>
      <c r="DI218" s="67">
        <v>0</v>
      </c>
      <c r="DJ218" s="92">
        <v>284.49502133712662</v>
      </c>
      <c r="DK218" s="67">
        <v>2</v>
      </c>
      <c r="DL218" s="67">
        <v>0</v>
      </c>
      <c r="DM218" s="67">
        <v>0</v>
      </c>
      <c r="DN218" s="67">
        <v>0</v>
      </c>
      <c r="DO218" s="67">
        <v>0</v>
      </c>
      <c r="DP218" s="67">
        <v>0</v>
      </c>
      <c r="DQ218" s="67">
        <v>0</v>
      </c>
      <c r="DR218" s="67">
        <v>0</v>
      </c>
      <c r="DS218" s="67">
        <v>0</v>
      </c>
      <c r="DT218" s="67">
        <v>0</v>
      </c>
      <c r="DU218" s="67">
        <v>0</v>
      </c>
      <c r="DV218" s="67">
        <v>0</v>
      </c>
      <c r="DW218" s="67">
        <v>0</v>
      </c>
      <c r="DX218" s="67">
        <v>0</v>
      </c>
      <c r="DY218" s="67">
        <v>0</v>
      </c>
      <c r="DZ218" s="86">
        <v>0</v>
      </c>
      <c r="EA218" s="87">
        <v>0</v>
      </c>
      <c r="EB218" s="86">
        <v>79.545454545454547</v>
      </c>
      <c r="EC218" s="87">
        <v>21</v>
      </c>
      <c r="ED218" s="86">
        <v>1.7825311942959001</v>
      </c>
      <c r="EE218" s="87">
        <v>1</v>
      </c>
      <c r="EF218" s="163">
        <v>112.81</v>
      </c>
      <c r="EG218" s="163">
        <v>67.42</v>
      </c>
      <c r="EH218" s="166">
        <v>2.1505376344086025</v>
      </c>
      <c r="EI218" s="167">
        <v>0.43010752688172044</v>
      </c>
      <c r="EJ218" s="67" t="s">
        <v>1238</v>
      </c>
      <c r="EK218" s="67" t="s">
        <v>1786</v>
      </c>
      <c r="EL218" s="163">
        <v>79.900000000000006</v>
      </c>
      <c r="EM218" s="163">
        <v>42.85</v>
      </c>
      <c r="EN218" s="166">
        <v>3.0303030303030303</v>
      </c>
      <c r="EO218" s="167">
        <v>0</v>
      </c>
      <c r="EP218" s="67">
        <v>0</v>
      </c>
      <c r="EQ218" s="67">
        <v>0</v>
      </c>
      <c r="ER218" s="67">
        <v>0</v>
      </c>
      <c r="ES218" s="67">
        <v>0</v>
      </c>
      <c r="ET218" s="67">
        <v>0</v>
      </c>
      <c r="EU218" s="67">
        <v>0</v>
      </c>
      <c r="EV218" s="67">
        <v>0</v>
      </c>
      <c r="EW218" s="67">
        <v>0</v>
      </c>
      <c r="EX218" s="67">
        <v>0</v>
      </c>
      <c r="EY218" s="86">
        <v>83.333333333333329</v>
      </c>
      <c r="EZ218" s="87">
        <v>21</v>
      </c>
      <c r="FA218" s="86">
        <v>71.428571428571431</v>
      </c>
      <c r="FB218" s="87">
        <v>16</v>
      </c>
      <c r="FC218" s="92">
        <v>86.505190311418687</v>
      </c>
      <c r="FD218" s="67">
        <v>1</v>
      </c>
      <c r="FE218" s="67">
        <v>0</v>
      </c>
      <c r="FF218" s="67">
        <v>0</v>
      </c>
      <c r="FG218" s="67">
        <v>0</v>
      </c>
      <c r="FH218" s="67">
        <v>0</v>
      </c>
      <c r="FI218" s="67">
        <v>0</v>
      </c>
      <c r="FJ218" s="67">
        <v>0</v>
      </c>
      <c r="FK218" s="92">
        <v>86.505190311418687</v>
      </c>
      <c r="FL218" s="67">
        <v>1</v>
      </c>
      <c r="FM218" s="67">
        <v>0</v>
      </c>
      <c r="FN218" s="67">
        <v>0</v>
      </c>
      <c r="FO218" s="67">
        <v>0</v>
      </c>
      <c r="FP218" s="67">
        <v>0</v>
      </c>
      <c r="FQ218" s="67">
        <v>0</v>
      </c>
      <c r="FR218" s="67">
        <v>0</v>
      </c>
      <c r="FS218" s="86">
        <v>1.8450184501845017</v>
      </c>
      <c r="FT218" s="87">
        <v>1</v>
      </c>
      <c r="FU218" s="86">
        <v>2.0964360587002098</v>
      </c>
      <c r="FV218" s="87">
        <v>1</v>
      </c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67"/>
      <c r="IS218" s="67"/>
      <c r="IT218" s="67"/>
      <c r="IU218" s="67"/>
      <c r="IV218" s="67"/>
      <c r="IW218" s="67"/>
      <c r="IX218" s="67"/>
      <c r="IY218" s="67"/>
      <c r="IZ218" s="67"/>
      <c r="JA218" s="67"/>
      <c r="JB218" s="67"/>
      <c r="JC218" s="67"/>
      <c r="JD218" s="67"/>
      <c r="JE218" s="67"/>
      <c r="JF218" s="67"/>
      <c r="JG218" s="67"/>
      <c r="JH218" s="67"/>
      <c r="JI218" s="67"/>
      <c r="JJ218" s="67"/>
      <c r="JK218" s="67"/>
      <c r="JL218" s="67"/>
      <c r="JM218" s="67"/>
      <c r="JN218" s="67"/>
      <c r="JO218" s="67"/>
      <c r="JP218" s="67"/>
      <c r="JQ218" s="67"/>
      <c r="JR218" s="67"/>
      <c r="JS218" s="67"/>
      <c r="JT218" s="67"/>
      <c r="JU218" s="67"/>
      <c r="JV218" s="67"/>
      <c r="JW218" s="67"/>
      <c r="JX218" s="67"/>
      <c r="JY218" s="67"/>
      <c r="JZ218" s="67"/>
      <c r="KA218" s="67"/>
      <c r="KB218" s="67"/>
      <c r="KC218" s="67"/>
      <c r="KD218" s="67"/>
      <c r="KE218" s="67"/>
      <c r="KF218" s="67"/>
      <c r="KG218" s="67"/>
      <c r="KH218" s="67"/>
      <c r="KI218" s="67"/>
      <c r="KJ218" s="67"/>
      <c r="KK218" s="67"/>
      <c r="KL218" s="67"/>
      <c r="KM218" s="67"/>
      <c r="KN218" s="67"/>
      <c r="KO218" s="67"/>
      <c r="KP218" s="67"/>
      <c r="KQ218" s="67"/>
      <c r="KR218" s="67"/>
      <c r="KS218" s="67"/>
      <c r="KT218" s="67"/>
      <c r="KU218" s="67"/>
      <c r="KV218" s="67"/>
      <c r="KW218" s="67"/>
      <c r="KX218" s="67"/>
      <c r="KY218" s="67"/>
      <c r="KZ218" s="67"/>
      <c r="LA218" s="67"/>
      <c r="LB218" s="67"/>
      <c r="LC218" s="67"/>
      <c r="LD218" s="67"/>
      <c r="LE218" s="67"/>
      <c r="LF218" s="67"/>
      <c r="LG218" s="67"/>
      <c r="LH218" s="67"/>
      <c r="LI218" s="67"/>
      <c r="LJ218" s="67"/>
      <c r="LK218" s="67"/>
      <c r="LL218" s="67"/>
      <c r="LM218" s="67"/>
      <c r="LN218" s="67"/>
      <c r="LO218" s="67"/>
      <c r="LP218" s="67"/>
      <c r="LQ218" s="67"/>
      <c r="LR218" s="67"/>
      <c r="LS218" s="67"/>
      <c r="LT218" s="67"/>
      <c r="LU218" s="67"/>
      <c r="LV218" s="67"/>
      <c r="LW218" s="67"/>
      <c r="LX218" s="67"/>
      <c r="LY218" s="67"/>
      <c r="LZ218" s="67"/>
      <c r="MA218" s="67"/>
      <c r="MB218" s="67"/>
      <c r="MC218" s="67"/>
      <c r="MD218" s="67"/>
      <c r="ME218" s="67"/>
      <c r="MF218" s="67"/>
      <c r="MG218" s="67"/>
      <c r="MH218" s="67"/>
      <c r="MI218" s="67"/>
      <c r="MJ218" s="67"/>
      <c r="MK218" s="67"/>
      <c r="ML218" s="67"/>
      <c r="MM218" s="67"/>
      <c r="MN218" s="67"/>
      <c r="MO218" s="67"/>
      <c r="MP218" s="67"/>
      <c r="MQ218" s="67"/>
      <c r="MR218" s="67"/>
      <c r="MS218" s="67"/>
      <c r="MT218" s="67"/>
      <c r="MU218" s="67"/>
      <c r="MV218" s="67"/>
      <c r="MW218" s="67"/>
      <c r="MX218" s="67"/>
      <c r="MY218" s="67"/>
      <c r="MZ218" s="67"/>
      <c r="NA218" s="67"/>
      <c r="NB218" s="67"/>
      <c r="NC218" s="67"/>
      <c r="ND218" s="67"/>
      <c r="NE218" s="67"/>
      <c r="NF218" s="67"/>
      <c r="NG218" s="67"/>
      <c r="NH218" s="67"/>
      <c r="NI218" s="67"/>
      <c r="NJ218" s="67"/>
      <c r="NK218" s="67"/>
      <c r="NL218" s="67"/>
      <c r="NM218" s="67"/>
      <c r="NN218" s="67"/>
      <c r="NO218" s="67"/>
      <c r="NP218" s="67"/>
      <c r="NQ218" s="67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  <c r="OO218" s="12"/>
      <c r="OP218" s="12"/>
      <c r="OQ218" s="12"/>
    </row>
    <row r="219" spans="1:407">
      <c r="A219" s="96" t="s">
        <v>1286</v>
      </c>
      <c r="B219" s="56" t="s">
        <v>1287</v>
      </c>
      <c r="C219" s="96" t="s">
        <v>427</v>
      </c>
      <c r="D219" s="74">
        <v>6</v>
      </c>
      <c r="E219" s="67">
        <v>2016</v>
      </c>
      <c r="F219" s="161">
        <v>67.440748180971852</v>
      </c>
      <c r="G219" s="78">
        <v>16086</v>
      </c>
      <c r="H219" s="78">
        <v>6026</v>
      </c>
      <c r="I219" s="78">
        <v>10060</v>
      </c>
      <c r="J219" s="67">
        <v>18.36</v>
      </c>
      <c r="K219" s="78">
        <v>2953</v>
      </c>
      <c r="L219" s="67">
        <v>58.44</v>
      </c>
      <c r="M219" s="78">
        <v>9400</v>
      </c>
      <c r="N219" s="67">
        <v>1481</v>
      </c>
      <c r="O219" s="67">
        <v>759</v>
      </c>
      <c r="P219" s="67">
        <v>722</v>
      </c>
      <c r="Q219" s="78">
        <v>1778</v>
      </c>
      <c r="R219" s="78">
        <v>865</v>
      </c>
      <c r="S219" s="78">
        <v>913</v>
      </c>
      <c r="T219" s="67">
        <v>1481</v>
      </c>
      <c r="U219" s="67">
        <v>769</v>
      </c>
      <c r="V219" s="67">
        <v>712</v>
      </c>
      <c r="W219" s="78">
        <v>1768</v>
      </c>
      <c r="X219" s="78">
        <v>849</v>
      </c>
      <c r="Y219" s="78">
        <v>919</v>
      </c>
      <c r="Z219" s="67">
        <v>1421</v>
      </c>
      <c r="AA219" s="67">
        <v>741</v>
      </c>
      <c r="AB219" s="67">
        <v>680</v>
      </c>
      <c r="AC219" s="78">
        <v>1579</v>
      </c>
      <c r="AD219" s="78">
        <v>752</v>
      </c>
      <c r="AE219" s="78">
        <v>827</v>
      </c>
      <c r="AF219" s="67">
        <v>1234</v>
      </c>
      <c r="AG219" s="67">
        <v>650</v>
      </c>
      <c r="AH219" s="67">
        <v>584</v>
      </c>
      <c r="AI219" s="78">
        <v>2256</v>
      </c>
      <c r="AJ219" s="78">
        <v>1062</v>
      </c>
      <c r="AK219" s="78">
        <v>1194</v>
      </c>
      <c r="AL219" s="67">
        <v>1295</v>
      </c>
      <c r="AM219" s="67">
        <v>684</v>
      </c>
      <c r="AN219" s="67">
        <v>611</v>
      </c>
      <c r="AO219" s="67">
        <v>1110</v>
      </c>
      <c r="AP219" s="67">
        <v>590</v>
      </c>
      <c r="AQ219" s="67">
        <v>520</v>
      </c>
      <c r="AR219" s="56" t="s">
        <v>428</v>
      </c>
      <c r="AS219" s="56"/>
      <c r="AT219" s="56" t="s">
        <v>428</v>
      </c>
      <c r="AU219" s="162">
        <v>235</v>
      </c>
      <c r="AV219" s="163">
        <v>0</v>
      </c>
      <c r="AW219" s="164">
        <v>98</v>
      </c>
      <c r="AX219" s="59">
        <v>18</v>
      </c>
      <c r="AY219" s="59">
        <v>3</v>
      </c>
      <c r="AZ219" s="86">
        <v>2.0256583389601621</v>
      </c>
      <c r="BA219" s="87">
        <v>3</v>
      </c>
      <c r="BB219" s="88">
        <v>0</v>
      </c>
      <c r="BC219" s="89">
        <v>0</v>
      </c>
      <c r="BD219" s="68">
        <v>0</v>
      </c>
      <c r="BE219" s="69">
        <v>0</v>
      </c>
      <c r="BF219" s="56">
        <f>VLOOKUP(A219,[1]Controles!$A$7:$L$139,11,0)</f>
        <v>14</v>
      </c>
      <c r="BG219" s="107">
        <f>VLOOKUP(A219,[1]Controles!$A$7:$L$139,12,0)</f>
        <v>8.3832335329341312</v>
      </c>
      <c r="BH219" s="63">
        <f>VLOOKUP(A219,[1]Peso!$A$7:$D$139,3,0)</f>
        <v>9</v>
      </c>
      <c r="BI219" s="85">
        <f>VLOOKUP(A219,[1]Peso!$A$7:$D$139,4,0)</f>
        <v>5.3892215568862278</v>
      </c>
      <c r="BJ219" s="68">
        <v>0</v>
      </c>
      <c r="BK219" s="69">
        <v>0</v>
      </c>
      <c r="BL219" s="68">
        <v>0</v>
      </c>
      <c r="BM219" s="69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 t="s">
        <v>2024</v>
      </c>
      <c r="BW219" s="67" t="s">
        <v>1914</v>
      </c>
      <c r="BX219" s="67" t="s">
        <v>762</v>
      </c>
      <c r="BY219" s="67" t="s">
        <v>1139</v>
      </c>
      <c r="BZ219" s="67" t="s">
        <v>458</v>
      </c>
      <c r="CA219" s="67" t="s">
        <v>1325</v>
      </c>
      <c r="CB219" s="67" t="s">
        <v>958</v>
      </c>
      <c r="CC219" s="164">
        <v>70.7</v>
      </c>
      <c r="CD219" s="164">
        <v>54.21</v>
      </c>
      <c r="CE219" s="166">
        <v>28.571428571428569</v>
      </c>
      <c r="CF219" s="67" t="s">
        <v>2025</v>
      </c>
      <c r="CG219" s="67" t="s">
        <v>1840</v>
      </c>
      <c r="CH219" s="92">
        <v>67.385444743935309</v>
      </c>
      <c r="CI219" s="67">
        <v>1</v>
      </c>
      <c r="CJ219" s="86">
        <v>0</v>
      </c>
      <c r="CK219" s="87">
        <v>0</v>
      </c>
      <c r="CL219" s="92">
        <v>67.385444743935309</v>
      </c>
      <c r="CM219" s="67">
        <v>1</v>
      </c>
      <c r="CN219" s="67">
        <v>0</v>
      </c>
      <c r="CO219" s="67">
        <v>0</v>
      </c>
      <c r="CP219" s="92">
        <v>67.385444743935309</v>
      </c>
      <c r="CQ219" s="67">
        <v>1</v>
      </c>
      <c r="CR219" s="67">
        <v>0</v>
      </c>
      <c r="CS219" s="67">
        <v>0</v>
      </c>
      <c r="CT219" s="67">
        <v>0</v>
      </c>
      <c r="CU219" s="67">
        <v>0</v>
      </c>
      <c r="CV219" s="67">
        <v>0</v>
      </c>
      <c r="CW219" s="67">
        <v>0</v>
      </c>
      <c r="CX219" s="67">
        <v>0</v>
      </c>
      <c r="CY219" s="67">
        <v>0</v>
      </c>
      <c r="CZ219" s="67">
        <v>0</v>
      </c>
      <c r="DA219" s="67">
        <v>0</v>
      </c>
      <c r="DB219" s="86">
        <v>0</v>
      </c>
      <c r="DC219" s="87">
        <v>0</v>
      </c>
      <c r="DD219" s="164">
        <v>124.53</v>
      </c>
      <c r="DE219" s="164">
        <v>88.34</v>
      </c>
      <c r="DF219" s="166">
        <v>1.7057569296375266</v>
      </c>
      <c r="DG219" s="167">
        <v>8.6709310589907602</v>
      </c>
      <c r="DH219" s="92">
        <v>226.24434389140274</v>
      </c>
      <c r="DI219" s="67">
        <v>4</v>
      </c>
      <c r="DJ219" s="92">
        <v>113.12217194570137</v>
      </c>
      <c r="DK219" s="67">
        <v>2</v>
      </c>
      <c r="DL219" s="67">
        <v>0</v>
      </c>
      <c r="DM219" s="67">
        <v>0</v>
      </c>
      <c r="DN219" s="67">
        <v>0</v>
      </c>
      <c r="DO219" s="67">
        <v>0</v>
      </c>
      <c r="DP219" s="67">
        <v>0</v>
      </c>
      <c r="DQ219" s="67">
        <v>0</v>
      </c>
      <c r="DR219" s="67">
        <v>0</v>
      </c>
      <c r="DS219" s="67">
        <v>0</v>
      </c>
      <c r="DT219" s="67">
        <v>0</v>
      </c>
      <c r="DU219" s="67">
        <v>0</v>
      </c>
      <c r="DV219" s="67">
        <v>0</v>
      </c>
      <c r="DW219" s="67">
        <v>0</v>
      </c>
      <c r="DX219" s="67">
        <v>0</v>
      </c>
      <c r="DY219" s="67">
        <v>0</v>
      </c>
      <c r="DZ219" s="86">
        <v>5.8823529411764701</v>
      </c>
      <c r="EA219" s="87">
        <v>4</v>
      </c>
      <c r="EB219" s="86">
        <v>66.780821917808225</v>
      </c>
      <c r="EC219" s="87">
        <v>39</v>
      </c>
      <c r="ED219" s="86">
        <v>0.81037277147487841</v>
      </c>
      <c r="EE219" s="87">
        <v>1</v>
      </c>
      <c r="EF219" s="164">
        <v>99.29</v>
      </c>
      <c r="EG219" s="164">
        <v>65.540000000000006</v>
      </c>
      <c r="EH219" s="166">
        <v>3.1496062992125982</v>
      </c>
      <c r="EI219" s="167">
        <v>9.4488188976377945</v>
      </c>
      <c r="EJ219" s="67" t="s">
        <v>2026</v>
      </c>
      <c r="EK219" s="67" t="s">
        <v>2027</v>
      </c>
      <c r="EL219" s="164">
        <v>91.04</v>
      </c>
      <c r="EM219" s="164">
        <v>44.14</v>
      </c>
      <c r="EN219" s="166">
        <v>0.91463414634146334</v>
      </c>
      <c r="EO219" s="167">
        <v>3.6585365853658534</v>
      </c>
      <c r="EP219" s="67">
        <v>0</v>
      </c>
      <c r="EQ219" s="67">
        <v>0</v>
      </c>
      <c r="ER219" s="92">
        <v>63.331222292590247</v>
      </c>
      <c r="ES219" s="105">
        <v>1</v>
      </c>
      <c r="ET219" s="92">
        <v>63.331222292590247</v>
      </c>
      <c r="EU219" s="67">
        <v>1</v>
      </c>
      <c r="EV219" s="67">
        <v>0</v>
      </c>
      <c r="EW219" s="67">
        <v>0</v>
      </c>
      <c r="EX219" s="67">
        <v>0</v>
      </c>
      <c r="EY219" s="86">
        <v>86.743044189852696</v>
      </c>
      <c r="EZ219" s="87">
        <v>53</v>
      </c>
      <c r="FA219" s="86">
        <v>46.153846153846153</v>
      </c>
      <c r="FB219" s="87">
        <v>24</v>
      </c>
      <c r="FC219" s="67">
        <v>0</v>
      </c>
      <c r="FD219" s="67">
        <v>0</v>
      </c>
      <c r="FE219" s="67">
        <v>0</v>
      </c>
      <c r="FF219" s="67">
        <v>0</v>
      </c>
      <c r="FG219" s="67">
        <v>0</v>
      </c>
      <c r="FH219" s="67">
        <v>0</v>
      </c>
      <c r="FI219" s="67">
        <v>0</v>
      </c>
      <c r="FJ219" s="67">
        <v>0</v>
      </c>
      <c r="FK219" s="67">
        <v>0</v>
      </c>
      <c r="FL219" s="67">
        <v>0</v>
      </c>
      <c r="FM219" s="92">
        <v>148.6988847583643</v>
      </c>
      <c r="FN219" s="67">
        <v>4</v>
      </c>
      <c r="FO219" s="92">
        <v>594.7955390334572</v>
      </c>
      <c r="FP219" s="105">
        <v>16</v>
      </c>
      <c r="FQ219" s="92">
        <v>0</v>
      </c>
      <c r="FR219" s="67">
        <v>0</v>
      </c>
      <c r="FS219" s="86">
        <v>0</v>
      </c>
      <c r="FT219" s="87">
        <v>0</v>
      </c>
      <c r="FU219" s="86">
        <v>1.8018018018018018</v>
      </c>
      <c r="FV219" s="87">
        <v>2</v>
      </c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67"/>
      <c r="IS219" s="67"/>
      <c r="IT219" s="67"/>
      <c r="IU219" s="67"/>
      <c r="IV219" s="67"/>
      <c r="IW219" s="67"/>
      <c r="IX219" s="67"/>
      <c r="IY219" s="67"/>
      <c r="IZ219" s="67"/>
      <c r="JA219" s="67"/>
      <c r="JB219" s="67"/>
      <c r="JC219" s="67"/>
      <c r="JD219" s="67"/>
      <c r="JE219" s="67"/>
      <c r="JF219" s="67"/>
      <c r="JG219" s="67"/>
      <c r="JH219" s="67"/>
      <c r="JI219" s="67"/>
      <c r="JJ219" s="67"/>
      <c r="JK219" s="67"/>
      <c r="JL219" s="67"/>
      <c r="JM219" s="67"/>
      <c r="JN219" s="67"/>
      <c r="JO219" s="67"/>
      <c r="JP219" s="67"/>
      <c r="JQ219" s="67"/>
      <c r="JR219" s="67"/>
      <c r="JS219" s="67"/>
      <c r="JT219" s="67"/>
      <c r="JU219" s="67"/>
      <c r="JV219" s="67"/>
      <c r="JW219" s="67"/>
      <c r="JX219" s="67"/>
      <c r="JY219" s="67"/>
      <c r="JZ219" s="67"/>
      <c r="KA219" s="67"/>
      <c r="KB219" s="67"/>
      <c r="KC219" s="67"/>
      <c r="KD219" s="67"/>
      <c r="KE219" s="67"/>
      <c r="KF219" s="67"/>
      <c r="KG219" s="67"/>
      <c r="KH219" s="67"/>
      <c r="KI219" s="67"/>
      <c r="KJ219" s="67"/>
      <c r="KK219" s="67"/>
      <c r="KL219" s="67"/>
      <c r="KM219" s="67"/>
      <c r="KN219" s="67"/>
      <c r="KO219" s="67"/>
      <c r="KP219" s="67"/>
      <c r="KQ219" s="67"/>
      <c r="KR219" s="67"/>
      <c r="KS219" s="67"/>
      <c r="KT219" s="67"/>
      <c r="KU219" s="67"/>
      <c r="KV219" s="67"/>
      <c r="KW219" s="67"/>
      <c r="KX219" s="67"/>
      <c r="KY219" s="67"/>
      <c r="KZ219" s="67"/>
      <c r="LA219" s="67"/>
      <c r="LB219" s="67"/>
      <c r="LC219" s="67"/>
      <c r="LD219" s="67"/>
      <c r="LE219" s="67"/>
      <c r="LF219" s="67"/>
      <c r="LG219" s="67"/>
      <c r="LH219" s="67"/>
      <c r="LI219" s="67"/>
      <c r="LJ219" s="67"/>
      <c r="LK219" s="67"/>
      <c r="LL219" s="67"/>
      <c r="LM219" s="67"/>
      <c r="LN219" s="67"/>
      <c r="LO219" s="67"/>
      <c r="LP219" s="67"/>
      <c r="LQ219" s="67"/>
      <c r="LR219" s="67"/>
      <c r="LS219" s="67"/>
      <c r="LT219" s="67"/>
      <c r="LU219" s="67"/>
      <c r="LV219" s="67"/>
      <c r="LW219" s="67"/>
      <c r="LX219" s="67"/>
      <c r="LY219" s="67"/>
      <c r="LZ219" s="67"/>
      <c r="MA219" s="67"/>
      <c r="MB219" s="67"/>
      <c r="MC219" s="67"/>
      <c r="MD219" s="67"/>
      <c r="ME219" s="67"/>
      <c r="MF219" s="67"/>
      <c r="MG219" s="67"/>
      <c r="MH219" s="67"/>
      <c r="MI219" s="67"/>
      <c r="MJ219" s="67"/>
      <c r="MK219" s="67"/>
      <c r="ML219" s="67"/>
      <c r="MM219" s="67"/>
      <c r="MN219" s="67"/>
      <c r="MO219" s="67"/>
      <c r="MP219" s="67"/>
      <c r="MQ219" s="67"/>
      <c r="MR219" s="67"/>
      <c r="MS219" s="67"/>
      <c r="MT219" s="67"/>
      <c r="MU219" s="67"/>
      <c r="MV219" s="67"/>
      <c r="MW219" s="67"/>
      <c r="MX219" s="67"/>
      <c r="MY219" s="67"/>
      <c r="MZ219" s="67"/>
      <c r="NA219" s="67"/>
      <c r="NB219" s="67"/>
      <c r="NC219" s="67"/>
      <c r="ND219" s="67"/>
      <c r="NE219" s="67"/>
      <c r="NF219" s="67"/>
      <c r="NG219" s="67"/>
      <c r="NH219" s="67"/>
      <c r="NI219" s="67"/>
      <c r="NJ219" s="67"/>
      <c r="NK219" s="67"/>
      <c r="NL219" s="67"/>
      <c r="NM219" s="67"/>
      <c r="NN219" s="67"/>
      <c r="NO219" s="67"/>
      <c r="NP219" s="67"/>
      <c r="NQ219" s="67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  <c r="OO219" s="12"/>
      <c r="OP219" s="12"/>
      <c r="OQ219" s="12"/>
    </row>
    <row r="220" spans="1:407">
      <c r="A220" s="96" t="s">
        <v>1297</v>
      </c>
      <c r="B220" s="56" t="s">
        <v>1298</v>
      </c>
      <c r="C220" s="96" t="s">
        <v>427</v>
      </c>
      <c r="D220" s="74">
        <v>6</v>
      </c>
      <c r="E220" s="67">
        <v>2016</v>
      </c>
      <c r="F220" s="161">
        <v>63.391648279281505</v>
      </c>
      <c r="G220" s="78">
        <v>5222</v>
      </c>
      <c r="H220" s="78">
        <v>2454</v>
      </c>
      <c r="I220" s="78">
        <v>2768</v>
      </c>
      <c r="J220" s="67">
        <v>8.48</v>
      </c>
      <c r="K220" s="78">
        <v>443</v>
      </c>
      <c r="L220" s="67">
        <v>94.77</v>
      </c>
      <c r="M220" s="78">
        <v>4949</v>
      </c>
      <c r="N220" s="67">
        <v>529</v>
      </c>
      <c r="O220" s="67">
        <v>272</v>
      </c>
      <c r="P220" s="67">
        <v>257</v>
      </c>
      <c r="Q220" s="78">
        <v>632</v>
      </c>
      <c r="R220" s="78">
        <v>307</v>
      </c>
      <c r="S220" s="78">
        <v>325</v>
      </c>
      <c r="T220" s="67">
        <v>498</v>
      </c>
      <c r="U220" s="67">
        <v>262</v>
      </c>
      <c r="V220" s="67">
        <v>236</v>
      </c>
      <c r="W220" s="78">
        <v>580</v>
      </c>
      <c r="X220" s="78">
        <v>273</v>
      </c>
      <c r="Y220" s="78">
        <v>307</v>
      </c>
      <c r="Z220" s="67">
        <v>450</v>
      </c>
      <c r="AA220" s="67">
        <v>239</v>
      </c>
      <c r="AB220" s="67">
        <v>211</v>
      </c>
      <c r="AC220" s="78">
        <v>514</v>
      </c>
      <c r="AD220" s="78">
        <v>243</v>
      </c>
      <c r="AE220" s="78">
        <v>271</v>
      </c>
      <c r="AF220" s="67">
        <v>423</v>
      </c>
      <c r="AG220" s="67">
        <v>220</v>
      </c>
      <c r="AH220" s="67">
        <v>203</v>
      </c>
      <c r="AI220" s="78">
        <v>814</v>
      </c>
      <c r="AJ220" s="78">
        <v>397</v>
      </c>
      <c r="AK220" s="78">
        <v>417</v>
      </c>
      <c r="AL220" s="67">
        <v>471</v>
      </c>
      <c r="AM220" s="67">
        <v>242</v>
      </c>
      <c r="AN220" s="67">
        <v>229</v>
      </c>
      <c r="AO220" s="67">
        <v>393</v>
      </c>
      <c r="AP220" s="67">
        <v>197</v>
      </c>
      <c r="AQ220" s="67">
        <v>196</v>
      </c>
      <c r="AR220" s="56" t="s">
        <v>428</v>
      </c>
      <c r="AS220" s="56"/>
      <c r="AT220" s="56" t="s">
        <v>428</v>
      </c>
      <c r="AU220" s="162">
        <v>190</v>
      </c>
      <c r="AV220" s="164">
        <v>0</v>
      </c>
      <c r="AW220" s="163">
        <v>60</v>
      </c>
      <c r="AX220" s="59">
        <v>0</v>
      </c>
      <c r="AY220" s="59">
        <v>0</v>
      </c>
      <c r="AZ220" s="86">
        <v>0</v>
      </c>
      <c r="BA220" s="87">
        <v>0</v>
      </c>
      <c r="BB220" s="88">
        <v>0</v>
      </c>
      <c r="BC220" s="89">
        <v>0</v>
      </c>
      <c r="BD220" s="68">
        <v>0</v>
      </c>
      <c r="BE220" s="69">
        <v>0</v>
      </c>
      <c r="BF220" s="56">
        <f>VLOOKUP(A220,[1]Controles!$A$7:$L$139,11,0)</f>
        <v>5</v>
      </c>
      <c r="BG220" s="107">
        <f>VLOOKUP(A220,[1]Controles!$A$7:$L$139,12,0)</f>
        <v>6.5789473684210522</v>
      </c>
      <c r="BH220" s="63">
        <f>VLOOKUP(A220,[1]Peso!$A$7:$D$139,3,0)</f>
        <v>3</v>
      </c>
      <c r="BI220" s="85">
        <f>VLOOKUP(A220,[1]Peso!$A$7:$D$139,4,0)</f>
        <v>3.9473684210526314</v>
      </c>
      <c r="BJ220" s="68">
        <v>0</v>
      </c>
      <c r="BK220" s="69">
        <v>0</v>
      </c>
      <c r="BL220" s="68">
        <v>0</v>
      </c>
      <c r="BM220" s="69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 t="s">
        <v>2028</v>
      </c>
      <c r="BW220" s="67" t="s">
        <v>916</v>
      </c>
      <c r="BX220" s="67" t="s">
        <v>714</v>
      </c>
      <c r="BY220" s="67" t="s">
        <v>1079</v>
      </c>
      <c r="BZ220" s="67" t="s">
        <v>2029</v>
      </c>
      <c r="CA220" s="67" t="s">
        <v>1520</v>
      </c>
      <c r="CB220" s="67" t="s">
        <v>433</v>
      </c>
      <c r="CC220" s="163">
        <v>94.17</v>
      </c>
      <c r="CD220" s="163">
        <v>69.900000000000006</v>
      </c>
      <c r="CE220" s="166">
        <v>0</v>
      </c>
      <c r="CF220" s="67" t="s">
        <v>473</v>
      </c>
      <c r="CG220" s="67" t="s">
        <v>735</v>
      </c>
      <c r="CH220" s="67">
        <v>0</v>
      </c>
      <c r="CI220" s="67">
        <v>0</v>
      </c>
      <c r="CJ220" s="86">
        <v>0</v>
      </c>
      <c r="CK220" s="87">
        <v>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  <c r="CU220" s="67">
        <v>0</v>
      </c>
      <c r="CV220" s="67">
        <v>0</v>
      </c>
      <c r="CW220" s="67">
        <v>0</v>
      </c>
      <c r="CX220" s="67">
        <v>0</v>
      </c>
      <c r="CY220" s="67">
        <v>0</v>
      </c>
      <c r="CZ220" s="67">
        <v>0</v>
      </c>
      <c r="DA220" s="67">
        <v>0</v>
      </c>
      <c r="DB220" s="86">
        <v>0</v>
      </c>
      <c r="DC220" s="87">
        <v>0</v>
      </c>
      <c r="DD220" s="163">
        <v>150</v>
      </c>
      <c r="DE220" s="163">
        <v>104.09</v>
      </c>
      <c r="DF220" s="166">
        <v>3.005008347245409</v>
      </c>
      <c r="DG220" s="167">
        <v>2.1702838063439067</v>
      </c>
      <c r="DH220" s="67">
        <v>0</v>
      </c>
      <c r="DI220" s="67">
        <v>0</v>
      </c>
      <c r="DJ220" s="67">
        <v>0</v>
      </c>
      <c r="DK220" s="67">
        <v>0</v>
      </c>
      <c r="DL220" s="67">
        <v>0</v>
      </c>
      <c r="DM220" s="67">
        <v>0</v>
      </c>
      <c r="DN220" s="67">
        <v>0</v>
      </c>
      <c r="DO220" s="67">
        <v>0</v>
      </c>
      <c r="DP220" s="67">
        <v>0</v>
      </c>
      <c r="DQ220" s="67">
        <v>0</v>
      </c>
      <c r="DR220" s="67">
        <v>0</v>
      </c>
      <c r="DS220" s="67">
        <v>0</v>
      </c>
      <c r="DT220" s="67">
        <v>0</v>
      </c>
      <c r="DU220" s="67">
        <v>0</v>
      </c>
      <c r="DV220" s="67">
        <v>0</v>
      </c>
      <c r="DW220" s="67">
        <v>0</v>
      </c>
      <c r="DX220" s="67">
        <v>0</v>
      </c>
      <c r="DY220" s="67">
        <v>0</v>
      </c>
      <c r="DZ220" s="86">
        <v>0</v>
      </c>
      <c r="EA220" s="87">
        <v>0</v>
      </c>
      <c r="EB220" s="86">
        <v>93.596059113300484</v>
      </c>
      <c r="EC220" s="87">
        <v>19</v>
      </c>
      <c r="ED220" s="86">
        <v>4.7281323877068555</v>
      </c>
      <c r="EE220" s="87">
        <v>2</v>
      </c>
      <c r="EF220" s="163">
        <v>81.23</v>
      </c>
      <c r="EG220" s="163">
        <v>57.7</v>
      </c>
      <c r="EH220" s="166">
        <v>4.0114613180515759</v>
      </c>
      <c r="EI220" s="167">
        <v>1.4326647564469914</v>
      </c>
      <c r="EJ220" s="67" t="s">
        <v>2030</v>
      </c>
      <c r="EK220" s="67" t="s">
        <v>2031</v>
      </c>
      <c r="EL220" s="163">
        <v>69.87</v>
      </c>
      <c r="EM220" s="163">
        <v>27.1</v>
      </c>
      <c r="EN220" s="166">
        <v>3.1578947368421053</v>
      </c>
      <c r="EO220" s="167">
        <v>6.3157894736842106</v>
      </c>
      <c r="EP220" s="67">
        <v>0</v>
      </c>
      <c r="EQ220" s="67">
        <v>0</v>
      </c>
      <c r="ER220" s="67">
        <v>0</v>
      </c>
      <c r="ES220" s="67">
        <v>0</v>
      </c>
      <c r="ET220" s="67">
        <v>0</v>
      </c>
      <c r="EU220" s="67">
        <v>0</v>
      </c>
      <c r="EV220" s="67">
        <v>0</v>
      </c>
      <c r="EW220" s="67">
        <v>0</v>
      </c>
      <c r="EX220" s="67">
        <v>0</v>
      </c>
      <c r="EY220" s="86">
        <v>96.069868995633186</v>
      </c>
      <c r="EZ220" s="87">
        <v>22</v>
      </c>
      <c r="FA220" s="86">
        <v>107.14285714285714</v>
      </c>
      <c r="FB220" s="87">
        <v>21</v>
      </c>
      <c r="FC220" s="67">
        <v>0</v>
      </c>
      <c r="FD220" s="67">
        <v>0</v>
      </c>
      <c r="FE220" s="67">
        <v>0</v>
      </c>
      <c r="FF220" s="67">
        <v>0</v>
      </c>
      <c r="FG220" s="67">
        <v>0</v>
      </c>
      <c r="FH220" s="67">
        <v>0</v>
      </c>
      <c r="FI220" s="67">
        <v>0</v>
      </c>
      <c r="FJ220" s="67">
        <v>0</v>
      </c>
      <c r="FK220" s="67">
        <v>0</v>
      </c>
      <c r="FL220" s="67">
        <v>0</v>
      </c>
      <c r="FM220" s="67">
        <v>0</v>
      </c>
      <c r="FN220" s="67">
        <v>0</v>
      </c>
      <c r="FO220" s="92">
        <v>0</v>
      </c>
      <c r="FP220" s="105">
        <v>0</v>
      </c>
      <c r="FQ220" s="92">
        <v>0</v>
      </c>
      <c r="FR220" s="67">
        <v>0</v>
      </c>
      <c r="FS220" s="86">
        <v>2.1231422505307855</v>
      </c>
      <c r="FT220" s="87">
        <v>1</v>
      </c>
      <c r="FU220" s="86">
        <v>2.5445292620865141</v>
      </c>
      <c r="FV220" s="87">
        <v>1</v>
      </c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67"/>
      <c r="IS220" s="67"/>
      <c r="IT220" s="67"/>
      <c r="IU220" s="67"/>
      <c r="IV220" s="67"/>
      <c r="IW220" s="67"/>
      <c r="IX220" s="67"/>
      <c r="IY220" s="67"/>
      <c r="IZ220" s="67"/>
      <c r="JA220" s="67"/>
      <c r="JB220" s="67"/>
      <c r="JC220" s="67"/>
      <c r="JD220" s="67"/>
      <c r="JE220" s="67"/>
      <c r="JF220" s="67"/>
      <c r="JG220" s="67"/>
      <c r="JH220" s="67"/>
      <c r="JI220" s="67"/>
      <c r="JJ220" s="67"/>
      <c r="JK220" s="67"/>
      <c r="JL220" s="67"/>
      <c r="JM220" s="67"/>
      <c r="JN220" s="67"/>
      <c r="JO220" s="67"/>
      <c r="JP220" s="67"/>
      <c r="JQ220" s="67"/>
      <c r="JR220" s="67"/>
      <c r="JS220" s="67"/>
      <c r="JT220" s="67"/>
      <c r="JU220" s="67"/>
      <c r="JV220" s="67"/>
      <c r="JW220" s="67"/>
      <c r="JX220" s="67"/>
      <c r="JY220" s="67"/>
      <c r="JZ220" s="67"/>
      <c r="KA220" s="67"/>
      <c r="KB220" s="67"/>
      <c r="KC220" s="67"/>
      <c r="KD220" s="67"/>
      <c r="KE220" s="67"/>
      <c r="KF220" s="67"/>
      <c r="KG220" s="67"/>
      <c r="KH220" s="67"/>
      <c r="KI220" s="67"/>
      <c r="KJ220" s="67"/>
      <c r="KK220" s="67"/>
      <c r="KL220" s="67"/>
      <c r="KM220" s="67"/>
      <c r="KN220" s="67"/>
      <c r="KO220" s="67"/>
      <c r="KP220" s="67"/>
      <c r="KQ220" s="67"/>
      <c r="KR220" s="67"/>
      <c r="KS220" s="67"/>
      <c r="KT220" s="67"/>
      <c r="KU220" s="67"/>
      <c r="KV220" s="67"/>
      <c r="KW220" s="67"/>
      <c r="KX220" s="67"/>
      <c r="KY220" s="67"/>
      <c r="KZ220" s="67"/>
      <c r="LA220" s="67"/>
      <c r="LB220" s="67"/>
      <c r="LC220" s="67"/>
      <c r="LD220" s="67"/>
      <c r="LE220" s="67"/>
      <c r="LF220" s="67"/>
      <c r="LG220" s="67"/>
      <c r="LH220" s="67"/>
      <c r="LI220" s="67"/>
      <c r="LJ220" s="67"/>
      <c r="LK220" s="67"/>
      <c r="LL220" s="67"/>
      <c r="LM220" s="67"/>
      <c r="LN220" s="67"/>
      <c r="LO220" s="67"/>
      <c r="LP220" s="67"/>
      <c r="LQ220" s="67"/>
      <c r="LR220" s="67"/>
      <c r="LS220" s="67"/>
      <c r="LT220" s="67"/>
      <c r="LU220" s="67"/>
      <c r="LV220" s="67"/>
      <c r="LW220" s="67"/>
      <c r="LX220" s="67"/>
      <c r="LY220" s="67"/>
      <c r="LZ220" s="67"/>
      <c r="MA220" s="67"/>
      <c r="MB220" s="67"/>
      <c r="MC220" s="67"/>
      <c r="MD220" s="67"/>
      <c r="ME220" s="67"/>
      <c r="MF220" s="67"/>
      <c r="MG220" s="67"/>
      <c r="MH220" s="67"/>
      <c r="MI220" s="67"/>
      <c r="MJ220" s="67"/>
      <c r="MK220" s="67"/>
      <c r="ML220" s="67"/>
      <c r="MM220" s="67"/>
      <c r="MN220" s="67"/>
      <c r="MO220" s="67"/>
      <c r="MP220" s="67"/>
      <c r="MQ220" s="67"/>
      <c r="MR220" s="67"/>
      <c r="MS220" s="67"/>
      <c r="MT220" s="67"/>
      <c r="MU220" s="67"/>
      <c r="MV220" s="67"/>
      <c r="MW220" s="67"/>
      <c r="MX220" s="67"/>
      <c r="MY220" s="67"/>
      <c r="MZ220" s="67"/>
      <c r="NA220" s="67"/>
      <c r="NB220" s="67"/>
      <c r="NC220" s="67"/>
      <c r="ND220" s="67"/>
      <c r="NE220" s="67"/>
      <c r="NF220" s="67"/>
      <c r="NG220" s="67"/>
      <c r="NH220" s="67"/>
      <c r="NI220" s="67"/>
      <c r="NJ220" s="67"/>
      <c r="NK220" s="67"/>
      <c r="NL220" s="67"/>
      <c r="NM220" s="67"/>
      <c r="NN220" s="67"/>
      <c r="NO220" s="67"/>
      <c r="NP220" s="67"/>
      <c r="NQ220" s="67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</row>
    <row r="221" spans="1:407">
      <c r="A221" s="96" t="s">
        <v>1305</v>
      </c>
      <c r="B221" s="56" t="s">
        <v>1306</v>
      </c>
      <c r="C221" s="96" t="s">
        <v>441</v>
      </c>
      <c r="D221" s="74">
        <v>6</v>
      </c>
      <c r="E221" s="67">
        <v>2016</v>
      </c>
      <c r="F221" s="161">
        <v>77.268120709347841</v>
      </c>
      <c r="G221" s="67">
        <v>12724</v>
      </c>
      <c r="H221" s="78">
        <v>4135</v>
      </c>
      <c r="I221" s="67">
        <v>8589</v>
      </c>
      <c r="J221" s="67">
        <v>38.090000000000003</v>
      </c>
      <c r="K221" s="78">
        <v>4846</v>
      </c>
      <c r="L221" s="67">
        <v>47.72</v>
      </c>
      <c r="M221" s="78">
        <v>6072</v>
      </c>
      <c r="N221" s="67">
        <v>1202</v>
      </c>
      <c r="O221" s="67">
        <v>610</v>
      </c>
      <c r="P221" s="67">
        <v>592</v>
      </c>
      <c r="Q221" s="78">
        <v>1438</v>
      </c>
      <c r="R221" s="78">
        <v>707</v>
      </c>
      <c r="S221" s="78">
        <v>731</v>
      </c>
      <c r="T221" s="67">
        <v>1170</v>
      </c>
      <c r="U221" s="67">
        <v>600</v>
      </c>
      <c r="V221" s="67">
        <v>570</v>
      </c>
      <c r="W221" s="78">
        <v>1397</v>
      </c>
      <c r="X221" s="78">
        <v>680</v>
      </c>
      <c r="Y221" s="78">
        <v>717</v>
      </c>
      <c r="Z221" s="67">
        <v>1155</v>
      </c>
      <c r="AA221" s="67">
        <v>594</v>
      </c>
      <c r="AB221" s="67">
        <v>561</v>
      </c>
      <c r="AC221" s="78">
        <v>1377</v>
      </c>
      <c r="AD221" s="78">
        <v>670</v>
      </c>
      <c r="AE221" s="78">
        <v>707</v>
      </c>
      <c r="AF221" s="67">
        <v>1147</v>
      </c>
      <c r="AG221" s="67">
        <v>590</v>
      </c>
      <c r="AH221" s="67">
        <v>557</v>
      </c>
      <c r="AI221" s="78">
        <v>2081</v>
      </c>
      <c r="AJ221" s="78">
        <v>997</v>
      </c>
      <c r="AK221" s="78">
        <v>1084</v>
      </c>
      <c r="AL221" s="67">
        <v>1177</v>
      </c>
      <c r="AM221" s="67">
        <v>615</v>
      </c>
      <c r="AN221" s="67">
        <v>562</v>
      </c>
      <c r="AO221" s="67">
        <v>1061</v>
      </c>
      <c r="AP221" s="67">
        <v>551</v>
      </c>
      <c r="AQ221" s="67">
        <v>510</v>
      </c>
      <c r="AR221" s="56" t="s">
        <v>428</v>
      </c>
      <c r="AS221" s="56"/>
      <c r="AT221" s="56" t="s">
        <v>428</v>
      </c>
      <c r="AU221" s="162">
        <v>471</v>
      </c>
      <c r="AV221" s="163">
        <v>0</v>
      </c>
      <c r="AW221" s="164">
        <v>11</v>
      </c>
      <c r="AX221" s="59">
        <v>0</v>
      </c>
      <c r="AY221" s="59">
        <v>0</v>
      </c>
      <c r="AZ221" s="86">
        <v>0</v>
      </c>
      <c r="BA221" s="87">
        <v>0</v>
      </c>
      <c r="BB221" s="88">
        <v>0</v>
      </c>
      <c r="BC221" s="89">
        <v>0</v>
      </c>
      <c r="BD221" s="68">
        <v>0</v>
      </c>
      <c r="BE221" s="69">
        <v>0</v>
      </c>
      <c r="BF221" s="56">
        <f>VLOOKUP(A221,[1]Controles!$A$7:$L$139,11,0)</f>
        <v>10</v>
      </c>
      <c r="BG221" s="107">
        <f>VLOOKUP(A221,[1]Controles!$A$7:$L$139,12,0)</f>
        <v>8.7719298245614024</v>
      </c>
      <c r="BH221" s="63">
        <f>VLOOKUP(A221,[1]Peso!$A$7:$D$139,3,0)</f>
        <v>9</v>
      </c>
      <c r="BI221" s="85">
        <f>VLOOKUP(A221,[1]Peso!$A$7:$D$139,4,0)</f>
        <v>7.8947368421052628</v>
      </c>
      <c r="BJ221" s="68">
        <v>0</v>
      </c>
      <c r="BK221" s="69">
        <v>0</v>
      </c>
      <c r="BL221" s="68">
        <v>0</v>
      </c>
      <c r="BM221" s="69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 t="s">
        <v>1575</v>
      </c>
      <c r="BW221" s="67" t="s">
        <v>484</v>
      </c>
      <c r="BX221" s="67" t="s">
        <v>443</v>
      </c>
      <c r="BY221" s="67" t="s">
        <v>541</v>
      </c>
      <c r="BZ221" s="67" t="s">
        <v>2029</v>
      </c>
      <c r="CA221" s="67" t="s">
        <v>1934</v>
      </c>
      <c r="CB221" s="67" t="s">
        <v>814</v>
      </c>
      <c r="CC221" s="164">
        <v>72.03</v>
      </c>
      <c r="CD221" s="164">
        <v>55.07</v>
      </c>
      <c r="CE221" s="166">
        <v>6.0606060606060606</v>
      </c>
      <c r="CF221" s="67" t="s">
        <v>2032</v>
      </c>
      <c r="CG221" s="67" t="s">
        <v>2033</v>
      </c>
      <c r="CH221" s="67">
        <v>0</v>
      </c>
      <c r="CI221" s="67">
        <v>0</v>
      </c>
      <c r="CJ221" s="86">
        <v>0</v>
      </c>
      <c r="CK221" s="8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  <c r="CU221" s="67">
        <v>0</v>
      </c>
      <c r="CV221" s="67">
        <v>0</v>
      </c>
      <c r="CW221" s="67">
        <v>0</v>
      </c>
      <c r="CX221" s="67">
        <v>0</v>
      </c>
      <c r="CY221" s="67">
        <v>0</v>
      </c>
      <c r="CZ221" s="67">
        <v>0</v>
      </c>
      <c r="DA221" s="67">
        <v>0</v>
      </c>
      <c r="DB221" s="86">
        <v>0</v>
      </c>
      <c r="DC221" s="87">
        <v>0</v>
      </c>
      <c r="DD221" s="164">
        <v>97.68</v>
      </c>
      <c r="DE221" s="164">
        <v>81.900000000000006</v>
      </c>
      <c r="DF221" s="166">
        <v>2.4691358024691357</v>
      </c>
      <c r="DG221" s="167">
        <v>6.9325735992402659</v>
      </c>
      <c r="DH221" s="92">
        <v>26.123301985370954</v>
      </c>
      <c r="DI221" s="67">
        <v>1</v>
      </c>
      <c r="DJ221" s="67">
        <v>0</v>
      </c>
      <c r="DK221" s="67">
        <v>0</v>
      </c>
      <c r="DL221" s="67">
        <v>0</v>
      </c>
      <c r="DM221" s="67">
        <v>0</v>
      </c>
      <c r="DN221" s="67">
        <v>0</v>
      </c>
      <c r="DO221" s="67">
        <v>0</v>
      </c>
      <c r="DP221" s="92">
        <v>72.621641249092235</v>
      </c>
      <c r="DQ221" s="67">
        <v>1</v>
      </c>
      <c r="DR221" s="67">
        <v>0</v>
      </c>
      <c r="DS221" s="67">
        <v>0</v>
      </c>
      <c r="DT221" s="92">
        <v>72.621641249092235</v>
      </c>
      <c r="DU221" s="67">
        <v>1</v>
      </c>
      <c r="DV221" s="67">
        <v>0</v>
      </c>
      <c r="DW221" s="67">
        <v>0</v>
      </c>
      <c r="DX221" s="67">
        <v>0</v>
      </c>
      <c r="DY221" s="67">
        <v>0</v>
      </c>
      <c r="DZ221" s="86">
        <v>5.3475935828877006</v>
      </c>
      <c r="EA221" s="87">
        <v>3</v>
      </c>
      <c r="EB221" s="86">
        <v>46.678635547576299</v>
      </c>
      <c r="EC221" s="87">
        <v>26</v>
      </c>
      <c r="ED221" s="86">
        <v>0.87183958151700092</v>
      </c>
      <c r="EE221" s="87">
        <v>1</v>
      </c>
      <c r="EF221" s="164">
        <v>108.78</v>
      </c>
      <c r="EG221" s="164">
        <v>71.06</v>
      </c>
      <c r="EH221" s="166">
        <v>3.8784067085953882</v>
      </c>
      <c r="EI221" s="167">
        <v>10.482180293501047</v>
      </c>
      <c r="EJ221" s="67" t="s">
        <v>765</v>
      </c>
      <c r="EK221" s="67" t="s">
        <v>2034</v>
      </c>
      <c r="EL221" s="164">
        <v>86.2</v>
      </c>
      <c r="EM221" s="164">
        <v>45.72</v>
      </c>
      <c r="EN221" s="166">
        <v>1.5105740181268883</v>
      </c>
      <c r="EO221" s="167">
        <v>6.9486404833836861</v>
      </c>
      <c r="EP221" s="67">
        <v>0</v>
      </c>
      <c r="EQ221" s="67">
        <v>0</v>
      </c>
      <c r="ER221" s="67">
        <v>0</v>
      </c>
      <c r="ES221" s="67">
        <v>0</v>
      </c>
      <c r="ET221" s="67">
        <v>0</v>
      </c>
      <c r="EU221" s="67">
        <v>0</v>
      </c>
      <c r="EV221" s="67">
        <v>0</v>
      </c>
      <c r="EW221" s="67">
        <v>0</v>
      </c>
      <c r="EX221" s="67">
        <v>0</v>
      </c>
      <c r="EY221" s="86">
        <v>58.718861209964409</v>
      </c>
      <c r="EZ221" s="87">
        <v>33</v>
      </c>
      <c r="FA221" s="86">
        <v>60.784313725490193</v>
      </c>
      <c r="FB221" s="87">
        <v>31</v>
      </c>
      <c r="FC221" s="92">
        <v>40.016006402561025</v>
      </c>
      <c r="FD221" s="67">
        <v>1</v>
      </c>
      <c r="FE221" s="92">
        <v>200.08003201280513</v>
      </c>
      <c r="FF221" s="67">
        <v>5</v>
      </c>
      <c r="FG221" s="92">
        <v>40.016006402561025</v>
      </c>
      <c r="FH221" s="67">
        <v>1</v>
      </c>
      <c r="FI221" s="92">
        <v>40.016006402561025</v>
      </c>
      <c r="FJ221" s="67">
        <v>1</v>
      </c>
      <c r="FK221" s="92">
        <v>320.1280512204882</v>
      </c>
      <c r="FL221" s="67">
        <v>8</v>
      </c>
      <c r="FM221" s="92">
        <v>40.016006402561025</v>
      </c>
      <c r="FN221" s="67">
        <v>1</v>
      </c>
      <c r="FO221" s="92">
        <v>200.08003201280513</v>
      </c>
      <c r="FP221" s="105">
        <v>5</v>
      </c>
      <c r="FQ221" s="92">
        <v>120.04801920768307</v>
      </c>
      <c r="FR221" s="67">
        <v>3</v>
      </c>
      <c r="FS221" s="86">
        <v>2.5488530161427359</v>
      </c>
      <c r="FT221" s="87">
        <v>3</v>
      </c>
      <c r="FU221" s="86">
        <v>4.7125353440150795</v>
      </c>
      <c r="FV221" s="87">
        <v>5</v>
      </c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67"/>
      <c r="IS221" s="67"/>
      <c r="IT221" s="67"/>
      <c r="IU221" s="67"/>
      <c r="IV221" s="67"/>
      <c r="IW221" s="67"/>
      <c r="IX221" s="67"/>
      <c r="IY221" s="67"/>
      <c r="IZ221" s="67"/>
      <c r="JA221" s="67"/>
      <c r="JB221" s="67"/>
      <c r="JC221" s="67"/>
      <c r="JD221" s="67"/>
      <c r="JE221" s="67"/>
      <c r="JF221" s="67"/>
      <c r="JG221" s="67"/>
      <c r="JH221" s="67"/>
      <c r="JI221" s="67"/>
      <c r="JJ221" s="67"/>
      <c r="JK221" s="67"/>
      <c r="JL221" s="67"/>
      <c r="JM221" s="67"/>
      <c r="JN221" s="67"/>
      <c r="JO221" s="67"/>
      <c r="JP221" s="67"/>
      <c r="JQ221" s="67"/>
      <c r="JR221" s="67"/>
      <c r="JS221" s="67"/>
      <c r="JT221" s="67"/>
      <c r="JU221" s="67"/>
      <c r="JV221" s="67"/>
      <c r="JW221" s="67"/>
      <c r="JX221" s="67"/>
      <c r="JY221" s="67"/>
      <c r="JZ221" s="67"/>
      <c r="KA221" s="67"/>
      <c r="KB221" s="67"/>
      <c r="KC221" s="67"/>
      <c r="KD221" s="67"/>
      <c r="KE221" s="67"/>
      <c r="KF221" s="67"/>
      <c r="KG221" s="67"/>
      <c r="KH221" s="67"/>
      <c r="KI221" s="67"/>
      <c r="KJ221" s="67"/>
      <c r="KK221" s="67"/>
      <c r="KL221" s="67"/>
      <c r="KM221" s="67"/>
      <c r="KN221" s="67"/>
      <c r="KO221" s="67"/>
      <c r="KP221" s="67"/>
      <c r="KQ221" s="67"/>
      <c r="KR221" s="67"/>
      <c r="KS221" s="67"/>
      <c r="KT221" s="67"/>
      <c r="KU221" s="67"/>
      <c r="KV221" s="67"/>
      <c r="KW221" s="67"/>
      <c r="KX221" s="67"/>
      <c r="KY221" s="67"/>
      <c r="KZ221" s="67"/>
      <c r="LA221" s="67"/>
      <c r="LB221" s="67"/>
      <c r="LC221" s="67"/>
      <c r="LD221" s="67"/>
      <c r="LE221" s="67"/>
      <c r="LF221" s="67"/>
      <c r="LG221" s="67"/>
      <c r="LH221" s="67"/>
      <c r="LI221" s="67"/>
      <c r="LJ221" s="67"/>
      <c r="LK221" s="67"/>
      <c r="LL221" s="67"/>
      <c r="LM221" s="67"/>
      <c r="LN221" s="67"/>
      <c r="LO221" s="67"/>
      <c r="LP221" s="67"/>
      <c r="LQ221" s="67"/>
      <c r="LR221" s="67"/>
      <c r="LS221" s="67"/>
      <c r="LT221" s="67"/>
      <c r="LU221" s="67"/>
      <c r="LV221" s="67"/>
      <c r="LW221" s="67"/>
      <c r="LX221" s="67"/>
      <c r="LY221" s="67"/>
      <c r="LZ221" s="67"/>
      <c r="MA221" s="67"/>
      <c r="MB221" s="67"/>
      <c r="MC221" s="67"/>
      <c r="MD221" s="67"/>
      <c r="ME221" s="67"/>
      <c r="MF221" s="67"/>
      <c r="MG221" s="67"/>
      <c r="MH221" s="67"/>
      <c r="MI221" s="67"/>
      <c r="MJ221" s="67"/>
      <c r="MK221" s="67"/>
      <c r="ML221" s="67"/>
      <c r="MM221" s="67"/>
      <c r="MN221" s="67"/>
      <c r="MO221" s="67"/>
      <c r="MP221" s="67"/>
      <c r="MQ221" s="67"/>
      <c r="MR221" s="67"/>
      <c r="MS221" s="67"/>
      <c r="MT221" s="67"/>
      <c r="MU221" s="67"/>
      <c r="MV221" s="67"/>
      <c r="MW221" s="67"/>
      <c r="MX221" s="67"/>
      <c r="MY221" s="67"/>
      <c r="MZ221" s="67"/>
      <c r="NA221" s="67"/>
      <c r="NB221" s="67"/>
      <c r="NC221" s="67"/>
      <c r="ND221" s="67"/>
      <c r="NE221" s="67"/>
      <c r="NF221" s="67"/>
      <c r="NG221" s="67"/>
      <c r="NH221" s="67"/>
      <c r="NI221" s="67"/>
      <c r="NJ221" s="67"/>
      <c r="NK221" s="67"/>
      <c r="NL221" s="67"/>
      <c r="NM221" s="67"/>
      <c r="NN221" s="67"/>
      <c r="NO221" s="67"/>
      <c r="NP221" s="67"/>
      <c r="NQ221" s="67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2"/>
      <c r="OF221" s="12"/>
      <c r="OG221" s="12"/>
      <c r="OH221" s="12"/>
      <c r="OI221" s="12"/>
      <c r="OJ221" s="12"/>
      <c r="OK221" s="12"/>
      <c r="OL221" s="12"/>
      <c r="OM221" s="12"/>
      <c r="ON221" s="12"/>
      <c r="OO221" s="12"/>
      <c r="OP221" s="12"/>
      <c r="OQ221" s="12"/>
    </row>
    <row r="222" spans="1:407">
      <c r="A222" s="96" t="s">
        <v>2035</v>
      </c>
      <c r="B222" s="56" t="s">
        <v>1315</v>
      </c>
      <c r="C222" s="96" t="s">
        <v>514</v>
      </c>
      <c r="D222" s="74">
        <v>6</v>
      </c>
      <c r="E222" s="67">
        <v>2016</v>
      </c>
      <c r="F222" s="161">
        <v>60.129579795215442</v>
      </c>
      <c r="G222" s="78">
        <v>3368</v>
      </c>
      <c r="H222" s="78">
        <v>2210</v>
      </c>
      <c r="I222" s="78">
        <v>1158</v>
      </c>
      <c r="J222" s="67">
        <v>30.55</v>
      </c>
      <c r="K222" s="78">
        <v>1029</v>
      </c>
      <c r="L222" s="67">
        <v>58.79</v>
      </c>
      <c r="M222" s="78">
        <v>1980</v>
      </c>
      <c r="N222" s="67">
        <v>393</v>
      </c>
      <c r="O222" s="67">
        <v>200</v>
      </c>
      <c r="P222" s="67">
        <v>193</v>
      </c>
      <c r="Q222" s="78">
        <v>471</v>
      </c>
      <c r="R222" s="78">
        <v>230</v>
      </c>
      <c r="S222" s="78">
        <v>241</v>
      </c>
      <c r="T222" s="67">
        <v>394</v>
      </c>
      <c r="U222" s="67">
        <v>201</v>
      </c>
      <c r="V222" s="67">
        <v>193</v>
      </c>
      <c r="W222" s="78">
        <v>471</v>
      </c>
      <c r="X222" s="78">
        <v>232</v>
      </c>
      <c r="Y222" s="78">
        <v>239</v>
      </c>
      <c r="Z222" s="67">
        <v>380</v>
      </c>
      <c r="AA222" s="67">
        <v>193</v>
      </c>
      <c r="AB222" s="67">
        <v>187</v>
      </c>
      <c r="AC222" s="78">
        <v>430</v>
      </c>
      <c r="AD222" s="78">
        <v>210</v>
      </c>
      <c r="AE222" s="78">
        <v>220</v>
      </c>
      <c r="AF222" s="67">
        <v>332</v>
      </c>
      <c r="AG222" s="67">
        <v>171</v>
      </c>
      <c r="AH222" s="67">
        <v>161</v>
      </c>
      <c r="AI222" s="78">
        <v>532</v>
      </c>
      <c r="AJ222" s="78">
        <v>260</v>
      </c>
      <c r="AK222" s="78">
        <v>272</v>
      </c>
      <c r="AL222" s="67">
        <v>296</v>
      </c>
      <c r="AM222" s="67">
        <v>151</v>
      </c>
      <c r="AN222" s="67">
        <v>145</v>
      </c>
      <c r="AO222" s="67">
        <v>262</v>
      </c>
      <c r="AP222" s="67">
        <v>135</v>
      </c>
      <c r="AQ222" s="67">
        <v>127</v>
      </c>
      <c r="AR222" s="56" t="s">
        <v>428</v>
      </c>
      <c r="AS222" s="56"/>
      <c r="AT222" s="56" t="s">
        <v>428</v>
      </c>
      <c r="AU222" s="162">
        <v>110</v>
      </c>
      <c r="AV222" s="164">
        <v>0</v>
      </c>
      <c r="AW222" s="163">
        <v>35</v>
      </c>
      <c r="AX222" s="59">
        <v>0</v>
      </c>
      <c r="AY222" s="59">
        <v>0</v>
      </c>
      <c r="AZ222" s="86">
        <v>0</v>
      </c>
      <c r="BA222" s="87">
        <v>0</v>
      </c>
      <c r="BB222" s="88">
        <v>0</v>
      </c>
      <c r="BC222" s="89">
        <v>0</v>
      </c>
      <c r="BD222" s="68">
        <v>0</v>
      </c>
      <c r="BE222" s="69">
        <v>0</v>
      </c>
      <c r="BF222" s="56">
        <f>VLOOKUP(A222,[1]Controles!$A$7:$L$139,11,0)</f>
        <v>2</v>
      </c>
      <c r="BG222" s="107">
        <f>VLOOKUP(A222,[1]Controles!$A$7:$L$139,12,0)</f>
        <v>4.7619047619047619</v>
      </c>
      <c r="BH222" s="63">
        <f>VLOOKUP(A222,[1]Peso!$A$7:$D$139,3,0)</f>
        <v>3</v>
      </c>
      <c r="BI222" s="85">
        <f>VLOOKUP(A222,[1]Peso!$A$7:$D$139,4,0)</f>
        <v>7.1428571428571423</v>
      </c>
      <c r="BJ222" s="68">
        <v>0</v>
      </c>
      <c r="BK222" s="69">
        <v>0</v>
      </c>
      <c r="BL222" s="68">
        <v>0</v>
      </c>
      <c r="BM222" s="69">
        <v>0</v>
      </c>
      <c r="BN222" s="67">
        <v>0</v>
      </c>
      <c r="BO222" s="67">
        <v>0</v>
      </c>
      <c r="BP222" s="67">
        <v>0</v>
      </c>
      <c r="BQ222" s="67">
        <v>0</v>
      </c>
      <c r="BR222" s="67">
        <v>0</v>
      </c>
      <c r="BS222" s="67">
        <v>0</v>
      </c>
      <c r="BT222" s="67">
        <v>0</v>
      </c>
      <c r="BU222" s="67">
        <v>0</v>
      </c>
      <c r="BV222" s="67" t="s">
        <v>1271</v>
      </c>
      <c r="BW222" s="67" t="s">
        <v>1123</v>
      </c>
      <c r="BX222" s="67" t="s">
        <v>538</v>
      </c>
      <c r="BY222" s="67" t="s">
        <v>1406</v>
      </c>
      <c r="BZ222" s="67" t="s">
        <v>2036</v>
      </c>
      <c r="CA222" s="67" t="s">
        <v>870</v>
      </c>
      <c r="CB222" s="67" t="s">
        <v>868</v>
      </c>
      <c r="CC222" s="163">
        <v>56.4</v>
      </c>
      <c r="CD222" s="163">
        <v>48.71</v>
      </c>
      <c r="CE222" s="166">
        <v>66.666666666666657</v>
      </c>
      <c r="CF222" s="67" t="s">
        <v>1850</v>
      </c>
      <c r="CG222" s="67" t="s">
        <v>1908</v>
      </c>
      <c r="CH222" s="67">
        <v>0</v>
      </c>
      <c r="CI222" s="67">
        <v>0</v>
      </c>
      <c r="CJ222" s="86">
        <v>0</v>
      </c>
      <c r="CK222" s="87">
        <v>0</v>
      </c>
      <c r="CL222" s="67">
        <v>0</v>
      </c>
      <c r="CM222" s="67">
        <v>0</v>
      </c>
      <c r="CN222" s="67">
        <v>0</v>
      </c>
      <c r="CO222" s="67">
        <v>0</v>
      </c>
      <c r="CP222" s="67">
        <v>0</v>
      </c>
      <c r="CQ222" s="67">
        <v>0</v>
      </c>
      <c r="CR222" s="67">
        <v>0</v>
      </c>
      <c r="CS222" s="67">
        <v>0</v>
      </c>
      <c r="CT222" s="67">
        <v>0</v>
      </c>
      <c r="CU222" s="67">
        <v>0</v>
      </c>
      <c r="CV222" s="67">
        <v>0</v>
      </c>
      <c r="CW222" s="67">
        <v>0</v>
      </c>
      <c r="CX222" s="67">
        <v>0</v>
      </c>
      <c r="CY222" s="67">
        <v>0</v>
      </c>
      <c r="CZ222" s="67">
        <v>0</v>
      </c>
      <c r="DA222" s="67">
        <v>0</v>
      </c>
      <c r="DB222" s="86">
        <v>0</v>
      </c>
      <c r="DC222" s="87">
        <v>0</v>
      </c>
      <c r="DD222" s="163">
        <v>93.4</v>
      </c>
      <c r="DE222" s="163">
        <v>71.06</v>
      </c>
      <c r="DF222" s="166">
        <v>1.2539184952978055</v>
      </c>
      <c r="DG222" s="167">
        <v>0.94043887147335425</v>
      </c>
      <c r="DH222" s="67">
        <v>0</v>
      </c>
      <c r="DI222" s="67">
        <v>0</v>
      </c>
      <c r="DJ222" s="92">
        <v>212.31422505307856</v>
      </c>
      <c r="DK222" s="67">
        <v>1</v>
      </c>
      <c r="DL222" s="67">
        <v>0</v>
      </c>
      <c r="DM222" s="67">
        <v>0</v>
      </c>
      <c r="DN222" s="67">
        <v>0</v>
      </c>
      <c r="DO222" s="67">
        <v>0</v>
      </c>
      <c r="DP222" s="67">
        <v>0</v>
      </c>
      <c r="DQ222" s="67">
        <v>0</v>
      </c>
      <c r="DR222" s="67">
        <v>0</v>
      </c>
      <c r="DS222" s="67">
        <v>0</v>
      </c>
      <c r="DT222" s="67">
        <v>0</v>
      </c>
      <c r="DU222" s="67">
        <v>0</v>
      </c>
      <c r="DV222" s="67">
        <v>0</v>
      </c>
      <c r="DW222" s="67">
        <v>0</v>
      </c>
      <c r="DX222" s="67">
        <v>0</v>
      </c>
      <c r="DY222" s="67">
        <v>0</v>
      </c>
      <c r="DZ222" s="86">
        <v>16.042780748663102</v>
      </c>
      <c r="EA222" s="87">
        <v>3</v>
      </c>
      <c r="EB222" s="86">
        <v>37.267080745341616</v>
      </c>
      <c r="EC222" s="87">
        <v>6</v>
      </c>
      <c r="ED222" s="86">
        <v>0</v>
      </c>
      <c r="EE222" s="87">
        <v>0</v>
      </c>
      <c r="EF222" s="163">
        <v>91.39</v>
      </c>
      <c r="EG222" s="163">
        <v>63.9</v>
      </c>
      <c r="EH222" s="166">
        <v>0.42553191489361702</v>
      </c>
      <c r="EI222" s="167">
        <v>1.2765957446808509</v>
      </c>
      <c r="EJ222" s="67" t="s">
        <v>2037</v>
      </c>
      <c r="EK222" s="67" t="s">
        <v>2038</v>
      </c>
      <c r="EL222" s="163">
        <v>61.14</v>
      </c>
      <c r="EM222" s="163">
        <v>42.45</v>
      </c>
      <c r="EN222" s="166">
        <v>1.3333333333333335</v>
      </c>
      <c r="EO222" s="167">
        <v>1.3333333333333335</v>
      </c>
      <c r="EP222" s="67">
        <v>0</v>
      </c>
      <c r="EQ222" s="67">
        <v>0</v>
      </c>
      <c r="ER222" s="67">
        <v>0</v>
      </c>
      <c r="ES222" s="67">
        <v>0</v>
      </c>
      <c r="ET222" s="67">
        <v>0</v>
      </c>
      <c r="EU222" s="67">
        <v>0</v>
      </c>
      <c r="EV222" s="67">
        <v>0</v>
      </c>
      <c r="EW222" s="67">
        <v>0</v>
      </c>
      <c r="EX222" s="67">
        <v>0</v>
      </c>
      <c r="EY222" s="86">
        <v>68.965517241379303</v>
      </c>
      <c r="EZ222" s="87">
        <v>10</v>
      </c>
      <c r="FA222" s="86">
        <v>102.36220472440945</v>
      </c>
      <c r="FB222" s="87">
        <v>13</v>
      </c>
      <c r="FC222" s="92">
        <v>157.48031496062993</v>
      </c>
      <c r="FD222" s="67">
        <v>1</v>
      </c>
      <c r="FE222" s="67">
        <v>0</v>
      </c>
      <c r="FF222" s="67">
        <v>0</v>
      </c>
      <c r="FG222" s="67">
        <v>0</v>
      </c>
      <c r="FH222" s="67">
        <v>0</v>
      </c>
      <c r="FI222" s="67">
        <v>0</v>
      </c>
      <c r="FJ222" s="67">
        <v>0</v>
      </c>
      <c r="FK222" s="92">
        <v>157.48031496062993</v>
      </c>
      <c r="FL222" s="67">
        <v>1</v>
      </c>
      <c r="FM222" s="67"/>
      <c r="FN222" s="67">
        <v>0</v>
      </c>
      <c r="FO222" s="92">
        <v>157.48031496062993</v>
      </c>
      <c r="FP222" s="105">
        <v>1</v>
      </c>
      <c r="FQ222" s="92">
        <v>0</v>
      </c>
      <c r="FR222" s="67">
        <v>0</v>
      </c>
      <c r="FS222" s="86">
        <v>3.3783783783783785</v>
      </c>
      <c r="FT222" s="87">
        <v>1</v>
      </c>
      <c r="FU222" s="86">
        <v>0</v>
      </c>
      <c r="FV222" s="87">
        <v>0</v>
      </c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67"/>
      <c r="IS222" s="67"/>
      <c r="IT222" s="67"/>
      <c r="IU222" s="67"/>
      <c r="IV222" s="67"/>
      <c r="IW222" s="67"/>
      <c r="IX222" s="67"/>
      <c r="IY222" s="67"/>
      <c r="IZ222" s="67"/>
      <c r="JA222" s="67"/>
      <c r="JB222" s="67"/>
      <c r="JC222" s="67"/>
      <c r="JD222" s="67"/>
      <c r="JE222" s="67"/>
      <c r="JF222" s="67"/>
      <c r="JG222" s="67"/>
      <c r="JH222" s="67"/>
      <c r="JI222" s="67"/>
      <c r="JJ222" s="67"/>
      <c r="JK222" s="67"/>
      <c r="JL222" s="67"/>
      <c r="JM222" s="67"/>
      <c r="JN222" s="67"/>
      <c r="JO222" s="67"/>
      <c r="JP222" s="67"/>
      <c r="JQ222" s="67"/>
      <c r="JR222" s="67"/>
      <c r="JS222" s="67"/>
      <c r="JT222" s="67"/>
      <c r="JU222" s="67"/>
      <c r="JV222" s="67"/>
      <c r="JW222" s="67"/>
      <c r="JX222" s="67"/>
      <c r="JY222" s="67"/>
      <c r="JZ222" s="67"/>
      <c r="KA222" s="67"/>
      <c r="KB222" s="67"/>
      <c r="KC222" s="67"/>
      <c r="KD222" s="67"/>
      <c r="KE222" s="67"/>
      <c r="KF222" s="67"/>
      <c r="KG222" s="67"/>
      <c r="KH222" s="67"/>
      <c r="KI222" s="67"/>
      <c r="KJ222" s="67"/>
      <c r="KK222" s="67"/>
      <c r="KL222" s="67"/>
      <c r="KM222" s="67"/>
      <c r="KN222" s="67"/>
      <c r="KO222" s="67"/>
      <c r="KP222" s="67"/>
      <c r="KQ222" s="67"/>
      <c r="KR222" s="67"/>
      <c r="KS222" s="67"/>
      <c r="KT222" s="67"/>
      <c r="KU222" s="67"/>
      <c r="KV222" s="67"/>
      <c r="KW222" s="67"/>
      <c r="KX222" s="67"/>
      <c r="KY222" s="67"/>
      <c r="KZ222" s="67"/>
      <c r="LA222" s="67"/>
      <c r="LB222" s="67"/>
      <c r="LC222" s="67"/>
      <c r="LD222" s="67"/>
      <c r="LE222" s="67"/>
      <c r="LF222" s="67"/>
      <c r="LG222" s="67"/>
      <c r="LH222" s="67"/>
      <c r="LI222" s="67"/>
      <c r="LJ222" s="67"/>
      <c r="LK222" s="67"/>
      <c r="LL222" s="67"/>
      <c r="LM222" s="67"/>
      <c r="LN222" s="67"/>
      <c r="LO222" s="67"/>
      <c r="LP222" s="67"/>
      <c r="LQ222" s="67"/>
      <c r="LR222" s="67"/>
      <c r="LS222" s="67"/>
      <c r="LT222" s="67"/>
      <c r="LU222" s="67"/>
      <c r="LV222" s="67"/>
      <c r="LW222" s="67"/>
      <c r="LX222" s="67"/>
      <c r="LY222" s="67"/>
      <c r="LZ222" s="67"/>
      <c r="MA222" s="67"/>
      <c r="MB222" s="67"/>
      <c r="MC222" s="67"/>
      <c r="MD222" s="67"/>
      <c r="ME222" s="67"/>
      <c r="MF222" s="67"/>
      <c r="MG222" s="67"/>
      <c r="MH222" s="67"/>
      <c r="MI222" s="67"/>
      <c r="MJ222" s="67"/>
      <c r="MK222" s="67"/>
      <c r="ML222" s="67"/>
      <c r="MM222" s="67"/>
      <c r="MN222" s="67"/>
      <c r="MO222" s="67"/>
      <c r="MP222" s="67"/>
      <c r="MQ222" s="67"/>
      <c r="MR222" s="67"/>
      <c r="MS222" s="67"/>
      <c r="MT222" s="67"/>
      <c r="MU222" s="67"/>
      <c r="MV222" s="67"/>
      <c r="MW222" s="67"/>
      <c r="MX222" s="67"/>
      <c r="MY222" s="67"/>
      <c r="MZ222" s="67"/>
      <c r="NA222" s="67"/>
      <c r="NB222" s="67"/>
      <c r="NC222" s="67"/>
      <c r="ND222" s="67"/>
      <c r="NE222" s="67"/>
      <c r="NF222" s="67"/>
      <c r="NG222" s="67"/>
      <c r="NH222" s="67"/>
      <c r="NI222" s="67"/>
      <c r="NJ222" s="67"/>
      <c r="NK222" s="67"/>
      <c r="NL222" s="67"/>
      <c r="NM222" s="67"/>
      <c r="NN222" s="67"/>
      <c r="NO222" s="67"/>
      <c r="NP222" s="67"/>
      <c r="NQ222" s="67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</row>
    <row r="223" spans="1:407">
      <c r="A223" s="96" t="s">
        <v>2039</v>
      </c>
      <c r="B223" s="56" t="s">
        <v>1320</v>
      </c>
      <c r="C223" s="96" t="s">
        <v>547</v>
      </c>
      <c r="D223" s="74">
        <v>6</v>
      </c>
      <c r="E223" s="67">
        <v>2016</v>
      </c>
      <c r="F223" s="161">
        <v>65.537097087294171</v>
      </c>
      <c r="G223" s="78">
        <v>25652</v>
      </c>
      <c r="H223" s="78">
        <v>8219</v>
      </c>
      <c r="I223" s="78">
        <v>17433</v>
      </c>
      <c r="J223" s="67">
        <v>5.12</v>
      </c>
      <c r="K223" s="78">
        <v>1313</v>
      </c>
      <c r="L223" s="67">
        <v>77.709999999999994</v>
      </c>
      <c r="M223" s="78">
        <v>19935</v>
      </c>
      <c r="N223" s="67">
        <v>3539</v>
      </c>
      <c r="O223" s="67">
        <v>1801</v>
      </c>
      <c r="P223" s="67">
        <v>1738</v>
      </c>
      <c r="Q223" s="78">
        <v>4201</v>
      </c>
      <c r="R223" s="78">
        <v>2063</v>
      </c>
      <c r="S223" s="78">
        <v>2138</v>
      </c>
      <c r="T223" s="67">
        <v>3202</v>
      </c>
      <c r="U223" s="67">
        <v>1639</v>
      </c>
      <c r="V223" s="67">
        <v>1563</v>
      </c>
      <c r="W223" s="78">
        <v>3750</v>
      </c>
      <c r="X223" s="78">
        <v>1826</v>
      </c>
      <c r="Y223" s="78">
        <v>1924</v>
      </c>
      <c r="Z223" s="67">
        <v>2916</v>
      </c>
      <c r="AA223" s="67">
        <v>1501</v>
      </c>
      <c r="AB223" s="67">
        <v>1415</v>
      </c>
      <c r="AC223" s="78">
        <v>3224</v>
      </c>
      <c r="AD223" s="78">
        <v>1561</v>
      </c>
      <c r="AE223" s="78">
        <v>1663</v>
      </c>
      <c r="AF223" s="67">
        <v>2469</v>
      </c>
      <c r="AG223" s="67">
        <v>1275</v>
      </c>
      <c r="AH223" s="67">
        <v>1194</v>
      </c>
      <c r="AI223" s="78">
        <v>4093</v>
      </c>
      <c r="AJ223" s="78">
        <v>1989</v>
      </c>
      <c r="AK223" s="78">
        <v>2104</v>
      </c>
      <c r="AL223" s="67">
        <v>2272</v>
      </c>
      <c r="AM223" s="67">
        <v>1168</v>
      </c>
      <c r="AN223" s="67">
        <v>1104</v>
      </c>
      <c r="AO223" s="67">
        <v>2079</v>
      </c>
      <c r="AP223" s="67">
        <v>1061</v>
      </c>
      <c r="AQ223" s="67">
        <v>1018</v>
      </c>
      <c r="AR223" s="56" t="s">
        <v>428</v>
      </c>
      <c r="AS223" s="56"/>
      <c r="AT223" s="56" t="s">
        <v>428</v>
      </c>
      <c r="AU223" s="162">
        <v>606</v>
      </c>
      <c r="AV223" s="163">
        <v>0</v>
      </c>
      <c r="AW223" s="164">
        <v>437</v>
      </c>
      <c r="AX223" s="59">
        <v>11.9</v>
      </c>
      <c r="AY223" s="59">
        <v>5</v>
      </c>
      <c r="AZ223" s="86">
        <v>1.6953941791466516</v>
      </c>
      <c r="BA223" s="87">
        <v>6</v>
      </c>
      <c r="BB223" s="88">
        <v>0</v>
      </c>
      <c r="BC223" s="89">
        <v>0</v>
      </c>
      <c r="BD223" s="68">
        <v>0</v>
      </c>
      <c r="BE223" s="69">
        <v>0</v>
      </c>
      <c r="BF223" s="56">
        <f>VLOOKUP(A223,[1]Controles!$A$7:$L$139,11,0)</f>
        <v>47</v>
      </c>
      <c r="BG223" s="107">
        <f>VLOOKUP(A223,[1]Controles!$A$7:$L$139,12,0)</f>
        <v>11.217183770883054</v>
      </c>
      <c r="BH223" s="63">
        <f>VLOOKUP(A223,[1]Peso!$A$7:$D$139,3,0)</f>
        <v>31</v>
      </c>
      <c r="BI223" s="85">
        <f>VLOOKUP(A223,[1]Peso!$A$7:$D$139,4,0)</f>
        <v>7.3985680190930783</v>
      </c>
      <c r="BJ223" s="68">
        <v>0</v>
      </c>
      <c r="BK223" s="69">
        <v>0</v>
      </c>
      <c r="BL223" s="68">
        <v>28.256569652444195</v>
      </c>
      <c r="BM223" s="69">
        <v>1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 t="s">
        <v>925</v>
      </c>
      <c r="BW223" s="67" t="s">
        <v>1959</v>
      </c>
      <c r="BX223" s="67" t="s">
        <v>482</v>
      </c>
      <c r="BY223" s="67" t="s">
        <v>1959</v>
      </c>
      <c r="BZ223" s="67" t="s">
        <v>2040</v>
      </c>
      <c r="CA223" s="67" t="s">
        <v>1718</v>
      </c>
      <c r="CB223" s="67" t="s">
        <v>2041</v>
      </c>
      <c r="CC223" s="164">
        <v>90.32</v>
      </c>
      <c r="CD223" s="164">
        <v>30.51</v>
      </c>
      <c r="CE223" s="166">
        <v>46.753246753246749</v>
      </c>
      <c r="CF223" s="67" t="s">
        <v>2042</v>
      </c>
      <c r="CG223" s="67" t="s">
        <v>2043</v>
      </c>
      <c r="CH223" s="67">
        <v>0</v>
      </c>
      <c r="CI223" s="67">
        <v>0</v>
      </c>
      <c r="CJ223" s="86">
        <v>0</v>
      </c>
      <c r="CK223" s="87">
        <v>0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0</v>
      </c>
      <c r="CR223" s="92">
        <v>26.666666666666668</v>
      </c>
      <c r="CS223" s="67">
        <v>1</v>
      </c>
      <c r="CT223" s="92">
        <v>26.666666666666668</v>
      </c>
      <c r="CU223" s="67">
        <v>1</v>
      </c>
      <c r="CV223" s="67">
        <v>0</v>
      </c>
      <c r="CW223" s="67">
        <v>0</v>
      </c>
      <c r="CX223" s="67">
        <v>0</v>
      </c>
      <c r="CY223" s="67">
        <v>0</v>
      </c>
      <c r="CZ223" s="67">
        <v>0</v>
      </c>
      <c r="DA223" s="67">
        <v>0</v>
      </c>
      <c r="DB223" s="86">
        <v>0.34293552812071326</v>
      </c>
      <c r="DC223" s="87">
        <v>1</v>
      </c>
      <c r="DD223" s="164">
        <v>113.26</v>
      </c>
      <c r="DE223" s="164">
        <v>79.290000000000006</v>
      </c>
      <c r="DF223" s="166">
        <v>3.4034653465346536</v>
      </c>
      <c r="DG223" s="167">
        <v>4.8576732673267324</v>
      </c>
      <c r="DH223" s="67">
        <v>0</v>
      </c>
      <c r="DI223" s="67">
        <v>0</v>
      </c>
      <c r="DJ223" s="92">
        <v>26.666666666666668</v>
      </c>
      <c r="DK223" s="67">
        <v>1</v>
      </c>
      <c r="DL223" s="67">
        <v>0</v>
      </c>
      <c r="DM223" s="67">
        <v>0</v>
      </c>
      <c r="DN223" s="67">
        <v>0</v>
      </c>
      <c r="DO223" s="67">
        <v>0</v>
      </c>
      <c r="DP223" s="92">
        <v>31.017369727047146</v>
      </c>
      <c r="DQ223" s="67">
        <v>1</v>
      </c>
      <c r="DR223" s="92">
        <v>31.017369727047146</v>
      </c>
      <c r="DS223" s="67">
        <v>1</v>
      </c>
      <c r="DT223" s="67">
        <v>0</v>
      </c>
      <c r="DU223" s="67">
        <v>0</v>
      </c>
      <c r="DV223" s="67">
        <v>0</v>
      </c>
      <c r="DW223" s="67">
        <v>0</v>
      </c>
      <c r="DX223" s="67">
        <v>0</v>
      </c>
      <c r="DY223" s="67">
        <v>0</v>
      </c>
      <c r="DZ223" s="86">
        <v>9.1872791519434625</v>
      </c>
      <c r="EA223" s="87">
        <v>13</v>
      </c>
      <c r="EB223" s="86">
        <v>113.06532663316584</v>
      </c>
      <c r="EC223" s="87">
        <v>135</v>
      </c>
      <c r="ED223" s="86">
        <v>0.81004455245038476</v>
      </c>
      <c r="EE223" s="87">
        <v>2</v>
      </c>
      <c r="EF223" s="164">
        <v>100</v>
      </c>
      <c r="EG223" s="164">
        <v>63.75</v>
      </c>
      <c r="EH223" s="166">
        <v>2.0202020202020203</v>
      </c>
      <c r="EI223" s="167">
        <v>2.2727272727272729</v>
      </c>
      <c r="EJ223" s="67" t="s">
        <v>783</v>
      </c>
      <c r="EK223" s="67" t="s">
        <v>2044</v>
      </c>
      <c r="EL223" s="164">
        <v>58.82</v>
      </c>
      <c r="EM223" s="164">
        <v>28.73</v>
      </c>
      <c r="EN223" s="166">
        <v>0.8048289738430584</v>
      </c>
      <c r="EO223" s="167">
        <v>0.8048289738430584</v>
      </c>
      <c r="EP223" s="67">
        <v>0</v>
      </c>
      <c r="EQ223" s="67">
        <v>0</v>
      </c>
      <c r="ER223" s="67">
        <v>0</v>
      </c>
      <c r="ES223" s="67">
        <v>0</v>
      </c>
      <c r="ET223" s="67">
        <v>0</v>
      </c>
      <c r="EU223" s="67">
        <v>0</v>
      </c>
      <c r="EV223" s="67">
        <v>0</v>
      </c>
      <c r="EW223" s="67">
        <v>0</v>
      </c>
      <c r="EX223" s="67">
        <v>0</v>
      </c>
      <c r="EY223" s="86">
        <v>129.52898550724638</v>
      </c>
      <c r="EZ223" s="87">
        <v>143</v>
      </c>
      <c r="FA223" s="86">
        <v>84.479371316306484</v>
      </c>
      <c r="FB223" s="87">
        <v>86</v>
      </c>
      <c r="FC223" s="67">
        <v>0</v>
      </c>
      <c r="FD223" s="67">
        <v>0</v>
      </c>
      <c r="FE223" s="67">
        <v>0</v>
      </c>
      <c r="FF223" s="67">
        <v>0</v>
      </c>
      <c r="FG223" s="67">
        <v>0</v>
      </c>
      <c r="FH223" s="67">
        <v>0</v>
      </c>
      <c r="FI223" s="67">
        <v>0</v>
      </c>
      <c r="FJ223" s="67">
        <v>0</v>
      </c>
      <c r="FK223" s="67">
        <v>0</v>
      </c>
      <c r="FL223" s="67">
        <v>0</v>
      </c>
      <c r="FM223" s="67">
        <v>0</v>
      </c>
      <c r="FN223" s="67">
        <v>0</v>
      </c>
      <c r="FO223" s="92">
        <v>0</v>
      </c>
      <c r="FP223" s="105">
        <v>0</v>
      </c>
      <c r="FQ223" s="92">
        <v>0</v>
      </c>
      <c r="FR223" s="67">
        <v>0</v>
      </c>
      <c r="FS223" s="86">
        <v>0.44014084507042256</v>
      </c>
      <c r="FT223" s="87">
        <v>1</v>
      </c>
      <c r="FU223" s="86">
        <v>1.9240019240019242</v>
      </c>
      <c r="FV223" s="87">
        <v>4</v>
      </c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67"/>
      <c r="IS223" s="67"/>
      <c r="IT223" s="67"/>
      <c r="IU223" s="67"/>
      <c r="IV223" s="67"/>
      <c r="IW223" s="67"/>
      <c r="IX223" s="67"/>
      <c r="IY223" s="67"/>
      <c r="IZ223" s="67"/>
      <c r="JA223" s="67"/>
      <c r="JB223" s="67"/>
      <c r="JC223" s="67"/>
      <c r="JD223" s="67"/>
      <c r="JE223" s="67"/>
      <c r="JF223" s="67"/>
      <c r="JG223" s="67"/>
      <c r="JH223" s="67"/>
      <c r="JI223" s="67"/>
      <c r="JJ223" s="67"/>
      <c r="JK223" s="67"/>
      <c r="JL223" s="67"/>
      <c r="JM223" s="67"/>
      <c r="JN223" s="67"/>
      <c r="JO223" s="67"/>
      <c r="JP223" s="67"/>
      <c r="JQ223" s="67"/>
      <c r="JR223" s="67"/>
      <c r="JS223" s="67"/>
      <c r="JT223" s="67"/>
      <c r="JU223" s="67"/>
      <c r="JV223" s="67"/>
      <c r="JW223" s="67"/>
      <c r="JX223" s="67"/>
      <c r="JY223" s="67"/>
      <c r="JZ223" s="67"/>
      <c r="KA223" s="67"/>
      <c r="KB223" s="67"/>
      <c r="KC223" s="67"/>
      <c r="KD223" s="67"/>
      <c r="KE223" s="67"/>
      <c r="KF223" s="67"/>
      <c r="KG223" s="67"/>
      <c r="KH223" s="67"/>
      <c r="KI223" s="67"/>
      <c r="KJ223" s="67"/>
      <c r="KK223" s="67"/>
      <c r="KL223" s="67"/>
      <c r="KM223" s="67"/>
      <c r="KN223" s="67"/>
      <c r="KO223" s="67"/>
      <c r="KP223" s="67"/>
      <c r="KQ223" s="67"/>
      <c r="KR223" s="67"/>
      <c r="KS223" s="67"/>
      <c r="KT223" s="67"/>
      <c r="KU223" s="67"/>
      <c r="KV223" s="67"/>
      <c r="KW223" s="67"/>
      <c r="KX223" s="67"/>
      <c r="KY223" s="67"/>
      <c r="KZ223" s="67"/>
      <c r="LA223" s="67"/>
      <c r="LB223" s="67"/>
      <c r="LC223" s="67"/>
      <c r="LD223" s="67"/>
      <c r="LE223" s="67"/>
      <c r="LF223" s="67"/>
      <c r="LG223" s="67"/>
      <c r="LH223" s="67"/>
      <c r="LI223" s="67"/>
      <c r="LJ223" s="67"/>
      <c r="LK223" s="67"/>
      <c r="LL223" s="67"/>
      <c r="LM223" s="67"/>
      <c r="LN223" s="67"/>
      <c r="LO223" s="67"/>
      <c r="LP223" s="67"/>
      <c r="LQ223" s="67"/>
      <c r="LR223" s="67"/>
      <c r="LS223" s="67"/>
      <c r="LT223" s="67"/>
      <c r="LU223" s="67"/>
      <c r="LV223" s="67"/>
      <c r="LW223" s="67"/>
      <c r="LX223" s="67"/>
      <c r="LY223" s="67"/>
      <c r="LZ223" s="67"/>
      <c r="MA223" s="67"/>
      <c r="MB223" s="67"/>
      <c r="MC223" s="67"/>
      <c r="MD223" s="67"/>
      <c r="ME223" s="67"/>
      <c r="MF223" s="67"/>
      <c r="MG223" s="67"/>
      <c r="MH223" s="67"/>
      <c r="MI223" s="67"/>
      <c r="MJ223" s="67"/>
      <c r="MK223" s="67"/>
      <c r="ML223" s="67"/>
      <c r="MM223" s="67"/>
      <c r="MN223" s="67"/>
      <c r="MO223" s="67"/>
      <c r="MP223" s="67"/>
      <c r="MQ223" s="67"/>
      <c r="MR223" s="67"/>
      <c r="MS223" s="67"/>
      <c r="MT223" s="67"/>
      <c r="MU223" s="67"/>
      <c r="MV223" s="67"/>
      <c r="MW223" s="67"/>
      <c r="MX223" s="67"/>
      <c r="MY223" s="67"/>
      <c r="MZ223" s="67"/>
      <c r="NA223" s="67"/>
      <c r="NB223" s="67"/>
      <c r="NC223" s="67"/>
      <c r="ND223" s="67"/>
      <c r="NE223" s="67"/>
      <c r="NF223" s="67"/>
      <c r="NG223" s="67"/>
      <c r="NH223" s="67"/>
      <c r="NI223" s="67"/>
      <c r="NJ223" s="67"/>
      <c r="NK223" s="67"/>
      <c r="NL223" s="67"/>
      <c r="NM223" s="67"/>
      <c r="NN223" s="67"/>
      <c r="NO223" s="67"/>
      <c r="NP223" s="67"/>
      <c r="NQ223" s="67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</row>
    <row r="224" spans="1:407">
      <c r="A224" s="96" t="s">
        <v>1329</v>
      </c>
      <c r="B224" s="56" t="s">
        <v>1330</v>
      </c>
      <c r="C224" s="96" t="s">
        <v>427</v>
      </c>
      <c r="D224" s="74">
        <v>6</v>
      </c>
      <c r="E224" s="67">
        <v>2016</v>
      </c>
      <c r="F224" s="161">
        <v>66.670962094568523</v>
      </c>
      <c r="G224" s="78">
        <v>10938</v>
      </c>
      <c r="H224" s="78">
        <v>4695</v>
      </c>
      <c r="I224" s="78">
        <v>6243</v>
      </c>
      <c r="J224" s="67">
        <v>31.15</v>
      </c>
      <c r="K224" s="78">
        <v>3407</v>
      </c>
      <c r="L224" s="67">
        <v>88.64</v>
      </c>
      <c r="M224" s="78">
        <v>9695</v>
      </c>
      <c r="N224" s="67">
        <v>1053</v>
      </c>
      <c r="O224" s="67">
        <v>540</v>
      </c>
      <c r="P224" s="67">
        <v>513</v>
      </c>
      <c r="Q224" s="78">
        <v>1264</v>
      </c>
      <c r="R224" s="78">
        <v>614</v>
      </c>
      <c r="S224" s="78">
        <v>650</v>
      </c>
      <c r="T224" s="67">
        <v>1046</v>
      </c>
      <c r="U224" s="67">
        <v>554</v>
      </c>
      <c r="V224" s="67">
        <v>492</v>
      </c>
      <c r="W224" s="78">
        <v>1246</v>
      </c>
      <c r="X224" s="78">
        <v>581</v>
      </c>
      <c r="Y224" s="78">
        <v>665</v>
      </c>
      <c r="Z224" s="67">
        <v>1006</v>
      </c>
      <c r="AA224" s="67">
        <v>546</v>
      </c>
      <c r="AB224" s="67">
        <v>460</v>
      </c>
      <c r="AC224" s="78">
        <v>1155</v>
      </c>
      <c r="AD224" s="78">
        <v>522</v>
      </c>
      <c r="AE224" s="78">
        <v>633</v>
      </c>
      <c r="AF224" s="67">
        <v>935</v>
      </c>
      <c r="AG224" s="67">
        <v>516</v>
      </c>
      <c r="AH224" s="67">
        <v>419</v>
      </c>
      <c r="AI224" s="78">
        <v>1705</v>
      </c>
      <c r="AJ224" s="78">
        <v>756</v>
      </c>
      <c r="AK224" s="78">
        <v>949</v>
      </c>
      <c r="AL224" s="67">
        <v>971</v>
      </c>
      <c r="AM224" s="67">
        <v>541</v>
      </c>
      <c r="AN224" s="67">
        <v>430</v>
      </c>
      <c r="AO224" s="67">
        <v>855</v>
      </c>
      <c r="AP224" s="67">
        <v>475</v>
      </c>
      <c r="AQ224" s="67">
        <v>380</v>
      </c>
      <c r="AR224" s="56" t="s">
        <v>428</v>
      </c>
      <c r="AS224" s="56"/>
      <c r="AT224" s="56" t="s">
        <v>428</v>
      </c>
      <c r="AU224" s="162">
        <v>544</v>
      </c>
      <c r="AV224" s="164">
        <v>0</v>
      </c>
      <c r="AW224" s="163">
        <v>159</v>
      </c>
      <c r="AX224" s="59">
        <v>11</v>
      </c>
      <c r="AY224" s="59">
        <v>2</v>
      </c>
      <c r="AZ224" s="86">
        <v>3.7986704653371324</v>
      </c>
      <c r="BA224" s="87">
        <v>4</v>
      </c>
      <c r="BB224" s="88">
        <v>0</v>
      </c>
      <c r="BC224" s="89">
        <v>0</v>
      </c>
      <c r="BD224" s="68">
        <v>0</v>
      </c>
      <c r="BE224" s="69">
        <v>0</v>
      </c>
      <c r="BF224" s="56">
        <f>VLOOKUP(A224,[1]Controles!$A$7:$L$139,11,0)</f>
        <v>18</v>
      </c>
      <c r="BG224" s="107">
        <f>VLOOKUP(A224,[1]Controles!$A$7:$L$139,12,0)</f>
        <v>9.94475138121547</v>
      </c>
      <c r="BH224" s="63">
        <f>VLOOKUP(A224,[1]Peso!$A$7:$D$139,3,0)</f>
        <v>9</v>
      </c>
      <c r="BI224" s="85">
        <f>VLOOKUP(A224,[1]Peso!$A$7:$D$139,4,0)</f>
        <v>4.972375690607735</v>
      </c>
      <c r="BJ224" s="68">
        <v>0</v>
      </c>
      <c r="BK224" s="69">
        <v>0</v>
      </c>
      <c r="BL224" s="68">
        <v>0</v>
      </c>
      <c r="BM224" s="69">
        <v>0</v>
      </c>
      <c r="BN224" s="67">
        <v>0</v>
      </c>
      <c r="BO224" s="67">
        <v>0</v>
      </c>
      <c r="BP224" s="67">
        <v>0</v>
      </c>
      <c r="BQ224" s="67">
        <v>0</v>
      </c>
      <c r="BR224" s="67">
        <v>0</v>
      </c>
      <c r="BS224" s="67">
        <v>0</v>
      </c>
      <c r="BT224" s="67">
        <v>0</v>
      </c>
      <c r="BU224" s="67">
        <v>0</v>
      </c>
      <c r="BV224" s="67" t="s">
        <v>1331</v>
      </c>
      <c r="BW224" s="67" t="s">
        <v>566</v>
      </c>
      <c r="BX224" s="67" t="s">
        <v>1988</v>
      </c>
      <c r="BY224" s="67" t="s">
        <v>858</v>
      </c>
      <c r="BZ224" s="67" t="s">
        <v>750</v>
      </c>
      <c r="CA224" s="67" t="s">
        <v>658</v>
      </c>
      <c r="CB224" s="67" t="s">
        <v>1854</v>
      </c>
      <c r="CC224" s="163">
        <v>101.42</v>
      </c>
      <c r="CD224" s="163">
        <v>75.819999999999993</v>
      </c>
      <c r="CE224" s="166">
        <v>44.444444444444443</v>
      </c>
      <c r="CF224" s="67" t="s">
        <v>1697</v>
      </c>
      <c r="CG224" s="67" t="s">
        <v>2045</v>
      </c>
      <c r="CH224" s="67">
        <v>0</v>
      </c>
      <c r="CI224" s="67">
        <v>0</v>
      </c>
      <c r="CJ224" s="86">
        <v>0</v>
      </c>
      <c r="CK224" s="87">
        <v>0</v>
      </c>
      <c r="CL224" s="67">
        <v>0</v>
      </c>
      <c r="CM224" s="67">
        <v>0</v>
      </c>
      <c r="CN224" s="67">
        <v>0</v>
      </c>
      <c r="CO224" s="67">
        <v>0</v>
      </c>
      <c r="CP224" s="67">
        <v>0</v>
      </c>
      <c r="CQ224" s="67">
        <v>0</v>
      </c>
      <c r="CR224" s="67">
        <v>0</v>
      </c>
      <c r="CS224" s="67">
        <v>0</v>
      </c>
      <c r="CT224" s="67">
        <v>0</v>
      </c>
      <c r="CU224" s="67">
        <v>0</v>
      </c>
      <c r="CV224" s="67">
        <v>0</v>
      </c>
      <c r="CW224" s="67">
        <v>0</v>
      </c>
      <c r="CX224" s="67">
        <v>0</v>
      </c>
      <c r="CY224" s="67">
        <v>0</v>
      </c>
      <c r="CZ224" s="67">
        <v>0</v>
      </c>
      <c r="DA224" s="67">
        <v>0</v>
      </c>
      <c r="DB224" s="86">
        <v>0</v>
      </c>
      <c r="DC224" s="87">
        <v>0</v>
      </c>
      <c r="DD224" s="163">
        <v>143.52000000000001</v>
      </c>
      <c r="DE224" s="163">
        <v>113.45</v>
      </c>
      <c r="DF224" s="166">
        <v>3.0259365994236309</v>
      </c>
      <c r="DG224" s="167">
        <v>4.6829971181556198</v>
      </c>
      <c r="DH224" s="92">
        <v>240.77046548956659</v>
      </c>
      <c r="DI224" s="67">
        <v>3</v>
      </c>
      <c r="DJ224" s="67">
        <v>0</v>
      </c>
      <c r="DK224" s="67">
        <v>0</v>
      </c>
      <c r="DL224" s="67">
        <v>0</v>
      </c>
      <c r="DM224" s="67">
        <v>0</v>
      </c>
      <c r="DN224" s="67">
        <v>0</v>
      </c>
      <c r="DO224" s="67">
        <v>0</v>
      </c>
      <c r="DP224" s="92">
        <v>86.580086580086586</v>
      </c>
      <c r="DQ224" s="67">
        <v>1</v>
      </c>
      <c r="DR224" s="67">
        <v>0</v>
      </c>
      <c r="DS224" s="67">
        <v>0</v>
      </c>
      <c r="DT224" s="67">
        <v>0</v>
      </c>
      <c r="DU224" s="67">
        <v>0</v>
      </c>
      <c r="DV224" s="92">
        <v>86.580086580086586</v>
      </c>
      <c r="DW224" s="67">
        <v>1</v>
      </c>
      <c r="DX224" s="67">
        <v>0</v>
      </c>
      <c r="DY224" s="67">
        <v>0</v>
      </c>
      <c r="DZ224" s="86">
        <v>4.3478260869565215</v>
      </c>
      <c r="EA224" s="87">
        <v>2</v>
      </c>
      <c r="EB224" s="86">
        <v>112.17183770883055</v>
      </c>
      <c r="EC224" s="87">
        <v>47</v>
      </c>
      <c r="ED224" s="86">
        <v>4.2780748663101607</v>
      </c>
      <c r="EE224" s="87">
        <v>4</v>
      </c>
      <c r="EF224" s="163">
        <v>122.12</v>
      </c>
      <c r="EG224" s="163">
        <v>89.25</v>
      </c>
      <c r="EH224" s="166">
        <v>2.2144522144522143</v>
      </c>
      <c r="EI224" s="167">
        <v>6.2937062937062942</v>
      </c>
      <c r="EJ224" s="67" t="s">
        <v>2046</v>
      </c>
      <c r="EK224" s="67" t="s">
        <v>2047</v>
      </c>
      <c r="EL224" s="163">
        <v>86.46</v>
      </c>
      <c r="EM224" s="163">
        <v>46.42</v>
      </c>
      <c r="EN224" s="166">
        <v>1.6949152542372881</v>
      </c>
      <c r="EO224" s="167">
        <v>3.8135593220338984</v>
      </c>
      <c r="EP224" s="67">
        <v>0</v>
      </c>
      <c r="EQ224" s="67">
        <v>0</v>
      </c>
      <c r="ER224" s="92">
        <v>259.74025974025972</v>
      </c>
      <c r="ES224" s="67">
        <v>3</v>
      </c>
      <c r="ET224" s="92">
        <v>259.74025974025972</v>
      </c>
      <c r="EU224" s="67">
        <v>3</v>
      </c>
      <c r="EV224" s="67">
        <v>0</v>
      </c>
      <c r="EW224" s="67">
        <v>0</v>
      </c>
      <c r="EX224" s="67">
        <v>0</v>
      </c>
      <c r="EY224" s="86">
        <v>116.27906976744185</v>
      </c>
      <c r="EZ224" s="87">
        <v>50</v>
      </c>
      <c r="FA224" s="86">
        <v>123.68421052631578</v>
      </c>
      <c r="FB224" s="87">
        <v>47</v>
      </c>
      <c r="FC224" s="92">
        <v>244.8579823702253</v>
      </c>
      <c r="FD224" s="67">
        <v>5</v>
      </c>
      <c r="FE224" s="92">
        <v>97.943192948090115</v>
      </c>
      <c r="FF224" s="67">
        <v>2</v>
      </c>
      <c r="FG224" s="92">
        <v>48.971596474045057</v>
      </c>
      <c r="FH224" s="67">
        <v>1</v>
      </c>
      <c r="FI224" s="67">
        <v>0</v>
      </c>
      <c r="FJ224" s="67">
        <v>0</v>
      </c>
      <c r="FK224" s="92">
        <v>391.77277179236046</v>
      </c>
      <c r="FL224" s="67">
        <v>8</v>
      </c>
      <c r="FM224" s="92">
        <v>293.82957884427032</v>
      </c>
      <c r="FN224" s="67">
        <v>6</v>
      </c>
      <c r="FO224" s="92">
        <v>440.7443682664055</v>
      </c>
      <c r="FP224" s="105">
        <v>9</v>
      </c>
      <c r="FQ224" s="92">
        <v>48.971596474045057</v>
      </c>
      <c r="FR224" s="67">
        <v>1</v>
      </c>
      <c r="FS224" s="86">
        <v>5.1493305870236874</v>
      </c>
      <c r="FT224" s="87">
        <v>5</v>
      </c>
      <c r="FU224" s="86">
        <v>3.5087719298245617</v>
      </c>
      <c r="FV224" s="87">
        <v>3</v>
      </c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67"/>
      <c r="IS224" s="67"/>
      <c r="IT224" s="67"/>
      <c r="IU224" s="67"/>
      <c r="IV224" s="67"/>
      <c r="IW224" s="67"/>
      <c r="IX224" s="67"/>
      <c r="IY224" s="67"/>
      <c r="IZ224" s="67"/>
      <c r="JA224" s="67"/>
      <c r="JB224" s="67"/>
      <c r="JC224" s="67"/>
      <c r="JD224" s="67"/>
      <c r="JE224" s="67"/>
      <c r="JF224" s="67"/>
      <c r="JG224" s="67"/>
      <c r="JH224" s="67"/>
      <c r="JI224" s="67"/>
      <c r="JJ224" s="67"/>
      <c r="JK224" s="67"/>
      <c r="JL224" s="67"/>
      <c r="JM224" s="67"/>
      <c r="JN224" s="67"/>
      <c r="JO224" s="67"/>
      <c r="JP224" s="67"/>
      <c r="JQ224" s="67"/>
      <c r="JR224" s="67"/>
      <c r="JS224" s="67"/>
      <c r="JT224" s="67"/>
      <c r="JU224" s="67"/>
      <c r="JV224" s="67"/>
      <c r="JW224" s="67"/>
      <c r="JX224" s="67"/>
      <c r="JY224" s="67"/>
      <c r="JZ224" s="67"/>
      <c r="KA224" s="67"/>
      <c r="KB224" s="67"/>
      <c r="KC224" s="67"/>
      <c r="KD224" s="67"/>
      <c r="KE224" s="67"/>
      <c r="KF224" s="67"/>
      <c r="KG224" s="67"/>
      <c r="KH224" s="67"/>
      <c r="KI224" s="67"/>
      <c r="KJ224" s="67"/>
      <c r="KK224" s="67"/>
      <c r="KL224" s="67"/>
      <c r="KM224" s="67"/>
      <c r="KN224" s="67"/>
      <c r="KO224" s="67"/>
      <c r="KP224" s="67"/>
      <c r="KQ224" s="67"/>
      <c r="KR224" s="67"/>
      <c r="KS224" s="67"/>
      <c r="KT224" s="67"/>
      <c r="KU224" s="67"/>
      <c r="KV224" s="67"/>
      <c r="KW224" s="67"/>
      <c r="KX224" s="67"/>
      <c r="KY224" s="67"/>
      <c r="KZ224" s="67"/>
      <c r="LA224" s="67"/>
      <c r="LB224" s="67"/>
      <c r="LC224" s="67"/>
      <c r="LD224" s="67"/>
      <c r="LE224" s="67"/>
      <c r="LF224" s="67"/>
      <c r="LG224" s="67"/>
      <c r="LH224" s="67"/>
      <c r="LI224" s="67"/>
      <c r="LJ224" s="67"/>
      <c r="LK224" s="67"/>
      <c r="LL224" s="67"/>
      <c r="LM224" s="67"/>
      <c r="LN224" s="67"/>
      <c r="LO224" s="67"/>
      <c r="LP224" s="67"/>
      <c r="LQ224" s="67"/>
      <c r="LR224" s="67"/>
      <c r="LS224" s="67"/>
      <c r="LT224" s="67"/>
      <c r="LU224" s="67"/>
      <c r="LV224" s="67"/>
      <c r="LW224" s="67"/>
      <c r="LX224" s="67"/>
      <c r="LY224" s="67"/>
      <c r="LZ224" s="67"/>
      <c r="MA224" s="67"/>
      <c r="MB224" s="67"/>
      <c r="MC224" s="67"/>
      <c r="MD224" s="67"/>
      <c r="ME224" s="67"/>
      <c r="MF224" s="67"/>
      <c r="MG224" s="67"/>
      <c r="MH224" s="67"/>
      <c r="MI224" s="67"/>
      <c r="MJ224" s="67"/>
      <c r="MK224" s="67"/>
      <c r="ML224" s="67"/>
      <c r="MM224" s="67"/>
      <c r="MN224" s="67"/>
      <c r="MO224" s="67"/>
      <c r="MP224" s="67"/>
      <c r="MQ224" s="67"/>
      <c r="MR224" s="67"/>
      <c r="MS224" s="67"/>
      <c r="MT224" s="67"/>
      <c r="MU224" s="67"/>
      <c r="MV224" s="67"/>
      <c r="MW224" s="67"/>
      <c r="MX224" s="67"/>
      <c r="MY224" s="67"/>
      <c r="MZ224" s="67"/>
      <c r="NA224" s="67"/>
      <c r="NB224" s="67"/>
      <c r="NC224" s="67"/>
      <c r="ND224" s="67"/>
      <c r="NE224" s="67"/>
      <c r="NF224" s="67"/>
      <c r="NG224" s="67"/>
      <c r="NH224" s="67"/>
      <c r="NI224" s="67"/>
      <c r="NJ224" s="67"/>
      <c r="NK224" s="67"/>
      <c r="NL224" s="67"/>
      <c r="NM224" s="67"/>
      <c r="NN224" s="67"/>
      <c r="NO224" s="67"/>
      <c r="NP224" s="67"/>
      <c r="NQ224" s="67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</row>
    <row r="225" spans="1:407">
      <c r="A225" s="96" t="s">
        <v>1337</v>
      </c>
      <c r="B225" s="56" t="s">
        <v>1338</v>
      </c>
      <c r="C225" s="96" t="s">
        <v>514</v>
      </c>
      <c r="D225" s="74">
        <v>6</v>
      </c>
      <c r="E225" s="67">
        <v>2016</v>
      </c>
      <c r="F225" s="161">
        <v>75.63894356081768</v>
      </c>
      <c r="G225" s="78">
        <v>27059</v>
      </c>
      <c r="H225" s="78">
        <v>14346</v>
      </c>
      <c r="I225" s="78">
        <v>12713</v>
      </c>
      <c r="J225" s="67">
        <v>51.04</v>
      </c>
      <c r="K225" s="78">
        <v>13810</v>
      </c>
      <c r="L225" s="67">
        <v>33.29</v>
      </c>
      <c r="M225" s="78">
        <v>9009</v>
      </c>
      <c r="N225" s="67">
        <v>2612</v>
      </c>
      <c r="O225" s="67">
        <v>1333</v>
      </c>
      <c r="P225" s="67">
        <v>1279</v>
      </c>
      <c r="Q225" s="78">
        <v>3130</v>
      </c>
      <c r="R225" s="78">
        <v>1534</v>
      </c>
      <c r="S225" s="78">
        <v>1596</v>
      </c>
      <c r="T225" s="67">
        <v>2616</v>
      </c>
      <c r="U225" s="67">
        <v>1324</v>
      </c>
      <c r="V225" s="67">
        <v>1292</v>
      </c>
      <c r="W225" s="78">
        <v>3172</v>
      </c>
      <c r="X225" s="78">
        <v>1568</v>
      </c>
      <c r="Y225" s="78">
        <v>1604</v>
      </c>
      <c r="Z225" s="67">
        <v>2664</v>
      </c>
      <c r="AA225" s="67">
        <v>1354</v>
      </c>
      <c r="AB225" s="67">
        <v>1310</v>
      </c>
      <c r="AC225" s="78">
        <v>3059</v>
      </c>
      <c r="AD225" s="78">
        <v>1481</v>
      </c>
      <c r="AE225" s="78">
        <v>1578</v>
      </c>
      <c r="AF225" s="67">
        <v>2471</v>
      </c>
      <c r="AG225" s="67">
        <v>1292</v>
      </c>
      <c r="AH225" s="67">
        <v>1179</v>
      </c>
      <c r="AI225" s="78">
        <v>4772</v>
      </c>
      <c r="AJ225" s="78">
        <v>2297</v>
      </c>
      <c r="AK225" s="78">
        <v>2475</v>
      </c>
      <c r="AL225" s="67">
        <v>2721</v>
      </c>
      <c r="AM225" s="67">
        <v>1409</v>
      </c>
      <c r="AN225" s="67">
        <v>1312</v>
      </c>
      <c r="AO225" s="67">
        <v>2517</v>
      </c>
      <c r="AP225" s="67">
        <v>1297</v>
      </c>
      <c r="AQ225" s="67">
        <v>1220</v>
      </c>
      <c r="AR225" s="56" t="s">
        <v>428</v>
      </c>
      <c r="AS225" s="56"/>
      <c r="AT225" s="56" t="s">
        <v>428</v>
      </c>
      <c r="AU225" s="162">
        <v>310</v>
      </c>
      <c r="AV225" s="163">
        <v>0</v>
      </c>
      <c r="AW225" s="164">
        <v>117</v>
      </c>
      <c r="AX225" s="59">
        <v>3.2</v>
      </c>
      <c r="AY225" s="59">
        <v>1</v>
      </c>
      <c r="AZ225" s="86">
        <v>0.38284839203675347</v>
      </c>
      <c r="BA225" s="87">
        <v>1</v>
      </c>
      <c r="BB225" s="88">
        <v>0</v>
      </c>
      <c r="BC225" s="89">
        <v>0</v>
      </c>
      <c r="BD225" s="68">
        <v>0</v>
      </c>
      <c r="BE225" s="69">
        <v>0</v>
      </c>
      <c r="BF225" s="56">
        <f>VLOOKUP(A225,[1]Controles!$A$7:$L$139,11,0)</f>
        <v>16</v>
      </c>
      <c r="BG225" s="107">
        <f>VLOOKUP(A225,[1]Controles!$A$7:$L$139,12,0)</f>
        <v>5.095541401273886</v>
      </c>
      <c r="BH225" s="63">
        <f>VLOOKUP(A225,[1]Peso!$A$7:$D$139,3,0)</f>
        <v>37</v>
      </c>
      <c r="BI225" s="85">
        <f>VLOOKUP(A225,[1]Peso!$A$7:$D$139,4,0)</f>
        <v>11.783439490445859</v>
      </c>
      <c r="BJ225" s="68">
        <v>0</v>
      </c>
      <c r="BK225" s="69">
        <v>0</v>
      </c>
      <c r="BL225" s="68">
        <v>0</v>
      </c>
      <c r="BM225" s="69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 t="s">
        <v>2048</v>
      </c>
      <c r="BW225" s="67" t="s">
        <v>1123</v>
      </c>
      <c r="BX225" s="67" t="s">
        <v>517</v>
      </c>
      <c r="BY225" s="67" t="s">
        <v>1123</v>
      </c>
      <c r="BZ225" s="67" t="s">
        <v>1636</v>
      </c>
      <c r="CA225" s="67" t="s">
        <v>1173</v>
      </c>
      <c r="CB225" s="67" t="s">
        <v>1797</v>
      </c>
      <c r="CC225" s="164">
        <v>63.13</v>
      </c>
      <c r="CD225" s="164">
        <v>50.77</v>
      </c>
      <c r="CE225" s="166">
        <v>18.181818181818183</v>
      </c>
      <c r="CF225" s="67" t="s">
        <v>1662</v>
      </c>
      <c r="CG225" s="67" t="s">
        <v>1692</v>
      </c>
      <c r="CH225" s="67">
        <v>0</v>
      </c>
      <c r="CI225" s="67">
        <v>0</v>
      </c>
      <c r="CJ225" s="86">
        <v>0.38226299694189603</v>
      </c>
      <c r="CK225" s="87">
        <v>1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  <c r="CU225" s="67">
        <v>0</v>
      </c>
      <c r="CV225" s="67">
        <v>0</v>
      </c>
      <c r="CW225" s="67">
        <v>0</v>
      </c>
      <c r="CX225" s="67">
        <v>0</v>
      </c>
      <c r="CY225" s="67">
        <v>0</v>
      </c>
      <c r="CZ225" s="67">
        <v>0</v>
      </c>
      <c r="DA225" s="67">
        <v>0</v>
      </c>
      <c r="DB225" s="86">
        <v>0.37537537537537535</v>
      </c>
      <c r="DC225" s="87">
        <v>1</v>
      </c>
      <c r="DD225" s="164">
        <v>90.04</v>
      </c>
      <c r="DE225" s="164">
        <v>78.87</v>
      </c>
      <c r="DF225" s="166">
        <v>1.8066847335140017</v>
      </c>
      <c r="DG225" s="167">
        <v>4.6070460704607044</v>
      </c>
      <c r="DH225" s="67">
        <v>0</v>
      </c>
      <c r="DI225" s="67">
        <v>0</v>
      </c>
      <c r="DJ225" s="67">
        <v>0</v>
      </c>
      <c r="DK225" s="67">
        <v>0</v>
      </c>
      <c r="DL225" s="67">
        <v>0</v>
      </c>
      <c r="DM225" s="67">
        <v>0</v>
      </c>
      <c r="DN225" s="67">
        <v>32.69</v>
      </c>
      <c r="DO225" s="67">
        <v>1</v>
      </c>
      <c r="DP225" s="67">
        <v>0</v>
      </c>
      <c r="DQ225" s="67">
        <v>0</v>
      </c>
      <c r="DR225" s="67">
        <v>0</v>
      </c>
      <c r="DS225" s="67">
        <v>0</v>
      </c>
      <c r="DT225" s="67">
        <v>0</v>
      </c>
      <c r="DU225" s="67">
        <v>0</v>
      </c>
      <c r="DV225" s="67">
        <v>0</v>
      </c>
      <c r="DW225" s="67">
        <v>0</v>
      </c>
      <c r="DX225" s="67">
        <v>0</v>
      </c>
      <c r="DY225" s="67">
        <v>0</v>
      </c>
      <c r="DZ225" s="86">
        <v>0.76335877862595414</v>
      </c>
      <c r="EA225" s="87">
        <v>1</v>
      </c>
      <c r="EB225" s="86">
        <v>49.194232400339274</v>
      </c>
      <c r="EC225" s="87">
        <v>58</v>
      </c>
      <c r="ED225" s="86">
        <v>1.2140833670578712</v>
      </c>
      <c r="EE225" s="87">
        <v>3</v>
      </c>
      <c r="EF225" s="164">
        <v>92.71</v>
      </c>
      <c r="EG225" s="164">
        <v>71.73</v>
      </c>
      <c r="EH225" s="166">
        <v>1.7032967032967032</v>
      </c>
      <c r="EI225" s="167">
        <v>3.9560439560439558</v>
      </c>
      <c r="EJ225" s="67" t="s">
        <v>2049</v>
      </c>
      <c r="EK225" s="67" t="s">
        <v>2050</v>
      </c>
      <c r="EL225" s="164">
        <v>90.48</v>
      </c>
      <c r="EM225" s="164">
        <v>45.45</v>
      </c>
      <c r="EN225" s="166">
        <v>0.40214477211796246</v>
      </c>
      <c r="EO225" s="167">
        <v>1.4745308310991956</v>
      </c>
      <c r="EP225" s="92">
        <v>32.690421706440013</v>
      </c>
      <c r="EQ225" s="67">
        <v>1</v>
      </c>
      <c r="ER225" s="92">
        <v>130.76168682576005</v>
      </c>
      <c r="ES225" s="67">
        <v>4</v>
      </c>
      <c r="ET225" s="67">
        <v>0</v>
      </c>
      <c r="EU225" s="67">
        <v>0</v>
      </c>
      <c r="EV225" s="67">
        <v>0</v>
      </c>
      <c r="EW225" s="67">
        <v>0</v>
      </c>
      <c r="EX225" s="67">
        <v>18</v>
      </c>
      <c r="EY225" s="86">
        <v>84.603658536585371</v>
      </c>
      <c r="EZ225" s="87">
        <v>111</v>
      </c>
      <c r="FA225" s="86">
        <v>60.655737704918032</v>
      </c>
      <c r="FB225" s="87">
        <v>74</v>
      </c>
      <c r="FC225" s="92">
        <v>34.680076296167854</v>
      </c>
      <c r="FD225" s="67">
        <v>2</v>
      </c>
      <c r="FE225" s="92">
        <v>52.020114444251782</v>
      </c>
      <c r="FF225" s="67">
        <v>3</v>
      </c>
      <c r="FG225" s="67">
        <v>0</v>
      </c>
      <c r="FH225" s="67">
        <v>0</v>
      </c>
      <c r="FI225" s="67">
        <v>0</v>
      </c>
      <c r="FJ225" s="67">
        <v>0</v>
      </c>
      <c r="FK225" s="92">
        <v>86.700190740419629</v>
      </c>
      <c r="FL225" s="67">
        <v>5</v>
      </c>
      <c r="FM225" s="92">
        <v>17.340038148083927</v>
      </c>
      <c r="FN225" s="67">
        <v>1</v>
      </c>
      <c r="FO225" s="92">
        <v>52.020114444251782</v>
      </c>
      <c r="FP225" s="105">
        <v>3</v>
      </c>
      <c r="FQ225" s="92">
        <v>17.340038148083927</v>
      </c>
      <c r="FR225" s="67">
        <v>1</v>
      </c>
      <c r="FS225" s="86">
        <v>1.470047776552738</v>
      </c>
      <c r="FT225" s="87">
        <v>4</v>
      </c>
      <c r="FU225" s="86">
        <v>1.5891934843067144</v>
      </c>
      <c r="FV225" s="87">
        <v>4</v>
      </c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67"/>
      <c r="IS225" s="67"/>
      <c r="IT225" s="67"/>
      <c r="IU225" s="67"/>
      <c r="IV225" s="67"/>
      <c r="IW225" s="67"/>
      <c r="IX225" s="67"/>
      <c r="IY225" s="67"/>
      <c r="IZ225" s="67"/>
      <c r="JA225" s="67"/>
      <c r="JB225" s="67"/>
      <c r="JC225" s="67"/>
      <c r="JD225" s="67"/>
      <c r="JE225" s="67"/>
      <c r="JF225" s="67"/>
      <c r="JG225" s="67"/>
      <c r="JH225" s="67"/>
      <c r="JI225" s="67"/>
      <c r="JJ225" s="67"/>
      <c r="JK225" s="67"/>
      <c r="JL225" s="67"/>
      <c r="JM225" s="67"/>
      <c r="JN225" s="67"/>
      <c r="JO225" s="67"/>
      <c r="JP225" s="67"/>
      <c r="JQ225" s="67"/>
      <c r="JR225" s="67"/>
      <c r="JS225" s="67"/>
      <c r="JT225" s="67"/>
      <c r="JU225" s="67"/>
      <c r="JV225" s="67"/>
      <c r="JW225" s="67"/>
      <c r="JX225" s="67"/>
      <c r="JY225" s="67"/>
      <c r="JZ225" s="67"/>
      <c r="KA225" s="67"/>
      <c r="KB225" s="67"/>
      <c r="KC225" s="67"/>
      <c r="KD225" s="67"/>
      <c r="KE225" s="67"/>
      <c r="KF225" s="67"/>
      <c r="KG225" s="67"/>
      <c r="KH225" s="67"/>
      <c r="KI225" s="67"/>
      <c r="KJ225" s="67"/>
      <c r="KK225" s="67"/>
      <c r="KL225" s="67"/>
      <c r="KM225" s="67"/>
      <c r="KN225" s="67"/>
      <c r="KO225" s="67"/>
      <c r="KP225" s="67"/>
      <c r="KQ225" s="67"/>
      <c r="KR225" s="67"/>
      <c r="KS225" s="67"/>
      <c r="KT225" s="67"/>
      <c r="KU225" s="67"/>
      <c r="KV225" s="67"/>
      <c r="KW225" s="67"/>
      <c r="KX225" s="67"/>
      <c r="KY225" s="67"/>
      <c r="KZ225" s="67"/>
      <c r="LA225" s="67"/>
      <c r="LB225" s="67"/>
      <c r="LC225" s="67"/>
      <c r="LD225" s="67"/>
      <c r="LE225" s="67"/>
      <c r="LF225" s="67"/>
      <c r="LG225" s="67"/>
      <c r="LH225" s="67"/>
      <c r="LI225" s="67"/>
      <c r="LJ225" s="67"/>
      <c r="LK225" s="67"/>
      <c r="LL225" s="67"/>
      <c r="LM225" s="67"/>
      <c r="LN225" s="67"/>
      <c r="LO225" s="67"/>
      <c r="LP225" s="67"/>
      <c r="LQ225" s="67"/>
      <c r="LR225" s="67"/>
      <c r="LS225" s="67"/>
      <c r="LT225" s="67"/>
      <c r="LU225" s="67"/>
      <c r="LV225" s="67"/>
      <c r="LW225" s="67"/>
      <c r="LX225" s="67"/>
      <c r="LY225" s="67"/>
      <c r="LZ225" s="67"/>
      <c r="MA225" s="67"/>
      <c r="MB225" s="67"/>
      <c r="MC225" s="67"/>
      <c r="MD225" s="67"/>
      <c r="ME225" s="67"/>
      <c r="MF225" s="67"/>
      <c r="MG225" s="67"/>
      <c r="MH225" s="67"/>
      <c r="MI225" s="67"/>
      <c r="MJ225" s="67"/>
      <c r="MK225" s="67"/>
      <c r="ML225" s="67"/>
      <c r="MM225" s="67"/>
      <c r="MN225" s="67"/>
      <c r="MO225" s="67"/>
      <c r="MP225" s="67"/>
      <c r="MQ225" s="67"/>
      <c r="MR225" s="67"/>
      <c r="MS225" s="67"/>
      <c r="MT225" s="67"/>
      <c r="MU225" s="67"/>
      <c r="MV225" s="67"/>
      <c r="MW225" s="67"/>
      <c r="MX225" s="67"/>
      <c r="MY225" s="67"/>
      <c r="MZ225" s="67"/>
      <c r="NA225" s="67"/>
      <c r="NB225" s="67"/>
      <c r="NC225" s="67"/>
      <c r="ND225" s="67"/>
      <c r="NE225" s="67"/>
      <c r="NF225" s="67"/>
      <c r="NG225" s="67"/>
      <c r="NH225" s="67"/>
      <c r="NI225" s="67"/>
      <c r="NJ225" s="67"/>
      <c r="NK225" s="67"/>
      <c r="NL225" s="67"/>
      <c r="NM225" s="67"/>
      <c r="NN225" s="67"/>
      <c r="NO225" s="67"/>
      <c r="NP225" s="67"/>
      <c r="NQ225" s="67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</row>
    <row r="226" spans="1:407">
      <c r="A226" s="96" t="s">
        <v>2051</v>
      </c>
      <c r="B226" s="56" t="s">
        <v>1347</v>
      </c>
      <c r="C226" s="96" t="s">
        <v>547</v>
      </c>
      <c r="D226" s="74">
        <v>6</v>
      </c>
      <c r="E226" s="67">
        <v>2016</v>
      </c>
      <c r="F226" s="161">
        <v>66.86760488851327</v>
      </c>
      <c r="G226" s="78">
        <v>31539</v>
      </c>
      <c r="H226" s="78">
        <v>14327</v>
      </c>
      <c r="I226" s="78">
        <v>17212</v>
      </c>
      <c r="J226" s="67">
        <v>9.08</v>
      </c>
      <c r="K226" s="78">
        <v>2863</v>
      </c>
      <c r="L226" s="67">
        <v>93.92</v>
      </c>
      <c r="M226" s="78">
        <v>29623</v>
      </c>
      <c r="N226" s="67">
        <v>3851</v>
      </c>
      <c r="O226" s="67">
        <v>1971</v>
      </c>
      <c r="P226" s="67">
        <v>1880</v>
      </c>
      <c r="Q226" s="78">
        <v>4593</v>
      </c>
      <c r="R226" s="78">
        <v>2241</v>
      </c>
      <c r="S226" s="78">
        <v>2352</v>
      </c>
      <c r="T226" s="67">
        <v>3641</v>
      </c>
      <c r="U226" s="67">
        <v>1872</v>
      </c>
      <c r="V226" s="67">
        <v>1769</v>
      </c>
      <c r="W226" s="78">
        <v>4305</v>
      </c>
      <c r="X226" s="78">
        <v>2090</v>
      </c>
      <c r="Y226" s="78">
        <v>2215</v>
      </c>
      <c r="Z226" s="67">
        <v>3411</v>
      </c>
      <c r="AA226" s="67">
        <v>1756</v>
      </c>
      <c r="AB226" s="67">
        <v>1655</v>
      </c>
      <c r="AC226" s="78">
        <v>3811</v>
      </c>
      <c r="AD226" s="78">
        <v>1853</v>
      </c>
      <c r="AE226" s="78">
        <v>1958</v>
      </c>
      <c r="AF226" s="67">
        <v>2976</v>
      </c>
      <c r="AG226" s="67">
        <v>1529</v>
      </c>
      <c r="AH226" s="67">
        <v>1447</v>
      </c>
      <c r="AI226" s="78">
        <v>5236</v>
      </c>
      <c r="AJ226" s="78">
        <v>2520</v>
      </c>
      <c r="AK226" s="78">
        <v>2716</v>
      </c>
      <c r="AL226" s="67">
        <v>2949</v>
      </c>
      <c r="AM226" s="67">
        <v>1538</v>
      </c>
      <c r="AN226" s="67">
        <v>1411</v>
      </c>
      <c r="AO226" s="67">
        <v>2652</v>
      </c>
      <c r="AP226" s="67">
        <v>1359</v>
      </c>
      <c r="AQ226" s="67">
        <v>1293</v>
      </c>
      <c r="AR226" s="56" t="s">
        <v>428</v>
      </c>
      <c r="AS226" s="56"/>
      <c r="AT226" s="56" t="s">
        <v>428</v>
      </c>
      <c r="AU226" s="162">
        <v>881</v>
      </c>
      <c r="AV226" s="164">
        <v>1</v>
      </c>
      <c r="AW226" s="163">
        <v>306</v>
      </c>
      <c r="AX226" s="59">
        <v>16.100000000000001</v>
      </c>
      <c r="AY226" s="59">
        <v>8</v>
      </c>
      <c r="AZ226" s="86">
        <v>2.077382498052454</v>
      </c>
      <c r="BA226" s="87">
        <v>8</v>
      </c>
      <c r="BB226" s="88">
        <v>0</v>
      </c>
      <c r="BC226" s="89">
        <v>0</v>
      </c>
      <c r="BD226" s="68">
        <v>0</v>
      </c>
      <c r="BE226" s="69">
        <v>0</v>
      </c>
      <c r="BF226" s="56">
        <f>VLOOKUP(A226,[1]Controles!$A$7:$L$139,11,0)</f>
        <v>45</v>
      </c>
      <c r="BG226" s="107">
        <f>VLOOKUP(A226,[1]Controles!$A$7:$L$139,12,0)</f>
        <v>9.0543259557344058</v>
      </c>
      <c r="BH226" s="63">
        <f>VLOOKUP(A226,[1]Peso!$A$7:$D$139,3,0)</f>
        <v>36</v>
      </c>
      <c r="BI226" s="85">
        <f>VLOOKUP(A226,[1]Peso!$A$7:$D$139,4,0)</f>
        <v>7.2434607645875255</v>
      </c>
      <c r="BJ226" s="68">
        <v>25.967281225655675</v>
      </c>
      <c r="BK226" s="69">
        <v>1</v>
      </c>
      <c r="BL226" s="68">
        <v>0</v>
      </c>
      <c r="BM226" s="69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 t="s">
        <v>831</v>
      </c>
      <c r="BW226" s="67" t="s">
        <v>1164</v>
      </c>
      <c r="BX226" s="67" t="s">
        <v>578</v>
      </c>
      <c r="BY226" s="67" t="s">
        <v>1164</v>
      </c>
      <c r="BZ226" s="67" t="s">
        <v>612</v>
      </c>
      <c r="CA226" s="67" t="s">
        <v>505</v>
      </c>
      <c r="CB226" s="67" t="s">
        <v>612</v>
      </c>
      <c r="CC226" s="163">
        <v>108.89</v>
      </c>
      <c r="CD226" s="163">
        <v>63.75</v>
      </c>
      <c r="CE226" s="166">
        <v>29.761904761904763</v>
      </c>
      <c r="CF226" s="67" t="s">
        <v>2052</v>
      </c>
      <c r="CG226" s="67" t="s">
        <v>2053</v>
      </c>
      <c r="CH226" s="67">
        <v>0</v>
      </c>
      <c r="CI226" s="67">
        <v>0</v>
      </c>
      <c r="CJ226" s="86">
        <v>0</v>
      </c>
      <c r="CK226" s="8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  <c r="CU226" s="67">
        <v>0</v>
      </c>
      <c r="CV226" s="67">
        <v>0</v>
      </c>
      <c r="CW226" s="67">
        <v>0</v>
      </c>
      <c r="CX226" s="67">
        <v>0</v>
      </c>
      <c r="CY226" s="67">
        <v>0</v>
      </c>
      <c r="CZ226" s="67">
        <v>0</v>
      </c>
      <c r="DA226" s="67">
        <v>0</v>
      </c>
      <c r="DB226" s="86">
        <v>0</v>
      </c>
      <c r="DC226" s="87">
        <v>0</v>
      </c>
      <c r="DD226" s="163">
        <v>135.59</v>
      </c>
      <c r="DE226" s="163">
        <v>105.57</v>
      </c>
      <c r="DF226" s="166">
        <v>2.4125719344842853</v>
      </c>
      <c r="DG226" s="167">
        <v>5.3784860557768921</v>
      </c>
      <c r="DH226" s="67">
        <v>0</v>
      </c>
      <c r="DI226" s="67">
        <v>0</v>
      </c>
      <c r="DJ226" s="67">
        <v>0</v>
      </c>
      <c r="DK226" s="67">
        <v>0</v>
      </c>
      <c r="DL226" s="67">
        <v>0</v>
      </c>
      <c r="DM226" s="67">
        <v>0</v>
      </c>
      <c r="DN226" s="67">
        <v>0</v>
      </c>
      <c r="DO226" s="67">
        <v>0</v>
      </c>
      <c r="DP226" s="67">
        <v>0</v>
      </c>
      <c r="DQ226" s="67">
        <v>0</v>
      </c>
      <c r="DR226" s="67">
        <v>0</v>
      </c>
      <c r="DS226" s="67">
        <v>0</v>
      </c>
      <c r="DT226" s="67">
        <v>0</v>
      </c>
      <c r="DU226" s="67">
        <v>0</v>
      </c>
      <c r="DV226" s="67">
        <v>0</v>
      </c>
      <c r="DW226" s="67">
        <v>0</v>
      </c>
      <c r="DX226" s="67">
        <v>0</v>
      </c>
      <c r="DY226" s="67">
        <v>0</v>
      </c>
      <c r="DZ226" s="86">
        <v>11.480362537764352</v>
      </c>
      <c r="EA226" s="87">
        <v>19</v>
      </c>
      <c r="EB226" s="86">
        <v>123.70421561852108</v>
      </c>
      <c r="EC226" s="87">
        <v>179</v>
      </c>
      <c r="ED226" s="86">
        <v>0.67204301075268824</v>
      </c>
      <c r="EE226" s="87">
        <v>2</v>
      </c>
      <c r="EF226" s="163">
        <v>132.19</v>
      </c>
      <c r="EG226" s="163">
        <v>85.35</v>
      </c>
      <c r="EH226" s="166">
        <v>2.2877984084880638</v>
      </c>
      <c r="EI226" s="167">
        <v>3.0503978779840848</v>
      </c>
      <c r="EJ226" s="67" t="s">
        <v>2018</v>
      </c>
      <c r="EK226" s="67" t="s">
        <v>2054</v>
      </c>
      <c r="EL226" s="163">
        <v>86.32</v>
      </c>
      <c r="EM226" s="163">
        <v>39.770000000000003</v>
      </c>
      <c r="EN226" s="166">
        <v>1.7957351290684627</v>
      </c>
      <c r="EO226" s="167">
        <v>2.1324354657687992</v>
      </c>
      <c r="EP226" s="67">
        <v>0</v>
      </c>
      <c r="EQ226" s="67">
        <v>0</v>
      </c>
      <c r="ER226" s="67">
        <v>0</v>
      </c>
      <c r="ES226" s="67">
        <v>0</v>
      </c>
      <c r="ET226" s="67">
        <v>0</v>
      </c>
      <c r="EU226" s="67">
        <v>0</v>
      </c>
      <c r="EV226" s="67">
        <v>0</v>
      </c>
      <c r="EW226" s="67">
        <v>0</v>
      </c>
      <c r="EX226" s="67">
        <v>298</v>
      </c>
      <c r="EY226" s="86">
        <v>112.68603827072998</v>
      </c>
      <c r="EZ226" s="87">
        <v>159</v>
      </c>
      <c r="FA226" s="86">
        <v>66.511987625676724</v>
      </c>
      <c r="FB226" s="87">
        <v>86</v>
      </c>
      <c r="FC226" s="67">
        <v>0</v>
      </c>
      <c r="FD226" s="67">
        <v>0</v>
      </c>
      <c r="FE226" s="92">
        <v>15.90583744234134</v>
      </c>
      <c r="FF226" s="67">
        <v>1</v>
      </c>
      <c r="FG226" s="67">
        <v>0</v>
      </c>
      <c r="FH226" s="67">
        <v>0</v>
      </c>
      <c r="FI226" s="67">
        <v>0</v>
      </c>
      <c r="FJ226" s="67">
        <v>0</v>
      </c>
      <c r="FK226" s="92">
        <v>15.90583744234134</v>
      </c>
      <c r="FL226" s="67">
        <v>1</v>
      </c>
      <c r="FM226" s="67"/>
      <c r="FN226" s="67">
        <v>0</v>
      </c>
      <c r="FO226" s="92">
        <v>15.90583744234134</v>
      </c>
      <c r="FP226" s="105">
        <v>1</v>
      </c>
      <c r="FQ226" s="92">
        <v>0</v>
      </c>
      <c r="FR226" s="67">
        <v>0</v>
      </c>
      <c r="FS226" s="86">
        <v>1.69548999660902</v>
      </c>
      <c r="FT226" s="87">
        <v>5</v>
      </c>
      <c r="FU226" s="86">
        <v>1.5082956259426847</v>
      </c>
      <c r="FV226" s="87">
        <v>4</v>
      </c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67"/>
      <c r="IS226" s="67"/>
      <c r="IT226" s="67"/>
      <c r="IU226" s="67"/>
      <c r="IV226" s="67"/>
      <c r="IW226" s="67"/>
      <c r="IX226" s="67"/>
      <c r="IY226" s="67"/>
      <c r="IZ226" s="67"/>
      <c r="JA226" s="67"/>
      <c r="JB226" s="67"/>
      <c r="JC226" s="67"/>
      <c r="JD226" s="67"/>
      <c r="JE226" s="67"/>
      <c r="JF226" s="67"/>
      <c r="JG226" s="67"/>
      <c r="JH226" s="67"/>
      <c r="JI226" s="67"/>
      <c r="JJ226" s="67"/>
      <c r="JK226" s="67"/>
      <c r="JL226" s="67"/>
      <c r="JM226" s="67"/>
      <c r="JN226" s="67"/>
      <c r="JO226" s="67"/>
      <c r="JP226" s="67"/>
      <c r="JQ226" s="67"/>
      <c r="JR226" s="67"/>
      <c r="JS226" s="67"/>
      <c r="JT226" s="67"/>
      <c r="JU226" s="67"/>
      <c r="JV226" s="67"/>
      <c r="JW226" s="67"/>
      <c r="JX226" s="67"/>
      <c r="JY226" s="67"/>
      <c r="JZ226" s="67"/>
      <c r="KA226" s="67"/>
      <c r="KB226" s="67"/>
      <c r="KC226" s="67"/>
      <c r="KD226" s="67"/>
      <c r="KE226" s="67"/>
      <c r="KF226" s="67"/>
      <c r="KG226" s="67"/>
      <c r="KH226" s="67"/>
      <c r="KI226" s="67"/>
      <c r="KJ226" s="67"/>
      <c r="KK226" s="67"/>
      <c r="KL226" s="67"/>
      <c r="KM226" s="67"/>
      <c r="KN226" s="67"/>
      <c r="KO226" s="67"/>
      <c r="KP226" s="67"/>
      <c r="KQ226" s="67"/>
      <c r="KR226" s="67"/>
      <c r="KS226" s="67"/>
      <c r="KT226" s="67"/>
      <c r="KU226" s="67"/>
      <c r="KV226" s="67"/>
      <c r="KW226" s="67"/>
      <c r="KX226" s="67"/>
      <c r="KY226" s="67"/>
      <c r="KZ226" s="67"/>
      <c r="LA226" s="67"/>
      <c r="LB226" s="67"/>
      <c r="LC226" s="67"/>
      <c r="LD226" s="67"/>
      <c r="LE226" s="67"/>
      <c r="LF226" s="67"/>
      <c r="LG226" s="67"/>
      <c r="LH226" s="67"/>
      <c r="LI226" s="67"/>
      <c r="LJ226" s="67"/>
      <c r="LK226" s="67"/>
      <c r="LL226" s="67"/>
      <c r="LM226" s="67"/>
      <c r="LN226" s="67"/>
      <c r="LO226" s="67"/>
      <c r="LP226" s="67"/>
      <c r="LQ226" s="67"/>
      <c r="LR226" s="67"/>
      <c r="LS226" s="67"/>
      <c r="LT226" s="67"/>
      <c r="LU226" s="67"/>
      <c r="LV226" s="67"/>
      <c r="LW226" s="67"/>
      <c r="LX226" s="67"/>
      <c r="LY226" s="67"/>
      <c r="LZ226" s="67"/>
      <c r="MA226" s="67"/>
      <c r="MB226" s="67"/>
      <c r="MC226" s="67"/>
      <c r="MD226" s="67"/>
      <c r="ME226" s="67"/>
      <c r="MF226" s="67"/>
      <c r="MG226" s="67"/>
      <c r="MH226" s="67"/>
      <c r="MI226" s="67"/>
      <c r="MJ226" s="67"/>
      <c r="MK226" s="67"/>
      <c r="ML226" s="67"/>
      <c r="MM226" s="67"/>
      <c r="MN226" s="67"/>
      <c r="MO226" s="67"/>
      <c r="MP226" s="67"/>
      <c r="MQ226" s="67"/>
      <c r="MR226" s="67"/>
      <c r="MS226" s="67"/>
      <c r="MT226" s="67"/>
      <c r="MU226" s="67"/>
      <c r="MV226" s="67"/>
      <c r="MW226" s="67"/>
      <c r="MX226" s="67"/>
      <c r="MY226" s="67"/>
      <c r="MZ226" s="67"/>
      <c r="NA226" s="67"/>
      <c r="NB226" s="67"/>
      <c r="NC226" s="67"/>
      <c r="ND226" s="67"/>
      <c r="NE226" s="67"/>
      <c r="NF226" s="67"/>
      <c r="NG226" s="67"/>
      <c r="NH226" s="67"/>
      <c r="NI226" s="67"/>
      <c r="NJ226" s="67"/>
      <c r="NK226" s="67"/>
      <c r="NL226" s="67"/>
      <c r="NM226" s="67"/>
      <c r="NN226" s="67"/>
      <c r="NO226" s="67"/>
      <c r="NP226" s="67"/>
      <c r="NQ226" s="67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</row>
    <row r="227" spans="1:407">
      <c r="A227" s="172" t="s">
        <v>2055</v>
      </c>
      <c r="B227" s="56" t="s">
        <v>1352</v>
      </c>
      <c r="C227" s="96" t="s">
        <v>427</v>
      </c>
      <c r="D227" s="74">
        <v>6</v>
      </c>
      <c r="E227" s="67">
        <v>2016</v>
      </c>
      <c r="F227" s="161">
        <v>62.53386089533916</v>
      </c>
      <c r="G227" s="78">
        <v>12920</v>
      </c>
      <c r="H227" s="78">
        <v>6256</v>
      </c>
      <c r="I227" s="78">
        <v>6664</v>
      </c>
      <c r="J227" s="67">
        <v>25.79</v>
      </c>
      <c r="K227" s="78">
        <v>3332</v>
      </c>
      <c r="L227" s="67">
        <v>69.430000000000007</v>
      </c>
      <c r="M227" s="78">
        <v>8970</v>
      </c>
      <c r="N227" s="67">
        <v>1057</v>
      </c>
      <c r="O227" s="67">
        <v>545</v>
      </c>
      <c r="P227" s="67">
        <v>512</v>
      </c>
      <c r="Q227" s="78">
        <v>1274</v>
      </c>
      <c r="R227" s="78">
        <v>616</v>
      </c>
      <c r="S227" s="78">
        <v>658</v>
      </c>
      <c r="T227" s="67">
        <v>1031</v>
      </c>
      <c r="U227" s="67">
        <v>541</v>
      </c>
      <c r="V227" s="67">
        <v>490</v>
      </c>
      <c r="W227" s="78">
        <v>1188</v>
      </c>
      <c r="X227" s="78">
        <v>560</v>
      </c>
      <c r="Y227" s="78">
        <v>628</v>
      </c>
      <c r="Z227" s="67">
        <v>943</v>
      </c>
      <c r="AA227" s="67">
        <v>504</v>
      </c>
      <c r="AB227" s="67">
        <v>439</v>
      </c>
      <c r="AC227" s="78">
        <v>1235</v>
      </c>
      <c r="AD227" s="78">
        <v>584</v>
      </c>
      <c r="AE227" s="78">
        <v>651</v>
      </c>
      <c r="AF227" s="67">
        <v>1129</v>
      </c>
      <c r="AG227" s="67">
        <v>586</v>
      </c>
      <c r="AH227" s="67">
        <v>543</v>
      </c>
      <c r="AI227" s="78">
        <v>1986</v>
      </c>
      <c r="AJ227" s="78">
        <v>966</v>
      </c>
      <c r="AK227" s="78">
        <v>1020</v>
      </c>
      <c r="AL227" s="67">
        <v>1106</v>
      </c>
      <c r="AM227" s="67">
        <v>571</v>
      </c>
      <c r="AN227" s="67">
        <v>535</v>
      </c>
      <c r="AO227" s="67">
        <v>1003</v>
      </c>
      <c r="AP227" s="67">
        <v>502</v>
      </c>
      <c r="AQ227" s="67">
        <v>501</v>
      </c>
      <c r="AR227" s="56" t="s">
        <v>428</v>
      </c>
      <c r="AS227" s="56"/>
      <c r="AT227" s="56" t="s">
        <v>428</v>
      </c>
      <c r="AU227" s="162">
        <v>308</v>
      </c>
      <c r="AV227" s="163">
        <v>0</v>
      </c>
      <c r="AW227" s="164">
        <v>27</v>
      </c>
      <c r="AX227" s="59">
        <v>0</v>
      </c>
      <c r="AY227" s="59">
        <v>0</v>
      </c>
      <c r="AZ227" s="86">
        <v>0</v>
      </c>
      <c r="BA227" s="87">
        <v>0</v>
      </c>
      <c r="BB227" s="88">
        <v>520.83333333333326</v>
      </c>
      <c r="BC227" s="89">
        <v>1</v>
      </c>
      <c r="BD227" s="68">
        <v>0</v>
      </c>
      <c r="BE227" s="69">
        <v>0</v>
      </c>
      <c r="BF227" s="56">
        <f>VLOOKUP(A227,[1]Controles!$A$7:$L$139,11,0)</f>
        <v>5</v>
      </c>
      <c r="BG227" s="107">
        <f>VLOOKUP(A227,[1]Controles!$A$7:$L$139,12,0)</f>
        <v>2.9585798816568047</v>
      </c>
      <c r="BH227" s="63">
        <f>VLOOKUP(A227,[1]Peso!$A$7:$D$139,3,0)</f>
        <v>18</v>
      </c>
      <c r="BI227" s="85">
        <f>VLOOKUP(A227,[1]Peso!$A$7:$D$139,4,0)</f>
        <v>10.650887573964498</v>
      </c>
      <c r="BJ227" s="68">
        <v>0</v>
      </c>
      <c r="BK227" s="69">
        <v>0</v>
      </c>
      <c r="BL227" s="68">
        <v>0</v>
      </c>
      <c r="BM227" s="69">
        <v>0</v>
      </c>
      <c r="BN227" s="67">
        <v>0</v>
      </c>
      <c r="BO227" s="67">
        <v>0</v>
      </c>
      <c r="BP227" s="67">
        <v>0</v>
      </c>
      <c r="BQ227" s="67">
        <v>0</v>
      </c>
      <c r="BR227" s="67">
        <v>0</v>
      </c>
      <c r="BS227" s="67">
        <v>0</v>
      </c>
      <c r="BT227" s="67">
        <v>0</v>
      </c>
      <c r="BU227" s="67">
        <v>0</v>
      </c>
      <c r="BV227" s="67" t="s">
        <v>2056</v>
      </c>
      <c r="BW227" s="67" t="s">
        <v>1406</v>
      </c>
      <c r="BX227" s="67" t="s">
        <v>444</v>
      </c>
      <c r="BY227" s="67" t="s">
        <v>444</v>
      </c>
      <c r="BZ227" s="67" t="s">
        <v>733</v>
      </c>
      <c r="CA227" s="67" t="s">
        <v>1025</v>
      </c>
      <c r="CB227" s="67" t="s">
        <v>470</v>
      </c>
      <c r="CC227" s="164">
        <v>71.430000000000007</v>
      </c>
      <c r="CD227" s="164">
        <v>53.46</v>
      </c>
      <c r="CE227" s="166">
        <v>31.578947368421051</v>
      </c>
      <c r="CF227" s="67" t="s">
        <v>2057</v>
      </c>
      <c r="CG227" s="67" t="s">
        <v>2058</v>
      </c>
      <c r="CH227" s="67">
        <v>0</v>
      </c>
      <c r="CI227" s="67">
        <v>0</v>
      </c>
      <c r="CJ227" s="86">
        <v>0</v>
      </c>
      <c r="CK227" s="87">
        <v>0</v>
      </c>
      <c r="CL227" s="67">
        <v>0</v>
      </c>
      <c r="CM227" s="67">
        <v>0</v>
      </c>
      <c r="CN227" s="92">
        <v>187.79342723004694</v>
      </c>
      <c r="CO227" s="67">
        <v>2</v>
      </c>
      <c r="CP227" s="92">
        <v>93.896713615023472</v>
      </c>
      <c r="CQ227" s="67">
        <v>1</v>
      </c>
      <c r="CR227" s="67">
        <v>0</v>
      </c>
      <c r="CS227" s="67">
        <v>0</v>
      </c>
      <c r="CT227" s="67">
        <v>0</v>
      </c>
      <c r="CU227" s="67">
        <v>0</v>
      </c>
      <c r="CV227" s="67">
        <v>0</v>
      </c>
      <c r="CW227" s="67">
        <v>0</v>
      </c>
      <c r="CX227" s="67">
        <v>0</v>
      </c>
      <c r="CY227" s="67">
        <v>0</v>
      </c>
      <c r="CZ227" s="67">
        <v>0</v>
      </c>
      <c r="DA227" s="67">
        <v>0</v>
      </c>
      <c r="DB227" s="86">
        <v>3.1813361611876991</v>
      </c>
      <c r="DC227" s="87">
        <v>3</v>
      </c>
      <c r="DD227" s="164">
        <v>129.94</v>
      </c>
      <c r="DE227" s="164">
        <v>104.07</v>
      </c>
      <c r="DF227" s="166">
        <v>1.7137960582690661</v>
      </c>
      <c r="DG227" s="167">
        <v>0.68551842330762647</v>
      </c>
      <c r="DH227" s="67">
        <v>0</v>
      </c>
      <c r="DI227" s="67">
        <v>0</v>
      </c>
      <c r="DJ227" s="92">
        <v>168.35016835016833</v>
      </c>
      <c r="DK227" s="67">
        <v>2</v>
      </c>
      <c r="DL227" s="67">
        <v>0</v>
      </c>
      <c r="DM227" s="67">
        <v>0</v>
      </c>
      <c r="DN227" s="67">
        <v>80.97</v>
      </c>
      <c r="DO227" s="67">
        <v>1</v>
      </c>
      <c r="DP227" s="67">
        <v>0</v>
      </c>
      <c r="DQ227" s="67">
        <v>0</v>
      </c>
      <c r="DR227" s="67">
        <v>0</v>
      </c>
      <c r="DS227" s="67">
        <v>0</v>
      </c>
      <c r="DT227" s="67">
        <v>0</v>
      </c>
      <c r="DU227" s="67">
        <v>0</v>
      </c>
      <c r="DV227" s="67">
        <v>0</v>
      </c>
      <c r="DW227" s="67">
        <v>0</v>
      </c>
      <c r="DX227" s="67">
        <v>0</v>
      </c>
      <c r="DY227" s="67">
        <v>0</v>
      </c>
      <c r="DZ227" s="86">
        <v>2.2779043280182232</v>
      </c>
      <c r="EA227" s="87">
        <v>1</v>
      </c>
      <c r="EB227" s="86">
        <v>69.981583793738494</v>
      </c>
      <c r="EC227" s="87">
        <v>38</v>
      </c>
      <c r="ED227" s="86">
        <v>0.8857395925597874</v>
      </c>
      <c r="EE227" s="87">
        <v>1</v>
      </c>
      <c r="EF227" s="164">
        <v>280.31</v>
      </c>
      <c r="EG227" s="164">
        <v>191.88</v>
      </c>
      <c r="EH227" s="166">
        <v>1.8656716417910446</v>
      </c>
      <c r="EI227" s="167">
        <v>0.87064676616915426</v>
      </c>
      <c r="EJ227" s="67" t="s">
        <v>960</v>
      </c>
      <c r="EK227" s="67" t="s">
        <v>828</v>
      </c>
      <c r="EL227" s="164">
        <v>164.75</v>
      </c>
      <c r="EM227" s="164">
        <v>95.15</v>
      </c>
      <c r="EN227" s="166">
        <v>1.1111111111111112</v>
      </c>
      <c r="EO227" s="167">
        <v>1.4814814814814816</v>
      </c>
      <c r="EP227" s="92">
        <v>80.97165991902834</v>
      </c>
      <c r="EQ227" s="67">
        <v>1</v>
      </c>
      <c r="ER227" s="92">
        <v>161.94331983805668</v>
      </c>
      <c r="ES227" s="105">
        <v>2</v>
      </c>
      <c r="ET227" s="92">
        <v>323.88663967611336</v>
      </c>
      <c r="EU227" s="67">
        <v>4</v>
      </c>
      <c r="EV227" s="67">
        <v>0</v>
      </c>
      <c r="EW227" s="67">
        <v>0</v>
      </c>
      <c r="EX227" s="67">
        <v>0</v>
      </c>
      <c r="EY227" s="86">
        <v>82.242990654205613</v>
      </c>
      <c r="EZ227" s="87">
        <v>44</v>
      </c>
      <c r="FA227" s="86">
        <v>99.800399201596804</v>
      </c>
      <c r="FB227" s="87">
        <v>50</v>
      </c>
      <c r="FC227" s="67">
        <v>0</v>
      </c>
      <c r="FD227" s="67">
        <v>0</v>
      </c>
      <c r="FE227" s="92">
        <v>125.94458438287154</v>
      </c>
      <c r="FF227" s="67">
        <v>3</v>
      </c>
      <c r="FG227" s="92">
        <v>83.963056255247693</v>
      </c>
      <c r="FH227" s="67">
        <v>2</v>
      </c>
      <c r="FI227" s="92">
        <v>41.981528127623847</v>
      </c>
      <c r="FJ227" s="67">
        <v>1</v>
      </c>
      <c r="FK227" s="92">
        <v>251.88916876574308</v>
      </c>
      <c r="FL227" s="67">
        <v>6</v>
      </c>
      <c r="FM227" s="92">
        <v>125.94458438287154</v>
      </c>
      <c r="FN227" s="67">
        <v>3</v>
      </c>
      <c r="FO227" s="92">
        <v>251.88916876574308</v>
      </c>
      <c r="FP227" s="105">
        <v>6</v>
      </c>
      <c r="FQ227" s="92">
        <v>167.92611251049539</v>
      </c>
      <c r="FR227" s="67">
        <v>4</v>
      </c>
      <c r="FS227" s="86">
        <v>3.6166365280289328</v>
      </c>
      <c r="FT227" s="87">
        <v>4</v>
      </c>
      <c r="FU227" s="86">
        <v>1.9940179461615153</v>
      </c>
      <c r="FV227" s="87">
        <v>2</v>
      </c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67"/>
      <c r="IS227" s="67"/>
      <c r="IT227" s="67"/>
      <c r="IU227" s="67"/>
      <c r="IV227" s="67"/>
      <c r="IW227" s="67"/>
      <c r="IX227" s="67"/>
      <c r="IY227" s="67"/>
      <c r="IZ227" s="67"/>
      <c r="JA227" s="67"/>
      <c r="JB227" s="67"/>
      <c r="JC227" s="67"/>
      <c r="JD227" s="67"/>
      <c r="JE227" s="67"/>
      <c r="JF227" s="67"/>
      <c r="JG227" s="67"/>
      <c r="JH227" s="67"/>
      <c r="JI227" s="67"/>
      <c r="JJ227" s="67"/>
      <c r="JK227" s="67"/>
      <c r="JL227" s="67"/>
      <c r="JM227" s="67"/>
      <c r="JN227" s="67"/>
      <c r="JO227" s="67"/>
      <c r="JP227" s="67"/>
      <c r="JQ227" s="67"/>
      <c r="JR227" s="67"/>
      <c r="JS227" s="67"/>
      <c r="JT227" s="67"/>
      <c r="JU227" s="67"/>
      <c r="JV227" s="67"/>
      <c r="JW227" s="67"/>
      <c r="JX227" s="67"/>
      <c r="JY227" s="67"/>
      <c r="JZ227" s="67"/>
      <c r="KA227" s="67"/>
      <c r="KB227" s="67"/>
      <c r="KC227" s="67"/>
      <c r="KD227" s="67"/>
      <c r="KE227" s="67"/>
      <c r="KF227" s="67"/>
      <c r="KG227" s="67"/>
      <c r="KH227" s="67"/>
      <c r="KI227" s="67"/>
      <c r="KJ227" s="67"/>
      <c r="KK227" s="67"/>
      <c r="KL227" s="67"/>
      <c r="KM227" s="67"/>
      <c r="KN227" s="67"/>
      <c r="KO227" s="67"/>
      <c r="KP227" s="67"/>
      <c r="KQ227" s="67"/>
      <c r="KR227" s="67"/>
      <c r="KS227" s="67"/>
      <c r="KT227" s="67"/>
      <c r="KU227" s="67"/>
      <c r="KV227" s="67"/>
      <c r="KW227" s="67"/>
      <c r="KX227" s="67"/>
      <c r="KY227" s="67"/>
      <c r="KZ227" s="67"/>
      <c r="LA227" s="67"/>
      <c r="LB227" s="67"/>
      <c r="LC227" s="67"/>
      <c r="LD227" s="67"/>
      <c r="LE227" s="67"/>
      <c r="LF227" s="67"/>
      <c r="LG227" s="67"/>
      <c r="LH227" s="67"/>
      <c r="LI227" s="67"/>
      <c r="LJ227" s="67"/>
      <c r="LK227" s="67"/>
      <c r="LL227" s="67"/>
      <c r="LM227" s="67"/>
      <c r="LN227" s="67"/>
      <c r="LO227" s="67"/>
      <c r="LP227" s="67"/>
      <c r="LQ227" s="67"/>
      <c r="LR227" s="67"/>
      <c r="LS227" s="67"/>
      <c r="LT227" s="67"/>
      <c r="LU227" s="67"/>
      <c r="LV227" s="67"/>
      <c r="LW227" s="67"/>
      <c r="LX227" s="67"/>
      <c r="LY227" s="67"/>
      <c r="LZ227" s="67"/>
      <c r="MA227" s="67"/>
      <c r="MB227" s="67"/>
      <c r="MC227" s="67"/>
      <c r="MD227" s="67"/>
      <c r="ME227" s="67"/>
      <c r="MF227" s="67"/>
      <c r="MG227" s="67"/>
      <c r="MH227" s="67"/>
      <c r="MI227" s="67"/>
      <c r="MJ227" s="67"/>
      <c r="MK227" s="67"/>
      <c r="ML227" s="67"/>
      <c r="MM227" s="67"/>
      <c r="MN227" s="67"/>
      <c r="MO227" s="67"/>
      <c r="MP227" s="67"/>
      <c r="MQ227" s="67"/>
      <c r="MR227" s="67"/>
      <c r="MS227" s="67"/>
      <c r="MT227" s="67"/>
      <c r="MU227" s="67"/>
      <c r="MV227" s="67"/>
      <c r="MW227" s="67"/>
      <c r="MX227" s="67"/>
      <c r="MY227" s="67"/>
      <c r="MZ227" s="67"/>
      <c r="NA227" s="67"/>
      <c r="NB227" s="67"/>
      <c r="NC227" s="67"/>
      <c r="ND227" s="67"/>
      <c r="NE227" s="67"/>
      <c r="NF227" s="67"/>
      <c r="NG227" s="67"/>
      <c r="NH227" s="67"/>
      <c r="NI227" s="67"/>
      <c r="NJ227" s="67"/>
      <c r="NK227" s="67"/>
      <c r="NL227" s="67"/>
      <c r="NM227" s="67"/>
      <c r="NN227" s="67"/>
      <c r="NO227" s="67"/>
      <c r="NP227" s="67"/>
      <c r="NQ227" s="67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</row>
    <row r="228" spans="1:407">
      <c r="A228" s="96" t="s">
        <v>1358</v>
      </c>
      <c r="B228" s="56" t="s">
        <v>1359</v>
      </c>
      <c r="C228" s="96" t="s">
        <v>479</v>
      </c>
      <c r="D228" s="74">
        <v>6</v>
      </c>
      <c r="E228" s="67">
        <v>2016</v>
      </c>
      <c r="F228" s="161">
        <v>63.337269815489002</v>
      </c>
      <c r="G228" s="78">
        <v>16663</v>
      </c>
      <c r="H228" s="78">
        <v>6324</v>
      </c>
      <c r="I228" s="78">
        <v>10339</v>
      </c>
      <c r="J228" s="67">
        <v>23.04</v>
      </c>
      <c r="K228" s="78">
        <v>3839</v>
      </c>
      <c r="L228" s="67">
        <v>77.77</v>
      </c>
      <c r="M228" s="78">
        <v>12959</v>
      </c>
      <c r="N228" s="67">
        <v>1700</v>
      </c>
      <c r="O228" s="67">
        <v>870</v>
      </c>
      <c r="P228" s="67">
        <v>830</v>
      </c>
      <c r="Q228" s="78">
        <v>2042</v>
      </c>
      <c r="R228" s="78">
        <v>997</v>
      </c>
      <c r="S228" s="78">
        <v>1045</v>
      </c>
      <c r="T228" s="67">
        <v>1674</v>
      </c>
      <c r="U228" s="67">
        <v>858</v>
      </c>
      <c r="V228" s="67">
        <v>816</v>
      </c>
      <c r="W228" s="78">
        <v>1967</v>
      </c>
      <c r="X228" s="78">
        <v>959</v>
      </c>
      <c r="Y228" s="78">
        <v>1008</v>
      </c>
      <c r="Z228" s="67">
        <v>1552</v>
      </c>
      <c r="AA228" s="67">
        <v>794</v>
      </c>
      <c r="AB228" s="67">
        <v>758</v>
      </c>
      <c r="AC228" s="78">
        <v>1806</v>
      </c>
      <c r="AD228" s="78">
        <v>883</v>
      </c>
      <c r="AE228" s="78">
        <v>923</v>
      </c>
      <c r="AF228" s="67">
        <v>1480</v>
      </c>
      <c r="AG228" s="67">
        <v>755</v>
      </c>
      <c r="AH228" s="67">
        <v>725</v>
      </c>
      <c r="AI228" s="78">
        <v>2605</v>
      </c>
      <c r="AJ228" s="78">
        <v>1287</v>
      </c>
      <c r="AK228" s="78">
        <v>1318</v>
      </c>
      <c r="AL228" s="67">
        <v>1469</v>
      </c>
      <c r="AM228" s="67">
        <v>743</v>
      </c>
      <c r="AN228" s="67">
        <v>726</v>
      </c>
      <c r="AO228" s="67">
        <v>1272</v>
      </c>
      <c r="AP228" s="67">
        <v>638</v>
      </c>
      <c r="AQ228" s="67">
        <v>634</v>
      </c>
      <c r="AR228" s="56" t="s">
        <v>428</v>
      </c>
      <c r="AS228" s="56"/>
      <c r="AT228" s="56" t="s">
        <v>428</v>
      </c>
      <c r="AU228" s="162">
        <v>726</v>
      </c>
      <c r="AV228" s="164">
        <v>0</v>
      </c>
      <c r="AW228" s="163">
        <v>154</v>
      </c>
      <c r="AX228" s="59">
        <v>15.6</v>
      </c>
      <c r="AY228" s="59">
        <v>3</v>
      </c>
      <c r="AZ228" s="86">
        <v>1.7647058823529413</v>
      </c>
      <c r="BA228" s="87">
        <v>3</v>
      </c>
      <c r="BB228" s="88">
        <v>0</v>
      </c>
      <c r="BC228" s="89">
        <v>0</v>
      </c>
      <c r="BD228" s="68">
        <v>0</v>
      </c>
      <c r="BE228" s="69">
        <v>0</v>
      </c>
      <c r="BF228" s="56">
        <f>VLOOKUP(A228,[1]Controles!$A$7:$L$139,11,0)</f>
        <v>15</v>
      </c>
      <c r="BG228" s="107">
        <f>VLOOKUP(A228,[1]Controles!$A$7:$L$139,12,0)</f>
        <v>7.8125</v>
      </c>
      <c r="BH228" s="63">
        <f>VLOOKUP(A228,[1]Peso!$A$7:$D$139,3,0)</f>
        <v>12</v>
      </c>
      <c r="BI228" s="85">
        <f>VLOOKUP(A228,[1]Peso!$A$7:$D$139,4,0)</f>
        <v>6.25</v>
      </c>
      <c r="BJ228" s="68">
        <v>0</v>
      </c>
      <c r="BK228" s="69">
        <v>0</v>
      </c>
      <c r="BL228" s="68">
        <v>0</v>
      </c>
      <c r="BM228" s="69">
        <v>0</v>
      </c>
      <c r="BN228" s="67">
        <v>0</v>
      </c>
      <c r="BO228" s="67">
        <v>0</v>
      </c>
      <c r="BP228" s="67">
        <v>0</v>
      </c>
      <c r="BQ228" s="67">
        <v>0</v>
      </c>
      <c r="BR228" s="67">
        <v>0</v>
      </c>
      <c r="BS228" s="67">
        <v>0</v>
      </c>
      <c r="BT228" s="67">
        <v>0</v>
      </c>
      <c r="BU228" s="67">
        <v>0</v>
      </c>
      <c r="BV228" s="67" t="s">
        <v>2059</v>
      </c>
      <c r="BW228" s="67" t="s">
        <v>578</v>
      </c>
      <c r="BX228" s="67" t="s">
        <v>457</v>
      </c>
      <c r="BY228" s="67" t="s">
        <v>578</v>
      </c>
      <c r="BZ228" s="67" t="s">
        <v>550</v>
      </c>
      <c r="CA228" s="67" t="s">
        <v>1228</v>
      </c>
      <c r="CB228" s="67" t="s">
        <v>494</v>
      </c>
      <c r="CC228" s="163">
        <v>78.650000000000006</v>
      </c>
      <c r="CD228" s="163">
        <v>61.99</v>
      </c>
      <c r="CE228" s="166">
        <v>8.2191780821917799</v>
      </c>
      <c r="CF228" s="67" t="s">
        <v>1646</v>
      </c>
      <c r="CG228" s="67" t="s">
        <v>2060</v>
      </c>
      <c r="CH228" s="92">
        <v>58.616647127784283</v>
      </c>
      <c r="CI228" s="67">
        <v>1</v>
      </c>
      <c r="CJ228" s="86">
        <v>0.59737156511350054</v>
      </c>
      <c r="CK228" s="87">
        <v>1</v>
      </c>
      <c r="CL228" s="92">
        <v>58.616647127784283</v>
      </c>
      <c r="CM228" s="67">
        <v>1</v>
      </c>
      <c r="CN228" s="92">
        <v>117.23329425556857</v>
      </c>
      <c r="CO228" s="67">
        <v>2</v>
      </c>
      <c r="CP228" s="67">
        <v>0</v>
      </c>
      <c r="CQ228" s="67">
        <v>0</v>
      </c>
      <c r="CR228" s="67">
        <v>0</v>
      </c>
      <c r="CS228" s="67">
        <v>0</v>
      </c>
      <c r="CT228" s="67">
        <v>0</v>
      </c>
      <c r="CU228" s="67">
        <v>0</v>
      </c>
      <c r="CV228" s="67">
        <v>0</v>
      </c>
      <c r="CW228" s="67">
        <v>0</v>
      </c>
      <c r="CX228" s="67">
        <v>0</v>
      </c>
      <c r="CY228" s="67">
        <v>0</v>
      </c>
      <c r="CZ228" s="67">
        <v>0</v>
      </c>
      <c r="DA228" s="67">
        <v>0</v>
      </c>
      <c r="DB228" s="86">
        <v>1.2886597938144331</v>
      </c>
      <c r="DC228" s="87">
        <v>2</v>
      </c>
      <c r="DD228" s="163">
        <v>118.87</v>
      </c>
      <c r="DE228" s="163">
        <v>94.48</v>
      </c>
      <c r="DF228" s="166">
        <v>3.4288926363125354</v>
      </c>
      <c r="DG228" s="167">
        <v>5.0028105677346817</v>
      </c>
      <c r="DH228" s="67">
        <v>0</v>
      </c>
      <c r="DI228" s="67">
        <v>0</v>
      </c>
      <c r="DJ228" s="92">
        <v>203.35536349771226</v>
      </c>
      <c r="DK228" s="67">
        <v>4</v>
      </c>
      <c r="DL228" s="67">
        <v>0</v>
      </c>
      <c r="DM228" s="67">
        <v>0</v>
      </c>
      <c r="DN228" s="92">
        <v>55.370985603543744</v>
      </c>
      <c r="DO228" s="67">
        <v>1</v>
      </c>
      <c r="DP228" s="67">
        <v>0</v>
      </c>
      <c r="DQ228" s="67">
        <v>0</v>
      </c>
      <c r="DR228" s="67">
        <v>0</v>
      </c>
      <c r="DS228" s="67">
        <v>0</v>
      </c>
      <c r="DT228" s="67">
        <v>0</v>
      </c>
      <c r="DU228" s="67">
        <v>0</v>
      </c>
      <c r="DV228" s="67">
        <v>0</v>
      </c>
      <c r="DW228" s="67">
        <v>0</v>
      </c>
      <c r="DX228" s="67">
        <v>0</v>
      </c>
      <c r="DY228" s="67">
        <v>0</v>
      </c>
      <c r="DZ228" s="86">
        <v>5.2770448548812663</v>
      </c>
      <c r="EA228" s="87">
        <v>4</v>
      </c>
      <c r="EB228" s="86">
        <v>71.724137931034477</v>
      </c>
      <c r="EC228" s="87">
        <v>52</v>
      </c>
      <c r="ED228" s="86">
        <v>2.0270270270270272</v>
      </c>
      <c r="EE228" s="87">
        <v>3</v>
      </c>
      <c r="EF228" s="163">
        <v>122.34</v>
      </c>
      <c r="EG228" s="163">
        <v>80.819999999999993</v>
      </c>
      <c r="EH228" s="166">
        <v>2.1853146853146854</v>
      </c>
      <c r="EI228" s="167">
        <v>4.6328671328671325</v>
      </c>
      <c r="EJ228" s="67" t="s">
        <v>2061</v>
      </c>
      <c r="EK228" s="67" t="s">
        <v>791</v>
      </c>
      <c r="EL228" s="163">
        <v>98.81</v>
      </c>
      <c r="EM228" s="163">
        <v>50.92</v>
      </c>
      <c r="EN228" s="166">
        <v>0.48661800486618007</v>
      </c>
      <c r="EO228" s="167">
        <v>4.3795620437956204</v>
      </c>
      <c r="EP228" s="92">
        <v>55.370985603543744</v>
      </c>
      <c r="EQ228" s="67">
        <v>1</v>
      </c>
      <c r="ER228" s="92">
        <v>221.48394241417498</v>
      </c>
      <c r="ES228" s="105">
        <v>4</v>
      </c>
      <c r="ET228" s="92">
        <v>55.370985603543744</v>
      </c>
      <c r="EU228" s="67">
        <v>1</v>
      </c>
      <c r="EV228" s="92">
        <v>55.370985603543744</v>
      </c>
      <c r="EW228" s="67">
        <v>1</v>
      </c>
      <c r="EX228" s="67">
        <v>0</v>
      </c>
      <c r="EY228" s="86">
        <v>100.55096418732782</v>
      </c>
      <c r="EZ228" s="87">
        <v>73</v>
      </c>
      <c r="FA228" s="86">
        <v>64.668769716088335</v>
      </c>
      <c r="FB228" s="87">
        <v>41</v>
      </c>
      <c r="FC228" s="92">
        <v>32.195750160978747</v>
      </c>
      <c r="FD228" s="67">
        <v>1</v>
      </c>
      <c r="FE228" s="92">
        <v>64.391500321957494</v>
      </c>
      <c r="FF228" s="67">
        <v>2</v>
      </c>
      <c r="FG228" s="67">
        <v>0</v>
      </c>
      <c r="FH228" s="67">
        <v>0</v>
      </c>
      <c r="FI228" s="92">
        <v>32.195750160978747</v>
      </c>
      <c r="FJ228" s="67">
        <v>1</v>
      </c>
      <c r="FK228" s="92">
        <v>128.78300064391499</v>
      </c>
      <c r="FL228" s="67">
        <v>4</v>
      </c>
      <c r="FM228" s="92">
        <v>96.587250482936255</v>
      </c>
      <c r="FN228" s="67">
        <v>3</v>
      </c>
      <c r="FO228" s="92">
        <v>386.34900193174502</v>
      </c>
      <c r="FP228" s="105">
        <v>12</v>
      </c>
      <c r="FQ228" s="92">
        <v>0</v>
      </c>
      <c r="FR228" s="67">
        <v>0</v>
      </c>
      <c r="FS228" s="86">
        <v>1.3614703880190604</v>
      </c>
      <c r="FT228" s="87">
        <v>2</v>
      </c>
      <c r="FU228" s="86">
        <v>0</v>
      </c>
      <c r="FV228" s="87">
        <v>0</v>
      </c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67"/>
      <c r="IS228" s="67"/>
      <c r="IT228" s="67"/>
      <c r="IU228" s="67"/>
      <c r="IV228" s="67"/>
      <c r="IW228" s="67"/>
      <c r="IX228" s="67"/>
      <c r="IY228" s="67"/>
      <c r="IZ228" s="67"/>
      <c r="JA228" s="67"/>
      <c r="JB228" s="67"/>
      <c r="JC228" s="67"/>
      <c r="JD228" s="67"/>
      <c r="JE228" s="67"/>
      <c r="JF228" s="67"/>
      <c r="JG228" s="67"/>
      <c r="JH228" s="67"/>
      <c r="JI228" s="67"/>
      <c r="JJ228" s="67"/>
      <c r="JK228" s="67"/>
      <c r="JL228" s="67"/>
      <c r="JM228" s="67"/>
      <c r="JN228" s="67"/>
      <c r="JO228" s="67"/>
      <c r="JP228" s="67"/>
      <c r="JQ228" s="67"/>
      <c r="JR228" s="67"/>
      <c r="JS228" s="67"/>
      <c r="JT228" s="67"/>
      <c r="JU228" s="67"/>
      <c r="JV228" s="67"/>
      <c r="JW228" s="67"/>
      <c r="JX228" s="67"/>
      <c r="JY228" s="67"/>
      <c r="JZ228" s="67"/>
      <c r="KA228" s="67"/>
      <c r="KB228" s="67"/>
      <c r="KC228" s="67"/>
      <c r="KD228" s="67"/>
      <c r="KE228" s="67"/>
      <c r="KF228" s="67"/>
      <c r="KG228" s="67"/>
      <c r="KH228" s="67"/>
      <c r="KI228" s="67"/>
      <c r="KJ228" s="67"/>
      <c r="KK228" s="67"/>
      <c r="KL228" s="67"/>
      <c r="KM228" s="67"/>
      <c r="KN228" s="67"/>
      <c r="KO228" s="67"/>
      <c r="KP228" s="67"/>
      <c r="KQ228" s="67"/>
      <c r="KR228" s="67"/>
      <c r="KS228" s="67"/>
      <c r="KT228" s="67"/>
      <c r="KU228" s="67"/>
      <c r="KV228" s="67"/>
      <c r="KW228" s="67"/>
      <c r="KX228" s="67"/>
      <c r="KY228" s="67"/>
      <c r="KZ228" s="67"/>
      <c r="LA228" s="67"/>
      <c r="LB228" s="67"/>
      <c r="LC228" s="67"/>
      <c r="LD228" s="67"/>
      <c r="LE228" s="67"/>
      <c r="LF228" s="67"/>
      <c r="LG228" s="67"/>
      <c r="LH228" s="67"/>
      <c r="LI228" s="67"/>
      <c r="LJ228" s="67"/>
      <c r="LK228" s="67"/>
      <c r="LL228" s="67"/>
      <c r="LM228" s="67"/>
      <c r="LN228" s="67"/>
      <c r="LO228" s="67"/>
      <c r="LP228" s="67"/>
      <c r="LQ228" s="67"/>
      <c r="LR228" s="67"/>
      <c r="LS228" s="67"/>
      <c r="LT228" s="67"/>
      <c r="LU228" s="67"/>
      <c r="LV228" s="67"/>
      <c r="LW228" s="67"/>
      <c r="LX228" s="67"/>
      <c r="LY228" s="67"/>
      <c r="LZ228" s="67"/>
      <c r="MA228" s="67"/>
      <c r="MB228" s="67"/>
      <c r="MC228" s="67"/>
      <c r="MD228" s="67"/>
      <c r="ME228" s="67"/>
      <c r="MF228" s="67"/>
      <c r="MG228" s="67"/>
      <c r="MH228" s="67"/>
      <c r="MI228" s="67"/>
      <c r="MJ228" s="67"/>
      <c r="MK228" s="67"/>
      <c r="ML228" s="67"/>
      <c r="MM228" s="67"/>
      <c r="MN228" s="67"/>
      <c r="MO228" s="67"/>
      <c r="MP228" s="67"/>
      <c r="MQ228" s="67"/>
      <c r="MR228" s="67"/>
      <c r="MS228" s="67"/>
      <c r="MT228" s="67"/>
      <c r="MU228" s="67"/>
      <c r="MV228" s="67"/>
      <c r="MW228" s="67"/>
      <c r="MX228" s="67"/>
      <c r="MY228" s="67"/>
      <c r="MZ228" s="67"/>
      <c r="NA228" s="67"/>
      <c r="NB228" s="67"/>
      <c r="NC228" s="67"/>
      <c r="ND228" s="67"/>
      <c r="NE228" s="67"/>
      <c r="NF228" s="67"/>
      <c r="NG228" s="67"/>
      <c r="NH228" s="67"/>
      <c r="NI228" s="67"/>
      <c r="NJ228" s="67"/>
      <c r="NK228" s="67"/>
      <c r="NL228" s="67"/>
      <c r="NM228" s="67"/>
      <c r="NN228" s="67"/>
      <c r="NO228" s="67"/>
      <c r="NP228" s="67"/>
      <c r="NQ228" s="67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</row>
    <row r="229" spans="1:407">
      <c r="A229" s="172" t="s">
        <v>2062</v>
      </c>
      <c r="B229" s="56" t="s">
        <v>1364</v>
      </c>
      <c r="C229" s="96" t="s">
        <v>427</v>
      </c>
      <c r="D229" s="74">
        <v>6</v>
      </c>
      <c r="E229" s="67">
        <v>2016</v>
      </c>
      <c r="F229" s="161">
        <v>66.906963100721981</v>
      </c>
      <c r="G229" s="78">
        <v>16967</v>
      </c>
      <c r="H229" s="78">
        <v>7398</v>
      </c>
      <c r="I229" s="78">
        <v>9569</v>
      </c>
      <c r="J229" s="67">
        <v>12.01</v>
      </c>
      <c r="K229" s="78">
        <v>2037</v>
      </c>
      <c r="L229" s="67">
        <v>71.55</v>
      </c>
      <c r="M229" s="78">
        <v>12140</v>
      </c>
      <c r="N229" s="67">
        <v>1377</v>
      </c>
      <c r="O229" s="67">
        <v>709</v>
      </c>
      <c r="P229" s="67">
        <v>668</v>
      </c>
      <c r="Q229" s="78">
        <v>1659</v>
      </c>
      <c r="R229" s="78">
        <v>804</v>
      </c>
      <c r="S229" s="78">
        <v>855</v>
      </c>
      <c r="T229" s="67">
        <v>1408</v>
      </c>
      <c r="U229" s="67">
        <v>729</v>
      </c>
      <c r="V229" s="67">
        <v>679</v>
      </c>
      <c r="W229" s="78">
        <v>1685</v>
      </c>
      <c r="X229" s="78">
        <v>813</v>
      </c>
      <c r="Y229" s="78">
        <v>872</v>
      </c>
      <c r="Z229" s="67">
        <v>1397</v>
      </c>
      <c r="AA229" s="67">
        <v>722</v>
      </c>
      <c r="AB229" s="67">
        <v>675</v>
      </c>
      <c r="AC229" s="78">
        <v>1691</v>
      </c>
      <c r="AD229" s="78">
        <v>820</v>
      </c>
      <c r="AE229" s="78">
        <v>871</v>
      </c>
      <c r="AF229" s="67">
        <v>1442</v>
      </c>
      <c r="AG229" s="67">
        <v>741</v>
      </c>
      <c r="AH229" s="67">
        <v>701</v>
      </c>
      <c r="AI229" s="78">
        <v>2703</v>
      </c>
      <c r="AJ229" s="78">
        <v>1313</v>
      </c>
      <c r="AK229" s="78">
        <v>1390</v>
      </c>
      <c r="AL229" s="67">
        <v>1527</v>
      </c>
      <c r="AM229" s="67">
        <v>786</v>
      </c>
      <c r="AN229" s="67">
        <v>741</v>
      </c>
      <c r="AO229" s="67">
        <v>1411</v>
      </c>
      <c r="AP229" s="67">
        <v>721</v>
      </c>
      <c r="AQ229" s="67">
        <v>690</v>
      </c>
      <c r="AR229" s="56" t="s">
        <v>428</v>
      </c>
      <c r="AS229" s="56"/>
      <c r="AT229" s="56" t="s">
        <v>428</v>
      </c>
      <c r="AU229" s="162">
        <v>302</v>
      </c>
      <c r="AV229" s="163">
        <v>0</v>
      </c>
      <c r="AW229" s="164">
        <v>69</v>
      </c>
      <c r="AX229" s="59">
        <v>0</v>
      </c>
      <c r="AY229" s="59">
        <v>0</v>
      </c>
      <c r="AZ229" s="86">
        <v>0</v>
      </c>
      <c r="BA229" s="87">
        <v>0</v>
      </c>
      <c r="BB229" s="88">
        <v>0</v>
      </c>
      <c r="BC229" s="89">
        <v>0</v>
      </c>
      <c r="BD229" s="68">
        <v>0</v>
      </c>
      <c r="BE229" s="69">
        <v>0</v>
      </c>
      <c r="BF229" s="56">
        <f>VLOOKUP(A229,[1]Controles!$A$7:$L$139,11,0)</f>
        <v>6</v>
      </c>
      <c r="BG229" s="107">
        <f>VLOOKUP(A229,[1]Controles!$A$7:$L$139,12,0)</f>
        <v>3.5502958579881656</v>
      </c>
      <c r="BH229" s="63">
        <f>VLOOKUP(A229,[1]Peso!$A$7:$D$139,3,0)</f>
        <v>20</v>
      </c>
      <c r="BI229" s="85">
        <f>VLOOKUP(A229,[1]Peso!$A$7:$D$139,4,0)</f>
        <v>11.834319526627219</v>
      </c>
      <c r="BJ229" s="68">
        <v>0</v>
      </c>
      <c r="BK229" s="69">
        <v>0</v>
      </c>
      <c r="BL229" s="68">
        <v>0</v>
      </c>
      <c r="BM229" s="69">
        <v>0</v>
      </c>
      <c r="BN229" s="67">
        <v>0</v>
      </c>
      <c r="BO229" s="67">
        <v>0</v>
      </c>
      <c r="BP229" s="67">
        <v>0</v>
      </c>
      <c r="BQ229" s="67">
        <v>0</v>
      </c>
      <c r="BR229" s="67">
        <v>0</v>
      </c>
      <c r="BS229" s="67">
        <v>0</v>
      </c>
      <c r="BT229" s="67">
        <v>0</v>
      </c>
      <c r="BU229" s="67">
        <v>0</v>
      </c>
      <c r="BV229" s="67" t="s">
        <v>1863</v>
      </c>
      <c r="BW229" s="67" t="s">
        <v>458</v>
      </c>
      <c r="BX229" s="67" t="s">
        <v>1542</v>
      </c>
      <c r="BY229" s="67" t="s">
        <v>1964</v>
      </c>
      <c r="BZ229" s="67" t="s">
        <v>1671</v>
      </c>
      <c r="CA229" s="67" t="s">
        <v>1456</v>
      </c>
      <c r="CB229" s="67" t="s">
        <v>1671</v>
      </c>
      <c r="CC229" s="164">
        <v>83.32</v>
      </c>
      <c r="CD229" s="164">
        <v>60.28</v>
      </c>
      <c r="CE229" s="166">
        <v>13.793103448275861</v>
      </c>
      <c r="CF229" s="67" t="s">
        <v>2063</v>
      </c>
      <c r="CG229" s="67" t="s">
        <v>2064</v>
      </c>
      <c r="CH229" s="67">
        <v>0</v>
      </c>
      <c r="CI229" s="67">
        <v>0</v>
      </c>
      <c r="CJ229" s="86">
        <v>0.71022727272727271</v>
      </c>
      <c r="CK229" s="87">
        <v>1</v>
      </c>
      <c r="CL229" s="67">
        <v>0</v>
      </c>
      <c r="CM229" s="67">
        <v>0</v>
      </c>
      <c r="CN229" s="67">
        <v>0</v>
      </c>
      <c r="CO229" s="67">
        <v>0</v>
      </c>
      <c r="CP229" s="67">
        <v>0</v>
      </c>
      <c r="CQ229" s="67">
        <v>0</v>
      </c>
      <c r="CR229" s="67">
        <v>0</v>
      </c>
      <c r="CS229" s="67">
        <v>0</v>
      </c>
      <c r="CT229" s="67">
        <v>0</v>
      </c>
      <c r="CU229" s="67">
        <v>0</v>
      </c>
      <c r="CV229" s="67">
        <v>0</v>
      </c>
      <c r="CW229" s="67">
        <v>0</v>
      </c>
      <c r="CX229" s="67">
        <v>0</v>
      </c>
      <c r="CY229" s="67">
        <v>0</v>
      </c>
      <c r="CZ229" s="67">
        <v>0</v>
      </c>
      <c r="DA229" s="67">
        <v>0</v>
      </c>
      <c r="DB229" s="86">
        <v>0</v>
      </c>
      <c r="DC229" s="87">
        <v>0</v>
      </c>
      <c r="DD229" s="164">
        <v>111.15</v>
      </c>
      <c r="DE229" s="164">
        <v>92.46</v>
      </c>
      <c r="DF229" s="166">
        <v>1.6427104722792609</v>
      </c>
      <c r="DG229" s="167">
        <v>7.1868583162217652</v>
      </c>
      <c r="DH229" s="67">
        <v>0</v>
      </c>
      <c r="DI229" s="67">
        <v>0</v>
      </c>
      <c r="DJ229" s="67">
        <v>0</v>
      </c>
      <c r="DK229" s="67">
        <v>0</v>
      </c>
      <c r="DL229" s="67">
        <v>0</v>
      </c>
      <c r="DM229" s="67">
        <v>0</v>
      </c>
      <c r="DN229" s="67">
        <v>0</v>
      </c>
      <c r="DO229" s="67">
        <v>0</v>
      </c>
      <c r="DP229" s="92">
        <v>177.40981667652278</v>
      </c>
      <c r="DQ229" s="67">
        <v>3</v>
      </c>
      <c r="DR229" s="92">
        <v>59.136605558840927</v>
      </c>
      <c r="DS229" s="67">
        <v>1</v>
      </c>
      <c r="DT229" s="92">
        <v>118.27321111768185</v>
      </c>
      <c r="DU229" s="67">
        <v>2</v>
      </c>
      <c r="DV229" s="67">
        <v>0</v>
      </c>
      <c r="DW229" s="67">
        <v>0</v>
      </c>
      <c r="DX229" s="67">
        <v>0</v>
      </c>
      <c r="DY229" s="67">
        <v>0</v>
      </c>
      <c r="DZ229" s="86">
        <v>0</v>
      </c>
      <c r="EA229" s="87">
        <v>0</v>
      </c>
      <c r="EB229" s="86">
        <v>55.634807417974322</v>
      </c>
      <c r="EC229" s="87">
        <v>39</v>
      </c>
      <c r="ED229" s="86">
        <v>3.4674063800277395</v>
      </c>
      <c r="EE229" s="87">
        <v>5</v>
      </c>
      <c r="EF229" s="164">
        <v>94.79</v>
      </c>
      <c r="EG229" s="164">
        <v>73.56</v>
      </c>
      <c r="EH229" s="166">
        <v>1.3757523645743766</v>
      </c>
      <c r="EI229" s="167">
        <v>8.9423903697334488</v>
      </c>
      <c r="EJ229" s="67" t="s">
        <v>2065</v>
      </c>
      <c r="EK229" s="67" t="s">
        <v>2066</v>
      </c>
      <c r="EL229" s="164">
        <v>80.56</v>
      </c>
      <c r="EM229" s="164">
        <v>50.35</v>
      </c>
      <c r="EN229" s="166">
        <v>1.6587677725118484</v>
      </c>
      <c r="EO229" s="167">
        <v>6.8720379146919433</v>
      </c>
      <c r="EP229" s="67">
        <v>0</v>
      </c>
      <c r="EQ229" s="67">
        <v>0</v>
      </c>
      <c r="ER229" s="92">
        <v>59.136605558840927</v>
      </c>
      <c r="ES229" s="67">
        <v>1</v>
      </c>
      <c r="ET229" s="92">
        <v>59.136605558840927</v>
      </c>
      <c r="EU229" s="67">
        <v>1</v>
      </c>
      <c r="EV229" s="67">
        <v>0</v>
      </c>
      <c r="EW229" s="67">
        <v>0</v>
      </c>
      <c r="EX229" s="67">
        <v>0</v>
      </c>
      <c r="EY229" s="86">
        <v>62.078272604588399</v>
      </c>
      <c r="EZ229" s="87">
        <v>46</v>
      </c>
      <c r="FA229" s="86">
        <v>52.173913043478258</v>
      </c>
      <c r="FB229" s="87">
        <v>36</v>
      </c>
      <c r="FC229" s="92">
        <v>61.312078479460453</v>
      </c>
      <c r="FD229" s="67">
        <v>2</v>
      </c>
      <c r="FE229" s="92">
        <v>61.312078479460453</v>
      </c>
      <c r="FF229" s="67">
        <v>2</v>
      </c>
      <c r="FG229" s="67">
        <v>0</v>
      </c>
      <c r="FH229" s="67">
        <v>0</v>
      </c>
      <c r="FI229" s="67">
        <v>0</v>
      </c>
      <c r="FJ229" s="67">
        <v>0</v>
      </c>
      <c r="FK229" s="92">
        <v>122.62415695892091</v>
      </c>
      <c r="FL229" s="67">
        <v>4</v>
      </c>
      <c r="FM229" s="92">
        <v>30.656039239730227</v>
      </c>
      <c r="FN229" s="67">
        <v>1</v>
      </c>
      <c r="FO229" s="92">
        <v>30.656039239730227</v>
      </c>
      <c r="FP229" s="105">
        <v>1</v>
      </c>
      <c r="FQ229" s="92">
        <v>0</v>
      </c>
      <c r="FR229" s="67">
        <v>0</v>
      </c>
      <c r="FS229" s="86">
        <v>1.3097576948264571</v>
      </c>
      <c r="FT229" s="87">
        <v>2</v>
      </c>
      <c r="FU229" s="86">
        <v>0.70871722182849051</v>
      </c>
      <c r="FV229" s="87">
        <v>1</v>
      </c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67"/>
      <c r="IS229" s="67"/>
      <c r="IT229" s="67"/>
      <c r="IU229" s="67"/>
      <c r="IV229" s="67"/>
      <c r="IW229" s="67"/>
      <c r="IX229" s="67"/>
      <c r="IY229" s="67"/>
      <c r="IZ229" s="67"/>
      <c r="JA229" s="67"/>
      <c r="JB229" s="67"/>
      <c r="JC229" s="67"/>
      <c r="JD229" s="67"/>
      <c r="JE229" s="67"/>
      <c r="JF229" s="67"/>
      <c r="JG229" s="67"/>
      <c r="JH229" s="67"/>
      <c r="JI229" s="67"/>
      <c r="JJ229" s="67"/>
      <c r="JK229" s="67"/>
      <c r="JL229" s="67"/>
      <c r="JM229" s="67"/>
      <c r="JN229" s="67"/>
      <c r="JO229" s="67"/>
      <c r="JP229" s="67"/>
      <c r="JQ229" s="67"/>
      <c r="JR229" s="67"/>
      <c r="JS229" s="67"/>
      <c r="JT229" s="67"/>
      <c r="JU229" s="67"/>
      <c r="JV229" s="67"/>
      <c r="JW229" s="67"/>
      <c r="JX229" s="67"/>
      <c r="JY229" s="67"/>
      <c r="JZ229" s="67"/>
      <c r="KA229" s="67"/>
      <c r="KB229" s="67"/>
      <c r="KC229" s="67"/>
      <c r="KD229" s="67"/>
      <c r="KE229" s="67"/>
      <c r="KF229" s="67"/>
      <c r="KG229" s="67"/>
      <c r="KH229" s="67"/>
      <c r="KI229" s="67"/>
      <c r="KJ229" s="67"/>
      <c r="KK229" s="67"/>
      <c r="KL229" s="67"/>
      <c r="KM229" s="67"/>
      <c r="KN229" s="67"/>
      <c r="KO229" s="67"/>
      <c r="KP229" s="67"/>
      <c r="KQ229" s="67"/>
      <c r="KR229" s="67"/>
      <c r="KS229" s="67"/>
      <c r="KT229" s="67"/>
      <c r="KU229" s="67"/>
      <c r="KV229" s="67"/>
      <c r="KW229" s="67"/>
      <c r="KX229" s="67"/>
      <c r="KY229" s="67"/>
      <c r="KZ229" s="67"/>
      <c r="LA229" s="67"/>
      <c r="LB229" s="67"/>
      <c r="LC229" s="67"/>
      <c r="LD229" s="67"/>
      <c r="LE229" s="67"/>
      <c r="LF229" s="67"/>
      <c r="LG229" s="67"/>
      <c r="LH229" s="67"/>
      <c r="LI229" s="67"/>
      <c r="LJ229" s="67"/>
      <c r="LK229" s="67"/>
      <c r="LL229" s="67"/>
      <c r="LM229" s="67"/>
      <c r="LN229" s="67"/>
      <c r="LO229" s="67"/>
      <c r="LP229" s="67"/>
      <c r="LQ229" s="67"/>
      <c r="LR229" s="67"/>
      <c r="LS229" s="67"/>
      <c r="LT229" s="67"/>
      <c r="LU229" s="67"/>
      <c r="LV229" s="67"/>
      <c r="LW229" s="67"/>
      <c r="LX229" s="67"/>
      <c r="LY229" s="67"/>
      <c r="LZ229" s="67"/>
      <c r="MA229" s="67"/>
      <c r="MB229" s="67"/>
      <c r="MC229" s="67"/>
      <c r="MD229" s="67"/>
      <c r="ME229" s="67"/>
      <c r="MF229" s="67"/>
      <c r="MG229" s="67"/>
      <c r="MH229" s="67"/>
      <c r="MI229" s="67"/>
      <c r="MJ229" s="67"/>
      <c r="MK229" s="67"/>
      <c r="ML229" s="67"/>
      <c r="MM229" s="67"/>
      <c r="MN229" s="67"/>
      <c r="MO229" s="67"/>
      <c r="MP229" s="67"/>
      <c r="MQ229" s="67"/>
      <c r="MR229" s="67"/>
      <c r="MS229" s="67"/>
      <c r="MT229" s="67"/>
      <c r="MU229" s="67"/>
      <c r="MV229" s="67"/>
      <c r="MW229" s="67"/>
      <c r="MX229" s="67"/>
      <c r="MY229" s="67"/>
      <c r="MZ229" s="67"/>
      <c r="NA229" s="67"/>
      <c r="NB229" s="67"/>
      <c r="NC229" s="67"/>
      <c r="ND229" s="67"/>
      <c r="NE229" s="67"/>
      <c r="NF229" s="67"/>
      <c r="NG229" s="67"/>
      <c r="NH229" s="67"/>
      <c r="NI229" s="67"/>
      <c r="NJ229" s="67"/>
      <c r="NK229" s="67"/>
      <c r="NL229" s="67"/>
      <c r="NM229" s="67"/>
      <c r="NN229" s="67"/>
      <c r="NO229" s="67"/>
      <c r="NP229" s="67"/>
      <c r="NQ229" s="67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</row>
    <row r="230" spans="1:407">
      <c r="A230" s="96" t="s">
        <v>2067</v>
      </c>
      <c r="B230" s="56" t="s">
        <v>1373</v>
      </c>
      <c r="C230" s="96" t="s">
        <v>466</v>
      </c>
      <c r="D230" s="74">
        <v>6</v>
      </c>
      <c r="E230" s="67">
        <v>2016</v>
      </c>
      <c r="F230" s="161">
        <v>69.581784608911519</v>
      </c>
      <c r="G230" s="78">
        <v>21917</v>
      </c>
      <c r="H230" s="78">
        <v>10298</v>
      </c>
      <c r="I230" s="78">
        <v>11619</v>
      </c>
      <c r="J230" s="67">
        <v>29.32</v>
      </c>
      <c r="K230" s="78">
        <v>6427</v>
      </c>
      <c r="L230" s="67">
        <v>60.34</v>
      </c>
      <c r="M230" s="78">
        <v>13225</v>
      </c>
      <c r="N230" s="67">
        <v>2017</v>
      </c>
      <c r="O230" s="67">
        <v>1029</v>
      </c>
      <c r="P230" s="67">
        <v>988</v>
      </c>
      <c r="Q230" s="78">
        <v>2415</v>
      </c>
      <c r="R230" s="78">
        <v>1185</v>
      </c>
      <c r="S230" s="78">
        <v>1230</v>
      </c>
      <c r="T230" s="67">
        <v>1991</v>
      </c>
      <c r="U230" s="67">
        <v>1012</v>
      </c>
      <c r="V230" s="67">
        <v>979</v>
      </c>
      <c r="W230" s="78">
        <v>2391</v>
      </c>
      <c r="X230" s="78">
        <v>1167</v>
      </c>
      <c r="Y230" s="78">
        <v>1224</v>
      </c>
      <c r="Z230" s="67">
        <v>1973</v>
      </c>
      <c r="AA230" s="67">
        <v>1020</v>
      </c>
      <c r="AB230" s="67">
        <v>953</v>
      </c>
      <c r="AC230" s="78">
        <v>2292</v>
      </c>
      <c r="AD230" s="78">
        <v>1125</v>
      </c>
      <c r="AE230" s="78">
        <v>1167</v>
      </c>
      <c r="AF230" s="67">
        <v>1886</v>
      </c>
      <c r="AG230" s="67">
        <v>942</v>
      </c>
      <c r="AH230" s="67">
        <v>944</v>
      </c>
      <c r="AI230" s="78">
        <v>3598</v>
      </c>
      <c r="AJ230" s="78">
        <v>1800</v>
      </c>
      <c r="AK230" s="78">
        <v>1798</v>
      </c>
      <c r="AL230" s="67">
        <v>2071</v>
      </c>
      <c r="AM230" s="67">
        <v>1033</v>
      </c>
      <c r="AN230" s="67">
        <v>1038</v>
      </c>
      <c r="AO230" s="67">
        <v>1796</v>
      </c>
      <c r="AP230" s="67">
        <v>910</v>
      </c>
      <c r="AQ230" s="67">
        <v>886</v>
      </c>
      <c r="AR230" s="56" t="s">
        <v>428</v>
      </c>
      <c r="AS230" s="56"/>
      <c r="AT230" s="56" t="s">
        <v>428</v>
      </c>
      <c r="AU230" s="162">
        <v>435</v>
      </c>
      <c r="AV230" s="164">
        <v>0</v>
      </c>
      <c r="AW230" s="163">
        <v>7</v>
      </c>
      <c r="AX230" s="59">
        <v>5</v>
      </c>
      <c r="AY230" s="59">
        <v>1</v>
      </c>
      <c r="AZ230" s="86">
        <v>0.99157164105106588</v>
      </c>
      <c r="BA230" s="87">
        <v>2</v>
      </c>
      <c r="BB230" s="88">
        <v>0</v>
      </c>
      <c r="BC230" s="89">
        <v>0</v>
      </c>
      <c r="BD230" s="68">
        <v>0</v>
      </c>
      <c r="BE230" s="69">
        <v>0</v>
      </c>
      <c r="BF230" s="56">
        <f>VLOOKUP(A230,[1]Controles!$A$7:$L$139,11,0)</f>
        <v>9</v>
      </c>
      <c r="BG230" s="107">
        <f>VLOOKUP(A230,[1]Controles!$A$7:$L$139,12,0)</f>
        <v>4.455445544554455</v>
      </c>
      <c r="BH230" s="63">
        <f>VLOOKUP(A230,[1]Peso!$A$7:$D$139,3,0)</f>
        <v>18</v>
      </c>
      <c r="BI230" s="85">
        <f>VLOOKUP(A230,[1]Peso!$A$7:$D$139,4,0)</f>
        <v>8.9108910891089099</v>
      </c>
      <c r="BJ230" s="68">
        <v>0</v>
      </c>
      <c r="BK230" s="69">
        <v>0</v>
      </c>
      <c r="BL230" s="68">
        <v>0</v>
      </c>
      <c r="BM230" s="69">
        <v>0</v>
      </c>
      <c r="BN230" s="67">
        <v>0</v>
      </c>
      <c r="BO230" s="67">
        <v>0</v>
      </c>
      <c r="BP230" s="67">
        <v>0</v>
      </c>
      <c r="BQ230" s="67">
        <v>0</v>
      </c>
      <c r="BR230" s="67">
        <v>0</v>
      </c>
      <c r="BS230" s="67">
        <v>0</v>
      </c>
      <c r="BT230" s="67">
        <v>0</v>
      </c>
      <c r="BU230" s="67">
        <v>0</v>
      </c>
      <c r="BV230" s="67" t="s">
        <v>2068</v>
      </c>
      <c r="BW230" s="67" t="s">
        <v>589</v>
      </c>
      <c r="BX230" s="67" t="s">
        <v>538</v>
      </c>
      <c r="BY230" s="67" t="s">
        <v>1384</v>
      </c>
      <c r="BZ230" s="67" t="s">
        <v>590</v>
      </c>
      <c r="CA230" s="67" t="s">
        <v>816</v>
      </c>
      <c r="CB230" s="67" t="s">
        <v>691</v>
      </c>
      <c r="CC230" s="163">
        <v>60.79</v>
      </c>
      <c r="CD230" s="163">
        <v>39.200000000000003</v>
      </c>
      <c r="CE230" s="166">
        <v>45</v>
      </c>
      <c r="CF230" s="67" t="s">
        <v>2069</v>
      </c>
      <c r="CG230" s="67" t="s">
        <v>1753</v>
      </c>
      <c r="CH230" s="67">
        <v>0</v>
      </c>
      <c r="CI230" s="67">
        <v>0</v>
      </c>
      <c r="CJ230" s="86">
        <v>0.50226017076845808</v>
      </c>
      <c r="CK230" s="87">
        <v>1</v>
      </c>
      <c r="CL230" s="67">
        <v>0</v>
      </c>
      <c r="CM230" s="67">
        <v>0</v>
      </c>
      <c r="CN230" s="92">
        <v>49.800796812749006</v>
      </c>
      <c r="CO230" s="67">
        <v>1</v>
      </c>
      <c r="CP230" s="67">
        <v>0</v>
      </c>
      <c r="CQ230" s="67">
        <v>0</v>
      </c>
      <c r="CR230" s="67">
        <v>0</v>
      </c>
      <c r="CS230" s="67">
        <v>0</v>
      </c>
      <c r="CT230" s="67">
        <v>0</v>
      </c>
      <c r="CU230" s="67">
        <v>0</v>
      </c>
      <c r="CV230" s="67">
        <v>0</v>
      </c>
      <c r="CW230" s="67">
        <v>0</v>
      </c>
      <c r="CX230" s="67">
        <v>0</v>
      </c>
      <c r="CY230" s="67">
        <v>0</v>
      </c>
      <c r="CZ230" s="67">
        <v>0</v>
      </c>
      <c r="DA230" s="67">
        <v>0</v>
      </c>
      <c r="DB230" s="86">
        <v>0</v>
      </c>
      <c r="DC230" s="87">
        <v>0</v>
      </c>
      <c r="DD230" s="163">
        <v>99.2</v>
      </c>
      <c r="DE230" s="163">
        <v>78.760000000000005</v>
      </c>
      <c r="DF230" s="166">
        <v>2.2779043280182232</v>
      </c>
      <c r="DG230" s="167">
        <v>4.1571753986332576</v>
      </c>
      <c r="DH230" s="67">
        <v>0</v>
      </c>
      <c r="DI230" s="67">
        <v>0</v>
      </c>
      <c r="DJ230" s="67">
        <v>0</v>
      </c>
      <c r="DK230" s="67">
        <v>0</v>
      </c>
      <c r="DL230" s="67">
        <v>0</v>
      </c>
      <c r="DM230" s="67">
        <v>0</v>
      </c>
      <c r="DN230" s="67">
        <v>0</v>
      </c>
      <c r="DO230" s="67">
        <v>0</v>
      </c>
      <c r="DP230" s="67">
        <v>0</v>
      </c>
      <c r="DQ230" s="67">
        <v>0</v>
      </c>
      <c r="DR230" s="67">
        <v>0</v>
      </c>
      <c r="DS230" s="67">
        <v>0</v>
      </c>
      <c r="DT230" s="67">
        <v>0</v>
      </c>
      <c r="DU230" s="67">
        <v>0</v>
      </c>
      <c r="DV230" s="67">
        <v>0</v>
      </c>
      <c r="DW230" s="67">
        <v>0</v>
      </c>
      <c r="DX230" s="67">
        <v>0</v>
      </c>
      <c r="DY230" s="67">
        <v>0</v>
      </c>
      <c r="DZ230" s="86">
        <v>6.2959076600209869</v>
      </c>
      <c r="EA230" s="87">
        <v>6</v>
      </c>
      <c r="EB230" s="86">
        <v>54.025423728813564</v>
      </c>
      <c r="EC230" s="87">
        <v>51</v>
      </c>
      <c r="ED230" s="90">
        <v>3.1813361611876991</v>
      </c>
      <c r="EE230" s="91">
        <v>6</v>
      </c>
      <c r="EF230" s="163">
        <v>88.62</v>
      </c>
      <c r="EG230" s="163">
        <v>66.2</v>
      </c>
      <c r="EH230" s="166">
        <v>2.2824536376604851</v>
      </c>
      <c r="EI230" s="167">
        <v>3.7089871611982885</v>
      </c>
      <c r="EJ230" s="67" t="s">
        <v>2070</v>
      </c>
      <c r="EK230" s="67" t="s">
        <v>2071</v>
      </c>
      <c r="EL230" s="163">
        <v>70.760000000000005</v>
      </c>
      <c r="EM230" s="163">
        <v>48.06</v>
      </c>
      <c r="EN230" s="166">
        <v>1.2280701754385965</v>
      </c>
      <c r="EO230" s="167">
        <v>4.9122807017543861</v>
      </c>
      <c r="EP230" s="67">
        <v>0</v>
      </c>
      <c r="EQ230" s="67">
        <v>0</v>
      </c>
      <c r="ER230" s="92">
        <v>87.260034904013963</v>
      </c>
      <c r="ES230" s="67">
        <v>2</v>
      </c>
      <c r="ET230" s="92">
        <v>87.260034904013963</v>
      </c>
      <c r="EU230" s="67">
        <v>2</v>
      </c>
      <c r="EV230" s="67">
        <v>0</v>
      </c>
      <c r="EW230" s="67">
        <v>0</v>
      </c>
      <c r="EX230" s="67">
        <v>2</v>
      </c>
      <c r="EY230" s="90">
        <v>54.913294797687861</v>
      </c>
      <c r="EZ230" s="91">
        <v>57</v>
      </c>
      <c r="FA230" s="86">
        <v>50.790067720090292</v>
      </c>
      <c r="FB230" s="87">
        <v>45</v>
      </c>
      <c r="FC230" s="92">
        <v>46.522447080716447</v>
      </c>
      <c r="FD230" s="67">
        <v>2</v>
      </c>
      <c r="FE230" s="67">
        <v>0</v>
      </c>
      <c r="FF230" s="67">
        <v>0</v>
      </c>
      <c r="FG230" s="67">
        <v>0</v>
      </c>
      <c r="FH230" s="67">
        <v>0</v>
      </c>
      <c r="FI230" s="67">
        <v>0</v>
      </c>
      <c r="FJ230" s="67">
        <v>0</v>
      </c>
      <c r="FK230" s="92">
        <v>46.522447080716447</v>
      </c>
      <c r="FL230" s="67">
        <v>2</v>
      </c>
      <c r="FM230" s="92">
        <v>23.261223540358223</v>
      </c>
      <c r="FN230" s="67">
        <v>1</v>
      </c>
      <c r="FO230" s="92">
        <v>23.261223540358223</v>
      </c>
      <c r="FP230" s="105">
        <v>1</v>
      </c>
      <c r="FQ230" s="92">
        <v>0</v>
      </c>
      <c r="FR230" s="67">
        <v>0</v>
      </c>
      <c r="FS230" s="86">
        <v>2.4142926122646062</v>
      </c>
      <c r="FT230" s="87">
        <v>5</v>
      </c>
      <c r="FU230" s="86">
        <v>1.6703786191536749</v>
      </c>
      <c r="FV230" s="87">
        <v>3</v>
      </c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67"/>
      <c r="IS230" s="67"/>
      <c r="IT230" s="67"/>
      <c r="IU230" s="67"/>
      <c r="IV230" s="67"/>
      <c r="IW230" s="67"/>
      <c r="IX230" s="67"/>
      <c r="IY230" s="67"/>
      <c r="IZ230" s="67"/>
      <c r="JA230" s="67"/>
      <c r="JB230" s="67"/>
      <c r="JC230" s="67"/>
      <c r="JD230" s="67"/>
      <c r="JE230" s="67"/>
      <c r="JF230" s="67"/>
      <c r="JG230" s="67"/>
      <c r="JH230" s="67"/>
      <c r="JI230" s="67"/>
      <c r="JJ230" s="67"/>
      <c r="JK230" s="67"/>
      <c r="JL230" s="67"/>
      <c r="JM230" s="67"/>
      <c r="JN230" s="67"/>
      <c r="JO230" s="67"/>
      <c r="JP230" s="67"/>
      <c r="JQ230" s="67"/>
      <c r="JR230" s="67"/>
      <c r="JS230" s="67"/>
      <c r="JT230" s="67"/>
      <c r="JU230" s="67"/>
      <c r="JV230" s="67"/>
      <c r="JW230" s="67"/>
      <c r="JX230" s="67"/>
      <c r="JY230" s="67"/>
      <c r="JZ230" s="67"/>
      <c r="KA230" s="67"/>
      <c r="KB230" s="67"/>
      <c r="KC230" s="67"/>
      <c r="KD230" s="67"/>
      <c r="KE230" s="67"/>
      <c r="KF230" s="67"/>
      <c r="KG230" s="67"/>
      <c r="KH230" s="67"/>
      <c r="KI230" s="67"/>
      <c r="KJ230" s="67"/>
      <c r="KK230" s="67"/>
      <c r="KL230" s="67"/>
      <c r="KM230" s="67"/>
      <c r="KN230" s="67"/>
      <c r="KO230" s="67"/>
      <c r="KP230" s="67"/>
      <c r="KQ230" s="67"/>
      <c r="KR230" s="67"/>
      <c r="KS230" s="67"/>
      <c r="KT230" s="67"/>
      <c r="KU230" s="67"/>
      <c r="KV230" s="67"/>
      <c r="KW230" s="67"/>
      <c r="KX230" s="67"/>
      <c r="KY230" s="67"/>
      <c r="KZ230" s="67"/>
      <c r="LA230" s="67"/>
      <c r="LB230" s="67"/>
      <c r="LC230" s="67"/>
      <c r="LD230" s="67"/>
      <c r="LE230" s="67"/>
      <c r="LF230" s="67"/>
      <c r="LG230" s="67"/>
      <c r="LH230" s="67"/>
      <c r="LI230" s="67"/>
      <c r="LJ230" s="67"/>
      <c r="LK230" s="67"/>
      <c r="LL230" s="67"/>
      <c r="LM230" s="67"/>
      <c r="LN230" s="67"/>
      <c r="LO230" s="67"/>
      <c r="LP230" s="67"/>
      <c r="LQ230" s="67"/>
      <c r="LR230" s="67"/>
      <c r="LS230" s="67"/>
      <c r="LT230" s="67"/>
      <c r="LU230" s="67"/>
      <c r="LV230" s="67"/>
      <c r="LW230" s="67"/>
      <c r="LX230" s="67"/>
      <c r="LY230" s="67"/>
      <c r="LZ230" s="67"/>
      <c r="MA230" s="67"/>
      <c r="MB230" s="67"/>
      <c r="MC230" s="67"/>
      <c r="MD230" s="67"/>
      <c r="ME230" s="67"/>
      <c r="MF230" s="67"/>
      <c r="MG230" s="67"/>
      <c r="MH230" s="67"/>
      <c r="MI230" s="67"/>
      <c r="MJ230" s="67"/>
      <c r="MK230" s="67"/>
      <c r="ML230" s="67"/>
      <c r="MM230" s="67"/>
      <c r="MN230" s="67"/>
      <c r="MO230" s="67"/>
      <c r="MP230" s="67"/>
      <c r="MQ230" s="67"/>
      <c r="MR230" s="67"/>
      <c r="MS230" s="67"/>
      <c r="MT230" s="67"/>
      <c r="MU230" s="67"/>
      <c r="MV230" s="67"/>
      <c r="MW230" s="67"/>
      <c r="MX230" s="67"/>
      <c r="MY230" s="67"/>
      <c r="MZ230" s="67"/>
      <c r="NA230" s="67"/>
      <c r="NB230" s="67"/>
      <c r="NC230" s="67"/>
      <c r="ND230" s="67"/>
      <c r="NE230" s="67"/>
      <c r="NF230" s="67"/>
      <c r="NG230" s="67"/>
      <c r="NH230" s="67"/>
      <c r="NI230" s="67"/>
      <c r="NJ230" s="67"/>
      <c r="NK230" s="67"/>
      <c r="NL230" s="67"/>
      <c r="NM230" s="67"/>
      <c r="NN230" s="67"/>
      <c r="NO230" s="67"/>
      <c r="NP230" s="67"/>
      <c r="NQ230" s="67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</row>
    <row r="231" spans="1:407">
      <c r="A231" s="96" t="s">
        <v>1381</v>
      </c>
      <c r="B231" s="56" t="s">
        <v>1382</v>
      </c>
      <c r="C231" s="96" t="s">
        <v>441</v>
      </c>
      <c r="D231" s="74">
        <v>5</v>
      </c>
      <c r="E231" s="67">
        <v>2016</v>
      </c>
      <c r="F231" s="161">
        <v>75.70688239778076</v>
      </c>
      <c r="G231" s="78">
        <v>24724</v>
      </c>
      <c r="H231" s="78">
        <v>15799</v>
      </c>
      <c r="I231" s="78">
        <v>8925</v>
      </c>
      <c r="J231" s="67">
        <v>39.72</v>
      </c>
      <c r="K231" s="78">
        <v>9820</v>
      </c>
      <c r="L231" s="67">
        <v>67.8</v>
      </c>
      <c r="M231" s="78">
        <v>16763</v>
      </c>
      <c r="N231" s="67">
        <v>2593</v>
      </c>
      <c r="O231" s="67">
        <v>1332</v>
      </c>
      <c r="P231" s="67">
        <v>1261</v>
      </c>
      <c r="Q231" s="78">
        <v>3094</v>
      </c>
      <c r="R231" s="78">
        <v>1501</v>
      </c>
      <c r="S231" s="78">
        <v>1593</v>
      </c>
      <c r="T231" s="67">
        <v>2458</v>
      </c>
      <c r="U231" s="67">
        <v>1282</v>
      </c>
      <c r="V231" s="67">
        <v>1176</v>
      </c>
      <c r="W231" s="78">
        <v>2907</v>
      </c>
      <c r="X231" s="78">
        <v>1392</v>
      </c>
      <c r="Y231" s="78">
        <v>1515</v>
      </c>
      <c r="Z231" s="67">
        <v>2331</v>
      </c>
      <c r="AA231" s="67">
        <v>1211</v>
      </c>
      <c r="AB231" s="67">
        <v>1120</v>
      </c>
      <c r="AC231" s="78">
        <v>2689</v>
      </c>
      <c r="AD231" s="78">
        <v>1290</v>
      </c>
      <c r="AE231" s="78">
        <v>1399</v>
      </c>
      <c r="AF231" s="67">
        <v>2212</v>
      </c>
      <c r="AG231" s="67">
        <v>1155</v>
      </c>
      <c r="AH231" s="67">
        <v>1057</v>
      </c>
      <c r="AI231" s="78">
        <v>4184</v>
      </c>
      <c r="AJ231" s="78">
        <v>1985</v>
      </c>
      <c r="AK231" s="78">
        <v>2199</v>
      </c>
      <c r="AL231" s="67">
        <v>2428</v>
      </c>
      <c r="AM231" s="67">
        <v>1275</v>
      </c>
      <c r="AN231" s="67">
        <v>1153</v>
      </c>
      <c r="AO231" s="67">
        <v>1956</v>
      </c>
      <c r="AP231" s="67">
        <v>1035</v>
      </c>
      <c r="AQ231" s="67">
        <v>921</v>
      </c>
      <c r="AR231" s="56" t="s">
        <v>428</v>
      </c>
      <c r="AS231" s="56"/>
      <c r="AT231" s="56" t="s">
        <v>428</v>
      </c>
      <c r="AU231" s="162">
        <v>621</v>
      </c>
      <c r="AV231" s="163">
        <v>5</v>
      </c>
      <c r="AW231" s="164">
        <v>176</v>
      </c>
      <c r="AX231" s="59">
        <v>5.5</v>
      </c>
      <c r="AY231" s="59">
        <v>2</v>
      </c>
      <c r="AZ231" s="86">
        <v>1.1569610489780178</v>
      </c>
      <c r="BA231" s="87">
        <v>3</v>
      </c>
      <c r="BB231" s="88">
        <v>215.51724137931035</v>
      </c>
      <c r="BC231" s="89">
        <v>1</v>
      </c>
      <c r="BD231" s="68">
        <v>0</v>
      </c>
      <c r="BE231" s="69">
        <v>0</v>
      </c>
      <c r="BF231" s="56">
        <f>VLOOKUP(A231,[1]Controles!$A$7:$L$139,11,0)</f>
        <v>14</v>
      </c>
      <c r="BG231" s="107">
        <f>VLOOKUP(A231,[1]Controles!$A$7:$L$139,12,0)</f>
        <v>3.8567493112947657</v>
      </c>
      <c r="BH231" s="63">
        <f>VLOOKUP(A231,[1]Peso!$A$7:$D$139,3,0)</f>
        <v>36</v>
      </c>
      <c r="BI231" s="85">
        <f>VLOOKUP(A231,[1]Peso!$A$7:$D$139,4,0)</f>
        <v>9.9173553719008272</v>
      </c>
      <c r="BJ231" s="68">
        <v>0</v>
      </c>
      <c r="BK231" s="69">
        <v>0</v>
      </c>
      <c r="BL231" s="68">
        <v>0</v>
      </c>
      <c r="BM231" s="69">
        <v>0</v>
      </c>
      <c r="BN231" s="67">
        <v>0</v>
      </c>
      <c r="BO231" s="67">
        <v>0</v>
      </c>
      <c r="BP231" s="67">
        <v>0</v>
      </c>
      <c r="BQ231" s="67">
        <v>0</v>
      </c>
      <c r="BR231" s="67">
        <v>0</v>
      </c>
      <c r="BS231" s="67">
        <v>0</v>
      </c>
      <c r="BT231" s="67">
        <v>0</v>
      </c>
      <c r="BU231" s="67">
        <v>0</v>
      </c>
      <c r="BV231" s="67" t="s">
        <v>1391</v>
      </c>
      <c r="BW231" s="67" t="s">
        <v>1052</v>
      </c>
      <c r="BX231" s="67" t="s">
        <v>2072</v>
      </c>
      <c r="BY231" s="67" t="s">
        <v>1052</v>
      </c>
      <c r="BZ231" s="67" t="s">
        <v>566</v>
      </c>
      <c r="CA231" s="67" t="s">
        <v>857</v>
      </c>
      <c r="CB231" s="67" t="s">
        <v>566</v>
      </c>
      <c r="CC231" s="164">
        <v>80.400000000000006</v>
      </c>
      <c r="CD231" s="164">
        <v>65.81</v>
      </c>
      <c r="CE231" s="166">
        <v>47.058823529411761</v>
      </c>
      <c r="CF231" s="67" t="s">
        <v>1730</v>
      </c>
      <c r="CG231" s="67" t="s">
        <v>2069</v>
      </c>
      <c r="CH231" s="67">
        <v>0</v>
      </c>
      <c r="CI231" s="67">
        <v>0</v>
      </c>
      <c r="CJ231" s="86">
        <v>0</v>
      </c>
      <c r="CK231" s="87">
        <v>0</v>
      </c>
      <c r="CL231" s="67">
        <v>0</v>
      </c>
      <c r="CM231" s="67">
        <v>0</v>
      </c>
      <c r="CN231" s="92">
        <v>78.003120124804994</v>
      </c>
      <c r="CO231" s="67">
        <v>2</v>
      </c>
      <c r="CP231" s="67">
        <v>0</v>
      </c>
      <c r="CQ231" s="67">
        <v>0</v>
      </c>
      <c r="CR231" s="67">
        <v>0</v>
      </c>
      <c r="CS231" s="67">
        <v>0</v>
      </c>
      <c r="CT231" s="67">
        <v>0</v>
      </c>
      <c r="CU231" s="67">
        <v>0</v>
      </c>
      <c r="CV231" s="67">
        <v>0</v>
      </c>
      <c r="CW231" s="67">
        <v>0</v>
      </c>
      <c r="CX231" s="67">
        <v>0</v>
      </c>
      <c r="CY231" s="67">
        <v>0</v>
      </c>
      <c r="CZ231" s="67">
        <v>0</v>
      </c>
      <c r="DA231" s="67">
        <v>0</v>
      </c>
      <c r="DB231" s="86">
        <v>0</v>
      </c>
      <c r="DC231" s="87">
        <v>0</v>
      </c>
      <c r="DD231" s="164">
        <v>110.6</v>
      </c>
      <c r="DE231" s="164">
        <v>92.84</v>
      </c>
      <c r="DF231" s="166">
        <v>2.6707530647985989</v>
      </c>
      <c r="DG231" s="167">
        <v>10.464098073555167</v>
      </c>
      <c r="DH231" s="92">
        <v>34.399724802201582</v>
      </c>
      <c r="DI231" s="67">
        <v>1</v>
      </c>
      <c r="DJ231" s="92">
        <v>343.99724802201581</v>
      </c>
      <c r="DK231" s="67">
        <v>10</v>
      </c>
      <c r="DL231" s="67">
        <v>0</v>
      </c>
      <c r="DM231" s="67">
        <v>0</v>
      </c>
      <c r="DN231" s="92">
        <v>111.57</v>
      </c>
      <c r="DO231" s="67">
        <v>3</v>
      </c>
      <c r="DP231" s="92">
        <v>37.188545927854221</v>
      </c>
      <c r="DQ231" s="67">
        <v>1</v>
      </c>
      <c r="DR231" s="92">
        <v>37.188545927854221</v>
      </c>
      <c r="DS231" s="67">
        <v>1</v>
      </c>
      <c r="DT231" s="67">
        <v>0</v>
      </c>
      <c r="DU231" s="67">
        <v>0</v>
      </c>
      <c r="DV231" s="67">
        <v>0</v>
      </c>
      <c r="DW231" s="67">
        <v>0</v>
      </c>
      <c r="DX231" s="67">
        <v>0</v>
      </c>
      <c r="DY231" s="67">
        <v>0</v>
      </c>
      <c r="DZ231" s="86">
        <v>1.7857142857142856</v>
      </c>
      <c r="EA231" s="87">
        <v>2</v>
      </c>
      <c r="EB231" s="86">
        <v>98.391674550614951</v>
      </c>
      <c r="EC231" s="87">
        <v>104</v>
      </c>
      <c r="ED231" s="86">
        <v>1.3562386980108498</v>
      </c>
      <c r="EE231" s="87">
        <v>3</v>
      </c>
      <c r="EF231" s="164">
        <v>134.25</v>
      </c>
      <c r="EG231" s="164">
        <v>94.23</v>
      </c>
      <c r="EH231" s="166">
        <v>4.1237113402061851</v>
      </c>
      <c r="EI231" s="167">
        <v>11.340206185567011</v>
      </c>
      <c r="EJ231" s="67" t="s">
        <v>2073</v>
      </c>
      <c r="EK231" s="67" t="s">
        <v>2074</v>
      </c>
      <c r="EL231" s="164">
        <v>98.17</v>
      </c>
      <c r="EM231" s="164">
        <v>53.5</v>
      </c>
      <c r="EN231" s="166">
        <v>2.3504273504273505</v>
      </c>
      <c r="EO231" s="167">
        <v>7.2649572649572658</v>
      </c>
      <c r="EP231" s="92">
        <v>111.56563778356265</v>
      </c>
      <c r="EQ231" s="67">
        <v>3</v>
      </c>
      <c r="ER231" s="92">
        <v>223.1312755671253</v>
      </c>
      <c r="ES231" s="67">
        <v>6</v>
      </c>
      <c r="ET231" s="92">
        <v>223.1312755671253</v>
      </c>
      <c r="EU231" s="67">
        <v>6</v>
      </c>
      <c r="EV231" s="92">
        <v>74.377091855708443</v>
      </c>
      <c r="EW231" s="67">
        <v>2</v>
      </c>
      <c r="EX231" s="67">
        <v>0</v>
      </c>
      <c r="EY231" s="86">
        <v>100.60711188204684</v>
      </c>
      <c r="EZ231" s="87">
        <v>116</v>
      </c>
      <c r="FA231" s="86">
        <v>87.947882736156345</v>
      </c>
      <c r="FB231" s="87">
        <v>81</v>
      </c>
      <c r="FC231" s="92">
        <v>121.43290831815423</v>
      </c>
      <c r="FD231" s="67">
        <v>6</v>
      </c>
      <c r="FE231" s="92">
        <v>242.86581663630847</v>
      </c>
      <c r="FF231" s="67">
        <v>12</v>
      </c>
      <c r="FG231" s="92">
        <v>20.238818053025703</v>
      </c>
      <c r="FH231" s="67">
        <v>1</v>
      </c>
      <c r="FI231" s="67">
        <v>0</v>
      </c>
      <c r="FJ231" s="67">
        <v>0</v>
      </c>
      <c r="FK231" s="92">
        <v>384.53754300748835</v>
      </c>
      <c r="FL231" s="67">
        <v>19</v>
      </c>
      <c r="FM231" s="92">
        <v>121.43290831815423</v>
      </c>
      <c r="FN231" s="67">
        <v>6</v>
      </c>
      <c r="FO231" s="92">
        <v>748.83626796195097</v>
      </c>
      <c r="FP231" s="67">
        <v>37</v>
      </c>
      <c r="FQ231" s="92">
        <v>40.477636106051406</v>
      </c>
      <c r="FR231" s="67">
        <v>2</v>
      </c>
      <c r="FS231" s="86">
        <v>5.3542009884678752</v>
      </c>
      <c r="FT231" s="87">
        <v>13</v>
      </c>
      <c r="FU231" s="86">
        <v>3.5787321063394684</v>
      </c>
      <c r="FV231" s="87">
        <v>7</v>
      </c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67"/>
      <c r="IS231" s="67"/>
      <c r="IT231" s="67"/>
      <c r="IU231" s="67"/>
      <c r="IV231" s="67"/>
      <c r="IW231" s="67"/>
      <c r="IX231" s="67"/>
      <c r="IY231" s="67"/>
      <c r="IZ231" s="67"/>
      <c r="JA231" s="67"/>
      <c r="JB231" s="67"/>
      <c r="JC231" s="67"/>
      <c r="JD231" s="67"/>
      <c r="JE231" s="67"/>
      <c r="JF231" s="67"/>
      <c r="JG231" s="67"/>
      <c r="JH231" s="67"/>
      <c r="JI231" s="67"/>
      <c r="JJ231" s="67"/>
      <c r="JK231" s="67"/>
      <c r="JL231" s="67"/>
      <c r="JM231" s="67"/>
      <c r="JN231" s="67"/>
      <c r="JO231" s="67"/>
      <c r="JP231" s="67"/>
      <c r="JQ231" s="67"/>
      <c r="JR231" s="67"/>
      <c r="JS231" s="67"/>
      <c r="JT231" s="67"/>
      <c r="JU231" s="67"/>
      <c r="JV231" s="67"/>
      <c r="JW231" s="67"/>
      <c r="JX231" s="67"/>
      <c r="JY231" s="67"/>
      <c r="JZ231" s="67"/>
      <c r="KA231" s="67"/>
      <c r="KB231" s="67"/>
      <c r="KC231" s="67"/>
      <c r="KD231" s="67"/>
      <c r="KE231" s="67"/>
      <c r="KF231" s="67"/>
      <c r="KG231" s="67"/>
      <c r="KH231" s="67"/>
      <c r="KI231" s="67"/>
      <c r="KJ231" s="67"/>
      <c r="KK231" s="67"/>
      <c r="KL231" s="67"/>
      <c r="KM231" s="67"/>
      <c r="KN231" s="67"/>
      <c r="KO231" s="67"/>
      <c r="KP231" s="67"/>
      <c r="KQ231" s="67"/>
      <c r="KR231" s="67"/>
      <c r="KS231" s="67"/>
      <c r="KT231" s="67"/>
      <c r="KU231" s="67"/>
      <c r="KV231" s="67"/>
      <c r="KW231" s="67"/>
      <c r="KX231" s="67"/>
      <c r="KY231" s="67"/>
      <c r="KZ231" s="67"/>
      <c r="LA231" s="67"/>
      <c r="LB231" s="67"/>
      <c r="LC231" s="67"/>
      <c r="LD231" s="67"/>
      <c r="LE231" s="67"/>
      <c r="LF231" s="67"/>
      <c r="LG231" s="67"/>
      <c r="LH231" s="67"/>
      <c r="LI231" s="67"/>
      <c r="LJ231" s="67"/>
      <c r="LK231" s="67"/>
      <c r="LL231" s="67"/>
      <c r="LM231" s="67"/>
      <c r="LN231" s="67"/>
      <c r="LO231" s="67"/>
      <c r="LP231" s="67"/>
      <c r="LQ231" s="67"/>
      <c r="LR231" s="67"/>
      <c r="LS231" s="67"/>
      <c r="LT231" s="67"/>
      <c r="LU231" s="67"/>
      <c r="LV231" s="67"/>
      <c r="LW231" s="67"/>
      <c r="LX231" s="67"/>
      <c r="LY231" s="67"/>
      <c r="LZ231" s="67"/>
      <c r="MA231" s="67"/>
      <c r="MB231" s="67"/>
      <c r="MC231" s="67"/>
      <c r="MD231" s="67"/>
      <c r="ME231" s="67"/>
      <c r="MF231" s="67"/>
      <c r="MG231" s="67"/>
      <c r="MH231" s="67"/>
      <c r="MI231" s="67"/>
      <c r="MJ231" s="67"/>
      <c r="MK231" s="67"/>
      <c r="ML231" s="67"/>
      <c r="MM231" s="67"/>
      <c r="MN231" s="67"/>
      <c r="MO231" s="67"/>
      <c r="MP231" s="67"/>
      <c r="MQ231" s="67"/>
      <c r="MR231" s="67"/>
      <c r="MS231" s="67"/>
      <c r="MT231" s="67"/>
      <c r="MU231" s="67"/>
      <c r="MV231" s="67"/>
      <c r="MW231" s="67"/>
      <c r="MX231" s="67"/>
      <c r="MY231" s="67"/>
      <c r="MZ231" s="67"/>
      <c r="NA231" s="67"/>
      <c r="NB231" s="67"/>
      <c r="NC231" s="67"/>
      <c r="ND231" s="67"/>
      <c r="NE231" s="67"/>
      <c r="NF231" s="67"/>
      <c r="NG231" s="67"/>
      <c r="NH231" s="67"/>
      <c r="NI231" s="67"/>
      <c r="NJ231" s="67"/>
      <c r="NK231" s="67"/>
      <c r="NL231" s="67"/>
      <c r="NM231" s="67"/>
      <c r="NN231" s="67"/>
      <c r="NO231" s="67"/>
      <c r="NP231" s="67"/>
      <c r="NQ231" s="67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</row>
    <row r="232" spans="1:407">
      <c r="A232" s="96" t="s">
        <v>1389</v>
      </c>
      <c r="B232" s="56" t="s">
        <v>1390</v>
      </c>
      <c r="C232" s="96" t="s">
        <v>514</v>
      </c>
      <c r="D232" s="74">
        <v>5</v>
      </c>
      <c r="E232" s="67">
        <v>2016</v>
      </c>
      <c r="F232" s="161">
        <v>73.711934045762035</v>
      </c>
      <c r="G232" s="78">
        <v>36103</v>
      </c>
      <c r="H232" s="78">
        <v>19012</v>
      </c>
      <c r="I232" s="78">
        <v>17091</v>
      </c>
      <c r="J232" s="67">
        <v>47.71</v>
      </c>
      <c r="K232" s="78">
        <v>17224</v>
      </c>
      <c r="L232" s="67">
        <v>42.44</v>
      </c>
      <c r="M232" s="78">
        <v>15321</v>
      </c>
      <c r="N232" s="67">
        <v>3255</v>
      </c>
      <c r="O232" s="67">
        <v>1661</v>
      </c>
      <c r="P232" s="67">
        <v>1594</v>
      </c>
      <c r="Q232" s="78">
        <v>3913</v>
      </c>
      <c r="R232" s="78">
        <v>1914</v>
      </c>
      <c r="S232" s="78">
        <v>1999</v>
      </c>
      <c r="T232" s="67">
        <v>3289</v>
      </c>
      <c r="U232" s="67">
        <v>1681</v>
      </c>
      <c r="V232" s="67">
        <v>1608</v>
      </c>
      <c r="W232" s="78">
        <v>3945</v>
      </c>
      <c r="X232" s="78">
        <v>1938</v>
      </c>
      <c r="Y232" s="78">
        <v>2007</v>
      </c>
      <c r="Z232" s="67">
        <v>3309</v>
      </c>
      <c r="AA232" s="67">
        <v>1687</v>
      </c>
      <c r="AB232" s="67">
        <v>1622</v>
      </c>
      <c r="AC232" s="78">
        <v>4054</v>
      </c>
      <c r="AD232" s="78">
        <v>1926</v>
      </c>
      <c r="AE232" s="78">
        <v>2128</v>
      </c>
      <c r="AF232" s="67">
        <v>3457</v>
      </c>
      <c r="AG232" s="67">
        <v>1846</v>
      </c>
      <c r="AH232" s="67">
        <v>1611</v>
      </c>
      <c r="AI232" s="78">
        <v>6269</v>
      </c>
      <c r="AJ232" s="78">
        <v>3014</v>
      </c>
      <c r="AK232" s="78">
        <v>3255</v>
      </c>
      <c r="AL232" s="67">
        <v>3500</v>
      </c>
      <c r="AM232" s="67">
        <v>1775</v>
      </c>
      <c r="AN232" s="67">
        <v>1725</v>
      </c>
      <c r="AO232" s="67">
        <v>3319</v>
      </c>
      <c r="AP232" s="67">
        <v>1802</v>
      </c>
      <c r="AQ232" s="67">
        <v>1517</v>
      </c>
      <c r="AR232" s="56" t="s">
        <v>428</v>
      </c>
      <c r="AS232" s="56"/>
      <c r="AT232" s="56" t="s">
        <v>428</v>
      </c>
      <c r="AU232" s="162">
        <v>481</v>
      </c>
      <c r="AV232" s="164">
        <v>0</v>
      </c>
      <c r="AW232" s="163">
        <v>101</v>
      </c>
      <c r="AX232" s="59">
        <v>8.6</v>
      </c>
      <c r="AY232" s="59">
        <v>4</v>
      </c>
      <c r="AZ232" s="86">
        <v>2.7649769585253456</v>
      </c>
      <c r="BA232" s="87">
        <v>9</v>
      </c>
      <c r="BB232" s="88">
        <v>0</v>
      </c>
      <c r="BC232" s="89">
        <v>0</v>
      </c>
      <c r="BD232" s="68">
        <v>0</v>
      </c>
      <c r="BE232" s="69">
        <v>0</v>
      </c>
      <c r="BF232" s="56">
        <f>VLOOKUP(A232,[1]Controles!$A$7:$L$139,11,0)</f>
        <v>23</v>
      </c>
      <c r="BG232" s="107">
        <f>VLOOKUP(A232,[1]Controles!$A$7:$L$139,12,0)</f>
        <v>4.9568965517241379</v>
      </c>
      <c r="BH232" s="63">
        <f>VLOOKUP(A232,[1]Peso!$A$7:$D$139,3,0)</f>
        <v>57</v>
      </c>
      <c r="BI232" s="85">
        <f>VLOOKUP(A232,[1]Peso!$A$7:$D$139,4,0)</f>
        <v>12.284482758620689</v>
      </c>
      <c r="BJ232" s="68">
        <v>0</v>
      </c>
      <c r="BK232" s="69">
        <v>0</v>
      </c>
      <c r="BL232" s="68">
        <v>30.721966205837173</v>
      </c>
      <c r="BM232" s="69">
        <v>1</v>
      </c>
      <c r="BN232" s="67">
        <v>0</v>
      </c>
      <c r="BO232" s="67">
        <v>0</v>
      </c>
      <c r="BP232" s="67">
        <v>0</v>
      </c>
      <c r="BQ232" s="67">
        <v>0</v>
      </c>
      <c r="BR232" s="67">
        <v>0</v>
      </c>
      <c r="BS232" s="67">
        <v>0</v>
      </c>
      <c r="BT232" s="67">
        <v>0</v>
      </c>
      <c r="BU232" s="67">
        <v>0</v>
      </c>
      <c r="BV232" s="67" t="s">
        <v>2075</v>
      </c>
      <c r="BW232" s="67" t="s">
        <v>657</v>
      </c>
      <c r="BX232" s="67" t="s">
        <v>1817</v>
      </c>
      <c r="BY232" s="67" t="s">
        <v>657</v>
      </c>
      <c r="BZ232" s="67" t="s">
        <v>1520</v>
      </c>
      <c r="CA232" s="67" t="s">
        <v>434</v>
      </c>
      <c r="CB232" s="67" t="s">
        <v>1520</v>
      </c>
      <c r="CC232" s="163">
        <v>66.87</v>
      </c>
      <c r="CD232" s="163">
        <v>49.89</v>
      </c>
      <c r="CE232" s="166">
        <v>10.44776119402985</v>
      </c>
      <c r="CF232" s="67" t="s">
        <v>1194</v>
      </c>
      <c r="CG232" s="67" t="s">
        <v>1126</v>
      </c>
      <c r="CH232" s="67">
        <v>0</v>
      </c>
      <c r="CI232" s="67">
        <v>0</v>
      </c>
      <c r="CJ232" s="86">
        <v>0.91213134691395559</v>
      </c>
      <c r="CK232" s="87">
        <v>3</v>
      </c>
      <c r="CL232" s="67">
        <v>0</v>
      </c>
      <c r="CM232" s="67">
        <v>0</v>
      </c>
      <c r="CN232" s="67">
        <v>0</v>
      </c>
      <c r="CO232" s="67">
        <v>0</v>
      </c>
      <c r="CP232" s="67">
        <v>0</v>
      </c>
      <c r="CQ232" s="67">
        <v>0</v>
      </c>
      <c r="CR232" s="67">
        <v>0</v>
      </c>
      <c r="CS232" s="67">
        <v>0</v>
      </c>
      <c r="CT232" s="67">
        <v>0</v>
      </c>
      <c r="CU232" s="67">
        <v>0</v>
      </c>
      <c r="CV232" s="67">
        <v>0</v>
      </c>
      <c r="CW232" s="67">
        <v>0</v>
      </c>
      <c r="CX232" s="67">
        <v>0</v>
      </c>
      <c r="CY232" s="67">
        <v>0</v>
      </c>
      <c r="CZ232" s="67">
        <v>0</v>
      </c>
      <c r="DA232" s="67">
        <v>0</v>
      </c>
      <c r="DB232" s="86">
        <v>0.30220610456331221</v>
      </c>
      <c r="DC232" s="87">
        <v>1</v>
      </c>
      <c r="DD232" s="163">
        <v>109.56</v>
      </c>
      <c r="DE232" s="163">
        <v>86.31</v>
      </c>
      <c r="DF232" s="166">
        <v>2.3670458038733475</v>
      </c>
      <c r="DG232" s="167">
        <v>2.4900092222563788</v>
      </c>
      <c r="DH232" s="92">
        <v>25.348542458808616</v>
      </c>
      <c r="DI232" s="67">
        <v>1</v>
      </c>
      <c r="DJ232" s="92">
        <v>101.39416983523446</v>
      </c>
      <c r="DK232" s="67">
        <v>4</v>
      </c>
      <c r="DL232" s="67">
        <v>0</v>
      </c>
      <c r="DM232" s="67">
        <v>0</v>
      </c>
      <c r="DN232" s="92">
        <v>49.333991119881603</v>
      </c>
      <c r="DO232" s="67">
        <v>2</v>
      </c>
      <c r="DP232" s="92">
        <v>24.666995559940801</v>
      </c>
      <c r="DQ232" s="67">
        <v>1</v>
      </c>
      <c r="DR232" s="67">
        <v>0</v>
      </c>
      <c r="DS232" s="67">
        <v>0</v>
      </c>
      <c r="DT232" s="67">
        <v>0</v>
      </c>
      <c r="DU232" s="67">
        <v>0</v>
      </c>
      <c r="DV232" s="92">
        <v>24.666995559940801</v>
      </c>
      <c r="DW232" s="67">
        <v>1</v>
      </c>
      <c r="DX232" s="67">
        <v>0</v>
      </c>
      <c r="DY232" s="67">
        <v>0</v>
      </c>
      <c r="DZ232" s="86">
        <v>1.2330456226880395</v>
      </c>
      <c r="EA232" s="87">
        <v>2</v>
      </c>
      <c r="EB232" s="86">
        <v>70.142768466790812</v>
      </c>
      <c r="EC232" s="87">
        <v>113</v>
      </c>
      <c r="ED232" s="86">
        <v>1.4463407578825573</v>
      </c>
      <c r="EE232" s="87">
        <v>5</v>
      </c>
      <c r="EF232" s="163">
        <v>173.46</v>
      </c>
      <c r="EG232" s="163">
        <v>104.42</v>
      </c>
      <c r="EH232" s="166">
        <v>1.6122364613476645</v>
      </c>
      <c r="EI232" s="167">
        <v>0.99214551467548573</v>
      </c>
      <c r="EJ232" s="67" t="s">
        <v>861</v>
      </c>
      <c r="EK232" s="67" t="s">
        <v>661</v>
      </c>
      <c r="EL232" s="163">
        <v>90.54</v>
      </c>
      <c r="EM232" s="163">
        <v>41.96</v>
      </c>
      <c r="EN232" s="166">
        <v>0.77262693156732898</v>
      </c>
      <c r="EO232" s="167">
        <v>1.1037527593818985</v>
      </c>
      <c r="EP232" s="92">
        <v>49.333991119881603</v>
      </c>
      <c r="EQ232" s="67">
        <v>2</v>
      </c>
      <c r="ER232" s="92">
        <v>197.33596447952641</v>
      </c>
      <c r="ES232" s="67">
        <v>8</v>
      </c>
      <c r="ET232" s="92">
        <v>98.667982239763205</v>
      </c>
      <c r="EU232" s="67">
        <v>4</v>
      </c>
      <c r="EV232" s="92">
        <v>49.333991119881603</v>
      </c>
      <c r="EW232" s="67">
        <v>2</v>
      </c>
      <c r="EX232" s="67">
        <v>0</v>
      </c>
      <c r="EY232" s="86">
        <v>74.20289855072464</v>
      </c>
      <c r="EZ232" s="87">
        <v>128</v>
      </c>
      <c r="FA232" s="86">
        <v>77.125906394199063</v>
      </c>
      <c r="FB232" s="87">
        <v>117</v>
      </c>
      <c r="FC232" s="92">
        <v>79.040969569226718</v>
      </c>
      <c r="FD232" s="67">
        <v>6</v>
      </c>
      <c r="FE232" s="92">
        <v>39.520484784613359</v>
      </c>
      <c r="FF232" s="67">
        <v>3</v>
      </c>
      <c r="FG232" s="92">
        <v>26.346989856408904</v>
      </c>
      <c r="FH232" s="67">
        <v>2</v>
      </c>
      <c r="FI232" s="92">
        <v>13.173494928204452</v>
      </c>
      <c r="FJ232" s="67">
        <v>1</v>
      </c>
      <c r="FK232" s="92">
        <v>158.08193913845344</v>
      </c>
      <c r="FL232" s="67">
        <v>12</v>
      </c>
      <c r="FM232" s="92">
        <v>144.90844421024897</v>
      </c>
      <c r="FN232" s="67">
        <v>11</v>
      </c>
      <c r="FO232" s="92">
        <v>526.93979712817816</v>
      </c>
      <c r="FP232" s="105">
        <v>40</v>
      </c>
      <c r="FQ232" s="92">
        <v>39.520484784613359</v>
      </c>
      <c r="FR232" s="67">
        <v>3</v>
      </c>
      <c r="FS232" s="86">
        <v>1.4285714285714286</v>
      </c>
      <c r="FT232" s="87">
        <v>5</v>
      </c>
      <c r="FU232" s="86">
        <v>1.8077734257306419</v>
      </c>
      <c r="FV232" s="87">
        <v>6</v>
      </c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67"/>
      <c r="IS232" s="67"/>
      <c r="IT232" s="67"/>
      <c r="IU232" s="67"/>
      <c r="IV232" s="67"/>
      <c r="IW232" s="67"/>
      <c r="IX232" s="67"/>
      <c r="IY232" s="67"/>
      <c r="IZ232" s="67"/>
      <c r="JA232" s="67"/>
      <c r="JB232" s="67"/>
      <c r="JC232" s="67"/>
      <c r="JD232" s="67"/>
      <c r="JE232" s="67"/>
      <c r="JF232" s="67"/>
      <c r="JG232" s="67"/>
      <c r="JH232" s="67"/>
      <c r="JI232" s="67"/>
      <c r="JJ232" s="67"/>
      <c r="JK232" s="67"/>
      <c r="JL232" s="67"/>
      <c r="JM232" s="67"/>
      <c r="JN232" s="67"/>
      <c r="JO232" s="67"/>
      <c r="JP232" s="67"/>
      <c r="JQ232" s="67"/>
      <c r="JR232" s="67"/>
      <c r="JS232" s="67"/>
      <c r="JT232" s="67"/>
      <c r="JU232" s="67"/>
      <c r="JV232" s="67"/>
      <c r="JW232" s="67"/>
      <c r="JX232" s="67"/>
      <c r="JY232" s="67"/>
      <c r="JZ232" s="67"/>
      <c r="KA232" s="67"/>
      <c r="KB232" s="67"/>
      <c r="KC232" s="67"/>
      <c r="KD232" s="67"/>
      <c r="KE232" s="67"/>
      <c r="KF232" s="67"/>
      <c r="KG232" s="67"/>
      <c r="KH232" s="67"/>
      <c r="KI232" s="67"/>
      <c r="KJ232" s="67"/>
      <c r="KK232" s="67"/>
      <c r="KL232" s="67"/>
      <c r="KM232" s="67"/>
      <c r="KN232" s="67"/>
      <c r="KO232" s="67"/>
      <c r="KP232" s="67"/>
      <c r="KQ232" s="67"/>
      <c r="KR232" s="67"/>
      <c r="KS232" s="67"/>
      <c r="KT232" s="67"/>
      <c r="KU232" s="67"/>
      <c r="KV232" s="67"/>
      <c r="KW232" s="67"/>
      <c r="KX232" s="67"/>
      <c r="KY232" s="67"/>
      <c r="KZ232" s="67"/>
      <c r="LA232" s="67"/>
      <c r="LB232" s="67"/>
      <c r="LC232" s="67"/>
      <c r="LD232" s="67"/>
      <c r="LE232" s="67"/>
      <c r="LF232" s="67"/>
      <c r="LG232" s="67"/>
      <c r="LH232" s="67"/>
      <c r="LI232" s="67"/>
      <c r="LJ232" s="67"/>
      <c r="LK232" s="67"/>
      <c r="LL232" s="67"/>
      <c r="LM232" s="67"/>
      <c r="LN232" s="67"/>
      <c r="LO232" s="67"/>
      <c r="LP232" s="67"/>
      <c r="LQ232" s="67"/>
      <c r="LR232" s="67"/>
      <c r="LS232" s="67"/>
      <c r="LT232" s="67"/>
      <c r="LU232" s="67"/>
      <c r="LV232" s="67"/>
      <c r="LW232" s="67"/>
      <c r="LX232" s="67"/>
      <c r="LY232" s="67"/>
      <c r="LZ232" s="67"/>
      <c r="MA232" s="67"/>
      <c r="MB232" s="67"/>
      <c r="MC232" s="67"/>
      <c r="MD232" s="67"/>
      <c r="ME232" s="67"/>
      <c r="MF232" s="67"/>
      <c r="MG232" s="67"/>
      <c r="MH232" s="67"/>
      <c r="MI232" s="67"/>
      <c r="MJ232" s="67"/>
      <c r="MK232" s="67"/>
      <c r="ML232" s="67"/>
      <c r="MM232" s="67"/>
      <c r="MN232" s="67"/>
      <c r="MO232" s="67"/>
      <c r="MP232" s="67"/>
      <c r="MQ232" s="67"/>
      <c r="MR232" s="67"/>
      <c r="MS232" s="67"/>
      <c r="MT232" s="67"/>
      <c r="MU232" s="67"/>
      <c r="MV232" s="67"/>
      <c r="MW232" s="67"/>
      <c r="MX232" s="67"/>
      <c r="MY232" s="67"/>
      <c r="MZ232" s="67"/>
      <c r="NA232" s="67"/>
      <c r="NB232" s="67"/>
      <c r="NC232" s="67"/>
      <c r="ND232" s="67"/>
      <c r="NE232" s="67"/>
      <c r="NF232" s="67"/>
      <c r="NG232" s="67"/>
      <c r="NH232" s="67"/>
      <c r="NI232" s="67"/>
      <c r="NJ232" s="67"/>
      <c r="NK232" s="67"/>
      <c r="NL232" s="67"/>
      <c r="NM232" s="67"/>
      <c r="NN232" s="67"/>
      <c r="NO232" s="67"/>
      <c r="NP232" s="67"/>
      <c r="NQ232" s="67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</row>
    <row r="233" spans="1:407">
      <c r="A233" s="96" t="s">
        <v>1394</v>
      </c>
      <c r="B233" s="56" t="s">
        <v>1395</v>
      </c>
      <c r="C233" s="96" t="s">
        <v>479</v>
      </c>
      <c r="D233" s="74">
        <v>6</v>
      </c>
      <c r="E233" s="67">
        <v>2016</v>
      </c>
      <c r="F233" s="161">
        <v>65.799626533772809</v>
      </c>
      <c r="G233" s="78">
        <v>10292</v>
      </c>
      <c r="H233" s="78">
        <v>1964</v>
      </c>
      <c r="I233" s="78">
        <v>8328</v>
      </c>
      <c r="J233" s="67">
        <v>12</v>
      </c>
      <c r="K233" s="78">
        <v>1235</v>
      </c>
      <c r="L233" s="67">
        <v>60.83</v>
      </c>
      <c r="M233" s="78">
        <v>6261</v>
      </c>
      <c r="N233" s="67">
        <v>1006</v>
      </c>
      <c r="O233" s="67">
        <v>517</v>
      </c>
      <c r="P233" s="67">
        <v>489</v>
      </c>
      <c r="Q233" s="78">
        <v>1206</v>
      </c>
      <c r="R233" s="78">
        <v>586</v>
      </c>
      <c r="S233" s="78">
        <v>620</v>
      </c>
      <c r="T233" s="67">
        <v>1001</v>
      </c>
      <c r="U233" s="67">
        <v>517</v>
      </c>
      <c r="V233" s="67">
        <v>484</v>
      </c>
      <c r="W233" s="78">
        <v>1198</v>
      </c>
      <c r="X233" s="78">
        <v>580</v>
      </c>
      <c r="Y233" s="78">
        <v>618</v>
      </c>
      <c r="Z233" s="67">
        <v>975</v>
      </c>
      <c r="AA233" s="67">
        <v>503</v>
      </c>
      <c r="AB233" s="67">
        <v>472</v>
      </c>
      <c r="AC233" s="78">
        <v>1119</v>
      </c>
      <c r="AD233" s="78">
        <v>533</v>
      </c>
      <c r="AE233" s="78">
        <v>566</v>
      </c>
      <c r="AF233" s="67">
        <v>908</v>
      </c>
      <c r="AG233" s="67">
        <v>482</v>
      </c>
      <c r="AH233" s="67">
        <v>426</v>
      </c>
      <c r="AI233" s="78">
        <v>1713</v>
      </c>
      <c r="AJ233" s="78">
        <v>808</v>
      </c>
      <c r="AK233" s="78">
        <v>905</v>
      </c>
      <c r="AL233" s="67">
        <v>983</v>
      </c>
      <c r="AM233" s="67">
        <v>517</v>
      </c>
      <c r="AN233" s="67">
        <v>466</v>
      </c>
      <c r="AO233" s="67">
        <v>850</v>
      </c>
      <c r="AP233" s="67">
        <v>451</v>
      </c>
      <c r="AQ233" s="67">
        <v>399</v>
      </c>
      <c r="AR233" s="56" t="s">
        <v>428</v>
      </c>
      <c r="AS233" s="56"/>
      <c r="AT233" s="56" t="s">
        <v>428</v>
      </c>
      <c r="AU233" s="162">
        <v>315</v>
      </c>
      <c r="AV233" s="163">
        <v>2</v>
      </c>
      <c r="AW233" s="164">
        <v>21</v>
      </c>
      <c r="AX233" s="59">
        <v>18.7</v>
      </c>
      <c r="AY233" s="59">
        <v>2</v>
      </c>
      <c r="AZ233" s="86">
        <v>1.9880715705765406</v>
      </c>
      <c r="BA233" s="87">
        <v>2</v>
      </c>
      <c r="BB233" s="88">
        <v>0</v>
      </c>
      <c r="BC233" s="89">
        <v>0</v>
      </c>
      <c r="BD233" s="68">
        <v>0</v>
      </c>
      <c r="BE233" s="69">
        <v>0</v>
      </c>
      <c r="BF233" s="56">
        <f>VLOOKUP(A233,[1]Controles!$A$7:$L$139,11,0)</f>
        <v>7</v>
      </c>
      <c r="BG233" s="107">
        <f>VLOOKUP(A233,[1]Controles!$A$7:$L$139,12,0)</f>
        <v>6.5420560747663545</v>
      </c>
      <c r="BH233" s="63">
        <f>VLOOKUP(A233,[1]Peso!$A$7:$D$139,3,0)</f>
        <v>7</v>
      </c>
      <c r="BI233" s="85">
        <f>VLOOKUP(A233,[1]Peso!$A$7:$D$139,4,0)</f>
        <v>6.5420560747663545</v>
      </c>
      <c r="BJ233" s="68">
        <v>0</v>
      </c>
      <c r="BK233" s="69">
        <v>0</v>
      </c>
      <c r="BL233" s="68">
        <v>0</v>
      </c>
      <c r="BM233" s="69">
        <v>0</v>
      </c>
      <c r="BN233" s="67">
        <v>0</v>
      </c>
      <c r="BO233" s="67">
        <v>0</v>
      </c>
      <c r="BP233" s="67">
        <v>0</v>
      </c>
      <c r="BQ233" s="67">
        <v>0</v>
      </c>
      <c r="BR233" s="67">
        <v>0</v>
      </c>
      <c r="BS233" s="67">
        <v>0</v>
      </c>
      <c r="BT233" s="67">
        <v>0</v>
      </c>
      <c r="BU233" s="67">
        <v>0</v>
      </c>
      <c r="BV233" s="67" t="s">
        <v>2076</v>
      </c>
      <c r="BW233" s="67" t="s">
        <v>1397</v>
      </c>
      <c r="BX233" s="67" t="s">
        <v>732</v>
      </c>
      <c r="BY233" s="67" t="s">
        <v>2077</v>
      </c>
      <c r="BZ233" s="67" t="s">
        <v>1375</v>
      </c>
      <c r="CA233" s="67" t="s">
        <v>1520</v>
      </c>
      <c r="CB233" s="67" t="s">
        <v>539</v>
      </c>
      <c r="CC233" s="164">
        <v>84.5</v>
      </c>
      <c r="CD233" s="164">
        <v>60.5</v>
      </c>
      <c r="CE233" s="166">
        <v>22.222222222222221</v>
      </c>
      <c r="CF233" s="67" t="s">
        <v>2078</v>
      </c>
      <c r="CG233" s="67" t="s">
        <v>2079</v>
      </c>
      <c r="CH233" s="67">
        <v>0</v>
      </c>
      <c r="CI233" s="67">
        <v>0</v>
      </c>
      <c r="CJ233" s="86">
        <v>0</v>
      </c>
      <c r="CK233" s="87">
        <v>0</v>
      </c>
      <c r="CL233" s="67">
        <v>0</v>
      </c>
      <c r="CM233" s="67">
        <v>0</v>
      </c>
      <c r="CN233" s="67">
        <v>0</v>
      </c>
      <c r="CO233" s="67">
        <v>0</v>
      </c>
      <c r="CP233" s="67">
        <v>0</v>
      </c>
      <c r="CQ233" s="67">
        <v>0</v>
      </c>
      <c r="CR233" s="67">
        <v>0</v>
      </c>
      <c r="CS233" s="67">
        <v>0</v>
      </c>
      <c r="CT233" s="67">
        <v>0</v>
      </c>
      <c r="CU233" s="67">
        <v>0</v>
      </c>
      <c r="CV233" s="67">
        <v>0</v>
      </c>
      <c r="CW233" s="67">
        <v>0</v>
      </c>
      <c r="CX233" s="67">
        <v>0</v>
      </c>
      <c r="CY233" s="67">
        <v>0</v>
      </c>
      <c r="CZ233" s="67">
        <v>0</v>
      </c>
      <c r="DA233" s="67">
        <v>0</v>
      </c>
      <c r="DB233" s="86">
        <v>0</v>
      </c>
      <c r="DC233" s="87">
        <v>0</v>
      </c>
      <c r="DD233" s="164">
        <v>119.4</v>
      </c>
      <c r="DE233" s="164">
        <v>98.4</v>
      </c>
      <c r="DF233" s="166">
        <v>2.1081576535288726</v>
      </c>
      <c r="DG233" s="167">
        <v>0.18331805682859761</v>
      </c>
      <c r="DH233" s="92">
        <v>83.472454090150251</v>
      </c>
      <c r="DI233" s="67">
        <v>1</v>
      </c>
      <c r="DJ233" s="67">
        <v>0</v>
      </c>
      <c r="DK233" s="67">
        <v>0</v>
      </c>
      <c r="DL233" s="67">
        <v>0</v>
      </c>
      <c r="DM233" s="67">
        <v>0</v>
      </c>
      <c r="DN233" s="67">
        <v>0</v>
      </c>
      <c r="DO233" s="67">
        <v>0</v>
      </c>
      <c r="DP233" s="67">
        <v>0</v>
      </c>
      <c r="DQ233" s="67">
        <v>0</v>
      </c>
      <c r="DR233" s="67">
        <v>0</v>
      </c>
      <c r="DS233" s="67">
        <v>0</v>
      </c>
      <c r="DT233" s="67">
        <v>0</v>
      </c>
      <c r="DU233" s="67">
        <v>0</v>
      </c>
      <c r="DV233" s="67">
        <v>0</v>
      </c>
      <c r="DW233" s="67">
        <v>0</v>
      </c>
      <c r="DX233" s="67">
        <v>0</v>
      </c>
      <c r="DY233" s="67">
        <v>0</v>
      </c>
      <c r="DZ233" s="86">
        <v>2.1186440677966103</v>
      </c>
      <c r="EA233" s="87">
        <v>1</v>
      </c>
      <c r="EB233" s="86">
        <v>77.464788732394354</v>
      </c>
      <c r="EC233" s="87">
        <v>33</v>
      </c>
      <c r="ED233" s="86">
        <v>0</v>
      </c>
      <c r="EE233" s="87">
        <v>0</v>
      </c>
      <c r="EF233" s="164">
        <v>148.06</v>
      </c>
      <c r="EG233" s="164">
        <v>93.17</v>
      </c>
      <c r="EH233" s="166">
        <v>1.5748031496062991</v>
      </c>
      <c r="EI233" s="167">
        <v>0.89988751406074252</v>
      </c>
      <c r="EJ233" s="67" t="s">
        <v>2080</v>
      </c>
      <c r="EK233" s="67" t="s">
        <v>2081</v>
      </c>
      <c r="EL233" s="164">
        <v>112.67</v>
      </c>
      <c r="EM233" s="164">
        <v>54.27</v>
      </c>
      <c r="EN233" s="166">
        <v>1.006711409395973</v>
      </c>
      <c r="EO233" s="167">
        <v>0</v>
      </c>
      <c r="EP233" s="67">
        <v>0</v>
      </c>
      <c r="EQ233" s="67">
        <v>0</v>
      </c>
      <c r="ER233" s="67">
        <v>0</v>
      </c>
      <c r="ES233" s="67">
        <v>0</v>
      </c>
      <c r="ET233" s="92">
        <v>89.365504915102775</v>
      </c>
      <c r="EU233" s="67">
        <v>1</v>
      </c>
      <c r="EV233" s="67">
        <v>0</v>
      </c>
      <c r="EW233" s="67">
        <v>0</v>
      </c>
      <c r="EX233" s="67">
        <v>0</v>
      </c>
      <c r="EY233" s="86">
        <v>77.253218884120173</v>
      </c>
      <c r="EZ233" s="87">
        <v>36</v>
      </c>
      <c r="FA233" s="86">
        <v>50.125313283208015</v>
      </c>
      <c r="FB233" s="87">
        <v>20</v>
      </c>
      <c r="FC233" s="67">
        <v>0</v>
      </c>
      <c r="FD233" s="67">
        <v>0</v>
      </c>
      <c r="FE233" s="67">
        <v>0</v>
      </c>
      <c r="FF233" s="67">
        <v>0</v>
      </c>
      <c r="FG233" s="67">
        <v>0</v>
      </c>
      <c r="FH233" s="67">
        <v>0</v>
      </c>
      <c r="FI233" s="92">
        <v>48.899755501222486</v>
      </c>
      <c r="FJ233" s="67">
        <v>1</v>
      </c>
      <c r="FK233" s="92">
        <v>48.899755501222486</v>
      </c>
      <c r="FL233" s="67">
        <v>1</v>
      </c>
      <c r="FM233" s="92">
        <v>97.799511002444973</v>
      </c>
      <c r="FN233" s="67">
        <v>2</v>
      </c>
      <c r="FO233" s="92">
        <v>146.6992665036675</v>
      </c>
      <c r="FP233" s="105">
        <v>3</v>
      </c>
      <c r="FQ233" s="92">
        <v>0</v>
      </c>
      <c r="FR233" s="67">
        <v>0</v>
      </c>
      <c r="FS233" s="86">
        <v>1.0172939979654119</v>
      </c>
      <c r="FT233" s="87">
        <v>1</v>
      </c>
      <c r="FU233" s="86">
        <v>2.3529411764705879</v>
      </c>
      <c r="FV233" s="87">
        <v>2</v>
      </c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67"/>
      <c r="IS233" s="67"/>
      <c r="IT233" s="67"/>
      <c r="IU233" s="67"/>
      <c r="IV233" s="67"/>
      <c r="IW233" s="67"/>
      <c r="IX233" s="67"/>
      <c r="IY233" s="67"/>
      <c r="IZ233" s="67"/>
      <c r="JA233" s="67"/>
      <c r="JB233" s="67"/>
      <c r="JC233" s="67"/>
      <c r="JD233" s="67"/>
      <c r="JE233" s="67"/>
      <c r="JF233" s="67"/>
      <c r="JG233" s="67"/>
      <c r="JH233" s="67"/>
      <c r="JI233" s="67"/>
      <c r="JJ233" s="67"/>
      <c r="JK233" s="67"/>
      <c r="JL233" s="67"/>
      <c r="JM233" s="67"/>
      <c r="JN233" s="67"/>
      <c r="JO233" s="67"/>
      <c r="JP233" s="67"/>
      <c r="JQ233" s="67"/>
      <c r="JR233" s="67"/>
      <c r="JS233" s="67"/>
      <c r="JT233" s="67"/>
      <c r="JU233" s="67"/>
      <c r="JV233" s="67"/>
      <c r="JW233" s="67"/>
      <c r="JX233" s="67"/>
      <c r="JY233" s="67"/>
      <c r="JZ233" s="67"/>
      <c r="KA233" s="67"/>
      <c r="KB233" s="67"/>
      <c r="KC233" s="67"/>
      <c r="KD233" s="67"/>
      <c r="KE233" s="67"/>
      <c r="KF233" s="67"/>
      <c r="KG233" s="67"/>
      <c r="KH233" s="67"/>
      <c r="KI233" s="67"/>
      <c r="KJ233" s="67"/>
      <c r="KK233" s="67"/>
      <c r="KL233" s="67"/>
      <c r="KM233" s="67"/>
      <c r="KN233" s="67"/>
      <c r="KO233" s="67"/>
      <c r="KP233" s="67"/>
      <c r="KQ233" s="67"/>
      <c r="KR233" s="67"/>
      <c r="KS233" s="67"/>
      <c r="KT233" s="67"/>
      <c r="KU233" s="67"/>
      <c r="KV233" s="67"/>
      <c r="KW233" s="67"/>
      <c r="KX233" s="67"/>
      <c r="KY233" s="67"/>
      <c r="KZ233" s="67"/>
      <c r="LA233" s="67"/>
      <c r="LB233" s="67"/>
      <c r="LC233" s="67"/>
      <c r="LD233" s="67"/>
      <c r="LE233" s="67"/>
      <c r="LF233" s="67"/>
      <c r="LG233" s="67"/>
      <c r="LH233" s="67"/>
      <c r="LI233" s="67"/>
      <c r="LJ233" s="67"/>
      <c r="LK233" s="67"/>
      <c r="LL233" s="67"/>
      <c r="LM233" s="67"/>
      <c r="LN233" s="67"/>
      <c r="LO233" s="67"/>
      <c r="LP233" s="67"/>
      <c r="LQ233" s="67"/>
      <c r="LR233" s="67"/>
      <c r="LS233" s="67"/>
      <c r="LT233" s="67"/>
      <c r="LU233" s="67"/>
      <c r="LV233" s="67"/>
      <c r="LW233" s="67"/>
      <c r="LX233" s="67"/>
      <c r="LY233" s="67"/>
      <c r="LZ233" s="67"/>
      <c r="MA233" s="67"/>
      <c r="MB233" s="67"/>
      <c r="MC233" s="67"/>
      <c r="MD233" s="67"/>
      <c r="ME233" s="67"/>
      <c r="MF233" s="67"/>
      <c r="MG233" s="67"/>
      <c r="MH233" s="67"/>
      <c r="MI233" s="67"/>
      <c r="MJ233" s="67"/>
      <c r="MK233" s="67"/>
      <c r="ML233" s="67"/>
      <c r="MM233" s="67"/>
      <c r="MN233" s="67"/>
      <c r="MO233" s="67"/>
      <c r="MP233" s="67"/>
      <c r="MQ233" s="67"/>
      <c r="MR233" s="67"/>
      <c r="MS233" s="67"/>
      <c r="MT233" s="67"/>
      <c r="MU233" s="67"/>
      <c r="MV233" s="67"/>
      <c r="MW233" s="67"/>
      <c r="MX233" s="67"/>
      <c r="MY233" s="67"/>
      <c r="MZ233" s="67"/>
      <c r="NA233" s="67"/>
      <c r="NB233" s="67"/>
      <c r="NC233" s="67"/>
      <c r="ND233" s="67"/>
      <c r="NE233" s="67"/>
      <c r="NF233" s="67"/>
      <c r="NG233" s="67"/>
      <c r="NH233" s="67"/>
      <c r="NI233" s="67"/>
      <c r="NJ233" s="67"/>
      <c r="NK233" s="67"/>
      <c r="NL233" s="67"/>
      <c r="NM233" s="67"/>
      <c r="NN233" s="67"/>
      <c r="NO233" s="67"/>
      <c r="NP233" s="67"/>
      <c r="NQ233" s="67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</row>
    <row r="234" spans="1:407">
      <c r="A234" s="96" t="s">
        <v>1402</v>
      </c>
      <c r="B234" s="56" t="s">
        <v>1403</v>
      </c>
      <c r="C234" s="96" t="s">
        <v>479</v>
      </c>
      <c r="D234" s="74">
        <v>5</v>
      </c>
      <c r="E234" s="67">
        <v>2016</v>
      </c>
      <c r="F234" s="161">
        <v>66.879142695585443</v>
      </c>
      <c r="G234" s="78">
        <v>40688</v>
      </c>
      <c r="H234" s="78">
        <v>32315</v>
      </c>
      <c r="I234" s="78">
        <v>8373</v>
      </c>
      <c r="J234" s="67">
        <v>37.75</v>
      </c>
      <c r="K234" s="78">
        <v>15360</v>
      </c>
      <c r="L234" s="67">
        <v>54.45</v>
      </c>
      <c r="M234" s="78">
        <v>22156</v>
      </c>
      <c r="N234" s="67">
        <v>4324</v>
      </c>
      <c r="O234" s="67">
        <v>2220</v>
      </c>
      <c r="P234" s="67">
        <v>2104</v>
      </c>
      <c r="Q234" s="67">
        <v>5150</v>
      </c>
      <c r="R234" s="67">
        <v>2645</v>
      </c>
      <c r="S234" s="67">
        <v>2505</v>
      </c>
      <c r="T234" s="67">
        <v>4076</v>
      </c>
      <c r="U234" s="67">
        <v>2105</v>
      </c>
      <c r="V234" s="67">
        <v>1971</v>
      </c>
      <c r="W234" s="67">
        <v>4863</v>
      </c>
      <c r="X234" s="67">
        <v>2515</v>
      </c>
      <c r="Y234" s="67">
        <v>2348</v>
      </c>
      <c r="Z234" s="67">
        <v>4040</v>
      </c>
      <c r="AA234" s="67">
        <v>2092</v>
      </c>
      <c r="AB234" s="67">
        <v>1948</v>
      </c>
      <c r="AC234" s="67">
        <v>4857</v>
      </c>
      <c r="AD234" s="67">
        <v>2519</v>
      </c>
      <c r="AE234" s="67">
        <v>2338</v>
      </c>
      <c r="AF234" s="67">
        <v>4081</v>
      </c>
      <c r="AG234" s="67">
        <v>2120</v>
      </c>
      <c r="AH234" s="67">
        <v>1961</v>
      </c>
      <c r="AI234" s="67">
        <v>7365</v>
      </c>
      <c r="AJ234" s="67">
        <v>3827</v>
      </c>
      <c r="AK234" s="67">
        <v>3538</v>
      </c>
      <c r="AL234" s="67">
        <v>4179</v>
      </c>
      <c r="AM234" s="67">
        <v>2171</v>
      </c>
      <c r="AN234" s="67">
        <v>2008</v>
      </c>
      <c r="AO234" s="67">
        <v>3671</v>
      </c>
      <c r="AP234" s="67">
        <v>1907</v>
      </c>
      <c r="AQ234" s="67">
        <v>1764</v>
      </c>
      <c r="AR234" s="56" t="s">
        <v>428</v>
      </c>
      <c r="AS234" s="56"/>
      <c r="AT234" s="56" t="s">
        <v>428</v>
      </c>
      <c r="AU234" s="162">
        <v>1163</v>
      </c>
      <c r="AV234" s="164">
        <v>0</v>
      </c>
      <c r="AW234" s="163">
        <v>407</v>
      </c>
      <c r="AX234" s="59">
        <v>5.6</v>
      </c>
      <c r="AY234" s="59">
        <v>3</v>
      </c>
      <c r="AZ234" s="86">
        <v>1.1563367252543941</v>
      </c>
      <c r="BA234" s="87">
        <v>5</v>
      </c>
      <c r="BB234" s="88">
        <v>0</v>
      </c>
      <c r="BC234" s="89">
        <v>0</v>
      </c>
      <c r="BD234" s="68">
        <v>0</v>
      </c>
      <c r="BE234" s="69">
        <v>0</v>
      </c>
      <c r="BF234" s="56">
        <f>VLOOKUP(A234,[1]Controles!$A$7:$L$139,11,0)</f>
        <v>48</v>
      </c>
      <c r="BG234" s="107">
        <f>VLOOKUP(A234,[1]Controles!$A$7:$L$139,12,0)</f>
        <v>8.8888888888888893</v>
      </c>
      <c r="BH234" s="63">
        <f>VLOOKUP(A234,[1]Peso!$A$7:$D$139,3,0)</f>
        <v>39</v>
      </c>
      <c r="BI234" s="85">
        <f>VLOOKUP(A234,[1]Peso!$A$7:$D$139,4,0)</f>
        <v>7.2222222222222214</v>
      </c>
      <c r="BJ234" s="68">
        <v>0</v>
      </c>
      <c r="BK234" s="69">
        <v>0</v>
      </c>
      <c r="BL234" s="68">
        <v>0</v>
      </c>
      <c r="BM234" s="69">
        <v>0</v>
      </c>
      <c r="BN234" s="67">
        <v>0</v>
      </c>
      <c r="BO234" s="67">
        <v>0</v>
      </c>
      <c r="BP234" s="67">
        <v>0</v>
      </c>
      <c r="BQ234" s="67">
        <v>0</v>
      </c>
      <c r="BR234" s="67">
        <v>0</v>
      </c>
      <c r="BS234" s="67">
        <v>0</v>
      </c>
      <c r="BT234" s="67">
        <v>0</v>
      </c>
      <c r="BU234" s="67">
        <v>0</v>
      </c>
      <c r="BV234" s="67" t="s">
        <v>2082</v>
      </c>
      <c r="BW234" s="67" t="s">
        <v>2083</v>
      </c>
      <c r="BX234" s="67" t="s">
        <v>2084</v>
      </c>
      <c r="BY234" s="67" t="s">
        <v>2083</v>
      </c>
      <c r="BZ234" s="67" t="s">
        <v>1479</v>
      </c>
      <c r="CA234" s="67" t="s">
        <v>1406</v>
      </c>
      <c r="CB234" s="67" t="s">
        <v>1479</v>
      </c>
      <c r="CC234" s="163">
        <v>74.569999999999993</v>
      </c>
      <c r="CD234" s="163">
        <v>60.28</v>
      </c>
      <c r="CE234" s="166">
        <v>51.851851851851848</v>
      </c>
      <c r="CF234" s="67" t="s">
        <v>2085</v>
      </c>
      <c r="CG234" s="67" t="s">
        <v>2086</v>
      </c>
      <c r="CH234" s="67">
        <v>0</v>
      </c>
      <c r="CI234" s="67">
        <v>0</v>
      </c>
      <c r="CJ234" s="86">
        <v>0</v>
      </c>
      <c r="CK234" s="87">
        <v>0</v>
      </c>
      <c r="CL234" s="67">
        <v>0</v>
      </c>
      <c r="CM234" s="67">
        <v>0</v>
      </c>
      <c r="CN234" s="67">
        <v>0</v>
      </c>
      <c r="CO234" s="67">
        <v>0</v>
      </c>
      <c r="CP234" s="67">
        <v>0</v>
      </c>
      <c r="CQ234" s="67">
        <v>0</v>
      </c>
      <c r="CR234" s="67">
        <v>0</v>
      </c>
      <c r="CS234" s="67">
        <v>0</v>
      </c>
      <c r="CT234" s="67">
        <v>0</v>
      </c>
      <c r="CU234" s="67">
        <v>0</v>
      </c>
      <c r="CV234" s="67">
        <v>0</v>
      </c>
      <c r="CW234" s="67">
        <v>0</v>
      </c>
      <c r="CX234" s="67">
        <v>0</v>
      </c>
      <c r="CY234" s="67">
        <v>0</v>
      </c>
      <c r="CZ234" s="67">
        <v>0</v>
      </c>
      <c r="DA234" s="67">
        <v>0</v>
      </c>
      <c r="DB234" s="86">
        <v>0.24752475247524752</v>
      </c>
      <c r="DC234" s="87">
        <v>1</v>
      </c>
      <c r="DD234" s="163">
        <v>109.29</v>
      </c>
      <c r="DE234" s="163">
        <v>85.76</v>
      </c>
      <c r="DF234" s="166">
        <v>5.8238636363636358</v>
      </c>
      <c r="DG234" s="167">
        <v>5.2556818181818183</v>
      </c>
      <c r="DH234" s="67">
        <v>0</v>
      </c>
      <c r="DI234" s="67">
        <v>0</v>
      </c>
      <c r="DJ234" s="92">
        <v>41.126876413736376</v>
      </c>
      <c r="DK234" s="67">
        <v>2</v>
      </c>
      <c r="DL234" s="67">
        <v>0</v>
      </c>
      <c r="DM234" s="67">
        <v>0</v>
      </c>
      <c r="DN234" s="92">
        <v>20.58884084826024</v>
      </c>
      <c r="DO234" s="67">
        <v>1</v>
      </c>
      <c r="DP234" s="92">
        <v>102.94420424130121</v>
      </c>
      <c r="DQ234" s="67">
        <v>5</v>
      </c>
      <c r="DR234" s="67">
        <v>0</v>
      </c>
      <c r="DS234" s="67">
        <v>0</v>
      </c>
      <c r="DT234" s="92">
        <v>102.94420424130121</v>
      </c>
      <c r="DU234" s="67">
        <v>5</v>
      </c>
      <c r="DV234" s="67">
        <v>0</v>
      </c>
      <c r="DW234" s="67">
        <v>0</v>
      </c>
      <c r="DX234" s="67">
        <v>0</v>
      </c>
      <c r="DY234" s="67">
        <v>0</v>
      </c>
      <c r="DZ234" s="86">
        <v>6.1601642710472282</v>
      </c>
      <c r="EA234" s="87">
        <v>12</v>
      </c>
      <c r="EB234" s="86">
        <v>93.319734829168794</v>
      </c>
      <c r="EC234" s="87">
        <v>183</v>
      </c>
      <c r="ED234" s="86">
        <v>4.4106836559666744</v>
      </c>
      <c r="EE234" s="87">
        <v>18</v>
      </c>
      <c r="EF234" s="163">
        <v>91.15</v>
      </c>
      <c r="EG234" s="163">
        <v>60.11</v>
      </c>
      <c r="EH234" s="166">
        <v>3.1308411214953273</v>
      </c>
      <c r="EI234" s="167">
        <v>13.317757009345794</v>
      </c>
      <c r="EJ234" s="67" t="s">
        <v>2087</v>
      </c>
      <c r="EK234" s="67" t="s">
        <v>2088</v>
      </c>
      <c r="EL234" s="163">
        <v>52.35</v>
      </c>
      <c r="EM234" s="163">
        <v>27.12</v>
      </c>
      <c r="EN234" s="166">
        <v>2.8077753779697625</v>
      </c>
      <c r="EO234" s="167">
        <v>7.9913606911447079</v>
      </c>
      <c r="EP234" s="92">
        <v>20.58884084826024</v>
      </c>
      <c r="EQ234" s="67">
        <v>1</v>
      </c>
      <c r="ER234" s="67">
        <v>0</v>
      </c>
      <c r="ES234" s="67">
        <v>0</v>
      </c>
      <c r="ET234" s="67">
        <v>0</v>
      </c>
      <c r="EU234" s="67">
        <v>0</v>
      </c>
      <c r="EV234" s="92">
        <v>20.58884084826024</v>
      </c>
      <c r="EW234" s="67">
        <v>1</v>
      </c>
      <c r="EX234" s="67">
        <v>44</v>
      </c>
      <c r="EY234" s="86">
        <v>100.59760956175298</v>
      </c>
      <c r="EZ234" s="87">
        <v>202</v>
      </c>
      <c r="FA234" s="86">
        <v>66.893424036281175</v>
      </c>
      <c r="FB234" s="87">
        <v>118</v>
      </c>
      <c r="FC234" s="67">
        <v>0</v>
      </c>
      <c r="FD234" s="67">
        <v>0</v>
      </c>
      <c r="FE234" s="92">
        <v>283.89734272087213</v>
      </c>
      <c r="FF234" s="67">
        <v>25</v>
      </c>
      <c r="FG234" s="92">
        <v>34.067681126504652</v>
      </c>
      <c r="FH234" s="67">
        <v>3</v>
      </c>
      <c r="FI234" s="67">
        <v>0</v>
      </c>
      <c r="FJ234" s="67">
        <v>0</v>
      </c>
      <c r="FK234" s="92">
        <v>317.96502384737681</v>
      </c>
      <c r="FL234" s="67">
        <v>28</v>
      </c>
      <c r="FM234" s="92">
        <v>11.355893708834886</v>
      </c>
      <c r="FN234" s="67">
        <v>1</v>
      </c>
      <c r="FO234" s="92">
        <v>56.779468544174435</v>
      </c>
      <c r="FP234" s="105">
        <v>5</v>
      </c>
      <c r="FQ234" s="92">
        <v>11.355893708834886</v>
      </c>
      <c r="FR234" s="67">
        <v>1</v>
      </c>
      <c r="FS234" s="86">
        <v>4.5465422349844458</v>
      </c>
      <c r="FT234" s="87">
        <v>19</v>
      </c>
      <c r="FU234" s="86">
        <v>5.1757014437482969</v>
      </c>
      <c r="FV234" s="87">
        <v>19</v>
      </c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67"/>
      <c r="IS234" s="67"/>
      <c r="IT234" s="67"/>
      <c r="IU234" s="67"/>
      <c r="IV234" s="67"/>
      <c r="IW234" s="67"/>
      <c r="IX234" s="67"/>
      <c r="IY234" s="67"/>
      <c r="IZ234" s="67"/>
      <c r="JA234" s="67"/>
      <c r="JB234" s="67"/>
      <c r="JC234" s="67"/>
      <c r="JD234" s="67"/>
      <c r="JE234" s="67"/>
      <c r="JF234" s="67"/>
      <c r="JG234" s="67"/>
      <c r="JH234" s="67"/>
      <c r="JI234" s="67"/>
      <c r="JJ234" s="67"/>
      <c r="JK234" s="67"/>
      <c r="JL234" s="67"/>
      <c r="JM234" s="67"/>
      <c r="JN234" s="67"/>
      <c r="JO234" s="67"/>
      <c r="JP234" s="67"/>
      <c r="JQ234" s="67"/>
      <c r="JR234" s="67"/>
      <c r="JS234" s="67"/>
      <c r="JT234" s="67"/>
      <c r="JU234" s="67"/>
      <c r="JV234" s="67"/>
      <c r="JW234" s="67"/>
      <c r="JX234" s="67"/>
      <c r="JY234" s="67"/>
      <c r="JZ234" s="67"/>
      <c r="KA234" s="67"/>
      <c r="KB234" s="67"/>
      <c r="KC234" s="67"/>
      <c r="KD234" s="67"/>
      <c r="KE234" s="67"/>
      <c r="KF234" s="67"/>
      <c r="KG234" s="67"/>
      <c r="KH234" s="67"/>
      <c r="KI234" s="67"/>
      <c r="KJ234" s="67"/>
      <c r="KK234" s="67"/>
      <c r="KL234" s="67"/>
      <c r="KM234" s="67"/>
      <c r="KN234" s="67"/>
      <c r="KO234" s="67"/>
      <c r="KP234" s="67"/>
      <c r="KQ234" s="67"/>
      <c r="KR234" s="67"/>
      <c r="KS234" s="67"/>
      <c r="KT234" s="67"/>
      <c r="KU234" s="67"/>
      <c r="KV234" s="67"/>
      <c r="KW234" s="67"/>
      <c r="KX234" s="67"/>
      <c r="KY234" s="67"/>
      <c r="KZ234" s="67"/>
      <c r="LA234" s="67"/>
      <c r="LB234" s="67"/>
      <c r="LC234" s="67"/>
      <c r="LD234" s="67"/>
      <c r="LE234" s="67"/>
      <c r="LF234" s="67"/>
      <c r="LG234" s="67"/>
      <c r="LH234" s="67"/>
      <c r="LI234" s="67"/>
      <c r="LJ234" s="67"/>
      <c r="LK234" s="67"/>
      <c r="LL234" s="67"/>
      <c r="LM234" s="67"/>
      <c r="LN234" s="67"/>
      <c r="LO234" s="67"/>
      <c r="LP234" s="67"/>
      <c r="LQ234" s="67"/>
      <c r="LR234" s="67"/>
      <c r="LS234" s="67"/>
      <c r="LT234" s="67"/>
      <c r="LU234" s="67"/>
      <c r="LV234" s="67"/>
      <c r="LW234" s="67"/>
      <c r="LX234" s="67"/>
      <c r="LY234" s="67"/>
      <c r="LZ234" s="67"/>
      <c r="MA234" s="67"/>
      <c r="MB234" s="67"/>
      <c r="MC234" s="67"/>
      <c r="MD234" s="67"/>
      <c r="ME234" s="67"/>
      <c r="MF234" s="67"/>
      <c r="MG234" s="67"/>
      <c r="MH234" s="67"/>
      <c r="MI234" s="67"/>
      <c r="MJ234" s="67"/>
      <c r="MK234" s="67"/>
      <c r="ML234" s="67"/>
      <c r="MM234" s="67"/>
      <c r="MN234" s="67"/>
      <c r="MO234" s="67"/>
      <c r="MP234" s="67"/>
      <c r="MQ234" s="67"/>
      <c r="MR234" s="67"/>
      <c r="MS234" s="67"/>
      <c r="MT234" s="67"/>
      <c r="MU234" s="67"/>
      <c r="MV234" s="67"/>
      <c r="MW234" s="67"/>
      <c r="MX234" s="67"/>
      <c r="MY234" s="67"/>
      <c r="MZ234" s="67"/>
      <c r="NA234" s="67"/>
      <c r="NB234" s="67"/>
      <c r="NC234" s="67"/>
      <c r="ND234" s="67"/>
      <c r="NE234" s="67"/>
      <c r="NF234" s="67"/>
      <c r="NG234" s="67"/>
      <c r="NH234" s="67"/>
      <c r="NI234" s="67"/>
      <c r="NJ234" s="67"/>
      <c r="NK234" s="67"/>
      <c r="NL234" s="67"/>
      <c r="NM234" s="67"/>
      <c r="NN234" s="67"/>
      <c r="NO234" s="67"/>
      <c r="NP234" s="67"/>
      <c r="NQ234" s="67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</row>
    <row r="235" spans="1:407">
      <c r="A235" s="96" t="s">
        <v>1410</v>
      </c>
      <c r="B235" s="56" t="s">
        <v>1411</v>
      </c>
      <c r="C235" s="96" t="s">
        <v>427</v>
      </c>
      <c r="D235" s="74">
        <v>5</v>
      </c>
      <c r="E235" s="67">
        <v>2016</v>
      </c>
      <c r="F235" s="161">
        <v>77.293079470109447</v>
      </c>
      <c r="G235" s="67">
        <v>35056</v>
      </c>
      <c r="H235" s="78">
        <v>15051</v>
      </c>
      <c r="I235" s="67">
        <v>20005</v>
      </c>
      <c r="J235" s="67">
        <v>16.64</v>
      </c>
      <c r="K235" s="78">
        <v>5835</v>
      </c>
      <c r="L235" s="67">
        <v>65.7</v>
      </c>
      <c r="M235" s="78">
        <v>23031</v>
      </c>
      <c r="N235" s="67">
        <v>3036</v>
      </c>
      <c r="O235" s="67">
        <v>1548</v>
      </c>
      <c r="P235" s="67">
        <v>1488</v>
      </c>
      <c r="Q235" s="67">
        <v>629</v>
      </c>
      <c r="R235" s="67">
        <v>322</v>
      </c>
      <c r="S235" s="67">
        <v>307</v>
      </c>
      <c r="T235" s="67">
        <v>3177</v>
      </c>
      <c r="U235" s="67">
        <v>1626</v>
      </c>
      <c r="V235" s="67">
        <v>1551</v>
      </c>
      <c r="W235" s="67">
        <v>4457</v>
      </c>
      <c r="X235" s="67">
        <v>2281</v>
      </c>
      <c r="Y235" s="67">
        <v>2176</v>
      </c>
      <c r="Z235" s="67">
        <v>3177</v>
      </c>
      <c r="AA235" s="67">
        <v>1625</v>
      </c>
      <c r="AB235" s="67">
        <v>1552</v>
      </c>
      <c r="AC235" s="67">
        <v>3719</v>
      </c>
      <c r="AD235" s="67">
        <v>1903</v>
      </c>
      <c r="AE235" s="67">
        <v>1816</v>
      </c>
      <c r="AF235" s="67">
        <v>3096</v>
      </c>
      <c r="AG235" s="67">
        <v>1583</v>
      </c>
      <c r="AH235" s="67">
        <v>1513</v>
      </c>
      <c r="AI235" s="67">
        <v>6131</v>
      </c>
      <c r="AJ235" s="67">
        <v>3103</v>
      </c>
      <c r="AK235" s="67">
        <v>3028</v>
      </c>
      <c r="AL235" s="67">
        <v>3516</v>
      </c>
      <c r="AM235" s="67">
        <v>1777</v>
      </c>
      <c r="AN235" s="67">
        <v>1739</v>
      </c>
      <c r="AO235" s="67">
        <v>3159</v>
      </c>
      <c r="AP235" s="67">
        <v>1589</v>
      </c>
      <c r="AQ235" s="67">
        <v>1570</v>
      </c>
      <c r="AR235" s="56" t="s">
        <v>428</v>
      </c>
      <c r="AS235" s="56"/>
      <c r="AT235" s="56" t="s">
        <v>428</v>
      </c>
      <c r="AU235" s="162">
        <v>1510</v>
      </c>
      <c r="AV235" s="163">
        <v>0</v>
      </c>
      <c r="AW235" s="164">
        <v>105</v>
      </c>
      <c r="AX235" s="59">
        <v>9</v>
      </c>
      <c r="AY235" s="59">
        <v>3</v>
      </c>
      <c r="AZ235" s="86">
        <v>0.98814229249011853</v>
      </c>
      <c r="BA235" s="87">
        <v>3</v>
      </c>
      <c r="BB235" s="88">
        <v>0</v>
      </c>
      <c r="BC235" s="89">
        <v>0</v>
      </c>
      <c r="BD235" s="68">
        <v>0</v>
      </c>
      <c r="BE235" s="69">
        <v>0</v>
      </c>
      <c r="BF235" s="56">
        <f>VLOOKUP(A235,[1]Controles!$A$7:$L$139,11,0)</f>
        <v>11</v>
      </c>
      <c r="BG235" s="107">
        <f>VLOOKUP(A235,[1]Controles!$A$7:$L$139,12,0)</f>
        <v>3.303303303303303</v>
      </c>
      <c r="BH235" s="63">
        <f>VLOOKUP(A235,[1]Peso!$A$7:$D$139,3,0)</f>
        <v>26</v>
      </c>
      <c r="BI235" s="85">
        <f>VLOOKUP(A235,[1]Peso!$A$7:$D$139,4,0)</f>
        <v>7.8078078078078077</v>
      </c>
      <c r="BJ235" s="68">
        <v>0</v>
      </c>
      <c r="BK235" s="69">
        <v>0</v>
      </c>
      <c r="BL235" s="68">
        <v>0</v>
      </c>
      <c r="BM235" s="69">
        <v>0</v>
      </c>
      <c r="BN235" s="67">
        <v>0</v>
      </c>
      <c r="BO235" s="67">
        <v>0</v>
      </c>
      <c r="BP235" s="67">
        <v>0</v>
      </c>
      <c r="BQ235" s="67">
        <v>0</v>
      </c>
      <c r="BR235" s="67">
        <v>0</v>
      </c>
      <c r="BS235" s="67">
        <v>0</v>
      </c>
      <c r="BT235" s="67">
        <v>0</v>
      </c>
      <c r="BU235" s="67">
        <v>0</v>
      </c>
      <c r="BV235" s="67" t="s">
        <v>2089</v>
      </c>
      <c r="BW235" s="67" t="s">
        <v>2090</v>
      </c>
      <c r="BX235" s="67" t="s">
        <v>2091</v>
      </c>
      <c r="BY235" s="67" t="s">
        <v>2090</v>
      </c>
      <c r="BZ235" s="67" t="s">
        <v>2092</v>
      </c>
      <c r="CA235" s="67" t="s">
        <v>666</v>
      </c>
      <c r="CB235" s="67" t="s">
        <v>1323</v>
      </c>
      <c r="CC235" s="164">
        <v>74.709999999999994</v>
      </c>
      <c r="CD235" s="164">
        <v>53.74</v>
      </c>
      <c r="CE235" s="166">
        <v>17.142857142857142</v>
      </c>
      <c r="CF235" s="67" t="s">
        <v>2093</v>
      </c>
      <c r="CG235" s="67" t="s">
        <v>2094</v>
      </c>
      <c r="CH235" s="92">
        <v>32.541490400260329</v>
      </c>
      <c r="CI235" s="67">
        <v>1</v>
      </c>
      <c r="CJ235" s="86">
        <v>0</v>
      </c>
      <c r="CK235" s="87">
        <v>0</v>
      </c>
      <c r="CL235" s="92">
        <v>32.541490400260329</v>
      </c>
      <c r="CM235" s="67">
        <v>1</v>
      </c>
      <c r="CN235" s="92">
        <v>65.082980800520659</v>
      </c>
      <c r="CO235" s="67">
        <v>2</v>
      </c>
      <c r="CP235" s="67">
        <v>0</v>
      </c>
      <c r="CQ235" s="67">
        <v>0</v>
      </c>
      <c r="CR235" s="67">
        <v>0</v>
      </c>
      <c r="CS235" s="67">
        <v>0</v>
      </c>
      <c r="CT235" s="67">
        <v>0</v>
      </c>
      <c r="CU235" s="67">
        <v>0</v>
      </c>
      <c r="CV235" s="67">
        <v>0</v>
      </c>
      <c r="CW235" s="67">
        <v>0</v>
      </c>
      <c r="CX235" s="67">
        <v>0</v>
      </c>
      <c r="CY235" s="67">
        <v>0</v>
      </c>
      <c r="CZ235" s="67">
        <v>0</v>
      </c>
      <c r="DA235" s="67">
        <v>0</v>
      </c>
      <c r="DB235" s="86">
        <v>0</v>
      </c>
      <c r="DC235" s="87">
        <v>0</v>
      </c>
      <c r="DD235" s="164">
        <v>104.93</v>
      </c>
      <c r="DE235" s="164">
        <v>84.12</v>
      </c>
      <c r="DF235" s="166">
        <v>3.4259857789269557</v>
      </c>
      <c r="DG235" s="167">
        <v>4.9450549450549453</v>
      </c>
      <c r="DH235" s="67">
        <v>0</v>
      </c>
      <c r="DI235" s="67">
        <v>0</v>
      </c>
      <c r="DJ235" s="92">
        <v>208.98641588296763</v>
      </c>
      <c r="DK235" s="67">
        <v>8</v>
      </c>
      <c r="DL235" s="92">
        <v>26.123301985370954</v>
      </c>
      <c r="DM235" s="67">
        <v>1</v>
      </c>
      <c r="DN235" s="92">
        <v>262.33</v>
      </c>
      <c r="DO235" s="67">
        <v>6</v>
      </c>
      <c r="DP235" s="67">
        <v>0</v>
      </c>
      <c r="DQ235" s="67">
        <v>0</v>
      </c>
      <c r="DR235" s="67">
        <v>0</v>
      </c>
      <c r="DS235" s="67">
        <v>0</v>
      </c>
      <c r="DT235" s="67">
        <v>0</v>
      </c>
      <c r="DU235" s="67">
        <v>0</v>
      </c>
      <c r="DV235" s="67">
        <v>0</v>
      </c>
      <c r="DW235" s="67">
        <v>0</v>
      </c>
      <c r="DX235" s="67">
        <v>0</v>
      </c>
      <c r="DY235" s="67">
        <v>0</v>
      </c>
      <c r="DZ235" s="86">
        <v>0.64432989690721654</v>
      </c>
      <c r="EA235" s="87">
        <v>1</v>
      </c>
      <c r="EB235" s="86">
        <v>57.501652346331788</v>
      </c>
      <c r="EC235" s="87">
        <v>87</v>
      </c>
      <c r="ED235" s="86">
        <v>0.96899224806201545</v>
      </c>
      <c r="EE235" s="87">
        <v>3</v>
      </c>
      <c r="EF235" s="164">
        <v>112.45</v>
      </c>
      <c r="EG235" s="164">
        <v>76.7</v>
      </c>
      <c r="EH235" s="166">
        <v>2.6836158192090394</v>
      </c>
      <c r="EI235" s="167">
        <v>5.6967984934086626</v>
      </c>
      <c r="EJ235" s="67" t="s">
        <v>1748</v>
      </c>
      <c r="EK235" s="67" t="s">
        <v>2095</v>
      </c>
      <c r="EL235" s="164">
        <v>93.93</v>
      </c>
      <c r="EM235" s="164">
        <v>48.72</v>
      </c>
      <c r="EN235" s="166">
        <v>1.3495276653171391</v>
      </c>
      <c r="EO235" s="167">
        <v>4.9932523616734139</v>
      </c>
      <c r="EP235" s="92">
        <v>161.33369185264857</v>
      </c>
      <c r="EQ235" s="67">
        <v>6</v>
      </c>
      <c r="ER235" s="92">
        <v>188.22264049475663</v>
      </c>
      <c r="ES235" s="67">
        <v>7</v>
      </c>
      <c r="ET235" s="92">
        <v>430.2231782737295</v>
      </c>
      <c r="EU235" s="67">
        <v>16</v>
      </c>
      <c r="EV235" s="92">
        <v>134.44474321054048</v>
      </c>
      <c r="EW235" s="67">
        <v>5</v>
      </c>
      <c r="EX235" s="67">
        <v>39</v>
      </c>
      <c r="EY235" s="86">
        <v>61.529614721104082</v>
      </c>
      <c r="EZ235" s="87">
        <v>107</v>
      </c>
      <c r="FA235" s="86">
        <v>42.675159235668787</v>
      </c>
      <c r="FB235" s="87">
        <v>67</v>
      </c>
      <c r="FC235" s="92">
        <v>13.557483731019524</v>
      </c>
      <c r="FD235" s="67">
        <v>1</v>
      </c>
      <c r="FE235" s="92">
        <v>81.344902386117127</v>
      </c>
      <c r="FF235" s="67">
        <v>6</v>
      </c>
      <c r="FG235" s="92">
        <v>13.557483731019524</v>
      </c>
      <c r="FH235" s="67">
        <v>1</v>
      </c>
      <c r="FI235" s="67">
        <v>0</v>
      </c>
      <c r="FJ235" s="67">
        <v>0</v>
      </c>
      <c r="FK235" s="92">
        <v>108.45986984815619</v>
      </c>
      <c r="FL235" s="67">
        <v>8</v>
      </c>
      <c r="FM235" s="92">
        <v>189.80477223427332</v>
      </c>
      <c r="FN235" s="67">
        <v>14</v>
      </c>
      <c r="FO235" s="92">
        <v>637.20173535791753</v>
      </c>
      <c r="FP235" s="105">
        <v>47</v>
      </c>
      <c r="FQ235" s="92">
        <v>13.557483731019524</v>
      </c>
      <c r="FR235" s="67">
        <v>1</v>
      </c>
      <c r="FS235" s="86">
        <v>1.422070534698521</v>
      </c>
      <c r="FT235" s="87">
        <v>5</v>
      </c>
      <c r="FU235" s="86">
        <v>1.5827793605571383</v>
      </c>
      <c r="FV235" s="87">
        <v>5</v>
      </c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67"/>
      <c r="IS235" s="67"/>
      <c r="IT235" s="67"/>
      <c r="IU235" s="67"/>
      <c r="IV235" s="67"/>
      <c r="IW235" s="67"/>
      <c r="IX235" s="67"/>
      <c r="IY235" s="67"/>
      <c r="IZ235" s="67"/>
      <c r="JA235" s="67"/>
      <c r="JB235" s="67"/>
      <c r="JC235" s="67"/>
      <c r="JD235" s="67"/>
      <c r="JE235" s="67"/>
      <c r="JF235" s="67"/>
      <c r="JG235" s="67"/>
      <c r="JH235" s="67"/>
      <c r="JI235" s="67"/>
      <c r="JJ235" s="67"/>
      <c r="JK235" s="67"/>
      <c r="JL235" s="67"/>
      <c r="JM235" s="67"/>
      <c r="JN235" s="67"/>
      <c r="JO235" s="67"/>
      <c r="JP235" s="67"/>
      <c r="JQ235" s="67"/>
      <c r="JR235" s="67"/>
      <c r="JS235" s="67"/>
      <c r="JT235" s="67"/>
      <c r="JU235" s="67"/>
      <c r="JV235" s="67"/>
      <c r="JW235" s="67"/>
      <c r="JX235" s="67"/>
      <c r="JY235" s="67"/>
      <c r="JZ235" s="67"/>
      <c r="KA235" s="67"/>
      <c r="KB235" s="67"/>
      <c r="KC235" s="67"/>
      <c r="KD235" s="67"/>
      <c r="KE235" s="67"/>
      <c r="KF235" s="67"/>
      <c r="KG235" s="67"/>
      <c r="KH235" s="67"/>
      <c r="KI235" s="67"/>
      <c r="KJ235" s="67"/>
      <c r="KK235" s="67"/>
      <c r="KL235" s="67"/>
      <c r="KM235" s="67"/>
      <c r="KN235" s="67"/>
      <c r="KO235" s="67"/>
      <c r="KP235" s="67"/>
      <c r="KQ235" s="67"/>
      <c r="KR235" s="67"/>
      <c r="KS235" s="67"/>
      <c r="KT235" s="67"/>
      <c r="KU235" s="67"/>
      <c r="KV235" s="67"/>
      <c r="KW235" s="67"/>
      <c r="KX235" s="67"/>
      <c r="KY235" s="67"/>
      <c r="KZ235" s="67"/>
      <c r="LA235" s="67"/>
      <c r="LB235" s="67"/>
      <c r="LC235" s="67"/>
      <c r="LD235" s="67"/>
      <c r="LE235" s="67"/>
      <c r="LF235" s="67"/>
      <c r="LG235" s="67"/>
      <c r="LH235" s="67"/>
      <c r="LI235" s="67"/>
      <c r="LJ235" s="67"/>
      <c r="LK235" s="67"/>
      <c r="LL235" s="67"/>
      <c r="LM235" s="67"/>
      <c r="LN235" s="67"/>
      <c r="LO235" s="67"/>
      <c r="LP235" s="67"/>
      <c r="LQ235" s="67"/>
      <c r="LR235" s="67"/>
      <c r="LS235" s="67"/>
      <c r="LT235" s="67"/>
      <c r="LU235" s="67"/>
      <c r="LV235" s="67"/>
      <c r="LW235" s="67"/>
      <c r="LX235" s="67"/>
      <c r="LY235" s="67"/>
      <c r="LZ235" s="67"/>
      <c r="MA235" s="67"/>
      <c r="MB235" s="67"/>
      <c r="MC235" s="67"/>
      <c r="MD235" s="67"/>
      <c r="ME235" s="67"/>
      <c r="MF235" s="67"/>
      <c r="MG235" s="67"/>
      <c r="MH235" s="67"/>
      <c r="MI235" s="67"/>
      <c r="MJ235" s="67"/>
      <c r="MK235" s="67"/>
      <c r="ML235" s="67"/>
      <c r="MM235" s="67"/>
      <c r="MN235" s="67"/>
      <c r="MO235" s="67"/>
      <c r="MP235" s="67"/>
      <c r="MQ235" s="67"/>
      <c r="MR235" s="67"/>
      <c r="MS235" s="67"/>
      <c r="MT235" s="67"/>
      <c r="MU235" s="67"/>
      <c r="MV235" s="67"/>
      <c r="MW235" s="67"/>
      <c r="MX235" s="67"/>
      <c r="MY235" s="67"/>
      <c r="MZ235" s="67"/>
      <c r="NA235" s="67"/>
      <c r="NB235" s="67"/>
      <c r="NC235" s="67"/>
      <c r="ND235" s="67"/>
      <c r="NE235" s="67"/>
      <c r="NF235" s="67"/>
      <c r="NG235" s="67"/>
      <c r="NH235" s="67"/>
      <c r="NI235" s="67"/>
      <c r="NJ235" s="67"/>
      <c r="NK235" s="67"/>
      <c r="NL235" s="67"/>
      <c r="NM235" s="67"/>
      <c r="NN235" s="67"/>
      <c r="NO235" s="67"/>
      <c r="NP235" s="67"/>
      <c r="NQ235" s="67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</row>
    <row r="236" spans="1:407">
      <c r="A236" s="96" t="s">
        <v>2096</v>
      </c>
      <c r="B236" s="56" t="s">
        <v>1419</v>
      </c>
      <c r="C236" s="96" t="s">
        <v>441</v>
      </c>
      <c r="D236" s="74">
        <v>6</v>
      </c>
      <c r="E236" s="67">
        <v>2016</v>
      </c>
      <c r="F236" s="161">
        <v>70.810810907664333</v>
      </c>
      <c r="G236" s="78">
        <v>14821</v>
      </c>
      <c r="H236" s="78">
        <v>7021</v>
      </c>
      <c r="I236" s="78">
        <v>7800</v>
      </c>
      <c r="J236" s="67">
        <v>21.52</v>
      </c>
      <c r="K236" s="78">
        <v>3189</v>
      </c>
      <c r="L236" s="67">
        <v>49.54</v>
      </c>
      <c r="M236" s="78">
        <v>7342</v>
      </c>
      <c r="N236" s="67">
        <v>1329</v>
      </c>
      <c r="O236" s="67">
        <v>683</v>
      </c>
      <c r="P236" s="67">
        <v>646</v>
      </c>
      <c r="Q236" s="67">
        <v>1596</v>
      </c>
      <c r="R236" s="67">
        <v>820</v>
      </c>
      <c r="S236" s="67">
        <v>776</v>
      </c>
      <c r="T236" s="67">
        <v>1331</v>
      </c>
      <c r="U236" s="67">
        <v>687</v>
      </c>
      <c r="V236" s="67">
        <v>644</v>
      </c>
      <c r="W236" s="67">
        <v>1591</v>
      </c>
      <c r="X236" s="67">
        <v>827</v>
      </c>
      <c r="Y236" s="67">
        <v>764</v>
      </c>
      <c r="Z236" s="67">
        <v>1317</v>
      </c>
      <c r="AA236" s="67">
        <v>698</v>
      </c>
      <c r="AB236" s="67">
        <v>619</v>
      </c>
      <c r="AC236" s="67">
        <v>1579</v>
      </c>
      <c r="AD236" s="67">
        <v>844</v>
      </c>
      <c r="AE236" s="67">
        <v>735</v>
      </c>
      <c r="AF236" s="67">
        <v>1332</v>
      </c>
      <c r="AG236" s="67">
        <v>716</v>
      </c>
      <c r="AH236" s="67">
        <v>616</v>
      </c>
      <c r="AI236" s="67">
        <v>2483</v>
      </c>
      <c r="AJ236" s="67">
        <v>1342</v>
      </c>
      <c r="AK236" s="67">
        <v>1141</v>
      </c>
      <c r="AL236" s="67">
        <v>1410</v>
      </c>
      <c r="AM236" s="67">
        <v>764</v>
      </c>
      <c r="AN236" s="67">
        <v>646</v>
      </c>
      <c r="AO236" s="67">
        <v>1264</v>
      </c>
      <c r="AP236" s="67">
        <v>677</v>
      </c>
      <c r="AQ236" s="67">
        <v>587</v>
      </c>
      <c r="AR236" s="56" t="s">
        <v>428</v>
      </c>
      <c r="AS236" s="56"/>
      <c r="AT236" s="56" t="s">
        <v>428</v>
      </c>
      <c r="AU236" s="162">
        <v>399</v>
      </c>
      <c r="AV236" s="164">
        <v>1</v>
      </c>
      <c r="AW236" s="163">
        <v>91</v>
      </c>
      <c r="AX236" s="59">
        <v>7.5</v>
      </c>
      <c r="AY236" s="59">
        <v>1</v>
      </c>
      <c r="AZ236" s="86">
        <v>0.7524454477050414</v>
      </c>
      <c r="BA236" s="87">
        <v>1</v>
      </c>
      <c r="BB236" s="88">
        <v>0</v>
      </c>
      <c r="BC236" s="89">
        <v>0</v>
      </c>
      <c r="BD236" s="68">
        <v>0</v>
      </c>
      <c r="BE236" s="69">
        <v>0</v>
      </c>
      <c r="BF236" s="56">
        <f>VLOOKUP(A236,[1]Controles!$A$7:$L$139,11,0)</f>
        <v>7</v>
      </c>
      <c r="BG236" s="107">
        <f>VLOOKUP(A236,[1]Controles!$A$7:$L$139,12,0)</f>
        <v>5.2631578947368416</v>
      </c>
      <c r="BH236" s="63">
        <f>VLOOKUP(A236,[1]Peso!$A$7:$D$139,3,0)</f>
        <v>6</v>
      </c>
      <c r="BI236" s="85">
        <f>VLOOKUP(A236,[1]Peso!$A$7:$D$139,4,0)</f>
        <v>4.5112781954887211</v>
      </c>
      <c r="BJ236" s="68">
        <v>0</v>
      </c>
      <c r="BK236" s="69">
        <v>0</v>
      </c>
      <c r="BL236" s="68">
        <v>0</v>
      </c>
      <c r="BM236" s="69">
        <v>0</v>
      </c>
      <c r="BN236" s="67">
        <v>0</v>
      </c>
      <c r="BO236" s="67">
        <v>0</v>
      </c>
      <c r="BP236" s="67">
        <v>0</v>
      </c>
      <c r="BQ236" s="67">
        <v>0</v>
      </c>
      <c r="BR236" s="67">
        <v>0</v>
      </c>
      <c r="BS236" s="67">
        <v>0</v>
      </c>
      <c r="BT236" s="67">
        <v>0</v>
      </c>
      <c r="BU236" s="67">
        <v>0</v>
      </c>
      <c r="BV236" s="67" t="s">
        <v>1424</v>
      </c>
      <c r="BW236" s="67" t="s">
        <v>1979</v>
      </c>
      <c r="BX236" s="67" t="s">
        <v>2097</v>
      </c>
      <c r="BY236" s="67" t="s">
        <v>1979</v>
      </c>
      <c r="BZ236" s="67" t="s">
        <v>591</v>
      </c>
      <c r="CA236" s="67" t="s">
        <v>935</v>
      </c>
      <c r="CB236" s="67" t="s">
        <v>2098</v>
      </c>
      <c r="CC236" s="163">
        <v>77.900000000000006</v>
      </c>
      <c r="CD236" s="163">
        <v>50.93</v>
      </c>
      <c r="CE236" s="166">
        <v>3.8461538461538463</v>
      </c>
      <c r="CF236" s="67" t="s">
        <v>2099</v>
      </c>
      <c r="CG236" s="67" t="s">
        <v>2100</v>
      </c>
      <c r="CH236" s="67">
        <v>0</v>
      </c>
      <c r="CI236" s="67">
        <v>0</v>
      </c>
      <c r="CJ236" s="86">
        <v>0</v>
      </c>
      <c r="CK236" s="87">
        <v>0</v>
      </c>
      <c r="CL236" s="67">
        <v>0</v>
      </c>
      <c r="CM236" s="67">
        <v>0</v>
      </c>
      <c r="CN236" s="92">
        <v>150.03750937734435</v>
      </c>
      <c r="CO236" s="67">
        <v>2</v>
      </c>
      <c r="CP236" s="67">
        <v>0</v>
      </c>
      <c r="CQ236" s="67">
        <v>0</v>
      </c>
      <c r="CR236" s="67">
        <v>0</v>
      </c>
      <c r="CS236" s="67">
        <v>0</v>
      </c>
      <c r="CT236" s="67">
        <v>0</v>
      </c>
      <c r="CU236" s="67">
        <v>0</v>
      </c>
      <c r="CV236" s="67">
        <v>0</v>
      </c>
      <c r="CW236" s="67">
        <v>0</v>
      </c>
      <c r="CX236" s="67">
        <v>0</v>
      </c>
      <c r="CY236" s="67">
        <v>0</v>
      </c>
      <c r="CZ236" s="67">
        <v>0</v>
      </c>
      <c r="DA236" s="67">
        <v>0</v>
      </c>
      <c r="DB236" s="86">
        <v>2.2779043280182232</v>
      </c>
      <c r="DC236" s="87">
        <v>3</v>
      </c>
      <c r="DD236" s="163">
        <v>100.53</v>
      </c>
      <c r="DE236" s="163">
        <v>81.25</v>
      </c>
      <c r="DF236" s="166">
        <v>2.1702838063439067</v>
      </c>
      <c r="DG236" s="167">
        <v>8.1803005008347256</v>
      </c>
      <c r="DH236" s="67">
        <v>0</v>
      </c>
      <c r="DI236" s="67">
        <v>0</v>
      </c>
      <c r="DJ236" s="92">
        <v>251.41420490257701</v>
      </c>
      <c r="DK236" s="67">
        <v>4</v>
      </c>
      <c r="DL236" s="67">
        <v>0</v>
      </c>
      <c r="DM236" s="67">
        <v>0</v>
      </c>
      <c r="DN236" s="67">
        <v>0</v>
      </c>
      <c r="DO236" s="67">
        <v>0</v>
      </c>
      <c r="DP236" s="92">
        <v>253.32488917036099</v>
      </c>
      <c r="DQ236" s="67">
        <v>4</v>
      </c>
      <c r="DR236" s="92">
        <v>63.331222292590247</v>
      </c>
      <c r="DS236" s="67">
        <v>1</v>
      </c>
      <c r="DT236" s="92">
        <v>63.331222292590247</v>
      </c>
      <c r="DU236" s="67">
        <v>1</v>
      </c>
      <c r="DV236" s="92">
        <v>63.331222292590247</v>
      </c>
      <c r="DW236" s="67">
        <v>1</v>
      </c>
      <c r="DX236" s="92">
        <v>63.331222292590247</v>
      </c>
      <c r="DY236" s="67">
        <v>1</v>
      </c>
      <c r="DZ236" s="86">
        <v>3.2310177705977385</v>
      </c>
      <c r="EA236" s="87">
        <v>2</v>
      </c>
      <c r="EB236" s="86">
        <v>58.441558441558442</v>
      </c>
      <c r="EC236" s="87">
        <v>36</v>
      </c>
      <c r="ED236" s="86">
        <v>0.75075075075075071</v>
      </c>
      <c r="EE236" s="87">
        <v>1</v>
      </c>
      <c r="EF236" s="163">
        <v>100.56</v>
      </c>
      <c r="EG236" s="163">
        <v>65.81</v>
      </c>
      <c r="EH236" s="166">
        <v>2.1396396396396398</v>
      </c>
      <c r="EI236" s="167">
        <v>4.0540540540540544</v>
      </c>
      <c r="EJ236" s="67" t="s">
        <v>1983</v>
      </c>
      <c r="EK236" s="67" t="s">
        <v>533</v>
      </c>
      <c r="EL236" s="163">
        <v>81.14</v>
      </c>
      <c r="EM236" s="163">
        <v>42.85</v>
      </c>
      <c r="EN236" s="166">
        <v>0</v>
      </c>
      <c r="EO236" s="167">
        <v>5.9936908517350158</v>
      </c>
      <c r="EP236" s="67">
        <v>0</v>
      </c>
      <c r="EQ236" s="67">
        <v>0</v>
      </c>
      <c r="ER236" s="92">
        <v>126.66244458518049</v>
      </c>
      <c r="ES236" s="67">
        <v>2</v>
      </c>
      <c r="ET236" s="92">
        <v>189.99366687777072</v>
      </c>
      <c r="EU236" s="67">
        <v>3</v>
      </c>
      <c r="EV236" s="67">
        <v>0</v>
      </c>
      <c r="EW236" s="67">
        <v>0</v>
      </c>
      <c r="EX236" s="67">
        <v>0</v>
      </c>
      <c r="EY236" s="86">
        <v>66.563467492260074</v>
      </c>
      <c r="EZ236" s="87">
        <v>43</v>
      </c>
      <c r="FA236" s="86">
        <v>52.810902896081771</v>
      </c>
      <c r="FB236" s="87">
        <v>31</v>
      </c>
      <c r="FC236" s="67">
        <v>0</v>
      </c>
      <c r="FD236" s="67">
        <v>0</v>
      </c>
      <c r="FE236" s="92">
        <v>167.67270288397049</v>
      </c>
      <c r="FF236" s="67">
        <v>5</v>
      </c>
      <c r="FG236" s="92">
        <v>33.5345405767941</v>
      </c>
      <c r="FH236" s="67">
        <v>1</v>
      </c>
      <c r="FI236" s="67">
        <v>0</v>
      </c>
      <c r="FJ236" s="67">
        <v>0</v>
      </c>
      <c r="FK236" s="92">
        <v>201.2072434607646</v>
      </c>
      <c r="FL236" s="67">
        <v>6</v>
      </c>
      <c r="FM236" s="67">
        <v>0</v>
      </c>
      <c r="FN236" s="67">
        <v>0</v>
      </c>
      <c r="FO236" s="92">
        <v>33.5345405767941</v>
      </c>
      <c r="FP236" s="105">
        <v>1</v>
      </c>
      <c r="FQ236" s="92">
        <v>33.5345405767941</v>
      </c>
      <c r="FR236" s="67">
        <v>1</v>
      </c>
      <c r="FS236" s="86">
        <v>0.70921985815602839</v>
      </c>
      <c r="FT236" s="87">
        <v>1</v>
      </c>
      <c r="FU236" s="86">
        <v>3.9556962025316458</v>
      </c>
      <c r="FV236" s="87">
        <v>5</v>
      </c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67"/>
      <c r="IS236" s="67"/>
      <c r="IT236" s="67"/>
      <c r="IU236" s="67"/>
      <c r="IV236" s="67"/>
      <c r="IW236" s="67"/>
      <c r="IX236" s="67"/>
      <c r="IY236" s="67"/>
      <c r="IZ236" s="67"/>
      <c r="JA236" s="67"/>
      <c r="JB236" s="67"/>
      <c r="JC236" s="67"/>
      <c r="JD236" s="67"/>
      <c r="JE236" s="67"/>
      <c r="JF236" s="67"/>
      <c r="JG236" s="67"/>
      <c r="JH236" s="67"/>
      <c r="JI236" s="67"/>
      <c r="JJ236" s="67"/>
      <c r="JK236" s="67"/>
      <c r="JL236" s="67"/>
      <c r="JM236" s="67"/>
      <c r="JN236" s="67"/>
      <c r="JO236" s="67"/>
      <c r="JP236" s="67"/>
      <c r="JQ236" s="67"/>
      <c r="JR236" s="67"/>
      <c r="JS236" s="67"/>
      <c r="JT236" s="67"/>
      <c r="JU236" s="67"/>
      <c r="JV236" s="67"/>
      <c r="JW236" s="67"/>
      <c r="JX236" s="67"/>
      <c r="JY236" s="67"/>
      <c r="JZ236" s="67"/>
      <c r="KA236" s="67"/>
      <c r="KB236" s="67"/>
      <c r="KC236" s="67"/>
      <c r="KD236" s="67"/>
      <c r="KE236" s="67"/>
      <c r="KF236" s="67"/>
      <c r="KG236" s="67"/>
      <c r="KH236" s="67"/>
      <c r="KI236" s="67"/>
      <c r="KJ236" s="67"/>
      <c r="KK236" s="67"/>
      <c r="KL236" s="67"/>
      <c r="KM236" s="67"/>
      <c r="KN236" s="67"/>
      <c r="KO236" s="67"/>
      <c r="KP236" s="67"/>
      <c r="KQ236" s="67"/>
      <c r="KR236" s="67"/>
      <c r="KS236" s="67"/>
      <c r="KT236" s="67"/>
      <c r="KU236" s="67"/>
      <c r="KV236" s="67"/>
      <c r="KW236" s="67"/>
      <c r="KX236" s="67"/>
      <c r="KY236" s="67"/>
      <c r="KZ236" s="67"/>
      <c r="LA236" s="67"/>
      <c r="LB236" s="67"/>
      <c r="LC236" s="67"/>
      <c r="LD236" s="67"/>
      <c r="LE236" s="67"/>
      <c r="LF236" s="67"/>
      <c r="LG236" s="67"/>
      <c r="LH236" s="67"/>
      <c r="LI236" s="67"/>
      <c r="LJ236" s="67"/>
      <c r="LK236" s="67"/>
      <c r="LL236" s="67"/>
      <c r="LM236" s="67"/>
      <c r="LN236" s="67"/>
      <c r="LO236" s="67"/>
      <c r="LP236" s="67"/>
      <c r="LQ236" s="67"/>
      <c r="LR236" s="67"/>
      <c r="LS236" s="67"/>
      <c r="LT236" s="67"/>
      <c r="LU236" s="67"/>
      <c r="LV236" s="67"/>
      <c r="LW236" s="67"/>
      <c r="LX236" s="67"/>
      <c r="LY236" s="67"/>
      <c r="LZ236" s="67"/>
      <c r="MA236" s="67"/>
      <c r="MB236" s="67"/>
      <c r="MC236" s="67"/>
      <c r="MD236" s="67"/>
      <c r="ME236" s="67"/>
      <c r="MF236" s="67"/>
      <c r="MG236" s="67"/>
      <c r="MH236" s="67"/>
      <c r="MI236" s="67"/>
      <c r="MJ236" s="67"/>
      <c r="MK236" s="67"/>
      <c r="ML236" s="67"/>
      <c r="MM236" s="67"/>
      <c r="MN236" s="67"/>
      <c r="MO236" s="67"/>
      <c r="MP236" s="67"/>
      <c r="MQ236" s="67"/>
      <c r="MR236" s="67"/>
      <c r="MS236" s="67"/>
      <c r="MT236" s="67"/>
      <c r="MU236" s="67"/>
      <c r="MV236" s="67"/>
      <c r="MW236" s="67"/>
      <c r="MX236" s="67"/>
      <c r="MY236" s="67"/>
      <c r="MZ236" s="67"/>
      <c r="NA236" s="67"/>
      <c r="NB236" s="67"/>
      <c r="NC236" s="67"/>
      <c r="ND236" s="67"/>
      <c r="NE236" s="67"/>
      <c r="NF236" s="67"/>
      <c r="NG236" s="67"/>
      <c r="NH236" s="67"/>
      <c r="NI236" s="67"/>
      <c r="NJ236" s="67"/>
      <c r="NK236" s="67"/>
      <c r="NL236" s="67"/>
      <c r="NM236" s="67"/>
      <c r="NN236" s="67"/>
      <c r="NO236" s="67"/>
      <c r="NP236" s="67"/>
      <c r="NQ236" s="67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</row>
    <row r="237" spans="1:407">
      <c r="A237" s="96" t="s">
        <v>2101</v>
      </c>
      <c r="B237" s="56" t="s">
        <v>1423</v>
      </c>
      <c r="C237" s="96" t="s">
        <v>466</v>
      </c>
      <c r="D237" s="74">
        <v>6</v>
      </c>
      <c r="E237" s="67">
        <v>2016</v>
      </c>
      <c r="F237" s="161">
        <v>52.233490069189621</v>
      </c>
      <c r="G237" s="78">
        <v>14559</v>
      </c>
      <c r="H237" s="78">
        <v>6494</v>
      </c>
      <c r="I237" s="78">
        <v>8065</v>
      </c>
      <c r="J237" s="67">
        <v>28.59</v>
      </c>
      <c r="K237" s="78">
        <v>4308</v>
      </c>
      <c r="L237" s="67">
        <v>62.27</v>
      </c>
      <c r="M237" s="78">
        <v>9066</v>
      </c>
      <c r="N237" s="67">
        <v>1119</v>
      </c>
      <c r="O237" s="67">
        <v>571</v>
      </c>
      <c r="P237" s="67">
        <v>548</v>
      </c>
      <c r="Q237" s="67">
        <v>1355</v>
      </c>
      <c r="R237" s="67">
        <v>692</v>
      </c>
      <c r="S237" s="67">
        <v>663</v>
      </c>
      <c r="T237" s="67">
        <v>1181</v>
      </c>
      <c r="U237" s="67">
        <v>604</v>
      </c>
      <c r="V237" s="67">
        <v>577</v>
      </c>
      <c r="W237" s="67">
        <v>1408</v>
      </c>
      <c r="X237" s="67">
        <v>720</v>
      </c>
      <c r="Y237" s="67">
        <v>688</v>
      </c>
      <c r="Z237" s="67">
        <v>1154</v>
      </c>
      <c r="AA237" s="67">
        <v>591</v>
      </c>
      <c r="AB237" s="67">
        <v>563</v>
      </c>
      <c r="AC237" s="67">
        <v>1391</v>
      </c>
      <c r="AD237" s="67">
        <v>714</v>
      </c>
      <c r="AE237" s="67">
        <v>677</v>
      </c>
      <c r="AF237" s="67">
        <v>1179</v>
      </c>
      <c r="AG237" s="67">
        <v>608</v>
      </c>
      <c r="AH237" s="67">
        <v>571</v>
      </c>
      <c r="AI237" s="67">
        <v>2080</v>
      </c>
      <c r="AJ237" s="67">
        <v>1089</v>
      </c>
      <c r="AK237" s="67">
        <v>991</v>
      </c>
      <c r="AL237" s="67">
        <v>1191</v>
      </c>
      <c r="AM237" s="67">
        <v>624</v>
      </c>
      <c r="AN237" s="67">
        <v>567</v>
      </c>
      <c r="AO237" s="67">
        <v>945</v>
      </c>
      <c r="AP237" s="67">
        <v>499</v>
      </c>
      <c r="AQ237" s="67">
        <v>446</v>
      </c>
      <c r="AR237" s="56" t="s">
        <v>428</v>
      </c>
      <c r="AS237" s="56"/>
      <c r="AT237" s="56" t="s">
        <v>428</v>
      </c>
      <c r="AU237" s="162">
        <v>700</v>
      </c>
      <c r="AV237" s="163">
        <v>0</v>
      </c>
      <c r="AW237" s="164">
        <v>85</v>
      </c>
      <c r="AX237" s="59">
        <v>0</v>
      </c>
      <c r="AY237" s="59">
        <v>0</v>
      </c>
      <c r="AZ237" s="86">
        <v>0</v>
      </c>
      <c r="BA237" s="87">
        <v>0</v>
      </c>
      <c r="BB237" s="88">
        <v>0</v>
      </c>
      <c r="BC237" s="89">
        <v>0</v>
      </c>
      <c r="BD237" s="68">
        <v>0</v>
      </c>
      <c r="BE237" s="69">
        <v>0</v>
      </c>
      <c r="BF237" s="56">
        <f>VLOOKUP(A237,[1]Controles!$A$7:$L$139,11,0)</f>
        <v>5</v>
      </c>
      <c r="BG237" s="107">
        <f>VLOOKUP(A237,[1]Controles!$A$7:$L$139,12,0)</f>
        <v>4</v>
      </c>
      <c r="BH237" s="63">
        <f>VLOOKUP(A237,[1]Peso!$A$7:$D$139,3,0)</f>
        <v>9</v>
      </c>
      <c r="BI237" s="85">
        <f>VLOOKUP(A237,[1]Peso!$A$7:$D$139,4,0)</f>
        <v>7.1999999999999993</v>
      </c>
      <c r="BJ237" s="68">
        <v>0</v>
      </c>
      <c r="BK237" s="69">
        <v>0</v>
      </c>
      <c r="BL237" s="68">
        <v>0</v>
      </c>
      <c r="BM237" s="69">
        <v>0</v>
      </c>
      <c r="BN237" s="67">
        <v>0</v>
      </c>
      <c r="BO237" s="67">
        <v>0</v>
      </c>
      <c r="BP237" s="67">
        <v>0</v>
      </c>
      <c r="BQ237" s="67">
        <v>0</v>
      </c>
      <c r="BR237" s="67">
        <v>0</v>
      </c>
      <c r="BS237" s="67">
        <v>0</v>
      </c>
      <c r="BT237" s="67">
        <v>0</v>
      </c>
      <c r="BU237" s="67">
        <v>0</v>
      </c>
      <c r="BV237" s="67" t="s">
        <v>2102</v>
      </c>
      <c r="BW237" s="67" t="s">
        <v>1940</v>
      </c>
      <c r="BX237" s="67" t="s">
        <v>2103</v>
      </c>
      <c r="BY237" s="67" t="s">
        <v>1940</v>
      </c>
      <c r="BZ237" s="67" t="s">
        <v>469</v>
      </c>
      <c r="CA237" s="67" t="s">
        <v>2104</v>
      </c>
      <c r="CB237" s="67" t="s">
        <v>1384</v>
      </c>
      <c r="CC237" s="164">
        <v>70.34</v>
      </c>
      <c r="CD237" s="164">
        <v>50.42</v>
      </c>
      <c r="CE237" s="166">
        <v>41.666666666666671</v>
      </c>
      <c r="CF237" s="67" t="s">
        <v>2105</v>
      </c>
      <c r="CG237" s="67" t="s">
        <v>1027</v>
      </c>
      <c r="CH237" s="67">
        <v>0</v>
      </c>
      <c r="CI237" s="67">
        <v>0</v>
      </c>
      <c r="CJ237" s="86">
        <v>0</v>
      </c>
      <c r="CK237" s="87">
        <v>0</v>
      </c>
      <c r="CL237" s="67">
        <v>0</v>
      </c>
      <c r="CM237" s="67">
        <v>0</v>
      </c>
      <c r="CN237" s="67">
        <v>0</v>
      </c>
      <c r="CO237" s="67">
        <v>0</v>
      </c>
      <c r="CP237" s="67">
        <v>0</v>
      </c>
      <c r="CQ237" s="67">
        <v>0</v>
      </c>
      <c r="CR237" s="67">
        <v>0</v>
      </c>
      <c r="CS237" s="67">
        <v>0</v>
      </c>
      <c r="CT237" s="67">
        <v>0</v>
      </c>
      <c r="CU237" s="67">
        <v>0</v>
      </c>
      <c r="CV237" s="67">
        <v>0</v>
      </c>
      <c r="CW237" s="67">
        <v>0</v>
      </c>
      <c r="CX237" s="67">
        <v>0</v>
      </c>
      <c r="CY237" s="67">
        <v>0</v>
      </c>
      <c r="CZ237" s="67">
        <v>0</v>
      </c>
      <c r="DA237" s="67">
        <v>0</v>
      </c>
      <c r="DB237" s="86">
        <v>2.5996533795493937</v>
      </c>
      <c r="DC237" s="87">
        <v>3</v>
      </c>
      <c r="DD237" s="164">
        <v>109.43</v>
      </c>
      <c r="DE237" s="164">
        <v>82.32</v>
      </c>
      <c r="DF237" s="166">
        <v>2.5438596491228069</v>
      </c>
      <c r="DG237" s="167">
        <v>0.96491228070175439</v>
      </c>
      <c r="DH237" s="67">
        <v>0</v>
      </c>
      <c r="DI237" s="67">
        <v>0</v>
      </c>
      <c r="DJ237" s="67">
        <v>0</v>
      </c>
      <c r="DK237" s="67">
        <v>0</v>
      </c>
      <c r="DL237" s="67">
        <v>0</v>
      </c>
      <c r="DM237" s="67">
        <v>0</v>
      </c>
      <c r="DN237" s="67">
        <v>0</v>
      </c>
      <c r="DO237" s="67">
        <v>0</v>
      </c>
      <c r="DP237" s="67">
        <v>0</v>
      </c>
      <c r="DQ237" s="67">
        <v>0</v>
      </c>
      <c r="DR237" s="67">
        <v>0</v>
      </c>
      <c r="DS237" s="67">
        <v>0</v>
      </c>
      <c r="DT237" s="67">
        <v>0</v>
      </c>
      <c r="DU237" s="67">
        <v>0</v>
      </c>
      <c r="DV237" s="67">
        <v>0</v>
      </c>
      <c r="DW237" s="67">
        <v>0</v>
      </c>
      <c r="DX237" s="67">
        <v>0</v>
      </c>
      <c r="DY237" s="67">
        <v>0</v>
      </c>
      <c r="DZ237" s="86">
        <v>1.7761989342806395</v>
      </c>
      <c r="EA237" s="87">
        <v>1</v>
      </c>
      <c r="EB237" s="86">
        <v>59.544658493870401</v>
      </c>
      <c r="EC237" s="87">
        <v>34</v>
      </c>
      <c r="ED237" s="90">
        <v>1.6963528413910094</v>
      </c>
      <c r="EE237" s="91">
        <v>2</v>
      </c>
      <c r="EF237" s="164">
        <v>144.25</v>
      </c>
      <c r="EG237" s="164">
        <v>84.26</v>
      </c>
      <c r="EH237" s="166">
        <v>4.174757281553398</v>
      </c>
      <c r="EI237" s="167">
        <v>1.3592233009708738</v>
      </c>
      <c r="EJ237" s="67" t="s">
        <v>861</v>
      </c>
      <c r="EK237" s="67" t="s">
        <v>2106</v>
      </c>
      <c r="EL237" s="164">
        <v>102.15</v>
      </c>
      <c r="EM237" s="164">
        <v>48.6</v>
      </c>
      <c r="EN237" s="166">
        <v>1.8134715025906734</v>
      </c>
      <c r="EO237" s="167">
        <v>0</v>
      </c>
      <c r="EP237" s="67">
        <v>0</v>
      </c>
      <c r="EQ237" s="67">
        <v>0</v>
      </c>
      <c r="ER237" s="67">
        <v>0</v>
      </c>
      <c r="ES237" s="67">
        <v>0</v>
      </c>
      <c r="ET237" s="67">
        <v>0</v>
      </c>
      <c r="EU237" s="67">
        <v>0</v>
      </c>
      <c r="EV237" s="67">
        <v>0</v>
      </c>
      <c r="EW237" s="67">
        <v>0</v>
      </c>
      <c r="EX237" s="67">
        <v>0</v>
      </c>
      <c r="EY237" s="90">
        <v>63.492063492063487</v>
      </c>
      <c r="EZ237" s="91">
        <v>36</v>
      </c>
      <c r="FA237" s="86">
        <v>60.538116591928251</v>
      </c>
      <c r="FB237" s="87">
        <v>27</v>
      </c>
      <c r="FC237" s="67">
        <v>0</v>
      </c>
      <c r="FD237" s="67">
        <v>0</v>
      </c>
      <c r="FE237" s="67">
        <v>0</v>
      </c>
      <c r="FF237" s="67">
        <v>0</v>
      </c>
      <c r="FG237" s="67">
        <v>0</v>
      </c>
      <c r="FH237" s="67">
        <v>0</v>
      </c>
      <c r="FI237" s="92">
        <v>40.883074407195423</v>
      </c>
      <c r="FJ237" s="67">
        <v>1</v>
      </c>
      <c r="FK237" s="92">
        <v>40.883074407195423</v>
      </c>
      <c r="FL237" s="67">
        <v>1</v>
      </c>
      <c r="FM237" s="67">
        <v>0</v>
      </c>
      <c r="FN237" s="67">
        <v>0</v>
      </c>
      <c r="FO237" s="92">
        <v>0</v>
      </c>
      <c r="FP237" s="105">
        <v>0</v>
      </c>
      <c r="FQ237" s="92">
        <v>0</v>
      </c>
      <c r="FR237" s="67">
        <v>0</v>
      </c>
      <c r="FS237" s="86">
        <v>0</v>
      </c>
      <c r="FT237" s="87">
        <v>0</v>
      </c>
      <c r="FU237" s="86">
        <v>3.1746031746031744</v>
      </c>
      <c r="FV237" s="87">
        <v>3</v>
      </c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67"/>
      <c r="IS237" s="67"/>
      <c r="IT237" s="67"/>
      <c r="IU237" s="67"/>
      <c r="IV237" s="67"/>
      <c r="IW237" s="67"/>
      <c r="IX237" s="67"/>
      <c r="IY237" s="67"/>
      <c r="IZ237" s="67"/>
      <c r="JA237" s="67"/>
      <c r="JB237" s="67"/>
      <c r="JC237" s="67"/>
      <c r="JD237" s="67"/>
      <c r="JE237" s="67"/>
      <c r="JF237" s="67"/>
      <c r="JG237" s="67"/>
      <c r="JH237" s="67"/>
      <c r="JI237" s="67"/>
      <c r="JJ237" s="67"/>
      <c r="JK237" s="67"/>
      <c r="JL237" s="67"/>
      <c r="JM237" s="67"/>
      <c r="JN237" s="67"/>
      <c r="JO237" s="67"/>
      <c r="JP237" s="67"/>
      <c r="JQ237" s="67"/>
      <c r="JR237" s="67"/>
      <c r="JS237" s="67"/>
      <c r="JT237" s="67"/>
      <c r="JU237" s="67"/>
      <c r="JV237" s="67"/>
      <c r="JW237" s="67"/>
      <c r="JX237" s="67"/>
      <c r="JY237" s="67"/>
      <c r="JZ237" s="67"/>
      <c r="KA237" s="67"/>
      <c r="KB237" s="67"/>
      <c r="KC237" s="67"/>
      <c r="KD237" s="67"/>
      <c r="KE237" s="67"/>
      <c r="KF237" s="67"/>
      <c r="KG237" s="67"/>
      <c r="KH237" s="67"/>
      <c r="KI237" s="67"/>
      <c r="KJ237" s="67"/>
      <c r="KK237" s="67"/>
      <c r="KL237" s="67"/>
      <c r="KM237" s="67"/>
      <c r="KN237" s="67"/>
      <c r="KO237" s="67"/>
      <c r="KP237" s="67"/>
      <c r="KQ237" s="67"/>
      <c r="KR237" s="67"/>
      <c r="KS237" s="67"/>
      <c r="KT237" s="67"/>
      <c r="KU237" s="67"/>
      <c r="KV237" s="67"/>
      <c r="KW237" s="67"/>
      <c r="KX237" s="67"/>
      <c r="KY237" s="67"/>
      <c r="KZ237" s="67"/>
      <c r="LA237" s="67"/>
      <c r="LB237" s="67"/>
      <c r="LC237" s="67"/>
      <c r="LD237" s="67"/>
      <c r="LE237" s="67"/>
      <c r="LF237" s="67"/>
      <c r="LG237" s="67"/>
      <c r="LH237" s="67"/>
      <c r="LI237" s="67"/>
      <c r="LJ237" s="67"/>
      <c r="LK237" s="67"/>
      <c r="LL237" s="67"/>
      <c r="LM237" s="67"/>
      <c r="LN237" s="67"/>
      <c r="LO237" s="67"/>
      <c r="LP237" s="67"/>
      <c r="LQ237" s="67"/>
      <c r="LR237" s="67"/>
      <c r="LS237" s="67"/>
      <c r="LT237" s="67"/>
      <c r="LU237" s="67"/>
      <c r="LV237" s="67"/>
      <c r="LW237" s="67"/>
      <c r="LX237" s="67"/>
      <c r="LY237" s="67"/>
      <c r="LZ237" s="67"/>
      <c r="MA237" s="67"/>
      <c r="MB237" s="67"/>
      <c r="MC237" s="67"/>
      <c r="MD237" s="67"/>
      <c r="ME237" s="67"/>
      <c r="MF237" s="67"/>
      <c r="MG237" s="67"/>
      <c r="MH237" s="67"/>
      <c r="MI237" s="67"/>
      <c r="MJ237" s="67"/>
      <c r="MK237" s="67"/>
      <c r="ML237" s="67"/>
      <c r="MM237" s="67"/>
      <c r="MN237" s="67"/>
      <c r="MO237" s="67"/>
      <c r="MP237" s="67"/>
      <c r="MQ237" s="67"/>
      <c r="MR237" s="67"/>
      <c r="MS237" s="67"/>
      <c r="MT237" s="67"/>
      <c r="MU237" s="67"/>
      <c r="MV237" s="67"/>
      <c r="MW237" s="67"/>
      <c r="MX237" s="67"/>
      <c r="MY237" s="67"/>
      <c r="MZ237" s="67"/>
      <c r="NA237" s="67"/>
      <c r="NB237" s="67"/>
      <c r="NC237" s="67"/>
      <c r="ND237" s="67"/>
      <c r="NE237" s="67"/>
      <c r="NF237" s="67"/>
      <c r="NG237" s="67"/>
      <c r="NH237" s="67"/>
      <c r="NI237" s="67"/>
      <c r="NJ237" s="67"/>
      <c r="NK237" s="67"/>
      <c r="NL237" s="67"/>
      <c r="NM237" s="67"/>
      <c r="NN237" s="67"/>
      <c r="NO237" s="67"/>
      <c r="NP237" s="67"/>
      <c r="NQ237" s="67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</row>
    <row r="238" spans="1:407">
      <c r="A238" s="96" t="s">
        <v>2107</v>
      </c>
      <c r="B238" s="56" t="s">
        <v>1429</v>
      </c>
      <c r="C238" s="96" t="s">
        <v>675</v>
      </c>
      <c r="D238" s="74">
        <v>6</v>
      </c>
      <c r="E238" s="67">
        <v>2016</v>
      </c>
      <c r="F238" s="161">
        <v>53.05936222276177</v>
      </c>
      <c r="G238" s="78">
        <v>43856</v>
      </c>
      <c r="H238" s="78">
        <v>27758</v>
      </c>
      <c r="I238" s="78">
        <v>16098</v>
      </c>
      <c r="J238" s="67">
        <v>6.25</v>
      </c>
      <c r="K238" s="78">
        <v>2739</v>
      </c>
      <c r="L238" s="67">
        <v>70.45</v>
      </c>
      <c r="M238" s="78">
        <v>30896</v>
      </c>
      <c r="N238" s="67">
        <v>5820</v>
      </c>
      <c r="O238" s="67">
        <v>2967</v>
      </c>
      <c r="P238" s="67">
        <v>2853</v>
      </c>
      <c r="Q238" s="67">
        <v>6916</v>
      </c>
      <c r="R238" s="67">
        <v>3528</v>
      </c>
      <c r="S238" s="67">
        <v>3388</v>
      </c>
      <c r="T238" s="67">
        <v>5360</v>
      </c>
      <c r="U238" s="67">
        <v>2746</v>
      </c>
      <c r="V238" s="67">
        <v>2614</v>
      </c>
      <c r="W238" s="67">
        <v>6343</v>
      </c>
      <c r="X238" s="67">
        <v>3252</v>
      </c>
      <c r="Y238" s="67">
        <v>3091</v>
      </c>
      <c r="Z238" s="67">
        <v>5095</v>
      </c>
      <c r="AA238" s="67">
        <v>2618</v>
      </c>
      <c r="AB238" s="67">
        <v>2477</v>
      </c>
      <c r="AC238" s="67">
        <v>5830</v>
      </c>
      <c r="AD238" s="67">
        <v>3003</v>
      </c>
      <c r="AE238" s="67">
        <v>2827</v>
      </c>
      <c r="AF238" s="67">
        <v>4570</v>
      </c>
      <c r="AG238" s="67">
        <v>2354</v>
      </c>
      <c r="AH238" s="67">
        <v>2216</v>
      </c>
      <c r="AI238" s="67">
        <v>7327</v>
      </c>
      <c r="AJ238" s="67">
        <v>3706</v>
      </c>
      <c r="AK238" s="67">
        <v>3621</v>
      </c>
      <c r="AL238" s="67">
        <v>4026</v>
      </c>
      <c r="AM238" s="67">
        <v>2035</v>
      </c>
      <c r="AN238" s="67">
        <v>1991</v>
      </c>
      <c r="AO238" s="67">
        <v>3800</v>
      </c>
      <c r="AP238" s="67">
        <v>1880</v>
      </c>
      <c r="AQ238" s="67">
        <v>1920</v>
      </c>
      <c r="AR238" s="56" t="s">
        <v>428</v>
      </c>
      <c r="AS238" s="56"/>
      <c r="AT238" s="56" t="s">
        <v>428</v>
      </c>
      <c r="AU238" s="162">
        <v>1446</v>
      </c>
      <c r="AV238" s="164">
        <v>0</v>
      </c>
      <c r="AW238" s="163">
        <v>595</v>
      </c>
      <c r="AX238" s="59">
        <v>16.399999999999999</v>
      </c>
      <c r="AY238" s="59">
        <v>9</v>
      </c>
      <c r="AZ238" s="86">
        <v>2.2336769759450172</v>
      </c>
      <c r="BA238" s="87">
        <v>13</v>
      </c>
      <c r="BB238" s="88">
        <v>0</v>
      </c>
      <c r="BC238" s="89">
        <v>0</v>
      </c>
      <c r="BD238" s="68">
        <v>0</v>
      </c>
      <c r="BE238" s="69">
        <v>0</v>
      </c>
      <c r="BF238" s="56">
        <f>VLOOKUP(A238,[1]Controles!$A$7:$L$139,11,0)</f>
        <v>51</v>
      </c>
      <c r="BG238" s="107">
        <f>VLOOKUP(A238,[1]Controles!$A$7:$L$139,12,0)</f>
        <v>9.2727272727272734</v>
      </c>
      <c r="BH238" s="63">
        <f>VLOOKUP(A238,[1]Peso!$A$7:$D$139,3,0)</f>
        <v>39</v>
      </c>
      <c r="BI238" s="85">
        <f>VLOOKUP(A238,[1]Peso!$A$7:$D$139,4,0)</f>
        <v>7.0909090909090908</v>
      </c>
      <c r="BJ238" s="68">
        <v>17.182130584192443</v>
      </c>
      <c r="BK238" s="69">
        <v>1</v>
      </c>
      <c r="BL238" s="68">
        <v>0</v>
      </c>
      <c r="BM238" s="69">
        <v>0</v>
      </c>
      <c r="BN238" s="67">
        <v>0</v>
      </c>
      <c r="BO238" s="67">
        <v>0</v>
      </c>
      <c r="BP238" s="67">
        <v>0</v>
      </c>
      <c r="BQ238" s="67">
        <v>0</v>
      </c>
      <c r="BR238" s="67">
        <v>0</v>
      </c>
      <c r="BS238" s="67">
        <v>0</v>
      </c>
      <c r="BT238" s="67">
        <v>0</v>
      </c>
      <c r="BU238" s="67">
        <v>0</v>
      </c>
      <c r="BV238" s="67" t="s">
        <v>838</v>
      </c>
      <c r="BW238" s="67" t="s">
        <v>2036</v>
      </c>
      <c r="BX238" s="67" t="s">
        <v>2036</v>
      </c>
      <c r="BY238" s="67" t="s">
        <v>539</v>
      </c>
      <c r="BZ238" s="67" t="s">
        <v>442</v>
      </c>
      <c r="CA238" s="67" t="s">
        <v>2108</v>
      </c>
      <c r="CB238" s="67" t="s">
        <v>733</v>
      </c>
      <c r="CC238" s="163">
        <v>54.38</v>
      </c>
      <c r="CD238" s="163">
        <v>41.96</v>
      </c>
      <c r="CE238" s="166">
        <v>23.52941176470588</v>
      </c>
      <c r="CF238" s="67" t="s">
        <v>2109</v>
      </c>
      <c r="CG238" s="67" t="s">
        <v>2110</v>
      </c>
      <c r="CH238" s="67">
        <v>0</v>
      </c>
      <c r="CI238" s="67">
        <v>0</v>
      </c>
      <c r="CJ238" s="86">
        <v>0.55970149253731349</v>
      </c>
      <c r="CK238" s="87">
        <v>3</v>
      </c>
      <c r="CL238" s="67">
        <v>0</v>
      </c>
      <c r="CM238" s="67">
        <v>0</v>
      </c>
      <c r="CN238" s="67">
        <v>0</v>
      </c>
      <c r="CO238" s="67">
        <v>0</v>
      </c>
      <c r="CP238" s="67">
        <v>0</v>
      </c>
      <c r="CQ238" s="67">
        <v>0</v>
      </c>
      <c r="CR238" s="92">
        <v>31.530821377896896</v>
      </c>
      <c r="CS238" s="67">
        <v>2</v>
      </c>
      <c r="CT238" s="67">
        <v>0</v>
      </c>
      <c r="CU238" s="67">
        <v>0</v>
      </c>
      <c r="CV238" s="67">
        <v>0</v>
      </c>
      <c r="CW238" s="67">
        <v>0</v>
      </c>
      <c r="CX238" s="67">
        <v>0</v>
      </c>
      <c r="CY238" s="67">
        <v>0</v>
      </c>
      <c r="CZ238" s="92">
        <v>31.530821377896896</v>
      </c>
      <c r="DA238" s="67">
        <v>2</v>
      </c>
      <c r="DB238" s="86">
        <v>0.58881256133464188</v>
      </c>
      <c r="DC238" s="87">
        <v>3</v>
      </c>
      <c r="DD238" s="163">
        <v>110.4</v>
      </c>
      <c r="DE238" s="163">
        <v>80.34</v>
      </c>
      <c r="DF238" s="166">
        <v>6.0099412562132848</v>
      </c>
      <c r="DG238" s="167">
        <v>3.253502033438771</v>
      </c>
      <c r="DH238" s="92">
        <v>15.765410688948448</v>
      </c>
      <c r="DI238" s="67">
        <v>1</v>
      </c>
      <c r="DJ238" s="67">
        <v>0</v>
      </c>
      <c r="DK238" s="67">
        <v>0</v>
      </c>
      <c r="DL238" s="67">
        <v>0</v>
      </c>
      <c r="DM238" s="67">
        <v>0</v>
      </c>
      <c r="DN238" s="67">
        <v>0</v>
      </c>
      <c r="DO238" s="67">
        <v>0</v>
      </c>
      <c r="DP238" s="92">
        <v>17.152658662092623</v>
      </c>
      <c r="DQ238" s="67">
        <v>1</v>
      </c>
      <c r="DR238" s="92">
        <v>17.152658662092623</v>
      </c>
      <c r="DS238" s="67">
        <v>1</v>
      </c>
      <c r="DT238" s="67">
        <v>0</v>
      </c>
      <c r="DU238" s="67">
        <v>0</v>
      </c>
      <c r="DV238" s="67">
        <v>0</v>
      </c>
      <c r="DW238" s="67">
        <v>0</v>
      </c>
      <c r="DX238" s="67">
        <v>0</v>
      </c>
      <c r="DY238" s="67">
        <v>0</v>
      </c>
      <c r="DZ238" s="86">
        <v>7.2668550666128384</v>
      </c>
      <c r="EA238" s="87">
        <v>18</v>
      </c>
      <c r="EB238" s="86">
        <v>90.70397111913357</v>
      </c>
      <c r="EC238" s="87">
        <v>201</v>
      </c>
      <c r="ED238" s="86">
        <v>1.5317286652078774</v>
      </c>
      <c r="EE238" s="87">
        <v>7</v>
      </c>
      <c r="EF238" s="163">
        <v>73.569999999999993</v>
      </c>
      <c r="EG238" s="163">
        <v>45.54</v>
      </c>
      <c r="EH238" s="166">
        <v>2.2428083861530959</v>
      </c>
      <c r="EI238" s="167">
        <v>3.1204290589956116</v>
      </c>
      <c r="EJ238" s="67" t="s">
        <v>1118</v>
      </c>
      <c r="EK238" s="67" t="s">
        <v>2111</v>
      </c>
      <c r="EL238" s="163">
        <v>37.75</v>
      </c>
      <c r="EM238" s="163">
        <v>17.579999999999998</v>
      </c>
      <c r="EN238" s="166">
        <v>1.3368983957219251</v>
      </c>
      <c r="EO238" s="167">
        <v>1.8716577540106951</v>
      </c>
      <c r="EP238" s="67">
        <v>0</v>
      </c>
      <c r="EQ238" s="67">
        <v>0</v>
      </c>
      <c r="ER238" s="67">
        <v>0</v>
      </c>
      <c r="ES238" s="67">
        <v>0</v>
      </c>
      <c r="ET238" s="67">
        <v>0</v>
      </c>
      <c r="EU238" s="67">
        <v>0</v>
      </c>
      <c r="EV238" s="67">
        <v>0</v>
      </c>
      <c r="EW238" s="67">
        <v>0</v>
      </c>
      <c r="EX238" s="67">
        <v>0</v>
      </c>
      <c r="EY238" s="86">
        <v>72.325464590657958</v>
      </c>
      <c r="EZ238" s="87">
        <v>144</v>
      </c>
      <c r="FA238" s="86">
        <v>45.3125</v>
      </c>
      <c r="FB238" s="87">
        <v>87</v>
      </c>
      <c r="FC238" s="67">
        <v>0</v>
      </c>
      <c r="FD238" s="67">
        <v>0</v>
      </c>
      <c r="FE238" s="67">
        <v>0</v>
      </c>
      <c r="FF238" s="67">
        <v>0</v>
      </c>
      <c r="FG238" s="67">
        <v>0</v>
      </c>
      <c r="FH238" s="67">
        <v>0</v>
      </c>
      <c r="FI238" s="67">
        <v>0</v>
      </c>
      <c r="FJ238" s="67">
        <v>0</v>
      </c>
      <c r="FK238" s="67">
        <v>0</v>
      </c>
      <c r="FL238" s="67">
        <v>0</v>
      </c>
      <c r="FM238" s="92">
        <v>11.30837950921633</v>
      </c>
      <c r="FN238" s="67">
        <v>1</v>
      </c>
      <c r="FO238" s="92">
        <v>11.30837950921633</v>
      </c>
      <c r="FP238" s="105">
        <v>1</v>
      </c>
      <c r="FQ238" s="92">
        <v>0</v>
      </c>
      <c r="FR238" s="67">
        <v>0</v>
      </c>
      <c r="FS238" s="86">
        <v>0.99354197714853454</v>
      </c>
      <c r="FT238" s="87">
        <v>4</v>
      </c>
      <c r="FU238" s="86">
        <v>1.8421052631578947</v>
      </c>
      <c r="FV238" s="87">
        <v>7</v>
      </c>
      <c r="FW238" s="67"/>
      <c r="FX238" s="67"/>
      <c r="FY238" s="67"/>
      <c r="FZ238" s="67"/>
      <c r="GA238" s="67"/>
      <c r="GB238" s="67"/>
      <c r="GC238" s="67"/>
      <c r="GD238" s="67"/>
      <c r="GE238" s="67"/>
      <c r="GF238" s="67"/>
      <c r="GG238" s="67"/>
      <c r="GH238" s="67"/>
      <c r="GI238" s="67"/>
      <c r="GJ238" s="67"/>
      <c r="GK238" s="67"/>
      <c r="GL238" s="67"/>
      <c r="GM238" s="67"/>
      <c r="GN238" s="67"/>
      <c r="GO238" s="67"/>
      <c r="GP238" s="67"/>
      <c r="GQ238" s="67"/>
      <c r="GR238" s="67"/>
      <c r="GS238" s="67"/>
      <c r="GT238" s="67"/>
      <c r="GU238" s="67"/>
      <c r="GV238" s="67"/>
      <c r="GW238" s="67"/>
      <c r="GX238" s="67"/>
      <c r="GY238" s="67"/>
      <c r="GZ238" s="67"/>
      <c r="HA238" s="67"/>
      <c r="HB238" s="67"/>
      <c r="HC238" s="67"/>
      <c r="HD238" s="67"/>
      <c r="HE238" s="67"/>
      <c r="HF238" s="67"/>
      <c r="HG238" s="67"/>
      <c r="HH238" s="67"/>
      <c r="HI238" s="67"/>
      <c r="HJ238" s="67"/>
      <c r="HK238" s="67"/>
      <c r="HL238" s="67"/>
      <c r="HM238" s="67"/>
      <c r="HN238" s="67"/>
      <c r="HO238" s="67"/>
      <c r="HP238" s="67"/>
      <c r="HQ238" s="67"/>
      <c r="HR238" s="67"/>
      <c r="HS238" s="67"/>
      <c r="HT238" s="67"/>
      <c r="HU238" s="67"/>
      <c r="HV238" s="67"/>
      <c r="HW238" s="67"/>
      <c r="HX238" s="67"/>
      <c r="HY238" s="67"/>
      <c r="HZ238" s="67"/>
      <c r="IA238" s="67"/>
      <c r="IB238" s="67"/>
      <c r="IC238" s="67"/>
      <c r="ID238" s="67"/>
      <c r="IE238" s="67"/>
      <c r="IF238" s="67"/>
      <c r="IG238" s="67"/>
      <c r="IH238" s="67"/>
      <c r="II238" s="67"/>
      <c r="IJ238" s="67"/>
      <c r="IK238" s="67"/>
      <c r="IL238" s="67"/>
      <c r="IM238" s="67"/>
      <c r="IN238" s="67"/>
      <c r="IO238" s="67"/>
      <c r="IP238" s="67"/>
      <c r="IQ238" s="67"/>
      <c r="IR238" s="67"/>
      <c r="IS238" s="67"/>
      <c r="IT238" s="67"/>
      <c r="IU238" s="67"/>
      <c r="IV238" s="67"/>
      <c r="IW238" s="67"/>
      <c r="IX238" s="67"/>
      <c r="IY238" s="67"/>
      <c r="IZ238" s="67"/>
      <c r="JA238" s="67"/>
      <c r="JB238" s="67"/>
      <c r="JC238" s="67"/>
      <c r="JD238" s="67"/>
      <c r="JE238" s="67"/>
      <c r="JF238" s="67"/>
      <c r="JG238" s="67"/>
      <c r="JH238" s="67"/>
      <c r="JI238" s="67"/>
      <c r="JJ238" s="67"/>
      <c r="JK238" s="67"/>
      <c r="JL238" s="67"/>
      <c r="JM238" s="67"/>
      <c r="JN238" s="67"/>
      <c r="JO238" s="67"/>
      <c r="JP238" s="67"/>
      <c r="JQ238" s="67"/>
      <c r="JR238" s="67"/>
      <c r="JS238" s="67"/>
      <c r="JT238" s="67"/>
      <c r="JU238" s="67"/>
      <c r="JV238" s="67"/>
      <c r="JW238" s="67"/>
      <c r="JX238" s="67"/>
      <c r="JY238" s="67"/>
      <c r="JZ238" s="67"/>
      <c r="KA238" s="67"/>
      <c r="KB238" s="67"/>
      <c r="KC238" s="67"/>
      <c r="KD238" s="67"/>
      <c r="KE238" s="67"/>
      <c r="KF238" s="67"/>
      <c r="KG238" s="67"/>
      <c r="KH238" s="67"/>
      <c r="KI238" s="67"/>
      <c r="KJ238" s="67"/>
      <c r="KK238" s="67"/>
      <c r="KL238" s="67"/>
      <c r="KM238" s="67"/>
      <c r="KN238" s="67"/>
      <c r="KO238" s="67"/>
      <c r="KP238" s="67"/>
      <c r="KQ238" s="67"/>
      <c r="KR238" s="67"/>
      <c r="KS238" s="67"/>
      <c r="KT238" s="67"/>
      <c r="KU238" s="67"/>
      <c r="KV238" s="67"/>
      <c r="KW238" s="67"/>
      <c r="KX238" s="67"/>
      <c r="KY238" s="67"/>
      <c r="KZ238" s="67"/>
      <c r="LA238" s="67"/>
      <c r="LB238" s="67"/>
      <c r="LC238" s="67"/>
      <c r="LD238" s="67"/>
      <c r="LE238" s="67"/>
      <c r="LF238" s="67"/>
      <c r="LG238" s="67"/>
      <c r="LH238" s="67"/>
      <c r="LI238" s="67"/>
      <c r="LJ238" s="67"/>
      <c r="LK238" s="67"/>
      <c r="LL238" s="67"/>
      <c r="LM238" s="67"/>
      <c r="LN238" s="67"/>
      <c r="LO238" s="67"/>
      <c r="LP238" s="67"/>
      <c r="LQ238" s="67"/>
      <c r="LR238" s="67"/>
      <c r="LS238" s="67"/>
      <c r="LT238" s="67"/>
      <c r="LU238" s="67"/>
      <c r="LV238" s="67"/>
      <c r="LW238" s="67"/>
      <c r="LX238" s="67"/>
      <c r="LY238" s="67"/>
      <c r="LZ238" s="67"/>
      <c r="MA238" s="67"/>
      <c r="MB238" s="67"/>
      <c r="MC238" s="67"/>
      <c r="MD238" s="67"/>
      <c r="ME238" s="67"/>
      <c r="MF238" s="67"/>
      <c r="MG238" s="67"/>
      <c r="MH238" s="67"/>
      <c r="MI238" s="67"/>
      <c r="MJ238" s="67"/>
      <c r="MK238" s="67"/>
      <c r="ML238" s="67"/>
      <c r="MM238" s="67"/>
      <c r="MN238" s="67"/>
      <c r="MO238" s="67"/>
      <c r="MP238" s="67"/>
      <c r="MQ238" s="67"/>
      <c r="MR238" s="67"/>
      <c r="MS238" s="67"/>
      <c r="MT238" s="67"/>
      <c r="MU238" s="67"/>
      <c r="MV238" s="67"/>
      <c r="MW238" s="67"/>
      <c r="MX238" s="67"/>
      <c r="MY238" s="67"/>
      <c r="MZ238" s="67"/>
      <c r="NA238" s="67"/>
      <c r="NB238" s="67"/>
      <c r="NC238" s="67"/>
      <c r="ND238" s="67"/>
      <c r="NE238" s="67"/>
      <c r="NF238" s="67"/>
      <c r="NG238" s="67"/>
      <c r="NH238" s="67"/>
      <c r="NI238" s="67"/>
      <c r="NJ238" s="67"/>
      <c r="NK238" s="67"/>
      <c r="NL238" s="67"/>
      <c r="NM238" s="67"/>
      <c r="NN238" s="67"/>
      <c r="NO238" s="67"/>
      <c r="NP238" s="67"/>
      <c r="NQ238" s="67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</row>
    <row r="239" spans="1:407">
      <c r="A239" s="96" t="s">
        <v>1435</v>
      </c>
      <c r="B239" s="56" t="s">
        <v>1436</v>
      </c>
      <c r="C239" s="96" t="s">
        <v>466</v>
      </c>
      <c r="D239" s="74">
        <v>6</v>
      </c>
      <c r="E239" s="67">
        <v>2016</v>
      </c>
      <c r="F239" s="161">
        <v>65.076645980820132</v>
      </c>
      <c r="G239" s="78">
        <v>7863</v>
      </c>
      <c r="H239" s="78">
        <v>3924</v>
      </c>
      <c r="I239" s="78">
        <v>3939</v>
      </c>
      <c r="J239" s="67">
        <v>23.1</v>
      </c>
      <c r="K239" s="78">
        <v>1816</v>
      </c>
      <c r="L239" s="67">
        <v>39.299999999999997</v>
      </c>
      <c r="M239" s="78">
        <v>3090</v>
      </c>
      <c r="N239" s="67">
        <v>804</v>
      </c>
      <c r="O239" s="67">
        <v>416</v>
      </c>
      <c r="P239" s="67">
        <v>388</v>
      </c>
      <c r="Q239" s="67">
        <v>958</v>
      </c>
      <c r="R239" s="67">
        <v>496</v>
      </c>
      <c r="S239" s="67">
        <v>462</v>
      </c>
      <c r="T239" s="67">
        <v>766</v>
      </c>
      <c r="U239" s="67">
        <v>400</v>
      </c>
      <c r="V239" s="67">
        <v>366</v>
      </c>
      <c r="W239" s="67">
        <v>916</v>
      </c>
      <c r="X239" s="67">
        <v>479</v>
      </c>
      <c r="Y239" s="67">
        <v>437</v>
      </c>
      <c r="Z239" s="67">
        <v>755</v>
      </c>
      <c r="AA239" s="67">
        <v>395</v>
      </c>
      <c r="AB239" s="67">
        <v>360</v>
      </c>
      <c r="AC239" s="67">
        <v>880</v>
      </c>
      <c r="AD239" s="67">
        <v>460</v>
      </c>
      <c r="AE239" s="67">
        <v>420</v>
      </c>
      <c r="AF239" s="67">
        <v>717</v>
      </c>
      <c r="AG239" s="67">
        <v>375</v>
      </c>
      <c r="AH239" s="67">
        <v>342</v>
      </c>
      <c r="AI239" s="67">
        <v>1355</v>
      </c>
      <c r="AJ239" s="67">
        <v>711</v>
      </c>
      <c r="AK239" s="67">
        <v>644</v>
      </c>
      <c r="AL239" s="67">
        <v>760</v>
      </c>
      <c r="AM239" s="67">
        <v>399</v>
      </c>
      <c r="AN239" s="67">
        <v>361</v>
      </c>
      <c r="AO239" s="67">
        <v>744</v>
      </c>
      <c r="AP239" s="67">
        <v>391</v>
      </c>
      <c r="AQ239" s="67">
        <v>353</v>
      </c>
      <c r="AR239" s="56" t="s">
        <v>428</v>
      </c>
      <c r="AS239" s="56"/>
      <c r="AT239" s="56" t="s">
        <v>428</v>
      </c>
      <c r="AU239" s="162">
        <v>100</v>
      </c>
      <c r="AV239" s="163">
        <v>0</v>
      </c>
      <c r="AW239" s="164">
        <v>15</v>
      </c>
      <c r="AX239" s="59">
        <v>15.4</v>
      </c>
      <c r="AY239" s="59">
        <v>1</v>
      </c>
      <c r="AZ239" s="86">
        <v>1.2437810945273631</v>
      </c>
      <c r="BA239" s="87">
        <v>1</v>
      </c>
      <c r="BB239" s="88">
        <v>0</v>
      </c>
      <c r="BC239" s="89">
        <v>0</v>
      </c>
      <c r="BD239" s="68">
        <v>0</v>
      </c>
      <c r="BE239" s="69">
        <v>0</v>
      </c>
      <c r="BF239" s="56">
        <f>VLOOKUP(A239,[1]Controles!$A$7:$L$139,11,0)</f>
        <v>2</v>
      </c>
      <c r="BG239" s="107">
        <f>VLOOKUP(A239,[1]Controles!$A$7:$L$139,12,0)</f>
        <v>3.0769230769230771</v>
      </c>
      <c r="BH239" s="63">
        <f>VLOOKUP(A239,[1]Peso!$A$7:$D$139,3,0)</f>
        <v>10</v>
      </c>
      <c r="BI239" s="85">
        <f>VLOOKUP(A239,[1]Peso!$A$7:$D$139,4,0)</f>
        <v>15.384615384615385</v>
      </c>
      <c r="BJ239" s="68">
        <v>0</v>
      </c>
      <c r="BK239" s="69">
        <v>0</v>
      </c>
      <c r="BL239" s="68">
        <v>0</v>
      </c>
      <c r="BM239" s="69">
        <v>0</v>
      </c>
      <c r="BN239" s="67">
        <v>0</v>
      </c>
      <c r="BO239" s="67">
        <v>0</v>
      </c>
      <c r="BP239" s="67">
        <v>0</v>
      </c>
      <c r="BQ239" s="67">
        <v>0</v>
      </c>
      <c r="BR239" s="67">
        <v>0</v>
      </c>
      <c r="BS239" s="67">
        <v>0</v>
      </c>
      <c r="BT239" s="67">
        <v>0</v>
      </c>
      <c r="BU239" s="67">
        <v>0</v>
      </c>
      <c r="BV239" s="67" t="s">
        <v>2112</v>
      </c>
      <c r="BW239" s="67" t="s">
        <v>1398</v>
      </c>
      <c r="BX239" s="67" t="s">
        <v>434</v>
      </c>
      <c r="BY239" s="67" t="s">
        <v>1398</v>
      </c>
      <c r="BZ239" s="67" t="s">
        <v>714</v>
      </c>
      <c r="CA239" s="67" t="s">
        <v>668</v>
      </c>
      <c r="CB239" s="67" t="s">
        <v>714</v>
      </c>
      <c r="CC239" s="164">
        <v>40.9</v>
      </c>
      <c r="CD239" s="164">
        <v>32.46</v>
      </c>
      <c r="CE239" s="166">
        <v>8.3333333333333321</v>
      </c>
      <c r="CF239" s="67" t="s">
        <v>1975</v>
      </c>
      <c r="CG239" s="67" t="s">
        <v>2113</v>
      </c>
      <c r="CH239" s="67">
        <v>0</v>
      </c>
      <c r="CI239" s="67">
        <v>0</v>
      </c>
      <c r="CJ239" s="86">
        <v>0</v>
      </c>
      <c r="CK239" s="87">
        <v>0</v>
      </c>
      <c r="CL239" s="67">
        <v>0</v>
      </c>
      <c r="CM239" s="67">
        <v>0</v>
      </c>
      <c r="CN239" s="67">
        <v>0</v>
      </c>
      <c r="CO239" s="67">
        <v>0</v>
      </c>
      <c r="CP239" s="67">
        <v>0</v>
      </c>
      <c r="CQ239" s="67">
        <v>0</v>
      </c>
      <c r="CR239" s="67">
        <v>0</v>
      </c>
      <c r="CS239" s="67">
        <v>0</v>
      </c>
      <c r="CT239" s="67">
        <v>0</v>
      </c>
      <c r="CU239" s="67">
        <v>0</v>
      </c>
      <c r="CV239" s="67">
        <v>0</v>
      </c>
      <c r="CW239" s="67">
        <v>0</v>
      </c>
      <c r="CX239" s="67">
        <v>0</v>
      </c>
      <c r="CY239" s="67">
        <v>0</v>
      </c>
      <c r="CZ239" s="67">
        <v>0</v>
      </c>
      <c r="DA239" s="67">
        <v>0</v>
      </c>
      <c r="DB239" s="86">
        <v>0</v>
      </c>
      <c r="DC239" s="87">
        <v>0</v>
      </c>
      <c r="DD239" s="164">
        <v>71.17</v>
      </c>
      <c r="DE239" s="164">
        <v>43.5</v>
      </c>
      <c r="DF239" s="166">
        <v>2.9545454545454546</v>
      </c>
      <c r="DG239" s="167">
        <v>8.8636363636363633</v>
      </c>
      <c r="DH239" s="67">
        <v>0</v>
      </c>
      <c r="DI239" s="67">
        <v>0</v>
      </c>
      <c r="DJ239" s="67">
        <v>0</v>
      </c>
      <c r="DK239" s="67">
        <v>0</v>
      </c>
      <c r="DL239" s="67">
        <v>0</v>
      </c>
      <c r="DM239" s="67">
        <v>0</v>
      </c>
      <c r="DN239" s="67">
        <v>0</v>
      </c>
      <c r="DO239" s="67">
        <v>0</v>
      </c>
      <c r="DP239" s="67">
        <v>0</v>
      </c>
      <c r="DQ239" s="67">
        <v>0</v>
      </c>
      <c r="DR239" s="67">
        <v>0</v>
      </c>
      <c r="DS239" s="67">
        <v>0</v>
      </c>
      <c r="DT239" s="67">
        <v>0</v>
      </c>
      <c r="DU239" s="67">
        <v>0</v>
      </c>
      <c r="DV239" s="67">
        <v>0</v>
      </c>
      <c r="DW239" s="67">
        <v>0</v>
      </c>
      <c r="DX239" s="67">
        <v>0</v>
      </c>
      <c r="DY239" s="67">
        <v>0</v>
      </c>
      <c r="DZ239" s="86">
        <v>2.7777777777777777</v>
      </c>
      <c r="EA239" s="87">
        <v>1</v>
      </c>
      <c r="EB239" s="86">
        <v>67.251461988304087</v>
      </c>
      <c r="EC239" s="87">
        <v>23</v>
      </c>
      <c r="ED239" s="90">
        <v>1.3947001394700138</v>
      </c>
      <c r="EE239" s="91">
        <v>1</v>
      </c>
      <c r="EF239" s="164">
        <v>82.12</v>
      </c>
      <c r="EG239" s="164">
        <v>46.85</v>
      </c>
      <c r="EH239" s="166">
        <v>2.2004889975550124</v>
      </c>
      <c r="EI239" s="167">
        <v>4.4009779951100247</v>
      </c>
      <c r="EJ239" s="67" t="s">
        <v>2114</v>
      </c>
      <c r="EK239" s="67" t="s">
        <v>2115</v>
      </c>
      <c r="EL239" s="164">
        <v>67.349999999999994</v>
      </c>
      <c r="EM239" s="164">
        <v>31.25</v>
      </c>
      <c r="EN239" s="166">
        <v>1.5748031496062991</v>
      </c>
      <c r="EO239" s="167">
        <v>3.1496062992125982</v>
      </c>
      <c r="EP239" s="67">
        <v>0</v>
      </c>
      <c r="EQ239" s="67">
        <v>0</v>
      </c>
      <c r="ER239" s="67">
        <v>0</v>
      </c>
      <c r="ES239" s="67">
        <v>0</v>
      </c>
      <c r="ET239" s="67">
        <v>0</v>
      </c>
      <c r="EU239" s="67">
        <v>0</v>
      </c>
      <c r="EV239" s="67">
        <v>0</v>
      </c>
      <c r="EW239" s="67">
        <v>0</v>
      </c>
      <c r="EX239" s="67">
        <v>0</v>
      </c>
      <c r="EY239" s="90">
        <v>52.631578947368418</v>
      </c>
      <c r="EZ239" s="91">
        <v>19</v>
      </c>
      <c r="FA239" s="86">
        <v>36.827195467422094</v>
      </c>
      <c r="FB239" s="87">
        <v>13</v>
      </c>
      <c r="FC239" s="67">
        <v>0</v>
      </c>
      <c r="FD239" s="67">
        <v>0</v>
      </c>
      <c r="FE239" s="67">
        <v>0</v>
      </c>
      <c r="FF239" s="67">
        <v>0</v>
      </c>
      <c r="FG239" s="67">
        <v>0</v>
      </c>
      <c r="FH239" s="67">
        <v>0</v>
      </c>
      <c r="FI239" s="67">
        <v>0</v>
      </c>
      <c r="FJ239" s="67">
        <v>0</v>
      </c>
      <c r="FK239" s="67">
        <v>0</v>
      </c>
      <c r="FL239" s="67">
        <v>0</v>
      </c>
      <c r="FM239" s="92">
        <v>60.496067755595888</v>
      </c>
      <c r="FN239" s="67">
        <v>1</v>
      </c>
      <c r="FO239" s="92">
        <v>0</v>
      </c>
      <c r="FP239" s="105">
        <v>0</v>
      </c>
      <c r="FQ239" s="92">
        <v>0</v>
      </c>
      <c r="FR239" s="67">
        <v>0</v>
      </c>
      <c r="FS239" s="86">
        <v>3.9473684210526319</v>
      </c>
      <c r="FT239" s="87">
        <v>3</v>
      </c>
      <c r="FU239" s="86">
        <v>0</v>
      </c>
      <c r="FV239" s="87">
        <v>0</v>
      </c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67"/>
      <c r="IS239" s="67"/>
      <c r="IT239" s="67"/>
      <c r="IU239" s="67"/>
      <c r="IV239" s="67"/>
      <c r="IW239" s="67"/>
      <c r="IX239" s="67"/>
      <c r="IY239" s="67"/>
      <c r="IZ239" s="67"/>
      <c r="JA239" s="67"/>
      <c r="JB239" s="67"/>
      <c r="JC239" s="67"/>
      <c r="JD239" s="67"/>
      <c r="JE239" s="67"/>
      <c r="JF239" s="67"/>
      <c r="JG239" s="67"/>
      <c r="JH239" s="67"/>
      <c r="JI239" s="67"/>
      <c r="JJ239" s="67"/>
      <c r="JK239" s="67"/>
      <c r="JL239" s="67"/>
      <c r="JM239" s="67"/>
      <c r="JN239" s="67"/>
      <c r="JO239" s="67"/>
      <c r="JP239" s="67"/>
      <c r="JQ239" s="67"/>
      <c r="JR239" s="67"/>
      <c r="JS239" s="67"/>
      <c r="JT239" s="67"/>
      <c r="JU239" s="67"/>
      <c r="JV239" s="67"/>
      <c r="JW239" s="67"/>
      <c r="JX239" s="67"/>
      <c r="JY239" s="67"/>
      <c r="JZ239" s="67"/>
      <c r="KA239" s="67"/>
      <c r="KB239" s="67"/>
      <c r="KC239" s="67"/>
      <c r="KD239" s="67"/>
      <c r="KE239" s="67"/>
      <c r="KF239" s="67"/>
      <c r="KG239" s="67"/>
      <c r="KH239" s="67"/>
      <c r="KI239" s="67"/>
      <c r="KJ239" s="67"/>
      <c r="KK239" s="67"/>
      <c r="KL239" s="67"/>
      <c r="KM239" s="67"/>
      <c r="KN239" s="67"/>
      <c r="KO239" s="67"/>
      <c r="KP239" s="67"/>
      <c r="KQ239" s="67"/>
      <c r="KR239" s="67"/>
      <c r="KS239" s="67"/>
      <c r="KT239" s="67"/>
      <c r="KU239" s="67"/>
      <c r="KV239" s="67"/>
      <c r="KW239" s="67"/>
      <c r="KX239" s="67"/>
      <c r="KY239" s="67"/>
      <c r="KZ239" s="67"/>
      <c r="LA239" s="67"/>
      <c r="LB239" s="67"/>
      <c r="LC239" s="67"/>
      <c r="LD239" s="67"/>
      <c r="LE239" s="67"/>
      <c r="LF239" s="67"/>
      <c r="LG239" s="67"/>
      <c r="LH239" s="67"/>
      <c r="LI239" s="67"/>
      <c r="LJ239" s="67"/>
      <c r="LK239" s="67"/>
      <c r="LL239" s="67"/>
      <c r="LM239" s="67"/>
      <c r="LN239" s="67"/>
      <c r="LO239" s="67"/>
      <c r="LP239" s="67"/>
      <c r="LQ239" s="67"/>
      <c r="LR239" s="67"/>
      <c r="LS239" s="67"/>
      <c r="LT239" s="67"/>
      <c r="LU239" s="67"/>
      <c r="LV239" s="67"/>
      <c r="LW239" s="67"/>
      <c r="LX239" s="67"/>
      <c r="LY239" s="67"/>
      <c r="LZ239" s="67"/>
      <c r="MA239" s="67"/>
      <c r="MB239" s="67"/>
      <c r="MC239" s="67"/>
      <c r="MD239" s="67"/>
      <c r="ME239" s="67"/>
      <c r="MF239" s="67"/>
      <c r="MG239" s="67"/>
      <c r="MH239" s="67"/>
      <c r="MI239" s="67"/>
      <c r="MJ239" s="67"/>
      <c r="MK239" s="67"/>
      <c r="ML239" s="67"/>
      <c r="MM239" s="67"/>
      <c r="MN239" s="67"/>
      <c r="MO239" s="67"/>
      <c r="MP239" s="67"/>
      <c r="MQ239" s="67"/>
      <c r="MR239" s="67"/>
      <c r="MS239" s="67"/>
      <c r="MT239" s="67"/>
      <c r="MU239" s="67"/>
      <c r="MV239" s="67"/>
      <c r="MW239" s="67"/>
      <c r="MX239" s="67"/>
      <c r="MY239" s="67"/>
      <c r="MZ239" s="67"/>
      <c r="NA239" s="67"/>
      <c r="NB239" s="67"/>
      <c r="NC239" s="67"/>
      <c r="ND239" s="67"/>
      <c r="NE239" s="67"/>
      <c r="NF239" s="67"/>
      <c r="NG239" s="67"/>
      <c r="NH239" s="67"/>
      <c r="NI239" s="67"/>
      <c r="NJ239" s="67"/>
      <c r="NK239" s="67"/>
      <c r="NL239" s="67"/>
      <c r="NM239" s="67"/>
      <c r="NN239" s="67"/>
      <c r="NO239" s="67"/>
      <c r="NP239" s="67"/>
      <c r="NQ239" s="67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</row>
    <row r="240" spans="1:407">
      <c r="A240" s="96" t="s">
        <v>2116</v>
      </c>
      <c r="B240" s="56" t="s">
        <v>1445</v>
      </c>
      <c r="C240" s="96" t="s">
        <v>466</v>
      </c>
      <c r="D240" s="74">
        <v>6</v>
      </c>
      <c r="E240" s="67">
        <v>2016</v>
      </c>
      <c r="F240" s="161">
        <v>68.729636473827384</v>
      </c>
      <c r="G240" s="78">
        <v>14494</v>
      </c>
      <c r="H240" s="78">
        <v>8186</v>
      </c>
      <c r="I240" s="78">
        <v>6308</v>
      </c>
      <c r="J240" s="67">
        <v>26.15</v>
      </c>
      <c r="K240" s="78">
        <v>3790</v>
      </c>
      <c r="L240" s="67">
        <v>24.86</v>
      </c>
      <c r="M240" s="78">
        <v>3603</v>
      </c>
      <c r="N240" s="67">
        <v>1127</v>
      </c>
      <c r="O240" s="67">
        <v>579</v>
      </c>
      <c r="P240" s="67">
        <v>548</v>
      </c>
      <c r="Q240" s="67">
        <v>1358</v>
      </c>
      <c r="R240" s="67">
        <v>698</v>
      </c>
      <c r="S240" s="67">
        <v>660</v>
      </c>
      <c r="T240" s="67">
        <v>1150</v>
      </c>
      <c r="U240" s="67">
        <v>595</v>
      </c>
      <c r="V240" s="67">
        <v>555</v>
      </c>
      <c r="W240" s="67">
        <v>1377</v>
      </c>
      <c r="X240" s="67">
        <v>714</v>
      </c>
      <c r="Y240" s="67">
        <v>663</v>
      </c>
      <c r="Z240" s="67">
        <v>1137</v>
      </c>
      <c r="AA240" s="67">
        <v>592</v>
      </c>
      <c r="AB240" s="67">
        <v>545</v>
      </c>
      <c r="AC240" s="67">
        <v>1347</v>
      </c>
      <c r="AD240" s="67">
        <v>702</v>
      </c>
      <c r="AE240" s="67">
        <v>645</v>
      </c>
      <c r="AF240" s="67">
        <v>1126</v>
      </c>
      <c r="AG240" s="67">
        <v>587</v>
      </c>
      <c r="AH240" s="67">
        <v>539</v>
      </c>
      <c r="AI240" s="67">
        <v>2141</v>
      </c>
      <c r="AJ240" s="67">
        <v>1110</v>
      </c>
      <c r="AK240" s="67">
        <v>1031</v>
      </c>
      <c r="AL240" s="67">
        <v>1209</v>
      </c>
      <c r="AM240" s="67">
        <v>627</v>
      </c>
      <c r="AN240" s="67">
        <v>582</v>
      </c>
      <c r="AO240" s="67">
        <v>1142</v>
      </c>
      <c r="AP240" s="67">
        <v>585</v>
      </c>
      <c r="AQ240" s="67">
        <v>557</v>
      </c>
      <c r="AR240" s="56" t="s">
        <v>428</v>
      </c>
      <c r="AS240" s="56"/>
      <c r="AT240" s="56" t="s">
        <v>428</v>
      </c>
      <c r="AU240" s="162">
        <v>186</v>
      </c>
      <c r="AV240" s="164">
        <v>0</v>
      </c>
      <c r="AW240" s="163">
        <v>14</v>
      </c>
      <c r="AX240" s="59">
        <v>0</v>
      </c>
      <c r="AY240" s="59">
        <v>0</v>
      </c>
      <c r="AZ240" s="86">
        <v>0.88731144631765757</v>
      </c>
      <c r="BA240" s="87">
        <v>1</v>
      </c>
      <c r="BB240" s="88">
        <v>0</v>
      </c>
      <c r="BC240" s="89">
        <v>0</v>
      </c>
      <c r="BD240" s="68">
        <v>0</v>
      </c>
      <c r="BE240" s="69">
        <v>0</v>
      </c>
      <c r="BF240" s="56">
        <f>VLOOKUP(A240,[1]Controles!$A$7:$L$139,11,0)</f>
        <v>1</v>
      </c>
      <c r="BG240" s="107">
        <f>VLOOKUP(A240,[1]Controles!$A$7:$L$139,12,0)</f>
        <v>1.4925373134328357</v>
      </c>
      <c r="BH240" s="63">
        <f>VLOOKUP(A240,[1]Peso!$A$7:$D$139,3,0)</f>
        <v>5</v>
      </c>
      <c r="BI240" s="85">
        <f>VLOOKUP(A240,[1]Peso!$A$7:$D$139,4,0)</f>
        <v>7.4626865671641784</v>
      </c>
      <c r="BJ240" s="68">
        <v>0</v>
      </c>
      <c r="BK240" s="69">
        <v>0</v>
      </c>
      <c r="BL240" s="68">
        <v>0</v>
      </c>
      <c r="BM240" s="69">
        <v>0</v>
      </c>
      <c r="BN240" s="67">
        <v>0</v>
      </c>
      <c r="BO240" s="67">
        <v>0</v>
      </c>
      <c r="BP240" s="67">
        <v>0</v>
      </c>
      <c r="BQ240" s="67">
        <v>0</v>
      </c>
      <c r="BR240" s="67">
        <v>0</v>
      </c>
      <c r="BS240" s="67">
        <v>0</v>
      </c>
      <c r="BT240" s="67">
        <v>0</v>
      </c>
      <c r="BU240" s="67">
        <v>0</v>
      </c>
      <c r="BV240" s="67" t="s">
        <v>2117</v>
      </c>
      <c r="BW240" s="67" t="s">
        <v>2118</v>
      </c>
      <c r="BX240" s="67" t="s">
        <v>2119</v>
      </c>
      <c r="BY240" s="67" t="s">
        <v>2118</v>
      </c>
      <c r="BZ240" s="67" t="s">
        <v>2120</v>
      </c>
      <c r="CA240" s="67" t="s">
        <v>445</v>
      </c>
      <c r="CB240" s="67" t="s">
        <v>458</v>
      </c>
      <c r="CC240" s="163">
        <v>41.13</v>
      </c>
      <c r="CD240" s="163">
        <v>29.87</v>
      </c>
      <c r="CE240" s="166">
        <v>100</v>
      </c>
      <c r="CF240" s="67" t="s">
        <v>2121</v>
      </c>
      <c r="CG240" s="67" t="s">
        <v>2122</v>
      </c>
      <c r="CH240" s="67">
        <v>0</v>
      </c>
      <c r="CI240" s="67">
        <v>0</v>
      </c>
      <c r="CJ240" s="86">
        <v>0</v>
      </c>
      <c r="CK240" s="87">
        <v>0</v>
      </c>
      <c r="CL240" s="67">
        <v>0</v>
      </c>
      <c r="CM240" s="67">
        <v>0</v>
      </c>
      <c r="CN240" s="67">
        <v>0</v>
      </c>
      <c r="CO240" s="67">
        <v>0</v>
      </c>
      <c r="CP240" s="67">
        <v>0</v>
      </c>
      <c r="CQ240" s="67">
        <v>0</v>
      </c>
      <c r="CR240" s="67">
        <v>0</v>
      </c>
      <c r="CS240" s="67">
        <v>0</v>
      </c>
      <c r="CT240" s="67">
        <v>0</v>
      </c>
      <c r="CU240" s="67">
        <v>0</v>
      </c>
      <c r="CV240" s="67">
        <v>0</v>
      </c>
      <c r="CW240" s="67">
        <v>0</v>
      </c>
      <c r="CX240" s="67">
        <v>0</v>
      </c>
      <c r="CY240" s="67">
        <v>0</v>
      </c>
      <c r="CZ240" s="67">
        <v>0</v>
      </c>
      <c r="DA240" s="67">
        <v>0</v>
      </c>
      <c r="DB240" s="86">
        <v>0</v>
      </c>
      <c r="DC240" s="87">
        <v>0</v>
      </c>
      <c r="DD240" s="163">
        <v>66.45</v>
      </c>
      <c r="DE240" s="163">
        <v>50.52</v>
      </c>
      <c r="DF240" s="166">
        <v>3.3430232558139532</v>
      </c>
      <c r="DG240" s="167">
        <v>3.1976744186046515</v>
      </c>
      <c r="DH240" s="67">
        <v>0</v>
      </c>
      <c r="DI240" s="67">
        <v>0</v>
      </c>
      <c r="DJ240" s="67">
        <v>0</v>
      </c>
      <c r="DK240" s="67">
        <v>0</v>
      </c>
      <c r="DL240" s="67">
        <v>0</v>
      </c>
      <c r="DM240" s="67">
        <v>0</v>
      </c>
      <c r="DN240" s="67">
        <v>0</v>
      </c>
      <c r="DO240" s="67">
        <v>0</v>
      </c>
      <c r="DP240" s="67">
        <v>0</v>
      </c>
      <c r="DQ240" s="67">
        <v>0</v>
      </c>
      <c r="DR240" s="67">
        <v>0</v>
      </c>
      <c r="DS240" s="67">
        <v>0</v>
      </c>
      <c r="DT240" s="67">
        <v>0</v>
      </c>
      <c r="DU240" s="67">
        <v>0</v>
      </c>
      <c r="DV240" s="67">
        <v>0</v>
      </c>
      <c r="DW240" s="67">
        <v>0</v>
      </c>
      <c r="DX240" s="67">
        <v>0</v>
      </c>
      <c r="DY240" s="67">
        <v>0</v>
      </c>
      <c r="DZ240" s="86">
        <v>1.834862385321101</v>
      </c>
      <c r="EA240" s="87">
        <v>1</v>
      </c>
      <c r="EB240" s="86">
        <v>40.816326530612244</v>
      </c>
      <c r="EC240" s="87">
        <v>22</v>
      </c>
      <c r="ED240" s="90">
        <v>0</v>
      </c>
      <c r="EE240" s="91">
        <v>0</v>
      </c>
      <c r="EF240" s="163">
        <v>71.7</v>
      </c>
      <c r="EG240" s="163">
        <v>48.46</v>
      </c>
      <c r="EH240" s="166">
        <v>4.3824701195219129</v>
      </c>
      <c r="EI240" s="167">
        <v>0.99601593625498008</v>
      </c>
      <c r="EJ240" s="67" t="s">
        <v>2123</v>
      </c>
      <c r="EK240" s="67" t="s">
        <v>1960</v>
      </c>
      <c r="EL240" s="163">
        <v>38.340000000000003</v>
      </c>
      <c r="EM240" s="163">
        <v>24.89</v>
      </c>
      <c r="EN240" s="166">
        <v>0.69444444444444442</v>
      </c>
      <c r="EO240" s="167">
        <v>0</v>
      </c>
      <c r="EP240" s="67">
        <v>0</v>
      </c>
      <c r="EQ240" s="67">
        <v>0</v>
      </c>
      <c r="ER240" s="67">
        <v>0</v>
      </c>
      <c r="ES240" s="67">
        <v>0</v>
      </c>
      <c r="ET240" s="67">
        <v>0</v>
      </c>
      <c r="EU240" s="67">
        <v>0</v>
      </c>
      <c r="EV240" s="67">
        <v>0</v>
      </c>
      <c r="EW240" s="67">
        <v>0</v>
      </c>
      <c r="EX240" s="67">
        <v>0</v>
      </c>
      <c r="EY240" s="90">
        <v>34.364261168384886</v>
      </c>
      <c r="EZ240" s="91">
        <v>20</v>
      </c>
      <c r="FA240" s="86">
        <v>26.929982046678635</v>
      </c>
      <c r="FB240" s="87">
        <v>15</v>
      </c>
      <c r="FC240" s="92">
        <v>38.550501156515033</v>
      </c>
      <c r="FD240" s="67">
        <v>1</v>
      </c>
      <c r="FE240" s="67">
        <v>0</v>
      </c>
      <c r="FF240" s="67">
        <v>0</v>
      </c>
      <c r="FG240" s="67">
        <v>0</v>
      </c>
      <c r="FH240" s="67">
        <v>0</v>
      </c>
      <c r="FI240" s="67">
        <v>0</v>
      </c>
      <c r="FJ240" s="67">
        <v>0</v>
      </c>
      <c r="FK240" s="92">
        <v>38.550501156514997</v>
      </c>
      <c r="FL240" s="67">
        <v>1</v>
      </c>
      <c r="FM240" s="67">
        <v>0</v>
      </c>
      <c r="FN240" s="67">
        <v>0</v>
      </c>
      <c r="FO240" s="92">
        <v>0</v>
      </c>
      <c r="FP240" s="105">
        <v>0</v>
      </c>
      <c r="FQ240" s="92">
        <v>0</v>
      </c>
      <c r="FR240" s="67">
        <v>0</v>
      </c>
      <c r="FS240" s="86">
        <v>0</v>
      </c>
      <c r="FT240" s="87">
        <v>0</v>
      </c>
      <c r="FU240" s="86">
        <v>2.6269702276707529</v>
      </c>
      <c r="FV240" s="87">
        <v>3</v>
      </c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67"/>
      <c r="IS240" s="67"/>
      <c r="IT240" s="67"/>
      <c r="IU240" s="67"/>
      <c r="IV240" s="67"/>
      <c r="IW240" s="67"/>
      <c r="IX240" s="67"/>
      <c r="IY240" s="67"/>
      <c r="IZ240" s="67"/>
      <c r="JA240" s="67"/>
      <c r="JB240" s="67"/>
      <c r="JC240" s="67"/>
      <c r="JD240" s="67"/>
      <c r="JE240" s="67"/>
      <c r="JF240" s="67"/>
      <c r="JG240" s="67"/>
      <c r="JH240" s="67"/>
      <c r="JI240" s="67"/>
      <c r="JJ240" s="67"/>
      <c r="JK240" s="67"/>
      <c r="JL240" s="67"/>
      <c r="JM240" s="67"/>
      <c r="JN240" s="67"/>
      <c r="JO240" s="67"/>
      <c r="JP240" s="67"/>
      <c r="JQ240" s="67"/>
      <c r="JR240" s="67"/>
      <c r="JS240" s="67"/>
      <c r="JT240" s="67"/>
      <c r="JU240" s="67"/>
      <c r="JV240" s="67"/>
      <c r="JW240" s="67"/>
      <c r="JX240" s="67"/>
      <c r="JY240" s="67"/>
      <c r="JZ240" s="67"/>
      <c r="KA240" s="67"/>
      <c r="KB240" s="67"/>
      <c r="KC240" s="67"/>
      <c r="KD240" s="67"/>
      <c r="KE240" s="67"/>
      <c r="KF240" s="67"/>
      <c r="KG240" s="67"/>
      <c r="KH240" s="67"/>
      <c r="KI240" s="67"/>
      <c r="KJ240" s="67"/>
      <c r="KK240" s="67"/>
      <c r="KL240" s="67"/>
      <c r="KM240" s="67"/>
      <c r="KN240" s="67"/>
      <c r="KO240" s="67"/>
      <c r="KP240" s="67"/>
      <c r="KQ240" s="67"/>
      <c r="KR240" s="67"/>
      <c r="KS240" s="67"/>
      <c r="KT240" s="67"/>
      <c r="KU240" s="67"/>
      <c r="KV240" s="67"/>
      <c r="KW240" s="67"/>
      <c r="KX240" s="67"/>
      <c r="KY240" s="67"/>
      <c r="KZ240" s="67"/>
      <c r="LA240" s="67"/>
      <c r="LB240" s="67"/>
      <c r="LC240" s="67"/>
      <c r="LD240" s="67"/>
      <c r="LE240" s="67"/>
      <c r="LF240" s="67"/>
      <c r="LG240" s="67"/>
      <c r="LH240" s="67"/>
      <c r="LI240" s="67"/>
      <c r="LJ240" s="67"/>
      <c r="LK240" s="67"/>
      <c r="LL240" s="67"/>
      <c r="LM240" s="67"/>
      <c r="LN240" s="67"/>
      <c r="LO240" s="67"/>
      <c r="LP240" s="67"/>
      <c r="LQ240" s="67"/>
      <c r="LR240" s="67"/>
      <c r="LS240" s="67"/>
      <c r="LT240" s="67"/>
      <c r="LU240" s="67"/>
      <c r="LV240" s="67"/>
      <c r="LW240" s="67"/>
      <c r="LX240" s="67"/>
      <c r="LY240" s="67"/>
      <c r="LZ240" s="67"/>
      <c r="MA240" s="67"/>
      <c r="MB240" s="67"/>
      <c r="MC240" s="67"/>
      <c r="MD240" s="67"/>
      <c r="ME240" s="67"/>
      <c r="MF240" s="67"/>
      <c r="MG240" s="67"/>
      <c r="MH240" s="67"/>
      <c r="MI240" s="67"/>
      <c r="MJ240" s="67"/>
      <c r="MK240" s="67"/>
      <c r="ML240" s="67"/>
      <c r="MM240" s="67"/>
      <c r="MN240" s="67"/>
      <c r="MO240" s="67"/>
      <c r="MP240" s="67"/>
      <c r="MQ240" s="67"/>
      <c r="MR240" s="67"/>
      <c r="MS240" s="67"/>
      <c r="MT240" s="67"/>
      <c r="MU240" s="67"/>
      <c r="MV240" s="67"/>
      <c r="MW240" s="67"/>
      <c r="MX240" s="67"/>
      <c r="MY240" s="67"/>
      <c r="MZ240" s="67"/>
      <c r="NA240" s="67"/>
      <c r="NB240" s="67"/>
      <c r="NC240" s="67"/>
      <c r="ND240" s="67"/>
      <c r="NE240" s="67"/>
      <c r="NF240" s="67"/>
      <c r="NG240" s="67"/>
      <c r="NH240" s="67"/>
      <c r="NI240" s="67"/>
      <c r="NJ240" s="67"/>
      <c r="NK240" s="67"/>
      <c r="NL240" s="67"/>
      <c r="NM240" s="67"/>
      <c r="NN240" s="67"/>
      <c r="NO240" s="67"/>
      <c r="NP240" s="67"/>
      <c r="NQ240" s="67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</row>
    <row r="241" spans="1:407">
      <c r="A241" s="96" t="s">
        <v>1452</v>
      </c>
      <c r="B241" s="56" t="s">
        <v>1453</v>
      </c>
      <c r="C241" s="96" t="s">
        <v>514</v>
      </c>
      <c r="D241" s="74">
        <v>6</v>
      </c>
      <c r="E241" s="67">
        <v>2016</v>
      </c>
      <c r="F241" s="161">
        <v>59.130510215217257</v>
      </c>
      <c r="G241" s="78">
        <v>6466</v>
      </c>
      <c r="H241" s="78">
        <v>1023</v>
      </c>
      <c r="I241" s="78">
        <v>5443</v>
      </c>
      <c r="J241" s="67">
        <v>16.66</v>
      </c>
      <c r="K241" s="78">
        <v>1077</v>
      </c>
      <c r="L241" s="67">
        <v>62.42</v>
      </c>
      <c r="M241" s="78">
        <v>4036</v>
      </c>
      <c r="N241" s="67">
        <v>757</v>
      </c>
      <c r="O241" s="67">
        <v>391</v>
      </c>
      <c r="P241" s="67">
        <v>366</v>
      </c>
      <c r="Q241" s="67">
        <v>902</v>
      </c>
      <c r="R241" s="67">
        <v>466</v>
      </c>
      <c r="S241" s="67">
        <v>436</v>
      </c>
      <c r="T241" s="67">
        <v>699</v>
      </c>
      <c r="U241" s="67">
        <v>360</v>
      </c>
      <c r="V241" s="67">
        <v>339</v>
      </c>
      <c r="W241" s="67">
        <v>815</v>
      </c>
      <c r="X241" s="67">
        <v>419</v>
      </c>
      <c r="Y241" s="67">
        <v>396</v>
      </c>
      <c r="Z241" s="67">
        <v>633</v>
      </c>
      <c r="AA241" s="67">
        <v>325</v>
      </c>
      <c r="AB241" s="67">
        <v>308</v>
      </c>
      <c r="AC241" s="67">
        <v>721</v>
      </c>
      <c r="AD241" s="67">
        <v>371</v>
      </c>
      <c r="AE241" s="67">
        <v>350</v>
      </c>
      <c r="AF241" s="67">
        <v>577</v>
      </c>
      <c r="AG241" s="67">
        <v>298</v>
      </c>
      <c r="AH241" s="67">
        <v>279</v>
      </c>
      <c r="AI241" s="67">
        <v>986</v>
      </c>
      <c r="AJ241" s="67">
        <v>511</v>
      </c>
      <c r="AK241" s="67">
        <v>475</v>
      </c>
      <c r="AL241" s="67">
        <v>557</v>
      </c>
      <c r="AM241" s="67">
        <v>289</v>
      </c>
      <c r="AN241" s="67">
        <v>268</v>
      </c>
      <c r="AO241" s="67">
        <v>484</v>
      </c>
      <c r="AP241" s="67">
        <v>251</v>
      </c>
      <c r="AQ241" s="67">
        <v>233</v>
      </c>
      <c r="AR241" s="56" t="s">
        <v>428</v>
      </c>
      <c r="AS241" s="56"/>
      <c r="AT241" s="56" t="s">
        <v>428</v>
      </c>
      <c r="AU241" s="162">
        <v>213</v>
      </c>
      <c r="AV241" s="163">
        <v>1</v>
      </c>
      <c r="AW241" s="164">
        <v>72</v>
      </c>
      <c r="AX241" s="59">
        <v>0</v>
      </c>
      <c r="AY241" s="59">
        <v>0</v>
      </c>
      <c r="AZ241" s="86">
        <v>0</v>
      </c>
      <c r="BA241" s="87">
        <v>0</v>
      </c>
      <c r="BB241" s="88">
        <v>0</v>
      </c>
      <c r="BC241" s="89">
        <v>0</v>
      </c>
      <c r="BD241" s="68">
        <v>0</v>
      </c>
      <c r="BE241" s="69">
        <v>0</v>
      </c>
      <c r="BF241" s="56">
        <f>VLOOKUP(A241,[1]Controles!$A$7:$L$139,11,0)</f>
        <v>8</v>
      </c>
      <c r="BG241" s="107">
        <f>VLOOKUP(A241,[1]Controles!$A$7:$L$139,12,0)</f>
        <v>11.111111111111111</v>
      </c>
      <c r="BH241" s="63">
        <f>VLOOKUP(A241,[1]Peso!$A$7:$D$139,3,0)</f>
        <v>7</v>
      </c>
      <c r="BI241" s="85">
        <f>VLOOKUP(A241,[1]Peso!$A$7:$D$139,4,0)</f>
        <v>9.7222222222222232</v>
      </c>
      <c r="BJ241" s="68">
        <v>0</v>
      </c>
      <c r="BK241" s="69">
        <v>0</v>
      </c>
      <c r="BL241" s="68">
        <v>0</v>
      </c>
      <c r="BM241" s="69">
        <v>0</v>
      </c>
      <c r="BN241" s="67">
        <v>0</v>
      </c>
      <c r="BO241" s="67">
        <v>0</v>
      </c>
      <c r="BP241" s="67">
        <v>0</v>
      </c>
      <c r="BQ241" s="67">
        <v>0</v>
      </c>
      <c r="BR241" s="67">
        <v>0</v>
      </c>
      <c r="BS241" s="67">
        <v>0</v>
      </c>
      <c r="BT241" s="67">
        <v>0</v>
      </c>
      <c r="BU241" s="67">
        <v>0</v>
      </c>
      <c r="BV241" s="67" t="s">
        <v>2124</v>
      </c>
      <c r="BW241" s="67" t="s">
        <v>1060</v>
      </c>
      <c r="BX241" s="67" t="s">
        <v>1243</v>
      </c>
      <c r="BY241" s="67" t="s">
        <v>576</v>
      </c>
      <c r="BZ241" s="67" t="s">
        <v>1636</v>
      </c>
      <c r="CA241" s="67" t="s">
        <v>2125</v>
      </c>
      <c r="CB241" s="67" t="s">
        <v>655</v>
      </c>
      <c r="CC241" s="164">
        <v>62.07</v>
      </c>
      <c r="CD241" s="164">
        <v>48.28</v>
      </c>
      <c r="CE241" s="166">
        <v>18.75</v>
      </c>
      <c r="CF241" s="67" t="s">
        <v>1792</v>
      </c>
      <c r="CG241" s="67" t="s">
        <v>521</v>
      </c>
      <c r="CH241" s="67">
        <v>0</v>
      </c>
      <c r="CI241" s="67">
        <v>0</v>
      </c>
      <c r="CJ241" s="86">
        <v>1.4306151645207439</v>
      </c>
      <c r="CK241" s="87">
        <v>1</v>
      </c>
      <c r="CL241" s="67">
        <v>0</v>
      </c>
      <c r="CM241" s="67">
        <v>0</v>
      </c>
      <c r="CN241" s="67">
        <v>0</v>
      </c>
      <c r="CO241" s="67">
        <v>0</v>
      </c>
      <c r="CP241" s="67">
        <v>0</v>
      </c>
      <c r="CQ241" s="67">
        <v>0</v>
      </c>
      <c r="CR241" s="67">
        <v>0</v>
      </c>
      <c r="CS241" s="67">
        <v>0</v>
      </c>
      <c r="CT241" s="67">
        <v>0</v>
      </c>
      <c r="CU241" s="67">
        <v>0</v>
      </c>
      <c r="CV241" s="67">
        <v>0</v>
      </c>
      <c r="CW241" s="67">
        <v>0</v>
      </c>
      <c r="CX241" s="67">
        <v>0</v>
      </c>
      <c r="CY241" s="67">
        <v>0</v>
      </c>
      <c r="CZ241" s="67">
        <v>0</v>
      </c>
      <c r="DA241" s="67">
        <v>0</v>
      </c>
      <c r="DB241" s="86">
        <v>0</v>
      </c>
      <c r="DC241" s="87">
        <v>0</v>
      </c>
      <c r="DD241" s="164">
        <v>103.64</v>
      </c>
      <c r="DE241" s="164">
        <v>76.81</v>
      </c>
      <c r="DF241" s="166">
        <v>2.2455089820359282</v>
      </c>
      <c r="DG241" s="167">
        <v>18.862275449101794</v>
      </c>
      <c r="DH241" s="67">
        <v>0</v>
      </c>
      <c r="DI241" s="67">
        <v>0</v>
      </c>
      <c r="DJ241" s="92">
        <v>122.69938650306749</v>
      </c>
      <c r="DK241" s="67">
        <v>1</v>
      </c>
      <c r="DL241" s="67">
        <v>0</v>
      </c>
      <c r="DM241" s="67">
        <v>0</v>
      </c>
      <c r="DN241" s="67">
        <v>0</v>
      </c>
      <c r="DO241" s="67">
        <v>0</v>
      </c>
      <c r="DP241" s="67">
        <v>0</v>
      </c>
      <c r="DQ241" s="67">
        <v>0</v>
      </c>
      <c r="DR241" s="67">
        <v>0</v>
      </c>
      <c r="DS241" s="67">
        <v>0</v>
      </c>
      <c r="DT241" s="67">
        <v>0</v>
      </c>
      <c r="DU241" s="67">
        <v>0</v>
      </c>
      <c r="DV241" s="67">
        <v>0</v>
      </c>
      <c r="DW241" s="67">
        <v>0</v>
      </c>
      <c r="DX241" s="67">
        <v>0</v>
      </c>
      <c r="DY241" s="67">
        <v>0</v>
      </c>
      <c r="DZ241" s="86">
        <v>0</v>
      </c>
      <c r="EA241" s="87">
        <v>0</v>
      </c>
      <c r="EB241" s="86">
        <v>78.853046594982075</v>
      </c>
      <c r="EC241" s="87">
        <v>22</v>
      </c>
      <c r="ED241" s="86">
        <v>1.7331022530329288</v>
      </c>
      <c r="EE241" s="87">
        <v>1</v>
      </c>
      <c r="EF241" s="164">
        <v>98</v>
      </c>
      <c r="EG241" s="164">
        <v>56.89</v>
      </c>
      <c r="EH241" s="166">
        <v>2.0887728459530028</v>
      </c>
      <c r="EI241" s="167">
        <v>8.8772845953002602</v>
      </c>
      <c r="EJ241" s="67" t="s">
        <v>2126</v>
      </c>
      <c r="EK241" s="67" t="s">
        <v>1143</v>
      </c>
      <c r="EL241" s="164">
        <v>72.760000000000005</v>
      </c>
      <c r="EM241" s="164">
        <v>28.94</v>
      </c>
      <c r="EN241" s="166">
        <v>0</v>
      </c>
      <c r="EO241" s="167">
        <v>0</v>
      </c>
      <c r="EP241" s="67">
        <v>0</v>
      </c>
      <c r="EQ241" s="67">
        <v>0</v>
      </c>
      <c r="ER241" s="92">
        <v>138.69625520110958</v>
      </c>
      <c r="ES241" s="67">
        <v>1</v>
      </c>
      <c r="ET241" s="67">
        <v>0</v>
      </c>
      <c r="EU241" s="67">
        <v>0</v>
      </c>
      <c r="EV241" s="67">
        <v>0</v>
      </c>
      <c r="EW241" s="67">
        <v>0</v>
      </c>
      <c r="EX241" s="67">
        <v>0</v>
      </c>
      <c r="EY241" s="86">
        <v>78.358208955223887</v>
      </c>
      <c r="EZ241" s="87">
        <v>21</v>
      </c>
      <c r="FA241" s="86">
        <v>72.961373390557938</v>
      </c>
      <c r="FB241" s="87">
        <v>17</v>
      </c>
      <c r="FC241" s="67">
        <v>0</v>
      </c>
      <c r="FD241" s="67">
        <v>0</v>
      </c>
      <c r="FE241" s="67">
        <v>0</v>
      </c>
      <c r="FF241" s="67">
        <v>0</v>
      </c>
      <c r="FG241" s="67">
        <v>0</v>
      </c>
      <c r="FH241" s="67">
        <v>0</v>
      </c>
      <c r="FI241" s="67">
        <v>0</v>
      </c>
      <c r="FJ241" s="67">
        <v>0</v>
      </c>
      <c r="FK241" s="67">
        <v>0</v>
      </c>
      <c r="FL241" s="67">
        <v>0</v>
      </c>
      <c r="FM241" s="92">
        <v>255.10204081632651</v>
      </c>
      <c r="FN241" s="67">
        <v>3</v>
      </c>
      <c r="FO241" s="92">
        <v>85.034013605442169</v>
      </c>
      <c r="FP241" s="67">
        <v>1</v>
      </c>
      <c r="FQ241" s="92">
        <v>85.034013605442169</v>
      </c>
      <c r="FR241" s="67">
        <v>1</v>
      </c>
      <c r="FS241" s="86">
        <v>3.5906642728904847</v>
      </c>
      <c r="FT241" s="87">
        <v>2</v>
      </c>
      <c r="FU241" s="86">
        <v>2.0661157024793391</v>
      </c>
      <c r="FV241" s="87">
        <v>1</v>
      </c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67"/>
      <c r="IS241" s="67"/>
      <c r="IT241" s="67"/>
      <c r="IU241" s="67"/>
      <c r="IV241" s="67"/>
      <c r="IW241" s="67"/>
      <c r="IX241" s="67"/>
      <c r="IY241" s="67"/>
      <c r="IZ241" s="67"/>
      <c r="JA241" s="67"/>
      <c r="JB241" s="67"/>
      <c r="JC241" s="67"/>
      <c r="JD241" s="67"/>
      <c r="JE241" s="67"/>
      <c r="JF241" s="67"/>
      <c r="JG241" s="67"/>
      <c r="JH241" s="67"/>
      <c r="JI241" s="67"/>
      <c r="JJ241" s="67"/>
      <c r="JK241" s="67"/>
      <c r="JL241" s="67"/>
      <c r="JM241" s="67"/>
      <c r="JN241" s="67"/>
      <c r="JO241" s="67"/>
      <c r="JP241" s="67"/>
      <c r="JQ241" s="67"/>
      <c r="JR241" s="67"/>
      <c r="JS241" s="67"/>
      <c r="JT241" s="67"/>
      <c r="JU241" s="67"/>
      <c r="JV241" s="67"/>
      <c r="JW241" s="67"/>
      <c r="JX241" s="67"/>
      <c r="JY241" s="67"/>
      <c r="JZ241" s="67"/>
      <c r="KA241" s="67"/>
      <c r="KB241" s="67"/>
      <c r="KC241" s="67"/>
      <c r="KD241" s="67"/>
      <c r="KE241" s="67"/>
      <c r="KF241" s="67"/>
      <c r="KG241" s="67"/>
      <c r="KH241" s="67"/>
      <c r="KI241" s="67"/>
      <c r="KJ241" s="67"/>
      <c r="KK241" s="67"/>
      <c r="KL241" s="67"/>
      <c r="KM241" s="67"/>
      <c r="KN241" s="67"/>
      <c r="KO241" s="67"/>
      <c r="KP241" s="67"/>
      <c r="KQ241" s="67"/>
      <c r="KR241" s="67"/>
      <c r="KS241" s="67"/>
      <c r="KT241" s="67"/>
      <c r="KU241" s="67"/>
      <c r="KV241" s="67"/>
      <c r="KW241" s="67"/>
      <c r="KX241" s="67"/>
      <c r="KY241" s="67"/>
      <c r="KZ241" s="67"/>
      <c r="LA241" s="67"/>
      <c r="LB241" s="67"/>
      <c r="LC241" s="67"/>
      <c r="LD241" s="67"/>
      <c r="LE241" s="67"/>
      <c r="LF241" s="67"/>
      <c r="LG241" s="67"/>
      <c r="LH241" s="67"/>
      <c r="LI241" s="67"/>
      <c r="LJ241" s="67"/>
      <c r="LK241" s="67"/>
      <c r="LL241" s="67"/>
      <c r="LM241" s="67"/>
      <c r="LN241" s="67"/>
      <c r="LO241" s="67"/>
      <c r="LP241" s="67"/>
      <c r="LQ241" s="67"/>
      <c r="LR241" s="67"/>
      <c r="LS241" s="67"/>
      <c r="LT241" s="67"/>
      <c r="LU241" s="67"/>
      <c r="LV241" s="67"/>
      <c r="LW241" s="67"/>
      <c r="LX241" s="67"/>
      <c r="LY241" s="67"/>
      <c r="LZ241" s="67"/>
      <c r="MA241" s="67"/>
      <c r="MB241" s="67"/>
      <c r="MC241" s="67"/>
      <c r="MD241" s="67"/>
      <c r="ME241" s="67"/>
      <c r="MF241" s="67"/>
      <c r="MG241" s="67"/>
      <c r="MH241" s="67"/>
      <c r="MI241" s="67"/>
      <c r="MJ241" s="67"/>
      <c r="MK241" s="67"/>
      <c r="ML241" s="67"/>
      <c r="MM241" s="67"/>
      <c r="MN241" s="67"/>
      <c r="MO241" s="67"/>
      <c r="MP241" s="67"/>
      <c r="MQ241" s="67"/>
      <c r="MR241" s="67"/>
      <c r="MS241" s="67"/>
      <c r="MT241" s="67"/>
      <c r="MU241" s="67"/>
      <c r="MV241" s="67"/>
      <c r="MW241" s="67"/>
      <c r="MX241" s="67"/>
      <c r="MY241" s="67"/>
      <c r="MZ241" s="67"/>
      <c r="NA241" s="67"/>
      <c r="NB241" s="67"/>
      <c r="NC241" s="67"/>
      <c r="ND241" s="67"/>
      <c r="NE241" s="67"/>
      <c r="NF241" s="67"/>
      <c r="NG241" s="67"/>
      <c r="NH241" s="67"/>
      <c r="NI241" s="67"/>
      <c r="NJ241" s="67"/>
      <c r="NK241" s="67"/>
      <c r="NL241" s="67"/>
      <c r="NM241" s="67"/>
      <c r="NN241" s="67"/>
      <c r="NO241" s="67"/>
      <c r="NP241" s="67"/>
      <c r="NQ241" s="67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</row>
    <row r="242" spans="1:407">
      <c r="A242" s="96" t="s">
        <v>1461</v>
      </c>
      <c r="B242" s="56" t="s">
        <v>1462</v>
      </c>
      <c r="C242" s="96" t="s">
        <v>547</v>
      </c>
      <c r="D242" s="74">
        <v>4</v>
      </c>
      <c r="E242" s="67">
        <v>2016</v>
      </c>
      <c r="F242" s="161">
        <v>71.900021482601176</v>
      </c>
      <c r="G242" s="78">
        <v>163525</v>
      </c>
      <c r="H242" s="78">
        <v>65307</v>
      </c>
      <c r="I242" s="78">
        <v>98218</v>
      </c>
      <c r="J242" s="67">
        <v>21.89</v>
      </c>
      <c r="K242" s="78">
        <v>35791</v>
      </c>
      <c r="L242" s="67">
        <v>55.87</v>
      </c>
      <c r="M242" s="78">
        <v>91363</v>
      </c>
      <c r="N242" s="67">
        <v>20292</v>
      </c>
      <c r="O242" s="67">
        <v>10426</v>
      </c>
      <c r="P242" s="67">
        <v>9866</v>
      </c>
      <c r="Q242" s="67">
        <v>24106</v>
      </c>
      <c r="R242" s="67">
        <v>12389</v>
      </c>
      <c r="S242" s="67">
        <v>11717</v>
      </c>
      <c r="T242" s="67">
        <v>18563</v>
      </c>
      <c r="U242" s="67">
        <v>9586</v>
      </c>
      <c r="V242" s="67">
        <v>8977</v>
      </c>
      <c r="W242" s="67">
        <v>21913</v>
      </c>
      <c r="X242" s="67">
        <v>11346</v>
      </c>
      <c r="Y242" s="67">
        <v>10567</v>
      </c>
      <c r="Z242" s="67">
        <v>17848</v>
      </c>
      <c r="AA242" s="67">
        <v>9170</v>
      </c>
      <c r="AB242" s="67">
        <v>8678</v>
      </c>
      <c r="AC242" s="67">
        <v>21477</v>
      </c>
      <c r="AD242" s="67">
        <v>10621</v>
      </c>
      <c r="AE242" s="67">
        <v>10856</v>
      </c>
      <c r="AF242" s="67">
        <v>17863</v>
      </c>
      <c r="AG242" s="67">
        <v>8619</v>
      </c>
      <c r="AH242" s="67">
        <v>9244</v>
      </c>
      <c r="AI242" s="67">
        <v>30102</v>
      </c>
      <c r="AJ242" s="67">
        <v>15355</v>
      </c>
      <c r="AK242" s="67">
        <v>14747</v>
      </c>
      <c r="AL242" s="67">
        <v>16651</v>
      </c>
      <c r="AM242" s="67">
        <v>8713</v>
      </c>
      <c r="AN242" s="67">
        <v>7938</v>
      </c>
      <c r="AO242" s="67">
        <v>15218</v>
      </c>
      <c r="AP242" s="67">
        <v>7488</v>
      </c>
      <c r="AQ242" s="67">
        <v>7730</v>
      </c>
      <c r="AR242" s="56" t="s">
        <v>428</v>
      </c>
      <c r="AS242" s="56"/>
      <c r="AT242" s="56" t="s">
        <v>428</v>
      </c>
      <c r="AU242" s="162">
        <v>4801</v>
      </c>
      <c r="AV242" s="164">
        <v>0</v>
      </c>
      <c r="AW242" s="163">
        <v>1351</v>
      </c>
      <c r="AX242" s="59">
        <v>12.3</v>
      </c>
      <c r="AY242" s="59">
        <v>31</v>
      </c>
      <c r="AZ242" s="86">
        <v>2.1683422038241673</v>
      </c>
      <c r="BA242" s="87">
        <v>44</v>
      </c>
      <c r="BB242" s="88">
        <v>39.793076004775166</v>
      </c>
      <c r="BC242" s="89">
        <v>1</v>
      </c>
      <c r="BD242" s="68">
        <v>0</v>
      </c>
      <c r="BE242" s="69">
        <v>0</v>
      </c>
      <c r="BF242" s="56">
        <f>VLOOKUP(A242,[1]Controles!$A$7:$L$139,11,0)</f>
        <v>228</v>
      </c>
      <c r="BG242" s="107">
        <f>VLOOKUP(A242,[1]Controles!$A$7:$L$139,12,0)</f>
        <v>9.0728213290887378</v>
      </c>
      <c r="BH242" s="63">
        <f>VLOOKUP(A242,[1]Peso!$A$7:$D$139,3,0)</f>
        <v>201</v>
      </c>
      <c r="BI242" s="85">
        <f>VLOOKUP(A242,[1]Peso!$A$7:$D$139,4,0)</f>
        <v>7.9984082769598093</v>
      </c>
      <c r="BJ242" s="68">
        <v>14.784151389710232</v>
      </c>
      <c r="BK242" s="69">
        <v>3</v>
      </c>
      <c r="BL242" s="68">
        <v>39.424403705893951</v>
      </c>
      <c r="BM242" s="69">
        <v>8</v>
      </c>
      <c r="BN242" s="92">
        <v>10.06947940791461</v>
      </c>
      <c r="BO242" s="67">
        <v>2</v>
      </c>
      <c r="BP242" s="92">
        <v>25.173698519786527</v>
      </c>
      <c r="BQ242" s="67">
        <v>6</v>
      </c>
      <c r="BR242" s="67">
        <v>0</v>
      </c>
      <c r="BS242" s="67">
        <v>0</v>
      </c>
      <c r="BT242" s="92">
        <v>15.104219111871915</v>
      </c>
      <c r="BU242" s="67">
        <v>4</v>
      </c>
      <c r="BV242" s="67" t="s">
        <v>1571</v>
      </c>
      <c r="BW242" s="67" t="s">
        <v>1113</v>
      </c>
      <c r="BX242" s="67" t="s">
        <v>580</v>
      </c>
      <c r="BY242" s="67" t="s">
        <v>702</v>
      </c>
      <c r="BZ242" s="67" t="s">
        <v>2127</v>
      </c>
      <c r="CA242" s="67" t="s">
        <v>1431</v>
      </c>
      <c r="CB242" s="67" t="s">
        <v>1322</v>
      </c>
      <c r="CC242" s="163">
        <v>78.680000000000007</v>
      </c>
      <c r="CD242" s="163">
        <v>48.64</v>
      </c>
      <c r="CE242" s="67" t="s">
        <v>555</v>
      </c>
      <c r="CF242" s="67" t="s">
        <v>2128</v>
      </c>
      <c r="CG242" s="67" t="s">
        <v>2129</v>
      </c>
      <c r="CH242" s="92">
        <v>5.034739703957305</v>
      </c>
      <c r="CI242" s="67">
        <v>1</v>
      </c>
      <c r="CJ242" s="86">
        <v>0.26935301406022732</v>
      </c>
      <c r="CK242" s="87">
        <v>5</v>
      </c>
      <c r="CL242" s="92">
        <v>5.034739703957305</v>
      </c>
      <c r="CM242" s="67">
        <v>1</v>
      </c>
      <c r="CN242" s="92">
        <v>15.104219111871915</v>
      </c>
      <c r="CO242" s="67">
        <v>3</v>
      </c>
      <c r="CP242" s="67">
        <v>0</v>
      </c>
      <c r="CQ242" s="67">
        <v>0</v>
      </c>
      <c r="CR242" s="92">
        <v>13.690503354173321</v>
      </c>
      <c r="CS242" s="67">
        <v>3</v>
      </c>
      <c r="CT242" s="67">
        <v>0</v>
      </c>
      <c r="CU242" s="67">
        <v>0</v>
      </c>
      <c r="CV242" s="171">
        <v>4.5635011180577738</v>
      </c>
      <c r="CW242" s="67">
        <v>1</v>
      </c>
      <c r="CX242" s="92">
        <v>4.5635011180577738</v>
      </c>
      <c r="CY242" s="67">
        <v>1</v>
      </c>
      <c r="CZ242" s="92">
        <v>4.5635011180577738</v>
      </c>
      <c r="DA242" s="67">
        <v>1</v>
      </c>
      <c r="DB242" s="86">
        <v>0.78440161362617655</v>
      </c>
      <c r="DC242" s="87">
        <v>14</v>
      </c>
      <c r="DD242" s="163">
        <v>123.54</v>
      </c>
      <c r="DE242" s="163">
        <v>92.84</v>
      </c>
      <c r="DF242" s="67" t="s">
        <v>555</v>
      </c>
      <c r="DG242" s="67" t="s">
        <v>555</v>
      </c>
      <c r="DH242" s="92">
        <v>18.254004472231095</v>
      </c>
      <c r="DI242" s="67">
        <v>4</v>
      </c>
      <c r="DJ242" s="92">
        <v>73.016017888924381</v>
      </c>
      <c r="DK242" s="67">
        <v>16</v>
      </c>
      <c r="DL242" s="92">
        <v>22.817505590288867</v>
      </c>
      <c r="DM242" s="67">
        <v>5</v>
      </c>
      <c r="DN242" s="92">
        <v>60.53</v>
      </c>
      <c r="DO242" s="67">
        <v>13</v>
      </c>
      <c r="DP242" s="92">
        <v>88.466731852679615</v>
      </c>
      <c r="DQ242" s="67">
        <v>19</v>
      </c>
      <c r="DR242" s="92">
        <v>9.3122875634399591</v>
      </c>
      <c r="DS242" s="67">
        <v>2</v>
      </c>
      <c r="DT242" s="92">
        <v>65.186012944079721</v>
      </c>
      <c r="DU242" s="67">
        <v>14</v>
      </c>
      <c r="DV242" s="92">
        <v>9.3122875634399591</v>
      </c>
      <c r="DW242" s="67">
        <v>2</v>
      </c>
      <c r="DX242" s="92">
        <v>4.6561437817199796</v>
      </c>
      <c r="DY242" s="67">
        <v>1</v>
      </c>
      <c r="DZ242" s="86">
        <v>6.3378658677114545</v>
      </c>
      <c r="EA242" s="87">
        <v>55</v>
      </c>
      <c r="EB242" s="86">
        <v>84.054521852012115</v>
      </c>
      <c r="EC242" s="87">
        <v>777</v>
      </c>
      <c r="ED242" s="86">
        <v>1.7354307787045848</v>
      </c>
      <c r="EE242" s="87">
        <v>31</v>
      </c>
      <c r="EF242" s="163">
        <v>97.84</v>
      </c>
      <c r="EG242" s="163">
        <v>64.900000000000006</v>
      </c>
      <c r="EH242" s="67" t="s">
        <v>555</v>
      </c>
      <c r="EI242" s="67" t="s">
        <v>555</v>
      </c>
      <c r="EJ242" s="67" t="s">
        <v>2130</v>
      </c>
      <c r="EK242" s="67" t="s">
        <v>2131</v>
      </c>
      <c r="EL242" s="163">
        <v>59.02</v>
      </c>
      <c r="EM242" s="163">
        <v>31.98</v>
      </c>
      <c r="EN242" s="67" t="s">
        <v>555</v>
      </c>
      <c r="EO242" s="67" t="s">
        <v>555</v>
      </c>
      <c r="EP242" s="92">
        <v>60.529869162359738</v>
      </c>
      <c r="EQ242" s="67">
        <v>13</v>
      </c>
      <c r="ER242" s="92">
        <v>74.498300507519673</v>
      </c>
      <c r="ES242" s="67">
        <v>16</v>
      </c>
      <c r="ET242" s="92">
        <v>102.43516319783956</v>
      </c>
      <c r="EU242" s="67">
        <v>22</v>
      </c>
      <c r="EV242" s="92">
        <v>32.59300647203986</v>
      </c>
      <c r="EW242" s="67">
        <v>7</v>
      </c>
      <c r="EX242" s="67">
        <v>3</v>
      </c>
      <c r="EY242" s="86">
        <v>95.993953136810276</v>
      </c>
      <c r="EZ242" s="87">
        <v>762</v>
      </c>
      <c r="FA242" s="86">
        <v>73.479948253557566</v>
      </c>
      <c r="FB242" s="87">
        <v>568</v>
      </c>
      <c r="FC242" s="92">
        <v>13.828580911026911</v>
      </c>
      <c r="FD242" s="67">
        <v>5</v>
      </c>
      <c r="FE242" s="92">
        <v>138.2858091102691</v>
      </c>
      <c r="FF242" s="67">
        <v>50</v>
      </c>
      <c r="FG242" s="67">
        <v>0</v>
      </c>
      <c r="FH242" s="67">
        <v>0</v>
      </c>
      <c r="FI242" s="92">
        <v>5.5314323644107644</v>
      </c>
      <c r="FJ242" s="67">
        <v>2</v>
      </c>
      <c r="FK242" s="92">
        <v>157.64582238570679</v>
      </c>
      <c r="FL242" s="67">
        <v>57</v>
      </c>
      <c r="FM242" s="92">
        <v>179.77155184334981</v>
      </c>
      <c r="FN242" s="67">
        <v>65</v>
      </c>
      <c r="FO242" s="92">
        <v>306.99449622479744</v>
      </c>
      <c r="FP242" s="67">
        <v>111</v>
      </c>
      <c r="FQ242" s="92">
        <v>8.2971485466161461</v>
      </c>
      <c r="FR242" s="67">
        <v>3</v>
      </c>
      <c r="FS242" s="86">
        <v>2.4022581226352773</v>
      </c>
      <c r="FT242" s="87">
        <v>40</v>
      </c>
      <c r="FU242" s="86">
        <v>1.5770797739518989</v>
      </c>
      <c r="FV242" s="87">
        <v>24</v>
      </c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67"/>
      <c r="IS242" s="67"/>
      <c r="IT242" s="67"/>
      <c r="IU242" s="67"/>
      <c r="IV242" s="67"/>
      <c r="IW242" s="67"/>
      <c r="IX242" s="67"/>
      <c r="IY242" s="67"/>
      <c r="IZ242" s="67"/>
      <c r="JA242" s="67"/>
      <c r="JB242" s="67"/>
      <c r="JC242" s="67"/>
      <c r="JD242" s="67"/>
      <c r="JE242" s="67"/>
      <c r="JF242" s="67"/>
      <c r="JG242" s="67"/>
      <c r="JH242" s="67"/>
      <c r="JI242" s="67"/>
      <c r="JJ242" s="67"/>
      <c r="JK242" s="67"/>
      <c r="JL242" s="67"/>
      <c r="JM242" s="67"/>
      <c r="JN242" s="67"/>
      <c r="JO242" s="67"/>
      <c r="JP242" s="67"/>
      <c r="JQ242" s="67"/>
      <c r="JR242" s="67"/>
      <c r="JS242" s="67"/>
      <c r="JT242" s="67"/>
      <c r="JU242" s="67"/>
      <c r="JV242" s="67"/>
      <c r="JW242" s="67"/>
      <c r="JX242" s="67"/>
      <c r="JY242" s="67"/>
      <c r="JZ242" s="67"/>
      <c r="KA242" s="67"/>
      <c r="KB242" s="67"/>
      <c r="KC242" s="67"/>
      <c r="KD242" s="67"/>
      <c r="KE242" s="67"/>
      <c r="KF242" s="67"/>
      <c r="KG242" s="67"/>
      <c r="KH242" s="67"/>
      <c r="KI242" s="67"/>
      <c r="KJ242" s="67"/>
      <c r="KK242" s="67"/>
      <c r="KL242" s="67"/>
      <c r="KM242" s="67"/>
      <c r="KN242" s="67"/>
      <c r="KO242" s="67"/>
      <c r="KP242" s="67"/>
      <c r="KQ242" s="67"/>
      <c r="KR242" s="67"/>
      <c r="KS242" s="67"/>
      <c r="KT242" s="67"/>
      <c r="KU242" s="67"/>
      <c r="KV242" s="67"/>
      <c r="KW242" s="67"/>
      <c r="KX242" s="67"/>
      <c r="KY242" s="67"/>
      <c r="KZ242" s="67"/>
      <c r="LA242" s="67"/>
      <c r="LB242" s="67"/>
      <c r="LC242" s="67"/>
      <c r="LD242" s="67"/>
      <c r="LE242" s="67"/>
      <c r="LF242" s="67"/>
      <c r="LG242" s="67"/>
      <c r="LH242" s="67"/>
      <c r="LI242" s="67"/>
      <c r="LJ242" s="67"/>
      <c r="LK242" s="67"/>
      <c r="LL242" s="67"/>
      <c r="LM242" s="67"/>
      <c r="LN242" s="67"/>
      <c r="LO242" s="67"/>
      <c r="LP242" s="67"/>
      <c r="LQ242" s="67"/>
      <c r="LR242" s="67"/>
      <c r="LS242" s="67"/>
      <c r="LT242" s="67"/>
      <c r="LU242" s="67"/>
      <c r="LV242" s="67"/>
      <c r="LW242" s="67"/>
      <c r="LX242" s="67"/>
      <c r="LY242" s="67"/>
      <c r="LZ242" s="67"/>
      <c r="MA242" s="67"/>
      <c r="MB242" s="67"/>
      <c r="MC242" s="67"/>
      <c r="MD242" s="67"/>
      <c r="ME242" s="67"/>
      <c r="MF242" s="67"/>
      <c r="MG242" s="67"/>
      <c r="MH242" s="67"/>
      <c r="MI242" s="67"/>
      <c r="MJ242" s="67"/>
      <c r="MK242" s="67"/>
      <c r="ML242" s="67"/>
      <c r="MM242" s="67"/>
      <c r="MN242" s="67"/>
      <c r="MO242" s="67"/>
      <c r="MP242" s="67"/>
      <c r="MQ242" s="67"/>
      <c r="MR242" s="67"/>
      <c r="MS242" s="67"/>
      <c r="MT242" s="67"/>
      <c r="MU242" s="67"/>
      <c r="MV242" s="67"/>
      <c r="MW242" s="67"/>
      <c r="MX242" s="67"/>
      <c r="MY242" s="67"/>
      <c r="MZ242" s="67"/>
      <c r="NA242" s="67"/>
      <c r="NB242" s="67"/>
      <c r="NC242" s="67"/>
      <c r="ND242" s="67"/>
      <c r="NE242" s="67"/>
      <c r="NF242" s="67"/>
      <c r="NG242" s="67"/>
      <c r="NH242" s="67"/>
      <c r="NI242" s="67"/>
      <c r="NJ242" s="67"/>
      <c r="NK242" s="67"/>
      <c r="NL242" s="67"/>
      <c r="NM242" s="67"/>
      <c r="NN242" s="67"/>
      <c r="NO242" s="67"/>
      <c r="NP242" s="67"/>
      <c r="NQ242" s="67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</row>
    <row r="243" spans="1:407">
      <c r="A243" s="96" t="s">
        <v>1468</v>
      </c>
      <c r="B243" s="56" t="s">
        <v>1469</v>
      </c>
      <c r="C243" s="96" t="s">
        <v>441</v>
      </c>
      <c r="D243" s="74">
        <v>6</v>
      </c>
      <c r="E243" s="67">
        <v>2016</v>
      </c>
      <c r="F243" s="161">
        <v>66.27998598009529</v>
      </c>
      <c r="G243" s="78">
        <v>8230</v>
      </c>
      <c r="H243" s="78">
        <v>2603</v>
      </c>
      <c r="I243" s="78">
        <v>5627</v>
      </c>
      <c r="J243" s="67">
        <v>6.87</v>
      </c>
      <c r="K243" s="78">
        <v>565</v>
      </c>
      <c r="L243" s="67">
        <v>68.77</v>
      </c>
      <c r="M243" s="78">
        <v>5660</v>
      </c>
      <c r="N243" s="67">
        <v>848</v>
      </c>
      <c r="O243" s="67">
        <v>444</v>
      </c>
      <c r="P243" s="67">
        <v>404</v>
      </c>
      <c r="Q243" s="67">
        <v>1013</v>
      </c>
      <c r="R243" s="67">
        <v>531</v>
      </c>
      <c r="S243" s="67">
        <v>482</v>
      </c>
      <c r="T243" s="67">
        <v>806</v>
      </c>
      <c r="U243" s="67">
        <v>428</v>
      </c>
      <c r="V243" s="67">
        <v>378</v>
      </c>
      <c r="W243" s="67">
        <v>949</v>
      </c>
      <c r="X243" s="67">
        <v>507</v>
      </c>
      <c r="Y243" s="67">
        <v>442</v>
      </c>
      <c r="Z243" s="67">
        <v>767</v>
      </c>
      <c r="AA243" s="67">
        <v>414</v>
      </c>
      <c r="AB243" s="67">
        <v>353</v>
      </c>
      <c r="AC243" s="67">
        <v>929</v>
      </c>
      <c r="AD243" s="67">
        <v>503</v>
      </c>
      <c r="AE243" s="67">
        <v>426</v>
      </c>
      <c r="AF243" s="67">
        <v>777</v>
      </c>
      <c r="AG243" s="67">
        <v>422</v>
      </c>
      <c r="AH243" s="67">
        <v>355</v>
      </c>
      <c r="AI243" s="67">
        <v>1324</v>
      </c>
      <c r="AJ243" s="67">
        <v>728</v>
      </c>
      <c r="AK243" s="67">
        <v>596</v>
      </c>
      <c r="AL243" s="67">
        <v>721</v>
      </c>
      <c r="AM243" s="67">
        <v>399</v>
      </c>
      <c r="AN243" s="67">
        <v>322</v>
      </c>
      <c r="AO243" s="67">
        <v>716</v>
      </c>
      <c r="AP243" s="67">
        <v>391</v>
      </c>
      <c r="AQ243" s="67">
        <v>325</v>
      </c>
      <c r="AR243" s="56" t="s">
        <v>428</v>
      </c>
      <c r="AS243" s="56"/>
      <c r="AT243" s="56" t="s">
        <v>428</v>
      </c>
      <c r="AU243" s="162">
        <v>102</v>
      </c>
      <c r="AV243" s="163">
        <v>1</v>
      </c>
      <c r="AW243" s="164">
        <v>73</v>
      </c>
      <c r="AX243" s="59">
        <v>12.2</v>
      </c>
      <c r="AY243" s="59">
        <v>1</v>
      </c>
      <c r="AZ243" s="86">
        <v>1.1792452830188678</v>
      </c>
      <c r="BA243" s="87">
        <v>1</v>
      </c>
      <c r="BB243" s="88">
        <v>0</v>
      </c>
      <c r="BC243" s="89">
        <v>0</v>
      </c>
      <c r="BD243" s="68">
        <v>0</v>
      </c>
      <c r="BE243" s="69">
        <v>0</v>
      </c>
      <c r="BF243" s="56">
        <f>VLOOKUP(A243,[1]Controles!$A$7:$L$139,11,0)</f>
        <v>8</v>
      </c>
      <c r="BG243" s="107">
        <f>VLOOKUP(A243,[1]Controles!$A$7:$L$139,12,0)</f>
        <v>9.7560975609756095</v>
      </c>
      <c r="BH243" s="63">
        <f>VLOOKUP(A243,[1]Peso!$A$7:$D$139,3,0)</f>
        <v>6</v>
      </c>
      <c r="BI243" s="85">
        <f>VLOOKUP(A243,[1]Peso!$A$7:$D$139,4,0)</f>
        <v>7.3170731707317067</v>
      </c>
      <c r="BJ243" s="68">
        <v>0</v>
      </c>
      <c r="BK243" s="69">
        <v>0</v>
      </c>
      <c r="BL243" s="68">
        <v>0</v>
      </c>
      <c r="BM243" s="69">
        <v>0</v>
      </c>
      <c r="BN243" s="67">
        <v>0</v>
      </c>
      <c r="BO243" s="67">
        <v>0</v>
      </c>
      <c r="BP243" s="67">
        <v>0</v>
      </c>
      <c r="BQ243" s="67">
        <v>0</v>
      </c>
      <c r="BR243" s="67">
        <v>0</v>
      </c>
      <c r="BS243" s="67">
        <v>0</v>
      </c>
      <c r="BT243" s="67">
        <v>0</v>
      </c>
      <c r="BU243" s="67">
        <v>0</v>
      </c>
      <c r="BV243" s="67" t="s">
        <v>2132</v>
      </c>
      <c r="BW243" s="67" t="s">
        <v>2133</v>
      </c>
      <c r="BX243" s="67" t="s">
        <v>888</v>
      </c>
      <c r="BY243" s="67" t="s">
        <v>2133</v>
      </c>
      <c r="BZ243" s="67" t="s">
        <v>458</v>
      </c>
      <c r="CA243" s="67" t="s">
        <v>2134</v>
      </c>
      <c r="CB243" s="67" t="s">
        <v>458</v>
      </c>
      <c r="CC243" s="164">
        <v>69.7</v>
      </c>
      <c r="CD243" s="164">
        <v>51.52</v>
      </c>
      <c r="CE243" s="166">
        <v>2.1505376344086025</v>
      </c>
      <c r="CF243" s="67" t="s">
        <v>473</v>
      </c>
      <c r="CG243" s="67" t="s">
        <v>2135</v>
      </c>
      <c r="CH243" s="67">
        <v>0</v>
      </c>
      <c r="CI243" s="67">
        <v>0</v>
      </c>
      <c r="CJ243" s="86">
        <v>0</v>
      </c>
      <c r="CK243" s="87">
        <v>0</v>
      </c>
      <c r="CL243" s="67">
        <v>0</v>
      </c>
      <c r="CM243" s="67">
        <v>0</v>
      </c>
      <c r="CN243" s="67">
        <v>0</v>
      </c>
      <c r="CO243" s="67">
        <v>0</v>
      </c>
      <c r="CP243" s="67">
        <v>0</v>
      </c>
      <c r="CQ243" s="67">
        <v>0</v>
      </c>
      <c r="CR243" s="67">
        <v>0</v>
      </c>
      <c r="CS243" s="67">
        <v>0</v>
      </c>
      <c r="CT243" s="67">
        <v>0</v>
      </c>
      <c r="CU243" s="67">
        <v>0</v>
      </c>
      <c r="CV243" s="67">
        <v>0</v>
      </c>
      <c r="CW243" s="67">
        <v>0</v>
      </c>
      <c r="CX243" s="67">
        <v>0</v>
      </c>
      <c r="CY243" s="67">
        <v>0</v>
      </c>
      <c r="CZ243" s="67">
        <v>0</v>
      </c>
      <c r="DA243" s="67">
        <v>0</v>
      </c>
      <c r="DB243" s="86">
        <v>0</v>
      </c>
      <c r="DC243" s="87">
        <v>0</v>
      </c>
      <c r="DD243" s="164">
        <v>126.29</v>
      </c>
      <c r="DE243" s="164">
        <v>78.73</v>
      </c>
      <c r="DF243" s="166">
        <v>4.6153846153846159</v>
      </c>
      <c r="DG243" s="167">
        <v>7.5641025641025639</v>
      </c>
      <c r="DH243" s="67">
        <v>0</v>
      </c>
      <c r="DI243" s="67">
        <v>0</v>
      </c>
      <c r="DJ243" s="92">
        <v>105.3740779768177</v>
      </c>
      <c r="DK243" s="67">
        <v>1</v>
      </c>
      <c r="DL243" s="67">
        <v>0</v>
      </c>
      <c r="DM243" s="67">
        <v>0</v>
      </c>
      <c r="DN243" s="67">
        <v>0</v>
      </c>
      <c r="DO243" s="67">
        <v>0</v>
      </c>
      <c r="DP243" s="67">
        <v>0</v>
      </c>
      <c r="DQ243" s="67">
        <v>0</v>
      </c>
      <c r="DR243" s="67">
        <v>0</v>
      </c>
      <c r="DS243" s="67">
        <v>0</v>
      </c>
      <c r="DT243" s="67">
        <v>0</v>
      </c>
      <c r="DU243" s="67">
        <v>0</v>
      </c>
      <c r="DV243" s="67">
        <v>0</v>
      </c>
      <c r="DW243" s="67">
        <v>0</v>
      </c>
      <c r="DX243" s="67">
        <v>0</v>
      </c>
      <c r="DY243" s="67">
        <v>0</v>
      </c>
      <c r="DZ243" s="86">
        <v>5.6657223796034</v>
      </c>
      <c r="EA243" s="87">
        <v>2</v>
      </c>
      <c r="EB243" s="86">
        <v>64.788732394366193</v>
      </c>
      <c r="EC243" s="87">
        <v>23</v>
      </c>
      <c r="ED243" s="86">
        <v>0</v>
      </c>
      <c r="EE243" s="87">
        <v>0</v>
      </c>
      <c r="EF243" s="164">
        <v>67.2</v>
      </c>
      <c r="EG243" s="164">
        <v>41.27</v>
      </c>
      <c r="EH243" s="166">
        <v>3.6945812807881775</v>
      </c>
      <c r="EI243" s="167">
        <v>2.4630541871921183</v>
      </c>
      <c r="EJ243" s="67" t="s">
        <v>2136</v>
      </c>
      <c r="EK243" s="67" t="s">
        <v>1285</v>
      </c>
      <c r="EL243" s="164">
        <v>53.35</v>
      </c>
      <c r="EM243" s="164">
        <v>26.19</v>
      </c>
      <c r="EN243" s="166">
        <v>2.877697841726619</v>
      </c>
      <c r="EO243" s="167">
        <v>0.71942446043165476</v>
      </c>
      <c r="EP243" s="67">
        <v>0</v>
      </c>
      <c r="EQ243" s="67">
        <v>0</v>
      </c>
      <c r="ER243" s="67">
        <v>0</v>
      </c>
      <c r="ES243" s="67">
        <v>0</v>
      </c>
      <c r="ET243" s="92">
        <v>107.64262648008611</v>
      </c>
      <c r="EU243" s="67">
        <v>1</v>
      </c>
      <c r="EV243" s="67">
        <v>0</v>
      </c>
      <c r="EW243" s="67">
        <v>0</v>
      </c>
      <c r="EX243" s="67">
        <v>0</v>
      </c>
      <c r="EY243" s="86">
        <v>93.167701863354026</v>
      </c>
      <c r="EZ243" s="87">
        <v>30</v>
      </c>
      <c r="FA243" s="86">
        <v>52.307692307692307</v>
      </c>
      <c r="FB243" s="87">
        <v>17</v>
      </c>
      <c r="FC243" s="92">
        <v>61.957868649318463</v>
      </c>
      <c r="FD243" s="67">
        <v>1</v>
      </c>
      <c r="FE243" s="67">
        <v>0</v>
      </c>
      <c r="FF243" s="67">
        <v>0</v>
      </c>
      <c r="FG243" s="67">
        <v>0</v>
      </c>
      <c r="FH243" s="67">
        <v>0</v>
      </c>
      <c r="FI243" s="67">
        <v>0</v>
      </c>
      <c r="FJ243" s="67">
        <v>0</v>
      </c>
      <c r="FK243" s="92">
        <v>61.957868649318463</v>
      </c>
      <c r="FL243" s="67">
        <v>1</v>
      </c>
      <c r="FM243" s="92">
        <v>185.87360594795538</v>
      </c>
      <c r="FN243" s="67">
        <v>3</v>
      </c>
      <c r="FO243" s="92">
        <v>61.957868649318463</v>
      </c>
      <c r="FP243" s="67">
        <v>1</v>
      </c>
      <c r="FQ243" s="92">
        <v>61.957868649318463</v>
      </c>
      <c r="FR243" s="67">
        <v>1</v>
      </c>
      <c r="FS243" s="86">
        <v>1.3869625520110958</v>
      </c>
      <c r="FT243" s="87">
        <v>1</v>
      </c>
      <c r="FU243" s="86">
        <v>2.7932960893854748</v>
      </c>
      <c r="FV243" s="87">
        <v>2</v>
      </c>
      <c r="FW243" s="67"/>
      <c r="FX243" s="67"/>
      <c r="FY243" s="67"/>
      <c r="FZ243" s="67"/>
      <c r="GA243" s="67"/>
      <c r="GB243" s="67"/>
      <c r="GC243" s="67"/>
      <c r="GD243" s="67"/>
      <c r="GE243" s="67"/>
      <c r="GF243" s="67"/>
      <c r="GG243" s="67"/>
      <c r="GH243" s="67"/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67"/>
      <c r="IS243" s="67"/>
      <c r="IT243" s="67"/>
      <c r="IU243" s="67"/>
      <c r="IV243" s="67"/>
      <c r="IW243" s="67"/>
      <c r="IX243" s="67"/>
      <c r="IY243" s="67"/>
      <c r="IZ243" s="67"/>
      <c r="JA243" s="67"/>
      <c r="JB243" s="67"/>
      <c r="JC243" s="67"/>
      <c r="JD243" s="67"/>
      <c r="JE243" s="67"/>
      <c r="JF243" s="67"/>
      <c r="JG243" s="67"/>
      <c r="JH243" s="67"/>
      <c r="JI243" s="67"/>
      <c r="JJ243" s="67"/>
      <c r="JK243" s="67"/>
      <c r="JL243" s="67"/>
      <c r="JM243" s="67"/>
      <c r="JN243" s="67"/>
      <c r="JO243" s="67"/>
      <c r="JP243" s="67"/>
      <c r="JQ243" s="67"/>
      <c r="JR243" s="67"/>
      <c r="JS243" s="67"/>
      <c r="JT243" s="67"/>
      <c r="JU243" s="67"/>
      <c r="JV243" s="67"/>
      <c r="JW243" s="67"/>
      <c r="JX243" s="67"/>
      <c r="JY243" s="67"/>
      <c r="JZ243" s="67"/>
      <c r="KA243" s="67"/>
      <c r="KB243" s="67"/>
      <c r="KC243" s="67"/>
      <c r="KD243" s="67"/>
      <c r="KE243" s="67"/>
      <c r="KF243" s="67"/>
      <c r="KG243" s="67"/>
      <c r="KH243" s="67"/>
      <c r="KI243" s="67"/>
      <c r="KJ243" s="67"/>
      <c r="KK243" s="67"/>
      <c r="KL243" s="67"/>
      <c r="KM243" s="67"/>
      <c r="KN243" s="67"/>
      <c r="KO243" s="67"/>
      <c r="KP243" s="67"/>
      <c r="KQ243" s="67"/>
      <c r="KR243" s="67"/>
      <c r="KS243" s="67"/>
      <c r="KT243" s="67"/>
      <c r="KU243" s="67"/>
      <c r="KV243" s="67"/>
      <c r="KW243" s="67"/>
      <c r="KX243" s="67"/>
      <c r="KY243" s="67"/>
      <c r="KZ243" s="67"/>
      <c r="LA243" s="67"/>
      <c r="LB243" s="67"/>
      <c r="LC243" s="67"/>
      <c r="LD243" s="67"/>
      <c r="LE243" s="67"/>
      <c r="LF243" s="67"/>
      <c r="LG243" s="67"/>
      <c r="LH243" s="67"/>
      <c r="LI243" s="67"/>
      <c r="LJ243" s="67"/>
      <c r="LK243" s="67"/>
      <c r="LL243" s="67"/>
      <c r="LM243" s="67"/>
      <c r="LN243" s="67"/>
      <c r="LO243" s="67"/>
      <c r="LP243" s="67"/>
      <c r="LQ243" s="67"/>
      <c r="LR243" s="67"/>
      <c r="LS243" s="67"/>
      <c r="LT243" s="67"/>
      <c r="LU243" s="67"/>
      <c r="LV243" s="67"/>
      <c r="LW243" s="67"/>
      <c r="LX243" s="67"/>
      <c r="LY243" s="67"/>
      <c r="LZ243" s="67"/>
      <c r="MA243" s="67"/>
      <c r="MB243" s="67"/>
      <c r="MC243" s="67"/>
      <c r="MD243" s="67"/>
      <c r="ME243" s="67"/>
      <c r="MF243" s="67"/>
      <c r="MG243" s="67"/>
      <c r="MH243" s="67"/>
      <c r="MI243" s="67"/>
      <c r="MJ243" s="67"/>
      <c r="MK243" s="67"/>
      <c r="ML243" s="67"/>
      <c r="MM243" s="67"/>
      <c r="MN243" s="67"/>
      <c r="MO243" s="67"/>
      <c r="MP243" s="67"/>
      <c r="MQ243" s="67"/>
      <c r="MR243" s="67"/>
      <c r="MS243" s="67"/>
      <c r="MT243" s="67"/>
      <c r="MU243" s="67"/>
      <c r="MV243" s="67"/>
      <c r="MW243" s="67"/>
      <c r="MX243" s="67"/>
      <c r="MY243" s="67"/>
      <c r="MZ243" s="67"/>
      <c r="NA243" s="67"/>
      <c r="NB243" s="67"/>
      <c r="NC243" s="67"/>
      <c r="ND243" s="67"/>
      <c r="NE243" s="67"/>
      <c r="NF243" s="67"/>
      <c r="NG243" s="67"/>
      <c r="NH243" s="67"/>
      <c r="NI243" s="67"/>
      <c r="NJ243" s="67"/>
      <c r="NK243" s="67"/>
      <c r="NL243" s="67"/>
      <c r="NM243" s="67"/>
      <c r="NN243" s="67"/>
      <c r="NO243" s="67"/>
      <c r="NP243" s="67"/>
      <c r="NQ243" s="67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</row>
    <row r="244" spans="1:407">
      <c r="A244" s="96" t="s">
        <v>1475</v>
      </c>
      <c r="B244" s="56" t="s">
        <v>1476</v>
      </c>
      <c r="C244" s="96" t="s">
        <v>466</v>
      </c>
      <c r="D244" s="74">
        <v>6</v>
      </c>
      <c r="E244" s="67">
        <v>2016</v>
      </c>
      <c r="F244" s="161">
        <v>66.335329300837557</v>
      </c>
      <c r="G244" s="78">
        <v>45266</v>
      </c>
      <c r="H244" s="78">
        <v>17645</v>
      </c>
      <c r="I244" s="78">
        <v>27621</v>
      </c>
      <c r="J244" s="67">
        <v>8.94</v>
      </c>
      <c r="K244" s="78">
        <v>4047</v>
      </c>
      <c r="L244" s="67">
        <v>53.96</v>
      </c>
      <c r="M244" s="78">
        <v>24425</v>
      </c>
      <c r="N244" s="67">
        <v>4668</v>
      </c>
      <c r="O244" s="67">
        <v>2394</v>
      </c>
      <c r="P244" s="67">
        <v>2274</v>
      </c>
      <c r="Q244" s="67">
        <v>5591</v>
      </c>
      <c r="R244" s="67">
        <v>2868</v>
      </c>
      <c r="S244" s="67">
        <v>2723</v>
      </c>
      <c r="T244" s="67">
        <v>4537</v>
      </c>
      <c r="U244" s="67">
        <v>2353</v>
      </c>
      <c r="V244" s="67">
        <v>2184</v>
      </c>
      <c r="W244" s="67">
        <v>5368</v>
      </c>
      <c r="X244" s="67">
        <v>2808</v>
      </c>
      <c r="Y244" s="67">
        <v>2560</v>
      </c>
      <c r="Z244" s="67">
        <v>4324</v>
      </c>
      <c r="AA244" s="67">
        <v>2307</v>
      </c>
      <c r="AB244" s="67">
        <v>2017</v>
      </c>
      <c r="AC244" s="67">
        <v>5074</v>
      </c>
      <c r="AD244" s="67">
        <v>2728</v>
      </c>
      <c r="AE244" s="67">
        <v>2346</v>
      </c>
      <c r="AF244" s="67">
        <v>4129</v>
      </c>
      <c r="AG244" s="67">
        <v>2229</v>
      </c>
      <c r="AH244" s="67">
        <v>1900</v>
      </c>
      <c r="AI244" s="67">
        <v>6928</v>
      </c>
      <c r="AJ244" s="67">
        <v>3714</v>
      </c>
      <c r="AK244" s="67">
        <v>3214</v>
      </c>
      <c r="AL244" s="67">
        <v>3854</v>
      </c>
      <c r="AM244" s="67">
        <v>2078</v>
      </c>
      <c r="AN244" s="67">
        <v>1776</v>
      </c>
      <c r="AO244" s="67">
        <v>3430</v>
      </c>
      <c r="AP244" s="67">
        <v>1781</v>
      </c>
      <c r="AQ244" s="67">
        <v>1649</v>
      </c>
      <c r="AR244" s="56" t="s">
        <v>428</v>
      </c>
      <c r="AS244" s="56"/>
      <c r="AT244" s="56" t="s">
        <v>428</v>
      </c>
      <c r="AU244" s="162">
        <v>1139</v>
      </c>
      <c r="AV244" s="164">
        <v>2</v>
      </c>
      <c r="AW244" s="163">
        <v>202</v>
      </c>
      <c r="AX244" s="59">
        <v>17.5</v>
      </c>
      <c r="AY244" s="59">
        <v>8</v>
      </c>
      <c r="AZ244" s="86">
        <v>1.9280205655526992</v>
      </c>
      <c r="BA244" s="87">
        <v>9</v>
      </c>
      <c r="BB244" s="88">
        <v>219.29824561403507</v>
      </c>
      <c r="BC244" s="89">
        <v>1</v>
      </c>
      <c r="BD244" s="68">
        <v>21.422450728363327</v>
      </c>
      <c r="BE244" s="69">
        <v>1</v>
      </c>
      <c r="BF244" s="56">
        <f>VLOOKUP(A244,[1]Controles!$A$7:$L$139,11,0)</f>
        <v>20</v>
      </c>
      <c r="BG244" s="107">
        <f>VLOOKUP(A244,[1]Controles!$A$7:$L$139,12,0)</f>
        <v>4.3859649122807012</v>
      </c>
      <c r="BH244" s="63">
        <f>VLOOKUP(A244,[1]Peso!$A$7:$D$139,3,0)</f>
        <v>32</v>
      </c>
      <c r="BI244" s="85">
        <f>VLOOKUP(A244,[1]Peso!$A$7:$D$139,4,0)</f>
        <v>7.0175438596491224</v>
      </c>
      <c r="BJ244" s="68">
        <v>0</v>
      </c>
      <c r="BK244" s="69">
        <v>0</v>
      </c>
      <c r="BL244" s="68">
        <v>0</v>
      </c>
      <c r="BM244" s="69">
        <v>0</v>
      </c>
      <c r="BN244" s="92">
        <v>21.50075252633842</v>
      </c>
      <c r="BO244" s="67">
        <v>1</v>
      </c>
      <c r="BP244" s="92">
        <v>21.50075252633842</v>
      </c>
      <c r="BQ244" s="67">
        <v>1</v>
      </c>
      <c r="BR244" s="67">
        <v>0</v>
      </c>
      <c r="BS244" s="67">
        <v>0</v>
      </c>
      <c r="BT244" s="67">
        <v>0</v>
      </c>
      <c r="BU244" s="67">
        <v>0</v>
      </c>
      <c r="BV244" s="67" t="s">
        <v>1802</v>
      </c>
      <c r="BW244" s="67" t="s">
        <v>657</v>
      </c>
      <c r="BX244" s="67" t="s">
        <v>1192</v>
      </c>
      <c r="BY244" s="67" t="s">
        <v>657</v>
      </c>
      <c r="BZ244" s="67" t="s">
        <v>1816</v>
      </c>
      <c r="CA244" s="67" t="s">
        <v>1816</v>
      </c>
      <c r="CB244" s="67" t="s">
        <v>1201</v>
      </c>
      <c r="CC244" s="163">
        <v>51.57</v>
      </c>
      <c r="CD244" s="163">
        <v>35.1</v>
      </c>
      <c r="CE244" s="166">
        <v>25.925925925925924</v>
      </c>
      <c r="CF244" s="67" t="s">
        <v>2137</v>
      </c>
      <c r="CG244" s="67" t="s">
        <v>2138</v>
      </c>
      <c r="CH244" s="67">
        <v>0</v>
      </c>
      <c r="CI244" s="67">
        <v>0</v>
      </c>
      <c r="CJ244" s="86">
        <v>0.66122988759091905</v>
      </c>
      <c r="CK244" s="87">
        <v>3</v>
      </c>
      <c r="CL244" s="67">
        <v>0</v>
      </c>
      <c r="CM244" s="67">
        <v>0</v>
      </c>
      <c r="CN244" s="67">
        <v>0</v>
      </c>
      <c r="CO244" s="67">
        <v>0</v>
      </c>
      <c r="CP244" s="67">
        <v>0</v>
      </c>
      <c r="CQ244" s="67">
        <v>0</v>
      </c>
      <c r="CR244" s="92">
        <v>18.628912071535023</v>
      </c>
      <c r="CS244" s="67">
        <v>1</v>
      </c>
      <c r="CT244" s="92">
        <v>18.628912071535023</v>
      </c>
      <c r="CU244" s="67">
        <v>1</v>
      </c>
      <c r="CV244" s="67">
        <v>0</v>
      </c>
      <c r="CW244" s="67">
        <v>0</v>
      </c>
      <c r="CX244" s="67">
        <v>0</v>
      </c>
      <c r="CY244" s="67">
        <v>0</v>
      </c>
      <c r="CZ244" s="67">
        <v>0</v>
      </c>
      <c r="DA244" s="67">
        <v>0</v>
      </c>
      <c r="DB244" s="86">
        <v>0</v>
      </c>
      <c r="DC244" s="87">
        <v>0</v>
      </c>
      <c r="DD244" s="163">
        <v>73.849999999999994</v>
      </c>
      <c r="DE244" s="163">
        <v>56.61</v>
      </c>
      <c r="DF244" s="166">
        <v>3.2345931222335715</v>
      </c>
      <c r="DG244" s="167">
        <v>3.7112700034048345</v>
      </c>
      <c r="DH244" s="92">
        <v>18.628912071535023</v>
      </c>
      <c r="DI244" s="67">
        <v>1</v>
      </c>
      <c r="DJ244" s="67">
        <v>0</v>
      </c>
      <c r="DK244" s="67">
        <v>0</v>
      </c>
      <c r="DL244" s="67">
        <v>0</v>
      </c>
      <c r="DM244" s="67">
        <v>0</v>
      </c>
      <c r="DN244" s="67">
        <v>0</v>
      </c>
      <c r="DO244" s="67">
        <v>0</v>
      </c>
      <c r="DP244" s="92">
        <v>39.416633819471812</v>
      </c>
      <c r="DQ244" s="67">
        <v>2</v>
      </c>
      <c r="DR244" s="67">
        <v>0</v>
      </c>
      <c r="DS244" s="67">
        <v>0</v>
      </c>
      <c r="DT244" s="92">
        <v>39.416633819471812</v>
      </c>
      <c r="DU244" s="67">
        <v>2</v>
      </c>
      <c r="DV244" s="67">
        <v>0</v>
      </c>
      <c r="DW244" s="67">
        <v>0</v>
      </c>
      <c r="DX244" s="67">
        <v>0</v>
      </c>
      <c r="DY244" s="67">
        <v>0</v>
      </c>
      <c r="DZ244" s="86">
        <v>6.941001487357461</v>
      </c>
      <c r="EA244" s="87">
        <v>14</v>
      </c>
      <c r="EB244" s="86">
        <v>69.473684210526315</v>
      </c>
      <c r="EC244" s="87">
        <v>132</v>
      </c>
      <c r="ED244" s="90">
        <v>1.9375151368370065</v>
      </c>
      <c r="EE244" s="91">
        <v>8</v>
      </c>
      <c r="EF244" s="163">
        <v>56.1</v>
      </c>
      <c r="EG244" s="163">
        <v>39.5</v>
      </c>
      <c r="EH244" s="166">
        <v>3.5493827160493825</v>
      </c>
      <c r="EI244" s="167">
        <v>0.41152263374485598</v>
      </c>
      <c r="EJ244" s="67" t="s">
        <v>2139</v>
      </c>
      <c r="EK244" s="67" t="s">
        <v>2140</v>
      </c>
      <c r="EL244" s="163">
        <v>46.96</v>
      </c>
      <c r="EM244" s="163">
        <v>25.73</v>
      </c>
      <c r="EN244" s="166">
        <v>1.4326647564469914</v>
      </c>
      <c r="EO244" s="167">
        <v>2.722063037249284</v>
      </c>
      <c r="EP244" s="67">
        <v>0</v>
      </c>
      <c r="EQ244" s="67">
        <v>0</v>
      </c>
      <c r="ER244" s="92">
        <v>19.708316909735906</v>
      </c>
      <c r="ES244" s="67">
        <v>1</v>
      </c>
      <c r="ET244" s="67">
        <v>0</v>
      </c>
      <c r="EU244" s="67">
        <v>0</v>
      </c>
      <c r="EV244" s="67">
        <v>0</v>
      </c>
      <c r="EW244" s="67">
        <v>0</v>
      </c>
      <c r="EX244" s="67">
        <v>0</v>
      </c>
      <c r="EY244" s="90">
        <v>72.63513513513513</v>
      </c>
      <c r="EZ244" s="91">
        <v>129</v>
      </c>
      <c r="FA244" s="86">
        <v>53.972104305639782</v>
      </c>
      <c r="FB244" s="87">
        <v>89</v>
      </c>
      <c r="FC244" s="92">
        <v>12.064181445288936</v>
      </c>
      <c r="FD244" s="67">
        <v>1</v>
      </c>
      <c r="FE244" s="92">
        <v>60.320907226444689</v>
      </c>
      <c r="FF244" s="67">
        <v>5</v>
      </c>
      <c r="FG244" s="67">
        <v>0</v>
      </c>
      <c r="FH244" s="67">
        <v>0</v>
      </c>
      <c r="FI244" s="92">
        <v>12.064181445288936</v>
      </c>
      <c r="FJ244" s="67">
        <v>1</v>
      </c>
      <c r="FK244" s="92">
        <v>84.449270117022564</v>
      </c>
      <c r="FL244" s="67">
        <v>7</v>
      </c>
      <c r="FM244" s="67">
        <v>0</v>
      </c>
      <c r="FN244" s="67">
        <v>0</v>
      </c>
      <c r="FO244" s="92">
        <v>12.064181445288936</v>
      </c>
      <c r="FP244" s="67">
        <v>1</v>
      </c>
      <c r="FQ244" s="92">
        <v>0</v>
      </c>
      <c r="FR244" s="67">
        <v>0</v>
      </c>
      <c r="FS244" s="86">
        <v>1.8162947586922678</v>
      </c>
      <c r="FT244" s="87">
        <v>7</v>
      </c>
      <c r="FU244" s="86">
        <v>1.1661807580174928</v>
      </c>
      <c r="FV244" s="87">
        <v>4</v>
      </c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67"/>
      <c r="IS244" s="67"/>
      <c r="IT244" s="67"/>
      <c r="IU244" s="67"/>
      <c r="IV244" s="67"/>
      <c r="IW244" s="67"/>
      <c r="IX244" s="67"/>
      <c r="IY244" s="67"/>
      <c r="IZ244" s="67"/>
      <c r="JA244" s="67"/>
      <c r="JB244" s="67"/>
      <c r="JC244" s="67"/>
      <c r="JD244" s="67"/>
      <c r="JE244" s="67"/>
      <c r="JF244" s="67"/>
      <c r="JG244" s="67"/>
      <c r="JH244" s="67"/>
      <c r="JI244" s="67"/>
      <c r="JJ244" s="67"/>
      <c r="JK244" s="67"/>
      <c r="JL244" s="67"/>
      <c r="JM244" s="67"/>
      <c r="JN244" s="67"/>
      <c r="JO244" s="67"/>
      <c r="JP244" s="67"/>
      <c r="JQ244" s="67"/>
      <c r="JR244" s="67"/>
      <c r="JS244" s="67"/>
      <c r="JT244" s="67"/>
      <c r="JU244" s="67"/>
      <c r="JV244" s="67"/>
      <c r="JW244" s="67"/>
      <c r="JX244" s="67"/>
      <c r="JY244" s="67"/>
      <c r="JZ244" s="67"/>
      <c r="KA244" s="67"/>
      <c r="KB244" s="67"/>
      <c r="KC244" s="67"/>
      <c r="KD244" s="67"/>
      <c r="KE244" s="67"/>
      <c r="KF244" s="67"/>
      <c r="KG244" s="67"/>
      <c r="KH244" s="67"/>
      <c r="KI244" s="67"/>
      <c r="KJ244" s="67"/>
      <c r="KK244" s="67"/>
      <c r="KL244" s="67"/>
      <c r="KM244" s="67"/>
      <c r="KN244" s="67"/>
      <c r="KO244" s="67"/>
      <c r="KP244" s="67"/>
      <c r="KQ244" s="67"/>
      <c r="KR244" s="67"/>
      <c r="KS244" s="67"/>
      <c r="KT244" s="67"/>
      <c r="KU244" s="67"/>
      <c r="KV244" s="67"/>
      <c r="KW244" s="67"/>
      <c r="KX244" s="67"/>
      <c r="KY244" s="67"/>
      <c r="KZ244" s="67"/>
      <c r="LA244" s="67"/>
      <c r="LB244" s="67"/>
      <c r="LC244" s="67"/>
      <c r="LD244" s="67"/>
      <c r="LE244" s="67"/>
      <c r="LF244" s="67"/>
      <c r="LG244" s="67"/>
      <c r="LH244" s="67"/>
      <c r="LI244" s="67"/>
      <c r="LJ244" s="67"/>
      <c r="LK244" s="67"/>
      <c r="LL244" s="67"/>
      <c r="LM244" s="67"/>
      <c r="LN244" s="67"/>
      <c r="LO244" s="67"/>
      <c r="LP244" s="67"/>
      <c r="LQ244" s="67"/>
      <c r="LR244" s="67"/>
      <c r="LS244" s="67"/>
      <c r="LT244" s="67"/>
      <c r="LU244" s="67"/>
      <c r="LV244" s="67"/>
      <c r="LW244" s="67"/>
      <c r="LX244" s="67"/>
      <c r="LY244" s="67"/>
      <c r="LZ244" s="67"/>
      <c r="MA244" s="67"/>
      <c r="MB244" s="67"/>
      <c r="MC244" s="67"/>
      <c r="MD244" s="67"/>
      <c r="ME244" s="67"/>
      <c r="MF244" s="67"/>
      <c r="MG244" s="67"/>
      <c r="MH244" s="67"/>
      <c r="MI244" s="67"/>
      <c r="MJ244" s="67"/>
      <c r="MK244" s="67"/>
      <c r="ML244" s="67"/>
      <c r="MM244" s="67"/>
      <c r="MN244" s="67"/>
      <c r="MO244" s="67"/>
      <c r="MP244" s="67"/>
      <c r="MQ244" s="67"/>
      <c r="MR244" s="67"/>
      <c r="MS244" s="67"/>
      <c r="MT244" s="67"/>
      <c r="MU244" s="67"/>
      <c r="MV244" s="67"/>
      <c r="MW244" s="67"/>
      <c r="MX244" s="67"/>
      <c r="MY244" s="67"/>
      <c r="MZ244" s="67"/>
      <c r="NA244" s="67"/>
      <c r="NB244" s="67"/>
      <c r="NC244" s="67"/>
      <c r="ND244" s="67"/>
      <c r="NE244" s="67"/>
      <c r="NF244" s="67"/>
      <c r="NG244" s="67"/>
      <c r="NH244" s="67"/>
      <c r="NI244" s="67"/>
      <c r="NJ244" s="67"/>
      <c r="NK244" s="67"/>
      <c r="NL244" s="67"/>
      <c r="NM244" s="67"/>
      <c r="NN244" s="67"/>
      <c r="NO244" s="67"/>
      <c r="NP244" s="67"/>
      <c r="NQ244" s="67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</row>
    <row r="245" spans="1:407">
      <c r="A245" s="96" t="s">
        <v>1483</v>
      </c>
      <c r="B245" s="56" t="s">
        <v>1484</v>
      </c>
      <c r="C245" s="96" t="s">
        <v>514</v>
      </c>
      <c r="D245" s="74">
        <v>6</v>
      </c>
      <c r="E245" s="67">
        <v>2016</v>
      </c>
      <c r="F245" s="161">
        <v>72.683803801583267</v>
      </c>
      <c r="G245" s="78">
        <v>22754</v>
      </c>
      <c r="H245" s="78">
        <v>6730</v>
      </c>
      <c r="I245" s="78">
        <v>16024</v>
      </c>
      <c r="J245" s="67">
        <v>6.65</v>
      </c>
      <c r="K245" s="78">
        <v>1513</v>
      </c>
      <c r="L245" s="67">
        <v>57.57</v>
      </c>
      <c r="M245" s="78">
        <v>13099</v>
      </c>
      <c r="N245" s="67">
        <v>2909</v>
      </c>
      <c r="O245" s="67">
        <v>1490</v>
      </c>
      <c r="P245" s="67">
        <v>1419</v>
      </c>
      <c r="Q245" s="67">
        <v>3446</v>
      </c>
      <c r="R245" s="67">
        <v>1766</v>
      </c>
      <c r="S245" s="67">
        <v>1680</v>
      </c>
      <c r="T245" s="67">
        <v>2575</v>
      </c>
      <c r="U245" s="67">
        <v>1323</v>
      </c>
      <c r="V245" s="67">
        <v>1252</v>
      </c>
      <c r="W245" s="67">
        <v>3013</v>
      </c>
      <c r="X245" s="67">
        <v>1549</v>
      </c>
      <c r="Y245" s="67">
        <v>1464</v>
      </c>
      <c r="Z245" s="67">
        <v>2406</v>
      </c>
      <c r="AA245" s="67">
        <v>1241</v>
      </c>
      <c r="AB245" s="67">
        <v>1165</v>
      </c>
      <c r="AC245" s="67">
        <v>2847</v>
      </c>
      <c r="AD245" s="67">
        <v>1475</v>
      </c>
      <c r="AE245" s="67">
        <v>1372</v>
      </c>
      <c r="AF245" s="67">
        <v>2373</v>
      </c>
      <c r="AG245" s="67">
        <v>1232</v>
      </c>
      <c r="AH245" s="67">
        <v>1141</v>
      </c>
      <c r="AI245" s="67">
        <v>4174</v>
      </c>
      <c r="AJ245" s="67">
        <v>2138</v>
      </c>
      <c r="AK245" s="67">
        <v>2036</v>
      </c>
      <c r="AL245" s="67">
        <v>2381</v>
      </c>
      <c r="AM245" s="67">
        <v>1219</v>
      </c>
      <c r="AN245" s="67">
        <v>1162</v>
      </c>
      <c r="AO245" s="67">
        <v>1929</v>
      </c>
      <c r="AP245" s="67">
        <v>969</v>
      </c>
      <c r="AQ245" s="67">
        <v>960</v>
      </c>
      <c r="AR245" s="56" t="s">
        <v>428</v>
      </c>
      <c r="AS245" s="56"/>
      <c r="AT245" s="56" t="s">
        <v>428</v>
      </c>
      <c r="AU245" s="162">
        <v>595</v>
      </c>
      <c r="AV245" s="163">
        <v>1</v>
      </c>
      <c r="AW245" s="164">
        <v>36</v>
      </c>
      <c r="AX245" s="59">
        <v>12</v>
      </c>
      <c r="AY245" s="59">
        <v>3</v>
      </c>
      <c r="AZ245" s="86">
        <v>1.3750429700928155</v>
      </c>
      <c r="BA245" s="87">
        <v>4</v>
      </c>
      <c r="BB245" s="88">
        <v>0</v>
      </c>
      <c r="BC245" s="89">
        <v>0</v>
      </c>
      <c r="BD245" s="68">
        <v>0</v>
      </c>
      <c r="BE245" s="69">
        <v>0</v>
      </c>
      <c r="BF245" s="56">
        <f>VLOOKUP(A245,[1]Controles!$A$7:$L$139,11,0)</f>
        <v>25</v>
      </c>
      <c r="BG245" s="107">
        <f>VLOOKUP(A245,[1]Controles!$A$7:$L$139,12,0)</f>
        <v>10.040160642570282</v>
      </c>
      <c r="BH245" s="63">
        <f>VLOOKUP(A245,[1]Peso!$A$7:$D$139,3,0)</f>
        <v>13</v>
      </c>
      <c r="BI245" s="85">
        <f>VLOOKUP(A245,[1]Peso!$A$7:$D$139,4,0)</f>
        <v>5.2208835341365463</v>
      </c>
      <c r="BJ245" s="68">
        <v>0</v>
      </c>
      <c r="BK245" s="69">
        <v>0</v>
      </c>
      <c r="BL245" s="68">
        <v>0</v>
      </c>
      <c r="BM245" s="69">
        <v>0</v>
      </c>
      <c r="BN245" s="67">
        <v>0</v>
      </c>
      <c r="BO245" s="67">
        <v>0</v>
      </c>
      <c r="BP245" s="67">
        <v>0</v>
      </c>
      <c r="BQ245" s="67">
        <v>0</v>
      </c>
      <c r="BR245" s="67">
        <v>0</v>
      </c>
      <c r="BS245" s="67">
        <v>0</v>
      </c>
      <c r="BT245" s="67">
        <v>0</v>
      </c>
      <c r="BU245" s="67">
        <v>0</v>
      </c>
      <c r="BV245" s="67" t="s">
        <v>2141</v>
      </c>
      <c r="BW245" s="67" t="s">
        <v>568</v>
      </c>
      <c r="BX245" s="67" t="s">
        <v>850</v>
      </c>
      <c r="BY245" s="67" t="s">
        <v>613</v>
      </c>
      <c r="BZ245" s="67" t="s">
        <v>2005</v>
      </c>
      <c r="CA245" s="67" t="s">
        <v>2142</v>
      </c>
      <c r="CB245" s="67" t="s">
        <v>2022</v>
      </c>
      <c r="CC245" s="164">
        <v>48.03</v>
      </c>
      <c r="CD245" s="164">
        <v>34.82</v>
      </c>
      <c r="CE245" s="166">
        <v>13.333333333333334</v>
      </c>
      <c r="CF245" s="67" t="s">
        <v>2143</v>
      </c>
      <c r="CG245" s="67" t="s">
        <v>890</v>
      </c>
      <c r="CH245" s="67">
        <v>0</v>
      </c>
      <c r="CI245" s="67">
        <v>0</v>
      </c>
      <c r="CJ245" s="86">
        <v>0.38834951456310685</v>
      </c>
      <c r="CK245" s="87">
        <v>1</v>
      </c>
      <c r="CL245" s="67">
        <v>0</v>
      </c>
      <c r="CM245" s="67">
        <v>0</v>
      </c>
      <c r="CN245" s="67">
        <v>0</v>
      </c>
      <c r="CO245" s="67">
        <v>0</v>
      </c>
      <c r="CP245" s="67">
        <v>0</v>
      </c>
      <c r="CQ245" s="67">
        <v>0</v>
      </c>
      <c r="CR245" s="67">
        <v>0</v>
      </c>
      <c r="CS245" s="67">
        <v>0</v>
      </c>
      <c r="CT245" s="67">
        <v>0</v>
      </c>
      <c r="CU245" s="67">
        <v>0</v>
      </c>
      <c r="CV245" s="67">
        <v>0</v>
      </c>
      <c r="CW245" s="67">
        <v>0</v>
      </c>
      <c r="CX245" s="67">
        <v>0</v>
      </c>
      <c r="CY245" s="67">
        <v>0</v>
      </c>
      <c r="CZ245" s="67">
        <v>0</v>
      </c>
      <c r="DA245" s="67">
        <v>0</v>
      </c>
      <c r="DB245" s="86">
        <v>0.41562759767248547</v>
      </c>
      <c r="DC245" s="87">
        <v>1</v>
      </c>
      <c r="DD245" s="164">
        <v>98.7</v>
      </c>
      <c r="DE245" s="164">
        <v>68.92</v>
      </c>
      <c r="DF245" s="166">
        <v>4.7714716223003517</v>
      </c>
      <c r="DG245" s="167">
        <v>1.1049723756906076</v>
      </c>
      <c r="DH245" s="67">
        <v>0</v>
      </c>
      <c r="DI245" s="67">
        <v>0</v>
      </c>
      <c r="DJ245" s="67">
        <v>0</v>
      </c>
      <c r="DK245" s="67">
        <v>0</v>
      </c>
      <c r="DL245" s="67">
        <v>0</v>
      </c>
      <c r="DM245" s="67">
        <v>0</v>
      </c>
      <c r="DN245" s="67">
        <v>0</v>
      </c>
      <c r="DO245" s="67">
        <v>0</v>
      </c>
      <c r="DP245" s="92">
        <v>35.124692658939232</v>
      </c>
      <c r="DQ245" s="67">
        <v>1</v>
      </c>
      <c r="DR245" s="92">
        <v>35.124692658939232</v>
      </c>
      <c r="DS245" s="67">
        <v>1</v>
      </c>
      <c r="DT245" s="67">
        <v>0</v>
      </c>
      <c r="DU245" s="67">
        <v>0</v>
      </c>
      <c r="DV245" s="67">
        <v>0</v>
      </c>
      <c r="DW245" s="67">
        <v>0</v>
      </c>
      <c r="DX245" s="67">
        <v>0</v>
      </c>
      <c r="DY245" s="67">
        <v>0</v>
      </c>
      <c r="DZ245" s="86">
        <v>5.1502145922746783</v>
      </c>
      <c r="EA245" s="87">
        <v>6</v>
      </c>
      <c r="EB245" s="86">
        <v>71.866783523225251</v>
      </c>
      <c r="EC245" s="87">
        <v>82</v>
      </c>
      <c r="ED245" s="86">
        <v>1.6856300042140751</v>
      </c>
      <c r="EE245" s="87">
        <v>4</v>
      </c>
      <c r="EF245" s="164">
        <v>63.92</v>
      </c>
      <c r="EG245" s="164">
        <v>37.39</v>
      </c>
      <c r="EH245" s="166">
        <v>3.3512064343163539</v>
      </c>
      <c r="EI245" s="167">
        <v>0.53619302949061665</v>
      </c>
      <c r="EJ245" s="67" t="s">
        <v>487</v>
      </c>
      <c r="EK245" s="67" t="s">
        <v>1766</v>
      </c>
      <c r="EL245" s="164">
        <v>32.49</v>
      </c>
      <c r="EM245" s="164">
        <v>13.43</v>
      </c>
      <c r="EN245" s="166">
        <v>4</v>
      </c>
      <c r="EO245" s="167">
        <v>2.2857142857142856</v>
      </c>
      <c r="EP245" s="67">
        <v>0</v>
      </c>
      <c r="EQ245" s="67">
        <v>0</v>
      </c>
      <c r="ER245" s="92">
        <v>35.124692658939232</v>
      </c>
      <c r="ES245" s="67">
        <v>1</v>
      </c>
      <c r="ET245" s="92">
        <v>35.124692658939232</v>
      </c>
      <c r="EU245" s="67">
        <v>1</v>
      </c>
      <c r="EV245" s="67">
        <v>0</v>
      </c>
      <c r="EW245" s="67">
        <v>0</v>
      </c>
      <c r="EX245" s="67">
        <v>0</v>
      </c>
      <c r="EY245" s="86">
        <v>60.24096385542169</v>
      </c>
      <c r="EZ245" s="87">
        <v>70</v>
      </c>
      <c r="FA245" s="86">
        <v>55.208333333333329</v>
      </c>
      <c r="FB245" s="87">
        <v>53</v>
      </c>
      <c r="FC245" s="92">
        <v>81.251269551086736</v>
      </c>
      <c r="FD245" s="67">
        <v>4</v>
      </c>
      <c r="FE245" s="92">
        <v>60.938452163315056</v>
      </c>
      <c r="FF245" s="67">
        <v>3</v>
      </c>
      <c r="FG245" s="92">
        <v>20.312817387771684</v>
      </c>
      <c r="FH245" s="67">
        <v>1</v>
      </c>
      <c r="FI245" s="67">
        <v>0</v>
      </c>
      <c r="FJ245" s="67">
        <v>0</v>
      </c>
      <c r="FK245" s="92">
        <v>162.50253910217347</v>
      </c>
      <c r="FL245" s="67">
        <v>8</v>
      </c>
      <c r="FM245" s="92">
        <v>81.251269551086736</v>
      </c>
      <c r="FN245" s="67">
        <v>4</v>
      </c>
      <c r="FO245" s="92">
        <v>81.251269551086736</v>
      </c>
      <c r="FP245" s="67">
        <v>4</v>
      </c>
      <c r="FQ245" s="92">
        <v>0</v>
      </c>
      <c r="FR245" s="67">
        <v>0</v>
      </c>
      <c r="FS245" s="86">
        <v>3.3599328013439731</v>
      </c>
      <c r="FT245" s="87">
        <v>8</v>
      </c>
      <c r="FU245" s="86">
        <v>4.665629860031105</v>
      </c>
      <c r="FV245" s="87">
        <v>9</v>
      </c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67"/>
      <c r="IS245" s="67"/>
      <c r="IT245" s="67"/>
      <c r="IU245" s="67"/>
      <c r="IV245" s="67"/>
      <c r="IW245" s="67"/>
      <c r="IX245" s="67"/>
      <c r="IY245" s="67"/>
      <c r="IZ245" s="67"/>
      <c r="JA245" s="67"/>
      <c r="JB245" s="67"/>
      <c r="JC245" s="67"/>
      <c r="JD245" s="67"/>
      <c r="JE245" s="67"/>
      <c r="JF245" s="67"/>
      <c r="JG245" s="67"/>
      <c r="JH245" s="67"/>
      <c r="JI245" s="67"/>
      <c r="JJ245" s="67"/>
      <c r="JK245" s="67"/>
      <c r="JL245" s="67"/>
      <c r="JM245" s="67"/>
      <c r="JN245" s="67"/>
      <c r="JO245" s="67"/>
      <c r="JP245" s="67"/>
      <c r="JQ245" s="67"/>
      <c r="JR245" s="67"/>
      <c r="JS245" s="67"/>
      <c r="JT245" s="67"/>
      <c r="JU245" s="67"/>
      <c r="JV245" s="67"/>
      <c r="JW245" s="67"/>
      <c r="JX245" s="67"/>
      <c r="JY245" s="67"/>
      <c r="JZ245" s="67"/>
      <c r="KA245" s="67"/>
      <c r="KB245" s="67"/>
      <c r="KC245" s="67"/>
      <c r="KD245" s="67"/>
      <c r="KE245" s="67"/>
      <c r="KF245" s="67"/>
      <c r="KG245" s="67"/>
      <c r="KH245" s="67"/>
      <c r="KI245" s="67"/>
      <c r="KJ245" s="67"/>
      <c r="KK245" s="67"/>
      <c r="KL245" s="67"/>
      <c r="KM245" s="67"/>
      <c r="KN245" s="67"/>
      <c r="KO245" s="67"/>
      <c r="KP245" s="67"/>
      <c r="KQ245" s="67"/>
      <c r="KR245" s="67"/>
      <c r="KS245" s="67"/>
      <c r="KT245" s="67"/>
      <c r="KU245" s="67"/>
      <c r="KV245" s="67"/>
      <c r="KW245" s="67"/>
      <c r="KX245" s="67"/>
      <c r="KY245" s="67"/>
      <c r="KZ245" s="67"/>
      <c r="LA245" s="67"/>
      <c r="LB245" s="67"/>
      <c r="LC245" s="67"/>
      <c r="LD245" s="67"/>
      <c r="LE245" s="67"/>
      <c r="LF245" s="67"/>
      <c r="LG245" s="67"/>
      <c r="LH245" s="67"/>
      <c r="LI245" s="67"/>
      <c r="LJ245" s="67"/>
      <c r="LK245" s="67"/>
      <c r="LL245" s="67"/>
      <c r="LM245" s="67"/>
      <c r="LN245" s="67"/>
      <c r="LO245" s="67"/>
      <c r="LP245" s="67"/>
      <c r="LQ245" s="67"/>
      <c r="LR245" s="67"/>
      <c r="LS245" s="67"/>
      <c r="LT245" s="67"/>
      <c r="LU245" s="67"/>
      <c r="LV245" s="67"/>
      <c r="LW245" s="67"/>
      <c r="LX245" s="67"/>
      <c r="LY245" s="67"/>
      <c r="LZ245" s="67"/>
      <c r="MA245" s="67"/>
      <c r="MB245" s="67"/>
      <c r="MC245" s="67"/>
      <c r="MD245" s="67"/>
      <c r="ME245" s="67"/>
      <c r="MF245" s="67"/>
      <c r="MG245" s="67"/>
      <c r="MH245" s="67"/>
      <c r="MI245" s="67"/>
      <c r="MJ245" s="67"/>
      <c r="MK245" s="67"/>
      <c r="ML245" s="67"/>
      <c r="MM245" s="67"/>
      <c r="MN245" s="67"/>
      <c r="MO245" s="67"/>
      <c r="MP245" s="67"/>
      <c r="MQ245" s="67"/>
      <c r="MR245" s="67"/>
      <c r="MS245" s="67"/>
      <c r="MT245" s="67"/>
      <c r="MU245" s="67"/>
      <c r="MV245" s="67"/>
      <c r="MW245" s="67"/>
      <c r="MX245" s="67"/>
      <c r="MY245" s="67"/>
      <c r="MZ245" s="67"/>
      <c r="NA245" s="67"/>
      <c r="NB245" s="67"/>
      <c r="NC245" s="67"/>
      <c r="ND245" s="67"/>
      <c r="NE245" s="67"/>
      <c r="NF245" s="67"/>
      <c r="NG245" s="67"/>
      <c r="NH245" s="67"/>
      <c r="NI245" s="67"/>
      <c r="NJ245" s="67"/>
      <c r="NK245" s="67"/>
      <c r="NL245" s="67"/>
      <c r="NM245" s="67"/>
      <c r="NN245" s="67"/>
      <c r="NO245" s="67"/>
      <c r="NP245" s="67"/>
      <c r="NQ245" s="67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</row>
    <row r="246" spans="1:407">
      <c r="A246" s="96" t="s">
        <v>2144</v>
      </c>
      <c r="B246" s="56" t="s">
        <v>1494</v>
      </c>
      <c r="C246" s="96" t="s">
        <v>466</v>
      </c>
      <c r="D246" s="74">
        <v>6</v>
      </c>
      <c r="E246" s="67">
        <v>2016</v>
      </c>
      <c r="F246" s="161">
        <v>66.896932305407262</v>
      </c>
      <c r="G246" s="78">
        <v>6152</v>
      </c>
      <c r="H246" s="78">
        <v>3376</v>
      </c>
      <c r="I246" s="78">
        <v>2776</v>
      </c>
      <c r="J246" s="67">
        <v>25.18</v>
      </c>
      <c r="K246" s="78">
        <v>1545</v>
      </c>
      <c r="L246" s="67">
        <v>52.02</v>
      </c>
      <c r="M246" s="78">
        <v>3202</v>
      </c>
      <c r="N246" s="67">
        <v>585</v>
      </c>
      <c r="O246" s="67">
        <v>300</v>
      </c>
      <c r="P246" s="67">
        <v>285</v>
      </c>
      <c r="Q246" s="67">
        <v>699</v>
      </c>
      <c r="R246" s="67">
        <v>359</v>
      </c>
      <c r="S246" s="67">
        <v>340</v>
      </c>
      <c r="T246" s="67">
        <v>578</v>
      </c>
      <c r="U246" s="67">
        <v>303</v>
      </c>
      <c r="V246" s="67">
        <v>275</v>
      </c>
      <c r="W246" s="67">
        <v>698</v>
      </c>
      <c r="X246" s="67">
        <v>365</v>
      </c>
      <c r="Y246" s="67">
        <v>333</v>
      </c>
      <c r="Z246" s="67">
        <v>580</v>
      </c>
      <c r="AA246" s="67">
        <v>300</v>
      </c>
      <c r="AB246" s="67">
        <v>280</v>
      </c>
      <c r="AC246" s="67">
        <v>667</v>
      </c>
      <c r="AD246" s="67">
        <v>345</v>
      </c>
      <c r="AE246" s="67">
        <v>322</v>
      </c>
      <c r="AF246" s="67">
        <v>541</v>
      </c>
      <c r="AG246" s="67">
        <v>280</v>
      </c>
      <c r="AH246" s="67">
        <v>261</v>
      </c>
      <c r="AI246" s="67">
        <v>1033</v>
      </c>
      <c r="AJ246" s="67">
        <v>530</v>
      </c>
      <c r="AK246" s="67">
        <v>503</v>
      </c>
      <c r="AL246" s="67">
        <v>592</v>
      </c>
      <c r="AM246" s="67">
        <v>302</v>
      </c>
      <c r="AN246" s="67">
        <v>290</v>
      </c>
      <c r="AO246" s="67">
        <v>525</v>
      </c>
      <c r="AP246" s="67">
        <v>272</v>
      </c>
      <c r="AQ246" s="67">
        <v>253</v>
      </c>
      <c r="AR246" s="56" t="s">
        <v>428</v>
      </c>
      <c r="AS246" s="56"/>
      <c r="AT246" s="56" t="s">
        <v>428</v>
      </c>
      <c r="AU246" s="162">
        <v>200</v>
      </c>
      <c r="AV246" s="164">
        <v>0</v>
      </c>
      <c r="AW246" s="163">
        <v>15</v>
      </c>
      <c r="AX246" s="59">
        <v>0</v>
      </c>
      <c r="AY246" s="59">
        <v>0</v>
      </c>
      <c r="AZ246" s="86">
        <v>0</v>
      </c>
      <c r="BA246" s="87">
        <v>0</v>
      </c>
      <c r="BB246" s="88">
        <v>0</v>
      </c>
      <c r="BC246" s="89">
        <v>0</v>
      </c>
      <c r="BD246" s="68">
        <v>0</v>
      </c>
      <c r="BE246" s="69">
        <v>0</v>
      </c>
      <c r="BF246" s="56">
        <f>VLOOKUP(A246,[1]Controles!$A$7:$L$139,11,0)</f>
        <v>0</v>
      </c>
      <c r="BG246" s="107">
        <f>VLOOKUP(A246,[1]Controles!$A$7:$L$139,12,0)</f>
        <v>0</v>
      </c>
      <c r="BH246" s="63">
        <f>VLOOKUP(A246,[1]Peso!$A$7:$D$139,3,0)</f>
        <v>2</v>
      </c>
      <c r="BI246" s="85">
        <f>VLOOKUP(A246,[1]Peso!$A$7:$D$139,4,0)</f>
        <v>6.666666666666667</v>
      </c>
      <c r="BJ246" s="68">
        <v>0</v>
      </c>
      <c r="BK246" s="69">
        <v>0</v>
      </c>
      <c r="BL246" s="68">
        <v>0</v>
      </c>
      <c r="BM246" s="69">
        <v>0</v>
      </c>
      <c r="BN246" s="67">
        <v>0</v>
      </c>
      <c r="BO246" s="67">
        <v>0</v>
      </c>
      <c r="BP246" s="67">
        <v>0</v>
      </c>
      <c r="BQ246" s="67">
        <v>0</v>
      </c>
      <c r="BR246" s="67">
        <v>0</v>
      </c>
      <c r="BS246" s="67">
        <v>0</v>
      </c>
      <c r="BT246" s="67">
        <v>0</v>
      </c>
      <c r="BU246" s="67">
        <v>0</v>
      </c>
      <c r="BV246" s="67" t="s">
        <v>2145</v>
      </c>
      <c r="BW246" s="67" t="s">
        <v>918</v>
      </c>
      <c r="BX246" s="67" t="s">
        <v>604</v>
      </c>
      <c r="BY246" s="67" t="s">
        <v>2146</v>
      </c>
      <c r="BZ246" s="67" t="s">
        <v>1790</v>
      </c>
      <c r="CA246" s="67" t="s">
        <v>1124</v>
      </c>
      <c r="CB246" s="67" t="s">
        <v>760</v>
      </c>
      <c r="CC246" s="163">
        <v>54.39</v>
      </c>
      <c r="CD246" s="163">
        <v>36.840000000000003</v>
      </c>
      <c r="CE246" s="166">
        <v>22.222222222222221</v>
      </c>
      <c r="CF246" s="67" t="s">
        <v>2147</v>
      </c>
      <c r="CG246" s="67" t="s">
        <v>735</v>
      </c>
      <c r="CH246" s="67">
        <v>0</v>
      </c>
      <c r="CI246" s="67">
        <v>0</v>
      </c>
      <c r="CJ246" s="86">
        <v>0</v>
      </c>
      <c r="CK246" s="87">
        <v>0</v>
      </c>
      <c r="CL246" s="67">
        <v>0</v>
      </c>
      <c r="CM246" s="67">
        <v>0</v>
      </c>
      <c r="CN246" s="67">
        <v>0</v>
      </c>
      <c r="CO246" s="67">
        <v>0</v>
      </c>
      <c r="CP246" s="67">
        <v>0</v>
      </c>
      <c r="CQ246" s="67">
        <v>0</v>
      </c>
      <c r="CR246" s="67">
        <v>0</v>
      </c>
      <c r="CS246" s="67">
        <v>0</v>
      </c>
      <c r="CT246" s="67">
        <v>0</v>
      </c>
      <c r="CU246" s="67">
        <v>0</v>
      </c>
      <c r="CV246" s="67">
        <v>0</v>
      </c>
      <c r="CW246" s="67">
        <v>0</v>
      </c>
      <c r="CX246" s="67">
        <v>0</v>
      </c>
      <c r="CY246" s="67">
        <v>0</v>
      </c>
      <c r="CZ246" s="67">
        <v>0</v>
      </c>
      <c r="DA246" s="67">
        <v>0</v>
      </c>
      <c r="DB246" s="86">
        <v>0</v>
      </c>
      <c r="DC246" s="87">
        <v>0</v>
      </c>
      <c r="DD246" s="163">
        <v>71.03</v>
      </c>
      <c r="DE246" s="163">
        <v>56.89</v>
      </c>
      <c r="DF246" s="166">
        <v>2.7777777777777777</v>
      </c>
      <c r="DG246" s="167">
        <v>0.75757575757575757</v>
      </c>
      <c r="DH246" s="67">
        <v>0</v>
      </c>
      <c r="DI246" s="67">
        <v>0</v>
      </c>
      <c r="DJ246" s="67">
        <v>0</v>
      </c>
      <c r="DK246" s="67">
        <v>0</v>
      </c>
      <c r="DL246" s="67">
        <v>0</v>
      </c>
      <c r="DM246" s="67">
        <v>0</v>
      </c>
      <c r="DN246" s="67">
        <v>0</v>
      </c>
      <c r="DO246" s="67">
        <v>0</v>
      </c>
      <c r="DP246" s="67">
        <v>0</v>
      </c>
      <c r="DQ246" s="67">
        <v>0</v>
      </c>
      <c r="DR246" s="67">
        <v>0</v>
      </c>
      <c r="DS246" s="67">
        <v>0</v>
      </c>
      <c r="DT246" s="67">
        <v>0</v>
      </c>
      <c r="DU246" s="67">
        <v>0</v>
      </c>
      <c r="DV246" s="67">
        <v>0</v>
      </c>
      <c r="DW246" s="67">
        <v>0</v>
      </c>
      <c r="DX246" s="67">
        <v>0</v>
      </c>
      <c r="DY246" s="67">
        <v>0</v>
      </c>
      <c r="DZ246" s="86">
        <v>0</v>
      </c>
      <c r="EA246" s="87">
        <v>0</v>
      </c>
      <c r="EB246" s="86">
        <v>42.145593869731805</v>
      </c>
      <c r="EC246" s="87">
        <v>11</v>
      </c>
      <c r="ED246" s="90">
        <v>1.8484288354898337</v>
      </c>
      <c r="EE246" s="91">
        <v>1</v>
      </c>
      <c r="EF246" s="163">
        <v>80.59</v>
      </c>
      <c r="EG246" s="163">
        <v>50.21</v>
      </c>
      <c r="EH246" s="166">
        <v>2.1276595744680851</v>
      </c>
      <c r="EI246" s="167">
        <v>0.3546099290780142</v>
      </c>
      <c r="EJ246" s="67" t="s">
        <v>2148</v>
      </c>
      <c r="EK246" s="67" t="s">
        <v>1409</v>
      </c>
      <c r="EL246" s="163">
        <v>62.78</v>
      </c>
      <c r="EM246" s="163">
        <v>30.69</v>
      </c>
      <c r="EN246" s="166">
        <v>0</v>
      </c>
      <c r="EO246" s="167">
        <v>3.9603960396039604</v>
      </c>
      <c r="EP246" s="67">
        <v>0</v>
      </c>
      <c r="EQ246" s="67">
        <v>0</v>
      </c>
      <c r="ER246" s="92">
        <v>149.92503748125935</v>
      </c>
      <c r="ES246" s="67">
        <v>1</v>
      </c>
      <c r="ET246" s="67">
        <v>0</v>
      </c>
      <c r="EU246" s="67">
        <v>0</v>
      </c>
      <c r="EV246" s="67">
        <v>0</v>
      </c>
      <c r="EW246" s="67">
        <v>0</v>
      </c>
      <c r="EX246" s="67">
        <v>0</v>
      </c>
      <c r="EY246" s="90">
        <v>24.137931034482758</v>
      </c>
      <c r="EZ246" s="91">
        <v>7</v>
      </c>
      <c r="FA246" s="86">
        <v>31.620553359683793</v>
      </c>
      <c r="FB246" s="87">
        <v>8</v>
      </c>
      <c r="FC246" s="67">
        <v>0</v>
      </c>
      <c r="FD246" s="67">
        <v>0</v>
      </c>
      <c r="FE246" s="92">
        <v>161.29032258064515</v>
      </c>
      <c r="FF246" s="67">
        <v>2</v>
      </c>
      <c r="FG246" s="67">
        <v>0</v>
      </c>
      <c r="FH246" s="67">
        <v>0</v>
      </c>
      <c r="FI246" s="67">
        <v>0</v>
      </c>
      <c r="FJ246" s="67">
        <v>0</v>
      </c>
      <c r="FK246" s="92">
        <v>161.29032258064515</v>
      </c>
      <c r="FL246" s="67">
        <v>2</v>
      </c>
      <c r="FM246" s="67">
        <v>0</v>
      </c>
      <c r="FN246" s="67">
        <v>0</v>
      </c>
      <c r="FO246" s="92">
        <v>161.29032258064515</v>
      </c>
      <c r="FP246" s="67">
        <v>2</v>
      </c>
      <c r="FQ246" s="92">
        <v>0</v>
      </c>
      <c r="FR246" s="67">
        <v>0</v>
      </c>
      <c r="FS246" s="86">
        <v>1.6891891891891893</v>
      </c>
      <c r="FT246" s="87">
        <v>1</v>
      </c>
      <c r="FU246" s="86">
        <v>0</v>
      </c>
      <c r="FV246" s="87">
        <v>0</v>
      </c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67"/>
      <c r="HO246" s="67"/>
      <c r="HP246" s="67"/>
      <c r="HQ246" s="67"/>
      <c r="HR246" s="67"/>
      <c r="HS246" s="67"/>
      <c r="HT246" s="67"/>
      <c r="HU246" s="67"/>
      <c r="HV246" s="67"/>
      <c r="HW246" s="67"/>
      <c r="HX246" s="67"/>
      <c r="HY246" s="67"/>
      <c r="HZ246" s="67"/>
      <c r="IA246" s="67"/>
      <c r="IB246" s="67"/>
      <c r="IC246" s="67"/>
      <c r="ID246" s="67"/>
      <c r="IE246" s="67"/>
      <c r="IF246" s="67"/>
      <c r="IG246" s="67"/>
      <c r="IH246" s="67"/>
      <c r="II246" s="67"/>
      <c r="IJ246" s="67"/>
      <c r="IK246" s="67"/>
      <c r="IL246" s="67"/>
      <c r="IM246" s="67"/>
      <c r="IN246" s="67"/>
      <c r="IO246" s="67"/>
      <c r="IP246" s="67"/>
      <c r="IQ246" s="67"/>
      <c r="IR246" s="67"/>
      <c r="IS246" s="67"/>
      <c r="IT246" s="67"/>
      <c r="IU246" s="67"/>
      <c r="IV246" s="67"/>
      <c r="IW246" s="67"/>
      <c r="IX246" s="67"/>
      <c r="IY246" s="67"/>
      <c r="IZ246" s="67"/>
      <c r="JA246" s="67"/>
      <c r="JB246" s="67"/>
      <c r="JC246" s="67"/>
      <c r="JD246" s="67"/>
      <c r="JE246" s="67"/>
      <c r="JF246" s="67"/>
      <c r="JG246" s="67"/>
      <c r="JH246" s="67"/>
      <c r="JI246" s="67"/>
      <c r="JJ246" s="67"/>
      <c r="JK246" s="67"/>
      <c r="JL246" s="67"/>
      <c r="JM246" s="67"/>
      <c r="JN246" s="67"/>
      <c r="JO246" s="67"/>
      <c r="JP246" s="67"/>
      <c r="JQ246" s="67"/>
      <c r="JR246" s="67"/>
      <c r="JS246" s="67"/>
      <c r="JT246" s="67"/>
      <c r="JU246" s="67"/>
      <c r="JV246" s="67"/>
      <c r="JW246" s="67"/>
      <c r="JX246" s="67"/>
      <c r="JY246" s="67"/>
      <c r="JZ246" s="67"/>
      <c r="KA246" s="67"/>
      <c r="KB246" s="67"/>
      <c r="KC246" s="67"/>
      <c r="KD246" s="67"/>
      <c r="KE246" s="67"/>
      <c r="KF246" s="67"/>
      <c r="KG246" s="67"/>
      <c r="KH246" s="67"/>
      <c r="KI246" s="67"/>
      <c r="KJ246" s="67"/>
      <c r="KK246" s="67"/>
      <c r="KL246" s="67"/>
      <c r="KM246" s="67"/>
      <c r="KN246" s="67"/>
      <c r="KO246" s="67"/>
      <c r="KP246" s="67"/>
      <c r="KQ246" s="67"/>
      <c r="KR246" s="67"/>
      <c r="KS246" s="67"/>
      <c r="KT246" s="67"/>
      <c r="KU246" s="67"/>
      <c r="KV246" s="67"/>
      <c r="KW246" s="67"/>
      <c r="KX246" s="67"/>
      <c r="KY246" s="67"/>
      <c r="KZ246" s="67"/>
      <c r="LA246" s="67"/>
      <c r="LB246" s="67"/>
      <c r="LC246" s="67"/>
      <c r="LD246" s="67"/>
      <c r="LE246" s="67"/>
      <c r="LF246" s="67"/>
      <c r="LG246" s="67"/>
      <c r="LH246" s="67"/>
      <c r="LI246" s="67"/>
      <c r="LJ246" s="67"/>
      <c r="LK246" s="67"/>
      <c r="LL246" s="67"/>
      <c r="LM246" s="67"/>
      <c r="LN246" s="67"/>
      <c r="LO246" s="67"/>
      <c r="LP246" s="67"/>
      <c r="LQ246" s="67"/>
      <c r="LR246" s="67"/>
      <c r="LS246" s="67"/>
      <c r="LT246" s="67"/>
      <c r="LU246" s="67"/>
      <c r="LV246" s="67"/>
      <c r="LW246" s="67"/>
      <c r="LX246" s="67"/>
      <c r="LY246" s="67"/>
      <c r="LZ246" s="67"/>
      <c r="MA246" s="67"/>
      <c r="MB246" s="67"/>
      <c r="MC246" s="67"/>
      <c r="MD246" s="67"/>
      <c r="ME246" s="67"/>
      <c r="MF246" s="67"/>
      <c r="MG246" s="67"/>
      <c r="MH246" s="67"/>
      <c r="MI246" s="67"/>
      <c r="MJ246" s="67"/>
      <c r="MK246" s="67"/>
      <c r="ML246" s="67"/>
      <c r="MM246" s="67"/>
      <c r="MN246" s="67"/>
      <c r="MO246" s="67"/>
      <c r="MP246" s="67"/>
      <c r="MQ246" s="67"/>
      <c r="MR246" s="67"/>
      <c r="MS246" s="67"/>
      <c r="MT246" s="67"/>
      <c r="MU246" s="67"/>
      <c r="MV246" s="67"/>
      <c r="MW246" s="67"/>
      <c r="MX246" s="67"/>
      <c r="MY246" s="67"/>
      <c r="MZ246" s="67"/>
      <c r="NA246" s="67"/>
      <c r="NB246" s="67"/>
      <c r="NC246" s="67"/>
      <c r="ND246" s="67"/>
      <c r="NE246" s="67"/>
      <c r="NF246" s="67"/>
      <c r="NG246" s="67"/>
      <c r="NH246" s="67"/>
      <c r="NI246" s="67"/>
      <c r="NJ246" s="67"/>
      <c r="NK246" s="67"/>
      <c r="NL246" s="67"/>
      <c r="NM246" s="67"/>
      <c r="NN246" s="67"/>
      <c r="NO246" s="67"/>
      <c r="NP246" s="67"/>
      <c r="NQ246" s="67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</row>
    <row r="247" spans="1:407">
      <c r="A247" s="96" t="s">
        <v>1499</v>
      </c>
      <c r="B247" s="56" t="s">
        <v>1500</v>
      </c>
      <c r="C247" s="96" t="s">
        <v>479</v>
      </c>
      <c r="D247" s="74">
        <v>6</v>
      </c>
      <c r="E247" s="67">
        <v>2016</v>
      </c>
      <c r="F247" s="161">
        <v>63.696279996965124</v>
      </c>
      <c r="G247" s="78">
        <v>9273</v>
      </c>
      <c r="H247" s="78">
        <v>5596</v>
      </c>
      <c r="I247" s="78">
        <v>3677</v>
      </c>
      <c r="J247" s="67">
        <v>23.82</v>
      </c>
      <c r="K247" s="78">
        <v>2209</v>
      </c>
      <c r="L247" s="67">
        <v>110.34</v>
      </c>
      <c r="M247" s="78">
        <v>10232</v>
      </c>
      <c r="N247" s="67">
        <v>1034</v>
      </c>
      <c r="O247" s="67">
        <v>530</v>
      </c>
      <c r="P247" s="67">
        <v>504</v>
      </c>
      <c r="Q247" s="67">
        <v>1237</v>
      </c>
      <c r="R247" s="67">
        <v>636</v>
      </c>
      <c r="S247" s="67">
        <v>601</v>
      </c>
      <c r="T247" s="67">
        <v>1012</v>
      </c>
      <c r="U247" s="67">
        <v>523</v>
      </c>
      <c r="V247" s="67">
        <v>489</v>
      </c>
      <c r="W247" s="67">
        <v>1202</v>
      </c>
      <c r="X247" s="67">
        <v>616</v>
      </c>
      <c r="Y247" s="67">
        <v>586</v>
      </c>
      <c r="Z247" s="67">
        <v>963</v>
      </c>
      <c r="AA247" s="67">
        <v>485</v>
      </c>
      <c r="AB247" s="67">
        <v>478</v>
      </c>
      <c r="AC247" s="67">
        <v>1101</v>
      </c>
      <c r="AD247" s="67">
        <v>559</v>
      </c>
      <c r="AE247" s="67">
        <v>542</v>
      </c>
      <c r="AF247" s="67">
        <v>865</v>
      </c>
      <c r="AG247" s="67">
        <v>444</v>
      </c>
      <c r="AH247" s="67">
        <v>421</v>
      </c>
      <c r="AI247" s="67">
        <v>1400</v>
      </c>
      <c r="AJ247" s="67">
        <v>686</v>
      </c>
      <c r="AK247" s="67">
        <v>714</v>
      </c>
      <c r="AL247" s="67">
        <v>773</v>
      </c>
      <c r="AM247" s="67">
        <v>379</v>
      </c>
      <c r="AN247" s="67">
        <v>394</v>
      </c>
      <c r="AO247" s="67">
        <v>687</v>
      </c>
      <c r="AP247" s="67">
        <v>319</v>
      </c>
      <c r="AQ247" s="67">
        <v>368</v>
      </c>
      <c r="AR247" s="56" t="s">
        <v>428</v>
      </c>
      <c r="AS247" s="56"/>
      <c r="AT247" s="56" t="s">
        <v>428</v>
      </c>
      <c r="AU247" s="162">
        <v>669</v>
      </c>
      <c r="AV247" s="163">
        <v>0</v>
      </c>
      <c r="AW247" s="164">
        <v>112</v>
      </c>
      <c r="AX247" s="59">
        <v>6.9</v>
      </c>
      <c r="AY247" s="59">
        <v>1</v>
      </c>
      <c r="AZ247" s="86">
        <v>0.96711798839458418</v>
      </c>
      <c r="BA247" s="87">
        <v>1</v>
      </c>
      <c r="BB247" s="88">
        <v>0</v>
      </c>
      <c r="BC247" s="89">
        <v>0</v>
      </c>
      <c r="BD247" s="68">
        <v>0</v>
      </c>
      <c r="BE247" s="69">
        <v>0</v>
      </c>
      <c r="BF247" s="56">
        <f>VLOOKUP(A247,[1]Controles!$A$7:$L$139,11,0)</f>
        <v>11</v>
      </c>
      <c r="BG247" s="107">
        <f>VLOOKUP(A247,[1]Controles!$A$7:$L$139,12,0)</f>
        <v>7.5862068965517242</v>
      </c>
      <c r="BH247" s="63">
        <f>VLOOKUP(A247,[1]Peso!$A$7:$D$139,3,0)</f>
        <v>8</v>
      </c>
      <c r="BI247" s="85">
        <f>VLOOKUP(A247,[1]Peso!$A$7:$D$139,4,0)</f>
        <v>5.5172413793103452</v>
      </c>
      <c r="BJ247" s="68">
        <v>0</v>
      </c>
      <c r="BK247" s="69">
        <v>0</v>
      </c>
      <c r="BL247" s="68">
        <v>0</v>
      </c>
      <c r="BM247" s="69">
        <v>0</v>
      </c>
      <c r="BN247" s="67">
        <v>0</v>
      </c>
      <c r="BO247" s="67">
        <v>0</v>
      </c>
      <c r="BP247" s="67">
        <v>0</v>
      </c>
      <c r="BQ247" s="67">
        <v>0</v>
      </c>
      <c r="BR247" s="67">
        <v>0</v>
      </c>
      <c r="BS247" s="67">
        <v>0</v>
      </c>
      <c r="BT247" s="67">
        <v>0</v>
      </c>
      <c r="BU247" s="67">
        <v>0</v>
      </c>
      <c r="BV247" s="67" t="s">
        <v>2149</v>
      </c>
      <c r="BW247" s="67" t="s">
        <v>446</v>
      </c>
      <c r="BX247" s="67" t="s">
        <v>935</v>
      </c>
      <c r="BY247" s="67" t="s">
        <v>1325</v>
      </c>
      <c r="BZ247" s="67" t="s">
        <v>1488</v>
      </c>
      <c r="CA247" s="67" t="s">
        <v>442</v>
      </c>
      <c r="CB247" s="67" t="s">
        <v>938</v>
      </c>
      <c r="CC247" s="164">
        <v>100.98</v>
      </c>
      <c r="CD247" s="164">
        <v>88.18</v>
      </c>
      <c r="CE247" s="166">
        <v>33.333333333333329</v>
      </c>
      <c r="CF247" s="67" t="s">
        <v>2150</v>
      </c>
      <c r="CG247" s="67" t="s">
        <v>2151</v>
      </c>
      <c r="CH247" s="67">
        <v>0</v>
      </c>
      <c r="CI247" s="67">
        <v>0</v>
      </c>
      <c r="CJ247" s="86">
        <v>0</v>
      </c>
      <c r="CK247" s="87">
        <v>0</v>
      </c>
      <c r="CL247" s="67">
        <v>0</v>
      </c>
      <c r="CM247" s="67">
        <v>0</v>
      </c>
      <c r="CN247" s="67">
        <v>0</v>
      </c>
      <c r="CO247" s="67">
        <v>0</v>
      </c>
      <c r="CP247" s="67">
        <v>0</v>
      </c>
      <c r="CQ247" s="67">
        <v>0</v>
      </c>
      <c r="CR247" s="67">
        <v>0</v>
      </c>
      <c r="CS247" s="67">
        <v>0</v>
      </c>
      <c r="CT247" s="67">
        <v>0</v>
      </c>
      <c r="CU247" s="67">
        <v>0</v>
      </c>
      <c r="CV247" s="67">
        <v>0</v>
      </c>
      <c r="CW247" s="67">
        <v>0</v>
      </c>
      <c r="CX247" s="67">
        <v>0</v>
      </c>
      <c r="CY247" s="67">
        <v>0</v>
      </c>
      <c r="CZ247" s="67">
        <v>0</v>
      </c>
      <c r="DA247" s="67">
        <v>0</v>
      </c>
      <c r="DB247" s="86">
        <v>0</v>
      </c>
      <c r="DC247" s="87">
        <v>0</v>
      </c>
      <c r="DD247" s="164">
        <v>160.69</v>
      </c>
      <c r="DE247" s="164">
        <v>114.62</v>
      </c>
      <c r="DF247" s="166">
        <v>5.998536942209217</v>
      </c>
      <c r="DG247" s="167">
        <v>5.7790782735918071</v>
      </c>
      <c r="DH247" s="67">
        <v>0</v>
      </c>
      <c r="DI247" s="67">
        <v>0</v>
      </c>
      <c r="DJ247" s="67">
        <v>0</v>
      </c>
      <c r="DK247" s="67">
        <v>0</v>
      </c>
      <c r="DL247" s="92">
        <v>83.194675540765388</v>
      </c>
      <c r="DM247" s="67">
        <v>1</v>
      </c>
      <c r="DN247" s="67">
        <v>0</v>
      </c>
      <c r="DO247" s="67">
        <v>0</v>
      </c>
      <c r="DP247" s="67">
        <v>0</v>
      </c>
      <c r="DQ247" s="67">
        <v>0</v>
      </c>
      <c r="DR247" s="67">
        <v>0</v>
      </c>
      <c r="DS247" s="67">
        <v>0</v>
      </c>
      <c r="DT247" s="67">
        <v>0</v>
      </c>
      <c r="DU247" s="67">
        <v>0</v>
      </c>
      <c r="DV247" s="67">
        <v>0</v>
      </c>
      <c r="DW247" s="67">
        <v>0</v>
      </c>
      <c r="DX247" s="67">
        <v>0</v>
      </c>
      <c r="DY247" s="67">
        <v>0</v>
      </c>
      <c r="DZ247" s="86">
        <v>6.2761506276150625</v>
      </c>
      <c r="EA247" s="87">
        <v>3</v>
      </c>
      <c r="EB247" s="86">
        <v>97.387173396674584</v>
      </c>
      <c r="EC247" s="87">
        <v>41</v>
      </c>
      <c r="ED247" s="86">
        <v>3.4682080924855492</v>
      </c>
      <c r="EE247" s="87">
        <v>3</v>
      </c>
      <c r="EF247" s="164">
        <v>145.11000000000001</v>
      </c>
      <c r="EG247" s="164">
        <v>95.82</v>
      </c>
      <c r="EH247" s="166">
        <v>3.9488966318234611</v>
      </c>
      <c r="EI247" s="167">
        <v>1.8583042973286876</v>
      </c>
      <c r="EJ247" s="67" t="s">
        <v>1433</v>
      </c>
      <c r="EK247" s="67" t="s">
        <v>2152</v>
      </c>
      <c r="EL247" s="164">
        <v>101.39</v>
      </c>
      <c r="EM247" s="164">
        <v>49.03</v>
      </c>
      <c r="EN247" s="166">
        <v>0.72992700729927007</v>
      </c>
      <c r="EO247" s="167">
        <v>0</v>
      </c>
      <c r="EP247" s="67">
        <v>0</v>
      </c>
      <c r="EQ247" s="67">
        <v>0</v>
      </c>
      <c r="ER247" s="67">
        <v>0</v>
      </c>
      <c r="ES247" s="67">
        <v>0</v>
      </c>
      <c r="ET247" s="67">
        <v>0</v>
      </c>
      <c r="EU247" s="67">
        <v>0</v>
      </c>
      <c r="EV247" s="67">
        <v>0</v>
      </c>
      <c r="EW247" s="67">
        <v>0</v>
      </c>
      <c r="EX247" s="67">
        <v>0</v>
      </c>
      <c r="EY247" s="86">
        <v>116.751269035533</v>
      </c>
      <c r="EZ247" s="87">
        <v>46</v>
      </c>
      <c r="FA247" s="86">
        <v>81.521739130434781</v>
      </c>
      <c r="FB247" s="87">
        <v>30</v>
      </c>
      <c r="FC247" s="92">
        <v>59.808612440191382</v>
      </c>
      <c r="FD247" s="67">
        <v>1</v>
      </c>
      <c r="FE247" s="67">
        <v>0</v>
      </c>
      <c r="FF247" s="67">
        <v>0</v>
      </c>
      <c r="FG247" s="67">
        <v>0</v>
      </c>
      <c r="FH247" s="67">
        <v>0</v>
      </c>
      <c r="FI247" s="67">
        <v>0</v>
      </c>
      <c r="FJ247" s="67">
        <v>0</v>
      </c>
      <c r="FK247" s="92">
        <v>59.808612440191382</v>
      </c>
      <c r="FL247" s="67">
        <v>1</v>
      </c>
      <c r="FM247" s="67">
        <v>0</v>
      </c>
      <c r="FN247" s="67">
        <v>0</v>
      </c>
      <c r="FO247" s="92">
        <v>0</v>
      </c>
      <c r="FP247" s="67">
        <v>0</v>
      </c>
      <c r="FQ247" s="92">
        <v>0</v>
      </c>
      <c r="FR247" s="67">
        <v>0</v>
      </c>
      <c r="FS247" s="86">
        <v>2.58732212160414</v>
      </c>
      <c r="FT247" s="87">
        <v>2</v>
      </c>
      <c r="FU247" s="86">
        <v>0</v>
      </c>
      <c r="FV247" s="87">
        <v>0</v>
      </c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67"/>
      <c r="IS247" s="67"/>
      <c r="IT247" s="67"/>
      <c r="IU247" s="67"/>
      <c r="IV247" s="67"/>
      <c r="IW247" s="67"/>
      <c r="IX247" s="67"/>
      <c r="IY247" s="67"/>
      <c r="IZ247" s="67"/>
      <c r="JA247" s="67"/>
      <c r="JB247" s="67"/>
      <c r="JC247" s="67"/>
      <c r="JD247" s="67"/>
      <c r="JE247" s="67"/>
      <c r="JF247" s="67"/>
      <c r="JG247" s="67"/>
      <c r="JH247" s="67"/>
      <c r="JI247" s="67"/>
      <c r="JJ247" s="67"/>
      <c r="JK247" s="67"/>
      <c r="JL247" s="67"/>
      <c r="JM247" s="67"/>
      <c r="JN247" s="67"/>
      <c r="JO247" s="67"/>
      <c r="JP247" s="67"/>
      <c r="JQ247" s="67"/>
      <c r="JR247" s="67"/>
      <c r="JS247" s="67"/>
      <c r="JT247" s="67"/>
      <c r="JU247" s="67"/>
      <c r="JV247" s="67"/>
      <c r="JW247" s="67"/>
      <c r="JX247" s="67"/>
      <c r="JY247" s="67"/>
      <c r="JZ247" s="67"/>
      <c r="KA247" s="67"/>
      <c r="KB247" s="67"/>
      <c r="KC247" s="67"/>
      <c r="KD247" s="67"/>
      <c r="KE247" s="67"/>
      <c r="KF247" s="67"/>
      <c r="KG247" s="67"/>
      <c r="KH247" s="67"/>
      <c r="KI247" s="67"/>
      <c r="KJ247" s="67"/>
      <c r="KK247" s="67"/>
      <c r="KL247" s="67"/>
      <c r="KM247" s="67"/>
      <c r="KN247" s="67"/>
      <c r="KO247" s="67"/>
      <c r="KP247" s="67"/>
      <c r="KQ247" s="67"/>
      <c r="KR247" s="67"/>
      <c r="KS247" s="67"/>
      <c r="KT247" s="67"/>
      <c r="KU247" s="67"/>
      <c r="KV247" s="67"/>
      <c r="KW247" s="67"/>
      <c r="KX247" s="67"/>
      <c r="KY247" s="67"/>
      <c r="KZ247" s="67"/>
      <c r="LA247" s="67"/>
      <c r="LB247" s="67"/>
      <c r="LC247" s="67"/>
      <c r="LD247" s="67"/>
      <c r="LE247" s="67"/>
      <c r="LF247" s="67"/>
      <c r="LG247" s="67"/>
      <c r="LH247" s="67"/>
      <c r="LI247" s="67"/>
      <c r="LJ247" s="67"/>
      <c r="LK247" s="67"/>
      <c r="LL247" s="67"/>
      <c r="LM247" s="67"/>
      <c r="LN247" s="67"/>
      <c r="LO247" s="67"/>
      <c r="LP247" s="67"/>
      <c r="LQ247" s="67"/>
      <c r="LR247" s="67"/>
      <c r="LS247" s="67"/>
      <c r="LT247" s="67"/>
      <c r="LU247" s="67"/>
      <c r="LV247" s="67"/>
      <c r="LW247" s="67"/>
      <c r="LX247" s="67"/>
      <c r="LY247" s="67"/>
      <c r="LZ247" s="67"/>
      <c r="MA247" s="67"/>
      <c r="MB247" s="67"/>
      <c r="MC247" s="67"/>
      <c r="MD247" s="67"/>
      <c r="ME247" s="67"/>
      <c r="MF247" s="67"/>
      <c r="MG247" s="67"/>
      <c r="MH247" s="67"/>
      <c r="MI247" s="67"/>
      <c r="MJ247" s="67"/>
      <c r="MK247" s="67"/>
      <c r="ML247" s="67"/>
      <c r="MM247" s="67"/>
      <c r="MN247" s="67"/>
      <c r="MO247" s="67"/>
      <c r="MP247" s="67"/>
      <c r="MQ247" s="67"/>
      <c r="MR247" s="67"/>
      <c r="MS247" s="67"/>
      <c r="MT247" s="67"/>
      <c r="MU247" s="67"/>
      <c r="MV247" s="67"/>
      <c r="MW247" s="67"/>
      <c r="MX247" s="67"/>
      <c r="MY247" s="67"/>
      <c r="MZ247" s="67"/>
      <c r="NA247" s="67"/>
      <c r="NB247" s="67"/>
      <c r="NC247" s="67"/>
      <c r="ND247" s="67"/>
      <c r="NE247" s="67"/>
      <c r="NF247" s="67"/>
      <c r="NG247" s="67"/>
      <c r="NH247" s="67"/>
      <c r="NI247" s="67"/>
      <c r="NJ247" s="67"/>
      <c r="NK247" s="67"/>
      <c r="NL247" s="67"/>
      <c r="NM247" s="67"/>
      <c r="NN247" s="67"/>
      <c r="NO247" s="67"/>
      <c r="NP247" s="67"/>
      <c r="NQ247" s="67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</row>
    <row r="248" spans="1:407">
      <c r="A248" s="96" t="s">
        <v>1507</v>
      </c>
      <c r="B248" s="56" t="s">
        <v>1508</v>
      </c>
      <c r="C248" s="96" t="s">
        <v>466</v>
      </c>
      <c r="D248" s="74">
        <v>6</v>
      </c>
      <c r="E248" s="67">
        <v>2016</v>
      </c>
      <c r="F248" s="161">
        <v>70.827284145884107</v>
      </c>
      <c r="G248" s="78">
        <v>13231</v>
      </c>
      <c r="H248" s="78">
        <v>6873</v>
      </c>
      <c r="I248" s="78">
        <v>6358</v>
      </c>
      <c r="J248" s="67">
        <v>33.07</v>
      </c>
      <c r="K248" s="78">
        <v>4376</v>
      </c>
      <c r="L248" s="67">
        <v>43.16</v>
      </c>
      <c r="M248" s="78">
        <v>5711</v>
      </c>
      <c r="N248" s="67">
        <v>1057</v>
      </c>
      <c r="O248" s="67">
        <v>541</v>
      </c>
      <c r="P248" s="67">
        <v>516</v>
      </c>
      <c r="Q248" s="67">
        <v>1270</v>
      </c>
      <c r="R248" s="67">
        <v>651</v>
      </c>
      <c r="S248" s="67">
        <v>619</v>
      </c>
      <c r="T248" s="67">
        <v>1049</v>
      </c>
      <c r="U248" s="67">
        <v>544</v>
      </c>
      <c r="V248" s="67">
        <v>505</v>
      </c>
      <c r="W248" s="67">
        <v>1241</v>
      </c>
      <c r="X248" s="67">
        <v>646</v>
      </c>
      <c r="Y248" s="67">
        <v>595</v>
      </c>
      <c r="Z248" s="67">
        <v>1013</v>
      </c>
      <c r="AA248" s="67">
        <v>532</v>
      </c>
      <c r="AB248" s="67">
        <v>481</v>
      </c>
      <c r="AC248" s="67">
        <v>1249</v>
      </c>
      <c r="AD248" s="67">
        <v>661</v>
      </c>
      <c r="AE248" s="67">
        <v>588</v>
      </c>
      <c r="AF248" s="67">
        <v>1077</v>
      </c>
      <c r="AG248" s="67">
        <v>575</v>
      </c>
      <c r="AH248" s="67">
        <v>502</v>
      </c>
      <c r="AI248" s="67">
        <v>1953</v>
      </c>
      <c r="AJ248" s="67">
        <v>1049</v>
      </c>
      <c r="AK248" s="67">
        <v>904</v>
      </c>
      <c r="AL248" s="67">
        <v>1088</v>
      </c>
      <c r="AM248" s="67">
        <v>584</v>
      </c>
      <c r="AN248" s="67">
        <v>504</v>
      </c>
      <c r="AO248" s="67">
        <v>1038</v>
      </c>
      <c r="AP248" s="67">
        <v>559</v>
      </c>
      <c r="AQ248" s="67">
        <v>479</v>
      </c>
      <c r="AR248" s="56" t="s">
        <v>428</v>
      </c>
      <c r="AS248" s="56"/>
      <c r="AT248" s="56" t="s">
        <v>428</v>
      </c>
      <c r="AU248" s="162">
        <v>296</v>
      </c>
      <c r="AV248" s="164">
        <v>0</v>
      </c>
      <c r="AW248" s="163">
        <v>67</v>
      </c>
      <c r="AX248" s="59">
        <v>0</v>
      </c>
      <c r="AY248" s="59">
        <v>0</v>
      </c>
      <c r="AZ248" s="86">
        <v>0.94607379375591294</v>
      </c>
      <c r="BA248" s="87">
        <v>1</v>
      </c>
      <c r="BB248" s="88">
        <v>0</v>
      </c>
      <c r="BC248" s="89">
        <v>0</v>
      </c>
      <c r="BD248" s="68">
        <v>0</v>
      </c>
      <c r="BE248" s="69">
        <v>0</v>
      </c>
      <c r="BF248" s="56">
        <f>VLOOKUP(A248,[1]Controles!$A$7:$L$139,11,0)</f>
        <v>5</v>
      </c>
      <c r="BG248" s="107">
        <f>VLOOKUP(A248,[1]Controles!$A$7:$L$139,12,0)</f>
        <v>5.6818181818181817</v>
      </c>
      <c r="BH248" s="63">
        <f>VLOOKUP(A248,[1]Peso!$A$7:$D$139,3,0)</f>
        <v>6</v>
      </c>
      <c r="BI248" s="85">
        <f>VLOOKUP(A248,[1]Peso!$A$7:$D$139,4,0)</f>
        <v>6.8181818181818175</v>
      </c>
      <c r="BJ248" s="68">
        <v>0</v>
      </c>
      <c r="BK248" s="69">
        <v>0</v>
      </c>
      <c r="BL248" s="68">
        <v>0</v>
      </c>
      <c r="BM248" s="69">
        <v>0</v>
      </c>
      <c r="BN248" s="67">
        <v>0</v>
      </c>
      <c r="BO248" s="67">
        <v>0</v>
      </c>
      <c r="BP248" s="67">
        <v>0</v>
      </c>
      <c r="BQ248" s="67">
        <v>0</v>
      </c>
      <c r="BR248" s="67">
        <v>0</v>
      </c>
      <c r="BS248" s="67">
        <v>0</v>
      </c>
      <c r="BT248" s="67">
        <v>0</v>
      </c>
      <c r="BU248" s="67">
        <v>0</v>
      </c>
      <c r="BV248" s="67" t="s">
        <v>2153</v>
      </c>
      <c r="BW248" s="67" t="s">
        <v>1262</v>
      </c>
      <c r="BX248" s="67" t="s">
        <v>1033</v>
      </c>
      <c r="BY248" s="67" t="s">
        <v>1914</v>
      </c>
      <c r="BZ248" s="67" t="s">
        <v>1243</v>
      </c>
      <c r="CA248" s="67" t="s">
        <v>1123</v>
      </c>
      <c r="CB248" s="67" t="s">
        <v>1291</v>
      </c>
      <c r="CC248" s="163">
        <v>69.010000000000005</v>
      </c>
      <c r="CD248" s="163">
        <v>47.42</v>
      </c>
      <c r="CE248" s="166">
        <v>23.076923076923077</v>
      </c>
      <c r="CF248" s="67" t="s">
        <v>2154</v>
      </c>
      <c r="CG248" s="67" t="s">
        <v>2155</v>
      </c>
      <c r="CH248" s="92">
        <v>473.93364928909955</v>
      </c>
      <c r="CI248" s="67">
        <v>1</v>
      </c>
      <c r="CJ248" s="86">
        <v>0</v>
      </c>
      <c r="CK248" s="87">
        <v>0</v>
      </c>
      <c r="CL248" s="92">
        <v>473.93364928909955</v>
      </c>
      <c r="CM248" s="67">
        <v>1</v>
      </c>
      <c r="CN248" s="67">
        <v>0</v>
      </c>
      <c r="CO248" s="67">
        <v>0</v>
      </c>
      <c r="CP248" s="67">
        <v>0</v>
      </c>
      <c r="CQ248" s="67">
        <v>0</v>
      </c>
      <c r="CR248" s="67">
        <v>0</v>
      </c>
      <c r="CS248" s="67">
        <v>0</v>
      </c>
      <c r="CT248" s="67">
        <v>0</v>
      </c>
      <c r="CU248" s="67">
        <v>0</v>
      </c>
      <c r="CV248" s="67">
        <v>0</v>
      </c>
      <c r="CW248" s="67">
        <v>0</v>
      </c>
      <c r="CX248" s="67">
        <v>0</v>
      </c>
      <c r="CY248" s="67">
        <v>0</v>
      </c>
      <c r="CZ248" s="67">
        <v>0</v>
      </c>
      <c r="DA248" s="67">
        <v>0</v>
      </c>
      <c r="DB248" s="86">
        <v>0</v>
      </c>
      <c r="DC248" s="87">
        <v>0</v>
      </c>
      <c r="DD248" s="163">
        <v>96.34</v>
      </c>
      <c r="DE248" s="163">
        <v>78.75</v>
      </c>
      <c r="DF248" s="166">
        <v>4.5951859956236323</v>
      </c>
      <c r="DG248" s="167">
        <v>0.54704595185995619</v>
      </c>
      <c r="DH248" s="67">
        <v>0</v>
      </c>
      <c r="DI248" s="67">
        <v>0</v>
      </c>
      <c r="DJ248" s="92">
        <v>161.16035455278001</v>
      </c>
      <c r="DK248" s="67">
        <v>2</v>
      </c>
      <c r="DL248" s="92">
        <v>80.580177276390003</v>
      </c>
      <c r="DM248" s="67">
        <v>1</v>
      </c>
      <c r="DN248" s="67">
        <v>0</v>
      </c>
      <c r="DO248" s="67">
        <v>0</v>
      </c>
      <c r="DP248" s="92">
        <v>80.064051240992782</v>
      </c>
      <c r="DQ248" s="67">
        <v>1</v>
      </c>
      <c r="DR248" s="67">
        <v>0</v>
      </c>
      <c r="DS248" s="67">
        <v>0</v>
      </c>
      <c r="DT248" s="92">
        <v>80.064051240992782</v>
      </c>
      <c r="DU248" s="67">
        <v>1</v>
      </c>
      <c r="DV248" s="67">
        <v>0</v>
      </c>
      <c r="DW248" s="67">
        <v>0</v>
      </c>
      <c r="DX248" s="67">
        <v>0</v>
      </c>
      <c r="DY248" s="67">
        <v>0</v>
      </c>
      <c r="DZ248" s="86">
        <v>4.1580041580041582</v>
      </c>
      <c r="EA248" s="87">
        <v>2</v>
      </c>
      <c r="EB248" s="86">
        <v>39.840637450199203</v>
      </c>
      <c r="EC248" s="87">
        <v>20</v>
      </c>
      <c r="ED248" s="90">
        <v>3.7140204271123491</v>
      </c>
      <c r="EE248" s="91">
        <v>4</v>
      </c>
      <c r="EF248" s="163">
        <v>110.01</v>
      </c>
      <c r="EG248" s="163">
        <v>72.180000000000007</v>
      </c>
      <c r="EH248" s="166">
        <v>4.2296072507552873</v>
      </c>
      <c r="EI248" s="167">
        <v>0.30211480362537763</v>
      </c>
      <c r="EJ248" s="67" t="s">
        <v>2156</v>
      </c>
      <c r="EK248" s="67" t="s">
        <v>2157</v>
      </c>
      <c r="EL248" s="163">
        <v>79.95</v>
      </c>
      <c r="EM248" s="163">
        <v>38.67</v>
      </c>
      <c r="EN248" s="166">
        <v>0.93457943925233633</v>
      </c>
      <c r="EO248" s="167">
        <v>0</v>
      </c>
      <c r="EP248" s="67">
        <v>0</v>
      </c>
      <c r="EQ248" s="67">
        <v>0</v>
      </c>
      <c r="ER248" s="67">
        <v>0</v>
      </c>
      <c r="ES248" s="67">
        <v>0</v>
      </c>
      <c r="ET248" s="92">
        <v>80.064051240992782</v>
      </c>
      <c r="EU248" s="67">
        <v>1</v>
      </c>
      <c r="EV248" s="67">
        <v>0</v>
      </c>
      <c r="EW248" s="67">
        <v>0</v>
      </c>
      <c r="EX248" s="67">
        <v>0</v>
      </c>
      <c r="EY248" s="90">
        <v>65.476190476190482</v>
      </c>
      <c r="EZ248" s="91">
        <v>33</v>
      </c>
      <c r="FA248" s="86">
        <v>35.490605427974948</v>
      </c>
      <c r="FB248" s="87">
        <v>17</v>
      </c>
      <c r="FC248" s="67">
        <v>0</v>
      </c>
      <c r="FD248" s="67">
        <v>0</v>
      </c>
      <c r="FE248" s="92">
        <v>42.229729729729733</v>
      </c>
      <c r="FF248" s="67">
        <v>1</v>
      </c>
      <c r="FG248" s="67">
        <v>0</v>
      </c>
      <c r="FH248" s="67">
        <v>0</v>
      </c>
      <c r="FI248" s="67">
        <v>0</v>
      </c>
      <c r="FJ248" s="67">
        <v>0</v>
      </c>
      <c r="FK248" s="92">
        <v>42.229729729729733</v>
      </c>
      <c r="FL248" s="67">
        <v>1</v>
      </c>
      <c r="FM248" s="67">
        <v>0</v>
      </c>
      <c r="FN248" s="67">
        <v>0</v>
      </c>
      <c r="FO248" s="92">
        <v>84.459459459459467</v>
      </c>
      <c r="FP248" s="67">
        <v>2</v>
      </c>
      <c r="FQ248" s="92">
        <v>0</v>
      </c>
      <c r="FR248" s="67">
        <v>0</v>
      </c>
      <c r="FS248" s="86">
        <v>0</v>
      </c>
      <c r="FT248" s="87">
        <v>0</v>
      </c>
      <c r="FU248" s="86">
        <v>0.96339113680154143</v>
      </c>
      <c r="FV248" s="87">
        <v>1</v>
      </c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67"/>
      <c r="IS248" s="67"/>
      <c r="IT248" s="67"/>
      <c r="IU248" s="67"/>
      <c r="IV248" s="67"/>
      <c r="IW248" s="67"/>
      <c r="IX248" s="67"/>
      <c r="IY248" s="67"/>
      <c r="IZ248" s="67"/>
      <c r="JA248" s="67"/>
      <c r="JB248" s="67"/>
      <c r="JC248" s="67"/>
      <c r="JD248" s="67"/>
      <c r="JE248" s="67"/>
      <c r="JF248" s="67"/>
      <c r="JG248" s="67"/>
      <c r="JH248" s="67"/>
      <c r="JI248" s="67"/>
      <c r="JJ248" s="67"/>
      <c r="JK248" s="67"/>
      <c r="JL248" s="67"/>
      <c r="JM248" s="67"/>
      <c r="JN248" s="67"/>
      <c r="JO248" s="67"/>
      <c r="JP248" s="67"/>
      <c r="JQ248" s="67"/>
      <c r="JR248" s="67"/>
      <c r="JS248" s="67"/>
      <c r="JT248" s="67"/>
      <c r="JU248" s="67"/>
      <c r="JV248" s="67"/>
      <c r="JW248" s="67"/>
      <c r="JX248" s="67"/>
      <c r="JY248" s="67"/>
      <c r="JZ248" s="67"/>
      <c r="KA248" s="67"/>
      <c r="KB248" s="67"/>
      <c r="KC248" s="67"/>
      <c r="KD248" s="67"/>
      <c r="KE248" s="67"/>
      <c r="KF248" s="67"/>
      <c r="KG248" s="67"/>
      <c r="KH248" s="67"/>
      <c r="KI248" s="67"/>
      <c r="KJ248" s="67"/>
      <c r="KK248" s="67"/>
      <c r="KL248" s="67"/>
      <c r="KM248" s="67"/>
      <c r="KN248" s="67"/>
      <c r="KO248" s="67"/>
      <c r="KP248" s="67"/>
      <c r="KQ248" s="67"/>
      <c r="KR248" s="67"/>
      <c r="KS248" s="67"/>
      <c r="KT248" s="67"/>
      <c r="KU248" s="67"/>
      <c r="KV248" s="67"/>
      <c r="KW248" s="67"/>
      <c r="KX248" s="67"/>
      <c r="KY248" s="67"/>
      <c r="KZ248" s="67"/>
      <c r="LA248" s="67"/>
      <c r="LB248" s="67"/>
      <c r="LC248" s="67"/>
      <c r="LD248" s="67"/>
      <c r="LE248" s="67"/>
      <c r="LF248" s="67"/>
      <c r="LG248" s="67"/>
      <c r="LH248" s="67"/>
      <c r="LI248" s="67"/>
      <c r="LJ248" s="67"/>
      <c r="LK248" s="67"/>
      <c r="LL248" s="67"/>
      <c r="LM248" s="67"/>
      <c r="LN248" s="67"/>
      <c r="LO248" s="67"/>
      <c r="LP248" s="67"/>
      <c r="LQ248" s="67"/>
      <c r="LR248" s="67"/>
      <c r="LS248" s="67"/>
      <c r="LT248" s="67"/>
      <c r="LU248" s="67"/>
      <c r="LV248" s="67"/>
      <c r="LW248" s="67"/>
      <c r="LX248" s="67"/>
      <c r="LY248" s="67"/>
      <c r="LZ248" s="67"/>
      <c r="MA248" s="67"/>
      <c r="MB248" s="67"/>
      <c r="MC248" s="67"/>
      <c r="MD248" s="67"/>
      <c r="ME248" s="67"/>
      <c r="MF248" s="67"/>
      <c r="MG248" s="67"/>
      <c r="MH248" s="67"/>
      <c r="MI248" s="67"/>
      <c r="MJ248" s="67"/>
      <c r="MK248" s="67"/>
      <c r="ML248" s="67"/>
      <c r="MM248" s="67"/>
      <c r="MN248" s="67"/>
      <c r="MO248" s="67"/>
      <c r="MP248" s="67"/>
      <c r="MQ248" s="67"/>
      <c r="MR248" s="67"/>
      <c r="MS248" s="67"/>
      <c r="MT248" s="67"/>
      <c r="MU248" s="67"/>
      <c r="MV248" s="67"/>
      <c r="MW248" s="67"/>
      <c r="MX248" s="67"/>
      <c r="MY248" s="67"/>
      <c r="MZ248" s="67"/>
      <c r="NA248" s="67"/>
      <c r="NB248" s="67"/>
      <c r="NC248" s="67"/>
      <c r="ND248" s="67"/>
      <c r="NE248" s="67"/>
      <c r="NF248" s="67"/>
      <c r="NG248" s="67"/>
      <c r="NH248" s="67"/>
      <c r="NI248" s="67"/>
      <c r="NJ248" s="67"/>
      <c r="NK248" s="67"/>
      <c r="NL248" s="67"/>
      <c r="NM248" s="67"/>
      <c r="NN248" s="67"/>
      <c r="NO248" s="67"/>
      <c r="NP248" s="67"/>
      <c r="NQ248" s="67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</row>
    <row r="249" spans="1:407">
      <c r="A249" s="96" t="s">
        <v>1516</v>
      </c>
      <c r="B249" s="56" t="s">
        <v>1517</v>
      </c>
      <c r="C249" s="96" t="s">
        <v>547</v>
      </c>
      <c r="D249" s="74">
        <v>6</v>
      </c>
      <c r="E249" s="67">
        <v>2016</v>
      </c>
      <c r="F249" s="161">
        <v>59.525307375370787</v>
      </c>
      <c r="G249" s="78">
        <v>5587</v>
      </c>
      <c r="H249" s="78">
        <v>2093</v>
      </c>
      <c r="I249" s="78">
        <v>3494</v>
      </c>
      <c r="J249" s="67">
        <v>3.35</v>
      </c>
      <c r="K249" s="78">
        <v>187</v>
      </c>
      <c r="L249" s="67">
        <v>118.53</v>
      </c>
      <c r="M249" s="78">
        <v>6622</v>
      </c>
      <c r="N249" s="67">
        <v>589</v>
      </c>
      <c r="O249" s="67">
        <v>301</v>
      </c>
      <c r="P249" s="67">
        <v>288</v>
      </c>
      <c r="Q249" s="67">
        <v>697</v>
      </c>
      <c r="R249" s="67">
        <v>356</v>
      </c>
      <c r="S249" s="67">
        <v>341</v>
      </c>
      <c r="T249" s="67">
        <v>526</v>
      </c>
      <c r="U249" s="67">
        <v>270</v>
      </c>
      <c r="V249" s="67">
        <v>256</v>
      </c>
      <c r="W249" s="67">
        <v>620</v>
      </c>
      <c r="X249" s="67">
        <v>319</v>
      </c>
      <c r="Y249" s="67">
        <v>301</v>
      </c>
      <c r="Z249" s="67">
        <v>502</v>
      </c>
      <c r="AA249" s="67">
        <v>259</v>
      </c>
      <c r="AB249" s="67">
        <v>243</v>
      </c>
      <c r="AC249" s="67">
        <v>602</v>
      </c>
      <c r="AD249" s="67">
        <v>309</v>
      </c>
      <c r="AE249" s="67">
        <v>293</v>
      </c>
      <c r="AF249" s="67">
        <v>513</v>
      </c>
      <c r="AG249" s="67">
        <v>262</v>
      </c>
      <c r="AH249" s="67">
        <v>251</v>
      </c>
      <c r="AI249" s="67">
        <v>979</v>
      </c>
      <c r="AJ249" s="67">
        <v>511</v>
      </c>
      <c r="AK249" s="67">
        <v>468</v>
      </c>
      <c r="AL249" s="67">
        <v>557</v>
      </c>
      <c r="AM249" s="67">
        <v>291</v>
      </c>
      <c r="AN249" s="67">
        <v>266</v>
      </c>
      <c r="AO249" s="67">
        <v>495</v>
      </c>
      <c r="AP249" s="67">
        <v>264</v>
      </c>
      <c r="AQ249" s="67">
        <v>231</v>
      </c>
      <c r="AR249" s="56" t="s">
        <v>428</v>
      </c>
      <c r="AS249" s="56"/>
      <c r="AT249" s="56" t="s">
        <v>428</v>
      </c>
      <c r="AU249" s="162">
        <v>625</v>
      </c>
      <c r="AV249" s="163">
        <v>0</v>
      </c>
      <c r="AW249" s="164">
        <v>155</v>
      </c>
      <c r="AX249" s="59">
        <v>57.5</v>
      </c>
      <c r="AY249" s="59">
        <v>5</v>
      </c>
      <c r="AZ249" s="86">
        <v>10.186757215619695</v>
      </c>
      <c r="BA249" s="87">
        <v>6</v>
      </c>
      <c r="BB249" s="88">
        <v>0</v>
      </c>
      <c r="BC249" s="89">
        <v>0</v>
      </c>
      <c r="BD249" s="68">
        <v>0</v>
      </c>
      <c r="BE249" s="69">
        <v>0</v>
      </c>
      <c r="BF249" s="56">
        <f>VLOOKUP(A249,[1]Controles!$A$7:$L$139,11,0)</f>
        <v>5</v>
      </c>
      <c r="BG249" s="107">
        <f>VLOOKUP(A249,[1]Controles!$A$7:$L$139,12,0)</f>
        <v>5.7471264367816088</v>
      </c>
      <c r="BH249" s="63">
        <f>VLOOKUP(A249,[1]Peso!$A$7:$D$139,3,0)</f>
        <v>6</v>
      </c>
      <c r="BI249" s="85">
        <f>VLOOKUP(A249,[1]Peso!$A$7:$D$139,4,0)</f>
        <v>6.8965517241379306</v>
      </c>
      <c r="BJ249" s="68">
        <v>339.5585738539898</v>
      </c>
      <c r="BK249" s="69">
        <v>2</v>
      </c>
      <c r="BL249" s="68">
        <v>169.7792869269949</v>
      </c>
      <c r="BM249" s="69">
        <v>1</v>
      </c>
      <c r="BN249" s="67">
        <v>0</v>
      </c>
      <c r="BO249" s="67">
        <v>0</v>
      </c>
      <c r="BP249" s="67">
        <v>0</v>
      </c>
      <c r="BQ249" s="67">
        <v>0</v>
      </c>
      <c r="BR249" s="67">
        <v>0</v>
      </c>
      <c r="BS249" s="67">
        <v>0</v>
      </c>
      <c r="BT249" s="67">
        <v>0</v>
      </c>
      <c r="BU249" s="67">
        <v>0</v>
      </c>
      <c r="BV249" s="67" t="s">
        <v>2158</v>
      </c>
      <c r="BW249" s="67" t="s">
        <v>2159</v>
      </c>
      <c r="BX249" s="67" t="s">
        <v>2160</v>
      </c>
      <c r="BY249" s="67" t="s">
        <v>2161</v>
      </c>
      <c r="BZ249" s="67" t="s">
        <v>1790</v>
      </c>
      <c r="CA249" s="67" t="s">
        <v>2162</v>
      </c>
      <c r="CB249" s="67" t="s">
        <v>1200</v>
      </c>
      <c r="CC249" s="164">
        <v>179.62</v>
      </c>
      <c r="CD249" s="164">
        <v>104.62</v>
      </c>
      <c r="CE249" s="166">
        <v>2.1739130434782608</v>
      </c>
      <c r="CF249" s="67" t="s">
        <v>557</v>
      </c>
      <c r="CG249" s="67" t="s">
        <v>2163</v>
      </c>
      <c r="CH249" s="67">
        <v>0</v>
      </c>
      <c r="CI249" s="67">
        <v>0</v>
      </c>
      <c r="CJ249" s="86">
        <v>3.8022813688212929</v>
      </c>
      <c r="CK249" s="87">
        <v>2</v>
      </c>
      <c r="CL249" s="67">
        <v>0</v>
      </c>
      <c r="CM249" s="67">
        <v>0</v>
      </c>
      <c r="CN249" s="67">
        <v>0</v>
      </c>
      <c r="CO249" s="67">
        <v>0</v>
      </c>
      <c r="CP249" s="67">
        <v>0</v>
      </c>
      <c r="CQ249" s="67">
        <v>0</v>
      </c>
      <c r="CR249" s="67">
        <v>0</v>
      </c>
      <c r="CS249" s="67">
        <v>0</v>
      </c>
      <c r="CT249" s="67">
        <v>0</v>
      </c>
      <c r="CU249" s="67">
        <v>0</v>
      </c>
      <c r="CV249" s="67">
        <v>0</v>
      </c>
      <c r="CW249" s="67">
        <v>0</v>
      </c>
      <c r="CX249" s="67">
        <v>0</v>
      </c>
      <c r="CY249" s="67">
        <v>0</v>
      </c>
      <c r="CZ249" s="67">
        <v>0</v>
      </c>
      <c r="DA249" s="67">
        <v>0</v>
      </c>
      <c r="DB249" s="86">
        <v>0</v>
      </c>
      <c r="DC249" s="87">
        <v>0</v>
      </c>
      <c r="DD249" s="164">
        <v>326.39</v>
      </c>
      <c r="DE249" s="164">
        <v>197.5</v>
      </c>
      <c r="DF249" s="166">
        <v>1.639344262295082</v>
      </c>
      <c r="DG249" s="167">
        <v>3.0648610121168924</v>
      </c>
      <c r="DH249" s="67">
        <v>0</v>
      </c>
      <c r="DI249" s="67">
        <v>0</v>
      </c>
      <c r="DJ249" s="67">
        <v>0</v>
      </c>
      <c r="DK249" s="67">
        <v>0</v>
      </c>
      <c r="DL249" s="67">
        <v>0</v>
      </c>
      <c r="DM249" s="67">
        <v>0</v>
      </c>
      <c r="DN249" s="67">
        <v>0</v>
      </c>
      <c r="DO249" s="67">
        <v>0</v>
      </c>
      <c r="DP249" s="67">
        <v>0</v>
      </c>
      <c r="DQ249" s="67">
        <v>0</v>
      </c>
      <c r="DR249" s="67">
        <v>0</v>
      </c>
      <c r="DS249" s="67">
        <v>0</v>
      </c>
      <c r="DT249" s="67">
        <v>0</v>
      </c>
      <c r="DU249" s="67">
        <v>0</v>
      </c>
      <c r="DV249" s="67">
        <v>0</v>
      </c>
      <c r="DW249" s="67">
        <v>0</v>
      </c>
      <c r="DX249" s="67">
        <v>0</v>
      </c>
      <c r="DY249" s="67">
        <v>0</v>
      </c>
      <c r="DZ249" s="86">
        <v>8.2304526748971192</v>
      </c>
      <c r="EA249" s="87">
        <v>2</v>
      </c>
      <c r="EB249" s="86">
        <v>91.633466135458164</v>
      </c>
      <c r="EC249" s="87">
        <v>23</v>
      </c>
      <c r="ED249" s="86">
        <v>0</v>
      </c>
      <c r="EE249" s="87">
        <v>0</v>
      </c>
      <c r="EF249" s="164">
        <v>211.21</v>
      </c>
      <c r="EG249" s="164">
        <v>84.54</v>
      </c>
      <c r="EH249" s="166">
        <v>5.4602184087363499</v>
      </c>
      <c r="EI249" s="167">
        <v>1.7160686427457099</v>
      </c>
      <c r="EJ249" s="67" t="s">
        <v>2164</v>
      </c>
      <c r="EK249" s="67" t="s">
        <v>2165</v>
      </c>
      <c r="EL249" s="164">
        <v>146.5</v>
      </c>
      <c r="EM249" s="164">
        <v>52.5</v>
      </c>
      <c r="EN249" s="166">
        <v>3.6363636363636362</v>
      </c>
      <c r="EO249" s="167">
        <v>1.0909090909090911</v>
      </c>
      <c r="EP249" s="67">
        <v>0</v>
      </c>
      <c r="EQ249" s="67">
        <v>0</v>
      </c>
      <c r="ER249" s="67">
        <v>0</v>
      </c>
      <c r="ES249" s="67">
        <v>0</v>
      </c>
      <c r="ET249" s="67">
        <v>0</v>
      </c>
      <c r="EU249" s="67">
        <v>0</v>
      </c>
      <c r="EV249" s="67">
        <v>0</v>
      </c>
      <c r="EW249" s="67">
        <v>0</v>
      </c>
      <c r="EX249" s="67">
        <v>0</v>
      </c>
      <c r="EY249" s="86">
        <v>120.30075187969925</v>
      </c>
      <c r="EZ249" s="87">
        <v>32</v>
      </c>
      <c r="FA249" s="86">
        <v>86.580086580086572</v>
      </c>
      <c r="FB249" s="87">
        <v>20</v>
      </c>
      <c r="FC249" s="67">
        <v>0</v>
      </c>
      <c r="FD249" s="67">
        <v>0</v>
      </c>
      <c r="FE249" s="67">
        <v>0</v>
      </c>
      <c r="FF249" s="67">
        <v>0</v>
      </c>
      <c r="FG249" s="67">
        <v>0</v>
      </c>
      <c r="FH249" s="67">
        <v>0</v>
      </c>
      <c r="FI249" s="67">
        <v>0</v>
      </c>
      <c r="FJ249" s="67">
        <v>0</v>
      </c>
      <c r="FK249" s="67">
        <v>0</v>
      </c>
      <c r="FL249" s="67">
        <v>0</v>
      </c>
      <c r="FM249" s="92">
        <v>85.106382978723403</v>
      </c>
      <c r="FN249" s="67">
        <v>1</v>
      </c>
      <c r="FO249" s="92">
        <v>0</v>
      </c>
      <c r="FP249" s="67">
        <v>0</v>
      </c>
      <c r="FQ249" s="92">
        <v>0</v>
      </c>
      <c r="FR249" s="67">
        <v>0</v>
      </c>
      <c r="FS249" s="86">
        <v>1.7953321364452424</v>
      </c>
      <c r="FT249" s="87">
        <v>1</v>
      </c>
      <c r="FU249" s="86">
        <v>2.0202020202020203</v>
      </c>
      <c r="FV249" s="87">
        <v>1</v>
      </c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67"/>
      <c r="HO249" s="67"/>
      <c r="HP249" s="67"/>
      <c r="HQ249" s="67"/>
      <c r="HR249" s="67"/>
      <c r="HS249" s="67"/>
      <c r="HT249" s="67"/>
      <c r="HU249" s="67"/>
      <c r="HV249" s="67"/>
      <c r="HW249" s="67"/>
      <c r="HX249" s="67"/>
      <c r="HY249" s="67"/>
      <c r="HZ249" s="67"/>
      <c r="IA249" s="67"/>
      <c r="IB249" s="67"/>
      <c r="IC249" s="67"/>
      <c r="ID249" s="67"/>
      <c r="IE249" s="67"/>
      <c r="IF249" s="67"/>
      <c r="IG249" s="67"/>
      <c r="IH249" s="67"/>
      <c r="II249" s="67"/>
      <c r="IJ249" s="67"/>
      <c r="IK249" s="67"/>
      <c r="IL249" s="67"/>
      <c r="IM249" s="67"/>
      <c r="IN249" s="67"/>
      <c r="IO249" s="67"/>
      <c r="IP249" s="67"/>
      <c r="IQ249" s="67"/>
      <c r="IR249" s="67"/>
      <c r="IS249" s="67"/>
      <c r="IT249" s="67"/>
      <c r="IU249" s="67"/>
      <c r="IV249" s="67"/>
      <c r="IW249" s="67"/>
      <c r="IX249" s="67"/>
      <c r="IY249" s="67"/>
      <c r="IZ249" s="67"/>
      <c r="JA249" s="67"/>
      <c r="JB249" s="67"/>
      <c r="JC249" s="67"/>
      <c r="JD249" s="67"/>
      <c r="JE249" s="67"/>
      <c r="JF249" s="67"/>
      <c r="JG249" s="67"/>
      <c r="JH249" s="67"/>
      <c r="JI249" s="67"/>
      <c r="JJ249" s="67"/>
      <c r="JK249" s="67"/>
      <c r="JL249" s="67"/>
      <c r="JM249" s="67"/>
      <c r="JN249" s="67"/>
      <c r="JO249" s="67"/>
      <c r="JP249" s="67"/>
      <c r="JQ249" s="67"/>
      <c r="JR249" s="67"/>
      <c r="JS249" s="67"/>
      <c r="JT249" s="67"/>
      <c r="JU249" s="67"/>
      <c r="JV249" s="67"/>
      <c r="JW249" s="67"/>
      <c r="JX249" s="67"/>
      <c r="JY249" s="67"/>
      <c r="JZ249" s="67"/>
      <c r="KA249" s="67"/>
      <c r="KB249" s="67"/>
      <c r="KC249" s="67"/>
      <c r="KD249" s="67"/>
      <c r="KE249" s="67"/>
      <c r="KF249" s="67"/>
      <c r="KG249" s="67"/>
      <c r="KH249" s="67"/>
      <c r="KI249" s="67"/>
      <c r="KJ249" s="67"/>
      <c r="KK249" s="67"/>
      <c r="KL249" s="67"/>
      <c r="KM249" s="67"/>
      <c r="KN249" s="67"/>
      <c r="KO249" s="67"/>
      <c r="KP249" s="67"/>
      <c r="KQ249" s="67"/>
      <c r="KR249" s="67"/>
      <c r="KS249" s="67"/>
      <c r="KT249" s="67"/>
      <c r="KU249" s="67"/>
      <c r="KV249" s="67"/>
      <c r="KW249" s="67"/>
      <c r="KX249" s="67"/>
      <c r="KY249" s="67"/>
      <c r="KZ249" s="67"/>
      <c r="LA249" s="67"/>
      <c r="LB249" s="67"/>
      <c r="LC249" s="67"/>
      <c r="LD249" s="67"/>
      <c r="LE249" s="67"/>
      <c r="LF249" s="67"/>
      <c r="LG249" s="67"/>
      <c r="LH249" s="67"/>
      <c r="LI249" s="67"/>
      <c r="LJ249" s="67"/>
      <c r="LK249" s="67"/>
      <c r="LL249" s="67"/>
      <c r="LM249" s="67"/>
      <c r="LN249" s="67"/>
      <c r="LO249" s="67"/>
      <c r="LP249" s="67"/>
      <c r="LQ249" s="67"/>
      <c r="LR249" s="67"/>
      <c r="LS249" s="67"/>
      <c r="LT249" s="67"/>
      <c r="LU249" s="67"/>
      <c r="LV249" s="67"/>
      <c r="LW249" s="67"/>
      <c r="LX249" s="67"/>
      <c r="LY249" s="67"/>
      <c r="LZ249" s="67"/>
      <c r="MA249" s="67"/>
      <c r="MB249" s="67"/>
      <c r="MC249" s="67"/>
      <c r="MD249" s="67"/>
      <c r="ME249" s="67"/>
      <c r="MF249" s="67"/>
      <c r="MG249" s="67"/>
      <c r="MH249" s="67"/>
      <c r="MI249" s="67"/>
      <c r="MJ249" s="67"/>
      <c r="MK249" s="67"/>
      <c r="ML249" s="67"/>
      <c r="MM249" s="67"/>
      <c r="MN249" s="67"/>
      <c r="MO249" s="67"/>
      <c r="MP249" s="67"/>
      <c r="MQ249" s="67"/>
      <c r="MR249" s="67"/>
      <c r="MS249" s="67"/>
      <c r="MT249" s="67"/>
      <c r="MU249" s="67"/>
      <c r="MV249" s="67"/>
      <c r="MW249" s="67"/>
      <c r="MX249" s="67"/>
      <c r="MY249" s="67"/>
      <c r="MZ249" s="67"/>
      <c r="NA249" s="67"/>
      <c r="NB249" s="67"/>
      <c r="NC249" s="67"/>
      <c r="ND249" s="67"/>
      <c r="NE249" s="67"/>
      <c r="NF249" s="67"/>
      <c r="NG249" s="67"/>
      <c r="NH249" s="67"/>
      <c r="NI249" s="67"/>
      <c r="NJ249" s="67"/>
      <c r="NK249" s="67"/>
      <c r="NL249" s="67"/>
      <c r="NM249" s="67"/>
      <c r="NN249" s="67"/>
      <c r="NO249" s="67"/>
      <c r="NP249" s="67"/>
      <c r="NQ249" s="67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</row>
    <row r="250" spans="1:407">
      <c r="A250" s="96" t="s">
        <v>2166</v>
      </c>
      <c r="B250" s="56" t="s">
        <v>1527</v>
      </c>
      <c r="C250" s="96" t="s">
        <v>479</v>
      </c>
      <c r="D250" s="74">
        <v>6</v>
      </c>
      <c r="E250" s="67">
        <v>2016</v>
      </c>
      <c r="F250" s="161">
        <v>53.810529072727689</v>
      </c>
      <c r="G250" s="78">
        <v>8400</v>
      </c>
      <c r="H250" s="78">
        <v>3225</v>
      </c>
      <c r="I250" s="78">
        <v>5175</v>
      </c>
      <c r="J250" s="67">
        <v>10.14</v>
      </c>
      <c r="K250" s="78">
        <v>859</v>
      </c>
      <c r="L250" s="67">
        <v>62.4</v>
      </c>
      <c r="M250" s="78">
        <v>5242</v>
      </c>
      <c r="N250" s="67">
        <v>1008</v>
      </c>
      <c r="O250" s="67">
        <v>514</v>
      </c>
      <c r="P250" s="67">
        <v>494</v>
      </c>
      <c r="Q250" s="67">
        <v>1194</v>
      </c>
      <c r="R250" s="67">
        <v>610</v>
      </c>
      <c r="S250" s="67">
        <v>584</v>
      </c>
      <c r="T250" s="67">
        <v>914</v>
      </c>
      <c r="U250" s="67">
        <v>474</v>
      </c>
      <c r="V250" s="67">
        <v>440</v>
      </c>
      <c r="W250" s="67">
        <v>1087</v>
      </c>
      <c r="X250" s="67">
        <v>565</v>
      </c>
      <c r="Y250" s="67">
        <v>522</v>
      </c>
      <c r="Z250" s="67">
        <v>884</v>
      </c>
      <c r="AA250" s="67">
        <v>463</v>
      </c>
      <c r="AB250" s="67">
        <v>421</v>
      </c>
      <c r="AC250" s="67">
        <v>1011</v>
      </c>
      <c r="AD250" s="67">
        <v>532</v>
      </c>
      <c r="AE250" s="67">
        <v>479</v>
      </c>
      <c r="AF250" s="67">
        <v>806</v>
      </c>
      <c r="AG250" s="67">
        <v>425</v>
      </c>
      <c r="AH250" s="67">
        <v>381</v>
      </c>
      <c r="AI250" s="67">
        <v>1410</v>
      </c>
      <c r="AJ250" s="67">
        <v>747</v>
      </c>
      <c r="AK250" s="67">
        <v>663</v>
      </c>
      <c r="AL250" s="67">
        <v>801</v>
      </c>
      <c r="AM250" s="67">
        <v>424</v>
      </c>
      <c r="AN250" s="67">
        <v>377</v>
      </c>
      <c r="AO250" s="67">
        <v>681</v>
      </c>
      <c r="AP250" s="67">
        <v>363</v>
      </c>
      <c r="AQ250" s="67">
        <v>318</v>
      </c>
      <c r="AR250" s="56" t="s">
        <v>428</v>
      </c>
      <c r="AS250" s="56"/>
      <c r="AT250" s="56" t="s">
        <v>428</v>
      </c>
      <c r="AU250" s="162">
        <v>378</v>
      </c>
      <c r="AV250" s="164">
        <v>0</v>
      </c>
      <c r="AW250" s="163">
        <v>47</v>
      </c>
      <c r="AX250" s="59">
        <v>14.1</v>
      </c>
      <c r="AY250" s="59">
        <v>1</v>
      </c>
      <c r="AZ250" s="86">
        <v>0.99206349206349198</v>
      </c>
      <c r="BA250" s="87">
        <v>1</v>
      </c>
      <c r="BB250" s="88">
        <v>0</v>
      </c>
      <c r="BC250" s="89">
        <v>0</v>
      </c>
      <c r="BD250" s="68">
        <v>0</v>
      </c>
      <c r="BE250" s="69">
        <v>0</v>
      </c>
      <c r="BF250" s="56">
        <f>VLOOKUP(A250,[1]Controles!$A$7:$L$139,11,0)</f>
        <v>3</v>
      </c>
      <c r="BG250" s="107">
        <f>VLOOKUP(A250,[1]Controles!$A$7:$L$139,12,0)</f>
        <v>4.225352112676056</v>
      </c>
      <c r="BH250" s="63">
        <f>VLOOKUP(A250,[1]Peso!$A$7:$D$139,3,0)</f>
        <v>4</v>
      </c>
      <c r="BI250" s="85">
        <f>VLOOKUP(A250,[1]Peso!$A$7:$D$139,4,0)</f>
        <v>5.6338028169014089</v>
      </c>
      <c r="BJ250" s="68">
        <v>0</v>
      </c>
      <c r="BK250" s="69">
        <v>0</v>
      </c>
      <c r="BL250" s="68">
        <v>0</v>
      </c>
      <c r="BM250" s="69">
        <v>0</v>
      </c>
      <c r="BN250" s="67">
        <v>0</v>
      </c>
      <c r="BO250" s="67">
        <v>0</v>
      </c>
      <c r="BP250" s="67">
        <v>0</v>
      </c>
      <c r="BQ250" s="67">
        <v>0</v>
      </c>
      <c r="BR250" s="67">
        <v>0</v>
      </c>
      <c r="BS250" s="67">
        <v>0</v>
      </c>
      <c r="BT250" s="67">
        <v>0</v>
      </c>
      <c r="BU250" s="67">
        <v>0</v>
      </c>
      <c r="BV250" s="67" t="s">
        <v>2167</v>
      </c>
      <c r="BW250" s="67" t="s">
        <v>602</v>
      </c>
      <c r="BX250" s="67" t="s">
        <v>1174</v>
      </c>
      <c r="BY250" s="67" t="s">
        <v>646</v>
      </c>
      <c r="BZ250" s="67" t="s">
        <v>888</v>
      </c>
      <c r="CA250" s="67" t="s">
        <v>2168</v>
      </c>
      <c r="CB250" s="67" t="s">
        <v>2104</v>
      </c>
      <c r="CC250" s="163">
        <v>54.29</v>
      </c>
      <c r="CD250" s="163">
        <v>44.09</v>
      </c>
      <c r="CE250" s="166">
        <v>28.000000000000004</v>
      </c>
      <c r="CF250" s="67" t="s">
        <v>2169</v>
      </c>
      <c r="CG250" s="67" t="s">
        <v>2170</v>
      </c>
      <c r="CH250" s="67">
        <v>0</v>
      </c>
      <c r="CI250" s="67">
        <v>0</v>
      </c>
      <c r="CJ250" s="86">
        <v>0</v>
      </c>
      <c r="CK250" s="87">
        <v>0</v>
      </c>
      <c r="CL250" s="67">
        <v>0</v>
      </c>
      <c r="CM250" s="67">
        <v>0</v>
      </c>
      <c r="CN250" s="67">
        <v>0</v>
      </c>
      <c r="CO250" s="67">
        <v>0</v>
      </c>
      <c r="CP250" s="67">
        <v>0</v>
      </c>
      <c r="CQ250" s="67">
        <v>0</v>
      </c>
      <c r="CR250" s="67">
        <v>0</v>
      </c>
      <c r="CS250" s="67">
        <v>0</v>
      </c>
      <c r="CT250" s="67">
        <v>0</v>
      </c>
      <c r="CU250" s="67">
        <v>0</v>
      </c>
      <c r="CV250" s="67">
        <v>0</v>
      </c>
      <c r="CW250" s="67">
        <v>0</v>
      </c>
      <c r="CX250" s="67">
        <v>0</v>
      </c>
      <c r="CY250" s="67">
        <v>0</v>
      </c>
      <c r="CZ250" s="67">
        <v>0</v>
      </c>
      <c r="DA250" s="67">
        <v>0</v>
      </c>
      <c r="DB250" s="86">
        <v>0</v>
      </c>
      <c r="DC250" s="87">
        <v>0</v>
      </c>
      <c r="DD250" s="163">
        <v>69.010000000000005</v>
      </c>
      <c r="DE250" s="163">
        <v>54.24</v>
      </c>
      <c r="DF250" s="166">
        <v>4.2105263157894735</v>
      </c>
      <c r="DG250" s="167">
        <v>0.8771929824561403</v>
      </c>
      <c r="DH250" s="67">
        <v>0</v>
      </c>
      <c r="DI250" s="67">
        <v>0</v>
      </c>
      <c r="DJ250" s="67">
        <v>0</v>
      </c>
      <c r="DK250" s="67">
        <v>0</v>
      </c>
      <c r="DL250" s="67">
        <v>0</v>
      </c>
      <c r="DM250" s="67">
        <v>0</v>
      </c>
      <c r="DN250" s="67">
        <v>0</v>
      </c>
      <c r="DO250" s="67">
        <v>0</v>
      </c>
      <c r="DP250" s="67">
        <v>0</v>
      </c>
      <c r="DQ250" s="67">
        <v>0</v>
      </c>
      <c r="DR250" s="67">
        <v>0</v>
      </c>
      <c r="DS250" s="67">
        <v>0</v>
      </c>
      <c r="DT250" s="67">
        <v>0</v>
      </c>
      <c r="DU250" s="67">
        <v>0</v>
      </c>
      <c r="DV250" s="67">
        <v>0</v>
      </c>
      <c r="DW250" s="67">
        <v>0</v>
      </c>
      <c r="DX250" s="67">
        <v>0</v>
      </c>
      <c r="DY250" s="67">
        <v>0</v>
      </c>
      <c r="DZ250" s="86">
        <v>4.7505938242280283</v>
      </c>
      <c r="EA250" s="87">
        <v>2</v>
      </c>
      <c r="EB250" s="86">
        <v>44.619422572178479</v>
      </c>
      <c r="EC250" s="87">
        <v>17</v>
      </c>
      <c r="ED250" s="86">
        <v>1.2406947890818858</v>
      </c>
      <c r="EE250" s="87">
        <v>1</v>
      </c>
      <c r="EF250" s="163">
        <v>74.459999999999994</v>
      </c>
      <c r="EG250" s="163">
        <v>42.4</v>
      </c>
      <c r="EH250" s="166">
        <v>3.7825059101654848</v>
      </c>
      <c r="EI250" s="167">
        <v>0.2364066193853428</v>
      </c>
      <c r="EJ250" s="67" t="s">
        <v>683</v>
      </c>
      <c r="EK250" s="67" t="s">
        <v>2171</v>
      </c>
      <c r="EL250" s="163">
        <v>35.78</v>
      </c>
      <c r="EM250" s="163">
        <v>15.9</v>
      </c>
      <c r="EN250" s="166">
        <v>2.6315789473684208</v>
      </c>
      <c r="EO250" s="167">
        <v>0</v>
      </c>
      <c r="EP250" s="67">
        <v>0</v>
      </c>
      <c r="EQ250" s="67">
        <v>0</v>
      </c>
      <c r="ER250" s="67">
        <v>0</v>
      </c>
      <c r="ES250" s="67">
        <v>0</v>
      </c>
      <c r="ET250" s="67">
        <v>0</v>
      </c>
      <c r="EU250" s="67">
        <v>0</v>
      </c>
      <c r="EV250" s="67">
        <v>0</v>
      </c>
      <c r="EW250" s="67">
        <v>0</v>
      </c>
      <c r="EX250" s="67">
        <v>0</v>
      </c>
      <c r="EY250" s="86">
        <v>45.092838196286472</v>
      </c>
      <c r="EZ250" s="87">
        <v>17</v>
      </c>
      <c r="FA250" s="86">
        <v>72.327044025157235</v>
      </c>
      <c r="FB250" s="87">
        <v>23</v>
      </c>
      <c r="FC250" s="67">
        <v>0</v>
      </c>
      <c r="FD250" s="67">
        <v>0</v>
      </c>
      <c r="FE250" s="67">
        <v>0</v>
      </c>
      <c r="FF250" s="67">
        <v>0</v>
      </c>
      <c r="FG250" s="67">
        <v>0</v>
      </c>
      <c r="FH250" s="67">
        <v>0</v>
      </c>
      <c r="FI250" s="67">
        <v>0</v>
      </c>
      <c r="FJ250" s="67">
        <v>0</v>
      </c>
      <c r="FK250" s="67">
        <v>0</v>
      </c>
      <c r="FL250" s="67">
        <v>0</v>
      </c>
      <c r="FM250" s="67">
        <v>0</v>
      </c>
      <c r="FN250" s="67">
        <v>0</v>
      </c>
      <c r="FO250" s="92">
        <v>59.665871121718382</v>
      </c>
      <c r="FP250" s="67">
        <v>1</v>
      </c>
      <c r="FQ250" s="92">
        <v>0</v>
      </c>
      <c r="FR250" s="67">
        <v>0</v>
      </c>
      <c r="FS250" s="86">
        <v>1.2484394506866416</v>
      </c>
      <c r="FT250" s="87">
        <v>1</v>
      </c>
      <c r="FU250" s="86">
        <v>2.9368575624082229</v>
      </c>
      <c r="FV250" s="87">
        <v>2</v>
      </c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67"/>
      <c r="HO250" s="67"/>
      <c r="HP250" s="67"/>
      <c r="HQ250" s="67"/>
      <c r="HR250" s="67"/>
      <c r="HS250" s="67"/>
      <c r="HT250" s="67"/>
      <c r="HU250" s="67"/>
      <c r="HV250" s="67"/>
      <c r="HW250" s="67"/>
      <c r="HX250" s="67"/>
      <c r="HY250" s="67"/>
      <c r="HZ250" s="67"/>
      <c r="IA250" s="67"/>
      <c r="IB250" s="67"/>
      <c r="IC250" s="67"/>
      <c r="ID250" s="67"/>
      <c r="IE250" s="67"/>
      <c r="IF250" s="67"/>
      <c r="IG250" s="67"/>
      <c r="IH250" s="67"/>
      <c r="II250" s="67"/>
      <c r="IJ250" s="67"/>
      <c r="IK250" s="67"/>
      <c r="IL250" s="67"/>
      <c r="IM250" s="67"/>
      <c r="IN250" s="67"/>
      <c r="IO250" s="67"/>
      <c r="IP250" s="67"/>
      <c r="IQ250" s="67"/>
      <c r="IR250" s="67"/>
      <c r="IS250" s="67"/>
      <c r="IT250" s="67"/>
      <c r="IU250" s="67"/>
      <c r="IV250" s="67"/>
      <c r="IW250" s="67"/>
      <c r="IX250" s="67"/>
      <c r="IY250" s="67"/>
      <c r="IZ250" s="67"/>
      <c r="JA250" s="67"/>
      <c r="JB250" s="67"/>
      <c r="JC250" s="67"/>
      <c r="JD250" s="67"/>
      <c r="JE250" s="67"/>
      <c r="JF250" s="67"/>
      <c r="JG250" s="67"/>
      <c r="JH250" s="67"/>
      <c r="JI250" s="67"/>
      <c r="JJ250" s="67"/>
      <c r="JK250" s="67"/>
      <c r="JL250" s="67"/>
      <c r="JM250" s="67"/>
      <c r="JN250" s="67"/>
      <c r="JO250" s="67"/>
      <c r="JP250" s="67"/>
      <c r="JQ250" s="67"/>
      <c r="JR250" s="67"/>
      <c r="JS250" s="67"/>
      <c r="JT250" s="67"/>
      <c r="JU250" s="67"/>
      <c r="JV250" s="67"/>
      <c r="JW250" s="67"/>
      <c r="JX250" s="67"/>
      <c r="JY250" s="67"/>
      <c r="JZ250" s="67"/>
      <c r="KA250" s="67"/>
      <c r="KB250" s="67"/>
      <c r="KC250" s="67"/>
      <c r="KD250" s="67"/>
      <c r="KE250" s="67"/>
      <c r="KF250" s="67"/>
      <c r="KG250" s="67"/>
      <c r="KH250" s="67"/>
      <c r="KI250" s="67"/>
      <c r="KJ250" s="67"/>
      <c r="KK250" s="67"/>
      <c r="KL250" s="67"/>
      <c r="KM250" s="67"/>
      <c r="KN250" s="67"/>
      <c r="KO250" s="67"/>
      <c r="KP250" s="67"/>
      <c r="KQ250" s="67"/>
      <c r="KR250" s="67"/>
      <c r="KS250" s="67"/>
      <c r="KT250" s="67"/>
      <c r="KU250" s="67"/>
      <c r="KV250" s="67"/>
      <c r="KW250" s="67"/>
      <c r="KX250" s="67"/>
      <c r="KY250" s="67"/>
      <c r="KZ250" s="67"/>
      <c r="LA250" s="67"/>
      <c r="LB250" s="67"/>
      <c r="LC250" s="67"/>
      <c r="LD250" s="67"/>
      <c r="LE250" s="67"/>
      <c r="LF250" s="67"/>
      <c r="LG250" s="67"/>
      <c r="LH250" s="67"/>
      <c r="LI250" s="67"/>
      <c r="LJ250" s="67"/>
      <c r="LK250" s="67"/>
      <c r="LL250" s="67"/>
      <c r="LM250" s="67"/>
      <c r="LN250" s="67"/>
      <c r="LO250" s="67"/>
      <c r="LP250" s="67"/>
      <c r="LQ250" s="67"/>
      <c r="LR250" s="67"/>
      <c r="LS250" s="67"/>
      <c r="LT250" s="67"/>
      <c r="LU250" s="67"/>
      <c r="LV250" s="67"/>
      <c r="LW250" s="67"/>
      <c r="LX250" s="67"/>
      <c r="LY250" s="67"/>
      <c r="LZ250" s="67"/>
      <c r="MA250" s="67"/>
      <c r="MB250" s="67"/>
      <c r="MC250" s="67"/>
      <c r="MD250" s="67"/>
      <c r="ME250" s="67"/>
      <c r="MF250" s="67"/>
      <c r="MG250" s="67"/>
      <c r="MH250" s="67"/>
      <c r="MI250" s="67"/>
      <c r="MJ250" s="67"/>
      <c r="MK250" s="67"/>
      <c r="ML250" s="67"/>
      <c r="MM250" s="67"/>
      <c r="MN250" s="67"/>
      <c r="MO250" s="67"/>
      <c r="MP250" s="67"/>
      <c r="MQ250" s="67"/>
      <c r="MR250" s="67"/>
      <c r="MS250" s="67"/>
      <c r="MT250" s="67"/>
      <c r="MU250" s="67"/>
      <c r="MV250" s="67"/>
      <c r="MW250" s="67"/>
      <c r="MX250" s="67"/>
      <c r="MY250" s="67"/>
      <c r="MZ250" s="67"/>
      <c r="NA250" s="67"/>
      <c r="NB250" s="67"/>
      <c r="NC250" s="67"/>
      <c r="ND250" s="67"/>
      <c r="NE250" s="67"/>
      <c r="NF250" s="67"/>
      <c r="NG250" s="67"/>
      <c r="NH250" s="67"/>
      <c r="NI250" s="67"/>
      <c r="NJ250" s="67"/>
      <c r="NK250" s="67"/>
      <c r="NL250" s="67"/>
      <c r="NM250" s="67"/>
      <c r="NN250" s="67"/>
      <c r="NO250" s="67"/>
      <c r="NP250" s="67"/>
      <c r="NQ250" s="67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</row>
    <row r="251" spans="1:407">
      <c r="A251" s="96" t="s">
        <v>1531</v>
      </c>
      <c r="B251" s="56" t="s">
        <v>1532</v>
      </c>
      <c r="C251" s="96" t="s">
        <v>514</v>
      </c>
      <c r="D251" s="74">
        <v>6</v>
      </c>
      <c r="E251" s="67">
        <v>2016</v>
      </c>
      <c r="F251" s="161">
        <v>70.781426312419256</v>
      </c>
      <c r="G251" s="67">
        <v>47436</v>
      </c>
      <c r="H251" s="78">
        <v>30905</v>
      </c>
      <c r="I251" s="67">
        <v>16531</v>
      </c>
      <c r="J251" s="67">
        <v>32.54</v>
      </c>
      <c r="K251" s="78">
        <v>15435</v>
      </c>
      <c r="L251" s="67">
        <v>59.06</v>
      </c>
      <c r="M251" s="78">
        <v>28016</v>
      </c>
      <c r="N251" s="67">
        <v>4985</v>
      </c>
      <c r="O251" s="67">
        <v>2557</v>
      </c>
      <c r="P251" s="67">
        <v>2428</v>
      </c>
      <c r="Q251" s="67">
        <v>5971</v>
      </c>
      <c r="R251" s="67">
        <v>3060</v>
      </c>
      <c r="S251" s="67">
        <v>2911</v>
      </c>
      <c r="T251" s="67">
        <v>4907</v>
      </c>
      <c r="U251" s="67">
        <v>2505</v>
      </c>
      <c r="V251" s="67">
        <v>2402</v>
      </c>
      <c r="W251" s="67">
        <v>5866</v>
      </c>
      <c r="X251" s="67">
        <v>2999</v>
      </c>
      <c r="Y251" s="67">
        <v>2867</v>
      </c>
      <c r="Z251" s="67">
        <v>4786</v>
      </c>
      <c r="AA251" s="67">
        <v>2453</v>
      </c>
      <c r="AB251" s="67">
        <v>2333</v>
      </c>
      <c r="AC251" s="67">
        <v>5493</v>
      </c>
      <c r="AD251" s="67">
        <v>2806</v>
      </c>
      <c r="AE251" s="67">
        <v>2687</v>
      </c>
      <c r="AF251" s="67">
        <v>4463</v>
      </c>
      <c r="AG251" s="67">
        <v>2265</v>
      </c>
      <c r="AH251" s="67">
        <v>2198</v>
      </c>
      <c r="AI251" s="67">
        <v>8298</v>
      </c>
      <c r="AJ251" s="67">
        <v>4176</v>
      </c>
      <c r="AK251" s="67">
        <v>4122</v>
      </c>
      <c r="AL251" s="67">
        <v>4818</v>
      </c>
      <c r="AM251" s="67">
        <v>2422</v>
      </c>
      <c r="AN251" s="67">
        <v>2396</v>
      </c>
      <c r="AO251" s="67">
        <v>3898</v>
      </c>
      <c r="AP251" s="67">
        <v>1954</v>
      </c>
      <c r="AQ251" s="67">
        <v>1944</v>
      </c>
      <c r="AR251" s="56" t="s">
        <v>428</v>
      </c>
      <c r="AS251" s="56"/>
      <c r="AT251" s="56" t="s">
        <v>428</v>
      </c>
      <c r="AU251" s="162">
        <v>999</v>
      </c>
      <c r="AV251" s="163">
        <v>4</v>
      </c>
      <c r="AW251" s="164">
        <v>298</v>
      </c>
      <c r="AX251" s="59">
        <v>11.2</v>
      </c>
      <c r="AY251" s="59">
        <v>7</v>
      </c>
      <c r="AZ251" s="86">
        <v>1.4042126379137414</v>
      </c>
      <c r="BA251" s="87">
        <v>7</v>
      </c>
      <c r="BB251" s="88">
        <v>160.25641025641025</v>
      </c>
      <c r="BC251" s="89">
        <v>1</v>
      </c>
      <c r="BD251" s="68">
        <v>0</v>
      </c>
      <c r="BE251" s="69">
        <v>0</v>
      </c>
      <c r="BF251" s="56">
        <f>VLOOKUP(A251,[1]Controles!$A$7:$L$139,11,0)</f>
        <v>39</v>
      </c>
      <c r="BG251" s="107">
        <f>VLOOKUP(A251,[1]Controles!$A$7:$L$139,12,0)</f>
        <v>6.25</v>
      </c>
      <c r="BH251" s="63">
        <f>VLOOKUP(A251,[1]Peso!$A$7:$D$139,3,0)</f>
        <v>64</v>
      </c>
      <c r="BI251" s="85">
        <f>VLOOKUP(A251,[1]Peso!$A$7:$D$139,4,0)</f>
        <v>10.256410256410255</v>
      </c>
      <c r="BJ251" s="68">
        <v>0</v>
      </c>
      <c r="BK251" s="69">
        <v>0</v>
      </c>
      <c r="BL251" s="68">
        <v>20.060180541624874</v>
      </c>
      <c r="BM251" s="69">
        <v>1</v>
      </c>
      <c r="BN251" s="67">
        <v>0</v>
      </c>
      <c r="BO251" s="67">
        <v>0</v>
      </c>
      <c r="BP251" s="67">
        <v>0</v>
      </c>
      <c r="BQ251" s="67">
        <v>0</v>
      </c>
      <c r="BR251" s="67">
        <v>0</v>
      </c>
      <c r="BS251" s="67">
        <v>0</v>
      </c>
      <c r="BT251" s="67">
        <v>0</v>
      </c>
      <c r="BU251" s="67">
        <v>0</v>
      </c>
      <c r="BV251" s="67" t="s">
        <v>749</v>
      </c>
      <c r="BW251" s="67" t="s">
        <v>742</v>
      </c>
      <c r="BX251" s="67" t="s">
        <v>1497</v>
      </c>
      <c r="BY251" s="67" t="s">
        <v>1988</v>
      </c>
      <c r="BZ251" s="67" t="s">
        <v>1115</v>
      </c>
      <c r="CA251" s="67" t="s">
        <v>1060</v>
      </c>
      <c r="CB251" s="67" t="s">
        <v>1486</v>
      </c>
      <c r="CC251" s="164">
        <v>65.81</v>
      </c>
      <c r="CD251" s="164">
        <v>48.28</v>
      </c>
      <c r="CE251" s="166">
        <v>12.5</v>
      </c>
      <c r="CF251" s="67" t="s">
        <v>1027</v>
      </c>
      <c r="CG251" s="67" t="s">
        <v>1811</v>
      </c>
      <c r="CH251" s="67">
        <v>0</v>
      </c>
      <c r="CI251" s="67">
        <v>0</v>
      </c>
      <c r="CJ251" s="86">
        <v>0</v>
      </c>
      <c r="CK251" s="87">
        <v>0</v>
      </c>
      <c r="CL251" s="67">
        <v>0</v>
      </c>
      <c r="CM251" s="67">
        <v>0</v>
      </c>
      <c r="CN251" s="92">
        <v>20.13693113169553</v>
      </c>
      <c r="CO251" s="67">
        <v>1</v>
      </c>
      <c r="CP251" s="67">
        <v>0</v>
      </c>
      <c r="CQ251" s="67">
        <v>0</v>
      </c>
      <c r="CR251" s="67">
        <v>0</v>
      </c>
      <c r="CS251" s="67">
        <v>0</v>
      </c>
      <c r="CT251" s="67">
        <v>0</v>
      </c>
      <c r="CU251" s="67">
        <v>0</v>
      </c>
      <c r="CV251" s="67">
        <v>0</v>
      </c>
      <c r="CW251" s="67">
        <v>0</v>
      </c>
      <c r="CX251" s="67">
        <v>0</v>
      </c>
      <c r="CY251" s="67">
        <v>0</v>
      </c>
      <c r="CZ251" s="67">
        <v>0</v>
      </c>
      <c r="DA251" s="67">
        <v>0</v>
      </c>
      <c r="DB251" s="86">
        <v>0.20894274968658588</v>
      </c>
      <c r="DC251" s="87">
        <v>1</v>
      </c>
      <c r="DD251" s="164">
        <v>102.95</v>
      </c>
      <c r="DE251" s="164">
        <v>74.099999999999994</v>
      </c>
      <c r="DF251" s="166">
        <v>3.0612244897959182</v>
      </c>
      <c r="DG251" s="167">
        <v>2.6315789473684208</v>
      </c>
      <c r="DH251" s="92">
        <v>85.236958745311966</v>
      </c>
      <c r="DI251" s="67">
        <v>5</v>
      </c>
      <c r="DJ251" s="92">
        <v>68.189566996249567</v>
      </c>
      <c r="DK251" s="67">
        <v>4</v>
      </c>
      <c r="DL251" s="92">
        <v>17.047391749062392</v>
      </c>
      <c r="DM251" s="67">
        <v>1</v>
      </c>
      <c r="DN251" s="92">
        <v>72.819999999999993</v>
      </c>
      <c r="DO251" s="67">
        <v>4</v>
      </c>
      <c r="DP251" s="67">
        <v>0</v>
      </c>
      <c r="DQ251" s="67">
        <v>0</v>
      </c>
      <c r="DR251" s="67">
        <v>0</v>
      </c>
      <c r="DS251" s="67">
        <v>0</v>
      </c>
      <c r="DT251" s="67">
        <v>0</v>
      </c>
      <c r="DU251" s="67">
        <v>0</v>
      </c>
      <c r="DV251" s="67">
        <v>0</v>
      </c>
      <c r="DW251" s="67">
        <v>0</v>
      </c>
      <c r="DX251" s="67">
        <v>0</v>
      </c>
      <c r="DY251" s="67">
        <v>0</v>
      </c>
      <c r="DZ251" s="86">
        <v>2.5717959708529792</v>
      </c>
      <c r="EA251" s="87">
        <v>6</v>
      </c>
      <c r="EB251" s="86">
        <v>75.068243858052767</v>
      </c>
      <c r="EC251" s="87">
        <v>165</v>
      </c>
      <c r="ED251" s="86">
        <v>0.67219359175442528</v>
      </c>
      <c r="EE251" s="87">
        <v>3</v>
      </c>
      <c r="EF251" s="164">
        <v>99.4</v>
      </c>
      <c r="EG251" s="164">
        <v>64.180000000000007</v>
      </c>
      <c r="EH251" s="166">
        <v>3.3141210374639769</v>
      </c>
      <c r="EI251" s="167">
        <v>2.809798270893372</v>
      </c>
      <c r="EJ251" s="67" t="s">
        <v>2073</v>
      </c>
      <c r="EK251" s="67" t="s">
        <v>2172</v>
      </c>
      <c r="EL251" s="164">
        <v>71.73</v>
      </c>
      <c r="EM251" s="164">
        <v>34.89</v>
      </c>
      <c r="EN251" s="166">
        <v>1.7937219730941705</v>
      </c>
      <c r="EO251" s="167">
        <v>0.89686098654708524</v>
      </c>
      <c r="EP251" s="92">
        <v>72.819952667030762</v>
      </c>
      <c r="EQ251" s="67">
        <v>4</v>
      </c>
      <c r="ER251" s="92">
        <v>109.22992900054614</v>
      </c>
      <c r="ES251" s="67">
        <v>6</v>
      </c>
      <c r="ET251" s="92">
        <v>473.32969233569997</v>
      </c>
      <c r="EU251" s="67">
        <v>26</v>
      </c>
      <c r="EV251" s="92">
        <v>54.614964500273068</v>
      </c>
      <c r="EW251" s="67">
        <v>3</v>
      </c>
      <c r="EX251" s="67">
        <v>9</v>
      </c>
      <c r="EY251" s="86">
        <v>80.968280467445737</v>
      </c>
      <c r="EZ251" s="87">
        <v>194</v>
      </c>
      <c r="FA251" s="86">
        <v>67.386831275720169</v>
      </c>
      <c r="FB251" s="87">
        <v>131</v>
      </c>
      <c r="FC251" s="92">
        <v>30.615368915195429</v>
      </c>
      <c r="FD251" s="67">
        <v>3</v>
      </c>
      <c r="FE251" s="92">
        <v>132.66659863251351</v>
      </c>
      <c r="FF251" s="67">
        <v>13</v>
      </c>
      <c r="FG251" s="92">
        <v>10.205122971731811</v>
      </c>
      <c r="FH251" s="67">
        <v>1</v>
      </c>
      <c r="FI251" s="92">
        <v>30.615368915195429</v>
      </c>
      <c r="FJ251" s="67">
        <v>3</v>
      </c>
      <c r="FK251" s="92">
        <v>204.10245943463619</v>
      </c>
      <c r="FL251" s="67">
        <v>20</v>
      </c>
      <c r="FM251" s="92">
        <v>265.33319726502702</v>
      </c>
      <c r="FN251" s="67">
        <v>26</v>
      </c>
      <c r="FO251" s="92">
        <v>500.05102561485864</v>
      </c>
      <c r="FP251" s="67">
        <v>49</v>
      </c>
      <c r="FQ251" s="92">
        <v>10.205122971731811</v>
      </c>
      <c r="FR251" s="67">
        <v>1</v>
      </c>
      <c r="FS251" s="86">
        <v>3.3208800332088004</v>
      </c>
      <c r="FT251" s="87">
        <v>16</v>
      </c>
      <c r="FU251" s="86">
        <v>1.026167265264238</v>
      </c>
      <c r="FV251" s="87">
        <v>4</v>
      </c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67"/>
      <c r="IS251" s="67"/>
      <c r="IT251" s="67"/>
      <c r="IU251" s="67"/>
      <c r="IV251" s="67"/>
      <c r="IW251" s="67"/>
      <c r="IX251" s="67"/>
      <c r="IY251" s="67"/>
      <c r="IZ251" s="67"/>
      <c r="JA251" s="67"/>
      <c r="JB251" s="67"/>
      <c r="JC251" s="67"/>
      <c r="JD251" s="67"/>
      <c r="JE251" s="67"/>
      <c r="JF251" s="67"/>
      <c r="JG251" s="67"/>
      <c r="JH251" s="67"/>
      <c r="JI251" s="67"/>
      <c r="JJ251" s="67"/>
      <c r="JK251" s="67"/>
      <c r="JL251" s="67"/>
      <c r="JM251" s="67"/>
      <c r="JN251" s="67"/>
      <c r="JO251" s="67"/>
      <c r="JP251" s="67"/>
      <c r="JQ251" s="67"/>
      <c r="JR251" s="67"/>
      <c r="JS251" s="67"/>
      <c r="JT251" s="67"/>
      <c r="JU251" s="67"/>
      <c r="JV251" s="67"/>
      <c r="JW251" s="67"/>
      <c r="JX251" s="67"/>
      <c r="JY251" s="67"/>
      <c r="JZ251" s="67"/>
      <c r="KA251" s="67"/>
      <c r="KB251" s="67"/>
      <c r="KC251" s="67"/>
      <c r="KD251" s="67"/>
      <c r="KE251" s="67"/>
      <c r="KF251" s="67"/>
      <c r="KG251" s="67"/>
      <c r="KH251" s="67"/>
      <c r="KI251" s="67"/>
      <c r="KJ251" s="67"/>
      <c r="KK251" s="67"/>
      <c r="KL251" s="67"/>
      <c r="KM251" s="67"/>
      <c r="KN251" s="67"/>
      <c r="KO251" s="67"/>
      <c r="KP251" s="67"/>
      <c r="KQ251" s="67"/>
      <c r="KR251" s="67"/>
      <c r="KS251" s="67"/>
      <c r="KT251" s="67"/>
      <c r="KU251" s="67"/>
      <c r="KV251" s="67"/>
      <c r="KW251" s="67"/>
      <c r="KX251" s="67"/>
      <c r="KY251" s="67"/>
      <c r="KZ251" s="67"/>
      <c r="LA251" s="67"/>
      <c r="LB251" s="67"/>
      <c r="LC251" s="67"/>
      <c r="LD251" s="67"/>
      <c r="LE251" s="67"/>
      <c r="LF251" s="67"/>
      <c r="LG251" s="67"/>
      <c r="LH251" s="67"/>
      <c r="LI251" s="67"/>
      <c r="LJ251" s="67"/>
      <c r="LK251" s="67"/>
      <c r="LL251" s="67"/>
      <c r="LM251" s="67"/>
      <c r="LN251" s="67"/>
      <c r="LO251" s="67"/>
      <c r="LP251" s="67"/>
      <c r="LQ251" s="67"/>
      <c r="LR251" s="67"/>
      <c r="LS251" s="67"/>
      <c r="LT251" s="67"/>
      <c r="LU251" s="67"/>
      <c r="LV251" s="67"/>
      <c r="LW251" s="67"/>
      <c r="LX251" s="67"/>
      <c r="LY251" s="67"/>
      <c r="LZ251" s="67"/>
      <c r="MA251" s="67"/>
      <c r="MB251" s="67"/>
      <c r="MC251" s="67"/>
      <c r="MD251" s="67"/>
      <c r="ME251" s="67"/>
      <c r="MF251" s="67"/>
      <c r="MG251" s="67"/>
      <c r="MH251" s="67"/>
      <c r="MI251" s="67"/>
      <c r="MJ251" s="67"/>
      <c r="MK251" s="67"/>
      <c r="ML251" s="67"/>
      <c r="MM251" s="67"/>
      <c r="MN251" s="67"/>
      <c r="MO251" s="67"/>
      <c r="MP251" s="67"/>
      <c r="MQ251" s="67"/>
      <c r="MR251" s="67"/>
      <c r="MS251" s="67"/>
      <c r="MT251" s="67"/>
      <c r="MU251" s="67"/>
      <c r="MV251" s="67"/>
      <c r="MW251" s="67"/>
      <c r="MX251" s="67"/>
      <c r="MY251" s="67"/>
      <c r="MZ251" s="67"/>
      <c r="NA251" s="67"/>
      <c r="NB251" s="67"/>
      <c r="NC251" s="67"/>
      <c r="ND251" s="67"/>
      <c r="NE251" s="67"/>
      <c r="NF251" s="67"/>
      <c r="NG251" s="67"/>
      <c r="NH251" s="67"/>
      <c r="NI251" s="67"/>
      <c r="NJ251" s="67"/>
      <c r="NK251" s="67"/>
      <c r="NL251" s="67"/>
      <c r="NM251" s="67"/>
      <c r="NN251" s="67"/>
      <c r="NO251" s="67"/>
      <c r="NP251" s="67"/>
      <c r="NQ251" s="67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</row>
    <row r="252" spans="1:407">
      <c r="A252" s="96" t="s">
        <v>1539</v>
      </c>
      <c r="B252" s="56" t="s">
        <v>1540</v>
      </c>
      <c r="C252" s="96" t="s">
        <v>479</v>
      </c>
      <c r="D252" s="74">
        <v>6</v>
      </c>
      <c r="E252" s="67">
        <v>2016</v>
      </c>
      <c r="F252" s="161">
        <v>68.949594775637351</v>
      </c>
      <c r="G252" s="78">
        <v>24384</v>
      </c>
      <c r="H252" s="78">
        <v>7327</v>
      </c>
      <c r="I252" s="78">
        <v>17057</v>
      </c>
      <c r="J252" s="67">
        <v>11.97</v>
      </c>
      <c r="K252" s="78">
        <v>2919</v>
      </c>
      <c r="L252" s="67">
        <v>59.07</v>
      </c>
      <c r="M252" s="78">
        <v>14403</v>
      </c>
      <c r="N252" s="67">
        <v>2404</v>
      </c>
      <c r="O252" s="67">
        <v>1227</v>
      </c>
      <c r="P252" s="67">
        <v>1177</v>
      </c>
      <c r="Q252" s="67">
        <v>2885</v>
      </c>
      <c r="R252" s="67">
        <v>1473</v>
      </c>
      <c r="S252" s="67">
        <v>1412</v>
      </c>
      <c r="T252" s="67">
        <v>2399</v>
      </c>
      <c r="U252" s="67">
        <v>1227</v>
      </c>
      <c r="V252" s="67">
        <v>1172</v>
      </c>
      <c r="W252" s="67">
        <v>2869</v>
      </c>
      <c r="X252" s="67">
        <v>1468</v>
      </c>
      <c r="Y252" s="67">
        <v>1401</v>
      </c>
      <c r="Z252" s="67">
        <v>2332</v>
      </c>
      <c r="AA252" s="67">
        <v>1197</v>
      </c>
      <c r="AB252" s="67">
        <v>1135</v>
      </c>
      <c r="AC252" s="67">
        <v>2658</v>
      </c>
      <c r="AD252" s="67">
        <v>1367</v>
      </c>
      <c r="AE252" s="67">
        <v>1291</v>
      </c>
      <c r="AF252" s="67">
        <v>2150</v>
      </c>
      <c r="AG252" s="67">
        <v>1107</v>
      </c>
      <c r="AH252" s="67">
        <v>1043</v>
      </c>
      <c r="AI252" s="67">
        <v>4154</v>
      </c>
      <c r="AJ252" s="67">
        <v>2142</v>
      </c>
      <c r="AK252" s="67">
        <v>2012</v>
      </c>
      <c r="AL252" s="67">
        <v>2385</v>
      </c>
      <c r="AM252" s="67">
        <v>1230</v>
      </c>
      <c r="AN252" s="67">
        <v>1155</v>
      </c>
      <c r="AO252" s="67">
        <v>2099</v>
      </c>
      <c r="AP252" s="67">
        <v>1082</v>
      </c>
      <c r="AQ252" s="67">
        <v>1017</v>
      </c>
      <c r="AR252" s="56" t="s">
        <v>428</v>
      </c>
      <c r="AS252" s="56"/>
      <c r="AT252" s="56" t="s">
        <v>428</v>
      </c>
      <c r="AU252" s="162">
        <v>1244</v>
      </c>
      <c r="AV252" s="164">
        <v>0</v>
      </c>
      <c r="AW252" s="163">
        <v>195</v>
      </c>
      <c r="AX252" s="59">
        <v>0</v>
      </c>
      <c r="AY252" s="59">
        <v>0</v>
      </c>
      <c r="AZ252" s="86">
        <v>0.83194675540765395</v>
      </c>
      <c r="BA252" s="87">
        <v>2</v>
      </c>
      <c r="BB252" s="88">
        <v>0</v>
      </c>
      <c r="BC252" s="89">
        <v>0</v>
      </c>
      <c r="BD252" s="68">
        <v>0</v>
      </c>
      <c r="BE252" s="69">
        <v>0</v>
      </c>
      <c r="BF252" s="56">
        <f>VLOOKUP(A252,[1]Controles!$A$7:$L$139,11,0)</f>
        <v>24</v>
      </c>
      <c r="BG252" s="107">
        <f>VLOOKUP(A252,[1]Controles!$A$7:$L$139,12,0)</f>
        <v>11.881188118811881</v>
      </c>
      <c r="BH252" s="63">
        <f>VLOOKUP(A252,[1]Peso!$A$7:$D$139,3,0)</f>
        <v>12</v>
      </c>
      <c r="BI252" s="85">
        <f>VLOOKUP(A252,[1]Peso!$A$7:$D$139,4,0)</f>
        <v>5.9405940594059405</v>
      </c>
      <c r="BJ252" s="68">
        <v>0</v>
      </c>
      <c r="BK252" s="69">
        <v>0</v>
      </c>
      <c r="BL252" s="68">
        <v>0</v>
      </c>
      <c r="BM252" s="69">
        <v>0</v>
      </c>
      <c r="BN252" s="67">
        <v>0</v>
      </c>
      <c r="BO252" s="67">
        <v>0</v>
      </c>
      <c r="BP252" s="67">
        <v>0</v>
      </c>
      <c r="BQ252" s="67">
        <v>0</v>
      </c>
      <c r="BR252" s="67">
        <v>0</v>
      </c>
      <c r="BS252" s="67">
        <v>0</v>
      </c>
      <c r="BT252" s="67">
        <v>0</v>
      </c>
      <c r="BU252" s="67">
        <v>0</v>
      </c>
      <c r="BV252" s="67" t="s">
        <v>2173</v>
      </c>
      <c r="BW252" s="67" t="s">
        <v>668</v>
      </c>
      <c r="BX252" s="67" t="s">
        <v>927</v>
      </c>
      <c r="BY252" s="67" t="s">
        <v>470</v>
      </c>
      <c r="BZ252" s="67" t="s">
        <v>870</v>
      </c>
      <c r="CA252" s="67" t="s">
        <v>612</v>
      </c>
      <c r="CB252" s="67" t="s">
        <v>458</v>
      </c>
      <c r="CC252" s="163">
        <v>55.5</v>
      </c>
      <c r="CD252" s="163">
        <v>39.71</v>
      </c>
      <c r="CE252" s="166">
        <v>14.893617021276595</v>
      </c>
      <c r="CF252" s="67" t="s">
        <v>2174</v>
      </c>
      <c r="CG252" s="67" t="s">
        <v>1576</v>
      </c>
      <c r="CH252" s="67">
        <v>0</v>
      </c>
      <c r="CI252" s="67">
        <v>0</v>
      </c>
      <c r="CJ252" s="86">
        <v>0.41684035014589416</v>
      </c>
      <c r="CK252" s="87">
        <v>1</v>
      </c>
      <c r="CL252" s="67">
        <v>0</v>
      </c>
      <c r="CM252" s="67">
        <v>0</v>
      </c>
      <c r="CN252" s="92">
        <v>41.580041580041581</v>
      </c>
      <c r="CO252" s="67">
        <v>1</v>
      </c>
      <c r="CP252" s="67">
        <v>0</v>
      </c>
      <c r="CQ252" s="67">
        <v>0</v>
      </c>
      <c r="CR252" s="92">
        <v>34.85535029627048</v>
      </c>
      <c r="CS252" s="67">
        <v>1</v>
      </c>
      <c r="CT252" s="92">
        <v>34.85535029627048</v>
      </c>
      <c r="CU252" s="67">
        <v>1</v>
      </c>
      <c r="CV252" s="67">
        <v>0</v>
      </c>
      <c r="CW252" s="67">
        <v>0</v>
      </c>
      <c r="CX252" s="67">
        <v>0</v>
      </c>
      <c r="CY252" s="67">
        <v>0</v>
      </c>
      <c r="CZ252" s="67">
        <v>0</v>
      </c>
      <c r="DA252" s="67">
        <v>0</v>
      </c>
      <c r="DB252" s="86">
        <v>0</v>
      </c>
      <c r="DC252" s="87">
        <v>0</v>
      </c>
      <c r="DD252" s="163">
        <v>103.26</v>
      </c>
      <c r="DE252" s="163">
        <v>78.400000000000006</v>
      </c>
      <c r="DF252" s="166">
        <v>2.6777020447906521</v>
      </c>
      <c r="DG252" s="167">
        <v>3.894839337877313</v>
      </c>
      <c r="DH252" s="67">
        <v>0</v>
      </c>
      <c r="DI252" s="67">
        <v>0</v>
      </c>
      <c r="DJ252" s="92">
        <v>34.85535029627048</v>
      </c>
      <c r="DK252" s="67">
        <v>1</v>
      </c>
      <c r="DL252" s="67">
        <v>0</v>
      </c>
      <c r="DM252" s="67">
        <v>0</v>
      </c>
      <c r="DN252" s="67">
        <v>0</v>
      </c>
      <c r="DO252" s="67">
        <v>0</v>
      </c>
      <c r="DP252" s="67">
        <v>0</v>
      </c>
      <c r="DQ252" s="67">
        <v>0</v>
      </c>
      <c r="DR252" s="67">
        <v>0</v>
      </c>
      <c r="DS252" s="67">
        <v>0</v>
      </c>
      <c r="DT252" s="67">
        <v>0</v>
      </c>
      <c r="DU252" s="67">
        <v>0</v>
      </c>
      <c r="DV252" s="67">
        <v>0</v>
      </c>
      <c r="DW252" s="67">
        <v>0</v>
      </c>
      <c r="DX252" s="67">
        <v>0</v>
      </c>
      <c r="DY252" s="67">
        <v>0</v>
      </c>
      <c r="DZ252" s="86">
        <v>1.7621145374449341</v>
      </c>
      <c r="EA252" s="87">
        <v>2</v>
      </c>
      <c r="EB252" s="86">
        <v>61.361457334611693</v>
      </c>
      <c r="EC252" s="87">
        <v>64</v>
      </c>
      <c r="ED252" s="86">
        <v>0.46511627906976749</v>
      </c>
      <c r="EE252" s="87">
        <v>1</v>
      </c>
      <c r="EF252" s="163">
        <v>84.54</v>
      </c>
      <c r="EG252" s="163">
        <v>53.77</v>
      </c>
      <c r="EH252" s="166">
        <v>2.3684210526315792</v>
      </c>
      <c r="EI252" s="167">
        <v>8.6842105263157894</v>
      </c>
      <c r="EJ252" s="67" t="s">
        <v>1409</v>
      </c>
      <c r="EK252" s="67" t="s">
        <v>2175</v>
      </c>
      <c r="EL252" s="163">
        <v>61.04</v>
      </c>
      <c r="EM252" s="163">
        <v>30.57</v>
      </c>
      <c r="EN252" s="166">
        <v>1.2320328542094456</v>
      </c>
      <c r="EO252" s="167">
        <v>7.5975359342915816</v>
      </c>
      <c r="EP252" s="67">
        <v>0</v>
      </c>
      <c r="EQ252" s="67">
        <v>0</v>
      </c>
      <c r="ER252" s="92">
        <v>150.48908954100827</v>
      </c>
      <c r="ES252" s="67">
        <v>4</v>
      </c>
      <c r="ET252" s="67">
        <v>0</v>
      </c>
      <c r="EU252" s="67">
        <v>0</v>
      </c>
      <c r="EV252" s="67">
        <v>0</v>
      </c>
      <c r="EW252" s="67"/>
      <c r="EX252" s="67">
        <v>91</v>
      </c>
      <c r="EY252" s="86">
        <v>64.069264069264065</v>
      </c>
      <c r="EZ252" s="87">
        <v>74</v>
      </c>
      <c r="FA252" s="86">
        <v>48.180924287118977</v>
      </c>
      <c r="FB252" s="87">
        <v>49</v>
      </c>
      <c r="FC252" s="92">
        <v>60.228869704878541</v>
      </c>
      <c r="FD252" s="67">
        <v>3</v>
      </c>
      <c r="FE252" s="92">
        <v>20.076289901626179</v>
      </c>
      <c r="FF252" s="67">
        <v>1</v>
      </c>
      <c r="FG252" s="67">
        <v>0</v>
      </c>
      <c r="FH252" s="67">
        <v>0</v>
      </c>
      <c r="FI252" s="67">
        <v>0</v>
      </c>
      <c r="FJ252" s="67">
        <v>0</v>
      </c>
      <c r="FK252" s="92">
        <v>80.305159606504716</v>
      </c>
      <c r="FL252" s="67">
        <v>4</v>
      </c>
      <c r="FM252" s="92">
        <v>80.305159606504716</v>
      </c>
      <c r="FN252" s="67">
        <v>4</v>
      </c>
      <c r="FO252" s="92">
        <v>120.45773940975708</v>
      </c>
      <c r="FP252" s="67">
        <v>6</v>
      </c>
      <c r="FQ252" s="92">
        <v>0</v>
      </c>
      <c r="FR252" s="67">
        <v>0</v>
      </c>
      <c r="FS252" s="86">
        <v>0.83857442348008382</v>
      </c>
      <c r="FT252" s="87">
        <v>2</v>
      </c>
      <c r="FU252" s="86">
        <v>0</v>
      </c>
      <c r="FV252" s="87">
        <v>0</v>
      </c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67"/>
      <c r="IS252" s="67"/>
      <c r="IT252" s="67"/>
      <c r="IU252" s="67"/>
      <c r="IV252" s="67"/>
      <c r="IW252" s="67"/>
      <c r="IX252" s="67"/>
      <c r="IY252" s="67"/>
      <c r="IZ252" s="67"/>
      <c r="JA252" s="67"/>
      <c r="JB252" s="67"/>
      <c r="JC252" s="67"/>
      <c r="JD252" s="67"/>
      <c r="JE252" s="67"/>
      <c r="JF252" s="67"/>
      <c r="JG252" s="67"/>
      <c r="JH252" s="67"/>
      <c r="JI252" s="67"/>
      <c r="JJ252" s="67"/>
      <c r="JK252" s="67"/>
      <c r="JL252" s="67"/>
      <c r="JM252" s="67"/>
      <c r="JN252" s="67"/>
      <c r="JO252" s="67"/>
      <c r="JP252" s="67"/>
      <c r="JQ252" s="67"/>
      <c r="JR252" s="67"/>
      <c r="JS252" s="67"/>
      <c r="JT252" s="67"/>
      <c r="JU252" s="67"/>
      <c r="JV252" s="67"/>
      <c r="JW252" s="67"/>
      <c r="JX252" s="67"/>
      <c r="JY252" s="67"/>
      <c r="JZ252" s="67"/>
      <c r="KA252" s="67"/>
      <c r="KB252" s="67"/>
      <c r="KC252" s="67"/>
      <c r="KD252" s="67"/>
      <c r="KE252" s="67"/>
      <c r="KF252" s="67"/>
      <c r="KG252" s="67"/>
      <c r="KH252" s="67"/>
      <c r="KI252" s="67"/>
      <c r="KJ252" s="67"/>
      <c r="KK252" s="67"/>
      <c r="KL252" s="67"/>
      <c r="KM252" s="67"/>
      <c r="KN252" s="67"/>
      <c r="KO252" s="67"/>
      <c r="KP252" s="67"/>
      <c r="KQ252" s="67"/>
      <c r="KR252" s="67"/>
      <c r="KS252" s="67"/>
      <c r="KT252" s="67"/>
      <c r="KU252" s="67"/>
      <c r="KV252" s="67"/>
      <c r="KW252" s="67"/>
      <c r="KX252" s="67"/>
      <c r="KY252" s="67"/>
      <c r="KZ252" s="67"/>
      <c r="LA252" s="67"/>
      <c r="LB252" s="67"/>
      <c r="LC252" s="67"/>
      <c r="LD252" s="67"/>
      <c r="LE252" s="67"/>
      <c r="LF252" s="67"/>
      <c r="LG252" s="67"/>
      <c r="LH252" s="67"/>
      <c r="LI252" s="67"/>
      <c r="LJ252" s="67"/>
      <c r="LK252" s="67"/>
      <c r="LL252" s="67"/>
      <c r="LM252" s="67"/>
      <c r="LN252" s="67"/>
      <c r="LO252" s="67"/>
      <c r="LP252" s="67"/>
      <c r="LQ252" s="67"/>
      <c r="LR252" s="67"/>
      <c r="LS252" s="67"/>
      <c r="LT252" s="67"/>
      <c r="LU252" s="67"/>
      <c r="LV252" s="67"/>
      <c r="LW252" s="67"/>
      <c r="LX252" s="67"/>
      <c r="LY252" s="67"/>
      <c r="LZ252" s="67"/>
      <c r="MA252" s="67"/>
      <c r="MB252" s="67"/>
      <c r="MC252" s="67"/>
      <c r="MD252" s="67"/>
      <c r="ME252" s="67"/>
      <c r="MF252" s="67"/>
      <c r="MG252" s="67"/>
      <c r="MH252" s="67"/>
      <c r="MI252" s="67"/>
      <c r="MJ252" s="67"/>
      <c r="MK252" s="67"/>
      <c r="ML252" s="67"/>
      <c r="MM252" s="67"/>
      <c r="MN252" s="67"/>
      <c r="MO252" s="67"/>
      <c r="MP252" s="67"/>
      <c r="MQ252" s="67"/>
      <c r="MR252" s="67"/>
      <c r="MS252" s="67"/>
      <c r="MT252" s="67"/>
      <c r="MU252" s="67"/>
      <c r="MV252" s="67"/>
      <c r="MW252" s="67"/>
      <c r="MX252" s="67"/>
      <c r="MY252" s="67"/>
      <c r="MZ252" s="67"/>
      <c r="NA252" s="67"/>
      <c r="NB252" s="67"/>
      <c r="NC252" s="67"/>
      <c r="ND252" s="67"/>
      <c r="NE252" s="67"/>
      <c r="NF252" s="67"/>
      <c r="NG252" s="67"/>
      <c r="NH252" s="67"/>
      <c r="NI252" s="67"/>
      <c r="NJ252" s="67"/>
      <c r="NK252" s="67"/>
      <c r="NL252" s="67"/>
      <c r="NM252" s="67"/>
      <c r="NN252" s="67"/>
      <c r="NO252" s="67"/>
      <c r="NP252" s="67"/>
      <c r="NQ252" s="67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</row>
    <row r="253" spans="1:407">
      <c r="A253" s="96" t="s">
        <v>2176</v>
      </c>
      <c r="B253" s="56" t="s">
        <v>1547</v>
      </c>
      <c r="C253" s="96" t="s">
        <v>730</v>
      </c>
      <c r="D253" s="74">
        <v>6</v>
      </c>
      <c r="E253" s="67">
        <v>2016</v>
      </c>
      <c r="F253" s="161">
        <v>77.900346514532885</v>
      </c>
      <c r="G253" s="78">
        <v>18992</v>
      </c>
      <c r="H253" s="78">
        <v>9612</v>
      </c>
      <c r="I253" s="78">
        <v>9380</v>
      </c>
      <c r="J253" s="67">
        <v>4.3099999999999996</v>
      </c>
      <c r="K253" s="78">
        <v>818</v>
      </c>
      <c r="L253" s="67">
        <v>52.05</v>
      </c>
      <c r="M253" s="78">
        <v>9885</v>
      </c>
      <c r="N253" s="67">
        <v>1914</v>
      </c>
      <c r="O253" s="67">
        <v>980</v>
      </c>
      <c r="P253" s="67">
        <v>934</v>
      </c>
      <c r="Q253" s="67">
        <v>2285</v>
      </c>
      <c r="R253" s="67">
        <v>1171</v>
      </c>
      <c r="S253" s="67">
        <v>1114</v>
      </c>
      <c r="T253" s="67">
        <v>1822</v>
      </c>
      <c r="U253" s="67">
        <v>936</v>
      </c>
      <c r="V253" s="67">
        <v>886</v>
      </c>
      <c r="W253" s="67">
        <v>2158</v>
      </c>
      <c r="X253" s="67">
        <v>1107</v>
      </c>
      <c r="Y253" s="67">
        <v>1051</v>
      </c>
      <c r="Z253" s="67">
        <v>1769</v>
      </c>
      <c r="AA253" s="67">
        <v>907</v>
      </c>
      <c r="AB253" s="67">
        <v>862</v>
      </c>
      <c r="AC253" s="67">
        <v>2150</v>
      </c>
      <c r="AD253" s="67">
        <v>1109</v>
      </c>
      <c r="AE253" s="67">
        <v>1041</v>
      </c>
      <c r="AF253" s="67">
        <v>1824</v>
      </c>
      <c r="AG253" s="67">
        <v>945</v>
      </c>
      <c r="AH253" s="67">
        <v>879</v>
      </c>
      <c r="AI253" s="67">
        <v>3298</v>
      </c>
      <c r="AJ253" s="67">
        <v>1695</v>
      </c>
      <c r="AK253" s="67">
        <v>1603</v>
      </c>
      <c r="AL253" s="67">
        <v>1840</v>
      </c>
      <c r="AM253" s="67">
        <v>941</v>
      </c>
      <c r="AN253" s="67">
        <v>899</v>
      </c>
      <c r="AO253" s="67">
        <v>1761</v>
      </c>
      <c r="AP253" s="67">
        <v>909</v>
      </c>
      <c r="AQ253" s="67">
        <v>852</v>
      </c>
      <c r="AR253" s="56" t="s">
        <v>428</v>
      </c>
      <c r="AS253" s="56"/>
      <c r="AT253" s="56" t="s">
        <v>428</v>
      </c>
      <c r="AU253" s="162">
        <v>400</v>
      </c>
      <c r="AV253" s="163">
        <v>0</v>
      </c>
      <c r="AW253" s="164">
        <v>274</v>
      </c>
      <c r="AX253" s="59">
        <v>9.5</v>
      </c>
      <c r="AY253" s="59">
        <v>3</v>
      </c>
      <c r="AZ253" s="86">
        <v>1.567398119122257</v>
      </c>
      <c r="BA253" s="87">
        <v>3</v>
      </c>
      <c r="BB253" s="88">
        <v>0</v>
      </c>
      <c r="BC253" s="89">
        <v>0</v>
      </c>
      <c r="BD253" s="68">
        <v>0</v>
      </c>
      <c r="BE253" s="69">
        <v>0</v>
      </c>
      <c r="BF253" s="56">
        <f>VLOOKUP(A253,[1]Controles!$A$7:$L$139,11,0)</f>
        <v>33</v>
      </c>
      <c r="BG253" s="107">
        <f>VLOOKUP(A253,[1]Controles!$A$7:$L$139,12,0)</f>
        <v>10.476190476190476</v>
      </c>
      <c r="BH253" s="63">
        <f>VLOOKUP(A253,[1]Peso!$A$7:$D$139,3,0)</f>
        <v>27</v>
      </c>
      <c r="BI253" s="85">
        <f>VLOOKUP(A253,[1]Peso!$A$7:$D$139,4,0)</f>
        <v>8.5714285714285712</v>
      </c>
      <c r="BJ253" s="68">
        <v>0</v>
      </c>
      <c r="BK253" s="69">
        <v>0</v>
      </c>
      <c r="BL253" s="68">
        <v>156.73981191222569</v>
      </c>
      <c r="BM253" s="69">
        <v>3</v>
      </c>
      <c r="BN253" s="67">
        <v>0</v>
      </c>
      <c r="BO253" s="67">
        <v>0</v>
      </c>
      <c r="BP253" s="92">
        <v>52.826201796090864</v>
      </c>
      <c r="BQ253" s="67">
        <v>1</v>
      </c>
      <c r="BR253" s="67">
        <v>0</v>
      </c>
      <c r="BS253" s="67">
        <v>0</v>
      </c>
      <c r="BT253" s="92">
        <v>52.826201796090864</v>
      </c>
      <c r="BU253" s="67">
        <v>1</v>
      </c>
      <c r="BV253" s="67" t="s">
        <v>2177</v>
      </c>
      <c r="BW253" s="67" t="s">
        <v>550</v>
      </c>
      <c r="BX253" s="67" t="s">
        <v>1309</v>
      </c>
      <c r="BY253" s="67" t="s">
        <v>2178</v>
      </c>
      <c r="BZ253" s="67" t="s">
        <v>1675</v>
      </c>
      <c r="CA253" s="67" t="s">
        <v>1341</v>
      </c>
      <c r="CB253" s="67" t="s">
        <v>2091</v>
      </c>
      <c r="CC253" s="164">
        <v>101.89</v>
      </c>
      <c r="CD253" s="164">
        <v>54.17</v>
      </c>
      <c r="CE253" s="166">
        <v>44.117647058823529</v>
      </c>
      <c r="CF253" s="67" t="s">
        <v>2179</v>
      </c>
      <c r="CG253" s="67" t="s">
        <v>2180</v>
      </c>
      <c r="CH253" s="67">
        <v>0</v>
      </c>
      <c r="CI253" s="67">
        <v>0</v>
      </c>
      <c r="CJ253" s="86">
        <v>0.54884742041712409</v>
      </c>
      <c r="CK253" s="87">
        <v>1</v>
      </c>
      <c r="CL253" s="67">
        <v>0</v>
      </c>
      <c r="CM253" s="67">
        <v>0</v>
      </c>
      <c r="CN253" s="67">
        <v>0</v>
      </c>
      <c r="CO253" s="67">
        <v>0</v>
      </c>
      <c r="CP253" s="67">
        <v>0</v>
      </c>
      <c r="CQ253" s="67">
        <v>0</v>
      </c>
      <c r="CR253" s="67">
        <v>0</v>
      </c>
      <c r="CS253" s="67">
        <v>0</v>
      </c>
      <c r="CT253" s="67">
        <v>0</v>
      </c>
      <c r="CU253" s="67">
        <v>0</v>
      </c>
      <c r="CV253" s="67">
        <v>0</v>
      </c>
      <c r="CW253" s="67">
        <v>0</v>
      </c>
      <c r="CX253" s="67">
        <v>0</v>
      </c>
      <c r="CY253" s="67">
        <v>0</v>
      </c>
      <c r="CZ253" s="67">
        <v>0</v>
      </c>
      <c r="DA253" s="67">
        <v>0</v>
      </c>
      <c r="DB253" s="86">
        <v>0</v>
      </c>
      <c r="DC253" s="87">
        <v>0</v>
      </c>
      <c r="DD253" s="164">
        <v>142.30000000000001</v>
      </c>
      <c r="DE253" s="164">
        <v>101.32</v>
      </c>
      <c r="DF253" s="166">
        <v>5.0411522633744852</v>
      </c>
      <c r="DG253" s="167">
        <v>8.8991769547325106</v>
      </c>
      <c r="DH253" s="67">
        <v>0</v>
      </c>
      <c r="DI253" s="67">
        <v>0</v>
      </c>
      <c r="DJ253" s="67">
        <v>0</v>
      </c>
      <c r="DK253" s="67">
        <v>0</v>
      </c>
      <c r="DL253" s="67">
        <v>0</v>
      </c>
      <c r="DM253" s="67">
        <v>0</v>
      </c>
      <c r="DN253" s="67">
        <v>46.51</v>
      </c>
      <c r="DO253" s="67">
        <v>1</v>
      </c>
      <c r="DP253" s="67">
        <v>0</v>
      </c>
      <c r="DQ253" s="67">
        <v>0</v>
      </c>
      <c r="DR253" s="67">
        <v>0</v>
      </c>
      <c r="DS253" s="67">
        <v>0</v>
      </c>
      <c r="DT253" s="67">
        <v>0</v>
      </c>
      <c r="DU253" s="67">
        <v>0</v>
      </c>
      <c r="DV253" s="67">
        <v>0</v>
      </c>
      <c r="DW253" s="67">
        <v>0</v>
      </c>
      <c r="DX253" s="67">
        <v>0</v>
      </c>
      <c r="DY253" s="67">
        <v>0</v>
      </c>
      <c r="DZ253" s="86">
        <v>4.6403712296983759</v>
      </c>
      <c r="EA253" s="87">
        <v>4</v>
      </c>
      <c r="EB253" s="86">
        <v>88.737201365187715</v>
      </c>
      <c r="EC253" s="87">
        <v>78</v>
      </c>
      <c r="ED253" s="86">
        <v>0.54824561403508765</v>
      </c>
      <c r="EE253" s="87">
        <v>1</v>
      </c>
      <c r="EF253" s="164">
        <v>93.14</v>
      </c>
      <c r="EG253" s="164">
        <v>60.03</v>
      </c>
      <c r="EH253" s="166">
        <v>4.4838373305526593</v>
      </c>
      <c r="EI253" s="167">
        <v>5.3180396246089678</v>
      </c>
      <c r="EJ253" s="67" t="s">
        <v>2181</v>
      </c>
      <c r="EK253" s="67" t="s">
        <v>1726</v>
      </c>
      <c r="EL253" s="164">
        <v>43.77</v>
      </c>
      <c r="EM253" s="164">
        <v>25.21</v>
      </c>
      <c r="EN253" s="166">
        <v>2.1739130434782608</v>
      </c>
      <c r="EO253" s="167">
        <v>3.9130434782608701</v>
      </c>
      <c r="EP253" s="92">
        <v>46.511627906976749</v>
      </c>
      <c r="EQ253" s="67">
        <v>1</v>
      </c>
      <c r="ER253" s="92">
        <v>139.53488372093022</v>
      </c>
      <c r="ES253" s="67">
        <v>3</v>
      </c>
      <c r="ET253" s="92">
        <v>186.04651162790699</v>
      </c>
      <c r="EU253" s="67">
        <v>4</v>
      </c>
      <c r="EV253" s="67">
        <v>0</v>
      </c>
      <c r="EW253" s="67">
        <v>0</v>
      </c>
      <c r="EX253" s="67">
        <v>4</v>
      </c>
      <c r="EY253" s="86">
        <v>111.23470522803115</v>
      </c>
      <c r="EZ253" s="87">
        <v>100</v>
      </c>
      <c r="FA253" s="86">
        <v>77.464788732394354</v>
      </c>
      <c r="FB253" s="87">
        <v>66</v>
      </c>
      <c r="FC253" s="92">
        <v>50</v>
      </c>
      <c r="FD253" s="67">
        <v>2</v>
      </c>
      <c r="FE253" s="92">
        <v>25</v>
      </c>
      <c r="FF253" s="67">
        <v>1</v>
      </c>
      <c r="FG253" s="67">
        <v>0</v>
      </c>
      <c r="FH253" s="67">
        <v>0</v>
      </c>
      <c r="FI253" s="67">
        <v>0</v>
      </c>
      <c r="FJ253" s="67">
        <v>0</v>
      </c>
      <c r="FK253" s="92">
        <v>75</v>
      </c>
      <c r="FL253" s="67">
        <v>3</v>
      </c>
      <c r="FM253" s="92">
        <v>224.99999999999997</v>
      </c>
      <c r="FN253" s="67">
        <v>9</v>
      </c>
      <c r="FO253" s="92">
        <v>425.00000000000006</v>
      </c>
      <c r="FP253" s="67">
        <v>17</v>
      </c>
      <c r="FQ253" s="92">
        <v>75</v>
      </c>
      <c r="FR253" s="67">
        <v>3</v>
      </c>
      <c r="FS253" s="86">
        <v>1.0869565217391304</v>
      </c>
      <c r="FT253" s="87">
        <v>2</v>
      </c>
      <c r="FU253" s="86">
        <v>1.1357183418512209</v>
      </c>
      <c r="FV253" s="87">
        <v>2</v>
      </c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67"/>
      <c r="IS253" s="67"/>
      <c r="IT253" s="67"/>
      <c r="IU253" s="67"/>
      <c r="IV253" s="67"/>
      <c r="IW253" s="67"/>
      <c r="IX253" s="67"/>
      <c r="IY253" s="67"/>
      <c r="IZ253" s="67"/>
      <c r="JA253" s="67"/>
      <c r="JB253" s="67"/>
      <c r="JC253" s="67"/>
      <c r="JD253" s="67"/>
      <c r="JE253" s="67"/>
      <c r="JF253" s="67"/>
      <c r="JG253" s="67"/>
      <c r="JH253" s="67"/>
      <c r="JI253" s="67"/>
      <c r="JJ253" s="67"/>
      <c r="JK253" s="67"/>
      <c r="JL253" s="67"/>
      <c r="JM253" s="67"/>
      <c r="JN253" s="67"/>
      <c r="JO253" s="67"/>
      <c r="JP253" s="67"/>
      <c r="JQ253" s="67"/>
      <c r="JR253" s="67"/>
      <c r="JS253" s="67"/>
      <c r="JT253" s="67"/>
      <c r="JU253" s="67"/>
      <c r="JV253" s="67"/>
      <c r="JW253" s="67"/>
      <c r="JX253" s="67"/>
      <c r="JY253" s="67"/>
      <c r="JZ253" s="67"/>
      <c r="KA253" s="67"/>
      <c r="KB253" s="67"/>
      <c r="KC253" s="67"/>
      <c r="KD253" s="67"/>
      <c r="KE253" s="67"/>
      <c r="KF253" s="67"/>
      <c r="KG253" s="67"/>
      <c r="KH253" s="67"/>
      <c r="KI253" s="67"/>
      <c r="KJ253" s="67"/>
      <c r="KK253" s="67"/>
      <c r="KL253" s="67"/>
      <c r="KM253" s="67"/>
      <c r="KN253" s="67"/>
      <c r="KO253" s="67"/>
      <c r="KP253" s="67"/>
      <c r="KQ253" s="67"/>
      <c r="KR253" s="67"/>
      <c r="KS253" s="67"/>
      <c r="KT253" s="67"/>
      <c r="KU253" s="67"/>
      <c r="KV253" s="67"/>
      <c r="KW253" s="67"/>
      <c r="KX253" s="67"/>
      <c r="KY253" s="67"/>
      <c r="KZ253" s="67"/>
      <c r="LA253" s="67"/>
      <c r="LB253" s="67"/>
      <c r="LC253" s="67"/>
      <c r="LD253" s="67"/>
      <c r="LE253" s="67"/>
      <c r="LF253" s="67"/>
      <c r="LG253" s="67"/>
      <c r="LH253" s="67"/>
      <c r="LI253" s="67"/>
      <c r="LJ253" s="67"/>
      <c r="LK253" s="67"/>
      <c r="LL253" s="67"/>
      <c r="LM253" s="67"/>
      <c r="LN253" s="67"/>
      <c r="LO253" s="67"/>
      <c r="LP253" s="67"/>
      <c r="LQ253" s="67"/>
      <c r="LR253" s="67"/>
      <c r="LS253" s="67"/>
      <c r="LT253" s="67"/>
      <c r="LU253" s="67"/>
      <c r="LV253" s="67"/>
      <c r="LW253" s="67"/>
      <c r="LX253" s="67"/>
      <c r="LY253" s="67"/>
      <c r="LZ253" s="67"/>
      <c r="MA253" s="67"/>
      <c r="MB253" s="67"/>
      <c r="MC253" s="67"/>
      <c r="MD253" s="67"/>
      <c r="ME253" s="67"/>
      <c r="MF253" s="67"/>
      <c r="MG253" s="67"/>
      <c r="MH253" s="67"/>
      <c r="MI253" s="67"/>
      <c r="MJ253" s="67"/>
      <c r="MK253" s="67"/>
      <c r="ML253" s="67"/>
      <c r="MM253" s="67"/>
      <c r="MN253" s="67"/>
      <c r="MO253" s="67"/>
      <c r="MP253" s="67"/>
      <c r="MQ253" s="67"/>
      <c r="MR253" s="67"/>
      <c r="MS253" s="67"/>
      <c r="MT253" s="67"/>
      <c r="MU253" s="67"/>
      <c r="MV253" s="67"/>
      <c r="MW253" s="67"/>
      <c r="MX253" s="67"/>
      <c r="MY253" s="67"/>
      <c r="MZ253" s="67"/>
      <c r="NA253" s="67"/>
      <c r="NB253" s="67"/>
      <c r="NC253" s="67"/>
      <c r="ND253" s="67"/>
      <c r="NE253" s="67"/>
      <c r="NF253" s="67"/>
      <c r="NG253" s="67"/>
      <c r="NH253" s="67"/>
      <c r="NI253" s="67"/>
      <c r="NJ253" s="67"/>
      <c r="NK253" s="67"/>
      <c r="NL253" s="67"/>
      <c r="NM253" s="67"/>
      <c r="NN253" s="67"/>
      <c r="NO253" s="67"/>
      <c r="NP253" s="67"/>
      <c r="NQ253" s="67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</row>
    <row r="254" spans="1:407">
      <c r="A254" s="96" t="s">
        <v>1556</v>
      </c>
      <c r="B254" s="56" t="s">
        <v>1557</v>
      </c>
      <c r="C254" s="96" t="s">
        <v>675</v>
      </c>
      <c r="D254" s="75">
        <v>6</v>
      </c>
      <c r="E254" s="56">
        <v>2016</v>
      </c>
      <c r="F254" s="159">
        <v>71.257219505734085</v>
      </c>
      <c r="G254" s="111">
        <v>31129</v>
      </c>
      <c r="H254" s="111">
        <v>14137</v>
      </c>
      <c r="I254" s="111">
        <v>16992</v>
      </c>
      <c r="J254" s="56">
        <v>7.14</v>
      </c>
      <c r="K254" s="111">
        <v>2222</v>
      </c>
      <c r="L254" s="56">
        <v>72.56</v>
      </c>
      <c r="M254" s="111">
        <v>22586</v>
      </c>
      <c r="N254" s="56">
        <v>3551</v>
      </c>
      <c r="O254" s="56">
        <v>1822</v>
      </c>
      <c r="P254" s="56">
        <v>1729</v>
      </c>
      <c r="Q254" s="56">
        <v>4213</v>
      </c>
      <c r="R254" s="56">
        <v>2162</v>
      </c>
      <c r="S254" s="56">
        <v>2051</v>
      </c>
      <c r="T254" s="56">
        <v>3267</v>
      </c>
      <c r="U254" s="56">
        <v>1679</v>
      </c>
      <c r="V254" s="56">
        <v>1588</v>
      </c>
      <c r="W254" s="56">
        <v>3912</v>
      </c>
      <c r="X254" s="56">
        <v>2013</v>
      </c>
      <c r="Y254" s="56">
        <v>1899</v>
      </c>
      <c r="Z254" s="56">
        <v>3254</v>
      </c>
      <c r="AA254" s="56">
        <v>1680</v>
      </c>
      <c r="AB254" s="56">
        <v>1574</v>
      </c>
      <c r="AC254" s="56">
        <v>3814</v>
      </c>
      <c r="AD254" s="56">
        <v>1975</v>
      </c>
      <c r="AE254" s="56">
        <v>1839</v>
      </c>
      <c r="AF254" s="56">
        <v>3125</v>
      </c>
      <c r="AG254" s="56">
        <v>1625</v>
      </c>
      <c r="AH254" s="56">
        <v>1500</v>
      </c>
      <c r="AI254" s="56">
        <v>5706</v>
      </c>
      <c r="AJ254" s="56">
        <v>2995</v>
      </c>
      <c r="AK254" s="56">
        <v>2711</v>
      </c>
      <c r="AL254" s="56">
        <v>3256</v>
      </c>
      <c r="AM254" s="56">
        <v>1710</v>
      </c>
      <c r="AN254" s="56">
        <v>1546</v>
      </c>
      <c r="AO254" s="56">
        <v>2850</v>
      </c>
      <c r="AP254" s="56">
        <v>1508</v>
      </c>
      <c r="AQ254" s="56">
        <v>1342</v>
      </c>
      <c r="AR254" s="56" t="s">
        <v>428</v>
      </c>
      <c r="AS254" s="56"/>
      <c r="AT254" s="56" t="s">
        <v>428</v>
      </c>
      <c r="AU254" s="160">
        <v>749</v>
      </c>
      <c r="AV254" s="151">
        <v>0</v>
      </c>
      <c r="AW254" s="144">
        <v>252</v>
      </c>
      <c r="AX254" s="59">
        <v>13.7</v>
      </c>
      <c r="AY254" s="59">
        <v>5</v>
      </c>
      <c r="AZ254" s="60">
        <v>1.4080540692762602</v>
      </c>
      <c r="BA254" s="61">
        <v>5</v>
      </c>
      <c r="BB254" s="62">
        <v>0</v>
      </c>
      <c r="BC254" s="63">
        <v>0</v>
      </c>
      <c r="BD254" s="64">
        <v>0</v>
      </c>
      <c r="BE254" s="65">
        <v>0</v>
      </c>
      <c r="BF254" s="56">
        <f>VLOOKUP(A254,[1]Controles!$A$7:$L$139,11,0)</f>
        <v>45</v>
      </c>
      <c r="BG254" s="107">
        <f>VLOOKUP(A254,[1]Controles!$A$7:$L$139,12,0)</f>
        <v>12.362637362637363</v>
      </c>
      <c r="BH254" s="63">
        <f>VLOOKUP(A254,[1]Peso!$A$7:$D$139,3,0)</f>
        <v>38</v>
      </c>
      <c r="BI254" s="85">
        <f>VLOOKUP(A254,[1]Peso!$A$7:$D$139,4,0)</f>
        <v>10.43956043956044</v>
      </c>
      <c r="BJ254" s="64">
        <v>0</v>
      </c>
      <c r="BK254" s="65">
        <v>0</v>
      </c>
      <c r="BL254" s="64">
        <v>0</v>
      </c>
      <c r="BM254" s="65">
        <v>0</v>
      </c>
      <c r="BN254" s="56">
        <v>0</v>
      </c>
      <c r="BO254" s="56">
        <v>0</v>
      </c>
      <c r="BP254" s="56">
        <v>0</v>
      </c>
      <c r="BQ254" s="56">
        <v>0</v>
      </c>
      <c r="BR254" s="56">
        <v>0</v>
      </c>
      <c r="BS254" s="56">
        <v>0</v>
      </c>
      <c r="BT254" s="56">
        <v>0</v>
      </c>
      <c r="BU254" s="56">
        <v>0</v>
      </c>
      <c r="BV254" s="56" t="s">
        <v>1541</v>
      </c>
      <c r="BW254" s="56" t="s">
        <v>530</v>
      </c>
      <c r="BX254" s="56" t="s">
        <v>1486</v>
      </c>
      <c r="BY254" s="56" t="s">
        <v>530</v>
      </c>
      <c r="BZ254" s="56" t="s">
        <v>2182</v>
      </c>
      <c r="CA254" s="56" t="s">
        <v>2006</v>
      </c>
      <c r="CB254" s="56" t="s">
        <v>917</v>
      </c>
      <c r="CC254" s="144">
        <v>103.93</v>
      </c>
      <c r="CD254" s="144">
        <v>58.9</v>
      </c>
      <c r="CE254" s="147">
        <v>26.829268292682929</v>
      </c>
      <c r="CF254" s="56" t="s">
        <v>2183</v>
      </c>
      <c r="CG254" s="56" t="s">
        <v>2184</v>
      </c>
      <c r="CH254" s="56">
        <v>0</v>
      </c>
      <c r="CI254" s="56">
        <v>0</v>
      </c>
      <c r="CJ254" s="60">
        <v>0</v>
      </c>
      <c r="CK254" s="61">
        <v>0</v>
      </c>
      <c r="CL254" s="56">
        <v>0</v>
      </c>
      <c r="CM254" s="56">
        <v>0</v>
      </c>
      <c r="CN254" s="56">
        <v>0</v>
      </c>
      <c r="CO254" s="56">
        <v>0</v>
      </c>
      <c r="CP254" s="103">
        <v>28.868360277136258</v>
      </c>
      <c r="CQ254" s="56">
        <v>1</v>
      </c>
      <c r="CR254" s="56">
        <v>0</v>
      </c>
      <c r="CS254" s="56">
        <v>0</v>
      </c>
      <c r="CT254" s="56">
        <v>0</v>
      </c>
      <c r="CU254" s="56">
        <v>0</v>
      </c>
      <c r="CV254" s="56">
        <v>0</v>
      </c>
      <c r="CW254" s="56">
        <v>0</v>
      </c>
      <c r="CX254" s="56">
        <v>0</v>
      </c>
      <c r="CY254" s="56">
        <v>0</v>
      </c>
      <c r="CZ254" s="56">
        <v>0</v>
      </c>
      <c r="DA254" s="56">
        <v>0</v>
      </c>
      <c r="DB254" s="60">
        <v>0.30731407498463426</v>
      </c>
      <c r="DC254" s="61">
        <v>1</v>
      </c>
      <c r="DD254" s="144">
        <v>166.97</v>
      </c>
      <c r="DE254" s="144">
        <v>110.68</v>
      </c>
      <c r="DF254" s="147">
        <v>5.3554939981532783</v>
      </c>
      <c r="DG254" s="148">
        <v>0.32317636195752536</v>
      </c>
      <c r="DH254" s="56">
        <v>0</v>
      </c>
      <c r="DI254" s="56">
        <v>0</v>
      </c>
      <c r="DJ254" s="56">
        <v>0</v>
      </c>
      <c r="DK254" s="56">
        <v>0</v>
      </c>
      <c r="DL254" s="56">
        <v>0</v>
      </c>
      <c r="DM254" s="56">
        <v>0</v>
      </c>
      <c r="DN254" s="56">
        <v>0</v>
      </c>
      <c r="DO254" s="56">
        <v>0</v>
      </c>
      <c r="DP254" s="103">
        <v>157.31515469323546</v>
      </c>
      <c r="DQ254" s="56">
        <v>6</v>
      </c>
      <c r="DR254" s="56">
        <v>0</v>
      </c>
      <c r="DS254" s="56">
        <v>0</v>
      </c>
      <c r="DT254" s="103">
        <v>104.8767697954903</v>
      </c>
      <c r="DU254" s="56">
        <v>4</v>
      </c>
      <c r="DV254" s="103">
        <v>26.219192448872576</v>
      </c>
      <c r="DW254" s="56">
        <v>1</v>
      </c>
      <c r="DX254" s="103">
        <v>26.219192448872576</v>
      </c>
      <c r="DY254" s="56">
        <v>1</v>
      </c>
      <c r="DZ254" s="60">
        <v>5.7179161372299872</v>
      </c>
      <c r="EA254" s="61">
        <v>9</v>
      </c>
      <c r="EB254" s="60">
        <v>73.333333333333329</v>
      </c>
      <c r="EC254" s="61">
        <v>110</v>
      </c>
      <c r="ED254" s="60">
        <v>2.56</v>
      </c>
      <c r="EE254" s="61">
        <v>8</v>
      </c>
      <c r="EF254" s="144">
        <v>117.06</v>
      </c>
      <c r="EG254" s="144">
        <v>64</v>
      </c>
      <c r="EH254" s="147">
        <v>3.2422417786012043</v>
      </c>
      <c r="EI254" s="148">
        <v>0.55581287633163501</v>
      </c>
      <c r="EJ254" s="56" t="s">
        <v>2185</v>
      </c>
      <c r="EK254" s="56" t="s">
        <v>2186</v>
      </c>
      <c r="EL254" s="144">
        <v>67.540000000000006</v>
      </c>
      <c r="EM254" s="144">
        <v>23.73</v>
      </c>
      <c r="EN254" s="147">
        <v>2.0671834625323</v>
      </c>
      <c r="EO254" s="148">
        <v>0.516795865633075</v>
      </c>
      <c r="EP254" s="56">
        <v>0</v>
      </c>
      <c r="EQ254" s="56">
        <v>0</v>
      </c>
      <c r="ER254" s="56">
        <v>0</v>
      </c>
      <c r="ES254" s="56">
        <v>0</v>
      </c>
      <c r="ET254" s="56">
        <v>0</v>
      </c>
      <c r="EU254" s="56">
        <v>0</v>
      </c>
      <c r="EV254" s="56">
        <v>0</v>
      </c>
      <c r="EW254" s="56">
        <v>0</v>
      </c>
      <c r="EX254" s="56">
        <v>602</v>
      </c>
      <c r="EY254" s="60">
        <v>71.798188874514878</v>
      </c>
      <c r="EZ254" s="61">
        <v>111</v>
      </c>
      <c r="FA254" s="60">
        <v>49.925484351713855</v>
      </c>
      <c r="FB254" s="61">
        <v>67</v>
      </c>
      <c r="FC254" s="103">
        <v>14.660606949127693</v>
      </c>
      <c r="FD254" s="56">
        <v>1</v>
      </c>
      <c r="FE254" s="103">
        <v>175.92728338953233</v>
      </c>
      <c r="FF254" s="56">
        <v>12</v>
      </c>
      <c r="FG254" s="103">
        <v>58.642427796510773</v>
      </c>
      <c r="FH254" s="56">
        <v>4</v>
      </c>
      <c r="FI254" s="103">
        <v>14.660606949127693</v>
      </c>
      <c r="FJ254" s="56">
        <v>1</v>
      </c>
      <c r="FK254" s="103">
        <v>263.89092508429849</v>
      </c>
      <c r="FL254" s="56">
        <v>18</v>
      </c>
      <c r="FM254" s="56">
        <v>0</v>
      </c>
      <c r="FN254" s="56">
        <v>0</v>
      </c>
      <c r="FO254" s="56">
        <v>0</v>
      </c>
      <c r="FP254" s="56">
        <v>0</v>
      </c>
      <c r="FQ254" s="56">
        <v>0</v>
      </c>
      <c r="FR254" s="56">
        <v>0</v>
      </c>
      <c r="FS254" s="60">
        <v>2.1498771498771498</v>
      </c>
      <c r="FT254" s="61">
        <v>7</v>
      </c>
      <c r="FU254" s="60">
        <v>2.4561403508771931</v>
      </c>
      <c r="FV254" s="61">
        <v>7</v>
      </c>
      <c r="FW254" s="56"/>
      <c r="FX254" s="56"/>
      <c r="FY254" s="56"/>
      <c r="FZ254" s="56"/>
      <c r="GA254" s="56"/>
      <c r="GB254" s="56"/>
      <c r="GC254" s="56"/>
      <c r="GD254" s="56"/>
      <c r="GE254" s="56"/>
      <c r="GF254" s="56"/>
      <c r="GG254" s="56"/>
      <c r="GH254" s="56"/>
      <c r="GI254" s="56"/>
      <c r="GJ254" s="56"/>
      <c r="GK254" s="56"/>
      <c r="GL254" s="56"/>
      <c r="GM254" s="56"/>
      <c r="GN254" s="56"/>
      <c r="GO254" s="56"/>
      <c r="GP254" s="56"/>
      <c r="GQ254" s="56"/>
      <c r="GR254" s="56"/>
      <c r="GS254" s="56"/>
      <c r="GT254" s="56"/>
      <c r="GU254" s="56"/>
      <c r="GV254" s="56"/>
      <c r="GW254" s="56"/>
      <c r="GX254" s="56"/>
      <c r="GY254" s="56"/>
      <c r="GZ254" s="56"/>
      <c r="HA254" s="56"/>
      <c r="HB254" s="56"/>
      <c r="HC254" s="56"/>
      <c r="HD254" s="56"/>
      <c r="HE254" s="56"/>
      <c r="HF254" s="56"/>
      <c r="HG254" s="56"/>
      <c r="HH254" s="56"/>
      <c r="HI254" s="56"/>
      <c r="HJ254" s="56"/>
      <c r="HK254" s="56"/>
      <c r="HL254" s="56"/>
      <c r="HM254" s="56"/>
      <c r="HN254" s="56"/>
      <c r="HO254" s="56"/>
      <c r="HP254" s="56"/>
      <c r="HQ254" s="56"/>
      <c r="HR254" s="56"/>
      <c r="HS254" s="56"/>
      <c r="HT254" s="56"/>
      <c r="HU254" s="56"/>
      <c r="HV254" s="56"/>
      <c r="HW254" s="56"/>
      <c r="HX254" s="56"/>
      <c r="HY254" s="56"/>
      <c r="HZ254" s="56"/>
      <c r="IA254" s="56"/>
      <c r="IB254" s="56"/>
      <c r="IC254" s="56"/>
      <c r="ID254" s="56"/>
      <c r="IE254" s="56"/>
      <c r="IF254" s="56"/>
      <c r="IG254" s="56"/>
      <c r="IH254" s="56"/>
      <c r="II254" s="56"/>
      <c r="IJ254" s="56"/>
      <c r="IK254" s="56"/>
      <c r="IL254" s="56"/>
      <c r="IM254" s="56"/>
      <c r="IN254" s="56"/>
      <c r="IO254" s="56"/>
      <c r="IP254" s="56"/>
      <c r="IQ254" s="56"/>
      <c r="IR254" s="56"/>
      <c r="IS254" s="56"/>
      <c r="IT254" s="56"/>
      <c r="IU254" s="56"/>
      <c r="IV254" s="56"/>
      <c r="IW254" s="56"/>
      <c r="IX254" s="56"/>
      <c r="IY254" s="56"/>
      <c r="IZ254" s="56"/>
      <c r="JA254" s="56"/>
      <c r="JB254" s="56"/>
      <c r="JC254" s="56"/>
      <c r="JD254" s="56"/>
      <c r="JE254" s="56"/>
      <c r="JF254" s="56"/>
      <c r="JG254" s="56"/>
      <c r="JH254" s="56"/>
      <c r="JI254" s="56"/>
      <c r="JJ254" s="56"/>
      <c r="JK254" s="56"/>
      <c r="JL254" s="56"/>
      <c r="JM254" s="56"/>
      <c r="JN254" s="56"/>
      <c r="JO254" s="56"/>
      <c r="JP254" s="56"/>
      <c r="JQ254" s="56"/>
      <c r="JR254" s="56"/>
      <c r="JS254" s="56"/>
      <c r="JT254" s="56"/>
      <c r="JU254" s="56"/>
      <c r="JV254" s="56"/>
      <c r="JW254" s="56"/>
      <c r="JX254" s="56"/>
      <c r="JY254" s="56"/>
      <c r="JZ254" s="56"/>
      <c r="KA254" s="56"/>
      <c r="KB254" s="56"/>
      <c r="KC254" s="56"/>
      <c r="KD254" s="56"/>
      <c r="KE254" s="56"/>
      <c r="KF254" s="56"/>
      <c r="KG254" s="56"/>
      <c r="KH254" s="56"/>
      <c r="KI254" s="56"/>
      <c r="KJ254" s="56"/>
      <c r="KK254" s="56"/>
      <c r="KL254" s="56"/>
      <c r="KM254" s="56"/>
      <c r="KN254" s="56"/>
      <c r="KO254" s="56"/>
      <c r="KP254" s="56"/>
      <c r="KQ254" s="56"/>
      <c r="KR254" s="56"/>
      <c r="KS254" s="56"/>
      <c r="KT254" s="56"/>
      <c r="KU254" s="56"/>
      <c r="KV254" s="56"/>
      <c r="KW254" s="56"/>
      <c r="KX254" s="56"/>
      <c r="KY254" s="56"/>
      <c r="KZ254" s="56"/>
      <c r="LA254" s="56"/>
      <c r="LB254" s="56"/>
      <c r="LC254" s="56"/>
      <c r="LD254" s="56"/>
      <c r="LE254" s="56"/>
      <c r="LF254" s="56"/>
      <c r="LG254" s="56"/>
      <c r="LH254" s="56"/>
      <c r="LI254" s="56"/>
      <c r="LJ254" s="56"/>
      <c r="LK254" s="56"/>
      <c r="LL254" s="56"/>
      <c r="LM254" s="56"/>
      <c r="LN254" s="56"/>
      <c r="LO254" s="56"/>
      <c r="LP254" s="56"/>
      <c r="LQ254" s="56"/>
      <c r="LR254" s="56"/>
      <c r="LS254" s="56"/>
      <c r="LT254" s="56"/>
      <c r="LU254" s="56"/>
      <c r="LV254" s="56"/>
      <c r="LW254" s="56"/>
      <c r="LX254" s="56"/>
      <c r="LY254" s="56"/>
      <c r="LZ254" s="56"/>
      <c r="MA254" s="56"/>
      <c r="MB254" s="56"/>
      <c r="MC254" s="56"/>
      <c r="MD254" s="56"/>
      <c r="ME254" s="56"/>
      <c r="MF254" s="56"/>
      <c r="MG254" s="56"/>
      <c r="MH254" s="56"/>
      <c r="MI254" s="56"/>
      <c r="MJ254" s="56"/>
      <c r="MK254" s="56"/>
      <c r="ML254" s="56"/>
      <c r="MM254" s="56"/>
      <c r="MN254" s="56"/>
      <c r="MO254" s="56"/>
      <c r="MP254" s="56"/>
      <c r="MQ254" s="56"/>
      <c r="MR254" s="56"/>
      <c r="MS254" s="56"/>
      <c r="MT254" s="56"/>
      <c r="MU254" s="56"/>
      <c r="MV254" s="56"/>
      <c r="MW254" s="56"/>
      <c r="MX254" s="56"/>
      <c r="MY254" s="56"/>
      <c r="MZ254" s="56"/>
      <c r="NA254" s="56"/>
      <c r="NB254" s="56"/>
      <c r="NC254" s="56"/>
      <c r="ND254" s="56"/>
      <c r="NE254" s="56"/>
      <c r="NF254" s="56"/>
      <c r="NG254" s="56"/>
      <c r="NH254" s="56"/>
      <c r="NI254" s="56"/>
      <c r="NJ254" s="56"/>
      <c r="NK254" s="56"/>
      <c r="NL254" s="56"/>
      <c r="NM254" s="56"/>
      <c r="NN254" s="56"/>
      <c r="NO254" s="56"/>
      <c r="NP254" s="56"/>
      <c r="NQ254" s="56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</row>
    <row r="255" spans="1:407">
      <c r="A255" s="46" t="s">
        <v>417</v>
      </c>
      <c r="B255" s="46"/>
      <c r="C255" s="46"/>
      <c r="D255" s="46"/>
      <c r="E255" s="46"/>
      <c r="F255" s="46"/>
      <c r="G255" s="82">
        <v>6613118</v>
      </c>
      <c r="H255" s="82">
        <v>5192114</v>
      </c>
      <c r="I255" s="82">
        <v>1421004</v>
      </c>
      <c r="J255" s="46"/>
      <c r="K255" s="82">
        <v>893926</v>
      </c>
      <c r="L255" s="46"/>
      <c r="M255" s="82">
        <v>2349210</v>
      </c>
      <c r="N255" s="82">
        <v>538083</v>
      </c>
      <c r="O255" s="82">
        <v>275402</v>
      </c>
      <c r="P255" s="82">
        <v>262681</v>
      </c>
      <c r="Q255" s="82">
        <v>641469</v>
      </c>
      <c r="R255" s="82">
        <v>328280</v>
      </c>
      <c r="S255" s="82">
        <v>313189</v>
      </c>
      <c r="T255" s="82">
        <v>468717</v>
      </c>
      <c r="U255" s="82">
        <v>278448</v>
      </c>
      <c r="V255" s="82">
        <v>360399</v>
      </c>
      <c r="W255" s="82">
        <v>628441</v>
      </c>
      <c r="X255" s="82">
        <v>321820</v>
      </c>
      <c r="Y255" s="82">
        <v>306621</v>
      </c>
      <c r="Z255" s="82">
        <v>458588</v>
      </c>
      <c r="AA255" s="82">
        <v>365804</v>
      </c>
      <c r="AB255" s="82">
        <v>271478</v>
      </c>
      <c r="AC255" s="82">
        <v>640992</v>
      </c>
      <c r="AD255" s="82">
        <v>327574</v>
      </c>
      <c r="AE255" s="82">
        <v>313418</v>
      </c>
      <c r="AF255" s="82">
        <v>541044</v>
      </c>
      <c r="AG255" s="82">
        <v>274537</v>
      </c>
      <c r="AH255" s="82">
        <v>265402</v>
      </c>
      <c r="AI255" s="82">
        <v>1021374</v>
      </c>
      <c r="AJ255" s="82">
        <v>519205</v>
      </c>
      <c r="AK255" s="82">
        <v>502169</v>
      </c>
      <c r="AL255" s="82">
        <v>571080</v>
      </c>
      <c r="AM255" s="82">
        <v>288312</v>
      </c>
      <c r="AN255" s="82">
        <v>280646</v>
      </c>
      <c r="AO255" s="82">
        <v>567607</v>
      </c>
      <c r="AP255" s="82">
        <v>3043223</v>
      </c>
      <c r="AQ255" s="82">
        <v>281024</v>
      </c>
      <c r="AR255" s="46"/>
      <c r="AS255" s="46"/>
      <c r="AT255" s="46"/>
      <c r="AU255" s="82">
        <v>160387</v>
      </c>
      <c r="AV255" s="46">
        <v>612</v>
      </c>
      <c r="AW255" s="82">
        <v>31715</v>
      </c>
      <c r="AX255" s="83">
        <v>9.1</v>
      </c>
      <c r="AY255" s="83">
        <v>697</v>
      </c>
      <c r="AZ255" s="83">
        <v>1.5</v>
      </c>
      <c r="BA255" s="46">
        <v>834</v>
      </c>
      <c r="BB255" s="46">
        <v>27.3</v>
      </c>
      <c r="BC255" s="46">
        <v>21</v>
      </c>
      <c r="BD255" s="46">
        <v>1.5</v>
      </c>
      <c r="BE255" s="46">
        <v>8</v>
      </c>
      <c r="BF255" s="46">
        <v>5.3</v>
      </c>
      <c r="BG255" s="46">
        <v>4099</v>
      </c>
      <c r="BH255" s="46">
        <v>9.6</v>
      </c>
      <c r="BI255" s="46">
        <v>7355</v>
      </c>
      <c r="BJ255" s="46">
        <v>0.7</v>
      </c>
      <c r="BK255" s="46">
        <v>4</v>
      </c>
      <c r="BL255" s="46">
        <v>8</v>
      </c>
      <c r="BM255" s="46">
        <v>43</v>
      </c>
      <c r="BN255" s="46">
        <v>5.34</v>
      </c>
      <c r="BO255" s="46">
        <v>9</v>
      </c>
      <c r="BP255" s="46">
        <v>13.74</v>
      </c>
      <c r="BQ255" s="46">
        <v>49</v>
      </c>
      <c r="BR255" s="46">
        <v>4.37</v>
      </c>
      <c r="BS255" s="46">
        <v>7</v>
      </c>
      <c r="BT255" s="46">
        <v>8.8800000000000008</v>
      </c>
      <c r="BU255" s="46">
        <v>22</v>
      </c>
      <c r="BV255" s="84">
        <v>99.1</v>
      </c>
      <c r="BW255" s="84">
        <v>93</v>
      </c>
      <c r="BX255" s="84">
        <v>89</v>
      </c>
      <c r="BY255" s="84">
        <v>93.2</v>
      </c>
      <c r="BZ255" s="84">
        <v>100.8</v>
      </c>
      <c r="CA255" s="84">
        <v>86.7</v>
      </c>
      <c r="CB255" s="84">
        <v>94.4</v>
      </c>
      <c r="CC255" s="46">
        <v>74.91</v>
      </c>
      <c r="CD255" s="46">
        <v>56.58</v>
      </c>
      <c r="CE255" s="46">
        <v>3.56</v>
      </c>
      <c r="CF255" s="46"/>
      <c r="CG255" s="46"/>
      <c r="CH255" s="46">
        <v>55.37</v>
      </c>
      <c r="CI255" s="46">
        <v>221</v>
      </c>
      <c r="CJ255" s="46">
        <v>0.2</v>
      </c>
      <c r="CK255" s="46">
        <v>221</v>
      </c>
      <c r="CL255" s="46">
        <v>55.37</v>
      </c>
      <c r="CM255" s="46">
        <v>221</v>
      </c>
      <c r="CN255" s="46">
        <v>113.96</v>
      </c>
      <c r="CO255" s="46">
        <v>558</v>
      </c>
      <c r="CP255" s="46">
        <v>37.65</v>
      </c>
      <c r="CQ255" s="46">
        <v>38</v>
      </c>
      <c r="CR255" s="46">
        <v>8.2899999999999991</v>
      </c>
      <c r="CS255" s="46">
        <v>31</v>
      </c>
      <c r="CT255" s="46">
        <v>4.3</v>
      </c>
      <c r="CU255" s="46">
        <v>13</v>
      </c>
      <c r="CV255" s="46">
        <v>1.6</v>
      </c>
      <c r="CW255" s="46">
        <v>3</v>
      </c>
      <c r="CX255" s="46">
        <v>18.899999999999999</v>
      </c>
      <c r="CY255" s="46">
        <v>3</v>
      </c>
      <c r="CZ255" s="46">
        <v>4.92</v>
      </c>
      <c r="DA255" s="46">
        <v>12</v>
      </c>
      <c r="DB255" s="46">
        <v>0.3</v>
      </c>
      <c r="DC255" s="46">
        <v>139</v>
      </c>
      <c r="DD255" s="46">
        <v>101.94</v>
      </c>
      <c r="DE255" s="46" t="s">
        <v>2187</v>
      </c>
      <c r="DF255" s="46">
        <v>3.28</v>
      </c>
      <c r="DG255" s="46">
        <v>5.92</v>
      </c>
      <c r="DH255" s="46">
        <v>76.7</v>
      </c>
      <c r="DI255" s="46">
        <v>387</v>
      </c>
      <c r="DJ255" s="46">
        <v>164.72</v>
      </c>
      <c r="DK255" s="46">
        <v>889</v>
      </c>
      <c r="DL255" s="46">
        <v>26.94</v>
      </c>
      <c r="DM255" s="46">
        <v>117</v>
      </c>
      <c r="DN255" s="46">
        <v>139.97</v>
      </c>
      <c r="DO255" s="46">
        <v>720</v>
      </c>
      <c r="DP255" s="46">
        <v>47.71</v>
      </c>
      <c r="DQ255" s="46">
        <v>275</v>
      </c>
      <c r="DR255" s="46">
        <v>16.36</v>
      </c>
      <c r="DS255" s="46">
        <v>77</v>
      </c>
      <c r="DT255" s="46">
        <v>29.87</v>
      </c>
      <c r="DU255" s="46">
        <v>134</v>
      </c>
      <c r="DV255" s="46">
        <v>9.7899999999999991</v>
      </c>
      <c r="DW255" s="46">
        <v>38</v>
      </c>
      <c r="DX255" s="46">
        <v>7.64</v>
      </c>
      <c r="DY255" s="46">
        <v>26</v>
      </c>
      <c r="DZ255" s="46">
        <v>1.1000000000000001</v>
      </c>
      <c r="EA255" s="46">
        <v>936</v>
      </c>
      <c r="EB255" s="46">
        <v>19.7</v>
      </c>
      <c r="EC255" s="46">
        <v>16316</v>
      </c>
      <c r="ED255" s="46">
        <v>1</v>
      </c>
      <c r="EE255" s="46">
        <v>546</v>
      </c>
      <c r="EF255" s="46" t="s">
        <v>2188</v>
      </c>
      <c r="EG255" s="46">
        <v>73.930000000000007</v>
      </c>
      <c r="EH255" s="46">
        <v>5.69</v>
      </c>
      <c r="EI255" s="46">
        <v>10.64</v>
      </c>
      <c r="EJ255" s="46"/>
      <c r="EK255" s="46"/>
      <c r="EL255" s="46">
        <v>81.77</v>
      </c>
      <c r="EM255" s="46">
        <v>42.85</v>
      </c>
      <c r="EN255" s="46">
        <v>3.39</v>
      </c>
      <c r="EO255" s="46">
        <v>5.66</v>
      </c>
      <c r="EP255" s="46">
        <v>107.15</v>
      </c>
      <c r="EQ255" s="46">
        <v>534</v>
      </c>
      <c r="ER255" s="46">
        <v>176.73</v>
      </c>
      <c r="ES255" s="46">
        <v>1073</v>
      </c>
      <c r="ET255" s="46">
        <v>233.31</v>
      </c>
      <c r="EU255" s="46">
        <v>1298</v>
      </c>
      <c r="EV255" s="46">
        <v>107.15</v>
      </c>
      <c r="EW255" s="46">
        <v>534</v>
      </c>
      <c r="EX255" s="46">
        <v>4973</v>
      </c>
      <c r="EY255" s="46">
        <v>29.1</v>
      </c>
      <c r="EZ255" s="46">
        <v>24158</v>
      </c>
      <c r="FA255" s="95">
        <v>23</v>
      </c>
      <c r="FB255" s="46">
        <v>19093</v>
      </c>
      <c r="FC255" s="46">
        <v>23.92</v>
      </c>
      <c r="FD255" s="46">
        <v>264</v>
      </c>
      <c r="FE255" s="46">
        <v>66.7</v>
      </c>
      <c r="FF255" s="46">
        <v>736</v>
      </c>
      <c r="FG255" s="46">
        <v>8.84</v>
      </c>
      <c r="FH255" s="46">
        <v>85</v>
      </c>
      <c r="FI255" s="46">
        <v>15.25</v>
      </c>
      <c r="FJ255" s="46">
        <v>142</v>
      </c>
      <c r="FK255" s="46">
        <v>100.65</v>
      </c>
      <c r="FL255" s="46">
        <v>1227</v>
      </c>
      <c r="FM255" s="46">
        <v>269.75</v>
      </c>
      <c r="FN255" s="46">
        <v>3093</v>
      </c>
      <c r="FO255" s="46">
        <v>395.98399999999998</v>
      </c>
      <c r="FP255" s="46">
        <v>4779</v>
      </c>
      <c r="FQ255" s="46">
        <v>25.05</v>
      </c>
      <c r="FR255" s="46">
        <v>261</v>
      </c>
      <c r="FS255" s="46">
        <v>1.3</v>
      </c>
      <c r="FT255" s="46">
        <v>760</v>
      </c>
      <c r="FU255" s="46">
        <v>1.4</v>
      </c>
      <c r="FV255" s="46">
        <v>793</v>
      </c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46"/>
      <c r="KQ255" s="46"/>
      <c r="KR255" s="46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6"/>
      <c r="LK255" s="46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  <c r="NH255" s="46"/>
      <c r="NI255" s="46"/>
      <c r="NJ255" s="46"/>
      <c r="NK255" s="46"/>
      <c r="NL255" s="46"/>
      <c r="NM255" s="46"/>
      <c r="NN255" s="46"/>
      <c r="NO255" s="46"/>
      <c r="NP255" s="46"/>
      <c r="NQ255" s="46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</row>
    <row r="256" spans="1:407">
      <c r="A256" s="96" t="s">
        <v>425</v>
      </c>
      <c r="B256" s="56" t="s">
        <v>426</v>
      </c>
      <c r="C256" s="96" t="s">
        <v>427</v>
      </c>
      <c r="D256" s="75">
        <v>6</v>
      </c>
      <c r="E256" s="96">
        <v>2017</v>
      </c>
      <c r="F256" s="159">
        <v>68.553703513274954</v>
      </c>
      <c r="G256" s="56">
        <v>19096</v>
      </c>
      <c r="H256" s="56">
        <v>6765</v>
      </c>
      <c r="I256" s="56">
        <v>12331</v>
      </c>
      <c r="J256" s="56">
        <v>17.55</v>
      </c>
      <c r="K256" s="111">
        <v>3351</v>
      </c>
      <c r="L256" s="56">
        <v>68.209999999999994</v>
      </c>
      <c r="M256" s="111">
        <v>13025</v>
      </c>
      <c r="N256" s="56">
        <v>1711</v>
      </c>
      <c r="O256" s="56">
        <v>879</v>
      </c>
      <c r="P256" s="56">
        <v>832</v>
      </c>
      <c r="Q256" s="56">
        <v>2040</v>
      </c>
      <c r="R256" s="56">
        <v>1049</v>
      </c>
      <c r="S256" s="56">
        <v>991</v>
      </c>
      <c r="T256" s="56">
        <v>1613</v>
      </c>
      <c r="U256" s="56">
        <v>794</v>
      </c>
      <c r="V256" s="56">
        <v>779</v>
      </c>
      <c r="W256" s="56">
        <v>1906</v>
      </c>
      <c r="X256" s="56">
        <v>986</v>
      </c>
      <c r="Y256" s="56">
        <v>920</v>
      </c>
      <c r="Z256" s="56">
        <v>1532</v>
      </c>
      <c r="AA256" s="56">
        <v>782</v>
      </c>
      <c r="AB256" s="56">
        <v>738</v>
      </c>
      <c r="AC256" s="56">
        <v>1809</v>
      </c>
      <c r="AD256" s="56">
        <v>939</v>
      </c>
      <c r="AE256" s="56">
        <v>870</v>
      </c>
      <c r="AF256" s="56">
        <v>1502</v>
      </c>
      <c r="AG256" s="56">
        <v>804</v>
      </c>
      <c r="AH256" s="56">
        <v>720</v>
      </c>
      <c r="AI256" s="56">
        <v>2746</v>
      </c>
      <c r="AJ256" s="56">
        <v>1448</v>
      </c>
      <c r="AK256" s="56">
        <v>1298</v>
      </c>
      <c r="AL256" s="56">
        <v>1523</v>
      </c>
      <c r="AM256" s="56">
        <v>788</v>
      </c>
      <c r="AN256" s="56">
        <v>719</v>
      </c>
      <c r="AO256" s="56">
        <v>1493</v>
      </c>
      <c r="AP256" s="56">
        <v>1493</v>
      </c>
      <c r="AQ256" s="56">
        <v>705</v>
      </c>
      <c r="AR256" s="56" t="s">
        <v>428</v>
      </c>
      <c r="AS256" s="56"/>
      <c r="AT256" s="56" t="s">
        <v>428</v>
      </c>
      <c r="AU256" s="59">
        <v>959</v>
      </c>
      <c r="AV256" s="59">
        <v>0</v>
      </c>
      <c r="AW256" s="59">
        <v>96</v>
      </c>
      <c r="AX256" s="97"/>
      <c r="AY256" s="98">
        <f>VLOOKUP(A256,[2]INFANTIL!$A$8:$AA$140,16,0)</f>
        <v>4</v>
      </c>
      <c r="AZ256" s="62">
        <f>VLOOKUP(A256,'[3]2017'!$A$8:$E$140,5,0)</f>
        <v>1.1689070718877848</v>
      </c>
      <c r="BA256" s="63">
        <f>VLOOKUP(A256,'[3]2017'!$A$8:$E$140,4,0)</f>
        <v>2</v>
      </c>
      <c r="BB256" s="62">
        <f>VLOOKUP(A256,[2]MATERNAS!$A$8:$AA$140,27,0)</f>
        <v>0</v>
      </c>
      <c r="BC256" s="63">
        <f>VLOOKUP(A256,[2]MATERNAS!$A$8:$AA$140,26,0)</f>
        <v>0</v>
      </c>
      <c r="BD256" s="64">
        <v>0</v>
      </c>
      <c r="BE256" s="65">
        <v>0</v>
      </c>
      <c r="BF256" s="60">
        <f>VLOOKUP(A256,[4]Controles!$A$7:$L$139,12,0)</f>
        <v>5</v>
      </c>
      <c r="BG256" s="61">
        <f>VLOOKUP(A256,[4]Controles!$A$7:$L$139,11,0)</f>
        <v>9</v>
      </c>
      <c r="BH256" s="62">
        <v>8.3333333333333321</v>
      </c>
      <c r="BI256" s="61">
        <v>15</v>
      </c>
      <c r="BJ256" s="64">
        <v>0</v>
      </c>
      <c r="BK256" s="65">
        <v>0</v>
      </c>
      <c r="BL256" s="64">
        <v>0</v>
      </c>
      <c r="BM256" s="65">
        <v>0</v>
      </c>
      <c r="BN256" s="56">
        <v>0</v>
      </c>
      <c r="BO256" s="56">
        <v>0</v>
      </c>
      <c r="BP256" s="56">
        <v>59.17</v>
      </c>
      <c r="BQ256" s="56">
        <v>1</v>
      </c>
      <c r="BR256" s="56">
        <v>0</v>
      </c>
      <c r="BS256" s="56">
        <v>0</v>
      </c>
      <c r="BT256" s="56">
        <v>59.17</v>
      </c>
      <c r="BU256" s="56">
        <v>1</v>
      </c>
      <c r="BV256" s="56">
        <v>29.9</v>
      </c>
      <c r="BW256" s="56">
        <v>79.400000000000006</v>
      </c>
      <c r="BX256" s="56">
        <v>78.400000000000006</v>
      </c>
      <c r="BY256" s="56">
        <v>79.400000000000006</v>
      </c>
      <c r="BZ256" s="56">
        <v>89.7</v>
      </c>
      <c r="CA256" s="56">
        <v>90.2</v>
      </c>
      <c r="CB256" s="56">
        <v>85.1</v>
      </c>
      <c r="CC256" s="96" t="s">
        <v>2189</v>
      </c>
      <c r="CD256" s="96" t="s">
        <v>2190</v>
      </c>
      <c r="CE256" s="99">
        <v>71.428571428571431</v>
      </c>
      <c r="CF256" s="56" t="s">
        <v>2191</v>
      </c>
      <c r="CG256" s="56" t="s">
        <v>2192</v>
      </c>
      <c r="CH256" s="56">
        <v>0</v>
      </c>
      <c r="CI256" s="56">
        <v>0</v>
      </c>
      <c r="CJ256" s="60">
        <v>0</v>
      </c>
      <c r="CK256" s="61">
        <v>0</v>
      </c>
      <c r="CL256" s="63">
        <v>0</v>
      </c>
      <c r="CM256" s="63">
        <v>0</v>
      </c>
      <c r="CN256" s="56">
        <v>118.34</v>
      </c>
      <c r="CO256" s="56">
        <v>3</v>
      </c>
      <c r="CP256" s="56">
        <v>0</v>
      </c>
      <c r="CQ256" s="56">
        <v>0</v>
      </c>
      <c r="CR256" s="56">
        <v>0</v>
      </c>
      <c r="CS256" s="56">
        <v>0</v>
      </c>
      <c r="CT256" s="56">
        <v>0</v>
      </c>
      <c r="CU256" s="56">
        <v>0</v>
      </c>
      <c r="CV256" s="56">
        <v>0</v>
      </c>
      <c r="CW256" s="56">
        <v>0</v>
      </c>
      <c r="CX256" s="56">
        <v>0</v>
      </c>
      <c r="CY256" s="56">
        <v>0</v>
      </c>
      <c r="CZ256" s="56">
        <v>0</v>
      </c>
      <c r="DA256" s="56">
        <v>0</v>
      </c>
      <c r="DB256" s="62">
        <f>VLOOKUP(A256,'[3]2017'!$A$8:$I$140,9,0)</f>
        <v>0.65274151436031336</v>
      </c>
      <c r="DC256" s="63">
        <f>VLOOKUP(A256,'[3]2017'!$A$8:$I$140,8,0)</f>
        <v>1</v>
      </c>
      <c r="DD256" s="96" t="s">
        <v>2193</v>
      </c>
      <c r="DE256" s="96" t="s">
        <v>2194</v>
      </c>
      <c r="DF256" s="99">
        <v>2.1404682274247491</v>
      </c>
      <c r="DG256" s="100">
        <v>7.4850299401197598</v>
      </c>
      <c r="DH256" s="56">
        <v>0</v>
      </c>
      <c r="DI256" s="56">
        <v>0</v>
      </c>
      <c r="DJ256" s="56">
        <v>314.8</v>
      </c>
      <c r="DK256" s="56">
        <v>6</v>
      </c>
      <c r="DL256" s="56">
        <v>0</v>
      </c>
      <c r="DM256" s="56">
        <v>0</v>
      </c>
      <c r="DN256" s="56">
        <v>221.12</v>
      </c>
      <c r="DO256" s="56">
        <v>4</v>
      </c>
      <c r="DP256" s="56">
        <v>55.28</v>
      </c>
      <c r="DQ256" s="56">
        <v>1</v>
      </c>
      <c r="DR256" s="56">
        <v>55.28</v>
      </c>
      <c r="DS256" s="56">
        <v>1</v>
      </c>
      <c r="DT256" s="56">
        <v>0</v>
      </c>
      <c r="DU256" s="56">
        <v>0</v>
      </c>
      <c r="DV256" s="56">
        <v>0</v>
      </c>
      <c r="DW256" s="56">
        <v>0</v>
      </c>
      <c r="DX256" s="56">
        <v>0</v>
      </c>
      <c r="DY256" s="56">
        <v>0</v>
      </c>
      <c r="DZ256" s="101">
        <f>VLOOKUP(A256,[5]Embarazos!$A$7:$D$139,4,0)</f>
        <v>1.5706806282722512</v>
      </c>
      <c r="EA256" s="63">
        <f>VLOOKUP(A256,[5]Embarazos!$A$7:$D$139,3,0)</f>
        <v>3</v>
      </c>
      <c r="EB256" s="62">
        <f>VLOOKUP(A256,[5]Embarazos!$A$7:$F$139,6,0)</f>
        <v>27.225130890052355</v>
      </c>
      <c r="EC256" s="63">
        <f>VLOOKUP(A256,[5]Embarazos!$A$7:$F$139,5,0)</f>
        <v>52</v>
      </c>
      <c r="ED256" s="62">
        <f>VLOOKUP(A256,'[3]2017'!$A$8:$K$140,11,0)</f>
        <v>1.3315579227696406</v>
      </c>
      <c r="EE256" s="63">
        <f>VLOOKUP(A256,'[3]2017'!$A$8:$K$140,10,0)</f>
        <v>2</v>
      </c>
      <c r="EF256" s="96" t="s">
        <v>2195</v>
      </c>
      <c r="EG256" s="96" t="s">
        <v>2196</v>
      </c>
      <c r="EH256" s="99">
        <v>3.6941580756013748</v>
      </c>
      <c r="EI256" s="102">
        <v>4.3080939947780683</v>
      </c>
      <c r="EJ256" s="173" t="s">
        <v>2197</v>
      </c>
      <c r="EK256" s="173" t="s">
        <v>2198</v>
      </c>
      <c r="EL256" s="96" t="s">
        <v>2199</v>
      </c>
      <c r="EM256" s="96" t="s">
        <v>2200</v>
      </c>
      <c r="EN256" s="99">
        <v>0.95011876484560576</v>
      </c>
      <c r="EO256" s="100">
        <v>8.3969465648854964</v>
      </c>
      <c r="EP256" s="56">
        <v>221.12</v>
      </c>
      <c r="EQ256" s="56">
        <v>4</v>
      </c>
      <c r="ER256" s="56">
        <v>442.23</v>
      </c>
      <c r="ES256" s="56">
        <v>8</v>
      </c>
      <c r="ET256" s="103">
        <v>497.51243781094524</v>
      </c>
      <c r="EU256" s="56">
        <v>9</v>
      </c>
      <c r="EV256" s="56">
        <v>221.12</v>
      </c>
      <c r="EW256" s="56">
        <v>4</v>
      </c>
      <c r="EX256" s="56">
        <v>3</v>
      </c>
      <c r="EY256" s="62">
        <f>VLOOKUP(A256,[5]Embarazos!$A$7:$H$139,8,0)</f>
        <v>28.795811518324609</v>
      </c>
      <c r="EZ256" s="63">
        <f>VLOOKUP(A256,[5]Embarazos!$A$7:$H$139,7,0)</f>
        <v>55</v>
      </c>
      <c r="FA256" s="62">
        <f>VLOOKUP(A256,[5]Embarazos!$A$7:$J$139,10,0)</f>
        <v>15.183246073298429</v>
      </c>
      <c r="FB256" s="63">
        <f>VLOOKUP(A256,[5]Embarazos!$A$7:$J$139,9,0)</f>
        <v>29</v>
      </c>
      <c r="FC256" s="56">
        <v>0</v>
      </c>
      <c r="FD256" s="56">
        <v>0</v>
      </c>
      <c r="FE256" s="56">
        <v>29.89</v>
      </c>
      <c r="FF256" s="56">
        <v>1</v>
      </c>
      <c r="FG256" s="56">
        <v>0</v>
      </c>
      <c r="FH256" s="56">
        <v>0</v>
      </c>
      <c r="FI256" s="56">
        <v>0</v>
      </c>
      <c r="FJ256" s="56">
        <v>0</v>
      </c>
      <c r="FK256" s="103">
        <v>29.886431560071724</v>
      </c>
      <c r="FL256" s="56">
        <v>1</v>
      </c>
      <c r="FM256" s="56">
        <v>268.98</v>
      </c>
      <c r="FN256" s="56">
        <v>9</v>
      </c>
      <c r="FO256" s="56">
        <v>478.18</v>
      </c>
      <c r="FP256" s="56">
        <v>16</v>
      </c>
      <c r="FQ256" s="103">
        <v>29.886431560071724</v>
      </c>
      <c r="FR256" s="56">
        <v>1</v>
      </c>
      <c r="FS256" s="62">
        <f>VLOOKUP(A256,'[3]2017'!$A$8:$M$140,13,0)</f>
        <v>0.65659881812212728</v>
      </c>
      <c r="FT256" s="63">
        <f>VLOOKUP(A256,'[3]2017'!$A$8:$M$140,12,0)</f>
        <v>1</v>
      </c>
      <c r="FU256" s="62">
        <f>VLOOKUP(A256,'[3]2017'!$A$8:$O$140,15,0)</f>
        <v>0</v>
      </c>
      <c r="FV256" s="63">
        <f>VLOOKUP(A256,'[3]2017'!$A$8:$O$140,14,0)</f>
        <v>0</v>
      </c>
      <c r="FW256" s="56"/>
      <c r="FX256" s="56"/>
      <c r="FY256" s="56"/>
      <c r="FZ256" s="56"/>
      <c r="GA256" s="56"/>
      <c r="GB256" s="56"/>
      <c r="GC256" s="56"/>
      <c r="GD256" s="56"/>
      <c r="GE256" s="56"/>
      <c r="GF256" s="56"/>
      <c r="GG256" s="56"/>
      <c r="GH256" s="56"/>
      <c r="GI256" s="56"/>
      <c r="GJ256" s="56"/>
      <c r="GK256" s="56"/>
      <c r="GL256" s="56"/>
      <c r="GM256" s="56"/>
      <c r="GN256" s="56"/>
      <c r="GO256" s="56"/>
      <c r="GP256" s="56"/>
      <c r="GQ256" s="56"/>
      <c r="GR256" s="56"/>
      <c r="GS256" s="56"/>
      <c r="GT256" s="56"/>
      <c r="GU256" s="56"/>
      <c r="GV256" s="56"/>
      <c r="GW256" s="56"/>
      <c r="GX256" s="56"/>
      <c r="GY256" s="56"/>
      <c r="GZ256" s="56"/>
      <c r="HA256" s="56"/>
      <c r="HB256" s="56"/>
      <c r="HC256" s="56"/>
      <c r="HD256" s="56"/>
      <c r="HE256" s="56"/>
      <c r="HF256" s="56"/>
      <c r="HG256" s="56"/>
      <c r="HH256" s="56"/>
      <c r="HI256" s="56"/>
      <c r="HJ256" s="56"/>
      <c r="HK256" s="56"/>
      <c r="HL256" s="56"/>
      <c r="HM256" s="56"/>
      <c r="HN256" s="56"/>
      <c r="HO256" s="56"/>
      <c r="HP256" s="56"/>
      <c r="HQ256" s="56"/>
      <c r="HR256" s="56"/>
      <c r="HS256" s="56"/>
      <c r="HT256" s="56"/>
      <c r="HU256" s="56"/>
      <c r="HV256" s="56"/>
      <c r="HW256" s="56"/>
      <c r="HX256" s="56"/>
      <c r="HY256" s="56"/>
      <c r="HZ256" s="56"/>
      <c r="IA256" s="56"/>
      <c r="IB256" s="56"/>
      <c r="IC256" s="56"/>
      <c r="ID256" s="56"/>
      <c r="IE256" s="56"/>
      <c r="IF256" s="56"/>
      <c r="IG256" s="56"/>
      <c r="IH256" s="56"/>
      <c r="II256" s="56"/>
      <c r="IJ256" s="56"/>
      <c r="IK256" s="56"/>
      <c r="IL256" s="56"/>
      <c r="IM256" s="56"/>
      <c r="IN256" s="56"/>
      <c r="IO256" s="56"/>
      <c r="IP256" s="56"/>
      <c r="IQ256" s="56"/>
      <c r="IR256" s="56"/>
      <c r="IS256" s="56"/>
      <c r="IT256" s="56"/>
      <c r="IU256" s="56"/>
      <c r="IV256" s="56"/>
      <c r="IW256" s="56"/>
      <c r="IX256" s="56"/>
      <c r="IY256" s="56"/>
      <c r="IZ256" s="56"/>
      <c r="JA256" s="56"/>
      <c r="JB256" s="56"/>
      <c r="JC256" s="56"/>
      <c r="JD256" s="56"/>
      <c r="JE256" s="56"/>
      <c r="JF256" s="56"/>
      <c r="JG256" s="56"/>
      <c r="JH256" s="56"/>
      <c r="JI256" s="56"/>
      <c r="JJ256" s="56"/>
      <c r="JK256" s="56"/>
      <c r="JL256" s="56"/>
      <c r="JM256" s="56"/>
      <c r="JN256" s="56"/>
      <c r="JO256" s="56"/>
      <c r="JP256" s="56"/>
      <c r="JQ256" s="56"/>
      <c r="JR256" s="56"/>
      <c r="JS256" s="56"/>
      <c r="JT256" s="56"/>
      <c r="JU256" s="56"/>
      <c r="JV256" s="56"/>
      <c r="JW256" s="56"/>
      <c r="JX256" s="56"/>
      <c r="JY256" s="56"/>
      <c r="JZ256" s="56"/>
      <c r="KA256" s="56"/>
      <c r="KB256" s="56"/>
      <c r="KC256" s="56"/>
      <c r="KD256" s="56"/>
      <c r="KE256" s="56"/>
      <c r="KF256" s="56"/>
      <c r="KG256" s="56"/>
      <c r="KH256" s="56"/>
      <c r="KI256" s="56"/>
      <c r="KJ256" s="56"/>
      <c r="KK256" s="56"/>
      <c r="KL256" s="56"/>
      <c r="KM256" s="56"/>
      <c r="KN256" s="56"/>
      <c r="KO256" s="56"/>
      <c r="KP256" s="56"/>
      <c r="KQ256" s="56"/>
      <c r="KR256" s="56"/>
      <c r="KS256" s="56"/>
      <c r="KT256" s="56"/>
      <c r="KU256" s="56"/>
      <c r="KV256" s="56"/>
      <c r="KW256" s="56"/>
      <c r="KX256" s="56"/>
      <c r="KY256" s="56"/>
      <c r="KZ256" s="56"/>
      <c r="LA256" s="56"/>
      <c r="LB256" s="56"/>
      <c r="LC256" s="56"/>
      <c r="LD256" s="56"/>
      <c r="LE256" s="56"/>
      <c r="LF256" s="56"/>
      <c r="LG256" s="56"/>
      <c r="LH256" s="56"/>
      <c r="LI256" s="56"/>
      <c r="LJ256" s="56"/>
      <c r="LK256" s="56"/>
      <c r="LL256" s="56"/>
      <c r="LM256" s="56"/>
      <c r="LN256" s="56"/>
      <c r="LO256" s="56"/>
      <c r="LP256" s="56"/>
      <c r="LQ256" s="56"/>
      <c r="LR256" s="56"/>
      <c r="LS256" s="56"/>
      <c r="LT256" s="56"/>
      <c r="LU256" s="56"/>
      <c r="LV256" s="56"/>
      <c r="LW256" s="56"/>
      <c r="LX256" s="56"/>
      <c r="LY256" s="56"/>
      <c r="LZ256" s="56"/>
      <c r="MA256" s="56"/>
      <c r="MB256" s="56"/>
      <c r="MC256" s="56"/>
      <c r="MD256" s="56"/>
      <c r="ME256" s="56"/>
      <c r="MF256" s="56"/>
      <c r="MG256" s="56"/>
      <c r="MH256" s="56"/>
      <c r="MI256" s="56"/>
      <c r="MJ256" s="56"/>
      <c r="MK256" s="56"/>
      <c r="ML256" s="56"/>
      <c r="MM256" s="56"/>
      <c r="MN256" s="56"/>
      <c r="MO256" s="56"/>
      <c r="MP256" s="56"/>
      <c r="MQ256" s="56"/>
      <c r="MR256" s="56"/>
      <c r="MS256" s="56"/>
      <c r="MT256" s="56"/>
      <c r="MU256" s="56"/>
      <c r="MV256" s="56"/>
      <c r="MW256" s="56"/>
      <c r="MX256" s="56"/>
      <c r="MY256" s="56"/>
      <c r="MZ256" s="56"/>
      <c r="NA256" s="56"/>
      <c r="NB256" s="56"/>
      <c r="NC256" s="56"/>
      <c r="ND256" s="56"/>
      <c r="NE256" s="56"/>
      <c r="NF256" s="56"/>
      <c r="NG256" s="56"/>
      <c r="NH256" s="56"/>
      <c r="NI256" s="56"/>
      <c r="NJ256" s="56"/>
      <c r="NK256" s="56"/>
      <c r="NL256" s="56"/>
      <c r="NM256" s="56"/>
      <c r="NN256" s="56"/>
      <c r="NO256" s="56"/>
      <c r="NP256" s="56"/>
      <c r="NQ256" s="56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</row>
    <row r="257" spans="1:407">
      <c r="A257" s="96" t="s">
        <v>1570</v>
      </c>
      <c r="B257" s="56" t="s">
        <v>440</v>
      </c>
      <c r="C257" s="96" t="s">
        <v>441</v>
      </c>
      <c r="D257" s="74">
        <v>6</v>
      </c>
      <c r="E257" s="67">
        <v>2017</v>
      </c>
      <c r="F257" s="159">
        <v>63.136937635570924</v>
      </c>
      <c r="G257" s="67">
        <v>2019</v>
      </c>
      <c r="H257" s="67">
        <v>724</v>
      </c>
      <c r="I257" s="67">
        <v>1295</v>
      </c>
      <c r="J257" s="78" t="s">
        <v>2201</v>
      </c>
      <c r="K257" s="78">
        <v>358</v>
      </c>
      <c r="L257" s="78" t="s">
        <v>2202</v>
      </c>
      <c r="M257" s="78">
        <v>1395</v>
      </c>
      <c r="N257" s="67">
        <v>163</v>
      </c>
      <c r="O257" s="67">
        <v>83</v>
      </c>
      <c r="P257" s="67">
        <v>80</v>
      </c>
      <c r="Q257" s="67">
        <v>196</v>
      </c>
      <c r="R257" s="67">
        <v>100</v>
      </c>
      <c r="S257" s="67">
        <v>96</v>
      </c>
      <c r="T257" s="67">
        <v>160</v>
      </c>
      <c r="U257" s="67">
        <v>80</v>
      </c>
      <c r="V257" s="67">
        <v>77</v>
      </c>
      <c r="W257" s="67">
        <v>188</v>
      </c>
      <c r="X257" s="67">
        <v>98</v>
      </c>
      <c r="Y257" s="67">
        <v>90</v>
      </c>
      <c r="Z257" s="67">
        <v>153</v>
      </c>
      <c r="AA257" s="67">
        <v>86</v>
      </c>
      <c r="AB257" s="67">
        <v>73</v>
      </c>
      <c r="AC257" s="67">
        <v>188</v>
      </c>
      <c r="AD257" s="67">
        <v>99</v>
      </c>
      <c r="AE257" s="67">
        <v>89</v>
      </c>
      <c r="AF257" s="67">
        <v>161</v>
      </c>
      <c r="AG257" s="67">
        <v>88</v>
      </c>
      <c r="AH257" s="67">
        <v>75</v>
      </c>
      <c r="AI257" s="67">
        <v>294</v>
      </c>
      <c r="AJ257" s="67">
        <v>158</v>
      </c>
      <c r="AK257" s="67">
        <v>136</v>
      </c>
      <c r="AL257" s="67">
        <v>164</v>
      </c>
      <c r="AM257" s="67">
        <v>85</v>
      </c>
      <c r="AN257" s="67">
        <v>76</v>
      </c>
      <c r="AO257" s="67">
        <v>158</v>
      </c>
      <c r="AP257" s="67">
        <v>158</v>
      </c>
      <c r="AQ257" s="67">
        <v>73</v>
      </c>
      <c r="AR257" s="67" t="s">
        <v>428</v>
      </c>
      <c r="AS257" s="67"/>
      <c r="AT257" s="67" t="s">
        <v>428</v>
      </c>
      <c r="AU257" s="59">
        <v>76</v>
      </c>
      <c r="AV257" s="59">
        <v>0</v>
      </c>
      <c r="AW257" s="59">
        <v>11</v>
      </c>
      <c r="AX257" s="97" t="e">
        <f>VLOOKUP(A257,[2]INFANTIL!$A$8:$AA$140,27,0)</f>
        <v>#N/A</v>
      </c>
      <c r="AY257" s="98" t="e">
        <f>VLOOKUP(A257,[2]INFANTIL!$A$8:$AA$140,16,0)</f>
        <v>#N/A</v>
      </c>
      <c r="AZ257" s="62">
        <f>VLOOKUP(A257,'[3]2017'!$A$8:$E$140,5,0)</f>
        <v>0</v>
      </c>
      <c r="BA257" s="63">
        <f>VLOOKUP(A257,'[3]2017'!$A$8:$E$140,4,0)</f>
        <v>0</v>
      </c>
      <c r="BB257" s="62">
        <f>VLOOKUP(A257,[2]MATERNAS!$A$8:$AA$140,27,0)</f>
        <v>6250</v>
      </c>
      <c r="BC257" s="63">
        <f>VLOOKUP(A257,[2]MATERNAS!$A$8:$AA$140,26,0)</f>
        <v>1</v>
      </c>
      <c r="BD257" s="68">
        <v>0</v>
      </c>
      <c r="BE257" s="69">
        <v>0</v>
      </c>
      <c r="BF257" s="60">
        <f>VLOOKUP(A257,[4]Controles!$A$7:$L$139,12,0)</f>
        <v>12.5</v>
      </c>
      <c r="BG257" s="61">
        <f>VLOOKUP(A257,[4]Controles!$A$7:$L$139,11,0)</f>
        <v>2</v>
      </c>
      <c r="BH257" s="88">
        <v>6.25</v>
      </c>
      <c r="BI257" s="87">
        <v>1</v>
      </c>
      <c r="BJ257" s="68">
        <v>0</v>
      </c>
      <c r="BK257" s="69">
        <v>0</v>
      </c>
      <c r="BL257" s="68">
        <v>0</v>
      </c>
      <c r="BM257" s="69">
        <v>0</v>
      </c>
      <c r="BN257" s="67">
        <v>0</v>
      </c>
      <c r="BO257" s="67">
        <v>0</v>
      </c>
      <c r="BP257" s="67">
        <v>0</v>
      </c>
      <c r="BQ257" s="67">
        <v>0</v>
      </c>
      <c r="BR257" s="67">
        <v>0</v>
      </c>
      <c r="BS257" s="67">
        <v>0</v>
      </c>
      <c r="BT257" s="67">
        <v>0</v>
      </c>
      <c r="BU257" s="67">
        <v>0</v>
      </c>
      <c r="BV257" s="67">
        <v>0</v>
      </c>
      <c r="BW257" s="67">
        <v>59.3</v>
      </c>
      <c r="BX257" s="67">
        <v>74.099999999999994</v>
      </c>
      <c r="BY257" s="67">
        <v>59.3</v>
      </c>
      <c r="BZ257" s="67">
        <v>74.099999999999994</v>
      </c>
      <c r="CA257" s="67">
        <v>92.6</v>
      </c>
      <c r="CB257" s="67">
        <v>59.3</v>
      </c>
      <c r="CC257" s="96" t="s">
        <v>2203</v>
      </c>
      <c r="CD257" s="96" t="s">
        <v>2204</v>
      </c>
      <c r="CE257" s="99" t="s">
        <v>428</v>
      </c>
      <c r="CF257" s="67" t="s">
        <v>1758</v>
      </c>
      <c r="CG257" s="67" t="s">
        <v>1982</v>
      </c>
      <c r="CH257" s="67">
        <v>0</v>
      </c>
      <c r="CI257" s="67">
        <v>0</v>
      </c>
      <c r="CJ257" s="86">
        <v>0</v>
      </c>
      <c r="CK257" s="87">
        <v>0</v>
      </c>
      <c r="CL257" s="89">
        <v>0</v>
      </c>
      <c r="CM257" s="89">
        <v>0</v>
      </c>
      <c r="CN257" s="67">
        <v>0</v>
      </c>
      <c r="CO257" s="67">
        <v>0</v>
      </c>
      <c r="CP257" s="67">
        <v>0</v>
      </c>
      <c r="CQ257" s="67">
        <v>0</v>
      </c>
      <c r="CR257" s="67">
        <v>0</v>
      </c>
      <c r="CS257" s="67">
        <v>0</v>
      </c>
      <c r="CT257" s="67">
        <v>0</v>
      </c>
      <c r="CU257" s="67">
        <v>0</v>
      </c>
      <c r="CV257" s="67">
        <v>0</v>
      </c>
      <c r="CW257" s="67">
        <v>0</v>
      </c>
      <c r="CX257" s="67">
        <v>0</v>
      </c>
      <c r="CY257" s="67">
        <v>0</v>
      </c>
      <c r="CZ257" s="67">
        <v>0</v>
      </c>
      <c r="DA257" s="67">
        <v>0</v>
      </c>
      <c r="DB257" s="62">
        <f>VLOOKUP(A257,'[3]2017'!$A$8:$I$140,9,0)</f>
        <v>0</v>
      </c>
      <c r="DC257" s="63">
        <f>VLOOKUP(A257,'[3]2017'!$A$8:$I$140,8,0)</f>
        <v>0</v>
      </c>
      <c r="DD257" s="96" t="s">
        <v>2205</v>
      </c>
      <c r="DE257" s="96" t="s">
        <v>2206</v>
      </c>
      <c r="DF257" s="99">
        <v>1.2658227848101267</v>
      </c>
      <c r="DG257" s="100">
        <v>1.7543859649122806</v>
      </c>
      <c r="DH257" s="67">
        <v>0</v>
      </c>
      <c r="DI257" s="67">
        <v>0</v>
      </c>
      <c r="DJ257" s="67">
        <v>531.91</v>
      </c>
      <c r="DK257" s="67">
        <v>1</v>
      </c>
      <c r="DL257" s="67">
        <v>0</v>
      </c>
      <c r="DM257" s="67">
        <v>0</v>
      </c>
      <c r="DN257" s="67">
        <v>0</v>
      </c>
      <c r="DO257" s="67">
        <v>0</v>
      </c>
      <c r="DP257" s="67">
        <v>0</v>
      </c>
      <c r="DQ257" s="67">
        <v>0</v>
      </c>
      <c r="DR257" s="67">
        <v>0</v>
      </c>
      <c r="DS257" s="67">
        <v>0</v>
      </c>
      <c r="DT257" s="67">
        <v>0</v>
      </c>
      <c r="DU257" s="67">
        <v>0</v>
      </c>
      <c r="DV257" s="67">
        <v>0</v>
      </c>
      <c r="DW257" s="67">
        <v>0</v>
      </c>
      <c r="DX257" s="67">
        <v>0</v>
      </c>
      <c r="DY257" s="67">
        <v>0</v>
      </c>
      <c r="DZ257" s="101">
        <f>VLOOKUP(A257,[5]Embarazos!$A$7:$D$139,4,0)</f>
        <v>0</v>
      </c>
      <c r="EA257" s="63">
        <f>VLOOKUP(A257,[5]Embarazos!$A$7:$D$139,3,0)</f>
        <v>0</v>
      </c>
      <c r="EB257" s="62">
        <f>VLOOKUP(A257,[5]Embarazos!$A$7:$F$139,6,0)</f>
        <v>18.75</v>
      </c>
      <c r="EC257" s="63">
        <f>VLOOKUP(A257,[5]Embarazos!$A$7:$F$139,5,0)</f>
        <v>3</v>
      </c>
      <c r="ED257" s="62">
        <f>VLOOKUP(A257,'[3]2017'!$A$8:$K$140,11,0)</f>
        <v>0</v>
      </c>
      <c r="EE257" s="63">
        <f>VLOOKUP(A257,'[3]2017'!$A$8:$K$140,10,0)</f>
        <v>0</v>
      </c>
      <c r="EF257" s="96" t="s">
        <v>2207</v>
      </c>
      <c r="EG257" s="96" t="s">
        <v>2208</v>
      </c>
      <c r="EH257" s="99">
        <v>1.5503875968992249</v>
      </c>
      <c r="EI257" s="104">
        <v>5.8823529411764701</v>
      </c>
      <c r="EJ257" s="174" t="s">
        <v>2209</v>
      </c>
      <c r="EK257" s="174" t="s">
        <v>1538</v>
      </c>
      <c r="EL257" s="96" t="s">
        <v>2210</v>
      </c>
      <c r="EM257" s="96" t="s">
        <v>2211</v>
      </c>
      <c r="EN257" s="99">
        <v>0</v>
      </c>
      <c r="EO257" s="100">
        <v>0</v>
      </c>
      <c r="EP257" s="67">
        <v>0</v>
      </c>
      <c r="EQ257" s="67">
        <v>0</v>
      </c>
      <c r="ER257" s="67">
        <v>0</v>
      </c>
      <c r="ES257" s="67">
        <v>0</v>
      </c>
      <c r="ET257" s="67">
        <v>0</v>
      </c>
      <c r="EU257" s="67">
        <v>0</v>
      </c>
      <c r="EV257" s="67">
        <v>0</v>
      </c>
      <c r="EW257" s="67">
        <v>0</v>
      </c>
      <c r="EX257" s="67">
        <v>0</v>
      </c>
      <c r="EY257" s="62">
        <f>VLOOKUP(A257,[5]Embarazos!$A$7:$H$139,8,0)</f>
        <v>43.75</v>
      </c>
      <c r="EZ257" s="63">
        <f>VLOOKUP(A257,[5]Embarazos!$A$7:$H$139,7,0)</f>
        <v>7</v>
      </c>
      <c r="FA257" s="62">
        <f>VLOOKUP(A257,[5]Embarazos!$A$7:$J$139,10,0)</f>
        <v>12.5</v>
      </c>
      <c r="FB257" s="63">
        <f>VLOOKUP(A257,[5]Embarazos!$A$7:$J$139,9,0)</f>
        <v>2</v>
      </c>
      <c r="FC257" s="67">
        <v>0</v>
      </c>
      <c r="FD257" s="67">
        <v>0</v>
      </c>
      <c r="FE257" s="67">
        <v>0</v>
      </c>
      <c r="FF257" s="67">
        <v>0</v>
      </c>
      <c r="FG257" s="67">
        <v>0</v>
      </c>
      <c r="FH257" s="67">
        <v>0</v>
      </c>
      <c r="FI257" s="67">
        <v>0</v>
      </c>
      <c r="FJ257" s="67">
        <v>0</v>
      </c>
      <c r="FK257" s="67">
        <v>0</v>
      </c>
      <c r="FL257" s="67">
        <v>0</v>
      </c>
      <c r="FM257" s="67">
        <v>0</v>
      </c>
      <c r="FN257" s="67">
        <v>0</v>
      </c>
      <c r="FO257" s="67">
        <v>0</v>
      </c>
      <c r="FP257" s="67">
        <v>0</v>
      </c>
      <c r="FQ257" s="67">
        <v>0</v>
      </c>
      <c r="FR257" s="67">
        <v>0</v>
      </c>
      <c r="FS257" s="62">
        <f>VLOOKUP(A257,'[3]2017'!$A$8:$M$140,13,0)</f>
        <v>0</v>
      </c>
      <c r="FT257" s="63">
        <f>VLOOKUP(A257,'[3]2017'!$A$8:$M$140,12,0)</f>
        <v>0</v>
      </c>
      <c r="FU257" s="62">
        <f>VLOOKUP(A257,'[3]2017'!$A$8:$O$140,15,0)</f>
        <v>0</v>
      </c>
      <c r="FV257" s="63">
        <f>VLOOKUP(A257,'[3]2017'!$A$8:$O$140,14,0)</f>
        <v>0</v>
      </c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67"/>
      <c r="IS257" s="67"/>
      <c r="IT257" s="67"/>
      <c r="IU257" s="67"/>
      <c r="IV257" s="67"/>
      <c r="IW257" s="67"/>
      <c r="IX257" s="67"/>
      <c r="IY257" s="67"/>
      <c r="IZ257" s="67"/>
      <c r="JA257" s="67"/>
      <c r="JB257" s="67"/>
      <c r="JC257" s="67"/>
      <c r="JD257" s="67"/>
      <c r="JE257" s="67"/>
      <c r="JF257" s="67"/>
      <c r="JG257" s="67"/>
      <c r="JH257" s="67"/>
      <c r="JI257" s="67"/>
      <c r="JJ257" s="67"/>
      <c r="JK257" s="67"/>
      <c r="JL257" s="67"/>
      <c r="JM257" s="67"/>
      <c r="JN257" s="67"/>
      <c r="JO257" s="67"/>
      <c r="JP257" s="67"/>
      <c r="JQ257" s="67"/>
      <c r="JR257" s="67"/>
      <c r="JS257" s="67"/>
      <c r="JT257" s="67"/>
      <c r="JU257" s="67"/>
      <c r="JV257" s="67"/>
      <c r="JW257" s="67"/>
      <c r="JX257" s="67"/>
      <c r="JY257" s="67"/>
      <c r="JZ257" s="67"/>
      <c r="KA257" s="67"/>
      <c r="KB257" s="67"/>
      <c r="KC257" s="67"/>
      <c r="KD257" s="67"/>
      <c r="KE257" s="67"/>
      <c r="KF257" s="67"/>
      <c r="KG257" s="67"/>
      <c r="KH257" s="67"/>
      <c r="KI257" s="67"/>
      <c r="KJ257" s="67"/>
      <c r="KK257" s="67"/>
      <c r="KL257" s="67"/>
      <c r="KM257" s="67"/>
      <c r="KN257" s="67"/>
      <c r="KO257" s="67"/>
      <c r="KP257" s="67"/>
      <c r="KQ257" s="67"/>
      <c r="KR257" s="67"/>
      <c r="KS257" s="67"/>
      <c r="KT257" s="67"/>
      <c r="KU257" s="67"/>
      <c r="KV257" s="67"/>
      <c r="KW257" s="67"/>
      <c r="KX257" s="67"/>
      <c r="KY257" s="67"/>
      <c r="KZ257" s="67"/>
      <c r="LA257" s="67"/>
      <c r="LB257" s="67"/>
      <c r="LC257" s="67"/>
      <c r="LD257" s="67"/>
      <c r="LE257" s="67"/>
      <c r="LF257" s="67"/>
      <c r="LG257" s="67"/>
      <c r="LH257" s="67"/>
      <c r="LI257" s="67"/>
      <c r="LJ257" s="67"/>
      <c r="LK257" s="67"/>
      <c r="LL257" s="67"/>
      <c r="LM257" s="67"/>
      <c r="LN257" s="67"/>
      <c r="LO257" s="67"/>
      <c r="LP257" s="67"/>
      <c r="LQ257" s="67"/>
      <c r="LR257" s="67"/>
      <c r="LS257" s="67"/>
      <c r="LT257" s="67"/>
      <c r="LU257" s="67"/>
      <c r="LV257" s="67"/>
      <c r="LW257" s="67"/>
      <c r="LX257" s="67"/>
      <c r="LY257" s="67"/>
      <c r="LZ257" s="67"/>
      <c r="MA257" s="67"/>
      <c r="MB257" s="67"/>
      <c r="MC257" s="67"/>
      <c r="MD257" s="67"/>
      <c r="ME257" s="67"/>
      <c r="MF257" s="67"/>
      <c r="MG257" s="67"/>
      <c r="MH257" s="67"/>
      <c r="MI257" s="67"/>
      <c r="MJ257" s="67"/>
      <c r="MK257" s="67"/>
      <c r="ML257" s="67"/>
      <c r="MM257" s="67"/>
      <c r="MN257" s="67"/>
      <c r="MO257" s="67"/>
      <c r="MP257" s="67"/>
      <c r="MQ257" s="67"/>
      <c r="MR257" s="67"/>
      <c r="MS257" s="67"/>
      <c r="MT257" s="67"/>
      <c r="MU257" s="67"/>
      <c r="MV257" s="67"/>
      <c r="MW257" s="67"/>
      <c r="MX257" s="67"/>
      <c r="MY257" s="67"/>
      <c r="MZ257" s="67"/>
      <c r="NA257" s="67"/>
      <c r="NB257" s="67"/>
      <c r="NC257" s="67"/>
      <c r="ND257" s="67"/>
      <c r="NE257" s="67"/>
      <c r="NF257" s="67"/>
      <c r="NG257" s="67"/>
      <c r="NH257" s="67"/>
      <c r="NI257" s="67"/>
      <c r="NJ257" s="67"/>
      <c r="NK257" s="67"/>
      <c r="NL257" s="67"/>
      <c r="NM257" s="67"/>
      <c r="NN257" s="67"/>
      <c r="NO257" s="67"/>
      <c r="NP257" s="67"/>
      <c r="NQ257" s="67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</row>
    <row r="258" spans="1:407">
      <c r="A258" s="96" t="s">
        <v>1574</v>
      </c>
      <c r="B258" s="56" t="s">
        <v>453</v>
      </c>
      <c r="C258" s="96" t="s">
        <v>427</v>
      </c>
      <c r="D258" s="74">
        <v>6</v>
      </c>
      <c r="E258" s="67">
        <v>2017</v>
      </c>
      <c r="F258" s="159">
        <v>69.97728804162665</v>
      </c>
      <c r="G258" s="67">
        <v>3393</v>
      </c>
      <c r="H258" s="67">
        <v>1804</v>
      </c>
      <c r="I258" s="67">
        <v>1589</v>
      </c>
      <c r="J258" s="67">
        <v>16.53</v>
      </c>
      <c r="K258" s="67">
        <v>561</v>
      </c>
      <c r="L258" s="67">
        <v>89.83</v>
      </c>
      <c r="M258" s="78">
        <v>13025</v>
      </c>
      <c r="N258" s="67">
        <v>232</v>
      </c>
      <c r="O258" s="67">
        <v>119</v>
      </c>
      <c r="P258" s="67">
        <v>113</v>
      </c>
      <c r="Q258" s="67">
        <v>281</v>
      </c>
      <c r="R258" s="67">
        <v>144</v>
      </c>
      <c r="S258" s="67">
        <v>137</v>
      </c>
      <c r="T258" s="67">
        <v>235</v>
      </c>
      <c r="U258" s="67">
        <v>117</v>
      </c>
      <c r="V258" s="67">
        <v>115</v>
      </c>
      <c r="W258" s="67">
        <v>275</v>
      </c>
      <c r="X258" s="67">
        <v>140</v>
      </c>
      <c r="Y258" s="67">
        <v>135</v>
      </c>
      <c r="Z258" s="67">
        <v>228</v>
      </c>
      <c r="AA258" s="67">
        <v>143</v>
      </c>
      <c r="AB258" s="67">
        <v>111</v>
      </c>
      <c r="AC258" s="67">
        <v>297</v>
      </c>
      <c r="AD258" s="67">
        <v>155</v>
      </c>
      <c r="AE258" s="67">
        <v>142</v>
      </c>
      <c r="AF258" s="67">
        <v>272</v>
      </c>
      <c r="AG258" s="67">
        <v>154</v>
      </c>
      <c r="AH258" s="67">
        <v>129</v>
      </c>
      <c r="AI258" s="67">
        <v>523</v>
      </c>
      <c r="AJ258" s="67">
        <v>273</v>
      </c>
      <c r="AK258" s="67">
        <v>250</v>
      </c>
      <c r="AL258" s="67">
        <v>294</v>
      </c>
      <c r="AM258" s="67">
        <v>141</v>
      </c>
      <c r="AN258" s="67">
        <v>140</v>
      </c>
      <c r="AO258" s="67">
        <v>277</v>
      </c>
      <c r="AP258" s="67">
        <v>277</v>
      </c>
      <c r="AQ258" s="67">
        <v>136</v>
      </c>
      <c r="AR258" s="67" t="s">
        <v>428</v>
      </c>
      <c r="AS258" s="67"/>
      <c r="AT258" s="67" t="s">
        <v>428</v>
      </c>
      <c r="AU258" s="59">
        <v>339</v>
      </c>
      <c r="AV258" s="59">
        <v>0</v>
      </c>
      <c r="AW258" s="59">
        <v>33</v>
      </c>
      <c r="AX258" s="97">
        <f>VLOOKUP(A258,[2]INFANTIL!$A$8:$AA$140,27,0)</f>
        <v>0</v>
      </c>
      <c r="AY258" s="98">
        <f>VLOOKUP(A258,[2]INFANTIL!$A$8:$AA$140,16,0)</f>
        <v>0</v>
      </c>
      <c r="AZ258" s="62">
        <f>VLOOKUP(A258,'[3]2017'!$A$8:$E$140,5,0)</f>
        <v>0</v>
      </c>
      <c r="BA258" s="63">
        <f>VLOOKUP(A258,'[3]2017'!$A$8:$E$140,4,0)</f>
        <v>0</v>
      </c>
      <c r="BB258" s="62">
        <f>VLOOKUP(A258,[2]MATERNAS!$A$8:$AA$140,27,0)</f>
        <v>0</v>
      </c>
      <c r="BC258" s="63">
        <f>VLOOKUP(A258,[2]MATERNAS!$A$8:$AA$140,26,0)</f>
        <v>0</v>
      </c>
      <c r="BD258" s="68">
        <v>0</v>
      </c>
      <c r="BE258" s="69">
        <v>0</v>
      </c>
      <c r="BF258" s="60">
        <f>VLOOKUP(A258,[4]Controles!$A$7:$L$139,12,0)</f>
        <v>0</v>
      </c>
      <c r="BG258" s="61">
        <f>VLOOKUP(A258,[4]Controles!$A$7:$L$139,11,0)</f>
        <v>0</v>
      </c>
      <c r="BH258" s="88">
        <v>10.204081632653061</v>
      </c>
      <c r="BI258" s="87">
        <v>5</v>
      </c>
      <c r="BJ258" s="68">
        <v>0</v>
      </c>
      <c r="BK258" s="69">
        <v>0</v>
      </c>
      <c r="BL258" s="68">
        <v>0</v>
      </c>
      <c r="BM258" s="69">
        <v>0</v>
      </c>
      <c r="BN258" s="67">
        <v>0</v>
      </c>
      <c r="BO258" s="67">
        <v>0</v>
      </c>
      <c r="BP258" s="67">
        <v>0</v>
      </c>
      <c r="BQ258" s="67">
        <v>0</v>
      </c>
      <c r="BR258" s="67">
        <v>0</v>
      </c>
      <c r="BS258" s="67">
        <v>0</v>
      </c>
      <c r="BT258" s="67">
        <v>0</v>
      </c>
      <c r="BU258" s="67">
        <v>0</v>
      </c>
      <c r="BV258" s="67">
        <v>8.9</v>
      </c>
      <c r="BW258" s="67">
        <v>100</v>
      </c>
      <c r="BX258" s="67">
        <v>98.2</v>
      </c>
      <c r="BY258" s="67">
        <v>100</v>
      </c>
      <c r="BZ258" s="67">
        <v>100</v>
      </c>
      <c r="CA258" s="67">
        <v>78.7</v>
      </c>
      <c r="CB258" s="67">
        <v>82</v>
      </c>
      <c r="CC258" s="96" t="s">
        <v>2212</v>
      </c>
      <c r="CD258" s="96" t="s">
        <v>2213</v>
      </c>
      <c r="CE258" s="99">
        <v>50</v>
      </c>
      <c r="CF258" s="67" t="s">
        <v>2214</v>
      </c>
      <c r="CG258" s="67" t="s">
        <v>2215</v>
      </c>
      <c r="CH258" s="67">
        <v>0</v>
      </c>
      <c r="CI258" s="67">
        <v>0</v>
      </c>
      <c r="CJ258" s="86">
        <v>0</v>
      </c>
      <c r="CK258" s="87">
        <v>0</v>
      </c>
      <c r="CL258" s="89">
        <v>0</v>
      </c>
      <c r="CM258" s="89">
        <v>0</v>
      </c>
      <c r="CN258" s="67">
        <v>0</v>
      </c>
      <c r="CO258" s="67">
        <v>0</v>
      </c>
      <c r="CP258" s="67">
        <v>0</v>
      </c>
      <c r="CQ258" s="67">
        <v>0</v>
      </c>
      <c r="CR258" s="67">
        <v>0</v>
      </c>
      <c r="CS258" s="67">
        <v>0</v>
      </c>
      <c r="CT258" s="67">
        <v>0</v>
      </c>
      <c r="CU258" s="67">
        <v>0</v>
      </c>
      <c r="CV258" s="67">
        <v>0</v>
      </c>
      <c r="CW258" s="67">
        <v>0</v>
      </c>
      <c r="CX258" s="67">
        <v>0</v>
      </c>
      <c r="CY258" s="67">
        <v>0</v>
      </c>
      <c r="CZ258" s="67">
        <v>0</v>
      </c>
      <c r="DA258" s="67">
        <v>0</v>
      </c>
      <c r="DB258" s="62">
        <f>VLOOKUP(A258,'[3]2017'!$A$8:$I$140,9,0)</f>
        <v>0</v>
      </c>
      <c r="DC258" s="63">
        <f>VLOOKUP(A258,'[3]2017'!$A$8:$I$140,8,0)</f>
        <v>0</v>
      </c>
      <c r="DD258" s="96" t="s">
        <v>2216</v>
      </c>
      <c r="DE258" s="96" t="s">
        <v>2217</v>
      </c>
      <c r="DF258" s="99">
        <v>1.8633540372670807</v>
      </c>
      <c r="DG258" s="100">
        <v>7.3170731707317067</v>
      </c>
      <c r="DH258" s="67">
        <v>0</v>
      </c>
      <c r="DI258" s="67">
        <v>0</v>
      </c>
      <c r="DJ258" s="67">
        <v>363.64</v>
      </c>
      <c r="DK258" s="67">
        <v>1</v>
      </c>
      <c r="DL258" s="67">
        <v>0</v>
      </c>
      <c r="DM258" s="67">
        <v>0</v>
      </c>
      <c r="DN258" s="67">
        <v>336.7</v>
      </c>
      <c r="DO258" s="67">
        <v>1</v>
      </c>
      <c r="DP258" s="67">
        <v>0</v>
      </c>
      <c r="DQ258" s="67">
        <v>0</v>
      </c>
      <c r="DR258" s="67">
        <v>0</v>
      </c>
      <c r="DS258" s="67">
        <v>0</v>
      </c>
      <c r="DT258" s="67">
        <v>0</v>
      </c>
      <c r="DU258" s="67">
        <v>0</v>
      </c>
      <c r="DV258" s="67">
        <v>0</v>
      </c>
      <c r="DW258" s="67">
        <v>0</v>
      </c>
      <c r="DX258" s="67">
        <v>0</v>
      </c>
      <c r="DY258" s="67">
        <v>0</v>
      </c>
      <c r="DZ258" s="101">
        <f>VLOOKUP(A258,[5]Embarazos!$A$7:$D$139,4,0)</f>
        <v>1.9607843137254901</v>
      </c>
      <c r="EA258" s="63">
        <f>VLOOKUP(A258,[5]Embarazos!$A$7:$D$139,3,0)</f>
        <v>1</v>
      </c>
      <c r="EB258" s="62">
        <f>VLOOKUP(A258,[5]Embarazos!$A$7:$F$139,6,0)</f>
        <v>13.725490196078432</v>
      </c>
      <c r="EC258" s="63">
        <f>VLOOKUP(A258,[5]Embarazos!$A$7:$F$139,5,0)</f>
        <v>7</v>
      </c>
      <c r="ED258" s="62">
        <f>VLOOKUP(A258,'[3]2017'!$A$8:$K$140,11,0)</f>
        <v>0</v>
      </c>
      <c r="EE258" s="63">
        <f>VLOOKUP(A258,'[3]2017'!$A$8:$K$140,10,0)</f>
        <v>0</v>
      </c>
      <c r="EF258" s="96" t="s">
        <v>2218</v>
      </c>
      <c r="EG258" s="96" t="s">
        <v>2219</v>
      </c>
      <c r="EH258" s="99">
        <v>0.77220077220077221</v>
      </c>
      <c r="EI258" s="104">
        <v>2.1052631578947367</v>
      </c>
      <c r="EJ258" s="174" t="s">
        <v>2220</v>
      </c>
      <c r="EK258" s="174" t="s">
        <v>499</v>
      </c>
      <c r="EL258" s="96" t="s">
        <v>2221</v>
      </c>
      <c r="EM258" s="96" t="s">
        <v>2222</v>
      </c>
      <c r="EN258" s="99">
        <v>0</v>
      </c>
      <c r="EO258" s="100">
        <v>2.4390243902439024</v>
      </c>
      <c r="EP258" s="67">
        <v>336.7</v>
      </c>
      <c r="EQ258" s="67">
        <v>1</v>
      </c>
      <c r="ER258" s="67">
        <v>0</v>
      </c>
      <c r="ES258" s="67">
        <v>0</v>
      </c>
      <c r="ET258" s="92">
        <v>336.70033670033666</v>
      </c>
      <c r="EU258" s="105">
        <v>1</v>
      </c>
      <c r="EV258" s="67">
        <v>336.7</v>
      </c>
      <c r="EW258" s="67">
        <v>1</v>
      </c>
      <c r="EX258" s="67">
        <v>0</v>
      </c>
      <c r="EY258" s="62">
        <f>VLOOKUP(A258,[5]Embarazos!$A$7:$H$139,8,0)</f>
        <v>33.333333333333329</v>
      </c>
      <c r="EZ258" s="63">
        <f>VLOOKUP(A258,[5]Embarazos!$A$7:$H$139,7,0)</f>
        <v>17</v>
      </c>
      <c r="FA258" s="62">
        <f>VLOOKUP(A258,[5]Embarazos!$A$7:$J$139,10,0)</f>
        <v>29.411764705882355</v>
      </c>
      <c r="FB258" s="63">
        <f>VLOOKUP(A258,[5]Embarazos!$A$7:$J$139,9,0)</f>
        <v>15</v>
      </c>
      <c r="FC258" s="67">
        <v>0</v>
      </c>
      <c r="FD258" s="67">
        <v>0</v>
      </c>
      <c r="FE258" s="67">
        <v>0</v>
      </c>
      <c r="FF258" s="67">
        <v>0</v>
      </c>
      <c r="FG258" s="67">
        <v>0</v>
      </c>
      <c r="FH258" s="67">
        <v>0</v>
      </c>
      <c r="FI258" s="67">
        <v>0</v>
      </c>
      <c r="FJ258" s="67">
        <v>0</v>
      </c>
      <c r="FK258" s="67">
        <v>0</v>
      </c>
      <c r="FL258" s="67">
        <v>0</v>
      </c>
      <c r="FM258" s="67">
        <v>158.22999999999999</v>
      </c>
      <c r="FN258" s="67">
        <v>1</v>
      </c>
      <c r="FO258" s="67">
        <v>316.45999999999998</v>
      </c>
      <c r="FP258" s="67">
        <v>2</v>
      </c>
      <c r="FQ258" s="67">
        <v>0</v>
      </c>
      <c r="FR258" s="67">
        <v>0</v>
      </c>
      <c r="FS258" s="62">
        <f>VLOOKUP(A258,'[3]2017'!$A$8:$M$140,13,0)</f>
        <v>0</v>
      </c>
      <c r="FT258" s="63">
        <f>VLOOKUP(A258,'[3]2017'!$A$8:$M$140,12,0)</f>
        <v>0</v>
      </c>
      <c r="FU258" s="62">
        <f>VLOOKUP(A258,'[3]2017'!$A$8:$O$140,15,0)</f>
        <v>0</v>
      </c>
      <c r="FV258" s="63">
        <f>VLOOKUP(A258,'[3]2017'!$A$8:$O$140,14,0)</f>
        <v>0</v>
      </c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67"/>
      <c r="IS258" s="67"/>
      <c r="IT258" s="67"/>
      <c r="IU258" s="67"/>
      <c r="IV258" s="67"/>
      <c r="IW258" s="67"/>
      <c r="IX258" s="67"/>
      <c r="IY258" s="67"/>
      <c r="IZ258" s="67"/>
      <c r="JA258" s="67"/>
      <c r="JB258" s="67"/>
      <c r="JC258" s="67"/>
      <c r="JD258" s="67"/>
      <c r="JE258" s="67"/>
      <c r="JF258" s="67"/>
      <c r="JG258" s="67"/>
      <c r="JH258" s="67"/>
      <c r="JI258" s="67"/>
      <c r="JJ258" s="67"/>
      <c r="JK258" s="67"/>
      <c r="JL258" s="67"/>
      <c r="JM258" s="67"/>
      <c r="JN258" s="67"/>
      <c r="JO258" s="67"/>
      <c r="JP258" s="67"/>
      <c r="JQ258" s="67"/>
      <c r="JR258" s="67"/>
      <c r="JS258" s="67"/>
      <c r="JT258" s="67"/>
      <c r="JU258" s="67"/>
      <c r="JV258" s="67"/>
      <c r="JW258" s="67"/>
      <c r="JX258" s="67"/>
      <c r="JY258" s="67"/>
      <c r="JZ258" s="67"/>
      <c r="KA258" s="67"/>
      <c r="KB258" s="67"/>
      <c r="KC258" s="67"/>
      <c r="KD258" s="67"/>
      <c r="KE258" s="67"/>
      <c r="KF258" s="67"/>
      <c r="KG258" s="67"/>
      <c r="KH258" s="67"/>
      <c r="KI258" s="67"/>
      <c r="KJ258" s="67"/>
      <c r="KK258" s="67"/>
      <c r="KL258" s="67"/>
      <c r="KM258" s="67"/>
      <c r="KN258" s="67"/>
      <c r="KO258" s="67"/>
      <c r="KP258" s="67"/>
      <c r="KQ258" s="67"/>
      <c r="KR258" s="67"/>
      <c r="KS258" s="67"/>
      <c r="KT258" s="67"/>
      <c r="KU258" s="67"/>
      <c r="KV258" s="67"/>
      <c r="KW258" s="67"/>
      <c r="KX258" s="67"/>
      <c r="KY258" s="67"/>
      <c r="KZ258" s="67"/>
      <c r="LA258" s="67"/>
      <c r="LB258" s="67"/>
      <c r="LC258" s="67"/>
      <c r="LD258" s="67"/>
      <c r="LE258" s="67"/>
      <c r="LF258" s="67"/>
      <c r="LG258" s="67"/>
      <c r="LH258" s="67"/>
      <c r="LI258" s="67"/>
      <c r="LJ258" s="67"/>
      <c r="LK258" s="67"/>
      <c r="LL258" s="67"/>
      <c r="LM258" s="67"/>
      <c r="LN258" s="67"/>
      <c r="LO258" s="67"/>
      <c r="LP258" s="67"/>
      <c r="LQ258" s="67"/>
      <c r="LR258" s="67"/>
      <c r="LS258" s="67"/>
      <c r="LT258" s="67"/>
      <c r="LU258" s="67"/>
      <c r="LV258" s="67"/>
      <c r="LW258" s="67"/>
      <c r="LX258" s="67"/>
      <c r="LY258" s="67"/>
      <c r="LZ258" s="67"/>
      <c r="MA258" s="67"/>
      <c r="MB258" s="67"/>
      <c r="MC258" s="67"/>
      <c r="MD258" s="67"/>
      <c r="ME258" s="67"/>
      <c r="MF258" s="67"/>
      <c r="MG258" s="67"/>
      <c r="MH258" s="67"/>
      <c r="MI258" s="67"/>
      <c r="MJ258" s="67"/>
      <c r="MK258" s="67"/>
      <c r="ML258" s="67"/>
      <c r="MM258" s="67"/>
      <c r="MN258" s="67"/>
      <c r="MO258" s="67"/>
      <c r="MP258" s="67"/>
      <c r="MQ258" s="67"/>
      <c r="MR258" s="67"/>
      <c r="MS258" s="67"/>
      <c r="MT258" s="67"/>
      <c r="MU258" s="67"/>
      <c r="MV258" s="67"/>
      <c r="MW258" s="67"/>
      <c r="MX258" s="67"/>
      <c r="MY258" s="67"/>
      <c r="MZ258" s="67"/>
      <c r="NA258" s="67"/>
      <c r="NB258" s="67"/>
      <c r="NC258" s="67"/>
      <c r="ND258" s="67"/>
      <c r="NE258" s="67"/>
      <c r="NF258" s="67"/>
      <c r="NG258" s="67"/>
      <c r="NH258" s="67"/>
      <c r="NI258" s="67"/>
      <c r="NJ258" s="67"/>
      <c r="NK258" s="67"/>
      <c r="NL258" s="67"/>
      <c r="NM258" s="67"/>
      <c r="NN258" s="67"/>
      <c r="NO258" s="67"/>
      <c r="NP258" s="67"/>
      <c r="NQ258" s="67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</row>
    <row r="259" spans="1:407">
      <c r="A259" s="96" t="s">
        <v>1580</v>
      </c>
      <c r="B259" s="56" t="s">
        <v>465</v>
      </c>
      <c r="C259" s="96" t="s">
        <v>466</v>
      </c>
      <c r="D259" s="74">
        <v>6</v>
      </c>
      <c r="E259" s="67">
        <v>2017</v>
      </c>
      <c r="F259" s="159">
        <v>76.404806432770314</v>
      </c>
      <c r="G259" s="67">
        <v>29980</v>
      </c>
      <c r="H259" s="67">
        <v>17174</v>
      </c>
      <c r="I259" s="67">
        <v>12806</v>
      </c>
      <c r="J259" s="67">
        <v>45.7</v>
      </c>
      <c r="K259" s="78">
        <v>13701</v>
      </c>
      <c r="L259" s="67">
        <v>32.72</v>
      </c>
      <c r="M259" s="78">
        <v>9809</v>
      </c>
      <c r="N259" s="67">
        <v>2795</v>
      </c>
      <c r="O259" s="67">
        <v>1438</v>
      </c>
      <c r="P259" s="67">
        <v>1357</v>
      </c>
      <c r="Q259" s="67">
        <v>3340</v>
      </c>
      <c r="R259" s="67">
        <v>1719</v>
      </c>
      <c r="S259" s="67">
        <v>1621</v>
      </c>
      <c r="T259" s="67">
        <v>2760</v>
      </c>
      <c r="U259" s="67">
        <v>1464</v>
      </c>
      <c r="V259" s="67">
        <v>1329</v>
      </c>
      <c r="W259" s="67">
        <v>3352</v>
      </c>
      <c r="X259" s="67">
        <v>1745</v>
      </c>
      <c r="Y259" s="67">
        <v>1607</v>
      </c>
      <c r="Z259" s="67">
        <v>2808</v>
      </c>
      <c r="AA259" s="67">
        <v>1286</v>
      </c>
      <c r="AB259" s="67">
        <v>1344</v>
      </c>
      <c r="AC259" s="67">
        <v>3173</v>
      </c>
      <c r="AD259" s="67">
        <v>1630</v>
      </c>
      <c r="AE259" s="67">
        <v>1543</v>
      </c>
      <c r="AF259" s="67">
        <v>2536</v>
      </c>
      <c r="AG259" s="67">
        <v>1510</v>
      </c>
      <c r="AH259" s="67">
        <v>1250</v>
      </c>
      <c r="AI259" s="67">
        <v>5059</v>
      </c>
      <c r="AJ259" s="67">
        <v>2625</v>
      </c>
      <c r="AK259" s="67">
        <v>2434</v>
      </c>
      <c r="AL259" s="67">
        <v>2906</v>
      </c>
      <c r="AM259" s="67">
        <v>1398</v>
      </c>
      <c r="AN259" s="67">
        <v>1396</v>
      </c>
      <c r="AO259" s="67">
        <v>2669</v>
      </c>
      <c r="AP259" s="67">
        <v>2669</v>
      </c>
      <c r="AQ259" s="67">
        <v>1271</v>
      </c>
      <c r="AR259" s="67" t="s">
        <v>428</v>
      </c>
      <c r="AS259" s="67"/>
      <c r="AT259" s="67" t="s">
        <v>428</v>
      </c>
      <c r="AU259" s="59">
        <v>626</v>
      </c>
      <c r="AV259" s="59">
        <v>0</v>
      </c>
      <c r="AW259" s="59">
        <v>9</v>
      </c>
      <c r="AX259" s="97" t="e">
        <f>VLOOKUP(A259,[2]INFANTIL!$A$8:$AA$140,27,0)</f>
        <v>#N/A</v>
      </c>
      <c r="AY259" s="98" t="e">
        <f>VLOOKUP(A259,[2]INFANTIL!$A$8:$AA$140,16,0)</f>
        <v>#N/A</v>
      </c>
      <c r="AZ259" s="62">
        <f>VLOOKUP(A259,'[3]2017'!$A$8:$E$140,5,0)</f>
        <v>1.0733452593917709</v>
      </c>
      <c r="BA259" s="63">
        <f>VLOOKUP(A259,'[3]2017'!$A$8:$E$140,4,0)</f>
        <v>3</v>
      </c>
      <c r="BB259" s="62">
        <f>VLOOKUP(A259,[2]MATERNAS!$A$8:$AA$140,27,0)</f>
        <v>0</v>
      </c>
      <c r="BC259" s="63">
        <f>VLOOKUP(A259,[2]MATERNAS!$A$8:$AA$140,26,0)</f>
        <v>0</v>
      </c>
      <c r="BD259" s="68">
        <v>0</v>
      </c>
      <c r="BE259" s="69">
        <v>0</v>
      </c>
      <c r="BF259" s="60">
        <f>VLOOKUP(A259,[4]Controles!$A$7:$L$139,12,0)</f>
        <v>5.755395683453238</v>
      </c>
      <c r="BG259" s="61">
        <f>VLOOKUP(A259,[4]Controles!$A$7:$L$139,11,0)</f>
        <v>16</v>
      </c>
      <c r="BH259" s="88">
        <v>10.071942446043165</v>
      </c>
      <c r="BI259" s="87">
        <v>28</v>
      </c>
      <c r="BJ259" s="68">
        <v>0</v>
      </c>
      <c r="BK259" s="69">
        <v>0</v>
      </c>
      <c r="BL259" s="68">
        <v>0</v>
      </c>
      <c r="BM259" s="69">
        <v>0</v>
      </c>
      <c r="BN259" s="67">
        <v>0</v>
      </c>
      <c r="BO259" s="67">
        <v>0</v>
      </c>
      <c r="BP259" s="67">
        <v>0</v>
      </c>
      <c r="BQ259" s="67">
        <v>0</v>
      </c>
      <c r="BR259" s="67">
        <v>0</v>
      </c>
      <c r="BS259" s="67">
        <v>0</v>
      </c>
      <c r="BT259" s="67">
        <v>0</v>
      </c>
      <c r="BU259" s="67">
        <v>0</v>
      </c>
      <c r="BV259" s="67">
        <v>9.1999999999999993</v>
      </c>
      <c r="BW259" s="67">
        <v>92.6</v>
      </c>
      <c r="BX259" s="67">
        <v>79.900000000000006</v>
      </c>
      <c r="BY259" s="67">
        <v>93.6</v>
      </c>
      <c r="BZ259" s="67">
        <v>93.6</v>
      </c>
      <c r="CA259" s="67">
        <v>104.2</v>
      </c>
      <c r="CB259" s="67">
        <v>96.2</v>
      </c>
      <c r="CC259" s="96" t="s">
        <v>2223</v>
      </c>
      <c r="CD259" s="96" t="s">
        <v>2224</v>
      </c>
      <c r="CE259" s="99">
        <v>24</v>
      </c>
      <c r="CF259" s="67" t="s">
        <v>1272</v>
      </c>
      <c r="CG259" s="67" t="s">
        <v>1272</v>
      </c>
      <c r="CH259" s="67">
        <v>0</v>
      </c>
      <c r="CI259" s="67">
        <v>0</v>
      </c>
      <c r="CJ259" s="86">
        <v>0</v>
      </c>
      <c r="CK259" s="87">
        <v>0</v>
      </c>
      <c r="CL259" s="89">
        <v>0</v>
      </c>
      <c r="CM259" s="89">
        <v>0</v>
      </c>
      <c r="CN259" s="67">
        <v>216.53</v>
      </c>
      <c r="CO259" s="67">
        <v>6</v>
      </c>
      <c r="CP259" s="67">
        <v>0</v>
      </c>
      <c r="CQ259" s="67">
        <v>0</v>
      </c>
      <c r="CR259" s="67">
        <v>0</v>
      </c>
      <c r="CS259" s="67">
        <v>0</v>
      </c>
      <c r="CT259" s="67">
        <v>0</v>
      </c>
      <c r="CU259" s="67">
        <v>0</v>
      </c>
      <c r="CV259" s="67">
        <v>0</v>
      </c>
      <c r="CW259" s="67">
        <v>0</v>
      </c>
      <c r="CX259" s="67">
        <v>0</v>
      </c>
      <c r="CY259" s="67">
        <v>0</v>
      </c>
      <c r="CZ259" s="67">
        <v>0</v>
      </c>
      <c r="DA259" s="67">
        <v>0</v>
      </c>
      <c r="DB259" s="62">
        <f>VLOOKUP(A259,'[3]2017'!$A$8:$I$140,9,0)</f>
        <v>0.35612535612535612</v>
      </c>
      <c r="DC259" s="63">
        <f>VLOOKUP(A259,'[3]2017'!$A$8:$I$140,8,0)</f>
        <v>1</v>
      </c>
      <c r="DD259" s="96" t="s">
        <v>2225</v>
      </c>
      <c r="DE259" s="96" t="s">
        <v>2226</v>
      </c>
      <c r="DF259" s="99">
        <v>3.7654653039268426</v>
      </c>
      <c r="DG259" s="100">
        <v>7.5542965061378657</v>
      </c>
      <c r="DH259" s="67">
        <v>59.67</v>
      </c>
      <c r="DI259" s="67">
        <v>2</v>
      </c>
      <c r="DJ259" s="67">
        <v>268.5</v>
      </c>
      <c r="DK259" s="67">
        <v>9</v>
      </c>
      <c r="DL259" s="67">
        <v>0</v>
      </c>
      <c r="DM259" s="67">
        <v>0</v>
      </c>
      <c r="DN259" s="67">
        <v>189.1</v>
      </c>
      <c r="DO259" s="67">
        <v>6</v>
      </c>
      <c r="DP259" s="67">
        <v>63.03</v>
      </c>
      <c r="DQ259" s="67">
        <v>2</v>
      </c>
      <c r="DR259" s="67">
        <v>0</v>
      </c>
      <c r="DS259" s="67">
        <v>0</v>
      </c>
      <c r="DT259" s="67">
        <v>63.03</v>
      </c>
      <c r="DU259" s="67">
        <v>2</v>
      </c>
      <c r="DV259" s="67">
        <v>0</v>
      </c>
      <c r="DW259" s="67">
        <v>0</v>
      </c>
      <c r="DX259" s="67">
        <v>0</v>
      </c>
      <c r="DY259" s="67">
        <v>0</v>
      </c>
      <c r="DZ259" s="101">
        <f>VLOOKUP(A259,[5]Embarazos!$A$7:$D$139,4,0)</f>
        <v>0.71684587813620071</v>
      </c>
      <c r="EA259" s="63">
        <f>VLOOKUP(A259,[5]Embarazos!$A$7:$D$139,3,0)</f>
        <v>2</v>
      </c>
      <c r="EB259" s="62">
        <f>VLOOKUP(A259,[5]Embarazos!$A$7:$F$139,6,0)</f>
        <v>24.731182795698924</v>
      </c>
      <c r="EC259" s="63">
        <f>VLOOKUP(A259,[5]Embarazos!$A$7:$F$139,5,0)</f>
        <v>69</v>
      </c>
      <c r="ED259" s="62">
        <f>VLOOKUP(A259,'[3]2017'!$A$8:$K$140,11,0)</f>
        <v>0.39432176656151419</v>
      </c>
      <c r="EE259" s="63">
        <f>VLOOKUP(A259,'[3]2017'!$A$8:$K$140,10,0)</f>
        <v>1</v>
      </c>
      <c r="EF259" s="96" t="s">
        <v>2227</v>
      </c>
      <c r="EG259" s="96" t="s">
        <v>2228</v>
      </c>
      <c r="EH259" s="99">
        <v>3.799873337555415</v>
      </c>
      <c r="EI259" s="104">
        <v>12.5</v>
      </c>
      <c r="EJ259" s="174" t="s">
        <v>2229</v>
      </c>
      <c r="EK259" s="174" t="s">
        <v>2230</v>
      </c>
      <c r="EL259" s="96" t="s">
        <v>2231</v>
      </c>
      <c r="EM259" s="96" t="s">
        <v>2232</v>
      </c>
      <c r="EN259" s="99">
        <v>1.4522821576763485</v>
      </c>
      <c r="EO259" s="100">
        <v>3.5856573705179287</v>
      </c>
      <c r="EP259" s="67">
        <v>189.1</v>
      </c>
      <c r="EQ259" s="67">
        <v>6</v>
      </c>
      <c r="ER259" s="67">
        <v>472.74</v>
      </c>
      <c r="ES259" s="67">
        <v>15</v>
      </c>
      <c r="ET259" s="92">
        <v>252.12732429877087</v>
      </c>
      <c r="EU259" s="105">
        <v>8</v>
      </c>
      <c r="EV259" s="67">
        <v>189.1</v>
      </c>
      <c r="EW259" s="67">
        <v>6</v>
      </c>
      <c r="EX259" s="67">
        <v>0</v>
      </c>
      <c r="EY259" s="62">
        <f>VLOOKUP(A259,[5]Embarazos!$A$7:$H$139,8,0)</f>
        <v>35.12544802867383</v>
      </c>
      <c r="EZ259" s="63">
        <f>VLOOKUP(A259,[5]Embarazos!$A$7:$H$139,7,0)</f>
        <v>98</v>
      </c>
      <c r="FA259" s="62">
        <f>VLOOKUP(A259,[5]Embarazos!$A$7:$J$139,10,0)</f>
        <v>20.43010752688172</v>
      </c>
      <c r="FB259" s="63">
        <f>VLOOKUP(A259,[5]Embarazos!$A$7:$J$139,9,0)</f>
        <v>57</v>
      </c>
      <c r="FC259" s="67">
        <v>49.08</v>
      </c>
      <c r="FD259" s="67">
        <v>3</v>
      </c>
      <c r="FE259" s="67">
        <v>98.15</v>
      </c>
      <c r="FF259" s="67">
        <v>6</v>
      </c>
      <c r="FG259" s="67">
        <v>16.36</v>
      </c>
      <c r="FH259" s="67">
        <v>1</v>
      </c>
      <c r="FI259" s="67">
        <v>16.36</v>
      </c>
      <c r="FJ259" s="67">
        <v>1</v>
      </c>
      <c r="FK259" s="92">
        <v>179.94438082774414</v>
      </c>
      <c r="FL259" s="67">
        <v>11</v>
      </c>
      <c r="FM259" s="67">
        <v>294.45</v>
      </c>
      <c r="FN259" s="67">
        <v>18</v>
      </c>
      <c r="FO259" s="67">
        <v>392.61</v>
      </c>
      <c r="FP259" s="67">
        <v>24</v>
      </c>
      <c r="FQ259" s="92">
        <v>32.717160150498941</v>
      </c>
      <c r="FR259" s="105">
        <v>2</v>
      </c>
      <c r="FS259" s="62">
        <f>VLOOKUP(A259,'[3]2017'!$A$8:$M$140,13,0)</f>
        <v>1.0323468685478321</v>
      </c>
      <c r="FT259" s="63">
        <f>VLOOKUP(A259,'[3]2017'!$A$8:$M$140,12,0)</f>
        <v>3</v>
      </c>
      <c r="FU259" s="62">
        <f>VLOOKUP(A259,'[3]2017'!$A$8:$O$140,15,0)</f>
        <v>2.9973772948669914</v>
      </c>
      <c r="FV259" s="63">
        <f>VLOOKUP(A259,'[3]2017'!$A$8:$O$140,14,0)</f>
        <v>8</v>
      </c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67"/>
      <c r="IS259" s="67"/>
      <c r="IT259" s="67"/>
      <c r="IU259" s="67"/>
      <c r="IV259" s="67"/>
      <c r="IW259" s="67"/>
      <c r="IX259" s="67"/>
      <c r="IY259" s="67"/>
      <c r="IZ259" s="67"/>
      <c r="JA259" s="67"/>
      <c r="JB259" s="67"/>
      <c r="JC259" s="67"/>
      <c r="JD259" s="67"/>
      <c r="JE259" s="67"/>
      <c r="JF259" s="67"/>
      <c r="JG259" s="67"/>
      <c r="JH259" s="67"/>
      <c r="JI259" s="67"/>
      <c r="JJ259" s="67"/>
      <c r="JK259" s="67"/>
      <c r="JL259" s="67"/>
      <c r="JM259" s="67"/>
      <c r="JN259" s="67"/>
      <c r="JO259" s="67"/>
      <c r="JP259" s="67"/>
      <c r="JQ259" s="67"/>
      <c r="JR259" s="67"/>
      <c r="JS259" s="67"/>
      <c r="JT259" s="67"/>
      <c r="JU259" s="67"/>
      <c r="JV259" s="67"/>
      <c r="JW259" s="67"/>
      <c r="JX259" s="67"/>
      <c r="JY259" s="67"/>
      <c r="JZ259" s="67"/>
      <c r="KA259" s="67"/>
      <c r="KB259" s="67"/>
      <c r="KC259" s="67"/>
      <c r="KD259" s="67"/>
      <c r="KE259" s="67"/>
      <c r="KF259" s="67"/>
      <c r="KG259" s="67"/>
      <c r="KH259" s="67"/>
      <c r="KI259" s="67"/>
      <c r="KJ259" s="67"/>
      <c r="KK259" s="67"/>
      <c r="KL259" s="67"/>
      <c r="KM259" s="67"/>
      <c r="KN259" s="67"/>
      <c r="KO259" s="67"/>
      <c r="KP259" s="67"/>
      <c r="KQ259" s="67"/>
      <c r="KR259" s="67"/>
      <c r="KS259" s="67"/>
      <c r="KT259" s="67"/>
      <c r="KU259" s="67"/>
      <c r="KV259" s="67"/>
      <c r="KW259" s="67"/>
      <c r="KX259" s="67"/>
      <c r="KY259" s="67"/>
      <c r="KZ259" s="67"/>
      <c r="LA259" s="67"/>
      <c r="LB259" s="67"/>
      <c r="LC259" s="67"/>
      <c r="LD259" s="67"/>
      <c r="LE259" s="67"/>
      <c r="LF259" s="67"/>
      <c r="LG259" s="67"/>
      <c r="LH259" s="67"/>
      <c r="LI259" s="67"/>
      <c r="LJ259" s="67"/>
      <c r="LK259" s="67"/>
      <c r="LL259" s="67"/>
      <c r="LM259" s="67"/>
      <c r="LN259" s="67"/>
      <c r="LO259" s="67"/>
      <c r="LP259" s="67"/>
      <c r="LQ259" s="67"/>
      <c r="LR259" s="67"/>
      <c r="LS259" s="67"/>
      <c r="LT259" s="67"/>
      <c r="LU259" s="67"/>
      <c r="LV259" s="67"/>
      <c r="LW259" s="67"/>
      <c r="LX259" s="67"/>
      <c r="LY259" s="67"/>
      <c r="LZ259" s="67"/>
      <c r="MA259" s="67"/>
      <c r="MB259" s="67"/>
      <c r="MC259" s="67"/>
      <c r="MD259" s="67"/>
      <c r="ME259" s="67"/>
      <c r="MF259" s="67"/>
      <c r="MG259" s="67"/>
      <c r="MH259" s="67"/>
      <c r="MI259" s="67"/>
      <c r="MJ259" s="67"/>
      <c r="MK259" s="67"/>
      <c r="ML259" s="67"/>
      <c r="MM259" s="67"/>
      <c r="MN259" s="67"/>
      <c r="MO259" s="67"/>
      <c r="MP259" s="67"/>
      <c r="MQ259" s="67"/>
      <c r="MR259" s="67"/>
      <c r="MS259" s="67"/>
      <c r="MT259" s="67"/>
      <c r="MU259" s="67"/>
      <c r="MV259" s="67"/>
      <c r="MW259" s="67"/>
      <c r="MX259" s="67"/>
      <c r="MY259" s="67"/>
      <c r="MZ259" s="67"/>
      <c r="NA259" s="67"/>
      <c r="NB259" s="67"/>
      <c r="NC259" s="67"/>
      <c r="ND259" s="67"/>
      <c r="NE259" s="67"/>
      <c r="NF259" s="67"/>
      <c r="NG259" s="67"/>
      <c r="NH259" s="67"/>
      <c r="NI259" s="67"/>
      <c r="NJ259" s="67"/>
      <c r="NK259" s="67"/>
      <c r="NL259" s="67"/>
      <c r="NM259" s="67"/>
      <c r="NN259" s="67"/>
      <c r="NO259" s="67"/>
      <c r="NP259" s="67"/>
      <c r="NQ259" s="67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</row>
    <row r="260" spans="1:407">
      <c r="A260" s="96" t="s">
        <v>477</v>
      </c>
      <c r="B260" s="56" t="s">
        <v>478</v>
      </c>
      <c r="C260" s="96" t="s">
        <v>479</v>
      </c>
      <c r="D260" s="74">
        <v>6</v>
      </c>
      <c r="E260" s="67">
        <v>2017</v>
      </c>
      <c r="F260" s="159">
        <v>69.996321472145311</v>
      </c>
      <c r="G260" s="67">
        <v>22414</v>
      </c>
      <c r="H260" s="67">
        <v>12477</v>
      </c>
      <c r="I260" s="67">
        <v>9937</v>
      </c>
      <c r="J260" s="67">
        <v>20.149999999999999</v>
      </c>
      <c r="K260" s="78">
        <v>4517</v>
      </c>
      <c r="L260" s="67">
        <v>74.78</v>
      </c>
      <c r="M260" s="78">
        <v>16761</v>
      </c>
      <c r="N260" s="67">
        <v>2469</v>
      </c>
      <c r="O260" s="67">
        <v>1263</v>
      </c>
      <c r="P260" s="67">
        <v>1206</v>
      </c>
      <c r="Q260" s="67">
        <v>2940</v>
      </c>
      <c r="R260" s="67">
        <v>1504</v>
      </c>
      <c r="S260" s="67">
        <v>1436</v>
      </c>
      <c r="T260" s="67">
        <v>2273</v>
      </c>
      <c r="U260" s="67">
        <v>1090</v>
      </c>
      <c r="V260" s="67">
        <v>1107</v>
      </c>
      <c r="W260" s="67">
        <v>2664</v>
      </c>
      <c r="X260" s="67">
        <v>1368</v>
      </c>
      <c r="Y260" s="67">
        <v>1296</v>
      </c>
      <c r="Z260" s="67">
        <v>2121</v>
      </c>
      <c r="AA260" s="67">
        <v>1068</v>
      </c>
      <c r="AB260" s="67">
        <v>1031</v>
      </c>
      <c r="AC260" s="67">
        <v>2499</v>
      </c>
      <c r="AD260" s="67">
        <v>1282</v>
      </c>
      <c r="AE260" s="67">
        <v>1217</v>
      </c>
      <c r="AF260" s="67">
        <v>2086</v>
      </c>
      <c r="AG260" s="67">
        <v>1117</v>
      </c>
      <c r="AH260" s="67">
        <v>1018</v>
      </c>
      <c r="AI260" s="67">
        <v>3809</v>
      </c>
      <c r="AJ260" s="67">
        <v>1953</v>
      </c>
      <c r="AK260" s="67">
        <v>1856</v>
      </c>
      <c r="AL260" s="67">
        <v>2180</v>
      </c>
      <c r="AM260" s="67">
        <v>946</v>
      </c>
      <c r="AN260" s="67">
        <v>1063</v>
      </c>
      <c r="AO260" s="67">
        <v>1836</v>
      </c>
      <c r="AP260" s="67">
        <v>1836</v>
      </c>
      <c r="AQ260" s="67">
        <v>890</v>
      </c>
      <c r="AR260" s="67" t="s">
        <v>428</v>
      </c>
      <c r="AS260" s="67"/>
      <c r="AT260" s="67" t="s">
        <v>428</v>
      </c>
      <c r="AU260" s="59">
        <v>705</v>
      </c>
      <c r="AV260" s="59">
        <v>0</v>
      </c>
      <c r="AW260" s="59">
        <v>297</v>
      </c>
      <c r="AX260" s="97">
        <f>VLOOKUP(A260,[2]INFANTIL!$A$8:$AA$140,27,0)</f>
        <v>9.3457943925233646</v>
      </c>
      <c r="AY260" s="98">
        <f>VLOOKUP(A260,[2]INFANTIL!$A$8:$AA$140,16,0)</f>
        <v>5</v>
      </c>
      <c r="AZ260" s="62">
        <f>VLOOKUP(A260,'[3]2017'!$A$8:$E$140,5,0)</f>
        <v>1.215066828675577</v>
      </c>
      <c r="BA260" s="63">
        <f>VLOOKUP(A260,'[3]2017'!$A$8:$E$140,4,0)</f>
        <v>3</v>
      </c>
      <c r="BB260" s="62">
        <f>VLOOKUP(A260,[2]MATERNAS!$A$8:$AA$140,27,0)</f>
        <v>0</v>
      </c>
      <c r="BC260" s="63">
        <f>VLOOKUP(A260,[2]MATERNAS!$A$8:$AA$140,26,0)</f>
        <v>0</v>
      </c>
      <c r="BD260" s="68">
        <v>0</v>
      </c>
      <c r="BE260" s="69">
        <v>0</v>
      </c>
      <c r="BF260" s="60">
        <f>VLOOKUP(A260,[4]Controles!$A$7:$L$139,12,0)</f>
        <v>8.722741433021806</v>
      </c>
      <c r="BG260" s="61">
        <f>VLOOKUP(A260,[4]Controles!$A$7:$L$139,11,0)</f>
        <v>28</v>
      </c>
      <c r="BH260" s="88">
        <v>7.4766355140186906</v>
      </c>
      <c r="BI260" s="87">
        <v>24</v>
      </c>
      <c r="BJ260" s="68">
        <v>0</v>
      </c>
      <c r="BK260" s="69">
        <v>0</v>
      </c>
      <c r="BL260" s="68">
        <v>0</v>
      </c>
      <c r="BM260" s="69">
        <v>0</v>
      </c>
      <c r="BN260" s="67">
        <v>0</v>
      </c>
      <c r="BO260" s="67">
        <v>0</v>
      </c>
      <c r="BP260" s="67">
        <v>0</v>
      </c>
      <c r="BQ260" s="67">
        <v>0</v>
      </c>
      <c r="BR260" s="67">
        <v>0</v>
      </c>
      <c r="BS260" s="67">
        <v>0</v>
      </c>
      <c r="BT260" s="67">
        <v>0</v>
      </c>
      <c r="BU260" s="67">
        <v>0</v>
      </c>
      <c r="BV260" s="67">
        <v>42</v>
      </c>
      <c r="BW260" s="67">
        <v>90.6</v>
      </c>
      <c r="BX260" s="67">
        <v>91.8</v>
      </c>
      <c r="BY260" s="67">
        <v>90.6</v>
      </c>
      <c r="BZ260" s="67">
        <v>105.4</v>
      </c>
      <c r="CA260" s="67">
        <v>94.7</v>
      </c>
      <c r="CB260" s="67">
        <v>95.3</v>
      </c>
      <c r="CC260" s="96" t="s">
        <v>2233</v>
      </c>
      <c r="CD260" s="96" t="s">
        <v>2234</v>
      </c>
      <c r="CE260" s="99">
        <v>47.619047619047613</v>
      </c>
      <c r="CF260" s="67" t="s">
        <v>2235</v>
      </c>
      <c r="CG260" s="67" t="s">
        <v>2236</v>
      </c>
      <c r="CH260" s="67">
        <v>41.19</v>
      </c>
      <c r="CI260" s="67">
        <v>1</v>
      </c>
      <c r="CJ260" s="86">
        <v>0</v>
      </c>
      <c r="CK260" s="87">
        <v>0</v>
      </c>
      <c r="CL260" s="106">
        <v>41.19</v>
      </c>
      <c r="CM260" s="89">
        <v>1</v>
      </c>
      <c r="CN260" s="67">
        <v>41.19</v>
      </c>
      <c r="CO260" s="67">
        <v>1</v>
      </c>
      <c r="CP260" s="67">
        <v>0</v>
      </c>
      <c r="CQ260" s="67">
        <v>0</v>
      </c>
      <c r="CR260" s="67">
        <v>0</v>
      </c>
      <c r="CS260" s="67">
        <v>0</v>
      </c>
      <c r="CT260" s="67">
        <v>0</v>
      </c>
      <c r="CU260" s="67">
        <v>0</v>
      </c>
      <c r="CV260" s="67">
        <v>0</v>
      </c>
      <c r="CW260" s="67">
        <v>0</v>
      </c>
      <c r="CX260" s="67">
        <v>0</v>
      </c>
      <c r="CY260" s="67">
        <v>0</v>
      </c>
      <c r="CZ260" s="67">
        <v>0</v>
      </c>
      <c r="DA260" s="67">
        <v>0</v>
      </c>
      <c r="DB260" s="62">
        <f>VLOOKUP(A260,'[3]2017'!$A$8:$I$140,9,0)</f>
        <v>0</v>
      </c>
      <c r="DC260" s="63">
        <f>VLOOKUP(A260,'[3]2017'!$A$8:$I$140,8,0)</f>
        <v>0</v>
      </c>
      <c r="DD260" s="96" t="s">
        <v>2237</v>
      </c>
      <c r="DE260" s="96" t="s">
        <v>2238</v>
      </c>
      <c r="DF260" s="99">
        <v>4.283137962128043</v>
      </c>
      <c r="DG260" s="100">
        <v>1.1603375527426161</v>
      </c>
      <c r="DH260" s="67">
        <v>0</v>
      </c>
      <c r="DI260" s="67">
        <v>0</v>
      </c>
      <c r="DJ260" s="67">
        <v>150.15</v>
      </c>
      <c r="DK260" s="67">
        <v>4</v>
      </c>
      <c r="DL260" s="67">
        <v>0</v>
      </c>
      <c r="DM260" s="67">
        <v>0</v>
      </c>
      <c r="DN260" s="67">
        <v>160.06</v>
      </c>
      <c r="DO260" s="67">
        <v>4</v>
      </c>
      <c r="DP260" s="67">
        <v>0</v>
      </c>
      <c r="DQ260" s="67">
        <v>0</v>
      </c>
      <c r="DR260" s="67">
        <v>0</v>
      </c>
      <c r="DS260" s="67">
        <v>0</v>
      </c>
      <c r="DT260" s="67">
        <v>0</v>
      </c>
      <c r="DU260" s="67">
        <v>0</v>
      </c>
      <c r="DV260" s="67">
        <v>0</v>
      </c>
      <c r="DW260" s="67">
        <v>0</v>
      </c>
      <c r="DX260" s="67">
        <v>0</v>
      </c>
      <c r="DY260" s="67">
        <v>0</v>
      </c>
      <c r="DZ260" s="101">
        <f>VLOOKUP(A260,[5]Embarazos!$A$7:$D$139,4,0)</f>
        <v>0.84745762711864403</v>
      </c>
      <c r="EA260" s="63">
        <f>VLOOKUP(A260,[5]Embarazos!$A$7:$D$139,3,0)</f>
        <v>3</v>
      </c>
      <c r="EB260" s="62">
        <f>VLOOKUP(A260,[5]Embarazos!$A$7:$F$139,6,0)</f>
        <v>24.858757062146893</v>
      </c>
      <c r="EC260" s="63">
        <f>VLOOKUP(A260,[5]Embarazos!$A$7:$F$139,5,0)</f>
        <v>88</v>
      </c>
      <c r="ED260" s="62">
        <f>VLOOKUP(A260,'[3]2017'!$A$8:$K$140,11,0)</f>
        <v>0.47938638542665385</v>
      </c>
      <c r="EE260" s="63">
        <f>VLOOKUP(A260,'[3]2017'!$A$8:$K$140,10,0)</f>
        <v>1</v>
      </c>
      <c r="EF260" s="96" t="s">
        <v>2239</v>
      </c>
      <c r="EG260" s="96" t="s">
        <v>2240</v>
      </c>
      <c r="EH260" s="99">
        <v>2.503052503052503</v>
      </c>
      <c r="EI260" s="104">
        <v>0.67681895093062605</v>
      </c>
      <c r="EJ260" s="174" t="s">
        <v>2241</v>
      </c>
      <c r="EK260" s="174" t="s">
        <v>683</v>
      </c>
      <c r="EL260" s="96" t="s">
        <v>2242</v>
      </c>
      <c r="EM260" s="96" t="s">
        <v>2243</v>
      </c>
      <c r="EN260" s="99">
        <v>1.3736263736263736</v>
      </c>
      <c r="EO260" s="100">
        <v>0</v>
      </c>
      <c r="EP260" s="67">
        <v>80.03</v>
      </c>
      <c r="EQ260" s="67">
        <v>2</v>
      </c>
      <c r="ER260" s="67">
        <v>200.08</v>
      </c>
      <c r="ES260" s="67">
        <v>5</v>
      </c>
      <c r="ET260" s="92">
        <v>800.32012805122054</v>
      </c>
      <c r="EU260" s="105">
        <v>20</v>
      </c>
      <c r="EV260" s="67">
        <v>80.03</v>
      </c>
      <c r="EW260" s="67">
        <v>2</v>
      </c>
      <c r="EX260" s="67">
        <v>0</v>
      </c>
      <c r="EY260" s="62">
        <f>VLOOKUP(A260,[5]Embarazos!$A$7:$H$139,8,0)</f>
        <v>30.508474576271187</v>
      </c>
      <c r="EZ260" s="63">
        <f>VLOOKUP(A260,[5]Embarazos!$A$7:$H$139,7,0)</f>
        <v>108</v>
      </c>
      <c r="FA260" s="62">
        <f>VLOOKUP(A260,[5]Embarazos!$A$7:$J$139,10,0)</f>
        <v>23.163841807909606</v>
      </c>
      <c r="FB260" s="63">
        <f>VLOOKUP(A260,[5]Embarazos!$A$7:$J$139,9,0)</f>
        <v>82</v>
      </c>
      <c r="FC260" s="67">
        <v>0</v>
      </c>
      <c r="FD260" s="67">
        <v>0</v>
      </c>
      <c r="FE260" s="67">
        <v>0</v>
      </c>
      <c r="FF260" s="67">
        <v>0</v>
      </c>
      <c r="FG260" s="67">
        <v>44.2</v>
      </c>
      <c r="FH260" s="67">
        <v>2</v>
      </c>
      <c r="FI260" s="67">
        <v>22.1</v>
      </c>
      <c r="FJ260" s="67">
        <v>1</v>
      </c>
      <c r="FK260" s="92">
        <v>66.298342541436469</v>
      </c>
      <c r="FL260" s="67">
        <v>3</v>
      </c>
      <c r="FM260" s="67">
        <v>198.9</v>
      </c>
      <c r="FN260" s="67">
        <v>9</v>
      </c>
      <c r="FO260" s="67">
        <v>773.48</v>
      </c>
      <c r="FP260" s="67">
        <v>35</v>
      </c>
      <c r="FQ260" s="92">
        <v>22.099447513812155</v>
      </c>
      <c r="FR260" s="105">
        <v>1</v>
      </c>
      <c r="FS260" s="62">
        <f>VLOOKUP(A260,'[3]2017'!$A$8:$M$140,13,0)</f>
        <v>0.45871559633027525</v>
      </c>
      <c r="FT260" s="63">
        <f>VLOOKUP(A260,'[3]2017'!$A$8:$M$140,12,0)</f>
        <v>1</v>
      </c>
      <c r="FU260" s="62">
        <f>VLOOKUP(A260,'[3]2017'!$A$8:$O$140,15,0)</f>
        <v>1.6339869281045751</v>
      </c>
      <c r="FV260" s="63">
        <f>VLOOKUP(A260,'[3]2017'!$A$8:$O$140,14,0)</f>
        <v>3</v>
      </c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67"/>
      <c r="IS260" s="67"/>
      <c r="IT260" s="67"/>
      <c r="IU260" s="67"/>
      <c r="IV260" s="67"/>
      <c r="IW260" s="67"/>
      <c r="IX260" s="67"/>
      <c r="IY260" s="67"/>
      <c r="IZ260" s="67"/>
      <c r="JA260" s="67"/>
      <c r="JB260" s="67"/>
      <c r="JC260" s="67"/>
      <c r="JD260" s="67"/>
      <c r="JE260" s="67"/>
      <c r="JF260" s="67"/>
      <c r="JG260" s="67"/>
      <c r="JH260" s="67"/>
      <c r="JI260" s="67"/>
      <c r="JJ260" s="67"/>
      <c r="JK260" s="67"/>
      <c r="JL260" s="67"/>
      <c r="JM260" s="67"/>
      <c r="JN260" s="67"/>
      <c r="JO260" s="67"/>
      <c r="JP260" s="67"/>
      <c r="JQ260" s="67"/>
      <c r="JR260" s="67"/>
      <c r="JS260" s="67"/>
      <c r="JT260" s="67"/>
      <c r="JU260" s="67"/>
      <c r="JV260" s="67"/>
      <c r="JW260" s="67"/>
      <c r="JX260" s="67"/>
      <c r="JY260" s="67"/>
      <c r="JZ260" s="67"/>
      <c r="KA260" s="67"/>
      <c r="KB260" s="67"/>
      <c r="KC260" s="67"/>
      <c r="KD260" s="67"/>
      <c r="KE260" s="67"/>
      <c r="KF260" s="67"/>
      <c r="KG260" s="67"/>
      <c r="KH260" s="67"/>
      <c r="KI260" s="67"/>
      <c r="KJ260" s="67"/>
      <c r="KK260" s="67"/>
      <c r="KL260" s="67"/>
      <c r="KM260" s="67"/>
      <c r="KN260" s="67"/>
      <c r="KO260" s="67"/>
      <c r="KP260" s="67"/>
      <c r="KQ260" s="67"/>
      <c r="KR260" s="67"/>
      <c r="KS260" s="67"/>
      <c r="KT260" s="67"/>
      <c r="KU260" s="67"/>
      <c r="KV260" s="67"/>
      <c r="KW260" s="67"/>
      <c r="KX260" s="67"/>
      <c r="KY260" s="67"/>
      <c r="KZ260" s="67"/>
      <c r="LA260" s="67"/>
      <c r="LB260" s="67"/>
      <c r="LC260" s="67"/>
      <c r="LD260" s="67"/>
      <c r="LE260" s="67"/>
      <c r="LF260" s="67"/>
      <c r="LG260" s="67"/>
      <c r="LH260" s="67"/>
      <c r="LI260" s="67"/>
      <c r="LJ260" s="67"/>
      <c r="LK260" s="67"/>
      <c r="LL260" s="67"/>
      <c r="LM260" s="67"/>
      <c r="LN260" s="67"/>
      <c r="LO260" s="67"/>
      <c r="LP260" s="67"/>
      <c r="LQ260" s="67"/>
      <c r="LR260" s="67"/>
      <c r="LS260" s="67"/>
      <c r="LT260" s="67"/>
      <c r="LU260" s="67"/>
      <c r="LV260" s="67"/>
      <c r="LW260" s="67"/>
      <c r="LX260" s="67"/>
      <c r="LY260" s="67"/>
      <c r="LZ260" s="67"/>
      <c r="MA260" s="67"/>
      <c r="MB260" s="67"/>
      <c r="MC260" s="67"/>
      <c r="MD260" s="67"/>
      <c r="ME260" s="67"/>
      <c r="MF260" s="67"/>
      <c r="MG260" s="67"/>
      <c r="MH260" s="67"/>
      <c r="MI260" s="67"/>
      <c r="MJ260" s="67"/>
      <c r="MK260" s="67"/>
      <c r="ML260" s="67"/>
      <c r="MM260" s="67"/>
      <c r="MN260" s="67"/>
      <c r="MO260" s="67"/>
      <c r="MP260" s="67"/>
      <c r="MQ260" s="67"/>
      <c r="MR260" s="67"/>
      <c r="MS260" s="67"/>
      <c r="MT260" s="67"/>
      <c r="MU260" s="67"/>
      <c r="MV260" s="67"/>
      <c r="MW260" s="67"/>
      <c r="MX260" s="67"/>
      <c r="MY260" s="67"/>
      <c r="MZ260" s="67"/>
      <c r="NA260" s="67"/>
      <c r="NB260" s="67"/>
      <c r="NC260" s="67"/>
      <c r="ND260" s="67"/>
      <c r="NE260" s="67"/>
      <c r="NF260" s="67"/>
      <c r="NG260" s="67"/>
      <c r="NH260" s="67"/>
      <c r="NI260" s="67"/>
      <c r="NJ260" s="67"/>
      <c r="NK260" s="67"/>
      <c r="NL260" s="67"/>
      <c r="NM260" s="67"/>
      <c r="NN260" s="67"/>
      <c r="NO260" s="67"/>
      <c r="NP260" s="67"/>
      <c r="NQ260" s="67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</row>
    <row r="261" spans="1:407">
      <c r="A261" s="96" t="s">
        <v>489</v>
      </c>
      <c r="B261" s="56" t="s">
        <v>490</v>
      </c>
      <c r="C261" s="96" t="s">
        <v>466</v>
      </c>
      <c r="D261" s="74">
        <v>6</v>
      </c>
      <c r="E261" s="67">
        <v>2017</v>
      </c>
      <c r="F261" s="159">
        <v>65.879730839836242</v>
      </c>
      <c r="G261" s="67">
        <v>46621</v>
      </c>
      <c r="H261" s="67">
        <v>23365</v>
      </c>
      <c r="I261" s="67">
        <v>23256</v>
      </c>
      <c r="J261" s="67">
        <v>17.760000000000002</v>
      </c>
      <c r="K261" s="78">
        <v>8280</v>
      </c>
      <c r="L261" s="67">
        <v>62.65</v>
      </c>
      <c r="M261" s="78">
        <v>29208</v>
      </c>
      <c r="N261" s="67">
        <v>4377</v>
      </c>
      <c r="O261" s="67">
        <v>2235</v>
      </c>
      <c r="P261" s="67">
        <v>2142</v>
      </c>
      <c r="Q261" s="67">
        <v>5235</v>
      </c>
      <c r="R261" s="67">
        <v>2669</v>
      </c>
      <c r="S261" s="67">
        <v>2566</v>
      </c>
      <c r="T261" s="67">
        <v>4304</v>
      </c>
      <c r="U261" s="67">
        <v>2241</v>
      </c>
      <c r="V261" s="67">
        <v>2113</v>
      </c>
      <c r="W261" s="67">
        <v>5191</v>
      </c>
      <c r="X261" s="67">
        <v>2660</v>
      </c>
      <c r="Y261" s="67">
        <v>2531</v>
      </c>
      <c r="Z261" s="67">
        <v>4314</v>
      </c>
      <c r="AA261" s="67">
        <v>2052</v>
      </c>
      <c r="AB261" s="67">
        <v>2073</v>
      </c>
      <c r="AC261" s="67">
        <v>4950</v>
      </c>
      <c r="AD261" s="67">
        <v>2570</v>
      </c>
      <c r="AE261" s="67">
        <v>2380</v>
      </c>
      <c r="AF261" s="67">
        <v>3975</v>
      </c>
      <c r="AG261" s="67">
        <v>2181</v>
      </c>
      <c r="AH261" s="67">
        <v>1923</v>
      </c>
      <c r="AI261" s="67">
        <v>7608</v>
      </c>
      <c r="AJ261" s="67">
        <v>3903</v>
      </c>
      <c r="AK261" s="67">
        <v>3705</v>
      </c>
      <c r="AL261" s="67">
        <v>4259</v>
      </c>
      <c r="AM261" s="67">
        <v>2207</v>
      </c>
      <c r="AN261" s="67">
        <v>2078</v>
      </c>
      <c r="AO261" s="67">
        <v>4305</v>
      </c>
      <c r="AP261" s="67">
        <v>4305</v>
      </c>
      <c r="AQ261" s="67">
        <v>2098</v>
      </c>
      <c r="AR261" s="67" t="s">
        <v>428</v>
      </c>
      <c r="AS261" s="67"/>
      <c r="AT261" s="67" t="s">
        <v>428</v>
      </c>
      <c r="AU261" s="59">
        <v>1046</v>
      </c>
      <c r="AV261" s="59">
        <v>3</v>
      </c>
      <c r="AW261" s="59">
        <v>139</v>
      </c>
      <c r="AX261" s="97">
        <f>VLOOKUP(A261,[2]INFANTIL!$A$8:$AA$140,27,0)</f>
        <v>7.9051383399209483</v>
      </c>
      <c r="AY261" s="98">
        <f>VLOOKUP(A261,[2]INFANTIL!$A$8:$AA$140,16,0)</f>
        <v>6</v>
      </c>
      <c r="AZ261" s="62">
        <f>VLOOKUP(A261,'[3]2017'!$A$8:$E$140,5,0)</f>
        <v>1.142334932602239</v>
      </c>
      <c r="BA261" s="63">
        <f>VLOOKUP(A261,'[3]2017'!$A$8:$E$140,4,0)</f>
        <v>5</v>
      </c>
      <c r="BB261" s="62">
        <f>VLOOKUP(A261,[2]MATERNAS!$A$8:$AA$140,27,0)</f>
        <v>197.62845849802369</v>
      </c>
      <c r="BC261" s="63">
        <f>VLOOKUP(A261,[2]MATERNAS!$A$8:$AA$140,26,0)</f>
        <v>1</v>
      </c>
      <c r="BD261" s="68">
        <v>0</v>
      </c>
      <c r="BE261" s="69">
        <v>0</v>
      </c>
      <c r="BF261" s="60">
        <f>VLOOKUP(A261,[4]Controles!$A$7:$L$139,12,0)</f>
        <v>4.9407114624505928</v>
      </c>
      <c r="BG261" s="61">
        <f>VLOOKUP(A261,[4]Controles!$A$7:$L$139,11,0)</f>
        <v>25</v>
      </c>
      <c r="BH261" s="88">
        <v>7.7075098814229248</v>
      </c>
      <c r="BI261" s="87">
        <v>39</v>
      </c>
      <c r="BJ261" s="68">
        <v>0</v>
      </c>
      <c r="BK261" s="69">
        <v>0</v>
      </c>
      <c r="BL261" s="68">
        <v>22.846698652044779</v>
      </c>
      <c r="BM261" s="69">
        <v>1</v>
      </c>
      <c r="BN261" s="67">
        <v>0</v>
      </c>
      <c r="BO261" s="67">
        <v>0</v>
      </c>
      <c r="BP261" s="67">
        <v>0</v>
      </c>
      <c r="BQ261" s="67">
        <v>0</v>
      </c>
      <c r="BR261" s="67">
        <v>0</v>
      </c>
      <c r="BS261" s="67">
        <v>0</v>
      </c>
      <c r="BT261" s="67">
        <v>0</v>
      </c>
      <c r="BU261" s="67">
        <v>0</v>
      </c>
      <c r="BV261" s="67">
        <v>38.1</v>
      </c>
      <c r="BW261" s="67">
        <v>102</v>
      </c>
      <c r="BX261" s="67">
        <v>91.6</v>
      </c>
      <c r="BY261" s="67" t="s">
        <v>2244</v>
      </c>
      <c r="BZ261" s="67">
        <v>110.6</v>
      </c>
      <c r="CA261" s="67">
        <v>92.5</v>
      </c>
      <c r="CB261" s="67">
        <v>99.2</v>
      </c>
      <c r="CC261" s="96" t="s">
        <v>2245</v>
      </c>
      <c r="CD261" s="96" t="s">
        <v>2246</v>
      </c>
      <c r="CE261" s="99">
        <v>33.962264150943398</v>
      </c>
      <c r="CF261" s="67" t="s">
        <v>2247</v>
      </c>
      <c r="CG261" s="67" t="s">
        <v>2248</v>
      </c>
      <c r="CH261" s="67">
        <v>76.400000000000006</v>
      </c>
      <c r="CI261" s="67">
        <v>4</v>
      </c>
      <c r="CJ261" s="86">
        <v>0.23234200743494424</v>
      </c>
      <c r="CK261" s="87">
        <v>1</v>
      </c>
      <c r="CL261" s="106">
        <v>76.400000000000006</v>
      </c>
      <c r="CM261" s="89">
        <v>4</v>
      </c>
      <c r="CN261" s="67">
        <v>115.05</v>
      </c>
      <c r="CO261" s="67">
        <v>5</v>
      </c>
      <c r="CP261" s="67">
        <v>23.01</v>
      </c>
      <c r="CQ261" s="67">
        <v>1</v>
      </c>
      <c r="CR261" s="67">
        <v>19.260000000000002</v>
      </c>
      <c r="CS261" s="67">
        <v>1</v>
      </c>
      <c r="CT261" s="67">
        <v>0</v>
      </c>
      <c r="CU261" s="67">
        <v>0</v>
      </c>
      <c r="CV261" s="67">
        <v>0</v>
      </c>
      <c r="CW261" s="67">
        <v>0</v>
      </c>
      <c r="CX261" s="67">
        <v>0</v>
      </c>
      <c r="CY261" s="67">
        <v>0</v>
      </c>
      <c r="CZ261" s="67">
        <v>19.260000000000002</v>
      </c>
      <c r="DA261" s="67">
        <v>1</v>
      </c>
      <c r="DB261" s="62">
        <f>VLOOKUP(A261,'[3]2017'!$A$8:$I$140,9,0)</f>
        <v>0.23180343069077422</v>
      </c>
      <c r="DC261" s="63">
        <f>VLOOKUP(A261,'[3]2017'!$A$8:$I$140,8,0)</f>
        <v>1</v>
      </c>
      <c r="DD261" s="96" t="s">
        <v>2249</v>
      </c>
      <c r="DE261" s="96" t="s">
        <v>2250</v>
      </c>
      <c r="DF261" s="99">
        <v>4.2985074626865671</v>
      </c>
      <c r="DG261" s="100">
        <v>7.4896694214876032</v>
      </c>
      <c r="DH261" s="67">
        <v>96.32</v>
      </c>
      <c r="DI261" s="67">
        <v>5</v>
      </c>
      <c r="DJ261" s="67">
        <v>154.11000000000001</v>
      </c>
      <c r="DK261" s="67">
        <v>8</v>
      </c>
      <c r="DL261" s="67">
        <v>19.260000000000002</v>
      </c>
      <c r="DM261" s="67">
        <v>1</v>
      </c>
      <c r="DN261" s="67">
        <v>40.4</v>
      </c>
      <c r="DO261" s="67">
        <v>2</v>
      </c>
      <c r="DP261" s="67">
        <v>40.4</v>
      </c>
      <c r="DQ261" s="67">
        <v>2</v>
      </c>
      <c r="DR261" s="67">
        <v>0</v>
      </c>
      <c r="DS261" s="67">
        <v>0</v>
      </c>
      <c r="DT261" s="67">
        <v>40.4</v>
      </c>
      <c r="DU261" s="67">
        <v>2</v>
      </c>
      <c r="DV261" s="67">
        <v>0</v>
      </c>
      <c r="DW261" s="67">
        <v>0</v>
      </c>
      <c r="DX261" s="67">
        <v>0</v>
      </c>
      <c r="DY261" s="67">
        <v>0</v>
      </c>
      <c r="DZ261" s="101">
        <f>VLOOKUP(A261,[5]Embarazos!$A$7:$D$139,4,0)</f>
        <v>1.5503875968992249</v>
      </c>
      <c r="EA261" s="63">
        <f>VLOOKUP(A261,[5]Embarazos!$A$7:$D$139,3,0)</f>
        <v>8</v>
      </c>
      <c r="EB261" s="62">
        <f>VLOOKUP(A261,[5]Embarazos!$A$7:$F$139,6,0)</f>
        <v>21.124031007751938</v>
      </c>
      <c r="EC261" s="63">
        <f>VLOOKUP(A261,[5]Embarazos!$A$7:$F$139,5,0)</f>
        <v>109</v>
      </c>
      <c r="ED261" s="62">
        <f>VLOOKUP(A261,'[3]2017'!$A$8:$K$140,11,0)</f>
        <v>0.75471698113207542</v>
      </c>
      <c r="EE261" s="63">
        <f>VLOOKUP(A261,'[3]2017'!$A$8:$K$140,10,0)</f>
        <v>3</v>
      </c>
      <c r="EF261" s="96" t="s">
        <v>2251</v>
      </c>
      <c r="EG261" s="96" t="s">
        <v>2252</v>
      </c>
      <c r="EH261" s="99">
        <v>3.1927957429390093</v>
      </c>
      <c r="EI261" s="104">
        <v>7.4268567141785455</v>
      </c>
      <c r="EJ261" s="174" t="s">
        <v>2253</v>
      </c>
      <c r="EK261" s="174" t="s">
        <v>2254</v>
      </c>
      <c r="EL261" s="96" t="s">
        <v>2255</v>
      </c>
      <c r="EM261" s="96" t="s">
        <v>2256</v>
      </c>
      <c r="EN261" s="99">
        <v>2.6348808030112925</v>
      </c>
      <c r="EO261" s="100">
        <v>3.0660377358490565</v>
      </c>
      <c r="EP261" s="67">
        <v>40.4</v>
      </c>
      <c r="EQ261" s="67">
        <v>2</v>
      </c>
      <c r="ER261" s="67">
        <v>202.02</v>
      </c>
      <c r="ES261" s="67">
        <v>10</v>
      </c>
      <c r="ET261" s="92">
        <v>303.030303030303</v>
      </c>
      <c r="EU261" s="105">
        <v>15</v>
      </c>
      <c r="EV261" s="67">
        <v>40.4</v>
      </c>
      <c r="EW261" s="67">
        <v>2</v>
      </c>
      <c r="EX261" s="67">
        <v>10</v>
      </c>
      <c r="EY261" s="62">
        <f>VLOOKUP(A261,[5]Embarazos!$A$7:$H$139,8,0)</f>
        <v>32.751937984496124</v>
      </c>
      <c r="EZ261" s="63">
        <f>VLOOKUP(A261,[5]Embarazos!$A$7:$H$139,7,0)</f>
        <v>169</v>
      </c>
      <c r="FA261" s="62">
        <f>VLOOKUP(A261,[5]Embarazos!$A$7:$J$139,10,0)</f>
        <v>21.31782945736434</v>
      </c>
      <c r="FB261" s="63">
        <f>VLOOKUP(A261,[5]Embarazos!$A$7:$J$139,9,0)</f>
        <v>110</v>
      </c>
      <c r="FC261" s="67">
        <v>32.14</v>
      </c>
      <c r="FD261" s="67">
        <v>3</v>
      </c>
      <c r="FE261" s="67">
        <v>85.7</v>
      </c>
      <c r="FF261" s="67">
        <v>8</v>
      </c>
      <c r="FG261" s="67">
        <v>10.71</v>
      </c>
      <c r="FH261" s="67">
        <v>1</v>
      </c>
      <c r="FI261" s="67">
        <v>10.71</v>
      </c>
      <c r="FJ261" s="67">
        <v>1</v>
      </c>
      <c r="FK261" s="92">
        <v>139.26084627745044</v>
      </c>
      <c r="FL261" s="67">
        <v>13</v>
      </c>
      <c r="FM261" s="67">
        <v>214.25</v>
      </c>
      <c r="FN261" s="67">
        <v>20</v>
      </c>
      <c r="FO261" s="67">
        <v>685.59</v>
      </c>
      <c r="FP261" s="67">
        <v>64</v>
      </c>
      <c r="FQ261" s="92">
        <v>10.712372790573111</v>
      </c>
      <c r="FR261" s="105">
        <v>1</v>
      </c>
      <c r="FS261" s="62">
        <f>VLOOKUP(A261,'[3]2017'!$A$8:$M$140,13,0)</f>
        <v>1.643578304766377</v>
      </c>
      <c r="FT261" s="63">
        <f>VLOOKUP(A261,'[3]2017'!$A$8:$M$140,12,0)</f>
        <v>7</v>
      </c>
      <c r="FU261" s="62">
        <f>VLOOKUP(A261,'[3]2017'!$A$8:$O$140,15,0)</f>
        <v>2.0905923344947737</v>
      </c>
      <c r="FV261" s="63">
        <f>VLOOKUP(A261,'[3]2017'!$A$8:$O$140,14,0)</f>
        <v>9</v>
      </c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67"/>
      <c r="IS261" s="67"/>
      <c r="IT261" s="67"/>
      <c r="IU261" s="67"/>
      <c r="IV261" s="67"/>
      <c r="IW261" s="67"/>
      <c r="IX261" s="67"/>
      <c r="IY261" s="67"/>
      <c r="IZ261" s="67"/>
      <c r="JA261" s="67"/>
      <c r="JB261" s="67"/>
      <c r="JC261" s="67"/>
      <c r="JD261" s="67"/>
      <c r="JE261" s="67"/>
      <c r="JF261" s="67"/>
      <c r="JG261" s="67"/>
      <c r="JH261" s="67"/>
      <c r="JI261" s="67"/>
      <c r="JJ261" s="67"/>
      <c r="JK261" s="67"/>
      <c r="JL261" s="67"/>
      <c r="JM261" s="67"/>
      <c r="JN261" s="67"/>
      <c r="JO261" s="67"/>
      <c r="JP261" s="67"/>
      <c r="JQ261" s="67"/>
      <c r="JR261" s="67"/>
      <c r="JS261" s="67"/>
      <c r="JT261" s="67"/>
      <c r="JU261" s="67"/>
      <c r="JV261" s="67"/>
      <c r="JW261" s="67"/>
      <c r="JX261" s="67"/>
      <c r="JY261" s="67"/>
      <c r="JZ261" s="67"/>
      <c r="KA261" s="67"/>
      <c r="KB261" s="67"/>
      <c r="KC261" s="67"/>
      <c r="KD261" s="67"/>
      <c r="KE261" s="67"/>
      <c r="KF261" s="67"/>
      <c r="KG261" s="67"/>
      <c r="KH261" s="67"/>
      <c r="KI261" s="67"/>
      <c r="KJ261" s="67"/>
      <c r="KK261" s="67"/>
      <c r="KL261" s="67"/>
      <c r="KM261" s="67"/>
      <c r="KN261" s="67"/>
      <c r="KO261" s="67"/>
      <c r="KP261" s="67"/>
      <c r="KQ261" s="67"/>
      <c r="KR261" s="67"/>
      <c r="KS261" s="67"/>
      <c r="KT261" s="67"/>
      <c r="KU261" s="67"/>
      <c r="KV261" s="67"/>
      <c r="KW261" s="67"/>
      <c r="KX261" s="67"/>
      <c r="KY261" s="67"/>
      <c r="KZ261" s="67"/>
      <c r="LA261" s="67"/>
      <c r="LB261" s="67"/>
      <c r="LC261" s="67"/>
      <c r="LD261" s="67"/>
      <c r="LE261" s="67"/>
      <c r="LF261" s="67"/>
      <c r="LG261" s="67"/>
      <c r="LH261" s="67"/>
      <c r="LI261" s="67"/>
      <c r="LJ261" s="67"/>
      <c r="LK261" s="67"/>
      <c r="LL261" s="67"/>
      <c r="LM261" s="67"/>
      <c r="LN261" s="67"/>
      <c r="LO261" s="67"/>
      <c r="LP261" s="67"/>
      <c r="LQ261" s="67"/>
      <c r="LR261" s="67"/>
      <c r="LS261" s="67"/>
      <c r="LT261" s="67"/>
      <c r="LU261" s="67"/>
      <c r="LV261" s="67"/>
      <c r="LW261" s="67"/>
      <c r="LX261" s="67"/>
      <c r="LY261" s="67"/>
      <c r="LZ261" s="67"/>
      <c r="MA261" s="67"/>
      <c r="MB261" s="67"/>
      <c r="MC261" s="67"/>
      <c r="MD261" s="67"/>
      <c r="ME261" s="67"/>
      <c r="MF261" s="67"/>
      <c r="MG261" s="67"/>
      <c r="MH261" s="67"/>
      <c r="MI261" s="67"/>
      <c r="MJ261" s="67"/>
      <c r="MK261" s="67"/>
      <c r="ML261" s="67"/>
      <c r="MM261" s="67"/>
      <c r="MN261" s="67"/>
      <c r="MO261" s="67"/>
      <c r="MP261" s="67"/>
      <c r="MQ261" s="67"/>
      <c r="MR261" s="67"/>
      <c r="MS261" s="67"/>
      <c r="MT261" s="67"/>
      <c r="MU261" s="67"/>
      <c r="MV261" s="67"/>
      <c r="MW261" s="67"/>
      <c r="MX261" s="67"/>
      <c r="MY261" s="67"/>
      <c r="MZ261" s="67"/>
      <c r="NA261" s="67"/>
      <c r="NB261" s="67"/>
      <c r="NC261" s="67"/>
      <c r="ND261" s="67"/>
      <c r="NE261" s="67"/>
      <c r="NF261" s="67"/>
      <c r="NG261" s="67"/>
      <c r="NH261" s="67"/>
      <c r="NI261" s="67"/>
      <c r="NJ261" s="67"/>
      <c r="NK261" s="67"/>
      <c r="NL261" s="67"/>
      <c r="NM261" s="67"/>
      <c r="NN261" s="67"/>
      <c r="NO261" s="67"/>
      <c r="NP261" s="67"/>
      <c r="NQ261" s="67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</row>
    <row r="262" spans="1:407">
      <c r="A262" s="96" t="s">
        <v>1597</v>
      </c>
      <c r="B262" s="56" t="s">
        <v>502</v>
      </c>
      <c r="C262" s="96" t="s">
        <v>466</v>
      </c>
      <c r="D262" s="74">
        <v>6</v>
      </c>
      <c r="E262" s="67">
        <v>2017</v>
      </c>
      <c r="F262" s="159">
        <v>69.713143248008109</v>
      </c>
      <c r="G262" s="67">
        <v>9216</v>
      </c>
      <c r="H262" s="67">
        <v>5461</v>
      </c>
      <c r="I262" s="67">
        <v>3755</v>
      </c>
      <c r="J262" s="67">
        <v>16.41</v>
      </c>
      <c r="K262" s="78">
        <v>1512</v>
      </c>
      <c r="L262" s="67">
        <v>29.73</v>
      </c>
      <c r="M262" s="78">
        <v>2740</v>
      </c>
      <c r="N262" s="67">
        <v>711</v>
      </c>
      <c r="O262" s="67">
        <v>365</v>
      </c>
      <c r="P262" s="67">
        <v>346</v>
      </c>
      <c r="Q262" s="67">
        <v>1559</v>
      </c>
      <c r="R262" s="67">
        <v>806</v>
      </c>
      <c r="S262" s="67">
        <v>753</v>
      </c>
      <c r="T262" s="67">
        <v>727</v>
      </c>
      <c r="U262" s="67">
        <v>379</v>
      </c>
      <c r="V262" s="67">
        <v>350</v>
      </c>
      <c r="W262" s="67">
        <v>1280</v>
      </c>
      <c r="X262" s="67">
        <v>675</v>
      </c>
      <c r="Y262" s="67">
        <v>605</v>
      </c>
      <c r="Z262" s="67">
        <v>724</v>
      </c>
      <c r="AA262" s="67">
        <v>364</v>
      </c>
      <c r="AB262" s="67">
        <v>345</v>
      </c>
      <c r="AC262" s="67">
        <v>1355</v>
      </c>
      <c r="AD262" s="67">
        <v>714</v>
      </c>
      <c r="AE262" s="67">
        <v>641</v>
      </c>
      <c r="AF262" s="67">
        <v>697</v>
      </c>
      <c r="AG262" s="67">
        <v>388</v>
      </c>
      <c r="AH262" s="67">
        <v>333</v>
      </c>
      <c r="AI262" s="67">
        <v>1896</v>
      </c>
      <c r="AJ262" s="67">
        <v>992</v>
      </c>
      <c r="AK262" s="67">
        <v>904</v>
      </c>
      <c r="AL262" s="67">
        <v>746</v>
      </c>
      <c r="AM262" s="67">
        <v>381</v>
      </c>
      <c r="AN262" s="67">
        <v>358</v>
      </c>
      <c r="AO262" s="67">
        <v>735</v>
      </c>
      <c r="AP262" s="67">
        <v>735</v>
      </c>
      <c r="AQ262" s="67">
        <v>354</v>
      </c>
      <c r="AR262" s="67" t="s">
        <v>428</v>
      </c>
      <c r="AS262" s="67"/>
      <c r="AT262" s="67" t="s">
        <v>428</v>
      </c>
      <c r="AU262" s="59">
        <v>227</v>
      </c>
      <c r="AV262" s="59">
        <v>0</v>
      </c>
      <c r="AW262" s="59">
        <v>45</v>
      </c>
      <c r="AX262" s="97" t="e">
        <f>VLOOKUP(A262,[2]INFANTIL!$A$8:$AA$140,27,0)</f>
        <v>#N/A</v>
      </c>
      <c r="AY262" s="98" t="e">
        <f>VLOOKUP(A262,[2]INFANTIL!$A$8:$AA$140,16,0)</f>
        <v>#N/A</v>
      </c>
      <c r="AZ262" s="62">
        <f>VLOOKUP(A262,'[3]2017'!$A$8:$E$140,5,0)</f>
        <v>1.4064697609001406</v>
      </c>
      <c r="BA262" s="63">
        <f>VLOOKUP(A262,'[3]2017'!$A$8:$E$140,4,0)</f>
        <v>1</v>
      </c>
      <c r="BB262" s="62">
        <f>VLOOKUP(A262,[2]MATERNAS!$A$8:$AA$140,27,0)</f>
        <v>0</v>
      </c>
      <c r="BC262" s="63">
        <f>VLOOKUP(A262,[2]MATERNAS!$A$8:$AA$140,26,0)</f>
        <v>0</v>
      </c>
      <c r="BD262" s="68">
        <v>0</v>
      </c>
      <c r="BE262" s="69">
        <v>0</v>
      </c>
      <c r="BF262" s="60">
        <f>VLOOKUP(A262,[4]Controles!$A$7:$L$139,12,0)</f>
        <v>7.2463768115942031</v>
      </c>
      <c r="BG262" s="61">
        <f>VLOOKUP(A262,[4]Controles!$A$7:$L$139,11,0)</f>
        <v>5</v>
      </c>
      <c r="BH262" s="88">
        <v>11.594202898550725</v>
      </c>
      <c r="BI262" s="87">
        <v>8</v>
      </c>
      <c r="BJ262" s="68">
        <v>0</v>
      </c>
      <c r="BK262" s="69">
        <v>0</v>
      </c>
      <c r="BL262" s="68">
        <v>0</v>
      </c>
      <c r="BM262" s="69">
        <v>0</v>
      </c>
      <c r="BN262" s="67">
        <v>0</v>
      </c>
      <c r="BO262" s="67">
        <v>0</v>
      </c>
      <c r="BP262" s="67">
        <v>0</v>
      </c>
      <c r="BQ262" s="67">
        <v>0</v>
      </c>
      <c r="BR262" s="67">
        <v>0</v>
      </c>
      <c r="BS262" s="67">
        <v>0</v>
      </c>
      <c r="BT262" s="67">
        <v>0</v>
      </c>
      <c r="BU262" s="67">
        <v>0</v>
      </c>
      <c r="BV262" s="67">
        <v>19</v>
      </c>
      <c r="BW262" s="67">
        <v>101.7</v>
      </c>
      <c r="BX262" s="67">
        <v>100</v>
      </c>
      <c r="BY262" s="67">
        <v>101.7</v>
      </c>
      <c r="BZ262" s="67">
        <v>120.7</v>
      </c>
      <c r="CA262" s="67">
        <v>72.599999999999994</v>
      </c>
      <c r="CB262" s="67">
        <v>96.8</v>
      </c>
      <c r="CC262" s="96" t="s">
        <v>2257</v>
      </c>
      <c r="CD262" s="96" t="s">
        <v>2258</v>
      </c>
      <c r="CE262" s="99">
        <v>100</v>
      </c>
      <c r="CF262" s="67" t="s">
        <v>2259</v>
      </c>
      <c r="CG262" s="67" t="s">
        <v>532</v>
      </c>
      <c r="CH262" s="67">
        <v>0</v>
      </c>
      <c r="CI262" s="67">
        <v>0</v>
      </c>
      <c r="CJ262" s="86">
        <v>0</v>
      </c>
      <c r="CK262" s="87">
        <v>0</v>
      </c>
      <c r="CL262" s="106">
        <v>0</v>
      </c>
      <c r="CM262" s="89">
        <v>0</v>
      </c>
      <c r="CN262" s="67">
        <v>0</v>
      </c>
      <c r="CO262" s="67">
        <v>0</v>
      </c>
      <c r="CP262" s="67">
        <v>0</v>
      </c>
      <c r="CQ262" s="67">
        <v>0</v>
      </c>
      <c r="CR262" s="67">
        <v>0</v>
      </c>
      <c r="CS262" s="67">
        <v>0</v>
      </c>
      <c r="CT262" s="67">
        <v>0</v>
      </c>
      <c r="CU262" s="67">
        <v>0</v>
      </c>
      <c r="CV262" s="67">
        <v>0</v>
      </c>
      <c r="CW262" s="67">
        <v>0</v>
      </c>
      <c r="CX262" s="67">
        <v>0</v>
      </c>
      <c r="CY262" s="67">
        <v>0</v>
      </c>
      <c r="CZ262" s="67">
        <v>0</v>
      </c>
      <c r="DA262" s="67">
        <v>0</v>
      </c>
      <c r="DB262" s="62">
        <f>VLOOKUP(A262,'[3]2017'!$A$8:$I$140,9,0)</f>
        <v>0</v>
      </c>
      <c r="DC262" s="63">
        <f>VLOOKUP(A262,'[3]2017'!$A$8:$I$140,8,0)</f>
        <v>0</v>
      </c>
      <c r="DD262" s="96" t="s">
        <v>2260</v>
      </c>
      <c r="DE262" s="96" t="s">
        <v>2261</v>
      </c>
      <c r="DF262" s="99">
        <v>5.0314465408805038</v>
      </c>
      <c r="DG262" s="100">
        <v>10.658307210031348</v>
      </c>
      <c r="DH262" s="67">
        <v>0</v>
      </c>
      <c r="DI262" s="67">
        <v>0</v>
      </c>
      <c r="DJ262" s="67">
        <v>114.42</v>
      </c>
      <c r="DK262" s="67">
        <v>1</v>
      </c>
      <c r="DL262" s="67">
        <v>0</v>
      </c>
      <c r="DM262" s="67">
        <v>0</v>
      </c>
      <c r="DN262" s="67">
        <v>0</v>
      </c>
      <c r="DO262" s="67">
        <v>0</v>
      </c>
      <c r="DP262" s="67">
        <v>0</v>
      </c>
      <c r="DQ262" s="67">
        <v>0</v>
      </c>
      <c r="DR262" s="67">
        <v>0</v>
      </c>
      <c r="DS262" s="67">
        <v>0</v>
      </c>
      <c r="DT262" s="67">
        <v>0</v>
      </c>
      <c r="DU262" s="67">
        <v>0</v>
      </c>
      <c r="DV262" s="67">
        <v>0</v>
      </c>
      <c r="DW262" s="67">
        <v>0</v>
      </c>
      <c r="DX262" s="67">
        <v>0</v>
      </c>
      <c r="DY262" s="67">
        <v>0</v>
      </c>
      <c r="DZ262" s="101">
        <f>VLOOKUP(A262,[5]Embarazos!$A$7:$D$139,4,0)</f>
        <v>1.4492753623188406</v>
      </c>
      <c r="EA262" s="63">
        <f>VLOOKUP(A262,[5]Embarazos!$A$7:$D$139,3,0)</f>
        <v>1</v>
      </c>
      <c r="EB262" s="62">
        <f>VLOOKUP(A262,[5]Embarazos!$A$7:$F$139,6,0)</f>
        <v>34.782608695652172</v>
      </c>
      <c r="EC262" s="63">
        <f>VLOOKUP(A262,[5]Embarazos!$A$7:$F$139,5,0)</f>
        <v>24</v>
      </c>
      <c r="ED262" s="62">
        <f>VLOOKUP(A262,'[3]2017'!$A$8:$K$140,11,0)</f>
        <v>0</v>
      </c>
      <c r="EE262" s="63">
        <f>VLOOKUP(A262,'[3]2017'!$A$8:$K$140,10,0)</f>
        <v>0</v>
      </c>
      <c r="EF262" s="96" t="s">
        <v>2262</v>
      </c>
      <c r="EG262" s="96" t="s">
        <v>2263</v>
      </c>
      <c r="EH262" s="99">
        <v>2.9972752043596729</v>
      </c>
      <c r="EI262" s="104">
        <v>7.6923076923076925</v>
      </c>
      <c r="EJ262" s="174" t="s">
        <v>2071</v>
      </c>
      <c r="EK262" s="174" t="s">
        <v>2264</v>
      </c>
      <c r="EL262" s="96" t="s">
        <v>2265</v>
      </c>
      <c r="EM262" s="96" t="s">
        <v>2266</v>
      </c>
      <c r="EN262" s="99">
        <v>1.5384615384615385</v>
      </c>
      <c r="EO262" s="100">
        <v>2.6315789473684208</v>
      </c>
      <c r="EP262" s="67">
        <v>0</v>
      </c>
      <c r="EQ262" s="67">
        <v>0</v>
      </c>
      <c r="ER262" s="67">
        <v>118.06</v>
      </c>
      <c r="ES262" s="67">
        <v>1</v>
      </c>
      <c r="ET262" s="92">
        <v>472.25501770956316</v>
      </c>
      <c r="EU262" s="105">
        <v>4</v>
      </c>
      <c r="EV262" s="67">
        <v>0</v>
      </c>
      <c r="EW262" s="67">
        <v>0</v>
      </c>
      <c r="EX262" s="67">
        <v>0</v>
      </c>
      <c r="EY262" s="62">
        <f>VLOOKUP(A262,[5]Embarazos!$A$7:$H$139,8,0)</f>
        <v>37.681159420289859</v>
      </c>
      <c r="EZ262" s="63">
        <f>VLOOKUP(A262,[5]Embarazos!$A$7:$H$139,7,0)</f>
        <v>26</v>
      </c>
      <c r="FA262" s="62">
        <f>VLOOKUP(A262,[5]Embarazos!$A$7:$J$139,10,0)</f>
        <v>11.594202898550725</v>
      </c>
      <c r="FB262" s="63">
        <f>VLOOKUP(A262,[5]Embarazos!$A$7:$J$139,9,0)</f>
        <v>8</v>
      </c>
      <c r="FC262" s="67">
        <v>0</v>
      </c>
      <c r="FD262" s="67">
        <v>0</v>
      </c>
      <c r="FE262" s="67">
        <v>61.61</v>
      </c>
      <c r="FF262" s="67">
        <v>1</v>
      </c>
      <c r="FG262" s="67">
        <v>123.23</v>
      </c>
      <c r="FH262" s="67">
        <v>2</v>
      </c>
      <c r="FI262" s="67">
        <v>0</v>
      </c>
      <c r="FJ262" s="67">
        <v>0</v>
      </c>
      <c r="FK262" s="92">
        <v>184.84288354898337</v>
      </c>
      <c r="FL262" s="105">
        <v>3</v>
      </c>
      <c r="FM262" s="67">
        <v>0</v>
      </c>
      <c r="FN262" s="67">
        <v>0</v>
      </c>
      <c r="FO262" s="67">
        <v>123.23</v>
      </c>
      <c r="FP262" s="67">
        <v>2</v>
      </c>
      <c r="FQ262" s="67">
        <v>0</v>
      </c>
      <c r="FR262" s="67">
        <v>0</v>
      </c>
      <c r="FS262" s="62">
        <f>VLOOKUP(A262,'[3]2017'!$A$8:$M$140,13,0)</f>
        <v>2.6809651474530831</v>
      </c>
      <c r="FT262" s="63">
        <f>VLOOKUP(A262,'[3]2017'!$A$8:$M$140,12,0)</f>
        <v>2</v>
      </c>
      <c r="FU262" s="62">
        <f>VLOOKUP(A262,'[3]2017'!$A$8:$O$140,15,0)</f>
        <v>9.5238095238095255</v>
      </c>
      <c r="FV262" s="63">
        <f>VLOOKUP(A262,'[3]2017'!$A$8:$O$140,14,0)</f>
        <v>7</v>
      </c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67"/>
      <c r="IS262" s="67"/>
      <c r="IT262" s="67"/>
      <c r="IU262" s="67"/>
      <c r="IV262" s="67"/>
      <c r="IW262" s="67"/>
      <c r="IX262" s="67"/>
      <c r="IY262" s="67"/>
      <c r="IZ262" s="67"/>
      <c r="JA262" s="67"/>
      <c r="JB262" s="67"/>
      <c r="JC262" s="67"/>
      <c r="JD262" s="67"/>
      <c r="JE262" s="67"/>
      <c r="JF262" s="67"/>
      <c r="JG262" s="67"/>
      <c r="JH262" s="67"/>
      <c r="JI262" s="67"/>
      <c r="JJ262" s="67"/>
      <c r="JK262" s="67"/>
      <c r="JL262" s="67"/>
      <c r="JM262" s="67"/>
      <c r="JN262" s="67"/>
      <c r="JO262" s="67"/>
      <c r="JP262" s="67"/>
      <c r="JQ262" s="67"/>
      <c r="JR262" s="67"/>
      <c r="JS262" s="67"/>
      <c r="JT262" s="67"/>
      <c r="JU262" s="67"/>
      <c r="JV262" s="67"/>
      <c r="JW262" s="67"/>
      <c r="JX262" s="67"/>
      <c r="JY262" s="67"/>
      <c r="JZ262" s="67"/>
      <c r="KA262" s="67"/>
      <c r="KB262" s="67"/>
      <c r="KC262" s="67"/>
      <c r="KD262" s="67"/>
      <c r="KE262" s="67"/>
      <c r="KF262" s="67"/>
      <c r="KG262" s="67"/>
      <c r="KH262" s="67"/>
      <c r="KI262" s="67"/>
      <c r="KJ262" s="67"/>
      <c r="KK262" s="67"/>
      <c r="KL262" s="67"/>
      <c r="KM262" s="67"/>
      <c r="KN262" s="67"/>
      <c r="KO262" s="67"/>
      <c r="KP262" s="67"/>
      <c r="KQ262" s="67"/>
      <c r="KR262" s="67"/>
      <c r="KS262" s="67"/>
      <c r="KT262" s="67"/>
      <c r="KU262" s="67"/>
      <c r="KV262" s="67"/>
      <c r="KW262" s="67"/>
      <c r="KX262" s="67"/>
      <c r="KY262" s="67"/>
      <c r="KZ262" s="67"/>
      <c r="LA262" s="67"/>
      <c r="LB262" s="67"/>
      <c r="LC262" s="67"/>
      <c r="LD262" s="67"/>
      <c r="LE262" s="67"/>
      <c r="LF262" s="67"/>
      <c r="LG262" s="67"/>
      <c r="LH262" s="67"/>
      <c r="LI262" s="67"/>
      <c r="LJ262" s="67"/>
      <c r="LK262" s="67"/>
      <c r="LL262" s="67"/>
      <c r="LM262" s="67"/>
      <c r="LN262" s="67"/>
      <c r="LO262" s="67"/>
      <c r="LP262" s="67"/>
      <c r="LQ262" s="67"/>
      <c r="LR262" s="67"/>
      <c r="LS262" s="67"/>
      <c r="LT262" s="67"/>
      <c r="LU262" s="67"/>
      <c r="LV262" s="67"/>
      <c r="LW262" s="67"/>
      <c r="LX262" s="67"/>
      <c r="LY262" s="67"/>
      <c r="LZ262" s="67"/>
      <c r="MA262" s="67"/>
      <c r="MB262" s="67"/>
      <c r="MC262" s="67"/>
      <c r="MD262" s="67"/>
      <c r="ME262" s="67"/>
      <c r="MF262" s="67"/>
      <c r="MG262" s="67"/>
      <c r="MH262" s="67"/>
      <c r="MI262" s="67"/>
      <c r="MJ262" s="67"/>
      <c r="MK262" s="67"/>
      <c r="ML262" s="67"/>
      <c r="MM262" s="67"/>
      <c r="MN262" s="67"/>
      <c r="MO262" s="67"/>
      <c r="MP262" s="67"/>
      <c r="MQ262" s="67"/>
      <c r="MR262" s="67"/>
      <c r="MS262" s="67"/>
      <c r="MT262" s="67"/>
      <c r="MU262" s="67"/>
      <c r="MV262" s="67"/>
      <c r="MW262" s="67"/>
      <c r="MX262" s="67"/>
      <c r="MY262" s="67"/>
      <c r="MZ262" s="67"/>
      <c r="NA262" s="67"/>
      <c r="NB262" s="67"/>
      <c r="NC262" s="67"/>
      <c r="ND262" s="67"/>
      <c r="NE262" s="67"/>
      <c r="NF262" s="67"/>
      <c r="NG262" s="67"/>
      <c r="NH262" s="67"/>
      <c r="NI262" s="67"/>
      <c r="NJ262" s="67"/>
      <c r="NK262" s="67"/>
      <c r="NL262" s="67"/>
      <c r="NM262" s="67"/>
      <c r="NN262" s="67"/>
      <c r="NO262" s="67"/>
      <c r="NP262" s="67"/>
      <c r="NQ262" s="67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</row>
    <row r="263" spans="1:407">
      <c r="A263" s="96" t="s">
        <v>512</v>
      </c>
      <c r="B263" s="56" t="s">
        <v>513</v>
      </c>
      <c r="C263" s="96" t="s">
        <v>514</v>
      </c>
      <c r="D263" s="74">
        <v>6</v>
      </c>
      <c r="E263" s="67">
        <v>2017</v>
      </c>
      <c r="F263" s="159">
        <v>65.458872388904808</v>
      </c>
      <c r="G263" s="67">
        <v>11139</v>
      </c>
      <c r="H263" s="67">
        <v>1775</v>
      </c>
      <c r="I263" s="67">
        <v>9364</v>
      </c>
      <c r="J263" s="67">
        <v>8.69</v>
      </c>
      <c r="K263" s="67">
        <v>968</v>
      </c>
      <c r="L263" s="67">
        <v>80.47</v>
      </c>
      <c r="M263" s="78">
        <v>8964</v>
      </c>
      <c r="N263" s="67">
        <v>1316</v>
      </c>
      <c r="O263" s="67">
        <v>679</v>
      </c>
      <c r="P263" s="67">
        <v>637</v>
      </c>
      <c r="Q263" s="67">
        <v>856</v>
      </c>
      <c r="R263" s="67">
        <v>440</v>
      </c>
      <c r="S263" s="67">
        <v>416</v>
      </c>
      <c r="T263" s="67">
        <v>1129</v>
      </c>
      <c r="U263" s="67">
        <v>531</v>
      </c>
      <c r="V263" s="67">
        <v>536</v>
      </c>
      <c r="W263" s="67">
        <v>874</v>
      </c>
      <c r="X263" s="67">
        <v>455</v>
      </c>
      <c r="Y263" s="67">
        <v>419</v>
      </c>
      <c r="Z263" s="67">
        <v>1004</v>
      </c>
      <c r="AA263" s="67">
        <v>650</v>
      </c>
      <c r="AB263" s="67">
        <v>473</v>
      </c>
      <c r="AC263" s="67">
        <v>847</v>
      </c>
      <c r="AD263" s="67">
        <v>443</v>
      </c>
      <c r="AE263" s="67">
        <v>404</v>
      </c>
      <c r="AF263" s="67">
        <v>1237</v>
      </c>
      <c r="AG263" s="67">
        <v>532</v>
      </c>
      <c r="AH263" s="67">
        <v>587</v>
      </c>
      <c r="AI263" s="67">
        <v>1330</v>
      </c>
      <c r="AJ263" s="67">
        <v>692</v>
      </c>
      <c r="AK263" s="67">
        <v>638</v>
      </c>
      <c r="AL263" s="67">
        <v>1017</v>
      </c>
      <c r="AM263" s="67">
        <v>491</v>
      </c>
      <c r="AN263" s="67">
        <v>485</v>
      </c>
      <c r="AO263" s="67">
        <v>945</v>
      </c>
      <c r="AP263" s="67">
        <v>945</v>
      </c>
      <c r="AQ263" s="67">
        <v>454</v>
      </c>
      <c r="AR263" s="67" t="s">
        <v>428</v>
      </c>
      <c r="AS263" s="67"/>
      <c r="AT263" s="67" t="s">
        <v>428</v>
      </c>
      <c r="AU263" s="59">
        <v>284</v>
      </c>
      <c r="AV263" s="59">
        <v>0</v>
      </c>
      <c r="AW263" s="59">
        <v>29</v>
      </c>
      <c r="AX263" s="97">
        <f>VLOOKUP(A263,[2]INFANTIL!$A$8:$AA$140,27,0)</f>
        <v>16.806722689075631</v>
      </c>
      <c r="AY263" s="98">
        <f>VLOOKUP(A263,[2]INFANTIL!$A$8:$AA$140,16,0)</f>
        <v>1</v>
      </c>
      <c r="AZ263" s="62">
        <f>VLOOKUP(A263,'[3]2017'!$A$8:$E$140,5,0)</f>
        <v>1.5197568389057752</v>
      </c>
      <c r="BA263" s="63">
        <f>VLOOKUP(A263,'[3]2017'!$A$8:$E$140,4,0)</f>
        <v>2</v>
      </c>
      <c r="BB263" s="62">
        <f>VLOOKUP(A263,[2]MATERNAS!$A$8:$AA$140,27,0)</f>
        <v>0</v>
      </c>
      <c r="BC263" s="63">
        <f>VLOOKUP(A263,[2]MATERNAS!$A$8:$AA$140,26,0)</f>
        <v>0</v>
      </c>
      <c r="BD263" s="68">
        <v>0</v>
      </c>
      <c r="BE263" s="69">
        <v>0</v>
      </c>
      <c r="BF263" s="60">
        <f>VLOOKUP(A263,[4]Controles!$A$7:$L$139,12,0)</f>
        <v>6.7226890756302522</v>
      </c>
      <c r="BG263" s="61">
        <f>VLOOKUP(A263,[4]Controles!$A$7:$L$139,11,0)</f>
        <v>8</v>
      </c>
      <c r="BH263" s="88">
        <v>10.084033613445378</v>
      </c>
      <c r="BI263" s="87">
        <v>12</v>
      </c>
      <c r="BJ263" s="68">
        <v>0</v>
      </c>
      <c r="BK263" s="69">
        <v>0</v>
      </c>
      <c r="BL263" s="68">
        <v>0</v>
      </c>
      <c r="BM263" s="69">
        <v>0</v>
      </c>
      <c r="BN263" s="67">
        <v>0</v>
      </c>
      <c r="BO263" s="67">
        <v>0</v>
      </c>
      <c r="BP263" s="67">
        <v>0</v>
      </c>
      <c r="BQ263" s="67">
        <v>0</v>
      </c>
      <c r="BR263" s="67">
        <v>0</v>
      </c>
      <c r="BS263" s="67">
        <v>0</v>
      </c>
      <c r="BT263" s="67">
        <v>0</v>
      </c>
      <c r="BU263" s="67">
        <v>0</v>
      </c>
      <c r="BV263" s="67">
        <v>27.7</v>
      </c>
      <c r="BW263" s="67">
        <v>119.2</v>
      </c>
      <c r="BX263" s="67">
        <v>104.6</v>
      </c>
      <c r="BY263" s="67">
        <v>119.2</v>
      </c>
      <c r="BZ263" s="67">
        <v>113.8</v>
      </c>
      <c r="CA263" s="67">
        <v>85.2</v>
      </c>
      <c r="CB263" s="67">
        <v>103.7</v>
      </c>
      <c r="CC263" s="96" t="s">
        <v>2267</v>
      </c>
      <c r="CD263" s="96" t="s">
        <v>2268</v>
      </c>
      <c r="CE263" s="99">
        <v>33.333333333333329</v>
      </c>
      <c r="CF263" s="67" t="s">
        <v>1369</v>
      </c>
      <c r="CG263" s="67" t="s">
        <v>2269</v>
      </c>
      <c r="CH263" s="67">
        <v>0</v>
      </c>
      <c r="CI263" s="67">
        <v>0</v>
      </c>
      <c r="CJ263" s="86">
        <v>0</v>
      </c>
      <c r="CK263" s="87">
        <v>0</v>
      </c>
      <c r="CL263" s="106">
        <v>0</v>
      </c>
      <c r="CM263" s="89">
        <v>0</v>
      </c>
      <c r="CN263" s="67">
        <v>0</v>
      </c>
      <c r="CO263" s="67">
        <v>0</v>
      </c>
      <c r="CP263" s="67">
        <v>0</v>
      </c>
      <c r="CQ263" s="67">
        <v>0</v>
      </c>
      <c r="CR263" s="67">
        <v>0</v>
      </c>
      <c r="CS263" s="67">
        <v>0</v>
      </c>
      <c r="CT263" s="67">
        <v>0</v>
      </c>
      <c r="CU263" s="67">
        <v>0</v>
      </c>
      <c r="CV263" s="67">
        <v>0</v>
      </c>
      <c r="CW263" s="67">
        <v>0</v>
      </c>
      <c r="CX263" s="67">
        <v>0</v>
      </c>
      <c r="CY263" s="67">
        <v>0</v>
      </c>
      <c r="CZ263" s="67">
        <v>0</v>
      </c>
      <c r="DA263" s="67">
        <v>0</v>
      </c>
      <c r="DB263" s="62">
        <f>VLOOKUP(A263,'[3]2017'!$A$8:$I$140,9,0)</f>
        <v>0</v>
      </c>
      <c r="DC263" s="63">
        <f>VLOOKUP(A263,'[3]2017'!$A$8:$I$140,8,0)</f>
        <v>0</v>
      </c>
      <c r="DD263" s="96" t="s">
        <v>2270</v>
      </c>
      <c r="DE263" s="96" t="s">
        <v>2271</v>
      </c>
      <c r="DF263" s="99">
        <v>2.4439918533604885</v>
      </c>
      <c r="DG263" s="100">
        <v>6.9269521410579351</v>
      </c>
      <c r="DH263" s="67">
        <v>0</v>
      </c>
      <c r="DI263" s="67">
        <v>0</v>
      </c>
      <c r="DJ263" s="67">
        <v>234.38</v>
      </c>
      <c r="DK263" s="67">
        <v>3</v>
      </c>
      <c r="DL263" s="67">
        <v>78.13</v>
      </c>
      <c r="DM263" s="67">
        <v>1</v>
      </c>
      <c r="DN263" s="67">
        <v>73.8</v>
      </c>
      <c r="DO263" s="67">
        <v>1</v>
      </c>
      <c r="DP263" s="67">
        <v>73.8</v>
      </c>
      <c r="DQ263" s="67">
        <v>1</v>
      </c>
      <c r="DR263" s="67">
        <v>0</v>
      </c>
      <c r="DS263" s="67">
        <v>0</v>
      </c>
      <c r="DT263" s="67">
        <v>73.8</v>
      </c>
      <c r="DU263" s="67">
        <v>1</v>
      </c>
      <c r="DV263" s="67">
        <v>0</v>
      </c>
      <c r="DW263" s="67">
        <v>0</v>
      </c>
      <c r="DX263" s="67">
        <v>0</v>
      </c>
      <c r="DY263" s="67">
        <v>0</v>
      </c>
      <c r="DZ263" s="101">
        <f>VLOOKUP(A263,[5]Embarazos!$A$7:$D$139,4,0)</f>
        <v>1.6666666666666667</v>
      </c>
      <c r="EA263" s="63">
        <f>VLOOKUP(A263,[5]Embarazos!$A$7:$D$139,3,0)</f>
        <v>2</v>
      </c>
      <c r="EB263" s="62">
        <f>VLOOKUP(A263,[5]Embarazos!$A$7:$F$139,6,0)</f>
        <v>30</v>
      </c>
      <c r="EC263" s="63">
        <f>VLOOKUP(A263,[5]Embarazos!$A$7:$F$139,5,0)</f>
        <v>36</v>
      </c>
      <c r="ED263" s="62">
        <f>VLOOKUP(A263,'[3]2017'!$A$8:$K$140,11,0)</f>
        <v>0.80840743734842357</v>
      </c>
      <c r="EE263" s="63">
        <f>VLOOKUP(A263,'[3]2017'!$A$8:$K$140,10,0)</f>
        <v>1</v>
      </c>
      <c r="EF263" s="96" t="s">
        <v>2272</v>
      </c>
      <c r="EG263" s="96" t="s">
        <v>2273</v>
      </c>
      <c r="EH263" s="99">
        <v>4.0540540540540544</v>
      </c>
      <c r="EI263" s="104">
        <v>1.9379844961240309</v>
      </c>
      <c r="EJ263" s="174" t="s">
        <v>2274</v>
      </c>
      <c r="EK263" s="174" t="s">
        <v>2275</v>
      </c>
      <c r="EL263" s="96" t="s">
        <v>2276</v>
      </c>
      <c r="EM263" s="96" t="s">
        <v>1345</v>
      </c>
      <c r="EN263" s="99">
        <v>2.4</v>
      </c>
      <c r="EO263" s="100">
        <v>0</v>
      </c>
      <c r="EP263" s="67">
        <v>0</v>
      </c>
      <c r="EQ263" s="67">
        <v>0</v>
      </c>
      <c r="ER263" s="67">
        <v>147.6</v>
      </c>
      <c r="ES263" s="67">
        <v>2</v>
      </c>
      <c r="ET263" s="92">
        <v>73.800738007380076</v>
      </c>
      <c r="EU263" s="105">
        <v>1</v>
      </c>
      <c r="EV263" s="67">
        <v>0</v>
      </c>
      <c r="EW263" s="67">
        <v>0</v>
      </c>
      <c r="EX263" s="67">
        <v>0</v>
      </c>
      <c r="EY263" s="62">
        <f>VLOOKUP(A263,[5]Embarazos!$A$7:$H$139,8,0)</f>
        <v>32.5</v>
      </c>
      <c r="EZ263" s="63">
        <f>VLOOKUP(A263,[5]Embarazos!$A$7:$H$139,7,0)</f>
        <v>39</v>
      </c>
      <c r="FA263" s="62">
        <f>VLOOKUP(A263,[5]Embarazos!$A$7:$J$139,10,0)</f>
        <v>14.166666666666666</v>
      </c>
      <c r="FB263" s="63">
        <f>VLOOKUP(A263,[5]Embarazos!$A$7:$J$139,9,0)</f>
        <v>17</v>
      </c>
      <c r="FC263" s="67">
        <v>0</v>
      </c>
      <c r="FD263" s="67">
        <v>0</v>
      </c>
      <c r="FE263" s="67">
        <v>87.95</v>
      </c>
      <c r="FF263" s="67">
        <v>2</v>
      </c>
      <c r="FG263" s="67" t="s">
        <v>2277</v>
      </c>
      <c r="FH263" s="67">
        <v>1</v>
      </c>
      <c r="FI263" s="67">
        <v>43.98</v>
      </c>
      <c r="FJ263" s="67">
        <v>1</v>
      </c>
      <c r="FK263" s="92">
        <v>175.9014951627089</v>
      </c>
      <c r="FL263" s="105">
        <v>4</v>
      </c>
      <c r="FM263" s="67">
        <v>307.83</v>
      </c>
      <c r="FN263" s="67">
        <v>7</v>
      </c>
      <c r="FO263" s="67">
        <v>131.93</v>
      </c>
      <c r="FP263" s="67">
        <v>3</v>
      </c>
      <c r="FQ263" s="92">
        <v>87.950747581354449</v>
      </c>
      <c r="FR263" s="67">
        <v>2</v>
      </c>
      <c r="FS263" s="62">
        <f>VLOOKUP(A263,'[3]2017'!$A$8:$M$140,13,0)</f>
        <v>2.9498525073746311</v>
      </c>
      <c r="FT263" s="63">
        <f>VLOOKUP(A263,'[3]2017'!$A$8:$M$140,12,0)</f>
        <v>3</v>
      </c>
      <c r="FU263" s="62">
        <f>VLOOKUP(A263,'[3]2017'!$A$8:$O$140,15,0)</f>
        <v>1.0582010582010584</v>
      </c>
      <c r="FV263" s="63">
        <f>VLOOKUP(A263,'[3]2017'!$A$8:$O$140,14,0)</f>
        <v>1</v>
      </c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67"/>
      <c r="IS263" s="67"/>
      <c r="IT263" s="67"/>
      <c r="IU263" s="67"/>
      <c r="IV263" s="67"/>
      <c r="IW263" s="67"/>
      <c r="IX263" s="67"/>
      <c r="IY263" s="67"/>
      <c r="IZ263" s="67"/>
      <c r="JA263" s="67"/>
      <c r="JB263" s="67"/>
      <c r="JC263" s="67"/>
      <c r="JD263" s="67"/>
      <c r="JE263" s="67"/>
      <c r="JF263" s="67"/>
      <c r="JG263" s="67"/>
      <c r="JH263" s="67"/>
      <c r="JI263" s="67"/>
      <c r="JJ263" s="67"/>
      <c r="JK263" s="67"/>
      <c r="JL263" s="67"/>
      <c r="JM263" s="67"/>
      <c r="JN263" s="67"/>
      <c r="JO263" s="67"/>
      <c r="JP263" s="67"/>
      <c r="JQ263" s="67"/>
      <c r="JR263" s="67"/>
      <c r="JS263" s="67"/>
      <c r="JT263" s="67"/>
      <c r="JU263" s="67"/>
      <c r="JV263" s="67"/>
      <c r="JW263" s="67"/>
      <c r="JX263" s="67"/>
      <c r="JY263" s="67"/>
      <c r="JZ263" s="67"/>
      <c r="KA263" s="67"/>
      <c r="KB263" s="67"/>
      <c r="KC263" s="67"/>
      <c r="KD263" s="67"/>
      <c r="KE263" s="67"/>
      <c r="KF263" s="67"/>
      <c r="KG263" s="67"/>
      <c r="KH263" s="67"/>
      <c r="KI263" s="67"/>
      <c r="KJ263" s="67"/>
      <c r="KK263" s="67"/>
      <c r="KL263" s="67"/>
      <c r="KM263" s="67"/>
      <c r="KN263" s="67"/>
      <c r="KO263" s="67"/>
      <c r="KP263" s="67"/>
      <c r="KQ263" s="67"/>
      <c r="KR263" s="67"/>
      <c r="KS263" s="67"/>
      <c r="KT263" s="67"/>
      <c r="KU263" s="67"/>
      <c r="KV263" s="67"/>
      <c r="KW263" s="67"/>
      <c r="KX263" s="67"/>
      <c r="KY263" s="67"/>
      <c r="KZ263" s="67"/>
      <c r="LA263" s="67"/>
      <c r="LB263" s="67"/>
      <c r="LC263" s="67"/>
      <c r="LD263" s="67"/>
      <c r="LE263" s="67"/>
      <c r="LF263" s="67"/>
      <c r="LG263" s="67"/>
      <c r="LH263" s="67"/>
      <c r="LI263" s="67"/>
      <c r="LJ263" s="67"/>
      <c r="LK263" s="67"/>
      <c r="LL263" s="67"/>
      <c r="LM263" s="67"/>
      <c r="LN263" s="67"/>
      <c r="LO263" s="67"/>
      <c r="LP263" s="67"/>
      <c r="LQ263" s="67"/>
      <c r="LR263" s="67"/>
      <c r="LS263" s="67"/>
      <c r="LT263" s="67"/>
      <c r="LU263" s="67"/>
      <c r="LV263" s="67"/>
      <c r="LW263" s="67"/>
      <c r="LX263" s="67"/>
      <c r="LY263" s="67"/>
      <c r="LZ263" s="67"/>
      <c r="MA263" s="67"/>
      <c r="MB263" s="67"/>
      <c r="MC263" s="67"/>
      <c r="MD263" s="67"/>
      <c r="ME263" s="67"/>
      <c r="MF263" s="67"/>
      <c r="MG263" s="67"/>
      <c r="MH263" s="67"/>
      <c r="MI263" s="67"/>
      <c r="MJ263" s="67"/>
      <c r="MK263" s="67"/>
      <c r="ML263" s="67"/>
      <c r="MM263" s="67"/>
      <c r="MN263" s="67"/>
      <c r="MO263" s="67"/>
      <c r="MP263" s="67"/>
      <c r="MQ263" s="67"/>
      <c r="MR263" s="67"/>
      <c r="MS263" s="67"/>
      <c r="MT263" s="67"/>
      <c r="MU263" s="67"/>
      <c r="MV263" s="67"/>
      <c r="MW263" s="67"/>
      <c r="MX263" s="67"/>
      <c r="MY263" s="67"/>
      <c r="MZ263" s="67"/>
      <c r="NA263" s="67"/>
      <c r="NB263" s="67"/>
      <c r="NC263" s="67"/>
      <c r="ND263" s="67"/>
      <c r="NE263" s="67"/>
      <c r="NF263" s="67"/>
      <c r="NG263" s="67"/>
      <c r="NH263" s="67"/>
      <c r="NI263" s="67"/>
      <c r="NJ263" s="67"/>
      <c r="NK263" s="67"/>
      <c r="NL263" s="67"/>
      <c r="NM263" s="67"/>
      <c r="NN263" s="67"/>
      <c r="NO263" s="67"/>
      <c r="NP263" s="67"/>
      <c r="NQ263" s="67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</row>
    <row r="264" spans="1:407">
      <c r="A264" s="96" t="s">
        <v>1608</v>
      </c>
      <c r="B264" s="56" t="s">
        <v>526</v>
      </c>
      <c r="C264" s="96" t="s">
        <v>479</v>
      </c>
      <c r="D264" s="74">
        <v>6</v>
      </c>
      <c r="E264" s="67">
        <v>2017</v>
      </c>
      <c r="F264" s="159">
        <v>68.33801772723956</v>
      </c>
      <c r="G264" s="67">
        <v>17521</v>
      </c>
      <c r="H264" s="67">
        <v>7042</v>
      </c>
      <c r="I264" s="67">
        <v>10479</v>
      </c>
      <c r="J264" s="67">
        <v>9.26</v>
      </c>
      <c r="K264" s="78">
        <v>1622</v>
      </c>
      <c r="L264" s="67">
        <v>79.48</v>
      </c>
      <c r="M264" s="78">
        <v>13926</v>
      </c>
      <c r="N264" s="67">
        <v>1760</v>
      </c>
      <c r="O264" s="67">
        <v>903</v>
      </c>
      <c r="P264" s="67">
        <v>857</v>
      </c>
      <c r="Q264" s="67">
        <v>2113</v>
      </c>
      <c r="R264" s="67">
        <v>1084</v>
      </c>
      <c r="S264" s="67">
        <v>1029</v>
      </c>
      <c r="T264" s="67">
        <v>1715</v>
      </c>
      <c r="U264" s="67">
        <v>840</v>
      </c>
      <c r="V264" s="67">
        <v>830</v>
      </c>
      <c r="W264" s="67">
        <v>2013</v>
      </c>
      <c r="X264" s="67">
        <v>1045</v>
      </c>
      <c r="Y264" s="67">
        <v>968</v>
      </c>
      <c r="Z264" s="67">
        <v>1595</v>
      </c>
      <c r="AA264" s="67">
        <v>828</v>
      </c>
      <c r="AB264" s="67">
        <v>755</v>
      </c>
      <c r="AC264" s="67">
        <v>1884</v>
      </c>
      <c r="AD264" s="67">
        <v>997</v>
      </c>
      <c r="AE264" s="67">
        <v>887</v>
      </c>
      <c r="AF264" s="67">
        <v>1563</v>
      </c>
      <c r="AG264" s="67">
        <v>812</v>
      </c>
      <c r="AH264" s="67">
        <v>735</v>
      </c>
      <c r="AI264" s="67">
        <v>2713</v>
      </c>
      <c r="AJ264" s="67">
        <v>1447</v>
      </c>
      <c r="AK264" s="67">
        <v>1266</v>
      </c>
      <c r="AL264" s="67">
        <v>1519</v>
      </c>
      <c r="AM264" s="67">
        <v>729</v>
      </c>
      <c r="AN264" s="67">
        <v>707</v>
      </c>
      <c r="AO264" s="67">
        <v>1369</v>
      </c>
      <c r="AP264" s="67">
        <v>1369</v>
      </c>
      <c r="AQ264" s="67">
        <v>640</v>
      </c>
      <c r="AR264" s="67" t="s">
        <v>428</v>
      </c>
      <c r="AS264" s="67"/>
      <c r="AT264" s="67" t="s">
        <v>428</v>
      </c>
      <c r="AU264" s="59">
        <v>845</v>
      </c>
      <c r="AV264" s="59">
        <v>0</v>
      </c>
      <c r="AW264" s="59">
        <v>42</v>
      </c>
      <c r="AX264" s="97" t="e">
        <f>VLOOKUP(A264,[2]INFANTIL!$A$8:$AA$140,27,0)</f>
        <v>#N/A</v>
      </c>
      <c r="AY264" s="98" t="e">
        <f>VLOOKUP(A264,[2]INFANTIL!$A$8:$AA$140,16,0)</f>
        <v>#N/A</v>
      </c>
      <c r="AZ264" s="62">
        <f>VLOOKUP(A264,'[3]2017'!$A$8:$E$140,5,0)</f>
        <v>1.7045454545454544</v>
      </c>
      <c r="BA264" s="63">
        <f>VLOOKUP(A264,'[3]2017'!$A$8:$E$140,4,0)</f>
        <v>3</v>
      </c>
      <c r="BB264" s="62">
        <f>VLOOKUP(A264,[2]MATERNAS!$A$8:$AA$140,27,0)</f>
        <v>0</v>
      </c>
      <c r="BC264" s="63">
        <f>VLOOKUP(A264,[2]MATERNAS!$A$8:$AA$140,26,0)</f>
        <v>0</v>
      </c>
      <c r="BD264" s="68">
        <v>0</v>
      </c>
      <c r="BE264" s="69">
        <v>0</v>
      </c>
      <c r="BF264" s="60">
        <f>VLOOKUP(A264,[4]Controles!$A$7:$L$139,12,0)</f>
        <v>7.5892857142857135</v>
      </c>
      <c r="BG264" s="61">
        <f>VLOOKUP(A264,[4]Controles!$A$7:$L$139,11,0)</f>
        <v>17</v>
      </c>
      <c r="BH264" s="88">
        <v>8.4821428571428577</v>
      </c>
      <c r="BI264" s="87">
        <v>19</v>
      </c>
      <c r="BJ264" s="68">
        <v>0</v>
      </c>
      <c r="BK264" s="69">
        <v>0</v>
      </c>
      <c r="BL264" s="68">
        <v>113.63636363636363</v>
      </c>
      <c r="BM264" s="69">
        <v>2</v>
      </c>
      <c r="BN264" s="67">
        <v>0</v>
      </c>
      <c r="BO264" s="67">
        <v>0</v>
      </c>
      <c r="BP264" s="67">
        <v>0</v>
      </c>
      <c r="BQ264" s="67">
        <v>0</v>
      </c>
      <c r="BR264" s="67">
        <v>0</v>
      </c>
      <c r="BS264" s="67">
        <v>0</v>
      </c>
      <c r="BT264" s="67">
        <v>0</v>
      </c>
      <c r="BU264" s="67">
        <v>0</v>
      </c>
      <c r="BV264" s="67">
        <v>35.299999999999997</v>
      </c>
      <c r="BW264" s="67">
        <v>95</v>
      </c>
      <c r="BX264" s="67">
        <v>86.1</v>
      </c>
      <c r="BY264" s="67">
        <v>93.7</v>
      </c>
      <c r="BZ264" s="67">
        <v>90.8</v>
      </c>
      <c r="CA264" s="67">
        <v>88.3</v>
      </c>
      <c r="CB264" s="67">
        <v>95.1</v>
      </c>
      <c r="CC264" s="96" t="s">
        <v>2278</v>
      </c>
      <c r="CD264" s="96" t="s">
        <v>2279</v>
      </c>
      <c r="CE264" s="99">
        <v>17.647058823529413</v>
      </c>
      <c r="CF264" s="67" t="s">
        <v>1027</v>
      </c>
      <c r="CG264" s="67" t="s">
        <v>2280</v>
      </c>
      <c r="CH264" s="67">
        <v>0</v>
      </c>
      <c r="CI264" s="67">
        <v>0</v>
      </c>
      <c r="CJ264" s="86">
        <v>0</v>
      </c>
      <c r="CK264" s="87">
        <v>0</v>
      </c>
      <c r="CL264" s="106">
        <v>0</v>
      </c>
      <c r="CM264" s="89">
        <v>0</v>
      </c>
      <c r="CN264" s="67">
        <v>56.72</v>
      </c>
      <c r="CO264" s="67">
        <v>1</v>
      </c>
      <c r="CP264" s="67">
        <v>0</v>
      </c>
      <c r="CQ264" s="67">
        <v>0</v>
      </c>
      <c r="CR264" s="67">
        <v>0</v>
      </c>
      <c r="CS264" s="67">
        <v>0</v>
      </c>
      <c r="CT264" s="67">
        <v>0</v>
      </c>
      <c r="CU264" s="67">
        <v>0</v>
      </c>
      <c r="CV264" s="67">
        <v>0</v>
      </c>
      <c r="CW264" s="67">
        <v>0</v>
      </c>
      <c r="CX264" s="67">
        <v>0</v>
      </c>
      <c r="CY264" s="67">
        <v>0</v>
      </c>
      <c r="CZ264" s="67">
        <v>0</v>
      </c>
      <c r="DA264" s="67">
        <v>0</v>
      </c>
      <c r="DB264" s="62">
        <f>VLOOKUP(A264,'[3]2017'!$A$8:$I$140,9,0)</f>
        <v>0</v>
      </c>
      <c r="DC264" s="63">
        <f>VLOOKUP(A264,'[3]2017'!$A$8:$I$140,8,0)</f>
        <v>0</v>
      </c>
      <c r="DD264" s="96" t="s">
        <v>2281</v>
      </c>
      <c r="DE264" s="96" t="s">
        <v>2282</v>
      </c>
      <c r="DF264" s="99">
        <v>4.634678298800436</v>
      </c>
      <c r="DG264" s="100">
        <v>5.5396370582617003</v>
      </c>
      <c r="DH264" s="67">
        <v>198.71</v>
      </c>
      <c r="DI264" s="67">
        <v>4</v>
      </c>
      <c r="DJ264" s="67">
        <v>248.39</v>
      </c>
      <c r="DK264" s="67">
        <v>5</v>
      </c>
      <c r="DL264" s="67">
        <v>49.68</v>
      </c>
      <c r="DM264" s="67">
        <v>1</v>
      </c>
      <c r="DN264" s="67">
        <v>159.24</v>
      </c>
      <c r="DO264" s="67">
        <v>3</v>
      </c>
      <c r="DP264" s="67">
        <v>0</v>
      </c>
      <c r="DQ264" s="67">
        <v>0</v>
      </c>
      <c r="DR264" s="67">
        <v>0</v>
      </c>
      <c r="DS264" s="67">
        <v>0</v>
      </c>
      <c r="DT264" s="67">
        <v>0</v>
      </c>
      <c r="DU264" s="67">
        <v>0</v>
      </c>
      <c r="DV264" s="67">
        <v>0</v>
      </c>
      <c r="DW264" s="67">
        <v>0</v>
      </c>
      <c r="DX264" s="67">
        <v>0</v>
      </c>
      <c r="DY264" s="67">
        <v>0</v>
      </c>
      <c r="DZ264" s="101">
        <f>VLOOKUP(A264,[5]Embarazos!$A$7:$D$139,4,0)</f>
        <v>0.42372881355932202</v>
      </c>
      <c r="EA264" s="63">
        <f>VLOOKUP(A264,[5]Embarazos!$A$7:$D$139,3,0)</f>
        <v>1</v>
      </c>
      <c r="EB264" s="62">
        <f>VLOOKUP(A264,[5]Embarazos!$A$7:$F$139,6,0)</f>
        <v>27.542372881355931</v>
      </c>
      <c r="EC264" s="63">
        <f>VLOOKUP(A264,[5]Embarazos!$A$7:$F$139,5,0)</f>
        <v>65</v>
      </c>
      <c r="ED264" s="62">
        <f>VLOOKUP(A264,'[3]2017'!$A$8:$K$140,11,0)</f>
        <v>1.2795905310300704</v>
      </c>
      <c r="EE264" s="63">
        <f>VLOOKUP(A264,'[3]2017'!$A$8:$K$140,10,0)</f>
        <v>2</v>
      </c>
      <c r="EF264" s="96" t="s">
        <v>2283</v>
      </c>
      <c r="EG264" s="96" t="s">
        <v>2284</v>
      </c>
      <c r="EH264" s="99">
        <v>4.2950513538748831</v>
      </c>
      <c r="EI264" s="104">
        <v>2.0257826887661143</v>
      </c>
      <c r="EJ264" s="174" t="s">
        <v>2285</v>
      </c>
      <c r="EK264" s="174" t="s">
        <v>2286</v>
      </c>
      <c r="EL264" s="96" t="s">
        <v>2287</v>
      </c>
      <c r="EM264" s="96" t="s">
        <v>2288</v>
      </c>
      <c r="EN264" s="99">
        <v>0.67340067340067333</v>
      </c>
      <c r="EO264" s="100">
        <v>1.2048192771084338</v>
      </c>
      <c r="EP264" s="67">
        <v>159.24</v>
      </c>
      <c r="EQ264" s="67">
        <v>3</v>
      </c>
      <c r="ER264" s="67">
        <v>636.94000000000005</v>
      </c>
      <c r="ES264" s="67">
        <v>12</v>
      </c>
      <c r="ET264" s="92">
        <v>477.70700636942672</v>
      </c>
      <c r="EU264" s="105">
        <v>9</v>
      </c>
      <c r="EV264" s="67">
        <v>159.24</v>
      </c>
      <c r="EW264" s="67">
        <v>3</v>
      </c>
      <c r="EX264" s="67">
        <v>0</v>
      </c>
      <c r="EY264" s="62">
        <f>VLOOKUP(A264,[5]Embarazos!$A$7:$H$139,8,0)</f>
        <v>30.084745762711862</v>
      </c>
      <c r="EZ264" s="63">
        <f>VLOOKUP(A264,[5]Embarazos!$A$7:$H$139,7,0)</f>
        <v>71</v>
      </c>
      <c r="FA264" s="62">
        <f>VLOOKUP(A264,[5]Embarazos!$A$7:$J$139,10,0)</f>
        <v>22.457627118644069</v>
      </c>
      <c r="FB264" s="63">
        <f>VLOOKUP(A264,[5]Embarazos!$A$7:$J$139,9,0)</f>
        <v>53</v>
      </c>
      <c r="FC264" s="67">
        <v>0</v>
      </c>
      <c r="FD264" s="67">
        <v>0</v>
      </c>
      <c r="FE264" s="67">
        <v>92.17</v>
      </c>
      <c r="FF264" s="67">
        <v>3</v>
      </c>
      <c r="FG264" s="67">
        <v>30.72</v>
      </c>
      <c r="FH264" s="67">
        <v>1</v>
      </c>
      <c r="FI264" s="67">
        <v>30.72</v>
      </c>
      <c r="FJ264" s="67">
        <v>1</v>
      </c>
      <c r="FK264" s="92">
        <v>153.60983102918587</v>
      </c>
      <c r="FL264" s="105">
        <v>5</v>
      </c>
      <c r="FM264" s="67">
        <v>307.22000000000003</v>
      </c>
      <c r="FN264" s="67">
        <v>10</v>
      </c>
      <c r="FO264" s="67">
        <v>337.94</v>
      </c>
      <c r="FP264" s="67">
        <v>11</v>
      </c>
      <c r="FQ264" s="67">
        <v>0</v>
      </c>
      <c r="FR264" s="67">
        <v>0</v>
      </c>
      <c r="FS264" s="62">
        <f>VLOOKUP(A264,'[3]2017'!$A$8:$M$140,13,0)</f>
        <v>0.65832784726793936</v>
      </c>
      <c r="FT264" s="63">
        <f>VLOOKUP(A264,'[3]2017'!$A$8:$M$140,12,0)</f>
        <v>1</v>
      </c>
      <c r="FU264" s="62">
        <f>VLOOKUP(A264,'[3]2017'!$A$8:$O$140,15,0)</f>
        <v>2.9218407596785974</v>
      </c>
      <c r="FV264" s="63">
        <f>VLOOKUP(A264,'[3]2017'!$A$8:$O$140,14,0)</f>
        <v>4</v>
      </c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67"/>
      <c r="IS264" s="67"/>
      <c r="IT264" s="67"/>
      <c r="IU264" s="67"/>
      <c r="IV264" s="67"/>
      <c r="IW264" s="67"/>
      <c r="IX264" s="67"/>
      <c r="IY264" s="67"/>
      <c r="IZ264" s="67"/>
      <c r="JA264" s="67"/>
      <c r="JB264" s="67"/>
      <c r="JC264" s="67"/>
      <c r="JD264" s="67"/>
      <c r="JE264" s="67"/>
      <c r="JF264" s="67"/>
      <c r="JG264" s="67"/>
      <c r="JH264" s="67"/>
      <c r="JI264" s="67"/>
      <c r="JJ264" s="67"/>
      <c r="JK264" s="67"/>
      <c r="JL264" s="67"/>
      <c r="JM264" s="67"/>
      <c r="JN264" s="67"/>
      <c r="JO264" s="67"/>
      <c r="JP264" s="67"/>
      <c r="JQ264" s="67"/>
      <c r="JR264" s="67"/>
      <c r="JS264" s="67"/>
      <c r="JT264" s="67"/>
      <c r="JU264" s="67"/>
      <c r="JV264" s="67"/>
      <c r="JW264" s="67"/>
      <c r="JX264" s="67"/>
      <c r="JY264" s="67"/>
      <c r="JZ264" s="67"/>
      <c r="KA264" s="67"/>
      <c r="KB264" s="67"/>
      <c r="KC264" s="67"/>
      <c r="KD264" s="67"/>
      <c r="KE264" s="67"/>
      <c r="KF264" s="67"/>
      <c r="KG264" s="67"/>
      <c r="KH264" s="67"/>
      <c r="KI264" s="67"/>
      <c r="KJ264" s="67"/>
      <c r="KK264" s="67"/>
      <c r="KL264" s="67"/>
      <c r="KM264" s="67"/>
      <c r="KN264" s="67"/>
      <c r="KO264" s="67"/>
      <c r="KP264" s="67"/>
      <c r="KQ264" s="67"/>
      <c r="KR264" s="67"/>
      <c r="KS264" s="67"/>
      <c r="KT264" s="67"/>
      <c r="KU264" s="67"/>
      <c r="KV264" s="67"/>
      <c r="KW264" s="67"/>
      <c r="KX264" s="67"/>
      <c r="KY264" s="67"/>
      <c r="KZ264" s="67"/>
      <c r="LA264" s="67"/>
      <c r="LB264" s="67"/>
      <c r="LC264" s="67"/>
      <c r="LD264" s="67"/>
      <c r="LE264" s="67"/>
      <c r="LF264" s="67"/>
      <c r="LG264" s="67"/>
      <c r="LH264" s="67"/>
      <c r="LI264" s="67"/>
      <c r="LJ264" s="67"/>
      <c r="LK264" s="67"/>
      <c r="LL264" s="67"/>
      <c r="LM264" s="67"/>
      <c r="LN264" s="67"/>
      <c r="LO264" s="67"/>
      <c r="LP264" s="67"/>
      <c r="LQ264" s="67"/>
      <c r="LR264" s="67"/>
      <c r="LS264" s="67"/>
      <c r="LT264" s="67"/>
      <c r="LU264" s="67"/>
      <c r="LV264" s="67"/>
      <c r="LW264" s="67"/>
      <c r="LX264" s="67"/>
      <c r="LY264" s="67"/>
      <c r="LZ264" s="67"/>
      <c r="MA264" s="67"/>
      <c r="MB264" s="67"/>
      <c r="MC264" s="67"/>
      <c r="MD264" s="67"/>
      <c r="ME264" s="67"/>
      <c r="MF264" s="67"/>
      <c r="MG264" s="67"/>
      <c r="MH264" s="67"/>
      <c r="MI264" s="67"/>
      <c r="MJ264" s="67"/>
      <c r="MK264" s="67"/>
      <c r="ML264" s="67"/>
      <c r="MM264" s="67"/>
      <c r="MN264" s="67"/>
      <c r="MO264" s="67"/>
      <c r="MP264" s="67"/>
      <c r="MQ264" s="67"/>
      <c r="MR264" s="67"/>
      <c r="MS264" s="67"/>
      <c r="MT264" s="67"/>
      <c r="MU264" s="67"/>
      <c r="MV264" s="67"/>
      <c r="MW264" s="67"/>
      <c r="MX264" s="67"/>
      <c r="MY264" s="67"/>
      <c r="MZ264" s="67"/>
      <c r="NA264" s="67"/>
      <c r="NB264" s="67"/>
      <c r="NC264" s="67"/>
      <c r="ND264" s="67"/>
      <c r="NE264" s="67"/>
      <c r="NF264" s="67"/>
      <c r="NG264" s="67"/>
      <c r="NH264" s="67"/>
      <c r="NI264" s="67"/>
      <c r="NJ264" s="67"/>
      <c r="NK264" s="67"/>
      <c r="NL264" s="67"/>
      <c r="NM264" s="67"/>
      <c r="NN264" s="67"/>
      <c r="NO264" s="67"/>
      <c r="NP264" s="67"/>
      <c r="NQ264" s="67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</row>
    <row r="265" spans="1:407">
      <c r="A265" s="96" t="s">
        <v>1614</v>
      </c>
      <c r="B265" s="56" t="s">
        <v>536</v>
      </c>
      <c r="C265" s="96" t="s">
        <v>441</v>
      </c>
      <c r="D265" s="74">
        <v>6</v>
      </c>
      <c r="E265" s="67">
        <v>2017</v>
      </c>
      <c r="F265" s="161">
        <v>61.195034478505157</v>
      </c>
      <c r="G265" s="67">
        <v>7591</v>
      </c>
      <c r="H265" s="67">
        <v>1275</v>
      </c>
      <c r="I265" s="67">
        <v>6316</v>
      </c>
      <c r="J265" s="67">
        <v>15.73</v>
      </c>
      <c r="K265" s="78">
        <v>1194</v>
      </c>
      <c r="L265" s="67">
        <v>72.56</v>
      </c>
      <c r="M265" s="78">
        <v>5508</v>
      </c>
      <c r="N265" s="67">
        <v>781</v>
      </c>
      <c r="O265" s="67">
        <v>410</v>
      </c>
      <c r="P265" s="67">
        <v>371</v>
      </c>
      <c r="Q265" s="67">
        <v>934</v>
      </c>
      <c r="R265" s="67">
        <v>491</v>
      </c>
      <c r="S265" s="67">
        <v>443</v>
      </c>
      <c r="T265" s="67">
        <v>741</v>
      </c>
      <c r="U265" s="67">
        <v>376</v>
      </c>
      <c r="V265" s="67">
        <v>346</v>
      </c>
      <c r="W265" s="67">
        <v>869</v>
      </c>
      <c r="X265" s="67">
        <v>465</v>
      </c>
      <c r="Y265" s="67">
        <v>404</v>
      </c>
      <c r="Z265" s="67">
        <v>696</v>
      </c>
      <c r="AA265" s="67">
        <v>386</v>
      </c>
      <c r="AB265" s="67">
        <v>320</v>
      </c>
      <c r="AC265" s="67">
        <v>843</v>
      </c>
      <c r="AD265" s="67">
        <v>458</v>
      </c>
      <c r="AE265" s="67">
        <v>385</v>
      </c>
      <c r="AF265" s="67">
        <v>707</v>
      </c>
      <c r="AG265" s="67">
        <v>360</v>
      </c>
      <c r="AH265" s="67">
        <v>321</v>
      </c>
      <c r="AI265" s="67">
        <v>1203</v>
      </c>
      <c r="AJ265" s="67">
        <v>660</v>
      </c>
      <c r="AK265" s="67">
        <v>543</v>
      </c>
      <c r="AL265" s="67">
        <v>656</v>
      </c>
      <c r="AM265" s="67">
        <v>356</v>
      </c>
      <c r="AN265" s="67">
        <v>296</v>
      </c>
      <c r="AO265" s="67">
        <v>650</v>
      </c>
      <c r="AP265" s="67">
        <v>650</v>
      </c>
      <c r="AQ265" s="67">
        <v>294</v>
      </c>
      <c r="AR265" s="67" t="s">
        <v>428</v>
      </c>
      <c r="AS265" s="67"/>
      <c r="AT265" s="67" t="s">
        <v>428</v>
      </c>
      <c r="AU265" s="59">
        <v>257</v>
      </c>
      <c r="AV265" s="59">
        <v>0</v>
      </c>
      <c r="AW265" s="59">
        <v>66</v>
      </c>
      <c r="AX265" s="97" t="e">
        <f>VLOOKUP(A265,[2]INFANTIL!$A$8:$AA$140,27,0)</f>
        <v>#N/A</v>
      </c>
      <c r="AY265" s="98" t="e">
        <f>VLOOKUP(A265,[2]INFANTIL!$A$8:$AA$140,16,0)</f>
        <v>#N/A</v>
      </c>
      <c r="AZ265" s="62">
        <f>VLOOKUP(A265,'[3]2017'!$A$8:$E$140,5,0)</f>
        <v>0</v>
      </c>
      <c r="BA265" s="63">
        <f>VLOOKUP(A265,'[3]2017'!$A$8:$E$140,4,0)</f>
        <v>0</v>
      </c>
      <c r="BB265" s="62">
        <f>VLOOKUP(A265,[2]MATERNAS!$A$8:$AA$140,27,0)</f>
        <v>0</v>
      </c>
      <c r="BC265" s="63">
        <f>VLOOKUP(A265,[2]MATERNAS!$A$8:$AA$140,26,0)</f>
        <v>0</v>
      </c>
      <c r="BD265" s="68">
        <v>0</v>
      </c>
      <c r="BE265" s="69">
        <v>0</v>
      </c>
      <c r="BF265" s="60">
        <f>VLOOKUP(A265,[4]Controles!$A$7:$L$139,12,0)</f>
        <v>8.5106382978723403</v>
      </c>
      <c r="BG265" s="61">
        <f>VLOOKUP(A265,[4]Controles!$A$7:$L$139,11,0)</f>
        <v>8</v>
      </c>
      <c r="BH265" s="88">
        <v>4.2553191489361701</v>
      </c>
      <c r="BI265" s="87">
        <v>4</v>
      </c>
      <c r="BJ265" s="68">
        <v>0</v>
      </c>
      <c r="BK265" s="69">
        <v>0</v>
      </c>
      <c r="BL265" s="68">
        <v>0</v>
      </c>
      <c r="BM265" s="69">
        <v>0</v>
      </c>
      <c r="BN265" s="67">
        <v>0</v>
      </c>
      <c r="BO265" s="67">
        <v>0</v>
      </c>
      <c r="BP265" s="67">
        <v>0</v>
      </c>
      <c r="BQ265" s="67">
        <v>0</v>
      </c>
      <c r="BR265" s="67">
        <v>0</v>
      </c>
      <c r="BS265" s="67">
        <v>0</v>
      </c>
      <c r="BT265" s="67">
        <v>0</v>
      </c>
      <c r="BU265" s="67">
        <v>0</v>
      </c>
      <c r="BV265" s="67">
        <v>15</v>
      </c>
      <c r="BW265" s="67">
        <v>113</v>
      </c>
      <c r="BX265" s="67">
        <v>99</v>
      </c>
      <c r="BY265" s="67">
        <v>113</v>
      </c>
      <c r="BZ265" s="67">
        <v>102</v>
      </c>
      <c r="CA265" s="67">
        <v>92</v>
      </c>
      <c r="CB265" s="67">
        <v>98</v>
      </c>
      <c r="CC265" s="96" t="s">
        <v>2289</v>
      </c>
      <c r="CD265" s="96" t="s">
        <v>2290</v>
      </c>
      <c r="CE265" s="99">
        <v>40</v>
      </c>
      <c r="CF265" s="67" t="s">
        <v>1812</v>
      </c>
      <c r="CG265" s="67" t="s">
        <v>735</v>
      </c>
      <c r="CH265" s="67">
        <v>0</v>
      </c>
      <c r="CI265" s="67">
        <v>0</v>
      </c>
      <c r="CJ265" s="86">
        <v>0</v>
      </c>
      <c r="CK265" s="87">
        <v>0</v>
      </c>
      <c r="CL265" s="106">
        <v>0</v>
      </c>
      <c r="CM265" s="89">
        <v>0</v>
      </c>
      <c r="CN265" s="67">
        <v>0</v>
      </c>
      <c r="CO265" s="67">
        <v>0</v>
      </c>
      <c r="CP265" s="67">
        <v>0</v>
      </c>
      <c r="CQ265" s="67">
        <v>0</v>
      </c>
      <c r="CR265" s="67">
        <v>0</v>
      </c>
      <c r="CS265" s="67">
        <v>0</v>
      </c>
      <c r="CT265" s="67">
        <v>0</v>
      </c>
      <c r="CU265" s="67">
        <v>0</v>
      </c>
      <c r="CV265" s="67">
        <v>0</v>
      </c>
      <c r="CW265" s="67">
        <v>0</v>
      </c>
      <c r="CX265" s="67">
        <v>0</v>
      </c>
      <c r="CY265" s="67">
        <v>0</v>
      </c>
      <c r="CZ265" s="67">
        <v>0</v>
      </c>
      <c r="DA265" s="67">
        <v>0</v>
      </c>
      <c r="DB265" s="62">
        <f>VLOOKUP(A265,'[3]2017'!$A$8:$I$140,9,0)</f>
        <v>0</v>
      </c>
      <c r="DC265" s="63">
        <f>VLOOKUP(A265,'[3]2017'!$A$8:$I$140,8,0)</f>
        <v>0</v>
      </c>
      <c r="DD265" s="96" t="s">
        <v>2291</v>
      </c>
      <c r="DE265" s="96" t="s">
        <v>2292</v>
      </c>
      <c r="DF265" s="99">
        <v>4.5383411580594686</v>
      </c>
      <c r="DG265" s="100">
        <v>4.3478260869565215</v>
      </c>
      <c r="DH265" s="67">
        <v>0</v>
      </c>
      <c r="DI265" s="67">
        <v>0</v>
      </c>
      <c r="DJ265" s="67">
        <v>115.07</v>
      </c>
      <c r="DK265" s="67">
        <v>1</v>
      </c>
      <c r="DL265" s="67">
        <v>0</v>
      </c>
      <c r="DM265" s="67">
        <v>0</v>
      </c>
      <c r="DN265" s="67">
        <v>0</v>
      </c>
      <c r="DO265" s="67">
        <v>0</v>
      </c>
      <c r="DP265" s="67">
        <v>0</v>
      </c>
      <c r="DQ265" s="67">
        <v>0</v>
      </c>
      <c r="DR265" s="67">
        <v>0</v>
      </c>
      <c r="DS265" s="67">
        <v>0</v>
      </c>
      <c r="DT265" s="67">
        <v>0</v>
      </c>
      <c r="DU265" s="67">
        <v>0</v>
      </c>
      <c r="DV265" s="67">
        <v>0</v>
      </c>
      <c r="DW265" s="67">
        <v>0</v>
      </c>
      <c r="DX265" s="67">
        <v>0</v>
      </c>
      <c r="DY265" s="67">
        <v>0</v>
      </c>
      <c r="DZ265" s="101">
        <f>VLOOKUP(A265,[5]Embarazos!$A$7:$D$139,4,0)</f>
        <v>4.2105263157894735</v>
      </c>
      <c r="EA265" s="63">
        <f>VLOOKUP(A265,[5]Embarazos!$A$7:$D$139,3,0)</f>
        <v>4</v>
      </c>
      <c r="EB265" s="62">
        <f>VLOOKUP(A265,[5]Embarazos!$A$7:$F$139,6,0)</f>
        <v>25.263157894736842</v>
      </c>
      <c r="EC265" s="63">
        <f>VLOOKUP(A265,[5]Embarazos!$A$7:$F$139,5,0)</f>
        <v>24</v>
      </c>
      <c r="ED265" s="62">
        <f>VLOOKUP(A265,'[3]2017'!$A$8:$K$140,11,0)</f>
        <v>1.4144271570014144</v>
      </c>
      <c r="EE265" s="63">
        <f>VLOOKUP(A265,'[3]2017'!$A$8:$K$140,10,0)</f>
        <v>1</v>
      </c>
      <c r="EF265" s="96" t="s">
        <v>2293</v>
      </c>
      <c r="EG265" s="96" t="s">
        <v>2230</v>
      </c>
      <c r="EH265" s="99">
        <v>3.9735099337748347</v>
      </c>
      <c r="EI265" s="104">
        <v>1.3698630136986301</v>
      </c>
      <c r="EJ265" s="174" t="s">
        <v>2294</v>
      </c>
      <c r="EK265" s="174" t="s">
        <v>1732</v>
      </c>
      <c r="EL265" s="96" t="s">
        <v>2295</v>
      </c>
      <c r="EM265" s="96" t="s">
        <v>2296</v>
      </c>
      <c r="EN265" s="99">
        <v>2.2900763358778624</v>
      </c>
      <c r="EO265" s="100">
        <v>2.0202020202020203</v>
      </c>
      <c r="EP265" s="67">
        <v>0</v>
      </c>
      <c r="EQ265" s="67">
        <v>0</v>
      </c>
      <c r="ER265" s="67">
        <v>0</v>
      </c>
      <c r="ES265" s="67">
        <v>0</v>
      </c>
      <c r="ET265" s="67">
        <v>0</v>
      </c>
      <c r="EU265" s="67">
        <v>0</v>
      </c>
      <c r="EV265" s="67">
        <v>0</v>
      </c>
      <c r="EW265" s="67">
        <v>0</v>
      </c>
      <c r="EX265" s="67">
        <v>0</v>
      </c>
      <c r="EY265" s="62">
        <f>VLOOKUP(A265,[5]Embarazos!$A$7:$H$139,8,0)</f>
        <v>29.473684210526311</v>
      </c>
      <c r="EZ265" s="63">
        <f>VLOOKUP(A265,[5]Embarazos!$A$7:$H$139,7,0)</f>
        <v>28</v>
      </c>
      <c r="FA265" s="62">
        <f>VLOOKUP(A265,[5]Embarazos!$A$7:$J$139,10,0)</f>
        <v>20</v>
      </c>
      <c r="FB265" s="63">
        <f>VLOOKUP(A265,[5]Embarazos!$A$7:$J$139,9,0)</f>
        <v>19</v>
      </c>
      <c r="FC265" s="67">
        <v>68.31</v>
      </c>
      <c r="FD265" s="67">
        <v>1</v>
      </c>
      <c r="FE265" s="67">
        <v>68.31</v>
      </c>
      <c r="FF265" s="67">
        <v>1</v>
      </c>
      <c r="FG265" s="67">
        <v>0</v>
      </c>
      <c r="FH265" s="67">
        <v>0</v>
      </c>
      <c r="FI265" s="67">
        <v>0</v>
      </c>
      <c r="FJ265" s="67">
        <v>0</v>
      </c>
      <c r="FK265" s="92">
        <v>136.61202185792351</v>
      </c>
      <c r="FL265" s="105">
        <v>2</v>
      </c>
      <c r="FM265" s="67">
        <v>0</v>
      </c>
      <c r="FN265" s="67">
        <v>0</v>
      </c>
      <c r="FO265" s="67">
        <v>0</v>
      </c>
      <c r="FP265" s="67">
        <v>0</v>
      </c>
      <c r="FQ265" s="67">
        <v>0</v>
      </c>
      <c r="FR265" s="67">
        <v>0</v>
      </c>
      <c r="FS265" s="62">
        <f>VLOOKUP(A265,'[3]2017'!$A$8:$M$140,13,0)</f>
        <v>1.524390243902439</v>
      </c>
      <c r="FT265" s="63">
        <f>VLOOKUP(A265,'[3]2017'!$A$8:$M$140,12,0)</f>
        <v>1</v>
      </c>
      <c r="FU265" s="62">
        <f>VLOOKUP(A265,'[3]2017'!$A$8:$O$140,15,0)</f>
        <v>3.0769230769230771</v>
      </c>
      <c r="FV265" s="63">
        <f>VLOOKUP(A265,'[3]2017'!$A$8:$O$140,14,0)</f>
        <v>2</v>
      </c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67"/>
      <c r="IS265" s="67"/>
      <c r="IT265" s="67"/>
      <c r="IU265" s="67"/>
      <c r="IV265" s="67"/>
      <c r="IW265" s="67"/>
      <c r="IX265" s="67"/>
      <c r="IY265" s="67"/>
      <c r="IZ265" s="67"/>
      <c r="JA265" s="67"/>
      <c r="JB265" s="67"/>
      <c r="JC265" s="67"/>
      <c r="JD265" s="67"/>
      <c r="JE265" s="67"/>
      <c r="JF265" s="67"/>
      <c r="JG265" s="67"/>
      <c r="JH265" s="67"/>
      <c r="JI265" s="67"/>
      <c r="JJ265" s="67"/>
      <c r="JK265" s="67"/>
      <c r="JL265" s="67"/>
      <c r="JM265" s="67"/>
      <c r="JN265" s="67"/>
      <c r="JO265" s="67"/>
      <c r="JP265" s="67"/>
      <c r="JQ265" s="67"/>
      <c r="JR265" s="67"/>
      <c r="JS265" s="67"/>
      <c r="JT265" s="67"/>
      <c r="JU265" s="67"/>
      <c r="JV265" s="67"/>
      <c r="JW265" s="67"/>
      <c r="JX265" s="67"/>
      <c r="JY265" s="67"/>
      <c r="JZ265" s="67"/>
      <c r="KA265" s="67"/>
      <c r="KB265" s="67"/>
      <c r="KC265" s="67"/>
      <c r="KD265" s="67"/>
      <c r="KE265" s="67"/>
      <c r="KF265" s="67"/>
      <c r="KG265" s="67"/>
      <c r="KH265" s="67"/>
      <c r="KI265" s="67"/>
      <c r="KJ265" s="67"/>
      <c r="KK265" s="67"/>
      <c r="KL265" s="67"/>
      <c r="KM265" s="67"/>
      <c r="KN265" s="67"/>
      <c r="KO265" s="67"/>
      <c r="KP265" s="67"/>
      <c r="KQ265" s="67"/>
      <c r="KR265" s="67"/>
      <c r="KS265" s="67"/>
      <c r="KT265" s="67"/>
      <c r="KU265" s="67"/>
      <c r="KV265" s="67"/>
      <c r="KW265" s="67"/>
      <c r="KX265" s="67"/>
      <c r="KY265" s="67"/>
      <c r="KZ265" s="67"/>
      <c r="LA265" s="67"/>
      <c r="LB265" s="67"/>
      <c r="LC265" s="67"/>
      <c r="LD265" s="67"/>
      <c r="LE265" s="67"/>
      <c r="LF265" s="67"/>
      <c r="LG265" s="67"/>
      <c r="LH265" s="67"/>
      <c r="LI265" s="67"/>
      <c r="LJ265" s="67"/>
      <c r="LK265" s="67"/>
      <c r="LL265" s="67"/>
      <c r="LM265" s="67"/>
      <c r="LN265" s="67"/>
      <c r="LO265" s="67"/>
      <c r="LP265" s="67"/>
      <c r="LQ265" s="67"/>
      <c r="LR265" s="67"/>
      <c r="LS265" s="67"/>
      <c r="LT265" s="67"/>
      <c r="LU265" s="67"/>
      <c r="LV265" s="67"/>
      <c r="LW265" s="67"/>
      <c r="LX265" s="67"/>
      <c r="LY265" s="67"/>
      <c r="LZ265" s="67"/>
      <c r="MA265" s="67"/>
      <c r="MB265" s="67"/>
      <c r="MC265" s="67"/>
      <c r="MD265" s="67"/>
      <c r="ME265" s="67"/>
      <c r="MF265" s="67"/>
      <c r="MG265" s="67"/>
      <c r="MH265" s="67"/>
      <c r="MI265" s="67"/>
      <c r="MJ265" s="67"/>
      <c r="MK265" s="67"/>
      <c r="ML265" s="67"/>
      <c r="MM265" s="67"/>
      <c r="MN265" s="67"/>
      <c r="MO265" s="67"/>
      <c r="MP265" s="67"/>
      <c r="MQ265" s="67"/>
      <c r="MR265" s="67"/>
      <c r="MS265" s="67"/>
      <c r="MT265" s="67"/>
      <c r="MU265" s="67"/>
      <c r="MV265" s="67"/>
      <c r="MW265" s="67"/>
      <c r="MX265" s="67"/>
      <c r="MY265" s="67"/>
      <c r="MZ265" s="67"/>
      <c r="NA265" s="67"/>
      <c r="NB265" s="67"/>
      <c r="NC265" s="67"/>
      <c r="ND265" s="67"/>
      <c r="NE265" s="67"/>
      <c r="NF265" s="67"/>
      <c r="NG265" s="67"/>
      <c r="NH265" s="67"/>
      <c r="NI265" s="67"/>
      <c r="NJ265" s="67"/>
      <c r="NK265" s="67"/>
      <c r="NL265" s="67"/>
      <c r="NM265" s="67"/>
      <c r="NN265" s="67"/>
      <c r="NO265" s="67"/>
      <c r="NP265" s="67"/>
      <c r="NQ265" s="67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</row>
    <row r="266" spans="1:407">
      <c r="A266" s="96" t="s">
        <v>1623</v>
      </c>
      <c r="B266" s="56" t="s">
        <v>546</v>
      </c>
      <c r="C266" s="96" t="s">
        <v>547</v>
      </c>
      <c r="D266" s="74">
        <v>3</v>
      </c>
      <c r="E266" s="67">
        <v>2017</v>
      </c>
      <c r="F266" s="161">
        <v>73.869874001411688</v>
      </c>
      <c r="G266" s="67">
        <v>189325</v>
      </c>
      <c r="H266" s="67">
        <v>164190</v>
      </c>
      <c r="I266" s="67">
        <v>25135</v>
      </c>
      <c r="J266" s="67">
        <v>45.5</v>
      </c>
      <c r="K266" s="78">
        <v>86146</v>
      </c>
      <c r="L266" s="67">
        <v>26.33</v>
      </c>
      <c r="M266" s="78">
        <v>49844</v>
      </c>
      <c r="N266" s="74">
        <v>23288</v>
      </c>
      <c r="O266" s="74">
        <v>11938</v>
      </c>
      <c r="P266" s="74">
        <v>11350</v>
      </c>
      <c r="Q266" s="67">
        <v>27702</v>
      </c>
      <c r="R266" s="67">
        <v>14197</v>
      </c>
      <c r="S266" s="67">
        <v>13505</v>
      </c>
      <c r="T266" s="74">
        <v>21313</v>
      </c>
      <c r="U266" s="74">
        <v>10202</v>
      </c>
      <c r="V266" s="74">
        <v>10409</v>
      </c>
      <c r="W266" s="67">
        <v>24950</v>
      </c>
      <c r="X266" s="67">
        <v>12761</v>
      </c>
      <c r="Y266" s="67">
        <v>12189</v>
      </c>
      <c r="Z266" s="74">
        <v>19986</v>
      </c>
      <c r="AA266" s="74">
        <v>10282</v>
      </c>
      <c r="AB266" s="74">
        <v>9784</v>
      </c>
      <c r="AC266" s="67">
        <v>24165</v>
      </c>
      <c r="AD266" s="67">
        <v>12291</v>
      </c>
      <c r="AE266" s="67">
        <v>11874</v>
      </c>
      <c r="AF266" s="74">
        <v>20285</v>
      </c>
      <c r="AG266" s="74">
        <v>9595</v>
      </c>
      <c r="AH266" s="74">
        <v>10003</v>
      </c>
      <c r="AI266" s="67">
        <v>34338</v>
      </c>
      <c r="AJ266" s="67">
        <v>17309</v>
      </c>
      <c r="AK266" s="67">
        <v>17029</v>
      </c>
      <c r="AL266" s="74">
        <v>19009</v>
      </c>
      <c r="AM266" s="74">
        <v>8705</v>
      </c>
      <c r="AN266" s="74">
        <v>9414</v>
      </c>
      <c r="AO266" s="74">
        <v>17479</v>
      </c>
      <c r="AP266" s="74">
        <v>17479</v>
      </c>
      <c r="AQ266" s="74">
        <v>8774</v>
      </c>
      <c r="AR266" s="67" t="s">
        <v>428</v>
      </c>
      <c r="AS266" s="67"/>
      <c r="AT266" s="67" t="s">
        <v>428</v>
      </c>
      <c r="AU266" s="59">
        <v>4700</v>
      </c>
      <c r="AV266" s="59">
        <v>5</v>
      </c>
      <c r="AW266" s="59">
        <v>2758</v>
      </c>
      <c r="AX266" s="97" t="e">
        <f>VLOOKUP(A266,[2]INFANTIL!$A$8:$AA$140,27,0)</f>
        <v>#N/A</v>
      </c>
      <c r="AY266" s="98" t="e">
        <f>VLOOKUP(A266,[2]INFANTIL!$A$8:$AA$140,16,0)</f>
        <v>#N/A</v>
      </c>
      <c r="AZ266" s="62">
        <f>VLOOKUP(A266,'[3]2017'!$A$8:$E$140,5,0)</f>
        <v>1.202335967021642</v>
      </c>
      <c r="BA266" s="63">
        <f>VLOOKUP(A266,'[3]2017'!$A$8:$E$140,4,0)</f>
        <v>28</v>
      </c>
      <c r="BB266" s="62">
        <f>VLOOKUP(A266,[2]MATERNAS!$A$8:$AA$140,27,0)</f>
        <v>0</v>
      </c>
      <c r="BC266" s="63">
        <f>VLOOKUP(A266,[2]MATERNAS!$A$8:$AA$140,26,0)</f>
        <v>0</v>
      </c>
      <c r="BD266" s="68">
        <v>8.5881140501545872</v>
      </c>
      <c r="BE266" s="69">
        <v>2</v>
      </c>
      <c r="BF266" s="60">
        <f>VLOOKUP(A266,[4]Controles!$A$7:$L$139,12,0)</f>
        <v>5.6668295065950165</v>
      </c>
      <c r="BG266" s="61">
        <f>VLOOKUP(A266,[4]Controles!$A$7:$L$139,11,0)</f>
        <v>116</v>
      </c>
      <c r="BH266" s="88">
        <v>7.7674645823155837</v>
      </c>
      <c r="BI266" s="87">
        <v>159</v>
      </c>
      <c r="BJ266" s="68">
        <v>0</v>
      </c>
      <c r="BK266" s="69">
        <v>0</v>
      </c>
      <c r="BL266" s="68">
        <v>4.2940570250772936</v>
      </c>
      <c r="BM266" s="69">
        <v>1</v>
      </c>
      <c r="BN266" s="67">
        <v>4.37</v>
      </c>
      <c r="BO266" s="67">
        <v>1</v>
      </c>
      <c r="BP266" s="67">
        <v>8.75</v>
      </c>
      <c r="BQ266" s="67">
        <v>2</v>
      </c>
      <c r="BR266" s="67">
        <v>0</v>
      </c>
      <c r="BS266" s="67">
        <v>0</v>
      </c>
      <c r="BT266" s="67">
        <v>4.37</v>
      </c>
      <c r="BU266" s="67">
        <v>1</v>
      </c>
      <c r="BV266" s="67">
        <v>170</v>
      </c>
      <c r="BW266" s="67">
        <v>93.7</v>
      </c>
      <c r="BX266" s="67">
        <v>83.5</v>
      </c>
      <c r="BY266" s="67">
        <v>92.8</v>
      </c>
      <c r="BZ266" s="67">
        <v>102.9</v>
      </c>
      <c r="CA266" s="67">
        <v>78</v>
      </c>
      <c r="CB266" s="67">
        <v>90.2</v>
      </c>
      <c r="CC266" s="96" t="s">
        <v>1249</v>
      </c>
      <c r="CD266" s="96" t="s">
        <v>2297</v>
      </c>
      <c r="CE266" s="67" t="s">
        <v>428</v>
      </c>
      <c r="CF266" s="67" t="s">
        <v>2298</v>
      </c>
      <c r="CG266" s="67" t="s">
        <v>2299</v>
      </c>
      <c r="CH266" s="67">
        <v>0</v>
      </c>
      <c r="CI266" s="67">
        <v>0</v>
      </c>
      <c r="CJ266" s="86">
        <v>9.3839440716933328E-2</v>
      </c>
      <c r="CK266" s="87">
        <v>2</v>
      </c>
      <c r="CL266" s="106">
        <v>0</v>
      </c>
      <c r="CM266" s="89">
        <v>0</v>
      </c>
      <c r="CN266" s="67">
        <v>4.37</v>
      </c>
      <c r="CO266" s="67">
        <v>1</v>
      </c>
      <c r="CP266" s="67">
        <v>0</v>
      </c>
      <c r="CQ266" s="67">
        <v>0</v>
      </c>
      <c r="CR266" s="67">
        <v>8.02</v>
      </c>
      <c r="CS266" s="67">
        <v>2</v>
      </c>
      <c r="CT266" s="67">
        <v>8.02</v>
      </c>
      <c r="CU266" s="67">
        <v>2</v>
      </c>
      <c r="CV266" s="67">
        <v>0</v>
      </c>
      <c r="CW266" s="67">
        <v>0</v>
      </c>
      <c r="CX266" s="67">
        <v>0</v>
      </c>
      <c r="CY266" s="67">
        <v>0</v>
      </c>
      <c r="CZ266" s="67">
        <v>0</v>
      </c>
      <c r="DA266" s="67">
        <v>0</v>
      </c>
      <c r="DB266" s="62">
        <f>VLOOKUP(A266,'[3]2017'!$A$8:$I$140,9,0)</f>
        <v>5.0035024517162012E-2</v>
      </c>
      <c r="DC266" s="63">
        <f>VLOOKUP(A266,'[3]2017'!$A$8:$I$140,8,0)</f>
        <v>1</v>
      </c>
      <c r="DD266" s="96" t="s">
        <v>2300</v>
      </c>
      <c r="DE266" s="96" t="s">
        <v>2301</v>
      </c>
      <c r="DF266" s="67" t="s">
        <v>428</v>
      </c>
      <c r="DG266" s="67" t="s">
        <v>428</v>
      </c>
      <c r="DH266" s="67">
        <v>0</v>
      </c>
      <c r="DI266" s="67">
        <v>0</v>
      </c>
      <c r="DJ266" s="67">
        <v>0</v>
      </c>
      <c r="DK266" s="67">
        <v>0</v>
      </c>
      <c r="DL266" s="67">
        <v>4.01</v>
      </c>
      <c r="DM266" s="67">
        <v>1</v>
      </c>
      <c r="DN266" s="67">
        <v>0</v>
      </c>
      <c r="DO266" s="67">
        <v>0</v>
      </c>
      <c r="DP266" s="67">
        <v>45.52</v>
      </c>
      <c r="DQ266" s="67">
        <v>11</v>
      </c>
      <c r="DR266" s="67">
        <v>8.2799999999999994</v>
      </c>
      <c r="DS266" s="67">
        <v>2</v>
      </c>
      <c r="DT266" s="67">
        <v>28.97</v>
      </c>
      <c r="DU266" s="67">
        <v>7</v>
      </c>
      <c r="DV266" s="67">
        <v>8.2799999999999994</v>
      </c>
      <c r="DW266" s="67">
        <v>2</v>
      </c>
      <c r="DX266" s="67">
        <v>0</v>
      </c>
      <c r="DY266" s="67">
        <v>0</v>
      </c>
      <c r="DZ266" s="101">
        <f>VLOOKUP(A266,[5]Embarazos!$A$7:$D$139,4,0)</f>
        <v>1.0748243075651096</v>
      </c>
      <c r="EA266" s="63">
        <f>VLOOKUP(A266,[5]Embarazos!$A$7:$D$139,3,0)</f>
        <v>26</v>
      </c>
      <c r="EB266" s="62">
        <f>VLOOKUP(A266,[5]Embarazos!$A$7:$F$139,6,0)</f>
        <v>24.142207523770153</v>
      </c>
      <c r="EC266" s="63">
        <f>VLOOKUP(A266,[5]Embarazos!$A$7:$F$139,5,0)</f>
        <v>584</v>
      </c>
      <c r="ED266" s="62">
        <f>VLOOKUP(A266,'[3]2017'!$A$8:$K$140,11,0)</f>
        <v>1.2817352723687454</v>
      </c>
      <c r="EE266" s="63">
        <f>VLOOKUP(A266,'[3]2017'!$A$8:$K$140,10,0)</f>
        <v>26</v>
      </c>
      <c r="EF266" s="96" t="s">
        <v>2302</v>
      </c>
      <c r="EG266" s="96" t="s">
        <v>1062</v>
      </c>
      <c r="EH266" s="96" t="s">
        <v>428</v>
      </c>
      <c r="EI266" s="67" t="s">
        <v>428</v>
      </c>
      <c r="EJ266" s="174" t="s">
        <v>2303</v>
      </c>
      <c r="EK266" s="174" t="s">
        <v>1640</v>
      </c>
      <c r="EL266" s="96" t="s">
        <v>2304</v>
      </c>
      <c r="EM266" s="96" t="s">
        <v>2305</v>
      </c>
      <c r="EN266" s="96" t="s">
        <v>428</v>
      </c>
      <c r="EO266" s="96" t="s">
        <v>428</v>
      </c>
      <c r="EP266" s="67">
        <v>0</v>
      </c>
      <c r="EQ266" s="67">
        <v>0</v>
      </c>
      <c r="ER266" s="67">
        <v>8.2799999999999994</v>
      </c>
      <c r="ES266" s="67">
        <v>2</v>
      </c>
      <c r="ET266" s="92">
        <v>4.1382164287192218</v>
      </c>
      <c r="EU266" s="67">
        <v>1</v>
      </c>
      <c r="EV266" s="67">
        <v>0</v>
      </c>
      <c r="EW266" s="67">
        <v>0</v>
      </c>
      <c r="EX266" s="67">
        <v>1637</v>
      </c>
      <c r="EY266" s="62">
        <f>VLOOKUP(A266,[5]Embarazos!$A$7:$H$139,8,0)</f>
        <v>29.061595700702767</v>
      </c>
      <c r="EZ266" s="63">
        <f>VLOOKUP(A266,[5]Embarazos!$A$7:$H$139,7,0)</f>
        <v>703</v>
      </c>
      <c r="FA266" s="62">
        <f>VLOOKUP(A266,[5]Embarazos!$A$7:$J$139,10,0)</f>
        <v>22.860686233980985</v>
      </c>
      <c r="FB266" s="63">
        <f>VLOOKUP(A266,[5]Embarazos!$A$7:$J$139,9,0)</f>
        <v>553</v>
      </c>
      <c r="FC266" s="67">
        <v>2.42</v>
      </c>
      <c r="FD266" s="67">
        <v>1</v>
      </c>
      <c r="FE266" s="67">
        <v>72.66</v>
      </c>
      <c r="FF266" s="67">
        <v>30</v>
      </c>
      <c r="FG266" s="67">
        <v>2.2000000000000002</v>
      </c>
      <c r="FH266" s="67">
        <v>1</v>
      </c>
      <c r="FI266" s="67">
        <v>2.42</v>
      </c>
      <c r="FJ266" s="67">
        <v>1</v>
      </c>
      <c r="FK266" s="92">
        <v>79.930242697282381</v>
      </c>
      <c r="FL266" s="105">
        <v>33</v>
      </c>
      <c r="FM266" s="67">
        <v>2.42</v>
      </c>
      <c r="FN266" s="67">
        <v>1</v>
      </c>
      <c r="FO266" s="67">
        <v>7.27</v>
      </c>
      <c r="FP266" s="67">
        <v>3</v>
      </c>
      <c r="FQ266" s="92">
        <v>2.4221285665843144</v>
      </c>
      <c r="FR266" s="67">
        <v>1</v>
      </c>
      <c r="FS266" s="62">
        <f>VLOOKUP(A266,'[3]2017'!$A$8:$M$140,13,0)</f>
        <v>1.2099531800725971</v>
      </c>
      <c r="FT266" s="63">
        <f>VLOOKUP(A266,'[3]2017'!$A$8:$M$140,12,0)</f>
        <v>23</v>
      </c>
      <c r="FU266" s="62">
        <f>VLOOKUP(A266,'[3]2017'!$A$8:$O$140,15,0)</f>
        <v>1.3730762629441045</v>
      </c>
      <c r="FV266" s="63">
        <f>VLOOKUP(A266,'[3]2017'!$A$8:$O$140,14,0)</f>
        <v>24</v>
      </c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67"/>
      <c r="IS266" s="67"/>
      <c r="IT266" s="67"/>
      <c r="IU266" s="67"/>
      <c r="IV266" s="67"/>
      <c r="IW266" s="67"/>
      <c r="IX266" s="67"/>
      <c r="IY266" s="67"/>
      <c r="IZ266" s="67"/>
      <c r="JA266" s="67"/>
      <c r="JB266" s="67"/>
      <c r="JC266" s="67"/>
      <c r="JD266" s="67"/>
      <c r="JE266" s="67"/>
      <c r="JF266" s="67"/>
      <c r="JG266" s="67"/>
      <c r="JH266" s="67"/>
      <c r="JI266" s="67"/>
      <c r="JJ266" s="67"/>
      <c r="JK266" s="67"/>
      <c r="JL266" s="67"/>
      <c r="JM266" s="67"/>
      <c r="JN266" s="67"/>
      <c r="JO266" s="67"/>
      <c r="JP266" s="67"/>
      <c r="JQ266" s="67"/>
      <c r="JR266" s="67"/>
      <c r="JS266" s="67"/>
      <c r="JT266" s="67"/>
      <c r="JU266" s="67"/>
      <c r="JV266" s="67"/>
      <c r="JW266" s="67"/>
      <c r="JX266" s="67"/>
      <c r="JY266" s="67"/>
      <c r="JZ266" s="67"/>
      <c r="KA266" s="67"/>
      <c r="KB266" s="67"/>
      <c r="KC266" s="67"/>
      <c r="KD266" s="67"/>
      <c r="KE266" s="67"/>
      <c r="KF266" s="67"/>
      <c r="KG266" s="67"/>
      <c r="KH266" s="67"/>
      <c r="KI266" s="67"/>
      <c r="KJ266" s="67"/>
      <c r="KK266" s="67"/>
      <c r="KL266" s="67"/>
      <c r="KM266" s="67"/>
      <c r="KN266" s="67"/>
      <c r="KO266" s="67"/>
      <c r="KP266" s="67"/>
      <c r="KQ266" s="67"/>
      <c r="KR266" s="67"/>
      <c r="KS266" s="67"/>
      <c r="KT266" s="67"/>
      <c r="KU266" s="67"/>
      <c r="KV266" s="67"/>
      <c r="KW266" s="67"/>
      <c r="KX266" s="67"/>
      <c r="KY266" s="67"/>
      <c r="KZ266" s="67"/>
      <c r="LA266" s="67"/>
      <c r="LB266" s="67"/>
      <c r="LC266" s="67"/>
      <c r="LD266" s="67"/>
      <c r="LE266" s="67"/>
      <c r="LF266" s="67"/>
      <c r="LG266" s="67"/>
      <c r="LH266" s="67"/>
      <c r="LI266" s="67"/>
      <c r="LJ266" s="67"/>
      <c r="LK266" s="67"/>
      <c r="LL266" s="67"/>
      <c r="LM266" s="67"/>
      <c r="LN266" s="67"/>
      <c r="LO266" s="67"/>
      <c r="LP266" s="67"/>
      <c r="LQ266" s="67"/>
      <c r="LR266" s="67"/>
      <c r="LS266" s="67"/>
      <c r="LT266" s="67"/>
      <c r="LU266" s="67"/>
      <c r="LV266" s="67"/>
      <c r="LW266" s="67"/>
      <c r="LX266" s="67"/>
      <c r="LY266" s="67"/>
      <c r="LZ266" s="67"/>
      <c r="MA266" s="67"/>
      <c r="MB266" s="67"/>
      <c r="MC266" s="67"/>
      <c r="MD266" s="67"/>
      <c r="ME266" s="67"/>
      <c r="MF266" s="67"/>
      <c r="MG266" s="67"/>
      <c r="MH266" s="67"/>
      <c r="MI266" s="67"/>
      <c r="MJ266" s="67"/>
      <c r="MK266" s="67"/>
      <c r="ML266" s="67"/>
      <c r="MM266" s="67"/>
      <c r="MN266" s="67"/>
      <c r="MO266" s="67"/>
      <c r="MP266" s="67"/>
      <c r="MQ266" s="67"/>
      <c r="MR266" s="67"/>
      <c r="MS266" s="67"/>
      <c r="MT266" s="67"/>
      <c r="MU266" s="67"/>
      <c r="MV266" s="67"/>
      <c r="MW266" s="67"/>
      <c r="MX266" s="67"/>
      <c r="MY266" s="67"/>
      <c r="MZ266" s="67"/>
      <c r="NA266" s="67"/>
      <c r="NB266" s="67"/>
      <c r="NC266" s="67"/>
      <c r="ND266" s="67"/>
      <c r="NE266" s="67"/>
      <c r="NF266" s="67"/>
      <c r="NG266" s="67"/>
      <c r="NH266" s="67"/>
      <c r="NI266" s="67"/>
      <c r="NJ266" s="67"/>
      <c r="NK266" s="67"/>
      <c r="NL266" s="67"/>
      <c r="NM266" s="67"/>
      <c r="NN266" s="67"/>
      <c r="NO266" s="67"/>
      <c r="NP266" s="67"/>
      <c r="NQ266" s="67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</row>
    <row r="267" spans="1:407">
      <c r="A267" s="96" t="s">
        <v>560</v>
      </c>
      <c r="B267" s="56" t="s">
        <v>561</v>
      </c>
      <c r="C267" s="96" t="s">
        <v>547</v>
      </c>
      <c r="D267" s="74">
        <v>6</v>
      </c>
      <c r="E267" s="67">
        <v>2017</v>
      </c>
      <c r="F267" s="161">
        <v>66.851655269823027</v>
      </c>
      <c r="G267" s="67">
        <v>42301</v>
      </c>
      <c r="H267" s="67">
        <v>17889</v>
      </c>
      <c r="I267" s="67">
        <v>24412</v>
      </c>
      <c r="J267" s="67">
        <v>8.64</v>
      </c>
      <c r="K267" s="78">
        <v>3653</v>
      </c>
      <c r="L267" s="67">
        <v>62.43</v>
      </c>
      <c r="M267" s="78">
        <v>26407</v>
      </c>
      <c r="N267" s="67">
        <v>5212</v>
      </c>
      <c r="O267" s="67">
        <v>2687</v>
      </c>
      <c r="P267" s="67">
        <v>2525</v>
      </c>
      <c r="Q267" s="67">
        <v>6213</v>
      </c>
      <c r="R267" s="67">
        <v>3203</v>
      </c>
      <c r="S267" s="67">
        <v>3010</v>
      </c>
      <c r="T267" s="67">
        <v>4890</v>
      </c>
      <c r="U267" s="67">
        <v>2402</v>
      </c>
      <c r="V267" s="67">
        <v>2371</v>
      </c>
      <c r="W267" s="67">
        <v>5772</v>
      </c>
      <c r="X267" s="67">
        <v>2971</v>
      </c>
      <c r="Y267" s="67">
        <v>2801</v>
      </c>
      <c r="Z267" s="67">
        <v>4687</v>
      </c>
      <c r="AA267" s="67">
        <v>2381</v>
      </c>
      <c r="AB267" s="67">
        <v>2285</v>
      </c>
      <c r="AC267" s="67">
        <v>5648</v>
      </c>
      <c r="AD267" s="67">
        <v>2877</v>
      </c>
      <c r="AE267" s="67">
        <v>2771</v>
      </c>
      <c r="AF267" s="67">
        <v>4701</v>
      </c>
      <c r="AG267" s="67">
        <v>2173</v>
      </c>
      <c r="AH267" s="67">
        <v>2320</v>
      </c>
      <c r="AI267" s="67">
        <v>7794</v>
      </c>
      <c r="AJ267" s="67">
        <v>3922</v>
      </c>
      <c r="AK267" s="67">
        <v>3872</v>
      </c>
      <c r="AL267" s="67">
        <v>4316</v>
      </c>
      <c r="AM267" s="67">
        <v>1930</v>
      </c>
      <c r="AN267" s="67">
        <v>2143</v>
      </c>
      <c r="AO267" s="67">
        <v>3863</v>
      </c>
      <c r="AP267" s="67">
        <v>3863</v>
      </c>
      <c r="AQ267" s="67">
        <v>1933</v>
      </c>
      <c r="AR267" s="67" t="s">
        <v>428</v>
      </c>
      <c r="AS267" s="67"/>
      <c r="AT267" s="67" t="s">
        <v>428</v>
      </c>
      <c r="AU267" s="59">
        <v>1570</v>
      </c>
      <c r="AV267" s="59">
        <v>0</v>
      </c>
      <c r="AW267" s="59">
        <v>171</v>
      </c>
      <c r="AX267" s="97">
        <f>VLOOKUP(A267,[2]INFANTIL!$A$8:$AA$140,27,0)</f>
        <v>14.799154334038054</v>
      </c>
      <c r="AY267" s="98">
        <f>VLOOKUP(A267,[2]INFANTIL!$A$8:$AA$140,16,0)</f>
        <v>6</v>
      </c>
      <c r="AZ267" s="62">
        <f>VLOOKUP(A267,'[3]2017'!$A$8:$E$140,5,0)</f>
        <v>1.5349194167306217</v>
      </c>
      <c r="BA267" s="63">
        <f>VLOOKUP(A267,'[3]2017'!$A$8:$E$140,4,0)</f>
        <v>8</v>
      </c>
      <c r="BB267" s="62">
        <f>VLOOKUP(A267,[2]MATERNAS!$A$8:$AA$140,27,0)</f>
        <v>0</v>
      </c>
      <c r="BC267" s="63">
        <f>VLOOKUP(A267,[2]MATERNAS!$A$8:$AA$140,26,0)</f>
        <v>0</v>
      </c>
      <c r="BD267" s="68">
        <v>0</v>
      </c>
      <c r="BE267" s="69">
        <v>0</v>
      </c>
      <c r="BF267" s="60">
        <f>VLOOKUP(A267,[4]Controles!$A$7:$L$139,12,0)</f>
        <v>10.14799154334038</v>
      </c>
      <c r="BG267" s="61">
        <f>VLOOKUP(A267,[4]Controles!$A$7:$L$139,11,0)</f>
        <v>48</v>
      </c>
      <c r="BH267" s="88">
        <v>7.3995771670190278</v>
      </c>
      <c r="BI267" s="87">
        <v>35</v>
      </c>
      <c r="BJ267" s="68">
        <v>0</v>
      </c>
      <c r="BK267" s="69">
        <v>0</v>
      </c>
      <c r="BL267" s="68">
        <v>0</v>
      </c>
      <c r="BM267" s="69">
        <v>0</v>
      </c>
      <c r="BN267" s="67">
        <v>0</v>
      </c>
      <c r="BO267" s="67">
        <v>0</v>
      </c>
      <c r="BP267" s="67">
        <v>0</v>
      </c>
      <c r="BQ267" s="67">
        <v>0</v>
      </c>
      <c r="BR267" s="67">
        <v>0</v>
      </c>
      <c r="BS267" s="67">
        <v>0</v>
      </c>
      <c r="BT267" s="67">
        <v>0</v>
      </c>
      <c r="BU267" s="67">
        <v>0</v>
      </c>
      <c r="BV267" s="67">
        <v>27.8</v>
      </c>
      <c r="BW267" s="67">
        <v>88.5</v>
      </c>
      <c r="BX267" s="67">
        <v>79.8</v>
      </c>
      <c r="BY267" s="67">
        <v>87.2</v>
      </c>
      <c r="BZ267" s="67">
        <v>86.8</v>
      </c>
      <c r="CA267" s="67">
        <v>73.8</v>
      </c>
      <c r="CB267" s="67">
        <v>80.900000000000006</v>
      </c>
      <c r="CC267" s="96" t="s">
        <v>2306</v>
      </c>
      <c r="CD267" s="96" t="s">
        <v>2307</v>
      </c>
      <c r="CE267" s="99">
        <v>22.388059701492537</v>
      </c>
      <c r="CF267" s="67" t="s">
        <v>2308</v>
      </c>
      <c r="CG267" s="67" t="s">
        <v>531</v>
      </c>
      <c r="CH267" s="67">
        <v>58.34</v>
      </c>
      <c r="CI267" s="67">
        <v>3</v>
      </c>
      <c r="CJ267" s="86">
        <v>0</v>
      </c>
      <c r="CK267" s="87">
        <v>0</v>
      </c>
      <c r="CL267" s="106">
        <v>58.34</v>
      </c>
      <c r="CM267" s="89">
        <v>3</v>
      </c>
      <c r="CN267" s="67">
        <v>0</v>
      </c>
      <c r="CO267" s="67">
        <v>0</v>
      </c>
      <c r="CP267" s="67">
        <v>0</v>
      </c>
      <c r="CQ267" s="67">
        <v>0</v>
      </c>
      <c r="CR267" s="67">
        <v>0</v>
      </c>
      <c r="CS267" s="67">
        <v>0</v>
      </c>
      <c r="CT267" s="67">
        <v>0</v>
      </c>
      <c r="CU267" s="67">
        <v>0</v>
      </c>
      <c r="CV267" s="67">
        <v>0</v>
      </c>
      <c r="CW267" s="67">
        <v>0</v>
      </c>
      <c r="CX267" s="67">
        <v>0</v>
      </c>
      <c r="CY267" s="67">
        <v>0</v>
      </c>
      <c r="CZ267" s="67">
        <v>0</v>
      </c>
      <c r="DA267" s="67">
        <v>0</v>
      </c>
      <c r="DB267" s="62">
        <f>VLOOKUP(A267,'[3]2017'!$A$8:$I$140,9,0)</f>
        <v>0</v>
      </c>
      <c r="DC267" s="63">
        <f>VLOOKUP(A267,'[3]2017'!$A$8:$I$140,8,0)</f>
        <v>0</v>
      </c>
      <c r="DD267" s="96" t="s">
        <v>2309</v>
      </c>
      <c r="DE267" s="96" t="s">
        <v>2310</v>
      </c>
      <c r="DF267" s="99">
        <v>3.7057522123893807</v>
      </c>
      <c r="DG267" s="100">
        <v>4.7244094488188972</v>
      </c>
      <c r="DH267" s="67">
        <v>17.329999999999998</v>
      </c>
      <c r="DI267" s="67">
        <v>1</v>
      </c>
      <c r="DJ267" s="67">
        <v>0</v>
      </c>
      <c r="DK267" s="67">
        <v>0</v>
      </c>
      <c r="DL267" s="67">
        <v>0</v>
      </c>
      <c r="DM267" s="67">
        <v>0</v>
      </c>
      <c r="DN267" s="67">
        <v>17.71</v>
      </c>
      <c r="DO267" s="67">
        <v>1</v>
      </c>
      <c r="DP267" s="67">
        <v>17.71</v>
      </c>
      <c r="DQ267" s="67">
        <v>1</v>
      </c>
      <c r="DR267" s="67">
        <v>17.71</v>
      </c>
      <c r="DS267" s="67">
        <v>1</v>
      </c>
      <c r="DT267" s="67">
        <v>0</v>
      </c>
      <c r="DU267" s="67">
        <v>0</v>
      </c>
      <c r="DV267" s="67">
        <v>0</v>
      </c>
      <c r="DW267" s="67">
        <v>0</v>
      </c>
      <c r="DX267" s="67">
        <v>0</v>
      </c>
      <c r="DY267" s="67">
        <v>0</v>
      </c>
      <c r="DZ267" s="101">
        <f>VLOOKUP(A267,[5]Embarazos!$A$7:$D$139,4,0)</f>
        <v>1.7509727626459144</v>
      </c>
      <c r="EA267" s="63">
        <f>VLOOKUP(A267,[5]Embarazos!$A$7:$D$139,3,0)</f>
        <v>9</v>
      </c>
      <c r="EB267" s="62">
        <f>VLOOKUP(A267,[5]Embarazos!$A$7:$F$139,6,0)</f>
        <v>29.571984435797667</v>
      </c>
      <c r="EC267" s="63">
        <f>VLOOKUP(A267,[5]Embarazos!$A$7:$F$139,5,0)</f>
        <v>152</v>
      </c>
      <c r="ED267" s="62">
        <f>VLOOKUP(A267,'[3]2017'!$A$8:$K$140,11,0)</f>
        <v>0.63816209317166561</v>
      </c>
      <c r="EE267" s="63">
        <f>VLOOKUP(A267,'[3]2017'!$A$8:$K$140,10,0)</f>
        <v>3</v>
      </c>
      <c r="EF267" s="96" t="s">
        <v>2311</v>
      </c>
      <c r="EG267" s="96" t="s">
        <v>2312</v>
      </c>
      <c r="EH267" s="99">
        <v>2.6073619631901841</v>
      </c>
      <c r="EI267" s="104">
        <v>5</v>
      </c>
      <c r="EJ267" s="174" t="s">
        <v>2313</v>
      </c>
      <c r="EK267" s="174" t="s">
        <v>2314</v>
      </c>
      <c r="EL267" s="96" t="s">
        <v>2315</v>
      </c>
      <c r="EM267" s="96" t="s">
        <v>2316</v>
      </c>
      <c r="EN267" s="99">
        <v>0.98716683119447179</v>
      </c>
      <c r="EO267" s="100">
        <v>1.875</v>
      </c>
      <c r="EP267" s="67">
        <v>17.71</v>
      </c>
      <c r="EQ267" s="67">
        <v>1</v>
      </c>
      <c r="ER267" s="67">
        <v>159.35</v>
      </c>
      <c r="ES267" s="67">
        <v>9</v>
      </c>
      <c r="ET267" s="92">
        <v>0</v>
      </c>
      <c r="EU267" s="67">
        <v>0</v>
      </c>
      <c r="EV267" s="67">
        <v>17.71</v>
      </c>
      <c r="EW267" s="67">
        <v>1</v>
      </c>
      <c r="EX267" s="67">
        <v>0</v>
      </c>
      <c r="EY267" s="62">
        <f>VLOOKUP(A267,[5]Embarazos!$A$7:$H$139,8,0)</f>
        <v>28.599221789883266</v>
      </c>
      <c r="EZ267" s="63">
        <f>VLOOKUP(A267,[5]Embarazos!$A$7:$H$139,7,0)</f>
        <v>147</v>
      </c>
      <c r="FA267" s="62">
        <f>VLOOKUP(A267,[5]Embarazos!$A$7:$J$139,10,0)</f>
        <v>21.206225680933851</v>
      </c>
      <c r="FB267" s="63">
        <f>VLOOKUP(A267,[5]Embarazos!$A$7:$J$139,9,0)</f>
        <v>109</v>
      </c>
      <c r="FC267" s="67">
        <v>10.72</v>
      </c>
      <c r="FD267" s="67">
        <v>1</v>
      </c>
      <c r="FE267" s="67">
        <v>42.9</v>
      </c>
      <c r="FF267" s="67">
        <v>4</v>
      </c>
      <c r="FG267" s="67">
        <v>10.72</v>
      </c>
      <c r="FH267" s="67">
        <v>1</v>
      </c>
      <c r="FI267" s="67">
        <v>0</v>
      </c>
      <c r="FJ267" s="67">
        <v>0</v>
      </c>
      <c r="FK267" s="92">
        <v>64.343163538873995</v>
      </c>
      <c r="FL267" s="105">
        <v>6</v>
      </c>
      <c r="FM267" s="67">
        <v>64.34</v>
      </c>
      <c r="FN267" s="67">
        <v>6</v>
      </c>
      <c r="FO267" s="67">
        <v>85.79</v>
      </c>
      <c r="FP267" s="67">
        <v>8</v>
      </c>
      <c r="FQ267" s="67">
        <v>0</v>
      </c>
      <c r="FR267" s="67">
        <v>0</v>
      </c>
      <c r="FS267" s="62">
        <f>VLOOKUP(A267,'[3]2017'!$A$8:$M$140,13,0)</f>
        <v>1.1584800741427246</v>
      </c>
      <c r="FT267" s="63">
        <f>VLOOKUP(A267,'[3]2017'!$A$8:$M$140,12,0)</f>
        <v>5</v>
      </c>
      <c r="FU267" s="62">
        <f>VLOOKUP(A267,'[3]2017'!$A$8:$O$140,15,0)</f>
        <v>1.2943308309603934</v>
      </c>
      <c r="FV267" s="63">
        <f>VLOOKUP(A267,'[3]2017'!$A$8:$O$140,14,0)</f>
        <v>5</v>
      </c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67"/>
      <c r="IS267" s="67"/>
      <c r="IT267" s="67"/>
      <c r="IU267" s="67"/>
      <c r="IV267" s="67"/>
      <c r="IW267" s="67"/>
      <c r="IX267" s="67"/>
      <c r="IY267" s="67"/>
      <c r="IZ267" s="67"/>
      <c r="JA267" s="67"/>
      <c r="JB267" s="67"/>
      <c r="JC267" s="67"/>
      <c r="JD267" s="67"/>
      <c r="JE267" s="67"/>
      <c r="JF267" s="67"/>
      <c r="JG267" s="67"/>
      <c r="JH267" s="67"/>
      <c r="JI267" s="67"/>
      <c r="JJ267" s="67"/>
      <c r="JK267" s="67"/>
      <c r="JL267" s="67"/>
      <c r="JM267" s="67"/>
      <c r="JN267" s="67"/>
      <c r="JO267" s="67"/>
      <c r="JP267" s="67"/>
      <c r="JQ267" s="67"/>
      <c r="JR267" s="67"/>
      <c r="JS267" s="67"/>
      <c r="JT267" s="67"/>
      <c r="JU267" s="67"/>
      <c r="JV267" s="67"/>
      <c r="JW267" s="67"/>
      <c r="JX267" s="67"/>
      <c r="JY267" s="67"/>
      <c r="JZ267" s="67"/>
      <c r="KA267" s="67"/>
      <c r="KB267" s="67"/>
      <c r="KC267" s="67"/>
      <c r="KD267" s="67"/>
      <c r="KE267" s="67"/>
      <c r="KF267" s="67"/>
      <c r="KG267" s="67"/>
      <c r="KH267" s="67"/>
      <c r="KI267" s="67"/>
      <c r="KJ267" s="67"/>
      <c r="KK267" s="67"/>
      <c r="KL267" s="67"/>
      <c r="KM267" s="67"/>
      <c r="KN267" s="67"/>
      <c r="KO267" s="67"/>
      <c r="KP267" s="67"/>
      <c r="KQ267" s="67"/>
      <c r="KR267" s="67"/>
      <c r="KS267" s="67"/>
      <c r="KT267" s="67"/>
      <c r="KU267" s="67"/>
      <c r="KV267" s="67"/>
      <c r="KW267" s="67"/>
      <c r="KX267" s="67"/>
      <c r="KY267" s="67"/>
      <c r="KZ267" s="67"/>
      <c r="LA267" s="67"/>
      <c r="LB267" s="67"/>
      <c r="LC267" s="67"/>
      <c r="LD267" s="67"/>
      <c r="LE267" s="67"/>
      <c r="LF267" s="67"/>
      <c r="LG267" s="67"/>
      <c r="LH267" s="67"/>
      <c r="LI267" s="67"/>
      <c r="LJ267" s="67"/>
      <c r="LK267" s="67"/>
      <c r="LL267" s="67"/>
      <c r="LM267" s="67"/>
      <c r="LN267" s="67"/>
      <c r="LO267" s="67"/>
      <c r="LP267" s="67"/>
      <c r="LQ267" s="67"/>
      <c r="LR267" s="67"/>
      <c r="LS267" s="67"/>
      <c r="LT267" s="67"/>
      <c r="LU267" s="67"/>
      <c r="LV267" s="67"/>
      <c r="LW267" s="67"/>
      <c r="LX267" s="67"/>
      <c r="LY267" s="67"/>
      <c r="LZ267" s="67"/>
      <c r="MA267" s="67"/>
      <c r="MB267" s="67"/>
      <c r="MC267" s="67"/>
      <c r="MD267" s="67"/>
      <c r="ME267" s="67"/>
      <c r="MF267" s="67"/>
      <c r="MG267" s="67"/>
      <c r="MH267" s="67"/>
      <c r="MI267" s="67"/>
      <c r="MJ267" s="67"/>
      <c r="MK267" s="67"/>
      <c r="ML267" s="67"/>
      <c r="MM267" s="67"/>
      <c r="MN267" s="67"/>
      <c r="MO267" s="67"/>
      <c r="MP267" s="67"/>
      <c r="MQ267" s="67"/>
      <c r="MR267" s="67"/>
      <c r="MS267" s="67"/>
      <c r="MT267" s="67"/>
      <c r="MU267" s="67"/>
      <c r="MV267" s="67"/>
      <c r="MW267" s="67"/>
      <c r="MX267" s="67"/>
      <c r="MY267" s="67"/>
      <c r="MZ267" s="67"/>
      <c r="NA267" s="67"/>
      <c r="NB267" s="67"/>
      <c r="NC267" s="67"/>
      <c r="ND267" s="67"/>
      <c r="NE267" s="67"/>
      <c r="NF267" s="67"/>
      <c r="NG267" s="67"/>
      <c r="NH267" s="67"/>
      <c r="NI267" s="67"/>
      <c r="NJ267" s="67"/>
      <c r="NK267" s="67"/>
      <c r="NL267" s="67"/>
      <c r="NM267" s="67"/>
      <c r="NN267" s="67"/>
      <c r="NO267" s="67"/>
      <c r="NP267" s="67"/>
      <c r="NQ267" s="67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2"/>
      <c r="OF267" s="12"/>
      <c r="OG267" s="12"/>
      <c r="OH267" s="12"/>
      <c r="OI267" s="12"/>
      <c r="OJ267" s="12"/>
      <c r="OK267" s="12"/>
      <c r="OL267" s="12"/>
      <c r="OM267" s="12"/>
      <c r="ON267" s="12"/>
      <c r="OO267" s="12"/>
      <c r="OP267" s="12"/>
      <c r="OQ267" s="12"/>
    </row>
    <row r="268" spans="1:407">
      <c r="A268" s="96" t="s">
        <v>573</v>
      </c>
      <c r="B268" s="56" t="s">
        <v>574</v>
      </c>
      <c r="C268" s="96" t="s">
        <v>427</v>
      </c>
      <c r="D268" s="74">
        <v>6</v>
      </c>
      <c r="E268" s="67">
        <v>2017</v>
      </c>
      <c r="F268" s="161">
        <v>61.872292615431761</v>
      </c>
      <c r="G268" s="67">
        <v>8426</v>
      </c>
      <c r="H268" s="67">
        <v>2472</v>
      </c>
      <c r="I268" s="67">
        <v>5954</v>
      </c>
      <c r="J268" s="67">
        <v>6.41</v>
      </c>
      <c r="K268" s="67">
        <v>540</v>
      </c>
      <c r="L268" s="67">
        <v>79.78</v>
      </c>
      <c r="M268" s="78">
        <v>3048</v>
      </c>
      <c r="N268" s="67">
        <v>988</v>
      </c>
      <c r="O268" s="67">
        <v>506</v>
      </c>
      <c r="P268" s="67">
        <v>482</v>
      </c>
      <c r="Q268" s="67">
        <v>1179</v>
      </c>
      <c r="R268" s="67">
        <v>607</v>
      </c>
      <c r="S268" s="67">
        <v>572</v>
      </c>
      <c r="T268" s="67">
        <v>925</v>
      </c>
      <c r="U268" s="67">
        <v>455</v>
      </c>
      <c r="V268" s="67">
        <v>434</v>
      </c>
      <c r="W268" s="67">
        <v>1081</v>
      </c>
      <c r="X268" s="67">
        <v>577</v>
      </c>
      <c r="Y268" s="67">
        <v>504</v>
      </c>
      <c r="Z268" s="67">
        <v>842</v>
      </c>
      <c r="AA268" s="67">
        <v>411</v>
      </c>
      <c r="AB268" s="67">
        <v>387</v>
      </c>
      <c r="AC268" s="67">
        <v>963</v>
      </c>
      <c r="AD268" s="67">
        <v>521</v>
      </c>
      <c r="AE268" s="67">
        <v>442</v>
      </c>
      <c r="AF268" s="67">
        <v>760</v>
      </c>
      <c r="AG268" s="67">
        <v>354</v>
      </c>
      <c r="AH268" s="67">
        <v>349</v>
      </c>
      <c r="AI268" s="67">
        <v>1198</v>
      </c>
      <c r="AJ268" s="67">
        <v>643</v>
      </c>
      <c r="AK268" s="67">
        <v>555</v>
      </c>
      <c r="AL268" s="67">
        <v>660</v>
      </c>
      <c r="AM268" s="67">
        <v>317</v>
      </c>
      <c r="AN268" s="67">
        <v>306</v>
      </c>
      <c r="AO268" s="67">
        <v>595</v>
      </c>
      <c r="AP268" s="67">
        <v>595</v>
      </c>
      <c r="AQ268" s="67">
        <v>278</v>
      </c>
      <c r="AR268" s="67" t="s">
        <v>428</v>
      </c>
      <c r="AS268" s="67"/>
      <c r="AT268" s="67" t="s">
        <v>428</v>
      </c>
      <c r="AU268" s="59">
        <v>375</v>
      </c>
      <c r="AV268" s="59">
        <v>0</v>
      </c>
      <c r="AW268" s="59">
        <v>81</v>
      </c>
      <c r="AX268" s="97">
        <f>VLOOKUP(A268,[2]INFANTIL!$A$8:$AA$140,27,0)</f>
        <v>0</v>
      </c>
      <c r="AY268" s="98">
        <f>VLOOKUP(A268,[2]INFANTIL!$A$8:$AA$140,16,0)</f>
        <v>0</v>
      </c>
      <c r="AZ268" s="62">
        <f>VLOOKUP(A268,'[3]2017'!$A$8:$E$140,5,0)</f>
        <v>0</v>
      </c>
      <c r="BA268" s="63">
        <f>VLOOKUP(A268,'[3]2017'!$A$8:$E$140,4,0)</f>
        <v>0</v>
      </c>
      <c r="BB268" s="62">
        <f>VLOOKUP(A268,[2]MATERNAS!$A$8:$AA$140,27,0)</f>
        <v>0</v>
      </c>
      <c r="BC268" s="63">
        <f>VLOOKUP(A268,[2]MATERNAS!$A$8:$AA$140,26,0)</f>
        <v>0</v>
      </c>
      <c r="BD268" s="68">
        <v>0</v>
      </c>
      <c r="BE268" s="69">
        <v>0</v>
      </c>
      <c r="BF268" s="60">
        <f>VLOOKUP(A268,[4]Controles!$A$7:$L$139,12,0)</f>
        <v>3.4090909090909087</v>
      </c>
      <c r="BG268" s="61">
        <f>VLOOKUP(A268,[4]Controles!$A$7:$L$139,11,0)</f>
        <v>3</v>
      </c>
      <c r="BH268" s="88">
        <v>6.8181818181818175</v>
      </c>
      <c r="BI268" s="87">
        <v>6</v>
      </c>
      <c r="BJ268" s="68">
        <v>0</v>
      </c>
      <c r="BK268" s="69">
        <v>0</v>
      </c>
      <c r="BL268" s="68">
        <v>0</v>
      </c>
      <c r="BM268" s="69">
        <v>0</v>
      </c>
      <c r="BN268" s="67">
        <v>0</v>
      </c>
      <c r="BO268" s="67">
        <v>0</v>
      </c>
      <c r="BP268" s="67">
        <v>0</v>
      </c>
      <c r="BQ268" s="67">
        <v>0</v>
      </c>
      <c r="BR268" s="67">
        <v>0</v>
      </c>
      <c r="BS268" s="67">
        <v>0</v>
      </c>
      <c r="BT268" s="67">
        <v>0</v>
      </c>
      <c r="BU268" s="67">
        <v>0</v>
      </c>
      <c r="BV268" s="67">
        <v>18.399999999999999</v>
      </c>
      <c r="BW268" s="67">
        <v>71.2</v>
      </c>
      <c r="BX268" s="67">
        <v>84</v>
      </c>
      <c r="BY268" s="67">
        <v>71.2</v>
      </c>
      <c r="BZ268" s="67">
        <v>83.2</v>
      </c>
      <c r="CA268" s="67">
        <v>80.599999999999994</v>
      </c>
      <c r="CB268" s="67">
        <v>75.2</v>
      </c>
      <c r="CC268" s="96" t="s">
        <v>2317</v>
      </c>
      <c r="CD268" s="96" t="s">
        <v>2318</v>
      </c>
      <c r="CE268" s="99">
        <v>100</v>
      </c>
      <c r="CF268" s="67" t="s">
        <v>951</v>
      </c>
      <c r="CG268" s="67" t="s">
        <v>743</v>
      </c>
      <c r="CH268" s="67">
        <v>307.38</v>
      </c>
      <c r="CI268" s="67">
        <v>3</v>
      </c>
      <c r="CJ268" s="86">
        <v>0</v>
      </c>
      <c r="CK268" s="87">
        <v>0</v>
      </c>
      <c r="CL268" s="106">
        <v>307.38</v>
      </c>
      <c r="CM268" s="89">
        <v>3</v>
      </c>
      <c r="CN268" s="67">
        <v>102.46</v>
      </c>
      <c r="CO268" s="67">
        <v>1</v>
      </c>
      <c r="CP268" s="67">
        <v>0</v>
      </c>
      <c r="CQ268" s="67">
        <v>0</v>
      </c>
      <c r="CR268" s="67">
        <v>0</v>
      </c>
      <c r="CS268" s="67">
        <v>0</v>
      </c>
      <c r="CT268" s="67">
        <v>0</v>
      </c>
      <c r="CU268" s="67">
        <v>0</v>
      </c>
      <c r="CV268" s="67">
        <v>0</v>
      </c>
      <c r="CW268" s="67">
        <v>0</v>
      </c>
      <c r="CX268" s="67">
        <v>0</v>
      </c>
      <c r="CY268" s="67">
        <v>0</v>
      </c>
      <c r="CZ268" s="67">
        <v>0</v>
      </c>
      <c r="DA268" s="67">
        <v>0</v>
      </c>
      <c r="DB268" s="62">
        <f>VLOOKUP(A268,'[3]2017'!$A$8:$I$140,9,0)</f>
        <v>0</v>
      </c>
      <c r="DC268" s="63">
        <f>VLOOKUP(A268,'[3]2017'!$A$8:$I$140,8,0)</f>
        <v>0</v>
      </c>
      <c r="DD268" s="96" t="s">
        <v>2319</v>
      </c>
      <c r="DE268" s="96" t="s">
        <v>2320</v>
      </c>
      <c r="DF268" s="99">
        <v>2.6595744680851063</v>
      </c>
      <c r="DG268" s="100">
        <v>8.7527352297592991</v>
      </c>
      <c r="DH268" s="67">
        <v>0</v>
      </c>
      <c r="DI268" s="67">
        <v>0</v>
      </c>
      <c r="DJ268" s="67">
        <v>92.51</v>
      </c>
      <c r="DK268" s="67">
        <v>1</v>
      </c>
      <c r="DL268" s="67">
        <v>92.51</v>
      </c>
      <c r="DM268" s="67">
        <v>1</v>
      </c>
      <c r="DN268" s="67">
        <v>103.84</v>
      </c>
      <c r="DO268" s="67">
        <v>1</v>
      </c>
      <c r="DP268" s="67">
        <v>0</v>
      </c>
      <c r="DQ268" s="67">
        <v>0</v>
      </c>
      <c r="DR268" s="67">
        <v>0</v>
      </c>
      <c r="DS268" s="67">
        <v>0</v>
      </c>
      <c r="DT268" s="67">
        <v>0</v>
      </c>
      <c r="DU268" s="67">
        <v>0</v>
      </c>
      <c r="DV268" s="67">
        <v>0</v>
      </c>
      <c r="DW268" s="67">
        <v>0</v>
      </c>
      <c r="DX268" s="67">
        <v>0</v>
      </c>
      <c r="DY268" s="67">
        <v>0</v>
      </c>
      <c r="DZ268" s="101">
        <f>VLOOKUP(A268,[5]Embarazos!$A$7:$D$139,4,0)</f>
        <v>1.0526315789473684</v>
      </c>
      <c r="EA268" s="63">
        <f>VLOOKUP(A268,[5]Embarazos!$A$7:$D$139,3,0)</f>
        <v>1</v>
      </c>
      <c r="EB268" s="62">
        <f>VLOOKUP(A268,[5]Embarazos!$A$7:$F$139,6,0)</f>
        <v>30.526315789473685</v>
      </c>
      <c r="EC268" s="63">
        <f>VLOOKUP(A268,[5]Embarazos!$A$7:$F$139,5,0)</f>
        <v>29</v>
      </c>
      <c r="ED268" s="62">
        <f>VLOOKUP(A268,'[3]2017'!$A$8:$K$140,11,0)</f>
        <v>5.2631578947368416</v>
      </c>
      <c r="EE268" s="63">
        <f>VLOOKUP(A268,'[3]2017'!$A$8:$K$140,10,0)</f>
        <v>4</v>
      </c>
      <c r="EF268" s="96" t="s">
        <v>2321</v>
      </c>
      <c r="EG268" s="96" t="s">
        <v>2322</v>
      </c>
      <c r="EH268" s="99">
        <v>3.2751091703056767</v>
      </c>
      <c r="EI268" s="104">
        <v>2.42914979757085</v>
      </c>
      <c r="EJ268" s="174" t="s">
        <v>1379</v>
      </c>
      <c r="EK268" s="174" t="s">
        <v>1257</v>
      </c>
      <c r="EL268" s="96" t="s">
        <v>1498</v>
      </c>
      <c r="EM268" s="96" t="s">
        <v>2323</v>
      </c>
      <c r="EN268" s="99">
        <v>2.054794520547945</v>
      </c>
      <c r="EO268" s="100">
        <v>1.2658227848101267</v>
      </c>
      <c r="EP268" s="67">
        <v>103.84</v>
      </c>
      <c r="EQ268" s="67">
        <v>1</v>
      </c>
      <c r="ER268" s="67">
        <v>0</v>
      </c>
      <c r="ES268" s="67">
        <v>0</v>
      </c>
      <c r="ET268" s="92">
        <v>103.84215991692626</v>
      </c>
      <c r="EU268" s="67">
        <v>1</v>
      </c>
      <c r="EV268" s="67">
        <v>103.84</v>
      </c>
      <c r="EW268" s="67">
        <v>1</v>
      </c>
      <c r="EX268" s="67">
        <v>0</v>
      </c>
      <c r="EY268" s="62">
        <f>VLOOKUP(A268,[5]Embarazos!$A$7:$H$139,8,0)</f>
        <v>27.368421052631582</v>
      </c>
      <c r="EZ268" s="63">
        <f>VLOOKUP(A268,[5]Embarazos!$A$7:$H$139,7,0)</f>
        <v>26</v>
      </c>
      <c r="FA268" s="62">
        <f>VLOOKUP(A268,[5]Embarazos!$A$7:$J$139,10,0)</f>
        <v>16.842105263157894</v>
      </c>
      <c r="FB268" s="63">
        <f>VLOOKUP(A268,[5]Embarazos!$A$7:$J$139,9,0)</f>
        <v>16</v>
      </c>
      <c r="FC268" s="67">
        <v>0</v>
      </c>
      <c r="FD268" s="67">
        <v>0</v>
      </c>
      <c r="FE268" s="67">
        <v>0</v>
      </c>
      <c r="FF268" s="67">
        <v>0</v>
      </c>
      <c r="FG268" s="67">
        <v>69.739999999999995</v>
      </c>
      <c r="FH268" s="67">
        <v>1</v>
      </c>
      <c r="FI268" s="67">
        <v>0</v>
      </c>
      <c r="FJ268" s="67">
        <v>0</v>
      </c>
      <c r="FK268" s="92">
        <v>69.735006973500688</v>
      </c>
      <c r="FL268" s="105">
        <v>1</v>
      </c>
      <c r="FM268" s="67">
        <v>209.21</v>
      </c>
      <c r="FN268" s="67">
        <v>3</v>
      </c>
      <c r="FO268" s="67">
        <v>418.41</v>
      </c>
      <c r="FP268" s="67">
        <v>6</v>
      </c>
      <c r="FQ268" s="67">
        <v>0</v>
      </c>
      <c r="FR268" s="67">
        <v>0</v>
      </c>
      <c r="FS268" s="62">
        <f>VLOOKUP(A268,'[3]2017'!$A$8:$M$140,13,0)</f>
        <v>0</v>
      </c>
      <c r="FT268" s="63">
        <f>VLOOKUP(A268,'[3]2017'!$A$8:$M$140,12,0)</f>
        <v>0</v>
      </c>
      <c r="FU268" s="62">
        <f>VLOOKUP(A268,'[3]2017'!$A$8:$O$140,15,0)</f>
        <v>1.680672268907563</v>
      </c>
      <c r="FV268" s="63">
        <f>VLOOKUP(A268,'[3]2017'!$A$8:$O$140,14,0)</f>
        <v>1</v>
      </c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67"/>
      <c r="IS268" s="67"/>
      <c r="IT268" s="67"/>
      <c r="IU268" s="67"/>
      <c r="IV268" s="67"/>
      <c r="IW268" s="67"/>
      <c r="IX268" s="67"/>
      <c r="IY268" s="67"/>
      <c r="IZ268" s="67"/>
      <c r="JA268" s="67"/>
      <c r="JB268" s="67"/>
      <c r="JC268" s="67"/>
      <c r="JD268" s="67"/>
      <c r="JE268" s="67"/>
      <c r="JF268" s="67"/>
      <c r="JG268" s="67"/>
      <c r="JH268" s="67"/>
      <c r="JI268" s="67"/>
      <c r="JJ268" s="67"/>
      <c r="JK268" s="67"/>
      <c r="JL268" s="67"/>
      <c r="JM268" s="67"/>
      <c r="JN268" s="67"/>
      <c r="JO268" s="67"/>
      <c r="JP268" s="67"/>
      <c r="JQ268" s="67"/>
      <c r="JR268" s="67"/>
      <c r="JS268" s="67"/>
      <c r="JT268" s="67"/>
      <c r="JU268" s="67"/>
      <c r="JV268" s="67"/>
      <c r="JW268" s="67"/>
      <c r="JX268" s="67"/>
      <c r="JY268" s="67"/>
      <c r="JZ268" s="67"/>
      <c r="KA268" s="67"/>
      <c r="KB268" s="67"/>
      <c r="KC268" s="67"/>
      <c r="KD268" s="67"/>
      <c r="KE268" s="67"/>
      <c r="KF268" s="67"/>
      <c r="KG268" s="67"/>
      <c r="KH268" s="67"/>
      <c r="KI268" s="67"/>
      <c r="KJ268" s="67"/>
      <c r="KK268" s="67"/>
      <c r="KL268" s="67"/>
      <c r="KM268" s="67"/>
      <c r="KN268" s="67"/>
      <c r="KO268" s="67"/>
      <c r="KP268" s="67"/>
      <c r="KQ268" s="67"/>
      <c r="KR268" s="67"/>
      <c r="KS268" s="67"/>
      <c r="KT268" s="67"/>
      <c r="KU268" s="67"/>
      <c r="KV268" s="67"/>
      <c r="KW268" s="67"/>
      <c r="KX268" s="67"/>
      <c r="KY268" s="67"/>
      <c r="KZ268" s="67"/>
      <c r="LA268" s="67"/>
      <c r="LB268" s="67"/>
      <c r="LC268" s="67"/>
      <c r="LD268" s="67"/>
      <c r="LE268" s="67"/>
      <c r="LF268" s="67"/>
      <c r="LG268" s="67"/>
      <c r="LH268" s="67"/>
      <c r="LI268" s="67"/>
      <c r="LJ268" s="67"/>
      <c r="LK268" s="67"/>
      <c r="LL268" s="67"/>
      <c r="LM268" s="67"/>
      <c r="LN268" s="67"/>
      <c r="LO268" s="67"/>
      <c r="LP268" s="67"/>
      <c r="LQ268" s="67"/>
      <c r="LR268" s="67"/>
      <c r="LS268" s="67"/>
      <c r="LT268" s="67"/>
      <c r="LU268" s="67"/>
      <c r="LV268" s="67"/>
      <c r="LW268" s="67"/>
      <c r="LX268" s="67"/>
      <c r="LY268" s="67"/>
      <c r="LZ268" s="67"/>
      <c r="MA268" s="67"/>
      <c r="MB268" s="67"/>
      <c r="MC268" s="67"/>
      <c r="MD268" s="67"/>
      <c r="ME268" s="67"/>
      <c r="MF268" s="67"/>
      <c r="MG268" s="67"/>
      <c r="MH268" s="67"/>
      <c r="MI268" s="67"/>
      <c r="MJ268" s="67"/>
      <c r="MK268" s="67"/>
      <c r="ML268" s="67"/>
      <c r="MM268" s="67"/>
      <c r="MN268" s="67"/>
      <c r="MO268" s="67"/>
      <c r="MP268" s="67"/>
      <c r="MQ268" s="67"/>
      <c r="MR268" s="67"/>
      <c r="MS268" s="67"/>
      <c r="MT268" s="67"/>
      <c r="MU268" s="67"/>
      <c r="MV268" s="67"/>
      <c r="MW268" s="67"/>
      <c r="MX268" s="67"/>
      <c r="MY268" s="67"/>
      <c r="MZ268" s="67"/>
      <c r="NA268" s="67"/>
      <c r="NB268" s="67"/>
      <c r="NC268" s="67"/>
      <c r="ND268" s="67"/>
      <c r="NE268" s="67"/>
      <c r="NF268" s="67"/>
      <c r="NG268" s="67"/>
      <c r="NH268" s="67"/>
      <c r="NI268" s="67"/>
      <c r="NJ268" s="67"/>
      <c r="NK268" s="67"/>
      <c r="NL268" s="67"/>
      <c r="NM268" s="67"/>
      <c r="NN268" s="67"/>
      <c r="NO268" s="67"/>
      <c r="NP268" s="67"/>
      <c r="NQ268" s="67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2"/>
      <c r="OF268" s="12"/>
      <c r="OG268" s="12"/>
      <c r="OH268" s="12"/>
      <c r="OI268" s="12"/>
      <c r="OJ268" s="12"/>
      <c r="OK268" s="12"/>
      <c r="OL268" s="12"/>
      <c r="OM268" s="12"/>
      <c r="ON268" s="12"/>
      <c r="OO268" s="12"/>
      <c r="OP268" s="12"/>
      <c r="OQ268" s="12"/>
    </row>
    <row r="269" spans="1:407">
      <c r="A269" s="96" t="s">
        <v>585</v>
      </c>
      <c r="B269" s="56" t="s">
        <v>586</v>
      </c>
      <c r="C269" s="96" t="s">
        <v>441</v>
      </c>
      <c r="D269" s="74">
        <v>6</v>
      </c>
      <c r="E269" s="67">
        <v>2017</v>
      </c>
      <c r="F269" s="161">
        <v>64.093628075699058</v>
      </c>
      <c r="G269" s="67">
        <v>4029</v>
      </c>
      <c r="H269" s="67">
        <v>1536</v>
      </c>
      <c r="I269" s="67">
        <v>2493</v>
      </c>
      <c r="J269" s="67">
        <v>28.89</v>
      </c>
      <c r="K269" s="78">
        <v>1164</v>
      </c>
      <c r="L269" s="67">
        <v>70.66</v>
      </c>
      <c r="M269" s="78">
        <v>2847</v>
      </c>
      <c r="N269" s="67">
        <v>386</v>
      </c>
      <c r="O269" s="67">
        <v>206</v>
      </c>
      <c r="P269" s="67">
        <v>185</v>
      </c>
      <c r="Q269" s="67">
        <v>464</v>
      </c>
      <c r="R269" s="67">
        <v>243</v>
      </c>
      <c r="S269" s="67">
        <v>221</v>
      </c>
      <c r="T269" s="67">
        <v>390</v>
      </c>
      <c r="U269" s="67">
        <v>201</v>
      </c>
      <c r="V269" s="67">
        <v>184</v>
      </c>
      <c r="W269" s="67">
        <v>467</v>
      </c>
      <c r="X269" s="67">
        <v>246</v>
      </c>
      <c r="Y269" s="67">
        <v>221</v>
      </c>
      <c r="Z269" s="67">
        <v>379</v>
      </c>
      <c r="AA269" s="67">
        <v>181</v>
      </c>
      <c r="AB269" s="67">
        <v>178</v>
      </c>
      <c r="AC269" s="67">
        <v>427</v>
      </c>
      <c r="AD269" s="67">
        <v>227</v>
      </c>
      <c r="AE269" s="67">
        <v>200</v>
      </c>
      <c r="AF269" s="67">
        <v>341</v>
      </c>
      <c r="AG269" s="67">
        <v>195</v>
      </c>
      <c r="AH269" s="67">
        <v>160</v>
      </c>
      <c r="AI269" s="67">
        <v>656</v>
      </c>
      <c r="AJ269" s="67">
        <v>347</v>
      </c>
      <c r="AK269" s="67">
        <v>309</v>
      </c>
      <c r="AL269" s="67">
        <v>368</v>
      </c>
      <c r="AM269" s="67">
        <v>189</v>
      </c>
      <c r="AN269" s="67">
        <v>173</v>
      </c>
      <c r="AO269" s="67">
        <v>359</v>
      </c>
      <c r="AP269" s="67">
        <v>359</v>
      </c>
      <c r="AQ269" s="67">
        <v>170</v>
      </c>
      <c r="AR269" s="67" t="s">
        <v>428</v>
      </c>
      <c r="AS269" s="67"/>
      <c r="AT269" s="67" t="s">
        <v>428</v>
      </c>
      <c r="AU269" s="59">
        <v>101</v>
      </c>
      <c r="AV269" s="59">
        <v>0</v>
      </c>
      <c r="AW269" s="59">
        <v>6</v>
      </c>
      <c r="AX269" s="97">
        <f>VLOOKUP(A269,[2]INFANTIL!$A$8:$AA$140,27,0)</f>
        <v>0</v>
      </c>
      <c r="AY269" s="98">
        <f>VLOOKUP(A269,[2]INFANTIL!$A$8:$AA$140,16,0)</f>
        <v>0</v>
      </c>
      <c r="AZ269" s="62">
        <f>VLOOKUP(A269,'[3]2017'!$A$8:$E$140,5,0)</f>
        <v>0</v>
      </c>
      <c r="BA269" s="63">
        <f>VLOOKUP(A269,'[3]2017'!$A$8:$E$140,4,0)</f>
        <v>0</v>
      </c>
      <c r="BB269" s="62">
        <f>VLOOKUP(A269,[2]MATERNAS!$A$8:$AA$140,27,0)</f>
        <v>0</v>
      </c>
      <c r="BC269" s="63">
        <f>VLOOKUP(A269,[2]MATERNAS!$A$8:$AA$140,26,0)</f>
        <v>0</v>
      </c>
      <c r="BD269" s="68">
        <v>0</v>
      </c>
      <c r="BE269" s="69">
        <v>0</v>
      </c>
      <c r="BF269" s="60">
        <f>VLOOKUP(A269,[4]Controles!$A$7:$L$139,12,0)</f>
        <v>10</v>
      </c>
      <c r="BG269" s="61">
        <f>VLOOKUP(A269,[4]Controles!$A$7:$L$139,11,0)</f>
        <v>3</v>
      </c>
      <c r="BH269" s="88">
        <v>3.3333333333333335</v>
      </c>
      <c r="BI269" s="87">
        <v>1</v>
      </c>
      <c r="BJ269" s="68">
        <v>0</v>
      </c>
      <c r="BK269" s="69">
        <v>0</v>
      </c>
      <c r="BL269" s="68">
        <v>0</v>
      </c>
      <c r="BM269" s="69">
        <v>0</v>
      </c>
      <c r="BN269" s="67">
        <v>0</v>
      </c>
      <c r="BO269" s="67">
        <v>0</v>
      </c>
      <c r="BP269" s="67">
        <v>0</v>
      </c>
      <c r="BQ269" s="67">
        <v>0</v>
      </c>
      <c r="BR269" s="67">
        <v>0</v>
      </c>
      <c r="BS269" s="67">
        <v>0</v>
      </c>
      <c r="BT269" s="67">
        <v>0</v>
      </c>
      <c r="BU269" s="67">
        <v>0</v>
      </c>
      <c r="BV269" s="67">
        <v>11.4</v>
      </c>
      <c r="BW269" s="67">
        <v>82.9</v>
      </c>
      <c r="BX269" s="67">
        <v>82.9</v>
      </c>
      <c r="BY269" s="67">
        <v>82.9</v>
      </c>
      <c r="BZ269" s="67">
        <v>88.6</v>
      </c>
      <c r="CA269" s="67">
        <v>86.5</v>
      </c>
      <c r="CB269" s="67">
        <v>73</v>
      </c>
      <c r="CC269" s="96" t="s">
        <v>1568</v>
      </c>
      <c r="CD269" s="96" t="s">
        <v>2324</v>
      </c>
      <c r="CE269" s="99">
        <v>33.333333333333329</v>
      </c>
      <c r="CF269" s="67" t="s">
        <v>2325</v>
      </c>
      <c r="CG269" s="67" t="s">
        <v>2326</v>
      </c>
      <c r="CH269" s="67">
        <v>0</v>
      </c>
      <c r="CI269" s="67">
        <v>0</v>
      </c>
      <c r="CJ269" s="86">
        <v>0</v>
      </c>
      <c r="CK269" s="87">
        <v>0</v>
      </c>
      <c r="CL269" s="106">
        <v>0</v>
      </c>
      <c r="CM269" s="89">
        <v>0</v>
      </c>
      <c r="CN269" s="67">
        <v>0</v>
      </c>
      <c r="CO269" s="67">
        <v>0</v>
      </c>
      <c r="CP269" s="67">
        <v>0</v>
      </c>
      <c r="CQ269" s="67">
        <v>0</v>
      </c>
      <c r="CR269" s="67">
        <v>0</v>
      </c>
      <c r="CS269" s="67">
        <v>0</v>
      </c>
      <c r="CT269" s="67">
        <v>0</v>
      </c>
      <c r="CU269" s="67">
        <v>0</v>
      </c>
      <c r="CV269" s="67">
        <v>0</v>
      </c>
      <c r="CW269" s="67">
        <v>0</v>
      </c>
      <c r="CX269" s="67">
        <v>0</v>
      </c>
      <c r="CY269" s="67">
        <v>0</v>
      </c>
      <c r="CZ269" s="67">
        <v>0</v>
      </c>
      <c r="DA269" s="67">
        <v>0</v>
      </c>
      <c r="DB269" s="62">
        <f>VLOOKUP(A269,'[3]2017'!$A$8:$I$140,9,0)</f>
        <v>0</v>
      </c>
      <c r="DC269" s="63">
        <f>VLOOKUP(A269,'[3]2017'!$A$8:$I$140,8,0)</f>
        <v>0</v>
      </c>
      <c r="DD269" s="96" t="s">
        <v>2327</v>
      </c>
      <c r="DE269" s="96" t="s">
        <v>2328</v>
      </c>
      <c r="DF269" s="99">
        <v>4.6511627906976747</v>
      </c>
      <c r="DG269" s="100">
        <v>5.7971014492753623</v>
      </c>
      <c r="DH269" s="67">
        <v>0</v>
      </c>
      <c r="DI269" s="67">
        <v>0</v>
      </c>
      <c r="DJ269" s="67">
        <v>0</v>
      </c>
      <c r="DK269" s="67">
        <v>0</v>
      </c>
      <c r="DL269" s="67">
        <v>0</v>
      </c>
      <c r="DM269" s="67">
        <v>0</v>
      </c>
      <c r="DN269" s="67">
        <v>0</v>
      </c>
      <c r="DO269" s="67">
        <v>0</v>
      </c>
      <c r="DP269" s="67">
        <v>0</v>
      </c>
      <c r="DQ269" s="67">
        <v>0</v>
      </c>
      <c r="DR269" s="67">
        <v>0</v>
      </c>
      <c r="DS269" s="67">
        <v>0</v>
      </c>
      <c r="DT269" s="67">
        <v>0</v>
      </c>
      <c r="DU269" s="67">
        <v>0</v>
      </c>
      <c r="DV269" s="67">
        <v>0</v>
      </c>
      <c r="DW269" s="67">
        <v>0</v>
      </c>
      <c r="DX269" s="67">
        <v>0</v>
      </c>
      <c r="DY269" s="67">
        <v>0</v>
      </c>
      <c r="DZ269" s="101">
        <f>VLOOKUP(A269,[5]Embarazos!$A$7:$D$139,4,0)</f>
        <v>0</v>
      </c>
      <c r="EA269" s="63">
        <f>VLOOKUP(A269,[5]Embarazos!$A$7:$D$139,3,0)</f>
        <v>0</v>
      </c>
      <c r="EB269" s="62">
        <f>VLOOKUP(A269,[5]Embarazos!$A$7:$F$139,6,0)</f>
        <v>26.666666666666668</v>
      </c>
      <c r="EC269" s="63">
        <f>VLOOKUP(A269,[5]Embarazos!$A$7:$F$139,5,0)</f>
        <v>8</v>
      </c>
      <c r="ED269" s="62">
        <f>VLOOKUP(A269,'[3]2017'!$A$8:$K$140,11,0)</f>
        <v>2.9325513196480939</v>
      </c>
      <c r="EE269" s="63">
        <f>VLOOKUP(A269,'[3]2017'!$A$8:$K$140,10,0)</f>
        <v>1</v>
      </c>
      <c r="EF269" s="96" t="s">
        <v>2329</v>
      </c>
      <c r="EG269" s="96" t="s">
        <v>2330</v>
      </c>
      <c r="EH269" s="99">
        <v>2.6455026455026456</v>
      </c>
      <c r="EI269" s="104">
        <v>5.6338028169014089</v>
      </c>
      <c r="EJ269" s="174" t="s">
        <v>2331</v>
      </c>
      <c r="EK269" s="174" t="s">
        <v>2332</v>
      </c>
      <c r="EL269" s="96" t="s">
        <v>2333</v>
      </c>
      <c r="EM269" s="96" t="s">
        <v>2334</v>
      </c>
      <c r="EN269" s="99">
        <v>0</v>
      </c>
      <c r="EO269" s="100">
        <v>0</v>
      </c>
      <c r="EP269" s="67">
        <v>0</v>
      </c>
      <c r="EQ269" s="67">
        <v>0</v>
      </c>
      <c r="ER269" s="67">
        <v>0</v>
      </c>
      <c r="ES269" s="67">
        <v>0</v>
      </c>
      <c r="ET269" s="67">
        <v>0</v>
      </c>
      <c r="EU269" s="67">
        <v>0</v>
      </c>
      <c r="EV269" s="67">
        <v>0</v>
      </c>
      <c r="EW269" s="67">
        <v>0</v>
      </c>
      <c r="EX269" s="67">
        <v>0</v>
      </c>
      <c r="EY269" s="62">
        <f>VLOOKUP(A269,[5]Embarazos!$A$7:$H$139,8,0)</f>
        <v>33.333333333333329</v>
      </c>
      <c r="EZ269" s="63">
        <f>VLOOKUP(A269,[5]Embarazos!$A$7:$H$139,7,0)</f>
        <v>10</v>
      </c>
      <c r="FA269" s="62">
        <f>VLOOKUP(A269,[5]Embarazos!$A$7:$J$139,10,0)</f>
        <v>23.333333333333332</v>
      </c>
      <c r="FB269" s="63">
        <f>VLOOKUP(A269,[5]Embarazos!$A$7:$J$139,9,0)</f>
        <v>7</v>
      </c>
      <c r="FC269" s="67">
        <v>0</v>
      </c>
      <c r="FD269" s="67">
        <v>0</v>
      </c>
      <c r="FE269" s="106">
        <v>375</v>
      </c>
      <c r="FF269" s="67">
        <v>3</v>
      </c>
      <c r="FG269" s="67">
        <v>0</v>
      </c>
      <c r="FH269" s="67">
        <v>0</v>
      </c>
      <c r="FI269" s="67">
        <v>0</v>
      </c>
      <c r="FJ269" s="67">
        <v>0</v>
      </c>
      <c r="FK269" s="92">
        <v>375</v>
      </c>
      <c r="FL269" s="105">
        <v>3</v>
      </c>
      <c r="FM269" s="67">
        <v>0</v>
      </c>
      <c r="FN269" s="67">
        <v>0</v>
      </c>
      <c r="FO269" s="67">
        <v>0</v>
      </c>
      <c r="FP269" s="67">
        <v>0</v>
      </c>
      <c r="FQ269" s="67">
        <v>0</v>
      </c>
      <c r="FR269" s="67">
        <v>0</v>
      </c>
      <c r="FS269" s="62">
        <f>VLOOKUP(A269,'[3]2017'!$A$8:$M$140,13,0)</f>
        <v>5.4347826086956523</v>
      </c>
      <c r="FT269" s="63">
        <f>VLOOKUP(A269,'[3]2017'!$A$8:$M$140,12,0)</f>
        <v>2</v>
      </c>
      <c r="FU269" s="62">
        <f>VLOOKUP(A269,'[3]2017'!$A$8:$O$140,15,0)</f>
        <v>0</v>
      </c>
      <c r="FV269" s="63">
        <f>VLOOKUP(A269,'[3]2017'!$A$8:$O$140,14,0)</f>
        <v>0</v>
      </c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67"/>
      <c r="IS269" s="67"/>
      <c r="IT269" s="67"/>
      <c r="IU269" s="67"/>
      <c r="IV269" s="67"/>
      <c r="IW269" s="67"/>
      <c r="IX269" s="67"/>
      <c r="IY269" s="67"/>
      <c r="IZ269" s="67"/>
      <c r="JA269" s="67"/>
      <c r="JB269" s="67"/>
      <c r="JC269" s="67"/>
      <c r="JD269" s="67"/>
      <c r="JE269" s="67"/>
      <c r="JF269" s="67"/>
      <c r="JG269" s="67"/>
      <c r="JH269" s="67"/>
      <c r="JI269" s="67"/>
      <c r="JJ269" s="67"/>
      <c r="JK269" s="67"/>
      <c r="JL269" s="67"/>
      <c r="JM269" s="67"/>
      <c r="JN269" s="67"/>
      <c r="JO269" s="67"/>
      <c r="JP269" s="67"/>
      <c r="JQ269" s="67"/>
      <c r="JR269" s="67"/>
      <c r="JS269" s="67"/>
      <c r="JT269" s="67"/>
      <c r="JU269" s="67"/>
      <c r="JV269" s="67"/>
      <c r="JW269" s="67"/>
      <c r="JX269" s="67"/>
      <c r="JY269" s="67"/>
      <c r="JZ269" s="67"/>
      <c r="KA269" s="67"/>
      <c r="KB269" s="67"/>
      <c r="KC269" s="67"/>
      <c r="KD269" s="67"/>
      <c r="KE269" s="67"/>
      <c r="KF269" s="67"/>
      <c r="KG269" s="67"/>
      <c r="KH269" s="67"/>
      <c r="KI269" s="67"/>
      <c r="KJ269" s="67"/>
      <c r="KK269" s="67"/>
      <c r="KL269" s="67"/>
      <c r="KM269" s="67"/>
      <c r="KN269" s="67"/>
      <c r="KO269" s="67"/>
      <c r="KP269" s="67"/>
      <c r="KQ269" s="67"/>
      <c r="KR269" s="67"/>
      <c r="KS269" s="67"/>
      <c r="KT269" s="67"/>
      <c r="KU269" s="67"/>
      <c r="KV269" s="67"/>
      <c r="KW269" s="67"/>
      <c r="KX269" s="67"/>
      <c r="KY269" s="67"/>
      <c r="KZ269" s="67"/>
      <c r="LA269" s="67"/>
      <c r="LB269" s="67"/>
      <c r="LC269" s="67"/>
      <c r="LD269" s="67"/>
      <c r="LE269" s="67"/>
      <c r="LF269" s="67"/>
      <c r="LG269" s="67"/>
      <c r="LH269" s="67"/>
      <c r="LI269" s="67"/>
      <c r="LJ269" s="67"/>
      <c r="LK269" s="67"/>
      <c r="LL269" s="67"/>
      <c r="LM269" s="67"/>
      <c r="LN269" s="67"/>
      <c r="LO269" s="67"/>
      <c r="LP269" s="67"/>
      <c r="LQ269" s="67"/>
      <c r="LR269" s="67"/>
      <c r="LS269" s="67"/>
      <c r="LT269" s="67"/>
      <c r="LU269" s="67"/>
      <c r="LV269" s="67"/>
      <c r="LW269" s="67"/>
      <c r="LX269" s="67"/>
      <c r="LY269" s="67"/>
      <c r="LZ269" s="67"/>
      <c r="MA269" s="67"/>
      <c r="MB269" s="67"/>
      <c r="MC269" s="67"/>
      <c r="MD269" s="67"/>
      <c r="ME269" s="67"/>
      <c r="MF269" s="67"/>
      <c r="MG269" s="67"/>
      <c r="MH269" s="67"/>
      <c r="MI269" s="67"/>
      <c r="MJ269" s="67"/>
      <c r="MK269" s="67"/>
      <c r="ML269" s="67"/>
      <c r="MM269" s="67"/>
      <c r="MN269" s="67"/>
      <c r="MO269" s="67"/>
      <c r="MP269" s="67"/>
      <c r="MQ269" s="67"/>
      <c r="MR269" s="67"/>
      <c r="MS269" s="67"/>
      <c r="MT269" s="67"/>
      <c r="MU269" s="67"/>
      <c r="MV269" s="67"/>
      <c r="MW269" s="67"/>
      <c r="MX269" s="67"/>
      <c r="MY269" s="67"/>
      <c r="MZ269" s="67"/>
      <c r="NA269" s="67"/>
      <c r="NB269" s="67"/>
      <c r="NC269" s="67"/>
      <c r="ND269" s="67"/>
      <c r="NE269" s="67"/>
      <c r="NF269" s="67"/>
      <c r="NG269" s="67"/>
      <c r="NH269" s="67"/>
      <c r="NI269" s="67"/>
      <c r="NJ269" s="67"/>
      <c r="NK269" s="67"/>
      <c r="NL269" s="67"/>
      <c r="NM269" s="67"/>
      <c r="NN269" s="67"/>
      <c r="NO269" s="67"/>
      <c r="NP269" s="67"/>
      <c r="NQ269" s="67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2"/>
      <c r="OF269" s="12"/>
      <c r="OG269" s="12"/>
      <c r="OH269" s="12"/>
      <c r="OI269" s="12"/>
      <c r="OJ269" s="12"/>
      <c r="OK269" s="12"/>
      <c r="OL269" s="12"/>
      <c r="OM269" s="12"/>
      <c r="ON269" s="12"/>
      <c r="OO269" s="12"/>
      <c r="OP269" s="12"/>
      <c r="OQ269" s="12"/>
    </row>
    <row r="270" spans="1:407">
      <c r="A270" s="96" t="s">
        <v>596</v>
      </c>
      <c r="B270" s="56" t="s">
        <v>597</v>
      </c>
      <c r="C270" s="96" t="s">
        <v>598</v>
      </c>
      <c r="D270" s="74">
        <v>4</v>
      </c>
      <c r="E270" s="67">
        <v>2017</v>
      </c>
      <c r="F270" s="161">
        <v>79.217822288555354</v>
      </c>
      <c r="G270" s="67">
        <v>51617</v>
      </c>
      <c r="H270" s="67">
        <v>23856</v>
      </c>
      <c r="I270" s="67">
        <v>27761</v>
      </c>
      <c r="J270" s="67">
        <v>41.73</v>
      </c>
      <c r="K270" s="67">
        <v>472</v>
      </c>
      <c r="L270" s="67">
        <v>33.83</v>
      </c>
      <c r="M270" s="78">
        <v>17460</v>
      </c>
      <c r="N270" s="67">
        <v>4777</v>
      </c>
      <c r="O270" s="67">
        <v>2443</v>
      </c>
      <c r="P270" s="67">
        <v>2334</v>
      </c>
      <c r="Q270" s="67">
        <v>5715</v>
      </c>
      <c r="R270" s="67">
        <v>2923</v>
      </c>
      <c r="S270" s="67">
        <v>2792</v>
      </c>
      <c r="T270" s="67">
        <v>4706</v>
      </c>
      <c r="U270" s="67">
        <v>2410</v>
      </c>
      <c r="V270" s="67">
        <v>2296</v>
      </c>
      <c r="W270" s="67">
        <v>5676</v>
      </c>
      <c r="X270" s="67">
        <v>2908</v>
      </c>
      <c r="Y270" s="67">
        <v>2768</v>
      </c>
      <c r="Z270" s="67">
        <v>4748</v>
      </c>
      <c r="AA270" s="67">
        <v>2432</v>
      </c>
      <c r="AB270" s="67">
        <v>2316</v>
      </c>
      <c r="AC270" s="67">
        <v>5551</v>
      </c>
      <c r="AD270" s="67">
        <v>2835</v>
      </c>
      <c r="AE270" s="67">
        <v>2716</v>
      </c>
      <c r="AF270" s="67">
        <v>4542</v>
      </c>
      <c r="AG270" s="67">
        <v>2306</v>
      </c>
      <c r="AH270" s="67">
        <v>2236</v>
      </c>
      <c r="AI270" s="67">
        <v>8502</v>
      </c>
      <c r="AJ270" s="67">
        <v>4296</v>
      </c>
      <c r="AK270" s="67">
        <v>4206</v>
      </c>
      <c r="AL270" s="67">
        <v>4799</v>
      </c>
      <c r="AM270" s="67">
        <v>2409</v>
      </c>
      <c r="AN270" s="67">
        <v>2390</v>
      </c>
      <c r="AO270" s="67">
        <v>4554</v>
      </c>
      <c r="AP270" s="67">
        <v>2342</v>
      </c>
      <c r="AQ270" s="67">
        <v>2212</v>
      </c>
      <c r="AR270" s="67" t="s">
        <v>428</v>
      </c>
      <c r="AS270" s="67"/>
      <c r="AT270" s="67" t="s">
        <v>428</v>
      </c>
      <c r="AU270" s="59">
        <v>665</v>
      </c>
      <c r="AV270" s="59">
        <v>0</v>
      </c>
      <c r="AW270" s="59">
        <v>260</v>
      </c>
      <c r="AX270" s="97">
        <f>VLOOKUP(A270,[2]INFANTIL!$A$8:$AA$140,27,0)</f>
        <v>5.9523809523809517</v>
      </c>
      <c r="AY270" s="98">
        <f>VLOOKUP(A270,[2]INFANTIL!$A$8:$AA$140,16,0)</f>
        <v>3</v>
      </c>
      <c r="AZ270" s="62">
        <f>VLOOKUP(A270,'[3]2017'!$A$8:$E$140,5,0)</f>
        <v>1.0466820180029306</v>
      </c>
      <c r="BA270" s="63">
        <f>VLOOKUP(A270,'[3]2017'!$A$8:$E$140,4,0)</f>
        <v>5</v>
      </c>
      <c r="BB270" s="62">
        <f>VLOOKUP(A270,[2]MATERNAS!$A$8:$AA$140,27,0)</f>
        <v>0</v>
      </c>
      <c r="BC270" s="63">
        <f>VLOOKUP(A270,[2]MATERNAS!$A$8:$AA$140,26,0)</f>
        <v>0</v>
      </c>
      <c r="BD270" s="68">
        <v>0</v>
      </c>
      <c r="BE270" s="69">
        <v>0</v>
      </c>
      <c r="BF270" s="60">
        <f>VLOOKUP(A270,[4]Controles!$A$7:$L$139,12,0)</f>
        <v>5.5555555555555554</v>
      </c>
      <c r="BG270" s="61">
        <f>VLOOKUP(A270,[4]Controles!$A$7:$L$139,11,0)</f>
        <v>28</v>
      </c>
      <c r="BH270" s="88">
        <v>9.9206349206349209</v>
      </c>
      <c r="BI270" s="87">
        <v>50</v>
      </c>
      <c r="BJ270" s="68">
        <v>0</v>
      </c>
      <c r="BK270" s="69">
        <v>0</v>
      </c>
      <c r="BL270" s="68">
        <v>0</v>
      </c>
      <c r="BM270" s="69">
        <v>0</v>
      </c>
      <c r="BN270" s="67">
        <v>0</v>
      </c>
      <c r="BO270" s="67">
        <v>0</v>
      </c>
      <c r="BP270" s="67">
        <v>0</v>
      </c>
      <c r="BQ270" s="67">
        <v>0</v>
      </c>
      <c r="BR270" s="67">
        <v>0</v>
      </c>
      <c r="BS270" s="67">
        <v>0</v>
      </c>
      <c r="BT270" s="67">
        <v>0</v>
      </c>
      <c r="BU270" s="67">
        <v>0</v>
      </c>
      <c r="BV270" s="67">
        <v>18.899999999999999</v>
      </c>
      <c r="BW270" s="67">
        <v>97.3</v>
      </c>
      <c r="BX270" s="67">
        <v>99.3</v>
      </c>
      <c r="BY270" s="67">
        <v>97.8</v>
      </c>
      <c r="BZ270" s="67">
        <v>101.8</v>
      </c>
      <c r="CA270" s="67">
        <v>99.8</v>
      </c>
      <c r="CB270" s="67">
        <v>99.8</v>
      </c>
      <c r="CC270" s="96" t="s">
        <v>2335</v>
      </c>
      <c r="CD270" s="96" t="s">
        <v>2336</v>
      </c>
      <c r="CE270" s="99">
        <v>14.285714285714285</v>
      </c>
      <c r="CF270" s="67" t="s">
        <v>2105</v>
      </c>
      <c r="CG270" s="67" t="s">
        <v>1407</v>
      </c>
      <c r="CH270" s="67">
        <v>103.09</v>
      </c>
      <c r="CI270" s="67">
        <v>1</v>
      </c>
      <c r="CJ270" s="86">
        <v>0.21249468763280918</v>
      </c>
      <c r="CK270" s="87">
        <v>1</v>
      </c>
      <c r="CL270" s="106">
        <v>103.9</v>
      </c>
      <c r="CM270" s="89">
        <v>1</v>
      </c>
      <c r="CN270" s="67">
        <v>168.6</v>
      </c>
      <c r="CO270" s="67">
        <v>9</v>
      </c>
      <c r="CP270" s="67">
        <v>0</v>
      </c>
      <c r="CQ270" s="67">
        <v>0</v>
      </c>
      <c r="CR270" s="67">
        <v>17.62</v>
      </c>
      <c r="CS270" s="67">
        <v>1</v>
      </c>
      <c r="CT270" s="67">
        <v>0</v>
      </c>
      <c r="CU270" s="67">
        <v>0</v>
      </c>
      <c r="CV270" s="67">
        <v>0</v>
      </c>
      <c r="CW270" s="67">
        <v>0</v>
      </c>
      <c r="CX270" s="67">
        <v>0</v>
      </c>
      <c r="CY270" s="67">
        <v>0</v>
      </c>
      <c r="CZ270" s="67">
        <v>17.62</v>
      </c>
      <c r="DA270" s="67">
        <v>1</v>
      </c>
      <c r="DB270" s="62">
        <f>VLOOKUP(A270,'[3]2017'!$A$8:$I$140,9,0)</f>
        <v>0.42122999157540014</v>
      </c>
      <c r="DC270" s="63">
        <f>VLOOKUP(A270,'[3]2017'!$A$8:$I$140,8,0)</f>
        <v>2</v>
      </c>
      <c r="DD270" s="96" t="s">
        <v>2337</v>
      </c>
      <c r="DE270" s="96" t="s">
        <v>2338</v>
      </c>
      <c r="DF270" s="99">
        <v>2.157788267026298</v>
      </c>
      <c r="DG270" s="100">
        <v>2.4013722126929671</v>
      </c>
      <c r="DH270" s="67">
        <v>140.94</v>
      </c>
      <c r="DI270" s="67">
        <v>8</v>
      </c>
      <c r="DJ270" s="67">
        <v>246.65</v>
      </c>
      <c r="DK270" s="67">
        <v>14</v>
      </c>
      <c r="DL270" s="67">
        <v>35.24</v>
      </c>
      <c r="DM270" s="67">
        <v>2</v>
      </c>
      <c r="DN270" s="67">
        <v>126.1</v>
      </c>
      <c r="DO270" s="67">
        <v>7</v>
      </c>
      <c r="DP270" s="67">
        <v>72.06</v>
      </c>
      <c r="DQ270" s="67">
        <v>4</v>
      </c>
      <c r="DR270" s="67">
        <v>54.04</v>
      </c>
      <c r="DS270" s="67">
        <v>3</v>
      </c>
      <c r="DT270" s="67">
        <v>18.010000000000002</v>
      </c>
      <c r="DU270" s="67">
        <v>1</v>
      </c>
      <c r="DV270" s="67">
        <v>0</v>
      </c>
      <c r="DW270" s="67">
        <v>0</v>
      </c>
      <c r="DX270" s="67">
        <v>0</v>
      </c>
      <c r="DY270" s="67">
        <v>0</v>
      </c>
      <c r="DZ270" s="101">
        <f>VLOOKUP(A270,[5]Embarazos!$A$7:$D$139,4,0)</f>
        <v>1.125703564727955</v>
      </c>
      <c r="EA270" s="63">
        <f>VLOOKUP(A270,[5]Embarazos!$A$7:$D$139,3,0)</f>
        <v>6</v>
      </c>
      <c r="EB270" s="62">
        <f>VLOOKUP(A270,[5]Embarazos!$A$7:$F$139,6,0)</f>
        <v>18.386491557223263</v>
      </c>
      <c r="EC270" s="63">
        <f>VLOOKUP(A270,[5]Embarazos!$A$7:$F$139,5,0)</f>
        <v>98</v>
      </c>
      <c r="ED270" s="62">
        <f>VLOOKUP(A270,'[3]2017'!$A$8:$K$140,11,0)</f>
        <v>0.8806693086745927</v>
      </c>
      <c r="EE270" s="63">
        <f>VLOOKUP(A270,'[3]2017'!$A$8:$K$140,10,0)</f>
        <v>4</v>
      </c>
      <c r="EF270" s="96" t="s">
        <v>2339</v>
      </c>
      <c r="EG270" s="96" t="s">
        <v>2340</v>
      </c>
      <c r="EH270" s="99">
        <v>1.3972055888223553</v>
      </c>
      <c r="EI270" s="104">
        <v>3.8515406162464987</v>
      </c>
      <c r="EJ270" s="174" t="s">
        <v>2341</v>
      </c>
      <c r="EK270" s="174" t="s">
        <v>1274</v>
      </c>
      <c r="EL270" s="96" t="s">
        <v>2342</v>
      </c>
      <c r="EM270" s="96" t="s">
        <v>2343</v>
      </c>
      <c r="EN270" s="99">
        <v>0.36188178528347409</v>
      </c>
      <c r="EO270" s="100">
        <v>1.2121212121212122</v>
      </c>
      <c r="EP270" s="67">
        <v>90.07</v>
      </c>
      <c r="EQ270" s="67">
        <v>5</v>
      </c>
      <c r="ER270" s="67">
        <v>54.04</v>
      </c>
      <c r="ES270" s="67">
        <v>3</v>
      </c>
      <c r="ET270" s="92">
        <v>234.19203747072601</v>
      </c>
      <c r="EU270" s="67">
        <v>13</v>
      </c>
      <c r="EV270" s="67">
        <v>90.07</v>
      </c>
      <c r="EW270" s="67">
        <v>5</v>
      </c>
      <c r="EX270" s="67">
        <v>11</v>
      </c>
      <c r="EY270" s="62">
        <f>VLOOKUP(A270,[5]Embarazos!$A$7:$H$139,8,0)</f>
        <v>34.521575984990619</v>
      </c>
      <c r="EZ270" s="63">
        <f>VLOOKUP(A270,[5]Embarazos!$A$7:$H$139,7,0)</f>
        <v>184</v>
      </c>
      <c r="FA270" s="62">
        <f>VLOOKUP(A270,[5]Embarazos!$A$7:$J$139,10,0)</f>
        <v>24.390243902439025</v>
      </c>
      <c r="FB270" s="63">
        <f>VLOOKUP(A270,[5]Embarazos!$A$7:$J$139,9,0)</f>
        <v>130</v>
      </c>
      <c r="FC270" s="67">
        <v>19.399999999999999</v>
      </c>
      <c r="FD270" s="67">
        <v>2</v>
      </c>
      <c r="FE270" s="67">
        <v>48.5</v>
      </c>
      <c r="FF270" s="67">
        <v>5</v>
      </c>
      <c r="FG270" s="67">
        <v>19.399999999999999</v>
      </c>
      <c r="FH270" s="67">
        <v>2</v>
      </c>
      <c r="FI270" s="67">
        <v>9.6999999999999993</v>
      </c>
      <c r="FJ270" s="67">
        <v>1</v>
      </c>
      <c r="FK270" s="92">
        <v>96.993210475266736</v>
      </c>
      <c r="FL270" s="105">
        <v>10</v>
      </c>
      <c r="FM270" s="67">
        <v>349.18</v>
      </c>
      <c r="FN270" s="67">
        <v>36</v>
      </c>
      <c r="FO270" s="67">
        <v>465.57</v>
      </c>
      <c r="FP270" s="67">
        <v>48</v>
      </c>
      <c r="FQ270" s="92">
        <v>38.797284190106694</v>
      </c>
      <c r="FR270" s="105">
        <v>4</v>
      </c>
      <c r="FS270" s="62">
        <f>VLOOKUP(A270,'[3]2017'!$A$8:$M$140,13,0)</f>
        <v>0.83350698062096273</v>
      </c>
      <c r="FT270" s="63">
        <f>VLOOKUP(A270,'[3]2017'!$A$8:$M$140,12,0)</f>
        <v>4</v>
      </c>
      <c r="FU270" s="62">
        <f>VLOOKUP(A270,'[3]2017'!$A$8:$O$140,15,0)</f>
        <v>1.3175230566534915</v>
      </c>
      <c r="FV270" s="63">
        <f>VLOOKUP(A270,'[3]2017'!$A$8:$O$140,14,0)</f>
        <v>6</v>
      </c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67"/>
      <c r="IS270" s="67"/>
      <c r="IT270" s="67"/>
      <c r="IU270" s="67"/>
      <c r="IV270" s="67"/>
      <c r="IW270" s="67"/>
      <c r="IX270" s="67"/>
      <c r="IY270" s="67"/>
      <c r="IZ270" s="67"/>
      <c r="JA270" s="67"/>
      <c r="JB270" s="67"/>
      <c r="JC270" s="67"/>
      <c r="JD270" s="67"/>
      <c r="JE270" s="67"/>
      <c r="JF270" s="67"/>
      <c r="JG270" s="67"/>
      <c r="JH270" s="67"/>
      <c r="JI270" s="67"/>
      <c r="JJ270" s="67"/>
      <c r="JK270" s="67"/>
      <c r="JL270" s="67"/>
      <c r="JM270" s="67"/>
      <c r="JN270" s="67"/>
      <c r="JO270" s="67"/>
      <c r="JP270" s="67"/>
      <c r="JQ270" s="67"/>
      <c r="JR270" s="67"/>
      <c r="JS270" s="67"/>
      <c r="JT270" s="67"/>
      <c r="JU270" s="67"/>
      <c r="JV270" s="67"/>
      <c r="JW270" s="67"/>
      <c r="JX270" s="67"/>
      <c r="JY270" s="67"/>
      <c r="JZ270" s="67"/>
      <c r="KA270" s="67"/>
      <c r="KB270" s="67"/>
      <c r="KC270" s="67"/>
      <c r="KD270" s="67"/>
      <c r="KE270" s="67"/>
      <c r="KF270" s="67"/>
      <c r="KG270" s="67"/>
      <c r="KH270" s="67"/>
      <c r="KI270" s="67"/>
      <c r="KJ270" s="67"/>
      <c r="KK270" s="67"/>
      <c r="KL270" s="67"/>
      <c r="KM270" s="67"/>
      <c r="KN270" s="67"/>
      <c r="KO270" s="67"/>
      <c r="KP270" s="67"/>
      <c r="KQ270" s="67"/>
      <c r="KR270" s="67"/>
      <c r="KS270" s="67"/>
      <c r="KT270" s="67"/>
      <c r="KU270" s="67"/>
      <c r="KV270" s="67"/>
      <c r="KW270" s="67"/>
      <c r="KX270" s="67"/>
      <c r="KY270" s="67"/>
      <c r="KZ270" s="67"/>
      <c r="LA270" s="67"/>
      <c r="LB270" s="67"/>
      <c r="LC270" s="67"/>
      <c r="LD270" s="67"/>
      <c r="LE270" s="67"/>
      <c r="LF270" s="67"/>
      <c r="LG270" s="67"/>
      <c r="LH270" s="67"/>
      <c r="LI270" s="67"/>
      <c r="LJ270" s="67"/>
      <c r="LK270" s="67"/>
      <c r="LL270" s="67"/>
      <c r="LM270" s="67"/>
      <c r="LN270" s="67"/>
      <c r="LO270" s="67"/>
      <c r="LP270" s="67"/>
      <c r="LQ270" s="67"/>
      <c r="LR270" s="67"/>
      <c r="LS270" s="67"/>
      <c r="LT270" s="67"/>
      <c r="LU270" s="67"/>
      <c r="LV270" s="67"/>
      <c r="LW270" s="67"/>
      <c r="LX270" s="67"/>
      <c r="LY270" s="67"/>
      <c r="LZ270" s="67"/>
      <c r="MA270" s="67"/>
      <c r="MB270" s="67"/>
      <c r="MC270" s="67"/>
      <c r="MD270" s="67"/>
      <c r="ME270" s="67"/>
      <c r="MF270" s="67"/>
      <c r="MG270" s="67"/>
      <c r="MH270" s="67"/>
      <c r="MI270" s="67"/>
      <c r="MJ270" s="67"/>
      <c r="MK270" s="67"/>
      <c r="ML270" s="67"/>
      <c r="MM270" s="67"/>
      <c r="MN270" s="67"/>
      <c r="MO270" s="67"/>
      <c r="MP270" s="67"/>
      <c r="MQ270" s="67"/>
      <c r="MR270" s="67"/>
      <c r="MS270" s="67"/>
      <c r="MT270" s="67"/>
      <c r="MU270" s="67"/>
      <c r="MV270" s="67"/>
      <c r="MW270" s="67"/>
      <c r="MX270" s="67"/>
      <c r="MY270" s="67"/>
      <c r="MZ270" s="67"/>
      <c r="NA270" s="67"/>
      <c r="NB270" s="67"/>
      <c r="NC270" s="67"/>
      <c r="ND270" s="67"/>
      <c r="NE270" s="67"/>
      <c r="NF270" s="67"/>
      <c r="NG270" s="67"/>
      <c r="NH270" s="67"/>
      <c r="NI270" s="67"/>
      <c r="NJ270" s="67"/>
      <c r="NK270" s="67"/>
      <c r="NL270" s="67"/>
      <c r="NM270" s="67"/>
      <c r="NN270" s="67"/>
      <c r="NO270" s="67"/>
      <c r="NP270" s="67"/>
      <c r="NQ270" s="67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</row>
    <row r="271" spans="1:407">
      <c r="A271" s="96" t="s">
        <v>610</v>
      </c>
      <c r="B271" s="56" t="s">
        <v>611</v>
      </c>
      <c r="C271" s="96" t="s">
        <v>598</v>
      </c>
      <c r="D271" s="74">
        <v>1</v>
      </c>
      <c r="E271" s="67">
        <v>2017</v>
      </c>
      <c r="F271" s="161">
        <v>74.10951194109947</v>
      </c>
      <c r="G271" s="67">
        <v>6875</v>
      </c>
      <c r="H271" s="67">
        <v>1978</v>
      </c>
      <c r="I271" s="67">
        <v>4897</v>
      </c>
      <c r="J271" s="67">
        <v>64.260000000000005</v>
      </c>
      <c r="K271" s="78">
        <v>4717</v>
      </c>
      <c r="L271" s="67">
        <v>19.350000000000001</v>
      </c>
      <c r="M271" s="78">
        <v>91591</v>
      </c>
      <c r="N271" s="67">
        <v>38638</v>
      </c>
      <c r="O271" s="67">
        <v>19765</v>
      </c>
      <c r="P271" s="67">
        <v>18873</v>
      </c>
      <c r="Q271" s="67">
        <v>46268</v>
      </c>
      <c r="R271" s="67">
        <v>23652</v>
      </c>
      <c r="S271" s="67">
        <v>22616</v>
      </c>
      <c r="T271" s="67">
        <v>38206</v>
      </c>
      <c r="U271" s="67">
        <v>19407</v>
      </c>
      <c r="V271" s="67">
        <v>18799</v>
      </c>
      <c r="W271" s="67">
        <v>46064</v>
      </c>
      <c r="X271" s="67">
        <v>23349</v>
      </c>
      <c r="Y271" s="67">
        <v>22715</v>
      </c>
      <c r="Z271" s="67">
        <v>39152</v>
      </c>
      <c r="AA271" s="67">
        <v>19695</v>
      </c>
      <c r="AB271" s="67">
        <v>19457</v>
      </c>
      <c r="AC271" s="67">
        <v>47900</v>
      </c>
      <c r="AD271" s="67">
        <v>23822</v>
      </c>
      <c r="AE271" s="67">
        <v>24078</v>
      </c>
      <c r="AF271" s="67">
        <v>41293</v>
      </c>
      <c r="AG271" s="67">
        <v>20392</v>
      </c>
      <c r="AH271" s="67">
        <v>20901</v>
      </c>
      <c r="AI271" s="67">
        <v>81046</v>
      </c>
      <c r="AJ271" s="67">
        <v>40332</v>
      </c>
      <c r="AK271" s="67">
        <v>40714</v>
      </c>
      <c r="AL271" s="67">
        <v>45937</v>
      </c>
      <c r="AM271" s="67">
        <v>22978</v>
      </c>
      <c r="AN271" s="67">
        <v>22959</v>
      </c>
      <c r="AO271" s="67">
        <v>43865</v>
      </c>
      <c r="AP271" s="67">
        <v>21497</v>
      </c>
      <c r="AQ271" s="67">
        <v>22368</v>
      </c>
      <c r="AR271" s="67" t="s">
        <v>428</v>
      </c>
      <c r="AS271" s="67"/>
      <c r="AT271" s="67" t="s">
        <v>428</v>
      </c>
      <c r="AU271" s="59">
        <v>5305</v>
      </c>
      <c r="AV271" s="59">
        <v>18</v>
      </c>
      <c r="AW271" s="59">
        <v>1746</v>
      </c>
      <c r="AX271" s="97">
        <f>VLOOKUP(A271,[2]INFANTIL!$A$8:$AA$140,27,0)</f>
        <v>5.463414634146341</v>
      </c>
      <c r="AY271" s="98">
        <f>VLOOKUP(A271,[2]INFANTIL!$A$8:$AA$140,16,0)</f>
        <v>36</v>
      </c>
      <c r="AZ271" s="62">
        <f>VLOOKUP(A271,'[3]2017'!$A$8:$E$140,5,0)</f>
        <v>0.95760650137170655</v>
      </c>
      <c r="BA271" s="63">
        <f>VLOOKUP(A271,'[3]2017'!$A$8:$E$140,4,0)</f>
        <v>37</v>
      </c>
      <c r="BB271" s="62">
        <f>VLOOKUP(A271,[2]MATERNAS!$A$8:$AA$140,27,0)</f>
        <v>58.536585365853654</v>
      </c>
      <c r="BC271" s="63">
        <f>VLOOKUP(A271,[2]MATERNAS!$A$8:$AA$140,26,0)</f>
        <v>3</v>
      </c>
      <c r="BD271" s="68">
        <v>0</v>
      </c>
      <c r="BE271" s="69">
        <v>0</v>
      </c>
      <c r="BF271" s="60">
        <f>VLOOKUP(A271,[4]Controles!$A$7:$L$139,12,0)</f>
        <v>4.1170731707317074</v>
      </c>
      <c r="BG271" s="61">
        <f>VLOOKUP(A271,[4]Controles!$A$7:$L$139,11,0)</f>
        <v>211</v>
      </c>
      <c r="BH271" s="88">
        <v>10.263414634146342</v>
      </c>
      <c r="BI271" s="87">
        <v>526</v>
      </c>
      <c r="BJ271" s="68">
        <v>0</v>
      </c>
      <c r="BK271" s="69">
        <v>0</v>
      </c>
      <c r="BL271" s="68">
        <v>7.7643770381489725</v>
      </c>
      <c r="BM271" s="69">
        <v>3</v>
      </c>
      <c r="BN271" s="67">
        <v>0</v>
      </c>
      <c r="BO271" s="67">
        <v>0</v>
      </c>
      <c r="BP271" s="67">
        <v>5.4</v>
      </c>
      <c r="BQ271" s="67">
        <v>3</v>
      </c>
      <c r="BR271" s="67">
        <v>0</v>
      </c>
      <c r="BS271" s="67">
        <v>0</v>
      </c>
      <c r="BT271" s="67">
        <v>12.77</v>
      </c>
      <c r="BU271" s="67">
        <v>1</v>
      </c>
      <c r="BV271" s="67">
        <v>1.9</v>
      </c>
      <c r="BW271" s="67">
        <v>102.7</v>
      </c>
      <c r="BX271" s="67">
        <v>102</v>
      </c>
      <c r="BY271" s="67">
        <v>101.9</v>
      </c>
      <c r="BZ271" s="67">
        <v>109.4</v>
      </c>
      <c r="CA271" s="67">
        <v>89.2</v>
      </c>
      <c r="CB271" s="67">
        <v>100.4</v>
      </c>
      <c r="CC271" s="96" t="s">
        <v>2344</v>
      </c>
      <c r="CD271" s="96" t="s">
        <v>2345</v>
      </c>
      <c r="CE271" s="99">
        <v>0</v>
      </c>
      <c r="CF271" s="67" t="s">
        <v>2346</v>
      </c>
      <c r="CG271" s="67" t="s">
        <v>2347</v>
      </c>
      <c r="CH271" s="67">
        <v>21.61</v>
      </c>
      <c r="CI271" s="67">
        <v>10</v>
      </c>
      <c r="CJ271" s="86">
        <v>5.2347798775061509E-2</v>
      </c>
      <c r="CK271" s="87">
        <v>2</v>
      </c>
      <c r="CL271" s="106">
        <v>21.61</v>
      </c>
      <c r="CM271" s="89">
        <v>10</v>
      </c>
      <c r="CN271" s="67">
        <v>104.07</v>
      </c>
      <c r="CO271" s="67">
        <v>42</v>
      </c>
      <c r="CP271" s="67">
        <v>0</v>
      </c>
      <c r="CQ271" s="67">
        <v>0</v>
      </c>
      <c r="CR271" s="67">
        <v>0</v>
      </c>
      <c r="CS271" s="67">
        <v>0</v>
      </c>
      <c r="CT271" s="67">
        <v>0</v>
      </c>
      <c r="CU271" s="67">
        <v>0</v>
      </c>
      <c r="CV271" s="67">
        <v>0</v>
      </c>
      <c r="CW271" s="67">
        <v>0</v>
      </c>
      <c r="CX271" s="67">
        <v>0</v>
      </c>
      <c r="CY271" s="67">
        <v>0</v>
      </c>
      <c r="CZ271" s="67">
        <v>0</v>
      </c>
      <c r="DA271" s="67">
        <v>0</v>
      </c>
      <c r="DB271" s="62">
        <f>VLOOKUP(A271,'[3]2017'!$A$8:$I$140,9,0)</f>
        <v>0.28095627298733145</v>
      </c>
      <c r="DC271" s="63">
        <f>VLOOKUP(A271,'[3]2017'!$A$8:$I$140,8,0)</f>
        <v>11</v>
      </c>
      <c r="DD271" s="96" t="s">
        <v>2348</v>
      </c>
      <c r="DE271" s="96" t="s">
        <v>2349</v>
      </c>
      <c r="DF271" s="99">
        <v>2.6113671274961598</v>
      </c>
      <c r="DG271" s="67" t="s">
        <v>428</v>
      </c>
      <c r="DH271" s="67">
        <v>39.08</v>
      </c>
      <c r="DI271" s="67">
        <v>18</v>
      </c>
      <c r="DJ271" s="67">
        <v>121.65</v>
      </c>
      <c r="DK271" s="67">
        <v>1</v>
      </c>
      <c r="DL271" s="67">
        <v>13.03</v>
      </c>
      <c r="DM271" s="67">
        <v>6</v>
      </c>
      <c r="DN271" s="67">
        <v>85.59</v>
      </c>
      <c r="DO271" s="67">
        <v>41</v>
      </c>
      <c r="DP271" s="67">
        <v>37.58</v>
      </c>
      <c r="DQ271" s="67">
        <v>18</v>
      </c>
      <c r="DR271" s="67">
        <v>8.35</v>
      </c>
      <c r="DS271" s="67">
        <v>4</v>
      </c>
      <c r="DT271" s="67">
        <v>0</v>
      </c>
      <c r="DU271" s="67">
        <v>0</v>
      </c>
      <c r="DV271" s="67">
        <v>0</v>
      </c>
      <c r="DW271" s="67">
        <v>0</v>
      </c>
      <c r="DX271" s="67">
        <v>125</v>
      </c>
      <c r="DY271" s="67">
        <v>1</v>
      </c>
      <c r="DZ271" s="101">
        <f>VLOOKUP(A271,[5]Embarazos!$A$7:$D$139,4,0)</f>
        <v>0.52498189717595944</v>
      </c>
      <c r="EA271" s="63">
        <f>VLOOKUP(A271,[5]Embarazos!$A$7:$D$139,3,0)</f>
        <v>29</v>
      </c>
      <c r="EB271" s="62">
        <f>VLOOKUP(A271,[5]Embarazos!$A$7:$F$139,6,0)</f>
        <v>15.60463432295438</v>
      </c>
      <c r="EC271" s="63">
        <f>VLOOKUP(A271,[5]Embarazos!$A$7:$F$139,5,0)</f>
        <v>862</v>
      </c>
      <c r="ED271" s="62">
        <f>VLOOKUP(A271,'[3]2017'!$A$8:$K$140,11,0)</f>
        <v>0.77494974935219052</v>
      </c>
      <c r="EE271" s="63">
        <f>VLOOKUP(A271,'[3]2017'!$A$8:$K$140,10,0)</f>
        <v>32</v>
      </c>
      <c r="EF271" s="96" t="s">
        <v>2350</v>
      </c>
      <c r="EG271" s="96" t="s">
        <v>2351</v>
      </c>
      <c r="EH271" s="96" t="s">
        <v>428</v>
      </c>
      <c r="EI271" s="67" t="s">
        <v>428</v>
      </c>
      <c r="EJ271" s="174" t="s">
        <v>2352</v>
      </c>
      <c r="EK271" s="174" t="s">
        <v>2353</v>
      </c>
      <c r="EL271" s="96" t="s">
        <v>2354</v>
      </c>
      <c r="EM271" s="96" t="s">
        <v>2355</v>
      </c>
      <c r="EN271" s="96" t="s">
        <v>428</v>
      </c>
      <c r="EO271" s="96" t="s">
        <v>428</v>
      </c>
      <c r="EP271" s="67">
        <v>0</v>
      </c>
      <c r="EQ271" s="67">
        <v>0</v>
      </c>
      <c r="ER271" s="67">
        <v>162.84</v>
      </c>
      <c r="ES271" s="67">
        <v>78</v>
      </c>
      <c r="ET271" s="92">
        <v>162.83924843423799</v>
      </c>
      <c r="EU271" s="67">
        <v>78</v>
      </c>
      <c r="EV271" s="67">
        <v>62.63</v>
      </c>
      <c r="EW271" s="67">
        <v>30</v>
      </c>
      <c r="EX271" s="67">
        <v>0</v>
      </c>
      <c r="EY271" s="62">
        <f>VLOOKUP(A271,[5]Embarazos!$A$7:$H$139,8,0)</f>
        <v>29.652425778421431</v>
      </c>
      <c r="EZ271" s="63">
        <f>VLOOKUP(A271,[5]Embarazos!$A$7:$H$139,7,0)</f>
        <v>1638</v>
      </c>
      <c r="FA271" s="62">
        <f>VLOOKUP(A271,[5]Embarazos!$A$7:$J$139,10,0)</f>
        <v>26.737871107892829</v>
      </c>
      <c r="FB271" s="63">
        <f>VLOOKUP(A271,[5]Embarazos!$A$7:$J$139,9,0)</f>
        <v>1477</v>
      </c>
      <c r="FC271" s="67">
        <v>15.23</v>
      </c>
      <c r="FD271" s="67">
        <v>15</v>
      </c>
      <c r="FE271" s="67">
        <v>29.45</v>
      </c>
      <c r="FF271" s="67">
        <v>29</v>
      </c>
      <c r="FG271" s="67">
        <v>5.08</v>
      </c>
      <c r="FH271" s="67">
        <v>5</v>
      </c>
      <c r="FI271" s="67">
        <v>15.23</v>
      </c>
      <c r="FJ271" s="67">
        <v>15</v>
      </c>
      <c r="FK271" s="92">
        <v>71.17437722419929</v>
      </c>
      <c r="FL271" s="105">
        <v>1</v>
      </c>
      <c r="FM271" s="67">
        <v>257.95999999999998</v>
      </c>
      <c r="FN271" s="67">
        <v>254</v>
      </c>
      <c r="FO271" s="67">
        <v>253.89</v>
      </c>
      <c r="FP271" s="67">
        <v>250</v>
      </c>
      <c r="FQ271" s="92">
        <v>14.218105742083562</v>
      </c>
      <c r="FR271" s="105">
        <v>14</v>
      </c>
      <c r="FS271" s="62">
        <f>VLOOKUP(A271,'[3]2017'!$A$8:$M$140,13,0)</f>
        <v>0.93606461022705012</v>
      </c>
      <c r="FT271" s="63">
        <f>VLOOKUP(A271,'[3]2017'!$A$8:$M$140,12,0)</f>
        <v>43</v>
      </c>
      <c r="FU271" s="62">
        <f>VLOOKUP(A271,'[3]2017'!$A$8:$O$140,15,0)</f>
        <v>1.1398609369656902</v>
      </c>
      <c r="FV271" s="63">
        <f>VLOOKUP(A271,'[3]2017'!$A$8:$O$140,14,0)</f>
        <v>50</v>
      </c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67"/>
      <c r="IS271" s="67"/>
      <c r="IT271" s="67"/>
      <c r="IU271" s="67"/>
      <c r="IV271" s="67"/>
      <c r="IW271" s="67"/>
      <c r="IX271" s="67"/>
      <c r="IY271" s="67"/>
      <c r="IZ271" s="67"/>
      <c r="JA271" s="67"/>
      <c r="JB271" s="67"/>
      <c r="JC271" s="67"/>
      <c r="JD271" s="67"/>
      <c r="JE271" s="67"/>
      <c r="JF271" s="67"/>
      <c r="JG271" s="67"/>
      <c r="JH271" s="67"/>
      <c r="JI271" s="67"/>
      <c r="JJ271" s="67"/>
      <c r="JK271" s="67"/>
      <c r="JL271" s="67"/>
      <c r="JM271" s="67"/>
      <c r="JN271" s="67"/>
      <c r="JO271" s="67"/>
      <c r="JP271" s="67"/>
      <c r="JQ271" s="67"/>
      <c r="JR271" s="67"/>
      <c r="JS271" s="67"/>
      <c r="JT271" s="67"/>
      <c r="JU271" s="67"/>
      <c r="JV271" s="67"/>
      <c r="JW271" s="67"/>
      <c r="JX271" s="67"/>
      <c r="JY271" s="67"/>
      <c r="JZ271" s="67"/>
      <c r="KA271" s="67"/>
      <c r="KB271" s="67"/>
      <c r="KC271" s="67"/>
      <c r="KD271" s="67"/>
      <c r="KE271" s="67"/>
      <c r="KF271" s="67"/>
      <c r="KG271" s="67"/>
      <c r="KH271" s="67"/>
      <c r="KI271" s="67"/>
      <c r="KJ271" s="67"/>
      <c r="KK271" s="67"/>
      <c r="KL271" s="67"/>
      <c r="KM271" s="67"/>
      <c r="KN271" s="67"/>
      <c r="KO271" s="67"/>
      <c r="KP271" s="67"/>
      <c r="KQ271" s="67"/>
      <c r="KR271" s="67"/>
      <c r="KS271" s="67"/>
      <c r="KT271" s="67"/>
      <c r="KU271" s="67"/>
      <c r="KV271" s="67"/>
      <c r="KW271" s="67"/>
      <c r="KX271" s="67"/>
      <c r="KY271" s="67"/>
      <c r="KZ271" s="67"/>
      <c r="LA271" s="67"/>
      <c r="LB271" s="67"/>
      <c r="LC271" s="67"/>
      <c r="LD271" s="67"/>
      <c r="LE271" s="67"/>
      <c r="LF271" s="67"/>
      <c r="LG271" s="67"/>
      <c r="LH271" s="67"/>
      <c r="LI271" s="67"/>
      <c r="LJ271" s="67"/>
      <c r="LK271" s="67"/>
      <c r="LL271" s="67"/>
      <c r="LM271" s="67"/>
      <c r="LN271" s="67"/>
      <c r="LO271" s="67"/>
      <c r="LP271" s="67"/>
      <c r="LQ271" s="67"/>
      <c r="LR271" s="67"/>
      <c r="LS271" s="67"/>
      <c r="LT271" s="67"/>
      <c r="LU271" s="67"/>
      <c r="LV271" s="67"/>
      <c r="LW271" s="67"/>
      <c r="LX271" s="67"/>
      <c r="LY271" s="67"/>
      <c r="LZ271" s="67"/>
      <c r="MA271" s="67"/>
      <c r="MB271" s="67"/>
      <c r="MC271" s="67"/>
      <c r="MD271" s="67"/>
      <c r="ME271" s="67"/>
      <c r="MF271" s="67"/>
      <c r="MG271" s="67"/>
      <c r="MH271" s="67"/>
      <c r="MI271" s="67"/>
      <c r="MJ271" s="67"/>
      <c r="MK271" s="67"/>
      <c r="ML271" s="67"/>
      <c r="MM271" s="67"/>
      <c r="MN271" s="67"/>
      <c r="MO271" s="67"/>
      <c r="MP271" s="67"/>
      <c r="MQ271" s="67"/>
      <c r="MR271" s="67"/>
      <c r="MS271" s="67"/>
      <c r="MT271" s="67"/>
      <c r="MU271" s="67"/>
      <c r="MV271" s="67"/>
      <c r="MW271" s="67"/>
      <c r="MX271" s="67"/>
      <c r="MY271" s="67"/>
      <c r="MZ271" s="67"/>
      <c r="NA271" s="67"/>
      <c r="NB271" s="67"/>
      <c r="NC271" s="67"/>
      <c r="ND271" s="67"/>
      <c r="NE271" s="67"/>
      <c r="NF271" s="67"/>
      <c r="NG271" s="67"/>
      <c r="NH271" s="67"/>
      <c r="NI271" s="67"/>
      <c r="NJ271" s="67"/>
      <c r="NK271" s="67"/>
      <c r="NL271" s="67"/>
      <c r="NM271" s="67"/>
      <c r="NN271" s="67"/>
      <c r="NO271" s="67"/>
      <c r="NP271" s="67"/>
      <c r="NQ271" s="67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</row>
    <row r="272" spans="1:407">
      <c r="A272" s="96" t="s">
        <v>619</v>
      </c>
      <c r="B272" s="56" t="s">
        <v>620</v>
      </c>
      <c r="C272" s="96" t="s">
        <v>514</v>
      </c>
      <c r="D272" s="74">
        <v>6</v>
      </c>
      <c r="E272" s="67">
        <v>2017</v>
      </c>
      <c r="F272" s="159">
        <v>68.303875251774585</v>
      </c>
      <c r="G272" s="67">
        <v>473423</v>
      </c>
      <c r="H272" s="67">
        <v>467448</v>
      </c>
      <c r="I272" s="67">
        <v>5975</v>
      </c>
      <c r="J272" s="67">
        <v>15.17</v>
      </c>
      <c r="K272" s="78">
        <v>1043</v>
      </c>
      <c r="L272" s="67">
        <v>44.03</v>
      </c>
      <c r="M272" s="78">
        <v>3027</v>
      </c>
      <c r="N272" s="67">
        <v>743</v>
      </c>
      <c r="O272" s="67">
        <v>383</v>
      </c>
      <c r="P272" s="67">
        <v>360</v>
      </c>
      <c r="Q272" s="67">
        <v>887</v>
      </c>
      <c r="R272" s="67">
        <v>459</v>
      </c>
      <c r="S272" s="67">
        <v>428</v>
      </c>
      <c r="T272" s="67">
        <v>701</v>
      </c>
      <c r="U272" s="67">
        <v>367</v>
      </c>
      <c r="V272" s="67">
        <v>334</v>
      </c>
      <c r="W272" s="67">
        <v>822</v>
      </c>
      <c r="X272" s="67">
        <v>431</v>
      </c>
      <c r="Y272" s="67">
        <v>391</v>
      </c>
      <c r="Z272" s="67">
        <v>661</v>
      </c>
      <c r="AA272" s="67">
        <v>350</v>
      </c>
      <c r="AB272" s="67">
        <v>311</v>
      </c>
      <c r="AC272" s="67">
        <v>800</v>
      </c>
      <c r="AD272" s="67">
        <v>427</v>
      </c>
      <c r="AE272" s="67">
        <v>373</v>
      </c>
      <c r="AF272" s="67">
        <v>674</v>
      </c>
      <c r="AG272" s="67">
        <v>363</v>
      </c>
      <c r="AH272" s="67">
        <v>311</v>
      </c>
      <c r="AI272" s="67">
        <v>1173</v>
      </c>
      <c r="AJ272" s="67">
        <v>640</v>
      </c>
      <c r="AK272" s="67">
        <v>533</v>
      </c>
      <c r="AL272" s="67">
        <v>658</v>
      </c>
      <c r="AM272" s="67">
        <v>359</v>
      </c>
      <c r="AN272" s="67">
        <v>299</v>
      </c>
      <c r="AO272" s="67">
        <v>585</v>
      </c>
      <c r="AP272" s="67">
        <v>323</v>
      </c>
      <c r="AQ272" s="67">
        <v>262</v>
      </c>
      <c r="AR272" s="67" t="s">
        <v>428</v>
      </c>
      <c r="AS272" s="67"/>
      <c r="AT272" s="67" t="s">
        <v>428</v>
      </c>
      <c r="AU272" s="59">
        <v>177</v>
      </c>
      <c r="AV272" s="59">
        <v>0</v>
      </c>
      <c r="AW272" s="59">
        <v>32</v>
      </c>
      <c r="AX272" s="97">
        <f>VLOOKUP(A272,[2]INFANTIL!$A$8:$AA$140,27,0)</f>
        <v>52.631578947368418</v>
      </c>
      <c r="AY272" s="98">
        <f>VLOOKUP(A272,[2]INFANTIL!$A$8:$AA$140,16,0)</f>
        <v>0</v>
      </c>
      <c r="AZ272" s="62">
        <f>VLOOKUP(A272,'[3]2017'!$A$8:$E$140,5,0)</f>
        <v>5.3835800807537009</v>
      </c>
      <c r="BA272" s="63">
        <f>VLOOKUP(A272,'[3]2017'!$A$8:$E$140,4,0)</f>
        <v>4</v>
      </c>
      <c r="BB272" s="62">
        <f>VLOOKUP(A272,[2]MATERNAS!$A$8:$AA$140,27,0)</f>
        <v>0</v>
      </c>
      <c r="BC272" s="63">
        <f>VLOOKUP(A272,[2]MATERNAS!$A$8:$AA$140,26,0)</f>
        <v>0</v>
      </c>
      <c r="BD272" s="68">
        <v>0</v>
      </c>
      <c r="BE272" s="69">
        <v>0</v>
      </c>
      <c r="BF272" s="60">
        <f>VLOOKUP(A272,[4]Controles!$A$7:$L$139,12,0)</f>
        <v>0</v>
      </c>
      <c r="BG272" s="61">
        <f>VLOOKUP(A272,[4]Controles!$A$7:$L$139,11,0)</f>
        <v>0</v>
      </c>
      <c r="BH272" s="88">
        <v>21.052631578947366</v>
      </c>
      <c r="BI272" s="87">
        <v>12</v>
      </c>
      <c r="BJ272" s="68">
        <v>0</v>
      </c>
      <c r="BK272" s="69">
        <v>0</v>
      </c>
      <c r="BL272" s="68">
        <v>0</v>
      </c>
      <c r="BM272" s="69">
        <v>0</v>
      </c>
      <c r="BN272" s="67">
        <v>0</v>
      </c>
      <c r="BO272" s="67">
        <v>0</v>
      </c>
      <c r="BP272" s="67">
        <v>0</v>
      </c>
      <c r="BQ272" s="67">
        <v>0</v>
      </c>
      <c r="BR272" s="67">
        <v>2.6</v>
      </c>
      <c r="BS272" s="67">
        <v>1</v>
      </c>
      <c r="BT272" s="67">
        <v>2.6</v>
      </c>
      <c r="BU272" s="67">
        <v>1</v>
      </c>
      <c r="BV272" s="67">
        <v>21.1</v>
      </c>
      <c r="BW272" s="67">
        <v>95.8</v>
      </c>
      <c r="BX272" s="67">
        <v>93</v>
      </c>
      <c r="BY272" s="67">
        <v>95.8</v>
      </c>
      <c r="BZ272" s="67">
        <v>109.9</v>
      </c>
      <c r="CA272" s="67">
        <v>84.9</v>
      </c>
      <c r="CB272" s="67">
        <v>97.3</v>
      </c>
      <c r="CC272" s="96" t="s">
        <v>2356</v>
      </c>
      <c r="CD272" s="96" t="s">
        <v>2357</v>
      </c>
      <c r="CE272" s="99">
        <v>62.5</v>
      </c>
      <c r="CF272" s="67" t="s">
        <v>2358</v>
      </c>
      <c r="CG272" s="67" t="s">
        <v>1746</v>
      </c>
      <c r="CH272" s="67">
        <v>0</v>
      </c>
      <c r="CI272" s="67">
        <v>0</v>
      </c>
      <c r="CJ272" s="86">
        <v>0</v>
      </c>
      <c r="CK272" s="87">
        <v>0</v>
      </c>
      <c r="CL272" s="106">
        <v>0</v>
      </c>
      <c r="CM272" s="89">
        <v>0</v>
      </c>
      <c r="CN272" s="67">
        <v>136.5</v>
      </c>
      <c r="CO272" s="67">
        <v>1</v>
      </c>
      <c r="CP272" s="67">
        <v>0</v>
      </c>
      <c r="CQ272" s="67">
        <v>0</v>
      </c>
      <c r="CR272" s="67">
        <v>2.17</v>
      </c>
      <c r="CS272" s="67">
        <v>1</v>
      </c>
      <c r="CT272" s="67">
        <v>0</v>
      </c>
      <c r="CU272" s="67">
        <v>0</v>
      </c>
      <c r="CV272" s="67">
        <v>0</v>
      </c>
      <c r="CW272" s="67">
        <v>0</v>
      </c>
      <c r="CX272" s="67">
        <v>0</v>
      </c>
      <c r="CY272" s="67">
        <v>0</v>
      </c>
      <c r="CZ272" s="67">
        <v>0</v>
      </c>
      <c r="DA272" s="67">
        <v>0</v>
      </c>
      <c r="DB272" s="62">
        <f>VLOOKUP(A272,'[3]2017'!$A$8:$I$140,9,0)</f>
        <v>1.5128593040847202</v>
      </c>
      <c r="DC272" s="63">
        <f>VLOOKUP(A272,'[3]2017'!$A$8:$I$140,8,0)</f>
        <v>1</v>
      </c>
      <c r="DD272" s="96" t="s">
        <v>2359</v>
      </c>
      <c r="DE272" s="96" t="s">
        <v>2360</v>
      </c>
      <c r="DF272" s="99">
        <v>6.0150375939849621</v>
      </c>
      <c r="DG272" s="104">
        <v>4.7520661157024797</v>
      </c>
      <c r="DH272" s="67">
        <v>121.65</v>
      </c>
      <c r="DI272" s="67">
        <v>1</v>
      </c>
      <c r="DJ272" s="67">
        <v>143.28</v>
      </c>
      <c r="DK272" s="67">
        <v>66</v>
      </c>
      <c r="DL272" s="67">
        <v>91.32</v>
      </c>
      <c r="DM272" s="67">
        <v>1</v>
      </c>
      <c r="DN272" s="67">
        <v>0</v>
      </c>
      <c r="DO272" s="67">
        <v>0</v>
      </c>
      <c r="DP272" s="67">
        <v>125</v>
      </c>
      <c r="DQ272" s="67">
        <v>1</v>
      </c>
      <c r="DR272" s="67">
        <v>0</v>
      </c>
      <c r="DS272" s="67">
        <v>0</v>
      </c>
      <c r="DT272" s="67">
        <v>25.05</v>
      </c>
      <c r="DU272" s="67">
        <v>12</v>
      </c>
      <c r="DV272" s="67">
        <v>2.09</v>
      </c>
      <c r="DW272" s="67">
        <v>1</v>
      </c>
      <c r="DX272" s="67">
        <v>2.09</v>
      </c>
      <c r="DY272" s="67">
        <v>1</v>
      </c>
      <c r="DZ272" s="101">
        <f>VLOOKUP(A272,[5]Embarazos!$A$7:$D$139,4,0)</f>
        <v>0</v>
      </c>
      <c r="EA272" s="63">
        <f>VLOOKUP(A272,[5]Embarazos!$A$7:$D$139,3,0)</f>
        <v>0</v>
      </c>
      <c r="EB272" s="62">
        <f>VLOOKUP(A272,[5]Embarazos!$A$7:$F$139,6,0)</f>
        <v>20</v>
      </c>
      <c r="EC272" s="63">
        <f>VLOOKUP(A272,[5]Embarazos!$A$7:$F$139,5,0)</f>
        <v>12</v>
      </c>
      <c r="ED272" s="62">
        <f>VLOOKUP(A272,'[3]2017'!$A$8:$K$140,11,0)</f>
        <v>0</v>
      </c>
      <c r="EE272" s="63">
        <f>VLOOKUP(A272,'[3]2017'!$A$8:$K$140,10,0)</f>
        <v>0</v>
      </c>
      <c r="EF272" s="96" t="s">
        <v>2361</v>
      </c>
      <c r="EG272" s="96" t="s">
        <v>2362</v>
      </c>
      <c r="EH272" s="99">
        <v>2.8368794326241136</v>
      </c>
      <c r="EI272" s="104">
        <v>2.7568922305764412</v>
      </c>
      <c r="EJ272" s="174" t="s">
        <v>2363</v>
      </c>
      <c r="EK272" s="174" t="s">
        <v>639</v>
      </c>
      <c r="EL272" s="96" t="s">
        <v>2364</v>
      </c>
      <c r="EM272" s="96" t="s">
        <v>2365</v>
      </c>
      <c r="EN272" s="99">
        <v>0.6578947368421052</v>
      </c>
      <c r="EO272" s="100">
        <v>1.9047619047619049</v>
      </c>
      <c r="EP272" s="67">
        <v>62.63</v>
      </c>
      <c r="EQ272" s="67">
        <v>30</v>
      </c>
      <c r="ER272" s="67">
        <v>0</v>
      </c>
      <c r="ES272" s="67">
        <v>0</v>
      </c>
      <c r="ET272" s="92">
        <v>250</v>
      </c>
      <c r="EU272" s="67">
        <v>2</v>
      </c>
      <c r="EV272" s="67">
        <v>0</v>
      </c>
      <c r="EW272" s="67">
        <v>0</v>
      </c>
      <c r="EX272" s="67">
        <v>0</v>
      </c>
      <c r="EY272" s="62">
        <f>VLOOKUP(A272,[5]Embarazos!$A$7:$H$139,8,0)</f>
        <v>31.666666666666664</v>
      </c>
      <c r="EZ272" s="63">
        <f>VLOOKUP(A272,[5]Embarazos!$A$7:$H$139,7,0)</f>
        <v>19</v>
      </c>
      <c r="FA272" s="62">
        <f>VLOOKUP(A272,[5]Embarazos!$A$7:$J$139,10,0)</f>
        <v>23.333333333333332</v>
      </c>
      <c r="FB272" s="63">
        <f>VLOOKUP(A272,[5]Embarazos!$A$7:$J$139,9,0)</f>
        <v>14</v>
      </c>
      <c r="FC272" s="67">
        <v>0</v>
      </c>
      <c r="FD272" s="67">
        <v>0</v>
      </c>
      <c r="FE272" s="67">
        <v>71.17</v>
      </c>
      <c r="FF272" s="67">
        <v>1</v>
      </c>
      <c r="FG272" s="67">
        <v>0</v>
      </c>
      <c r="FH272" s="67">
        <v>0</v>
      </c>
      <c r="FI272" s="67">
        <v>0</v>
      </c>
      <c r="FJ272" s="67">
        <v>0</v>
      </c>
      <c r="FK272" s="92">
        <v>64.997054820953423</v>
      </c>
      <c r="FL272" s="105">
        <v>64</v>
      </c>
      <c r="FM272" s="67">
        <v>355.87</v>
      </c>
      <c r="FN272" s="67">
        <v>5</v>
      </c>
      <c r="FO272" s="67">
        <v>213.52</v>
      </c>
      <c r="FP272" s="67">
        <v>3</v>
      </c>
      <c r="FQ272" s="67">
        <v>0</v>
      </c>
      <c r="FR272" s="67">
        <v>0</v>
      </c>
      <c r="FS272" s="62">
        <f>VLOOKUP(A272,'[3]2017'!$A$8:$M$140,13,0)</f>
        <v>0</v>
      </c>
      <c r="FT272" s="63">
        <f>VLOOKUP(A272,'[3]2017'!$A$8:$M$140,12,0)</f>
        <v>0</v>
      </c>
      <c r="FU272" s="62">
        <f>VLOOKUP(A272,'[3]2017'!$A$8:$O$140,15,0)</f>
        <v>0</v>
      </c>
      <c r="FV272" s="63">
        <f>VLOOKUP(A272,'[3]2017'!$A$8:$O$140,14,0)</f>
        <v>0</v>
      </c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67"/>
      <c r="IS272" s="67"/>
      <c r="IT272" s="67"/>
      <c r="IU272" s="67"/>
      <c r="IV272" s="67"/>
      <c r="IW272" s="67"/>
      <c r="IX272" s="67"/>
      <c r="IY272" s="67"/>
      <c r="IZ272" s="67"/>
      <c r="JA272" s="67"/>
      <c r="JB272" s="67"/>
      <c r="JC272" s="67"/>
      <c r="JD272" s="67"/>
      <c r="JE272" s="67"/>
      <c r="JF272" s="67"/>
      <c r="JG272" s="67"/>
      <c r="JH272" s="67"/>
      <c r="JI272" s="67"/>
      <c r="JJ272" s="67"/>
      <c r="JK272" s="67"/>
      <c r="JL272" s="67"/>
      <c r="JM272" s="67"/>
      <c r="JN272" s="67"/>
      <c r="JO272" s="67"/>
      <c r="JP272" s="67"/>
      <c r="JQ272" s="67"/>
      <c r="JR272" s="67"/>
      <c r="JS272" s="67"/>
      <c r="JT272" s="67"/>
      <c r="JU272" s="67"/>
      <c r="JV272" s="67"/>
      <c r="JW272" s="67"/>
      <c r="JX272" s="67"/>
      <c r="JY272" s="67"/>
      <c r="JZ272" s="67"/>
      <c r="KA272" s="67"/>
      <c r="KB272" s="67"/>
      <c r="KC272" s="67"/>
      <c r="KD272" s="67"/>
      <c r="KE272" s="67"/>
      <c r="KF272" s="67"/>
      <c r="KG272" s="67"/>
      <c r="KH272" s="67"/>
      <c r="KI272" s="67"/>
      <c r="KJ272" s="67"/>
      <c r="KK272" s="67"/>
      <c r="KL272" s="67"/>
      <c r="KM272" s="67"/>
      <c r="KN272" s="67"/>
      <c r="KO272" s="67"/>
      <c r="KP272" s="67"/>
      <c r="KQ272" s="67"/>
      <c r="KR272" s="67"/>
      <c r="KS272" s="67"/>
      <c r="KT272" s="67"/>
      <c r="KU272" s="67"/>
      <c r="KV272" s="67"/>
      <c r="KW272" s="67"/>
      <c r="KX272" s="67"/>
      <c r="KY272" s="67"/>
      <c r="KZ272" s="67"/>
      <c r="LA272" s="67"/>
      <c r="LB272" s="67"/>
      <c r="LC272" s="67"/>
      <c r="LD272" s="67"/>
      <c r="LE272" s="67"/>
      <c r="LF272" s="67"/>
      <c r="LG272" s="67"/>
      <c r="LH272" s="67"/>
      <c r="LI272" s="67"/>
      <c r="LJ272" s="67"/>
      <c r="LK272" s="67"/>
      <c r="LL272" s="67"/>
      <c r="LM272" s="67"/>
      <c r="LN272" s="67"/>
      <c r="LO272" s="67"/>
      <c r="LP272" s="67"/>
      <c r="LQ272" s="67"/>
      <c r="LR272" s="67"/>
      <c r="LS272" s="67"/>
      <c r="LT272" s="67"/>
      <c r="LU272" s="67"/>
      <c r="LV272" s="67"/>
      <c r="LW272" s="67"/>
      <c r="LX272" s="67"/>
      <c r="LY272" s="67"/>
      <c r="LZ272" s="67"/>
      <c r="MA272" s="67"/>
      <c r="MB272" s="67"/>
      <c r="MC272" s="67"/>
      <c r="MD272" s="67"/>
      <c r="ME272" s="67"/>
      <c r="MF272" s="67"/>
      <c r="MG272" s="67"/>
      <c r="MH272" s="67"/>
      <c r="MI272" s="67"/>
      <c r="MJ272" s="67"/>
      <c r="MK272" s="67"/>
      <c r="ML272" s="67"/>
      <c r="MM272" s="67"/>
      <c r="MN272" s="67"/>
      <c r="MO272" s="67"/>
      <c r="MP272" s="67"/>
      <c r="MQ272" s="67"/>
      <c r="MR272" s="67"/>
      <c r="MS272" s="67"/>
      <c r="MT272" s="67"/>
      <c r="MU272" s="67"/>
      <c r="MV272" s="67"/>
      <c r="MW272" s="67"/>
      <c r="MX272" s="67"/>
      <c r="MY272" s="67"/>
      <c r="MZ272" s="67"/>
      <c r="NA272" s="67"/>
      <c r="NB272" s="67"/>
      <c r="NC272" s="67"/>
      <c r="ND272" s="67"/>
      <c r="NE272" s="67"/>
      <c r="NF272" s="67"/>
      <c r="NG272" s="67"/>
      <c r="NH272" s="67"/>
      <c r="NI272" s="67"/>
      <c r="NJ272" s="67"/>
      <c r="NK272" s="67"/>
      <c r="NL272" s="67"/>
      <c r="NM272" s="67"/>
      <c r="NN272" s="67"/>
      <c r="NO272" s="67"/>
      <c r="NP272" s="67"/>
      <c r="NQ272" s="67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</row>
    <row r="273" spans="1:407">
      <c r="A273" s="96" t="s">
        <v>631</v>
      </c>
      <c r="B273" s="56" t="s">
        <v>632</v>
      </c>
      <c r="C273" s="96" t="s">
        <v>466</v>
      </c>
      <c r="D273" s="74">
        <v>6</v>
      </c>
      <c r="E273" s="67">
        <v>2017</v>
      </c>
      <c r="F273" s="161">
        <v>59.747480666289583</v>
      </c>
      <c r="G273" s="67">
        <v>9079</v>
      </c>
      <c r="H273" s="67">
        <v>3853</v>
      </c>
      <c r="I273" s="67">
        <v>5226</v>
      </c>
      <c r="J273" s="67">
        <v>8.3800000000000008</v>
      </c>
      <c r="K273" s="67">
        <v>761</v>
      </c>
      <c r="L273" s="67">
        <v>73.28</v>
      </c>
      <c r="M273" s="78">
        <v>6653</v>
      </c>
      <c r="N273" s="67">
        <v>891</v>
      </c>
      <c r="O273" s="67">
        <v>455</v>
      </c>
      <c r="P273" s="67">
        <v>436</v>
      </c>
      <c r="Q273" s="67">
        <v>1066</v>
      </c>
      <c r="R273" s="67">
        <v>544</v>
      </c>
      <c r="S273" s="67">
        <v>522</v>
      </c>
      <c r="T273" s="67">
        <v>898</v>
      </c>
      <c r="U273" s="67">
        <v>463</v>
      </c>
      <c r="V273" s="67">
        <v>435</v>
      </c>
      <c r="W273" s="67">
        <v>1095</v>
      </c>
      <c r="X273" s="67">
        <v>567</v>
      </c>
      <c r="Y273" s="67">
        <v>528</v>
      </c>
      <c r="Z273" s="67">
        <v>916</v>
      </c>
      <c r="AA273" s="67">
        <v>478</v>
      </c>
      <c r="AB273" s="67">
        <v>438</v>
      </c>
      <c r="AC273" s="67">
        <v>1028</v>
      </c>
      <c r="AD273" s="67">
        <v>540</v>
      </c>
      <c r="AE273" s="67">
        <v>488</v>
      </c>
      <c r="AF273" s="67">
        <v>805</v>
      </c>
      <c r="AG273" s="67">
        <v>426</v>
      </c>
      <c r="AH273" s="67">
        <v>379</v>
      </c>
      <c r="AI273" s="67">
        <v>1533</v>
      </c>
      <c r="AJ273" s="67">
        <v>824</v>
      </c>
      <c r="AK273" s="67">
        <v>709</v>
      </c>
      <c r="AL273" s="67">
        <v>869</v>
      </c>
      <c r="AM273" s="67">
        <v>467</v>
      </c>
      <c r="AN273" s="67">
        <v>402</v>
      </c>
      <c r="AO273" s="67">
        <v>833</v>
      </c>
      <c r="AP273" s="67">
        <v>455</v>
      </c>
      <c r="AQ273" s="67">
        <v>378</v>
      </c>
      <c r="AR273" s="67" t="s">
        <v>428</v>
      </c>
      <c r="AS273" s="67"/>
      <c r="AT273" s="67" t="s">
        <v>428</v>
      </c>
      <c r="AU273" s="59">
        <v>339</v>
      </c>
      <c r="AV273" s="59">
        <v>0</v>
      </c>
      <c r="AW273" s="59">
        <v>63</v>
      </c>
      <c r="AX273" s="97">
        <f>VLOOKUP(A273,[2]INFANTIL!$A$8:$AA$140,27,0)</f>
        <v>0</v>
      </c>
      <c r="AY273" s="98">
        <f>VLOOKUP(A273,[2]INFANTIL!$A$8:$AA$140,16,0)</f>
        <v>0</v>
      </c>
      <c r="AZ273" s="62">
        <f>VLOOKUP(A273,'[3]2017'!$A$8:$E$140,5,0)</f>
        <v>0</v>
      </c>
      <c r="BA273" s="63">
        <f>VLOOKUP(A273,'[3]2017'!$A$8:$E$140,4,0)</f>
        <v>0</v>
      </c>
      <c r="BB273" s="62">
        <f>VLOOKUP(A273,[2]MATERNAS!$A$8:$AA$140,27,0)</f>
        <v>0</v>
      </c>
      <c r="BC273" s="63">
        <f>VLOOKUP(A273,[2]MATERNAS!$A$8:$AA$140,26,0)</f>
        <v>0</v>
      </c>
      <c r="BD273" s="68">
        <v>0</v>
      </c>
      <c r="BE273" s="69">
        <v>0</v>
      </c>
      <c r="BF273" s="60">
        <f>VLOOKUP(A273,[4]Controles!$A$7:$L$139,12,0)</f>
        <v>11.842105263157894</v>
      </c>
      <c r="BG273" s="61">
        <f>VLOOKUP(A273,[4]Controles!$A$7:$L$139,11,0)</f>
        <v>9</v>
      </c>
      <c r="BH273" s="88">
        <v>3.9473684210526314</v>
      </c>
      <c r="BI273" s="87">
        <v>3</v>
      </c>
      <c r="BJ273" s="68">
        <v>0</v>
      </c>
      <c r="BK273" s="69">
        <v>0</v>
      </c>
      <c r="BL273" s="68">
        <v>0</v>
      </c>
      <c r="BM273" s="69">
        <v>0</v>
      </c>
      <c r="BN273" s="67">
        <v>0</v>
      </c>
      <c r="BO273" s="67">
        <v>0</v>
      </c>
      <c r="BP273" s="67">
        <v>0</v>
      </c>
      <c r="BQ273" s="67">
        <v>0</v>
      </c>
      <c r="BR273" s="67">
        <v>0</v>
      </c>
      <c r="BS273" s="67">
        <v>0</v>
      </c>
      <c r="BT273" s="67">
        <v>0</v>
      </c>
      <c r="BU273" s="67">
        <v>0</v>
      </c>
      <c r="BV273" s="67">
        <v>28.4</v>
      </c>
      <c r="BW273" s="67">
        <v>70.599999999999994</v>
      </c>
      <c r="BX273" s="67">
        <v>68.8</v>
      </c>
      <c r="BY273" s="67">
        <v>70.599999999999994</v>
      </c>
      <c r="BZ273" s="67">
        <v>78</v>
      </c>
      <c r="CA273" s="67">
        <v>83.2</v>
      </c>
      <c r="CB273" s="67">
        <v>75.2</v>
      </c>
      <c r="CC273" s="96" t="s">
        <v>2366</v>
      </c>
      <c r="CD273" s="96" t="s">
        <v>2367</v>
      </c>
      <c r="CE273" s="99">
        <v>62.5</v>
      </c>
      <c r="CF273" s="67" t="s">
        <v>1092</v>
      </c>
      <c r="CG273" s="67" t="s">
        <v>2368</v>
      </c>
      <c r="CH273" s="67">
        <v>112.74</v>
      </c>
      <c r="CI273" s="67">
        <v>1</v>
      </c>
      <c r="CJ273" s="86">
        <v>0</v>
      </c>
      <c r="CK273" s="87">
        <v>0</v>
      </c>
      <c r="CL273" s="106">
        <v>112.74</v>
      </c>
      <c r="CM273" s="89">
        <v>1</v>
      </c>
      <c r="CN273" s="67">
        <v>0</v>
      </c>
      <c r="CO273" s="67">
        <v>0</v>
      </c>
      <c r="CP273" s="67">
        <v>0</v>
      </c>
      <c r="CQ273" s="67">
        <v>0</v>
      </c>
      <c r="CR273" s="67">
        <v>0</v>
      </c>
      <c r="CS273" s="67">
        <v>0</v>
      </c>
      <c r="CT273" s="67">
        <v>2.17</v>
      </c>
      <c r="CU273" s="67">
        <v>1</v>
      </c>
      <c r="CV273" s="67">
        <v>0</v>
      </c>
      <c r="CW273" s="67">
        <v>0</v>
      </c>
      <c r="CX273" s="67">
        <v>0</v>
      </c>
      <c r="CY273" s="67">
        <v>0</v>
      </c>
      <c r="CZ273" s="67">
        <v>0</v>
      </c>
      <c r="DA273" s="67">
        <v>0</v>
      </c>
      <c r="DB273" s="62">
        <f>VLOOKUP(A273,'[3]2017'!$A$8:$I$140,9,0)</f>
        <v>0</v>
      </c>
      <c r="DC273" s="63">
        <f>VLOOKUP(A273,'[3]2017'!$A$8:$I$140,8,0)</f>
        <v>0</v>
      </c>
      <c r="DD273" s="96" t="s">
        <v>2369</v>
      </c>
      <c r="DE273" s="96" t="s">
        <v>2370</v>
      </c>
      <c r="DF273" s="99">
        <v>4.3421905379131562</v>
      </c>
      <c r="DG273" s="104">
        <v>5.0980392156862742</v>
      </c>
      <c r="DH273" s="67">
        <v>91.32</v>
      </c>
      <c r="DI273" s="67">
        <v>1</v>
      </c>
      <c r="DJ273" s="67">
        <v>0</v>
      </c>
      <c r="DK273" s="67">
        <v>0</v>
      </c>
      <c r="DL273" s="67">
        <v>0</v>
      </c>
      <c r="DM273" s="67">
        <v>0</v>
      </c>
      <c r="DN273" s="67">
        <v>97.28</v>
      </c>
      <c r="DO273" s="67">
        <v>1</v>
      </c>
      <c r="DP273" s="67">
        <v>97.28</v>
      </c>
      <c r="DQ273" s="67">
        <v>1</v>
      </c>
      <c r="DR273" s="67">
        <v>0</v>
      </c>
      <c r="DS273" s="67">
        <v>0</v>
      </c>
      <c r="DT273" s="67">
        <v>97.28</v>
      </c>
      <c r="DU273" s="67">
        <v>1</v>
      </c>
      <c r="DV273" s="67">
        <v>0</v>
      </c>
      <c r="DW273" s="67">
        <v>0</v>
      </c>
      <c r="DX273" s="67">
        <v>0</v>
      </c>
      <c r="DY273" s="67">
        <v>0</v>
      </c>
      <c r="DZ273" s="101">
        <f>VLOOKUP(A273,[5]Embarazos!$A$7:$D$139,4,0)</f>
        <v>2.6315789473684208</v>
      </c>
      <c r="EA273" s="63">
        <f>VLOOKUP(A273,[5]Embarazos!$A$7:$D$139,3,0)</f>
        <v>2</v>
      </c>
      <c r="EB273" s="62">
        <f>VLOOKUP(A273,[5]Embarazos!$A$7:$F$139,6,0)</f>
        <v>26.315789473684209</v>
      </c>
      <c r="EC273" s="63">
        <f>VLOOKUP(A273,[5]Embarazos!$A$7:$F$139,5,0)</f>
        <v>20</v>
      </c>
      <c r="ED273" s="62">
        <f>VLOOKUP(A273,'[3]2017'!$A$8:$K$140,11,0)</f>
        <v>2.4844720496894412</v>
      </c>
      <c r="EE273" s="63">
        <f>VLOOKUP(A273,'[3]2017'!$A$8:$K$140,10,0)</f>
        <v>2</v>
      </c>
      <c r="EF273" s="96" t="s">
        <v>2371</v>
      </c>
      <c r="EG273" s="96" t="s">
        <v>2372</v>
      </c>
      <c r="EH273" s="99">
        <v>5.4824561403508767</v>
      </c>
      <c r="EI273" s="104">
        <v>1.5686274509803921</v>
      </c>
      <c r="EJ273" s="174" t="s">
        <v>2373</v>
      </c>
      <c r="EK273" s="174" t="s">
        <v>2374</v>
      </c>
      <c r="EL273" s="96" t="s">
        <v>2375</v>
      </c>
      <c r="EM273" s="96" t="s">
        <v>2376</v>
      </c>
      <c r="EN273" s="99">
        <v>4.0650406504065035</v>
      </c>
      <c r="EO273" s="100">
        <v>4.0540540540540544</v>
      </c>
      <c r="EP273" s="67">
        <v>0</v>
      </c>
      <c r="EQ273" s="67">
        <v>0</v>
      </c>
      <c r="ER273" s="67">
        <v>97.28</v>
      </c>
      <c r="ES273" s="67">
        <v>1</v>
      </c>
      <c r="ET273" s="67">
        <v>0</v>
      </c>
      <c r="EU273" s="67">
        <v>0</v>
      </c>
      <c r="EV273" s="67">
        <v>0</v>
      </c>
      <c r="EW273" s="67">
        <v>0</v>
      </c>
      <c r="EX273" s="67">
        <v>0</v>
      </c>
      <c r="EY273" s="62">
        <f>VLOOKUP(A273,[5]Embarazos!$A$7:$H$139,8,0)</f>
        <v>31.578947368421051</v>
      </c>
      <c r="EZ273" s="63">
        <f>VLOOKUP(A273,[5]Embarazos!$A$7:$H$139,7,0)</f>
        <v>24</v>
      </c>
      <c r="FA273" s="62">
        <f>VLOOKUP(A273,[5]Embarazos!$A$7:$J$139,10,0)</f>
        <v>19.736842105263158</v>
      </c>
      <c r="FB273" s="63">
        <f>VLOOKUP(A273,[5]Embarazos!$A$7:$J$139,9,0)</f>
        <v>15</v>
      </c>
      <c r="FC273" s="67">
        <v>0</v>
      </c>
      <c r="FD273" s="67">
        <v>0</v>
      </c>
      <c r="FE273" s="67">
        <v>375.34</v>
      </c>
      <c r="FF273" s="67">
        <v>7</v>
      </c>
      <c r="FG273" s="67">
        <v>0</v>
      </c>
      <c r="FH273" s="67">
        <v>0</v>
      </c>
      <c r="FI273" s="67">
        <v>0</v>
      </c>
      <c r="FJ273" s="67">
        <v>0</v>
      </c>
      <c r="FK273" s="92">
        <v>375.33512064343165</v>
      </c>
      <c r="FL273" s="105">
        <v>7</v>
      </c>
      <c r="FM273" s="67">
        <v>214.48</v>
      </c>
      <c r="FN273" s="67">
        <v>4</v>
      </c>
      <c r="FO273" s="67">
        <v>268.10000000000002</v>
      </c>
      <c r="FP273" s="67">
        <v>5</v>
      </c>
      <c r="FQ273" s="67">
        <v>0</v>
      </c>
      <c r="FR273" s="67">
        <v>0</v>
      </c>
      <c r="FS273" s="62">
        <f>VLOOKUP(A273,'[3]2017'!$A$8:$M$140,13,0)</f>
        <v>4.6029919447640966</v>
      </c>
      <c r="FT273" s="63">
        <f>VLOOKUP(A273,'[3]2017'!$A$8:$M$140,12,0)</f>
        <v>4</v>
      </c>
      <c r="FU273" s="62">
        <f>VLOOKUP(A273,'[3]2017'!$A$8:$O$140,15,0)</f>
        <v>6.0024009603841542</v>
      </c>
      <c r="FV273" s="63">
        <f>VLOOKUP(A273,'[3]2017'!$A$8:$O$140,14,0)</f>
        <v>5</v>
      </c>
      <c r="FW273" s="67"/>
      <c r="FX273" s="67"/>
      <c r="FY273" s="67"/>
      <c r="FZ273" s="67"/>
      <c r="GA273" s="67"/>
      <c r="GB273" s="67"/>
      <c r="GC273" s="67"/>
      <c r="GD273" s="67"/>
      <c r="GE273" s="67"/>
      <c r="GF273" s="67"/>
      <c r="GG273" s="67"/>
      <c r="GH273" s="67"/>
      <c r="GI273" s="67"/>
      <c r="GJ273" s="67"/>
      <c r="GK273" s="67"/>
      <c r="GL273" s="67"/>
      <c r="GM273" s="67"/>
      <c r="GN273" s="67"/>
      <c r="GO273" s="67"/>
      <c r="GP273" s="67"/>
      <c r="GQ273" s="67"/>
      <c r="GR273" s="67"/>
      <c r="GS273" s="67"/>
      <c r="GT273" s="67"/>
      <c r="GU273" s="67"/>
      <c r="GV273" s="67"/>
      <c r="GW273" s="67"/>
      <c r="GX273" s="67"/>
      <c r="GY273" s="67"/>
      <c r="GZ273" s="67"/>
      <c r="HA273" s="67"/>
      <c r="HB273" s="67"/>
      <c r="HC273" s="67"/>
      <c r="HD273" s="67"/>
      <c r="HE273" s="67"/>
      <c r="HF273" s="67"/>
      <c r="HG273" s="67"/>
      <c r="HH273" s="67"/>
      <c r="HI273" s="67"/>
      <c r="HJ273" s="67"/>
      <c r="HK273" s="67"/>
      <c r="HL273" s="67"/>
      <c r="HM273" s="67"/>
      <c r="HN273" s="67"/>
      <c r="HO273" s="67"/>
      <c r="HP273" s="67"/>
      <c r="HQ273" s="67"/>
      <c r="HR273" s="67"/>
      <c r="HS273" s="67"/>
      <c r="HT273" s="67"/>
      <c r="HU273" s="67"/>
      <c r="HV273" s="67"/>
      <c r="HW273" s="67"/>
      <c r="HX273" s="67"/>
      <c r="HY273" s="67"/>
      <c r="HZ273" s="67"/>
      <c r="IA273" s="67"/>
      <c r="IB273" s="67"/>
      <c r="IC273" s="67"/>
      <c r="ID273" s="67"/>
      <c r="IE273" s="67"/>
      <c r="IF273" s="67"/>
      <c r="IG273" s="67"/>
      <c r="IH273" s="67"/>
      <c r="II273" s="67"/>
      <c r="IJ273" s="67"/>
      <c r="IK273" s="67"/>
      <c r="IL273" s="67"/>
      <c r="IM273" s="67"/>
      <c r="IN273" s="67"/>
      <c r="IO273" s="67"/>
      <c r="IP273" s="67"/>
      <c r="IQ273" s="67"/>
      <c r="IR273" s="67"/>
      <c r="IS273" s="67"/>
      <c r="IT273" s="67"/>
      <c r="IU273" s="67"/>
      <c r="IV273" s="67"/>
      <c r="IW273" s="67"/>
      <c r="IX273" s="67"/>
      <c r="IY273" s="67"/>
      <c r="IZ273" s="67"/>
      <c r="JA273" s="67"/>
      <c r="JB273" s="67"/>
      <c r="JC273" s="67"/>
      <c r="JD273" s="67"/>
      <c r="JE273" s="67"/>
      <c r="JF273" s="67"/>
      <c r="JG273" s="67"/>
      <c r="JH273" s="67"/>
      <c r="JI273" s="67"/>
      <c r="JJ273" s="67"/>
      <c r="JK273" s="67"/>
      <c r="JL273" s="67"/>
      <c r="JM273" s="67"/>
      <c r="JN273" s="67"/>
      <c r="JO273" s="67"/>
      <c r="JP273" s="67"/>
      <c r="JQ273" s="67"/>
      <c r="JR273" s="67"/>
      <c r="JS273" s="67"/>
      <c r="JT273" s="67"/>
      <c r="JU273" s="67"/>
      <c r="JV273" s="67"/>
      <c r="JW273" s="67"/>
      <c r="JX273" s="67"/>
      <c r="JY273" s="67"/>
      <c r="JZ273" s="67"/>
      <c r="KA273" s="67"/>
      <c r="KB273" s="67"/>
      <c r="KC273" s="67"/>
      <c r="KD273" s="67"/>
      <c r="KE273" s="67"/>
      <c r="KF273" s="67"/>
      <c r="KG273" s="67"/>
      <c r="KH273" s="67"/>
      <c r="KI273" s="67"/>
      <c r="KJ273" s="67"/>
      <c r="KK273" s="67"/>
      <c r="KL273" s="67"/>
      <c r="KM273" s="67"/>
      <c r="KN273" s="67"/>
      <c r="KO273" s="67"/>
      <c r="KP273" s="67"/>
      <c r="KQ273" s="67"/>
      <c r="KR273" s="67"/>
      <c r="KS273" s="67"/>
      <c r="KT273" s="67"/>
      <c r="KU273" s="67"/>
      <c r="KV273" s="67"/>
      <c r="KW273" s="67"/>
      <c r="KX273" s="67"/>
      <c r="KY273" s="67"/>
      <c r="KZ273" s="67"/>
      <c r="LA273" s="67"/>
      <c r="LB273" s="67"/>
      <c r="LC273" s="67"/>
      <c r="LD273" s="67"/>
      <c r="LE273" s="67"/>
      <c r="LF273" s="67"/>
      <c r="LG273" s="67"/>
      <c r="LH273" s="67"/>
      <c r="LI273" s="67"/>
      <c r="LJ273" s="67"/>
      <c r="LK273" s="67"/>
      <c r="LL273" s="67"/>
      <c r="LM273" s="67"/>
      <c r="LN273" s="67"/>
      <c r="LO273" s="67"/>
      <c r="LP273" s="67"/>
      <c r="LQ273" s="67"/>
      <c r="LR273" s="67"/>
      <c r="LS273" s="67"/>
      <c r="LT273" s="67"/>
      <c r="LU273" s="67"/>
      <c r="LV273" s="67"/>
      <c r="LW273" s="67"/>
      <c r="LX273" s="67"/>
      <c r="LY273" s="67"/>
      <c r="LZ273" s="67"/>
      <c r="MA273" s="67"/>
      <c r="MB273" s="67"/>
      <c r="MC273" s="67"/>
      <c r="MD273" s="67"/>
      <c r="ME273" s="67"/>
      <c r="MF273" s="67"/>
      <c r="MG273" s="67"/>
      <c r="MH273" s="67"/>
      <c r="MI273" s="67"/>
      <c r="MJ273" s="67"/>
      <c r="MK273" s="67"/>
      <c r="ML273" s="67"/>
      <c r="MM273" s="67"/>
      <c r="MN273" s="67"/>
      <c r="MO273" s="67"/>
      <c r="MP273" s="67"/>
      <c r="MQ273" s="67"/>
      <c r="MR273" s="67"/>
      <c r="MS273" s="67"/>
      <c r="MT273" s="67"/>
      <c r="MU273" s="67"/>
      <c r="MV273" s="67"/>
      <c r="MW273" s="67"/>
      <c r="MX273" s="67"/>
      <c r="MY273" s="67"/>
      <c r="MZ273" s="67"/>
      <c r="NA273" s="67"/>
      <c r="NB273" s="67"/>
      <c r="NC273" s="67"/>
      <c r="ND273" s="67"/>
      <c r="NE273" s="67"/>
      <c r="NF273" s="67"/>
      <c r="NG273" s="67"/>
      <c r="NH273" s="67"/>
      <c r="NI273" s="67"/>
      <c r="NJ273" s="67"/>
      <c r="NK273" s="67"/>
      <c r="NL273" s="67"/>
      <c r="NM273" s="67"/>
      <c r="NN273" s="67"/>
      <c r="NO273" s="67"/>
      <c r="NP273" s="67"/>
      <c r="NQ273" s="67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2"/>
      <c r="OF273" s="12"/>
      <c r="OG273" s="12"/>
      <c r="OH273" s="12"/>
      <c r="OI273" s="12"/>
      <c r="OJ273" s="12"/>
      <c r="OK273" s="12"/>
      <c r="OL273" s="12"/>
      <c r="OM273" s="12"/>
      <c r="ON273" s="12"/>
      <c r="OO273" s="12"/>
      <c r="OP273" s="12"/>
      <c r="OQ273" s="12"/>
    </row>
    <row r="274" spans="1:407">
      <c r="A274" s="96" t="s">
        <v>640</v>
      </c>
      <c r="B274" s="56" t="s">
        <v>641</v>
      </c>
      <c r="C274" s="96" t="s">
        <v>466</v>
      </c>
      <c r="D274" s="74">
        <v>6</v>
      </c>
      <c r="E274" s="67">
        <v>2017</v>
      </c>
      <c r="F274" s="159">
        <v>63.801719873021476</v>
      </c>
      <c r="G274" s="67">
        <v>17663</v>
      </c>
      <c r="H274" s="67">
        <v>5915</v>
      </c>
      <c r="I274" s="67">
        <v>11748</v>
      </c>
      <c r="J274" s="67">
        <v>6.55</v>
      </c>
      <c r="K274" s="78">
        <v>1157</v>
      </c>
      <c r="L274" s="67">
        <v>80.010000000000005</v>
      </c>
      <c r="M274" s="78">
        <v>18949</v>
      </c>
      <c r="N274" s="67">
        <v>1821</v>
      </c>
      <c r="O274" s="67">
        <v>923</v>
      </c>
      <c r="P274" s="67">
        <v>898</v>
      </c>
      <c r="Q274" s="67">
        <v>2176</v>
      </c>
      <c r="R274" s="67">
        <v>1100</v>
      </c>
      <c r="S274" s="67">
        <v>1076</v>
      </c>
      <c r="T274" s="67">
        <v>1777</v>
      </c>
      <c r="U274" s="67">
        <v>885</v>
      </c>
      <c r="V274" s="67">
        <v>892</v>
      </c>
      <c r="W274" s="67">
        <v>2143</v>
      </c>
      <c r="X274" s="67">
        <v>1065</v>
      </c>
      <c r="Y274" s="67">
        <v>1078</v>
      </c>
      <c r="Z274" s="67">
        <v>1769</v>
      </c>
      <c r="AA274" s="67">
        <v>877</v>
      </c>
      <c r="AB274" s="67">
        <v>892</v>
      </c>
      <c r="AC274" s="67">
        <v>1980</v>
      </c>
      <c r="AD274" s="67">
        <v>988</v>
      </c>
      <c r="AE274" s="67">
        <v>992</v>
      </c>
      <c r="AF274" s="67">
        <v>1554</v>
      </c>
      <c r="AG274" s="67">
        <v>784</v>
      </c>
      <c r="AH274" s="67">
        <v>770</v>
      </c>
      <c r="AI274" s="67">
        <v>3018</v>
      </c>
      <c r="AJ274" s="67">
        <v>1551</v>
      </c>
      <c r="AK274" s="67">
        <v>1467</v>
      </c>
      <c r="AL274" s="67">
        <v>1702</v>
      </c>
      <c r="AM274" s="67">
        <v>874</v>
      </c>
      <c r="AN274" s="67">
        <v>828</v>
      </c>
      <c r="AO274" s="67">
        <v>1674</v>
      </c>
      <c r="AP274" s="67">
        <v>872</v>
      </c>
      <c r="AQ274" s="67">
        <v>802</v>
      </c>
      <c r="AR274" s="67" t="s">
        <v>428</v>
      </c>
      <c r="AS274" s="67"/>
      <c r="AT274" s="67" t="s">
        <v>428</v>
      </c>
      <c r="AU274" s="59">
        <v>553</v>
      </c>
      <c r="AV274" s="59">
        <v>0</v>
      </c>
      <c r="AW274" s="59">
        <v>61</v>
      </c>
      <c r="AX274" s="97">
        <f>VLOOKUP(A274,[2]INFANTIL!$A$8:$AA$140,27,0)</f>
        <v>9.0909090909090899</v>
      </c>
      <c r="AY274" s="98">
        <f>VLOOKUP(A274,[2]INFANTIL!$A$8:$AA$140,16,0)</f>
        <v>4</v>
      </c>
      <c r="AZ274" s="62">
        <f>VLOOKUP(A274,'[3]2017'!$A$8:$E$140,5,0)</f>
        <v>2.1965952773201538</v>
      </c>
      <c r="BA274" s="63">
        <f>VLOOKUP(A274,'[3]2017'!$A$8:$E$140,4,0)</f>
        <v>4</v>
      </c>
      <c r="BB274" s="62">
        <f>VLOOKUP(A274,[2]MATERNAS!$A$8:$AA$140,27,0)</f>
        <v>0</v>
      </c>
      <c r="BC274" s="63">
        <f>VLOOKUP(A274,[2]MATERNAS!$A$8:$AA$140,26,0)</f>
        <v>0</v>
      </c>
      <c r="BD274" s="68">
        <v>0</v>
      </c>
      <c r="BE274" s="69">
        <v>0</v>
      </c>
      <c r="BF274" s="60">
        <f>VLOOKUP(A274,[4]Controles!$A$7:$L$139,12,0)</f>
        <v>3.6363636363636362</v>
      </c>
      <c r="BG274" s="61">
        <f>VLOOKUP(A274,[4]Controles!$A$7:$L$139,11,0)</f>
        <v>8</v>
      </c>
      <c r="BH274" s="88">
        <v>9.0909090909090917</v>
      </c>
      <c r="BI274" s="87">
        <v>20</v>
      </c>
      <c r="BJ274" s="68">
        <v>0</v>
      </c>
      <c r="BK274" s="69">
        <v>0</v>
      </c>
      <c r="BL274" s="68">
        <v>0</v>
      </c>
      <c r="BM274" s="69">
        <v>0</v>
      </c>
      <c r="BN274" s="67">
        <v>0</v>
      </c>
      <c r="BO274" s="67">
        <v>0</v>
      </c>
      <c r="BP274" s="67">
        <v>0</v>
      </c>
      <c r="BQ274" s="67">
        <v>0</v>
      </c>
      <c r="BR274" s="67">
        <v>0</v>
      </c>
      <c r="BS274" s="67">
        <v>0</v>
      </c>
      <c r="BT274" s="67">
        <v>0</v>
      </c>
      <c r="BU274" s="67">
        <v>0</v>
      </c>
      <c r="BV274" s="67">
        <v>35.299999999999997</v>
      </c>
      <c r="BW274" s="67">
        <v>88.4</v>
      </c>
      <c r="BX274" s="67">
        <v>87.2</v>
      </c>
      <c r="BY274" s="67">
        <v>87.6</v>
      </c>
      <c r="BZ274" s="67">
        <v>93.4</v>
      </c>
      <c r="CA274" s="67">
        <v>98.1</v>
      </c>
      <c r="CB274" s="67">
        <v>90.1</v>
      </c>
      <c r="CC274" s="96" t="s">
        <v>2377</v>
      </c>
      <c r="CD274" s="96" t="s">
        <v>2378</v>
      </c>
      <c r="CE274" s="99">
        <v>54.54545454545454</v>
      </c>
      <c r="CF274" s="67" t="s">
        <v>2379</v>
      </c>
      <c r="CG274" s="67" t="s">
        <v>2007</v>
      </c>
      <c r="CH274" s="67">
        <v>0</v>
      </c>
      <c r="CI274" s="67">
        <v>0</v>
      </c>
      <c r="CJ274" s="86">
        <v>0</v>
      </c>
      <c r="CK274" s="87">
        <v>0</v>
      </c>
      <c r="CL274" s="106">
        <v>0</v>
      </c>
      <c r="CM274" s="89">
        <v>0</v>
      </c>
      <c r="CN274" s="67">
        <v>0</v>
      </c>
      <c r="CO274" s="67">
        <v>0</v>
      </c>
      <c r="CP274" s="67">
        <v>0</v>
      </c>
      <c r="CQ274" s="67">
        <v>0</v>
      </c>
      <c r="CR274" s="67">
        <v>0</v>
      </c>
      <c r="CS274" s="67">
        <v>0</v>
      </c>
      <c r="CT274" s="67">
        <v>0</v>
      </c>
      <c r="CU274" s="67">
        <v>0</v>
      </c>
      <c r="CV274" s="67">
        <v>0</v>
      </c>
      <c r="CW274" s="67">
        <v>0</v>
      </c>
      <c r="CX274" s="67">
        <v>0</v>
      </c>
      <c r="CY274" s="67">
        <v>0</v>
      </c>
      <c r="CZ274" s="67">
        <v>0</v>
      </c>
      <c r="DA274" s="67">
        <v>0</v>
      </c>
      <c r="DB274" s="62">
        <f>VLOOKUP(A274,'[3]2017'!$A$8:$I$140,9,0)</f>
        <v>0.56529112492933853</v>
      </c>
      <c r="DC274" s="63">
        <f>VLOOKUP(A274,'[3]2017'!$A$8:$I$140,8,0)</f>
        <v>1</v>
      </c>
      <c r="DD274" s="96" t="s">
        <v>2380</v>
      </c>
      <c r="DE274" s="96" t="s">
        <v>2381</v>
      </c>
      <c r="DF274" s="100">
        <v>4.6014257939079712</v>
      </c>
      <c r="DG274" s="104">
        <v>4.3369474562135117</v>
      </c>
      <c r="DH274" s="67">
        <v>46.66</v>
      </c>
      <c r="DI274" s="67">
        <v>1</v>
      </c>
      <c r="DJ274" s="67">
        <v>46.66</v>
      </c>
      <c r="DK274" s="67">
        <v>1</v>
      </c>
      <c r="DL274" s="67">
        <v>0</v>
      </c>
      <c r="DM274" s="67">
        <v>0</v>
      </c>
      <c r="DN274" s="67">
        <v>0</v>
      </c>
      <c r="DO274" s="67">
        <v>0</v>
      </c>
      <c r="DP274" s="67">
        <v>202.02</v>
      </c>
      <c r="DQ274" s="67">
        <v>4</v>
      </c>
      <c r="DR274" s="67">
        <v>101.01</v>
      </c>
      <c r="DS274" s="67">
        <v>2</v>
      </c>
      <c r="DT274" s="67">
        <v>50.51</v>
      </c>
      <c r="DU274" s="67">
        <v>1</v>
      </c>
      <c r="DV274" s="67">
        <v>50.51</v>
      </c>
      <c r="DW274" s="67">
        <v>1</v>
      </c>
      <c r="DX274" s="67">
        <v>0</v>
      </c>
      <c r="DY274" s="67">
        <v>0</v>
      </c>
      <c r="DZ274" s="101">
        <f>VLOOKUP(A274,[5]Embarazos!$A$7:$D$139,4,0)</f>
        <v>1.8018018018018018</v>
      </c>
      <c r="EA274" s="63">
        <f>VLOOKUP(A274,[5]Embarazos!$A$7:$D$139,3,0)</f>
        <v>4</v>
      </c>
      <c r="EB274" s="62">
        <f>VLOOKUP(A274,[5]Embarazos!$A$7:$F$139,6,0)</f>
        <v>31.081081081081081</v>
      </c>
      <c r="EC274" s="63">
        <f>VLOOKUP(A274,[5]Embarazos!$A$7:$F$139,5,0)</f>
        <v>69</v>
      </c>
      <c r="ED274" s="62">
        <f>VLOOKUP(A274,'[3]2017'!$A$8:$K$140,11,0)</f>
        <v>2.574002574002574</v>
      </c>
      <c r="EE274" s="63">
        <f>VLOOKUP(A274,'[3]2017'!$A$8:$K$140,10,0)</f>
        <v>4</v>
      </c>
      <c r="EF274" s="96" t="s">
        <v>2382</v>
      </c>
      <c r="EG274" s="96" t="s">
        <v>2383</v>
      </c>
      <c r="EH274" s="99">
        <v>5.4234062797335874</v>
      </c>
      <c r="EI274" s="104">
        <v>2.6348808030112925</v>
      </c>
      <c r="EJ274" s="174" t="s">
        <v>2384</v>
      </c>
      <c r="EK274" s="174" t="s">
        <v>2385</v>
      </c>
      <c r="EL274" s="96" t="s">
        <v>2386</v>
      </c>
      <c r="EM274" s="96" t="s">
        <v>2387</v>
      </c>
      <c r="EN274" s="99">
        <v>3.5398230088495577</v>
      </c>
      <c r="EO274" s="100">
        <v>1.1952191235059761</v>
      </c>
      <c r="EP274" s="67">
        <v>0</v>
      </c>
      <c r="EQ274" s="67">
        <v>0</v>
      </c>
      <c r="ER274" s="67">
        <v>101.01</v>
      </c>
      <c r="ES274" s="67">
        <v>2</v>
      </c>
      <c r="ET274" s="92">
        <v>151.5151515151515</v>
      </c>
      <c r="EU274" s="67">
        <v>3</v>
      </c>
      <c r="EV274" s="67">
        <v>0</v>
      </c>
      <c r="EW274" s="67">
        <v>0</v>
      </c>
      <c r="EX274" s="67">
        <v>0</v>
      </c>
      <c r="EY274" s="62">
        <f>VLOOKUP(A274,[5]Embarazos!$A$7:$H$139,8,0)</f>
        <v>34.684684684684683</v>
      </c>
      <c r="EZ274" s="63">
        <f>VLOOKUP(A274,[5]Embarazos!$A$7:$H$139,7,0)</f>
        <v>77</v>
      </c>
      <c r="FA274" s="62">
        <f>VLOOKUP(A274,[5]Embarazos!$A$7:$J$139,10,0)</f>
        <v>17.567567567567568</v>
      </c>
      <c r="FB274" s="63">
        <f>VLOOKUP(A274,[5]Embarazos!$A$7:$J$139,9,0)</f>
        <v>39</v>
      </c>
      <c r="FC274" s="67">
        <v>0</v>
      </c>
      <c r="FD274" s="67">
        <v>0</v>
      </c>
      <c r="FE274" s="67">
        <v>162.69</v>
      </c>
      <c r="FF274" s="67">
        <v>6</v>
      </c>
      <c r="FG274" s="67">
        <v>0</v>
      </c>
      <c r="FH274" s="67">
        <v>0</v>
      </c>
      <c r="FI274" s="67">
        <v>0</v>
      </c>
      <c r="FJ274" s="67">
        <v>0</v>
      </c>
      <c r="FK274" s="92">
        <v>162.68980477223425</v>
      </c>
      <c r="FL274" s="105">
        <v>6</v>
      </c>
      <c r="FM274" s="67">
        <v>81.34</v>
      </c>
      <c r="FN274" s="67">
        <v>3</v>
      </c>
      <c r="FO274" s="67">
        <v>216.92</v>
      </c>
      <c r="FP274" s="67">
        <v>8</v>
      </c>
      <c r="FQ274" s="67">
        <v>0</v>
      </c>
      <c r="FR274" s="67">
        <v>0</v>
      </c>
      <c r="FS274" s="62">
        <f>VLOOKUP(A274,'[3]2017'!$A$8:$M$140,13,0)</f>
        <v>4.1128084606345476</v>
      </c>
      <c r="FT274" s="63">
        <f>VLOOKUP(A274,'[3]2017'!$A$8:$M$140,12,0)</f>
        <v>7</v>
      </c>
      <c r="FU274" s="62">
        <f>VLOOKUP(A274,'[3]2017'!$A$8:$O$140,15,0)</f>
        <v>1.1947431302270011</v>
      </c>
      <c r="FV274" s="63">
        <f>VLOOKUP(A274,'[3]2017'!$A$8:$O$140,14,0)</f>
        <v>2</v>
      </c>
      <c r="FW274" s="67"/>
      <c r="FX274" s="67"/>
      <c r="FY274" s="67"/>
      <c r="FZ274" s="67"/>
      <c r="GA274" s="67"/>
      <c r="GB274" s="67"/>
      <c r="GC274" s="67"/>
      <c r="GD274" s="67"/>
      <c r="GE274" s="67"/>
      <c r="GF274" s="67"/>
      <c r="GG274" s="67"/>
      <c r="GH274" s="67"/>
      <c r="GI274" s="67"/>
      <c r="GJ274" s="67"/>
      <c r="GK274" s="67"/>
      <c r="GL274" s="67"/>
      <c r="GM274" s="67"/>
      <c r="GN274" s="67"/>
      <c r="GO274" s="67"/>
      <c r="GP274" s="67"/>
      <c r="GQ274" s="67"/>
      <c r="GR274" s="67"/>
      <c r="GS274" s="67"/>
      <c r="GT274" s="67"/>
      <c r="GU274" s="67"/>
      <c r="GV274" s="67"/>
      <c r="GW274" s="67"/>
      <c r="GX274" s="67"/>
      <c r="GY274" s="67"/>
      <c r="GZ274" s="67"/>
      <c r="HA274" s="67"/>
      <c r="HB274" s="67"/>
      <c r="HC274" s="67"/>
      <c r="HD274" s="67"/>
      <c r="HE274" s="67"/>
      <c r="HF274" s="67"/>
      <c r="HG274" s="67"/>
      <c r="HH274" s="67"/>
      <c r="HI274" s="67"/>
      <c r="HJ274" s="67"/>
      <c r="HK274" s="67"/>
      <c r="HL274" s="67"/>
      <c r="HM274" s="67"/>
      <c r="HN274" s="67"/>
      <c r="HO274" s="67"/>
      <c r="HP274" s="67"/>
      <c r="HQ274" s="67"/>
      <c r="HR274" s="67"/>
      <c r="HS274" s="67"/>
      <c r="HT274" s="67"/>
      <c r="HU274" s="67"/>
      <c r="HV274" s="67"/>
      <c r="HW274" s="67"/>
      <c r="HX274" s="67"/>
      <c r="HY274" s="67"/>
      <c r="HZ274" s="67"/>
      <c r="IA274" s="67"/>
      <c r="IB274" s="67"/>
      <c r="IC274" s="67"/>
      <c r="ID274" s="67"/>
      <c r="IE274" s="67"/>
      <c r="IF274" s="67"/>
      <c r="IG274" s="67"/>
      <c r="IH274" s="67"/>
      <c r="II274" s="67"/>
      <c r="IJ274" s="67"/>
      <c r="IK274" s="67"/>
      <c r="IL274" s="67"/>
      <c r="IM274" s="67"/>
      <c r="IN274" s="67"/>
      <c r="IO274" s="67"/>
      <c r="IP274" s="67"/>
      <c r="IQ274" s="67"/>
      <c r="IR274" s="67"/>
      <c r="IS274" s="67"/>
      <c r="IT274" s="67"/>
      <c r="IU274" s="67"/>
      <c r="IV274" s="67"/>
      <c r="IW274" s="67"/>
      <c r="IX274" s="67"/>
      <c r="IY274" s="67"/>
      <c r="IZ274" s="67"/>
      <c r="JA274" s="67"/>
      <c r="JB274" s="67"/>
      <c r="JC274" s="67"/>
      <c r="JD274" s="67"/>
      <c r="JE274" s="67"/>
      <c r="JF274" s="67"/>
      <c r="JG274" s="67"/>
      <c r="JH274" s="67"/>
      <c r="JI274" s="67"/>
      <c r="JJ274" s="67"/>
      <c r="JK274" s="67"/>
      <c r="JL274" s="67"/>
      <c r="JM274" s="67"/>
      <c r="JN274" s="67"/>
      <c r="JO274" s="67"/>
      <c r="JP274" s="67"/>
      <c r="JQ274" s="67"/>
      <c r="JR274" s="67"/>
      <c r="JS274" s="67"/>
      <c r="JT274" s="67"/>
      <c r="JU274" s="67"/>
      <c r="JV274" s="67"/>
      <c r="JW274" s="67"/>
      <c r="JX274" s="67"/>
      <c r="JY274" s="67"/>
      <c r="JZ274" s="67"/>
      <c r="KA274" s="67"/>
      <c r="KB274" s="67"/>
      <c r="KC274" s="67"/>
      <c r="KD274" s="67"/>
      <c r="KE274" s="67"/>
      <c r="KF274" s="67"/>
      <c r="KG274" s="67"/>
      <c r="KH274" s="67"/>
      <c r="KI274" s="67"/>
      <c r="KJ274" s="67"/>
      <c r="KK274" s="67"/>
      <c r="KL274" s="67"/>
      <c r="KM274" s="67"/>
      <c r="KN274" s="67"/>
      <c r="KO274" s="67"/>
      <c r="KP274" s="67"/>
      <c r="KQ274" s="67"/>
      <c r="KR274" s="67"/>
      <c r="KS274" s="67"/>
      <c r="KT274" s="67"/>
      <c r="KU274" s="67"/>
      <c r="KV274" s="67"/>
      <c r="KW274" s="67"/>
      <c r="KX274" s="67"/>
      <c r="KY274" s="67"/>
      <c r="KZ274" s="67"/>
      <c r="LA274" s="67"/>
      <c r="LB274" s="67"/>
      <c r="LC274" s="67"/>
      <c r="LD274" s="67"/>
      <c r="LE274" s="67"/>
      <c r="LF274" s="67"/>
      <c r="LG274" s="67"/>
      <c r="LH274" s="67"/>
      <c r="LI274" s="67"/>
      <c r="LJ274" s="67"/>
      <c r="LK274" s="67"/>
      <c r="LL274" s="67"/>
      <c r="LM274" s="67"/>
      <c r="LN274" s="67"/>
      <c r="LO274" s="67"/>
      <c r="LP274" s="67"/>
      <c r="LQ274" s="67"/>
      <c r="LR274" s="67"/>
      <c r="LS274" s="67"/>
      <c r="LT274" s="67"/>
      <c r="LU274" s="67"/>
      <c r="LV274" s="67"/>
      <c r="LW274" s="67"/>
      <c r="LX274" s="67"/>
      <c r="LY274" s="67"/>
      <c r="LZ274" s="67"/>
      <c r="MA274" s="67"/>
      <c r="MB274" s="67"/>
      <c r="MC274" s="67"/>
      <c r="MD274" s="67"/>
      <c r="ME274" s="67"/>
      <c r="MF274" s="67"/>
      <c r="MG274" s="67"/>
      <c r="MH274" s="67"/>
      <c r="MI274" s="67"/>
      <c r="MJ274" s="67"/>
      <c r="MK274" s="67"/>
      <c r="ML274" s="67"/>
      <c r="MM274" s="67"/>
      <c r="MN274" s="67"/>
      <c r="MO274" s="67"/>
      <c r="MP274" s="67"/>
      <c r="MQ274" s="67"/>
      <c r="MR274" s="67"/>
      <c r="MS274" s="67"/>
      <c r="MT274" s="67"/>
      <c r="MU274" s="67"/>
      <c r="MV274" s="67"/>
      <c r="MW274" s="67"/>
      <c r="MX274" s="67"/>
      <c r="MY274" s="67"/>
      <c r="MZ274" s="67"/>
      <c r="NA274" s="67"/>
      <c r="NB274" s="67"/>
      <c r="NC274" s="67"/>
      <c r="ND274" s="67"/>
      <c r="NE274" s="67"/>
      <c r="NF274" s="67"/>
      <c r="NG274" s="67"/>
      <c r="NH274" s="67"/>
      <c r="NI274" s="67"/>
      <c r="NJ274" s="67"/>
      <c r="NK274" s="67"/>
      <c r="NL274" s="67"/>
      <c r="NM274" s="67"/>
      <c r="NN274" s="67"/>
      <c r="NO274" s="67"/>
      <c r="NP274" s="67"/>
      <c r="NQ274" s="67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</row>
    <row r="275" spans="1:407">
      <c r="A275" s="96" t="s">
        <v>1670</v>
      </c>
      <c r="B275" s="56" t="s">
        <v>652</v>
      </c>
      <c r="C275" s="96" t="s">
        <v>514</v>
      </c>
      <c r="D275" s="74">
        <v>6</v>
      </c>
      <c r="E275" s="67">
        <v>2017</v>
      </c>
      <c r="F275" s="161">
        <v>83.574472631079701</v>
      </c>
      <c r="G275" s="67">
        <v>8682</v>
      </c>
      <c r="H275" s="67">
        <v>2588</v>
      </c>
      <c r="I275" s="67">
        <v>6094</v>
      </c>
      <c r="J275" s="67">
        <v>9.3800000000000008</v>
      </c>
      <c r="K275" s="67">
        <v>814</v>
      </c>
      <c r="L275" s="67">
        <v>69.290000000000006</v>
      </c>
      <c r="M275" s="78">
        <v>6016</v>
      </c>
      <c r="N275" s="67">
        <v>905</v>
      </c>
      <c r="O275" s="67">
        <v>464</v>
      </c>
      <c r="P275" s="67">
        <v>441</v>
      </c>
      <c r="Q275" s="67">
        <v>1084</v>
      </c>
      <c r="R275" s="67">
        <v>556</v>
      </c>
      <c r="S275" s="67">
        <v>528</v>
      </c>
      <c r="T275" s="67">
        <v>899</v>
      </c>
      <c r="U275" s="67">
        <v>460</v>
      </c>
      <c r="V275" s="67">
        <v>439</v>
      </c>
      <c r="W275" s="67">
        <v>179</v>
      </c>
      <c r="X275" s="67">
        <v>92</v>
      </c>
      <c r="Y275" s="67">
        <v>87</v>
      </c>
      <c r="Z275" s="67">
        <v>881</v>
      </c>
      <c r="AA275" s="67">
        <v>452</v>
      </c>
      <c r="AB275" s="67">
        <v>429</v>
      </c>
      <c r="AC275" s="67">
        <v>997</v>
      </c>
      <c r="AD275" s="67">
        <v>511</v>
      </c>
      <c r="AE275" s="67">
        <v>486</v>
      </c>
      <c r="AF275" s="67">
        <v>794</v>
      </c>
      <c r="AG275" s="67">
        <v>405</v>
      </c>
      <c r="AH275" s="67">
        <v>389</v>
      </c>
      <c r="AI275" s="67">
        <v>1486</v>
      </c>
      <c r="AJ275" s="67">
        <v>750</v>
      </c>
      <c r="AK275" s="67">
        <v>736</v>
      </c>
      <c r="AL275" s="67">
        <v>853</v>
      </c>
      <c r="AM275" s="67">
        <v>430</v>
      </c>
      <c r="AN275" s="67">
        <v>423</v>
      </c>
      <c r="AO275" s="67">
        <v>740</v>
      </c>
      <c r="AP275" s="67">
        <v>370</v>
      </c>
      <c r="AQ275" s="67">
        <v>370</v>
      </c>
      <c r="AR275" s="67" t="s">
        <v>428</v>
      </c>
      <c r="AS275" s="67"/>
      <c r="AT275" s="67" t="s">
        <v>428</v>
      </c>
      <c r="AU275" s="59">
        <v>251</v>
      </c>
      <c r="AV275" s="59">
        <v>0</v>
      </c>
      <c r="AW275" s="59">
        <v>67</v>
      </c>
      <c r="AX275" s="97">
        <f>VLOOKUP(A275,[2]INFANTIL!$A$8:$AA$140,27,0)</f>
        <v>10.101010101010102</v>
      </c>
      <c r="AY275" s="98">
        <f>VLOOKUP(A275,[2]INFANTIL!$A$8:$AA$140,16,0)</f>
        <v>1</v>
      </c>
      <c r="AZ275" s="62">
        <f>VLOOKUP(A275,'[3]2017'!$A$8:$E$140,5,0)</f>
        <v>1.1049723756906078</v>
      </c>
      <c r="BA275" s="63">
        <f>VLOOKUP(A275,'[3]2017'!$A$8:$E$140,4,0)</f>
        <v>1</v>
      </c>
      <c r="BB275" s="62">
        <f>VLOOKUP(A275,[2]MATERNAS!$A$8:$AA$140,27,0)</f>
        <v>0</v>
      </c>
      <c r="BC275" s="63">
        <f>VLOOKUP(A275,[2]MATERNAS!$A$8:$AA$140,26,0)</f>
        <v>0</v>
      </c>
      <c r="BD275" s="68">
        <v>0</v>
      </c>
      <c r="BE275" s="69">
        <v>0</v>
      </c>
      <c r="BF275" s="60">
        <f>VLOOKUP(A275,[4]Controles!$A$7:$L$139,12,0)</f>
        <v>5.0505050505050502</v>
      </c>
      <c r="BG275" s="61">
        <f>VLOOKUP(A275,[4]Controles!$A$7:$L$139,11,0)</f>
        <v>5</v>
      </c>
      <c r="BH275" s="88">
        <v>8.0808080808080813</v>
      </c>
      <c r="BI275" s="87">
        <v>8</v>
      </c>
      <c r="BJ275" s="68">
        <v>0</v>
      </c>
      <c r="BK275" s="69">
        <v>0</v>
      </c>
      <c r="BL275" s="68">
        <v>0</v>
      </c>
      <c r="BM275" s="69">
        <v>0</v>
      </c>
      <c r="BN275" s="67">
        <v>0</v>
      </c>
      <c r="BO275" s="67">
        <v>0</v>
      </c>
      <c r="BP275" s="67">
        <v>0</v>
      </c>
      <c r="BQ275" s="67">
        <v>0</v>
      </c>
      <c r="BR275" s="67">
        <v>0</v>
      </c>
      <c r="BS275" s="67">
        <v>0</v>
      </c>
      <c r="BT275" s="67">
        <v>0</v>
      </c>
      <c r="BU275" s="67">
        <v>0</v>
      </c>
      <c r="BV275" s="67">
        <v>33.299999999999997</v>
      </c>
      <c r="BW275" s="67">
        <v>94.6</v>
      </c>
      <c r="BX275" s="67">
        <v>95.5</v>
      </c>
      <c r="BY275" s="67">
        <v>94.6</v>
      </c>
      <c r="BZ275" s="67">
        <v>97.3</v>
      </c>
      <c r="CA275" s="67">
        <v>90.6</v>
      </c>
      <c r="CB275" s="67">
        <v>90.6</v>
      </c>
      <c r="CC275" s="96" t="s">
        <v>2388</v>
      </c>
      <c r="CD275" s="96" t="s">
        <v>2389</v>
      </c>
      <c r="CE275" s="99">
        <v>12.5</v>
      </c>
      <c r="CF275" s="67" t="s">
        <v>2390</v>
      </c>
      <c r="CG275" s="67" t="s">
        <v>2391</v>
      </c>
      <c r="CH275" s="67">
        <v>332.59</v>
      </c>
      <c r="CI275" s="67">
        <v>3</v>
      </c>
      <c r="CJ275" s="86">
        <v>0</v>
      </c>
      <c r="CK275" s="87">
        <v>0</v>
      </c>
      <c r="CL275" s="106">
        <v>332.59</v>
      </c>
      <c r="CM275" s="89">
        <v>3</v>
      </c>
      <c r="CN275" s="67">
        <v>0</v>
      </c>
      <c r="CO275" s="67">
        <v>0</v>
      </c>
      <c r="CP275" s="67">
        <v>0</v>
      </c>
      <c r="CQ275" s="67">
        <v>0</v>
      </c>
      <c r="CR275" s="67">
        <v>0</v>
      </c>
      <c r="CS275" s="67">
        <v>0</v>
      </c>
      <c r="CT275" s="67">
        <v>0</v>
      </c>
      <c r="CU275" s="67">
        <v>0</v>
      </c>
      <c r="CV275" s="67">
        <v>0</v>
      </c>
      <c r="CW275" s="67">
        <v>0</v>
      </c>
      <c r="CX275" s="67">
        <v>0</v>
      </c>
      <c r="CY275" s="67">
        <v>0</v>
      </c>
      <c r="CZ275" s="67">
        <v>0</v>
      </c>
      <c r="DA275" s="67">
        <v>0</v>
      </c>
      <c r="DB275" s="62">
        <f>VLOOKUP(A275,'[3]2017'!$A$8:$I$140,9,0)</f>
        <v>0</v>
      </c>
      <c r="DC275" s="63">
        <f>VLOOKUP(A275,'[3]2017'!$A$8:$I$140,8,0)</f>
        <v>0</v>
      </c>
      <c r="DD275" s="96" t="s">
        <v>2392</v>
      </c>
      <c r="DE275" s="96" t="s">
        <v>2393</v>
      </c>
      <c r="DF275" s="99">
        <v>4.5504994450610434</v>
      </c>
      <c r="DG275" s="104">
        <v>11.182108626198083</v>
      </c>
      <c r="DH275" s="67">
        <v>0</v>
      </c>
      <c r="DI275" s="67">
        <v>0</v>
      </c>
      <c r="DJ275" s="67">
        <v>278.89999999999998</v>
      </c>
      <c r="DK275" s="67">
        <v>3</v>
      </c>
      <c r="DL275" s="67">
        <v>0</v>
      </c>
      <c r="DM275" s="67">
        <v>0</v>
      </c>
      <c r="DN275" s="67">
        <v>902.71</v>
      </c>
      <c r="DO275" s="67">
        <v>9</v>
      </c>
      <c r="DP275" s="67">
        <v>0</v>
      </c>
      <c r="DQ275" s="67">
        <v>0</v>
      </c>
      <c r="DR275" s="67">
        <v>0</v>
      </c>
      <c r="DS275" s="67">
        <v>0</v>
      </c>
      <c r="DT275" s="67">
        <v>0</v>
      </c>
      <c r="DU275" s="67">
        <v>0</v>
      </c>
      <c r="DV275" s="67">
        <v>0</v>
      </c>
      <c r="DW275" s="67">
        <v>0</v>
      </c>
      <c r="DX275" s="67">
        <v>0</v>
      </c>
      <c r="DY275" s="67">
        <v>0</v>
      </c>
      <c r="DZ275" s="101">
        <f>VLOOKUP(A275,[5]Embarazos!$A$7:$D$139,4,0)</f>
        <v>4</v>
      </c>
      <c r="EA275" s="63">
        <f>VLOOKUP(A275,[5]Embarazos!$A$7:$D$139,3,0)</f>
        <v>4</v>
      </c>
      <c r="EB275" s="62">
        <f>VLOOKUP(A275,[5]Embarazos!$A$7:$F$139,6,0)</f>
        <v>32</v>
      </c>
      <c r="EC275" s="63">
        <f>VLOOKUP(A275,[5]Embarazos!$A$7:$F$139,5,0)</f>
        <v>32</v>
      </c>
      <c r="ED275" s="62">
        <f>VLOOKUP(A275,'[3]2017'!$A$8:$K$140,11,0)</f>
        <v>2.5188916876574305</v>
      </c>
      <c r="EE275" s="63">
        <f>VLOOKUP(A275,'[3]2017'!$A$8:$K$140,10,0)</f>
        <v>2</v>
      </c>
      <c r="EF275" s="96" t="s">
        <v>2394</v>
      </c>
      <c r="EG275" s="96" t="s">
        <v>2395</v>
      </c>
      <c r="EH275" s="99">
        <v>2.9795158286778398</v>
      </c>
      <c r="EI275" s="104">
        <v>7.3394495412844041</v>
      </c>
      <c r="EJ275" s="174" t="s">
        <v>2396</v>
      </c>
      <c r="EK275" s="174" t="s">
        <v>2397</v>
      </c>
      <c r="EL275" s="96" t="s">
        <v>2398</v>
      </c>
      <c r="EM275" s="96" t="s">
        <v>2399</v>
      </c>
      <c r="EN275" s="99">
        <v>2.083333333333333</v>
      </c>
      <c r="EO275" s="100">
        <v>5</v>
      </c>
      <c r="EP275" s="67">
        <v>501.5</v>
      </c>
      <c r="EQ275" s="67">
        <v>5</v>
      </c>
      <c r="ER275" s="67">
        <v>702.11</v>
      </c>
      <c r="ES275" s="67">
        <v>7</v>
      </c>
      <c r="ET275" s="92">
        <v>100.30090270812437</v>
      </c>
      <c r="EU275" s="67">
        <v>1</v>
      </c>
      <c r="EV275" s="67">
        <v>501.5</v>
      </c>
      <c r="EW275" s="67">
        <v>5</v>
      </c>
      <c r="EX275" s="67">
        <v>0</v>
      </c>
      <c r="EY275" s="62">
        <f>VLOOKUP(A275,[5]Embarazos!$A$7:$H$139,8,0)</f>
        <v>35</v>
      </c>
      <c r="EZ275" s="63">
        <f>VLOOKUP(A275,[5]Embarazos!$A$7:$H$139,7,0)</f>
        <v>35</v>
      </c>
      <c r="FA275" s="62">
        <f>VLOOKUP(A275,[5]Embarazos!$A$7:$J$139,10,0)</f>
        <v>13</v>
      </c>
      <c r="FB275" s="63">
        <f>VLOOKUP(A275,[5]Embarazos!$A$7:$J$139,9,0)</f>
        <v>13</v>
      </c>
      <c r="FC275" s="67">
        <v>0</v>
      </c>
      <c r="FD275" s="67">
        <v>0</v>
      </c>
      <c r="FE275" s="67">
        <v>337.64</v>
      </c>
      <c r="FF275" s="67">
        <v>6</v>
      </c>
      <c r="FG275" s="67">
        <v>112.61</v>
      </c>
      <c r="FH275" s="67">
        <v>2</v>
      </c>
      <c r="FI275" s="67">
        <v>0</v>
      </c>
      <c r="FJ275" s="67">
        <v>0</v>
      </c>
      <c r="FK275" s="92">
        <v>450.45045045045043</v>
      </c>
      <c r="FL275" s="105">
        <v>8</v>
      </c>
      <c r="FM275" s="67">
        <v>450.45</v>
      </c>
      <c r="FN275" s="67">
        <v>8</v>
      </c>
      <c r="FO275" s="67">
        <v>619.37</v>
      </c>
      <c r="FP275" s="67">
        <v>11</v>
      </c>
      <c r="FQ275" s="67">
        <v>0</v>
      </c>
      <c r="FR275" s="67">
        <v>0</v>
      </c>
      <c r="FS275" s="62">
        <f>VLOOKUP(A275,'[3]2017'!$A$8:$M$140,13,0)</f>
        <v>4.6893317702227426</v>
      </c>
      <c r="FT275" s="63">
        <f>VLOOKUP(A275,'[3]2017'!$A$8:$M$140,12,0)</f>
        <v>4</v>
      </c>
      <c r="FU275" s="62">
        <f>VLOOKUP(A275,'[3]2017'!$A$8:$O$140,15,0)</f>
        <v>4.0540540540540544</v>
      </c>
      <c r="FV275" s="63">
        <f>VLOOKUP(A275,'[3]2017'!$A$8:$O$140,14,0)</f>
        <v>3</v>
      </c>
      <c r="FW275" s="67"/>
      <c r="FX275" s="67"/>
      <c r="FY275" s="67"/>
      <c r="FZ275" s="67"/>
      <c r="GA275" s="67"/>
      <c r="GB275" s="67"/>
      <c r="GC275" s="67"/>
      <c r="GD275" s="67"/>
      <c r="GE275" s="67"/>
      <c r="GF275" s="67"/>
      <c r="GG275" s="67"/>
      <c r="GH275" s="67"/>
      <c r="GI275" s="67"/>
      <c r="GJ275" s="67"/>
      <c r="GK275" s="67"/>
      <c r="GL275" s="67"/>
      <c r="GM275" s="67"/>
      <c r="GN275" s="67"/>
      <c r="GO275" s="67"/>
      <c r="GP275" s="67"/>
      <c r="GQ275" s="67"/>
      <c r="GR275" s="67"/>
      <c r="GS275" s="67"/>
      <c r="GT275" s="67"/>
      <c r="GU275" s="67"/>
      <c r="GV275" s="67"/>
      <c r="GW275" s="67"/>
      <c r="GX275" s="67"/>
      <c r="GY275" s="67"/>
      <c r="GZ275" s="67"/>
      <c r="HA275" s="67"/>
      <c r="HB275" s="67"/>
      <c r="HC275" s="67"/>
      <c r="HD275" s="67"/>
      <c r="HE275" s="67"/>
      <c r="HF275" s="67"/>
      <c r="HG275" s="67"/>
      <c r="HH275" s="67"/>
      <c r="HI275" s="67"/>
      <c r="HJ275" s="67"/>
      <c r="HK275" s="67"/>
      <c r="HL275" s="67"/>
      <c r="HM275" s="67"/>
      <c r="HN275" s="67"/>
      <c r="HO275" s="67"/>
      <c r="HP275" s="67"/>
      <c r="HQ275" s="67"/>
      <c r="HR275" s="67"/>
      <c r="HS275" s="67"/>
      <c r="HT275" s="67"/>
      <c r="HU275" s="67"/>
      <c r="HV275" s="67"/>
      <c r="HW275" s="67"/>
      <c r="HX275" s="67"/>
      <c r="HY275" s="67"/>
      <c r="HZ275" s="67"/>
      <c r="IA275" s="67"/>
      <c r="IB275" s="67"/>
      <c r="IC275" s="67"/>
      <c r="ID275" s="67"/>
      <c r="IE275" s="67"/>
      <c r="IF275" s="67"/>
      <c r="IG275" s="67"/>
      <c r="IH275" s="67"/>
      <c r="II275" s="67"/>
      <c r="IJ275" s="67"/>
      <c r="IK275" s="67"/>
      <c r="IL275" s="67"/>
      <c r="IM275" s="67"/>
      <c r="IN275" s="67"/>
      <c r="IO275" s="67"/>
      <c r="IP275" s="67"/>
      <c r="IQ275" s="67"/>
      <c r="IR275" s="67"/>
      <c r="IS275" s="67"/>
      <c r="IT275" s="67"/>
      <c r="IU275" s="67"/>
      <c r="IV275" s="67"/>
      <c r="IW275" s="67"/>
      <c r="IX275" s="67"/>
      <c r="IY275" s="67"/>
      <c r="IZ275" s="67"/>
      <c r="JA275" s="67"/>
      <c r="JB275" s="67"/>
      <c r="JC275" s="67"/>
      <c r="JD275" s="67"/>
      <c r="JE275" s="67"/>
      <c r="JF275" s="67"/>
      <c r="JG275" s="67"/>
      <c r="JH275" s="67"/>
      <c r="JI275" s="67"/>
      <c r="JJ275" s="67"/>
      <c r="JK275" s="67"/>
      <c r="JL275" s="67"/>
      <c r="JM275" s="67"/>
      <c r="JN275" s="67"/>
      <c r="JO275" s="67"/>
      <c r="JP275" s="67"/>
      <c r="JQ275" s="67"/>
      <c r="JR275" s="67"/>
      <c r="JS275" s="67"/>
      <c r="JT275" s="67"/>
      <c r="JU275" s="67"/>
      <c r="JV275" s="67"/>
      <c r="JW275" s="67"/>
      <c r="JX275" s="67"/>
      <c r="JY275" s="67"/>
      <c r="JZ275" s="67"/>
      <c r="KA275" s="67"/>
      <c r="KB275" s="67"/>
      <c r="KC275" s="67"/>
      <c r="KD275" s="67"/>
      <c r="KE275" s="67"/>
      <c r="KF275" s="67"/>
      <c r="KG275" s="67"/>
      <c r="KH275" s="67"/>
      <c r="KI275" s="67"/>
      <c r="KJ275" s="67"/>
      <c r="KK275" s="67"/>
      <c r="KL275" s="67"/>
      <c r="KM275" s="67"/>
      <c r="KN275" s="67"/>
      <c r="KO275" s="67"/>
      <c r="KP275" s="67"/>
      <c r="KQ275" s="67"/>
      <c r="KR275" s="67"/>
      <c r="KS275" s="67"/>
      <c r="KT275" s="67"/>
      <c r="KU275" s="67"/>
      <c r="KV275" s="67"/>
      <c r="KW275" s="67"/>
      <c r="KX275" s="67"/>
      <c r="KY275" s="67"/>
      <c r="KZ275" s="67"/>
      <c r="LA275" s="67"/>
      <c r="LB275" s="67"/>
      <c r="LC275" s="67"/>
      <c r="LD275" s="67"/>
      <c r="LE275" s="67"/>
      <c r="LF275" s="67"/>
      <c r="LG275" s="67"/>
      <c r="LH275" s="67"/>
      <c r="LI275" s="67"/>
      <c r="LJ275" s="67"/>
      <c r="LK275" s="67"/>
      <c r="LL275" s="67"/>
      <c r="LM275" s="67"/>
      <c r="LN275" s="67"/>
      <c r="LO275" s="67"/>
      <c r="LP275" s="67"/>
      <c r="LQ275" s="67"/>
      <c r="LR275" s="67"/>
      <c r="LS275" s="67"/>
      <c r="LT275" s="67"/>
      <c r="LU275" s="67"/>
      <c r="LV275" s="67"/>
      <c r="LW275" s="67"/>
      <c r="LX275" s="67"/>
      <c r="LY275" s="67"/>
      <c r="LZ275" s="67"/>
      <c r="MA275" s="67"/>
      <c r="MB275" s="67"/>
      <c r="MC275" s="67"/>
      <c r="MD275" s="67"/>
      <c r="ME275" s="67"/>
      <c r="MF275" s="67"/>
      <c r="MG275" s="67"/>
      <c r="MH275" s="67"/>
      <c r="MI275" s="67"/>
      <c r="MJ275" s="67"/>
      <c r="MK275" s="67"/>
      <c r="ML275" s="67"/>
      <c r="MM275" s="67"/>
      <c r="MN275" s="67"/>
      <c r="MO275" s="67"/>
      <c r="MP275" s="67"/>
      <c r="MQ275" s="67"/>
      <c r="MR275" s="67"/>
      <c r="MS275" s="67"/>
      <c r="MT275" s="67"/>
      <c r="MU275" s="67"/>
      <c r="MV275" s="67"/>
      <c r="MW275" s="67"/>
      <c r="MX275" s="67"/>
      <c r="MY275" s="67"/>
      <c r="MZ275" s="67"/>
      <c r="NA275" s="67"/>
      <c r="NB275" s="67"/>
      <c r="NC275" s="67"/>
      <c r="ND275" s="67"/>
      <c r="NE275" s="67"/>
      <c r="NF275" s="67"/>
      <c r="NG275" s="67"/>
      <c r="NH275" s="67"/>
      <c r="NI275" s="67"/>
      <c r="NJ275" s="67"/>
      <c r="NK275" s="67"/>
      <c r="NL275" s="67"/>
      <c r="NM275" s="67"/>
      <c r="NN275" s="67"/>
      <c r="NO275" s="67"/>
      <c r="NP275" s="67"/>
      <c r="NQ275" s="67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</row>
    <row r="276" spans="1:407">
      <c r="A276" s="96" t="s">
        <v>1674</v>
      </c>
      <c r="B276" s="56" t="s">
        <v>664</v>
      </c>
      <c r="C276" s="96" t="s">
        <v>441</v>
      </c>
      <c r="D276" s="74">
        <v>6</v>
      </c>
      <c r="E276" s="67">
        <v>2017</v>
      </c>
      <c r="F276" s="161">
        <v>62.613853471212259</v>
      </c>
      <c r="G276" s="67">
        <v>6531</v>
      </c>
      <c r="H276" s="67">
        <v>1587</v>
      </c>
      <c r="I276" s="67">
        <v>4944</v>
      </c>
      <c r="J276" s="67">
        <v>28.42</v>
      </c>
      <c r="K276" s="78">
        <v>1856</v>
      </c>
      <c r="L276" s="67">
        <v>86.56</v>
      </c>
      <c r="M276" s="78">
        <v>5653</v>
      </c>
      <c r="N276" s="67">
        <v>672</v>
      </c>
      <c r="O276" s="67">
        <v>351</v>
      </c>
      <c r="P276" s="67">
        <v>321</v>
      </c>
      <c r="Q276" s="67">
        <v>804</v>
      </c>
      <c r="R276" s="67">
        <v>421</v>
      </c>
      <c r="S276" s="67">
        <v>383</v>
      </c>
      <c r="T276" s="67">
        <v>638</v>
      </c>
      <c r="U276" s="67">
        <v>340</v>
      </c>
      <c r="V276" s="67">
        <v>298</v>
      </c>
      <c r="W276" s="67">
        <v>747</v>
      </c>
      <c r="X276" s="67">
        <v>399</v>
      </c>
      <c r="Y276" s="67">
        <v>348</v>
      </c>
      <c r="Z276" s="67">
        <v>597</v>
      </c>
      <c r="AA276" s="67">
        <v>322</v>
      </c>
      <c r="AB276" s="67">
        <v>275</v>
      </c>
      <c r="AC276" s="67">
        <v>725</v>
      </c>
      <c r="AD276" s="67">
        <v>394</v>
      </c>
      <c r="AE276" s="67">
        <v>331</v>
      </c>
      <c r="AF276" s="67">
        <v>610</v>
      </c>
      <c r="AG276" s="67">
        <v>333</v>
      </c>
      <c r="AH276" s="67">
        <v>277</v>
      </c>
      <c r="AI276" s="67">
        <v>1039</v>
      </c>
      <c r="AJ276" s="67">
        <v>570</v>
      </c>
      <c r="AK276" s="67">
        <v>469</v>
      </c>
      <c r="AL276" s="67">
        <v>568</v>
      </c>
      <c r="AM276" s="67">
        <v>312</v>
      </c>
      <c r="AN276" s="67">
        <v>256</v>
      </c>
      <c r="AO276" s="67">
        <v>559</v>
      </c>
      <c r="AP276" s="67">
        <v>306</v>
      </c>
      <c r="AQ276" s="67">
        <v>253</v>
      </c>
      <c r="AR276" s="67" t="s">
        <v>428</v>
      </c>
      <c r="AS276" s="67"/>
      <c r="AT276" s="67" t="s">
        <v>428</v>
      </c>
      <c r="AU276" s="59">
        <v>543</v>
      </c>
      <c r="AV276" s="59">
        <v>0</v>
      </c>
      <c r="AW276" s="59">
        <v>68</v>
      </c>
      <c r="AX276" s="97" t="e">
        <f>VLOOKUP(A276,[2]INFANTIL!$A$8:$AA$140,27,0)</f>
        <v>#N/A</v>
      </c>
      <c r="AY276" s="98" t="e">
        <f>VLOOKUP(A276,[2]INFANTIL!$A$8:$AA$140,16,0)</f>
        <v>#N/A</v>
      </c>
      <c r="AZ276" s="62">
        <f>VLOOKUP(A276,'[3]2017'!$A$8:$E$140,5,0)</f>
        <v>1.4880952380952379</v>
      </c>
      <c r="BA276" s="63">
        <f>VLOOKUP(A276,'[3]2017'!$A$8:$E$140,4,0)</f>
        <v>1</v>
      </c>
      <c r="BB276" s="62">
        <f>VLOOKUP(A276,[2]MATERNAS!$A$8:$AA$140,27,0)</f>
        <v>0</v>
      </c>
      <c r="BC276" s="63">
        <f>VLOOKUP(A276,[2]MATERNAS!$A$8:$AA$140,26,0)</f>
        <v>0</v>
      </c>
      <c r="BD276" s="68">
        <v>0</v>
      </c>
      <c r="BE276" s="69">
        <v>0</v>
      </c>
      <c r="BF276" s="60">
        <f>VLOOKUP(A276,[4]Controles!$A$7:$L$139,12,0)</f>
        <v>7.0707070707070701</v>
      </c>
      <c r="BG276" s="61">
        <f>VLOOKUP(A276,[4]Controles!$A$7:$L$139,11,0)</f>
        <v>7</v>
      </c>
      <c r="BH276" s="88">
        <v>6.0606060606060606</v>
      </c>
      <c r="BI276" s="87">
        <v>6</v>
      </c>
      <c r="BJ276" s="68">
        <v>0</v>
      </c>
      <c r="BK276" s="69">
        <v>0</v>
      </c>
      <c r="BL276" s="68">
        <v>0</v>
      </c>
      <c r="BM276" s="69">
        <v>0</v>
      </c>
      <c r="BN276" s="67">
        <v>0</v>
      </c>
      <c r="BO276" s="67">
        <v>0</v>
      </c>
      <c r="BP276" s="67">
        <v>0</v>
      </c>
      <c r="BQ276" s="67">
        <v>0</v>
      </c>
      <c r="BR276" s="67">
        <v>0</v>
      </c>
      <c r="BS276" s="67">
        <v>0</v>
      </c>
      <c r="BT276" s="67">
        <v>0</v>
      </c>
      <c r="BU276" s="67">
        <v>0</v>
      </c>
      <c r="BV276" s="67">
        <v>30.7</v>
      </c>
      <c r="BW276" s="67">
        <v>96.9</v>
      </c>
      <c r="BX276" s="67">
        <v>89.8</v>
      </c>
      <c r="BY276" s="67">
        <v>96.9</v>
      </c>
      <c r="BZ276" s="67">
        <v>103.1</v>
      </c>
      <c r="CA276" s="67">
        <v>84.3</v>
      </c>
      <c r="CB276" s="67">
        <v>97.6</v>
      </c>
      <c r="CC276" s="96" t="s">
        <v>2400</v>
      </c>
      <c r="CD276" s="96" t="s">
        <v>2401</v>
      </c>
      <c r="CE276" s="99">
        <v>27.27272727272727</v>
      </c>
      <c r="CF276" s="67" t="s">
        <v>2402</v>
      </c>
      <c r="CG276" s="67" t="s">
        <v>2403</v>
      </c>
      <c r="CH276" s="67">
        <v>0</v>
      </c>
      <c r="CI276" s="67">
        <v>0</v>
      </c>
      <c r="CJ276" s="86">
        <v>0</v>
      </c>
      <c r="CK276" s="87">
        <v>0</v>
      </c>
      <c r="CL276" s="106">
        <v>0</v>
      </c>
      <c r="CM276" s="89">
        <v>0</v>
      </c>
      <c r="CN276" s="67">
        <v>0</v>
      </c>
      <c r="CO276" s="67">
        <v>0</v>
      </c>
      <c r="CP276" s="67">
        <v>0</v>
      </c>
      <c r="CQ276" s="67">
        <v>0</v>
      </c>
      <c r="CR276" s="67">
        <v>0</v>
      </c>
      <c r="CS276" s="67">
        <v>0</v>
      </c>
      <c r="CT276" s="67">
        <v>0</v>
      </c>
      <c r="CU276" s="67">
        <v>0</v>
      </c>
      <c r="CV276" s="67">
        <v>0</v>
      </c>
      <c r="CW276" s="67">
        <v>0</v>
      </c>
      <c r="CX276" s="67">
        <v>0</v>
      </c>
      <c r="CY276" s="67">
        <v>0</v>
      </c>
      <c r="CZ276" s="67">
        <v>0</v>
      </c>
      <c r="DA276" s="67">
        <v>0</v>
      </c>
      <c r="DB276" s="62">
        <f>VLOOKUP(A276,'[3]2017'!$A$8:$I$140,9,0)</f>
        <v>0</v>
      </c>
      <c r="DC276" s="63">
        <f>VLOOKUP(A276,'[3]2017'!$A$8:$I$140,8,0)</f>
        <v>0</v>
      </c>
      <c r="DD276" s="96" t="s">
        <v>2404</v>
      </c>
      <c r="DE276" s="96" t="s">
        <v>2405</v>
      </c>
      <c r="DF276" s="99">
        <v>3.3498759305210917</v>
      </c>
      <c r="DG276" s="104">
        <v>5.201342281879195</v>
      </c>
      <c r="DH276" s="67">
        <v>0</v>
      </c>
      <c r="DI276" s="67">
        <v>0</v>
      </c>
      <c r="DJ276" s="67">
        <v>0</v>
      </c>
      <c r="DK276" s="67">
        <v>0</v>
      </c>
      <c r="DL276" s="67">
        <v>0</v>
      </c>
      <c r="DM276" s="67">
        <v>0</v>
      </c>
      <c r="DN276" s="67">
        <v>0</v>
      </c>
      <c r="DO276" s="67">
        <v>0</v>
      </c>
      <c r="DP276" s="67">
        <v>0</v>
      </c>
      <c r="DQ276" s="67">
        <v>0</v>
      </c>
      <c r="DR276" s="67">
        <v>0</v>
      </c>
      <c r="DS276" s="67">
        <v>0</v>
      </c>
      <c r="DT276" s="67">
        <v>0</v>
      </c>
      <c r="DU276" s="67">
        <v>0</v>
      </c>
      <c r="DV276" s="67">
        <v>0</v>
      </c>
      <c r="DW276" s="67">
        <v>0</v>
      </c>
      <c r="DX276" s="67">
        <v>0</v>
      </c>
      <c r="DY276" s="67">
        <v>0</v>
      </c>
      <c r="DZ276" s="101">
        <f>VLOOKUP(A276,[5]Embarazos!$A$7:$D$139,4,0)</f>
        <v>0.99009900990099009</v>
      </c>
      <c r="EA276" s="63">
        <f>VLOOKUP(A276,[5]Embarazos!$A$7:$D$139,3,0)</f>
        <v>1</v>
      </c>
      <c r="EB276" s="62">
        <f>VLOOKUP(A276,[5]Embarazos!$A$7:$F$139,6,0)</f>
        <v>38.613861386138616</v>
      </c>
      <c r="EC276" s="63">
        <f>VLOOKUP(A276,[5]Embarazos!$A$7:$F$139,5,0)</f>
        <v>39</v>
      </c>
      <c r="ED276" s="62">
        <f>VLOOKUP(A276,'[3]2017'!$A$8:$K$140,11,0)</f>
        <v>0</v>
      </c>
      <c r="EE276" s="63">
        <f>VLOOKUP(A276,'[3]2017'!$A$8:$K$140,10,0)</f>
        <v>0</v>
      </c>
      <c r="EF276" s="96" t="s">
        <v>2406</v>
      </c>
      <c r="EG276" s="96" t="s">
        <v>2407</v>
      </c>
      <c r="EH276" s="99">
        <v>3.6659877800407332</v>
      </c>
      <c r="EI276" s="104">
        <v>0.29498525073746312</v>
      </c>
      <c r="EJ276" s="174" t="s">
        <v>2408</v>
      </c>
      <c r="EK276" s="174" t="s">
        <v>2409</v>
      </c>
      <c r="EL276" s="96" t="s">
        <v>2410</v>
      </c>
      <c r="EM276" s="96" t="s">
        <v>2411</v>
      </c>
      <c r="EN276" s="99">
        <v>0</v>
      </c>
      <c r="EO276" s="100">
        <v>0</v>
      </c>
      <c r="EP276" s="67">
        <v>0</v>
      </c>
      <c r="EQ276" s="67">
        <v>0</v>
      </c>
      <c r="ER276" s="67">
        <v>413.79</v>
      </c>
      <c r="ES276" s="67">
        <v>3</v>
      </c>
      <c r="ET276" s="92">
        <v>137.93103448275861</v>
      </c>
      <c r="EU276" s="67">
        <v>1</v>
      </c>
      <c r="EV276" s="67">
        <v>0</v>
      </c>
      <c r="EW276" s="67">
        <v>0</v>
      </c>
      <c r="EX276" s="67">
        <v>0</v>
      </c>
      <c r="EY276" s="62">
        <f>VLOOKUP(A276,[5]Embarazos!$A$7:$H$139,8,0)</f>
        <v>28.71287128712871</v>
      </c>
      <c r="EZ276" s="63">
        <f>VLOOKUP(A276,[5]Embarazos!$A$7:$H$139,7,0)</f>
        <v>29</v>
      </c>
      <c r="FA276" s="62">
        <f>VLOOKUP(A276,[5]Embarazos!$A$7:$J$139,10,0)</f>
        <v>12.871287128712872</v>
      </c>
      <c r="FB276" s="63">
        <f>VLOOKUP(A276,[5]Embarazos!$A$7:$J$139,9,0)</f>
        <v>13</v>
      </c>
      <c r="FC276" s="67">
        <v>0</v>
      </c>
      <c r="FD276" s="67">
        <v>0</v>
      </c>
      <c r="FE276" s="67">
        <v>158.22999999999999</v>
      </c>
      <c r="FF276" s="67">
        <v>2</v>
      </c>
      <c r="FG276" s="67">
        <v>0</v>
      </c>
      <c r="FH276" s="67">
        <v>0</v>
      </c>
      <c r="FI276" s="67">
        <v>0</v>
      </c>
      <c r="FJ276" s="67">
        <v>0</v>
      </c>
      <c r="FK276" s="92">
        <v>158.22784810126581</v>
      </c>
      <c r="FL276" s="105">
        <v>2</v>
      </c>
      <c r="FM276" s="67">
        <v>79.11</v>
      </c>
      <c r="FN276" s="67">
        <v>1</v>
      </c>
      <c r="FO276" s="67">
        <v>395.57</v>
      </c>
      <c r="FP276" s="67">
        <v>5</v>
      </c>
      <c r="FQ276" s="67">
        <v>0</v>
      </c>
      <c r="FR276" s="67">
        <v>0</v>
      </c>
      <c r="FS276" s="62">
        <f>VLOOKUP(A276,'[3]2017'!$A$8:$M$140,13,0)</f>
        <v>3.5211267605633805</v>
      </c>
      <c r="FT276" s="63">
        <f>VLOOKUP(A276,'[3]2017'!$A$8:$M$140,12,0)</f>
        <v>2</v>
      </c>
      <c r="FU276" s="62">
        <f>VLOOKUP(A276,'[3]2017'!$A$8:$O$140,15,0)</f>
        <v>1.7889087656529516</v>
      </c>
      <c r="FV276" s="63">
        <f>VLOOKUP(A276,'[3]2017'!$A$8:$O$140,14,0)</f>
        <v>1</v>
      </c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67"/>
      <c r="IS276" s="67"/>
      <c r="IT276" s="67"/>
      <c r="IU276" s="67"/>
      <c r="IV276" s="67"/>
      <c r="IW276" s="67"/>
      <c r="IX276" s="67"/>
      <c r="IY276" s="67"/>
      <c r="IZ276" s="67"/>
      <c r="JA276" s="67"/>
      <c r="JB276" s="67"/>
      <c r="JC276" s="67"/>
      <c r="JD276" s="67"/>
      <c r="JE276" s="67"/>
      <c r="JF276" s="67"/>
      <c r="JG276" s="67"/>
      <c r="JH276" s="67"/>
      <c r="JI276" s="67"/>
      <c r="JJ276" s="67"/>
      <c r="JK276" s="67"/>
      <c r="JL276" s="67"/>
      <c r="JM276" s="67"/>
      <c r="JN276" s="67"/>
      <c r="JO276" s="67"/>
      <c r="JP276" s="67"/>
      <c r="JQ276" s="67"/>
      <c r="JR276" s="67"/>
      <c r="JS276" s="67"/>
      <c r="JT276" s="67"/>
      <c r="JU276" s="67"/>
      <c r="JV276" s="67"/>
      <c r="JW276" s="67"/>
      <c r="JX276" s="67"/>
      <c r="JY276" s="67"/>
      <c r="JZ276" s="67"/>
      <c r="KA276" s="67"/>
      <c r="KB276" s="67"/>
      <c r="KC276" s="67"/>
      <c r="KD276" s="67"/>
      <c r="KE276" s="67"/>
      <c r="KF276" s="67"/>
      <c r="KG276" s="67"/>
      <c r="KH276" s="67"/>
      <c r="KI276" s="67"/>
      <c r="KJ276" s="67"/>
      <c r="KK276" s="67"/>
      <c r="KL276" s="67"/>
      <c r="KM276" s="67"/>
      <c r="KN276" s="67"/>
      <c r="KO276" s="67"/>
      <c r="KP276" s="67"/>
      <c r="KQ276" s="67"/>
      <c r="KR276" s="67"/>
      <c r="KS276" s="67"/>
      <c r="KT276" s="67"/>
      <c r="KU276" s="67"/>
      <c r="KV276" s="67"/>
      <c r="KW276" s="67"/>
      <c r="KX276" s="67"/>
      <c r="KY276" s="67"/>
      <c r="KZ276" s="67"/>
      <c r="LA276" s="67"/>
      <c r="LB276" s="67"/>
      <c r="LC276" s="67"/>
      <c r="LD276" s="67"/>
      <c r="LE276" s="67"/>
      <c r="LF276" s="67"/>
      <c r="LG276" s="67"/>
      <c r="LH276" s="67"/>
      <c r="LI276" s="67"/>
      <c r="LJ276" s="67"/>
      <c r="LK276" s="67"/>
      <c r="LL276" s="67"/>
      <c r="LM276" s="67"/>
      <c r="LN276" s="67"/>
      <c r="LO276" s="67"/>
      <c r="LP276" s="67"/>
      <c r="LQ276" s="67"/>
      <c r="LR276" s="67"/>
      <c r="LS276" s="67"/>
      <c r="LT276" s="67"/>
      <c r="LU276" s="67"/>
      <c r="LV276" s="67"/>
      <c r="LW276" s="67"/>
      <c r="LX276" s="67"/>
      <c r="LY276" s="67"/>
      <c r="LZ276" s="67"/>
      <c r="MA276" s="67"/>
      <c r="MB276" s="67"/>
      <c r="MC276" s="67"/>
      <c r="MD276" s="67"/>
      <c r="ME276" s="67"/>
      <c r="MF276" s="67"/>
      <c r="MG276" s="67"/>
      <c r="MH276" s="67"/>
      <c r="MI276" s="67"/>
      <c r="MJ276" s="67"/>
      <c r="MK276" s="67"/>
      <c r="ML276" s="67"/>
      <c r="MM276" s="67"/>
      <c r="MN276" s="67"/>
      <c r="MO276" s="67"/>
      <c r="MP276" s="67"/>
      <c r="MQ276" s="67"/>
      <c r="MR276" s="67"/>
      <c r="MS276" s="67"/>
      <c r="MT276" s="67"/>
      <c r="MU276" s="67"/>
      <c r="MV276" s="67"/>
      <c r="MW276" s="67"/>
      <c r="MX276" s="67"/>
      <c r="MY276" s="67"/>
      <c r="MZ276" s="67"/>
      <c r="NA276" s="67"/>
      <c r="NB276" s="67"/>
      <c r="NC276" s="67"/>
      <c r="ND276" s="67"/>
      <c r="NE276" s="67"/>
      <c r="NF276" s="67"/>
      <c r="NG276" s="67"/>
      <c r="NH276" s="67"/>
      <c r="NI276" s="67"/>
      <c r="NJ276" s="67"/>
      <c r="NK276" s="67"/>
      <c r="NL276" s="67"/>
      <c r="NM276" s="67"/>
      <c r="NN276" s="67"/>
      <c r="NO276" s="67"/>
      <c r="NP276" s="67"/>
      <c r="NQ276" s="67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2"/>
      <c r="OF276" s="12"/>
      <c r="OG276" s="12"/>
      <c r="OH276" s="12"/>
      <c r="OI276" s="12"/>
      <c r="OJ276" s="12"/>
      <c r="OK276" s="12"/>
      <c r="OL276" s="12"/>
      <c r="OM276" s="12"/>
      <c r="ON276" s="12"/>
      <c r="OO276" s="12"/>
      <c r="OP276" s="12"/>
      <c r="OQ276" s="12"/>
    </row>
    <row r="277" spans="1:407">
      <c r="A277" s="96" t="s">
        <v>1679</v>
      </c>
      <c r="B277" s="56" t="s">
        <v>674</v>
      </c>
      <c r="C277" s="96" t="s">
        <v>675</v>
      </c>
      <c r="D277" s="74">
        <v>6</v>
      </c>
      <c r="E277" s="67">
        <v>2017</v>
      </c>
      <c r="F277" s="161">
        <v>62.135432843336098</v>
      </c>
      <c r="G277" s="67">
        <v>39918</v>
      </c>
      <c r="H277" s="67">
        <v>9204</v>
      </c>
      <c r="I277" s="67">
        <v>30714</v>
      </c>
      <c r="J277" s="67">
        <v>2.5299999999999998</v>
      </c>
      <c r="K277" s="78">
        <v>1088</v>
      </c>
      <c r="L277" s="67">
        <v>61.02</v>
      </c>
      <c r="M277" s="78">
        <v>24358</v>
      </c>
      <c r="N277" s="67">
        <v>5265</v>
      </c>
      <c r="O277" s="67">
        <v>2683</v>
      </c>
      <c r="P277" s="67">
        <v>2582</v>
      </c>
      <c r="Q277" s="67">
        <v>6260</v>
      </c>
      <c r="R277" s="67">
        <v>3192</v>
      </c>
      <c r="S277" s="67">
        <v>3068</v>
      </c>
      <c r="T277" s="67">
        <v>4856</v>
      </c>
      <c r="U277" s="67">
        <v>2485</v>
      </c>
      <c r="V277" s="67">
        <v>2371</v>
      </c>
      <c r="W277" s="67">
        <v>5736</v>
      </c>
      <c r="X277" s="67">
        <v>2937</v>
      </c>
      <c r="Y277" s="67">
        <v>2799</v>
      </c>
      <c r="Z277" s="67">
        <v>4595</v>
      </c>
      <c r="AA277" s="67">
        <v>2358</v>
      </c>
      <c r="AB277" s="67">
        <v>2237</v>
      </c>
      <c r="AC277" s="67">
        <v>5287</v>
      </c>
      <c r="AD277" s="67">
        <v>2720</v>
      </c>
      <c r="AE277" s="67">
        <v>2567</v>
      </c>
      <c r="AF277" s="67">
        <v>4176</v>
      </c>
      <c r="AG277" s="67">
        <v>2150</v>
      </c>
      <c r="AH277" s="67">
        <v>2026</v>
      </c>
      <c r="AI277" s="67">
        <v>6660</v>
      </c>
      <c r="AJ277" s="67">
        <v>3381</v>
      </c>
      <c r="AK277" s="67">
        <v>3279</v>
      </c>
      <c r="AL277" s="67">
        <v>3661</v>
      </c>
      <c r="AM277" s="67">
        <v>1860</v>
      </c>
      <c r="AN277" s="67">
        <v>1801</v>
      </c>
      <c r="AO277" s="67">
        <v>3412</v>
      </c>
      <c r="AP277" s="67">
        <v>1694</v>
      </c>
      <c r="AQ277" s="67">
        <v>1718</v>
      </c>
      <c r="AR277" s="67" t="s">
        <v>428</v>
      </c>
      <c r="AS277" s="67"/>
      <c r="AT277" s="67" t="s">
        <v>428</v>
      </c>
      <c r="AU277" s="59">
        <v>782</v>
      </c>
      <c r="AV277" s="59">
        <v>0</v>
      </c>
      <c r="AW277" s="59">
        <v>324</v>
      </c>
      <c r="AX277" s="97" t="e">
        <f>VLOOKUP(A277,[2]INFANTIL!$A$8:$AA$140,27,0)</f>
        <v>#N/A</v>
      </c>
      <c r="AY277" s="98" t="e">
        <f>VLOOKUP(A277,[2]INFANTIL!$A$8:$AA$140,16,0)</f>
        <v>#N/A</v>
      </c>
      <c r="AZ277" s="62">
        <f>VLOOKUP(A277,'[3]2017'!$A$8:$E$140,5,0)</f>
        <v>2.2792022792022792</v>
      </c>
      <c r="BA277" s="63">
        <f>VLOOKUP(A277,'[3]2017'!$A$8:$E$140,4,0)</f>
        <v>12</v>
      </c>
      <c r="BB277" s="62">
        <f>VLOOKUP(A277,[2]MATERNAS!$A$8:$AA$140,27,0)</f>
        <v>0</v>
      </c>
      <c r="BC277" s="63">
        <f>VLOOKUP(A277,[2]MATERNAS!$A$8:$AA$140,26,0)</f>
        <v>0</v>
      </c>
      <c r="BD277" s="68">
        <v>0</v>
      </c>
      <c r="BE277" s="69">
        <v>0</v>
      </c>
      <c r="BF277" s="60">
        <f>VLOOKUP(A277,[4]Controles!$A$7:$L$139,12,0)</f>
        <v>15.987460815047022</v>
      </c>
      <c r="BG277" s="61">
        <f>VLOOKUP(A277,[4]Controles!$A$7:$L$139,11,0)</f>
        <v>51</v>
      </c>
      <c r="BH277" s="88">
        <v>10.031347962382444</v>
      </c>
      <c r="BI277" s="87">
        <v>32</v>
      </c>
      <c r="BJ277" s="68">
        <v>0</v>
      </c>
      <c r="BK277" s="69">
        <v>0</v>
      </c>
      <c r="BL277" s="68">
        <v>0</v>
      </c>
      <c r="BM277" s="69">
        <v>0</v>
      </c>
      <c r="BN277" s="67">
        <v>0</v>
      </c>
      <c r="BO277" s="67">
        <v>0</v>
      </c>
      <c r="BP277" s="67">
        <v>91.41</v>
      </c>
      <c r="BQ277" s="67">
        <v>1</v>
      </c>
      <c r="BR277" s="67">
        <v>0</v>
      </c>
      <c r="BS277" s="67">
        <v>0</v>
      </c>
      <c r="BT277" s="67">
        <v>91.41</v>
      </c>
      <c r="BU277" s="67">
        <v>1</v>
      </c>
      <c r="BV277" s="67">
        <v>18.2</v>
      </c>
      <c r="BW277" s="67">
        <v>94.2</v>
      </c>
      <c r="BX277" s="67">
        <v>82.8</v>
      </c>
      <c r="BY277" s="67">
        <v>94.2</v>
      </c>
      <c r="BZ277" s="67">
        <v>106.6</v>
      </c>
      <c r="CA277" s="67">
        <v>70</v>
      </c>
      <c r="CB277" s="67">
        <v>89.3</v>
      </c>
      <c r="CC277" s="96" t="s">
        <v>2412</v>
      </c>
      <c r="CD277" s="96" t="s">
        <v>2413</v>
      </c>
      <c r="CE277" s="99">
        <v>15.068493150684931</v>
      </c>
      <c r="CF277" s="67" t="s">
        <v>2414</v>
      </c>
      <c r="CG277" s="67" t="s">
        <v>2415</v>
      </c>
      <c r="CH277" s="67">
        <v>0</v>
      </c>
      <c r="CI277" s="67">
        <v>0</v>
      </c>
      <c r="CJ277" s="86">
        <v>0.41186161449752884</v>
      </c>
      <c r="CK277" s="87">
        <v>2</v>
      </c>
      <c r="CL277" s="106">
        <v>0</v>
      </c>
      <c r="CM277" s="89">
        <v>0</v>
      </c>
      <c r="CN277" s="67">
        <v>0</v>
      </c>
      <c r="CO277" s="67">
        <v>0</v>
      </c>
      <c r="CP277" s="67">
        <v>0</v>
      </c>
      <c r="CQ277" s="67">
        <v>0</v>
      </c>
      <c r="CR277" s="67">
        <v>17.43</v>
      </c>
      <c r="CS277" s="67">
        <v>1</v>
      </c>
      <c r="CT277" s="67">
        <v>17.43</v>
      </c>
      <c r="CU277" s="67">
        <v>1</v>
      </c>
      <c r="CV277" s="67">
        <v>0</v>
      </c>
      <c r="CW277" s="67">
        <v>0</v>
      </c>
      <c r="CX277" s="67">
        <v>0</v>
      </c>
      <c r="CY277" s="67">
        <v>0</v>
      </c>
      <c r="CZ277" s="67">
        <v>0</v>
      </c>
      <c r="DA277" s="67">
        <v>0</v>
      </c>
      <c r="DB277" s="62">
        <f>VLOOKUP(A277,'[3]2017'!$A$8:$I$140,9,0)</f>
        <v>0.87051142546245919</v>
      </c>
      <c r="DC277" s="63">
        <f>VLOOKUP(A277,'[3]2017'!$A$8:$I$140,8,0)</f>
        <v>4</v>
      </c>
      <c r="DD277" s="96" t="s">
        <v>2416</v>
      </c>
      <c r="DE277" s="96" t="s">
        <v>2417</v>
      </c>
      <c r="DF277" s="99">
        <v>6.4225053078556265</v>
      </c>
      <c r="DG277" s="104">
        <v>2.2278117139777218</v>
      </c>
      <c r="DH277" s="67">
        <v>17.43</v>
      </c>
      <c r="DI277" s="67">
        <v>1</v>
      </c>
      <c r="DJ277" s="67">
        <v>52.3</v>
      </c>
      <c r="DK277" s="67">
        <v>3</v>
      </c>
      <c r="DL277" s="67">
        <v>0</v>
      </c>
      <c r="DM277" s="67">
        <v>0</v>
      </c>
      <c r="DN277" s="67">
        <v>0</v>
      </c>
      <c r="DO277" s="67">
        <v>0</v>
      </c>
      <c r="DP277" s="67">
        <v>75.66</v>
      </c>
      <c r="DQ277" s="67">
        <v>4</v>
      </c>
      <c r="DR277" s="67">
        <v>56.74</v>
      </c>
      <c r="DS277" s="67">
        <v>3</v>
      </c>
      <c r="DT277" s="67">
        <v>0</v>
      </c>
      <c r="DU277" s="67">
        <v>0</v>
      </c>
      <c r="DV277" s="67">
        <v>0</v>
      </c>
      <c r="DW277" s="67">
        <v>0</v>
      </c>
      <c r="DX277" s="67">
        <v>18.91</v>
      </c>
      <c r="DY277" s="67">
        <v>1</v>
      </c>
      <c r="DZ277" s="101">
        <f>VLOOKUP(A277,[5]Embarazos!$A$7:$D$139,4,0)</f>
        <v>3.7037037037037033</v>
      </c>
      <c r="EA277" s="63">
        <f>VLOOKUP(A277,[5]Embarazos!$A$7:$D$139,3,0)</f>
        <v>12</v>
      </c>
      <c r="EB277" s="62">
        <f>VLOOKUP(A277,[5]Embarazos!$A$7:$F$139,6,0)</f>
        <v>33.333333333333329</v>
      </c>
      <c r="EC277" s="63">
        <f>VLOOKUP(A277,[5]Embarazos!$A$7:$F$139,5,0)</f>
        <v>108</v>
      </c>
      <c r="ED277" s="62">
        <f>VLOOKUP(A277,'[3]2017'!$A$8:$K$140,11,0)</f>
        <v>0.7183908045977011</v>
      </c>
      <c r="EE277" s="63">
        <f>VLOOKUP(A277,'[3]2017'!$A$8:$K$140,10,0)</f>
        <v>3</v>
      </c>
      <c r="EF277" s="96" t="s">
        <v>2418</v>
      </c>
      <c r="EG277" s="96" t="s">
        <v>1388</v>
      </c>
      <c r="EH277" s="99">
        <v>2.8867839422643211</v>
      </c>
      <c r="EI277" s="104">
        <v>1.7751479289940828</v>
      </c>
      <c r="EJ277" s="174" t="s">
        <v>2073</v>
      </c>
      <c r="EK277" s="174" t="s">
        <v>2419</v>
      </c>
      <c r="EL277" s="96" t="s">
        <v>1313</v>
      </c>
      <c r="EM277" s="96" t="s">
        <v>2420</v>
      </c>
      <c r="EN277" s="99">
        <v>4.3678160919540225</v>
      </c>
      <c r="EO277" s="100">
        <v>2.2388059701492535</v>
      </c>
      <c r="EP277" s="67">
        <v>0</v>
      </c>
      <c r="EQ277" s="67">
        <v>0</v>
      </c>
      <c r="ER277" s="67">
        <v>75.66</v>
      </c>
      <c r="ES277" s="67">
        <v>4</v>
      </c>
      <c r="ET277" s="67">
        <v>0</v>
      </c>
      <c r="EU277" s="67">
        <v>0</v>
      </c>
      <c r="EV277" s="67">
        <v>0</v>
      </c>
      <c r="EW277" s="67">
        <v>0</v>
      </c>
      <c r="EX277" s="67">
        <v>0</v>
      </c>
      <c r="EY277" s="62">
        <f>VLOOKUP(A277,[5]Embarazos!$A$7:$H$139,8,0)</f>
        <v>27.160493827160494</v>
      </c>
      <c r="EZ277" s="63">
        <f>VLOOKUP(A277,[5]Embarazos!$A$7:$H$139,7,0)</f>
        <v>88</v>
      </c>
      <c r="FA277" s="62">
        <f>VLOOKUP(A277,[5]Embarazos!$A$7:$J$139,10,0)</f>
        <v>15.74074074074074</v>
      </c>
      <c r="FB277" s="63">
        <f>VLOOKUP(A277,[5]Embarazos!$A$7:$J$139,9,0)</f>
        <v>51</v>
      </c>
      <c r="FC277" s="67">
        <v>24.95</v>
      </c>
      <c r="FD277" s="67">
        <v>2</v>
      </c>
      <c r="FE277" s="67">
        <v>62.37</v>
      </c>
      <c r="FF277" s="67">
        <v>5</v>
      </c>
      <c r="FG277" s="67">
        <v>0</v>
      </c>
      <c r="FH277" s="67">
        <v>0</v>
      </c>
      <c r="FI277" s="67">
        <v>0</v>
      </c>
      <c r="FJ277" s="67">
        <v>0</v>
      </c>
      <c r="FK277" s="92">
        <v>87.314456779343899</v>
      </c>
      <c r="FL277" s="105">
        <v>7</v>
      </c>
      <c r="FM277" s="67">
        <v>12.47</v>
      </c>
      <c r="FN277" s="67">
        <v>1</v>
      </c>
      <c r="FO277" s="67">
        <v>37.42</v>
      </c>
      <c r="FP277" s="67">
        <v>3</v>
      </c>
      <c r="FQ277" s="67">
        <v>0</v>
      </c>
      <c r="FR277" s="67">
        <v>0</v>
      </c>
      <c r="FS277" s="62">
        <f>VLOOKUP(A277,'[3]2017'!$A$8:$M$140,13,0)</f>
        <v>1.0925976509150503</v>
      </c>
      <c r="FT277" s="63">
        <f>VLOOKUP(A277,'[3]2017'!$A$8:$M$140,12,0)</f>
        <v>4</v>
      </c>
      <c r="FU277" s="62">
        <f>VLOOKUP(A277,'[3]2017'!$A$8:$O$140,15,0)</f>
        <v>1.4654161781946073</v>
      </c>
      <c r="FV277" s="63">
        <f>VLOOKUP(A277,'[3]2017'!$A$8:$O$140,14,0)</f>
        <v>5</v>
      </c>
      <c r="FW277" s="67"/>
      <c r="FX277" s="67"/>
      <c r="FY277" s="67"/>
      <c r="FZ277" s="67"/>
      <c r="GA277" s="67"/>
      <c r="GB277" s="67"/>
      <c r="GC277" s="67"/>
      <c r="GD277" s="67"/>
      <c r="GE277" s="67"/>
      <c r="GF277" s="67"/>
      <c r="GG277" s="67"/>
      <c r="GH277" s="67"/>
      <c r="GI277" s="67"/>
      <c r="GJ277" s="67"/>
      <c r="GK277" s="67"/>
      <c r="GL277" s="67"/>
      <c r="GM277" s="67"/>
      <c r="GN277" s="67"/>
      <c r="GO277" s="67"/>
      <c r="GP277" s="67"/>
      <c r="GQ277" s="67"/>
      <c r="GR277" s="67"/>
      <c r="GS277" s="67"/>
      <c r="GT277" s="67"/>
      <c r="GU277" s="67"/>
      <c r="GV277" s="67"/>
      <c r="GW277" s="67"/>
      <c r="GX277" s="67"/>
      <c r="GY277" s="67"/>
      <c r="GZ277" s="67"/>
      <c r="HA277" s="67"/>
      <c r="HB277" s="67"/>
      <c r="HC277" s="67"/>
      <c r="HD277" s="67"/>
      <c r="HE277" s="67"/>
      <c r="HF277" s="67"/>
      <c r="HG277" s="67"/>
      <c r="HH277" s="67"/>
      <c r="HI277" s="67"/>
      <c r="HJ277" s="67"/>
      <c r="HK277" s="67"/>
      <c r="HL277" s="67"/>
      <c r="HM277" s="67"/>
      <c r="HN277" s="67"/>
      <c r="HO277" s="67"/>
      <c r="HP277" s="67"/>
      <c r="HQ277" s="67"/>
      <c r="HR277" s="67"/>
      <c r="HS277" s="67"/>
      <c r="HT277" s="67"/>
      <c r="HU277" s="67"/>
      <c r="HV277" s="67"/>
      <c r="HW277" s="67"/>
      <c r="HX277" s="67"/>
      <c r="HY277" s="67"/>
      <c r="HZ277" s="67"/>
      <c r="IA277" s="67"/>
      <c r="IB277" s="67"/>
      <c r="IC277" s="67"/>
      <c r="ID277" s="67"/>
      <c r="IE277" s="67"/>
      <c r="IF277" s="67"/>
      <c r="IG277" s="67"/>
      <c r="IH277" s="67"/>
      <c r="II277" s="67"/>
      <c r="IJ277" s="67"/>
      <c r="IK277" s="67"/>
      <c r="IL277" s="67"/>
      <c r="IM277" s="67"/>
      <c r="IN277" s="67"/>
      <c r="IO277" s="67"/>
      <c r="IP277" s="67"/>
      <c r="IQ277" s="67"/>
      <c r="IR277" s="67"/>
      <c r="IS277" s="67"/>
      <c r="IT277" s="67"/>
      <c r="IU277" s="67"/>
      <c r="IV277" s="67"/>
      <c r="IW277" s="67"/>
      <c r="IX277" s="67"/>
      <c r="IY277" s="67"/>
      <c r="IZ277" s="67"/>
      <c r="JA277" s="67"/>
      <c r="JB277" s="67"/>
      <c r="JC277" s="67"/>
      <c r="JD277" s="67"/>
      <c r="JE277" s="67"/>
      <c r="JF277" s="67"/>
      <c r="JG277" s="67"/>
      <c r="JH277" s="67"/>
      <c r="JI277" s="67"/>
      <c r="JJ277" s="67"/>
      <c r="JK277" s="67"/>
      <c r="JL277" s="67"/>
      <c r="JM277" s="67"/>
      <c r="JN277" s="67"/>
      <c r="JO277" s="67"/>
      <c r="JP277" s="67"/>
      <c r="JQ277" s="67"/>
      <c r="JR277" s="67"/>
      <c r="JS277" s="67"/>
      <c r="JT277" s="67"/>
      <c r="JU277" s="67"/>
      <c r="JV277" s="67"/>
      <c r="JW277" s="67"/>
      <c r="JX277" s="67"/>
      <c r="JY277" s="67"/>
      <c r="JZ277" s="67"/>
      <c r="KA277" s="67"/>
      <c r="KB277" s="67"/>
      <c r="KC277" s="67"/>
      <c r="KD277" s="67"/>
      <c r="KE277" s="67"/>
      <c r="KF277" s="67"/>
      <c r="KG277" s="67"/>
      <c r="KH277" s="67"/>
      <c r="KI277" s="67"/>
      <c r="KJ277" s="67"/>
      <c r="KK277" s="67"/>
      <c r="KL277" s="67"/>
      <c r="KM277" s="67"/>
      <c r="KN277" s="67"/>
      <c r="KO277" s="67"/>
      <c r="KP277" s="67"/>
      <c r="KQ277" s="67"/>
      <c r="KR277" s="67"/>
      <c r="KS277" s="67"/>
      <c r="KT277" s="67"/>
      <c r="KU277" s="67"/>
      <c r="KV277" s="67"/>
      <c r="KW277" s="67"/>
      <c r="KX277" s="67"/>
      <c r="KY277" s="67"/>
      <c r="KZ277" s="67"/>
      <c r="LA277" s="67"/>
      <c r="LB277" s="67"/>
      <c r="LC277" s="67"/>
      <c r="LD277" s="67"/>
      <c r="LE277" s="67"/>
      <c r="LF277" s="67"/>
      <c r="LG277" s="67"/>
      <c r="LH277" s="67"/>
      <c r="LI277" s="67"/>
      <c r="LJ277" s="67"/>
      <c r="LK277" s="67"/>
      <c r="LL277" s="67"/>
      <c r="LM277" s="67"/>
      <c r="LN277" s="67"/>
      <c r="LO277" s="67"/>
      <c r="LP277" s="67"/>
      <c r="LQ277" s="67"/>
      <c r="LR277" s="67"/>
      <c r="LS277" s="67"/>
      <c r="LT277" s="67"/>
      <c r="LU277" s="67"/>
      <c r="LV277" s="67"/>
      <c r="LW277" s="67"/>
      <c r="LX277" s="67"/>
      <c r="LY277" s="67"/>
      <c r="LZ277" s="67"/>
      <c r="MA277" s="67"/>
      <c r="MB277" s="67"/>
      <c r="MC277" s="67"/>
      <c r="MD277" s="67"/>
      <c r="ME277" s="67"/>
      <c r="MF277" s="67"/>
      <c r="MG277" s="67"/>
      <c r="MH277" s="67"/>
      <c r="MI277" s="67"/>
      <c r="MJ277" s="67"/>
      <c r="MK277" s="67"/>
      <c r="ML277" s="67"/>
      <c r="MM277" s="67"/>
      <c r="MN277" s="67"/>
      <c r="MO277" s="67"/>
      <c r="MP277" s="67"/>
      <c r="MQ277" s="67"/>
      <c r="MR277" s="67"/>
      <c r="MS277" s="67"/>
      <c r="MT277" s="67"/>
      <c r="MU277" s="67"/>
      <c r="MV277" s="67"/>
      <c r="MW277" s="67"/>
      <c r="MX277" s="67"/>
      <c r="MY277" s="67"/>
      <c r="MZ277" s="67"/>
      <c r="NA277" s="67"/>
      <c r="NB277" s="67"/>
      <c r="NC277" s="67"/>
      <c r="ND277" s="67"/>
      <c r="NE277" s="67"/>
      <c r="NF277" s="67"/>
      <c r="NG277" s="67"/>
      <c r="NH277" s="67"/>
      <c r="NI277" s="67"/>
      <c r="NJ277" s="67"/>
      <c r="NK277" s="67"/>
      <c r="NL277" s="67"/>
      <c r="NM277" s="67"/>
      <c r="NN277" s="67"/>
      <c r="NO277" s="67"/>
      <c r="NP277" s="67"/>
      <c r="NQ277" s="67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2"/>
      <c r="OF277" s="12"/>
      <c r="OG277" s="12"/>
      <c r="OH277" s="12"/>
      <c r="OI277" s="12"/>
      <c r="OJ277" s="12"/>
      <c r="OK277" s="12"/>
      <c r="OL277" s="12"/>
      <c r="OM277" s="12"/>
      <c r="ON277" s="12"/>
      <c r="OO277" s="12"/>
      <c r="OP277" s="12"/>
      <c r="OQ277" s="12"/>
    </row>
    <row r="278" spans="1:407">
      <c r="A278" s="96" t="s">
        <v>685</v>
      </c>
      <c r="B278" s="56" t="s">
        <v>686</v>
      </c>
      <c r="C278" s="96" t="s">
        <v>441</v>
      </c>
      <c r="D278" s="74">
        <v>6</v>
      </c>
      <c r="E278" s="67">
        <v>2017</v>
      </c>
      <c r="F278" s="161">
        <v>64.256000348950678</v>
      </c>
      <c r="G278" s="67">
        <v>8330</v>
      </c>
      <c r="H278" s="67">
        <v>1657</v>
      </c>
      <c r="I278" s="67">
        <v>6673</v>
      </c>
      <c r="J278" s="67">
        <v>6.66</v>
      </c>
      <c r="K278" s="78">
        <v>555</v>
      </c>
      <c r="L278" s="67">
        <v>80.06</v>
      </c>
      <c r="M278" s="78">
        <v>6669</v>
      </c>
      <c r="N278" s="67">
        <v>1005</v>
      </c>
      <c r="O278" s="67">
        <v>524</v>
      </c>
      <c r="P278" s="67">
        <v>481</v>
      </c>
      <c r="Q278" s="67">
        <v>1188</v>
      </c>
      <c r="R278" s="67">
        <v>621</v>
      </c>
      <c r="S278" s="67">
        <v>567</v>
      </c>
      <c r="T278" s="67">
        <v>849</v>
      </c>
      <c r="U278" s="67">
        <v>452</v>
      </c>
      <c r="V278" s="67">
        <v>397</v>
      </c>
      <c r="W278" s="67">
        <v>965</v>
      </c>
      <c r="X278" s="67">
        <v>516</v>
      </c>
      <c r="Y278" s="67">
        <v>449</v>
      </c>
      <c r="Z278" s="67">
        <v>769</v>
      </c>
      <c r="AA278" s="67">
        <v>413</v>
      </c>
      <c r="AB278" s="67">
        <v>356</v>
      </c>
      <c r="AC278" s="67">
        <v>1042</v>
      </c>
      <c r="AD278" s="67">
        <v>558</v>
      </c>
      <c r="AE278" s="67">
        <v>484</v>
      </c>
      <c r="AF278" s="67">
        <v>946</v>
      </c>
      <c r="AG278" s="67">
        <v>507</v>
      </c>
      <c r="AH278" s="67">
        <v>439</v>
      </c>
      <c r="AI278" s="67">
        <v>1394</v>
      </c>
      <c r="AJ278" s="67">
        <v>754</v>
      </c>
      <c r="AK278" s="67">
        <v>640</v>
      </c>
      <c r="AL278" s="67">
        <v>748</v>
      </c>
      <c r="AM278" s="67">
        <v>406</v>
      </c>
      <c r="AN278" s="67">
        <v>342</v>
      </c>
      <c r="AO278" s="67">
        <v>665</v>
      </c>
      <c r="AP278" s="67">
        <v>357</v>
      </c>
      <c r="AQ278" s="67">
        <v>308</v>
      </c>
      <c r="AR278" s="67" t="s">
        <v>428</v>
      </c>
      <c r="AS278" s="67"/>
      <c r="AT278" s="67" t="s">
        <v>428</v>
      </c>
      <c r="AU278" s="59">
        <v>505</v>
      </c>
      <c r="AV278" s="59">
        <v>1</v>
      </c>
      <c r="AW278" s="59">
        <v>111</v>
      </c>
      <c r="AX278" s="97">
        <f>VLOOKUP(A278,[2]INFANTIL!$A$8:$AA$140,27,0)</f>
        <v>8.4745762711864412</v>
      </c>
      <c r="AY278" s="98">
        <f>VLOOKUP(A278,[2]INFANTIL!$A$8:$AA$140,16,0)</f>
        <v>2</v>
      </c>
      <c r="AZ278" s="62">
        <f>VLOOKUP(A278,'[3]2017'!$A$8:$E$140,5,0)</f>
        <v>0.99502487562189046</v>
      </c>
      <c r="BA278" s="63">
        <f>VLOOKUP(A278,'[3]2017'!$A$8:$E$140,4,0)</f>
        <v>1</v>
      </c>
      <c r="BB278" s="62">
        <f>VLOOKUP(A278,[2]MATERNAS!$A$8:$AA$140,27,0)</f>
        <v>0</v>
      </c>
      <c r="BC278" s="63">
        <f>VLOOKUP(A278,[2]MATERNAS!$A$8:$AA$140,26,0)</f>
        <v>0</v>
      </c>
      <c r="BD278" s="68">
        <v>0</v>
      </c>
      <c r="BE278" s="69">
        <v>0</v>
      </c>
      <c r="BF278" s="60">
        <f>VLOOKUP(A278,[4]Controles!$A$7:$L$139,12,0)</f>
        <v>5.9322033898305087</v>
      </c>
      <c r="BG278" s="61">
        <f>VLOOKUP(A278,[4]Controles!$A$7:$L$139,11,0)</f>
        <v>7</v>
      </c>
      <c r="BH278" s="88">
        <v>6.7796610169491522</v>
      </c>
      <c r="BI278" s="87">
        <v>8</v>
      </c>
      <c r="BJ278" s="68">
        <v>0</v>
      </c>
      <c r="BK278" s="69">
        <v>0</v>
      </c>
      <c r="BL278" s="68">
        <v>0</v>
      </c>
      <c r="BM278" s="69">
        <v>0</v>
      </c>
      <c r="BN278" s="67">
        <v>0</v>
      </c>
      <c r="BO278" s="67">
        <v>0</v>
      </c>
      <c r="BP278" s="67">
        <v>0</v>
      </c>
      <c r="BQ278" s="67">
        <v>0</v>
      </c>
      <c r="BR278" s="67">
        <v>0</v>
      </c>
      <c r="BS278" s="67">
        <v>0</v>
      </c>
      <c r="BT278" s="67">
        <v>0</v>
      </c>
      <c r="BU278" s="67">
        <v>0</v>
      </c>
      <c r="BV278" s="67">
        <v>28.9</v>
      </c>
      <c r="BW278" s="67">
        <v>113.2</v>
      </c>
      <c r="BX278" s="67">
        <v>105.3</v>
      </c>
      <c r="BY278" s="67">
        <v>113.2</v>
      </c>
      <c r="BZ278" s="67">
        <v>116.7</v>
      </c>
      <c r="CA278" s="67">
        <v>94</v>
      </c>
      <c r="CB278" s="67">
        <v>109.5</v>
      </c>
      <c r="CC278" s="96">
        <v>65.569999999999993</v>
      </c>
      <c r="CD278" s="96" t="s">
        <v>2421</v>
      </c>
      <c r="CE278" s="99">
        <v>37.5</v>
      </c>
      <c r="CF278" s="67" t="s">
        <v>1355</v>
      </c>
      <c r="CG278" s="67" t="s">
        <v>735</v>
      </c>
      <c r="CH278" s="67">
        <v>0</v>
      </c>
      <c r="CI278" s="67">
        <v>0</v>
      </c>
      <c r="CJ278" s="86">
        <v>0</v>
      </c>
      <c r="CK278" s="87">
        <v>0</v>
      </c>
      <c r="CL278" s="106">
        <v>0</v>
      </c>
      <c r="CM278" s="89">
        <v>0</v>
      </c>
      <c r="CN278" s="67">
        <v>0</v>
      </c>
      <c r="CO278" s="67">
        <v>0</v>
      </c>
      <c r="CP278" s="67">
        <v>0</v>
      </c>
      <c r="CQ278" s="67">
        <v>0</v>
      </c>
      <c r="CR278" s="67">
        <v>0</v>
      </c>
      <c r="CS278" s="67">
        <v>0</v>
      </c>
      <c r="CT278" s="67">
        <v>0</v>
      </c>
      <c r="CU278" s="67">
        <v>0</v>
      </c>
      <c r="CV278" s="67">
        <v>0</v>
      </c>
      <c r="CW278" s="67">
        <v>0</v>
      </c>
      <c r="CX278" s="67">
        <v>0</v>
      </c>
      <c r="CY278" s="67">
        <v>0</v>
      </c>
      <c r="CZ278" s="67">
        <v>0</v>
      </c>
      <c r="DA278" s="67">
        <v>0</v>
      </c>
      <c r="DB278" s="62">
        <f>VLOOKUP(A278,'[3]2017'!$A$8:$I$140,9,0)</f>
        <v>0</v>
      </c>
      <c r="DC278" s="63">
        <f>VLOOKUP(A278,'[3]2017'!$A$8:$I$140,8,0)</f>
        <v>0</v>
      </c>
      <c r="DD278" s="96" t="s">
        <v>2422</v>
      </c>
      <c r="DE278" s="96" t="s">
        <v>2423</v>
      </c>
      <c r="DF278" s="99">
        <v>2.6515151515151514</v>
      </c>
      <c r="DG278" s="104">
        <v>8.7020648967551626</v>
      </c>
      <c r="DH278" s="67">
        <v>0</v>
      </c>
      <c r="DI278" s="67">
        <v>0</v>
      </c>
      <c r="DJ278" s="67">
        <v>103.63</v>
      </c>
      <c r="DK278" s="67">
        <v>1</v>
      </c>
      <c r="DL278" s="67">
        <v>0</v>
      </c>
      <c r="DM278" s="67">
        <v>0</v>
      </c>
      <c r="DN278" s="67">
        <v>0</v>
      </c>
      <c r="DO278" s="67">
        <v>0</v>
      </c>
      <c r="DP278" s="67">
        <v>0</v>
      </c>
      <c r="DQ278" s="67">
        <v>0</v>
      </c>
      <c r="DR278" s="67">
        <v>0</v>
      </c>
      <c r="DS278" s="67">
        <v>0</v>
      </c>
      <c r="DT278" s="67">
        <v>0</v>
      </c>
      <c r="DU278" s="67">
        <v>0</v>
      </c>
      <c r="DV278" s="67">
        <v>0</v>
      </c>
      <c r="DW278" s="67">
        <v>0</v>
      </c>
      <c r="DX278" s="67">
        <v>0</v>
      </c>
      <c r="DY278" s="67">
        <v>0</v>
      </c>
      <c r="DZ278" s="101">
        <f>VLOOKUP(A278,[5]Embarazos!$A$7:$D$139,4,0)</f>
        <v>1.680672268907563</v>
      </c>
      <c r="EA278" s="63">
        <f>VLOOKUP(A278,[5]Embarazos!$A$7:$D$139,3,0)</f>
        <v>2</v>
      </c>
      <c r="EB278" s="62">
        <f>VLOOKUP(A278,[5]Embarazos!$A$7:$F$139,6,0)</f>
        <v>22.689075630252102</v>
      </c>
      <c r="EC278" s="63">
        <f>VLOOKUP(A278,[5]Embarazos!$A$7:$F$139,5,0)</f>
        <v>27</v>
      </c>
      <c r="ED278" s="62">
        <f>VLOOKUP(A278,'[3]2017'!$A$8:$K$140,11,0)</f>
        <v>1.0570824524312896</v>
      </c>
      <c r="EE278" s="63">
        <f>VLOOKUP(A278,'[3]2017'!$A$8:$K$140,10,0)</f>
        <v>1</v>
      </c>
      <c r="EF278" s="96" t="s">
        <v>2424</v>
      </c>
      <c r="EG278" s="96" t="s">
        <v>2425</v>
      </c>
      <c r="EH278" s="99">
        <v>3.5196687370600417</v>
      </c>
      <c r="EI278" s="104">
        <v>2.5252525252525251</v>
      </c>
      <c r="EJ278" s="174" t="s">
        <v>2426</v>
      </c>
      <c r="EK278" s="174" t="s">
        <v>2427</v>
      </c>
      <c r="EL278" s="96" t="s">
        <v>2428</v>
      </c>
      <c r="EM278" s="96" t="s">
        <v>2429</v>
      </c>
      <c r="EN278" s="99">
        <v>0</v>
      </c>
      <c r="EO278" s="100">
        <v>1.0752688172043012</v>
      </c>
      <c r="EP278" s="67">
        <v>0</v>
      </c>
      <c r="EQ278" s="67">
        <v>0</v>
      </c>
      <c r="ER278" s="67">
        <v>0</v>
      </c>
      <c r="ES278" s="67">
        <v>0</v>
      </c>
      <c r="ET278" s="67">
        <v>0</v>
      </c>
      <c r="EU278" s="67">
        <v>0</v>
      </c>
      <c r="EV278" s="67">
        <v>0</v>
      </c>
      <c r="EW278" s="67">
        <v>0</v>
      </c>
      <c r="EX278" s="67">
        <v>0</v>
      </c>
      <c r="EY278" s="62">
        <f>VLOOKUP(A278,[5]Embarazos!$A$7:$H$139,8,0)</f>
        <v>30.252100840336134</v>
      </c>
      <c r="EZ278" s="63">
        <f>VLOOKUP(A278,[5]Embarazos!$A$7:$H$139,7,0)</f>
        <v>36</v>
      </c>
      <c r="FA278" s="62">
        <f>VLOOKUP(A278,[5]Embarazos!$A$7:$J$139,10,0)</f>
        <v>17.647058823529413</v>
      </c>
      <c r="FB278" s="63">
        <f>VLOOKUP(A278,[5]Embarazos!$A$7:$J$139,9,0)</f>
        <v>21</v>
      </c>
      <c r="FC278" s="67">
        <v>0</v>
      </c>
      <c r="FD278" s="67">
        <v>0</v>
      </c>
      <c r="FE278" s="67">
        <v>60.28</v>
      </c>
      <c r="FF278" s="67">
        <v>1</v>
      </c>
      <c r="FG278" s="67">
        <v>0</v>
      </c>
      <c r="FH278" s="67">
        <v>0</v>
      </c>
      <c r="FI278" s="67">
        <v>0</v>
      </c>
      <c r="FJ278" s="67">
        <v>0</v>
      </c>
      <c r="FK278" s="92">
        <v>60.277275467148883</v>
      </c>
      <c r="FL278" s="105">
        <v>1</v>
      </c>
      <c r="FM278" s="67">
        <v>180.83</v>
      </c>
      <c r="FN278" s="67">
        <v>3</v>
      </c>
      <c r="FO278" s="67">
        <v>120.55</v>
      </c>
      <c r="FP278" s="67">
        <v>2</v>
      </c>
      <c r="FQ278" s="67">
        <v>0</v>
      </c>
      <c r="FR278" s="67">
        <v>0</v>
      </c>
      <c r="FS278" s="62">
        <f>VLOOKUP(A278,'[3]2017'!$A$8:$M$140,13,0)</f>
        <v>1.3368983957219251</v>
      </c>
      <c r="FT278" s="63">
        <f>VLOOKUP(A278,'[3]2017'!$A$8:$M$140,12,0)</f>
        <v>1</v>
      </c>
      <c r="FU278" s="62">
        <f>VLOOKUP(A278,'[3]2017'!$A$8:$O$140,15,0)</f>
        <v>1.5037593984962407</v>
      </c>
      <c r="FV278" s="63">
        <f>VLOOKUP(A278,'[3]2017'!$A$8:$O$140,14,0)</f>
        <v>1</v>
      </c>
      <c r="FW278" s="67"/>
      <c r="FX278" s="67"/>
      <c r="FY278" s="67"/>
      <c r="FZ278" s="67"/>
      <c r="GA278" s="67"/>
      <c r="GB278" s="67"/>
      <c r="GC278" s="67"/>
      <c r="GD278" s="67"/>
      <c r="GE278" s="67"/>
      <c r="GF278" s="67"/>
      <c r="GG278" s="67"/>
      <c r="GH278" s="67"/>
      <c r="GI278" s="67"/>
      <c r="GJ278" s="67"/>
      <c r="GK278" s="67"/>
      <c r="GL278" s="67"/>
      <c r="GM278" s="67"/>
      <c r="GN278" s="67"/>
      <c r="GO278" s="67"/>
      <c r="GP278" s="67"/>
      <c r="GQ278" s="67"/>
      <c r="GR278" s="67"/>
      <c r="GS278" s="67"/>
      <c r="GT278" s="67"/>
      <c r="GU278" s="67"/>
      <c r="GV278" s="67"/>
      <c r="GW278" s="67"/>
      <c r="GX278" s="67"/>
      <c r="GY278" s="67"/>
      <c r="GZ278" s="67"/>
      <c r="HA278" s="67"/>
      <c r="HB278" s="67"/>
      <c r="HC278" s="67"/>
      <c r="HD278" s="67"/>
      <c r="HE278" s="67"/>
      <c r="HF278" s="67"/>
      <c r="HG278" s="67"/>
      <c r="HH278" s="67"/>
      <c r="HI278" s="67"/>
      <c r="HJ278" s="67"/>
      <c r="HK278" s="67"/>
      <c r="HL278" s="67"/>
      <c r="HM278" s="67"/>
      <c r="HN278" s="67"/>
      <c r="HO278" s="67"/>
      <c r="HP278" s="67"/>
      <c r="HQ278" s="67"/>
      <c r="HR278" s="67"/>
      <c r="HS278" s="67"/>
      <c r="HT278" s="67"/>
      <c r="HU278" s="67"/>
      <c r="HV278" s="67"/>
      <c r="HW278" s="67"/>
      <c r="HX278" s="67"/>
      <c r="HY278" s="67"/>
      <c r="HZ278" s="67"/>
      <c r="IA278" s="67"/>
      <c r="IB278" s="67"/>
      <c r="IC278" s="67"/>
      <c r="ID278" s="67"/>
      <c r="IE278" s="67"/>
      <c r="IF278" s="67"/>
      <c r="IG278" s="67"/>
      <c r="IH278" s="67"/>
      <c r="II278" s="67"/>
      <c r="IJ278" s="67"/>
      <c r="IK278" s="67"/>
      <c r="IL278" s="67"/>
      <c r="IM278" s="67"/>
      <c r="IN278" s="67"/>
      <c r="IO278" s="67"/>
      <c r="IP278" s="67"/>
      <c r="IQ278" s="67"/>
      <c r="IR278" s="67"/>
      <c r="IS278" s="67"/>
      <c r="IT278" s="67"/>
      <c r="IU278" s="67"/>
      <c r="IV278" s="67"/>
      <c r="IW278" s="67"/>
      <c r="IX278" s="67"/>
      <c r="IY278" s="67"/>
      <c r="IZ278" s="67"/>
      <c r="JA278" s="67"/>
      <c r="JB278" s="67"/>
      <c r="JC278" s="67"/>
      <c r="JD278" s="67"/>
      <c r="JE278" s="67"/>
      <c r="JF278" s="67"/>
      <c r="JG278" s="67"/>
      <c r="JH278" s="67"/>
      <c r="JI278" s="67"/>
      <c r="JJ278" s="67"/>
      <c r="JK278" s="67"/>
      <c r="JL278" s="67"/>
      <c r="JM278" s="67"/>
      <c r="JN278" s="67"/>
      <c r="JO278" s="67"/>
      <c r="JP278" s="67"/>
      <c r="JQ278" s="67"/>
      <c r="JR278" s="67"/>
      <c r="JS278" s="67"/>
      <c r="JT278" s="67"/>
      <c r="JU278" s="67"/>
      <c r="JV278" s="67"/>
      <c r="JW278" s="67"/>
      <c r="JX278" s="67"/>
      <c r="JY278" s="67"/>
      <c r="JZ278" s="67"/>
      <c r="KA278" s="67"/>
      <c r="KB278" s="67"/>
      <c r="KC278" s="67"/>
      <c r="KD278" s="67"/>
      <c r="KE278" s="67"/>
      <c r="KF278" s="67"/>
      <c r="KG278" s="67"/>
      <c r="KH278" s="67"/>
      <c r="KI278" s="67"/>
      <c r="KJ278" s="67"/>
      <c r="KK278" s="67"/>
      <c r="KL278" s="67"/>
      <c r="KM278" s="67"/>
      <c r="KN278" s="67"/>
      <c r="KO278" s="67"/>
      <c r="KP278" s="67"/>
      <c r="KQ278" s="67"/>
      <c r="KR278" s="67"/>
      <c r="KS278" s="67"/>
      <c r="KT278" s="67"/>
      <c r="KU278" s="67"/>
      <c r="KV278" s="67"/>
      <c r="KW278" s="67"/>
      <c r="KX278" s="67"/>
      <c r="KY278" s="67"/>
      <c r="KZ278" s="67"/>
      <c r="LA278" s="67"/>
      <c r="LB278" s="67"/>
      <c r="LC278" s="67"/>
      <c r="LD278" s="67"/>
      <c r="LE278" s="67"/>
      <c r="LF278" s="67"/>
      <c r="LG278" s="67"/>
      <c r="LH278" s="67"/>
      <c r="LI278" s="67"/>
      <c r="LJ278" s="67"/>
      <c r="LK278" s="67"/>
      <c r="LL278" s="67"/>
      <c r="LM278" s="67"/>
      <c r="LN278" s="67"/>
      <c r="LO278" s="67"/>
      <c r="LP278" s="67"/>
      <c r="LQ278" s="67"/>
      <c r="LR278" s="67"/>
      <c r="LS278" s="67"/>
      <c r="LT278" s="67"/>
      <c r="LU278" s="67"/>
      <c r="LV278" s="67"/>
      <c r="LW278" s="67"/>
      <c r="LX278" s="67"/>
      <c r="LY278" s="67"/>
      <c r="LZ278" s="67"/>
      <c r="MA278" s="67"/>
      <c r="MB278" s="67"/>
      <c r="MC278" s="67"/>
      <c r="MD278" s="67"/>
      <c r="ME278" s="67"/>
      <c r="MF278" s="67"/>
      <c r="MG278" s="67"/>
      <c r="MH278" s="67"/>
      <c r="MI278" s="67"/>
      <c r="MJ278" s="67"/>
      <c r="MK278" s="67"/>
      <c r="ML278" s="67"/>
      <c r="MM278" s="67"/>
      <c r="MN278" s="67"/>
      <c r="MO278" s="67"/>
      <c r="MP278" s="67"/>
      <c r="MQ278" s="67"/>
      <c r="MR278" s="67"/>
      <c r="MS278" s="67"/>
      <c r="MT278" s="67"/>
      <c r="MU278" s="67"/>
      <c r="MV278" s="67"/>
      <c r="MW278" s="67"/>
      <c r="MX278" s="67"/>
      <c r="MY278" s="67"/>
      <c r="MZ278" s="67"/>
      <c r="NA278" s="67"/>
      <c r="NB278" s="67"/>
      <c r="NC278" s="67"/>
      <c r="ND278" s="67"/>
      <c r="NE278" s="67"/>
      <c r="NF278" s="67"/>
      <c r="NG278" s="67"/>
      <c r="NH278" s="67"/>
      <c r="NI278" s="67"/>
      <c r="NJ278" s="67"/>
      <c r="NK278" s="67"/>
      <c r="NL278" s="67"/>
      <c r="NM278" s="67"/>
      <c r="NN278" s="67"/>
      <c r="NO278" s="67"/>
      <c r="NP278" s="67"/>
      <c r="NQ278" s="67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2"/>
      <c r="OF278" s="12"/>
      <c r="OG278" s="12"/>
      <c r="OH278" s="12"/>
      <c r="OI278" s="12"/>
      <c r="OJ278" s="12"/>
      <c r="OK278" s="12"/>
      <c r="OL278" s="12"/>
      <c r="OM278" s="12"/>
      <c r="ON278" s="12"/>
      <c r="OO278" s="12"/>
      <c r="OP278" s="12"/>
      <c r="OQ278" s="12"/>
    </row>
    <row r="279" spans="1:407">
      <c r="A279" s="96" t="s">
        <v>696</v>
      </c>
      <c r="B279" s="56" t="s">
        <v>697</v>
      </c>
      <c r="C279" s="96" t="s">
        <v>598</v>
      </c>
      <c r="D279" s="74">
        <v>3</v>
      </c>
      <c r="E279" s="67">
        <v>2017</v>
      </c>
      <c r="F279" s="161">
        <v>75.968169911224322</v>
      </c>
      <c r="G279" s="67">
        <v>79652</v>
      </c>
      <c r="H279" s="67">
        <v>63053</v>
      </c>
      <c r="I279" s="67">
        <v>16599</v>
      </c>
      <c r="J279" s="67">
        <v>88.11</v>
      </c>
      <c r="K279" s="67">
        <v>658</v>
      </c>
      <c r="L279" s="67">
        <v>19.760000000000002</v>
      </c>
      <c r="M279" s="78">
        <v>15741</v>
      </c>
      <c r="N279" s="67">
        <v>5662</v>
      </c>
      <c r="O279" s="67">
        <v>2895</v>
      </c>
      <c r="P279" s="67">
        <v>2767</v>
      </c>
      <c r="Q279" s="67">
        <v>6803</v>
      </c>
      <c r="R279" s="67">
        <v>3478</v>
      </c>
      <c r="S279" s="67">
        <v>3325</v>
      </c>
      <c r="T279" s="67">
        <v>5842</v>
      </c>
      <c r="U279" s="67">
        <v>2985</v>
      </c>
      <c r="V279" s="67">
        <v>2857</v>
      </c>
      <c r="W279" s="67">
        <v>7158</v>
      </c>
      <c r="X279" s="67">
        <v>3658</v>
      </c>
      <c r="Y279" s="67">
        <v>3500</v>
      </c>
      <c r="Z279" s="67">
        <v>6202</v>
      </c>
      <c r="AA279" s="67">
        <v>3169</v>
      </c>
      <c r="AB279" s="67">
        <v>3033</v>
      </c>
      <c r="AC279" s="67">
        <v>7423</v>
      </c>
      <c r="AD279" s="67">
        <v>3791</v>
      </c>
      <c r="AE279" s="67">
        <v>3632</v>
      </c>
      <c r="AF279" s="67">
        <v>6243</v>
      </c>
      <c r="AG279" s="67">
        <v>3180</v>
      </c>
      <c r="AH279" s="67">
        <v>3063</v>
      </c>
      <c r="AI279" s="67">
        <v>12293</v>
      </c>
      <c r="AJ279" s="67">
        <v>6196</v>
      </c>
      <c r="AK279" s="67">
        <v>6097</v>
      </c>
      <c r="AL279" s="67">
        <v>6994</v>
      </c>
      <c r="AM279" s="67">
        <v>3517</v>
      </c>
      <c r="AN279" s="67">
        <v>3477</v>
      </c>
      <c r="AO279" s="67">
        <v>6733</v>
      </c>
      <c r="AP279" s="67">
        <v>3399</v>
      </c>
      <c r="AQ279" s="67">
        <v>3334</v>
      </c>
      <c r="AR279" s="67" t="s">
        <v>428</v>
      </c>
      <c r="AS279" s="67"/>
      <c r="AT279" s="67" t="s">
        <v>428</v>
      </c>
      <c r="AU279" s="59">
        <v>438</v>
      </c>
      <c r="AV279" s="59">
        <v>1</v>
      </c>
      <c r="AW279" s="59">
        <v>905</v>
      </c>
      <c r="AX279" s="97">
        <f>VLOOKUP(A279,[2]INFANTIL!$A$8:$AA$140,27,0)</f>
        <v>5.7471264367816088</v>
      </c>
      <c r="AY279" s="98">
        <f>VLOOKUP(A279,[2]INFANTIL!$A$8:$AA$140,16,0)</f>
        <v>5</v>
      </c>
      <c r="AZ279" s="62">
        <f>VLOOKUP(A279,'[3]2017'!$A$8:$E$140,5,0)</f>
        <v>0.8830801836806782</v>
      </c>
      <c r="BA279" s="63">
        <f>VLOOKUP(A279,'[3]2017'!$A$8:$E$140,4,0)</f>
        <v>5</v>
      </c>
      <c r="BB279" s="62">
        <f>VLOOKUP(A279,[2]MATERNAS!$A$8:$AA$140,27,0)</f>
        <v>0</v>
      </c>
      <c r="BC279" s="63">
        <f>VLOOKUP(A279,[2]MATERNAS!$A$8:$AA$140,26,0)</f>
        <v>0</v>
      </c>
      <c r="BD279" s="68">
        <v>0</v>
      </c>
      <c r="BE279" s="69">
        <v>0</v>
      </c>
      <c r="BF279" s="60">
        <f>VLOOKUP(A279,[4]Controles!$A$7:$L$139,12,0)</f>
        <v>4.1379310344827589</v>
      </c>
      <c r="BG279" s="61">
        <f>VLOOKUP(A279,[4]Controles!$A$7:$L$139,11,0)</f>
        <v>36</v>
      </c>
      <c r="BH279" s="88">
        <v>11.264367816091953</v>
      </c>
      <c r="BI279" s="87">
        <v>98</v>
      </c>
      <c r="BJ279" s="68">
        <v>0</v>
      </c>
      <c r="BK279" s="69">
        <v>0</v>
      </c>
      <c r="BL279" s="68">
        <v>0</v>
      </c>
      <c r="BM279" s="69">
        <v>0</v>
      </c>
      <c r="BN279" s="67">
        <v>0</v>
      </c>
      <c r="BO279" s="67">
        <v>0</v>
      </c>
      <c r="BP279" s="67">
        <v>0</v>
      </c>
      <c r="BQ279" s="67">
        <v>0</v>
      </c>
      <c r="BR279" s="67">
        <v>0</v>
      </c>
      <c r="BS279" s="67">
        <v>0</v>
      </c>
      <c r="BT279" s="67">
        <v>0</v>
      </c>
      <c r="BU279" s="67">
        <v>0</v>
      </c>
      <c r="BV279" s="67">
        <v>177.5</v>
      </c>
      <c r="BW279" s="67">
        <v>94.4</v>
      </c>
      <c r="BX279" s="67">
        <v>99.1</v>
      </c>
      <c r="BY279" s="67">
        <v>99.1</v>
      </c>
      <c r="BZ279" s="67">
        <v>105.8</v>
      </c>
      <c r="CA279" s="67">
        <v>84.3</v>
      </c>
      <c r="CB279" s="67">
        <v>95.5</v>
      </c>
      <c r="CC279" s="96" t="s">
        <v>2430</v>
      </c>
      <c r="CD279" s="96" t="s">
        <v>2431</v>
      </c>
      <c r="CE279" s="99">
        <v>7.4688796680497926</v>
      </c>
      <c r="CF279" s="67" t="s">
        <v>1975</v>
      </c>
      <c r="CG279" s="67" t="s">
        <v>2432</v>
      </c>
      <c r="CH279" s="67">
        <v>17.63</v>
      </c>
      <c r="CI279" s="67">
        <v>1</v>
      </c>
      <c r="CJ279" s="86">
        <v>0</v>
      </c>
      <c r="CK279" s="87">
        <v>0</v>
      </c>
      <c r="CL279" s="106">
        <v>17.63</v>
      </c>
      <c r="CM279" s="89">
        <v>1</v>
      </c>
      <c r="CN279" s="67">
        <v>105.78</v>
      </c>
      <c r="CO279" s="67">
        <v>6</v>
      </c>
      <c r="CP279" s="67">
        <v>17.63</v>
      </c>
      <c r="CQ279" s="67">
        <v>1</v>
      </c>
      <c r="CR279" s="67">
        <v>0</v>
      </c>
      <c r="CS279" s="67">
        <v>0</v>
      </c>
      <c r="CT279" s="67">
        <v>0</v>
      </c>
      <c r="CU279" s="67">
        <v>0</v>
      </c>
      <c r="CV279" s="67">
        <v>0</v>
      </c>
      <c r="CW279" s="67">
        <v>0</v>
      </c>
      <c r="CX279" s="67">
        <v>0</v>
      </c>
      <c r="CY279" s="67">
        <v>0</v>
      </c>
      <c r="CZ279" s="67">
        <v>0</v>
      </c>
      <c r="DA279" s="67">
        <v>0</v>
      </c>
      <c r="DB279" s="62">
        <f>VLOOKUP(A279,'[3]2017'!$A$8:$I$140,9,0)</f>
        <v>0</v>
      </c>
      <c r="DC279" s="63">
        <f>VLOOKUP(A279,'[3]2017'!$A$8:$I$140,8,0)</f>
        <v>0</v>
      </c>
      <c r="DD279" s="96" t="s">
        <v>2433</v>
      </c>
      <c r="DE279" s="96" t="s">
        <v>2434</v>
      </c>
      <c r="DF279" s="99">
        <v>2.3319615912208507</v>
      </c>
      <c r="DG279" s="104">
        <v>6.4794816414686833</v>
      </c>
      <c r="DH279" s="67">
        <v>41.91</v>
      </c>
      <c r="DI279" s="67">
        <v>3</v>
      </c>
      <c r="DJ279" s="67">
        <v>83.82</v>
      </c>
      <c r="DK279" s="67">
        <v>6</v>
      </c>
      <c r="DL279" s="67">
        <v>27.94</v>
      </c>
      <c r="DM279" s="67">
        <v>2</v>
      </c>
      <c r="DN279" s="67">
        <v>40.409999999999997</v>
      </c>
      <c r="DO279" s="67">
        <v>3</v>
      </c>
      <c r="DP279" s="67">
        <v>53.89</v>
      </c>
      <c r="DQ279" s="67">
        <v>4</v>
      </c>
      <c r="DR279" s="67">
        <v>26.94</v>
      </c>
      <c r="DS279" s="67">
        <v>2</v>
      </c>
      <c r="DT279" s="67">
        <v>26.94</v>
      </c>
      <c r="DU279" s="67">
        <v>2</v>
      </c>
      <c r="DV279" s="67">
        <v>0</v>
      </c>
      <c r="DW279" s="67">
        <v>0</v>
      </c>
      <c r="DX279" s="67">
        <v>0</v>
      </c>
      <c r="DY279" s="67">
        <v>0</v>
      </c>
      <c r="DZ279" s="101">
        <f>VLOOKUP(A279,[5]Embarazos!$A$7:$D$139,4,0)</f>
        <v>0.87241003271537632</v>
      </c>
      <c r="EA279" s="63">
        <f>VLOOKUP(A279,[5]Embarazos!$A$7:$D$139,3,0)</f>
        <v>8</v>
      </c>
      <c r="EB279" s="62">
        <f>VLOOKUP(A279,[5]Embarazos!$A$7:$F$139,6,0)</f>
        <v>17.448200654307524</v>
      </c>
      <c r="EC279" s="63">
        <f>VLOOKUP(A279,[5]Embarazos!$A$7:$F$139,5,0)</f>
        <v>160</v>
      </c>
      <c r="ED279" s="62">
        <f>VLOOKUP(A279,'[3]2017'!$A$8:$K$140,11,0)</f>
        <v>0.80089700464520264</v>
      </c>
      <c r="EE279" s="63">
        <f>VLOOKUP(A279,'[3]2017'!$A$8:$K$140,10,0)</f>
        <v>5</v>
      </c>
      <c r="EF279" s="96" t="s">
        <v>2435</v>
      </c>
      <c r="EG279" s="96" t="s">
        <v>2436</v>
      </c>
      <c r="EH279" s="99">
        <v>2.4121657052962768</v>
      </c>
      <c r="EI279" s="104">
        <v>13.374805598755831</v>
      </c>
      <c r="EJ279" s="174" t="s">
        <v>2437</v>
      </c>
      <c r="EK279" s="174" t="s">
        <v>2438</v>
      </c>
      <c r="EL279" s="96" t="s">
        <v>2439</v>
      </c>
      <c r="EM279" s="96" t="s">
        <v>862</v>
      </c>
      <c r="EN279" s="99">
        <v>0.41011619958988382</v>
      </c>
      <c r="EO279" s="100">
        <v>19.589977220956719</v>
      </c>
      <c r="EP279" s="67">
        <v>26.94</v>
      </c>
      <c r="EQ279" s="67">
        <v>2</v>
      </c>
      <c r="ER279" s="67">
        <v>161.66</v>
      </c>
      <c r="ES279" s="67">
        <v>12</v>
      </c>
      <c r="ET279" s="92">
        <v>242.48955947730028</v>
      </c>
      <c r="EU279" s="105">
        <v>18</v>
      </c>
      <c r="EV279" s="67">
        <v>26.94</v>
      </c>
      <c r="EW279" s="67">
        <v>2</v>
      </c>
      <c r="EX279" s="67">
        <v>0</v>
      </c>
      <c r="EY279" s="62">
        <f>VLOOKUP(A279,[5]Embarazos!$A$7:$H$139,8,0)</f>
        <v>31.406761177753545</v>
      </c>
      <c r="EZ279" s="63">
        <f>VLOOKUP(A279,[5]Embarazos!$A$7:$H$139,7,0)</f>
        <v>288</v>
      </c>
      <c r="FA279" s="62">
        <f>VLOOKUP(A279,[5]Embarazos!$A$7:$J$139,10,0)</f>
        <v>26.390403489640128</v>
      </c>
      <c r="FB279" s="63">
        <f>VLOOKUP(A279,[5]Embarazos!$A$7:$J$139,9,0)</f>
        <v>242</v>
      </c>
      <c r="FC279" s="67">
        <v>13.37</v>
      </c>
      <c r="FD279" s="67">
        <v>2</v>
      </c>
      <c r="FE279" s="67">
        <v>46.76</v>
      </c>
      <c r="FF279" s="67">
        <v>7</v>
      </c>
      <c r="FG279" s="67">
        <v>0</v>
      </c>
      <c r="FH279" s="67">
        <v>0</v>
      </c>
      <c r="FI279" s="67">
        <v>0</v>
      </c>
      <c r="FJ279" s="67">
        <v>0</v>
      </c>
      <c r="FK279" s="92">
        <v>60.144346431435444</v>
      </c>
      <c r="FL279" s="105">
        <v>9</v>
      </c>
      <c r="FM279" s="67">
        <v>160.38</v>
      </c>
      <c r="FN279" s="67">
        <v>24</v>
      </c>
      <c r="FO279" s="67">
        <v>300.72000000000003</v>
      </c>
      <c r="FP279" s="67">
        <v>45</v>
      </c>
      <c r="FQ279" s="92">
        <v>13.365410318096766</v>
      </c>
      <c r="FR279" s="67">
        <v>2</v>
      </c>
      <c r="FS279" s="62">
        <f>VLOOKUP(A279,'[3]2017'!$A$8:$M$140,13,0)</f>
        <v>1.4297969688304262</v>
      </c>
      <c r="FT279" s="63">
        <f>VLOOKUP(A279,'[3]2017'!$A$8:$M$140,12,0)</f>
        <v>10</v>
      </c>
      <c r="FU279" s="62">
        <f>VLOOKUP(A279,'[3]2017'!$A$8:$O$140,15,0)</f>
        <v>0.89113322441705034</v>
      </c>
      <c r="FV279" s="63">
        <f>VLOOKUP(A279,'[3]2017'!$A$8:$O$140,14,0)</f>
        <v>6</v>
      </c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67"/>
      <c r="IS279" s="67"/>
      <c r="IT279" s="67"/>
      <c r="IU279" s="67"/>
      <c r="IV279" s="67"/>
      <c r="IW279" s="67"/>
      <c r="IX279" s="67"/>
      <c r="IY279" s="67"/>
      <c r="IZ279" s="67"/>
      <c r="JA279" s="67"/>
      <c r="JB279" s="67"/>
      <c r="JC279" s="67"/>
      <c r="JD279" s="67"/>
      <c r="JE279" s="67"/>
      <c r="JF279" s="67"/>
      <c r="JG279" s="67"/>
      <c r="JH279" s="67"/>
      <c r="JI279" s="67"/>
      <c r="JJ279" s="67"/>
      <c r="JK279" s="67"/>
      <c r="JL279" s="67"/>
      <c r="JM279" s="67"/>
      <c r="JN279" s="67"/>
      <c r="JO279" s="67"/>
      <c r="JP279" s="67"/>
      <c r="JQ279" s="67"/>
      <c r="JR279" s="67"/>
      <c r="JS279" s="67"/>
      <c r="JT279" s="67"/>
      <c r="JU279" s="67"/>
      <c r="JV279" s="67"/>
      <c r="JW279" s="67"/>
      <c r="JX279" s="67"/>
      <c r="JY279" s="67"/>
      <c r="JZ279" s="67"/>
      <c r="KA279" s="67"/>
      <c r="KB279" s="67"/>
      <c r="KC279" s="67"/>
      <c r="KD279" s="67"/>
      <c r="KE279" s="67"/>
      <c r="KF279" s="67"/>
      <c r="KG279" s="67"/>
      <c r="KH279" s="67"/>
      <c r="KI279" s="67"/>
      <c r="KJ279" s="67"/>
      <c r="KK279" s="67"/>
      <c r="KL279" s="67"/>
      <c r="KM279" s="67"/>
      <c r="KN279" s="67"/>
      <c r="KO279" s="67"/>
      <c r="KP279" s="67"/>
      <c r="KQ279" s="67"/>
      <c r="KR279" s="67"/>
      <c r="KS279" s="67"/>
      <c r="KT279" s="67"/>
      <c r="KU279" s="67"/>
      <c r="KV279" s="67"/>
      <c r="KW279" s="67"/>
      <c r="KX279" s="67"/>
      <c r="KY279" s="67"/>
      <c r="KZ279" s="67"/>
      <c r="LA279" s="67"/>
      <c r="LB279" s="67"/>
      <c r="LC279" s="67"/>
      <c r="LD279" s="67"/>
      <c r="LE279" s="67"/>
      <c r="LF279" s="67"/>
      <c r="LG279" s="67"/>
      <c r="LH279" s="67"/>
      <c r="LI279" s="67"/>
      <c r="LJ279" s="67"/>
      <c r="LK279" s="67"/>
      <c r="LL279" s="67"/>
      <c r="LM279" s="67"/>
      <c r="LN279" s="67"/>
      <c r="LO279" s="67"/>
      <c r="LP279" s="67"/>
      <c r="LQ279" s="67"/>
      <c r="LR279" s="67"/>
      <c r="LS279" s="67"/>
      <c r="LT279" s="67"/>
      <c r="LU279" s="67"/>
      <c r="LV279" s="67"/>
      <c r="LW279" s="67"/>
      <c r="LX279" s="67"/>
      <c r="LY279" s="67"/>
      <c r="LZ279" s="67"/>
      <c r="MA279" s="67"/>
      <c r="MB279" s="67"/>
      <c r="MC279" s="67"/>
      <c r="MD279" s="67"/>
      <c r="ME279" s="67"/>
      <c r="MF279" s="67"/>
      <c r="MG279" s="67"/>
      <c r="MH279" s="67"/>
      <c r="MI279" s="67"/>
      <c r="MJ279" s="67"/>
      <c r="MK279" s="67"/>
      <c r="ML279" s="67"/>
      <c r="MM279" s="67"/>
      <c r="MN279" s="67"/>
      <c r="MO279" s="67"/>
      <c r="MP279" s="67"/>
      <c r="MQ279" s="67"/>
      <c r="MR279" s="67"/>
      <c r="MS279" s="67"/>
      <c r="MT279" s="67"/>
      <c r="MU279" s="67"/>
      <c r="MV279" s="67"/>
      <c r="MW279" s="67"/>
      <c r="MX279" s="67"/>
      <c r="MY279" s="67"/>
      <c r="MZ279" s="67"/>
      <c r="NA279" s="67"/>
      <c r="NB279" s="67"/>
      <c r="NC279" s="67"/>
      <c r="ND279" s="67"/>
      <c r="NE279" s="67"/>
      <c r="NF279" s="67"/>
      <c r="NG279" s="67"/>
      <c r="NH279" s="67"/>
      <c r="NI279" s="67"/>
      <c r="NJ279" s="67"/>
      <c r="NK279" s="67"/>
      <c r="NL279" s="67"/>
      <c r="NM279" s="67"/>
      <c r="NN279" s="67"/>
      <c r="NO279" s="67"/>
      <c r="NP279" s="67"/>
      <c r="NQ279" s="67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2"/>
      <c r="OF279" s="12"/>
      <c r="OG279" s="12"/>
      <c r="OH279" s="12"/>
      <c r="OI279" s="12"/>
      <c r="OJ279" s="12"/>
      <c r="OK279" s="12"/>
      <c r="OL279" s="12"/>
      <c r="OM279" s="12"/>
      <c r="ON279" s="12"/>
      <c r="OO279" s="12"/>
      <c r="OP279" s="12"/>
      <c r="OQ279" s="12"/>
    </row>
    <row r="280" spans="1:407">
      <c r="A280" s="96" t="s">
        <v>707</v>
      </c>
      <c r="B280" s="56" t="s">
        <v>708</v>
      </c>
      <c r="C280" s="96" t="s">
        <v>514</v>
      </c>
      <c r="D280" s="74">
        <v>6</v>
      </c>
      <c r="E280" s="67">
        <v>2017</v>
      </c>
      <c r="F280" s="161">
        <v>56.089410367902587</v>
      </c>
      <c r="G280" s="67">
        <v>8970</v>
      </c>
      <c r="H280" s="67">
        <v>2904</v>
      </c>
      <c r="I280" s="67">
        <v>6066</v>
      </c>
      <c r="J280" s="67">
        <v>6.49</v>
      </c>
      <c r="K280" s="67">
        <v>582</v>
      </c>
      <c r="L280" s="67">
        <v>69.23</v>
      </c>
      <c r="M280" s="78">
        <v>6210</v>
      </c>
      <c r="N280" s="67">
        <v>903</v>
      </c>
      <c r="O280" s="67">
        <v>463</v>
      </c>
      <c r="P280" s="67">
        <v>440</v>
      </c>
      <c r="Q280" s="67">
        <v>1083</v>
      </c>
      <c r="R280" s="67">
        <v>556</v>
      </c>
      <c r="S280" s="67">
        <v>527</v>
      </c>
      <c r="T280" s="67">
        <v>878</v>
      </c>
      <c r="U280" s="67">
        <v>455</v>
      </c>
      <c r="V280" s="67">
        <v>423</v>
      </c>
      <c r="W280" s="67">
        <v>1030</v>
      </c>
      <c r="X280" s="67">
        <v>535</v>
      </c>
      <c r="Y280" s="67">
        <v>495</v>
      </c>
      <c r="Z280" s="67">
        <v>816</v>
      </c>
      <c r="AA280" s="67">
        <v>428</v>
      </c>
      <c r="AB280" s="67">
        <v>388</v>
      </c>
      <c r="AC280" s="67">
        <v>967</v>
      </c>
      <c r="AD280" s="67">
        <v>511</v>
      </c>
      <c r="AE280" s="67">
        <v>456</v>
      </c>
      <c r="AF280" s="67">
        <v>803</v>
      </c>
      <c r="AG280" s="67">
        <v>426</v>
      </c>
      <c r="AH280" s="67">
        <v>377</v>
      </c>
      <c r="AI280" s="67">
        <v>1391</v>
      </c>
      <c r="AJ280" s="67">
        <v>741</v>
      </c>
      <c r="AK280" s="67">
        <v>650</v>
      </c>
      <c r="AL280" s="67">
        <v>777</v>
      </c>
      <c r="AM280" s="67">
        <v>414</v>
      </c>
      <c r="AN280" s="67">
        <v>363</v>
      </c>
      <c r="AO280" s="67">
        <v>702</v>
      </c>
      <c r="AP280" s="67">
        <v>373</v>
      </c>
      <c r="AQ280" s="67">
        <v>329</v>
      </c>
      <c r="AR280" s="67" t="s">
        <v>428</v>
      </c>
      <c r="AS280" s="67"/>
      <c r="AT280" s="67" t="s">
        <v>428</v>
      </c>
      <c r="AU280" s="59">
        <v>254</v>
      </c>
      <c r="AV280" s="59">
        <v>0</v>
      </c>
      <c r="AW280" s="59">
        <v>54</v>
      </c>
      <c r="AX280" s="97">
        <f>VLOOKUP(A280,[2]INFANTIL!$A$8:$AA$140,27,0)</f>
        <v>0</v>
      </c>
      <c r="AY280" s="98">
        <f>VLOOKUP(A280,[2]INFANTIL!$A$8:$AA$140,16,0)</f>
        <v>3</v>
      </c>
      <c r="AZ280" s="62">
        <f>VLOOKUP(A280,'[3]2017'!$A$8:$E$140,5,0)</f>
        <v>0</v>
      </c>
      <c r="BA280" s="63">
        <f>VLOOKUP(A280,'[3]2017'!$A$8:$E$140,4,0)</f>
        <v>0</v>
      </c>
      <c r="BB280" s="62">
        <f>VLOOKUP(A280,[2]MATERNAS!$A$8:$AA$140,27,0)</f>
        <v>0</v>
      </c>
      <c r="BC280" s="63">
        <f>VLOOKUP(A280,[2]MATERNAS!$A$8:$AA$140,26,0)</f>
        <v>0</v>
      </c>
      <c r="BD280" s="68">
        <v>0</v>
      </c>
      <c r="BE280" s="69">
        <v>0</v>
      </c>
      <c r="BF280" s="60">
        <f>VLOOKUP(A280,[4]Controles!$A$7:$L$139,12,0)</f>
        <v>6.3492063492063489</v>
      </c>
      <c r="BG280" s="61">
        <f>VLOOKUP(A280,[4]Controles!$A$7:$L$139,11,0)</f>
        <v>4</v>
      </c>
      <c r="BH280" s="88">
        <v>14.285714285714285</v>
      </c>
      <c r="BI280" s="87">
        <v>9</v>
      </c>
      <c r="BJ280" s="68">
        <v>0</v>
      </c>
      <c r="BK280" s="69">
        <v>0</v>
      </c>
      <c r="BL280" s="68">
        <v>0</v>
      </c>
      <c r="BM280" s="69">
        <v>0</v>
      </c>
      <c r="BN280" s="67">
        <v>0</v>
      </c>
      <c r="BO280" s="67">
        <v>0</v>
      </c>
      <c r="BP280" s="67">
        <v>0</v>
      </c>
      <c r="BQ280" s="67">
        <v>0</v>
      </c>
      <c r="BR280" s="67">
        <v>0</v>
      </c>
      <c r="BS280" s="67">
        <v>0</v>
      </c>
      <c r="BT280" s="67">
        <v>0</v>
      </c>
      <c r="BU280" s="67">
        <v>0</v>
      </c>
      <c r="BV280" s="67">
        <v>29.9</v>
      </c>
      <c r="BW280" s="67">
        <v>63.6</v>
      </c>
      <c r="BX280" s="67">
        <v>62.6</v>
      </c>
      <c r="BY280" s="67">
        <v>63.6</v>
      </c>
      <c r="BZ280" s="67">
        <v>61.7</v>
      </c>
      <c r="CA280" s="67">
        <v>89.6</v>
      </c>
      <c r="CB280" s="67">
        <v>75.7</v>
      </c>
      <c r="CC280" s="96" t="s">
        <v>2440</v>
      </c>
      <c r="CD280" s="96" t="s">
        <v>2441</v>
      </c>
      <c r="CE280" s="99">
        <v>66.666666666666657</v>
      </c>
      <c r="CF280" s="67" t="s">
        <v>2247</v>
      </c>
      <c r="CG280" s="67" t="s">
        <v>2442</v>
      </c>
      <c r="CH280" s="67">
        <v>110.74</v>
      </c>
      <c r="CI280" s="67">
        <v>1</v>
      </c>
      <c r="CJ280" s="86">
        <v>0</v>
      </c>
      <c r="CK280" s="87">
        <v>0</v>
      </c>
      <c r="CL280" s="106">
        <v>110.74</v>
      </c>
      <c r="CM280" s="89">
        <v>1</v>
      </c>
      <c r="CN280" s="67">
        <v>0</v>
      </c>
      <c r="CO280" s="67">
        <v>0</v>
      </c>
      <c r="CP280" s="67">
        <v>0</v>
      </c>
      <c r="CQ280" s="67">
        <v>0</v>
      </c>
      <c r="CR280" s="67">
        <v>0</v>
      </c>
      <c r="CS280" s="67">
        <v>0</v>
      </c>
      <c r="CT280" s="67">
        <v>0</v>
      </c>
      <c r="CU280" s="67">
        <v>0</v>
      </c>
      <c r="CV280" s="67">
        <v>0</v>
      </c>
      <c r="CW280" s="67">
        <v>0</v>
      </c>
      <c r="CX280" s="67">
        <v>0</v>
      </c>
      <c r="CY280" s="67">
        <v>0</v>
      </c>
      <c r="CZ280" s="67">
        <v>0</v>
      </c>
      <c r="DA280" s="67">
        <v>0</v>
      </c>
      <c r="DB280" s="62">
        <f>VLOOKUP(A280,'[3]2017'!$A$8:$I$140,9,0)</f>
        <v>0</v>
      </c>
      <c r="DC280" s="63">
        <f>VLOOKUP(A280,'[3]2017'!$A$8:$I$140,8,0)</f>
        <v>0</v>
      </c>
      <c r="DD280" s="96" t="s">
        <v>2443</v>
      </c>
      <c r="DE280" s="96" t="s">
        <v>2444</v>
      </c>
      <c r="DF280" s="99">
        <v>3.1465093411996068</v>
      </c>
      <c r="DG280" s="104">
        <v>15.538290788013317</v>
      </c>
      <c r="DH280" s="67">
        <v>291.26</v>
      </c>
      <c r="DI280" s="67">
        <v>3</v>
      </c>
      <c r="DJ280" s="67">
        <v>194.17</v>
      </c>
      <c r="DK280" s="67">
        <v>2</v>
      </c>
      <c r="DL280" s="67">
        <v>0</v>
      </c>
      <c r="DM280" s="67">
        <v>0</v>
      </c>
      <c r="DN280" s="67">
        <v>103.41</v>
      </c>
      <c r="DO280" s="67">
        <v>1</v>
      </c>
      <c r="DP280" s="67">
        <v>0</v>
      </c>
      <c r="DQ280" s="67">
        <v>0</v>
      </c>
      <c r="DR280" s="67">
        <v>0</v>
      </c>
      <c r="DS280" s="67">
        <v>0</v>
      </c>
      <c r="DT280" s="67">
        <v>0</v>
      </c>
      <c r="DU280" s="67">
        <v>0</v>
      </c>
      <c r="DV280" s="67">
        <v>0</v>
      </c>
      <c r="DW280" s="67">
        <v>0</v>
      </c>
      <c r="DX280" s="67">
        <v>0</v>
      </c>
      <c r="DY280" s="67">
        <v>0</v>
      </c>
      <c r="DZ280" s="101">
        <f>VLOOKUP(A280,[5]Embarazos!$A$7:$D$139,4,0)</f>
        <v>3.125</v>
      </c>
      <c r="EA280" s="63">
        <f>VLOOKUP(A280,[5]Embarazos!$A$7:$D$139,3,0)</f>
        <v>2</v>
      </c>
      <c r="EB280" s="62">
        <f>VLOOKUP(A280,[5]Embarazos!$A$7:$F$139,6,0)</f>
        <v>35.9375</v>
      </c>
      <c r="EC280" s="63">
        <f>VLOOKUP(A280,[5]Embarazos!$A$7:$F$139,5,0)</f>
        <v>23</v>
      </c>
      <c r="ED280" s="62">
        <f>VLOOKUP(A280,'[3]2017'!$A$8:$K$140,11,0)</f>
        <v>3.7359900373599007</v>
      </c>
      <c r="EE280" s="63">
        <f>VLOOKUP(A280,'[3]2017'!$A$8:$K$140,10,0)</f>
        <v>3</v>
      </c>
      <c r="EF280" s="96" t="s">
        <v>2445</v>
      </c>
      <c r="EG280" s="96" t="s">
        <v>2446</v>
      </c>
      <c r="EH280" s="99">
        <v>3.1067961165048543</v>
      </c>
      <c r="EI280" s="104">
        <v>3.0690537084398977</v>
      </c>
      <c r="EJ280" s="174" t="s">
        <v>2447</v>
      </c>
      <c r="EK280" s="174" t="s">
        <v>2448</v>
      </c>
      <c r="EL280" s="96" t="s">
        <v>2449</v>
      </c>
      <c r="EM280" s="96" t="s">
        <v>2450</v>
      </c>
      <c r="EN280" s="99">
        <v>2.9069767441860463</v>
      </c>
      <c r="EO280" s="100">
        <v>0</v>
      </c>
      <c r="EP280" s="67">
        <v>0</v>
      </c>
      <c r="EQ280" s="67">
        <v>0</v>
      </c>
      <c r="ER280" s="67">
        <v>0</v>
      </c>
      <c r="ES280" s="67">
        <v>0</v>
      </c>
      <c r="ET280" s="92">
        <v>103.41261633919339</v>
      </c>
      <c r="EU280" s="105">
        <v>1</v>
      </c>
      <c r="EV280" s="67">
        <v>0</v>
      </c>
      <c r="EW280" s="67">
        <v>0</v>
      </c>
      <c r="EX280" s="67">
        <v>0</v>
      </c>
      <c r="EY280" s="62">
        <f>VLOOKUP(A280,[5]Embarazos!$A$7:$H$139,8,0)</f>
        <v>25</v>
      </c>
      <c r="EZ280" s="63">
        <f>VLOOKUP(A280,[5]Embarazos!$A$7:$H$139,7,0)</f>
        <v>16</v>
      </c>
      <c r="FA280" s="62">
        <f>VLOOKUP(A280,[5]Embarazos!$A$7:$J$139,10,0)</f>
        <v>15.625</v>
      </c>
      <c r="FB280" s="63">
        <f>VLOOKUP(A280,[5]Embarazos!$A$7:$J$139,9,0)</f>
        <v>10</v>
      </c>
      <c r="FC280" s="67">
        <v>0</v>
      </c>
      <c r="FD280" s="67">
        <v>0</v>
      </c>
      <c r="FE280" s="67">
        <v>59.95</v>
      </c>
      <c r="FF280" s="67">
        <v>1</v>
      </c>
      <c r="FG280" s="67">
        <v>0</v>
      </c>
      <c r="FH280" s="67">
        <v>0</v>
      </c>
      <c r="FI280" s="67">
        <v>119.9</v>
      </c>
      <c r="FJ280" s="67">
        <v>2</v>
      </c>
      <c r="FK280" s="92">
        <v>179.85611510791367</v>
      </c>
      <c r="FL280" s="105">
        <v>3</v>
      </c>
      <c r="FM280" s="67">
        <v>59.95</v>
      </c>
      <c r="FN280" s="67">
        <v>1</v>
      </c>
      <c r="FO280" s="67">
        <v>359.71</v>
      </c>
      <c r="FP280" s="67">
        <v>6</v>
      </c>
      <c r="FQ280" s="92">
        <v>31.259768677711783</v>
      </c>
      <c r="FR280" s="67">
        <v>1</v>
      </c>
      <c r="FS280" s="62">
        <f>VLOOKUP(A280,'[3]2017'!$A$8:$M$140,13,0)</f>
        <v>0</v>
      </c>
      <c r="FT280" s="63">
        <f>VLOOKUP(A280,'[3]2017'!$A$8:$M$140,12,0)</f>
        <v>0</v>
      </c>
      <c r="FU280" s="62">
        <f>VLOOKUP(A280,'[3]2017'!$A$8:$O$140,15,0)</f>
        <v>1.4245014245014245</v>
      </c>
      <c r="FV280" s="63">
        <f>VLOOKUP(A280,'[3]2017'!$A$8:$O$140,14,0)</f>
        <v>1</v>
      </c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67"/>
      <c r="IS280" s="67"/>
      <c r="IT280" s="67"/>
      <c r="IU280" s="67"/>
      <c r="IV280" s="67"/>
      <c r="IW280" s="67"/>
      <c r="IX280" s="67"/>
      <c r="IY280" s="67"/>
      <c r="IZ280" s="67"/>
      <c r="JA280" s="67"/>
      <c r="JB280" s="67"/>
      <c r="JC280" s="67"/>
      <c r="JD280" s="67"/>
      <c r="JE280" s="67"/>
      <c r="JF280" s="67"/>
      <c r="JG280" s="67"/>
      <c r="JH280" s="67"/>
      <c r="JI280" s="67"/>
      <c r="JJ280" s="67"/>
      <c r="JK280" s="67"/>
      <c r="JL280" s="67"/>
      <c r="JM280" s="67"/>
      <c r="JN280" s="67"/>
      <c r="JO280" s="67"/>
      <c r="JP280" s="67"/>
      <c r="JQ280" s="67"/>
      <c r="JR280" s="67"/>
      <c r="JS280" s="67"/>
      <c r="JT280" s="67"/>
      <c r="JU280" s="67"/>
      <c r="JV280" s="67"/>
      <c r="JW280" s="67"/>
      <c r="JX280" s="67"/>
      <c r="JY280" s="67"/>
      <c r="JZ280" s="67"/>
      <c r="KA280" s="67"/>
      <c r="KB280" s="67"/>
      <c r="KC280" s="67"/>
      <c r="KD280" s="67"/>
      <c r="KE280" s="67"/>
      <c r="KF280" s="67"/>
      <c r="KG280" s="67"/>
      <c r="KH280" s="67"/>
      <c r="KI280" s="67"/>
      <c r="KJ280" s="67"/>
      <c r="KK280" s="67"/>
      <c r="KL280" s="67"/>
      <c r="KM280" s="67"/>
      <c r="KN280" s="67"/>
      <c r="KO280" s="67"/>
      <c r="KP280" s="67"/>
      <c r="KQ280" s="67"/>
      <c r="KR280" s="67"/>
      <c r="KS280" s="67"/>
      <c r="KT280" s="67"/>
      <c r="KU280" s="67"/>
      <c r="KV280" s="67"/>
      <c r="KW280" s="67"/>
      <c r="KX280" s="67"/>
      <c r="KY280" s="67"/>
      <c r="KZ280" s="67"/>
      <c r="LA280" s="67"/>
      <c r="LB280" s="67"/>
      <c r="LC280" s="67"/>
      <c r="LD280" s="67"/>
      <c r="LE280" s="67"/>
      <c r="LF280" s="67"/>
      <c r="LG280" s="67"/>
      <c r="LH280" s="67"/>
      <c r="LI280" s="67"/>
      <c r="LJ280" s="67"/>
      <c r="LK280" s="67"/>
      <c r="LL280" s="67"/>
      <c r="LM280" s="67"/>
      <c r="LN280" s="67"/>
      <c r="LO280" s="67"/>
      <c r="LP280" s="67"/>
      <c r="LQ280" s="67"/>
      <c r="LR280" s="67"/>
      <c r="LS280" s="67"/>
      <c r="LT280" s="67"/>
      <c r="LU280" s="67"/>
      <c r="LV280" s="67"/>
      <c r="LW280" s="67"/>
      <c r="LX280" s="67"/>
      <c r="LY280" s="67"/>
      <c r="LZ280" s="67"/>
      <c r="MA280" s="67"/>
      <c r="MB280" s="67"/>
      <c r="MC280" s="67"/>
      <c r="MD280" s="67"/>
      <c r="ME280" s="67"/>
      <c r="MF280" s="67"/>
      <c r="MG280" s="67"/>
      <c r="MH280" s="67"/>
      <c r="MI280" s="67"/>
      <c r="MJ280" s="67"/>
      <c r="MK280" s="67"/>
      <c r="ML280" s="67"/>
      <c r="MM280" s="67"/>
      <c r="MN280" s="67"/>
      <c r="MO280" s="67"/>
      <c r="MP280" s="67"/>
      <c r="MQ280" s="67"/>
      <c r="MR280" s="67"/>
      <c r="MS280" s="67"/>
      <c r="MT280" s="67"/>
      <c r="MU280" s="67"/>
      <c r="MV280" s="67"/>
      <c r="MW280" s="67"/>
      <c r="MX280" s="67"/>
      <c r="MY280" s="67"/>
      <c r="MZ280" s="67"/>
      <c r="NA280" s="67"/>
      <c r="NB280" s="67"/>
      <c r="NC280" s="67"/>
      <c r="ND280" s="67"/>
      <c r="NE280" s="67"/>
      <c r="NF280" s="67"/>
      <c r="NG280" s="67"/>
      <c r="NH280" s="67"/>
      <c r="NI280" s="67"/>
      <c r="NJ280" s="67"/>
      <c r="NK280" s="67"/>
      <c r="NL280" s="67"/>
      <c r="NM280" s="67"/>
      <c r="NN280" s="67"/>
      <c r="NO280" s="67"/>
      <c r="NP280" s="67"/>
      <c r="NQ280" s="67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2"/>
      <c r="OF280" s="12"/>
      <c r="OG280" s="12"/>
      <c r="OH280" s="12"/>
      <c r="OI280" s="12"/>
      <c r="OJ280" s="12"/>
      <c r="OK280" s="12"/>
      <c r="OL280" s="12"/>
      <c r="OM280" s="12"/>
      <c r="ON280" s="12"/>
      <c r="OO280" s="12"/>
      <c r="OP280" s="12"/>
      <c r="OQ280" s="12"/>
    </row>
    <row r="281" spans="1:407">
      <c r="A281" s="96" t="s">
        <v>718</v>
      </c>
      <c r="B281" s="56" t="s">
        <v>719</v>
      </c>
      <c r="C281" s="96" t="s">
        <v>441</v>
      </c>
      <c r="D281" s="74">
        <v>6</v>
      </c>
      <c r="E281" s="67">
        <v>2017</v>
      </c>
      <c r="F281" s="161">
        <v>63.050030923881195</v>
      </c>
      <c r="G281" s="67">
        <v>16745</v>
      </c>
      <c r="H281" s="67">
        <v>6915</v>
      </c>
      <c r="I281" s="67">
        <v>9830</v>
      </c>
      <c r="J281" s="67">
        <v>8.08</v>
      </c>
      <c r="K281" s="78">
        <v>1353</v>
      </c>
      <c r="L281" s="67">
        <v>70.83</v>
      </c>
      <c r="M281" s="78">
        <v>11861</v>
      </c>
      <c r="N281" s="67">
        <v>1921</v>
      </c>
      <c r="O281" s="67">
        <v>974</v>
      </c>
      <c r="P281" s="67">
        <v>947</v>
      </c>
      <c r="Q281" s="67">
        <v>2305</v>
      </c>
      <c r="R281" s="67">
        <v>1169</v>
      </c>
      <c r="S281" s="67">
        <v>1136</v>
      </c>
      <c r="T281" s="67">
        <v>1841</v>
      </c>
      <c r="U281" s="67">
        <v>931</v>
      </c>
      <c r="V281" s="67">
        <v>910</v>
      </c>
      <c r="W281" s="67">
        <v>2119</v>
      </c>
      <c r="X281" s="67">
        <v>1070</v>
      </c>
      <c r="Y281" s="67">
        <v>1049</v>
      </c>
      <c r="Z281" s="67">
        <v>1609</v>
      </c>
      <c r="AA281" s="67">
        <v>811</v>
      </c>
      <c r="AB281" s="67">
        <v>798</v>
      </c>
      <c r="AC281" s="67">
        <v>1907</v>
      </c>
      <c r="AD281" s="67">
        <v>961</v>
      </c>
      <c r="AE281" s="67">
        <v>946</v>
      </c>
      <c r="AF281" s="67">
        <v>1596</v>
      </c>
      <c r="AG281" s="67">
        <v>805</v>
      </c>
      <c r="AH281" s="67">
        <v>791</v>
      </c>
      <c r="AI281" s="67">
        <v>2699</v>
      </c>
      <c r="AJ281" s="67">
        <v>1365</v>
      </c>
      <c r="AK281" s="67">
        <v>1334</v>
      </c>
      <c r="AL281" s="67">
        <v>1515</v>
      </c>
      <c r="AM281" s="67">
        <v>765</v>
      </c>
      <c r="AN281" s="67">
        <v>750</v>
      </c>
      <c r="AO281" s="67">
        <v>1272</v>
      </c>
      <c r="AP281" s="67">
        <v>650</v>
      </c>
      <c r="AQ281" s="67">
        <v>622</v>
      </c>
      <c r="AR281" s="67" t="s">
        <v>428</v>
      </c>
      <c r="AS281" s="67"/>
      <c r="AT281" s="67" t="s">
        <v>428</v>
      </c>
      <c r="AU281" s="59">
        <v>621</v>
      </c>
      <c r="AV281" s="59">
        <v>0</v>
      </c>
      <c r="AW281" s="59">
        <v>47</v>
      </c>
      <c r="AX281" s="97">
        <f>VLOOKUP(A281,[2]INFANTIL!$A$8:$AA$140,27,0)</f>
        <v>6.3291139240506329</v>
      </c>
      <c r="AY281" s="98">
        <f>VLOOKUP(A281,[2]INFANTIL!$A$8:$AA$140,16,0)</f>
        <v>1</v>
      </c>
      <c r="AZ281" s="62">
        <f>VLOOKUP(A281,'[3]2017'!$A$8:$E$140,5,0)</f>
        <v>0.52056220718375845</v>
      </c>
      <c r="BA281" s="63">
        <f>VLOOKUP(A281,'[3]2017'!$A$8:$E$140,4,0)</f>
        <v>1</v>
      </c>
      <c r="BB281" s="62">
        <f>VLOOKUP(A281,[2]MATERNAS!$A$8:$AA$140,27,0)</f>
        <v>0</v>
      </c>
      <c r="BC281" s="63">
        <f>VLOOKUP(A281,[2]MATERNAS!$A$8:$AA$140,26,0)</f>
        <v>0</v>
      </c>
      <c r="BD281" s="68">
        <v>0</v>
      </c>
      <c r="BE281" s="69">
        <v>0</v>
      </c>
      <c r="BF281" s="60">
        <f>VLOOKUP(A281,[4]Controles!$A$7:$L$139,12,0)</f>
        <v>3.1645569620253164</v>
      </c>
      <c r="BG281" s="61">
        <f>VLOOKUP(A281,[4]Controles!$A$7:$L$139,11,0)</f>
        <v>5</v>
      </c>
      <c r="BH281" s="88">
        <v>6.962025316455696</v>
      </c>
      <c r="BI281" s="87">
        <v>11</v>
      </c>
      <c r="BJ281" s="68">
        <v>0</v>
      </c>
      <c r="BK281" s="69">
        <v>0</v>
      </c>
      <c r="BL281" s="68">
        <v>0</v>
      </c>
      <c r="BM281" s="69">
        <v>0</v>
      </c>
      <c r="BN281" s="67">
        <v>0</v>
      </c>
      <c r="BO281" s="67">
        <v>0</v>
      </c>
      <c r="BP281" s="67">
        <v>0</v>
      </c>
      <c r="BQ281" s="67">
        <v>0</v>
      </c>
      <c r="BR281" s="67">
        <v>0</v>
      </c>
      <c r="BS281" s="67">
        <v>0</v>
      </c>
      <c r="BT281" s="67">
        <v>0</v>
      </c>
      <c r="BU281" s="67">
        <v>0</v>
      </c>
      <c r="BV281" s="67">
        <v>39</v>
      </c>
      <c r="BW281" s="67">
        <v>96.8</v>
      </c>
      <c r="BX281" s="67">
        <v>95.7</v>
      </c>
      <c r="BY281" s="67">
        <v>96.8</v>
      </c>
      <c r="BZ281" s="67">
        <v>98.9</v>
      </c>
      <c r="CA281" s="67">
        <v>99.5</v>
      </c>
      <c r="CB281" s="67">
        <v>100</v>
      </c>
      <c r="CC281" s="96" t="s">
        <v>2451</v>
      </c>
      <c r="CD281" s="96" t="s">
        <v>2452</v>
      </c>
      <c r="CE281" s="99">
        <v>60</v>
      </c>
      <c r="CF281" s="67" t="s">
        <v>2308</v>
      </c>
      <c r="CG281" s="67" t="s">
        <v>2390</v>
      </c>
      <c r="CH281" s="67">
        <v>0</v>
      </c>
      <c r="CI281" s="67">
        <v>0</v>
      </c>
      <c r="CJ281" s="86">
        <v>0</v>
      </c>
      <c r="CK281" s="87">
        <v>0</v>
      </c>
      <c r="CL281" s="106">
        <v>0</v>
      </c>
      <c r="CM281" s="89">
        <v>0</v>
      </c>
      <c r="CN281" s="67">
        <v>52</v>
      </c>
      <c r="CO281" s="67">
        <v>1</v>
      </c>
      <c r="CP281" s="67">
        <v>0</v>
      </c>
      <c r="CQ281" s="67">
        <v>0</v>
      </c>
      <c r="CR281" s="67">
        <v>0</v>
      </c>
      <c r="CS281" s="67">
        <v>0</v>
      </c>
      <c r="CT281" s="67">
        <v>0</v>
      </c>
      <c r="CU281" s="67">
        <v>0</v>
      </c>
      <c r="CV281" s="67">
        <v>0</v>
      </c>
      <c r="CW281" s="67">
        <v>0</v>
      </c>
      <c r="CX281" s="67">
        <v>0</v>
      </c>
      <c r="CY281" s="67">
        <v>0</v>
      </c>
      <c r="CZ281" s="67">
        <v>0</v>
      </c>
      <c r="DA281" s="67">
        <v>0</v>
      </c>
      <c r="DB281" s="62">
        <f>VLOOKUP(A281,'[3]2017'!$A$8:$I$140,9,0)</f>
        <v>0</v>
      </c>
      <c r="DC281" s="63">
        <f>VLOOKUP(A281,'[3]2017'!$A$8:$I$140,8,0)</f>
        <v>0</v>
      </c>
      <c r="DD281" s="96" t="s">
        <v>2351</v>
      </c>
      <c r="DE281" s="96" t="s">
        <v>2453</v>
      </c>
      <c r="DF281" s="99">
        <v>2.1772939346811819</v>
      </c>
      <c r="DG281" s="104">
        <v>0.97719869706840379</v>
      </c>
      <c r="DH281" s="67">
        <v>0</v>
      </c>
      <c r="DI281" s="67">
        <v>0</v>
      </c>
      <c r="DJ281" s="67">
        <v>47.19</v>
      </c>
      <c r="DK281" s="67">
        <v>1</v>
      </c>
      <c r="DL281" s="67">
        <v>0</v>
      </c>
      <c r="DM281" s="67">
        <v>0</v>
      </c>
      <c r="DN281" s="67">
        <v>0</v>
      </c>
      <c r="DO281" s="67">
        <v>0</v>
      </c>
      <c r="DP281" s="67">
        <v>0</v>
      </c>
      <c r="DQ281" s="67">
        <v>0</v>
      </c>
      <c r="DR281" s="67">
        <v>0</v>
      </c>
      <c r="DS281" s="67">
        <v>0</v>
      </c>
      <c r="DT281" s="67">
        <v>0</v>
      </c>
      <c r="DU281" s="67">
        <v>0</v>
      </c>
      <c r="DV281" s="67">
        <v>0</v>
      </c>
      <c r="DW281" s="67">
        <v>0</v>
      </c>
      <c r="DX281" s="67">
        <v>0</v>
      </c>
      <c r="DY281" s="67">
        <v>0</v>
      </c>
      <c r="DZ281" s="101">
        <f>VLOOKUP(A281,[5]Embarazos!$A$7:$D$139,4,0)</f>
        <v>1.875</v>
      </c>
      <c r="EA281" s="63">
        <f>VLOOKUP(A281,[5]Embarazos!$A$7:$D$139,3,0)</f>
        <v>3</v>
      </c>
      <c r="EB281" s="62">
        <f>VLOOKUP(A281,[5]Embarazos!$A$7:$F$139,6,0)</f>
        <v>23.125</v>
      </c>
      <c r="EC281" s="63">
        <f>VLOOKUP(A281,[5]Embarazos!$A$7:$F$139,5,0)</f>
        <v>37</v>
      </c>
      <c r="ED281" s="62">
        <f>VLOOKUP(A281,'[3]2017'!$A$8:$K$140,11,0)</f>
        <v>0</v>
      </c>
      <c r="EE281" s="63">
        <f>VLOOKUP(A281,'[3]2017'!$A$8:$K$140,10,0)</f>
        <v>0</v>
      </c>
      <c r="EF281" s="96" t="s">
        <v>2454</v>
      </c>
      <c r="EG281" s="96" t="s">
        <v>2455</v>
      </c>
      <c r="EH281" s="99">
        <v>1.6085790884718498</v>
      </c>
      <c r="EI281" s="104">
        <v>0.39577836411609502</v>
      </c>
      <c r="EJ281" s="174" t="s">
        <v>487</v>
      </c>
      <c r="EK281" s="174" t="s">
        <v>2456</v>
      </c>
      <c r="EL281" s="96" t="s">
        <v>2457</v>
      </c>
      <c r="EM281" s="96" t="s">
        <v>2458</v>
      </c>
      <c r="EN281" s="99">
        <v>1.8126888217522661</v>
      </c>
      <c r="EO281" s="100">
        <v>1.3157894736842104</v>
      </c>
      <c r="EP281" s="67">
        <v>0</v>
      </c>
      <c r="EQ281" s="67">
        <v>0</v>
      </c>
      <c r="ER281" s="67">
        <v>157.32</v>
      </c>
      <c r="ES281" s="67">
        <v>3</v>
      </c>
      <c r="ET281" s="92">
        <v>52.438384897745152</v>
      </c>
      <c r="EU281" s="105">
        <v>1</v>
      </c>
      <c r="EV281" s="67">
        <v>0</v>
      </c>
      <c r="EW281" s="67">
        <v>0</v>
      </c>
      <c r="EX281" s="67">
        <v>0</v>
      </c>
      <c r="EY281" s="62">
        <f>VLOOKUP(A281,[5]Embarazos!$A$7:$H$139,8,0)</f>
        <v>30</v>
      </c>
      <c r="EZ281" s="63">
        <f>VLOOKUP(A281,[5]Embarazos!$A$7:$H$139,7,0)</f>
        <v>48</v>
      </c>
      <c r="FA281" s="62">
        <f>VLOOKUP(A281,[5]Embarazos!$A$7:$J$139,10,0)</f>
        <v>23.75</v>
      </c>
      <c r="FB281" s="63">
        <f>VLOOKUP(A281,[5]Embarazos!$A$7:$J$139,9,0)</f>
        <v>38</v>
      </c>
      <c r="FC281" s="67">
        <v>31.26</v>
      </c>
      <c r="FD281" s="67">
        <v>1</v>
      </c>
      <c r="FE281" s="67">
        <v>31.26</v>
      </c>
      <c r="FF281" s="67">
        <v>1</v>
      </c>
      <c r="FG281" s="67">
        <v>0</v>
      </c>
      <c r="FH281" s="67">
        <v>0</v>
      </c>
      <c r="FI281" s="67">
        <v>0</v>
      </c>
      <c r="FJ281" s="67">
        <v>0</v>
      </c>
      <c r="FK281" s="92">
        <v>62.519537355423566</v>
      </c>
      <c r="FL281" s="105">
        <v>2</v>
      </c>
      <c r="FM281" s="67">
        <v>62.52</v>
      </c>
      <c r="FN281" s="67">
        <v>2</v>
      </c>
      <c r="FO281" s="67">
        <v>93.78</v>
      </c>
      <c r="FP281" s="67">
        <v>3</v>
      </c>
      <c r="FQ281" s="67">
        <v>0</v>
      </c>
      <c r="FR281" s="67">
        <v>0</v>
      </c>
      <c r="FS281" s="62">
        <f>VLOOKUP(A281,'[3]2017'!$A$8:$M$140,13,0)</f>
        <v>0.66006600660066006</v>
      </c>
      <c r="FT281" s="63">
        <f>VLOOKUP(A281,'[3]2017'!$A$8:$M$140,12,0)</f>
        <v>1</v>
      </c>
      <c r="FU281" s="62">
        <f>VLOOKUP(A281,'[3]2017'!$A$8:$O$140,15,0)</f>
        <v>2.3584905660377355</v>
      </c>
      <c r="FV281" s="63">
        <f>VLOOKUP(A281,'[3]2017'!$A$8:$O$140,14,0)</f>
        <v>3</v>
      </c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67"/>
      <c r="IS281" s="67"/>
      <c r="IT281" s="67"/>
      <c r="IU281" s="67"/>
      <c r="IV281" s="67"/>
      <c r="IW281" s="67"/>
      <c r="IX281" s="67"/>
      <c r="IY281" s="67"/>
      <c r="IZ281" s="67"/>
      <c r="JA281" s="67"/>
      <c r="JB281" s="67"/>
      <c r="JC281" s="67"/>
      <c r="JD281" s="67"/>
      <c r="JE281" s="67"/>
      <c r="JF281" s="67"/>
      <c r="JG281" s="67"/>
      <c r="JH281" s="67"/>
      <c r="JI281" s="67"/>
      <c r="JJ281" s="67"/>
      <c r="JK281" s="67"/>
      <c r="JL281" s="67"/>
      <c r="JM281" s="67"/>
      <c r="JN281" s="67"/>
      <c r="JO281" s="67"/>
      <c r="JP281" s="67"/>
      <c r="JQ281" s="67"/>
      <c r="JR281" s="67"/>
      <c r="JS281" s="67"/>
      <c r="JT281" s="67"/>
      <c r="JU281" s="67"/>
      <c r="JV281" s="67"/>
      <c r="JW281" s="67"/>
      <c r="JX281" s="67"/>
      <c r="JY281" s="67"/>
      <c r="JZ281" s="67"/>
      <c r="KA281" s="67"/>
      <c r="KB281" s="67"/>
      <c r="KC281" s="67"/>
      <c r="KD281" s="67"/>
      <c r="KE281" s="67"/>
      <c r="KF281" s="67"/>
      <c r="KG281" s="67"/>
      <c r="KH281" s="67"/>
      <c r="KI281" s="67"/>
      <c r="KJ281" s="67"/>
      <c r="KK281" s="67"/>
      <c r="KL281" s="67"/>
      <c r="KM281" s="67"/>
      <c r="KN281" s="67"/>
      <c r="KO281" s="67"/>
      <c r="KP281" s="67"/>
      <c r="KQ281" s="67"/>
      <c r="KR281" s="67"/>
      <c r="KS281" s="67"/>
      <c r="KT281" s="67"/>
      <c r="KU281" s="67"/>
      <c r="KV281" s="67"/>
      <c r="KW281" s="67"/>
      <c r="KX281" s="67"/>
      <c r="KY281" s="67"/>
      <c r="KZ281" s="67"/>
      <c r="LA281" s="67"/>
      <c r="LB281" s="67"/>
      <c r="LC281" s="67"/>
      <c r="LD281" s="67"/>
      <c r="LE281" s="67"/>
      <c r="LF281" s="67"/>
      <c r="LG281" s="67"/>
      <c r="LH281" s="67"/>
      <c r="LI281" s="67"/>
      <c r="LJ281" s="67"/>
      <c r="LK281" s="67"/>
      <c r="LL281" s="67"/>
      <c r="LM281" s="67"/>
      <c r="LN281" s="67"/>
      <c r="LO281" s="67"/>
      <c r="LP281" s="67"/>
      <c r="LQ281" s="67"/>
      <c r="LR281" s="67"/>
      <c r="LS281" s="67"/>
      <c r="LT281" s="67"/>
      <c r="LU281" s="67"/>
      <c r="LV281" s="67"/>
      <c r="LW281" s="67"/>
      <c r="LX281" s="67"/>
      <c r="LY281" s="67"/>
      <c r="LZ281" s="67"/>
      <c r="MA281" s="67"/>
      <c r="MB281" s="67"/>
      <c r="MC281" s="67"/>
      <c r="MD281" s="67"/>
      <c r="ME281" s="67"/>
      <c r="MF281" s="67"/>
      <c r="MG281" s="67"/>
      <c r="MH281" s="67"/>
      <c r="MI281" s="67"/>
      <c r="MJ281" s="67"/>
      <c r="MK281" s="67"/>
      <c r="ML281" s="67"/>
      <c r="MM281" s="67"/>
      <c r="MN281" s="67"/>
      <c r="MO281" s="67"/>
      <c r="MP281" s="67"/>
      <c r="MQ281" s="67"/>
      <c r="MR281" s="67"/>
      <c r="MS281" s="67"/>
      <c r="MT281" s="67"/>
      <c r="MU281" s="67"/>
      <c r="MV281" s="67"/>
      <c r="MW281" s="67"/>
      <c r="MX281" s="67"/>
      <c r="MY281" s="67"/>
      <c r="MZ281" s="67"/>
      <c r="NA281" s="67"/>
      <c r="NB281" s="67"/>
      <c r="NC281" s="67"/>
      <c r="ND281" s="67"/>
      <c r="NE281" s="67"/>
      <c r="NF281" s="67"/>
      <c r="NG281" s="67"/>
      <c r="NH281" s="67"/>
      <c r="NI281" s="67"/>
      <c r="NJ281" s="67"/>
      <c r="NK281" s="67"/>
      <c r="NL281" s="67"/>
      <c r="NM281" s="67"/>
      <c r="NN281" s="67"/>
      <c r="NO281" s="67"/>
      <c r="NP281" s="67"/>
      <c r="NQ281" s="67"/>
      <c r="NR281" s="12"/>
      <c r="NS281" s="12"/>
      <c r="NT281" s="12"/>
      <c r="NU281" s="12"/>
      <c r="NV281" s="12"/>
      <c r="NW281" s="12"/>
      <c r="NX281" s="12"/>
      <c r="NY281" s="12"/>
      <c r="NZ281" s="12"/>
      <c r="OA281" s="12"/>
      <c r="OB281" s="12"/>
      <c r="OC281" s="12"/>
      <c r="OD281" s="12"/>
      <c r="OE281" s="12"/>
      <c r="OF281" s="12"/>
      <c r="OG281" s="12"/>
      <c r="OH281" s="12"/>
      <c r="OI281" s="12"/>
      <c r="OJ281" s="12"/>
      <c r="OK281" s="12"/>
      <c r="OL281" s="12"/>
      <c r="OM281" s="12"/>
      <c r="ON281" s="12"/>
      <c r="OO281" s="12"/>
      <c r="OP281" s="12"/>
      <c r="OQ281" s="12"/>
    </row>
    <row r="282" spans="1:407">
      <c r="A282" s="96" t="s">
        <v>728</v>
      </c>
      <c r="B282" s="56" t="s">
        <v>729</v>
      </c>
      <c r="C282" s="96" t="s">
        <v>730</v>
      </c>
      <c r="D282" s="74">
        <v>6</v>
      </c>
      <c r="E282" s="67">
        <v>2017</v>
      </c>
      <c r="F282" s="161">
        <v>61.104416065959732</v>
      </c>
      <c r="G282" s="67">
        <v>4543</v>
      </c>
      <c r="H282" s="67">
        <v>3164</v>
      </c>
      <c r="I282" s="67">
        <v>1379</v>
      </c>
      <c r="J282" s="67">
        <v>19.920000000000002</v>
      </c>
      <c r="K282" s="67">
        <v>905</v>
      </c>
      <c r="L282" s="67">
        <v>67.25</v>
      </c>
      <c r="M282" s="78">
        <v>3055</v>
      </c>
      <c r="N282" s="67">
        <v>448</v>
      </c>
      <c r="O282" s="67">
        <v>229</v>
      </c>
      <c r="P282" s="67">
        <v>219</v>
      </c>
      <c r="Q282" s="67">
        <v>534</v>
      </c>
      <c r="R282" s="67">
        <v>273</v>
      </c>
      <c r="S282" s="67">
        <v>261</v>
      </c>
      <c r="T282" s="67">
        <v>418</v>
      </c>
      <c r="U282" s="67">
        <v>215</v>
      </c>
      <c r="V282" s="67">
        <v>203</v>
      </c>
      <c r="W282" s="67">
        <v>489</v>
      </c>
      <c r="X282" s="67">
        <v>252</v>
      </c>
      <c r="Y282" s="67">
        <v>237</v>
      </c>
      <c r="Z282" s="67">
        <v>390</v>
      </c>
      <c r="AA282" s="67">
        <v>202</v>
      </c>
      <c r="AB282" s="67">
        <v>188</v>
      </c>
      <c r="AC282" s="67">
        <v>482</v>
      </c>
      <c r="AD282" s="67">
        <v>249</v>
      </c>
      <c r="AE282" s="67">
        <v>233</v>
      </c>
      <c r="AF282" s="67">
        <v>418</v>
      </c>
      <c r="AG282" s="67">
        <v>215</v>
      </c>
      <c r="AH282" s="67">
        <v>203</v>
      </c>
      <c r="AI282" s="67">
        <v>741</v>
      </c>
      <c r="AJ282" s="67">
        <v>381</v>
      </c>
      <c r="AK282" s="67">
        <v>360</v>
      </c>
      <c r="AL282" s="67">
        <v>410</v>
      </c>
      <c r="AM282" s="67">
        <v>211</v>
      </c>
      <c r="AN282" s="67">
        <v>199</v>
      </c>
      <c r="AO282" s="67">
        <v>392</v>
      </c>
      <c r="AP282" s="67">
        <v>200</v>
      </c>
      <c r="AQ282" s="67">
        <v>192</v>
      </c>
      <c r="AR282" s="67" t="s">
        <v>428</v>
      </c>
      <c r="AS282" s="67"/>
      <c r="AT282" s="67" t="s">
        <v>428</v>
      </c>
      <c r="AU282" s="59">
        <v>51</v>
      </c>
      <c r="AV282" s="59">
        <v>0</v>
      </c>
      <c r="AW282" s="59">
        <v>29</v>
      </c>
      <c r="AX282" s="97">
        <f>VLOOKUP(A282,[2]INFANTIL!$A$8:$AA$140,27,0)</f>
        <v>0</v>
      </c>
      <c r="AY282" s="98">
        <f>VLOOKUP(A282,[2]INFANTIL!$A$8:$AA$140,16,0)</f>
        <v>0</v>
      </c>
      <c r="AZ282" s="62">
        <f>VLOOKUP(A282,'[3]2017'!$A$8:$E$140,5,0)</f>
        <v>0</v>
      </c>
      <c r="BA282" s="63">
        <f>VLOOKUP(A282,'[3]2017'!$A$8:$E$140,4,0)</f>
        <v>0</v>
      </c>
      <c r="BB282" s="62">
        <f>VLOOKUP(A282,[2]MATERNAS!$A$8:$AA$140,27,0)</f>
        <v>0</v>
      </c>
      <c r="BC282" s="63">
        <f>VLOOKUP(A282,[2]MATERNAS!$A$8:$AA$140,26,0)</f>
        <v>0</v>
      </c>
      <c r="BD282" s="68">
        <v>0</v>
      </c>
      <c r="BE282" s="69">
        <v>0</v>
      </c>
      <c r="BF282" s="60">
        <f>VLOOKUP(A282,[4]Controles!$A$7:$L$139,12,0)</f>
        <v>4.5454545454545459</v>
      </c>
      <c r="BG282" s="61">
        <f>VLOOKUP(A282,[4]Controles!$A$7:$L$139,11,0)</f>
        <v>2</v>
      </c>
      <c r="BH282" s="88">
        <v>9.0909090909090917</v>
      </c>
      <c r="BI282" s="87">
        <v>4</v>
      </c>
      <c r="BJ282" s="68">
        <v>0</v>
      </c>
      <c r="BK282" s="69">
        <v>0</v>
      </c>
      <c r="BL282" s="68">
        <v>0</v>
      </c>
      <c r="BM282" s="69">
        <v>0</v>
      </c>
      <c r="BN282" s="67">
        <v>0</v>
      </c>
      <c r="BO282" s="67">
        <v>0</v>
      </c>
      <c r="BP282" s="67">
        <v>0</v>
      </c>
      <c r="BQ282" s="67">
        <v>0</v>
      </c>
      <c r="BR282" s="67">
        <v>0</v>
      </c>
      <c r="BS282" s="67">
        <v>0</v>
      </c>
      <c r="BT282" s="67">
        <v>0</v>
      </c>
      <c r="BU282" s="67">
        <v>0</v>
      </c>
      <c r="BV282" s="67">
        <v>16.100000000000001</v>
      </c>
      <c r="BW282" s="67">
        <v>83.9</v>
      </c>
      <c r="BX282" s="67">
        <v>83.9</v>
      </c>
      <c r="BY282" s="67">
        <v>83.9</v>
      </c>
      <c r="BZ282" s="67">
        <v>80.400000000000006</v>
      </c>
      <c r="CA282" s="67">
        <v>107.1</v>
      </c>
      <c r="CB282" s="67">
        <v>108.9</v>
      </c>
      <c r="CC282" s="96" t="s">
        <v>2459</v>
      </c>
      <c r="CD282" s="96" t="s">
        <v>2460</v>
      </c>
      <c r="CE282" s="99">
        <v>20</v>
      </c>
      <c r="CF282" s="67" t="s">
        <v>1426</v>
      </c>
      <c r="CG282" s="67" t="s">
        <v>2461</v>
      </c>
      <c r="CH282" s="67">
        <v>0</v>
      </c>
      <c r="CI282" s="67">
        <v>0</v>
      </c>
      <c r="CJ282" s="86">
        <v>0</v>
      </c>
      <c r="CK282" s="87">
        <v>0</v>
      </c>
      <c r="CL282" s="106">
        <v>0</v>
      </c>
      <c r="CM282" s="89">
        <v>0</v>
      </c>
      <c r="CN282" s="67">
        <v>226.24</v>
      </c>
      <c r="CO282" s="67">
        <v>1</v>
      </c>
      <c r="CP282" s="67">
        <v>0</v>
      </c>
      <c r="CQ282" s="67">
        <v>0</v>
      </c>
      <c r="CR282" s="67">
        <v>0</v>
      </c>
      <c r="CS282" s="67">
        <v>0</v>
      </c>
      <c r="CT282" s="67">
        <v>0</v>
      </c>
      <c r="CU282" s="67">
        <v>0</v>
      </c>
      <c r="CV282" s="67">
        <v>0</v>
      </c>
      <c r="CW282" s="67">
        <v>0</v>
      </c>
      <c r="CX282" s="67">
        <v>0</v>
      </c>
      <c r="CY282" s="67">
        <v>0</v>
      </c>
      <c r="CZ282" s="67">
        <v>0</v>
      </c>
      <c r="DA282" s="67">
        <v>0</v>
      </c>
      <c r="DB282" s="62">
        <f>VLOOKUP(A282,'[3]2017'!$A$8:$I$140,9,0)</f>
        <v>0</v>
      </c>
      <c r="DC282" s="63">
        <f>VLOOKUP(A282,'[3]2017'!$A$8:$I$140,8,0)</f>
        <v>0</v>
      </c>
      <c r="DD282" s="96" t="s">
        <v>2462</v>
      </c>
      <c r="DE282" s="96" t="s">
        <v>2463</v>
      </c>
      <c r="DF282" s="99">
        <v>2.9673590504451042</v>
      </c>
      <c r="DG282" s="104">
        <v>8.0745341614906838</v>
      </c>
      <c r="DH282" s="67">
        <v>0</v>
      </c>
      <c r="DI282" s="67">
        <v>0</v>
      </c>
      <c r="DJ282" s="67">
        <v>0</v>
      </c>
      <c r="DK282" s="67">
        <v>0</v>
      </c>
      <c r="DL282" s="67">
        <v>0</v>
      </c>
      <c r="DM282" s="67">
        <v>0</v>
      </c>
      <c r="DN282" s="67">
        <v>0</v>
      </c>
      <c r="DO282" s="67">
        <v>0</v>
      </c>
      <c r="DP282" s="67">
        <v>0</v>
      </c>
      <c r="DQ282" s="67">
        <v>0</v>
      </c>
      <c r="DR282" s="67">
        <v>0</v>
      </c>
      <c r="DS282" s="67">
        <v>0</v>
      </c>
      <c r="DT282" s="67">
        <v>0</v>
      </c>
      <c r="DU282" s="67">
        <v>0</v>
      </c>
      <c r="DV282" s="67">
        <v>0</v>
      </c>
      <c r="DW282" s="67">
        <v>0</v>
      </c>
      <c r="DX282" s="67">
        <v>0</v>
      </c>
      <c r="DY282" s="67">
        <v>0</v>
      </c>
      <c r="DZ282" s="101">
        <f>VLOOKUP(A282,[5]Embarazos!$A$7:$D$139,4,0)</f>
        <v>0</v>
      </c>
      <c r="EA282" s="63">
        <f>VLOOKUP(A282,[5]Embarazos!$A$7:$D$139,3,0)</f>
        <v>0</v>
      </c>
      <c r="EB282" s="62">
        <f>VLOOKUP(A282,[5]Embarazos!$A$7:$F$139,6,0)</f>
        <v>18.75</v>
      </c>
      <c r="EC282" s="63">
        <f>VLOOKUP(A282,[5]Embarazos!$A$7:$F$139,5,0)</f>
        <v>9</v>
      </c>
      <c r="ED282" s="62">
        <f>VLOOKUP(A282,'[3]2017'!$A$8:$K$140,11,0)</f>
        <v>0</v>
      </c>
      <c r="EE282" s="63">
        <f>VLOOKUP(A282,'[3]2017'!$A$8:$K$140,10,0)</f>
        <v>0</v>
      </c>
      <c r="EF282" s="96" t="s">
        <v>2464</v>
      </c>
      <c r="EG282" s="96" t="s">
        <v>2465</v>
      </c>
      <c r="EH282" s="99">
        <v>2.7027027027027026</v>
      </c>
      <c r="EI282" s="104">
        <v>0.97087378640776689</v>
      </c>
      <c r="EJ282" s="174" t="s">
        <v>2466</v>
      </c>
      <c r="EK282" s="174" t="s">
        <v>2467</v>
      </c>
      <c r="EL282" s="96" t="s">
        <v>533</v>
      </c>
      <c r="EM282" s="96" t="s">
        <v>2468</v>
      </c>
      <c r="EN282" s="99">
        <v>2.1505376344086025</v>
      </c>
      <c r="EO282" s="100">
        <v>0</v>
      </c>
      <c r="EP282" s="67">
        <v>0</v>
      </c>
      <c r="EQ282" s="67">
        <v>0</v>
      </c>
      <c r="ER282" s="67">
        <v>207.47</v>
      </c>
      <c r="ES282" s="67">
        <v>1</v>
      </c>
      <c r="ET282" s="92">
        <v>414.93775933609959</v>
      </c>
      <c r="EU282" s="105">
        <v>2</v>
      </c>
      <c r="EV282" s="67">
        <v>0</v>
      </c>
      <c r="EW282" s="67">
        <v>0</v>
      </c>
      <c r="EX282" s="67">
        <v>0</v>
      </c>
      <c r="EY282" s="62">
        <f>VLOOKUP(A282,[5]Embarazos!$A$7:$H$139,8,0)</f>
        <v>33.333333333333329</v>
      </c>
      <c r="EZ282" s="63">
        <f>VLOOKUP(A282,[5]Embarazos!$A$7:$H$139,7,0)</f>
        <v>16</v>
      </c>
      <c r="FA282" s="62">
        <f>VLOOKUP(A282,[5]Embarazos!$A$7:$J$139,10,0)</f>
        <v>16.666666666666664</v>
      </c>
      <c r="FB282" s="63">
        <f>VLOOKUP(A282,[5]Embarazos!$A$7:$J$139,9,0)</f>
        <v>8</v>
      </c>
      <c r="FC282" s="67">
        <v>0</v>
      </c>
      <c r="FD282" s="67">
        <v>0</v>
      </c>
      <c r="FE282" s="67">
        <v>0</v>
      </c>
      <c r="FF282" s="67">
        <v>0</v>
      </c>
      <c r="FG282" s="67">
        <v>0</v>
      </c>
      <c r="FH282" s="67">
        <v>0</v>
      </c>
      <c r="FI282" s="67">
        <v>0</v>
      </c>
      <c r="FJ282" s="67">
        <v>0</v>
      </c>
      <c r="FK282" s="67">
        <v>0</v>
      </c>
      <c r="FL282" s="67">
        <v>0</v>
      </c>
      <c r="FM282" s="67">
        <v>0</v>
      </c>
      <c r="FN282" s="67">
        <v>0</v>
      </c>
      <c r="FO282" s="67">
        <v>111.36</v>
      </c>
      <c r="FP282" s="67">
        <v>1</v>
      </c>
      <c r="FQ282" s="67">
        <v>0</v>
      </c>
      <c r="FR282" s="67">
        <v>0</v>
      </c>
      <c r="FS282" s="62">
        <f>VLOOKUP(A282,'[3]2017'!$A$8:$M$140,13,0)</f>
        <v>0</v>
      </c>
      <c r="FT282" s="63">
        <f>VLOOKUP(A282,'[3]2017'!$A$8:$M$140,12,0)</f>
        <v>0</v>
      </c>
      <c r="FU282" s="62">
        <f>VLOOKUP(A282,'[3]2017'!$A$8:$O$140,15,0)</f>
        <v>2.5510204081632653</v>
      </c>
      <c r="FV282" s="63">
        <f>VLOOKUP(A282,'[3]2017'!$A$8:$O$140,14,0)</f>
        <v>1</v>
      </c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67"/>
      <c r="IS282" s="67"/>
      <c r="IT282" s="67"/>
      <c r="IU282" s="67"/>
      <c r="IV282" s="67"/>
      <c r="IW282" s="67"/>
      <c r="IX282" s="67"/>
      <c r="IY282" s="67"/>
      <c r="IZ282" s="67"/>
      <c r="JA282" s="67"/>
      <c r="JB282" s="67"/>
      <c r="JC282" s="67"/>
      <c r="JD282" s="67"/>
      <c r="JE282" s="67"/>
      <c r="JF282" s="67"/>
      <c r="JG282" s="67"/>
      <c r="JH282" s="67"/>
      <c r="JI282" s="67"/>
      <c r="JJ282" s="67"/>
      <c r="JK282" s="67"/>
      <c r="JL282" s="67"/>
      <c r="JM282" s="67"/>
      <c r="JN282" s="67"/>
      <c r="JO282" s="67"/>
      <c r="JP282" s="67"/>
      <c r="JQ282" s="67"/>
      <c r="JR282" s="67"/>
      <c r="JS282" s="67"/>
      <c r="JT282" s="67"/>
      <c r="JU282" s="67"/>
      <c r="JV282" s="67"/>
      <c r="JW282" s="67"/>
      <c r="JX282" s="67"/>
      <c r="JY282" s="67"/>
      <c r="JZ282" s="67"/>
      <c r="KA282" s="67"/>
      <c r="KB282" s="67"/>
      <c r="KC282" s="67"/>
      <c r="KD282" s="67"/>
      <c r="KE282" s="67"/>
      <c r="KF282" s="67"/>
      <c r="KG282" s="67"/>
      <c r="KH282" s="67"/>
      <c r="KI282" s="67"/>
      <c r="KJ282" s="67"/>
      <c r="KK282" s="67"/>
      <c r="KL282" s="67"/>
      <c r="KM282" s="67"/>
      <c r="KN282" s="67"/>
      <c r="KO282" s="67"/>
      <c r="KP282" s="67"/>
      <c r="KQ282" s="67"/>
      <c r="KR282" s="67"/>
      <c r="KS282" s="67"/>
      <c r="KT282" s="67"/>
      <c r="KU282" s="67"/>
      <c r="KV282" s="67"/>
      <c r="KW282" s="67"/>
      <c r="KX282" s="67"/>
      <c r="KY282" s="67"/>
      <c r="KZ282" s="67"/>
      <c r="LA282" s="67"/>
      <c r="LB282" s="67"/>
      <c r="LC282" s="67"/>
      <c r="LD282" s="67"/>
      <c r="LE282" s="67"/>
      <c r="LF282" s="67"/>
      <c r="LG282" s="67"/>
      <c r="LH282" s="67"/>
      <c r="LI282" s="67"/>
      <c r="LJ282" s="67"/>
      <c r="LK282" s="67"/>
      <c r="LL282" s="67"/>
      <c r="LM282" s="67"/>
      <c r="LN282" s="67"/>
      <c r="LO282" s="67"/>
      <c r="LP282" s="67"/>
      <c r="LQ282" s="67"/>
      <c r="LR282" s="67"/>
      <c r="LS282" s="67"/>
      <c r="LT282" s="67"/>
      <c r="LU282" s="67"/>
      <c r="LV282" s="67"/>
      <c r="LW282" s="67"/>
      <c r="LX282" s="67"/>
      <c r="LY282" s="67"/>
      <c r="LZ282" s="67"/>
      <c r="MA282" s="67"/>
      <c r="MB282" s="67"/>
      <c r="MC282" s="67"/>
      <c r="MD282" s="67"/>
      <c r="ME282" s="67"/>
      <c r="MF282" s="67"/>
      <c r="MG282" s="67"/>
      <c r="MH282" s="67"/>
      <c r="MI282" s="67"/>
      <c r="MJ282" s="67"/>
      <c r="MK282" s="67"/>
      <c r="ML282" s="67"/>
      <c r="MM282" s="67"/>
      <c r="MN282" s="67"/>
      <c r="MO282" s="67"/>
      <c r="MP282" s="67"/>
      <c r="MQ282" s="67"/>
      <c r="MR282" s="67"/>
      <c r="MS282" s="67"/>
      <c r="MT282" s="67"/>
      <c r="MU282" s="67"/>
      <c r="MV282" s="67"/>
      <c r="MW282" s="67"/>
      <c r="MX282" s="67"/>
      <c r="MY282" s="67"/>
      <c r="MZ282" s="67"/>
      <c r="NA282" s="67"/>
      <c r="NB282" s="67"/>
      <c r="NC282" s="67"/>
      <c r="ND282" s="67"/>
      <c r="NE282" s="67"/>
      <c r="NF282" s="67"/>
      <c r="NG282" s="67"/>
      <c r="NH282" s="67"/>
      <c r="NI282" s="67"/>
      <c r="NJ282" s="67"/>
      <c r="NK282" s="67"/>
      <c r="NL282" s="67"/>
      <c r="NM282" s="67"/>
      <c r="NN282" s="67"/>
      <c r="NO282" s="67"/>
      <c r="NP282" s="67"/>
      <c r="NQ282" s="67"/>
      <c r="NR282" s="12"/>
      <c r="NS282" s="12"/>
      <c r="NT282" s="12"/>
      <c r="NU282" s="12"/>
      <c r="NV282" s="12"/>
      <c r="NW282" s="12"/>
      <c r="NX282" s="12"/>
      <c r="NY282" s="12"/>
      <c r="NZ282" s="12"/>
      <c r="OA282" s="12"/>
      <c r="OB282" s="12"/>
      <c r="OC282" s="12"/>
      <c r="OD282" s="12"/>
      <c r="OE282" s="12"/>
      <c r="OF282" s="12"/>
      <c r="OG282" s="12"/>
      <c r="OH282" s="12"/>
      <c r="OI282" s="12"/>
      <c r="OJ282" s="12"/>
      <c r="OK282" s="12"/>
      <c r="OL282" s="12"/>
      <c r="OM282" s="12"/>
      <c r="ON282" s="12"/>
      <c r="OO282" s="12"/>
      <c r="OP282" s="12"/>
      <c r="OQ282" s="12"/>
    </row>
    <row r="283" spans="1:407">
      <c r="A283" s="96" t="s">
        <v>738</v>
      </c>
      <c r="B283" s="56" t="s">
        <v>739</v>
      </c>
      <c r="C283" s="96" t="s">
        <v>466</v>
      </c>
      <c r="D283" s="74">
        <v>6</v>
      </c>
      <c r="E283" s="67">
        <v>2017</v>
      </c>
      <c r="F283" s="161">
        <v>56.936007564881194</v>
      </c>
      <c r="G283" s="67">
        <v>5321</v>
      </c>
      <c r="H283" s="67">
        <v>3045</v>
      </c>
      <c r="I283" s="67">
        <v>2276</v>
      </c>
      <c r="J283" s="67">
        <v>11.82</v>
      </c>
      <c r="K283" s="78">
        <v>629</v>
      </c>
      <c r="L283" s="67">
        <v>70.53</v>
      </c>
      <c r="M283" s="78">
        <v>3753</v>
      </c>
      <c r="N283" s="67">
        <v>426</v>
      </c>
      <c r="O283" s="67">
        <v>220</v>
      </c>
      <c r="P283" s="67">
        <v>206</v>
      </c>
      <c r="Q283" s="67">
        <v>517</v>
      </c>
      <c r="R283" s="67">
        <v>268</v>
      </c>
      <c r="S283" s="67">
        <v>249</v>
      </c>
      <c r="T283" s="67">
        <v>461</v>
      </c>
      <c r="U283" s="67">
        <v>246</v>
      </c>
      <c r="V283" s="67">
        <v>215</v>
      </c>
      <c r="W283" s="67">
        <v>562</v>
      </c>
      <c r="X283" s="67">
        <v>302</v>
      </c>
      <c r="Y283" s="67">
        <v>260</v>
      </c>
      <c r="Z283" s="67">
        <v>467</v>
      </c>
      <c r="AA283" s="67">
        <v>254</v>
      </c>
      <c r="AB283" s="67">
        <v>213</v>
      </c>
      <c r="AC283" s="67">
        <v>519</v>
      </c>
      <c r="AD283" s="67">
        <v>283</v>
      </c>
      <c r="AE283" s="67">
        <v>236</v>
      </c>
      <c r="AF283" s="67">
        <v>396</v>
      </c>
      <c r="AG283" s="67">
        <v>216</v>
      </c>
      <c r="AH283" s="67">
        <v>180</v>
      </c>
      <c r="AI283" s="67">
        <v>673</v>
      </c>
      <c r="AJ283" s="67">
        <v>367</v>
      </c>
      <c r="AK283" s="67">
        <v>306</v>
      </c>
      <c r="AL283" s="67">
        <v>370</v>
      </c>
      <c r="AM283" s="67">
        <v>202</v>
      </c>
      <c r="AN283" s="67">
        <v>168</v>
      </c>
      <c r="AO283" s="67">
        <v>367</v>
      </c>
      <c r="AP283" s="67">
        <v>197</v>
      </c>
      <c r="AQ283" s="67">
        <v>170</v>
      </c>
      <c r="AR283" s="67" t="s">
        <v>428</v>
      </c>
      <c r="AS283" s="67"/>
      <c r="AT283" s="67" t="s">
        <v>428</v>
      </c>
      <c r="AU283" s="59">
        <v>243</v>
      </c>
      <c r="AV283" s="59">
        <v>0</v>
      </c>
      <c r="AW283" s="59">
        <v>24</v>
      </c>
      <c r="AX283" s="97">
        <f>VLOOKUP(A283,[2]INFANTIL!$A$8:$AA$140,27,0)</f>
        <v>24.390243902439025</v>
      </c>
      <c r="AY283" s="98">
        <f>VLOOKUP(A283,[2]INFANTIL!$A$8:$AA$140,16,0)</f>
        <v>0</v>
      </c>
      <c r="AZ283" s="62">
        <f>VLOOKUP(A283,'[3]2017'!$A$8:$E$140,5,0)</f>
        <v>2.347417840375587</v>
      </c>
      <c r="BA283" s="63">
        <f>VLOOKUP(A283,'[3]2017'!$A$8:$E$140,4,0)</f>
        <v>1</v>
      </c>
      <c r="BB283" s="62">
        <f>VLOOKUP(A283,[2]MATERNAS!$A$8:$AA$140,27,0)</f>
        <v>0</v>
      </c>
      <c r="BC283" s="63">
        <f>VLOOKUP(A283,[2]MATERNAS!$A$8:$AA$140,26,0)</f>
        <v>0</v>
      </c>
      <c r="BD283" s="68">
        <v>0</v>
      </c>
      <c r="BE283" s="69">
        <v>0</v>
      </c>
      <c r="BF283" s="60">
        <f>VLOOKUP(A283,[4]Controles!$A$7:$L$139,12,0)</f>
        <v>7.3170731707317067</v>
      </c>
      <c r="BG283" s="61">
        <f>VLOOKUP(A283,[4]Controles!$A$7:$L$139,11,0)</f>
        <v>3</v>
      </c>
      <c r="BH283" s="88">
        <v>7.3170731707317067</v>
      </c>
      <c r="BI283" s="87">
        <v>3</v>
      </c>
      <c r="BJ283" s="68">
        <v>0</v>
      </c>
      <c r="BK283" s="69">
        <v>0</v>
      </c>
      <c r="BL283" s="68">
        <v>0</v>
      </c>
      <c r="BM283" s="69">
        <v>0</v>
      </c>
      <c r="BN283" s="67">
        <v>0</v>
      </c>
      <c r="BO283" s="67">
        <v>0</v>
      </c>
      <c r="BP283" s="67">
        <v>0</v>
      </c>
      <c r="BQ283" s="67">
        <v>0</v>
      </c>
      <c r="BR283" s="67">
        <v>0</v>
      </c>
      <c r="BS283" s="67">
        <v>0</v>
      </c>
      <c r="BT283" s="67">
        <v>0</v>
      </c>
      <c r="BU283" s="67">
        <v>0</v>
      </c>
      <c r="BV283" s="67">
        <v>40</v>
      </c>
      <c r="BW283" s="67">
        <v>107.5</v>
      </c>
      <c r="BX283" s="67">
        <v>95</v>
      </c>
      <c r="BY283" s="67">
        <v>107.5</v>
      </c>
      <c r="BZ283" s="67">
        <v>90</v>
      </c>
      <c r="CA283" s="67">
        <v>97.8</v>
      </c>
      <c r="CB283" s="67">
        <v>108.9</v>
      </c>
      <c r="CC283" s="96">
        <v>54.95</v>
      </c>
      <c r="CD283" s="96" t="s">
        <v>2469</v>
      </c>
      <c r="CE283" s="99">
        <v>20</v>
      </c>
      <c r="CF283" s="67" t="s">
        <v>772</v>
      </c>
      <c r="CG283" s="67" t="s">
        <v>2470</v>
      </c>
      <c r="CH283" s="67">
        <v>0</v>
      </c>
      <c r="CI283" s="67">
        <v>0</v>
      </c>
      <c r="CJ283" s="86">
        <v>0</v>
      </c>
      <c r="CK283" s="87">
        <v>0</v>
      </c>
      <c r="CL283" s="106">
        <v>0</v>
      </c>
      <c r="CM283" s="89">
        <v>0</v>
      </c>
      <c r="CN283" s="67">
        <v>0</v>
      </c>
      <c r="CO283" s="67">
        <v>0</v>
      </c>
      <c r="CP283" s="67">
        <v>0</v>
      </c>
      <c r="CQ283" s="67">
        <v>0</v>
      </c>
      <c r="CR283" s="67">
        <v>0</v>
      </c>
      <c r="CS283" s="67">
        <v>0</v>
      </c>
      <c r="CT283" s="67">
        <v>0</v>
      </c>
      <c r="CU283" s="67">
        <v>0</v>
      </c>
      <c r="CV283" s="67">
        <v>0</v>
      </c>
      <c r="CW283" s="67">
        <v>0</v>
      </c>
      <c r="CX283" s="67">
        <v>0</v>
      </c>
      <c r="CY283" s="67">
        <v>0</v>
      </c>
      <c r="CZ283" s="67">
        <v>0</v>
      </c>
      <c r="DA283" s="67">
        <v>0</v>
      </c>
      <c r="DB283" s="62">
        <f>VLOOKUP(A283,'[3]2017'!$A$8:$I$140,9,0)</f>
        <v>0</v>
      </c>
      <c r="DC283" s="63">
        <f>VLOOKUP(A283,'[3]2017'!$A$8:$I$140,8,0)</f>
        <v>0</v>
      </c>
      <c r="DD283" s="96" t="s">
        <v>2471</v>
      </c>
      <c r="DE283" s="96" t="s">
        <v>2472</v>
      </c>
      <c r="DF283" s="99">
        <v>1.6759776536312849</v>
      </c>
      <c r="DG283" s="104">
        <v>2.0100502512562812</v>
      </c>
      <c r="DH283" s="67">
        <v>0</v>
      </c>
      <c r="DI283" s="67">
        <v>0</v>
      </c>
      <c r="DJ283" s="67">
        <v>0</v>
      </c>
      <c r="DK283" s="67">
        <v>0</v>
      </c>
      <c r="DL283" s="67">
        <v>0</v>
      </c>
      <c r="DM283" s="67">
        <v>0</v>
      </c>
      <c r="DN283" s="67">
        <v>0</v>
      </c>
      <c r="DO283" s="67">
        <v>0</v>
      </c>
      <c r="DP283" s="67">
        <v>192.68</v>
      </c>
      <c r="DQ283" s="67">
        <v>1</v>
      </c>
      <c r="DR283" s="67">
        <v>192.68</v>
      </c>
      <c r="DS283" s="67">
        <v>1</v>
      </c>
      <c r="DT283" s="67">
        <v>0</v>
      </c>
      <c r="DU283" s="67">
        <v>0</v>
      </c>
      <c r="DV283" s="67">
        <v>0</v>
      </c>
      <c r="DW283" s="67">
        <v>0</v>
      </c>
      <c r="DX283" s="67">
        <v>0</v>
      </c>
      <c r="DY283" s="67">
        <v>0</v>
      </c>
      <c r="DZ283" s="101">
        <f>VLOOKUP(A283,[5]Embarazos!$A$7:$D$139,4,0)</f>
        <v>2.4390243902439024</v>
      </c>
      <c r="EA283" s="63">
        <f>VLOOKUP(A283,[5]Embarazos!$A$7:$D$139,3,0)</f>
        <v>1</v>
      </c>
      <c r="EB283" s="62">
        <f>VLOOKUP(A283,[5]Embarazos!$A$7:$F$139,6,0)</f>
        <v>21.951219512195124</v>
      </c>
      <c r="EC283" s="63">
        <f>VLOOKUP(A283,[5]Embarazos!$A$7:$F$139,5,0)</f>
        <v>9</v>
      </c>
      <c r="ED283" s="62">
        <f>VLOOKUP(A283,'[3]2017'!$A$8:$K$140,11,0)</f>
        <v>2.5252525252525255</v>
      </c>
      <c r="EE283" s="63">
        <f>VLOOKUP(A283,'[3]2017'!$A$8:$K$140,10,0)</f>
        <v>1</v>
      </c>
      <c r="EF283" s="96" t="s">
        <v>2473</v>
      </c>
      <c r="EG283" s="96" t="s">
        <v>2474</v>
      </c>
      <c r="EH283" s="99">
        <v>3.7878787878787881</v>
      </c>
      <c r="EI283" s="104">
        <v>11.023622047244094</v>
      </c>
      <c r="EJ283" s="174" t="s">
        <v>2475</v>
      </c>
      <c r="EK283" s="174" t="s">
        <v>1275</v>
      </c>
      <c r="EL283" s="96" t="s">
        <v>2476</v>
      </c>
      <c r="EM283" s="96" t="s">
        <v>2477</v>
      </c>
      <c r="EN283" s="99">
        <v>1.3333333333333335</v>
      </c>
      <c r="EO283" s="100">
        <v>0</v>
      </c>
      <c r="EP283" s="67">
        <v>0</v>
      </c>
      <c r="EQ283" s="67">
        <v>0</v>
      </c>
      <c r="ER283" s="67">
        <v>0</v>
      </c>
      <c r="ES283" s="67">
        <v>0</v>
      </c>
      <c r="ET283" s="67">
        <v>0</v>
      </c>
      <c r="EU283" s="67">
        <v>0</v>
      </c>
      <c r="EV283" s="67">
        <v>0</v>
      </c>
      <c r="EW283" s="67">
        <v>0</v>
      </c>
      <c r="EX283" s="67">
        <v>0</v>
      </c>
      <c r="EY283" s="62">
        <f>VLOOKUP(A283,[5]Embarazos!$A$7:$H$139,8,0)</f>
        <v>31.707317073170731</v>
      </c>
      <c r="EZ283" s="63">
        <f>VLOOKUP(A283,[5]Embarazos!$A$7:$H$139,7,0)</f>
        <v>13</v>
      </c>
      <c r="FA283" s="62">
        <f>VLOOKUP(A283,[5]Embarazos!$A$7:$J$139,10,0)</f>
        <v>19.512195121951219</v>
      </c>
      <c r="FB283" s="63">
        <f>VLOOKUP(A283,[5]Embarazos!$A$7:$J$139,9,0)</f>
        <v>8</v>
      </c>
      <c r="FC283" s="67">
        <v>0</v>
      </c>
      <c r="FD283" s="67">
        <v>0</v>
      </c>
      <c r="FE283" s="67">
        <v>0</v>
      </c>
      <c r="FF283" s="67">
        <v>0</v>
      </c>
      <c r="FG283" s="67">
        <v>0</v>
      </c>
      <c r="FH283" s="67">
        <v>0</v>
      </c>
      <c r="FI283" s="67">
        <v>0</v>
      </c>
      <c r="FJ283" s="67">
        <v>0</v>
      </c>
      <c r="FK283" s="67">
        <v>0</v>
      </c>
      <c r="FL283" s="67">
        <v>0</v>
      </c>
      <c r="FM283" s="67">
        <v>0</v>
      </c>
      <c r="FN283" s="67">
        <v>0</v>
      </c>
      <c r="FO283" s="67">
        <v>0</v>
      </c>
      <c r="FP283" s="67">
        <v>0</v>
      </c>
      <c r="FQ283" s="67">
        <v>0</v>
      </c>
      <c r="FR283" s="67">
        <v>0</v>
      </c>
      <c r="FS283" s="62">
        <f>VLOOKUP(A283,'[3]2017'!$A$8:$M$140,13,0)</f>
        <v>0</v>
      </c>
      <c r="FT283" s="63">
        <f>VLOOKUP(A283,'[3]2017'!$A$8:$M$140,12,0)</f>
        <v>0</v>
      </c>
      <c r="FU283" s="62">
        <f>VLOOKUP(A283,'[3]2017'!$A$8:$O$140,15,0)</f>
        <v>8.1743869209809255</v>
      </c>
      <c r="FV283" s="63">
        <f>VLOOKUP(A283,'[3]2017'!$A$8:$O$140,14,0)</f>
        <v>3</v>
      </c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67"/>
      <c r="IS283" s="67"/>
      <c r="IT283" s="67"/>
      <c r="IU283" s="67"/>
      <c r="IV283" s="67"/>
      <c r="IW283" s="67"/>
      <c r="IX283" s="67"/>
      <c r="IY283" s="67"/>
      <c r="IZ283" s="67"/>
      <c r="JA283" s="67"/>
      <c r="JB283" s="67"/>
      <c r="JC283" s="67"/>
      <c r="JD283" s="67"/>
      <c r="JE283" s="67"/>
      <c r="JF283" s="67"/>
      <c r="JG283" s="67"/>
      <c r="JH283" s="67"/>
      <c r="JI283" s="67"/>
      <c r="JJ283" s="67"/>
      <c r="JK283" s="67"/>
      <c r="JL283" s="67"/>
      <c r="JM283" s="67"/>
      <c r="JN283" s="67"/>
      <c r="JO283" s="67"/>
      <c r="JP283" s="67"/>
      <c r="JQ283" s="67"/>
      <c r="JR283" s="67"/>
      <c r="JS283" s="67"/>
      <c r="JT283" s="67"/>
      <c r="JU283" s="67"/>
      <c r="JV283" s="67"/>
      <c r="JW283" s="67"/>
      <c r="JX283" s="67"/>
      <c r="JY283" s="67"/>
      <c r="JZ283" s="67"/>
      <c r="KA283" s="67"/>
      <c r="KB283" s="67"/>
      <c r="KC283" s="67"/>
      <c r="KD283" s="67"/>
      <c r="KE283" s="67"/>
      <c r="KF283" s="67"/>
      <c r="KG283" s="67"/>
      <c r="KH283" s="67"/>
      <c r="KI283" s="67"/>
      <c r="KJ283" s="67"/>
      <c r="KK283" s="67"/>
      <c r="KL283" s="67"/>
      <c r="KM283" s="67"/>
      <c r="KN283" s="67"/>
      <c r="KO283" s="67"/>
      <c r="KP283" s="67"/>
      <c r="KQ283" s="67"/>
      <c r="KR283" s="67"/>
      <c r="KS283" s="67"/>
      <c r="KT283" s="67"/>
      <c r="KU283" s="67"/>
      <c r="KV283" s="67"/>
      <c r="KW283" s="67"/>
      <c r="KX283" s="67"/>
      <c r="KY283" s="67"/>
      <c r="KZ283" s="67"/>
      <c r="LA283" s="67"/>
      <c r="LB283" s="67"/>
      <c r="LC283" s="67"/>
      <c r="LD283" s="67"/>
      <c r="LE283" s="67"/>
      <c r="LF283" s="67"/>
      <c r="LG283" s="67"/>
      <c r="LH283" s="67"/>
      <c r="LI283" s="67"/>
      <c r="LJ283" s="67"/>
      <c r="LK283" s="67"/>
      <c r="LL283" s="67"/>
      <c r="LM283" s="67"/>
      <c r="LN283" s="67"/>
      <c r="LO283" s="67"/>
      <c r="LP283" s="67"/>
      <c r="LQ283" s="67"/>
      <c r="LR283" s="67"/>
      <c r="LS283" s="67"/>
      <c r="LT283" s="67"/>
      <c r="LU283" s="67"/>
      <c r="LV283" s="67"/>
      <c r="LW283" s="67"/>
      <c r="LX283" s="67"/>
      <c r="LY283" s="67"/>
      <c r="LZ283" s="67"/>
      <c r="MA283" s="67"/>
      <c r="MB283" s="67"/>
      <c r="MC283" s="67"/>
      <c r="MD283" s="67"/>
      <c r="ME283" s="67"/>
      <c r="MF283" s="67"/>
      <c r="MG283" s="67"/>
      <c r="MH283" s="67"/>
      <c r="MI283" s="67"/>
      <c r="MJ283" s="67"/>
      <c r="MK283" s="67"/>
      <c r="ML283" s="67"/>
      <c r="MM283" s="67"/>
      <c r="MN283" s="67"/>
      <c r="MO283" s="67"/>
      <c r="MP283" s="67"/>
      <c r="MQ283" s="67"/>
      <c r="MR283" s="67"/>
      <c r="MS283" s="67"/>
      <c r="MT283" s="67"/>
      <c r="MU283" s="67"/>
      <c r="MV283" s="67"/>
      <c r="MW283" s="67"/>
      <c r="MX283" s="67"/>
      <c r="MY283" s="67"/>
      <c r="MZ283" s="67"/>
      <c r="NA283" s="67"/>
      <c r="NB283" s="67"/>
      <c r="NC283" s="67"/>
      <c r="ND283" s="67"/>
      <c r="NE283" s="67"/>
      <c r="NF283" s="67"/>
      <c r="NG283" s="67"/>
      <c r="NH283" s="67"/>
      <c r="NI283" s="67"/>
      <c r="NJ283" s="67"/>
      <c r="NK283" s="67"/>
      <c r="NL283" s="67"/>
      <c r="NM283" s="67"/>
      <c r="NN283" s="67"/>
      <c r="NO283" s="67"/>
      <c r="NP283" s="67"/>
      <c r="NQ283" s="67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2"/>
      <c r="OF283" s="12"/>
      <c r="OG283" s="12"/>
      <c r="OH283" s="12"/>
      <c r="OI283" s="12"/>
      <c r="OJ283" s="12"/>
      <c r="OK283" s="12"/>
      <c r="OL283" s="12"/>
      <c r="OM283" s="12"/>
      <c r="ON283" s="12"/>
      <c r="OO283" s="12"/>
      <c r="OP283" s="12"/>
      <c r="OQ283" s="12"/>
    </row>
    <row r="284" spans="1:407">
      <c r="A284" s="96" t="s">
        <v>747</v>
      </c>
      <c r="B284" s="56" t="s">
        <v>748</v>
      </c>
      <c r="C284" s="96" t="s">
        <v>547</v>
      </c>
      <c r="D284" s="74">
        <v>6</v>
      </c>
      <c r="E284" s="67">
        <v>2017</v>
      </c>
      <c r="F284" s="161">
        <v>70.403257212556838</v>
      </c>
      <c r="G284" s="67">
        <v>58667</v>
      </c>
      <c r="H284" s="67">
        <v>45619</v>
      </c>
      <c r="I284" s="67">
        <v>13048</v>
      </c>
      <c r="J284" s="67">
        <v>41.62</v>
      </c>
      <c r="K284" s="78">
        <v>24419</v>
      </c>
      <c r="L284" s="67">
        <v>41.44</v>
      </c>
      <c r="M284" s="78">
        <v>24314</v>
      </c>
      <c r="N284" s="67">
        <v>7150</v>
      </c>
      <c r="O284" s="67">
        <v>3656</v>
      </c>
      <c r="P284" s="67">
        <v>3494</v>
      </c>
      <c r="Q284" s="67">
        <v>8495</v>
      </c>
      <c r="R284" s="67">
        <v>4341</v>
      </c>
      <c r="S284" s="67">
        <v>4154</v>
      </c>
      <c r="T284" s="67">
        <v>6524</v>
      </c>
      <c r="U284" s="67">
        <v>3310</v>
      </c>
      <c r="V284" s="67">
        <v>3214</v>
      </c>
      <c r="W284" s="67">
        <v>7679</v>
      </c>
      <c r="X284" s="67">
        <v>3884</v>
      </c>
      <c r="Y284" s="67">
        <v>3795</v>
      </c>
      <c r="Z284" s="67">
        <v>6161</v>
      </c>
      <c r="AA284" s="67">
        <v>3091</v>
      </c>
      <c r="AB284" s="67">
        <v>3070</v>
      </c>
      <c r="AC284" s="67">
        <v>7217</v>
      </c>
      <c r="AD284" s="67">
        <v>3599</v>
      </c>
      <c r="AE284" s="67">
        <v>3618</v>
      </c>
      <c r="AF284" s="67">
        <v>5933</v>
      </c>
      <c r="AG284" s="67">
        <v>2941</v>
      </c>
      <c r="AH284" s="67">
        <v>2992</v>
      </c>
      <c r="AI284" s="67">
        <v>10501</v>
      </c>
      <c r="AJ284" s="67">
        <v>5146</v>
      </c>
      <c r="AK284" s="67">
        <v>5355</v>
      </c>
      <c r="AL284" s="67">
        <v>5951</v>
      </c>
      <c r="AM284" s="67">
        <v>2915</v>
      </c>
      <c r="AN284" s="67">
        <v>3036</v>
      </c>
      <c r="AO284" s="67">
        <v>5161</v>
      </c>
      <c r="AP284" s="67">
        <v>2505</v>
      </c>
      <c r="AQ284" s="67">
        <v>2656</v>
      </c>
      <c r="AR284" s="67" t="s">
        <v>428</v>
      </c>
      <c r="AS284" s="67"/>
      <c r="AT284" s="67" t="s">
        <v>428</v>
      </c>
      <c r="AU284" s="59">
        <v>2126</v>
      </c>
      <c r="AV284" s="59">
        <v>0</v>
      </c>
      <c r="AW284" s="59">
        <v>863</v>
      </c>
      <c r="AX284" s="97">
        <f>VLOOKUP(A284,[2]INFANTIL!$A$8:$AA$140,27,0)</f>
        <v>15.116279069767442</v>
      </c>
      <c r="AY284" s="98">
        <f>VLOOKUP(A284,[2]INFANTIL!$A$8:$AA$140,16,0)</f>
        <v>11</v>
      </c>
      <c r="AZ284" s="62">
        <f>VLOOKUP(A284,'[3]2017'!$A$8:$E$140,5,0)</f>
        <v>2.0979020979020979</v>
      </c>
      <c r="BA284" s="63">
        <f>VLOOKUP(A284,'[3]2017'!$A$8:$E$140,4,0)</f>
        <v>15</v>
      </c>
      <c r="BB284" s="62">
        <f>VLOOKUP(A284,[2]MATERNAS!$A$8:$AA$140,27,0)</f>
        <v>0</v>
      </c>
      <c r="BC284" s="63">
        <f>VLOOKUP(A284,[2]MATERNAS!$A$8:$AA$140,26,0)</f>
        <v>0</v>
      </c>
      <c r="BD284" s="68">
        <v>0</v>
      </c>
      <c r="BE284" s="69">
        <v>0</v>
      </c>
      <c r="BF284" s="60">
        <f>VLOOKUP(A284,[4]Controles!$A$7:$L$139,12,0)</f>
        <v>6.8604651162790704</v>
      </c>
      <c r="BG284" s="61">
        <f>VLOOKUP(A284,[4]Controles!$A$7:$L$139,11,0)</f>
        <v>59</v>
      </c>
      <c r="BH284" s="88">
        <v>7.7906976744186052</v>
      </c>
      <c r="BI284" s="87">
        <v>67</v>
      </c>
      <c r="BJ284" s="68">
        <v>0</v>
      </c>
      <c r="BK284" s="69">
        <v>0</v>
      </c>
      <c r="BL284" s="68">
        <v>13.986013986013987</v>
      </c>
      <c r="BM284" s="69">
        <v>1</v>
      </c>
      <c r="BN284" s="67">
        <v>0</v>
      </c>
      <c r="BO284" s="67">
        <v>0</v>
      </c>
      <c r="BP284" s="67">
        <v>0</v>
      </c>
      <c r="BQ284" s="67">
        <v>0</v>
      </c>
      <c r="BR284" s="67">
        <v>0</v>
      </c>
      <c r="BS284" s="67">
        <v>0</v>
      </c>
      <c r="BT284" s="67">
        <v>0</v>
      </c>
      <c r="BU284" s="67">
        <v>0</v>
      </c>
      <c r="BV284" s="67">
        <v>21.7</v>
      </c>
      <c r="BW284" s="67">
        <v>95.2</v>
      </c>
      <c r="BX284" s="67">
        <v>99.2</v>
      </c>
      <c r="BY284" s="67">
        <v>100.9</v>
      </c>
      <c r="BZ284" s="67">
        <v>105.7</v>
      </c>
      <c r="CA284" s="67">
        <v>88.5</v>
      </c>
      <c r="CB284" s="67">
        <v>101.9</v>
      </c>
      <c r="CC284" s="96" t="s">
        <v>2478</v>
      </c>
      <c r="CD284" s="96" t="s">
        <v>2479</v>
      </c>
      <c r="CE284" s="99">
        <v>44.347826086956523</v>
      </c>
      <c r="CF284" s="67" t="s">
        <v>2480</v>
      </c>
      <c r="CG284" s="67" t="s">
        <v>2110</v>
      </c>
      <c r="CH284" s="67">
        <v>0</v>
      </c>
      <c r="CI284" s="67">
        <v>0</v>
      </c>
      <c r="CJ284" s="86">
        <v>0.15328019619865113</v>
      </c>
      <c r="CK284" s="87">
        <v>1</v>
      </c>
      <c r="CL284" s="106">
        <v>0</v>
      </c>
      <c r="CM284" s="89">
        <v>0</v>
      </c>
      <c r="CN284" s="67">
        <v>0</v>
      </c>
      <c r="CO284" s="67">
        <v>0</v>
      </c>
      <c r="CP284" s="67">
        <v>0</v>
      </c>
      <c r="CQ284" s="67">
        <v>0</v>
      </c>
      <c r="CR284" s="67">
        <v>0</v>
      </c>
      <c r="CS284" s="67">
        <v>0</v>
      </c>
      <c r="CT284" s="67">
        <v>0</v>
      </c>
      <c r="CU284" s="67">
        <v>0</v>
      </c>
      <c r="CV284" s="67">
        <v>0</v>
      </c>
      <c r="CW284" s="67">
        <v>0</v>
      </c>
      <c r="CX284" s="67">
        <v>0</v>
      </c>
      <c r="CY284" s="67">
        <v>0</v>
      </c>
      <c r="CZ284" s="67">
        <v>0</v>
      </c>
      <c r="DA284" s="67">
        <v>0</v>
      </c>
      <c r="DB284" s="62">
        <f>VLOOKUP(A284,'[3]2017'!$A$8:$I$140,9,0)</f>
        <v>0.3246226261970459</v>
      </c>
      <c r="DC284" s="63">
        <f>VLOOKUP(A284,'[3]2017'!$A$8:$I$140,8,0)</f>
        <v>2</v>
      </c>
      <c r="DD284" s="96" t="s">
        <v>2481</v>
      </c>
      <c r="DE284" s="96" t="s">
        <v>2482</v>
      </c>
      <c r="DF284" s="99">
        <v>3.2426589803638985</v>
      </c>
      <c r="DG284" s="104">
        <v>3.5494557501183155</v>
      </c>
      <c r="DH284" s="67">
        <v>0</v>
      </c>
      <c r="DI284" s="67">
        <v>0</v>
      </c>
      <c r="DJ284" s="67">
        <v>0</v>
      </c>
      <c r="DK284" s="67">
        <v>0</v>
      </c>
      <c r="DL284" s="67">
        <v>0</v>
      </c>
      <c r="DM284" s="67">
        <v>0</v>
      </c>
      <c r="DN284" s="67">
        <v>0</v>
      </c>
      <c r="DO284" s="67">
        <v>0</v>
      </c>
      <c r="DP284" s="67">
        <v>41.57</v>
      </c>
      <c r="DQ284" s="67">
        <v>3</v>
      </c>
      <c r="DR284" s="67">
        <v>0</v>
      </c>
      <c r="DS284" s="67">
        <v>0</v>
      </c>
      <c r="DT284" s="67">
        <v>41.57</v>
      </c>
      <c r="DU284" s="67">
        <v>3</v>
      </c>
      <c r="DV284" s="67">
        <v>0</v>
      </c>
      <c r="DW284" s="67">
        <v>0</v>
      </c>
      <c r="DX284" s="67">
        <v>0</v>
      </c>
      <c r="DY284" s="67">
        <v>0</v>
      </c>
      <c r="DZ284" s="101">
        <f>VLOOKUP(A284,[5]Embarazos!$A$7:$D$139,4,0)</f>
        <v>2.4615384615384617</v>
      </c>
      <c r="EA284" s="63">
        <f>VLOOKUP(A284,[5]Embarazos!$A$7:$D$139,3,0)</f>
        <v>24</v>
      </c>
      <c r="EB284" s="62">
        <f>VLOOKUP(A284,[5]Embarazos!$A$7:$F$139,6,0)</f>
        <v>28.512820512820515</v>
      </c>
      <c r="EC284" s="63">
        <f>VLOOKUP(A284,[5]Embarazos!$A$7:$F$139,5,0)</f>
        <v>278</v>
      </c>
      <c r="ED284" s="62">
        <f>VLOOKUP(A284,'[3]2017'!$A$8:$K$140,11,0)</f>
        <v>0.50564638462834988</v>
      </c>
      <c r="EE284" s="63">
        <f>VLOOKUP(A284,'[3]2017'!$A$8:$K$140,10,0)</f>
        <v>3</v>
      </c>
      <c r="EF284" s="96" t="s">
        <v>2483</v>
      </c>
      <c r="EG284" s="96" t="s">
        <v>2484</v>
      </c>
      <c r="EH284" s="99">
        <v>2.246907346629639</v>
      </c>
      <c r="EI284" s="104">
        <v>4.0510127531882967</v>
      </c>
      <c r="EJ284" s="174" t="s">
        <v>2485</v>
      </c>
      <c r="EK284" s="174" t="s">
        <v>2486</v>
      </c>
      <c r="EL284" s="96" t="s">
        <v>2487</v>
      </c>
      <c r="EM284" s="96" t="s">
        <v>2488</v>
      </c>
      <c r="EN284" s="99">
        <v>0.42918454935622319</v>
      </c>
      <c r="EO284" s="100">
        <v>2.083333333333333</v>
      </c>
      <c r="EP284" s="67">
        <v>0</v>
      </c>
      <c r="EQ284" s="67">
        <v>0</v>
      </c>
      <c r="ER284" s="67">
        <v>27.71</v>
      </c>
      <c r="ES284" s="67">
        <v>2</v>
      </c>
      <c r="ET284" s="67">
        <v>0</v>
      </c>
      <c r="EU284" s="67">
        <v>0</v>
      </c>
      <c r="EV284" s="67">
        <v>0</v>
      </c>
      <c r="EW284" s="67">
        <v>0</v>
      </c>
      <c r="EX284" s="67">
        <v>0</v>
      </c>
      <c r="EY284" s="62">
        <f>VLOOKUP(A284,[5]Embarazos!$A$7:$H$139,8,0)</f>
        <v>27.076923076923077</v>
      </c>
      <c r="EZ284" s="63">
        <f>VLOOKUP(A284,[5]Embarazos!$A$7:$H$139,7,0)</f>
        <v>264</v>
      </c>
      <c r="FA284" s="62">
        <f>VLOOKUP(A284,[5]Embarazos!$A$7:$J$139,10,0)</f>
        <v>21.025641025641026</v>
      </c>
      <c r="FB284" s="63">
        <f>VLOOKUP(A284,[5]Embarazos!$A$7:$J$139,9,0)</f>
        <v>205</v>
      </c>
      <c r="FC284" s="67">
        <v>23.95</v>
      </c>
      <c r="FD284" s="67">
        <v>3</v>
      </c>
      <c r="FE284" s="67">
        <v>47.9</v>
      </c>
      <c r="FF284" s="67">
        <v>6</v>
      </c>
      <c r="FG284" s="67">
        <v>15.97</v>
      </c>
      <c r="FH284" s="67">
        <v>2</v>
      </c>
      <c r="FI284" s="67">
        <v>0</v>
      </c>
      <c r="FJ284" s="67">
        <v>0</v>
      </c>
      <c r="FK284" s="92">
        <v>87.81733993293949</v>
      </c>
      <c r="FL284" s="105">
        <v>11</v>
      </c>
      <c r="FM284" s="67">
        <v>0</v>
      </c>
      <c r="FN284" s="67">
        <v>0</v>
      </c>
      <c r="FO284" s="67">
        <v>15.97</v>
      </c>
      <c r="FP284" s="67">
        <v>2</v>
      </c>
      <c r="FQ284" s="67">
        <v>0</v>
      </c>
      <c r="FR284" s="67">
        <v>0</v>
      </c>
      <c r="FS284" s="62">
        <f>VLOOKUP(A284,'[3]2017'!$A$8:$M$140,13,0)</f>
        <v>1.3443118803562426</v>
      </c>
      <c r="FT284" s="63">
        <f>VLOOKUP(A284,'[3]2017'!$A$8:$M$140,12,0)</f>
        <v>8</v>
      </c>
      <c r="FU284" s="62">
        <f>VLOOKUP(A284,'[3]2017'!$A$8:$O$140,15,0)</f>
        <v>1.3563262933540012</v>
      </c>
      <c r="FV284" s="63">
        <f>VLOOKUP(A284,'[3]2017'!$A$8:$O$140,14,0)</f>
        <v>7</v>
      </c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67"/>
      <c r="IS284" s="67"/>
      <c r="IT284" s="67"/>
      <c r="IU284" s="67"/>
      <c r="IV284" s="67"/>
      <c r="IW284" s="67"/>
      <c r="IX284" s="67"/>
      <c r="IY284" s="67"/>
      <c r="IZ284" s="67"/>
      <c r="JA284" s="67"/>
      <c r="JB284" s="67"/>
      <c r="JC284" s="67"/>
      <c r="JD284" s="67"/>
      <c r="JE284" s="67"/>
      <c r="JF284" s="67"/>
      <c r="JG284" s="67"/>
      <c r="JH284" s="67"/>
      <c r="JI284" s="67"/>
      <c r="JJ284" s="67"/>
      <c r="JK284" s="67"/>
      <c r="JL284" s="67"/>
      <c r="JM284" s="67"/>
      <c r="JN284" s="67"/>
      <c r="JO284" s="67"/>
      <c r="JP284" s="67"/>
      <c r="JQ284" s="67"/>
      <c r="JR284" s="67"/>
      <c r="JS284" s="67"/>
      <c r="JT284" s="67"/>
      <c r="JU284" s="67"/>
      <c r="JV284" s="67"/>
      <c r="JW284" s="67"/>
      <c r="JX284" s="67"/>
      <c r="JY284" s="67"/>
      <c r="JZ284" s="67"/>
      <c r="KA284" s="67"/>
      <c r="KB284" s="67"/>
      <c r="KC284" s="67"/>
      <c r="KD284" s="67"/>
      <c r="KE284" s="67"/>
      <c r="KF284" s="67"/>
      <c r="KG284" s="67"/>
      <c r="KH284" s="67"/>
      <c r="KI284" s="67"/>
      <c r="KJ284" s="67"/>
      <c r="KK284" s="67"/>
      <c r="KL284" s="67"/>
      <c r="KM284" s="67"/>
      <c r="KN284" s="67"/>
      <c r="KO284" s="67"/>
      <c r="KP284" s="67"/>
      <c r="KQ284" s="67"/>
      <c r="KR284" s="67"/>
      <c r="KS284" s="67"/>
      <c r="KT284" s="67"/>
      <c r="KU284" s="67"/>
      <c r="KV284" s="67"/>
      <c r="KW284" s="67"/>
      <c r="KX284" s="67"/>
      <c r="KY284" s="67"/>
      <c r="KZ284" s="67"/>
      <c r="LA284" s="67"/>
      <c r="LB284" s="67"/>
      <c r="LC284" s="67"/>
      <c r="LD284" s="67"/>
      <c r="LE284" s="67"/>
      <c r="LF284" s="67"/>
      <c r="LG284" s="67"/>
      <c r="LH284" s="67"/>
      <c r="LI284" s="67"/>
      <c r="LJ284" s="67"/>
      <c r="LK284" s="67"/>
      <c r="LL284" s="67"/>
      <c r="LM284" s="67"/>
      <c r="LN284" s="67"/>
      <c r="LO284" s="67"/>
      <c r="LP284" s="67"/>
      <c r="LQ284" s="67"/>
      <c r="LR284" s="67"/>
      <c r="LS284" s="67"/>
      <c r="LT284" s="67"/>
      <c r="LU284" s="67"/>
      <c r="LV284" s="67"/>
      <c r="LW284" s="67"/>
      <c r="LX284" s="67"/>
      <c r="LY284" s="67"/>
      <c r="LZ284" s="67"/>
      <c r="MA284" s="67"/>
      <c r="MB284" s="67"/>
      <c r="MC284" s="67"/>
      <c r="MD284" s="67"/>
      <c r="ME284" s="67"/>
      <c r="MF284" s="67"/>
      <c r="MG284" s="67"/>
      <c r="MH284" s="67"/>
      <c r="MI284" s="67"/>
      <c r="MJ284" s="67"/>
      <c r="MK284" s="67"/>
      <c r="ML284" s="67"/>
      <c r="MM284" s="67"/>
      <c r="MN284" s="67"/>
      <c r="MO284" s="67"/>
      <c r="MP284" s="67"/>
      <c r="MQ284" s="67"/>
      <c r="MR284" s="67"/>
      <c r="MS284" s="67"/>
      <c r="MT284" s="67"/>
      <c r="MU284" s="67"/>
      <c r="MV284" s="67"/>
      <c r="MW284" s="67"/>
      <c r="MX284" s="67"/>
      <c r="MY284" s="67"/>
      <c r="MZ284" s="67"/>
      <c r="NA284" s="67"/>
      <c r="NB284" s="67"/>
      <c r="NC284" s="67"/>
      <c r="ND284" s="67"/>
      <c r="NE284" s="67"/>
      <c r="NF284" s="67"/>
      <c r="NG284" s="67"/>
      <c r="NH284" s="67"/>
      <c r="NI284" s="67"/>
      <c r="NJ284" s="67"/>
      <c r="NK284" s="67"/>
      <c r="NL284" s="67"/>
      <c r="NM284" s="67"/>
      <c r="NN284" s="67"/>
      <c r="NO284" s="67"/>
      <c r="NP284" s="67"/>
      <c r="NQ284" s="67"/>
      <c r="NR284" s="12"/>
      <c r="NS284" s="12"/>
      <c r="NT284" s="12"/>
      <c r="NU284" s="12"/>
      <c r="NV284" s="12"/>
      <c r="NW284" s="12"/>
      <c r="NX284" s="12"/>
      <c r="NY284" s="12"/>
      <c r="NZ284" s="12"/>
      <c r="OA284" s="12"/>
      <c r="OB284" s="12"/>
      <c r="OC284" s="12"/>
      <c r="OD284" s="12"/>
      <c r="OE284" s="12"/>
      <c r="OF284" s="12"/>
      <c r="OG284" s="12"/>
      <c r="OH284" s="12"/>
      <c r="OI284" s="12"/>
      <c r="OJ284" s="12"/>
      <c r="OK284" s="12"/>
      <c r="OL284" s="12"/>
      <c r="OM284" s="12"/>
      <c r="ON284" s="12"/>
      <c r="OO284" s="12"/>
      <c r="OP284" s="12"/>
      <c r="OQ284" s="12"/>
    </row>
    <row r="285" spans="1:407">
      <c r="A285" s="96" t="s">
        <v>757</v>
      </c>
      <c r="B285" s="56" t="s">
        <v>758</v>
      </c>
      <c r="C285" s="96" t="s">
        <v>514</v>
      </c>
      <c r="D285" s="74">
        <v>6</v>
      </c>
      <c r="E285" s="67">
        <v>2017</v>
      </c>
      <c r="F285" s="161">
        <v>63.757722715431775</v>
      </c>
      <c r="G285" s="67">
        <v>3552</v>
      </c>
      <c r="H285" s="67">
        <v>2910</v>
      </c>
      <c r="I285" s="67">
        <v>642</v>
      </c>
      <c r="J285" s="67">
        <v>33.28</v>
      </c>
      <c r="K285" s="78">
        <v>1182</v>
      </c>
      <c r="L285" s="67">
        <v>44.57</v>
      </c>
      <c r="M285" s="78">
        <v>1583</v>
      </c>
      <c r="N285" s="67">
        <v>289</v>
      </c>
      <c r="O285" s="67">
        <v>146</v>
      </c>
      <c r="P285" s="67">
        <v>143</v>
      </c>
      <c r="Q285" s="67">
        <v>345</v>
      </c>
      <c r="R285" s="67">
        <v>174</v>
      </c>
      <c r="S285" s="67">
        <v>171</v>
      </c>
      <c r="T285" s="67">
        <v>290</v>
      </c>
      <c r="U285" s="67">
        <v>148</v>
      </c>
      <c r="V285" s="67">
        <v>142</v>
      </c>
      <c r="W285" s="67">
        <v>356</v>
      </c>
      <c r="X285" s="67">
        <v>184</v>
      </c>
      <c r="Y285" s="67">
        <v>172</v>
      </c>
      <c r="Z285" s="67">
        <v>303</v>
      </c>
      <c r="AA285" s="67">
        <v>159</v>
      </c>
      <c r="AB285" s="67">
        <v>144</v>
      </c>
      <c r="AC285" s="67">
        <v>339</v>
      </c>
      <c r="AD285" s="67">
        <v>179</v>
      </c>
      <c r="AE285" s="67">
        <v>160</v>
      </c>
      <c r="AF285" s="67">
        <v>264</v>
      </c>
      <c r="AG285" s="67">
        <v>141</v>
      </c>
      <c r="AH285" s="67">
        <v>123</v>
      </c>
      <c r="AI285" s="67">
        <v>529</v>
      </c>
      <c r="AJ285" s="67">
        <v>284</v>
      </c>
      <c r="AK285" s="67">
        <v>245</v>
      </c>
      <c r="AL285" s="67">
        <v>301</v>
      </c>
      <c r="AM285" s="67">
        <v>162</v>
      </c>
      <c r="AN285" s="67">
        <v>139</v>
      </c>
      <c r="AO285" s="67">
        <v>290</v>
      </c>
      <c r="AP285" s="67">
        <v>155</v>
      </c>
      <c r="AQ285" s="67">
        <v>135</v>
      </c>
      <c r="AR285" s="67" t="s">
        <v>428</v>
      </c>
      <c r="AS285" s="67"/>
      <c r="AT285" s="67" t="s">
        <v>428</v>
      </c>
      <c r="AU285" s="59">
        <v>82</v>
      </c>
      <c r="AV285" s="59">
        <v>0</v>
      </c>
      <c r="AW285" s="59">
        <v>12</v>
      </c>
      <c r="AX285" s="97">
        <f>VLOOKUP(A285,[2]INFANTIL!$A$8:$AA$140,27,0)</f>
        <v>0</v>
      </c>
      <c r="AY285" s="98">
        <f>VLOOKUP(A285,[2]INFANTIL!$A$8:$AA$140,16,0)</f>
        <v>0</v>
      </c>
      <c r="AZ285" s="62">
        <f>VLOOKUP(A285,'[3]2017'!$A$8:$E$140,5,0)</f>
        <v>0</v>
      </c>
      <c r="BA285" s="63">
        <f>VLOOKUP(A285,'[3]2017'!$A$8:$E$140,4,0)</f>
        <v>0</v>
      </c>
      <c r="BB285" s="62">
        <f>VLOOKUP(A285,[2]MATERNAS!$A$8:$AA$140,27,0)</f>
        <v>0</v>
      </c>
      <c r="BC285" s="63">
        <f>VLOOKUP(A285,[2]MATERNAS!$A$8:$AA$140,26,0)</f>
        <v>0</v>
      </c>
      <c r="BD285" s="68">
        <v>0</v>
      </c>
      <c r="BE285" s="69">
        <v>0</v>
      </c>
      <c r="BF285" s="60">
        <f>VLOOKUP(A285,[4]Controles!$A$7:$L$139,12,0)</f>
        <v>0</v>
      </c>
      <c r="BG285" s="61">
        <f>VLOOKUP(A285,[4]Controles!$A$7:$L$139,11,0)</f>
        <v>0</v>
      </c>
      <c r="BH285" s="88">
        <v>9.0909090909090917</v>
      </c>
      <c r="BI285" s="87">
        <v>2</v>
      </c>
      <c r="BJ285" s="68">
        <v>0</v>
      </c>
      <c r="BK285" s="69">
        <v>0</v>
      </c>
      <c r="BL285" s="68">
        <v>0</v>
      </c>
      <c r="BM285" s="69">
        <v>0</v>
      </c>
      <c r="BN285" s="67">
        <v>0</v>
      </c>
      <c r="BO285" s="67">
        <v>0</v>
      </c>
      <c r="BP285" s="67">
        <v>0</v>
      </c>
      <c r="BQ285" s="67">
        <v>0</v>
      </c>
      <c r="BR285" s="67">
        <v>0</v>
      </c>
      <c r="BS285" s="67">
        <v>0</v>
      </c>
      <c r="BT285" s="67">
        <v>0</v>
      </c>
      <c r="BU285" s="67">
        <v>0</v>
      </c>
      <c r="BV285" s="67">
        <v>23.3</v>
      </c>
      <c r="BW285" s="67">
        <v>76.7</v>
      </c>
      <c r="BX285" s="67">
        <v>76.7</v>
      </c>
      <c r="BY285" s="67">
        <v>76.7</v>
      </c>
      <c r="BZ285" s="67">
        <v>76.7</v>
      </c>
      <c r="CA285" s="67">
        <v>103.2</v>
      </c>
      <c r="CB285" s="67">
        <v>112.9</v>
      </c>
      <c r="CC285" s="96" t="s">
        <v>2489</v>
      </c>
      <c r="CD285" s="96" t="s">
        <v>2490</v>
      </c>
      <c r="CE285" s="99">
        <v>0</v>
      </c>
      <c r="CF285" s="67" t="s">
        <v>2368</v>
      </c>
      <c r="CG285" s="67" t="s">
        <v>2151</v>
      </c>
      <c r="CH285" s="67">
        <v>0</v>
      </c>
      <c r="CI285" s="67">
        <v>0</v>
      </c>
      <c r="CJ285" s="86">
        <v>0</v>
      </c>
      <c r="CK285" s="87">
        <v>0</v>
      </c>
      <c r="CL285" s="106">
        <v>0</v>
      </c>
      <c r="CM285" s="89">
        <v>0</v>
      </c>
      <c r="CN285" s="67">
        <v>0</v>
      </c>
      <c r="CO285" s="67">
        <v>0</v>
      </c>
      <c r="CP285" s="67">
        <v>0</v>
      </c>
      <c r="CQ285" s="67">
        <v>0</v>
      </c>
      <c r="CR285" s="67">
        <v>0</v>
      </c>
      <c r="CS285" s="67">
        <v>0</v>
      </c>
      <c r="CT285" s="67">
        <v>0</v>
      </c>
      <c r="CU285" s="67">
        <v>0</v>
      </c>
      <c r="CV285" s="67">
        <v>0</v>
      </c>
      <c r="CW285" s="67">
        <v>0</v>
      </c>
      <c r="CX285" s="67">
        <v>0</v>
      </c>
      <c r="CY285" s="67">
        <v>0</v>
      </c>
      <c r="CZ285" s="67">
        <v>0</v>
      </c>
      <c r="DA285" s="67">
        <v>0</v>
      </c>
      <c r="DB285" s="62">
        <f>VLOOKUP(A285,'[3]2017'!$A$8:$I$140,9,0)</f>
        <v>0</v>
      </c>
      <c r="DC285" s="63">
        <f>VLOOKUP(A285,'[3]2017'!$A$8:$I$140,8,0)</f>
        <v>0</v>
      </c>
      <c r="DD285" s="96" t="s">
        <v>2491</v>
      </c>
      <c r="DE285" s="96" t="s">
        <v>2492</v>
      </c>
      <c r="DF285" s="99">
        <v>1.8450184501845017</v>
      </c>
      <c r="DG285" s="104">
        <v>6.0109289617486334</v>
      </c>
      <c r="DH285" s="67">
        <v>0</v>
      </c>
      <c r="DI285" s="67">
        <v>0</v>
      </c>
      <c r="DJ285" s="67">
        <v>0</v>
      </c>
      <c r="DK285" s="67">
        <v>0</v>
      </c>
      <c r="DL285" s="67">
        <v>0</v>
      </c>
      <c r="DM285" s="67">
        <v>0</v>
      </c>
      <c r="DN285" s="67">
        <v>294.99</v>
      </c>
      <c r="DO285" s="67">
        <v>1</v>
      </c>
      <c r="DP285" s="67">
        <v>0</v>
      </c>
      <c r="DQ285" s="67">
        <v>0</v>
      </c>
      <c r="DR285" s="67">
        <v>0</v>
      </c>
      <c r="DS285" s="67">
        <v>0</v>
      </c>
      <c r="DT285" s="67">
        <v>0</v>
      </c>
      <c r="DU285" s="67">
        <v>0</v>
      </c>
      <c r="DV285" s="67">
        <v>0</v>
      </c>
      <c r="DW285" s="67">
        <v>0</v>
      </c>
      <c r="DX285" s="67">
        <v>0</v>
      </c>
      <c r="DY285" s="67">
        <v>0</v>
      </c>
      <c r="DZ285" s="101">
        <f>VLOOKUP(A285,[5]Embarazos!$A$7:$D$139,4,0)</f>
        <v>4.1666666666666661</v>
      </c>
      <c r="EA285" s="63">
        <f>VLOOKUP(A285,[5]Embarazos!$A$7:$D$139,3,0)</f>
        <v>1</v>
      </c>
      <c r="EB285" s="62">
        <f>VLOOKUP(A285,[5]Embarazos!$A$7:$F$139,6,0)</f>
        <v>12.5</v>
      </c>
      <c r="EC285" s="63">
        <f>VLOOKUP(A285,[5]Embarazos!$A$7:$F$139,5,0)</f>
        <v>3</v>
      </c>
      <c r="ED285" s="62">
        <f>VLOOKUP(A285,'[3]2017'!$A$8:$K$140,11,0)</f>
        <v>3.7878787878787881</v>
      </c>
      <c r="EE285" s="63">
        <f>VLOOKUP(A285,'[3]2017'!$A$8:$K$140,10,0)</f>
        <v>1</v>
      </c>
      <c r="EF285" s="96" t="s">
        <v>2493</v>
      </c>
      <c r="EG285" s="96" t="s">
        <v>2494</v>
      </c>
      <c r="EH285" s="99">
        <v>0.79681274900398402</v>
      </c>
      <c r="EI285" s="104">
        <v>9.3220338983050848</v>
      </c>
      <c r="EJ285" s="174" t="s">
        <v>2495</v>
      </c>
      <c r="EK285" s="174" t="s">
        <v>2496</v>
      </c>
      <c r="EL285" s="96" t="s">
        <v>2497</v>
      </c>
      <c r="EM285" s="96" t="s">
        <v>2498</v>
      </c>
      <c r="EN285" s="99">
        <v>0</v>
      </c>
      <c r="EO285" s="100">
        <v>11.475409836065573</v>
      </c>
      <c r="EP285" s="67">
        <v>0</v>
      </c>
      <c r="EQ285" s="67">
        <v>0</v>
      </c>
      <c r="ER285" s="67">
        <v>0</v>
      </c>
      <c r="ES285" s="67">
        <v>0</v>
      </c>
      <c r="ET285" s="67">
        <v>0</v>
      </c>
      <c r="EU285" s="67">
        <v>0</v>
      </c>
      <c r="EV285" s="67">
        <v>0</v>
      </c>
      <c r="EW285" s="67">
        <v>0</v>
      </c>
      <c r="EX285" s="67">
        <v>0</v>
      </c>
      <c r="EY285" s="62">
        <f>VLOOKUP(A285,[5]Embarazos!$A$7:$H$139,8,0)</f>
        <v>25</v>
      </c>
      <c r="EZ285" s="63">
        <f>VLOOKUP(A285,[5]Embarazos!$A$7:$H$139,7,0)</f>
        <v>6</v>
      </c>
      <c r="FA285" s="62">
        <f>VLOOKUP(A285,[5]Embarazos!$A$7:$J$139,10,0)</f>
        <v>25</v>
      </c>
      <c r="FB285" s="63">
        <f>VLOOKUP(A285,[5]Embarazos!$A$7:$J$139,9,0)</f>
        <v>6</v>
      </c>
      <c r="FC285" s="67">
        <v>0</v>
      </c>
      <c r="FD285" s="67">
        <v>0</v>
      </c>
      <c r="FE285" s="67">
        <v>155.52000000000001</v>
      </c>
      <c r="FF285" s="67">
        <v>1</v>
      </c>
      <c r="FG285" s="67">
        <v>0</v>
      </c>
      <c r="FH285" s="67">
        <v>0</v>
      </c>
      <c r="FI285" s="67">
        <v>0</v>
      </c>
      <c r="FJ285" s="67">
        <v>0</v>
      </c>
      <c r="FK285" s="92">
        <v>155.52099533437013</v>
      </c>
      <c r="FL285" s="105">
        <v>1</v>
      </c>
      <c r="FM285" s="67">
        <v>155.52000000000001</v>
      </c>
      <c r="FN285" s="67">
        <v>1</v>
      </c>
      <c r="FO285" s="67">
        <v>1555.21</v>
      </c>
      <c r="FP285" s="67">
        <v>10</v>
      </c>
      <c r="FQ285" s="67">
        <v>0</v>
      </c>
      <c r="FR285" s="67">
        <v>0</v>
      </c>
      <c r="FS285" s="62">
        <f>VLOOKUP(A285,'[3]2017'!$A$8:$M$140,13,0)</f>
        <v>0</v>
      </c>
      <c r="FT285" s="63">
        <f>VLOOKUP(A285,'[3]2017'!$A$8:$M$140,12,0)</f>
        <v>0</v>
      </c>
      <c r="FU285" s="62">
        <f>VLOOKUP(A285,'[3]2017'!$A$8:$O$140,15,0)</f>
        <v>0</v>
      </c>
      <c r="FV285" s="63">
        <f>VLOOKUP(A285,'[3]2017'!$A$8:$O$140,14,0)</f>
        <v>0</v>
      </c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67"/>
      <c r="IS285" s="67"/>
      <c r="IT285" s="67"/>
      <c r="IU285" s="67"/>
      <c r="IV285" s="67"/>
      <c r="IW285" s="67"/>
      <c r="IX285" s="67"/>
      <c r="IY285" s="67"/>
      <c r="IZ285" s="67"/>
      <c r="JA285" s="67"/>
      <c r="JB285" s="67"/>
      <c r="JC285" s="67"/>
      <c r="JD285" s="67"/>
      <c r="JE285" s="67"/>
      <c r="JF285" s="67"/>
      <c r="JG285" s="67"/>
      <c r="JH285" s="67"/>
      <c r="JI285" s="67"/>
      <c r="JJ285" s="67"/>
      <c r="JK285" s="67"/>
      <c r="JL285" s="67"/>
      <c r="JM285" s="67"/>
      <c r="JN285" s="67"/>
      <c r="JO285" s="67"/>
      <c r="JP285" s="67"/>
      <c r="JQ285" s="67"/>
      <c r="JR285" s="67"/>
      <c r="JS285" s="67"/>
      <c r="JT285" s="67"/>
      <c r="JU285" s="67"/>
      <c r="JV285" s="67"/>
      <c r="JW285" s="67"/>
      <c r="JX285" s="67"/>
      <c r="JY285" s="67"/>
      <c r="JZ285" s="67"/>
      <c r="KA285" s="67"/>
      <c r="KB285" s="67"/>
      <c r="KC285" s="67"/>
      <c r="KD285" s="67"/>
      <c r="KE285" s="67"/>
      <c r="KF285" s="67"/>
      <c r="KG285" s="67"/>
      <c r="KH285" s="67"/>
      <c r="KI285" s="67"/>
      <c r="KJ285" s="67"/>
      <c r="KK285" s="67"/>
      <c r="KL285" s="67"/>
      <c r="KM285" s="67"/>
      <c r="KN285" s="67"/>
      <c r="KO285" s="67"/>
      <c r="KP285" s="67"/>
      <c r="KQ285" s="67"/>
      <c r="KR285" s="67"/>
      <c r="KS285" s="67"/>
      <c r="KT285" s="67"/>
      <c r="KU285" s="67"/>
      <c r="KV285" s="67"/>
      <c r="KW285" s="67"/>
      <c r="KX285" s="67"/>
      <c r="KY285" s="67"/>
      <c r="KZ285" s="67"/>
      <c r="LA285" s="67"/>
      <c r="LB285" s="67"/>
      <c r="LC285" s="67"/>
      <c r="LD285" s="67"/>
      <c r="LE285" s="67"/>
      <c r="LF285" s="67"/>
      <c r="LG285" s="67"/>
      <c r="LH285" s="67"/>
      <c r="LI285" s="67"/>
      <c r="LJ285" s="67"/>
      <c r="LK285" s="67"/>
      <c r="LL285" s="67"/>
      <c r="LM285" s="67"/>
      <c r="LN285" s="67"/>
      <c r="LO285" s="67"/>
      <c r="LP285" s="67"/>
      <c r="LQ285" s="67"/>
      <c r="LR285" s="67"/>
      <c r="LS285" s="67"/>
      <c r="LT285" s="67"/>
      <c r="LU285" s="67"/>
      <c r="LV285" s="67"/>
      <c r="LW285" s="67"/>
      <c r="LX285" s="67"/>
      <c r="LY285" s="67"/>
      <c r="LZ285" s="67"/>
      <c r="MA285" s="67"/>
      <c r="MB285" s="67"/>
      <c r="MC285" s="67"/>
      <c r="MD285" s="67"/>
      <c r="ME285" s="67"/>
      <c r="MF285" s="67"/>
      <c r="MG285" s="67"/>
      <c r="MH285" s="67"/>
      <c r="MI285" s="67"/>
      <c r="MJ285" s="67"/>
      <c r="MK285" s="67"/>
      <c r="ML285" s="67"/>
      <c r="MM285" s="67"/>
      <c r="MN285" s="67"/>
      <c r="MO285" s="67"/>
      <c r="MP285" s="67"/>
      <c r="MQ285" s="67"/>
      <c r="MR285" s="67"/>
      <c r="MS285" s="67"/>
      <c r="MT285" s="67"/>
      <c r="MU285" s="67"/>
      <c r="MV285" s="67"/>
      <c r="MW285" s="67"/>
      <c r="MX285" s="67"/>
      <c r="MY285" s="67"/>
      <c r="MZ285" s="67"/>
      <c r="NA285" s="67"/>
      <c r="NB285" s="67"/>
      <c r="NC285" s="67"/>
      <c r="ND285" s="67"/>
      <c r="NE285" s="67"/>
      <c r="NF285" s="67"/>
      <c r="NG285" s="67"/>
      <c r="NH285" s="67"/>
      <c r="NI285" s="67"/>
      <c r="NJ285" s="67"/>
      <c r="NK285" s="67"/>
      <c r="NL285" s="67"/>
      <c r="NM285" s="67"/>
      <c r="NN285" s="67"/>
      <c r="NO285" s="67"/>
      <c r="NP285" s="67"/>
      <c r="NQ285" s="67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2"/>
      <c r="OF285" s="12"/>
      <c r="OG285" s="12"/>
      <c r="OH285" s="12"/>
      <c r="OI285" s="12"/>
      <c r="OJ285" s="12"/>
      <c r="OK285" s="12"/>
      <c r="OL285" s="12"/>
      <c r="OM285" s="12"/>
      <c r="ON285" s="12"/>
      <c r="OO285" s="12"/>
      <c r="OP285" s="12"/>
      <c r="OQ285" s="12"/>
    </row>
    <row r="286" spans="1:407">
      <c r="A286" s="96" t="s">
        <v>767</v>
      </c>
      <c r="B286" s="56" t="s">
        <v>768</v>
      </c>
      <c r="C286" s="96" t="s">
        <v>675</v>
      </c>
      <c r="D286" s="74">
        <v>5</v>
      </c>
      <c r="E286" s="67">
        <v>2017</v>
      </c>
      <c r="F286" s="161">
        <v>75.752756689613477</v>
      </c>
      <c r="G286" s="67">
        <v>117670</v>
      </c>
      <c r="H286" s="67">
        <v>97386</v>
      </c>
      <c r="I286" s="67">
        <v>20284</v>
      </c>
      <c r="J286" s="67">
        <v>22.89</v>
      </c>
      <c r="K286" s="78">
        <v>26940</v>
      </c>
      <c r="L286" s="67">
        <v>61.39</v>
      </c>
      <c r="M286" s="78">
        <v>72241</v>
      </c>
      <c r="N286" s="67">
        <v>12739</v>
      </c>
      <c r="O286" s="67">
        <v>6513</v>
      </c>
      <c r="P286" s="67">
        <v>6226</v>
      </c>
      <c r="Q286" s="67">
        <v>15203</v>
      </c>
      <c r="R286" s="67">
        <v>7767</v>
      </c>
      <c r="S286" s="67">
        <v>7436</v>
      </c>
      <c r="T286" s="67">
        <v>11989</v>
      </c>
      <c r="U286" s="67">
        <v>6088</v>
      </c>
      <c r="V286" s="67">
        <v>5901</v>
      </c>
      <c r="W286" s="67">
        <v>14107</v>
      </c>
      <c r="X286" s="67">
        <v>7151</v>
      </c>
      <c r="Y286" s="67">
        <v>6956</v>
      </c>
      <c r="Z286" s="67">
        <v>11431</v>
      </c>
      <c r="AA286" s="67">
        <v>5764</v>
      </c>
      <c r="AB286" s="67">
        <v>5667</v>
      </c>
      <c r="AC286" s="67">
        <v>13953</v>
      </c>
      <c r="AD286" s="67">
        <v>6996</v>
      </c>
      <c r="AE286" s="67">
        <v>6957</v>
      </c>
      <c r="AF286" s="67">
        <v>11890</v>
      </c>
      <c r="AG286" s="67">
        <v>5923</v>
      </c>
      <c r="AH286" s="67">
        <v>5967</v>
      </c>
      <c r="AI286" s="67">
        <v>20852</v>
      </c>
      <c r="AJ286" s="67">
        <v>10173</v>
      </c>
      <c r="AK286" s="67">
        <v>10679</v>
      </c>
      <c r="AL286" s="67">
        <v>11678</v>
      </c>
      <c r="AM286" s="67">
        <v>5706</v>
      </c>
      <c r="AN286" s="67">
        <v>5972</v>
      </c>
      <c r="AO286" s="67">
        <v>10513</v>
      </c>
      <c r="AP286" s="67">
        <v>4956</v>
      </c>
      <c r="AQ286" s="67">
        <v>5557</v>
      </c>
      <c r="AR286" s="67" t="s">
        <v>428</v>
      </c>
      <c r="AS286" s="67"/>
      <c r="AT286" s="67" t="s">
        <v>428</v>
      </c>
      <c r="AU286" s="59">
        <v>2852</v>
      </c>
      <c r="AV286" s="59">
        <v>2</v>
      </c>
      <c r="AW286" s="59">
        <v>2358</v>
      </c>
      <c r="AX286" s="97">
        <f>VLOOKUP(A286,[2]INFANTIL!$A$8:$AA$140,27,0)</f>
        <v>10.092854259184497</v>
      </c>
      <c r="AY286" s="98">
        <f>VLOOKUP(A286,[2]INFANTIL!$A$8:$AA$140,16,0)</f>
        <v>10</v>
      </c>
      <c r="AZ286" s="62">
        <f>VLOOKUP(A286,'[3]2017'!$A$8:$E$140,5,0)</f>
        <v>2.2764738205510633</v>
      </c>
      <c r="BA286" s="63">
        <f>VLOOKUP(A286,'[3]2017'!$A$8:$E$140,4,0)</f>
        <v>29</v>
      </c>
      <c r="BB286" s="62">
        <f>VLOOKUP(A286,[2]MATERNAS!$A$8:$AA$140,27,0)</f>
        <v>40.371417036737988</v>
      </c>
      <c r="BC286" s="63">
        <f>VLOOKUP(A286,[2]MATERNAS!$A$8:$AA$140,26,0)</f>
        <v>1</v>
      </c>
      <c r="BD286" s="68">
        <v>0</v>
      </c>
      <c r="BE286" s="69">
        <v>0</v>
      </c>
      <c r="BF286" s="60">
        <f>VLOOKUP(A286,[4]Controles!$A$7:$L$139,12,0)</f>
        <v>11.344368187323376</v>
      </c>
      <c r="BG286" s="61">
        <f>VLOOKUP(A286,[4]Controles!$A$7:$L$139,11,0)</f>
        <v>281</v>
      </c>
      <c r="BH286" s="88">
        <v>7.751312071053694</v>
      </c>
      <c r="BI286" s="87">
        <v>192</v>
      </c>
      <c r="BJ286" s="68">
        <v>0</v>
      </c>
      <c r="BK286" s="69">
        <v>0</v>
      </c>
      <c r="BL286" s="68">
        <v>7.8499097260381507</v>
      </c>
      <c r="BM286" s="69">
        <v>1</v>
      </c>
      <c r="BN286" s="67">
        <v>0</v>
      </c>
      <c r="BO286" s="67">
        <v>0</v>
      </c>
      <c r="BP286" s="67">
        <v>38.33</v>
      </c>
      <c r="BQ286" s="67">
        <v>1</v>
      </c>
      <c r="BR286" s="67">
        <v>0</v>
      </c>
      <c r="BS286" s="67">
        <v>0</v>
      </c>
      <c r="BT286" s="67">
        <v>38.33</v>
      </c>
      <c r="BU286" s="67">
        <v>1</v>
      </c>
      <c r="BV286" s="67">
        <v>230.8</v>
      </c>
      <c r="BW286" s="67">
        <v>89.7</v>
      </c>
      <c r="BX286" s="67">
        <v>86.2</v>
      </c>
      <c r="BY286" s="67">
        <v>90.8</v>
      </c>
      <c r="BZ286" s="67">
        <v>85.7</v>
      </c>
      <c r="CA286" s="67">
        <v>89.4</v>
      </c>
      <c r="CB286" s="67">
        <v>92.9</v>
      </c>
      <c r="CC286" s="96" t="s">
        <v>2499</v>
      </c>
      <c r="CD286" s="96" t="s">
        <v>1029</v>
      </c>
      <c r="CE286" s="99">
        <v>29.591836734693878</v>
      </c>
      <c r="CF286" s="67" t="s">
        <v>2500</v>
      </c>
      <c r="CG286" s="67" t="s">
        <v>2501</v>
      </c>
      <c r="CH286" s="67">
        <v>39.700000000000003</v>
      </c>
      <c r="CI286" s="67">
        <v>5</v>
      </c>
      <c r="CJ286" s="86">
        <v>0.1668195846192343</v>
      </c>
      <c r="CK286" s="87">
        <v>2</v>
      </c>
      <c r="CL286" s="106">
        <v>39.700000000000003</v>
      </c>
      <c r="CM286" s="89">
        <v>5</v>
      </c>
      <c r="CN286" s="67">
        <v>23.82</v>
      </c>
      <c r="CO286" s="67">
        <v>3</v>
      </c>
      <c r="CP286" s="67">
        <v>38.33</v>
      </c>
      <c r="CQ286" s="67">
        <v>1</v>
      </c>
      <c r="CR286" s="67">
        <v>7.09</v>
      </c>
      <c r="CS286" s="67">
        <v>1</v>
      </c>
      <c r="CT286" s="67">
        <v>0</v>
      </c>
      <c r="CU286" s="67">
        <v>0</v>
      </c>
      <c r="CV286" s="67">
        <v>0</v>
      </c>
      <c r="CW286" s="67">
        <v>0</v>
      </c>
      <c r="CX286" s="67">
        <v>0</v>
      </c>
      <c r="CY286" s="67">
        <v>0</v>
      </c>
      <c r="CZ286" s="67" t="s">
        <v>2502</v>
      </c>
      <c r="DA286" s="67">
        <v>1</v>
      </c>
      <c r="DB286" s="62">
        <f>VLOOKUP(A286,'[3]2017'!$A$8:$I$140,9,0)</f>
        <v>0.17496282040066485</v>
      </c>
      <c r="DC286" s="63">
        <f>VLOOKUP(A286,'[3]2017'!$A$8:$I$140,8,0)</f>
        <v>2</v>
      </c>
      <c r="DD286" s="96" t="s">
        <v>2503</v>
      </c>
      <c r="DE286" s="96" t="s">
        <v>2504</v>
      </c>
      <c r="DF286" s="99">
        <v>3.2884902840059791</v>
      </c>
      <c r="DG286" s="104">
        <v>8.3609271523178812</v>
      </c>
      <c r="DH286" s="67">
        <v>63.8</v>
      </c>
      <c r="DI286" s="67">
        <v>9</v>
      </c>
      <c r="DJ286" s="67">
        <v>106.33</v>
      </c>
      <c r="DK286" s="67">
        <v>15</v>
      </c>
      <c r="DL286" s="67">
        <v>14.18</v>
      </c>
      <c r="DM286" s="67">
        <v>2</v>
      </c>
      <c r="DN286" s="67">
        <v>93.17</v>
      </c>
      <c r="DO286" s="67">
        <v>13</v>
      </c>
      <c r="DP286" s="67">
        <v>50.17</v>
      </c>
      <c r="DQ286" s="67">
        <v>7</v>
      </c>
      <c r="DR286" s="67">
        <v>7.17</v>
      </c>
      <c r="DS286" s="67">
        <v>1</v>
      </c>
      <c r="DT286" s="67">
        <v>28.67</v>
      </c>
      <c r="DU286" s="67">
        <v>4</v>
      </c>
      <c r="DV286" s="67">
        <v>7.17</v>
      </c>
      <c r="DW286" s="67">
        <v>1</v>
      </c>
      <c r="DX286" s="67">
        <v>7.17</v>
      </c>
      <c r="DY286" s="67">
        <v>1</v>
      </c>
      <c r="DZ286" s="101">
        <f>VLOOKUP(A286,[5]Embarazos!$A$7:$D$139,4,0)</f>
        <v>1.6793282686925233</v>
      </c>
      <c r="EA286" s="63">
        <f>VLOOKUP(A286,[5]Embarazos!$A$7:$D$139,3,0)</f>
        <v>42</v>
      </c>
      <c r="EB286" s="62">
        <f>VLOOKUP(A286,[5]Embarazos!$A$7:$F$139,6,0)</f>
        <v>26.46941223510596</v>
      </c>
      <c r="EC286" s="63">
        <f>VLOOKUP(A286,[5]Embarazos!$A$7:$F$139,5,0)</f>
        <v>662</v>
      </c>
      <c r="ED286" s="62">
        <f>VLOOKUP(A286,'[3]2017'!$A$8:$K$140,11,0)</f>
        <v>1.0933557611438185</v>
      </c>
      <c r="EE286" s="63">
        <f>VLOOKUP(A286,'[3]2017'!$A$8:$K$140,10,0)</f>
        <v>13</v>
      </c>
      <c r="EF286" s="96" t="s">
        <v>2505</v>
      </c>
      <c r="EG286" s="96" t="s">
        <v>2506</v>
      </c>
      <c r="EH286" s="99">
        <v>2.3194168323392979</v>
      </c>
      <c r="EI286" s="104">
        <v>3.8442336495257114</v>
      </c>
      <c r="EJ286" s="174" t="s">
        <v>2507</v>
      </c>
      <c r="EK286" s="174" t="s">
        <v>2508</v>
      </c>
      <c r="EL286" s="96" t="s">
        <v>2509</v>
      </c>
      <c r="EM286" s="96" t="s">
        <v>2510</v>
      </c>
      <c r="EN286" s="99">
        <v>1.6848364717542121</v>
      </c>
      <c r="EO286" s="100">
        <v>3.3412887828162292</v>
      </c>
      <c r="EP286" s="67">
        <v>93.17</v>
      </c>
      <c r="EQ286" s="67">
        <v>13</v>
      </c>
      <c r="ER286" s="67">
        <v>215.01</v>
      </c>
      <c r="ES286" s="67">
        <v>30</v>
      </c>
      <c r="ET286" s="92">
        <v>129.00451515803053</v>
      </c>
      <c r="EU286" s="105">
        <v>18</v>
      </c>
      <c r="EV286" s="67">
        <v>93.17</v>
      </c>
      <c r="EW286" s="67">
        <v>13</v>
      </c>
      <c r="EX286" s="67">
        <v>0</v>
      </c>
      <c r="EY286" s="62">
        <f>VLOOKUP(A286,[5]Embarazos!$A$7:$H$139,8,0)</f>
        <v>31.227508996401436</v>
      </c>
      <c r="EZ286" s="63">
        <f>VLOOKUP(A286,[5]Embarazos!$A$7:$H$139,7,0)</f>
        <v>781</v>
      </c>
      <c r="FA286" s="62">
        <f>VLOOKUP(A286,[5]Embarazos!$A$7:$J$139,10,0)</f>
        <v>20.67173130747701</v>
      </c>
      <c r="FB286" s="63">
        <f>VLOOKUP(A286,[5]Embarazos!$A$7:$J$139,9,0)</f>
        <v>517</v>
      </c>
      <c r="FC286" s="67">
        <v>8</v>
      </c>
      <c r="FD286" s="67">
        <v>2</v>
      </c>
      <c r="FE286" s="67">
        <v>91.98</v>
      </c>
      <c r="FF286" s="67">
        <v>23</v>
      </c>
      <c r="FG286" s="67">
        <v>0</v>
      </c>
      <c r="FH286" s="67">
        <v>0</v>
      </c>
      <c r="FI286" s="106">
        <v>8</v>
      </c>
      <c r="FJ286" s="67">
        <v>2</v>
      </c>
      <c r="FK286" s="92">
        <v>107.97840431913617</v>
      </c>
      <c r="FL286" s="105">
        <v>27</v>
      </c>
      <c r="FM286" s="67">
        <v>199.96</v>
      </c>
      <c r="FN286" s="67">
        <v>50</v>
      </c>
      <c r="FO286" s="67">
        <v>387.92</v>
      </c>
      <c r="FP286" s="67">
        <v>97</v>
      </c>
      <c r="FQ286" s="92">
        <v>35.992801439712053</v>
      </c>
      <c r="FR286" s="105">
        <v>9</v>
      </c>
      <c r="FS286" s="62">
        <f>VLOOKUP(A286,'[3]2017'!$A$8:$M$140,13,0)</f>
        <v>1.198835417023463</v>
      </c>
      <c r="FT286" s="63">
        <f>VLOOKUP(A286,'[3]2017'!$A$8:$M$140,12,0)</f>
        <v>14</v>
      </c>
      <c r="FU286" s="62">
        <f>VLOOKUP(A286,'[3]2017'!$A$8:$O$140,15,0)</f>
        <v>1.4268049082088843</v>
      </c>
      <c r="FV286" s="63">
        <f>VLOOKUP(A286,'[3]2017'!$A$8:$O$140,14,0)</f>
        <v>15</v>
      </c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67"/>
      <c r="IS286" s="67"/>
      <c r="IT286" s="67"/>
      <c r="IU286" s="67"/>
      <c r="IV286" s="67"/>
      <c r="IW286" s="67"/>
      <c r="IX286" s="67"/>
      <c r="IY286" s="67"/>
      <c r="IZ286" s="67"/>
      <c r="JA286" s="67"/>
      <c r="JB286" s="67"/>
      <c r="JC286" s="67"/>
      <c r="JD286" s="67"/>
      <c r="JE286" s="67"/>
      <c r="JF286" s="67"/>
      <c r="JG286" s="67"/>
      <c r="JH286" s="67"/>
      <c r="JI286" s="67"/>
      <c r="JJ286" s="67"/>
      <c r="JK286" s="67"/>
      <c r="JL286" s="67"/>
      <c r="JM286" s="67"/>
      <c r="JN286" s="67"/>
      <c r="JO286" s="67"/>
      <c r="JP286" s="67"/>
      <c r="JQ286" s="67"/>
      <c r="JR286" s="67"/>
      <c r="JS286" s="67"/>
      <c r="JT286" s="67"/>
      <c r="JU286" s="67"/>
      <c r="JV286" s="67"/>
      <c r="JW286" s="67"/>
      <c r="JX286" s="67"/>
      <c r="JY286" s="67"/>
      <c r="JZ286" s="67"/>
      <c r="KA286" s="67"/>
      <c r="KB286" s="67"/>
      <c r="KC286" s="67"/>
      <c r="KD286" s="67"/>
      <c r="KE286" s="67"/>
      <c r="KF286" s="67"/>
      <c r="KG286" s="67"/>
      <c r="KH286" s="67"/>
      <c r="KI286" s="67"/>
      <c r="KJ286" s="67"/>
      <c r="KK286" s="67"/>
      <c r="KL286" s="67"/>
      <c r="KM286" s="67"/>
      <c r="KN286" s="67"/>
      <c r="KO286" s="67"/>
      <c r="KP286" s="67"/>
      <c r="KQ286" s="67"/>
      <c r="KR286" s="67"/>
      <c r="KS286" s="67"/>
      <c r="KT286" s="67"/>
      <c r="KU286" s="67"/>
      <c r="KV286" s="67"/>
      <c r="KW286" s="67"/>
      <c r="KX286" s="67"/>
      <c r="KY286" s="67"/>
      <c r="KZ286" s="67"/>
      <c r="LA286" s="67"/>
      <c r="LB286" s="67"/>
      <c r="LC286" s="67"/>
      <c r="LD286" s="67"/>
      <c r="LE286" s="67"/>
      <c r="LF286" s="67"/>
      <c r="LG286" s="67"/>
      <c r="LH286" s="67"/>
      <c r="LI286" s="67"/>
      <c r="LJ286" s="67"/>
      <c r="LK286" s="67"/>
      <c r="LL286" s="67"/>
      <c r="LM286" s="67"/>
      <c r="LN286" s="67"/>
      <c r="LO286" s="67"/>
      <c r="LP286" s="67"/>
      <c r="LQ286" s="67"/>
      <c r="LR286" s="67"/>
      <c r="LS286" s="67"/>
      <c r="LT286" s="67"/>
      <c r="LU286" s="67"/>
      <c r="LV286" s="67"/>
      <c r="LW286" s="67"/>
      <c r="LX286" s="67"/>
      <c r="LY286" s="67"/>
      <c r="LZ286" s="67"/>
      <c r="MA286" s="67"/>
      <c r="MB286" s="67"/>
      <c r="MC286" s="67"/>
      <c r="MD286" s="67"/>
      <c r="ME286" s="67"/>
      <c r="MF286" s="67"/>
      <c r="MG286" s="67"/>
      <c r="MH286" s="67"/>
      <c r="MI286" s="67"/>
      <c r="MJ286" s="67"/>
      <c r="MK286" s="67"/>
      <c r="ML286" s="67"/>
      <c r="MM286" s="67"/>
      <c r="MN286" s="67"/>
      <c r="MO286" s="67"/>
      <c r="MP286" s="67"/>
      <c r="MQ286" s="67"/>
      <c r="MR286" s="67"/>
      <c r="MS286" s="67"/>
      <c r="MT286" s="67"/>
      <c r="MU286" s="67"/>
      <c r="MV286" s="67"/>
      <c r="MW286" s="67"/>
      <c r="MX286" s="67"/>
      <c r="MY286" s="67"/>
      <c r="MZ286" s="67"/>
      <c r="NA286" s="67"/>
      <c r="NB286" s="67"/>
      <c r="NC286" s="67"/>
      <c r="ND286" s="67"/>
      <c r="NE286" s="67"/>
      <c r="NF286" s="67"/>
      <c r="NG286" s="67"/>
      <c r="NH286" s="67"/>
      <c r="NI286" s="67"/>
      <c r="NJ286" s="67"/>
      <c r="NK286" s="67"/>
      <c r="NL286" s="67"/>
      <c r="NM286" s="67"/>
      <c r="NN286" s="67"/>
      <c r="NO286" s="67"/>
      <c r="NP286" s="67"/>
      <c r="NQ286" s="67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</row>
    <row r="287" spans="1:407">
      <c r="A287" s="96" t="s">
        <v>1727</v>
      </c>
      <c r="B287" s="56" t="s">
        <v>777</v>
      </c>
      <c r="C287" s="96" t="s">
        <v>547</v>
      </c>
      <c r="D287" s="74">
        <v>5</v>
      </c>
      <c r="E287" s="67">
        <v>2017</v>
      </c>
      <c r="F287" s="161">
        <v>76.084714793612719</v>
      </c>
      <c r="G287" s="67">
        <v>80132</v>
      </c>
      <c r="H287" s="67">
        <v>70264</v>
      </c>
      <c r="I287" s="67">
        <v>9868</v>
      </c>
      <c r="J287" s="67">
        <v>36.11</v>
      </c>
      <c r="K287" s="78">
        <v>28932</v>
      </c>
      <c r="L287" s="67">
        <v>44.1</v>
      </c>
      <c r="M287" s="78">
        <v>35342</v>
      </c>
      <c r="N287" s="67">
        <v>9774</v>
      </c>
      <c r="O287" s="67">
        <v>4992</v>
      </c>
      <c r="P287" s="67">
        <v>4782</v>
      </c>
      <c r="Q287" s="67">
        <v>11613</v>
      </c>
      <c r="R287" s="67">
        <v>5926</v>
      </c>
      <c r="S287" s="67">
        <v>5687</v>
      </c>
      <c r="T287" s="67">
        <v>8928</v>
      </c>
      <c r="U287" s="67">
        <v>4515</v>
      </c>
      <c r="V287" s="67">
        <v>4413</v>
      </c>
      <c r="W287" s="67">
        <v>10514</v>
      </c>
      <c r="X287" s="67">
        <v>5299</v>
      </c>
      <c r="Y287" s="67">
        <v>5215</v>
      </c>
      <c r="Z287" s="67">
        <v>8445</v>
      </c>
      <c r="AA287" s="67">
        <v>4220</v>
      </c>
      <c r="AB287" s="67">
        <v>4225</v>
      </c>
      <c r="AC287" s="67">
        <v>9900</v>
      </c>
      <c r="AD287" s="67">
        <v>4919</v>
      </c>
      <c r="AE287" s="67">
        <v>4981</v>
      </c>
      <c r="AF287" s="67">
        <v>8142</v>
      </c>
      <c r="AG287" s="67">
        <v>4025</v>
      </c>
      <c r="AH287" s="67">
        <v>4117</v>
      </c>
      <c r="AI287" s="67">
        <v>14440</v>
      </c>
      <c r="AJ287" s="67">
        <v>7078</v>
      </c>
      <c r="AK287" s="67">
        <v>7362</v>
      </c>
      <c r="AL287" s="67">
        <v>8185</v>
      </c>
      <c r="AM287" s="67">
        <v>4010</v>
      </c>
      <c r="AN287" s="67">
        <v>4175</v>
      </c>
      <c r="AO287" s="67">
        <v>7100</v>
      </c>
      <c r="AP287" s="67">
        <v>3462</v>
      </c>
      <c r="AQ287" s="67">
        <v>3638</v>
      </c>
      <c r="AR287" s="67" t="s">
        <v>428</v>
      </c>
      <c r="AS287" s="67"/>
      <c r="AT287" s="67" t="s">
        <v>428</v>
      </c>
      <c r="AU287" s="59">
        <v>3394</v>
      </c>
      <c r="AV287" s="59">
        <v>1</v>
      </c>
      <c r="AW287" s="59">
        <v>543</v>
      </c>
      <c r="AX287" s="97" t="e">
        <f>VLOOKUP(A287,[2]INFANTIL!$A$8:$AA$140,27,0)</f>
        <v>#N/A</v>
      </c>
      <c r="AY287" s="98" t="e">
        <f>VLOOKUP(A287,[2]INFANTIL!$A$8:$AA$140,16,0)</f>
        <v>#N/A</v>
      </c>
      <c r="AZ287" s="62">
        <f>VLOOKUP(A287,'[3]2017'!$A$8:$E$140,5,0)</f>
        <v>1.9439328831594025</v>
      </c>
      <c r="BA287" s="63">
        <f>VLOOKUP(A287,'[3]2017'!$A$8:$E$140,4,0)</f>
        <v>19</v>
      </c>
      <c r="BB287" s="62">
        <f>VLOOKUP(A287,[2]MATERNAS!$A$8:$AA$140,27,0)</f>
        <v>0</v>
      </c>
      <c r="BC287" s="63">
        <f>VLOOKUP(A287,[2]MATERNAS!$A$8:$AA$140,26,0)</f>
        <v>0</v>
      </c>
      <c r="BD287" s="68">
        <v>0</v>
      </c>
      <c r="BE287" s="69">
        <v>0</v>
      </c>
      <c r="BF287" s="60">
        <f>VLOOKUP(A287,[4]Controles!$A$7:$L$139,12,0)</f>
        <v>7.4523396880415937</v>
      </c>
      <c r="BG287" s="61">
        <f>VLOOKUP(A287,[4]Controles!$A$7:$L$139,11,0)</f>
        <v>86</v>
      </c>
      <c r="BH287" s="88">
        <v>7.5389948006932412</v>
      </c>
      <c r="BI287" s="87">
        <v>87</v>
      </c>
      <c r="BJ287" s="68">
        <v>0</v>
      </c>
      <c r="BK287" s="69">
        <v>0</v>
      </c>
      <c r="BL287" s="68">
        <v>0</v>
      </c>
      <c r="BM287" s="69">
        <v>0</v>
      </c>
      <c r="BN287" s="67">
        <v>0</v>
      </c>
      <c r="BO287" s="67">
        <v>0</v>
      </c>
      <c r="BP287" s="67">
        <v>0</v>
      </c>
      <c r="BQ287" s="67">
        <v>0</v>
      </c>
      <c r="BR287" s="67">
        <v>0</v>
      </c>
      <c r="BS287" s="67">
        <v>0</v>
      </c>
      <c r="BT287" s="67">
        <v>0</v>
      </c>
      <c r="BU287" s="67">
        <v>0</v>
      </c>
      <c r="BV287" s="67">
        <v>167.8</v>
      </c>
      <c r="BW287" s="67">
        <v>89.4</v>
      </c>
      <c r="BX287" s="67">
        <v>79.900000000000006</v>
      </c>
      <c r="BY287" s="67">
        <v>89.4</v>
      </c>
      <c r="BZ287" s="67">
        <v>89.2</v>
      </c>
      <c r="CA287" s="67">
        <v>79.8</v>
      </c>
      <c r="CB287" s="67">
        <v>82.8</v>
      </c>
      <c r="CC287" s="96" t="s">
        <v>2511</v>
      </c>
      <c r="CD287" s="96" t="s">
        <v>1786</v>
      </c>
      <c r="CE287" s="99">
        <v>21.893491124260358</v>
      </c>
      <c r="CF287" s="67" t="s">
        <v>2512</v>
      </c>
      <c r="CG287" s="67" t="s">
        <v>2513</v>
      </c>
      <c r="CH287" s="67">
        <v>0</v>
      </c>
      <c r="CI287" s="67">
        <v>0</v>
      </c>
      <c r="CJ287" s="86">
        <v>0</v>
      </c>
      <c r="CK287" s="87">
        <v>0</v>
      </c>
      <c r="CL287" s="106">
        <v>0</v>
      </c>
      <c r="CM287" s="89">
        <v>0</v>
      </c>
      <c r="CN287" s="67">
        <v>10.45</v>
      </c>
      <c r="CO287" s="67">
        <v>1</v>
      </c>
      <c r="CP287" s="67">
        <v>0</v>
      </c>
      <c r="CQ287" s="67">
        <v>0</v>
      </c>
      <c r="CR287" s="67">
        <v>0</v>
      </c>
      <c r="CS287" s="67">
        <v>0</v>
      </c>
      <c r="CT287" s="67">
        <v>0</v>
      </c>
      <c r="CU287" s="67">
        <v>0</v>
      </c>
      <c r="CV287" s="67">
        <v>0</v>
      </c>
      <c r="CW287" s="67">
        <v>0</v>
      </c>
      <c r="CX287" s="67">
        <v>0</v>
      </c>
      <c r="CY287" s="67">
        <v>0</v>
      </c>
      <c r="CZ287" s="67">
        <v>0</v>
      </c>
      <c r="DA287" s="67">
        <v>0</v>
      </c>
      <c r="DB287" s="62">
        <f>VLOOKUP(A287,'[3]2017'!$A$8:$I$140,9,0)</f>
        <v>0.11841326228537596</v>
      </c>
      <c r="DC287" s="63">
        <f>VLOOKUP(A287,'[3]2017'!$A$8:$I$140,8,0)</f>
        <v>1</v>
      </c>
      <c r="DD287" s="96" t="s">
        <v>2514</v>
      </c>
      <c r="DE287" s="96" t="s">
        <v>2515</v>
      </c>
      <c r="DF287" s="99">
        <v>4.552967693463561</v>
      </c>
      <c r="DG287" s="104">
        <v>9.0965732087227416</v>
      </c>
      <c r="DH287" s="67">
        <v>9.51</v>
      </c>
      <c r="DI287" s="67">
        <v>1</v>
      </c>
      <c r="DJ287" s="67">
        <v>19.02</v>
      </c>
      <c r="DK287" s="67">
        <v>2</v>
      </c>
      <c r="DL287" s="67">
        <v>0</v>
      </c>
      <c r="DM287" s="67">
        <v>0</v>
      </c>
      <c r="DN287" s="67">
        <v>10.1</v>
      </c>
      <c r="DO287" s="67">
        <v>1</v>
      </c>
      <c r="DP287" s="67">
        <v>80.81</v>
      </c>
      <c r="DQ287" s="67">
        <v>8</v>
      </c>
      <c r="DR287" s="67">
        <v>10.1</v>
      </c>
      <c r="DS287" s="67">
        <v>1</v>
      </c>
      <c r="DT287" s="67">
        <v>70.709999999999994</v>
      </c>
      <c r="DU287" s="67">
        <v>7</v>
      </c>
      <c r="DV287" s="67">
        <v>0</v>
      </c>
      <c r="DW287" s="67">
        <v>0</v>
      </c>
      <c r="DX287" s="67">
        <v>0</v>
      </c>
      <c r="DY287" s="67">
        <v>0</v>
      </c>
      <c r="DZ287" s="101">
        <f>VLOOKUP(A287,[5]Embarazos!$A$7:$D$139,4,0)</f>
        <v>2.3791250959324639</v>
      </c>
      <c r="EA287" s="63">
        <f>VLOOKUP(A287,[5]Embarazos!$A$7:$D$139,3,0)</f>
        <v>31</v>
      </c>
      <c r="EB287" s="62">
        <f>VLOOKUP(A287,[5]Embarazos!$A$7:$F$139,6,0)</f>
        <v>24.251726784343823</v>
      </c>
      <c r="EC287" s="63">
        <f>VLOOKUP(A287,[5]Embarazos!$A$7:$F$139,5,0)</f>
        <v>316</v>
      </c>
      <c r="ED287" s="62">
        <f>VLOOKUP(A287,'[3]2017'!$A$8:$K$140,11,0)</f>
        <v>1.2281994595922379</v>
      </c>
      <c r="EE287" s="63">
        <f>VLOOKUP(A287,'[3]2017'!$A$8:$K$140,10,0)</f>
        <v>10</v>
      </c>
      <c r="EF287" s="96" t="s">
        <v>2516</v>
      </c>
      <c r="EG287" s="96" t="s">
        <v>2517</v>
      </c>
      <c r="EH287" s="99">
        <v>3.4202650705429676</v>
      </c>
      <c r="EI287" s="104">
        <v>4.9493813273340832</v>
      </c>
      <c r="EJ287" s="174" t="s">
        <v>1991</v>
      </c>
      <c r="EK287" s="174" t="s">
        <v>2518</v>
      </c>
      <c r="EL287" s="96" t="s">
        <v>2519</v>
      </c>
      <c r="EM287" s="96" t="s">
        <v>2520</v>
      </c>
      <c r="EN287" s="99">
        <v>1.7712177121771218</v>
      </c>
      <c r="EO287" s="100">
        <v>4</v>
      </c>
      <c r="EP287" s="67">
        <v>10.1</v>
      </c>
      <c r="EQ287" s="67">
        <v>1</v>
      </c>
      <c r="ER287" s="67">
        <v>30.3</v>
      </c>
      <c r="ES287" s="67">
        <v>3</v>
      </c>
      <c r="ET287" s="92">
        <v>50.505050505050505</v>
      </c>
      <c r="EU287" s="105">
        <v>5</v>
      </c>
      <c r="EV287" s="67">
        <v>10.1</v>
      </c>
      <c r="EW287" s="67">
        <v>1</v>
      </c>
      <c r="EX287" s="67">
        <v>0</v>
      </c>
      <c r="EY287" s="62">
        <f>VLOOKUP(A287,[5]Embarazos!$A$7:$H$139,8,0)</f>
        <v>30.621642363775901</v>
      </c>
      <c r="EZ287" s="63">
        <f>VLOOKUP(A287,[5]Embarazos!$A$7:$H$139,7,0)</f>
        <v>399</v>
      </c>
      <c r="FA287" s="62">
        <f>VLOOKUP(A287,[5]Embarazos!$A$7:$J$139,10,0)</f>
        <v>19.493476592478896</v>
      </c>
      <c r="FB287" s="63">
        <f>VLOOKUP(A287,[5]Embarazos!$A$7:$J$139,9,0)</f>
        <v>254</v>
      </c>
      <c r="FC287" s="67">
        <v>17.420000000000002</v>
      </c>
      <c r="FD287" s="67">
        <v>3</v>
      </c>
      <c r="FE287" s="67">
        <v>92.89</v>
      </c>
      <c r="FF287" s="67">
        <v>16</v>
      </c>
      <c r="FG287" s="67">
        <v>5.61</v>
      </c>
      <c r="FH287" s="67">
        <v>1</v>
      </c>
      <c r="FI287" s="67">
        <v>0</v>
      </c>
      <c r="FJ287" s="67">
        <v>0</v>
      </c>
      <c r="FK287" s="92">
        <v>116.11030478955006</v>
      </c>
      <c r="FL287" s="105">
        <v>20</v>
      </c>
      <c r="FM287" s="67">
        <v>46.44</v>
      </c>
      <c r="FN287" s="67">
        <v>8</v>
      </c>
      <c r="FO287" s="67">
        <v>46.44</v>
      </c>
      <c r="FP287" s="67">
        <v>8</v>
      </c>
      <c r="FQ287" s="92">
        <v>5.8055152394775034</v>
      </c>
      <c r="FR287" s="105">
        <v>1</v>
      </c>
      <c r="FS287" s="62">
        <f>VLOOKUP(A287,'[3]2017'!$A$8:$M$140,13,0)</f>
        <v>1.4660965180207699</v>
      </c>
      <c r="FT287" s="63">
        <f>VLOOKUP(A287,'[3]2017'!$A$8:$M$140,12,0)</f>
        <v>12</v>
      </c>
      <c r="FU287" s="62">
        <f>VLOOKUP(A287,'[3]2017'!$A$8:$O$140,15,0)</f>
        <v>0.70422535211267612</v>
      </c>
      <c r="FV287" s="63">
        <f>VLOOKUP(A287,'[3]2017'!$A$8:$O$140,14,0)</f>
        <v>5</v>
      </c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67"/>
      <c r="IS287" s="67"/>
      <c r="IT287" s="67"/>
      <c r="IU287" s="67"/>
      <c r="IV287" s="67"/>
      <c r="IW287" s="67"/>
      <c r="IX287" s="67"/>
      <c r="IY287" s="67"/>
      <c r="IZ287" s="67"/>
      <c r="JA287" s="67"/>
      <c r="JB287" s="67"/>
      <c r="JC287" s="67"/>
      <c r="JD287" s="67"/>
      <c r="JE287" s="67"/>
      <c r="JF287" s="67"/>
      <c r="JG287" s="67"/>
      <c r="JH287" s="67"/>
      <c r="JI287" s="67"/>
      <c r="JJ287" s="67"/>
      <c r="JK287" s="67"/>
      <c r="JL287" s="67"/>
      <c r="JM287" s="67"/>
      <c r="JN287" s="67"/>
      <c r="JO287" s="67"/>
      <c r="JP287" s="67"/>
      <c r="JQ287" s="67"/>
      <c r="JR287" s="67"/>
      <c r="JS287" s="67"/>
      <c r="JT287" s="67"/>
      <c r="JU287" s="67"/>
      <c r="JV287" s="67"/>
      <c r="JW287" s="67"/>
      <c r="JX287" s="67"/>
      <c r="JY287" s="67"/>
      <c r="JZ287" s="67"/>
      <c r="KA287" s="67"/>
      <c r="KB287" s="67"/>
      <c r="KC287" s="67"/>
      <c r="KD287" s="67"/>
      <c r="KE287" s="67"/>
      <c r="KF287" s="67"/>
      <c r="KG287" s="67"/>
      <c r="KH287" s="67"/>
      <c r="KI287" s="67"/>
      <c r="KJ287" s="67"/>
      <c r="KK287" s="67"/>
      <c r="KL287" s="67"/>
      <c r="KM287" s="67"/>
      <c r="KN287" s="67"/>
      <c r="KO287" s="67"/>
      <c r="KP287" s="67"/>
      <c r="KQ287" s="67"/>
      <c r="KR287" s="67"/>
      <c r="KS287" s="67"/>
      <c r="KT287" s="67"/>
      <c r="KU287" s="67"/>
      <c r="KV287" s="67"/>
      <c r="KW287" s="67"/>
      <c r="KX287" s="67"/>
      <c r="KY287" s="67"/>
      <c r="KZ287" s="67"/>
      <c r="LA287" s="67"/>
      <c r="LB287" s="67"/>
      <c r="LC287" s="67"/>
      <c r="LD287" s="67"/>
      <c r="LE287" s="67"/>
      <c r="LF287" s="67"/>
      <c r="LG287" s="67"/>
      <c r="LH287" s="67"/>
      <c r="LI287" s="67"/>
      <c r="LJ287" s="67"/>
      <c r="LK287" s="67"/>
      <c r="LL287" s="67"/>
      <c r="LM287" s="67"/>
      <c r="LN287" s="67"/>
      <c r="LO287" s="67"/>
      <c r="LP287" s="67"/>
      <c r="LQ287" s="67"/>
      <c r="LR287" s="67"/>
      <c r="LS287" s="67"/>
      <c r="LT287" s="67"/>
      <c r="LU287" s="67"/>
      <c r="LV287" s="67"/>
      <c r="LW287" s="67"/>
      <c r="LX287" s="67"/>
      <c r="LY287" s="67"/>
      <c r="LZ287" s="67"/>
      <c r="MA287" s="67"/>
      <c r="MB287" s="67"/>
      <c r="MC287" s="67"/>
      <c r="MD287" s="67"/>
      <c r="ME287" s="67"/>
      <c r="MF287" s="67"/>
      <c r="MG287" s="67"/>
      <c r="MH287" s="67"/>
      <c r="MI287" s="67"/>
      <c r="MJ287" s="67"/>
      <c r="MK287" s="67"/>
      <c r="ML287" s="67"/>
      <c r="MM287" s="67"/>
      <c r="MN287" s="67"/>
      <c r="MO287" s="67"/>
      <c r="MP287" s="67"/>
      <c r="MQ287" s="67"/>
      <c r="MR287" s="67"/>
      <c r="MS287" s="67"/>
      <c r="MT287" s="67"/>
      <c r="MU287" s="67"/>
      <c r="MV287" s="67"/>
      <c r="MW287" s="67"/>
      <c r="MX287" s="67"/>
      <c r="MY287" s="67"/>
      <c r="MZ287" s="67"/>
      <c r="NA287" s="67"/>
      <c r="NB287" s="67"/>
      <c r="NC287" s="67"/>
      <c r="ND287" s="67"/>
      <c r="NE287" s="67"/>
      <c r="NF287" s="67"/>
      <c r="NG287" s="67"/>
      <c r="NH287" s="67"/>
      <c r="NI287" s="67"/>
      <c r="NJ287" s="67"/>
      <c r="NK287" s="67"/>
      <c r="NL287" s="67"/>
      <c r="NM287" s="67"/>
      <c r="NN287" s="67"/>
      <c r="NO287" s="67"/>
      <c r="NP287" s="67"/>
      <c r="NQ287" s="67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2"/>
      <c r="OF287" s="12"/>
      <c r="OG287" s="12"/>
      <c r="OH287" s="12"/>
      <c r="OI287" s="12"/>
      <c r="OJ287" s="12"/>
      <c r="OK287" s="12"/>
      <c r="OL287" s="12"/>
      <c r="OM287" s="12"/>
      <c r="ON287" s="12"/>
      <c r="OO287" s="12"/>
      <c r="OP287" s="12"/>
      <c r="OQ287" s="12"/>
    </row>
    <row r="288" spans="1:407">
      <c r="A288" s="96" t="s">
        <v>784</v>
      </c>
      <c r="B288" s="56" t="s">
        <v>785</v>
      </c>
      <c r="C288" s="96" t="s">
        <v>479</v>
      </c>
      <c r="D288" s="74">
        <v>6</v>
      </c>
      <c r="E288" s="67">
        <v>2017</v>
      </c>
      <c r="F288" s="159">
        <v>73.908677811688293</v>
      </c>
      <c r="G288" s="67">
        <v>8932</v>
      </c>
      <c r="H288" s="67">
        <v>7519</v>
      </c>
      <c r="I288" s="67">
        <v>1413</v>
      </c>
      <c r="J288" s="67">
        <v>29.97</v>
      </c>
      <c r="K288" s="78">
        <v>2677</v>
      </c>
      <c r="L288" s="67">
        <v>75.5</v>
      </c>
      <c r="M288" s="78">
        <v>6744</v>
      </c>
      <c r="N288" s="67">
        <v>730</v>
      </c>
      <c r="O288" s="67">
        <v>373</v>
      </c>
      <c r="P288" s="67">
        <v>357</v>
      </c>
      <c r="Q288" s="67">
        <v>880</v>
      </c>
      <c r="R288" s="67">
        <v>450</v>
      </c>
      <c r="S288" s="67">
        <v>430</v>
      </c>
      <c r="T288" s="67">
        <v>752</v>
      </c>
      <c r="U288" s="67">
        <v>387</v>
      </c>
      <c r="V288" s="67">
        <v>365</v>
      </c>
      <c r="W288" s="67">
        <v>893</v>
      </c>
      <c r="X288" s="67">
        <v>461</v>
      </c>
      <c r="Y288" s="67">
        <v>432</v>
      </c>
      <c r="Z288" s="67">
        <v>722</v>
      </c>
      <c r="AA288" s="67">
        <v>375</v>
      </c>
      <c r="AB288" s="67">
        <v>347</v>
      </c>
      <c r="AC288" s="67">
        <v>859</v>
      </c>
      <c r="AD288" s="67">
        <v>448</v>
      </c>
      <c r="AE288" s="67">
        <v>411</v>
      </c>
      <c r="AF288" s="67">
        <v>714</v>
      </c>
      <c r="AG288" s="67">
        <v>374</v>
      </c>
      <c r="AH288" s="67">
        <v>340</v>
      </c>
      <c r="AI288" s="67">
        <v>1278</v>
      </c>
      <c r="AJ288" s="67">
        <v>669</v>
      </c>
      <c r="AK288" s="67">
        <v>609</v>
      </c>
      <c r="AL288" s="67">
        <v>705</v>
      </c>
      <c r="AM288" s="67">
        <v>369</v>
      </c>
      <c r="AN288" s="67">
        <v>336</v>
      </c>
      <c r="AO288" s="67">
        <v>700</v>
      </c>
      <c r="AP288" s="67">
        <v>364</v>
      </c>
      <c r="AQ288" s="67">
        <v>336</v>
      </c>
      <c r="AR288" s="67" t="s">
        <v>428</v>
      </c>
      <c r="AS288" s="67"/>
      <c r="AT288" s="67" t="s">
        <v>428</v>
      </c>
      <c r="AU288" s="59">
        <v>348</v>
      </c>
      <c r="AV288" s="59">
        <v>1</v>
      </c>
      <c r="AW288" s="59">
        <v>54</v>
      </c>
      <c r="AX288" s="97">
        <f>VLOOKUP(A288,[2]INFANTIL!$A$8:$AA$140,27,0)</f>
        <v>8.8495575221238933</v>
      </c>
      <c r="AY288" s="98">
        <f>VLOOKUP(A288,[2]INFANTIL!$A$8:$AA$140,16,0)</f>
        <v>0</v>
      </c>
      <c r="AZ288" s="62">
        <f>VLOOKUP(A288,'[3]2017'!$A$8:$E$140,5,0)</f>
        <v>1.3698630136986301</v>
      </c>
      <c r="BA288" s="63">
        <f>VLOOKUP(A288,'[3]2017'!$A$8:$E$140,4,0)</f>
        <v>1</v>
      </c>
      <c r="BB288" s="62">
        <f>VLOOKUP(A288,[2]MATERNAS!$A$8:$AA$140,27,0)</f>
        <v>0</v>
      </c>
      <c r="BC288" s="63">
        <f>VLOOKUP(A288,[2]MATERNAS!$A$8:$AA$140,26,0)</f>
        <v>0</v>
      </c>
      <c r="BD288" s="68">
        <v>0</v>
      </c>
      <c r="BE288" s="69">
        <v>0</v>
      </c>
      <c r="BF288" s="60">
        <f>VLOOKUP(A288,[4]Controles!$A$7:$L$139,12,0)</f>
        <v>3.5398230088495577</v>
      </c>
      <c r="BG288" s="61">
        <f>VLOOKUP(A288,[4]Controles!$A$7:$L$139,11,0)</f>
        <v>4</v>
      </c>
      <c r="BH288" s="88">
        <v>10.619469026548673</v>
      </c>
      <c r="BI288" s="87">
        <v>12</v>
      </c>
      <c r="BJ288" s="68">
        <v>0</v>
      </c>
      <c r="BK288" s="69">
        <v>0</v>
      </c>
      <c r="BL288" s="68">
        <v>0</v>
      </c>
      <c r="BM288" s="69">
        <v>0</v>
      </c>
      <c r="BN288" s="67">
        <v>0</v>
      </c>
      <c r="BO288" s="67">
        <v>0</v>
      </c>
      <c r="BP288" s="67">
        <v>0</v>
      </c>
      <c r="BQ288" s="67">
        <v>0</v>
      </c>
      <c r="BR288" s="67">
        <v>0</v>
      </c>
      <c r="BS288" s="67">
        <v>0</v>
      </c>
      <c r="BT288" s="67">
        <v>0</v>
      </c>
      <c r="BU288" s="67">
        <v>0</v>
      </c>
      <c r="BV288" s="67">
        <v>33.299999999999997</v>
      </c>
      <c r="BW288" s="67">
        <v>106</v>
      </c>
      <c r="BX288" s="67">
        <v>114.5</v>
      </c>
      <c r="BY288" s="67">
        <v>106</v>
      </c>
      <c r="BZ288" s="67">
        <v>117.1</v>
      </c>
      <c r="CA288" s="67">
        <v>88.8</v>
      </c>
      <c r="CB288" s="67">
        <v>108.8</v>
      </c>
      <c r="CC288" s="96" t="s">
        <v>2521</v>
      </c>
      <c r="CD288" s="96" t="s">
        <v>2522</v>
      </c>
      <c r="CE288" s="99">
        <v>25</v>
      </c>
      <c r="CF288" s="67" t="s">
        <v>2523</v>
      </c>
      <c r="CG288" s="67" t="s">
        <v>2523</v>
      </c>
      <c r="CH288" s="67">
        <v>714.29</v>
      </c>
      <c r="CI288" s="67">
        <v>1</v>
      </c>
      <c r="CJ288" s="86">
        <v>0</v>
      </c>
      <c r="CK288" s="87">
        <v>0</v>
      </c>
      <c r="CL288" s="106">
        <v>714.29</v>
      </c>
      <c r="CM288" s="89">
        <v>1</v>
      </c>
      <c r="CN288" s="67">
        <v>0</v>
      </c>
      <c r="CO288" s="67">
        <v>0</v>
      </c>
      <c r="CP288" s="67">
        <v>0</v>
      </c>
      <c r="CQ288" s="67">
        <v>0</v>
      </c>
      <c r="CR288" s="67">
        <v>0</v>
      </c>
      <c r="CS288" s="67">
        <v>0</v>
      </c>
      <c r="CT288" s="67">
        <v>0</v>
      </c>
      <c r="CU288" s="67">
        <v>0</v>
      </c>
      <c r="CV288" s="67">
        <v>0</v>
      </c>
      <c r="CW288" s="67">
        <v>0</v>
      </c>
      <c r="CX288" s="67">
        <v>0</v>
      </c>
      <c r="CY288" s="67">
        <v>0</v>
      </c>
      <c r="CZ288" s="67">
        <v>0</v>
      </c>
      <c r="DA288" s="67">
        <v>0</v>
      </c>
      <c r="DB288" s="62">
        <f>VLOOKUP(A288,'[3]2017'!$A$8:$I$140,9,0)</f>
        <v>0</v>
      </c>
      <c r="DC288" s="63">
        <f>VLOOKUP(A288,'[3]2017'!$A$8:$I$140,8,0)</f>
        <v>0</v>
      </c>
      <c r="DD288" s="96" t="s">
        <v>2524</v>
      </c>
      <c r="DE288" s="96" t="s">
        <v>2525</v>
      </c>
      <c r="DF288" s="99">
        <v>2.1311475409836063</v>
      </c>
      <c r="DG288" s="104">
        <v>0.83333333333333337</v>
      </c>
      <c r="DH288" s="67">
        <v>0</v>
      </c>
      <c r="DI288" s="67">
        <v>0</v>
      </c>
      <c r="DJ288" s="67">
        <v>111.98</v>
      </c>
      <c r="DK288" s="67">
        <v>1</v>
      </c>
      <c r="DL288" s="67">
        <v>111.98</v>
      </c>
      <c r="DM288" s="67">
        <v>1</v>
      </c>
      <c r="DN288" s="67">
        <v>232.83</v>
      </c>
      <c r="DO288" s="67">
        <v>2</v>
      </c>
      <c r="DP288" s="67">
        <v>0</v>
      </c>
      <c r="DQ288" s="67">
        <v>0</v>
      </c>
      <c r="DR288" s="67">
        <v>0</v>
      </c>
      <c r="DS288" s="67">
        <v>0</v>
      </c>
      <c r="DT288" s="67">
        <v>0</v>
      </c>
      <c r="DU288" s="67">
        <v>0</v>
      </c>
      <c r="DV288" s="67">
        <v>0</v>
      </c>
      <c r="DW288" s="67">
        <v>0</v>
      </c>
      <c r="DX288" s="67">
        <v>0</v>
      </c>
      <c r="DY288" s="67">
        <v>0</v>
      </c>
      <c r="DZ288" s="101">
        <f>VLOOKUP(A288,[5]Embarazos!$A$7:$D$139,4,0)</f>
        <v>0.83333333333333337</v>
      </c>
      <c r="EA288" s="63">
        <f>VLOOKUP(A288,[5]Embarazos!$A$7:$D$139,3,0)</f>
        <v>1</v>
      </c>
      <c r="EB288" s="62">
        <f>VLOOKUP(A288,[5]Embarazos!$A$7:$F$139,6,0)</f>
        <v>21.666666666666668</v>
      </c>
      <c r="EC288" s="63">
        <f>VLOOKUP(A288,[5]Embarazos!$A$7:$F$139,5,0)</f>
        <v>26</v>
      </c>
      <c r="ED288" s="62">
        <f>VLOOKUP(A288,'[3]2017'!$A$8:$K$140,11,0)</f>
        <v>1.4005602240896358</v>
      </c>
      <c r="EE288" s="63">
        <f>VLOOKUP(A288,'[3]2017'!$A$8:$K$140,10,0)</f>
        <v>1</v>
      </c>
      <c r="EF288" s="96" t="s">
        <v>2281</v>
      </c>
      <c r="EG288" s="96" t="s">
        <v>2526</v>
      </c>
      <c r="EH288" s="99">
        <v>1.607142857142857</v>
      </c>
      <c r="EI288" s="104">
        <v>2.4</v>
      </c>
      <c r="EJ288" s="174" t="s">
        <v>2527</v>
      </c>
      <c r="EK288" s="174" t="s">
        <v>2528</v>
      </c>
      <c r="EL288" s="96" t="s">
        <v>2529</v>
      </c>
      <c r="EM288" s="96" t="s">
        <v>2530</v>
      </c>
      <c r="EN288" s="99">
        <v>0</v>
      </c>
      <c r="EO288" s="100">
        <v>12.820512820512819</v>
      </c>
      <c r="EP288" s="67">
        <v>232.83</v>
      </c>
      <c r="EQ288" s="67">
        <v>2</v>
      </c>
      <c r="ER288" s="67">
        <v>698.49</v>
      </c>
      <c r="ES288" s="67">
        <v>6</v>
      </c>
      <c r="ET288" s="92">
        <v>582.07217694994188</v>
      </c>
      <c r="EU288" s="105">
        <v>5</v>
      </c>
      <c r="EV288" s="67">
        <v>232.83</v>
      </c>
      <c r="EW288" s="67">
        <v>2</v>
      </c>
      <c r="EX288" s="67">
        <v>19</v>
      </c>
      <c r="EY288" s="62">
        <f>VLOOKUP(A288,[5]Embarazos!$A$7:$H$139,8,0)</f>
        <v>27.500000000000004</v>
      </c>
      <c r="EZ288" s="63">
        <f>VLOOKUP(A288,[5]Embarazos!$A$7:$H$139,7,0)</f>
        <v>33</v>
      </c>
      <c r="FA288" s="62">
        <f>VLOOKUP(A288,[5]Embarazos!$A$7:$J$139,10,0)</f>
        <v>25</v>
      </c>
      <c r="FB288" s="63">
        <f>VLOOKUP(A288,[5]Embarazos!$A$7:$J$139,9,0)</f>
        <v>30</v>
      </c>
      <c r="FC288" s="67">
        <v>64.14</v>
      </c>
      <c r="FD288" s="67">
        <v>1</v>
      </c>
      <c r="FE288" s="67">
        <v>64.14</v>
      </c>
      <c r="FF288" s="67">
        <v>1</v>
      </c>
      <c r="FG288" s="67">
        <v>0</v>
      </c>
      <c r="FH288" s="67">
        <v>0</v>
      </c>
      <c r="FI288" s="67">
        <v>0</v>
      </c>
      <c r="FJ288" s="67">
        <v>0</v>
      </c>
      <c r="FK288" s="92">
        <v>128.28736369467606</v>
      </c>
      <c r="FL288" s="105">
        <v>2</v>
      </c>
      <c r="FM288" s="67">
        <v>769.72</v>
      </c>
      <c r="FN288" s="67">
        <v>12</v>
      </c>
      <c r="FO288" s="67">
        <v>513.15</v>
      </c>
      <c r="FP288" s="67">
        <v>8</v>
      </c>
      <c r="FQ288" s="67">
        <v>0</v>
      </c>
      <c r="FR288" s="67">
        <v>0</v>
      </c>
      <c r="FS288" s="62">
        <f>VLOOKUP(A288,'[3]2017'!$A$8:$M$140,13,0)</f>
        <v>0</v>
      </c>
      <c r="FT288" s="63">
        <f>VLOOKUP(A288,'[3]2017'!$A$8:$M$140,12,0)</f>
        <v>0</v>
      </c>
      <c r="FU288" s="62">
        <f>VLOOKUP(A288,'[3]2017'!$A$8:$O$140,15,0)</f>
        <v>1.4285714285714286</v>
      </c>
      <c r="FV288" s="63">
        <f>VLOOKUP(A288,'[3]2017'!$A$8:$O$140,14,0)</f>
        <v>1</v>
      </c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67"/>
      <c r="IS288" s="67"/>
      <c r="IT288" s="67"/>
      <c r="IU288" s="67"/>
      <c r="IV288" s="67"/>
      <c r="IW288" s="67"/>
      <c r="IX288" s="67"/>
      <c r="IY288" s="67"/>
      <c r="IZ288" s="67"/>
      <c r="JA288" s="67"/>
      <c r="JB288" s="67"/>
      <c r="JC288" s="67"/>
      <c r="JD288" s="67"/>
      <c r="JE288" s="67"/>
      <c r="JF288" s="67"/>
      <c r="JG288" s="67"/>
      <c r="JH288" s="67"/>
      <c r="JI288" s="67"/>
      <c r="JJ288" s="67"/>
      <c r="JK288" s="67"/>
      <c r="JL288" s="67"/>
      <c r="JM288" s="67"/>
      <c r="JN288" s="67"/>
      <c r="JO288" s="67"/>
      <c r="JP288" s="67"/>
      <c r="JQ288" s="67"/>
      <c r="JR288" s="67"/>
      <c r="JS288" s="67"/>
      <c r="JT288" s="67"/>
      <c r="JU288" s="67"/>
      <c r="JV288" s="67"/>
      <c r="JW288" s="67"/>
      <c r="JX288" s="67"/>
      <c r="JY288" s="67"/>
      <c r="JZ288" s="67"/>
      <c r="KA288" s="67"/>
      <c r="KB288" s="67"/>
      <c r="KC288" s="67"/>
      <c r="KD288" s="67"/>
      <c r="KE288" s="67"/>
      <c r="KF288" s="67"/>
      <c r="KG288" s="67"/>
      <c r="KH288" s="67"/>
      <c r="KI288" s="67"/>
      <c r="KJ288" s="67"/>
      <c r="KK288" s="67"/>
      <c r="KL288" s="67"/>
      <c r="KM288" s="67"/>
      <c r="KN288" s="67"/>
      <c r="KO288" s="67"/>
      <c r="KP288" s="67"/>
      <c r="KQ288" s="67"/>
      <c r="KR288" s="67"/>
      <c r="KS288" s="67"/>
      <c r="KT288" s="67"/>
      <c r="KU288" s="67"/>
      <c r="KV288" s="67"/>
      <c r="KW288" s="67"/>
      <c r="KX288" s="67"/>
      <c r="KY288" s="67"/>
      <c r="KZ288" s="67"/>
      <c r="LA288" s="67"/>
      <c r="LB288" s="67"/>
      <c r="LC288" s="67"/>
      <c r="LD288" s="67"/>
      <c r="LE288" s="67"/>
      <c r="LF288" s="67"/>
      <c r="LG288" s="67"/>
      <c r="LH288" s="67"/>
      <c r="LI288" s="67"/>
      <c r="LJ288" s="67"/>
      <c r="LK288" s="67"/>
      <c r="LL288" s="67"/>
      <c r="LM288" s="67"/>
      <c r="LN288" s="67"/>
      <c r="LO288" s="67"/>
      <c r="LP288" s="67"/>
      <c r="LQ288" s="67"/>
      <c r="LR288" s="67"/>
      <c r="LS288" s="67"/>
      <c r="LT288" s="67"/>
      <c r="LU288" s="67"/>
      <c r="LV288" s="67"/>
      <c r="LW288" s="67"/>
      <c r="LX288" s="67"/>
      <c r="LY288" s="67"/>
      <c r="LZ288" s="67"/>
      <c r="MA288" s="67"/>
      <c r="MB288" s="67"/>
      <c r="MC288" s="67"/>
      <c r="MD288" s="67"/>
      <c r="ME288" s="67"/>
      <c r="MF288" s="67"/>
      <c r="MG288" s="67"/>
      <c r="MH288" s="67"/>
      <c r="MI288" s="67"/>
      <c r="MJ288" s="67"/>
      <c r="MK288" s="67"/>
      <c r="ML288" s="67"/>
      <c r="MM288" s="67"/>
      <c r="MN288" s="67"/>
      <c r="MO288" s="67"/>
      <c r="MP288" s="67"/>
      <c r="MQ288" s="67"/>
      <c r="MR288" s="67"/>
      <c r="MS288" s="67"/>
      <c r="MT288" s="67"/>
      <c r="MU288" s="67"/>
      <c r="MV288" s="67"/>
      <c r="MW288" s="67"/>
      <c r="MX288" s="67"/>
      <c r="MY288" s="67"/>
      <c r="MZ288" s="67"/>
      <c r="NA288" s="67"/>
      <c r="NB288" s="67"/>
      <c r="NC288" s="67"/>
      <c r="ND288" s="67"/>
      <c r="NE288" s="67"/>
      <c r="NF288" s="67"/>
      <c r="NG288" s="67"/>
      <c r="NH288" s="67"/>
      <c r="NI288" s="67"/>
      <c r="NJ288" s="67"/>
      <c r="NK288" s="67"/>
      <c r="NL288" s="67"/>
      <c r="NM288" s="67"/>
      <c r="NN288" s="67"/>
      <c r="NO288" s="67"/>
      <c r="NP288" s="67"/>
      <c r="NQ288" s="67"/>
      <c r="NR288" s="12"/>
      <c r="NS288" s="12"/>
      <c r="NT288" s="12"/>
      <c r="NU288" s="12"/>
      <c r="NV288" s="12"/>
      <c r="NW288" s="12"/>
      <c r="NX288" s="12"/>
      <c r="NY288" s="12"/>
      <c r="NZ288" s="12"/>
      <c r="OA288" s="12"/>
      <c r="OB288" s="12"/>
      <c r="OC288" s="12"/>
      <c r="OD288" s="12"/>
      <c r="OE288" s="12"/>
      <c r="OF288" s="12"/>
      <c r="OG288" s="12"/>
      <c r="OH288" s="12"/>
      <c r="OI288" s="12"/>
      <c r="OJ288" s="12"/>
      <c r="OK288" s="12"/>
      <c r="OL288" s="12"/>
      <c r="OM288" s="12"/>
      <c r="ON288" s="12"/>
      <c r="OO288" s="12"/>
      <c r="OP288" s="12"/>
      <c r="OQ288" s="12"/>
    </row>
    <row r="289" spans="1:407">
      <c r="A289" s="96" t="s">
        <v>1736</v>
      </c>
      <c r="B289" s="56" t="s">
        <v>794</v>
      </c>
      <c r="C289" s="96" t="s">
        <v>466</v>
      </c>
      <c r="D289" s="74">
        <v>6</v>
      </c>
      <c r="E289" s="67">
        <v>2017</v>
      </c>
      <c r="F289" s="161">
        <v>73.712934671426666</v>
      </c>
      <c r="G289" s="67">
        <v>26828</v>
      </c>
      <c r="H289" s="67">
        <v>16177</v>
      </c>
      <c r="I289" s="67">
        <v>10651</v>
      </c>
      <c r="J289" s="67">
        <v>27.91</v>
      </c>
      <c r="K289" s="78">
        <v>7489</v>
      </c>
      <c r="L289" s="67">
        <v>70.63</v>
      </c>
      <c r="M289" s="78">
        <v>18949</v>
      </c>
      <c r="N289" s="67">
        <v>2594</v>
      </c>
      <c r="O289" s="67">
        <v>1324</v>
      </c>
      <c r="P289" s="67">
        <v>1270</v>
      </c>
      <c r="Q289" s="67">
        <v>3101</v>
      </c>
      <c r="R289" s="67">
        <v>1584</v>
      </c>
      <c r="S289" s="67">
        <v>1517</v>
      </c>
      <c r="T289" s="67">
        <v>2520</v>
      </c>
      <c r="U289" s="67">
        <v>1290</v>
      </c>
      <c r="V289" s="67">
        <v>1230</v>
      </c>
      <c r="W289" s="67">
        <v>3016</v>
      </c>
      <c r="X289" s="67">
        <v>1545</v>
      </c>
      <c r="Y289" s="67">
        <v>1471</v>
      </c>
      <c r="Z289" s="67">
        <v>2493</v>
      </c>
      <c r="AA289" s="67">
        <v>1280</v>
      </c>
      <c r="AB289" s="67">
        <v>1213</v>
      </c>
      <c r="AC289" s="67">
        <v>2933</v>
      </c>
      <c r="AD289" s="67">
        <v>1508</v>
      </c>
      <c r="AE289" s="67">
        <v>1425</v>
      </c>
      <c r="AF289" s="67">
        <v>2414</v>
      </c>
      <c r="AG289" s="67">
        <v>1243</v>
      </c>
      <c r="AH289" s="67">
        <v>1171</v>
      </c>
      <c r="AI289" s="67">
        <v>4460</v>
      </c>
      <c r="AJ289" s="67">
        <v>2292</v>
      </c>
      <c r="AK289" s="67">
        <v>2168</v>
      </c>
      <c r="AL289" s="67">
        <v>2505</v>
      </c>
      <c r="AM289" s="67">
        <v>1287</v>
      </c>
      <c r="AN289" s="67">
        <v>1218</v>
      </c>
      <c r="AO289" s="67">
        <v>2380</v>
      </c>
      <c r="AP289" s="67">
        <v>1223</v>
      </c>
      <c r="AQ289" s="67">
        <v>1157</v>
      </c>
      <c r="AR289" s="67" t="s">
        <v>428</v>
      </c>
      <c r="AS289" s="67"/>
      <c r="AT289" s="67" t="s">
        <v>428</v>
      </c>
      <c r="AU289" s="59">
        <v>1073</v>
      </c>
      <c r="AV289" s="59">
        <v>0</v>
      </c>
      <c r="AW289" s="59">
        <v>356</v>
      </c>
      <c r="AX289" s="97" t="e">
        <f>VLOOKUP(A289,[2]INFANTIL!$A$8:$AA$140,27,0)</f>
        <v>#N/A</v>
      </c>
      <c r="AY289" s="98" t="e">
        <f>VLOOKUP(A289,[2]INFANTIL!$A$8:$AA$140,16,0)</f>
        <v>#N/A</v>
      </c>
      <c r="AZ289" s="62">
        <f>VLOOKUP(A289,'[3]2017'!$A$8:$E$140,5,0)</f>
        <v>0.38550501156515032</v>
      </c>
      <c r="BA289" s="63">
        <f>VLOOKUP(A289,'[3]2017'!$A$8:$E$140,4,0)</f>
        <v>1</v>
      </c>
      <c r="BB289" s="62">
        <f>VLOOKUP(A289,[2]MATERNAS!$A$8:$AA$140,27,0)</f>
        <v>0</v>
      </c>
      <c r="BC289" s="63">
        <f>VLOOKUP(A289,[2]MATERNAS!$A$8:$AA$140,26,0)</f>
        <v>0</v>
      </c>
      <c r="BD289" s="68">
        <v>0</v>
      </c>
      <c r="BE289" s="69">
        <v>0</v>
      </c>
      <c r="BF289" s="60">
        <f>VLOOKUP(A289,[4]Controles!$A$7:$L$139,12,0)</f>
        <v>5.7324840764331215</v>
      </c>
      <c r="BG289" s="61">
        <f>VLOOKUP(A289,[4]Controles!$A$7:$L$139,11,0)</f>
        <v>18</v>
      </c>
      <c r="BH289" s="88">
        <v>8.2802547770700627</v>
      </c>
      <c r="BI289" s="87">
        <v>26</v>
      </c>
      <c r="BJ289" s="68">
        <v>0</v>
      </c>
      <c r="BK289" s="69">
        <v>0</v>
      </c>
      <c r="BL289" s="68">
        <v>0</v>
      </c>
      <c r="BM289" s="69">
        <v>0</v>
      </c>
      <c r="BN289" s="67">
        <v>0</v>
      </c>
      <c r="BO289" s="67">
        <v>0</v>
      </c>
      <c r="BP289" s="67">
        <v>0</v>
      </c>
      <c r="BQ289" s="67">
        <v>0</v>
      </c>
      <c r="BR289" s="67">
        <v>0</v>
      </c>
      <c r="BS289" s="67">
        <v>0</v>
      </c>
      <c r="BT289" s="67">
        <v>0</v>
      </c>
      <c r="BU289" s="67">
        <v>0</v>
      </c>
      <c r="BV289" s="67">
        <v>192.7</v>
      </c>
      <c r="BW289" s="67">
        <v>81.8</v>
      </c>
      <c r="BX289" s="67">
        <v>87.3</v>
      </c>
      <c r="BY289" s="67">
        <v>81.599999999999994</v>
      </c>
      <c r="BZ289" s="67">
        <v>90.2</v>
      </c>
      <c r="CA289" s="67">
        <v>84.1</v>
      </c>
      <c r="CB289" s="67">
        <v>84.9</v>
      </c>
      <c r="CC289" s="96" t="s">
        <v>2531</v>
      </c>
      <c r="CD289" s="67">
        <v>54.04</v>
      </c>
      <c r="CE289" s="99">
        <v>34.615384615384613</v>
      </c>
      <c r="CF289" s="67" t="s">
        <v>2532</v>
      </c>
      <c r="CG289" s="67" t="s">
        <v>2432</v>
      </c>
      <c r="CH289" s="67">
        <v>77.7</v>
      </c>
      <c r="CI289" s="67">
        <v>2</v>
      </c>
      <c r="CJ289" s="86">
        <v>0</v>
      </c>
      <c r="CK289" s="87">
        <v>0</v>
      </c>
      <c r="CL289" s="106">
        <v>77.7</v>
      </c>
      <c r="CM289" s="89">
        <v>2</v>
      </c>
      <c r="CN289" s="67">
        <v>38.85</v>
      </c>
      <c r="CO289" s="67">
        <v>1</v>
      </c>
      <c r="CP289" s="67">
        <v>0</v>
      </c>
      <c r="CQ289" s="67">
        <v>0</v>
      </c>
      <c r="CR289" s="67">
        <v>0</v>
      </c>
      <c r="CS289" s="67">
        <v>0</v>
      </c>
      <c r="CT289" s="67">
        <v>0</v>
      </c>
      <c r="CU289" s="67">
        <v>0</v>
      </c>
      <c r="CV289" s="67">
        <v>0</v>
      </c>
      <c r="CW289" s="67">
        <v>0</v>
      </c>
      <c r="CX289" s="67">
        <v>0</v>
      </c>
      <c r="CY289" s="67">
        <v>0</v>
      </c>
      <c r="CZ289" s="67">
        <v>0</v>
      </c>
      <c r="DA289" s="67">
        <v>0</v>
      </c>
      <c r="DB289" s="62">
        <f>VLOOKUP(A289,'[3]2017'!$A$8:$I$140,9,0)</f>
        <v>0.80224628961091049</v>
      </c>
      <c r="DC289" s="63">
        <f>VLOOKUP(A289,'[3]2017'!$A$8:$I$140,8,0)</f>
        <v>2</v>
      </c>
      <c r="DD289" s="67">
        <v>95.07</v>
      </c>
      <c r="DE289" s="96" t="s">
        <v>2533</v>
      </c>
      <c r="DF289" s="99">
        <v>5.6168505516549647</v>
      </c>
      <c r="DG289" s="104">
        <v>5.6084656084656084</v>
      </c>
      <c r="DH289" s="67">
        <v>99.47</v>
      </c>
      <c r="DI289" s="67">
        <v>3</v>
      </c>
      <c r="DJ289" s="67">
        <v>66.31</v>
      </c>
      <c r="DK289" s="67">
        <v>2</v>
      </c>
      <c r="DL289" s="67">
        <v>0</v>
      </c>
      <c r="DM289" s="67">
        <v>0</v>
      </c>
      <c r="DN289" s="67">
        <v>0</v>
      </c>
      <c r="DO289" s="67">
        <v>0</v>
      </c>
      <c r="DP289" s="67">
        <v>68.19</v>
      </c>
      <c r="DQ289" s="67">
        <v>2</v>
      </c>
      <c r="DR289" s="67">
        <v>34.090000000000003</v>
      </c>
      <c r="DS289" s="67">
        <v>1</v>
      </c>
      <c r="DT289" s="67">
        <v>0</v>
      </c>
      <c r="DU289" s="67">
        <v>0</v>
      </c>
      <c r="DV289" s="67">
        <v>34.090000000000003</v>
      </c>
      <c r="DW289" s="67">
        <v>1</v>
      </c>
      <c r="DX289" s="67">
        <v>0</v>
      </c>
      <c r="DY289" s="67">
        <v>0</v>
      </c>
      <c r="DZ289" s="101">
        <f>VLOOKUP(A289,[5]Embarazos!$A$7:$D$139,4,0)</f>
        <v>2.8125</v>
      </c>
      <c r="EA289" s="63">
        <f>VLOOKUP(A289,[5]Embarazos!$A$7:$D$139,3,0)</f>
        <v>9</v>
      </c>
      <c r="EB289" s="62">
        <f>VLOOKUP(A289,[5]Embarazos!$A$7:$F$139,6,0)</f>
        <v>27.187499999999996</v>
      </c>
      <c r="EC289" s="63">
        <f>VLOOKUP(A289,[5]Embarazos!$A$7:$F$139,5,0)</f>
        <v>87</v>
      </c>
      <c r="ED289" s="62">
        <f>VLOOKUP(A289,'[3]2017'!$A$8:$K$140,11,0)</f>
        <v>0.82850041425020704</v>
      </c>
      <c r="EE289" s="63">
        <f>VLOOKUP(A289,'[3]2017'!$A$8:$K$140,10,0)</f>
        <v>2</v>
      </c>
      <c r="EF289" s="96" t="s">
        <v>2534</v>
      </c>
      <c r="EG289" s="99">
        <v>63.37</v>
      </c>
      <c r="EH289" s="99">
        <v>3.2346868547832073</v>
      </c>
      <c r="EI289" s="104">
        <v>3.6450079239302693</v>
      </c>
      <c r="EJ289" s="174" t="s">
        <v>2535</v>
      </c>
      <c r="EK289" s="174" t="s">
        <v>2095</v>
      </c>
      <c r="EL289" s="96" t="s">
        <v>2536</v>
      </c>
      <c r="EM289" s="96" t="s">
        <v>2537</v>
      </c>
      <c r="EN289" s="99">
        <v>1.2468827930174564</v>
      </c>
      <c r="EO289" s="100">
        <v>0.60606060606060608</v>
      </c>
      <c r="EP289" s="67">
        <v>0</v>
      </c>
      <c r="EQ289" s="67">
        <v>0</v>
      </c>
      <c r="ER289" s="67">
        <v>272.76</v>
      </c>
      <c r="ES289" s="67">
        <v>8</v>
      </c>
      <c r="ET289" s="92">
        <v>34.094783498124784</v>
      </c>
      <c r="EU289" s="67">
        <v>1</v>
      </c>
      <c r="EV289" s="67">
        <v>0</v>
      </c>
      <c r="EW289" s="67">
        <v>0</v>
      </c>
      <c r="EX289" s="67">
        <v>0</v>
      </c>
      <c r="EY289" s="62">
        <f>VLOOKUP(A289,[5]Embarazos!$A$7:$H$139,8,0)</f>
        <v>30.625000000000004</v>
      </c>
      <c r="EZ289" s="63">
        <f>VLOOKUP(A289,[5]Embarazos!$A$7:$H$139,7,0)</f>
        <v>98</v>
      </c>
      <c r="FA289" s="62">
        <f>VLOOKUP(A289,[5]Embarazos!$A$7:$J$139,10,0)</f>
        <v>19.0625</v>
      </c>
      <c r="FB289" s="63">
        <f>VLOOKUP(A289,[5]Embarazos!$A$7:$J$139,9,0)</f>
        <v>61</v>
      </c>
      <c r="FC289" s="67">
        <v>0</v>
      </c>
      <c r="FD289" s="67">
        <v>0</v>
      </c>
      <c r="FE289" s="67">
        <v>110.93</v>
      </c>
      <c r="FF289" s="67">
        <v>6</v>
      </c>
      <c r="FG289" s="67">
        <v>0</v>
      </c>
      <c r="FH289" s="67">
        <v>0</v>
      </c>
      <c r="FI289" s="67">
        <v>18.489999999999998</v>
      </c>
      <c r="FJ289" s="67">
        <v>1</v>
      </c>
      <c r="FK289" s="92">
        <v>129.41393973007951</v>
      </c>
      <c r="FL289" s="67">
        <v>7</v>
      </c>
      <c r="FM289" s="67">
        <v>203.36</v>
      </c>
      <c r="FN289" s="67">
        <v>11</v>
      </c>
      <c r="FO289" s="67">
        <v>406.73</v>
      </c>
      <c r="FP289" s="67">
        <v>22</v>
      </c>
      <c r="FQ289" s="67">
        <v>0</v>
      </c>
      <c r="FR289" s="67">
        <v>0</v>
      </c>
      <c r="FS289" s="62">
        <f>VLOOKUP(A289,'[3]2017'!$A$8:$M$140,13,0)</f>
        <v>2.7944111776447107</v>
      </c>
      <c r="FT289" s="63">
        <f>VLOOKUP(A289,'[3]2017'!$A$8:$M$140,12,0)</f>
        <v>7</v>
      </c>
      <c r="FU289" s="62">
        <f>VLOOKUP(A289,'[3]2017'!$A$8:$O$140,15,0)</f>
        <v>2.1008403361344539</v>
      </c>
      <c r="FV289" s="63">
        <f>VLOOKUP(A289,'[3]2017'!$A$8:$O$140,14,0)</f>
        <v>5</v>
      </c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67"/>
      <c r="IS289" s="67"/>
      <c r="IT289" s="67"/>
      <c r="IU289" s="67"/>
      <c r="IV289" s="67"/>
      <c r="IW289" s="67"/>
      <c r="IX289" s="67"/>
      <c r="IY289" s="67"/>
      <c r="IZ289" s="67"/>
      <c r="JA289" s="67"/>
      <c r="JB289" s="67"/>
      <c r="JC289" s="67"/>
      <c r="JD289" s="67"/>
      <c r="JE289" s="67"/>
      <c r="JF289" s="67"/>
      <c r="JG289" s="67"/>
      <c r="JH289" s="67"/>
      <c r="JI289" s="67"/>
      <c r="JJ289" s="67"/>
      <c r="JK289" s="67"/>
      <c r="JL289" s="67"/>
      <c r="JM289" s="67"/>
      <c r="JN289" s="67"/>
      <c r="JO289" s="67"/>
      <c r="JP289" s="67"/>
      <c r="JQ289" s="67"/>
      <c r="JR289" s="67"/>
      <c r="JS289" s="67"/>
      <c r="JT289" s="67"/>
      <c r="JU289" s="67"/>
      <c r="JV289" s="67"/>
      <c r="JW289" s="67"/>
      <c r="JX289" s="67"/>
      <c r="JY289" s="67"/>
      <c r="JZ289" s="67"/>
      <c r="KA289" s="67"/>
      <c r="KB289" s="67"/>
      <c r="KC289" s="67"/>
      <c r="KD289" s="67"/>
      <c r="KE289" s="67"/>
      <c r="KF289" s="67"/>
      <c r="KG289" s="67"/>
      <c r="KH289" s="67"/>
      <c r="KI289" s="67"/>
      <c r="KJ289" s="67"/>
      <c r="KK289" s="67"/>
      <c r="KL289" s="67"/>
      <c r="KM289" s="67"/>
      <c r="KN289" s="67"/>
      <c r="KO289" s="67"/>
      <c r="KP289" s="67"/>
      <c r="KQ289" s="67"/>
      <c r="KR289" s="67"/>
      <c r="KS289" s="67"/>
      <c r="KT289" s="67"/>
      <c r="KU289" s="67"/>
      <c r="KV289" s="67"/>
      <c r="KW289" s="67"/>
      <c r="KX289" s="67"/>
      <c r="KY289" s="67"/>
      <c r="KZ289" s="67"/>
      <c r="LA289" s="67"/>
      <c r="LB289" s="67"/>
      <c r="LC289" s="67"/>
      <c r="LD289" s="67"/>
      <c r="LE289" s="67"/>
      <c r="LF289" s="67"/>
      <c r="LG289" s="67"/>
      <c r="LH289" s="67"/>
      <c r="LI289" s="67"/>
      <c r="LJ289" s="67"/>
      <c r="LK289" s="67"/>
      <c r="LL289" s="67"/>
      <c r="LM289" s="67"/>
      <c r="LN289" s="67"/>
      <c r="LO289" s="67"/>
      <c r="LP289" s="67"/>
      <c r="LQ289" s="67"/>
      <c r="LR289" s="67"/>
      <c r="LS289" s="67"/>
      <c r="LT289" s="67"/>
      <c r="LU289" s="67"/>
      <c r="LV289" s="67"/>
      <c r="LW289" s="67"/>
      <c r="LX289" s="67"/>
      <c r="LY289" s="67"/>
      <c r="LZ289" s="67"/>
      <c r="MA289" s="67"/>
      <c r="MB289" s="67"/>
      <c r="MC289" s="67"/>
      <c r="MD289" s="67"/>
      <c r="ME289" s="67"/>
      <c r="MF289" s="67"/>
      <c r="MG289" s="67"/>
      <c r="MH289" s="67"/>
      <c r="MI289" s="67"/>
      <c r="MJ289" s="67"/>
      <c r="MK289" s="67"/>
      <c r="ML289" s="67"/>
      <c r="MM289" s="67"/>
      <c r="MN289" s="67"/>
      <c r="MO289" s="67"/>
      <c r="MP289" s="67"/>
      <c r="MQ289" s="67"/>
      <c r="MR289" s="67"/>
      <c r="MS289" s="67"/>
      <c r="MT289" s="67"/>
      <c r="MU289" s="67"/>
      <c r="MV289" s="67"/>
      <c r="MW289" s="67"/>
      <c r="MX289" s="67"/>
      <c r="MY289" s="67"/>
      <c r="MZ289" s="67"/>
      <c r="NA289" s="67"/>
      <c r="NB289" s="67"/>
      <c r="NC289" s="67"/>
      <c r="ND289" s="67"/>
      <c r="NE289" s="67"/>
      <c r="NF289" s="67"/>
      <c r="NG289" s="67"/>
      <c r="NH289" s="67"/>
      <c r="NI289" s="67"/>
      <c r="NJ289" s="67"/>
      <c r="NK289" s="67"/>
      <c r="NL289" s="67"/>
      <c r="NM289" s="67"/>
      <c r="NN289" s="67"/>
      <c r="NO289" s="67"/>
      <c r="NP289" s="67"/>
      <c r="NQ289" s="67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2"/>
      <c r="OF289" s="12"/>
      <c r="OG289" s="12"/>
      <c r="OH289" s="12"/>
      <c r="OI289" s="12"/>
      <c r="OJ289" s="12"/>
      <c r="OK289" s="12"/>
      <c r="OL289" s="12"/>
      <c r="OM289" s="12"/>
      <c r="ON289" s="12"/>
      <c r="OO289" s="12"/>
      <c r="OP289" s="12"/>
      <c r="OQ289" s="12"/>
    </row>
    <row r="290" spans="1:407">
      <c r="A290" s="96" t="s">
        <v>1743</v>
      </c>
      <c r="B290" s="56" t="s">
        <v>804</v>
      </c>
      <c r="C290" s="96" t="s">
        <v>427</v>
      </c>
      <c r="D290" s="74">
        <v>6</v>
      </c>
      <c r="E290" s="67">
        <v>2017</v>
      </c>
      <c r="F290" s="161">
        <v>69.15363409426854</v>
      </c>
      <c r="G290" s="67">
        <v>14945</v>
      </c>
      <c r="H290" s="67">
        <v>3967</v>
      </c>
      <c r="I290" s="67">
        <v>10978</v>
      </c>
      <c r="J290" s="67">
        <v>16.61</v>
      </c>
      <c r="K290" s="78">
        <v>2483</v>
      </c>
      <c r="L290" s="67">
        <v>73.459999999999994</v>
      </c>
      <c r="M290" s="78">
        <v>6722</v>
      </c>
      <c r="N290" s="67">
        <v>1249</v>
      </c>
      <c r="O290" s="67">
        <v>639</v>
      </c>
      <c r="P290" s="67">
        <v>610</v>
      </c>
      <c r="Q290" s="67">
        <v>1507</v>
      </c>
      <c r="R290" s="67">
        <v>771</v>
      </c>
      <c r="S290" s="67">
        <v>736</v>
      </c>
      <c r="T290" s="67">
        <v>1264</v>
      </c>
      <c r="U290" s="67">
        <v>643</v>
      </c>
      <c r="V290" s="67">
        <v>621</v>
      </c>
      <c r="W290" s="67">
        <v>1480</v>
      </c>
      <c r="X290" s="67">
        <v>751</v>
      </c>
      <c r="Y290" s="67">
        <v>729</v>
      </c>
      <c r="Z290" s="67">
        <v>1155</v>
      </c>
      <c r="AA290" s="67">
        <v>584</v>
      </c>
      <c r="AB290" s="67">
        <v>571</v>
      </c>
      <c r="AC290" s="67">
        <v>1356</v>
      </c>
      <c r="AD290" s="67">
        <v>684</v>
      </c>
      <c r="AE290" s="67">
        <v>672</v>
      </c>
      <c r="AF290" s="67">
        <v>1129</v>
      </c>
      <c r="AG290" s="67">
        <v>568</v>
      </c>
      <c r="AH290" s="67">
        <v>561</v>
      </c>
      <c r="AI290" s="67">
        <v>2021</v>
      </c>
      <c r="AJ290" s="67">
        <v>1005</v>
      </c>
      <c r="AK290" s="67">
        <v>1016</v>
      </c>
      <c r="AL290" s="67">
        <v>1140</v>
      </c>
      <c r="AM290" s="67">
        <v>567</v>
      </c>
      <c r="AN290" s="67">
        <v>573</v>
      </c>
      <c r="AO290" s="67">
        <v>1003</v>
      </c>
      <c r="AP290" s="67">
        <v>491</v>
      </c>
      <c r="AQ290" s="67">
        <v>512</v>
      </c>
      <c r="AR290" s="67" t="s">
        <v>428</v>
      </c>
      <c r="AS290" s="67"/>
      <c r="AT290" s="67" t="s">
        <v>428</v>
      </c>
      <c r="AU290" s="59">
        <v>524</v>
      </c>
      <c r="AV290" s="59">
        <v>0</v>
      </c>
      <c r="AW290" s="59">
        <v>31</v>
      </c>
      <c r="AX290" s="97" t="e">
        <f>VLOOKUP(A290,[2]INFANTIL!$A$8:$AA$140,27,0)</f>
        <v>#N/A</v>
      </c>
      <c r="AY290" s="98" t="e">
        <f>VLOOKUP(A290,[2]INFANTIL!$A$8:$AA$140,16,0)</f>
        <v>#N/A</v>
      </c>
      <c r="AZ290" s="62">
        <f>VLOOKUP(A290,'[3]2017'!$A$8:$E$140,5,0)</f>
        <v>1.6012810248198557</v>
      </c>
      <c r="BA290" s="63">
        <f>VLOOKUP(A290,'[3]2017'!$A$8:$E$140,4,0)</f>
        <v>2</v>
      </c>
      <c r="BB290" s="62">
        <f>VLOOKUP(A290,[2]MATERNAS!$A$8:$AA$140,27,0)</f>
        <v>0</v>
      </c>
      <c r="BC290" s="63">
        <f>VLOOKUP(A290,[2]MATERNAS!$A$8:$AA$140,26,0)</f>
        <v>0</v>
      </c>
      <c r="BD290" s="68">
        <v>0</v>
      </c>
      <c r="BE290" s="69">
        <v>0</v>
      </c>
      <c r="BF290" s="60">
        <f>VLOOKUP(A290,[4]Controles!$A$7:$L$139,12,0)</f>
        <v>2.7027027027027026</v>
      </c>
      <c r="BG290" s="61">
        <f>VLOOKUP(A290,[4]Controles!$A$7:$L$139,11,0)</f>
        <v>5</v>
      </c>
      <c r="BH290" s="88">
        <v>8.1081081081081088</v>
      </c>
      <c r="BI290" s="87">
        <v>15</v>
      </c>
      <c r="BJ290" s="68">
        <v>0</v>
      </c>
      <c r="BK290" s="69">
        <v>0</v>
      </c>
      <c r="BL290" s="68">
        <v>80.064051240992782</v>
      </c>
      <c r="BM290" s="69">
        <v>1</v>
      </c>
      <c r="BN290" s="67">
        <v>0</v>
      </c>
      <c r="BO290" s="67">
        <v>0</v>
      </c>
      <c r="BP290" s="67">
        <v>0</v>
      </c>
      <c r="BQ290" s="67">
        <v>0</v>
      </c>
      <c r="BR290" s="67">
        <v>0</v>
      </c>
      <c r="BS290" s="67">
        <v>0</v>
      </c>
      <c r="BT290" s="67">
        <v>0</v>
      </c>
      <c r="BU290" s="67">
        <v>0</v>
      </c>
      <c r="BV290" s="67">
        <v>6.1</v>
      </c>
      <c r="BW290" s="67">
        <v>101</v>
      </c>
      <c r="BX290" s="67">
        <v>101</v>
      </c>
      <c r="BY290" s="67">
        <v>101</v>
      </c>
      <c r="BZ290" s="67">
        <v>102</v>
      </c>
      <c r="CA290" s="67">
        <v>102</v>
      </c>
      <c r="CB290" s="67">
        <v>108</v>
      </c>
      <c r="CC290" s="96" t="s">
        <v>2538</v>
      </c>
      <c r="CD290" s="96" t="s">
        <v>2539</v>
      </c>
      <c r="CE290" s="99">
        <v>42.857142857142854</v>
      </c>
      <c r="CF290" s="67" t="s">
        <v>2540</v>
      </c>
      <c r="CG290" s="67" t="s">
        <v>2541</v>
      </c>
      <c r="CH290" s="67">
        <v>0</v>
      </c>
      <c r="CI290" s="67">
        <v>0</v>
      </c>
      <c r="CJ290" s="86">
        <v>0</v>
      </c>
      <c r="CK290" s="87">
        <v>0</v>
      </c>
      <c r="CL290" s="106">
        <v>0</v>
      </c>
      <c r="CM290" s="89">
        <v>0</v>
      </c>
      <c r="CN290" s="67">
        <v>0</v>
      </c>
      <c r="CO290" s="67">
        <v>0</v>
      </c>
      <c r="CP290" s="67">
        <v>0</v>
      </c>
      <c r="CQ290" s="67">
        <v>0</v>
      </c>
      <c r="CR290" s="67">
        <v>0</v>
      </c>
      <c r="CS290" s="67">
        <v>0</v>
      </c>
      <c r="CT290" s="67">
        <v>0</v>
      </c>
      <c r="CU290" s="67">
        <v>0</v>
      </c>
      <c r="CV290" s="67">
        <v>0</v>
      </c>
      <c r="CW290" s="67">
        <v>0</v>
      </c>
      <c r="CX290" s="67">
        <v>0</v>
      </c>
      <c r="CY290" s="67">
        <v>0</v>
      </c>
      <c r="CZ290" s="67">
        <v>0</v>
      </c>
      <c r="DA290" s="67">
        <v>0</v>
      </c>
      <c r="DB290" s="62">
        <f>VLOOKUP(A290,'[3]2017'!$A$8:$I$140,9,0)</f>
        <v>0</v>
      </c>
      <c r="DC290" s="63">
        <f>VLOOKUP(A290,'[3]2017'!$A$8:$I$140,8,0)</f>
        <v>0</v>
      </c>
      <c r="DD290" s="96" t="s">
        <v>2542</v>
      </c>
      <c r="DE290" s="96" t="s">
        <v>2543</v>
      </c>
      <c r="DF290" s="99">
        <v>2.2176022176022174</v>
      </c>
      <c r="DG290" s="100">
        <v>8.3514099783080269</v>
      </c>
      <c r="DH290" s="67">
        <v>0</v>
      </c>
      <c r="DI290" s="67">
        <v>0</v>
      </c>
      <c r="DJ290" s="67">
        <v>0</v>
      </c>
      <c r="DK290" s="67">
        <v>0</v>
      </c>
      <c r="DL290" s="67">
        <v>0</v>
      </c>
      <c r="DM290" s="67">
        <v>0</v>
      </c>
      <c r="DN290" s="67">
        <v>0</v>
      </c>
      <c r="DO290" s="67">
        <v>0</v>
      </c>
      <c r="DP290" s="67">
        <v>0</v>
      </c>
      <c r="DQ290" s="67">
        <v>0</v>
      </c>
      <c r="DR290" s="67">
        <v>0</v>
      </c>
      <c r="DS290" s="67">
        <v>0</v>
      </c>
      <c r="DT290" s="67">
        <v>0</v>
      </c>
      <c r="DU290" s="67">
        <v>0</v>
      </c>
      <c r="DV290" s="67">
        <v>0</v>
      </c>
      <c r="DW290" s="67">
        <v>0</v>
      </c>
      <c r="DX290" s="67">
        <v>0</v>
      </c>
      <c r="DY290" s="67">
        <v>0</v>
      </c>
      <c r="DZ290" s="101">
        <f>VLOOKUP(A290,[5]Embarazos!$A$7:$D$139,4,0)</f>
        <v>0.51282051282051277</v>
      </c>
      <c r="EA290" s="63">
        <f>VLOOKUP(A290,[5]Embarazos!$A$7:$D$139,3,0)</f>
        <v>1</v>
      </c>
      <c r="EB290" s="62">
        <f>VLOOKUP(A290,[5]Embarazos!$A$7:$F$139,6,0)</f>
        <v>21.025641025641026</v>
      </c>
      <c r="EC290" s="63">
        <f>VLOOKUP(A290,[5]Embarazos!$A$7:$F$139,5,0)</f>
        <v>41</v>
      </c>
      <c r="ED290" s="62">
        <f>VLOOKUP(A290,'[3]2017'!$A$8:$K$140,11,0)</f>
        <v>0</v>
      </c>
      <c r="EE290" s="63">
        <f>VLOOKUP(A290,'[3]2017'!$A$8:$K$140,10,0)</f>
        <v>0</v>
      </c>
      <c r="EF290" s="96" t="s">
        <v>2544</v>
      </c>
      <c r="EG290" s="96" t="s">
        <v>2545</v>
      </c>
      <c r="EH290" s="99">
        <v>1.8627450980392157</v>
      </c>
      <c r="EI290" s="104">
        <v>5.6748466257668708</v>
      </c>
      <c r="EJ290" s="174" t="s">
        <v>1763</v>
      </c>
      <c r="EK290" s="174" t="s">
        <v>2546</v>
      </c>
      <c r="EL290" s="96" t="s">
        <v>2547</v>
      </c>
      <c r="EM290" s="96" t="s">
        <v>2548</v>
      </c>
      <c r="EN290" s="99">
        <v>0.34246575342465752</v>
      </c>
      <c r="EO290" s="100">
        <v>0.59523809523809523</v>
      </c>
      <c r="EP290" s="67">
        <v>0</v>
      </c>
      <c r="EQ290" s="67">
        <v>0</v>
      </c>
      <c r="ER290" s="67">
        <v>73.75</v>
      </c>
      <c r="ES290" s="67">
        <v>1</v>
      </c>
      <c r="ET290" s="67">
        <v>0</v>
      </c>
      <c r="EU290" s="67">
        <v>0</v>
      </c>
      <c r="EV290" s="67">
        <v>0</v>
      </c>
      <c r="EW290" s="67">
        <v>0</v>
      </c>
      <c r="EX290" s="67">
        <v>0</v>
      </c>
      <c r="EY290" s="62">
        <f>VLOOKUP(A290,[5]Embarazos!$A$7:$H$139,8,0)</f>
        <v>22.564102564102566</v>
      </c>
      <c r="EZ290" s="63">
        <f>VLOOKUP(A290,[5]Embarazos!$A$7:$H$139,7,0)</f>
        <v>44</v>
      </c>
      <c r="FA290" s="62">
        <f>VLOOKUP(A290,[5]Embarazos!$A$7:$J$139,10,0)</f>
        <v>25.641025641025639</v>
      </c>
      <c r="FB290" s="63">
        <f>VLOOKUP(A290,[5]Embarazos!$A$7:$J$139,9,0)</f>
        <v>50</v>
      </c>
      <c r="FC290" s="67">
        <v>82.71</v>
      </c>
      <c r="FD290" s="67">
        <v>2</v>
      </c>
      <c r="FE290" s="67">
        <v>0</v>
      </c>
      <c r="FF290" s="67">
        <v>0</v>
      </c>
      <c r="FG290" s="67">
        <v>0</v>
      </c>
      <c r="FH290" s="67">
        <v>0</v>
      </c>
      <c r="FI290" s="67">
        <v>0</v>
      </c>
      <c r="FJ290" s="67">
        <v>0</v>
      </c>
      <c r="FK290" s="92">
        <v>82.712985938792386</v>
      </c>
      <c r="FL290" s="105">
        <v>2</v>
      </c>
      <c r="FM290" s="67">
        <v>82.71</v>
      </c>
      <c r="FN290" s="67">
        <v>2</v>
      </c>
      <c r="FO290" s="67">
        <v>0</v>
      </c>
      <c r="FP290" s="67">
        <v>0</v>
      </c>
      <c r="FQ290" s="92">
        <v>41.356492969396193</v>
      </c>
      <c r="FR290" s="67">
        <v>1</v>
      </c>
      <c r="FS290" s="62">
        <f>VLOOKUP(A290,'[3]2017'!$A$8:$M$140,13,0)</f>
        <v>0</v>
      </c>
      <c r="FT290" s="63">
        <f>VLOOKUP(A290,'[3]2017'!$A$8:$M$140,12,0)</f>
        <v>0</v>
      </c>
      <c r="FU290" s="62">
        <f>VLOOKUP(A290,'[3]2017'!$A$8:$O$140,15,0)</f>
        <v>1.9940179461615153</v>
      </c>
      <c r="FV290" s="63">
        <f>VLOOKUP(A290,'[3]2017'!$A$8:$O$140,14,0)</f>
        <v>2</v>
      </c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67"/>
      <c r="IS290" s="67"/>
      <c r="IT290" s="67"/>
      <c r="IU290" s="67"/>
      <c r="IV290" s="67"/>
      <c r="IW290" s="67"/>
      <c r="IX290" s="67"/>
      <c r="IY290" s="67"/>
      <c r="IZ290" s="67"/>
      <c r="JA290" s="67"/>
      <c r="JB290" s="67"/>
      <c r="JC290" s="67"/>
      <c r="JD290" s="67"/>
      <c r="JE290" s="67"/>
      <c r="JF290" s="67"/>
      <c r="JG290" s="67"/>
      <c r="JH290" s="67"/>
      <c r="JI290" s="67"/>
      <c r="JJ290" s="67"/>
      <c r="JK290" s="67"/>
      <c r="JL290" s="67"/>
      <c r="JM290" s="67"/>
      <c r="JN290" s="67"/>
      <c r="JO290" s="67"/>
      <c r="JP290" s="67"/>
      <c r="JQ290" s="67"/>
      <c r="JR290" s="67"/>
      <c r="JS290" s="67"/>
      <c r="JT290" s="67"/>
      <c r="JU290" s="67"/>
      <c r="JV290" s="67"/>
      <c r="JW290" s="67"/>
      <c r="JX290" s="67"/>
      <c r="JY290" s="67"/>
      <c r="JZ290" s="67"/>
      <c r="KA290" s="67"/>
      <c r="KB290" s="67"/>
      <c r="KC290" s="67"/>
      <c r="KD290" s="67"/>
      <c r="KE290" s="67"/>
      <c r="KF290" s="67"/>
      <c r="KG290" s="67"/>
      <c r="KH290" s="67"/>
      <c r="KI290" s="67"/>
      <c r="KJ290" s="67"/>
      <c r="KK290" s="67"/>
      <c r="KL290" s="67"/>
      <c r="KM290" s="67"/>
      <c r="KN290" s="67"/>
      <c r="KO290" s="67"/>
      <c r="KP290" s="67"/>
      <c r="KQ290" s="67"/>
      <c r="KR290" s="67"/>
      <c r="KS290" s="67"/>
      <c r="KT290" s="67"/>
      <c r="KU290" s="67"/>
      <c r="KV290" s="67"/>
      <c r="KW290" s="67"/>
      <c r="KX290" s="67"/>
      <c r="KY290" s="67"/>
      <c r="KZ290" s="67"/>
      <c r="LA290" s="67"/>
      <c r="LB290" s="67"/>
      <c r="LC290" s="67"/>
      <c r="LD290" s="67"/>
      <c r="LE290" s="67"/>
      <c r="LF290" s="67"/>
      <c r="LG290" s="67"/>
      <c r="LH290" s="67"/>
      <c r="LI290" s="67"/>
      <c r="LJ290" s="67"/>
      <c r="LK290" s="67"/>
      <c r="LL290" s="67"/>
      <c r="LM290" s="67"/>
      <c r="LN290" s="67"/>
      <c r="LO290" s="67"/>
      <c r="LP290" s="67"/>
      <c r="LQ290" s="67"/>
      <c r="LR290" s="67"/>
      <c r="LS290" s="67"/>
      <c r="LT290" s="67"/>
      <c r="LU290" s="67"/>
      <c r="LV290" s="67"/>
      <c r="LW290" s="67"/>
      <c r="LX290" s="67"/>
      <c r="LY290" s="67"/>
      <c r="LZ290" s="67"/>
      <c r="MA290" s="67"/>
      <c r="MB290" s="67"/>
      <c r="MC290" s="67"/>
      <c r="MD290" s="67"/>
      <c r="ME290" s="67"/>
      <c r="MF290" s="67"/>
      <c r="MG290" s="67"/>
      <c r="MH290" s="67"/>
      <c r="MI290" s="67"/>
      <c r="MJ290" s="67"/>
      <c r="MK290" s="67"/>
      <c r="ML290" s="67"/>
      <c r="MM290" s="67"/>
      <c r="MN290" s="67"/>
      <c r="MO290" s="67"/>
      <c r="MP290" s="67"/>
      <c r="MQ290" s="67"/>
      <c r="MR290" s="67"/>
      <c r="MS290" s="67"/>
      <c r="MT290" s="67"/>
      <c r="MU290" s="67"/>
      <c r="MV290" s="67"/>
      <c r="MW290" s="67"/>
      <c r="MX290" s="67"/>
      <c r="MY290" s="67"/>
      <c r="MZ290" s="67"/>
      <c r="NA290" s="67"/>
      <c r="NB290" s="67"/>
      <c r="NC290" s="67"/>
      <c r="ND290" s="67"/>
      <c r="NE290" s="67"/>
      <c r="NF290" s="67"/>
      <c r="NG290" s="67"/>
      <c r="NH290" s="67"/>
      <c r="NI290" s="67"/>
      <c r="NJ290" s="67"/>
      <c r="NK290" s="67"/>
      <c r="NL290" s="67"/>
      <c r="NM290" s="67"/>
      <c r="NN290" s="67"/>
      <c r="NO290" s="67"/>
      <c r="NP290" s="67"/>
      <c r="NQ290" s="67"/>
      <c r="NR290" s="12"/>
      <c r="NS290" s="12"/>
      <c r="NT290" s="12"/>
      <c r="NU290" s="12"/>
      <c r="NV290" s="12"/>
      <c r="NW290" s="12"/>
      <c r="NX290" s="12"/>
      <c r="NY290" s="12"/>
      <c r="NZ290" s="12"/>
      <c r="OA290" s="12"/>
      <c r="OB290" s="12"/>
      <c r="OC290" s="12"/>
      <c r="OD290" s="12"/>
      <c r="OE290" s="12"/>
      <c r="OF290" s="12"/>
      <c r="OG290" s="12"/>
      <c r="OH290" s="12"/>
      <c r="OI290" s="12"/>
      <c r="OJ290" s="12"/>
      <c r="OK290" s="12"/>
      <c r="OL290" s="12"/>
      <c r="OM290" s="12"/>
      <c r="ON290" s="12"/>
      <c r="OO290" s="12"/>
      <c r="OP290" s="12"/>
      <c r="OQ290" s="12"/>
    </row>
    <row r="291" spans="1:407">
      <c r="A291" s="96" t="s">
        <v>1749</v>
      </c>
      <c r="B291" s="56" t="s">
        <v>812</v>
      </c>
      <c r="C291" s="96" t="s">
        <v>427</v>
      </c>
      <c r="D291" s="74">
        <v>6</v>
      </c>
      <c r="E291" s="67">
        <v>2017</v>
      </c>
      <c r="F291" s="161">
        <v>64.906449280421782</v>
      </c>
      <c r="G291" s="67">
        <v>3284</v>
      </c>
      <c r="H291" s="67">
        <v>1414</v>
      </c>
      <c r="I291" s="67">
        <v>1870</v>
      </c>
      <c r="J291" s="67">
        <v>20.22</v>
      </c>
      <c r="K291" s="67">
        <v>664</v>
      </c>
      <c r="L291" s="67">
        <v>89.37</v>
      </c>
      <c r="M291" s="78">
        <v>2935</v>
      </c>
      <c r="N291" s="67">
        <v>234</v>
      </c>
      <c r="O291" s="67">
        <v>118</v>
      </c>
      <c r="P291" s="67">
        <v>116</v>
      </c>
      <c r="Q291" s="67">
        <v>283</v>
      </c>
      <c r="R291" s="67">
        <v>143</v>
      </c>
      <c r="S291" s="67">
        <v>140</v>
      </c>
      <c r="T291" s="67">
        <v>238</v>
      </c>
      <c r="U291" s="67">
        <v>122</v>
      </c>
      <c r="V291" s="67">
        <v>116</v>
      </c>
      <c r="W291" s="67">
        <v>280</v>
      </c>
      <c r="X291" s="67">
        <v>144</v>
      </c>
      <c r="Y291" s="67">
        <v>136</v>
      </c>
      <c r="Z291" s="67">
        <v>225</v>
      </c>
      <c r="AA291" s="67">
        <v>116</v>
      </c>
      <c r="AB291" s="67">
        <v>109</v>
      </c>
      <c r="AC291" s="67">
        <v>267</v>
      </c>
      <c r="AD291" s="67">
        <v>138</v>
      </c>
      <c r="AE291" s="67">
        <v>129</v>
      </c>
      <c r="AF291" s="67">
        <v>225</v>
      </c>
      <c r="AG291" s="67">
        <v>118</v>
      </c>
      <c r="AH291" s="67">
        <v>107</v>
      </c>
      <c r="AI291" s="67">
        <v>433</v>
      </c>
      <c r="AJ291" s="67">
        <v>230</v>
      </c>
      <c r="AK291" s="67">
        <v>203</v>
      </c>
      <c r="AL291" s="67">
        <v>245</v>
      </c>
      <c r="AM291" s="67">
        <v>130</v>
      </c>
      <c r="AN291" s="67">
        <v>115</v>
      </c>
      <c r="AO291" s="67">
        <v>232</v>
      </c>
      <c r="AP291" s="67">
        <v>125</v>
      </c>
      <c r="AQ291" s="67">
        <v>107</v>
      </c>
      <c r="AR291" s="67" t="s">
        <v>428</v>
      </c>
      <c r="AS291" s="67"/>
      <c r="AT291" s="67" t="s">
        <v>428</v>
      </c>
      <c r="AU291" s="59">
        <v>208</v>
      </c>
      <c r="AV291" s="59">
        <v>0</v>
      </c>
      <c r="AW291" s="59">
        <v>20</v>
      </c>
      <c r="AX291" s="97" t="e">
        <f>VLOOKUP(A291,[2]INFANTIL!$A$8:$AA$140,27,0)</f>
        <v>#N/A</v>
      </c>
      <c r="AY291" s="98" t="e">
        <f>VLOOKUP(A291,[2]INFANTIL!$A$8:$AA$140,16,0)</f>
        <v>#N/A</v>
      </c>
      <c r="AZ291" s="62">
        <f>VLOOKUP(A291,'[3]2017'!$A$8:$E$140,5,0)</f>
        <v>0</v>
      </c>
      <c r="BA291" s="63">
        <f>VLOOKUP(A291,'[3]2017'!$A$8:$E$140,4,0)</f>
        <v>0</v>
      </c>
      <c r="BB291" s="62">
        <f>VLOOKUP(A291,[2]MATERNAS!$A$8:$AA$140,27,0)</f>
        <v>0</v>
      </c>
      <c r="BC291" s="63">
        <f>VLOOKUP(A291,[2]MATERNAS!$A$8:$AA$140,26,0)</f>
        <v>0</v>
      </c>
      <c r="BD291" s="68">
        <v>0</v>
      </c>
      <c r="BE291" s="69">
        <v>0</v>
      </c>
      <c r="BF291" s="60">
        <f>VLOOKUP(A291,[4]Controles!$A$7:$L$139,12,0)</f>
        <v>3.0303030303030303</v>
      </c>
      <c r="BG291" s="61">
        <f>VLOOKUP(A291,[4]Controles!$A$7:$L$139,11,0)</f>
        <v>1</v>
      </c>
      <c r="BH291" s="88">
        <v>15.151515151515152</v>
      </c>
      <c r="BI291" s="87">
        <v>5</v>
      </c>
      <c r="BJ291" s="68">
        <v>0</v>
      </c>
      <c r="BK291" s="69">
        <v>0</v>
      </c>
      <c r="BL291" s="68">
        <v>0</v>
      </c>
      <c r="BM291" s="69">
        <v>0</v>
      </c>
      <c r="BN291" s="67">
        <v>0</v>
      </c>
      <c r="BO291" s="67">
        <v>0</v>
      </c>
      <c r="BP291" s="67">
        <v>0</v>
      </c>
      <c r="BQ291" s="67">
        <v>0</v>
      </c>
      <c r="BR291" s="67">
        <v>0</v>
      </c>
      <c r="BS291" s="67">
        <v>0</v>
      </c>
      <c r="BT291" s="67">
        <v>0</v>
      </c>
      <c r="BU291" s="67">
        <v>0</v>
      </c>
      <c r="BV291" s="67">
        <v>15.2</v>
      </c>
      <c r="BW291" s="67">
        <v>82.6</v>
      </c>
      <c r="BX291" s="67">
        <v>76.099999999999994</v>
      </c>
      <c r="BY291" s="67">
        <v>82.6</v>
      </c>
      <c r="BZ291" s="67">
        <v>78.3</v>
      </c>
      <c r="CA291" s="67">
        <v>110.4</v>
      </c>
      <c r="CB291" s="67">
        <v>108.3</v>
      </c>
      <c r="CC291" s="96" t="s">
        <v>2549</v>
      </c>
      <c r="CD291" s="96" t="s">
        <v>2550</v>
      </c>
      <c r="CE291" s="99">
        <v>25</v>
      </c>
      <c r="CF291" s="67" t="s">
        <v>1265</v>
      </c>
      <c r="CG291" s="67" t="s">
        <v>2551</v>
      </c>
      <c r="CH291" s="67">
        <v>0</v>
      </c>
      <c r="CI291" s="67">
        <v>0</v>
      </c>
      <c r="CJ291" s="86">
        <v>0</v>
      </c>
      <c r="CK291" s="87">
        <v>0</v>
      </c>
      <c r="CL291" s="106">
        <v>0</v>
      </c>
      <c r="CM291" s="89">
        <v>0</v>
      </c>
      <c r="CN291" s="67">
        <v>0</v>
      </c>
      <c r="CO291" s="67">
        <v>0</v>
      </c>
      <c r="CP291" s="67">
        <v>0</v>
      </c>
      <c r="CQ291" s="67">
        <v>0</v>
      </c>
      <c r="CR291" s="67">
        <v>0</v>
      </c>
      <c r="CS291" s="67">
        <v>0</v>
      </c>
      <c r="CT291" s="67">
        <v>0</v>
      </c>
      <c r="CU291" s="67">
        <v>0</v>
      </c>
      <c r="CV291" s="67">
        <v>0</v>
      </c>
      <c r="CW291" s="67">
        <v>0</v>
      </c>
      <c r="CX291" s="67">
        <v>0</v>
      </c>
      <c r="CY291" s="67">
        <v>0</v>
      </c>
      <c r="CZ291" s="67">
        <v>0</v>
      </c>
      <c r="DA291" s="67">
        <v>0</v>
      </c>
      <c r="DB291" s="62">
        <f>VLOOKUP(A291,'[3]2017'!$A$8:$I$140,9,0)</f>
        <v>0</v>
      </c>
      <c r="DC291" s="63">
        <f>VLOOKUP(A291,'[3]2017'!$A$8:$I$140,8,0)</f>
        <v>0</v>
      </c>
      <c r="DD291" s="96" t="s">
        <v>2552</v>
      </c>
      <c r="DE291" s="96" t="s">
        <v>2553</v>
      </c>
      <c r="DF291" s="99">
        <v>2.6402640264026402</v>
      </c>
      <c r="DG291" s="100">
        <v>1.9704433497536946</v>
      </c>
      <c r="DH291" s="67">
        <v>0</v>
      </c>
      <c r="DI291" s="67">
        <v>0</v>
      </c>
      <c r="DJ291" s="67">
        <v>357.14</v>
      </c>
      <c r="DK291" s="67">
        <v>1</v>
      </c>
      <c r="DL291" s="67">
        <v>39.78</v>
      </c>
      <c r="DM291" s="67">
        <v>1</v>
      </c>
      <c r="DN291" s="67">
        <v>0</v>
      </c>
      <c r="DO291" s="67">
        <v>0</v>
      </c>
      <c r="DP291" s="67">
        <v>0</v>
      </c>
      <c r="DQ291" s="67">
        <v>0</v>
      </c>
      <c r="DR291" s="67">
        <v>0</v>
      </c>
      <c r="DS291" s="67">
        <v>0</v>
      </c>
      <c r="DT291" s="67">
        <v>0</v>
      </c>
      <c r="DU291" s="67">
        <v>0</v>
      </c>
      <c r="DV291" s="67">
        <v>0</v>
      </c>
      <c r="DW291" s="67">
        <v>0</v>
      </c>
      <c r="DX291" s="67">
        <v>0</v>
      </c>
      <c r="DY291" s="67">
        <v>0</v>
      </c>
      <c r="DZ291" s="101">
        <f>VLOOKUP(A291,[5]Embarazos!$A$7:$D$139,4,0)</f>
        <v>0</v>
      </c>
      <c r="EA291" s="63">
        <f>VLOOKUP(A291,[5]Embarazos!$A$7:$D$139,3,0)</f>
        <v>0</v>
      </c>
      <c r="EB291" s="62">
        <f>VLOOKUP(A291,[5]Embarazos!$A$7:$F$139,6,0)</f>
        <v>19.444444444444446</v>
      </c>
      <c r="EC291" s="63">
        <f>VLOOKUP(A291,[5]Embarazos!$A$7:$F$139,5,0)</f>
        <v>7</v>
      </c>
      <c r="ED291" s="62">
        <f>VLOOKUP(A291,'[3]2017'!$A$8:$K$140,11,0)</f>
        <v>0</v>
      </c>
      <c r="EE291" s="63">
        <f>VLOOKUP(A291,'[3]2017'!$A$8:$K$140,10,0)</f>
        <v>0</v>
      </c>
      <c r="EF291" s="96" t="s">
        <v>2554</v>
      </c>
      <c r="EG291" s="96" t="s">
        <v>2555</v>
      </c>
      <c r="EH291" s="99">
        <v>3.4482758620689653</v>
      </c>
      <c r="EI291" s="104">
        <v>1.3698630136986301</v>
      </c>
      <c r="EJ291" s="174" t="s">
        <v>2527</v>
      </c>
      <c r="EK291" s="174" t="s">
        <v>2556</v>
      </c>
      <c r="EL291" s="96" t="s">
        <v>2557</v>
      </c>
      <c r="EM291" s="96" t="s">
        <v>2558</v>
      </c>
      <c r="EN291" s="99">
        <v>0.90909090909090906</v>
      </c>
      <c r="EO291" s="100">
        <v>1.4084507042253522</v>
      </c>
      <c r="EP291" s="67">
        <v>0</v>
      </c>
      <c r="EQ291" s="67">
        <v>0</v>
      </c>
      <c r="ER291" s="67">
        <v>374.53</v>
      </c>
      <c r="ES291" s="67">
        <v>1</v>
      </c>
      <c r="ET291" s="92">
        <v>679.40552016985146</v>
      </c>
      <c r="EU291" s="105">
        <v>16</v>
      </c>
      <c r="EV291" s="67">
        <v>0</v>
      </c>
      <c r="EW291" s="67">
        <v>0</v>
      </c>
      <c r="EX291" s="67">
        <v>0</v>
      </c>
      <c r="EY291" s="62">
        <f>VLOOKUP(A291,[5]Embarazos!$A$7:$H$139,8,0)</f>
        <v>25</v>
      </c>
      <c r="EZ291" s="63">
        <f>VLOOKUP(A291,[5]Embarazos!$A$7:$H$139,7,0)</f>
        <v>9</v>
      </c>
      <c r="FA291" s="62">
        <f>VLOOKUP(A291,[5]Embarazos!$A$7:$J$139,10,0)</f>
        <v>27.777777777777779</v>
      </c>
      <c r="FB291" s="63">
        <f>VLOOKUP(A291,[5]Embarazos!$A$7:$J$139,9,0)</f>
        <v>10</v>
      </c>
      <c r="FC291" s="67">
        <v>0</v>
      </c>
      <c r="FD291" s="67">
        <v>0</v>
      </c>
      <c r="FE291" s="67">
        <v>190.48</v>
      </c>
      <c r="FF291" s="67">
        <v>1</v>
      </c>
      <c r="FG291" s="67">
        <v>0</v>
      </c>
      <c r="FH291" s="67">
        <v>0</v>
      </c>
      <c r="FI291" s="67">
        <v>0</v>
      </c>
      <c r="FJ291" s="67">
        <v>0</v>
      </c>
      <c r="FK291" s="92">
        <v>190.47619047619048</v>
      </c>
      <c r="FL291" s="105">
        <v>1</v>
      </c>
      <c r="FM291" s="67">
        <v>0</v>
      </c>
      <c r="FN291" s="67">
        <v>0</v>
      </c>
      <c r="FO291" s="67">
        <v>190.48</v>
      </c>
      <c r="FP291" s="67">
        <v>1</v>
      </c>
      <c r="FQ291" s="67">
        <v>0</v>
      </c>
      <c r="FR291" s="67">
        <v>0</v>
      </c>
      <c r="FS291" s="62">
        <f>VLOOKUP(A291,'[3]2017'!$A$8:$M$140,13,0)</f>
        <v>4.0816326530612246</v>
      </c>
      <c r="FT291" s="63">
        <f>VLOOKUP(A291,'[3]2017'!$A$8:$M$140,12,0)</f>
        <v>1</v>
      </c>
      <c r="FU291" s="62">
        <f>VLOOKUP(A291,'[3]2017'!$A$8:$O$140,15,0)</f>
        <v>8.6206896551724128</v>
      </c>
      <c r="FV291" s="63">
        <f>VLOOKUP(A291,'[3]2017'!$A$8:$O$140,14,0)</f>
        <v>2</v>
      </c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67"/>
      <c r="IS291" s="67"/>
      <c r="IT291" s="67"/>
      <c r="IU291" s="67"/>
      <c r="IV291" s="67"/>
      <c r="IW291" s="67"/>
      <c r="IX291" s="67"/>
      <c r="IY291" s="67"/>
      <c r="IZ291" s="67"/>
      <c r="JA291" s="67"/>
      <c r="JB291" s="67"/>
      <c r="JC291" s="67"/>
      <c r="JD291" s="67"/>
      <c r="JE291" s="67"/>
      <c r="JF291" s="67"/>
      <c r="JG291" s="67"/>
      <c r="JH291" s="67"/>
      <c r="JI291" s="67"/>
      <c r="JJ291" s="67"/>
      <c r="JK291" s="67"/>
      <c r="JL291" s="67"/>
      <c r="JM291" s="67"/>
      <c r="JN291" s="67"/>
      <c r="JO291" s="67"/>
      <c r="JP291" s="67"/>
      <c r="JQ291" s="67"/>
      <c r="JR291" s="67"/>
      <c r="JS291" s="67"/>
      <c r="JT291" s="67"/>
      <c r="JU291" s="67"/>
      <c r="JV291" s="67"/>
      <c r="JW291" s="67"/>
      <c r="JX291" s="67"/>
      <c r="JY291" s="67"/>
      <c r="JZ291" s="67"/>
      <c r="KA291" s="67"/>
      <c r="KB291" s="67"/>
      <c r="KC291" s="67"/>
      <c r="KD291" s="67"/>
      <c r="KE291" s="67"/>
      <c r="KF291" s="67"/>
      <c r="KG291" s="67"/>
      <c r="KH291" s="67"/>
      <c r="KI291" s="67"/>
      <c r="KJ291" s="67"/>
      <c r="KK291" s="67"/>
      <c r="KL291" s="67"/>
      <c r="KM291" s="67"/>
      <c r="KN291" s="67"/>
      <c r="KO291" s="67"/>
      <c r="KP291" s="67"/>
      <c r="KQ291" s="67"/>
      <c r="KR291" s="67"/>
      <c r="KS291" s="67"/>
      <c r="KT291" s="67"/>
      <c r="KU291" s="67"/>
      <c r="KV291" s="67"/>
      <c r="KW291" s="67"/>
      <c r="KX291" s="67"/>
      <c r="KY291" s="67"/>
      <c r="KZ291" s="67"/>
      <c r="LA291" s="67"/>
      <c r="LB291" s="67"/>
      <c r="LC291" s="67"/>
      <c r="LD291" s="67"/>
      <c r="LE291" s="67"/>
      <c r="LF291" s="67"/>
      <c r="LG291" s="67"/>
      <c r="LH291" s="67"/>
      <c r="LI291" s="67"/>
      <c r="LJ291" s="67"/>
      <c r="LK291" s="67"/>
      <c r="LL291" s="67"/>
      <c r="LM291" s="67"/>
      <c r="LN291" s="67"/>
      <c r="LO291" s="67"/>
      <c r="LP291" s="67"/>
      <c r="LQ291" s="67"/>
      <c r="LR291" s="67"/>
      <c r="LS291" s="67"/>
      <c r="LT291" s="67"/>
      <c r="LU291" s="67"/>
      <c r="LV291" s="67"/>
      <c r="LW291" s="67"/>
      <c r="LX291" s="67"/>
      <c r="LY291" s="67"/>
      <c r="LZ291" s="67"/>
      <c r="MA291" s="67"/>
      <c r="MB291" s="67"/>
      <c r="MC291" s="67"/>
      <c r="MD291" s="67"/>
      <c r="ME291" s="67"/>
      <c r="MF291" s="67"/>
      <c r="MG291" s="67"/>
      <c r="MH291" s="67"/>
      <c r="MI291" s="67"/>
      <c r="MJ291" s="67"/>
      <c r="MK291" s="67"/>
      <c r="ML291" s="67"/>
      <c r="MM291" s="67"/>
      <c r="MN291" s="67"/>
      <c r="MO291" s="67"/>
      <c r="MP291" s="67"/>
      <c r="MQ291" s="67"/>
      <c r="MR291" s="67"/>
      <c r="MS291" s="67"/>
      <c r="MT291" s="67"/>
      <c r="MU291" s="67"/>
      <c r="MV291" s="67"/>
      <c r="MW291" s="67"/>
      <c r="MX291" s="67"/>
      <c r="MY291" s="67"/>
      <c r="MZ291" s="67"/>
      <c r="NA291" s="67"/>
      <c r="NB291" s="67"/>
      <c r="NC291" s="67"/>
      <c r="ND291" s="67"/>
      <c r="NE291" s="67"/>
      <c r="NF291" s="67"/>
      <c r="NG291" s="67"/>
      <c r="NH291" s="67"/>
      <c r="NI291" s="67"/>
      <c r="NJ291" s="67"/>
      <c r="NK291" s="67"/>
      <c r="NL291" s="67"/>
      <c r="NM291" s="67"/>
      <c r="NN291" s="67"/>
      <c r="NO291" s="67"/>
      <c r="NP291" s="67"/>
      <c r="NQ291" s="67"/>
      <c r="NR291" s="12"/>
      <c r="NS291" s="12"/>
      <c r="NT291" s="12"/>
      <c r="NU291" s="12"/>
      <c r="NV291" s="12"/>
      <c r="NW291" s="12"/>
      <c r="NX291" s="12"/>
      <c r="NY291" s="12"/>
      <c r="NZ291" s="12"/>
      <c r="OA291" s="12"/>
      <c r="OB291" s="12"/>
      <c r="OC291" s="12"/>
      <c r="OD291" s="12"/>
      <c r="OE291" s="12"/>
      <c r="OF291" s="12"/>
      <c r="OG291" s="12"/>
      <c r="OH291" s="12"/>
      <c r="OI291" s="12"/>
      <c r="OJ291" s="12"/>
      <c r="OK291" s="12"/>
      <c r="OL291" s="12"/>
      <c r="OM291" s="12"/>
      <c r="ON291" s="12"/>
      <c r="OO291" s="12"/>
      <c r="OP291" s="12"/>
      <c r="OQ291" s="12"/>
    </row>
    <row r="292" spans="1:407">
      <c r="A292" s="96" t="s">
        <v>821</v>
      </c>
      <c r="B292" s="56" t="s">
        <v>822</v>
      </c>
      <c r="C292" s="96" t="s">
        <v>466</v>
      </c>
      <c r="D292" s="74">
        <v>6</v>
      </c>
      <c r="E292" s="67">
        <v>2017</v>
      </c>
      <c r="F292" s="161">
        <v>66.675055429959201</v>
      </c>
      <c r="G292" s="67">
        <v>20476</v>
      </c>
      <c r="H292" s="67">
        <v>8642</v>
      </c>
      <c r="I292" s="67">
        <v>11834</v>
      </c>
      <c r="J292" s="67">
        <v>16.04</v>
      </c>
      <c r="K292" s="78">
        <v>3285</v>
      </c>
      <c r="L292" s="67">
        <v>67.72</v>
      </c>
      <c r="M292" s="78">
        <v>13866</v>
      </c>
      <c r="N292" s="67">
        <v>2135</v>
      </c>
      <c r="O292" s="67">
        <v>1101</v>
      </c>
      <c r="P292" s="67">
        <v>1034</v>
      </c>
      <c r="Q292" s="67">
        <v>2551</v>
      </c>
      <c r="R292" s="67">
        <v>1318</v>
      </c>
      <c r="S292" s="67">
        <v>1233</v>
      </c>
      <c r="T292" s="67">
        <v>2083</v>
      </c>
      <c r="U292" s="67">
        <v>1087</v>
      </c>
      <c r="V292" s="67">
        <v>996</v>
      </c>
      <c r="W292" s="67">
        <v>2514</v>
      </c>
      <c r="X292" s="67">
        <v>1314</v>
      </c>
      <c r="Y292" s="67">
        <v>1200</v>
      </c>
      <c r="Z292" s="67">
        <v>2083</v>
      </c>
      <c r="AA292" s="67">
        <v>1092</v>
      </c>
      <c r="AB292" s="67">
        <v>991</v>
      </c>
      <c r="AC292" s="67">
        <v>2355</v>
      </c>
      <c r="AD292" s="67">
        <v>1233</v>
      </c>
      <c r="AE292" s="67">
        <v>1122</v>
      </c>
      <c r="AF292" s="67">
        <v>1852</v>
      </c>
      <c r="AG292" s="67">
        <v>967</v>
      </c>
      <c r="AH292" s="67">
        <v>885</v>
      </c>
      <c r="AI292" s="67">
        <v>3403</v>
      </c>
      <c r="AJ292" s="67">
        <v>1776</v>
      </c>
      <c r="AK292" s="67">
        <v>1627</v>
      </c>
      <c r="AL292" s="67">
        <v>1913</v>
      </c>
      <c r="AM292" s="67">
        <v>999</v>
      </c>
      <c r="AN292" s="67">
        <v>914</v>
      </c>
      <c r="AO292" s="67">
        <v>1832</v>
      </c>
      <c r="AP292" s="67">
        <v>955</v>
      </c>
      <c r="AQ292" s="67">
        <v>877</v>
      </c>
      <c r="AR292" s="67" t="s">
        <v>428</v>
      </c>
      <c r="AS292" s="67"/>
      <c r="AT292" s="67" t="s">
        <v>428</v>
      </c>
      <c r="AU292" s="59">
        <v>743</v>
      </c>
      <c r="AV292" s="59">
        <v>0</v>
      </c>
      <c r="AW292" s="59">
        <v>26</v>
      </c>
      <c r="AX292" s="97">
        <f>VLOOKUP(A292,[2]INFANTIL!$A$8:$AA$140,27,0)</f>
        <v>11.834319526627219</v>
      </c>
      <c r="AY292" s="98">
        <f>VLOOKUP(A292,[2]INFANTIL!$A$8:$AA$140,16,0)</f>
        <v>0</v>
      </c>
      <c r="AZ292" s="62">
        <f>VLOOKUP(A292,'[3]2017'!$A$8:$E$140,5,0)</f>
        <v>0.93676814988290402</v>
      </c>
      <c r="BA292" s="63">
        <f>VLOOKUP(A292,'[3]2017'!$A$8:$E$140,4,0)</f>
        <v>2</v>
      </c>
      <c r="BB292" s="62">
        <f>VLOOKUP(A292,[2]MATERNAS!$A$8:$AA$140,27,0)</f>
        <v>0</v>
      </c>
      <c r="BC292" s="63">
        <f>VLOOKUP(A292,[2]MATERNAS!$A$8:$AA$140,26,0)</f>
        <v>0</v>
      </c>
      <c r="BD292" s="68">
        <v>0</v>
      </c>
      <c r="BE292" s="69">
        <v>0</v>
      </c>
      <c r="BF292" s="60">
        <f>VLOOKUP(A292,[4]Controles!$A$7:$L$139,12,0)</f>
        <v>4.7337278106508878</v>
      </c>
      <c r="BG292" s="61">
        <f>VLOOKUP(A292,[4]Controles!$A$7:$L$139,11,0)</f>
        <v>8</v>
      </c>
      <c r="BH292" s="88">
        <v>10.059171597633137</v>
      </c>
      <c r="BI292" s="87">
        <v>17</v>
      </c>
      <c r="BJ292" s="68">
        <v>0</v>
      </c>
      <c r="BK292" s="69">
        <v>0</v>
      </c>
      <c r="BL292" s="68">
        <v>0</v>
      </c>
      <c r="BM292" s="69">
        <v>0</v>
      </c>
      <c r="BN292" s="67">
        <v>0</v>
      </c>
      <c r="BO292" s="67">
        <v>0</v>
      </c>
      <c r="BP292" s="67">
        <v>0</v>
      </c>
      <c r="BQ292" s="67">
        <v>0</v>
      </c>
      <c r="BR292" s="67">
        <v>0</v>
      </c>
      <c r="BS292" s="67">
        <v>0</v>
      </c>
      <c r="BT292" s="67">
        <v>0</v>
      </c>
      <c r="BU292" s="67">
        <v>0</v>
      </c>
      <c r="BV292" s="67">
        <v>41.6</v>
      </c>
      <c r="BW292" s="67">
        <v>90.2</v>
      </c>
      <c r="BX292" s="67">
        <v>89.3</v>
      </c>
      <c r="BY292" s="67">
        <v>90.2</v>
      </c>
      <c r="BZ292" s="67">
        <v>97.7</v>
      </c>
      <c r="CA292" s="67">
        <v>98.6</v>
      </c>
      <c r="CB292" s="67">
        <v>97.7</v>
      </c>
      <c r="CC292" s="96" t="s">
        <v>2559</v>
      </c>
      <c r="CD292" s="96" t="s">
        <v>2445</v>
      </c>
      <c r="CE292" s="99">
        <v>50</v>
      </c>
      <c r="CF292" s="67" t="s">
        <v>2560</v>
      </c>
      <c r="CG292" s="67" t="s">
        <v>2561</v>
      </c>
      <c r="CH292" s="67">
        <v>47.3</v>
      </c>
      <c r="CI292" s="67">
        <v>1</v>
      </c>
      <c r="CJ292" s="86">
        <v>0.48007681228996635</v>
      </c>
      <c r="CK292" s="87">
        <v>1</v>
      </c>
      <c r="CL292" s="106">
        <v>47.3</v>
      </c>
      <c r="CM292" s="89">
        <v>1</v>
      </c>
      <c r="CN292" s="67">
        <v>94.61</v>
      </c>
      <c r="CO292" s="67">
        <v>2</v>
      </c>
      <c r="CP292" s="67">
        <v>94.61</v>
      </c>
      <c r="CQ292" s="67">
        <v>2</v>
      </c>
      <c r="CR292" s="67">
        <v>0</v>
      </c>
      <c r="CS292" s="67">
        <v>0</v>
      </c>
      <c r="CT292" s="67">
        <v>0</v>
      </c>
      <c r="CU292" s="67">
        <v>0</v>
      </c>
      <c r="CV292" s="67">
        <v>0</v>
      </c>
      <c r="CW292" s="67">
        <v>0</v>
      </c>
      <c r="CX292" s="67">
        <v>0</v>
      </c>
      <c r="CY292" s="67">
        <v>0</v>
      </c>
      <c r="CZ292" s="67">
        <v>0</v>
      </c>
      <c r="DA292" s="67">
        <v>0</v>
      </c>
      <c r="DB292" s="62">
        <f>VLOOKUP(A292,'[3]2017'!$A$8:$I$140,9,0)</f>
        <v>0</v>
      </c>
      <c r="DC292" s="63">
        <f>VLOOKUP(A292,'[3]2017'!$A$8:$I$140,8,0)</f>
        <v>0</v>
      </c>
      <c r="DD292" s="96" t="s">
        <v>2562</v>
      </c>
      <c r="DE292" s="96" t="s">
        <v>2521</v>
      </c>
      <c r="DF292" s="99">
        <v>5.4263565891472867</v>
      </c>
      <c r="DG292" s="100">
        <v>0.19120458891013384</v>
      </c>
      <c r="DH292" s="67">
        <v>39.78</v>
      </c>
      <c r="DI292" s="67">
        <v>1</v>
      </c>
      <c r="DJ292" s="67">
        <v>358</v>
      </c>
      <c r="DK292" s="67">
        <v>9</v>
      </c>
      <c r="DL292" s="67">
        <v>0</v>
      </c>
      <c r="DM292" s="67">
        <v>0</v>
      </c>
      <c r="DN292" s="67">
        <v>212.31</v>
      </c>
      <c r="DO292" s="67">
        <v>5</v>
      </c>
      <c r="DP292" s="67">
        <v>127.39</v>
      </c>
      <c r="DQ292" s="67">
        <v>3</v>
      </c>
      <c r="DR292" s="67">
        <v>0</v>
      </c>
      <c r="DS292" s="67">
        <v>0</v>
      </c>
      <c r="DT292" s="67">
        <v>42.46</v>
      </c>
      <c r="DU292" s="67">
        <v>1</v>
      </c>
      <c r="DV292" s="67">
        <v>0</v>
      </c>
      <c r="DW292" s="67">
        <v>0</v>
      </c>
      <c r="DX292" s="67">
        <v>84.93</v>
      </c>
      <c r="DY292" s="67">
        <v>2</v>
      </c>
      <c r="DZ292" s="101">
        <f>VLOOKUP(A292,[5]Embarazos!$A$7:$D$139,4,0)</f>
        <v>1.7543859649122806</v>
      </c>
      <c r="EA292" s="63">
        <f>VLOOKUP(A292,[5]Embarazos!$A$7:$D$139,3,0)</f>
        <v>3</v>
      </c>
      <c r="EB292" s="62">
        <f>VLOOKUP(A292,[5]Embarazos!$A$7:$F$139,6,0)</f>
        <v>23.391812865497073</v>
      </c>
      <c r="EC292" s="63">
        <f>VLOOKUP(A292,[5]Embarazos!$A$7:$F$139,5,0)</f>
        <v>40</v>
      </c>
      <c r="ED292" s="62">
        <f>VLOOKUP(A292,'[3]2017'!$A$8:$K$140,11,0)</f>
        <v>1.0799136069114472</v>
      </c>
      <c r="EE292" s="63">
        <f>VLOOKUP(A292,'[3]2017'!$A$8:$K$140,10,0)</f>
        <v>2</v>
      </c>
      <c r="EF292" s="96" t="s">
        <v>2563</v>
      </c>
      <c r="EG292" s="96" t="s">
        <v>2564</v>
      </c>
      <c r="EH292" s="99">
        <v>5.070422535211268</v>
      </c>
      <c r="EI292" s="104">
        <v>0.14619883040935672</v>
      </c>
      <c r="EJ292" s="174" t="s">
        <v>1380</v>
      </c>
      <c r="EK292" s="174" t="s">
        <v>2565</v>
      </c>
      <c r="EL292" s="96" t="s">
        <v>2566</v>
      </c>
      <c r="EM292" s="96" t="s">
        <v>2567</v>
      </c>
      <c r="EN292" s="99">
        <v>2.1505376344086025</v>
      </c>
      <c r="EO292" s="100">
        <v>1.1764705882352942</v>
      </c>
      <c r="EP292" s="67">
        <v>127.39</v>
      </c>
      <c r="EQ292" s="67">
        <v>3</v>
      </c>
      <c r="ER292" s="67">
        <v>594.48</v>
      </c>
      <c r="ES292" s="67">
        <v>14</v>
      </c>
      <c r="ET292" s="67">
        <v>0</v>
      </c>
      <c r="EU292" s="67">
        <v>0</v>
      </c>
      <c r="EV292" s="67">
        <v>127.39</v>
      </c>
      <c r="EW292" s="67">
        <v>3</v>
      </c>
      <c r="EX292" s="67">
        <v>0</v>
      </c>
      <c r="EY292" s="62">
        <f>VLOOKUP(A292,[5]Embarazos!$A$7:$H$139,8,0)</f>
        <v>34.502923976608187</v>
      </c>
      <c r="EZ292" s="63">
        <f>VLOOKUP(A292,[5]Embarazos!$A$7:$H$139,7,0)</f>
        <v>59</v>
      </c>
      <c r="FA292" s="62">
        <f>VLOOKUP(A292,[5]Embarazos!$A$7:$J$139,10,0)</f>
        <v>19.298245614035086</v>
      </c>
      <c r="FB292" s="63">
        <f>VLOOKUP(A292,[5]Embarazos!$A$7:$J$139,9,0)</f>
        <v>33</v>
      </c>
      <c r="FC292" s="67">
        <v>24.19</v>
      </c>
      <c r="FD292" s="67">
        <v>1</v>
      </c>
      <c r="FE292" s="67">
        <v>72.569999999999993</v>
      </c>
      <c r="FF292" s="67">
        <v>3</v>
      </c>
      <c r="FG292" s="67">
        <v>0</v>
      </c>
      <c r="FH292" s="67">
        <v>0</v>
      </c>
      <c r="FI292" s="67">
        <v>24.19</v>
      </c>
      <c r="FJ292" s="67">
        <v>1</v>
      </c>
      <c r="FK292" s="92">
        <v>120.94823415578134</v>
      </c>
      <c r="FL292" s="105">
        <v>5</v>
      </c>
      <c r="FM292" s="67">
        <v>241.9</v>
      </c>
      <c r="FN292" s="67">
        <v>10</v>
      </c>
      <c r="FO292" s="67">
        <v>701.5</v>
      </c>
      <c r="FP292" s="67">
        <v>29</v>
      </c>
      <c r="FQ292" s="92">
        <v>24.189646831156264</v>
      </c>
      <c r="FR292" s="105">
        <v>1</v>
      </c>
      <c r="FS292" s="62">
        <f>VLOOKUP(A292,'[3]2017'!$A$8:$M$140,13,0)</f>
        <v>2.0909566126502872</v>
      </c>
      <c r="FT292" s="63">
        <f>VLOOKUP(A292,'[3]2017'!$A$8:$M$140,12,0)</f>
        <v>4</v>
      </c>
      <c r="FU292" s="62">
        <f>VLOOKUP(A292,'[3]2017'!$A$8:$O$140,15,0)</f>
        <v>1.0917030567685588</v>
      </c>
      <c r="FV292" s="63">
        <f>VLOOKUP(A292,'[3]2017'!$A$8:$O$140,14,0)</f>
        <v>2</v>
      </c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67"/>
      <c r="IS292" s="67"/>
      <c r="IT292" s="67"/>
      <c r="IU292" s="67"/>
      <c r="IV292" s="67"/>
      <c r="IW292" s="67"/>
      <c r="IX292" s="67"/>
      <c r="IY292" s="67"/>
      <c r="IZ292" s="67"/>
      <c r="JA292" s="67"/>
      <c r="JB292" s="67"/>
      <c r="JC292" s="67"/>
      <c r="JD292" s="67"/>
      <c r="JE292" s="67"/>
      <c r="JF292" s="67"/>
      <c r="JG292" s="67"/>
      <c r="JH292" s="67"/>
      <c r="JI292" s="67"/>
      <c r="JJ292" s="67"/>
      <c r="JK292" s="67"/>
      <c r="JL292" s="67"/>
      <c r="JM292" s="67"/>
      <c r="JN292" s="67"/>
      <c r="JO292" s="67"/>
      <c r="JP292" s="67"/>
      <c r="JQ292" s="67"/>
      <c r="JR292" s="67"/>
      <c r="JS292" s="67"/>
      <c r="JT292" s="67"/>
      <c r="JU292" s="67"/>
      <c r="JV292" s="67"/>
      <c r="JW292" s="67"/>
      <c r="JX292" s="67"/>
      <c r="JY292" s="67"/>
      <c r="JZ292" s="67"/>
      <c r="KA292" s="67"/>
      <c r="KB292" s="67"/>
      <c r="KC292" s="67"/>
      <c r="KD292" s="67"/>
      <c r="KE292" s="67"/>
      <c r="KF292" s="67"/>
      <c r="KG292" s="67"/>
      <c r="KH292" s="67"/>
      <c r="KI292" s="67"/>
      <c r="KJ292" s="67"/>
      <c r="KK292" s="67"/>
      <c r="KL292" s="67"/>
      <c r="KM292" s="67"/>
      <c r="KN292" s="67"/>
      <c r="KO292" s="67"/>
      <c r="KP292" s="67"/>
      <c r="KQ292" s="67"/>
      <c r="KR292" s="67"/>
      <c r="KS292" s="67"/>
      <c r="KT292" s="67"/>
      <c r="KU292" s="67"/>
      <c r="KV292" s="67"/>
      <c r="KW292" s="67"/>
      <c r="KX292" s="67"/>
      <c r="KY292" s="67"/>
      <c r="KZ292" s="67"/>
      <c r="LA292" s="67"/>
      <c r="LB292" s="67"/>
      <c r="LC292" s="67"/>
      <c r="LD292" s="67"/>
      <c r="LE292" s="67"/>
      <c r="LF292" s="67"/>
      <c r="LG292" s="67"/>
      <c r="LH292" s="67"/>
      <c r="LI292" s="67"/>
      <c r="LJ292" s="67"/>
      <c r="LK292" s="67"/>
      <c r="LL292" s="67"/>
      <c r="LM292" s="67"/>
      <c r="LN292" s="67"/>
      <c r="LO292" s="67"/>
      <c r="LP292" s="67"/>
      <c r="LQ292" s="67"/>
      <c r="LR292" s="67"/>
      <c r="LS292" s="67"/>
      <c r="LT292" s="67"/>
      <c r="LU292" s="67"/>
      <c r="LV292" s="67"/>
      <c r="LW292" s="67"/>
      <c r="LX292" s="67"/>
      <c r="LY292" s="67"/>
      <c r="LZ292" s="67"/>
      <c r="MA292" s="67"/>
      <c r="MB292" s="67"/>
      <c r="MC292" s="67"/>
      <c r="MD292" s="67"/>
      <c r="ME292" s="67"/>
      <c r="MF292" s="67"/>
      <c r="MG292" s="67"/>
      <c r="MH292" s="67"/>
      <c r="MI292" s="67"/>
      <c r="MJ292" s="67"/>
      <c r="MK292" s="67"/>
      <c r="ML292" s="67"/>
      <c r="MM292" s="67"/>
      <c r="MN292" s="67"/>
      <c r="MO292" s="67"/>
      <c r="MP292" s="67"/>
      <c r="MQ292" s="67"/>
      <c r="MR292" s="67"/>
      <c r="MS292" s="67"/>
      <c r="MT292" s="67"/>
      <c r="MU292" s="67"/>
      <c r="MV292" s="67"/>
      <c r="MW292" s="67"/>
      <c r="MX292" s="67"/>
      <c r="MY292" s="67"/>
      <c r="MZ292" s="67"/>
      <c r="NA292" s="67"/>
      <c r="NB292" s="67"/>
      <c r="NC292" s="67"/>
      <c r="ND292" s="67"/>
      <c r="NE292" s="67"/>
      <c r="NF292" s="67"/>
      <c r="NG292" s="67"/>
      <c r="NH292" s="67"/>
      <c r="NI292" s="67"/>
      <c r="NJ292" s="67"/>
      <c r="NK292" s="67"/>
      <c r="NL292" s="67"/>
      <c r="NM292" s="67"/>
      <c r="NN292" s="67"/>
      <c r="NO292" s="67"/>
      <c r="NP292" s="67"/>
      <c r="NQ292" s="67"/>
      <c r="NR292" s="12"/>
      <c r="NS292" s="12"/>
      <c r="NT292" s="12"/>
      <c r="NU292" s="12"/>
      <c r="NV292" s="12"/>
      <c r="NW292" s="12"/>
      <c r="NX292" s="12"/>
      <c r="NY292" s="12"/>
      <c r="NZ292" s="12"/>
      <c r="OA292" s="12"/>
      <c r="OB292" s="12"/>
      <c r="OC292" s="12"/>
      <c r="OD292" s="12"/>
      <c r="OE292" s="12"/>
      <c r="OF292" s="12"/>
      <c r="OG292" s="12"/>
      <c r="OH292" s="12"/>
      <c r="OI292" s="12"/>
      <c r="OJ292" s="12"/>
      <c r="OK292" s="12"/>
      <c r="OL292" s="12"/>
      <c r="OM292" s="12"/>
      <c r="ON292" s="12"/>
      <c r="OO292" s="12"/>
      <c r="OP292" s="12"/>
      <c r="OQ292" s="12"/>
    </row>
    <row r="293" spans="1:407">
      <c r="A293" s="96" t="s">
        <v>829</v>
      </c>
      <c r="B293" s="56" t="s">
        <v>830</v>
      </c>
      <c r="C293" s="96" t="s">
        <v>598</v>
      </c>
      <c r="D293" s="74">
        <v>3</v>
      </c>
      <c r="E293" s="67">
        <v>2017</v>
      </c>
      <c r="F293" s="161">
        <v>79.379117257438267</v>
      </c>
      <c r="G293" s="67">
        <v>71885</v>
      </c>
      <c r="H293" s="67">
        <v>62880</v>
      </c>
      <c r="I293" s="67">
        <v>9005</v>
      </c>
      <c r="J293" s="67">
        <v>59.5</v>
      </c>
      <c r="K293" s="78">
        <v>1061</v>
      </c>
      <c r="L293" s="67">
        <v>22.26</v>
      </c>
      <c r="M293" s="78">
        <v>16004</v>
      </c>
      <c r="N293" s="67">
        <v>4710</v>
      </c>
      <c r="O293" s="67">
        <v>2399</v>
      </c>
      <c r="P293" s="67">
        <v>2311</v>
      </c>
      <c r="Q293" s="67">
        <v>5712</v>
      </c>
      <c r="R293" s="67">
        <v>2903</v>
      </c>
      <c r="S293" s="67">
        <v>2809</v>
      </c>
      <c r="T293" s="67">
        <v>5023</v>
      </c>
      <c r="U293" s="67">
        <v>2557</v>
      </c>
      <c r="V293" s="67">
        <v>2466</v>
      </c>
      <c r="W293" s="67">
        <v>6008</v>
      </c>
      <c r="X293" s="67">
        <v>3096</v>
      </c>
      <c r="Y293" s="67">
        <v>2912</v>
      </c>
      <c r="Z293" s="67">
        <v>5082</v>
      </c>
      <c r="AA293" s="67">
        <v>2670</v>
      </c>
      <c r="AB293" s="67">
        <v>2412</v>
      </c>
      <c r="AC293" s="67">
        <v>6547</v>
      </c>
      <c r="AD293" s="67">
        <v>3381</v>
      </c>
      <c r="AE293" s="67">
        <v>3166</v>
      </c>
      <c r="AF293" s="67">
        <v>5892</v>
      </c>
      <c r="AG293" s="67">
        <v>2990</v>
      </c>
      <c r="AH293" s="67">
        <v>2902</v>
      </c>
      <c r="AI293" s="67">
        <v>11056</v>
      </c>
      <c r="AJ293" s="67">
        <v>5633</v>
      </c>
      <c r="AK293" s="67">
        <v>5423</v>
      </c>
      <c r="AL293" s="67">
        <v>6244</v>
      </c>
      <c r="AM293" s="67">
        <v>3196</v>
      </c>
      <c r="AN293" s="67">
        <v>3048</v>
      </c>
      <c r="AO293" s="67">
        <v>5731</v>
      </c>
      <c r="AP293" s="67">
        <v>2879</v>
      </c>
      <c r="AQ293" s="67">
        <v>2852</v>
      </c>
      <c r="AR293" s="67" t="s">
        <v>428</v>
      </c>
      <c r="AS293" s="67"/>
      <c r="AT293" s="67" t="s">
        <v>428</v>
      </c>
      <c r="AU293" s="59">
        <v>859</v>
      </c>
      <c r="AV293" s="59">
        <v>0</v>
      </c>
      <c r="AW293" s="59">
        <v>234</v>
      </c>
      <c r="AX293" s="97">
        <f>VLOOKUP(A293,[2]INFANTIL!$A$8:$AA$140,27,0)</f>
        <v>7.3746312684365778</v>
      </c>
      <c r="AY293" s="98">
        <f>VLOOKUP(A293,[2]INFANTIL!$A$8:$AA$140,16,0)</f>
        <v>3</v>
      </c>
      <c r="AZ293" s="62">
        <f>VLOOKUP(A293,'[3]2017'!$A$8:$E$140,5,0)</f>
        <v>1.48619957537155</v>
      </c>
      <c r="BA293" s="63">
        <f>VLOOKUP(A293,'[3]2017'!$A$8:$E$140,4,0)</f>
        <v>7</v>
      </c>
      <c r="BB293" s="62">
        <f>VLOOKUP(A293,[2]MATERNAS!$A$8:$AA$140,27,0)</f>
        <v>0</v>
      </c>
      <c r="BC293" s="63">
        <f>VLOOKUP(A293,[2]MATERNAS!$A$8:$AA$140,26,0)</f>
        <v>0</v>
      </c>
      <c r="BD293" s="68">
        <v>0</v>
      </c>
      <c r="BE293" s="69">
        <v>0</v>
      </c>
      <c r="BF293" s="60">
        <f>VLOOKUP(A293,[4]Controles!$A$7:$L$139,12,0)</f>
        <v>2.9498525073746311</v>
      </c>
      <c r="BG293" s="61">
        <f>VLOOKUP(A293,[4]Controles!$A$7:$L$139,11,0)</f>
        <v>20</v>
      </c>
      <c r="BH293" s="88">
        <v>10.619469026548673</v>
      </c>
      <c r="BI293" s="87">
        <v>72</v>
      </c>
      <c r="BJ293" s="68">
        <v>0</v>
      </c>
      <c r="BK293" s="69">
        <v>0</v>
      </c>
      <c r="BL293" s="68">
        <v>0</v>
      </c>
      <c r="BM293" s="69">
        <v>0</v>
      </c>
      <c r="BN293" s="67">
        <v>0</v>
      </c>
      <c r="BO293" s="67">
        <v>0</v>
      </c>
      <c r="BP293" s="67">
        <v>20.77</v>
      </c>
      <c r="BQ293" s="67">
        <v>1</v>
      </c>
      <c r="BR293" s="67">
        <v>0</v>
      </c>
      <c r="BS293" s="67">
        <v>0</v>
      </c>
      <c r="BT293" s="67">
        <v>20.77</v>
      </c>
      <c r="BU293" s="67">
        <v>1</v>
      </c>
      <c r="BV293" s="67">
        <v>5.8</v>
      </c>
      <c r="BW293" s="67">
        <v>89.4</v>
      </c>
      <c r="BX293" s="67">
        <v>86</v>
      </c>
      <c r="BY293" s="67">
        <v>89.4</v>
      </c>
      <c r="BZ293" s="67">
        <v>94.5</v>
      </c>
      <c r="CA293" s="67">
        <v>97.8</v>
      </c>
      <c r="CB293" s="67">
        <v>99.1</v>
      </c>
      <c r="CC293" s="96" t="s">
        <v>2568</v>
      </c>
      <c r="CD293" s="96" t="s">
        <v>2569</v>
      </c>
      <c r="CE293" s="99">
        <v>14.572864321608039</v>
      </c>
      <c r="CF293" s="67" t="s">
        <v>2570</v>
      </c>
      <c r="CG293" s="67" t="s">
        <v>2571</v>
      </c>
      <c r="CH293" s="67">
        <v>124.61</v>
      </c>
      <c r="CI293" s="67">
        <v>6</v>
      </c>
      <c r="CJ293" s="86">
        <v>0.19908421262193907</v>
      </c>
      <c r="CK293" s="87">
        <v>1</v>
      </c>
      <c r="CL293" s="106">
        <v>124.61</v>
      </c>
      <c r="CM293" s="89">
        <v>6</v>
      </c>
      <c r="CN293" s="67">
        <v>145.38</v>
      </c>
      <c r="CO293" s="67">
        <v>7</v>
      </c>
      <c r="CP293" s="67">
        <v>20.77</v>
      </c>
      <c r="CQ293" s="67">
        <v>1</v>
      </c>
      <c r="CR293" s="67">
        <v>16.64</v>
      </c>
      <c r="CS293" s="67">
        <v>1</v>
      </c>
      <c r="CT293" s="67">
        <v>0</v>
      </c>
      <c r="CU293" s="67">
        <v>0</v>
      </c>
      <c r="CV293" s="67">
        <v>16.64</v>
      </c>
      <c r="CW293" s="67">
        <v>1</v>
      </c>
      <c r="CX293" s="67">
        <v>0</v>
      </c>
      <c r="CY293" s="67">
        <v>0</v>
      </c>
      <c r="CZ293" s="67">
        <v>0</v>
      </c>
      <c r="DA293" s="67">
        <v>0</v>
      </c>
      <c r="DB293" s="62">
        <f>VLOOKUP(A293,'[3]2017'!$A$8:$I$140,9,0)</f>
        <v>0.1967729240456513</v>
      </c>
      <c r="DC293" s="63">
        <f>VLOOKUP(A293,'[3]2017'!$A$8:$I$140,8,0)</f>
        <v>1</v>
      </c>
      <c r="DD293" s="96" t="s">
        <v>2572</v>
      </c>
      <c r="DE293" s="96" t="s">
        <v>2573</v>
      </c>
      <c r="DF293" s="99">
        <v>2.7471179789060582</v>
      </c>
      <c r="DG293" s="100">
        <v>2.9652351738241309</v>
      </c>
      <c r="DH293" s="67">
        <v>133.16</v>
      </c>
      <c r="DI293" s="67">
        <v>8</v>
      </c>
      <c r="DJ293" s="67">
        <v>266.31</v>
      </c>
      <c r="DK293" s="67">
        <v>16</v>
      </c>
      <c r="DL293" s="67">
        <v>16.64</v>
      </c>
      <c r="DM293" s="67">
        <v>1</v>
      </c>
      <c r="DN293" s="67">
        <v>137.47</v>
      </c>
      <c r="DO293" s="67">
        <v>9</v>
      </c>
      <c r="DP293" s="67">
        <v>15.27</v>
      </c>
      <c r="DQ293" s="67">
        <v>1</v>
      </c>
      <c r="DR293" s="67">
        <v>15.27</v>
      </c>
      <c r="DS293" s="67">
        <v>1</v>
      </c>
      <c r="DT293" s="67">
        <v>0</v>
      </c>
      <c r="DU293" s="67">
        <v>0</v>
      </c>
      <c r="DV293" s="67">
        <v>0</v>
      </c>
      <c r="DW293" s="67">
        <v>0</v>
      </c>
      <c r="DX293" s="67">
        <v>0</v>
      </c>
      <c r="DY293" s="67">
        <v>0</v>
      </c>
      <c r="DZ293" s="101">
        <f>VLOOKUP(A293,[5]Embarazos!$A$7:$D$139,4,0)</f>
        <v>0.2785515320334262</v>
      </c>
      <c r="EA293" s="63">
        <f>VLOOKUP(A293,[5]Embarazos!$A$7:$D$139,3,0)</f>
        <v>2</v>
      </c>
      <c r="EB293" s="62">
        <f>VLOOKUP(A293,[5]Embarazos!$A$7:$F$139,6,0)</f>
        <v>15.181058495821729</v>
      </c>
      <c r="EC293" s="63">
        <f>VLOOKUP(A293,[5]Embarazos!$A$7:$F$139,5,0)</f>
        <v>109</v>
      </c>
      <c r="ED293" s="62">
        <f>VLOOKUP(A293,'[3]2017'!$A$8:$K$140,11,0)</f>
        <v>0.84860828241683639</v>
      </c>
      <c r="EE293" s="63">
        <f>VLOOKUP(A293,'[3]2017'!$A$8:$K$140,10,0)</f>
        <v>5</v>
      </c>
      <c r="EF293" s="96" t="s">
        <v>2574</v>
      </c>
      <c r="EG293" s="96" t="s">
        <v>2575</v>
      </c>
      <c r="EH293" s="99">
        <v>2.0784004209418576</v>
      </c>
      <c r="EI293" s="104">
        <v>9.0680100755667503</v>
      </c>
      <c r="EJ293" s="174" t="s">
        <v>2576</v>
      </c>
      <c r="EK293" s="174" t="s">
        <v>2004</v>
      </c>
      <c r="EL293" s="96" t="s">
        <v>2577</v>
      </c>
      <c r="EM293" s="96" t="s">
        <v>2578</v>
      </c>
      <c r="EN293" s="99">
        <v>0.51057622173595918</v>
      </c>
      <c r="EO293" s="100">
        <v>3.7453183520599254</v>
      </c>
      <c r="EP293" s="67">
        <v>122.19</v>
      </c>
      <c r="EQ293" s="67">
        <v>8</v>
      </c>
      <c r="ER293" s="67">
        <v>381.85</v>
      </c>
      <c r="ES293" s="67">
        <v>25</v>
      </c>
      <c r="ET293" s="92">
        <v>412.40262715747673</v>
      </c>
      <c r="EU293" s="105">
        <v>27</v>
      </c>
      <c r="EV293" s="67">
        <v>122.19</v>
      </c>
      <c r="EW293" s="67">
        <v>8</v>
      </c>
      <c r="EX293" s="67">
        <v>0</v>
      </c>
      <c r="EY293" s="62">
        <f>VLOOKUP(A293,[5]Embarazos!$A$7:$H$139,8,0)</f>
        <v>29.247910863509752</v>
      </c>
      <c r="EZ293" s="63">
        <f>VLOOKUP(A293,[5]Embarazos!$A$7:$H$139,7,0)</f>
        <v>210</v>
      </c>
      <c r="FA293" s="62">
        <f>VLOOKUP(A293,[5]Embarazos!$A$7:$J$139,10,0)</f>
        <v>24.512534818941504</v>
      </c>
      <c r="FB293" s="63">
        <f>VLOOKUP(A293,[5]Embarazos!$A$7:$J$139,9,0)</f>
        <v>176</v>
      </c>
      <c r="FC293" s="67">
        <v>15.27</v>
      </c>
      <c r="FD293" s="67">
        <v>15</v>
      </c>
      <c r="FE293" s="67">
        <v>52.56</v>
      </c>
      <c r="FF293" s="67">
        <v>7</v>
      </c>
      <c r="FG293" s="67">
        <v>0</v>
      </c>
      <c r="FH293" s="67">
        <v>0</v>
      </c>
      <c r="FI293" s="67">
        <v>15.02</v>
      </c>
      <c r="FJ293" s="67">
        <v>2</v>
      </c>
      <c r="FK293" s="92">
        <v>180.1937082363541</v>
      </c>
      <c r="FL293" s="105">
        <v>24</v>
      </c>
      <c r="FM293" s="67">
        <v>307.83</v>
      </c>
      <c r="FN293" s="67">
        <v>41</v>
      </c>
      <c r="FO293" s="67">
        <v>480.52</v>
      </c>
      <c r="FP293" s="67">
        <v>64</v>
      </c>
      <c r="FQ293" s="92">
        <v>15.016142353029506</v>
      </c>
      <c r="FR293" s="105">
        <v>2</v>
      </c>
      <c r="FS293" s="62">
        <f>VLOOKUP(A293,'[3]2017'!$A$8:$M$140,13,0)</f>
        <v>1.1210762331838564</v>
      </c>
      <c r="FT293" s="63">
        <f>VLOOKUP(A293,'[3]2017'!$A$8:$M$140,12,0)</f>
        <v>7</v>
      </c>
      <c r="FU293" s="62">
        <f>VLOOKUP(A293,'[3]2017'!$A$8:$O$140,15,0)</f>
        <v>3.3153027394870009</v>
      </c>
      <c r="FV293" s="63">
        <f>VLOOKUP(A293,'[3]2017'!$A$8:$O$140,14,0)</f>
        <v>19</v>
      </c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67"/>
      <c r="IS293" s="67"/>
      <c r="IT293" s="67"/>
      <c r="IU293" s="67"/>
      <c r="IV293" s="67"/>
      <c r="IW293" s="67"/>
      <c r="IX293" s="67"/>
      <c r="IY293" s="67"/>
      <c r="IZ293" s="67"/>
      <c r="JA293" s="67"/>
      <c r="JB293" s="67"/>
      <c r="JC293" s="67"/>
      <c r="JD293" s="67"/>
      <c r="JE293" s="67"/>
      <c r="JF293" s="67"/>
      <c r="JG293" s="67"/>
      <c r="JH293" s="67"/>
      <c r="JI293" s="67"/>
      <c r="JJ293" s="67"/>
      <c r="JK293" s="67"/>
      <c r="JL293" s="67"/>
      <c r="JM293" s="67"/>
      <c r="JN293" s="67"/>
      <c r="JO293" s="67"/>
      <c r="JP293" s="67"/>
      <c r="JQ293" s="67"/>
      <c r="JR293" s="67"/>
      <c r="JS293" s="67"/>
      <c r="JT293" s="67"/>
      <c r="JU293" s="67"/>
      <c r="JV293" s="67"/>
      <c r="JW293" s="67"/>
      <c r="JX293" s="67"/>
      <c r="JY293" s="67"/>
      <c r="JZ293" s="67"/>
      <c r="KA293" s="67"/>
      <c r="KB293" s="67"/>
      <c r="KC293" s="67"/>
      <c r="KD293" s="67"/>
      <c r="KE293" s="67"/>
      <c r="KF293" s="67"/>
      <c r="KG293" s="67"/>
      <c r="KH293" s="67"/>
      <c r="KI293" s="67"/>
      <c r="KJ293" s="67"/>
      <c r="KK293" s="67"/>
      <c r="KL293" s="67"/>
      <c r="KM293" s="67"/>
      <c r="KN293" s="67"/>
      <c r="KO293" s="67"/>
      <c r="KP293" s="67"/>
      <c r="KQ293" s="67"/>
      <c r="KR293" s="67"/>
      <c r="KS293" s="67"/>
      <c r="KT293" s="67"/>
      <c r="KU293" s="67"/>
      <c r="KV293" s="67"/>
      <c r="KW293" s="67"/>
      <c r="KX293" s="67"/>
      <c r="KY293" s="67"/>
      <c r="KZ293" s="67"/>
      <c r="LA293" s="67"/>
      <c r="LB293" s="67"/>
      <c r="LC293" s="67"/>
      <c r="LD293" s="67"/>
      <c r="LE293" s="67"/>
      <c r="LF293" s="67"/>
      <c r="LG293" s="67"/>
      <c r="LH293" s="67"/>
      <c r="LI293" s="67"/>
      <c r="LJ293" s="67"/>
      <c r="LK293" s="67"/>
      <c r="LL293" s="67"/>
      <c r="LM293" s="67"/>
      <c r="LN293" s="67"/>
      <c r="LO293" s="67"/>
      <c r="LP293" s="67"/>
      <c r="LQ293" s="67"/>
      <c r="LR293" s="67"/>
      <c r="LS293" s="67"/>
      <c r="LT293" s="67"/>
      <c r="LU293" s="67"/>
      <c r="LV293" s="67"/>
      <c r="LW293" s="67"/>
      <c r="LX293" s="67"/>
      <c r="LY293" s="67"/>
      <c r="LZ293" s="67"/>
      <c r="MA293" s="67"/>
      <c r="MB293" s="67"/>
      <c r="MC293" s="67"/>
      <c r="MD293" s="67"/>
      <c r="ME293" s="67"/>
      <c r="MF293" s="67"/>
      <c r="MG293" s="67"/>
      <c r="MH293" s="67"/>
      <c r="MI293" s="67"/>
      <c r="MJ293" s="67"/>
      <c r="MK293" s="67"/>
      <c r="ML293" s="67"/>
      <c r="MM293" s="67"/>
      <c r="MN293" s="67"/>
      <c r="MO293" s="67"/>
      <c r="MP293" s="67"/>
      <c r="MQ293" s="67"/>
      <c r="MR293" s="67"/>
      <c r="MS293" s="67"/>
      <c r="MT293" s="67"/>
      <c r="MU293" s="67"/>
      <c r="MV293" s="67"/>
      <c r="MW293" s="67"/>
      <c r="MX293" s="67"/>
      <c r="MY293" s="67"/>
      <c r="MZ293" s="67"/>
      <c r="NA293" s="67"/>
      <c r="NB293" s="67"/>
      <c r="NC293" s="67"/>
      <c r="ND293" s="67"/>
      <c r="NE293" s="67"/>
      <c r="NF293" s="67"/>
      <c r="NG293" s="67"/>
      <c r="NH293" s="67"/>
      <c r="NI293" s="67"/>
      <c r="NJ293" s="67"/>
      <c r="NK293" s="67"/>
      <c r="NL293" s="67"/>
      <c r="NM293" s="67"/>
      <c r="NN293" s="67"/>
      <c r="NO293" s="67"/>
      <c r="NP293" s="67"/>
      <c r="NQ293" s="67"/>
      <c r="NR293" s="12"/>
      <c r="NS293" s="12"/>
      <c r="NT293" s="12"/>
      <c r="NU293" s="12"/>
      <c r="NV293" s="12"/>
      <c r="NW293" s="12"/>
      <c r="NX293" s="12"/>
      <c r="NY293" s="12"/>
      <c r="NZ293" s="12"/>
      <c r="OA293" s="12"/>
      <c r="OB293" s="12"/>
      <c r="OC293" s="12"/>
      <c r="OD293" s="12"/>
      <c r="OE293" s="12"/>
      <c r="OF293" s="12"/>
      <c r="OG293" s="12"/>
      <c r="OH293" s="12"/>
      <c r="OI293" s="12"/>
      <c r="OJ293" s="12"/>
      <c r="OK293" s="12"/>
      <c r="OL293" s="12"/>
      <c r="OM293" s="12"/>
      <c r="ON293" s="12"/>
      <c r="OO293" s="12"/>
      <c r="OP293" s="12"/>
      <c r="OQ293" s="12"/>
    </row>
    <row r="294" spans="1:407">
      <c r="A294" s="96" t="s">
        <v>836</v>
      </c>
      <c r="B294" s="56" t="s">
        <v>837</v>
      </c>
      <c r="C294" s="96" t="s">
        <v>441</v>
      </c>
      <c r="D294" s="74">
        <v>6</v>
      </c>
      <c r="E294" s="67">
        <v>2017</v>
      </c>
      <c r="F294" s="161">
        <v>57.366872131249409</v>
      </c>
      <c r="G294" s="67">
        <v>23176</v>
      </c>
      <c r="H294" s="67">
        <v>8966</v>
      </c>
      <c r="I294" s="67">
        <v>14210</v>
      </c>
      <c r="J294" s="67">
        <v>7.53</v>
      </c>
      <c r="K294" s="78">
        <v>1744</v>
      </c>
      <c r="L294" s="67">
        <v>85.52</v>
      </c>
      <c r="M294" s="78">
        <v>19819</v>
      </c>
      <c r="N294" s="67">
        <v>2753</v>
      </c>
      <c r="O294" s="67">
        <v>1398</v>
      </c>
      <c r="P294" s="67">
        <v>1355</v>
      </c>
      <c r="Q294" s="67">
        <v>3262</v>
      </c>
      <c r="R294" s="67">
        <v>1660</v>
      </c>
      <c r="S294" s="67">
        <v>1602</v>
      </c>
      <c r="T294" s="67">
        <v>2379</v>
      </c>
      <c r="U294" s="67">
        <v>1234</v>
      </c>
      <c r="V294" s="67">
        <v>1145</v>
      </c>
      <c r="W294" s="67">
        <v>2715</v>
      </c>
      <c r="X294" s="67">
        <v>1417</v>
      </c>
      <c r="Y294" s="67">
        <v>1298</v>
      </c>
      <c r="Z294" s="67">
        <v>2131</v>
      </c>
      <c r="AA294" s="67">
        <v>1131</v>
      </c>
      <c r="AB294" s="67">
        <v>1000</v>
      </c>
      <c r="AC294" s="67">
        <v>2786</v>
      </c>
      <c r="AD294" s="67">
        <v>1495</v>
      </c>
      <c r="AE294" s="67">
        <v>1291</v>
      </c>
      <c r="AF294" s="67">
        <v>2471</v>
      </c>
      <c r="AG294" s="67">
        <v>1335</v>
      </c>
      <c r="AH294" s="67">
        <v>1136</v>
      </c>
      <c r="AI294" s="67">
        <v>3721</v>
      </c>
      <c r="AJ294" s="67">
        <v>2013</v>
      </c>
      <c r="AK294" s="67">
        <v>1708</v>
      </c>
      <c r="AL294" s="67">
        <v>1990</v>
      </c>
      <c r="AM294" s="67">
        <v>1078</v>
      </c>
      <c r="AN294" s="67">
        <v>912</v>
      </c>
      <c r="AO294" s="67">
        <v>1850</v>
      </c>
      <c r="AP294" s="67">
        <v>991</v>
      </c>
      <c r="AQ294" s="67">
        <v>859</v>
      </c>
      <c r="AR294" s="67" t="s">
        <v>428</v>
      </c>
      <c r="AS294" s="67"/>
      <c r="AT294" s="67" t="s">
        <v>428</v>
      </c>
      <c r="AU294" s="59">
        <v>798</v>
      </c>
      <c r="AV294" s="59">
        <v>0</v>
      </c>
      <c r="AW294" s="59">
        <v>137</v>
      </c>
      <c r="AX294" s="97">
        <f>VLOOKUP(A294,[2]INFANTIL!$A$8:$AA$140,27,0)</f>
        <v>24.691358024691358</v>
      </c>
      <c r="AY294" s="98">
        <f>VLOOKUP(A294,[2]INFANTIL!$A$8:$AA$140,16,0)</f>
        <v>9</v>
      </c>
      <c r="AZ294" s="62">
        <f>VLOOKUP(A294,'[3]2017'!$A$8:$E$140,5,0)</f>
        <v>3.2691609153650565</v>
      </c>
      <c r="BA294" s="63">
        <f>VLOOKUP(A294,'[3]2017'!$A$8:$E$140,4,0)</f>
        <v>9</v>
      </c>
      <c r="BB294" s="62">
        <f>VLOOKUP(A294,[2]MATERNAS!$A$8:$AA$140,27,0)</f>
        <v>0</v>
      </c>
      <c r="BC294" s="63">
        <f>VLOOKUP(A294,[2]MATERNAS!$A$8:$AA$140,26,0)</f>
        <v>0</v>
      </c>
      <c r="BD294" s="68">
        <v>36.32401017072285</v>
      </c>
      <c r="BE294" s="69">
        <v>1</v>
      </c>
      <c r="BF294" s="60">
        <f>VLOOKUP(A294,[4]Controles!$A$7:$L$139,12,0)</f>
        <v>9.8765432098765427</v>
      </c>
      <c r="BG294" s="61">
        <f>VLOOKUP(A294,[4]Controles!$A$7:$L$139,11,0)</f>
        <v>32</v>
      </c>
      <c r="BH294" s="88">
        <v>9.2592592592592595</v>
      </c>
      <c r="BI294" s="87">
        <v>30</v>
      </c>
      <c r="BJ294" s="68">
        <v>0</v>
      </c>
      <c r="BK294" s="69">
        <v>0</v>
      </c>
      <c r="BL294" s="68">
        <v>145.2960406828914</v>
      </c>
      <c r="BM294" s="69">
        <v>4</v>
      </c>
      <c r="BN294" s="67">
        <v>0</v>
      </c>
      <c r="BO294" s="67">
        <v>0</v>
      </c>
      <c r="BP294" s="67">
        <v>0</v>
      </c>
      <c r="BQ294" s="67">
        <v>0</v>
      </c>
      <c r="BR294" s="67">
        <v>0</v>
      </c>
      <c r="BS294" s="67">
        <v>0</v>
      </c>
      <c r="BT294" s="67">
        <v>0</v>
      </c>
      <c r="BU294" s="67">
        <v>0</v>
      </c>
      <c r="BV294" s="67">
        <v>69.7</v>
      </c>
      <c r="BW294" s="67">
        <v>100.2</v>
      </c>
      <c r="BX294" s="67">
        <v>92.3</v>
      </c>
      <c r="BY294" s="67">
        <v>100.2</v>
      </c>
      <c r="BZ294" s="67">
        <v>99.8</v>
      </c>
      <c r="CA294" s="67">
        <v>81.8</v>
      </c>
      <c r="CB294" s="67">
        <v>91.1</v>
      </c>
      <c r="CC294" s="96" t="s">
        <v>2579</v>
      </c>
      <c r="CD294" s="96" t="s">
        <v>2580</v>
      </c>
      <c r="CE294" s="99">
        <v>34.482758620689658</v>
      </c>
      <c r="CF294" s="67" t="s">
        <v>2581</v>
      </c>
      <c r="CG294" s="67" t="s">
        <v>2582</v>
      </c>
      <c r="CH294" s="67">
        <v>0</v>
      </c>
      <c r="CI294" s="67">
        <v>0</v>
      </c>
      <c r="CJ294" s="86">
        <v>0.4203446826397646</v>
      </c>
      <c r="CK294" s="87">
        <v>1</v>
      </c>
      <c r="CL294" s="106">
        <v>0</v>
      </c>
      <c r="CM294" s="89">
        <v>0</v>
      </c>
      <c r="CN294" s="67">
        <v>0</v>
      </c>
      <c r="CO294" s="67">
        <v>0</v>
      </c>
      <c r="CP294" s="67">
        <v>0</v>
      </c>
      <c r="CQ294" s="67">
        <v>0</v>
      </c>
      <c r="CR294" s="67">
        <v>0</v>
      </c>
      <c r="CS294" s="67">
        <v>0</v>
      </c>
      <c r="CT294" s="67">
        <v>0</v>
      </c>
      <c r="CU294" s="67">
        <v>0</v>
      </c>
      <c r="CV294" s="67">
        <v>0</v>
      </c>
      <c r="CW294" s="67">
        <v>0</v>
      </c>
      <c r="CX294" s="67">
        <v>0</v>
      </c>
      <c r="CY294" s="67">
        <v>0</v>
      </c>
      <c r="CZ294" s="67">
        <v>0</v>
      </c>
      <c r="DA294" s="67">
        <v>0</v>
      </c>
      <c r="DB294" s="62">
        <f>VLOOKUP(A294,'[3]2017'!$A$8:$I$140,9,0)</f>
        <v>0.46926325668700136</v>
      </c>
      <c r="DC294" s="63">
        <f>VLOOKUP(A294,'[3]2017'!$A$8:$I$140,8,0)</f>
        <v>1</v>
      </c>
      <c r="DD294" s="96" t="s">
        <v>2583</v>
      </c>
      <c r="DE294" s="96" t="s">
        <v>2584</v>
      </c>
      <c r="DF294" s="99">
        <v>4.8864418444597391</v>
      </c>
      <c r="DG294" s="100">
        <v>7.216494845360824</v>
      </c>
      <c r="DH294" s="67">
        <v>36.83</v>
      </c>
      <c r="DI294" s="67">
        <v>1</v>
      </c>
      <c r="DJ294" s="67">
        <v>220.99</v>
      </c>
      <c r="DK294" s="67">
        <v>6</v>
      </c>
      <c r="DL294" s="67">
        <v>0</v>
      </c>
      <c r="DM294" s="67">
        <v>0</v>
      </c>
      <c r="DN294" s="67">
        <v>215.36</v>
      </c>
      <c r="DO294" s="67">
        <v>6</v>
      </c>
      <c r="DP294" s="67">
        <v>107.68</v>
      </c>
      <c r="DQ294" s="67">
        <v>3</v>
      </c>
      <c r="DR294" s="67">
        <v>107.68</v>
      </c>
      <c r="DS294" s="67">
        <v>3</v>
      </c>
      <c r="DT294" s="67">
        <v>0</v>
      </c>
      <c r="DU294" s="67">
        <v>0</v>
      </c>
      <c r="DV294" s="67">
        <v>0</v>
      </c>
      <c r="DW294" s="67">
        <v>0</v>
      </c>
      <c r="DX294" s="67">
        <v>0</v>
      </c>
      <c r="DY294" s="67">
        <v>0</v>
      </c>
      <c r="DZ294" s="101">
        <f>VLOOKUP(A294,[5]Embarazos!$A$7:$D$139,4,0)</f>
        <v>2.3738872403560833</v>
      </c>
      <c r="EA294" s="63">
        <f>VLOOKUP(A294,[5]Embarazos!$A$7:$D$139,3,0)</f>
        <v>8</v>
      </c>
      <c r="EB294" s="62">
        <f>VLOOKUP(A294,[5]Embarazos!$A$7:$F$139,6,0)</f>
        <v>29.376854599406528</v>
      </c>
      <c r="EC294" s="63">
        <f>VLOOKUP(A294,[5]Embarazos!$A$7:$F$139,5,0)</f>
        <v>99</v>
      </c>
      <c r="ED294" s="62">
        <f>VLOOKUP(A294,'[3]2017'!$A$8:$K$140,11,0)</f>
        <v>1.2140833670578712</v>
      </c>
      <c r="EE294" s="63">
        <f>VLOOKUP(A294,'[3]2017'!$A$8:$K$140,10,0)</f>
        <v>3</v>
      </c>
      <c r="EF294" s="96" t="s">
        <v>2585</v>
      </c>
      <c r="EG294" s="96" t="s">
        <v>2586</v>
      </c>
      <c r="EH294" s="99">
        <v>4.0025412960609916</v>
      </c>
      <c r="EI294" s="104">
        <v>2.197802197802198</v>
      </c>
      <c r="EJ294" s="174" t="s">
        <v>1704</v>
      </c>
      <c r="EK294" s="174" t="s">
        <v>2587</v>
      </c>
      <c r="EL294" s="96" t="s">
        <v>1267</v>
      </c>
      <c r="EM294" s="96" t="s">
        <v>2588</v>
      </c>
      <c r="EN294" s="99">
        <v>2.2471910112359552</v>
      </c>
      <c r="EO294" s="100">
        <v>0.82987551867219922</v>
      </c>
      <c r="EP294" s="67">
        <v>179.47</v>
      </c>
      <c r="EQ294" s="67">
        <v>5</v>
      </c>
      <c r="ER294" s="67">
        <v>107.68</v>
      </c>
      <c r="ES294" s="67">
        <v>3</v>
      </c>
      <c r="ET294" s="92">
        <v>107.68126346015794</v>
      </c>
      <c r="EU294" s="105">
        <v>3</v>
      </c>
      <c r="EV294" s="67">
        <v>179.47</v>
      </c>
      <c r="EW294" s="67">
        <v>5</v>
      </c>
      <c r="EX294" s="67">
        <v>1</v>
      </c>
      <c r="EY294" s="62">
        <f>VLOOKUP(A294,[5]Embarazos!$A$7:$H$139,8,0)</f>
        <v>25.519287833827892</v>
      </c>
      <c r="EZ294" s="63">
        <f>VLOOKUP(A294,[5]Embarazos!$A$7:$H$139,7,0)</f>
        <v>86</v>
      </c>
      <c r="FA294" s="62">
        <f>VLOOKUP(A294,[5]Embarazos!$A$7:$J$139,10,0)</f>
        <v>24.332344213649851</v>
      </c>
      <c r="FB294" s="63">
        <f>VLOOKUP(A294,[5]Embarazos!$A$7:$J$139,9,0)</f>
        <v>82</v>
      </c>
      <c r="FC294" s="67">
        <v>22.42</v>
      </c>
      <c r="FD294" s="67">
        <v>1</v>
      </c>
      <c r="FE294" s="67">
        <v>134.5</v>
      </c>
      <c r="FF294" s="67">
        <v>6</v>
      </c>
      <c r="FG294" s="67">
        <v>44.83</v>
      </c>
      <c r="FH294" s="67">
        <v>2</v>
      </c>
      <c r="FI294" s="67">
        <v>67.25</v>
      </c>
      <c r="FJ294" s="67">
        <v>3</v>
      </c>
      <c r="FK294" s="92">
        <v>268.99798251513113</v>
      </c>
      <c r="FL294" s="105">
        <v>12</v>
      </c>
      <c r="FM294" s="67">
        <v>179.33</v>
      </c>
      <c r="FN294" s="67">
        <v>8</v>
      </c>
      <c r="FO294" s="67">
        <v>201.75</v>
      </c>
      <c r="FP294" s="67">
        <v>9</v>
      </c>
      <c r="FQ294" s="92">
        <v>44.83299708585519</v>
      </c>
      <c r="FR294" s="105">
        <v>2</v>
      </c>
      <c r="FS294" s="62">
        <f>VLOOKUP(A294,'[3]2017'!$A$8:$M$140,13,0)</f>
        <v>3.0150753768844218</v>
      </c>
      <c r="FT294" s="63">
        <f>VLOOKUP(A294,'[3]2017'!$A$8:$M$140,12,0)</f>
        <v>6</v>
      </c>
      <c r="FU294" s="62">
        <f>VLOOKUP(A294,'[3]2017'!$A$8:$O$140,15,0)</f>
        <v>4.8648648648648649</v>
      </c>
      <c r="FV294" s="63">
        <f>VLOOKUP(A294,'[3]2017'!$A$8:$O$140,14,0)</f>
        <v>9</v>
      </c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67"/>
      <c r="IS294" s="67"/>
      <c r="IT294" s="67"/>
      <c r="IU294" s="67"/>
      <c r="IV294" s="67"/>
      <c r="IW294" s="67"/>
      <c r="IX294" s="67"/>
      <c r="IY294" s="67"/>
      <c r="IZ294" s="67"/>
      <c r="JA294" s="67"/>
      <c r="JB294" s="67"/>
      <c r="JC294" s="67"/>
      <c r="JD294" s="67"/>
      <c r="JE294" s="67"/>
      <c r="JF294" s="67"/>
      <c r="JG294" s="67"/>
      <c r="JH294" s="67"/>
      <c r="JI294" s="67"/>
      <c r="JJ294" s="67"/>
      <c r="JK294" s="67"/>
      <c r="JL294" s="67"/>
      <c r="JM294" s="67"/>
      <c r="JN294" s="67"/>
      <c r="JO294" s="67"/>
      <c r="JP294" s="67"/>
      <c r="JQ294" s="67"/>
      <c r="JR294" s="67"/>
      <c r="JS294" s="67"/>
      <c r="JT294" s="67"/>
      <c r="JU294" s="67"/>
      <c r="JV294" s="67"/>
      <c r="JW294" s="67"/>
      <c r="JX294" s="67"/>
      <c r="JY294" s="67"/>
      <c r="JZ294" s="67"/>
      <c r="KA294" s="67"/>
      <c r="KB294" s="67"/>
      <c r="KC294" s="67"/>
      <c r="KD294" s="67"/>
      <c r="KE294" s="67"/>
      <c r="KF294" s="67"/>
      <c r="KG294" s="67"/>
      <c r="KH294" s="67"/>
      <c r="KI294" s="67"/>
      <c r="KJ294" s="67"/>
      <c r="KK294" s="67"/>
      <c r="KL294" s="67"/>
      <c r="KM294" s="67"/>
      <c r="KN294" s="67"/>
      <c r="KO294" s="67"/>
      <c r="KP294" s="67"/>
      <c r="KQ294" s="67"/>
      <c r="KR294" s="67"/>
      <c r="KS294" s="67"/>
      <c r="KT294" s="67"/>
      <c r="KU294" s="67"/>
      <c r="KV294" s="67"/>
      <c r="KW294" s="67"/>
      <c r="KX294" s="67"/>
      <c r="KY294" s="67"/>
      <c r="KZ294" s="67"/>
      <c r="LA294" s="67"/>
      <c r="LB294" s="67"/>
      <c r="LC294" s="67"/>
      <c r="LD294" s="67"/>
      <c r="LE294" s="67"/>
      <c r="LF294" s="67"/>
      <c r="LG294" s="67"/>
      <c r="LH294" s="67"/>
      <c r="LI294" s="67"/>
      <c r="LJ294" s="67"/>
      <c r="LK294" s="67"/>
      <c r="LL294" s="67"/>
      <c r="LM294" s="67"/>
      <c r="LN294" s="67"/>
      <c r="LO294" s="67"/>
      <c r="LP294" s="67"/>
      <c r="LQ294" s="67"/>
      <c r="LR294" s="67"/>
      <c r="LS294" s="67"/>
      <c r="LT294" s="67"/>
      <c r="LU294" s="67"/>
      <c r="LV294" s="67"/>
      <c r="LW294" s="67"/>
      <c r="LX294" s="67"/>
      <c r="LY294" s="67"/>
      <c r="LZ294" s="67"/>
      <c r="MA294" s="67"/>
      <c r="MB294" s="67"/>
      <c r="MC294" s="67"/>
      <c r="MD294" s="67"/>
      <c r="ME294" s="67"/>
      <c r="MF294" s="67"/>
      <c r="MG294" s="67"/>
      <c r="MH294" s="67"/>
      <c r="MI294" s="67"/>
      <c r="MJ294" s="67"/>
      <c r="MK294" s="67"/>
      <c r="ML294" s="67"/>
      <c r="MM294" s="67"/>
      <c r="MN294" s="67"/>
      <c r="MO294" s="67"/>
      <c r="MP294" s="67"/>
      <c r="MQ294" s="67"/>
      <c r="MR294" s="67"/>
      <c r="MS294" s="67"/>
      <c r="MT294" s="67"/>
      <c r="MU294" s="67"/>
      <c r="MV294" s="67"/>
      <c r="MW294" s="67"/>
      <c r="MX294" s="67"/>
      <c r="MY294" s="67"/>
      <c r="MZ294" s="67"/>
      <c r="NA294" s="67"/>
      <c r="NB294" s="67"/>
      <c r="NC294" s="67"/>
      <c r="ND294" s="67"/>
      <c r="NE294" s="67"/>
      <c r="NF294" s="67"/>
      <c r="NG294" s="67"/>
      <c r="NH294" s="67"/>
      <c r="NI294" s="67"/>
      <c r="NJ294" s="67"/>
      <c r="NK294" s="67"/>
      <c r="NL294" s="67"/>
      <c r="NM294" s="67"/>
      <c r="NN294" s="67"/>
      <c r="NO294" s="67"/>
      <c r="NP294" s="67"/>
      <c r="NQ294" s="67"/>
      <c r="NR294" s="12"/>
      <c r="NS294" s="12"/>
      <c r="NT294" s="12"/>
      <c r="NU294" s="12"/>
      <c r="NV294" s="12"/>
      <c r="NW294" s="12"/>
      <c r="NX294" s="12"/>
      <c r="NY294" s="12"/>
      <c r="NZ294" s="12"/>
      <c r="OA294" s="12"/>
      <c r="OB294" s="12"/>
      <c r="OC294" s="12"/>
      <c r="OD294" s="12"/>
      <c r="OE294" s="12"/>
      <c r="OF294" s="12"/>
      <c r="OG294" s="12"/>
      <c r="OH294" s="12"/>
      <c r="OI294" s="12"/>
      <c r="OJ294" s="12"/>
      <c r="OK294" s="12"/>
      <c r="OL294" s="12"/>
      <c r="OM294" s="12"/>
      <c r="ON294" s="12"/>
      <c r="OO294" s="12"/>
      <c r="OP294" s="12"/>
      <c r="OQ294" s="12"/>
    </row>
    <row r="295" spans="1:407">
      <c r="A295" s="96" t="s">
        <v>1768</v>
      </c>
      <c r="B295" s="56" t="s">
        <v>847</v>
      </c>
      <c r="C295" s="96" t="s">
        <v>514</v>
      </c>
      <c r="D295" s="74">
        <v>6</v>
      </c>
      <c r="E295" s="67">
        <v>2017</v>
      </c>
      <c r="F295" s="161">
        <v>72.099876951249016</v>
      </c>
      <c r="G295" s="67">
        <v>23209</v>
      </c>
      <c r="H295" s="67">
        <v>15311</v>
      </c>
      <c r="I295" s="67">
        <v>7898</v>
      </c>
      <c r="J295" s="67">
        <v>54.22</v>
      </c>
      <c r="K295" s="78">
        <v>12583</v>
      </c>
      <c r="L295" s="67">
        <v>25.85</v>
      </c>
      <c r="M295" s="78">
        <v>5999</v>
      </c>
      <c r="N295" s="67">
        <v>2187</v>
      </c>
      <c r="O295" s="67">
        <v>1120</v>
      </c>
      <c r="P295" s="67">
        <v>1067</v>
      </c>
      <c r="Q295" s="67">
        <v>2621</v>
      </c>
      <c r="R295" s="67">
        <v>1345</v>
      </c>
      <c r="S295" s="67">
        <v>1276</v>
      </c>
      <c r="T295" s="67">
        <v>2198</v>
      </c>
      <c r="U295" s="67">
        <v>1137</v>
      </c>
      <c r="V295" s="67">
        <v>1061</v>
      </c>
      <c r="W295" s="67">
        <v>2214</v>
      </c>
      <c r="X295" s="67">
        <v>1143</v>
      </c>
      <c r="Y295" s="67">
        <v>1071</v>
      </c>
      <c r="Z295" s="67">
        <v>2264</v>
      </c>
      <c r="AA295" s="67">
        <v>1153</v>
      </c>
      <c r="AB295" s="67">
        <v>1111</v>
      </c>
      <c r="AC295" s="67">
        <v>3118</v>
      </c>
      <c r="AD295" s="67">
        <v>1581</v>
      </c>
      <c r="AE295" s="67">
        <v>1537</v>
      </c>
      <c r="AF295" s="67">
        <v>2186</v>
      </c>
      <c r="AG295" s="67">
        <v>1098</v>
      </c>
      <c r="AH295" s="67">
        <v>1088</v>
      </c>
      <c r="AI295" s="67">
        <v>4074</v>
      </c>
      <c r="AJ295" s="67">
        <v>1989</v>
      </c>
      <c r="AK295" s="67">
        <v>2085</v>
      </c>
      <c r="AL295" s="67">
        <v>2297</v>
      </c>
      <c r="AM295" s="67">
        <v>1116</v>
      </c>
      <c r="AN295" s="67">
        <v>1181</v>
      </c>
      <c r="AO295" s="67">
        <v>2162</v>
      </c>
      <c r="AP295" s="67">
        <v>1045</v>
      </c>
      <c r="AQ295" s="67">
        <v>1117</v>
      </c>
      <c r="AR295" s="67" t="s">
        <v>428</v>
      </c>
      <c r="AS295" s="67"/>
      <c r="AT295" s="67" t="s">
        <v>428</v>
      </c>
      <c r="AU295" s="59">
        <v>710</v>
      </c>
      <c r="AV295" s="59">
        <v>0</v>
      </c>
      <c r="AW295" s="59">
        <v>75</v>
      </c>
      <c r="AX295" s="97" t="e">
        <f>VLOOKUP(A295,[2]INFANTIL!$A$8:$AA$140,27,0)</f>
        <v>#N/A</v>
      </c>
      <c r="AY295" s="98" t="e">
        <f>VLOOKUP(A295,[2]INFANTIL!$A$8:$AA$140,16,0)</f>
        <v>#N/A</v>
      </c>
      <c r="AZ295" s="62">
        <f>VLOOKUP(A295,'[3]2017'!$A$8:$E$140,5,0)</f>
        <v>1.371742112482853</v>
      </c>
      <c r="BA295" s="63">
        <f>VLOOKUP(A295,'[3]2017'!$A$8:$E$140,4,0)</f>
        <v>3</v>
      </c>
      <c r="BB295" s="62">
        <f>VLOOKUP(A295,[2]MATERNAS!$A$8:$AA$140,27,0)</f>
        <v>0</v>
      </c>
      <c r="BC295" s="63">
        <f>VLOOKUP(A295,[2]MATERNAS!$A$8:$AA$140,26,0)</f>
        <v>0</v>
      </c>
      <c r="BD295" s="68">
        <v>0</v>
      </c>
      <c r="BE295" s="69">
        <v>0</v>
      </c>
      <c r="BF295" s="60">
        <f>VLOOKUP(A295,[4]Controles!$A$7:$L$139,12,0)</f>
        <v>5.2631578947368416</v>
      </c>
      <c r="BG295" s="61">
        <f>VLOOKUP(A295,[4]Controles!$A$7:$L$139,11,0)</f>
        <v>12</v>
      </c>
      <c r="BH295" s="88">
        <v>11.403508771929824</v>
      </c>
      <c r="BI295" s="87">
        <v>26</v>
      </c>
      <c r="BJ295" s="68">
        <v>0</v>
      </c>
      <c r="BK295" s="69">
        <v>0</v>
      </c>
      <c r="BL295" s="68">
        <v>0</v>
      </c>
      <c r="BM295" s="69">
        <v>0</v>
      </c>
      <c r="BN295" s="67">
        <v>0</v>
      </c>
      <c r="BO295" s="67">
        <v>0</v>
      </c>
      <c r="BP295" s="67">
        <v>0</v>
      </c>
      <c r="BQ295" s="67">
        <v>0</v>
      </c>
      <c r="BR295" s="67">
        <v>0</v>
      </c>
      <c r="BS295" s="67">
        <v>0</v>
      </c>
      <c r="BT295" s="67">
        <v>0</v>
      </c>
      <c r="BU295" s="67">
        <v>0</v>
      </c>
      <c r="BV295" s="67">
        <v>19.100000000000001</v>
      </c>
      <c r="BW295" s="67">
        <v>99.1</v>
      </c>
      <c r="BX295" s="67">
        <v>90</v>
      </c>
      <c r="BY295" s="67">
        <v>99.1</v>
      </c>
      <c r="BZ295" s="67">
        <v>110.4</v>
      </c>
      <c r="CA295" s="67">
        <v>100</v>
      </c>
      <c r="CB295" s="67">
        <v>91.5</v>
      </c>
      <c r="CC295" s="96" t="s">
        <v>2589</v>
      </c>
      <c r="CD295" s="96" t="s">
        <v>782</v>
      </c>
      <c r="CE295" s="99">
        <v>5.6603773584905666</v>
      </c>
      <c r="CF295" s="67" t="s">
        <v>2590</v>
      </c>
      <c r="CG295" s="67" t="s">
        <v>2591</v>
      </c>
      <c r="CH295" s="67">
        <v>0</v>
      </c>
      <c r="CI295" s="67">
        <v>0</v>
      </c>
      <c r="CJ295" s="86">
        <v>0</v>
      </c>
      <c r="CK295" s="87">
        <v>0</v>
      </c>
      <c r="CL295" s="106">
        <v>0</v>
      </c>
      <c r="CM295" s="89">
        <v>0</v>
      </c>
      <c r="CN295" s="67">
        <v>0</v>
      </c>
      <c r="CO295" s="67">
        <v>0</v>
      </c>
      <c r="CP295" s="67">
        <v>0</v>
      </c>
      <c r="CQ295" s="67">
        <v>0</v>
      </c>
      <c r="CR295" s="67">
        <v>0</v>
      </c>
      <c r="CS295" s="67">
        <v>0</v>
      </c>
      <c r="CT295" s="67">
        <v>0</v>
      </c>
      <c r="CU295" s="67">
        <v>0</v>
      </c>
      <c r="CV295" s="67">
        <v>0</v>
      </c>
      <c r="CW295" s="67">
        <v>0</v>
      </c>
      <c r="CX295" s="67">
        <v>0</v>
      </c>
      <c r="CY295" s="67">
        <v>0</v>
      </c>
      <c r="CZ295" s="67">
        <v>0</v>
      </c>
      <c r="DA295" s="67">
        <v>0</v>
      </c>
      <c r="DB295" s="62">
        <f>VLOOKUP(A295,'[3]2017'!$A$8:$I$140,9,0)</f>
        <v>0</v>
      </c>
      <c r="DC295" s="63">
        <f>VLOOKUP(A295,'[3]2017'!$A$8:$I$140,8,0)</f>
        <v>0</v>
      </c>
      <c r="DD295" s="96" t="s">
        <v>2592</v>
      </c>
      <c r="DE295" s="96" t="s">
        <v>2593</v>
      </c>
      <c r="DF295" s="99">
        <v>3.6144578313253009</v>
      </c>
      <c r="DG295" s="100">
        <v>1.0189228529839884</v>
      </c>
      <c r="DH295" s="67">
        <v>0</v>
      </c>
      <c r="DI295" s="67">
        <v>0</v>
      </c>
      <c r="DJ295" s="67">
        <v>0</v>
      </c>
      <c r="DK295" s="67">
        <v>0</v>
      </c>
      <c r="DL295" s="67">
        <v>0</v>
      </c>
      <c r="DM295" s="67">
        <v>0</v>
      </c>
      <c r="DN295" s="67">
        <v>37.549999999999997</v>
      </c>
      <c r="DO295" s="67">
        <v>1</v>
      </c>
      <c r="DP295" s="67">
        <v>37.549999999999997</v>
      </c>
      <c r="DQ295" s="67">
        <v>1</v>
      </c>
      <c r="DR295" s="67">
        <v>0</v>
      </c>
      <c r="DS295" s="67">
        <v>0</v>
      </c>
      <c r="DT295" s="67">
        <v>0</v>
      </c>
      <c r="DU295" s="67">
        <v>0</v>
      </c>
      <c r="DV295" s="67">
        <v>37.549999999999997</v>
      </c>
      <c r="DW295" s="67">
        <v>1</v>
      </c>
      <c r="DX295" s="67">
        <v>0</v>
      </c>
      <c r="DY295" s="67">
        <v>0</v>
      </c>
      <c r="DZ295" s="101">
        <f>VLOOKUP(A295,[5]Embarazos!$A$7:$D$139,4,0)</f>
        <v>1.2195121951219512</v>
      </c>
      <c r="EA295" s="63">
        <f>VLOOKUP(A295,[5]Embarazos!$A$7:$D$139,3,0)</f>
        <v>3</v>
      </c>
      <c r="EB295" s="62">
        <f>VLOOKUP(A295,[5]Embarazos!$A$7:$F$139,6,0)</f>
        <v>19.918699186991869</v>
      </c>
      <c r="EC295" s="63">
        <f>VLOOKUP(A295,[5]Embarazos!$A$7:$F$139,5,0)</f>
        <v>49</v>
      </c>
      <c r="ED295" s="62">
        <f>VLOOKUP(A295,'[3]2017'!$A$8:$K$140,11,0)</f>
        <v>1.3723696248856359</v>
      </c>
      <c r="EE295" s="63">
        <f>VLOOKUP(A295,'[3]2017'!$A$8:$K$140,10,0)</f>
        <v>3</v>
      </c>
      <c r="EF295" s="96" t="s">
        <v>2594</v>
      </c>
      <c r="EG295" s="96" t="s">
        <v>2595</v>
      </c>
      <c r="EH295" s="99">
        <v>2.2608695652173916</v>
      </c>
      <c r="EI295" s="104">
        <v>0.67114093959731547</v>
      </c>
      <c r="EJ295" s="174" t="s">
        <v>2596</v>
      </c>
      <c r="EK295" s="174" t="s">
        <v>2597</v>
      </c>
      <c r="EL295" s="96" t="s">
        <v>2490</v>
      </c>
      <c r="EM295" s="96" t="s">
        <v>2598</v>
      </c>
      <c r="EN295" s="99">
        <v>0.33003300330033003</v>
      </c>
      <c r="EO295" s="100">
        <v>0.8771929824561403</v>
      </c>
      <c r="EP295" s="67">
        <v>37.549999999999997</v>
      </c>
      <c r="EQ295" s="67">
        <v>1</v>
      </c>
      <c r="ER295" s="67">
        <v>0</v>
      </c>
      <c r="ES295" s="67">
        <v>0</v>
      </c>
      <c r="ET295" s="67">
        <v>0</v>
      </c>
      <c r="EU295" s="67">
        <v>0</v>
      </c>
      <c r="EV295" s="67">
        <v>37.549999999999997</v>
      </c>
      <c r="EW295" s="67">
        <v>1</v>
      </c>
      <c r="EX295" s="67">
        <v>0</v>
      </c>
      <c r="EY295" s="62">
        <f>VLOOKUP(A295,[5]Embarazos!$A$7:$H$139,8,0)</f>
        <v>33.333333333333329</v>
      </c>
      <c r="EZ295" s="63">
        <f>VLOOKUP(A295,[5]Embarazos!$A$7:$H$139,7,0)</f>
        <v>82</v>
      </c>
      <c r="FA295" s="62">
        <f>VLOOKUP(A295,[5]Embarazos!$A$7:$J$139,10,0)</f>
        <v>21.951219512195124</v>
      </c>
      <c r="FB295" s="63">
        <f>VLOOKUP(A295,[5]Embarazos!$A$7:$J$139,9,0)</f>
        <v>54</v>
      </c>
      <c r="FC295" s="67">
        <v>40.549999999999997</v>
      </c>
      <c r="FD295" s="67">
        <v>2</v>
      </c>
      <c r="FE295" s="67">
        <v>0</v>
      </c>
      <c r="FF295" s="67">
        <v>0</v>
      </c>
      <c r="FG295" s="67">
        <v>0</v>
      </c>
      <c r="FH295" s="67">
        <v>0</v>
      </c>
      <c r="FI295" s="67">
        <v>0</v>
      </c>
      <c r="FJ295" s="67">
        <v>0</v>
      </c>
      <c r="FK295" s="92">
        <v>40.551500405515007</v>
      </c>
      <c r="FL295" s="105">
        <v>2</v>
      </c>
      <c r="FM295" s="67">
        <v>60.83</v>
      </c>
      <c r="FN295" s="67">
        <v>3</v>
      </c>
      <c r="FO295" s="67">
        <v>60.83</v>
      </c>
      <c r="FP295" s="67">
        <v>3</v>
      </c>
      <c r="FQ295" s="92">
        <v>40.551500405515007</v>
      </c>
      <c r="FR295" s="105">
        <v>2</v>
      </c>
      <c r="FS295" s="62">
        <f>VLOOKUP(A295,'[3]2017'!$A$8:$M$140,13,0)</f>
        <v>1.7414018284719197</v>
      </c>
      <c r="FT295" s="63">
        <f>VLOOKUP(A295,'[3]2017'!$A$8:$M$140,12,0)</f>
        <v>4</v>
      </c>
      <c r="FU295" s="62">
        <f>VLOOKUP(A295,'[3]2017'!$A$8:$O$140,15,0)</f>
        <v>1.3876040703052728</v>
      </c>
      <c r="FV295" s="63">
        <f>VLOOKUP(A295,'[3]2017'!$A$8:$O$140,14,0)</f>
        <v>3</v>
      </c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67"/>
      <c r="IS295" s="67"/>
      <c r="IT295" s="67"/>
      <c r="IU295" s="67"/>
      <c r="IV295" s="67"/>
      <c r="IW295" s="67"/>
      <c r="IX295" s="67"/>
      <c r="IY295" s="67"/>
      <c r="IZ295" s="67"/>
      <c r="JA295" s="67"/>
      <c r="JB295" s="67"/>
      <c r="JC295" s="67"/>
      <c r="JD295" s="67"/>
      <c r="JE295" s="67"/>
      <c r="JF295" s="67"/>
      <c r="JG295" s="67"/>
      <c r="JH295" s="67"/>
      <c r="JI295" s="67"/>
      <c r="JJ295" s="67"/>
      <c r="JK295" s="67"/>
      <c r="JL295" s="67"/>
      <c r="JM295" s="67"/>
      <c r="JN295" s="67"/>
      <c r="JO295" s="67"/>
      <c r="JP295" s="67"/>
      <c r="JQ295" s="67"/>
      <c r="JR295" s="67"/>
      <c r="JS295" s="67"/>
      <c r="JT295" s="67"/>
      <c r="JU295" s="67"/>
      <c r="JV295" s="67"/>
      <c r="JW295" s="67"/>
      <c r="JX295" s="67"/>
      <c r="JY295" s="67"/>
      <c r="JZ295" s="67"/>
      <c r="KA295" s="67"/>
      <c r="KB295" s="67"/>
      <c r="KC295" s="67"/>
      <c r="KD295" s="67"/>
      <c r="KE295" s="67"/>
      <c r="KF295" s="67"/>
      <c r="KG295" s="67"/>
      <c r="KH295" s="67"/>
      <c r="KI295" s="67"/>
      <c r="KJ295" s="67"/>
      <c r="KK295" s="67"/>
      <c r="KL295" s="67"/>
      <c r="KM295" s="67"/>
      <c r="KN295" s="67"/>
      <c r="KO295" s="67"/>
      <c r="KP295" s="67"/>
      <c r="KQ295" s="67"/>
      <c r="KR295" s="67"/>
      <c r="KS295" s="67"/>
      <c r="KT295" s="67"/>
      <c r="KU295" s="67"/>
      <c r="KV295" s="67"/>
      <c r="KW295" s="67"/>
      <c r="KX295" s="67"/>
      <c r="KY295" s="67"/>
      <c r="KZ295" s="67"/>
      <c r="LA295" s="67"/>
      <c r="LB295" s="67"/>
      <c r="LC295" s="67"/>
      <c r="LD295" s="67"/>
      <c r="LE295" s="67"/>
      <c r="LF295" s="67"/>
      <c r="LG295" s="67"/>
      <c r="LH295" s="67"/>
      <c r="LI295" s="67"/>
      <c r="LJ295" s="67"/>
      <c r="LK295" s="67"/>
      <c r="LL295" s="67"/>
      <c r="LM295" s="67"/>
      <c r="LN295" s="67"/>
      <c r="LO295" s="67"/>
      <c r="LP295" s="67"/>
      <c r="LQ295" s="67"/>
      <c r="LR295" s="67"/>
      <c r="LS295" s="67"/>
      <c r="LT295" s="67"/>
      <c r="LU295" s="67"/>
      <c r="LV295" s="67"/>
      <c r="LW295" s="67"/>
      <c r="LX295" s="67"/>
      <c r="LY295" s="67"/>
      <c r="LZ295" s="67"/>
      <c r="MA295" s="67"/>
      <c r="MB295" s="67"/>
      <c r="MC295" s="67"/>
      <c r="MD295" s="67"/>
      <c r="ME295" s="67"/>
      <c r="MF295" s="67"/>
      <c r="MG295" s="67"/>
      <c r="MH295" s="67"/>
      <c r="MI295" s="67"/>
      <c r="MJ295" s="67"/>
      <c r="MK295" s="67"/>
      <c r="ML295" s="67"/>
      <c r="MM295" s="67"/>
      <c r="MN295" s="67"/>
      <c r="MO295" s="67"/>
      <c r="MP295" s="67"/>
      <c r="MQ295" s="67"/>
      <c r="MR295" s="67"/>
      <c r="MS295" s="67"/>
      <c r="MT295" s="67"/>
      <c r="MU295" s="67"/>
      <c r="MV295" s="67"/>
      <c r="MW295" s="67"/>
      <c r="MX295" s="67"/>
      <c r="MY295" s="67"/>
      <c r="MZ295" s="67"/>
      <c r="NA295" s="67"/>
      <c r="NB295" s="67"/>
      <c r="NC295" s="67"/>
      <c r="ND295" s="67"/>
      <c r="NE295" s="67"/>
      <c r="NF295" s="67"/>
      <c r="NG295" s="67"/>
      <c r="NH295" s="67"/>
      <c r="NI295" s="67"/>
      <c r="NJ295" s="67"/>
      <c r="NK295" s="67"/>
      <c r="NL295" s="67"/>
      <c r="NM295" s="67"/>
      <c r="NN295" s="67"/>
      <c r="NO295" s="67"/>
      <c r="NP295" s="67"/>
      <c r="NQ295" s="67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2"/>
      <c r="OF295" s="12"/>
      <c r="OG295" s="12"/>
      <c r="OH295" s="12"/>
      <c r="OI295" s="12"/>
      <c r="OJ295" s="12"/>
      <c r="OK295" s="12"/>
      <c r="OL295" s="12"/>
      <c r="OM295" s="12"/>
      <c r="ON295" s="12"/>
      <c r="OO295" s="12"/>
      <c r="OP295" s="12"/>
      <c r="OQ295" s="12"/>
    </row>
    <row r="296" spans="1:407">
      <c r="A296" s="96" t="s">
        <v>1775</v>
      </c>
      <c r="B296" s="56" t="s">
        <v>855</v>
      </c>
      <c r="C296" s="96" t="s">
        <v>441</v>
      </c>
      <c r="D296" s="74">
        <v>6</v>
      </c>
      <c r="E296" s="67">
        <v>2017</v>
      </c>
      <c r="F296" s="161">
        <v>64.761683413587974</v>
      </c>
      <c r="G296" s="67">
        <v>12507</v>
      </c>
      <c r="H296" s="67">
        <v>2242</v>
      </c>
      <c r="I296" s="67">
        <v>10265</v>
      </c>
      <c r="J296" s="67">
        <v>14.7</v>
      </c>
      <c r="K296" s="78">
        <v>1838</v>
      </c>
      <c r="L296" s="67">
        <v>57.75</v>
      </c>
      <c r="M296" s="78">
        <v>7223</v>
      </c>
      <c r="N296" s="67">
        <v>1194</v>
      </c>
      <c r="O296" s="67">
        <v>610</v>
      </c>
      <c r="P296" s="67">
        <v>584</v>
      </c>
      <c r="Q296" s="67">
        <v>1429</v>
      </c>
      <c r="R296" s="67">
        <v>729</v>
      </c>
      <c r="S296" s="67">
        <v>700</v>
      </c>
      <c r="T296" s="67">
        <v>1158</v>
      </c>
      <c r="U296" s="67">
        <v>589</v>
      </c>
      <c r="V296" s="67">
        <v>569</v>
      </c>
      <c r="W296" s="67">
        <v>1373</v>
      </c>
      <c r="X296" s="67">
        <v>701</v>
      </c>
      <c r="Y296" s="67">
        <v>672</v>
      </c>
      <c r="Z296" s="67">
        <v>1109</v>
      </c>
      <c r="AA296" s="67">
        <v>572</v>
      </c>
      <c r="AB296" s="67">
        <v>537</v>
      </c>
      <c r="AC296" s="67">
        <v>1300</v>
      </c>
      <c r="AD296" s="67">
        <v>670</v>
      </c>
      <c r="AE296" s="67">
        <v>630</v>
      </c>
      <c r="AF296" s="67">
        <v>1082</v>
      </c>
      <c r="AG296" s="67">
        <v>557</v>
      </c>
      <c r="AH296" s="67">
        <v>525</v>
      </c>
      <c r="AI296" s="67">
        <v>2096</v>
      </c>
      <c r="AJ296" s="67">
        <v>1090</v>
      </c>
      <c r="AK296" s="67">
        <v>1006</v>
      </c>
      <c r="AL296" s="67">
        <v>1181</v>
      </c>
      <c r="AM296" s="67">
        <v>616</v>
      </c>
      <c r="AN296" s="67">
        <v>565</v>
      </c>
      <c r="AO296" s="67">
        <v>1143</v>
      </c>
      <c r="AP296" s="67">
        <v>593</v>
      </c>
      <c r="AQ296" s="67">
        <v>550</v>
      </c>
      <c r="AR296" s="67" t="s">
        <v>428</v>
      </c>
      <c r="AS296" s="67"/>
      <c r="AT296" s="67" t="s">
        <v>428</v>
      </c>
      <c r="AU296" s="59">
        <v>190</v>
      </c>
      <c r="AV296" s="59">
        <v>0</v>
      </c>
      <c r="AW296" s="59">
        <v>57</v>
      </c>
      <c r="AX296" s="97" t="e">
        <f>VLOOKUP(A296,[2]INFANTIL!$A$8:$AA$140,27,0)</f>
        <v>#N/A</v>
      </c>
      <c r="AY296" s="98" t="e">
        <f>VLOOKUP(A296,[2]INFANTIL!$A$8:$AA$140,16,0)</f>
        <v>#N/A</v>
      </c>
      <c r="AZ296" s="62">
        <f>VLOOKUP(A296,'[3]2017'!$A$8:$E$140,5,0)</f>
        <v>0</v>
      </c>
      <c r="BA296" s="63">
        <f>VLOOKUP(A296,'[3]2017'!$A$8:$E$140,4,0)</f>
        <v>0</v>
      </c>
      <c r="BB296" s="62">
        <f>VLOOKUP(A296,[2]MATERNAS!$A$8:$AA$140,27,0)</f>
        <v>0</v>
      </c>
      <c r="BC296" s="63">
        <f>VLOOKUP(A296,[2]MATERNAS!$A$8:$AA$140,26,0)</f>
        <v>0</v>
      </c>
      <c r="BD296" s="68">
        <v>0</v>
      </c>
      <c r="BE296" s="69">
        <v>0</v>
      </c>
      <c r="BF296" s="60">
        <f>VLOOKUP(A296,[4]Controles!$A$7:$L$139,12,0)</f>
        <v>3.5294117647058822</v>
      </c>
      <c r="BG296" s="61">
        <f>VLOOKUP(A296,[4]Controles!$A$7:$L$139,11,0)</f>
        <v>3</v>
      </c>
      <c r="BH296" s="88">
        <v>5.8823529411764701</v>
      </c>
      <c r="BI296" s="87">
        <v>5</v>
      </c>
      <c r="BJ296" s="68">
        <v>0</v>
      </c>
      <c r="BK296" s="69">
        <v>0</v>
      </c>
      <c r="BL296" s="68">
        <v>0</v>
      </c>
      <c r="BM296" s="69">
        <v>0</v>
      </c>
      <c r="BN296" s="67">
        <v>0</v>
      </c>
      <c r="BO296" s="67">
        <v>0</v>
      </c>
      <c r="BP296" s="67">
        <v>0</v>
      </c>
      <c r="BQ296" s="67">
        <v>0</v>
      </c>
      <c r="BR296" s="67">
        <v>0</v>
      </c>
      <c r="BS296" s="67">
        <v>0</v>
      </c>
      <c r="BT296" s="67">
        <v>0</v>
      </c>
      <c r="BU296" s="67">
        <v>0</v>
      </c>
      <c r="BV296" s="67">
        <v>32.200000000000003</v>
      </c>
      <c r="BW296" s="67">
        <v>118.9</v>
      </c>
      <c r="BX296" s="67">
        <v>111.1</v>
      </c>
      <c r="BY296" s="67">
        <v>118.9</v>
      </c>
      <c r="BZ296" s="67">
        <v>110</v>
      </c>
      <c r="CA296" s="67">
        <v>92.4</v>
      </c>
      <c r="CB296" s="67">
        <v>115.2</v>
      </c>
      <c r="CC296" s="96" t="s">
        <v>2599</v>
      </c>
      <c r="CD296" s="96" t="s">
        <v>2600</v>
      </c>
      <c r="CE296" s="99">
        <v>15.384615384615385</v>
      </c>
      <c r="CF296" s="67" t="s">
        <v>1873</v>
      </c>
      <c r="CG296" s="67" t="s">
        <v>2601</v>
      </c>
      <c r="CH296" s="67">
        <v>0</v>
      </c>
      <c r="CI296" s="67">
        <v>0</v>
      </c>
      <c r="CJ296" s="86">
        <v>0</v>
      </c>
      <c r="CK296" s="87">
        <v>0</v>
      </c>
      <c r="CL296" s="106">
        <v>0</v>
      </c>
      <c r="CM296" s="89">
        <v>0</v>
      </c>
      <c r="CN296" s="67">
        <v>168.35</v>
      </c>
      <c r="CO296" s="67">
        <v>2</v>
      </c>
      <c r="CP296" s="67">
        <v>0</v>
      </c>
      <c r="CQ296" s="67">
        <v>0</v>
      </c>
      <c r="CR296" s="67">
        <v>0</v>
      </c>
      <c r="CS296" s="67">
        <v>0</v>
      </c>
      <c r="CT296" s="67">
        <v>0</v>
      </c>
      <c r="CU296" s="67">
        <v>0</v>
      </c>
      <c r="CV296" s="67">
        <v>0</v>
      </c>
      <c r="CW296" s="67">
        <v>0</v>
      </c>
      <c r="CX296" s="67">
        <v>0</v>
      </c>
      <c r="CY296" s="67">
        <v>0</v>
      </c>
      <c r="CZ296" s="67">
        <v>0</v>
      </c>
      <c r="DA296" s="67">
        <v>0</v>
      </c>
      <c r="DB296" s="62">
        <f>VLOOKUP(A296,'[3]2017'!$A$8:$I$140,9,0)</f>
        <v>0.90171325518485113</v>
      </c>
      <c r="DC296" s="63">
        <f>VLOOKUP(A296,'[3]2017'!$A$8:$I$140,8,0)</f>
        <v>1</v>
      </c>
      <c r="DD296" s="96" t="s">
        <v>2602</v>
      </c>
      <c r="DE296" s="96" t="s">
        <v>2603</v>
      </c>
      <c r="DF296" s="99">
        <v>1.2658227848101267</v>
      </c>
      <c r="DG296" s="100">
        <v>9.8176718092566624</v>
      </c>
      <c r="DH296" s="67">
        <v>218.5</v>
      </c>
      <c r="DI296" s="67">
        <v>3</v>
      </c>
      <c r="DJ296" s="67">
        <v>297.33</v>
      </c>
      <c r="DK296" s="67">
        <v>4</v>
      </c>
      <c r="DL296" s="67">
        <v>72.83</v>
      </c>
      <c r="DM296" s="67">
        <v>1</v>
      </c>
      <c r="DN296" s="67">
        <v>76.92</v>
      </c>
      <c r="DO296" s="67">
        <v>1</v>
      </c>
      <c r="DP296" s="67">
        <v>76.92</v>
      </c>
      <c r="DQ296" s="67">
        <v>1</v>
      </c>
      <c r="DR296" s="67">
        <v>76.92</v>
      </c>
      <c r="DS296" s="67">
        <v>1</v>
      </c>
      <c r="DT296" s="67">
        <v>0</v>
      </c>
      <c r="DU296" s="67">
        <v>0</v>
      </c>
      <c r="DV296" s="67">
        <v>0</v>
      </c>
      <c r="DW296" s="67">
        <v>0</v>
      </c>
      <c r="DX296" s="67">
        <v>0</v>
      </c>
      <c r="DY296" s="67">
        <v>0</v>
      </c>
      <c r="DZ296" s="101">
        <f>VLOOKUP(A296,[5]Embarazos!$A$7:$D$139,4,0)</f>
        <v>1.1764705882352942</v>
      </c>
      <c r="EA296" s="63">
        <f>VLOOKUP(A296,[5]Embarazos!$A$7:$D$139,3,0)</f>
        <v>1</v>
      </c>
      <c r="EB296" s="62">
        <f>VLOOKUP(A296,[5]Embarazos!$A$7:$F$139,6,0)</f>
        <v>23.52941176470588</v>
      </c>
      <c r="EC296" s="63">
        <f>VLOOKUP(A296,[5]Embarazos!$A$7:$F$139,5,0)</f>
        <v>20</v>
      </c>
      <c r="ED296" s="62">
        <f>VLOOKUP(A296,'[3]2017'!$A$8:$K$140,11,0)</f>
        <v>0</v>
      </c>
      <c r="EE296" s="63">
        <f>VLOOKUP(A296,'[3]2017'!$A$8:$K$140,10,0)</f>
        <v>0</v>
      </c>
      <c r="EF296" s="96" t="s">
        <v>2604</v>
      </c>
      <c r="EG296" s="96" t="s">
        <v>2605</v>
      </c>
      <c r="EH296" s="99">
        <v>2.5276461295418642</v>
      </c>
      <c r="EI296" s="104">
        <v>8.4990958408679926</v>
      </c>
      <c r="EJ296" s="174" t="s">
        <v>2606</v>
      </c>
      <c r="EK296" s="174" t="s">
        <v>2607</v>
      </c>
      <c r="EL296" s="96" t="s">
        <v>2608</v>
      </c>
      <c r="EM296" s="96" t="s">
        <v>2609</v>
      </c>
      <c r="EN296" s="99">
        <v>0.45454545454545453</v>
      </c>
      <c r="EO296" s="100">
        <v>1.5625</v>
      </c>
      <c r="EP296" s="67">
        <v>76.92</v>
      </c>
      <c r="EQ296" s="67">
        <v>1</v>
      </c>
      <c r="ER296" s="67">
        <v>461.54</v>
      </c>
      <c r="ES296" s="67">
        <v>6</v>
      </c>
      <c r="ET296" s="92">
        <v>538.46153846153845</v>
      </c>
      <c r="EU296" s="105">
        <v>7</v>
      </c>
      <c r="EV296" s="67">
        <v>76.92</v>
      </c>
      <c r="EW296" s="67">
        <v>1</v>
      </c>
      <c r="EX296" s="67">
        <v>0</v>
      </c>
      <c r="EY296" s="62">
        <f>VLOOKUP(A296,[5]Embarazos!$A$7:$H$139,8,0)</f>
        <v>35.294117647058826</v>
      </c>
      <c r="EZ296" s="63">
        <f>VLOOKUP(A296,[5]Embarazos!$A$7:$H$139,7,0)</f>
        <v>30</v>
      </c>
      <c r="FA296" s="62">
        <f>VLOOKUP(A296,[5]Embarazos!$A$7:$J$139,10,0)</f>
        <v>23.52941176470588</v>
      </c>
      <c r="FB296" s="63">
        <f>VLOOKUP(A296,[5]Embarazos!$A$7:$J$139,9,0)</f>
        <v>20</v>
      </c>
      <c r="FC296" s="67">
        <v>0</v>
      </c>
      <c r="FD296" s="67">
        <v>0</v>
      </c>
      <c r="FE296" s="67">
        <v>117.55</v>
      </c>
      <c r="FF296" s="67">
        <v>3</v>
      </c>
      <c r="FG296" s="67">
        <v>0</v>
      </c>
      <c r="FH296" s="67">
        <v>0</v>
      </c>
      <c r="FI296" s="67">
        <v>0</v>
      </c>
      <c r="FJ296" s="67">
        <v>0</v>
      </c>
      <c r="FK296" s="92">
        <v>117.55485893416929</v>
      </c>
      <c r="FL296" s="105">
        <v>3</v>
      </c>
      <c r="FM296" s="67">
        <v>156.74</v>
      </c>
      <c r="FN296" s="67">
        <v>4</v>
      </c>
      <c r="FO296" s="67">
        <v>352.66</v>
      </c>
      <c r="FP296" s="67">
        <v>9</v>
      </c>
      <c r="FQ296" s="67">
        <v>0</v>
      </c>
      <c r="FR296" s="67">
        <v>0</v>
      </c>
      <c r="FS296" s="62">
        <f>VLOOKUP(A296,'[3]2017'!$A$8:$M$140,13,0)</f>
        <v>1.6934801016088061</v>
      </c>
      <c r="FT296" s="63">
        <f>VLOOKUP(A296,'[3]2017'!$A$8:$M$140,12,0)</f>
        <v>2</v>
      </c>
      <c r="FU296" s="62">
        <f>VLOOKUP(A296,'[3]2017'!$A$8:$O$140,15,0)</f>
        <v>1.7497812773403325</v>
      </c>
      <c r="FV296" s="63">
        <f>VLOOKUP(A296,'[3]2017'!$A$8:$O$140,14,0)</f>
        <v>2</v>
      </c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67"/>
      <c r="IS296" s="67"/>
      <c r="IT296" s="67"/>
      <c r="IU296" s="67"/>
      <c r="IV296" s="67"/>
      <c r="IW296" s="67"/>
      <c r="IX296" s="67"/>
      <c r="IY296" s="67"/>
      <c r="IZ296" s="67"/>
      <c r="JA296" s="67"/>
      <c r="JB296" s="67"/>
      <c r="JC296" s="67"/>
      <c r="JD296" s="67"/>
      <c r="JE296" s="67"/>
      <c r="JF296" s="67"/>
      <c r="JG296" s="67"/>
      <c r="JH296" s="67"/>
      <c r="JI296" s="67"/>
      <c r="JJ296" s="67"/>
      <c r="JK296" s="67"/>
      <c r="JL296" s="67"/>
      <c r="JM296" s="67"/>
      <c r="JN296" s="67"/>
      <c r="JO296" s="67"/>
      <c r="JP296" s="67"/>
      <c r="JQ296" s="67"/>
      <c r="JR296" s="67"/>
      <c r="JS296" s="67"/>
      <c r="JT296" s="67"/>
      <c r="JU296" s="67"/>
      <c r="JV296" s="67"/>
      <c r="JW296" s="67"/>
      <c r="JX296" s="67"/>
      <c r="JY296" s="67"/>
      <c r="JZ296" s="67"/>
      <c r="KA296" s="67"/>
      <c r="KB296" s="67"/>
      <c r="KC296" s="67"/>
      <c r="KD296" s="67"/>
      <c r="KE296" s="67"/>
      <c r="KF296" s="67"/>
      <c r="KG296" s="67"/>
      <c r="KH296" s="67"/>
      <c r="KI296" s="67"/>
      <c r="KJ296" s="67"/>
      <c r="KK296" s="67"/>
      <c r="KL296" s="67"/>
      <c r="KM296" s="67"/>
      <c r="KN296" s="67"/>
      <c r="KO296" s="67"/>
      <c r="KP296" s="67"/>
      <c r="KQ296" s="67"/>
      <c r="KR296" s="67"/>
      <c r="KS296" s="67"/>
      <c r="KT296" s="67"/>
      <c r="KU296" s="67"/>
      <c r="KV296" s="67"/>
      <c r="KW296" s="67"/>
      <c r="KX296" s="67"/>
      <c r="KY296" s="67"/>
      <c r="KZ296" s="67"/>
      <c r="LA296" s="67"/>
      <c r="LB296" s="67"/>
      <c r="LC296" s="67"/>
      <c r="LD296" s="67"/>
      <c r="LE296" s="67"/>
      <c r="LF296" s="67"/>
      <c r="LG296" s="67"/>
      <c r="LH296" s="67"/>
      <c r="LI296" s="67"/>
      <c r="LJ296" s="67"/>
      <c r="LK296" s="67"/>
      <c r="LL296" s="67"/>
      <c r="LM296" s="67"/>
      <c r="LN296" s="67"/>
      <c r="LO296" s="67"/>
      <c r="LP296" s="67"/>
      <c r="LQ296" s="67"/>
      <c r="LR296" s="67"/>
      <c r="LS296" s="67"/>
      <c r="LT296" s="67"/>
      <c r="LU296" s="67"/>
      <c r="LV296" s="67"/>
      <c r="LW296" s="67"/>
      <c r="LX296" s="67"/>
      <c r="LY296" s="67"/>
      <c r="LZ296" s="67"/>
      <c r="MA296" s="67"/>
      <c r="MB296" s="67"/>
      <c r="MC296" s="67"/>
      <c r="MD296" s="67"/>
      <c r="ME296" s="67"/>
      <c r="MF296" s="67"/>
      <c r="MG296" s="67"/>
      <c r="MH296" s="67"/>
      <c r="MI296" s="67"/>
      <c r="MJ296" s="67"/>
      <c r="MK296" s="67"/>
      <c r="ML296" s="67"/>
      <c r="MM296" s="67"/>
      <c r="MN296" s="67"/>
      <c r="MO296" s="67"/>
      <c r="MP296" s="67"/>
      <c r="MQ296" s="67"/>
      <c r="MR296" s="67"/>
      <c r="MS296" s="67"/>
      <c r="MT296" s="67"/>
      <c r="MU296" s="67"/>
      <c r="MV296" s="67"/>
      <c r="MW296" s="67"/>
      <c r="MX296" s="67"/>
      <c r="MY296" s="67"/>
      <c r="MZ296" s="67"/>
      <c r="NA296" s="67"/>
      <c r="NB296" s="67"/>
      <c r="NC296" s="67"/>
      <c r="ND296" s="67"/>
      <c r="NE296" s="67"/>
      <c r="NF296" s="67"/>
      <c r="NG296" s="67"/>
      <c r="NH296" s="67"/>
      <c r="NI296" s="67"/>
      <c r="NJ296" s="67"/>
      <c r="NK296" s="67"/>
      <c r="NL296" s="67"/>
      <c r="NM296" s="67"/>
      <c r="NN296" s="67"/>
      <c r="NO296" s="67"/>
      <c r="NP296" s="67"/>
      <c r="NQ296" s="67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2"/>
      <c r="OF296" s="12"/>
      <c r="OG296" s="12"/>
      <c r="OH296" s="12"/>
      <c r="OI296" s="12"/>
      <c r="OJ296" s="12"/>
      <c r="OK296" s="12"/>
      <c r="OL296" s="12"/>
      <c r="OM296" s="12"/>
      <c r="ON296" s="12"/>
      <c r="OO296" s="12"/>
      <c r="OP296" s="12"/>
      <c r="OQ296" s="12"/>
    </row>
    <row r="297" spans="1:407">
      <c r="A297" s="96" t="s">
        <v>863</v>
      </c>
      <c r="B297" s="56" t="s">
        <v>864</v>
      </c>
      <c r="C297" s="96" t="s">
        <v>675</v>
      </c>
      <c r="D297" s="74">
        <v>5</v>
      </c>
      <c r="E297" s="67">
        <v>2017</v>
      </c>
      <c r="F297" s="159">
        <v>63.975957904133551</v>
      </c>
      <c r="G297" s="67">
        <v>50242</v>
      </c>
      <c r="H297" s="67">
        <v>26065</v>
      </c>
      <c r="I297" s="67">
        <v>24177</v>
      </c>
      <c r="J297" s="67">
        <v>18.12</v>
      </c>
      <c r="K297" s="78">
        <v>9104</v>
      </c>
      <c r="L297" s="67">
        <v>91.88</v>
      </c>
      <c r="M297" s="78">
        <v>46163</v>
      </c>
      <c r="N297" s="67">
        <v>5694</v>
      </c>
      <c r="O297" s="67">
        <v>2923</v>
      </c>
      <c r="P297" s="67">
        <v>2771</v>
      </c>
      <c r="Q297" s="67">
        <v>6758</v>
      </c>
      <c r="R297" s="67">
        <v>3469</v>
      </c>
      <c r="S297" s="67">
        <v>3289</v>
      </c>
      <c r="T297" s="67">
        <v>5241</v>
      </c>
      <c r="U297" s="67">
        <v>2696</v>
      </c>
      <c r="V297" s="67">
        <v>2545</v>
      </c>
      <c r="W297" s="67">
        <v>6268</v>
      </c>
      <c r="X297" s="67">
        <v>3230</v>
      </c>
      <c r="Y297" s="67">
        <v>3038</v>
      </c>
      <c r="Z297" s="67">
        <v>5199</v>
      </c>
      <c r="AA297" s="67">
        <v>2688</v>
      </c>
      <c r="AB297" s="67">
        <v>2511</v>
      </c>
      <c r="AC297" s="67">
        <v>6081</v>
      </c>
      <c r="AD297" s="67">
        <v>3153</v>
      </c>
      <c r="AE297" s="67">
        <v>2928</v>
      </c>
      <c r="AF297" s="67">
        <v>4974</v>
      </c>
      <c r="AG297" s="67">
        <v>2590</v>
      </c>
      <c r="AH297" s="67">
        <v>2384</v>
      </c>
      <c r="AI297" s="67">
        <v>9131</v>
      </c>
      <c r="AJ297" s="67">
        <v>4801</v>
      </c>
      <c r="AK297" s="67">
        <v>4330</v>
      </c>
      <c r="AL297" s="67">
        <v>5173</v>
      </c>
      <c r="AM297" s="67">
        <v>2720</v>
      </c>
      <c r="AN297" s="67">
        <v>2453</v>
      </c>
      <c r="AO297" s="67">
        <v>4701</v>
      </c>
      <c r="AP297" s="67">
        <v>2494</v>
      </c>
      <c r="AQ297" s="67">
        <v>2207</v>
      </c>
      <c r="AR297" s="67" t="s">
        <v>428</v>
      </c>
      <c r="AS297" s="67"/>
      <c r="AT297" s="67" t="s">
        <v>428</v>
      </c>
      <c r="AU297" s="59">
        <v>1653</v>
      </c>
      <c r="AV297" s="59">
        <v>0</v>
      </c>
      <c r="AW297" s="59">
        <v>920</v>
      </c>
      <c r="AX297" s="97">
        <f>VLOOKUP(A297,[2]INFANTIL!$A$8:$AA$140,27,0)</f>
        <v>17.653167185877468</v>
      </c>
      <c r="AY297" s="98">
        <f>VLOOKUP(A297,[2]INFANTIL!$A$8:$AA$140,16,0)</f>
        <v>15</v>
      </c>
      <c r="AZ297" s="62">
        <f>VLOOKUP(A297,'[3]2017'!$A$8:$E$140,5,0)</f>
        <v>4.3905865823674048</v>
      </c>
      <c r="BA297" s="63">
        <f>VLOOKUP(A297,'[3]2017'!$A$8:$E$140,4,0)</f>
        <v>25</v>
      </c>
      <c r="BB297" s="62">
        <f>VLOOKUP(A297,[2]MATERNAS!$A$8:$AA$140,27,0)</f>
        <v>0</v>
      </c>
      <c r="BC297" s="63">
        <f>VLOOKUP(A297,[2]MATERNAS!$A$8:$AA$140,26,0)</f>
        <v>0</v>
      </c>
      <c r="BD297" s="68">
        <v>0</v>
      </c>
      <c r="BE297" s="69">
        <v>0</v>
      </c>
      <c r="BF297" s="60">
        <f>VLOOKUP(A297,[4]Controles!$A$7:$L$139,12,0)</f>
        <v>14.745586708203531</v>
      </c>
      <c r="BG297" s="61">
        <f>VLOOKUP(A297,[4]Controles!$A$7:$L$139,11,0)</f>
        <v>142</v>
      </c>
      <c r="BH297" s="88">
        <v>7.1651090342679122</v>
      </c>
      <c r="BI297" s="87">
        <v>69</v>
      </c>
      <c r="BJ297" s="68">
        <v>0</v>
      </c>
      <c r="BK297" s="69">
        <v>0</v>
      </c>
      <c r="BL297" s="68">
        <v>35.124692658939232</v>
      </c>
      <c r="BM297" s="69">
        <v>2</v>
      </c>
      <c r="BN297" s="67">
        <v>17.989999999999998</v>
      </c>
      <c r="BO297" s="67">
        <v>1</v>
      </c>
      <c r="BP297" s="67">
        <v>53.98</v>
      </c>
      <c r="BQ297" s="67">
        <v>3</v>
      </c>
      <c r="BR297" s="67">
        <v>0</v>
      </c>
      <c r="BS297" s="67">
        <v>0</v>
      </c>
      <c r="BT297" s="67">
        <v>35.979999999999997</v>
      </c>
      <c r="BU297" s="67">
        <v>2</v>
      </c>
      <c r="BV297" s="67">
        <v>33.1</v>
      </c>
      <c r="BW297" s="67">
        <v>87.5</v>
      </c>
      <c r="BX297" s="67">
        <v>80.900000000000006</v>
      </c>
      <c r="BY297" s="67">
        <v>87.4</v>
      </c>
      <c r="BZ297" s="67">
        <v>97.3</v>
      </c>
      <c r="CA297" s="67">
        <v>67.099999999999994</v>
      </c>
      <c r="CB297" s="67">
        <v>88.1</v>
      </c>
      <c r="CC297" s="96" t="s">
        <v>2610</v>
      </c>
      <c r="CD297" s="96" t="s">
        <v>2611</v>
      </c>
      <c r="CE297" s="99">
        <v>50.602409638554214</v>
      </c>
      <c r="CF297" s="67" t="s">
        <v>2358</v>
      </c>
      <c r="CG297" s="67" t="s">
        <v>2612</v>
      </c>
      <c r="CH297" s="67">
        <v>0</v>
      </c>
      <c r="CI297" s="67">
        <v>0</v>
      </c>
      <c r="CJ297" s="86">
        <v>0.38160656363289447</v>
      </c>
      <c r="CK297" s="87">
        <v>2</v>
      </c>
      <c r="CL297" s="106">
        <v>0</v>
      </c>
      <c r="CM297" s="89">
        <v>0</v>
      </c>
      <c r="CN297" s="67">
        <v>35.979999999999997</v>
      </c>
      <c r="CO297" s="67">
        <v>2</v>
      </c>
      <c r="CP297" s="67">
        <v>0</v>
      </c>
      <c r="CQ297" s="67">
        <v>0</v>
      </c>
      <c r="CR297" s="67">
        <v>31.91</v>
      </c>
      <c r="CS297" s="67">
        <v>2</v>
      </c>
      <c r="CT297" s="67">
        <v>15.95</v>
      </c>
      <c r="CU297" s="67">
        <v>1</v>
      </c>
      <c r="CV297" s="67">
        <v>0</v>
      </c>
      <c r="CW297" s="67">
        <v>0</v>
      </c>
      <c r="CX297" s="67">
        <v>0</v>
      </c>
      <c r="CY297" s="67">
        <v>0</v>
      </c>
      <c r="CZ297" s="67">
        <v>15.95</v>
      </c>
      <c r="DA297" s="67">
        <v>1</v>
      </c>
      <c r="DB297" s="62">
        <f>VLOOKUP(A297,'[3]2017'!$A$8:$I$140,9,0)</f>
        <v>0.19234468166955182</v>
      </c>
      <c r="DC297" s="63">
        <f>VLOOKUP(A297,'[3]2017'!$A$8:$I$140,8,0)</f>
        <v>1</v>
      </c>
      <c r="DD297" s="96" t="s">
        <v>2613</v>
      </c>
      <c r="DE297" s="96" t="s">
        <v>2614</v>
      </c>
      <c r="DF297" s="99">
        <v>4.9817184643510055</v>
      </c>
      <c r="DG297" s="100">
        <v>0.34876347495244131</v>
      </c>
      <c r="DH297" s="67">
        <v>15.95</v>
      </c>
      <c r="DI297" s="67">
        <v>1</v>
      </c>
      <c r="DJ297" s="67">
        <v>47.86</v>
      </c>
      <c r="DK297" s="67">
        <v>3</v>
      </c>
      <c r="DL297" s="67">
        <v>0</v>
      </c>
      <c r="DM297" s="67">
        <v>0</v>
      </c>
      <c r="DN297" s="67">
        <v>0</v>
      </c>
      <c r="DO297" s="67">
        <v>0</v>
      </c>
      <c r="DP297" s="67">
        <v>16.440000000000001</v>
      </c>
      <c r="DQ297" s="67">
        <v>1</v>
      </c>
      <c r="DR297" s="67">
        <v>0</v>
      </c>
      <c r="DS297" s="67">
        <v>0</v>
      </c>
      <c r="DT297" s="67">
        <v>0</v>
      </c>
      <c r="DU297" s="67">
        <v>0</v>
      </c>
      <c r="DV297" s="67">
        <v>16.440000000000001</v>
      </c>
      <c r="DW297" s="67">
        <v>1</v>
      </c>
      <c r="DX297" s="67">
        <v>0</v>
      </c>
      <c r="DY297" s="67">
        <v>0</v>
      </c>
      <c r="DZ297" s="101">
        <f>VLOOKUP(A297,[5]Embarazos!$A$7:$D$139,4,0)</f>
        <v>3.1827515400410675</v>
      </c>
      <c r="EA297" s="63">
        <f>VLOOKUP(A297,[5]Embarazos!$A$7:$D$139,3,0)</f>
        <v>31</v>
      </c>
      <c r="EB297" s="62">
        <f>VLOOKUP(A297,[5]Embarazos!$A$7:$F$139,6,0)</f>
        <v>28.02874743326489</v>
      </c>
      <c r="EC297" s="63">
        <f>VLOOKUP(A297,[5]Embarazos!$A$7:$F$139,5,0)</f>
        <v>273</v>
      </c>
      <c r="ED297" s="62">
        <f>VLOOKUP(A297,'[3]2017'!$A$8:$K$140,11,0)</f>
        <v>0.20104543626859669</v>
      </c>
      <c r="EE297" s="63">
        <f>VLOOKUP(A297,'[3]2017'!$A$8:$K$140,10,0)</f>
        <v>1</v>
      </c>
      <c r="EF297" s="96" t="s">
        <v>2615</v>
      </c>
      <c r="EG297" s="96" t="s">
        <v>2616</v>
      </c>
      <c r="EH297" s="99">
        <v>2.8541226215644819</v>
      </c>
      <c r="EI297" s="104">
        <v>0.44523597506678536</v>
      </c>
      <c r="EJ297" s="174" t="s">
        <v>1295</v>
      </c>
      <c r="EK297" s="174" t="s">
        <v>2617</v>
      </c>
      <c r="EL297" s="96" t="s">
        <v>2618</v>
      </c>
      <c r="EM297" s="96" t="s">
        <v>2619</v>
      </c>
      <c r="EN297" s="99">
        <v>1.0416666666666665</v>
      </c>
      <c r="EO297" s="100">
        <v>0</v>
      </c>
      <c r="EP297" s="67">
        <v>0</v>
      </c>
      <c r="EQ297" s="67">
        <v>0</v>
      </c>
      <c r="ER297" s="67">
        <v>65.78</v>
      </c>
      <c r="ES297" s="67">
        <v>4</v>
      </c>
      <c r="ET297" s="67">
        <v>0</v>
      </c>
      <c r="EU297" s="67">
        <v>0</v>
      </c>
      <c r="EV297" s="67">
        <v>0</v>
      </c>
      <c r="EW297" s="67">
        <v>0</v>
      </c>
      <c r="EX297" s="67">
        <v>1617</v>
      </c>
      <c r="EY297" s="62">
        <f>VLOOKUP(A297,[5]Embarazos!$A$7:$H$139,8,0)</f>
        <v>30.492813141683779</v>
      </c>
      <c r="EZ297" s="63">
        <f>VLOOKUP(A297,[5]Embarazos!$A$7:$H$139,7,0)</f>
        <v>297</v>
      </c>
      <c r="FA297" s="62">
        <f>VLOOKUP(A297,[5]Embarazos!$A$7:$J$139,10,0)</f>
        <v>19.917864476386036</v>
      </c>
      <c r="FB297" s="63">
        <f>VLOOKUP(A297,[5]Embarazos!$A$7:$J$139,9,0)</f>
        <v>194</v>
      </c>
      <c r="FC297" s="67">
        <v>9.1</v>
      </c>
      <c r="FD297" s="67">
        <v>1</v>
      </c>
      <c r="FE297" s="67">
        <v>81.93</v>
      </c>
      <c r="FF297" s="67">
        <v>9</v>
      </c>
      <c r="FG297" s="67">
        <v>18.21</v>
      </c>
      <c r="FH297" s="67">
        <v>2</v>
      </c>
      <c r="FI297" s="67">
        <v>9.1</v>
      </c>
      <c r="FJ297" s="67">
        <v>1</v>
      </c>
      <c r="FK297" s="92">
        <v>118.34319526627219</v>
      </c>
      <c r="FL297" s="105">
        <v>13</v>
      </c>
      <c r="FM297" s="67">
        <v>0</v>
      </c>
      <c r="FN297" s="67">
        <v>0</v>
      </c>
      <c r="FO297" s="67">
        <v>9.1</v>
      </c>
      <c r="FP297" s="67">
        <v>1</v>
      </c>
      <c r="FQ297" s="92">
        <v>9.1033227127901686</v>
      </c>
      <c r="FR297" s="67">
        <v>1</v>
      </c>
      <c r="FS297" s="62">
        <f>VLOOKUP(A297,'[3]2017'!$A$8:$M$140,13,0)</f>
        <v>1.5464913976416006</v>
      </c>
      <c r="FT297" s="63">
        <f>VLOOKUP(A297,'[3]2017'!$A$8:$M$140,12,0)</f>
        <v>8</v>
      </c>
      <c r="FU297" s="62">
        <f>VLOOKUP(A297,'[3]2017'!$A$8:$O$140,15,0)</f>
        <v>1.9144862795149968</v>
      </c>
      <c r="FV297" s="63">
        <f>VLOOKUP(A297,'[3]2017'!$A$8:$O$140,14,0)</f>
        <v>9</v>
      </c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67"/>
      <c r="IS297" s="67"/>
      <c r="IT297" s="67"/>
      <c r="IU297" s="67"/>
      <c r="IV297" s="67"/>
      <c r="IW297" s="67"/>
      <c r="IX297" s="67"/>
      <c r="IY297" s="67"/>
      <c r="IZ297" s="67"/>
      <c r="JA297" s="67"/>
      <c r="JB297" s="67"/>
      <c r="JC297" s="67"/>
      <c r="JD297" s="67"/>
      <c r="JE297" s="67"/>
      <c r="JF297" s="67"/>
      <c r="JG297" s="67"/>
      <c r="JH297" s="67"/>
      <c r="JI297" s="67"/>
      <c r="JJ297" s="67"/>
      <c r="JK297" s="67"/>
      <c r="JL297" s="67"/>
      <c r="JM297" s="67"/>
      <c r="JN297" s="67"/>
      <c r="JO297" s="67"/>
      <c r="JP297" s="67"/>
      <c r="JQ297" s="67"/>
      <c r="JR297" s="67"/>
      <c r="JS297" s="67"/>
      <c r="JT297" s="67"/>
      <c r="JU297" s="67"/>
      <c r="JV297" s="67"/>
      <c r="JW297" s="67"/>
      <c r="JX297" s="67"/>
      <c r="JY297" s="67"/>
      <c r="JZ297" s="67"/>
      <c r="KA297" s="67"/>
      <c r="KB297" s="67"/>
      <c r="KC297" s="67"/>
      <c r="KD297" s="67"/>
      <c r="KE297" s="67"/>
      <c r="KF297" s="67"/>
      <c r="KG297" s="67"/>
      <c r="KH297" s="67"/>
      <c r="KI297" s="67"/>
      <c r="KJ297" s="67"/>
      <c r="KK297" s="67"/>
      <c r="KL297" s="67"/>
      <c r="KM297" s="67"/>
      <c r="KN297" s="67"/>
      <c r="KO297" s="67"/>
      <c r="KP297" s="67"/>
      <c r="KQ297" s="67"/>
      <c r="KR297" s="67"/>
      <c r="KS297" s="67"/>
      <c r="KT297" s="67"/>
      <c r="KU297" s="67"/>
      <c r="KV297" s="67"/>
      <c r="KW297" s="67"/>
      <c r="KX297" s="67"/>
      <c r="KY297" s="67"/>
      <c r="KZ297" s="67"/>
      <c r="LA297" s="67"/>
      <c r="LB297" s="67"/>
      <c r="LC297" s="67"/>
      <c r="LD297" s="67"/>
      <c r="LE297" s="67"/>
      <c r="LF297" s="67"/>
      <c r="LG297" s="67"/>
      <c r="LH297" s="67"/>
      <c r="LI297" s="67"/>
      <c r="LJ297" s="67"/>
      <c r="LK297" s="67"/>
      <c r="LL297" s="67"/>
      <c r="LM297" s="67"/>
      <c r="LN297" s="67"/>
      <c r="LO297" s="67"/>
      <c r="LP297" s="67"/>
      <c r="LQ297" s="67"/>
      <c r="LR297" s="67"/>
      <c r="LS297" s="67"/>
      <c r="LT297" s="67"/>
      <c r="LU297" s="67"/>
      <c r="LV297" s="67"/>
      <c r="LW297" s="67"/>
      <c r="LX297" s="67"/>
      <c r="LY297" s="67"/>
      <c r="LZ297" s="67"/>
      <c r="MA297" s="67"/>
      <c r="MB297" s="67"/>
      <c r="MC297" s="67"/>
      <c r="MD297" s="67"/>
      <c r="ME297" s="67"/>
      <c r="MF297" s="67"/>
      <c r="MG297" s="67"/>
      <c r="MH297" s="67"/>
      <c r="MI297" s="67"/>
      <c r="MJ297" s="67"/>
      <c r="MK297" s="67"/>
      <c r="ML297" s="67"/>
      <c r="MM297" s="67"/>
      <c r="MN297" s="67"/>
      <c r="MO297" s="67"/>
      <c r="MP297" s="67"/>
      <c r="MQ297" s="67"/>
      <c r="MR297" s="67"/>
      <c r="MS297" s="67"/>
      <c r="MT297" s="67"/>
      <c r="MU297" s="67"/>
      <c r="MV297" s="67"/>
      <c r="MW297" s="67"/>
      <c r="MX297" s="67"/>
      <c r="MY297" s="67"/>
      <c r="MZ297" s="67"/>
      <c r="NA297" s="67"/>
      <c r="NB297" s="67"/>
      <c r="NC297" s="67"/>
      <c r="ND297" s="67"/>
      <c r="NE297" s="67"/>
      <c r="NF297" s="67"/>
      <c r="NG297" s="67"/>
      <c r="NH297" s="67"/>
      <c r="NI297" s="67"/>
      <c r="NJ297" s="67"/>
      <c r="NK297" s="67"/>
      <c r="NL297" s="67"/>
      <c r="NM297" s="67"/>
      <c r="NN297" s="67"/>
      <c r="NO297" s="67"/>
      <c r="NP297" s="67"/>
      <c r="NQ297" s="67"/>
      <c r="NR297" s="12"/>
      <c r="NS297" s="12"/>
      <c r="NT297" s="12"/>
      <c r="NU297" s="12"/>
      <c r="NV297" s="12"/>
      <c r="NW297" s="12"/>
      <c r="NX297" s="12"/>
      <c r="NY297" s="12"/>
      <c r="NZ297" s="12"/>
      <c r="OA297" s="12"/>
      <c r="OB297" s="12"/>
      <c r="OC297" s="12"/>
      <c r="OD297" s="12"/>
      <c r="OE297" s="12"/>
      <c r="OF297" s="12"/>
      <c r="OG297" s="12"/>
      <c r="OH297" s="12"/>
      <c r="OI297" s="12"/>
      <c r="OJ297" s="12"/>
      <c r="OK297" s="12"/>
      <c r="OL297" s="12"/>
      <c r="OM297" s="12"/>
      <c r="ON297" s="12"/>
      <c r="OO297" s="12"/>
      <c r="OP297" s="12"/>
      <c r="OQ297" s="12"/>
    </row>
    <row r="298" spans="1:407">
      <c r="A298" s="96" t="s">
        <v>875</v>
      </c>
      <c r="B298" s="56" t="s">
        <v>876</v>
      </c>
      <c r="C298" s="96" t="s">
        <v>427</v>
      </c>
      <c r="D298" s="74">
        <v>4</v>
      </c>
      <c r="E298" s="67">
        <v>2017</v>
      </c>
      <c r="F298" s="159">
        <v>78.213808861106173</v>
      </c>
      <c r="G298" s="67">
        <v>47915</v>
      </c>
      <c r="H298" s="67">
        <v>31675</v>
      </c>
      <c r="I298" s="67">
        <v>16240</v>
      </c>
      <c r="J298" s="67">
        <v>47.23</v>
      </c>
      <c r="K298" s="78">
        <v>22630</v>
      </c>
      <c r="L298" s="67">
        <v>30.33</v>
      </c>
      <c r="M298" s="78">
        <v>14532</v>
      </c>
      <c r="N298" s="67">
        <v>4873</v>
      </c>
      <c r="O298" s="67">
        <v>2502</v>
      </c>
      <c r="P298" s="67">
        <v>2371</v>
      </c>
      <c r="Q298" s="67">
        <v>5826</v>
      </c>
      <c r="R298" s="67">
        <v>2991</v>
      </c>
      <c r="S298" s="67">
        <v>2835</v>
      </c>
      <c r="T298" s="67">
        <v>4731</v>
      </c>
      <c r="U298" s="67">
        <v>2429</v>
      </c>
      <c r="V298" s="67">
        <v>2302</v>
      </c>
      <c r="W298" s="67">
        <v>5660</v>
      </c>
      <c r="X298" s="67">
        <v>2908</v>
      </c>
      <c r="Y298" s="67">
        <v>2752</v>
      </c>
      <c r="Z298" s="67">
        <v>4643</v>
      </c>
      <c r="AA298" s="67">
        <v>2390</v>
      </c>
      <c r="AB298" s="67">
        <v>2253</v>
      </c>
      <c r="AC298" s="67">
        <v>5366</v>
      </c>
      <c r="AD298" s="67">
        <v>2767</v>
      </c>
      <c r="AE298" s="67">
        <v>2599</v>
      </c>
      <c r="AF298" s="67">
        <v>4371</v>
      </c>
      <c r="AG298" s="67">
        <v>2257</v>
      </c>
      <c r="AH298" s="67">
        <v>2114</v>
      </c>
      <c r="AI298" s="67">
        <v>8346</v>
      </c>
      <c r="AJ298" s="67">
        <v>4295</v>
      </c>
      <c r="AK298" s="67">
        <v>4051</v>
      </c>
      <c r="AL298" s="67">
        <v>4716</v>
      </c>
      <c r="AM298" s="67">
        <v>2429</v>
      </c>
      <c r="AN298" s="67">
        <v>2287</v>
      </c>
      <c r="AO298" s="67">
        <v>4473</v>
      </c>
      <c r="AP298" s="67">
        <v>2283</v>
      </c>
      <c r="AQ298" s="67">
        <v>2190</v>
      </c>
      <c r="AR298" s="67" t="s">
        <v>428</v>
      </c>
      <c r="AS298" s="67"/>
      <c r="AT298" s="67" t="s">
        <v>428</v>
      </c>
      <c r="AU298" s="59">
        <v>1313</v>
      </c>
      <c r="AV298" s="59">
        <v>0</v>
      </c>
      <c r="AW298" s="59">
        <v>115</v>
      </c>
      <c r="AX298" s="97">
        <f>VLOOKUP(A298,[2]INFANTIL!$A$8:$AA$140,27,0)</f>
        <v>12.91248206599713</v>
      </c>
      <c r="AY298" s="98">
        <f>VLOOKUP(A298,[2]INFANTIL!$A$8:$AA$140,16,0)</f>
        <v>2</v>
      </c>
      <c r="AZ298" s="62">
        <f>VLOOKUP(A298,'[3]2017'!$A$8:$E$140,5,0)</f>
        <v>1.8469115534578289</v>
      </c>
      <c r="BA298" s="63">
        <f>VLOOKUP(A298,'[3]2017'!$A$8:$E$140,4,0)</f>
        <v>9</v>
      </c>
      <c r="BB298" s="62">
        <f>VLOOKUP(A298,[2]MATERNAS!$A$8:$AA$140,27,0)</f>
        <v>0</v>
      </c>
      <c r="BC298" s="63">
        <f>VLOOKUP(A298,[2]MATERNAS!$A$8:$AA$140,26,0)</f>
        <v>0</v>
      </c>
      <c r="BD298" s="68">
        <v>0</v>
      </c>
      <c r="BE298" s="69">
        <v>0</v>
      </c>
      <c r="BF298" s="60">
        <f>VLOOKUP(A298,[4]Controles!$A$7:$L$139,12,0)</f>
        <v>2.8694404591104736</v>
      </c>
      <c r="BG298" s="61">
        <f>VLOOKUP(A298,[4]Controles!$A$7:$L$139,11,0)</f>
        <v>20</v>
      </c>
      <c r="BH298" s="88">
        <v>10.9038737446198</v>
      </c>
      <c r="BI298" s="87">
        <v>76</v>
      </c>
      <c r="BJ298" s="68">
        <v>0</v>
      </c>
      <c r="BK298" s="69">
        <v>0</v>
      </c>
      <c r="BL298" s="68">
        <v>0</v>
      </c>
      <c r="BM298" s="69">
        <v>0</v>
      </c>
      <c r="BN298" s="67">
        <v>0</v>
      </c>
      <c r="BO298" s="67">
        <v>0</v>
      </c>
      <c r="BP298" s="67">
        <v>100.91</v>
      </c>
      <c r="BQ298" s="67">
        <v>1</v>
      </c>
      <c r="BR298" s="67">
        <v>100.91</v>
      </c>
      <c r="BS298" s="67">
        <v>1</v>
      </c>
      <c r="BT298" s="67">
        <v>0</v>
      </c>
      <c r="BU298" s="67">
        <v>0</v>
      </c>
      <c r="BV298" s="67">
        <v>7.7</v>
      </c>
      <c r="BW298" s="67">
        <v>107.7</v>
      </c>
      <c r="BX298" s="67">
        <v>107.6</v>
      </c>
      <c r="BY298" s="67">
        <v>107.7</v>
      </c>
      <c r="BZ298" s="67">
        <v>109.2</v>
      </c>
      <c r="CA298" s="67">
        <v>106.6</v>
      </c>
      <c r="CB298" s="67">
        <v>112.5</v>
      </c>
      <c r="CC298" s="96" t="s">
        <v>2620</v>
      </c>
      <c r="CD298" s="96" t="s">
        <v>2621</v>
      </c>
      <c r="CE298" s="99">
        <v>11.464968152866243</v>
      </c>
      <c r="CF298" s="67" t="s">
        <v>1572</v>
      </c>
      <c r="CG298" s="67" t="s">
        <v>1661</v>
      </c>
      <c r="CH298" s="67">
        <v>20.68</v>
      </c>
      <c r="CI298" s="67">
        <v>1</v>
      </c>
      <c r="CJ298" s="86">
        <v>0</v>
      </c>
      <c r="CK298" s="87">
        <v>0</v>
      </c>
      <c r="CL298" s="106">
        <v>20.68</v>
      </c>
      <c r="CM298" s="89">
        <v>1</v>
      </c>
      <c r="CN298" s="67">
        <v>20.68</v>
      </c>
      <c r="CO298" s="67">
        <v>1</v>
      </c>
      <c r="CP298" s="67">
        <v>0</v>
      </c>
      <c r="CQ298" s="67">
        <v>0</v>
      </c>
      <c r="CR298" s="67">
        <v>0</v>
      </c>
      <c r="CS298" s="67">
        <v>0</v>
      </c>
      <c r="CT298" s="67">
        <v>0</v>
      </c>
      <c r="CU298" s="67">
        <v>0</v>
      </c>
      <c r="CV298" s="67">
        <v>0</v>
      </c>
      <c r="CW298" s="67">
        <v>0</v>
      </c>
      <c r="CX298" s="67">
        <v>0</v>
      </c>
      <c r="CY298" s="67">
        <v>0</v>
      </c>
      <c r="CZ298" s="67">
        <v>0</v>
      </c>
      <c r="DA298" s="67">
        <v>0</v>
      </c>
      <c r="DB298" s="62">
        <f>VLOOKUP(A298,'[3]2017'!$A$8:$I$140,9,0)</f>
        <v>0</v>
      </c>
      <c r="DC298" s="63">
        <f>VLOOKUP(A298,'[3]2017'!$A$8:$I$140,8,0)</f>
        <v>0</v>
      </c>
      <c r="DD298" s="96" t="s">
        <v>2622</v>
      </c>
      <c r="DE298" s="96" t="s">
        <v>2393</v>
      </c>
      <c r="DF298" s="99">
        <v>1.9212295869356391</v>
      </c>
      <c r="DG298" s="100">
        <v>8.2896617436874713</v>
      </c>
      <c r="DH298" s="67">
        <v>53</v>
      </c>
      <c r="DI298" s="67">
        <v>3</v>
      </c>
      <c r="DJ298" s="67">
        <v>70.67</v>
      </c>
      <c r="DK298" s="67">
        <v>4</v>
      </c>
      <c r="DL298" s="67">
        <v>0</v>
      </c>
      <c r="DM298" s="67">
        <v>0</v>
      </c>
      <c r="DN298" s="67">
        <v>53</v>
      </c>
      <c r="DO298" s="67">
        <v>3</v>
      </c>
      <c r="DP298" s="67">
        <v>18.64</v>
      </c>
      <c r="DQ298" s="67">
        <v>1</v>
      </c>
      <c r="DR298" s="67">
        <v>0</v>
      </c>
      <c r="DS298" s="67">
        <v>0</v>
      </c>
      <c r="DT298" s="67">
        <v>18.64</v>
      </c>
      <c r="DU298" s="67">
        <v>1</v>
      </c>
      <c r="DV298" s="67">
        <v>0</v>
      </c>
      <c r="DW298" s="67">
        <v>0</v>
      </c>
      <c r="DX298" s="67">
        <v>0</v>
      </c>
      <c r="DY298" s="67">
        <v>0</v>
      </c>
      <c r="DZ298" s="101">
        <f>VLOOKUP(A298,[5]Embarazos!$A$7:$D$139,4,0)</f>
        <v>0.53835800807537015</v>
      </c>
      <c r="EA298" s="63">
        <f>VLOOKUP(A298,[5]Embarazos!$A$7:$D$139,3,0)</f>
        <v>4</v>
      </c>
      <c r="EB298" s="62">
        <f>VLOOKUP(A298,[5]Embarazos!$A$7:$F$139,6,0)</f>
        <v>14.670255720053834</v>
      </c>
      <c r="EC298" s="63">
        <f>VLOOKUP(A298,[5]Embarazos!$A$7:$F$139,5,0)</f>
        <v>109</v>
      </c>
      <c r="ED298" s="62">
        <f>VLOOKUP(A298,'[3]2017'!$A$8:$K$140,11,0)</f>
        <v>0.68634179821551133</v>
      </c>
      <c r="EE298" s="63">
        <f>VLOOKUP(A298,'[3]2017'!$A$8:$K$140,10,0)</f>
        <v>3</v>
      </c>
      <c r="EF298" s="96" t="s">
        <v>2623</v>
      </c>
      <c r="EG298" s="96" t="s">
        <v>2624</v>
      </c>
      <c r="EH298" s="99">
        <v>2.1464275213172597</v>
      </c>
      <c r="EI298" s="104">
        <v>8.8992974238875888</v>
      </c>
      <c r="EJ298" s="174" t="s">
        <v>2625</v>
      </c>
      <c r="EK298" s="174" t="s">
        <v>2004</v>
      </c>
      <c r="EL298" s="96" t="s">
        <v>2315</v>
      </c>
      <c r="EM298" s="96" t="s">
        <v>1951</v>
      </c>
      <c r="EN298" s="99">
        <v>1.2658227848101267</v>
      </c>
      <c r="EO298" s="100">
        <v>6.0924369747899156</v>
      </c>
      <c r="EP298" s="67">
        <v>37.270000000000003</v>
      </c>
      <c r="EQ298" s="67">
        <v>2</v>
      </c>
      <c r="ER298" s="67">
        <v>111.82</v>
      </c>
      <c r="ES298" s="67">
        <v>6</v>
      </c>
      <c r="ET298" s="92">
        <v>111.81513231457323</v>
      </c>
      <c r="EU298" s="67">
        <v>6</v>
      </c>
      <c r="EV298" s="67">
        <v>37.270000000000003</v>
      </c>
      <c r="EW298" s="67">
        <v>2</v>
      </c>
      <c r="EX298" s="67">
        <v>0</v>
      </c>
      <c r="EY298" s="62">
        <f>VLOOKUP(A298,[5]Embarazos!$A$7:$H$139,8,0)</f>
        <v>31.090174966352624</v>
      </c>
      <c r="EZ298" s="63">
        <f>VLOOKUP(A298,[5]Embarazos!$A$7:$H$139,7,0)</f>
        <v>231</v>
      </c>
      <c r="FA298" s="62">
        <f>VLOOKUP(A298,[5]Embarazos!$A$7:$J$139,10,0)</f>
        <v>27.725437415881558</v>
      </c>
      <c r="FB298" s="63">
        <f>VLOOKUP(A298,[5]Embarazos!$A$7:$J$139,9,0)</f>
        <v>206</v>
      </c>
      <c r="FC298" s="67">
        <v>0</v>
      </c>
      <c r="FD298" s="67">
        <v>0</v>
      </c>
      <c r="FE298" s="67">
        <v>49.38</v>
      </c>
      <c r="FF298" s="67">
        <v>5</v>
      </c>
      <c r="FG298" s="67">
        <v>0</v>
      </c>
      <c r="FH298" s="67">
        <v>0</v>
      </c>
      <c r="FI298" s="67">
        <v>9.68</v>
      </c>
      <c r="FJ298" s="67">
        <v>1</v>
      </c>
      <c r="FK298" s="92">
        <v>59.253407070906583</v>
      </c>
      <c r="FL298" s="67">
        <v>6</v>
      </c>
      <c r="FM298" s="67">
        <v>148.13</v>
      </c>
      <c r="FN298" s="67">
        <v>15</v>
      </c>
      <c r="FO298" s="67">
        <v>266.64</v>
      </c>
      <c r="FP298" s="67">
        <v>27</v>
      </c>
      <c r="FQ298" s="92">
        <v>19.751135690302192</v>
      </c>
      <c r="FR298" s="67">
        <v>2</v>
      </c>
      <c r="FS298" s="62">
        <f>VLOOKUP(A298,'[3]2017'!$A$8:$M$140,13,0)</f>
        <v>0.42408821034775235</v>
      </c>
      <c r="FT298" s="63">
        <f>VLOOKUP(A298,'[3]2017'!$A$8:$M$140,12,0)</f>
        <v>2</v>
      </c>
      <c r="FU298" s="62">
        <f>VLOOKUP(A298,'[3]2017'!$A$8:$O$140,15,0)</f>
        <v>0.67069081153588195</v>
      </c>
      <c r="FV298" s="63">
        <f>VLOOKUP(A298,'[3]2017'!$A$8:$O$140,14,0)</f>
        <v>3</v>
      </c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67"/>
      <c r="HQ298" s="67"/>
      <c r="HR298" s="67"/>
      <c r="HS298" s="67"/>
      <c r="HT298" s="67"/>
      <c r="HU298" s="67"/>
      <c r="HV298" s="67"/>
      <c r="HW298" s="67"/>
      <c r="HX298" s="67"/>
      <c r="HY298" s="67"/>
      <c r="HZ298" s="67"/>
      <c r="IA298" s="67"/>
      <c r="IB298" s="67"/>
      <c r="IC298" s="67"/>
      <c r="ID298" s="67"/>
      <c r="IE298" s="67"/>
      <c r="IF298" s="67"/>
      <c r="IG298" s="67"/>
      <c r="IH298" s="67"/>
      <c r="II298" s="67"/>
      <c r="IJ298" s="67"/>
      <c r="IK298" s="67"/>
      <c r="IL298" s="67"/>
      <c r="IM298" s="67"/>
      <c r="IN298" s="67"/>
      <c r="IO298" s="67"/>
      <c r="IP298" s="67"/>
      <c r="IQ298" s="67"/>
      <c r="IR298" s="67"/>
      <c r="IS298" s="67"/>
      <c r="IT298" s="67"/>
      <c r="IU298" s="67"/>
      <c r="IV298" s="67"/>
      <c r="IW298" s="67"/>
      <c r="IX298" s="67"/>
      <c r="IY298" s="67"/>
      <c r="IZ298" s="67"/>
      <c r="JA298" s="67"/>
      <c r="JB298" s="67"/>
      <c r="JC298" s="67"/>
      <c r="JD298" s="67"/>
      <c r="JE298" s="67"/>
      <c r="JF298" s="67"/>
      <c r="JG298" s="67"/>
      <c r="JH298" s="67"/>
      <c r="JI298" s="67"/>
      <c r="JJ298" s="67"/>
      <c r="JK298" s="67"/>
      <c r="JL298" s="67"/>
      <c r="JM298" s="67"/>
      <c r="JN298" s="67"/>
      <c r="JO298" s="67"/>
      <c r="JP298" s="67"/>
      <c r="JQ298" s="67"/>
      <c r="JR298" s="67"/>
      <c r="JS298" s="67"/>
      <c r="JT298" s="67"/>
      <c r="JU298" s="67"/>
      <c r="JV298" s="67"/>
      <c r="JW298" s="67"/>
      <c r="JX298" s="67"/>
      <c r="JY298" s="67"/>
      <c r="JZ298" s="67"/>
      <c r="KA298" s="67"/>
      <c r="KB298" s="67"/>
      <c r="KC298" s="67"/>
      <c r="KD298" s="67"/>
      <c r="KE298" s="67"/>
      <c r="KF298" s="67"/>
      <c r="KG298" s="67"/>
      <c r="KH298" s="67"/>
      <c r="KI298" s="67"/>
      <c r="KJ298" s="67"/>
      <c r="KK298" s="67"/>
      <c r="KL298" s="67"/>
      <c r="KM298" s="67"/>
      <c r="KN298" s="67"/>
      <c r="KO298" s="67"/>
      <c r="KP298" s="67"/>
      <c r="KQ298" s="67"/>
      <c r="KR298" s="67"/>
      <c r="KS298" s="67"/>
      <c r="KT298" s="67"/>
      <c r="KU298" s="67"/>
      <c r="KV298" s="67"/>
      <c r="KW298" s="67"/>
      <c r="KX298" s="67"/>
      <c r="KY298" s="67"/>
      <c r="KZ298" s="67"/>
      <c r="LA298" s="67"/>
      <c r="LB298" s="67"/>
      <c r="LC298" s="67"/>
      <c r="LD298" s="67"/>
      <c r="LE298" s="67"/>
      <c r="LF298" s="67"/>
      <c r="LG298" s="67"/>
      <c r="LH298" s="67"/>
      <c r="LI298" s="67"/>
      <c r="LJ298" s="67"/>
      <c r="LK298" s="67"/>
      <c r="LL298" s="67"/>
      <c r="LM298" s="67"/>
      <c r="LN298" s="67"/>
      <c r="LO298" s="67"/>
      <c r="LP298" s="67"/>
      <c r="LQ298" s="67"/>
      <c r="LR298" s="67"/>
      <c r="LS298" s="67"/>
      <c r="LT298" s="67"/>
      <c r="LU298" s="67"/>
      <c r="LV298" s="67"/>
      <c r="LW298" s="67"/>
      <c r="LX298" s="67"/>
      <c r="LY298" s="67"/>
      <c r="LZ298" s="67"/>
      <c r="MA298" s="67"/>
      <c r="MB298" s="67"/>
      <c r="MC298" s="67"/>
      <c r="MD298" s="67"/>
      <c r="ME298" s="67"/>
      <c r="MF298" s="67"/>
      <c r="MG298" s="67"/>
      <c r="MH298" s="67"/>
      <c r="MI298" s="67"/>
      <c r="MJ298" s="67"/>
      <c r="MK298" s="67"/>
      <c r="ML298" s="67"/>
      <c r="MM298" s="67"/>
      <c r="MN298" s="67"/>
      <c r="MO298" s="67"/>
      <c r="MP298" s="67"/>
      <c r="MQ298" s="67"/>
      <c r="MR298" s="67"/>
      <c r="MS298" s="67"/>
      <c r="MT298" s="67"/>
      <c r="MU298" s="67"/>
      <c r="MV298" s="67"/>
      <c r="MW298" s="67"/>
      <c r="MX298" s="67"/>
      <c r="MY298" s="67"/>
      <c r="MZ298" s="67"/>
      <c r="NA298" s="67"/>
      <c r="NB298" s="67"/>
      <c r="NC298" s="67"/>
      <c r="ND298" s="67"/>
      <c r="NE298" s="67"/>
      <c r="NF298" s="67"/>
      <c r="NG298" s="67"/>
      <c r="NH298" s="67"/>
      <c r="NI298" s="67"/>
      <c r="NJ298" s="67"/>
      <c r="NK298" s="67"/>
      <c r="NL298" s="67"/>
      <c r="NM298" s="67"/>
      <c r="NN298" s="67"/>
      <c r="NO298" s="67"/>
      <c r="NP298" s="67"/>
      <c r="NQ298" s="67"/>
      <c r="NR298" s="12"/>
      <c r="NS298" s="12"/>
      <c r="NT298" s="12"/>
      <c r="NU298" s="12"/>
      <c r="NV298" s="12"/>
      <c r="NW298" s="12"/>
      <c r="NX298" s="12"/>
      <c r="NY298" s="12"/>
      <c r="NZ298" s="12"/>
      <c r="OA298" s="12"/>
      <c r="OB298" s="12"/>
      <c r="OC298" s="12"/>
      <c r="OD298" s="12"/>
      <c r="OE298" s="12"/>
      <c r="OF298" s="12"/>
      <c r="OG298" s="12"/>
      <c r="OH298" s="12"/>
      <c r="OI298" s="12"/>
      <c r="OJ298" s="12"/>
      <c r="OK298" s="12"/>
      <c r="OL298" s="12"/>
      <c r="OM298" s="12"/>
      <c r="ON298" s="12"/>
      <c r="OO298" s="12"/>
      <c r="OP298" s="12"/>
      <c r="OQ298" s="12"/>
    </row>
    <row r="299" spans="1:407">
      <c r="A299" s="96" t="s">
        <v>885</v>
      </c>
      <c r="B299" s="56" t="s">
        <v>886</v>
      </c>
      <c r="C299" s="96" t="s">
        <v>427</v>
      </c>
      <c r="D299" s="74">
        <v>6</v>
      </c>
      <c r="E299" s="67">
        <v>2017</v>
      </c>
      <c r="F299" s="161">
        <v>75.346456191625023</v>
      </c>
      <c r="G299" s="67">
        <v>27233</v>
      </c>
      <c r="H299" s="67">
        <v>23472</v>
      </c>
      <c r="I299" s="67">
        <v>3761</v>
      </c>
      <c r="J299" s="67">
        <v>42.84</v>
      </c>
      <c r="K299" s="78">
        <v>11667</v>
      </c>
      <c r="L299" s="67">
        <v>53.16</v>
      </c>
      <c r="M299" s="78">
        <v>14476</v>
      </c>
      <c r="N299" s="67">
        <v>2226</v>
      </c>
      <c r="O299" s="67">
        <v>1137</v>
      </c>
      <c r="P299" s="67">
        <v>1089</v>
      </c>
      <c r="Q299" s="67">
        <v>2670</v>
      </c>
      <c r="R299" s="67">
        <v>1362</v>
      </c>
      <c r="S299" s="67">
        <v>1308</v>
      </c>
      <c r="T299" s="67">
        <v>2205</v>
      </c>
      <c r="U299" s="67">
        <v>1123</v>
      </c>
      <c r="V299" s="67">
        <v>1082</v>
      </c>
      <c r="W299" s="67">
        <v>436</v>
      </c>
      <c r="X299" s="67">
        <v>227</v>
      </c>
      <c r="Y299" s="67">
        <v>209</v>
      </c>
      <c r="Z299" s="67">
        <v>2185</v>
      </c>
      <c r="AA299" s="67">
        <v>1138</v>
      </c>
      <c r="AB299" s="67">
        <v>1047</v>
      </c>
      <c r="AC299" s="67">
        <v>3089</v>
      </c>
      <c r="AD299" s="67">
        <v>1606</v>
      </c>
      <c r="AE299" s="67">
        <v>1483</v>
      </c>
      <c r="AF299" s="67">
        <v>2254</v>
      </c>
      <c r="AG299" s="67">
        <v>1164</v>
      </c>
      <c r="AH299" s="67">
        <v>1090</v>
      </c>
      <c r="AI299" s="67">
        <v>4191</v>
      </c>
      <c r="AJ299" s="67">
        <v>2147</v>
      </c>
      <c r="AK299" s="67">
        <v>2044</v>
      </c>
      <c r="AL299" s="67">
        <v>2344</v>
      </c>
      <c r="AM299" s="67">
        <v>1198</v>
      </c>
      <c r="AN299" s="67">
        <v>1146</v>
      </c>
      <c r="AO299" s="67">
        <v>2288</v>
      </c>
      <c r="AP299" s="67">
        <v>1171</v>
      </c>
      <c r="AQ299" s="67">
        <v>1117</v>
      </c>
      <c r="AR299" s="67" t="s">
        <v>428</v>
      </c>
      <c r="AS299" s="67"/>
      <c r="AT299" s="67" t="s">
        <v>428</v>
      </c>
      <c r="AU299" s="59">
        <v>771</v>
      </c>
      <c r="AV299" s="59">
        <v>10</v>
      </c>
      <c r="AW299" s="59">
        <v>163</v>
      </c>
      <c r="AX299" s="97">
        <f>VLOOKUP(A299,[2]INFANTIL!$A$8:$AA$140,27,0)</f>
        <v>11.673151750972762</v>
      </c>
      <c r="AY299" s="98">
        <f>VLOOKUP(A299,[2]INFANTIL!$A$8:$AA$140,16,0)</f>
        <v>10</v>
      </c>
      <c r="AZ299" s="62">
        <f>VLOOKUP(A299,'[3]2017'!$A$8:$E$140,5,0)</f>
        <v>3.5938903863432166</v>
      </c>
      <c r="BA299" s="63">
        <f>VLOOKUP(A299,'[3]2017'!$A$8:$E$140,4,0)</f>
        <v>8</v>
      </c>
      <c r="BB299" s="62">
        <f>VLOOKUP(A299,[2]MATERNAS!$A$8:$AA$140,27,0)</f>
        <v>0</v>
      </c>
      <c r="BC299" s="63">
        <f>VLOOKUP(A299,[2]MATERNAS!$A$8:$AA$140,26,0)</f>
        <v>0</v>
      </c>
      <c r="BD299" s="68">
        <v>0</v>
      </c>
      <c r="BE299" s="69">
        <v>0</v>
      </c>
      <c r="BF299" s="60">
        <f>VLOOKUP(A299,[4]Controles!$A$7:$L$139,12,0)</f>
        <v>1.556420233463035</v>
      </c>
      <c r="BG299" s="61">
        <f>VLOOKUP(A299,[4]Controles!$A$7:$L$139,11,0)</f>
        <v>8</v>
      </c>
      <c r="BH299" s="88">
        <v>11.7</v>
      </c>
      <c r="BI299" s="87">
        <v>60</v>
      </c>
      <c r="BJ299" s="68">
        <v>0</v>
      </c>
      <c r="BK299" s="69">
        <v>0</v>
      </c>
      <c r="BL299" s="68">
        <v>0</v>
      </c>
      <c r="BM299" s="69">
        <v>0</v>
      </c>
      <c r="BN299" s="67">
        <v>0</v>
      </c>
      <c r="BO299" s="67">
        <v>0</v>
      </c>
      <c r="BP299" s="67">
        <v>0</v>
      </c>
      <c r="BQ299" s="67">
        <v>0</v>
      </c>
      <c r="BR299" s="67">
        <v>0</v>
      </c>
      <c r="BS299" s="67">
        <v>0</v>
      </c>
      <c r="BT299" s="67">
        <v>0</v>
      </c>
      <c r="BU299" s="67">
        <v>0</v>
      </c>
      <c r="BV299" s="67">
        <v>1</v>
      </c>
      <c r="BW299" s="67">
        <v>91.2</v>
      </c>
      <c r="BX299" s="67">
        <v>98.2</v>
      </c>
      <c r="BY299" s="67">
        <v>91.4</v>
      </c>
      <c r="BZ299" s="67">
        <v>111.7</v>
      </c>
      <c r="CA299" s="67">
        <v>101.7</v>
      </c>
      <c r="CB299" s="67">
        <v>98.7</v>
      </c>
      <c r="CC299" s="67"/>
      <c r="CD299" s="96" t="s">
        <v>2626</v>
      </c>
      <c r="CE299" s="99">
        <v>13.58</v>
      </c>
      <c r="CF299" s="67" t="s">
        <v>1157</v>
      </c>
      <c r="CG299" s="67" t="s">
        <v>2627</v>
      </c>
      <c r="CH299" s="67">
        <v>225.02</v>
      </c>
      <c r="CI299" s="67">
        <v>5</v>
      </c>
      <c r="CJ299" s="86">
        <v>0.45351473922902497</v>
      </c>
      <c r="CK299" s="87">
        <v>1</v>
      </c>
      <c r="CL299" s="106">
        <v>225.02</v>
      </c>
      <c r="CM299" s="89">
        <v>5</v>
      </c>
      <c r="CN299" s="67">
        <v>225.02</v>
      </c>
      <c r="CO299" s="67">
        <v>5</v>
      </c>
      <c r="CP299" s="67">
        <v>0</v>
      </c>
      <c r="CQ299" s="67">
        <v>0</v>
      </c>
      <c r="CR299" s="67">
        <v>0</v>
      </c>
      <c r="CS299" s="67">
        <v>0</v>
      </c>
      <c r="CT299" s="67">
        <v>0</v>
      </c>
      <c r="CU299" s="67">
        <v>0</v>
      </c>
      <c r="CV299" s="67">
        <v>0</v>
      </c>
      <c r="CW299" s="67">
        <v>0</v>
      </c>
      <c r="CX299" s="67">
        <v>0</v>
      </c>
      <c r="CY299" s="67">
        <v>0</v>
      </c>
      <c r="CZ299" s="67">
        <v>0</v>
      </c>
      <c r="DA299" s="67">
        <v>0</v>
      </c>
      <c r="DB299" s="62">
        <f>VLOOKUP(A299,'[3]2017'!$A$8:$I$140,9,0)</f>
        <v>0</v>
      </c>
      <c r="DC299" s="63">
        <f>VLOOKUP(A299,'[3]2017'!$A$8:$I$140,8,0)</f>
        <v>0</v>
      </c>
      <c r="DD299" s="96" t="s">
        <v>2628</v>
      </c>
      <c r="DE299" s="96" t="s">
        <v>2629</v>
      </c>
      <c r="DF299" s="99">
        <v>1.8467583497053044</v>
      </c>
      <c r="DG299" s="100">
        <v>3.6088474970896391</v>
      </c>
      <c r="DH299" s="67">
        <v>37.979999999999997</v>
      </c>
      <c r="DI299" s="67">
        <v>1</v>
      </c>
      <c r="DJ299" s="67">
        <v>531.71</v>
      </c>
      <c r="DK299" s="67">
        <v>14</v>
      </c>
      <c r="DL299" s="67">
        <v>0</v>
      </c>
      <c r="DM299" s="67">
        <v>0</v>
      </c>
      <c r="DN299" s="67">
        <v>75.39</v>
      </c>
      <c r="DO299" s="67">
        <v>2</v>
      </c>
      <c r="DP299" s="67">
        <v>37.69</v>
      </c>
      <c r="DQ299" s="67">
        <v>1</v>
      </c>
      <c r="DR299" s="67">
        <v>37.69</v>
      </c>
      <c r="DS299" s="67">
        <v>1</v>
      </c>
      <c r="DT299" s="67">
        <v>0</v>
      </c>
      <c r="DU299" s="67">
        <v>0</v>
      </c>
      <c r="DV299" s="67">
        <v>0</v>
      </c>
      <c r="DW299" s="67">
        <v>0</v>
      </c>
      <c r="DX299" s="67">
        <v>0</v>
      </c>
      <c r="DY299" s="67">
        <v>0</v>
      </c>
      <c r="DZ299" s="101">
        <f>VLOOKUP(A299,[5]Embarazos!$A$7:$D$139,4,0)</f>
        <v>0.55147058823529416</v>
      </c>
      <c r="EA299" s="63">
        <f>VLOOKUP(A299,[5]Embarazos!$A$7:$D$139,3,0)</f>
        <v>3</v>
      </c>
      <c r="EB299" s="62">
        <f>VLOOKUP(A299,[5]Embarazos!$A$7:$F$139,6,0)</f>
        <v>15.808823529411764</v>
      </c>
      <c r="EC299" s="63">
        <f>VLOOKUP(A299,[5]Embarazos!$A$7:$F$139,5,0)</f>
        <v>86</v>
      </c>
      <c r="ED299" s="62">
        <f>VLOOKUP(A299,'[3]2017'!$A$8:$K$140,11,0)</f>
        <v>1.3309671694764862</v>
      </c>
      <c r="EE299" s="63">
        <f>VLOOKUP(A299,'[3]2017'!$A$8:$K$140,10,0)</f>
        <v>3</v>
      </c>
      <c r="EF299" s="96" t="s">
        <v>2630</v>
      </c>
      <c r="EG299" s="96" t="s">
        <v>2631</v>
      </c>
      <c r="EH299" s="99">
        <v>2.333664349553128</v>
      </c>
      <c r="EI299" s="104">
        <v>1.4306151645207439</v>
      </c>
      <c r="EJ299" s="174" t="s">
        <v>2632</v>
      </c>
      <c r="EK299" s="174" t="s">
        <v>1371</v>
      </c>
      <c r="EL299" s="96" t="s">
        <v>2633</v>
      </c>
      <c r="EM299" s="96" t="s">
        <v>2634</v>
      </c>
      <c r="EN299" s="99">
        <v>0.96</v>
      </c>
      <c r="EO299" s="100">
        <v>0.42372881355932202</v>
      </c>
      <c r="EP299" s="67">
        <v>37.69</v>
      </c>
      <c r="EQ299" s="67">
        <v>1</v>
      </c>
      <c r="ER299" s="67">
        <v>263.85000000000002</v>
      </c>
      <c r="ES299" s="67">
        <v>7</v>
      </c>
      <c r="ET299" s="92">
        <v>75.386355069732375</v>
      </c>
      <c r="EU299" s="67">
        <v>2</v>
      </c>
      <c r="EV299" s="67">
        <v>37.69</v>
      </c>
      <c r="EW299" s="67">
        <v>1</v>
      </c>
      <c r="EX299" s="67">
        <v>0</v>
      </c>
      <c r="EY299" s="62">
        <f>VLOOKUP(A299,[5]Embarazos!$A$7:$H$139,8,0)</f>
        <v>31.25</v>
      </c>
      <c r="EZ299" s="63">
        <f>VLOOKUP(A299,[5]Embarazos!$A$7:$H$139,7,0)</f>
        <v>170</v>
      </c>
      <c r="FA299" s="62">
        <f>VLOOKUP(A299,[5]Embarazos!$A$7:$J$139,10,0)</f>
        <v>22.242647058823529</v>
      </c>
      <c r="FB299" s="63">
        <f>VLOOKUP(A299,[5]Embarazos!$A$7:$J$139,9,0)</f>
        <v>121</v>
      </c>
      <c r="FC299" s="67">
        <v>39.18</v>
      </c>
      <c r="FD299" s="67">
        <v>2</v>
      </c>
      <c r="FE299" s="67">
        <v>19.59</v>
      </c>
      <c r="FF299" s="67">
        <v>1</v>
      </c>
      <c r="FG299" s="67">
        <v>58.78</v>
      </c>
      <c r="FH299" s="67">
        <v>3</v>
      </c>
      <c r="FI299" s="67">
        <v>0</v>
      </c>
      <c r="FJ299" s="67">
        <v>0</v>
      </c>
      <c r="FK299" s="92">
        <v>117.55485893416929</v>
      </c>
      <c r="FL299" s="105">
        <v>6</v>
      </c>
      <c r="FM299" s="67">
        <v>137.15</v>
      </c>
      <c r="FN299" s="67">
        <v>7</v>
      </c>
      <c r="FO299" s="67">
        <v>509.4</v>
      </c>
      <c r="FP299" s="67">
        <v>26</v>
      </c>
      <c r="FQ299" s="92">
        <v>19.592476489028211</v>
      </c>
      <c r="FR299" s="67">
        <v>1</v>
      </c>
      <c r="FS299" s="62">
        <f>VLOOKUP(A299,'[3]2017'!$A$8:$M$140,13,0)</f>
        <v>0.42662116040955633</v>
      </c>
      <c r="FT299" s="63">
        <f>VLOOKUP(A299,'[3]2017'!$A$8:$M$140,12,0)</f>
        <v>1</v>
      </c>
      <c r="FU299" s="62">
        <f>VLOOKUP(A299,'[3]2017'!$A$8:$O$140,15,0)</f>
        <v>0.87412587412587417</v>
      </c>
      <c r="FV299" s="63">
        <f>VLOOKUP(A299,'[3]2017'!$A$8:$O$140,14,0)</f>
        <v>2</v>
      </c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67"/>
      <c r="HQ299" s="67"/>
      <c r="HR299" s="67"/>
      <c r="HS299" s="67"/>
      <c r="HT299" s="67"/>
      <c r="HU299" s="67"/>
      <c r="HV299" s="67"/>
      <c r="HW299" s="67"/>
      <c r="HX299" s="67"/>
      <c r="HY299" s="67"/>
      <c r="HZ299" s="67"/>
      <c r="IA299" s="67"/>
      <c r="IB299" s="67"/>
      <c r="IC299" s="67"/>
      <c r="ID299" s="67"/>
      <c r="IE299" s="67"/>
      <c r="IF299" s="67"/>
      <c r="IG299" s="67"/>
      <c r="IH299" s="67"/>
      <c r="II299" s="67"/>
      <c r="IJ299" s="67"/>
      <c r="IK299" s="67"/>
      <c r="IL299" s="67"/>
      <c r="IM299" s="67"/>
      <c r="IN299" s="67"/>
      <c r="IO299" s="67"/>
      <c r="IP299" s="67"/>
      <c r="IQ299" s="67"/>
      <c r="IR299" s="67"/>
      <c r="IS299" s="67"/>
      <c r="IT299" s="67"/>
      <c r="IU299" s="67"/>
      <c r="IV299" s="67"/>
      <c r="IW299" s="67"/>
      <c r="IX299" s="67"/>
      <c r="IY299" s="67"/>
      <c r="IZ299" s="67"/>
      <c r="JA299" s="67"/>
      <c r="JB299" s="67"/>
      <c r="JC299" s="67"/>
      <c r="JD299" s="67"/>
      <c r="JE299" s="67"/>
      <c r="JF299" s="67"/>
      <c r="JG299" s="67"/>
      <c r="JH299" s="67"/>
      <c r="JI299" s="67"/>
      <c r="JJ299" s="67"/>
      <c r="JK299" s="67"/>
      <c r="JL299" s="67"/>
      <c r="JM299" s="67"/>
      <c r="JN299" s="67"/>
      <c r="JO299" s="67"/>
      <c r="JP299" s="67"/>
      <c r="JQ299" s="67"/>
      <c r="JR299" s="67"/>
      <c r="JS299" s="67"/>
      <c r="JT299" s="67"/>
      <c r="JU299" s="67"/>
      <c r="JV299" s="67"/>
      <c r="JW299" s="67"/>
      <c r="JX299" s="67"/>
      <c r="JY299" s="67"/>
      <c r="JZ299" s="67"/>
      <c r="KA299" s="67"/>
      <c r="KB299" s="67"/>
      <c r="KC299" s="67"/>
      <c r="KD299" s="67"/>
      <c r="KE299" s="67"/>
      <c r="KF299" s="67"/>
      <c r="KG299" s="67"/>
      <c r="KH299" s="67"/>
      <c r="KI299" s="67"/>
      <c r="KJ299" s="67"/>
      <c r="KK299" s="67"/>
      <c r="KL299" s="67"/>
      <c r="KM299" s="67"/>
      <c r="KN299" s="67"/>
      <c r="KO299" s="67"/>
      <c r="KP299" s="67"/>
      <c r="KQ299" s="67"/>
      <c r="KR299" s="67"/>
      <c r="KS299" s="67"/>
      <c r="KT299" s="67"/>
      <c r="KU299" s="67"/>
      <c r="KV299" s="67"/>
      <c r="KW299" s="67"/>
      <c r="KX299" s="67"/>
      <c r="KY299" s="67"/>
      <c r="KZ299" s="67"/>
      <c r="LA299" s="67"/>
      <c r="LB299" s="67"/>
      <c r="LC299" s="67"/>
      <c r="LD299" s="67"/>
      <c r="LE299" s="67"/>
      <c r="LF299" s="67"/>
      <c r="LG299" s="67"/>
      <c r="LH299" s="67"/>
      <c r="LI299" s="67"/>
      <c r="LJ299" s="67"/>
      <c r="LK299" s="67"/>
      <c r="LL299" s="67"/>
      <c r="LM299" s="67"/>
      <c r="LN299" s="67"/>
      <c r="LO299" s="67"/>
      <c r="LP299" s="67"/>
      <c r="LQ299" s="67"/>
      <c r="LR299" s="67"/>
      <c r="LS299" s="67"/>
      <c r="LT299" s="67"/>
      <c r="LU299" s="67"/>
      <c r="LV299" s="67"/>
      <c r="LW299" s="67"/>
      <c r="LX299" s="67"/>
      <c r="LY299" s="67"/>
      <c r="LZ299" s="67"/>
      <c r="MA299" s="67"/>
      <c r="MB299" s="67"/>
      <c r="MC299" s="67"/>
      <c r="MD299" s="67"/>
      <c r="ME299" s="67"/>
      <c r="MF299" s="67"/>
      <c r="MG299" s="67"/>
      <c r="MH299" s="67"/>
      <c r="MI299" s="67"/>
      <c r="MJ299" s="67"/>
      <c r="MK299" s="67"/>
      <c r="ML299" s="67"/>
      <c r="MM299" s="67"/>
      <c r="MN299" s="67"/>
      <c r="MO299" s="67"/>
      <c r="MP299" s="67"/>
      <c r="MQ299" s="67"/>
      <c r="MR299" s="67"/>
      <c r="MS299" s="67"/>
      <c r="MT299" s="67"/>
      <c r="MU299" s="67"/>
      <c r="MV299" s="67"/>
      <c r="MW299" s="67"/>
      <c r="MX299" s="67"/>
      <c r="MY299" s="67"/>
      <c r="MZ299" s="67"/>
      <c r="NA299" s="67"/>
      <c r="NB299" s="67"/>
      <c r="NC299" s="67"/>
      <c r="ND299" s="67"/>
      <c r="NE299" s="67"/>
      <c r="NF299" s="67"/>
      <c r="NG299" s="67"/>
      <c r="NH299" s="67"/>
      <c r="NI299" s="67"/>
      <c r="NJ299" s="67"/>
      <c r="NK299" s="67"/>
      <c r="NL299" s="67"/>
      <c r="NM299" s="67"/>
      <c r="NN299" s="67"/>
      <c r="NO299" s="67"/>
      <c r="NP299" s="67"/>
      <c r="NQ299" s="67"/>
      <c r="NR299" s="12"/>
      <c r="NS299" s="12"/>
      <c r="NT299" s="12"/>
      <c r="NU299" s="12"/>
      <c r="NV299" s="12"/>
      <c r="NW299" s="12"/>
      <c r="NX299" s="12"/>
      <c r="NY299" s="12"/>
      <c r="NZ299" s="12"/>
      <c r="OA299" s="12"/>
      <c r="OB299" s="12"/>
      <c r="OC299" s="12"/>
      <c r="OD299" s="12"/>
      <c r="OE299" s="12"/>
      <c r="OF299" s="12"/>
      <c r="OG299" s="12"/>
      <c r="OH299" s="12"/>
      <c r="OI299" s="12"/>
      <c r="OJ299" s="12"/>
      <c r="OK299" s="12"/>
      <c r="OL299" s="12"/>
      <c r="OM299" s="12"/>
      <c r="ON299" s="12"/>
      <c r="OO299" s="12"/>
      <c r="OP299" s="12"/>
      <c r="OQ299" s="12"/>
    </row>
    <row r="300" spans="1:407">
      <c r="A300" s="96" t="s">
        <v>1801</v>
      </c>
      <c r="B300" s="56" t="s">
        <v>895</v>
      </c>
      <c r="C300" s="96" t="s">
        <v>514</v>
      </c>
      <c r="D300" s="74">
        <v>6</v>
      </c>
      <c r="E300" s="67">
        <v>2017</v>
      </c>
      <c r="F300" s="161">
        <v>70.555416155189022</v>
      </c>
      <c r="G300" s="67">
        <v>10248</v>
      </c>
      <c r="H300" s="67">
        <v>5377</v>
      </c>
      <c r="I300" s="67">
        <v>4871</v>
      </c>
      <c r="J300" s="67">
        <v>59.78</v>
      </c>
      <c r="K300" s="78">
        <v>6126</v>
      </c>
      <c r="L300" s="67">
        <v>24.62</v>
      </c>
      <c r="M300" s="78">
        <v>2523</v>
      </c>
      <c r="N300" s="67">
        <v>949</v>
      </c>
      <c r="O300" s="67">
        <v>486</v>
      </c>
      <c r="P300" s="67">
        <v>463</v>
      </c>
      <c r="Q300" s="67">
        <v>1133</v>
      </c>
      <c r="R300" s="67">
        <v>581</v>
      </c>
      <c r="S300" s="67">
        <v>552</v>
      </c>
      <c r="T300" s="67">
        <v>931</v>
      </c>
      <c r="U300" s="67">
        <v>482</v>
      </c>
      <c r="V300" s="67">
        <v>449</v>
      </c>
      <c r="W300" s="67">
        <v>1131</v>
      </c>
      <c r="X300" s="67">
        <v>586</v>
      </c>
      <c r="Y300" s="67">
        <v>545</v>
      </c>
      <c r="Z300" s="67">
        <v>955</v>
      </c>
      <c r="AA300" s="67">
        <v>495</v>
      </c>
      <c r="AB300" s="67">
        <v>460</v>
      </c>
      <c r="AC300" s="67">
        <v>1093</v>
      </c>
      <c r="AD300" s="67">
        <v>566</v>
      </c>
      <c r="AE300" s="67">
        <v>527</v>
      </c>
      <c r="AF300" s="67">
        <v>871</v>
      </c>
      <c r="AG300" s="67">
        <v>451</v>
      </c>
      <c r="AH300" s="67">
        <v>420</v>
      </c>
      <c r="AI300" s="67">
        <v>1667</v>
      </c>
      <c r="AJ300" s="67">
        <v>876</v>
      </c>
      <c r="AK300" s="67">
        <v>791</v>
      </c>
      <c r="AL300" s="67">
        <v>937</v>
      </c>
      <c r="AM300" s="67">
        <v>492</v>
      </c>
      <c r="AN300" s="67">
        <v>445</v>
      </c>
      <c r="AO300" s="67">
        <v>941</v>
      </c>
      <c r="AP300" s="67">
        <v>502</v>
      </c>
      <c r="AQ300" s="67">
        <v>439</v>
      </c>
      <c r="AR300" s="67" t="s">
        <v>428</v>
      </c>
      <c r="AS300" s="67"/>
      <c r="AT300" s="67" t="s">
        <v>428</v>
      </c>
      <c r="AU300" s="59">
        <v>272</v>
      </c>
      <c r="AV300" s="59">
        <v>0</v>
      </c>
      <c r="AW300" s="59">
        <v>48</v>
      </c>
      <c r="AX300" s="97" t="e">
        <f>VLOOKUP(A300,[2]INFANTIL!$A$8:$AA$140,27,0)</f>
        <v>#N/A</v>
      </c>
      <c r="AY300" s="98" t="e">
        <f>VLOOKUP(A300,[2]INFANTIL!$A$8:$AA$140,16,0)</f>
        <v>#N/A</v>
      </c>
      <c r="AZ300" s="62">
        <f>VLOOKUP(A300,'[3]2017'!$A$8:$E$140,5,0)</f>
        <v>4.2149631190727082</v>
      </c>
      <c r="BA300" s="63">
        <f>VLOOKUP(A300,'[3]2017'!$A$8:$E$140,4,0)</f>
        <v>4</v>
      </c>
      <c r="BB300" s="62">
        <f>VLOOKUP(A300,[2]MATERNAS!$A$8:$AA$140,27,0)</f>
        <v>0</v>
      </c>
      <c r="BC300" s="63">
        <f>VLOOKUP(A300,[2]MATERNAS!$A$8:$AA$140,26,0)</f>
        <v>0</v>
      </c>
      <c r="BD300" s="68">
        <v>0</v>
      </c>
      <c r="BE300" s="69">
        <v>0</v>
      </c>
      <c r="BF300" s="60">
        <f>VLOOKUP(A300,[4]Controles!$A$7:$L$139,12,0)</f>
        <v>3.4188034188034191</v>
      </c>
      <c r="BG300" s="61">
        <f>VLOOKUP(A300,[4]Controles!$A$7:$L$139,11,0)</f>
        <v>4</v>
      </c>
      <c r="BH300" s="88">
        <v>10.256410256410255</v>
      </c>
      <c r="BI300" s="87">
        <v>12</v>
      </c>
      <c r="BJ300" s="68">
        <v>0</v>
      </c>
      <c r="BK300" s="69">
        <v>0</v>
      </c>
      <c r="BL300" s="68">
        <v>105.3740779768177</v>
      </c>
      <c r="BM300" s="69">
        <v>1</v>
      </c>
      <c r="BN300" s="67">
        <v>0</v>
      </c>
      <c r="BO300" s="67">
        <v>0</v>
      </c>
      <c r="BP300" s="67">
        <v>0</v>
      </c>
      <c r="BQ300" s="67">
        <v>0</v>
      </c>
      <c r="BR300" s="67">
        <v>0</v>
      </c>
      <c r="BS300" s="67">
        <v>0</v>
      </c>
      <c r="BT300" s="67">
        <v>0</v>
      </c>
      <c r="BU300" s="67">
        <v>0</v>
      </c>
      <c r="BV300" s="67">
        <v>29.6</v>
      </c>
      <c r="BW300" s="67">
        <v>100</v>
      </c>
      <c r="BX300" s="67">
        <v>96.3</v>
      </c>
      <c r="BY300" s="67">
        <v>100</v>
      </c>
      <c r="BZ300" s="67">
        <v>98.5</v>
      </c>
      <c r="CA300" s="67">
        <v>101.4</v>
      </c>
      <c r="CB300" s="67">
        <v>93.5</v>
      </c>
      <c r="CC300" s="96" t="s">
        <v>2635</v>
      </c>
      <c r="CD300" s="96" t="s">
        <v>2636</v>
      </c>
      <c r="CE300" s="99">
        <v>30</v>
      </c>
      <c r="CF300" s="67" t="s">
        <v>2637</v>
      </c>
      <c r="CG300" s="67" t="s">
        <v>2025</v>
      </c>
      <c r="CH300" s="67">
        <v>0</v>
      </c>
      <c r="CI300" s="67">
        <v>0</v>
      </c>
      <c r="CJ300" s="86">
        <v>0</v>
      </c>
      <c r="CK300" s="87">
        <v>0</v>
      </c>
      <c r="CL300" s="106">
        <v>0</v>
      </c>
      <c r="CM300" s="89">
        <v>0</v>
      </c>
      <c r="CN300" s="67">
        <v>0</v>
      </c>
      <c r="CO300" s="67">
        <v>0</v>
      </c>
      <c r="CP300" s="67">
        <v>0</v>
      </c>
      <c r="CQ300" s="67">
        <v>0</v>
      </c>
      <c r="CR300" s="67">
        <v>0</v>
      </c>
      <c r="CS300" s="67">
        <v>0</v>
      </c>
      <c r="CT300" s="67">
        <v>0</v>
      </c>
      <c r="CU300" s="67">
        <v>0</v>
      </c>
      <c r="CV300" s="67">
        <v>0</v>
      </c>
      <c r="CW300" s="67">
        <v>0</v>
      </c>
      <c r="CX300" s="67">
        <v>0</v>
      </c>
      <c r="CY300" s="67">
        <v>0</v>
      </c>
      <c r="CZ300" s="67">
        <v>0</v>
      </c>
      <c r="DA300" s="67">
        <v>0</v>
      </c>
      <c r="DB300" s="62">
        <f>VLOOKUP(A300,'[3]2017'!$A$8:$I$140,9,0)</f>
        <v>1.0471204188481678</v>
      </c>
      <c r="DC300" s="63">
        <f>VLOOKUP(A300,'[3]2017'!$A$8:$I$140,8,0)</f>
        <v>1</v>
      </c>
      <c r="DD300" s="96" t="s">
        <v>2638</v>
      </c>
      <c r="DE300" s="96" t="s">
        <v>2639</v>
      </c>
      <c r="DF300" s="99">
        <v>3.0656934306569341</v>
      </c>
      <c r="DG300" s="100">
        <v>6.1135371179039302</v>
      </c>
      <c r="DH300" s="67">
        <v>0</v>
      </c>
      <c r="DI300" s="67">
        <v>0</v>
      </c>
      <c r="DJ300" s="67">
        <v>0</v>
      </c>
      <c r="DK300" s="67">
        <v>0</v>
      </c>
      <c r="DL300" s="67">
        <v>88.42</v>
      </c>
      <c r="DM300" s="67">
        <v>1</v>
      </c>
      <c r="DN300" s="67">
        <v>0</v>
      </c>
      <c r="DO300" s="67">
        <v>0</v>
      </c>
      <c r="DP300" s="67">
        <v>0</v>
      </c>
      <c r="DQ300" s="67">
        <v>0</v>
      </c>
      <c r="DR300" s="67">
        <v>0</v>
      </c>
      <c r="DS300" s="67">
        <v>0</v>
      </c>
      <c r="DT300" s="67">
        <v>0</v>
      </c>
      <c r="DU300" s="67">
        <v>0</v>
      </c>
      <c r="DV300" s="67">
        <v>0</v>
      </c>
      <c r="DW300" s="67">
        <v>0</v>
      </c>
      <c r="DX300" s="67">
        <v>0</v>
      </c>
      <c r="DY300" s="67">
        <v>0</v>
      </c>
      <c r="DZ300" s="101">
        <f>VLOOKUP(A300,[5]Embarazos!$A$7:$D$139,4,0)</f>
        <v>0.82644628099173556</v>
      </c>
      <c r="EA300" s="63">
        <f>VLOOKUP(A300,[5]Embarazos!$A$7:$D$139,3,0)</f>
        <v>1</v>
      </c>
      <c r="EB300" s="62">
        <f>VLOOKUP(A300,[5]Embarazos!$A$7:$F$139,6,0)</f>
        <v>17.355371900826448</v>
      </c>
      <c r="EC300" s="63">
        <f>VLOOKUP(A300,[5]Embarazos!$A$7:$F$139,5,0)</f>
        <v>21</v>
      </c>
      <c r="ED300" s="62">
        <f>VLOOKUP(A300,'[3]2017'!$A$8:$K$140,11,0)</f>
        <v>3.4443168771526977</v>
      </c>
      <c r="EE300" s="63">
        <f>VLOOKUP(A300,'[3]2017'!$A$8:$K$140,10,0)</f>
        <v>3</v>
      </c>
      <c r="EF300" s="96" t="s">
        <v>2640</v>
      </c>
      <c r="EG300" s="96" t="s">
        <v>2641</v>
      </c>
      <c r="EH300" s="99">
        <v>0.37174721189591076</v>
      </c>
      <c r="EI300" s="104">
        <v>3.3434650455927049</v>
      </c>
      <c r="EJ300" s="174" t="s">
        <v>2632</v>
      </c>
      <c r="EK300" s="174" t="s">
        <v>2642</v>
      </c>
      <c r="EL300" s="96" t="s">
        <v>2643</v>
      </c>
      <c r="EM300" s="96" t="s">
        <v>2644</v>
      </c>
      <c r="EN300" s="99">
        <v>0.5494505494505495</v>
      </c>
      <c r="EO300" s="100">
        <v>0</v>
      </c>
      <c r="EP300" s="67">
        <v>0</v>
      </c>
      <c r="EQ300" s="67">
        <v>0</v>
      </c>
      <c r="ER300" s="67">
        <v>365.97</v>
      </c>
      <c r="ES300" s="67">
        <v>4</v>
      </c>
      <c r="ET300" s="67">
        <v>0</v>
      </c>
      <c r="EU300" s="67">
        <v>0</v>
      </c>
      <c r="EV300" s="67">
        <v>0</v>
      </c>
      <c r="EW300" s="67">
        <v>0</v>
      </c>
      <c r="EX300" s="67">
        <v>0</v>
      </c>
      <c r="EY300" s="62">
        <f>VLOOKUP(A300,[5]Embarazos!$A$7:$H$139,8,0)</f>
        <v>25.619834710743799</v>
      </c>
      <c r="EZ300" s="63">
        <f>VLOOKUP(A300,[5]Embarazos!$A$7:$H$139,7,0)</f>
        <v>31</v>
      </c>
      <c r="FA300" s="62">
        <f>VLOOKUP(A300,[5]Embarazos!$A$7:$J$139,10,0)</f>
        <v>23.140495867768596</v>
      </c>
      <c r="FB300" s="63">
        <f>VLOOKUP(A300,[5]Embarazos!$A$7:$J$139,9,0)</f>
        <v>28</v>
      </c>
      <c r="FC300" s="67">
        <v>0</v>
      </c>
      <c r="FD300" s="67">
        <v>0</v>
      </c>
      <c r="FE300" s="67">
        <v>48.9</v>
      </c>
      <c r="FF300" s="67">
        <v>1</v>
      </c>
      <c r="FG300" s="67">
        <v>0</v>
      </c>
      <c r="FH300" s="67">
        <v>0</v>
      </c>
      <c r="FI300" s="67">
        <v>0</v>
      </c>
      <c r="FJ300" s="67">
        <v>0</v>
      </c>
      <c r="FK300" s="92">
        <v>48.899755501222486</v>
      </c>
      <c r="FL300" s="105">
        <v>1</v>
      </c>
      <c r="FM300" s="67">
        <v>146.69999999999999</v>
      </c>
      <c r="FN300" s="67">
        <v>3</v>
      </c>
      <c r="FO300" s="67">
        <v>146.69999999999999</v>
      </c>
      <c r="FP300" s="67">
        <v>3</v>
      </c>
      <c r="FQ300" s="67">
        <v>0</v>
      </c>
      <c r="FR300" s="67">
        <v>0</v>
      </c>
      <c r="FS300" s="62">
        <f>VLOOKUP(A300,'[3]2017'!$A$8:$M$140,13,0)</f>
        <v>1.0672358591248667</v>
      </c>
      <c r="FT300" s="63">
        <f>VLOOKUP(A300,'[3]2017'!$A$8:$M$140,12,0)</f>
        <v>1</v>
      </c>
      <c r="FU300" s="62">
        <f>VLOOKUP(A300,'[3]2017'!$A$8:$O$140,15,0)</f>
        <v>0</v>
      </c>
      <c r="FV300" s="63">
        <f>VLOOKUP(A300,'[3]2017'!$A$8:$O$140,14,0)</f>
        <v>0</v>
      </c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67"/>
      <c r="IS300" s="67"/>
      <c r="IT300" s="67"/>
      <c r="IU300" s="67"/>
      <c r="IV300" s="67"/>
      <c r="IW300" s="67"/>
      <c r="IX300" s="67"/>
      <c r="IY300" s="67"/>
      <c r="IZ300" s="67"/>
      <c r="JA300" s="67"/>
      <c r="JB300" s="67"/>
      <c r="JC300" s="67"/>
      <c r="JD300" s="67"/>
      <c r="JE300" s="67"/>
      <c r="JF300" s="67"/>
      <c r="JG300" s="67"/>
      <c r="JH300" s="67"/>
      <c r="JI300" s="67"/>
      <c r="JJ300" s="67"/>
      <c r="JK300" s="67"/>
      <c r="JL300" s="67"/>
      <c r="JM300" s="67"/>
      <c r="JN300" s="67"/>
      <c r="JO300" s="67"/>
      <c r="JP300" s="67"/>
      <c r="JQ300" s="67"/>
      <c r="JR300" s="67"/>
      <c r="JS300" s="67"/>
      <c r="JT300" s="67"/>
      <c r="JU300" s="67"/>
      <c r="JV300" s="67"/>
      <c r="JW300" s="67"/>
      <c r="JX300" s="67"/>
      <c r="JY300" s="67"/>
      <c r="JZ300" s="67"/>
      <c r="KA300" s="67"/>
      <c r="KB300" s="67"/>
      <c r="KC300" s="67"/>
      <c r="KD300" s="67"/>
      <c r="KE300" s="67"/>
      <c r="KF300" s="67"/>
      <c r="KG300" s="67"/>
      <c r="KH300" s="67"/>
      <c r="KI300" s="67"/>
      <c r="KJ300" s="67"/>
      <c r="KK300" s="67"/>
      <c r="KL300" s="67"/>
      <c r="KM300" s="67"/>
      <c r="KN300" s="67"/>
      <c r="KO300" s="67"/>
      <c r="KP300" s="67"/>
      <c r="KQ300" s="67"/>
      <c r="KR300" s="67"/>
      <c r="KS300" s="67"/>
      <c r="KT300" s="67"/>
      <c r="KU300" s="67"/>
      <c r="KV300" s="67"/>
      <c r="KW300" s="67"/>
      <c r="KX300" s="67"/>
      <c r="KY300" s="67"/>
      <c r="KZ300" s="67"/>
      <c r="LA300" s="67"/>
      <c r="LB300" s="67"/>
      <c r="LC300" s="67"/>
      <c r="LD300" s="67"/>
      <c r="LE300" s="67"/>
      <c r="LF300" s="67"/>
      <c r="LG300" s="67"/>
      <c r="LH300" s="67"/>
      <c r="LI300" s="67"/>
      <c r="LJ300" s="67"/>
      <c r="LK300" s="67"/>
      <c r="LL300" s="67"/>
      <c r="LM300" s="67"/>
      <c r="LN300" s="67"/>
      <c r="LO300" s="67"/>
      <c r="LP300" s="67"/>
      <c r="LQ300" s="67"/>
      <c r="LR300" s="67"/>
      <c r="LS300" s="67"/>
      <c r="LT300" s="67"/>
      <c r="LU300" s="67"/>
      <c r="LV300" s="67"/>
      <c r="LW300" s="67"/>
      <c r="LX300" s="67"/>
      <c r="LY300" s="67"/>
      <c r="LZ300" s="67"/>
      <c r="MA300" s="67"/>
      <c r="MB300" s="67"/>
      <c r="MC300" s="67"/>
      <c r="MD300" s="67"/>
      <c r="ME300" s="67"/>
      <c r="MF300" s="67"/>
      <c r="MG300" s="67"/>
      <c r="MH300" s="67"/>
      <c r="MI300" s="67"/>
      <c r="MJ300" s="67"/>
      <c r="MK300" s="67"/>
      <c r="ML300" s="67"/>
      <c r="MM300" s="67"/>
      <c r="MN300" s="67"/>
      <c r="MO300" s="67"/>
      <c r="MP300" s="67"/>
      <c r="MQ300" s="67"/>
      <c r="MR300" s="67"/>
      <c r="MS300" s="67"/>
      <c r="MT300" s="67"/>
      <c r="MU300" s="67"/>
      <c r="MV300" s="67"/>
      <c r="MW300" s="67"/>
      <c r="MX300" s="67"/>
      <c r="MY300" s="67"/>
      <c r="MZ300" s="67"/>
      <c r="NA300" s="67"/>
      <c r="NB300" s="67"/>
      <c r="NC300" s="67"/>
      <c r="ND300" s="67"/>
      <c r="NE300" s="67"/>
      <c r="NF300" s="67"/>
      <c r="NG300" s="67"/>
      <c r="NH300" s="67"/>
      <c r="NI300" s="67"/>
      <c r="NJ300" s="67"/>
      <c r="NK300" s="67"/>
      <c r="NL300" s="67"/>
      <c r="NM300" s="67"/>
      <c r="NN300" s="67"/>
      <c r="NO300" s="67"/>
      <c r="NP300" s="67"/>
      <c r="NQ300" s="67"/>
      <c r="NR300" s="12"/>
      <c r="NS300" s="12"/>
      <c r="NT300" s="12"/>
      <c r="NU300" s="12"/>
      <c r="NV300" s="12"/>
      <c r="NW300" s="12"/>
      <c r="NX300" s="12"/>
      <c r="NY300" s="12"/>
      <c r="NZ300" s="12"/>
      <c r="OA300" s="12"/>
      <c r="OB300" s="12"/>
      <c r="OC300" s="12"/>
      <c r="OD300" s="12"/>
      <c r="OE300" s="12"/>
      <c r="OF300" s="12"/>
      <c r="OG300" s="12"/>
      <c r="OH300" s="12"/>
      <c r="OI300" s="12"/>
      <c r="OJ300" s="12"/>
      <c r="OK300" s="12"/>
      <c r="OL300" s="12"/>
      <c r="OM300" s="12"/>
      <c r="ON300" s="12"/>
      <c r="OO300" s="12"/>
      <c r="OP300" s="12"/>
      <c r="OQ300" s="12"/>
    </row>
    <row r="301" spans="1:407">
      <c r="A301" s="96" t="s">
        <v>904</v>
      </c>
      <c r="B301" s="56" t="s">
        <v>905</v>
      </c>
      <c r="C301" s="96" t="s">
        <v>598</v>
      </c>
      <c r="D301" s="74">
        <v>1</v>
      </c>
      <c r="E301" s="67">
        <v>2017</v>
      </c>
      <c r="F301" s="161">
        <v>82.27792949382777</v>
      </c>
      <c r="G301" s="67">
        <v>232903</v>
      </c>
      <c r="H301" s="67">
        <v>225307</v>
      </c>
      <c r="I301" s="67">
        <v>7596</v>
      </c>
      <c r="J301" s="67">
        <v>65.92</v>
      </c>
      <c r="K301" s="78">
        <v>3287</v>
      </c>
      <c r="L301" s="67">
        <v>6.82</v>
      </c>
      <c r="M301" s="78">
        <v>15879</v>
      </c>
      <c r="N301" s="67">
        <v>16200</v>
      </c>
      <c r="O301" s="67">
        <v>8287</v>
      </c>
      <c r="P301" s="67">
        <v>7913</v>
      </c>
      <c r="Q301" s="67">
        <v>19543</v>
      </c>
      <c r="R301" s="67">
        <v>9991</v>
      </c>
      <c r="S301" s="67">
        <v>9552</v>
      </c>
      <c r="T301" s="67">
        <v>16912</v>
      </c>
      <c r="U301" s="67">
        <v>8647</v>
      </c>
      <c r="V301" s="67">
        <v>8265</v>
      </c>
      <c r="W301" s="67">
        <v>20450</v>
      </c>
      <c r="X301" s="67">
        <v>10485</v>
      </c>
      <c r="Y301" s="67">
        <v>9965</v>
      </c>
      <c r="Z301" s="67">
        <v>17423</v>
      </c>
      <c r="AA301" s="67">
        <v>8974</v>
      </c>
      <c r="AB301" s="67">
        <v>8449</v>
      </c>
      <c r="AC301" s="67">
        <v>21513</v>
      </c>
      <c r="AD301" s="67">
        <v>11051</v>
      </c>
      <c r="AE301" s="67">
        <v>10462</v>
      </c>
      <c r="AF301" s="67">
        <v>18453</v>
      </c>
      <c r="AG301" s="67">
        <v>9435</v>
      </c>
      <c r="AH301" s="67">
        <v>9018</v>
      </c>
      <c r="AI301" s="67">
        <v>34258</v>
      </c>
      <c r="AJ301" s="67">
        <v>17400</v>
      </c>
      <c r="AK301" s="67">
        <v>16858</v>
      </c>
      <c r="AL301" s="67">
        <v>19040</v>
      </c>
      <c r="AM301" s="67">
        <v>9667</v>
      </c>
      <c r="AN301" s="67">
        <v>9373</v>
      </c>
      <c r="AO301" s="67">
        <v>19343</v>
      </c>
      <c r="AP301" s="67">
        <v>9777</v>
      </c>
      <c r="AQ301" s="67">
        <v>9566</v>
      </c>
      <c r="AR301" s="67" t="s">
        <v>428</v>
      </c>
      <c r="AS301" s="67"/>
      <c r="AT301" s="67" t="s">
        <v>428</v>
      </c>
      <c r="AU301" s="59">
        <v>1578</v>
      </c>
      <c r="AV301" s="59">
        <v>1</v>
      </c>
      <c r="AW301" s="59">
        <v>1542</v>
      </c>
      <c r="AX301" s="97">
        <f>VLOOKUP(A301,[2]INFANTIL!$A$8:$AA$140,27,0)</f>
        <v>4.9968769519050591</v>
      </c>
      <c r="AY301" s="98">
        <f>VLOOKUP(A301,[2]INFANTIL!$A$8:$AA$140,16,0)</f>
        <v>14</v>
      </c>
      <c r="AZ301" s="62">
        <f>VLOOKUP(A301,'[3]2017'!$A$8:$E$140,5,0)</f>
        <v>0.67901234567901236</v>
      </c>
      <c r="BA301" s="63">
        <f>VLOOKUP(A301,'[3]2017'!$A$8:$E$140,4,0)</f>
        <v>11</v>
      </c>
      <c r="BB301" s="62">
        <f>VLOOKUP(A301,[2]MATERNAS!$A$8:$AA$140,27,0)</f>
        <v>0</v>
      </c>
      <c r="BC301" s="63">
        <f>VLOOKUP(A301,[2]MATERNAS!$A$8:$AA$140,26,0)</f>
        <v>0</v>
      </c>
      <c r="BD301" s="68">
        <v>0</v>
      </c>
      <c r="BE301" s="69">
        <v>0</v>
      </c>
      <c r="BF301" s="60">
        <f>VLOOKUP(A301,[4]Controles!$A$7:$L$139,12,0)</f>
        <v>1.2492192379762648</v>
      </c>
      <c r="BG301" s="61">
        <f>VLOOKUP(A301,[4]Controles!$A$7:$L$139,11,0)</f>
        <v>20</v>
      </c>
      <c r="BH301" s="88">
        <v>9.6189881324172397</v>
      </c>
      <c r="BI301" s="87">
        <v>154</v>
      </c>
      <c r="BJ301" s="68">
        <v>0</v>
      </c>
      <c r="BK301" s="69">
        <v>0</v>
      </c>
      <c r="BL301" s="68">
        <v>0</v>
      </c>
      <c r="BM301" s="69">
        <v>0</v>
      </c>
      <c r="BN301" s="67">
        <v>0</v>
      </c>
      <c r="BO301" s="67">
        <v>0</v>
      </c>
      <c r="BP301" s="67">
        <v>0</v>
      </c>
      <c r="BQ301" s="67">
        <v>0</v>
      </c>
      <c r="BR301" s="67">
        <v>0</v>
      </c>
      <c r="BS301" s="67">
        <v>0</v>
      </c>
      <c r="BT301" s="67">
        <v>0</v>
      </c>
      <c r="BU301" s="67">
        <v>0</v>
      </c>
      <c r="BV301" s="67">
        <v>192.7</v>
      </c>
      <c r="BW301" s="67">
        <v>88.1</v>
      </c>
      <c r="BX301" s="67">
        <v>91</v>
      </c>
      <c r="BY301" s="67">
        <v>87.9</v>
      </c>
      <c r="BZ301" s="67">
        <v>95.2</v>
      </c>
      <c r="CA301" s="67">
        <v>89.2</v>
      </c>
      <c r="CB301" s="67">
        <v>98.9</v>
      </c>
      <c r="CC301" s="96" t="s">
        <v>2645</v>
      </c>
      <c r="CD301" s="96" t="s">
        <v>2646</v>
      </c>
      <c r="CE301" s="67" t="s">
        <v>428</v>
      </c>
      <c r="CF301" s="67" t="s">
        <v>881</v>
      </c>
      <c r="CG301" s="67" t="s">
        <v>2647</v>
      </c>
      <c r="CH301" s="67">
        <v>18.32</v>
      </c>
      <c r="CI301" s="67">
        <v>3</v>
      </c>
      <c r="CJ301" s="86">
        <v>5.9129612109744559E-2</v>
      </c>
      <c r="CK301" s="87">
        <v>1</v>
      </c>
      <c r="CL301" s="106">
        <v>18.2</v>
      </c>
      <c r="CM301" s="89">
        <v>3</v>
      </c>
      <c r="CN301" s="67">
        <v>73.28</v>
      </c>
      <c r="CO301" s="67">
        <v>12</v>
      </c>
      <c r="CP301" s="67">
        <v>0</v>
      </c>
      <c r="CQ301" s="67">
        <v>0</v>
      </c>
      <c r="CR301" s="67">
        <v>0</v>
      </c>
      <c r="CS301" s="67">
        <v>0</v>
      </c>
      <c r="CT301" s="67">
        <v>0</v>
      </c>
      <c r="CU301" s="67">
        <v>0</v>
      </c>
      <c r="CV301" s="67">
        <v>0</v>
      </c>
      <c r="CW301" s="67">
        <v>0</v>
      </c>
      <c r="CX301" s="67">
        <v>0</v>
      </c>
      <c r="CY301" s="67">
        <v>0</v>
      </c>
      <c r="CZ301" s="67">
        <v>0</v>
      </c>
      <c r="DA301" s="67">
        <v>0</v>
      </c>
      <c r="DB301" s="62">
        <f>VLOOKUP(A301,'[3]2017'!$A$8:$I$140,9,0)</f>
        <v>0.11479079377833898</v>
      </c>
      <c r="DC301" s="63">
        <f>VLOOKUP(A301,'[3]2017'!$A$8:$I$140,8,0)</f>
        <v>2</v>
      </c>
      <c r="DD301" s="96" t="s">
        <v>2648</v>
      </c>
      <c r="DE301" s="96" t="s">
        <v>2649</v>
      </c>
      <c r="DF301" s="100" t="s">
        <v>428</v>
      </c>
      <c r="DG301" s="67" t="s">
        <v>428</v>
      </c>
      <c r="DH301" s="67">
        <v>29.34</v>
      </c>
      <c r="DI301" s="67">
        <v>6</v>
      </c>
      <c r="DJ301" s="67">
        <v>78.239999999999995</v>
      </c>
      <c r="DK301" s="67">
        <v>16</v>
      </c>
      <c r="DL301" s="67">
        <v>14.67</v>
      </c>
      <c r="DM301" s="67">
        <v>3</v>
      </c>
      <c r="DN301" s="67">
        <v>60.43</v>
      </c>
      <c r="DO301" s="67">
        <v>13</v>
      </c>
      <c r="DP301" s="67">
        <v>13.95</v>
      </c>
      <c r="DQ301" s="67">
        <v>3</v>
      </c>
      <c r="DR301" s="67">
        <v>9.3000000000000007</v>
      </c>
      <c r="DS301" s="67">
        <v>2</v>
      </c>
      <c r="DT301" s="67">
        <v>0</v>
      </c>
      <c r="DU301" s="67">
        <v>0</v>
      </c>
      <c r="DV301" s="67">
        <v>4.6500000000000004</v>
      </c>
      <c r="DW301" s="67">
        <v>1</v>
      </c>
      <c r="DX301" s="67">
        <v>0</v>
      </c>
      <c r="DY301" s="67">
        <v>0</v>
      </c>
      <c r="DZ301" s="101">
        <f>VLOOKUP(A301,[5]Embarazos!$A$7:$D$139,4,0)</f>
        <v>5.7208237986270026E-2</v>
      </c>
      <c r="EA301" s="63">
        <f>VLOOKUP(A301,[5]Embarazos!$A$7:$D$139,3,0)</f>
        <v>1</v>
      </c>
      <c r="EB301" s="62">
        <f>VLOOKUP(A301,[5]Embarazos!$A$7:$F$139,6,0)</f>
        <v>5.3203661327231124</v>
      </c>
      <c r="EC301" s="63">
        <f>VLOOKUP(A301,[5]Embarazos!$A$7:$F$139,5,0)</f>
        <v>93</v>
      </c>
      <c r="ED301" s="62">
        <f>VLOOKUP(A301,'[3]2017'!$A$8:$K$140,11,0)</f>
        <v>0.27095865170974914</v>
      </c>
      <c r="EE301" s="63">
        <f>VLOOKUP(A301,'[3]2017'!$A$8:$K$140,10,0)</f>
        <v>5</v>
      </c>
      <c r="EF301" s="96" t="s">
        <v>2650</v>
      </c>
      <c r="EG301" s="96" t="s">
        <v>2651</v>
      </c>
      <c r="EH301" s="67" t="s">
        <v>428</v>
      </c>
      <c r="EI301" s="67" t="s">
        <v>428</v>
      </c>
      <c r="EJ301" s="174" t="s">
        <v>2652</v>
      </c>
      <c r="EK301" s="174" t="s">
        <v>2653</v>
      </c>
      <c r="EL301" s="96" t="s">
        <v>2654</v>
      </c>
      <c r="EM301" s="96" t="s">
        <v>1409</v>
      </c>
      <c r="EN301" s="67" t="s">
        <v>428</v>
      </c>
      <c r="EO301" s="67" t="s">
        <v>428</v>
      </c>
      <c r="EP301" s="67">
        <v>46.48</v>
      </c>
      <c r="EQ301" s="67">
        <v>10</v>
      </c>
      <c r="ER301" s="67">
        <v>46.48</v>
      </c>
      <c r="ES301" s="67">
        <v>10</v>
      </c>
      <c r="ET301" s="92">
        <v>153.39562125226607</v>
      </c>
      <c r="EU301" s="67">
        <v>33</v>
      </c>
      <c r="EV301" s="67">
        <v>46.48</v>
      </c>
      <c r="EW301" s="67">
        <v>10</v>
      </c>
      <c r="EX301" s="67">
        <v>0</v>
      </c>
      <c r="EY301" s="62">
        <f>VLOOKUP(A301,[5]Embarazos!$A$7:$H$139,8,0)</f>
        <v>17.448512585812356</v>
      </c>
      <c r="EZ301" s="63">
        <f>VLOOKUP(A301,[5]Embarazos!$A$7:$H$139,7,0)</f>
        <v>305</v>
      </c>
      <c r="FA301" s="62">
        <f>VLOOKUP(A301,[5]Embarazos!$A$7:$J$139,10,0)</f>
        <v>22.768878718535468</v>
      </c>
      <c r="FB301" s="63">
        <f>VLOOKUP(A301,[5]Embarazos!$A$7:$J$139,9,0)</f>
        <v>398</v>
      </c>
      <c r="FC301" s="67">
        <v>19.05</v>
      </c>
      <c r="FD301" s="67">
        <v>8</v>
      </c>
      <c r="FE301" s="67">
        <v>7.14</v>
      </c>
      <c r="FF301" s="67">
        <v>3</v>
      </c>
      <c r="FG301" s="67">
        <v>2.38</v>
      </c>
      <c r="FH301" s="67">
        <v>1</v>
      </c>
      <c r="FI301" s="67">
        <v>14.28</v>
      </c>
      <c r="FJ301" s="67">
        <v>6</v>
      </c>
      <c r="FK301" s="92">
        <v>42.852041423640046</v>
      </c>
      <c r="FL301" s="105">
        <v>18</v>
      </c>
      <c r="FM301" s="67">
        <v>183.31</v>
      </c>
      <c r="FN301" s="67">
        <v>77</v>
      </c>
      <c r="FO301" s="67">
        <v>330.91</v>
      </c>
      <c r="FP301" s="67">
        <v>139</v>
      </c>
      <c r="FQ301" s="92">
        <v>21.426020711820023</v>
      </c>
      <c r="FR301" s="67">
        <v>9</v>
      </c>
      <c r="FS301" s="62">
        <f>VLOOKUP(A301,'[3]2017'!$A$8:$M$140,13,0)</f>
        <v>0.73529411764705876</v>
      </c>
      <c r="FT301" s="63">
        <f>VLOOKUP(A301,'[3]2017'!$A$8:$M$140,12,0)</f>
        <v>14</v>
      </c>
      <c r="FU301" s="62">
        <f>VLOOKUP(A301,'[3]2017'!$A$8:$O$140,15,0)</f>
        <v>0.51698288786641156</v>
      </c>
      <c r="FV301" s="63">
        <f>VLOOKUP(A301,'[3]2017'!$A$8:$O$140,14,0)</f>
        <v>10</v>
      </c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67"/>
      <c r="IS301" s="67"/>
      <c r="IT301" s="67"/>
      <c r="IU301" s="67"/>
      <c r="IV301" s="67"/>
      <c r="IW301" s="67"/>
      <c r="IX301" s="67"/>
      <c r="IY301" s="67"/>
      <c r="IZ301" s="67"/>
      <c r="JA301" s="67"/>
      <c r="JB301" s="67"/>
      <c r="JC301" s="67"/>
      <c r="JD301" s="67"/>
      <c r="JE301" s="67"/>
      <c r="JF301" s="67"/>
      <c r="JG301" s="67"/>
      <c r="JH301" s="67"/>
      <c r="JI301" s="67"/>
      <c r="JJ301" s="67"/>
      <c r="JK301" s="67"/>
      <c r="JL301" s="67"/>
      <c r="JM301" s="67"/>
      <c r="JN301" s="67"/>
      <c r="JO301" s="67"/>
      <c r="JP301" s="67"/>
      <c r="JQ301" s="67"/>
      <c r="JR301" s="67"/>
      <c r="JS301" s="67"/>
      <c r="JT301" s="67"/>
      <c r="JU301" s="67"/>
      <c r="JV301" s="67"/>
      <c r="JW301" s="67"/>
      <c r="JX301" s="67"/>
      <c r="JY301" s="67"/>
      <c r="JZ301" s="67"/>
      <c r="KA301" s="67"/>
      <c r="KB301" s="67"/>
      <c r="KC301" s="67"/>
      <c r="KD301" s="67"/>
      <c r="KE301" s="67"/>
      <c r="KF301" s="67"/>
      <c r="KG301" s="67"/>
      <c r="KH301" s="67"/>
      <c r="KI301" s="67"/>
      <c r="KJ301" s="67"/>
      <c r="KK301" s="67"/>
      <c r="KL301" s="67"/>
      <c r="KM301" s="67"/>
      <c r="KN301" s="67"/>
      <c r="KO301" s="67"/>
      <c r="KP301" s="67"/>
      <c r="KQ301" s="67"/>
      <c r="KR301" s="67"/>
      <c r="KS301" s="67"/>
      <c r="KT301" s="67"/>
      <c r="KU301" s="67"/>
      <c r="KV301" s="67"/>
      <c r="KW301" s="67"/>
      <c r="KX301" s="67"/>
      <c r="KY301" s="67"/>
      <c r="KZ301" s="67"/>
      <c r="LA301" s="67"/>
      <c r="LB301" s="67"/>
      <c r="LC301" s="67"/>
      <c r="LD301" s="67"/>
      <c r="LE301" s="67"/>
      <c r="LF301" s="67"/>
      <c r="LG301" s="67"/>
      <c r="LH301" s="67"/>
      <c r="LI301" s="67"/>
      <c r="LJ301" s="67"/>
      <c r="LK301" s="67"/>
      <c r="LL301" s="67"/>
      <c r="LM301" s="67"/>
      <c r="LN301" s="67"/>
      <c r="LO301" s="67"/>
      <c r="LP301" s="67"/>
      <c r="LQ301" s="67"/>
      <c r="LR301" s="67"/>
      <c r="LS301" s="67"/>
      <c r="LT301" s="67"/>
      <c r="LU301" s="67"/>
      <c r="LV301" s="67"/>
      <c r="LW301" s="67"/>
      <c r="LX301" s="67"/>
      <c r="LY301" s="67"/>
      <c r="LZ301" s="67"/>
      <c r="MA301" s="67"/>
      <c r="MB301" s="67"/>
      <c r="MC301" s="67"/>
      <c r="MD301" s="67"/>
      <c r="ME301" s="67"/>
      <c r="MF301" s="67"/>
      <c r="MG301" s="67"/>
      <c r="MH301" s="67"/>
      <c r="MI301" s="67"/>
      <c r="MJ301" s="67"/>
      <c r="MK301" s="67"/>
      <c r="ML301" s="67"/>
      <c r="MM301" s="67"/>
      <c r="MN301" s="67"/>
      <c r="MO301" s="67"/>
      <c r="MP301" s="67"/>
      <c r="MQ301" s="67"/>
      <c r="MR301" s="67"/>
      <c r="MS301" s="67"/>
      <c r="MT301" s="67"/>
      <c r="MU301" s="67"/>
      <c r="MV301" s="67"/>
      <c r="MW301" s="67"/>
      <c r="MX301" s="67"/>
      <c r="MY301" s="67"/>
      <c r="MZ301" s="67"/>
      <c r="NA301" s="67"/>
      <c r="NB301" s="67"/>
      <c r="NC301" s="67"/>
      <c r="ND301" s="67"/>
      <c r="NE301" s="67"/>
      <c r="NF301" s="67"/>
      <c r="NG301" s="67"/>
      <c r="NH301" s="67"/>
      <c r="NI301" s="67"/>
      <c r="NJ301" s="67"/>
      <c r="NK301" s="67"/>
      <c r="NL301" s="67"/>
      <c r="NM301" s="67"/>
      <c r="NN301" s="67"/>
      <c r="NO301" s="67"/>
      <c r="NP301" s="67"/>
      <c r="NQ301" s="67"/>
      <c r="NR301" s="12"/>
      <c r="NS301" s="12"/>
      <c r="NT301" s="12"/>
      <c r="NU301" s="12"/>
      <c r="NV301" s="12"/>
      <c r="NW301" s="12"/>
      <c r="NX301" s="12"/>
      <c r="NY301" s="12"/>
      <c r="NZ301" s="12"/>
      <c r="OA301" s="12"/>
      <c r="OB301" s="12"/>
      <c r="OC301" s="12"/>
      <c r="OD301" s="12"/>
      <c r="OE301" s="12"/>
      <c r="OF301" s="12"/>
      <c r="OG301" s="12"/>
      <c r="OH301" s="12"/>
      <c r="OI301" s="12"/>
      <c r="OJ301" s="12"/>
      <c r="OK301" s="12"/>
      <c r="OL301" s="12"/>
      <c r="OM301" s="12"/>
      <c r="ON301" s="12"/>
      <c r="OO301" s="12"/>
      <c r="OP301" s="12"/>
      <c r="OQ301" s="12"/>
    </row>
    <row r="302" spans="1:407">
      <c r="A302" s="96" t="s">
        <v>913</v>
      </c>
      <c r="B302" s="56" t="s">
        <v>914</v>
      </c>
      <c r="C302" s="96" t="s">
        <v>466</v>
      </c>
      <c r="D302" s="74">
        <v>6</v>
      </c>
      <c r="E302" s="67">
        <v>2017</v>
      </c>
      <c r="F302" s="161">
        <v>70.480603658222222</v>
      </c>
      <c r="G302" s="67">
        <v>21283</v>
      </c>
      <c r="H302" s="67">
        <v>8575</v>
      </c>
      <c r="I302" s="67">
        <v>12708</v>
      </c>
      <c r="J302" s="67">
        <v>35.18</v>
      </c>
      <c r="K302" s="78">
        <v>7488</v>
      </c>
      <c r="L302" s="67">
        <v>37.31</v>
      </c>
      <c r="M302" s="78">
        <v>7940</v>
      </c>
      <c r="N302" s="67">
        <v>1792</v>
      </c>
      <c r="O302" s="67">
        <v>909</v>
      </c>
      <c r="P302" s="67">
        <v>883</v>
      </c>
      <c r="Q302" s="67">
        <v>2152</v>
      </c>
      <c r="R302" s="67">
        <v>1094</v>
      </c>
      <c r="S302" s="67">
        <v>1058</v>
      </c>
      <c r="T302" s="67">
        <v>1820</v>
      </c>
      <c r="U302" s="67">
        <v>931</v>
      </c>
      <c r="V302" s="67">
        <v>889</v>
      </c>
      <c r="W302" s="67">
        <v>2204</v>
      </c>
      <c r="X302" s="67">
        <v>1126</v>
      </c>
      <c r="Y302" s="67">
        <v>1078</v>
      </c>
      <c r="Z302" s="67">
        <v>1858</v>
      </c>
      <c r="AA302" s="67">
        <v>949</v>
      </c>
      <c r="AB302" s="67">
        <v>909</v>
      </c>
      <c r="AC302" s="67">
        <v>2182</v>
      </c>
      <c r="AD302" s="67">
        <v>1115</v>
      </c>
      <c r="AE302" s="67">
        <v>1067</v>
      </c>
      <c r="AF302" s="67">
        <v>1793</v>
      </c>
      <c r="AG302" s="67">
        <v>917</v>
      </c>
      <c r="AH302" s="67">
        <v>876</v>
      </c>
      <c r="AI302" s="67">
        <v>3439</v>
      </c>
      <c r="AJ302" s="67">
        <v>1767</v>
      </c>
      <c r="AK302" s="67">
        <v>1672</v>
      </c>
      <c r="AL302" s="67">
        <v>1934</v>
      </c>
      <c r="AM302" s="67">
        <v>993</v>
      </c>
      <c r="AN302" s="67">
        <v>941</v>
      </c>
      <c r="AO302" s="67">
        <v>1896</v>
      </c>
      <c r="AP302" s="67">
        <v>980</v>
      </c>
      <c r="AQ302" s="67">
        <v>916</v>
      </c>
      <c r="AR302" s="67" t="s">
        <v>428</v>
      </c>
      <c r="AS302" s="67"/>
      <c r="AT302" s="67" t="s">
        <v>428</v>
      </c>
      <c r="AU302" s="59">
        <v>561</v>
      </c>
      <c r="AV302" s="59">
        <v>0</v>
      </c>
      <c r="AW302" s="59">
        <v>58</v>
      </c>
      <c r="AX302" s="97">
        <f>VLOOKUP(A302,[2]INFANTIL!$A$8:$AA$140,27,0)</f>
        <v>5.5555555555555554</v>
      </c>
      <c r="AY302" s="98">
        <f>VLOOKUP(A302,[2]INFANTIL!$A$8:$AA$140,16,0)</f>
        <v>0</v>
      </c>
      <c r="AZ302" s="62">
        <f>VLOOKUP(A302,'[3]2017'!$A$8:$E$140,5,0)</f>
        <v>1.6741071428571428</v>
      </c>
      <c r="BA302" s="63">
        <f>VLOOKUP(A302,'[3]2017'!$A$8:$E$140,4,0)</f>
        <v>3</v>
      </c>
      <c r="BB302" s="62">
        <f>VLOOKUP(A302,[2]MATERNAS!$A$8:$AA$140,27,0)</f>
        <v>0</v>
      </c>
      <c r="BC302" s="63">
        <f>VLOOKUP(A302,[2]MATERNAS!$A$8:$AA$140,26,0)</f>
        <v>0</v>
      </c>
      <c r="BD302" s="68">
        <v>0</v>
      </c>
      <c r="BE302" s="69">
        <v>0</v>
      </c>
      <c r="BF302" s="60">
        <f>VLOOKUP(A302,[4]Controles!$A$7:$L$139,12,0)</f>
        <v>6.1111111111111107</v>
      </c>
      <c r="BG302" s="61">
        <f>VLOOKUP(A302,[4]Controles!$A$7:$L$139,11,0)</f>
        <v>11</v>
      </c>
      <c r="BH302" s="88">
        <v>8.3333333333333321</v>
      </c>
      <c r="BI302" s="87">
        <v>15</v>
      </c>
      <c r="BJ302" s="68">
        <v>0</v>
      </c>
      <c r="BK302" s="69">
        <v>0</v>
      </c>
      <c r="BL302" s="68">
        <v>0</v>
      </c>
      <c r="BM302" s="69">
        <v>0</v>
      </c>
      <c r="BN302" s="67">
        <v>0</v>
      </c>
      <c r="BO302" s="67">
        <v>0</v>
      </c>
      <c r="BP302" s="67">
        <v>55.77</v>
      </c>
      <c r="BQ302" s="67">
        <v>1</v>
      </c>
      <c r="BR302" s="67">
        <v>0</v>
      </c>
      <c r="BS302" s="67">
        <v>0</v>
      </c>
      <c r="BT302" s="67">
        <v>55.77</v>
      </c>
      <c r="BU302" s="67">
        <v>1</v>
      </c>
      <c r="BV302" s="67">
        <v>18.600000000000001</v>
      </c>
      <c r="BW302" s="67">
        <v>98.3</v>
      </c>
      <c r="BX302" s="67">
        <v>72.7</v>
      </c>
      <c r="BY302" s="67">
        <v>98.3</v>
      </c>
      <c r="BZ302" s="67">
        <v>72.7</v>
      </c>
      <c r="CA302" s="67">
        <v>67.400000000000006</v>
      </c>
      <c r="CB302" s="67">
        <v>90</v>
      </c>
      <c r="CC302" s="96" t="s">
        <v>2655</v>
      </c>
      <c r="CD302" s="96" t="s">
        <v>2376</v>
      </c>
      <c r="CE302" s="99">
        <v>6.1538461538461542</v>
      </c>
      <c r="CF302" s="67" t="s">
        <v>1385</v>
      </c>
      <c r="CG302" s="67" t="s">
        <v>2656</v>
      </c>
      <c r="CH302" s="67">
        <v>111.54</v>
      </c>
      <c r="CI302" s="67">
        <v>2</v>
      </c>
      <c r="CJ302" s="86">
        <v>0</v>
      </c>
      <c r="CK302" s="87">
        <v>0</v>
      </c>
      <c r="CL302" s="106">
        <v>111.54</v>
      </c>
      <c r="CM302" s="89">
        <v>2</v>
      </c>
      <c r="CN302" s="67">
        <v>111.54</v>
      </c>
      <c r="CO302" s="67">
        <v>2</v>
      </c>
      <c r="CP302" s="67">
        <v>0</v>
      </c>
      <c r="CQ302" s="67">
        <v>0</v>
      </c>
      <c r="CR302" s="67">
        <v>0</v>
      </c>
      <c r="CS302" s="67">
        <v>0</v>
      </c>
      <c r="CT302" s="67">
        <v>0</v>
      </c>
      <c r="CU302" s="67">
        <v>0</v>
      </c>
      <c r="CV302" s="67">
        <v>0</v>
      </c>
      <c r="CW302" s="67">
        <v>0</v>
      </c>
      <c r="CX302" s="67">
        <v>0</v>
      </c>
      <c r="CY302" s="67">
        <v>0</v>
      </c>
      <c r="CZ302" s="67">
        <v>0</v>
      </c>
      <c r="DA302" s="67">
        <v>0</v>
      </c>
      <c r="DB302" s="62">
        <f>VLOOKUP(A302,'[3]2017'!$A$8:$I$140,9,0)</f>
        <v>0</v>
      </c>
      <c r="DC302" s="63">
        <f>VLOOKUP(A302,'[3]2017'!$A$8:$I$140,8,0)</f>
        <v>0</v>
      </c>
      <c r="DD302" s="96" t="s">
        <v>2657</v>
      </c>
      <c r="DE302" s="96" t="s">
        <v>2658</v>
      </c>
      <c r="DF302" s="99">
        <v>3.04</v>
      </c>
      <c r="DG302" s="104">
        <v>4.4529262086513999</v>
      </c>
      <c r="DH302" s="67">
        <v>45.37</v>
      </c>
      <c r="DI302" s="67">
        <v>1</v>
      </c>
      <c r="DJ302" s="67">
        <v>45.37</v>
      </c>
      <c r="DK302" s="67">
        <v>1</v>
      </c>
      <c r="DL302" s="67">
        <v>45.37</v>
      </c>
      <c r="DM302" s="67">
        <v>1</v>
      </c>
      <c r="DN302" s="67">
        <v>45.37</v>
      </c>
      <c r="DO302" s="67">
        <v>1</v>
      </c>
      <c r="DP302" s="67">
        <v>91.66</v>
      </c>
      <c r="DQ302" s="67">
        <v>2</v>
      </c>
      <c r="DR302" s="67">
        <v>45.83</v>
      </c>
      <c r="DS302" s="67">
        <v>1</v>
      </c>
      <c r="DT302" s="67">
        <v>45.83</v>
      </c>
      <c r="DU302" s="67">
        <v>1</v>
      </c>
      <c r="DV302" s="67">
        <v>0</v>
      </c>
      <c r="DW302" s="67">
        <v>0</v>
      </c>
      <c r="DX302" s="67">
        <v>0</v>
      </c>
      <c r="DY302" s="67">
        <v>0</v>
      </c>
      <c r="DZ302" s="101">
        <f>VLOOKUP(A302,[5]Embarazos!$A$7:$D$139,4,0)</f>
        <v>1.0810810810810811</v>
      </c>
      <c r="EA302" s="63">
        <f>VLOOKUP(A302,[5]Embarazos!$A$7:$D$139,3,0)</f>
        <v>2</v>
      </c>
      <c r="EB302" s="62">
        <f>VLOOKUP(A302,[5]Embarazos!$A$7:$F$139,6,0)</f>
        <v>22.162162162162165</v>
      </c>
      <c r="EC302" s="63">
        <f>VLOOKUP(A302,[5]Embarazos!$A$7:$F$139,5,0)</f>
        <v>41</v>
      </c>
      <c r="ED302" s="62">
        <f>VLOOKUP(A302,'[3]2017'!$A$8:$K$140,11,0)</f>
        <v>1.6731734523145567</v>
      </c>
      <c r="EE302" s="63">
        <f>VLOOKUP(A302,'[3]2017'!$A$8:$K$140,10,0)</f>
        <v>3</v>
      </c>
      <c r="EF302" s="96" t="s">
        <v>2659</v>
      </c>
      <c r="EG302" s="96" t="s">
        <v>2660</v>
      </c>
      <c r="EH302" s="99">
        <v>2.6463512429831595</v>
      </c>
      <c r="EI302" s="104">
        <v>4.7381546134663344</v>
      </c>
      <c r="EJ302" s="174" t="s">
        <v>2661</v>
      </c>
      <c r="EK302" s="174" t="s">
        <v>2662</v>
      </c>
      <c r="EL302" s="96" t="s">
        <v>2663</v>
      </c>
      <c r="EM302" s="96" t="s">
        <v>2664</v>
      </c>
      <c r="EN302" s="99">
        <v>2.1321961620469083</v>
      </c>
      <c r="EO302" s="100">
        <v>1.1111111111111112</v>
      </c>
      <c r="EP302" s="67">
        <v>0</v>
      </c>
      <c r="EQ302" s="67">
        <v>0</v>
      </c>
      <c r="ER302" s="67">
        <v>366.64</v>
      </c>
      <c r="ES302" s="67">
        <v>8</v>
      </c>
      <c r="ET302" s="92">
        <v>412.46562786434458</v>
      </c>
      <c r="EU302" s="67">
        <v>9</v>
      </c>
      <c r="EV302" s="67">
        <v>0</v>
      </c>
      <c r="EW302" s="67">
        <v>0</v>
      </c>
      <c r="EX302" s="67">
        <v>44</v>
      </c>
      <c r="EY302" s="62">
        <f>VLOOKUP(A302,[5]Embarazos!$A$7:$H$139,8,0)</f>
        <v>33.513513513513516</v>
      </c>
      <c r="EZ302" s="63">
        <f>VLOOKUP(A302,[5]Embarazos!$A$7:$H$139,7,0)</f>
        <v>62</v>
      </c>
      <c r="FA302" s="62">
        <f>VLOOKUP(A302,[5]Embarazos!$A$7:$J$139,10,0)</f>
        <v>18.378378378378379</v>
      </c>
      <c r="FB302" s="63">
        <f>VLOOKUP(A302,[5]Embarazos!$A$7:$J$139,9,0)</f>
        <v>34</v>
      </c>
      <c r="FC302" s="67">
        <v>71.510000000000005</v>
      </c>
      <c r="FD302" s="67">
        <v>3</v>
      </c>
      <c r="FE302" s="67">
        <v>190.7</v>
      </c>
      <c r="FF302" s="67">
        <v>8</v>
      </c>
      <c r="FG302" s="67">
        <v>0</v>
      </c>
      <c r="FH302" s="67">
        <v>0</v>
      </c>
      <c r="FI302" s="67">
        <v>71.510000000000005</v>
      </c>
      <c r="FJ302" s="67">
        <v>3</v>
      </c>
      <c r="FK302" s="92">
        <v>333.73063170441003</v>
      </c>
      <c r="FL302" s="105">
        <v>14</v>
      </c>
      <c r="FM302" s="67">
        <v>214.54</v>
      </c>
      <c r="FN302" s="67">
        <v>9</v>
      </c>
      <c r="FO302" s="67">
        <v>309.89</v>
      </c>
      <c r="FP302" s="67">
        <v>13</v>
      </c>
      <c r="FQ302" s="67">
        <v>0</v>
      </c>
      <c r="FR302" s="67">
        <v>0</v>
      </c>
      <c r="FS302" s="62">
        <f>VLOOKUP(A302,'[3]2017'!$A$8:$M$140,13,0)</f>
        <v>4.1365046535677354</v>
      </c>
      <c r="FT302" s="63">
        <f>VLOOKUP(A302,'[3]2017'!$A$8:$M$140,12,0)</f>
        <v>8</v>
      </c>
      <c r="FU302" s="62">
        <f>VLOOKUP(A302,'[3]2017'!$A$8:$O$140,15,0)</f>
        <v>3.6919831223628692</v>
      </c>
      <c r="FV302" s="63">
        <f>VLOOKUP(A302,'[3]2017'!$A$8:$O$140,14,0)</f>
        <v>7</v>
      </c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67"/>
      <c r="IS302" s="67"/>
      <c r="IT302" s="67"/>
      <c r="IU302" s="67"/>
      <c r="IV302" s="67"/>
      <c r="IW302" s="67"/>
      <c r="IX302" s="67"/>
      <c r="IY302" s="67"/>
      <c r="IZ302" s="67"/>
      <c r="JA302" s="67"/>
      <c r="JB302" s="67"/>
      <c r="JC302" s="67"/>
      <c r="JD302" s="67"/>
      <c r="JE302" s="67"/>
      <c r="JF302" s="67"/>
      <c r="JG302" s="67"/>
      <c r="JH302" s="67"/>
      <c r="JI302" s="67"/>
      <c r="JJ302" s="67"/>
      <c r="JK302" s="67"/>
      <c r="JL302" s="67"/>
      <c r="JM302" s="67"/>
      <c r="JN302" s="67"/>
      <c r="JO302" s="67"/>
      <c r="JP302" s="67"/>
      <c r="JQ302" s="67"/>
      <c r="JR302" s="67"/>
      <c r="JS302" s="67"/>
      <c r="JT302" s="67"/>
      <c r="JU302" s="67"/>
      <c r="JV302" s="67"/>
      <c r="JW302" s="67"/>
      <c r="JX302" s="67"/>
      <c r="JY302" s="67"/>
      <c r="JZ302" s="67"/>
      <c r="KA302" s="67"/>
      <c r="KB302" s="67"/>
      <c r="KC302" s="67"/>
      <c r="KD302" s="67"/>
      <c r="KE302" s="67"/>
      <c r="KF302" s="67"/>
      <c r="KG302" s="67"/>
      <c r="KH302" s="67"/>
      <c r="KI302" s="67"/>
      <c r="KJ302" s="67"/>
      <c r="KK302" s="67"/>
      <c r="KL302" s="67"/>
      <c r="KM302" s="67"/>
      <c r="KN302" s="67"/>
      <c r="KO302" s="67"/>
      <c r="KP302" s="67"/>
      <c r="KQ302" s="67"/>
      <c r="KR302" s="67"/>
      <c r="KS302" s="67"/>
      <c r="KT302" s="67"/>
      <c r="KU302" s="67"/>
      <c r="KV302" s="67"/>
      <c r="KW302" s="67"/>
      <c r="KX302" s="67"/>
      <c r="KY302" s="67"/>
      <c r="KZ302" s="67"/>
      <c r="LA302" s="67"/>
      <c r="LB302" s="67"/>
      <c r="LC302" s="67"/>
      <c r="LD302" s="67"/>
      <c r="LE302" s="67"/>
      <c r="LF302" s="67"/>
      <c r="LG302" s="67"/>
      <c r="LH302" s="67"/>
      <c r="LI302" s="67"/>
      <c r="LJ302" s="67"/>
      <c r="LK302" s="67"/>
      <c r="LL302" s="67"/>
      <c r="LM302" s="67"/>
      <c r="LN302" s="67"/>
      <c r="LO302" s="67"/>
      <c r="LP302" s="67"/>
      <c r="LQ302" s="67"/>
      <c r="LR302" s="67"/>
      <c r="LS302" s="67"/>
      <c r="LT302" s="67"/>
      <c r="LU302" s="67"/>
      <c r="LV302" s="67"/>
      <c r="LW302" s="67"/>
      <c r="LX302" s="67"/>
      <c r="LY302" s="67"/>
      <c r="LZ302" s="67"/>
      <c r="MA302" s="67"/>
      <c r="MB302" s="67"/>
      <c r="MC302" s="67"/>
      <c r="MD302" s="67"/>
      <c r="ME302" s="67"/>
      <c r="MF302" s="67"/>
      <c r="MG302" s="67"/>
      <c r="MH302" s="67"/>
      <c r="MI302" s="67"/>
      <c r="MJ302" s="67"/>
      <c r="MK302" s="67"/>
      <c r="ML302" s="67"/>
      <c r="MM302" s="67"/>
      <c r="MN302" s="67"/>
      <c r="MO302" s="67"/>
      <c r="MP302" s="67"/>
      <c r="MQ302" s="67"/>
      <c r="MR302" s="67"/>
      <c r="MS302" s="67"/>
      <c r="MT302" s="67"/>
      <c r="MU302" s="67"/>
      <c r="MV302" s="67"/>
      <c r="MW302" s="67"/>
      <c r="MX302" s="67"/>
      <c r="MY302" s="67"/>
      <c r="MZ302" s="67"/>
      <c r="NA302" s="67"/>
      <c r="NB302" s="67"/>
      <c r="NC302" s="67"/>
      <c r="ND302" s="67"/>
      <c r="NE302" s="67"/>
      <c r="NF302" s="67"/>
      <c r="NG302" s="67"/>
      <c r="NH302" s="67"/>
      <c r="NI302" s="67"/>
      <c r="NJ302" s="67"/>
      <c r="NK302" s="67"/>
      <c r="NL302" s="67"/>
      <c r="NM302" s="67"/>
      <c r="NN302" s="67"/>
      <c r="NO302" s="67"/>
      <c r="NP302" s="67"/>
      <c r="NQ302" s="67"/>
      <c r="NR302" s="12"/>
      <c r="NS302" s="12"/>
      <c r="NT302" s="12"/>
      <c r="NU302" s="12"/>
      <c r="NV302" s="12"/>
      <c r="NW302" s="12"/>
      <c r="NX302" s="12"/>
      <c r="NY302" s="12"/>
      <c r="NZ302" s="12"/>
      <c r="OA302" s="12"/>
      <c r="OB302" s="12"/>
      <c r="OC302" s="12"/>
      <c r="OD302" s="12"/>
      <c r="OE302" s="12"/>
      <c r="OF302" s="12"/>
      <c r="OG302" s="12"/>
      <c r="OH302" s="12"/>
      <c r="OI302" s="12"/>
      <c r="OJ302" s="12"/>
      <c r="OK302" s="12"/>
      <c r="OL302" s="12"/>
      <c r="OM302" s="12"/>
      <c r="ON302" s="12"/>
      <c r="OO302" s="12"/>
      <c r="OP302" s="12"/>
      <c r="OQ302" s="12"/>
    </row>
    <row r="303" spans="1:407">
      <c r="A303" s="96" t="s">
        <v>923</v>
      </c>
      <c r="B303" s="56" t="s">
        <v>924</v>
      </c>
      <c r="C303" s="96" t="s">
        <v>441</v>
      </c>
      <c r="D303" s="74">
        <v>6</v>
      </c>
      <c r="E303" s="67">
        <v>2017</v>
      </c>
      <c r="F303" s="161">
        <v>61.337888676261201</v>
      </c>
      <c r="G303" s="67">
        <v>16008</v>
      </c>
      <c r="H303" s="67">
        <v>6774</v>
      </c>
      <c r="I303" s="67">
        <v>9234</v>
      </c>
      <c r="J303" s="67">
        <v>17</v>
      </c>
      <c r="K303" s="78">
        <v>2721</v>
      </c>
      <c r="L303" s="67">
        <v>117.18</v>
      </c>
      <c r="M303" s="78">
        <v>18758</v>
      </c>
      <c r="N303" s="67">
        <v>1809</v>
      </c>
      <c r="O303" s="67">
        <v>922</v>
      </c>
      <c r="P303" s="67">
        <v>887</v>
      </c>
      <c r="Q303" s="67">
        <v>2160</v>
      </c>
      <c r="R303" s="67">
        <v>1101</v>
      </c>
      <c r="S303" s="67">
        <v>1059</v>
      </c>
      <c r="T303" s="67">
        <v>1707</v>
      </c>
      <c r="U303" s="67">
        <v>873</v>
      </c>
      <c r="V303" s="67">
        <v>834</v>
      </c>
      <c r="W303" s="67">
        <v>2002</v>
      </c>
      <c r="X303" s="67">
        <v>1029</v>
      </c>
      <c r="Y303" s="67">
        <v>973</v>
      </c>
      <c r="Z303" s="67">
        <v>1585</v>
      </c>
      <c r="AA303" s="67">
        <v>825</v>
      </c>
      <c r="AB303" s="67">
        <v>760</v>
      </c>
      <c r="AC303" s="67">
        <v>1867</v>
      </c>
      <c r="AD303" s="67">
        <v>977</v>
      </c>
      <c r="AE303" s="67">
        <v>890</v>
      </c>
      <c r="AF303" s="67">
        <v>1546</v>
      </c>
      <c r="AG303" s="67">
        <v>813</v>
      </c>
      <c r="AH303" s="67">
        <v>733</v>
      </c>
      <c r="AI303" s="67">
        <v>2729</v>
      </c>
      <c r="AJ303" s="67">
        <v>1443</v>
      </c>
      <c r="AK303" s="67">
        <v>1286</v>
      </c>
      <c r="AL303" s="67">
        <v>1526</v>
      </c>
      <c r="AM303" s="67">
        <v>808</v>
      </c>
      <c r="AN303" s="67">
        <v>718</v>
      </c>
      <c r="AO303" s="67">
        <v>1393</v>
      </c>
      <c r="AP303" s="67">
        <v>737</v>
      </c>
      <c r="AQ303" s="67">
        <v>656</v>
      </c>
      <c r="AR303" s="67" t="s">
        <v>428</v>
      </c>
      <c r="AS303" s="67"/>
      <c r="AT303" s="67" t="s">
        <v>428</v>
      </c>
      <c r="AU303" s="59">
        <v>695</v>
      </c>
      <c r="AV303" s="59">
        <v>0</v>
      </c>
      <c r="AW303" s="59">
        <v>92</v>
      </c>
      <c r="AX303" s="97">
        <f>VLOOKUP(A303,[2]INFANTIL!$A$8:$AA$140,27,0)</f>
        <v>12.987012987012989</v>
      </c>
      <c r="AY303" s="98">
        <f>VLOOKUP(A303,[2]INFANTIL!$A$8:$AA$140,16,0)</f>
        <v>2</v>
      </c>
      <c r="AZ303" s="62">
        <f>VLOOKUP(A303,'[3]2017'!$A$8:$E$140,5,0)</f>
        <v>3.8695411829740189</v>
      </c>
      <c r="BA303" s="63">
        <f>VLOOKUP(A303,'[3]2017'!$A$8:$E$140,4,0)</f>
        <v>7</v>
      </c>
      <c r="BB303" s="62">
        <f>VLOOKUP(A303,[2]MATERNAS!$A$8:$AA$140,27,0)</f>
        <v>432.90043290043292</v>
      </c>
      <c r="BC303" s="63">
        <f>VLOOKUP(A303,[2]MATERNAS!$A$8:$AA$140,26,0)</f>
        <v>1</v>
      </c>
      <c r="BD303" s="68">
        <v>165.8374792703151</v>
      </c>
      <c r="BE303" s="69">
        <v>3</v>
      </c>
      <c r="BF303" s="60">
        <f>VLOOKUP(A303,[4]Controles!$A$7:$L$139,12,0)</f>
        <v>5.6277056277056277</v>
      </c>
      <c r="BG303" s="61">
        <f>VLOOKUP(A303,[4]Controles!$A$7:$L$139,11,0)</f>
        <v>13</v>
      </c>
      <c r="BH303" s="88">
        <v>15.151515151515152</v>
      </c>
      <c r="BI303" s="87">
        <v>35</v>
      </c>
      <c r="BJ303" s="68">
        <v>0</v>
      </c>
      <c r="BK303" s="69">
        <v>0</v>
      </c>
      <c r="BL303" s="68">
        <v>55.279159756771698</v>
      </c>
      <c r="BM303" s="69">
        <v>1</v>
      </c>
      <c r="BN303" s="67">
        <v>0</v>
      </c>
      <c r="BO303" s="67">
        <v>0</v>
      </c>
      <c r="BP303" s="67">
        <v>55.8</v>
      </c>
      <c r="BQ303" s="67">
        <v>1</v>
      </c>
      <c r="BR303" s="67">
        <v>0</v>
      </c>
      <c r="BS303" s="67">
        <v>0</v>
      </c>
      <c r="BT303" s="67">
        <v>55.8</v>
      </c>
      <c r="BU303" s="67">
        <v>1</v>
      </c>
      <c r="BV303" s="67">
        <v>42.7</v>
      </c>
      <c r="BW303" s="67">
        <v>80.7</v>
      </c>
      <c r="BX303" s="67">
        <v>70.400000000000006</v>
      </c>
      <c r="BY303" s="67">
        <v>80.7</v>
      </c>
      <c r="BZ303" s="67">
        <v>93.6</v>
      </c>
      <c r="CA303" s="67">
        <v>80.5</v>
      </c>
      <c r="CB303" s="67">
        <v>99.5</v>
      </c>
      <c r="CC303" s="96" t="s">
        <v>2665</v>
      </c>
      <c r="CD303" s="96" t="s">
        <v>2666</v>
      </c>
      <c r="CE303" s="99">
        <v>29.166666666666668</v>
      </c>
      <c r="CF303" s="67" t="s">
        <v>1529</v>
      </c>
      <c r="CG303" s="67" t="s">
        <v>853</v>
      </c>
      <c r="CH303" s="67">
        <v>0</v>
      </c>
      <c r="CI303" s="67">
        <v>0</v>
      </c>
      <c r="CJ303" s="86">
        <v>0.58582308142940831</v>
      </c>
      <c r="CK303" s="87">
        <v>1</v>
      </c>
      <c r="CL303" s="106">
        <v>0</v>
      </c>
      <c r="CM303" s="89">
        <v>0</v>
      </c>
      <c r="CN303" s="67">
        <v>0</v>
      </c>
      <c r="CO303" s="67">
        <v>0</v>
      </c>
      <c r="CP303" s="67">
        <v>0</v>
      </c>
      <c r="CQ303" s="67">
        <v>0</v>
      </c>
      <c r="CR303" s="67">
        <v>49.95</v>
      </c>
      <c r="CS303" s="67">
        <v>1</v>
      </c>
      <c r="CT303" s="67">
        <v>49.95</v>
      </c>
      <c r="CU303" s="67">
        <v>1</v>
      </c>
      <c r="CV303" s="67">
        <v>0</v>
      </c>
      <c r="CW303" s="67">
        <v>0</v>
      </c>
      <c r="CX303" s="67">
        <v>0</v>
      </c>
      <c r="CY303" s="67">
        <v>0</v>
      </c>
      <c r="CZ303" s="67">
        <v>0</v>
      </c>
      <c r="DA303" s="67">
        <v>0</v>
      </c>
      <c r="DB303" s="62">
        <f>VLOOKUP(A303,'[3]2017'!$A$8:$I$140,9,0)</f>
        <v>0</v>
      </c>
      <c r="DC303" s="63">
        <f>VLOOKUP(A303,'[3]2017'!$A$8:$I$140,8,0)</f>
        <v>0</v>
      </c>
      <c r="DD303" s="96" t="s">
        <v>2667</v>
      </c>
      <c r="DE303" s="96" t="s">
        <v>2668</v>
      </c>
      <c r="DF303" s="99">
        <v>4.5562599049128369</v>
      </c>
      <c r="DG303" s="104">
        <v>0.3188097768331562</v>
      </c>
      <c r="DH303" s="67">
        <v>0</v>
      </c>
      <c r="DI303" s="67">
        <v>0</v>
      </c>
      <c r="DJ303" s="67">
        <v>0</v>
      </c>
      <c r="DK303" s="67">
        <v>0</v>
      </c>
      <c r="DL303" s="67">
        <v>0</v>
      </c>
      <c r="DM303" s="67">
        <v>0</v>
      </c>
      <c r="DN303" s="67">
        <v>0</v>
      </c>
      <c r="DO303" s="67">
        <v>0</v>
      </c>
      <c r="DP303" s="67">
        <v>53.56</v>
      </c>
      <c r="DQ303" s="67">
        <v>1</v>
      </c>
      <c r="DR303" s="67">
        <v>53.56</v>
      </c>
      <c r="DS303" s="67">
        <v>1</v>
      </c>
      <c r="DT303" s="67">
        <v>0</v>
      </c>
      <c r="DU303" s="67">
        <v>0</v>
      </c>
      <c r="DV303" s="67">
        <v>0</v>
      </c>
      <c r="DW303" s="67">
        <v>0</v>
      </c>
      <c r="DX303" s="67">
        <v>0</v>
      </c>
      <c r="DY303" s="67">
        <v>0</v>
      </c>
      <c r="DZ303" s="101">
        <f>VLOOKUP(A303,[5]Embarazos!$A$7:$D$139,4,0)</f>
        <v>2.9661016949152543</v>
      </c>
      <c r="EA303" s="63">
        <f>VLOOKUP(A303,[5]Embarazos!$A$7:$D$139,3,0)</f>
        <v>7</v>
      </c>
      <c r="EB303" s="62">
        <f>VLOOKUP(A303,[5]Embarazos!$A$7:$F$139,6,0)</f>
        <v>27.966101694915253</v>
      </c>
      <c r="EC303" s="63">
        <f>VLOOKUP(A303,[5]Embarazos!$A$7:$F$139,5,0)</f>
        <v>66</v>
      </c>
      <c r="ED303" s="62">
        <f>VLOOKUP(A303,'[3]2017'!$A$8:$K$140,11,0)</f>
        <v>1.29366106080207</v>
      </c>
      <c r="EE303" s="63">
        <f>VLOOKUP(A303,'[3]2017'!$A$8:$K$140,10,0)</f>
        <v>2</v>
      </c>
      <c r="EF303" s="96" t="s">
        <v>2669</v>
      </c>
      <c r="EG303" s="96" t="s">
        <v>2670</v>
      </c>
      <c r="EH303" s="99">
        <v>3.759942154736081</v>
      </c>
      <c r="EI303" s="104">
        <v>0.95579450418160095</v>
      </c>
      <c r="EJ303" s="174" t="s">
        <v>2671</v>
      </c>
      <c r="EK303" s="174" t="s">
        <v>2672</v>
      </c>
      <c r="EL303" s="96" t="s">
        <v>2673</v>
      </c>
      <c r="EM303" s="96" t="s">
        <v>2465</v>
      </c>
      <c r="EN303" s="99">
        <v>0.64377682403433478</v>
      </c>
      <c r="EO303" s="100">
        <v>0.78431372549019607</v>
      </c>
      <c r="EP303" s="67">
        <v>0</v>
      </c>
      <c r="EQ303" s="67">
        <v>0</v>
      </c>
      <c r="ER303" s="67">
        <v>0</v>
      </c>
      <c r="ES303" s="67">
        <v>0</v>
      </c>
      <c r="ET303" s="67">
        <v>0</v>
      </c>
      <c r="EU303" s="67">
        <v>0</v>
      </c>
      <c r="EV303" s="67">
        <v>0</v>
      </c>
      <c r="EW303" s="67">
        <v>0</v>
      </c>
      <c r="EX303" s="67">
        <v>0</v>
      </c>
      <c r="EY303" s="62">
        <f>VLOOKUP(A303,[5]Embarazos!$A$7:$H$139,8,0)</f>
        <v>31.35593220338983</v>
      </c>
      <c r="EZ303" s="63">
        <f>VLOOKUP(A303,[5]Embarazos!$A$7:$H$139,7,0)</f>
        <v>74</v>
      </c>
      <c r="FA303" s="62">
        <f>VLOOKUP(A303,[5]Embarazos!$A$7:$J$139,10,0)</f>
        <v>17.372881355932204</v>
      </c>
      <c r="FB303" s="63">
        <f>VLOOKUP(A303,[5]Embarazos!$A$7:$J$139,9,0)</f>
        <v>41</v>
      </c>
      <c r="FC303" s="67">
        <v>0</v>
      </c>
      <c r="FD303" s="67">
        <v>0</v>
      </c>
      <c r="FE303" s="67">
        <v>0</v>
      </c>
      <c r="FF303" s="67">
        <v>0</v>
      </c>
      <c r="FG303" s="67">
        <v>0</v>
      </c>
      <c r="FH303" s="67">
        <v>0</v>
      </c>
      <c r="FI303" s="67">
        <v>0</v>
      </c>
      <c r="FJ303" s="67">
        <v>0</v>
      </c>
      <c r="FK303" s="67">
        <v>0</v>
      </c>
      <c r="FL303" s="67">
        <v>0</v>
      </c>
      <c r="FM303" s="67">
        <v>30.48</v>
      </c>
      <c r="FN303" s="67">
        <v>1</v>
      </c>
      <c r="FO303" s="67">
        <v>30.48</v>
      </c>
      <c r="FP303" s="67">
        <v>1</v>
      </c>
      <c r="FQ303" s="67">
        <v>0</v>
      </c>
      <c r="FR303" s="67">
        <v>0</v>
      </c>
      <c r="FS303" s="62">
        <f>VLOOKUP(A303,'[3]2017'!$A$8:$M$140,13,0)</f>
        <v>0</v>
      </c>
      <c r="FT303" s="63">
        <f>VLOOKUP(A303,'[3]2017'!$A$8:$M$140,12,0)</f>
        <v>0</v>
      </c>
      <c r="FU303" s="62">
        <f>VLOOKUP(A303,'[3]2017'!$A$8:$O$140,15,0)</f>
        <v>0</v>
      </c>
      <c r="FV303" s="63">
        <f>VLOOKUP(A303,'[3]2017'!$A$8:$O$140,14,0)</f>
        <v>0</v>
      </c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67"/>
      <c r="IS303" s="67"/>
      <c r="IT303" s="67"/>
      <c r="IU303" s="67"/>
      <c r="IV303" s="67"/>
      <c r="IW303" s="67"/>
      <c r="IX303" s="67"/>
      <c r="IY303" s="67"/>
      <c r="IZ303" s="67"/>
      <c r="JA303" s="67"/>
      <c r="JB303" s="67"/>
      <c r="JC303" s="67"/>
      <c r="JD303" s="67"/>
      <c r="JE303" s="67"/>
      <c r="JF303" s="67"/>
      <c r="JG303" s="67"/>
      <c r="JH303" s="67"/>
      <c r="JI303" s="67"/>
      <c r="JJ303" s="67"/>
      <c r="JK303" s="67"/>
      <c r="JL303" s="67"/>
      <c r="JM303" s="67"/>
      <c r="JN303" s="67"/>
      <c r="JO303" s="67"/>
      <c r="JP303" s="67"/>
      <c r="JQ303" s="67"/>
      <c r="JR303" s="67"/>
      <c r="JS303" s="67"/>
      <c r="JT303" s="67"/>
      <c r="JU303" s="67"/>
      <c r="JV303" s="67"/>
      <c r="JW303" s="67"/>
      <c r="JX303" s="67"/>
      <c r="JY303" s="67"/>
      <c r="JZ303" s="67"/>
      <c r="KA303" s="67"/>
      <c r="KB303" s="67"/>
      <c r="KC303" s="67"/>
      <c r="KD303" s="67"/>
      <c r="KE303" s="67"/>
      <c r="KF303" s="67"/>
      <c r="KG303" s="67"/>
      <c r="KH303" s="67"/>
      <c r="KI303" s="67"/>
      <c r="KJ303" s="67"/>
      <c r="KK303" s="67"/>
      <c r="KL303" s="67"/>
      <c r="KM303" s="67"/>
      <c r="KN303" s="67"/>
      <c r="KO303" s="67"/>
      <c r="KP303" s="67"/>
      <c r="KQ303" s="67"/>
      <c r="KR303" s="67"/>
      <c r="KS303" s="67"/>
      <c r="KT303" s="67"/>
      <c r="KU303" s="67"/>
      <c r="KV303" s="67"/>
      <c r="KW303" s="67"/>
      <c r="KX303" s="67"/>
      <c r="KY303" s="67"/>
      <c r="KZ303" s="67"/>
      <c r="LA303" s="67"/>
      <c r="LB303" s="67"/>
      <c r="LC303" s="67"/>
      <c r="LD303" s="67"/>
      <c r="LE303" s="67"/>
      <c r="LF303" s="67"/>
      <c r="LG303" s="67"/>
      <c r="LH303" s="67"/>
      <c r="LI303" s="67"/>
      <c r="LJ303" s="67"/>
      <c r="LK303" s="67"/>
      <c r="LL303" s="67"/>
      <c r="LM303" s="67"/>
      <c r="LN303" s="67"/>
      <c r="LO303" s="67"/>
      <c r="LP303" s="67"/>
      <c r="LQ303" s="67"/>
      <c r="LR303" s="67"/>
      <c r="LS303" s="67"/>
      <c r="LT303" s="67"/>
      <c r="LU303" s="67"/>
      <c r="LV303" s="67"/>
      <c r="LW303" s="67"/>
      <c r="LX303" s="67"/>
      <c r="LY303" s="67"/>
      <c r="LZ303" s="67"/>
      <c r="MA303" s="67"/>
      <c r="MB303" s="67"/>
      <c r="MC303" s="67"/>
      <c r="MD303" s="67"/>
      <c r="ME303" s="67"/>
      <c r="MF303" s="67"/>
      <c r="MG303" s="67"/>
      <c r="MH303" s="67"/>
      <c r="MI303" s="67"/>
      <c r="MJ303" s="67"/>
      <c r="MK303" s="67"/>
      <c r="ML303" s="67"/>
      <c r="MM303" s="67"/>
      <c r="MN303" s="67"/>
      <c r="MO303" s="67"/>
      <c r="MP303" s="67"/>
      <c r="MQ303" s="67"/>
      <c r="MR303" s="67"/>
      <c r="MS303" s="67"/>
      <c r="MT303" s="67"/>
      <c r="MU303" s="67"/>
      <c r="MV303" s="67"/>
      <c r="MW303" s="67"/>
      <c r="MX303" s="67"/>
      <c r="MY303" s="67"/>
      <c r="MZ303" s="67"/>
      <c r="NA303" s="67"/>
      <c r="NB303" s="67"/>
      <c r="NC303" s="67"/>
      <c r="ND303" s="67"/>
      <c r="NE303" s="67"/>
      <c r="NF303" s="67"/>
      <c r="NG303" s="67"/>
      <c r="NH303" s="67"/>
      <c r="NI303" s="67"/>
      <c r="NJ303" s="67"/>
      <c r="NK303" s="67"/>
      <c r="NL303" s="67"/>
      <c r="NM303" s="67"/>
      <c r="NN303" s="67"/>
      <c r="NO303" s="67"/>
      <c r="NP303" s="67"/>
      <c r="NQ303" s="67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2"/>
      <c r="OF303" s="12"/>
      <c r="OG303" s="12"/>
      <c r="OH303" s="12"/>
      <c r="OI303" s="12"/>
      <c r="OJ303" s="12"/>
      <c r="OK303" s="12"/>
      <c r="OL303" s="12"/>
      <c r="OM303" s="12"/>
      <c r="ON303" s="12"/>
      <c r="OO303" s="12"/>
      <c r="OP303" s="12"/>
      <c r="OQ303" s="12"/>
    </row>
    <row r="304" spans="1:407">
      <c r="A304" s="96" t="s">
        <v>932</v>
      </c>
      <c r="B304" s="56" t="s">
        <v>933</v>
      </c>
      <c r="C304" s="96" t="s">
        <v>441</v>
      </c>
      <c r="D304" s="74">
        <v>6</v>
      </c>
      <c r="E304" s="67">
        <v>2017</v>
      </c>
      <c r="F304" s="161">
        <v>64.572453113464888</v>
      </c>
      <c r="G304" s="67">
        <v>3992</v>
      </c>
      <c r="H304" s="67">
        <v>1309</v>
      </c>
      <c r="I304" s="67">
        <v>2683</v>
      </c>
      <c r="J304" s="67">
        <v>17.28</v>
      </c>
      <c r="K304" s="78">
        <v>690</v>
      </c>
      <c r="L304" s="67">
        <v>87.45</v>
      </c>
      <c r="M304" s="78">
        <v>3491</v>
      </c>
      <c r="N304" s="67">
        <v>402</v>
      </c>
      <c r="O304" s="67">
        <v>205</v>
      </c>
      <c r="P304" s="67">
        <v>197</v>
      </c>
      <c r="Q304" s="67">
        <v>485</v>
      </c>
      <c r="R304" s="67">
        <v>247</v>
      </c>
      <c r="S304" s="67">
        <v>238</v>
      </c>
      <c r="T304" s="67">
        <v>398</v>
      </c>
      <c r="U304" s="67">
        <v>203</v>
      </c>
      <c r="V304" s="67">
        <v>195</v>
      </c>
      <c r="W304" s="67">
        <v>461</v>
      </c>
      <c r="X304" s="67">
        <v>236</v>
      </c>
      <c r="Y304" s="67">
        <v>225</v>
      </c>
      <c r="Z304" s="67">
        <v>355</v>
      </c>
      <c r="AA304" s="67">
        <v>184</v>
      </c>
      <c r="AB304" s="67">
        <v>171</v>
      </c>
      <c r="AC304" s="67">
        <v>430</v>
      </c>
      <c r="AD304" s="67">
        <v>223</v>
      </c>
      <c r="AE304" s="67">
        <v>207</v>
      </c>
      <c r="AF304" s="67">
        <v>370</v>
      </c>
      <c r="AG304" s="67">
        <v>191</v>
      </c>
      <c r="AH304" s="67">
        <v>179</v>
      </c>
      <c r="AI304" s="67">
        <v>662</v>
      </c>
      <c r="AJ304" s="67">
        <v>340</v>
      </c>
      <c r="AK304" s="67">
        <v>322</v>
      </c>
      <c r="AL304" s="67">
        <v>370</v>
      </c>
      <c r="AM304" s="67">
        <v>189</v>
      </c>
      <c r="AN304" s="67">
        <v>181</v>
      </c>
      <c r="AO304" s="67">
        <v>335</v>
      </c>
      <c r="AP304" s="67">
        <v>176</v>
      </c>
      <c r="AQ304" s="67">
        <v>159</v>
      </c>
      <c r="AR304" s="67" t="s">
        <v>428</v>
      </c>
      <c r="AS304" s="67"/>
      <c r="AT304" s="67" t="s">
        <v>428</v>
      </c>
      <c r="AU304" s="59">
        <v>263</v>
      </c>
      <c r="AV304" s="59">
        <v>0</v>
      </c>
      <c r="AW304" s="59">
        <v>51</v>
      </c>
      <c r="AX304" s="97">
        <f>VLOOKUP(A304,[2]INFANTIL!$A$8:$AA$140,27,0)</f>
        <v>16.666666666666668</v>
      </c>
      <c r="AY304" s="98">
        <f>VLOOKUP(A304,[2]INFANTIL!$A$8:$AA$140,16,0)</f>
        <v>0</v>
      </c>
      <c r="AZ304" s="62">
        <f>VLOOKUP(A304,'[3]2017'!$A$8:$E$140,5,0)</f>
        <v>2.4875621890547261</v>
      </c>
      <c r="BA304" s="63">
        <f>VLOOKUP(A304,'[3]2017'!$A$8:$E$140,4,0)</f>
        <v>1</v>
      </c>
      <c r="BB304" s="62">
        <f>VLOOKUP(A304,[2]MATERNAS!$A$8:$AA$140,27,0)</f>
        <v>0</v>
      </c>
      <c r="BC304" s="63">
        <f>VLOOKUP(A304,[2]MATERNAS!$A$8:$AA$140,26,0)</f>
        <v>0</v>
      </c>
      <c r="BD304" s="68">
        <v>0</v>
      </c>
      <c r="BE304" s="69">
        <v>0</v>
      </c>
      <c r="BF304" s="60">
        <f>VLOOKUP(A304,[4]Controles!$A$7:$L$139,12,0)</f>
        <v>3.3333333333333335</v>
      </c>
      <c r="BG304" s="61">
        <f>VLOOKUP(A304,[4]Controles!$A$7:$L$139,11,0)</f>
        <v>2</v>
      </c>
      <c r="BH304" s="88">
        <v>8.3333333333333321</v>
      </c>
      <c r="BI304" s="87">
        <v>5</v>
      </c>
      <c r="BJ304" s="68">
        <v>0</v>
      </c>
      <c r="BK304" s="69">
        <v>0</v>
      </c>
      <c r="BL304" s="68">
        <v>0</v>
      </c>
      <c r="BM304" s="69">
        <v>0</v>
      </c>
      <c r="BN304" s="67">
        <v>0</v>
      </c>
      <c r="BO304" s="67">
        <v>0</v>
      </c>
      <c r="BP304" s="67">
        <v>0</v>
      </c>
      <c r="BQ304" s="67">
        <v>0</v>
      </c>
      <c r="BR304" s="67">
        <v>0</v>
      </c>
      <c r="BS304" s="67">
        <v>0</v>
      </c>
      <c r="BT304" s="67">
        <v>0</v>
      </c>
      <c r="BU304" s="67">
        <v>0</v>
      </c>
      <c r="BV304" s="67">
        <v>19.8</v>
      </c>
      <c r="BW304" s="67">
        <v>88.9</v>
      </c>
      <c r="BX304" s="67">
        <v>85.2</v>
      </c>
      <c r="BY304" s="67">
        <v>88.9</v>
      </c>
      <c r="BZ304" s="67">
        <v>86.4</v>
      </c>
      <c r="CA304" s="67">
        <v>107</v>
      </c>
      <c r="CB304" s="67">
        <v>98.8</v>
      </c>
      <c r="CC304" s="96" t="s">
        <v>2674</v>
      </c>
      <c r="CD304" s="96" t="s">
        <v>2675</v>
      </c>
      <c r="CE304" s="99">
        <v>80</v>
      </c>
      <c r="CF304" s="67" t="s">
        <v>2058</v>
      </c>
      <c r="CG304" s="67" t="s">
        <v>1966</v>
      </c>
      <c r="CH304" s="67">
        <v>245.7</v>
      </c>
      <c r="CI304" s="67">
        <v>1</v>
      </c>
      <c r="CJ304" s="86">
        <v>0</v>
      </c>
      <c r="CK304" s="87">
        <v>0</v>
      </c>
      <c r="CL304" s="106">
        <v>245.7</v>
      </c>
      <c r="CM304" s="89">
        <v>1</v>
      </c>
      <c r="CN304" s="67">
        <v>0</v>
      </c>
      <c r="CO304" s="67">
        <v>0</v>
      </c>
      <c r="CP304" s="67">
        <v>0</v>
      </c>
      <c r="CQ304" s="67">
        <v>0</v>
      </c>
      <c r="CR304" s="67">
        <v>0</v>
      </c>
      <c r="CS304" s="67">
        <v>0</v>
      </c>
      <c r="CT304" s="67">
        <v>0</v>
      </c>
      <c r="CU304" s="67">
        <v>0</v>
      </c>
      <c r="CV304" s="67">
        <v>0</v>
      </c>
      <c r="CW304" s="67">
        <v>0</v>
      </c>
      <c r="CX304" s="67">
        <v>0</v>
      </c>
      <c r="CY304" s="67">
        <v>0</v>
      </c>
      <c r="CZ304" s="67">
        <v>0</v>
      </c>
      <c r="DA304" s="67">
        <v>0</v>
      </c>
      <c r="DB304" s="62">
        <f>VLOOKUP(A304,'[3]2017'!$A$8:$I$140,9,0)</f>
        <v>0</v>
      </c>
      <c r="DC304" s="63">
        <f>VLOOKUP(A304,'[3]2017'!$A$8:$I$140,8,0)</f>
        <v>0</v>
      </c>
      <c r="DD304" s="96" t="s">
        <v>2676</v>
      </c>
      <c r="DE304" s="96" t="s">
        <v>2677</v>
      </c>
      <c r="DF304" s="99">
        <v>3.3582089552238807</v>
      </c>
      <c r="DG304" s="104">
        <v>2</v>
      </c>
      <c r="DH304" s="67">
        <v>216.92</v>
      </c>
      <c r="DI304" s="67">
        <v>1</v>
      </c>
      <c r="DJ304" s="67">
        <v>650.76</v>
      </c>
      <c r="DK304" s="67">
        <v>3</v>
      </c>
      <c r="DL304" s="67">
        <v>0</v>
      </c>
      <c r="DM304" s="67">
        <v>0</v>
      </c>
      <c r="DN304" s="67">
        <v>697.67</v>
      </c>
      <c r="DO304" s="67">
        <v>3</v>
      </c>
      <c r="DP304" s="67">
        <v>0</v>
      </c>
      <c r="DQ304" s="67">
        <v>0</v>
      </c>
      <c r="DR304" s="67">
        <v>0</v>
      </c>
      <c r="DS304" s="67">
        <v>0</v>
      </c>
      <c r="DT304" s="67">
        <v>0</v>
      </c>
      <c r="DU304" s="67">
        <v>0</v>
      </c>
      <c r="DV304" s="67">
        <v>0</v>
      </c>
      <c r="DW304" s="67">
        <v>0</v>
      </c>
      <c r="DX304" s="67">
        <v>0</v>
      </c>
      <c r="DY304" s="67">
        <v>0</v>
      </c>
      <c r="DZ304" s="101">
        <f>VLOOKUP(A304,[5]Embarazos!$A$7:$D$139,4,0)</f>
        <v>3.278688524590164</v>
      </c>
      <c r="EA304" s="63">
        <f>VLOOKUP(A304,[5]Embarazos!$A$7:$D$139,3,0)</f>
        <v>2</v>
      </c>
      <c r="EB304" s="62">
        <f>VLOOKUP(A304,[5]Embarazos!$A$7:$F$139,6,0)</f>
        <v>31.147540983606557</v>
      </c>
      <c r="EC304" s="63">
        <f>VLOOKUP(A304,[5]Embarazos!$A$7:$F$139,5,0)</f>
        <v>19</v>
      </c>
      <c r="ED304" s="62">
        <f>VLOOKUP(A304,'[3]2017'!$A$8:$K$140,11,0)</f>
        <v>0</v>
      </c>
      <c r="EE304" s="63">
        <f>VLOOKUP(A304,'[3]2017'!$A$8:$K$140,10,0)</f>
        <v>0</v>
      </c>
      <c r="EF304" s="96" t="s">
        <v>2678</v>
      </c>
      <c r="EG304" s="96" t="s">
        <v>2679</v>
      </c>
      <c r="EH304" s="99">
        <v>5.2109181141439205</v>
      </c>
      <c r="EI304" s="104">
        <v>4.0590405904059041</v>
      </c>
      <c r="EJ304" s="174" t="s">
        <v>2241</v>
      </c>
      <c r="EK304" s="174" t="s">
        <v>1612</v>
      </c>
      <c r="EL304" s="96" t="s">
        <v>2680</v>
      </c>
      <c r="EM304" s="96" t="s">
        <v>2681</v>
      </c>
      <c r="EN304" s="99">
        <v>3.9215686274509802</v>
      </c>
      <c r="EO304" s="100">
        <v>8.3333333333333321</v>
      </c>
      <c r="EP304" s="67">
        <v>697.67</v>
      </c>
      <c r="EQ304" s="67">
        <v>3</v>
      </c>
      <c r="ER304" s="67">
        <v>232.56</v>
      </c>
      <c r="ES304" s="67">
        <v>1</v>
      </c>
      <c r="ET304" s="92">
        <v>232.55813953488371</v>
      </c>
      <c r="EU304" s="67">
        <v>1</v>
      </c>
      <c r="EV304" s="67">
        <v>697.67</v>
      </c>
      <c r="EW304" s="67">
        <v>3</v>
      </c>
      <c r="EX304" s="67">
        <v>0</v>
      </c>
      <c r="EY304" s="62">
        <f>VLOOKUP(A304,[5]Embarazos!$A$7:$H$139,8,0)</f>
        <v>32.786885245901637</v>
      </c>
      <c r="EZ304" s="63">
        <f>VLOOKUP(A304,[5]Embarazos!$A$7:$H$139,7,0)</f>
        <v>20</v>
      </c>
      <c r="FA304" s="62">
        <f>VLOOKUP(A304,[5]Embarazos!$A$7:$J$139,10,0)</f>
        <v>21.311475409836063</v>
      </c>
      <c r="FB304" s="63">
        <f>VLOOKUP(A304,[5]Embarazos!$A$7:$J$139,9,0)</f>
        <v>13</v>
      </c>
      <c r="FC304" s="67">
        <v>0</v>
      </c>
      <c r="FD304" s="67">
        <v>0</v>
      </c>
      <c r="FE304" s="67">
        <v>0</v>
      </c>
      <c r="FF304" s="67">
        <v>0</v>
      </c>
      <c r="FG304" s="67">
        <v>0</v>
      </c>
      <c r="FH304" s="67">
        <v>0</v>
      </c>
      <c r="FI304" s="67">
        <v>0</v>
      </c>
      <c r="FJ304" s="67">
        <v>0</v>
      </c>
      <c r="FK304" s="67">
        <v>0</v>
      </c>
      <c r="FL304" s="67">
        <v>0</v>
      </c>
      <c r="FM304" s="67">
        <v>125.94</v>
      </c>
      <c r="FN304" s="67">
        <v>1</v>
      </c>
      <c r="FO304" s="67">
        <v>503.78</v>
      </c>
      <c r="FP304" s="67">
        <v>4</v>
      </c>
      <c r="FQ304" s="67">
        <v>0</v>
      </c>
      <c r="FR304" s="67">
        <v>0</v>
      </c>
      <c r="FS304" s="62">
        <f>VLOOKUP(A304,'[3]2017'!$A$8:$M$140,13,0)</f>
        <v>0</v>
      </c>
      <c r="FT304" s="63">
        <f>VLOOKUP(A304,'[3]2017'!$A$8:$M$140,12,0)</f>
        <v>0</v>
      </c>
      <c r="FU304" s="62">
        <f>VLOOKUP(A304,'[3]2017'!$A$8:$O$140,15,0)</f>
        <v>0</v>
      </c>
      <c r="FV304" s="63">
        <f>VLOOKUP(A304,'[3]2017'!$A$8:$O$140,14,0)</f>
        <v>0</v>
      </c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67"/>
      <c r="IS304" s="67"/>
      <c r="IT304" s="67"/>
      <c r="IU304" s="67"/>
      <c r="IV304" s="67"/>
      <c r="IW304" s="67"/>
      <c r="IX304" s="67"/>
      <c r="IY304" s="67"/>
      <c r="IZ304" s="67"/>
      <c r="JA304" s="67"/>
      <c r="JB304" s="67"/>
      <c r="JC304" s="67"/>
      <c r="JD304" s="67"/>
      <c r="JE304" s="67"/>
      <c r="JF304" s="67"/>
      <c r="JG304" s="67"/>
      <c r="JH304" s="67"/>
      <c r="JI304" s="67"/>
      <c r="JJ304" s="67"/>
      <c r="JK304" s="67"/>
      <c r="JL304" s="67"/>
      <c r="JM304" s="67"/>
      <c r="JN304" s="67"/>
      <c r="JO304" s="67"/>
      <c r="JP304" s="67"/>
      <c r="JQ304" s="67"/>
      <c r="JR304" s="67"/>
      <c r="JS304" s="67"/>
      <c r="JT304" s="67"/>
      <c r="JU304" s="67"/>
      <c r="JV304" s="67"/>
      <c r="JW304" s="67"/>
      <c r="JX304" s="67"/>
      <c r="JY304" s="67"/>
      <c r="JZ304" s="67"/>
      <c r="KA304" s="67"/>
      <c r="KB304" s="67"/>
      <c r="KC304" s="67"/>
      <c r="KD304" s="67"/>
      <c r="KE304" s="67"/>
      <c r="KF304" s="67"/>
      <c r="KG304" s="67"/>
      <c r="KH304" s="67"/>
      <c r="KI304" s="67"/>
      <c r="KJ304" s="67"/>
      <c r="KK304" s="67"/>
      <c r="KL304" s="67"/>
      <c r="KM304" s="67"/>
      <c r="KN304" s="67"/>
      <c r="KO304" s="67"/>
      <c r="KP304" s="67"/>
      <c r="KQ304" s="67"/>
      <c r="KR304" s="67"/>
      <c r="KS304" s="67"/>
      <c r="KT304" s="67"/>
      <c r="KU304" s="67"/>
      <c r="KV304" s="67"/>
      <c r="KW304" s="67"/>
      <c r="KX304" s="67"/>
      <c r="KY304" s="67"/>
      <c r="KZ304" s="67"/>
      <c r="LA304" s="67"/>
      <c r="LB304" s="67"/>
      <c r="LC304" s="67"/>
      <c r="LD304" s="67"/>
      <c r="LE304" s="67"/>
      <c r="LF304" s="67"/>
      <c r="LG304" s="67"/>
      <c r="LH304" s="67"/>
      <c r="LI304" s="67"/>
      <c r="LJ304" s="67"/>
      <c r="LK304" s="67"/>
      <c r="LL304" s="67"/>
      <c r="LM304" s="67"/>
      <c r="LN304" s="67"/>
      <c r="LO304" s="67"/>
      <c r="LP304" s="67"/>
      <c r="LQ304" s="67"/>
      <c r="LR304" s="67"/>
      <c r="LS304" s="67"/>
      <c r="LT304" s="67"/>
      <c r="LU304" s="67"/>
      <c r="LV304" s="67"/>
      <c r="LW304" s="67"/>
      <c r="LX304" s="67"/>
      <c r="LY304" s="67"/>
      <c r="LZ304" s="67"/>
      <c r="MA304" s="67"/>
      <c r="MB304" s="67"/>
      <c r="MC304" s="67"/>
      <c r="MD304" s="67"/>
      <c r="ME304" s="67"/>
      <c r="MF304" s="67"/>
      <c r="MG304" s="67"/>
      <c r="MH304" s="67"/>
      <c r="MI304" s="67"/>
      <c r="MJ304" s="67"/>
      <c r="MK304" s="67"/>
      <c r="ML304" s="67"/>
      <c r="MM304" s="67"/>
      <c r="MN304" s="67"/>
      <c r="MO304" s="67"/>
      <c r="MP304" s="67"/>
      <c r="MQ304" s="67"/>
      <c r="MR304" s="67"/>
      <c r="MS304" s="67"/>
      <c r="MT304" s="67"/>
      <c r="MU304" s="67"/>
      <c r="MV304" s="67"/>
      <c r="MW304" s="67"/>
      <c r="MX304" s="67"/>
      <c r="MY304" s="67"/>
      <c r="MZ304" s="67"/>
      <c r="NA304" s="67"/>
      <c r="NB304" s="67"/>
      <c r="NC304" s="67"/>
      <c r="ND304" s="67"/>
      <c r="NE304" s="67"/>
      <c r="NF304" s="67"/>
      <c r="NG304" s="67"/>
      <c r="NH304" s="67"/>
      <c r="NI304" s="67"/>
      <c r="NJ304" s="67"/>
      <c r="NK304" s="67"/>
      <c r="NL304" s="67"/>
      <c r="NM304" s="67"/>
      <c r="NN304" s="67"/>
      <c r="NO304" s="67"/>
      <c r="NP304" s="67"/>
      <c r="NQ304" s="67"/>
      <c r="NR304" s="12"/>
      <c r="NS304" s="12"/>
      <c r="NT304" s="12"/>
      <c r="NU304" s="12"/>
      <c r="NV304" s="12"/>
      <c r="NW304" s="12"/>
      <c r="NX304" s="12"/>
      <c r="NY304" s="12"/>
      <c r="NZ304" s="12"/>
      <c r="OA304" s="12"/>
      <c r="OB304" s="12"/>
      <c r="OC304" s="12"/>
      <c r="OD304" s="12"/>
      <c r="OE304" s="12"/>
      <c r="OF304" s="12"/>
      <c r="OG304" s="12"/>
      <c r="OH304" s="12"/>
      <c r="OI304" s="12"/>
      <c r="OJ304" s="12"/>
      <c r="OK304" s="12"/>
      <c r="OL304" s="12"/>
      <c r="OM304" s="12"/>
      <c r="ON304" s="12"/>
      <c r="OO304" s="12"/>
      <c r="OP304" s="12"/>
      <c r="OQ304" s="12"/>
    </row>
    <row r="305" spans="1:407">
      <c r="A305" s="96" t="s">
        <v>943</v>
      </c>
      <c r="B305" s="56" t="s">
        <v>944</v>
      </c>
      <c r="C305" s="96" t="s">
        <v>598</v>
      </c>
      <c r="D305" s="74">
        <v>3</v>
      </c>
      <c r="E305" s="67">
        <v>2017</v>
      </c>
      <c r="F305" s="161">
        <v>81.945556595609418</v>
      </c>
      <c r="G305" s="67">
        <v>56755</v>
      </c>
      <c r="H305" s="67">
        <v>34059</v>
      </c>
      <c r="I305" s="67">
        <v>22696</v>
      </c>
      <c r="J305" s="67">
        <v>59.24</v>
      </c>
      <c r="K305" s="67">
        <v>426</v>
      </c>
      <c r="L305" s="67">
        <v>22.78</v>
      </c>
      <c r="M305" s="78">
        <v>12928</v>
      </c>
      <c r="N305" s="67">
        <v>4766</v>
      </c>
      <c r="O305" s="67">
        <v>2432</v>
      </c>
      <c r="P305" s="67">
        <v>2334</v>
      </c>
      <c r="Q305" s="67">
        <v>5713</v>
      </c>
      <c r="R305" s="67">
        <v>2914</v>
      </c>
      <c r="S305" s="67">
        <v>2799</v>
      </c>
      <c r="T305" s="67">
        <v>4791</v>
      </c>
      <c r="U305" s="67">
        <v>2423</v>
      </c>
      <c r="V305" s="67">
        <v>2368</v>
      </c>
      <c r="W305" s="67">
        <v>5814</v>
      </c>
      <c r="X305" s="67">
        <v>2928</v>
      </c>
      <c r="Y305" s="67">
        <v>2886</v>
      </c>
      <c r="Z305" s="67">
        <v>4975</v>
      </c>
      <c r="AA305" s="67">
        <v>2497</v>
      </c>
      <c r="AB305" s="67">
        <v>2478</v>
      </c>
      <c r="AC305" s="67">
        <v>6027</v>
      </c>
      <c r="AD305" s="67">
        <v>3050</v>
      </c>
      <c r="AE305" s="67">
        <v>2977</v>
      </c>
      <c r="AF305" s="67">
        <v>5077</v>
      </c>
      <c r="AG305" s="67">
        <v>2591</v>
      </c>
      <c r="AH305" s="67">
        <v>2486</v>
      </c>
      <c r="AI305" s="67">
        <v>9452</v>
      </c>
      <c r="AJ305" s="67">
        <v>4799</v>
      </c>
      <c r="AK305" s="67">
        <v>4653</v>
      </c>
      <c r="AL305" s="67">
        <v>5298</v>
      </c>
      <c r="AM305" s="67">
        <v>2691</v>
      </c>
      <c r="AN305" s="67">
        <v>2607</v>
      </c>
      <c r="AO305" s="67">
        <v>5159</v>
      </c>
      <c r="AP305" s="67">
        <v>2582</v>
      </c>
      <c r="AQ305" s="67">
        <v>2577</v>
      </c>
      <c r="AR305" s="67" t="s">
        <v>428</v>
      </c>
      <c r="AS305" s="67"/>
      <c r="AT305" s="67" t="s">
        <v>428</v>
      </c>
      <c r="AU305" s="59">
        <v>759</v>
      </c>
      <c r="AV305" s="59">
        <v>0</v>
      </c>
      <c r="AW305" s="59">
        <v>186</v>
      </c>
      <c r="AX305" s="97">
        <f>VLOOKUP(A305,[2]INFANTIL!$A$8:$AA$140,27,0)</f>
        <v>4.6728971962616823</v>
      </c>
      <c r="AY305" s="98">
        <f>VLOOKUP(A305,[2]INFANTIL!$A$8:$AA$140,16,0)</f>
        <v>2</v>
      </c>
      <c r="AZ305" s="62">
        <f>VLOOKUP(A305,'[3]2017'!$A$8:$E$140,5,0)</f>
        <v>0.62945866554762897</v>
      </c>
      <c r="BA305" s="63">
        <f>VLOOKUP(A305,'[3]2017'!$A$8:$E$140,4,0)</f>
        <v>3</v>
      </c>
      <c r="BB305" s="62">
        <f>VLOOKUP(A305,[2]MATERNAS!$A$8:$AA$140,27,0)</f>
        <v>0</v>
      </c>
      <c r="BC305" s="63">
        <f>VLOOKUP(A305,[2]MATERNAS!$A$8:$AA$140,26,0)</f>
        <v>0</v>
      </c>
      <c r="BD305" s="68">
        <v>0</v>
      </c>
      <c r="BE305" s="69">
        <v>0</v>
      </c>
      <c r="BF305" s="60">
        <f>VLOOKUP(A305,[4]Controles!$A$7:$L$139,12,0)</f>
        <v>3.0373831775700935</v>
      </c>
      <c r="BG305" s="61">
        <f>VLOOKUP(A305,[4]Controles!$A$7:$L$139,11,0)</f>
        <v>13</v>
      </c>
      <c r="BH305" s="88">
        <v>10.514018691588785</v>
      </c>
      <c r="BI305" s="87">
        <v>45</v>
      </c>
      <c r="BJ305" s="68">
        <v>0</v>
      </c>
      <c r="BK305" s="69">
        <v>0</v>
      </c>
      <c r="BL305" s="68">
        <v>0</v>
      </c>
      <c r="BM305" s="69">
        <v>0</v>
      </c>
      <c r="BN305" s="67">
        <v>0</v>
      </c>
      <c r="BO305" s="67">
        <v>0</v>
      </c>
      <c r="BP305" s="67">
        <v>21.03</v>
      </c>
      <c r="BQ305" s="67">
        <v>1</v>
      </c>
      <c r="BR305" s="67">
        <v>21.03</v>
      </c>
      <c r="BS305" s="67">
        <v>1</v>
      </c>
      <c r="BT305" s="67">
        <v>0</v>
      </c>
      <c r="BU305" s="67">
        <v>0</v>
      </c>
      <c r="BV305" s="67">
        <v>8.8000000000000007</v>
      </c>
      <c r="BW305" s="67">
        <v>109</v>
      </c>
      <c r="BX305" s="67">
        <v>101.7</v>
      </c>
      <c r="BY305" s="67">
        <v>110.7</v>
      </c>
      <c r="BZ305" s="67">
        <v>111.9</v>
      </c>
      <c r="CA305" s="67">
        <v>98.5</v>
      </c>
      <c r="CB305" s="67">
        <v>102.9</v>
      </c>
      <c r="CC305" s="96" t="s">
        <v>2682</v>
      </c>
      <c r="CD305" s="96" t="s">
        <v>2683</v>
      </c>
      <c r="CE305" s="99">
        <v>15.942028985507244</v>
      </c>
      <c r="CF305" s="67" t="s">
        <v>1420</v>
      </c>
      <c r="CG305" s="67" t="s">
        <v>2684</v>
      </c>
      <c r="CH305" s="67">
        <v>0</v>
      </c>
      <c r="CI305" s="67">
        <v>0</v>
      </c>
      <c r="CJ305" s="86">
        <v>0</v>
      </c>
      <c r="CK305" s="87">
        <v>0</v>
      </c>
      <c r="CL305" s="106">
        <v>0</v>
      </c>
      <c r="CM305" s="89">
        <v>0</v>
      </c>
      <c r="CN305" s="67">
        <v>84.14</v>
      </c>
      <c r="CO305" s="67">
        <v>4</v>
      </c>
      <c r="CP305" s="67">
        <v>0</v>
      </c>
      <c r="CQ305" s="67">
        <v>0</v>
      </c>
      <c r="CR305" s="67">
        <v>0</v>
      </c>
      <c r="CS305" s="67">
        <v>0</v>
      </c>
      <c r="CT305" s="67">
        <v>0</v>
      </c>
      <c r="CU305" s="67">
        <v>0</v>
      </c>
      <c r="CV305" s="67">
        <v>0</v>
      </c>
      <c r="CW305" s="67">
        <v>0</v>
      </c>
      <c r="CX305" s="67">
        <v>0</v>
      </c>
      <c r="CY305" s="67">
        <v>0</v>
      </c>
      <c r="CZ305" s="67">
        <v>0</v>
      </c>
      <c r="DA305" s="67">
        <v>0</v>
      </c>
      <c r="DB305" s="62">
        <f>VLOOKUP(A305,'[3]2017'!$A$8:$I$140,9,0)</f>
        <v>0</v>
      </c>
      <c r="DC305" s="63">
        <f>VLOOKUP(A305,'[3]2017'!$A$8:$I$140,8,0)</f>
        <v>0</v>
      </c>
      <c r="DD305" s="96" t="s">
        <v>2685</v>
      </c>
      <c r="DE305" s="96" t="s">
        <v>2686</v>
      </c>
      <c r="DF305" s="99">
        <v>2.5851938895417157</v>
      </c>
      <c r="DG305" s="104">
        <v>6.1099796334012222</v>
      </c>
      <c r="DH305" s="67">
        <v>17.2</v>
      </c>
      <c r="DI305" s="67">
        <v>1</v>
      </c>
      <c r="DJ305" s="67">
        <v>51.6</v>
      </c>
      <c r="DK305" s="67">
        <v>3</v>
      </c>
      <c r="DL305" s="67">
        <v>0</v>
      </c>
      <c r="DM305" s="67">
        <v>0</v>
      </c>
      <c r="DN305" s="67">
        <v>0</v>
      </c>
      <c r="DO305" s="67">
        <v>0</v>
      </c>
      <c r="DP305" s="67">
        <v>33.18</v>
      </c>
      <c r="DQ305" s="67">
        <v>2</v>
      </c>
      <c r="DR305" s="67">
        <v>16.59</v>
      </c>
      <c r="DS305" s="67">
        <v>1</v>
      </c>
      <c r="DT305" s="67">
        <v>0</v>
      </c>
      <c r="DU305" s="67">
        <v>0</v>
      </c>
      <c r="DV305" s="67">
        <v>16.59</v>
      </c>
      <c r="DW305" s="67">
        <v>1</v>
      </c>
      <c r="DX305" s="67">
        <v>0</v>
      </c>
      <c r="DY305" s="67">
        <v>0</v>
      </c>
      <c r="DZ305" s="101">
        <f>VLOOKUP(A305,[5]Embarazos!$A$7:$D$139,4,0)</f>
        <v>0.43010752688172044</v>
      </c>
      <c r="EA305" s="63">
        <f>VLOOKUP(A305,[5]Embarazos!$A$7:$D$139,3,0)</f>
        <v>2</v>
      </c>
      <c r="EB305" s="62">
        <f>VLOOKUP(A305,[5]Embarazos!$A$7:$F$139,6,0)</f>
        <v>15.913978494623656</v>
      </c>
      <c r="EC305" s="63">
        <f>VLOOKUP(A305,[5]Embarazos!$A$7:$F$139,5,0)</f>
        <v>74</v>
      </c>
      <c r="ED305" s="62">
        <f>VLOOKUP(A305,'[3]2017'!$A$8:$K$140,11,0)</f>
        <v>0.59090013787669893</v>
      </c>
      <c r="EE305" s="63">
        <f>VLOOKUP(A305,'[3]2017'!$A$8:$K$140,10,0)</f>
        <v>3</v>
      </c>
      <c r="EF305" s="96" t="s">
        <v>2687</v>
      </c>
      <c r="EG305" s="96" t="s">
        <v>2688</v>
      </c>
      <c r="EH305" s="99">
        <v>2.2737819025522041</v>
      </c>
      <c r="EI305" s="104">
        <v>5.1044083526682131</v>
      </c>
      <c r="EJ305" s="174" t="s">
        <v>2689</v>
      </c>
      <c r="EK305" s="174" t="s">
        <v>2690</v>
      </c>
      <c r="EL305" s="96" t="s">
        <v>2691</v>
      </c>
      <c r="EM305" s="96" t="s">
        <v>2692</v>
      </c>
      <c r="EN305" s="99">
        <v>0.89399744572158357</v>
      </c>
      <c r="EO305" s="100">
        <v>1.8223234624145785</v>
      </c>
      <c r="EP305" s="67">
        <v>0</v>
      </c>
      <c r="EQ305" s="67">
        <v>0</v>
      </c>
      <c r="ER305" s="67">
        <v>49.78</v>
      </c>
      <c r="ES305" s="67">
        <v>3</v>
      </c>
      <c r="ET305" s="67">
        <v>0</v>
      </c>
      <c r="EU305" s="67">
        <v>0</v>
      </c>
      <c r="EV305" s="67">
        <v>0</v>
      </c>
      <c r="EW305" s="67">
        <v>0</v>
      </c>
      <c r="EX305" s="67">
        <v>0</v>
      </c>
      <c r="EY305" s="62">
        <f>VLOOKUP(A305,[5]Embarazos!$A$7:$H$139,8,0)</f>
        <v>27.956989247311824</v>
      </c>
      <c r="EZ305" s="63">
        <f>VLOOKUP(A305,[5]Embarazos!$A$7:$H$139,7,0)</f>
        <v>130</v>
      </c>
      <c r="FA305" s="62">
        <f>VLOOKUP(A305,[5]Embarazos!$A$7:$J$139,10,0)</f>
        <v>27.096774193548391</v>
      </c>
      <c r="FB305" s="63">
        <f>VLOOKUP(A305,[5]Embarazos!$A$7:$J$139,9,0)</f>
        <v>126</v>
      </c>
      <c r="FC305" s="67">
        <v>34.76</v>
      </c>
      <c r="FD305" s="67">
        <v>4</v>
      </c>
      <c r="FE305" s="67">
        <v>8.69</v>
      </c>
      <c r="FF305" s="67">
        <v>1</v>
      </c>
      <c r="FG305" s="67">
        <v>0</v>
      </c>
      <c r="FH305" s="67">
        <v>0</v>
      </c>
      <c r="FI305" s="67">
        <v>0</v>
      </c>
      <c r="FJ305" s="67">
        <v>0</v>
      </c>
      <c r="FK305" s="92">
        <v>43.448036148766079</v>
      </c>
      <c r="FL305" s="105">
        <v>5</v>
      </c>
      <c r="FM305" s="67">
        <v>69.52</v>
      </c>
      <c r="FN305" s="67">
        <v>8</v>
      </c>
      <c r="FO305" s="67">
        <v>139.03</v>
      </c>
      <c r="FP305" s="67">
        <v>16</v>
      </c>
      <c r="FQ305" s="92">
        <v>19.592476489028211</v>
      </c>
      <c r="FR305" s="67">
        <v>2</v>
      </c>
      <c r="FS305" s="62">
        <f>VLOOKUP(A305,'[3]2017'!$A$8:$M$140,13,0)</f>
        <v>0.37750094375235937</v>
      </c>
      <c r="FT305" s="63">
        <f>VLOOKUP(A305,'[3]2017'!$A$8:$M$140,12,0)</f>
        <v>2</v>
      </c>
      <c r="FU305" s="62">
        <f>VLOOKUP(A305,'[3]2017'!$A$8:$O$140,15,0)</f>
        <v>1.1630160883892229</v>
      </c>
      <c r="FV305" s="63">
        <f>VLOOKUP(A305,'[3]2017'!$A$8:$O$140,14,0)</f>
        <v>6</v>
      </c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67"/>
      <c r="IS305" s="67"/>
      <c r="IT305" s="67"/>
      <c r="IU305" s="67"/>
      <c r="IV305" s="67"/>
      <c r="IW305" s="67"/>
      <c r="IX305" s="67"/>
      <c r="IY305" s="67"/>
      <c r="IZ305" s="67"/>
      <c r="JA305" s="67"/>
      <c r="JB305" s="67"/>
      <c r="JC305" s="67"/>
      <c r="JD305" s="67"/>
      <c r="JE305" s="67"/>
      <c r="JF305" s="67"/>
      <c r="JG305" s="67"/>
      <c r="JH305" s="67"/>
      <c r="JI305" s="67"/>
      <c r="JJ305" s="67"/>
      <c r="JK305" s="67"/>
      <c r="JL305" s="67"/>
      <c r="JM305" s="67"/>
      <c r="JN305" s="67"/>
      <c r="JO305" s="67"/>
      <c r="JP305" s="67"/>
      <c r="JQ305" s="67"/>
      <c r="JR305" s="67"/>
      <c r="JS305" s="67"/>
      <c r="JT305" s="67"/>
      <c r="JU305" s="67"/>
      <c r="JV305" s="67"/>
      <c r="JW305" s="67"/>
      <c r="JX305" s="67"/>
      <c r="JY305" s="67"/>
      <c r="JZ305" s="67"/>
      <c r="KA305" s="67"/>
      <c r="KB305" s="67"/>
      <c r="KC305" s="67"/>
      <c r="KD305" s="67"/>
      <c r="KE305" s="67"/>
      <c r="KF305" s="67"/>
      <c r="KG305" s="67"/>
      <c r="KH305" s="67"/>
      <c r="KI305" s="67"/>
      <c r="KJ305" s="67"/>
      <c r="KK305" s="67"/>
      <c r="KL305" s="67"/>
      <c r="KM305" s="67"/>
      <c r="KN305" s="67"/>
      <c r="KO305" s="67"/>
      <c r="KP305" s="67"/>
      <c r="KQ305" s="67"/>
      <c r="KR305" s="67"/>
      <c r="KS305" s="67"/>
      <c r="KT305" s="67"/>
      <c r="KU305" s="67"/>
      <c r="KV305" s="67"/>
      <c r="KW305" s="67"/>
      <c r="KX305" s="67"/>
      <c r="KY305" s="67"/>
      <c r="KZ305" s="67"/>
      <c r="LA305" s="67"/>
      <c r="LB305" s="67"/>
      <c r="LC305" s="67"/>
      <c r="LD305" s="67"/>
      <c r="LE305" s="67"/>
      <c r="LF305" s="67"/>
      <c r="LG305" s="67"/>
      <c r="LH305" s="67"/>
      <c r="LI305" s="67"/>
      <c r="LJ305" s="67"/>
      <c r="LK305" s="67"/>
      <c r="LL305" s="67"/>
      <c r="LM305" s="67"/>
      <c r="LN305" s="67"/>
      <c r="LO305" s="67"/>
      <c r="LP305" s="67"/>
      <c r="LQ305" s="67"/>
      <c r="LR305" s="67"/>
      <c r="LS305" s="67"/>
      <c r="LT305" s="67"/>
      <c r="LU305" s="67"/>
      <c r="LV305" s="67"/>
      <c r="LW305" s="67"/>
      <c r="LX305" s="67"/>
      <c r="LY305" s="67"/>
      <c r="LZ305" s="67"/>
      <c r="MA305" s="67"/>
      <c r="MB305" s="67"/>
      <c r="MC305" s="67"/>
      <c r="MD305" s="67"/>
      <c r="ME305" s="67"/>
      <c r="MF305" s="67"/>
      <c r="MG305" s="67"/>
      <c r="MH305" s="67"/>
      <c r="MI305" s="67"/>
      <c r="MJ305" s="67"/>
      <c r="MK305" s="67"/>
      <c r="ML305" s="67"/>
      <c r="MM305" s="67"/>
      <c r="MN305" s="67"/>
      <c r="MO305" s="67"/>
      <c r="MP305" s="67"/>
      <c r="MQ305" s="67"/>
      <c r="MR305" s="67"/>
      <c r="MS305" s="67"/>
      <c r="MT305" s="67"/>
      <c r="MU305" s="67"/>
      <c r="MV305" s="67"/>
      <c r="MW305" s="67"/>
      <c r="MX305" s="67"/>
      <c r="MY305" s="67"/>
      <c r="MZ305" s="67"/>
      <c r="NA305" s="67"/>
      <c r="NB305" s="67"/>
      <c r="NC305" s="67"/>
      <c r="ND305" s="67"/>
      <c r="NE305" s="67"/>
      <c r="NF305" s="67"/>
      <c r="NG305" s="67"/>
      <c r="NH305" s="67"/>
      <c r="NI305" s="67"/>
      <c r="NJ305" s="67"/>
      <c r="NK305" s="67"/>
      <c r="NL305" s="67"/>
      <c r="NM305" s="67"/>
      <c r="NN305" s="67"/>
      <c r="NO305" s="67"/>
      <c r="NP305" s="67"/>
      <c r="NQ305" s="67"/>
      <c r="NR305" s="12"/>
      <c r="NS305" s="12"/>
      <c r="NT305" s="12"/>
      <c r="NU305" s="12"/>
      <c r="NV305" s="12"/>
      <c r="NW305" s="12"/>
      <c r="NX305" s="12"/>
      <c r="NY305" s="12"/>
      <c r="NZ305" s="12"/>
      <c r="OA305" s="12"/>
      <c r="OB305" s="12"/>
      <c r="OC305" s="12"/>
      <c r="OD305" s="12"/>
      <c r="OE305" s="12"/>
      <c r="OF305" s="12"/>
      <c r="OG305" s="12"/>
      <c r="OH305" s="12"/>
      <c r="OI305" s="12"/>
      <c r="OJ305" s="12"/>
      <c r="OK305" s="12"/>
      <c r="OL305" s="12"/>
      <c r="OM305" s="12"/>
      <c r="ON305" s="12"/>
      <c r="OO305" s="12"/>
      <c r="OP305" s="12"/>
      <c r="OQ305" s="12"/>
    </row>
    <row r="306" spans="1:407">
      <c r="A306" s="96" t="s">
        <v>1835</v>
      </c>
      <c r="B306" s="56" t="s">
        <v>955</v>
      </c>
      <c r="C306" s="96" t="s">
        <v>514</v>
      </c>
      <c r="D306" s="74">
        <v>6</v>
      </c>
      <c r="E306" s="67">
        <v>2017</v>
      </c>
      <c r="F306" s="161">
        <v>63.168968815489166</v>
      </c>
      <c r="G306" s="67">
        <v>13115</v>
      </c>
      <c r="H306" s="67">
        <v>6088</v>
      </c>
      <c r="I306" s="67">
        <v>7027</v>
      </c>
      <c r="J306" s="67">
        <v>17.579999999999998</v>
      </c>
      <c r="K306" s="78">
        <v>2306</v>
      </c>
      <c r="L306" s="67">
        <v>38.270000000000003</v>
      </c>
      <c r="M306" s="78">
        <v>5019</v>
      </c>
      <c r="N306" s="67">
        <v>1158</v>
      </c>
      <c r="O306" s="67">
        <v>582</v>
      </c>
      <c r="P306" s="67">
        <v>576</v>
      </c>
      <c r="Q306" s="67">
        <v>1378</v>
      </c>
      <c r="R306" s="67">
        <v>693</v>
      </c>
      <c r="S306" s="67">
        <v>685</v>
      </c>
      <c r="T306" s="67">
        <v>1081</v>
      </c>
      <c r="U306" s="67">
        <v>546</v>
      </c>
      <c r="V306" s="67">
        <v>535</v>
      </c>
      <c r="W306" s="67">
        <v>1282</v>
      </c>
      <c r="X306" s="67">
        <v>649</v>
      </c>
      <c r="Y306" s="67">
        <v>633</v>
      </c>
      <c r="Z306" s="67">
        <v>1058</v>
      </c>
      <c r="AA306" s="67">
        <v>541</v>
      </c>
      <c r="AB306" s="67">
        <v>517</v>
      </c>
      <c r="AC306" s="67">
        <v>1290</v>
      </c>
      <c r="AD306" s="67">
        <v>666</v>
      </c>
      <c r="AE306" s="67">
        <v>624</v>
      </c>
      <c r="AF306" s="67">
        <v>1100</v>
      </c>
      <c r="AG306" s="67">
        <v>573</v>
      </c>
      <c r="AH306" s="67">
        <v>527</v>
      </c>
      <c r="AI306" s="67">
        <v>2003</v>
      </c>
      <c r="AJ306" s="67">
        <v>1057</v>
      </c>
      <c r="AK306" s="67">
        <v>946</v>
      </c>
      <c r="AL306" s="67">
        <v>1132</v>
      </c>
      <c r="AM306" s="67">
        <v>597</v>
      </c>
      <c r="AN306" s="67">
        <v>535</v>
      </c>
      <c r="AO306" s="67">
        <v>1041</v>
      </c>
      <c r="AP306" s="67">
        <v>557</v>
      </c>
      <c r="AQ306" s="67">
        <v>484</v>
      </c>
      <c r="AR306" s="67" t="s">
        <v>428</v>
      </c>
      <c r="AS306" s="67"/>
      <c r="AT306" s="67" t="s">
        <v>428</v>
      </c>
      <c r="AU306" s="59">
        <v>282</v>
      </c>
      <c r="AV306" s="59">
        <v>0</v>
      </c>
      <c r="AW306" s="59">
        <v>57</v>
      </c>
      <c r="AX306" s="97" t="e">
        <f>VLOOKUP(A306,[2]INFANTIL!$A$8:$AA$140,27,0)</f>
        <v>#N/A</v>
      </c>
      <c r="AY306" s="98" t="e">
        <f>VLOOKUP(A306,[2]INFANTIL!$A$8:$AA$140,16,0)</f>
        <v>#N/A</v>
      </c>
      <c r="AZ306" s="62">
        <f>VLOOKUP(A306,'[3]2017'!$A$8:$E$140,5,0)</f>
        <v>0</v>
      </c>
      <c r="BA306" s="63">
        <f>VLOOKUP(A306,'[3]2017'!$A$8:$E$140,4,0)</f>
        <v>0</v>
      </c>
      <c r="BB306" s="62">
        <f>VLOOKUP(A306,[2]MATERNAS!$A$8:$AA$140,27,0)</f>
        <v>0</v>
      </c>
      <c r="BC306" s="63">
        <f>VLOOKUP(A306,[2]MATERNAS!$A$8:$AA$140,26,0)</f>
        <v>0</v>
      </c>
      <c r="BD306" s="68">
        <v>0</v>
      </c>
      <c r="BE306" s="69">
        <v>0</v>
      </c>
      <c r="BF306" s="60">
        <f>VLOOKUP(A306,[4]Controles!$A$7:$L$139,12,0)</f>
        <v>6.024096385542169</v>
      </c>
      <c r="BG306" s="61">
        <f>VLOOKUP(A306,[4]Controles!$A$7:$L$139,11,0)</f>
        <v>5</v>
      </c>
      <c r="BH306" s="88">
        <v>16.867469879518072</v>
      </c>
      <c r="BI306" s="87">
        <v>14</v>
      </c>
      <c r="BJ306" s="68">
        <v>0</v>
      </c>
      <c r="BK306" s="69">
        <v>0</v>
      </c>
      <c r="BL306" s="68">
        <v>0</v>
      </c>
      <c r="BM306" s="69">
        <v>0</v>
      </c>
      <c r="BN306" s="67">
        <v>0</v>
      </c>
      <c r="BO306" s="67">
        <v>0</v>
      </c>
      <c r="BP306" s="67">
        <v>0</v>
      </c>
      <c r="BQ306" s="67">
        <v>0</v>
      </c>
      <c r="BR306" s="67">
        <v>0</v>
      </c>
      <c r="BS306" s="67">
        <v>0</v>
      </c>
      <c r="BT306" s="67">
        <v>0</v>
      </c>
      <c r="BU306" s="67">
        <v>0</v>
      </c>
      <c r="BV306" s="67">
        <v>33.299999999999997</v>
      </c>
      <c r="BW306" s="67">
        <v>106.2</v>
      </c>
      <c r="BX306" s="67">
        <v>111.1</v>
      </c>
      <c r="BY306" s="67">
        <v>106.2</v>
      </c>
      <c r="BZ306" s="67">
        <v>111.1</v>
      </c>
      <c r="CA306" s="67">
        <v>89.5</v>
      </c>
      <c r="CB306" s="67">
        <v>103.5</v>
      </c>
      <c r="CC306" s="96" t="s">
        <v>2693</v>
      </c>
      <c r="CD306" s="96" t="s">
        <v>2694</v>
      </c>
      <c r="CE306" s="99">
        <v>4.8780487804878048</v>
      </c>
      <c r="CF306" s="67" t="s">
        <v>2695</v>
      </c>
      <c r="CG306" s="67" t="s">
        <v>2696</v>
      </c>
      <c r="CH306" s="67">
        <v>0</v>
      </c>
      <c r="CI306" s="67">
        <v>0</v>
      </c>
      <c r="CJ306" s="86">
        <v>0</v>
      </c>
      <c r="CK306" s="87">
        <v>0</v>
      </c>
      <c r="CL306" s="106">
        <v>0</v>
      </c>
      <c r="CM306" s="89">
        <v>0</v>
      </c>
      <c r="CN306" s="67">
        <v>87.95</v>
      </c>
      <c r="CO306" s="67">
        <v>1</v>
      </c>
      <c r="CP306" s="67">
        <v>0</v>
      </c>
      <c r="CQ306" s="67">
        <v>0</v>
      </c>
      <c r="CR306" s="67">
        <v>0</v>
      </c>
      <c r="CS306" s="67">
        <v>0</v>
      </c>
      <c r="CT306" s="67">
        <v>0</v>
      </c>
      <c r="CU306" s="67">
        <v>0</v>
      </c>
      <c r="CV306" s="67">
        <v>0</v>
      </c>
      <c r="CW306" s="67">
        <v>0</v>
      </c>
      <c r="CX306" s="67">
        <v>0</v>
      </c>
      <c r="CY306" s="67">
        <v>0</v>
      </c>
      <c r="CZ306" s="67">
        <v>0</v>
      </c>
      <c r="DA306" s="67">
        <v>0</v>
      </c>
      <c r="DB306" s="62">
        <f>VLOOKUP(A306,'[3]2017'!$A$8:$I$140,9,0)</f>
        <v>0</v>
      </c>
      <c r="DC306" s="63">
        <f>VLOOKUP(A306,'[3]2017'!$A$8:$I$140,8,0)</f>
        <v>0</v>
      </c>
      <c r="DD306" s="96" t="s">
        <v>2697</v>
      </c>
      <c r="DE306" s="96" t="s">
        <v>2698</v>
      </c>
      <c r="DF306" s="99">
        <v>2.572347266881029</v>
      </c>
      <c r="DG306" s="104">
        <v>2.6865671641791042</v>
      </c>
      <c r="DH306" s="67">
        <v>78</v>
      </c>
      <c r="DI306" s="67">
        <v>1</v>
      </c>
      <c r="DJ306" s="67">
        <v>78</v>
      </c>
      <c r="DK306" s="67">
        <v>1</v>
      </c>
      <c r="DL306" s="67">
        <v>156.01</v>
      </c>
      <c r="DM306" s="67">
        <v>2</v>
      </c>
      <c r="DN306" s="67">
        <v>77.52</v>
      </c>
      <c r="DO306" s="67">
        <v>1</v>
      </c>
      <c r="DP306" s="67">
        <v>0</v>
      </c>
      <c r="DQ306" s="67">
        <v>0</v>
      </c>
      <c r="DR306" s="67">
        <v>0</v>
      </c>
      <c r="DS306" s="67">
        <v>0</v>
      </c>
      <c r="DT306" s="67">
        <v>0</v>
      </c>
      <c r="DU306" s="67">
        <v>0</v>
      </c>
      <c r="DV306" s="67">
        <v>0</v>
      </c>
      <c r="DW306" s="67">
        <v>0</v>
      </c>
      <c r="DX306" s="67">
        <v>0</v>
      </c>
      <c r="DY306" s="67">
        <v>0</v>
      </c>
      <c r="DZ306" s="101">
        <f>VLOOKUP(A306,[5]Embarazos!$A$7:$D$139,4,0)</f>
        <v>1.1494252873563218</v>
      </c>
      <c r="EA306" s="63">
        <f>VLOOKUP(A306,[5]Embarazos!$A$7:$D$139,3,0)</f>
        <v>1</v>
      </c>
      <c r="EB306" s="62">
        <f>VLOOKUP(A306,[5]Embarazos!$A$7:$F$139,6,0)</f>
        <v>20.689655172413794</v>
      </c>
      <c r="EC306" s="63">
        <f>VLOOKUP(A306,[5]Embarazos!$A$7:$F$139,5,0)</f>
        <v>18</v>
      </c>
      <c r="ED306" s="62">
        <f>VLOOKUP(A306,'[3]2017'!$A$8:$K$140,11,0)</f>
        <v>0</v>
      </c>
      <c r="EE306" s="63">
        <f>VLOOKUP(A306,'[3]2017'!$A$8:$K$140,10,0)</f>
        <v>0</v>
      </c>
      <c r="EF306" s="96" t="s">
        <v>2699</v>
      </c>
      <c r="EG306" s="96" t="s">
        <v>1100</v>
      </c>
      <c r="EH306" s="99">
        <v>0.71942446043165476</v>
      </c>
      <c r="EI306" s="104">
        <v>0.33898305084745761</v>
      </c>
      <c r="EJ306" s="174" t="s">
        <v>2700</v>
      </c>
      <c r="EK306" s="174" t="s">
        <v>1721</v>
      </c>
      <c r="EL306" s="96" t="s">
        <v>1793</v>
      </c>
      <c r="EM306" s="96" t="s">
        <v>2701</v>
      </c>
      <c r="EN306" s="99">
        <v>0.64516129032258063</v>
      </c>
      <c r="EO306" s="100">
        <v>2.4096385542168677</v>
      </c>
      <c r="EP306" s="67">
        <v>0</v>
      </c>
      <c r="EQ306" s="67">
        <v>0</v>
      </c>
      <c r="ER306" s="67">
        <v>77.52</v>
      </c>
      <c r="ES306" s="67">
        <v>1</v>
      </c>
      <c r="ET306" s="92">
        <v>77.519379844961236</v>
      </c>
      <c r="EU306" s="67">
        <v>1</v>
      </c>
      <c r="EV306" s="67">
        <v>0</v>
      </c>
      <c r="EW306" s="67">
        <v>0</v>
      </c>
      <c r="EX306" s="67">
        <v>0</v>
      </c>
      <c r="EY306" s="62">
        <f>VLOOKUP(A306,[5]Embarazos!$A$7:$H$139,8,0)</f>
        <v>31.03448275862069</v>
      </c>
      <c r="EZ306" s="63">
        <f>VLOOKUP(A306,[5]Embarazos!$A$7:$H$139,7,0)</f>
        <v>27</v>
      </c>
      <c r="FA306" s="62">
        <f>VLOOKUP(A306,[5]Embarazos!$A$7:$J$139,10,0)</f>
        <v>18.390804597701148</v>
      </c>
      <c r="FB306" s="63">
        <f>VLOOKUP(A306,[5]Embarazos!$A$7:$J$139,9,0)</f>
        <v>16</v>
      </c>
      <c r="FC306" s="67">
        <v>0</v>
      </c>
      <c r="FD306" s="67">
        <v>0</v>
      </c>
      <c r="FE306" s="67">
        <v>124.28</v>
      </c>
      <c r="FF306" s="67">
        <v>3</v>
      </c>
      <c r="FG306" s="67">
        <v>0</v>
      </c>
      <c r="FH306" s="67">
        <v>0</v>
      </c>
      <c r="FI306" s="67">
        <v>0</v>
      </c>
      <c r="FJ306" s="67">
        <v>0</v>
      </c>
      <c r="FK306" s="92">
        <v>124.27506213753107</v>
      </c>
      <c r="FL306" s="105">
        <v>3</v>
      </c>
      <c r="FM306" s="67">
        <v>124.28</v>
      </c>
      <c r="FN306" s="67">
        <v>3</v>
      </c>
      <c r="FO306" s="67">
        <v>621.38</v>
      </c>
      <c r="FP306" s="67">
        <v>15</v>
      </c>
      <c r="FQ306" s="92">
        <v>41.425020712510353</v>
      </c>
      <c r="FR306" s="67">
        <v>1</v>
      </c>
      <c r="FS306" s="62">
        <f>VLOOKUP(A306,'[3]2017'!$A$8:$M$140,13,0)</f>
        <v>1.7667844522968197</v>
      </c>
      <c r="FT306" s="63">
        <f>VLOOKUP(A306,'[3]2017'!$A$8:$M$140,12,0)</f>
        <v>2</v>
      </c>
      <c r="FU306" s="62">
        <f>VLOOKUP(A306,'[3]2017'!$A$8:$O$140,15,0)</f>
        <v>2.8818443804034581</v>
      </c>
      <c r="FV306" s="63">
        <f>VLOOKUP(A306,'[3]2017'!$A$8:$O$140,14,0)</f>
        <v>3</v>
      </c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67"/>
      <c r="IS306" s="67"/>
      <c r="IT306" s="67"/>
      <c r="IU306" s="67"/>
      <c r="IV306" s="67"/>
      <c r="IW306" s="67"/>
      <c r="IX306" s="67"/>
      <c r="IY306" s="67"/>
      <c r="IZ306" s="67"/>
      <c r="JA306" s="67"/>
      <c r="JB306" s="67"/>
      <c r="JC306" s="67"/>
      <c r="JD306" s="67"/>
      <c r="JE306" s="67"/>
      <c r="JF306" s="67"/>
      <c r="JG306" s="67"/>
      <c r="JH306" s="67"/>
      <c r="JI306" s="67"/>
      <c r="JJ306" s="67"/>
      <c r="JK306" s="67"/>
      <c r="JL306" s="67"/>
      <c r="JM306" s="67"/>
      <c r="JN306" s="67"/>
      <c r="JO306" s="67"/>
      <c r="JP306" s="67"/>
      <c r="JQ306" s="67"/>
      <c r="JR306" s="67"/>
      <c r="JS306" s="67"/>
      <c r="JT306" s="67"/>
      <c r="JU306" s="67"/>
      <c r="JV306" s="67"/>
      <c r="JW306" s="67"/>
      <c r="JX306" s="67"/>
      <c r="JY306" s="67"/>
      <c r="JZ306" s="67"/>
      <c r="KA306" s="67"/>
      <c r="KB306" s="67"/>
      <c r="KC306" s="67"/>
      <c r="KD306" s="67"/>
      <c r="KE306" s="67"/>
      <c r="KF306" s="67"/>
      <c r="KG306" s="67"/>
      <c r="KH306" s="67"/>
      <c r="KI306" s="67"/>
      <c r="KJ306" s="67"/>
      <c r="KK306" s="67"/>
      <c r="KL306" s="67"/>
      <c r="KM306" s="67"/>
      <c r="KN306" s="67"/>
      <c r="KO306" s="67"/>
      <c r="KP306" s="67"/>
      <c r="KQ306" s="67"/>
      <c r="KR306" s="67"/>
      <c r="KS306" s="67"/>
      <c r="KT306" s="67"/>
      <c r="KU306" s="67"/>
      <c r="KV306" s="67"/>
      <c r="KW306" s="67"/>
      <c r="KX306" s="67"/>
      <c r="KY306" s="67"/>
      <c r="KZ306" s="67"/>
      <c r="LA306" s="67"/>
      <c r="LB306" s="67"/>
      <c r="LC306" s="67"/>
      <c r="LD306" s="67"/>
      <c r="LE306" s="67"/>
      <c r="LF306" s="67"/>
      <c r="LG306" s="67"/>
      <c r="LH306" s="67"/>
      <c r="LI306" s="67"/>
      <c r="LJ306" s="67"/>
      <c r="LK306" s="67"/>
      <c r="LL306" s="67"/>
      <c r="LM306" s="67"/>
      <c r="LN306" s="67"/>
      <c r="LO306" s="67"/>
      <c r="LP306" s="67"/>
      <c r="LQ306" s="67"/>
      <c r="LR306" s="67"/>
      <c r="LS306" s="67"/>
      <c r="LT306" s="67"/>
      <c r="LU306" s="67"/>
      <c r="LV306" s="67"/>
      <c r="LW306" s="67"/>
      <c r="LX306" s="67"/>
      <c r="LY306" s="67"/>
      <c r="LZ306" s="67"/>
      <c r="MA306" s="67"/>
      <c r="MB306" s="67"/>
      <c r="MC306" s="67"/>
      <c r="MD306" s="67"/>
      <c r="ME306" s="67"/>
      <c r="MF306" s="67"/>
      <c r="MG306" s="67"/>
      <c r="MH306" s="67"/>
      <c r="MI306" s="67"/>
      <c r="MJ306" s="67"/>
      <c r="MK306" s="67"/>
      <c r="ML306" s="67"/>
      <c r="MM306" s="67"/>
      <c r="MN306" s="67"/>
      <c r="MO306" s="67"/>
      <c r="MP306" s="67"/>
      <c r="MQ306" s="67"/>
      <c r="MR306" s="67"/>
      <c r="MS306" s="67"/>
      <c r="MT306" s="67"/>
      <c r="MU306" s="67"/>
      <c r="MV306" s="67"/>
      <c r="MW306" s="67"/>
      <c r="MX306" s="67"/>
      <c r="MY306" s="67"/>
      <c r="MZ306" s="67"/>
      <c r="NA306" s="67"/>
      <c r="NB306" s="67"/>
      <c r="NC306" s="67"/>
      <c r="ND306" s="67"/>
      <c r="NE306" s="67"/>
      <c r="NF306" s="67"/>
      <c r="NG306" s="67"/>
      <c r="NH306" s="67"/>
      <c r="NI306" s="67"/>
      <c r="NJ306" s="67"/>
      <c r="NK306" s="67"/>
      <c r="NL306" s="67"/>
      <c r="NM306" s="67"/>
      <c r="NN306" s="67"/>
      <c r="NO306" s="67"/>
      <c r="NP306" s="67"/>
      <c r="NQ306" s="67"/>
      <c r="NR306" s="12"/>
      <c r="NS306" s="12"/>
      <c r="NT306" s="12"/>
      <c r="NU306" s="12"/>
      <c r="NV306" s="12"/>
      <c r="NW306" s="12"/>
      <c r="NX306" s="12"/>
      <c r="NY306" s="12"/>
      <c r="NZ306" s="12"/>
      <c r="OA306" s="12"/>
      <c r="OB306" s="12"/>
      <c r="OC306" s="12"/>
      <c r="OD306" s="12"/>
      <c r="OE306" s="12"/>
      <c r="OF306" s="12"/>
      <c r="OG306" s="12"/>
      <c r="OH306" s="12"/>
      <c r="OI306" s="12"/>
      <c r="OJ306" s="12"/>
      <c r="OK306" s="12"/>
      <c r="OL306" s="12"/>
      <c r="OM306" s="12"/>
      <c r="ON306" s="12"/>
      <c r="OO306" s="12"/>
      <c r="OP306" s="12"/>
      <c r="OQ306" s="12"/>
    </row>
    <row r="307" spans="1:407">
      <c r="A307" s="96" t="s">
        <v>962</v>
      </c>
      <c r="B307" s="56" t="s">
        <v>963</v>
      </c>
      <c r="C307" s="96" t="s">
        <v>427</v>
      </c>
      <c r="D307" s="74">
        <v>6</v>
      </c>
      <c r="E307" s="67">
        <v>2017</v>
      </c>
      <c r="F307" s="161">
        <v>69.599309361371326</v>
      </c>
      <c r="G307" s="67">
        <v>9873</v>
      </c>
      <c r="H307" s="67">
        <v>3633</v>
      </c>
      <c r="I307" s="67">
        <v>6240</v>
      </c>
      <c r="J307" s="67">
        <v>16.260000000000002</v>
      </c>
      <c r="K307" s="78">
        <v>1605</v>
      </c>
      <c r="L307" s="67">
        <v>67.290000000000006</v>
      </c>
      <c r="M307" s="78">
        <v>6644</v>
      </c>
      <c r="N307" s="67">
        <v>913</v>
      </c>
      <c r="O307" s="67">
        <v>468</v>
      </c>
      <c r="P307" s="67">
        <v>445</v>
      </c>
      <c r="Q307" s="67">
        <v>1088</v>
      </c>
      <c r="R307" s="67">
        <v>559</v>
      </c>
      <c r="S307" s="67">
        <v>529</v>
      </c>
      <c r="T307" s="67">
        <v>855</v>
      </c>
      <c r="U307" s="67">
        <v>441</v>
      </c>
      <c r="V307" s="67">
        <v>414</v>
      </c>
      <c r="W307" s="67">
        <v>1006</v>
      </c>
      <c r="X307" s="67">
        <v>517</v>
      </c>
      <c r="Y307" s="67">
        <v>489</v>
      </c>
      <c r="Z307" s="67">
        <v>812</v>
      </c>
      <c r="AA307" s="67">
        <v>415</v>
      </c>
      <c r="AB307" s="67">
        <v>397</v>
      </c>
      <c r="AC307" s="67">
        <v>991</v>
      </c>
      <c r="AD307" s="67">
        <v>506</v>
      </c>
      <c r="AE307" s="67">
        <v>485</v>
      </c>
      <c r="AF307" s="67">
        <v>850</v>
      </c>
      <c r="AG307" s="67">
        <v>435</v>
      </c>
      <c r="AH307" s="67">
        <v>415</v>
      </c>
      <c r="AI307" s="67">
        <v>1568</v>
      </c>
      <c r="AJ307" s="67">
        <v>811</v>
      </c>
      <c r="AK307" s="67">
        <v>757</v>
      </c>
      <c r="AL307" s="67">
        <v>872</v>
      </c>
      <c r="AM307" s="67">
        <v>451</v>
      </c>
      <c r="AN307" s="67">
        <v>421</v>
      </c>
      <c r="AO307" s="67">
        <v>846</v>
      </c>
      <c r="AP307" s="67">
        <v>442</v>
      </c>
      <c r="AQ307" s="67">
        <v>404</v>
      </c>
      <c r="AR307" s="67" t="s">
        <v>428</v>
      </c>
      <c r="AS307" s="67"/>
      <c r="AT307" s="67" t="s">
        <v>428</v>
      </c>
      <c r="AU307" s="59">
        <v>229</v>
      </c>
      <c r="AV307" s="59">
        <v>0</v>
      </c>
      <c r="AW307" s="59">
        <v>21</v>
      </c>
      <c r="AX307" s="97">
        <f>VLOOKUP(A307,[2]INFANTIL!$A$8:$AA$140,27,0)</f>
        <v>15.037593984962406</v>
      </c>
      <c r="AY307" s="98">
        <f>VLOOKUP(A307,[2]INFANTIL!$A$8:$AA$140,16,0)</f>
        <v>2</v>
      </c>
      <c r="AZ307" s="62">
        <f>VLOOKUP(A307,'[3]2017'!$A$8:$E$140,5,0)</f>
        <v>2.190580503833516</v>
      </c>
      <c r="BA307" s="63">
        <f>VLOOKUP(A307,'[3]2017'!$A$8:$E$140,4,0)</f>
        <v>2</v>
      </c>
      <c r="BB307" s="62">
        <f>VLOOKUP(A307,[2]MATERNAS!$A$8:$AA$140,27,0)</f>
        <v>0</v>
      </c>
      <c r="BC307" s="63">
        <f>VLOOKUP(A307,[2]MATERNAS!$A$8:$AA$140,26,0)</f>
        <v>0</v>
      </c>
      <c r="BD307" s="68">
        <v>0</v>
      </c>
      <c r="BE307" s="69">
        <v>0</v>
      </c>
      <c r="BF307" s="60">
        <f>VLOOKUP(A307,[4]Controles!$A$7:$L$139,12,0)</f>
        <v>2.2556390977443606</v>
      </c>
      <c r="BG307" s="61">
        <f>VLOOKUP(A307,[4]Controles!$A$7:$L$139,11,0)</f>
        <v>3</v>
      </c>
      <c r="BH307" s="88">
        <v>8.2706766917293226</v>
      </c>
      <c r="BI307" s="87">
        <v>11</v>
      </c>
      <c r="BJ307" s="68">
        <v>0</v>
      </c>
      <c r="BK307" s="69">
        <v>0</v>
      </c>
      <c r="BL307" s="68">
        <v>0</v>
      </c>
      <c r="BM307" s="69">
        <v>0</v>
      </c>
      <c r="BN307" s="67">
        <v>0</v>
      </c>
      <c r="BO307" s="67">
        <v>0</v>
      </c>
      <c r="BP307" s="67">
        <v>0</v>
      </c>
      <c r="BQ307" s="67">
        <v>0</v>
      </c>
      <c r="BR307" s="67">
        <v>0</v>
      </c>
      <c r="BS307" s="67">
        <v>0</v>
      </c>
      <c r="BT307" s="67">
        <v>0</v>
      </c>
      <c r="BU307" s="67">
        <v>0</v>
      </c>
      <c r="BV307" s="67">
        <v>8.8000000000000007</v>
      </c>
      <c r="BW307" s="67">
        <v>100</v>
      </c>
      <c r="BX307" s="67">
        <v>105.8</v>
      </c>
      <c r="BY307" s="67">
        <v>100</v>
      </c>
      <c r="BZ307" s="67">
        <v>107.3</v>
      </c>
      <c r="CA307" s="67">
        <v>99.3</v>
      </c>
      <c r="CB307" s="67">
        <v>101.4</v>
      </c>
      <c r="CC307" s="96" t="s">
        <v>2702</v>
      </c>
      <c r="CD307" s="96" t="s">
        <v>2703</v>
      </c>
      <c r="CE307" s="99">
        <v>0</v>
      </c>
      <c r="CF307" s="67" t="s">
        <v>753</v>
      </c>
      <c r="CG307" s="67" t="s">
        <v>1812</v>
      </c>
      <c r="CH307" s="67">
        <v>0</v>
      </c>
      <c r="CI307" s="67">
        <v>0</v>
      </c>
      <c r="CJ307" s="86">
        <v>0</v>
      </c>
      <c r="CK307" s="87">
        <v>0</v>
      </c>
      <c r="CL307" s="106">
        <v>0</v>
      </c>
      <c r="CM307" s="89">
        <v>0</v>
      </c>
      <c r="CN307" s="67">
        <v>221.73</v>
      </c>
      <c r="CO307" s="67">
        <v>2</v>
      </c>
      <c r="CP307" s="67">
        <v>0</v>
      </c>
      <c r="CQ307" s="67">
        <v>0</v>
      </c>
      <c r="CR307" s="67">
        <v>0</v>
      </c>
      <c r="CS307" s="67">
        <v>0</v>
      </c>
      <c r="CT307" s="67">
        <v>0</v>
      </c>
      <c r="CU307" s="67">
        <v>0</v>
      </c>
      <c r="CV307" s="67">
        <v>0</v>
      </c>
      <c r="CW307" s="67">
        <v>0</v>
      </c>
      <c r="CX307" s="67">
        <v>0</v>
      </c>
      <c r="CY307" s="67">
        <v>0</v>
      </c>
      <c r="CZ307" s="67">
        <v>0</v>
      </c>
      <c r="DA307" s="67">
        <v>0</v>
      </c>
      <c r="DB307" s="62">
        <f>VLOOKUP(A307,'[3]2017'!$A$8:$I$140,9,0)</f>
        <v>1.2315270935960592</v>
      </c>
      <c r="DC307" s="63">
        <f>VLOOKUP(A307,'[3]2017'!$A$8:$I$140,8,0)</f>
        <v>1</v>
      </c>
      <c r="DD307" s="96" t="s">
        <v>2704</v>
      </c>
      <c r="DE307" s="96" t="s">
        <v>2705</v>
      </c>
      <c r="DF307" s="99">
        <v>3.0409356725146197</v>
      </c>
      <c r="DG307" s="104">
        <v>3.0973451327433628</v>
      </c>
      <c r="DH307" s="67">
        <v>99.4</v>
      </c>
      <c r="DI307" s="67">
        <v>1</v>
      </c>
      <c r="DJ307" s="67">
        <v>198.81</v>
      </c>
      <c r="DK307" s="67">
        <v>2</v>
      </c>
      <c r="DL307" s="67">
        <v>0</v>
      </c>
      <c r="DM307" s="67">
        <v>0</v>
      </c>
      <c r="DN307" s="67">
        <v>0</v>
      </c>
      <c r="DO307" s="67">
        <v>0</v>
      </c>
      <c r="DP307" s="67">
        <v>0</v>
      </c>
      <c r="DQ307" s="67">
        <v>0</v>
      </c>
      <c r="DR307" s="67">
        <v>0</v>
      </c>
      <c r="DS307" s="67">
        <v>0</v>
      </c>
      <c r="DT307" s="67">
        <v>0</v>
      </c>
      <c r="DU307" s="67">
        <v>0</v>
      </c>
      <c r="DV307" s="67">
        <v>0</v>
      </c>
      <c r="DW307" s="67">
        <v>0</v>
      </c>
      <c r="DX307" s="67">
        <v>0</v>
      </c>
      <c r="DY307" s="67">
        <v>0</v>
      </c>
      <c r="DZ307" s="101">
        <f>VLOOKUP(A307,[5]Embarazos!$A$7:$D$139,4,0)</f>
        <v>0</v>
      </c>
      <c r="EA307" s="63">
        <f>VLOOKUP(A307,[5]Embarazos!$A$7:$D$139,3,0)</f>
        <v>0</v>
      </c>
      <c r="EB307" s="62">
        <f>VLOOKUP(A307,[5]Embarazos!$A$7:$F$139,6,0)</f>
        <v>22.916666666666664</v>
      </c>
      <c r="EC307" s="63">
        <f>VLOOKUP(A307,[5]Embarazos!$A$7:$F$139,5,0)</f>
        <v>33</v>
      </c>
      <c r="ED307" s="62">
        <f>VLOOKUP(A307,'[3]2017'!$A$8:$K$140,11,0)</f>
        <v>1.1764705882352939</v>
      </c>
      <c r="EE307" s="63">
        <f>VLOOKUP(A307,'[3]2017'!$A$8:$K$140,10,0)</f>
        <v>1</v>
      </c>
      <c r="EF307" s="96" t="s">
        <v>2706</v>
      </c>
      <c r="EG307" s="96" t="s">
        <v>2707</v>
      </c>
      <c r="EH307" s="99">
        <v>2.5641025641025639</v>
      </c>
      <c r="EI307" s="104">
        <v>3.5143769968051117</v>
      </c>
      <c r="EJ307" s="174" t="s">
        <v>2496</v>
      </c>
      <c r="EK307" s="174" t="s">
        <v>2708</v>
      </c>
      <c r="EL307" s="96" t="s">
        <v>2709</v>
      </c>
      <c r="EM307" s="96" t="s">
        <v>2710</v>
      </c>
      <c r="EN307" s="99">
        <v>0</v>
      </c>
      <c r="EO307" s="100">
        <v>6.0606060606060606</v>
      </c>
      <c r="EP307" s="67">
        <v>0</v>
      </c>
      <c r="EQ307" s="67">
        <v>0</v>
      </c>
      <c r="ER307" s="67">
        <v>0</v>
      </c>
      <c r="ES307" s="67">
        <v>0</v>
      </c>
      <c r="ET307" s="67">
        <v>0</v>
      </c>
      <c r="EU307" s="67">
        <v>0</v>
      </c>
      <c r="EV307" s="67">
        <v>0</v>
      </c>
      <c r="EW307" s="67">
        <v>0</v>
      </c>
      <c r="EX307" s="67">
        <v>0</v>
      </c>
      <c r="EY307" s="62">
        <f>VLOOKUP(A307,[5]Embarazos!$A$7:$H$139,8,0)</f>
        <v>28.472222222222221</v>
      </c>
      <c r="EZ307" s="63">
        <f>VLOOKUP(A307,[5]Embarazos!$A$7:$H$139,7,0)</f>
        <v>41</v>
      </c>
      <c r="FA307" s="62">
        <f>VLOOKUP(A307,[5]Embarazos!$A$7:$J$139,10,0)</f>
        <v>22.916666666666664</v>
      </c>
      <c r="FB307" s="63">
        <f>VLOOKUP(A307,[5]Embarazos!$A$7:$J$139,9,0)</f>
        <v>33</v>
      </c>
      <c r="FC307" s="67">
        <v>0</v>
      </c>
      <c r="FD307" s="67">
        <v>0</v>
      </c>
      <c r="FE307" s="67">
        <v>0</v>
      </c>
      <c r="FF307" s="67">
        <v>0</v>
      </c>
      <c r="FG307" s="67">
        <v>0</v>
      </c>
      <c r="FH307" s="67">
        <v>0</v>
      </c>
      <c r="FI307" s="67">
        <v>0</v>
      </c>
      <c r="FJ307" s="67">
        <v>0</v>
      </c>
      <c r="FK307" s="67">
        <v>0</v>
      </c>
      <c r="FL307" s="67">
        <v>0</v>
      </c>
      <c r="FM307" s="67">
        <v>0</v>
      </c>
      <c r="FN307" s="67">
        <v>0</v>
      </c>
      <c r="FO307" s="67">
        <v>52.47</v>
      </c>
      <c r="FP307" s="67">
        <v>1</v>
      </c>
      <c r="FQ307" s="67">
        <v>0</v>
      </c>
      <c r="FR307" s="67">
        <v>0</v>
      </c>
      <c r="FS307" s="62">
        <f>VLOOKUP(A307,'[3]2017'!$A$8:$M$140,13,0)</f>
        <v>1.1467889908256881</v>
      </c>
      <c r="FT307" s="63">
        <f>VLOOKUP(A307,'[3]2017'!$A$8:$M$140,12,0)</f>
        <v>1</v>
      </c>
      <c r="FU307" s="62">
        <f>VLOOKUP(A307,'[3]2017'!$A$8:$O$140,15,0)</f>
        <v>1.1820330969267139</v>
      </c>
      <c r="FV307" s="63">
        <f>VLOOKUP(A307,'[3]2017'!$A$8:$O$140,14,0)</f>
        <v>1</v>
      </c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67"/>
      <c r="IS307" s="67"/>
      <c r="IT307" s="67"/>
      <c r="IU307" s="67"/>
      <c r="IV307" s="67"/>
      <c r="IW307" s="67"/>
      <c r="IX307" s="67"/>
      <c r="IY307" s="67"/>
      <c r="IZ307" s="67"/>
      <c r="JA307" s="67"/>
      <c r="JB307" s="67"/>
      <c r="JC307" s="67"/>
      <c r="JD307" s="67"/>
      <c r="JE307" s="67"/>
      <c r="JF307" s="67"/>
      <c r="JG307" s="67"/>
      <c r="JH307" s="67"/>
      <c r="JI307" s="67"/>
      <c r="JJ307" s="67"/>
      <c r="JK307" s="67"/>
      <c r="JL307" s="67"/>
      <c r="JM307" s="67"/>
      <c r="JN307" s="67"/>
      <c r="JO307" s="67"/>
      <c r="JP307" s="67"/>
      <c r="JQ307" s="67"/>
      <c r="JR307" s="67"/>
      <c r="JS307" s="67"/>
      <c r="JT307" s="67"/>
      <c r="JU307" s="67"/>
      <c r="JV307" s="67"/>
      <c r="JW307" s="67"/>
      <c r="JX307" s="67"/>
      <c r="JY307" s="67"/>
      <c r="JZ307" s="67"/>
      <c r="KA307" s="67"/>
      <c r="KB307" s="67"/>
      <c r="KC307" s="67"/>
      <c r="KD307" s="67"/>
      <c r="KE307" s="67"/>
      <c r="KF307" s="67"/>
      <c r="KG307" s="67"/>
      <c r="KH307" s="67"/>
      <c r="KI307" s="67"/>
      <c r="KJ307" s="67"/>
      <c r="KK307" s="67"/>
      <c r="KL307" s="67"/>
      <c r="KM307" s="67"/>
      <c r="KN307" s="67"/>
      <c r="KO307" s="67"/>
      <c r="KP307" s="67"/>
      <c r="KQ307" s="67"/>
      <c r="KR307" s="67"/>
      <c r="KS307" s="67"/>
      <c r="KT307" s="67"/>
      <c r="KU307" s="67"/>
      <c r="KV307" s="67"/>
      <c r="KW307" s="67"/>
      <c r="KX307" s="67"/>
      <c r="KY307" s="67"/>
      <c r="KZ307" s="67"/>
      <c r="LA307" s="67"/>
      <c r="LB307" s="67"/>
      <c r="LC307" s="67"/>
      <c r="LD307" s="67"/>
      <c r="LE307" s="67"/>
      <c r="LF307" s="67"/>
      <c r="LG307" s="67"/>
      <c r="LH307" s="67"/>
      <c r="LI307" s="67"/>
      <c r="LJ307" s="67"/>
      <c r="LK307" s="67"/>
      <c r="LL307" s="67"/>
      <c r="LM307" s="67"/>
      <c r="LN307" s="67"/>
      <c r="LO307" s="67"/>
      <c r="LP307" s="67"/>
      <c r="LQ307" s="67"/>
      <c r="LR307" s="67"/>
      <c r="LS307" s="67"/>
      <c r="LT307" s="67"/>
      <c r="LU307" s="67"/>
      <c r="LV307" s="67"/>
      <c r="LW307" s="67"/>
      <c r="LX307" s="67"/>
      <c r="LY307" s="67"/>
      <c r="LZ307" s="67"/>
      <c r="MA307" s="67"/>
      <c r="MB307" s="67"/>
      <c r="MC307" s="67"/>
      <c r="MD307" s="67"/>
      <c r="ME307" s="67"/>
      <c r="MF307" s="67"/>
      <c r="MG307" s="67"/>
      <c r="MH307" s="67"/>
      <c r="MI307" s="67"/>
      <c r="MJ307" s="67"/>
      <c r="MK307" s="67"/>
      <c r="ML307" s="67"/>
      <c r="MM307" s="67"/>
      <c r="MN307" s="67"/>
      <c r="MO307" s="67"/>
      <c r="MP307" s="67"/>
      <c r="MQ307" s="67"/>
      <c r="MR307" s="67"/>
      <c r="MS307" s="67"/>
      <c r="MT307" s="67"/>
      <c r="MU307" s="67"/>
      <c r="MV307" s="67"/>
      <c r="MW307" s="67"/>
      <c r="MX307" s="67"/>
      <c r="MY307" s="67"/>
      <c r="MZ307" s="67"/>
      <c r="NA307" s="67"/>
      <c r="NB307" s="67"/>
      <c r="NC307" s="67"/>
      <c r="ND307" s="67"/>
      <c r="NE307" s="67"/>
      <c r="NF307" s="67"/>
      <c r="NG307" s="67"/>
      <c r="NH307" s="67"/>
      <c r="NI307" s="67"/>
      <c r="NJ307" s="67"/>
      <c r="NK307" s="67"/>
      <c r="NL307" s="67"/>
      <c r="NM307" s="67"/>
      <c r="NN307" s="67"/>
      <c r="NO307" s="67"/>
      <c r="NP307" s="67"/>
      <c r="NQ307" s="67"/>
      <c r="NR307" s="12"/>
      <c r="NS307" s="12"/>
      <c r="NT307" s="12"/>
      <c r="NU307" s="12"/>
      <c r="NV307" s="12"/>
      <c r="NW307" s="12"/>
      <c r="NX307" s="12"/>
      <c r="NY307" s="12"/>
      <c r="NZ307" s="12"/>
      <c r="OA307" s="12"/>
      <c r="OB307" s="12"/>
      <c r="OC307" s="12"/>
      <c r="OD307" s="12"/>
      <c r="OE307" s="12"/>
      <c r="OF307" s="12"/>
      <c r="OG307" s="12"/>
      <c r="OH307" s="12"/>
      <c r="OI307" s="12"/>
      <c r="OJ307" s="12"/>
      <c r="OK307" s="12"/>
      <c r="OL307" s="12"/>
      <c r="OM307" s="12"/>
      <c r="ON307" s="12"/>
      <c r="OO307" s="12"/>
      <c r="OP307" s="12"/>
      <c r="OQ307" s="12"/>
    </row>
    <row r="308" spans="1:407">
      <c r="A308" s="96" t="s">
        <v>970</v>
      </c>
      <c r="B308" s="56" t="s">
        <v>971</v>
      </c>
      <c r="C308" s="96" t="s">
        <v>514</v>
      </c>
      <c r="D308" s="74">
        <v>6</v>
      </c>
      <c r="E308" s="67">
        <v>2017</v>
      </c>
      <c r="F308" s="161">
        <v>68.148072883446346</v>
      </c>
      <c r="G308" s="67">
        <v>6313</v>
      </c>
      <c r="H308" s="67">
        <v>2131</v>
      </c>
      <c r="I308" s="67">
        <v>4182</v>
      </c>
      <c r="J308" s="67">
        <v>20.420000000000002</v>
      </c>
      <c r="K308" s="78">
        <v>1289</v>
      </c>
      <c r="L308" s="67">
        <v>64.09</v>
      </c>
      <c r="M308" s="78">
        <v>4046</v>
      </c>
      <c r="N308" s="67">
        <v>516</v>
      </c>
      <c r="O308" s="67">
        <v>262</v>
      </c>
      <c r="P308" s="67">
        <v>254</v>
      </c>
      <c r="Q308" s="67">
        <v>615</v>
      </c>
      <c r="R308" s="67">
        <v>312</v>
      </c>
      <c r="S308" s="67">
        <v>303</v>
      </c>
      <c r="T308" s="67">
        <v>509</v>
      </c>
      <c r="U308" s="67">
        <v>260</v>
      </c>
      <c r="V308" s="67">
        <v>249</v>
      </c>
      <c r="W308" s="67">
        <v>625</v>
      </c>
      <c r="X308" s="67">
        <v>322</v>
      </c>
      <c r="Y308" s="67">
        <v>303</v>
      </c>
      <c r="Z308" s="67">
        <v>533</v>
      </c>
      <c r="AA308" s="67">
        <v>279</v>
      </c>
      <c r="AB308" s="67">
        <v>254</v>
      </c>
      <c r="AC308" s="67">
        <v>598</v>
      </c>
      <c r="AD308" s="67">
        <v>316</v>
      </c>
      <c r="AE308" s="67">
        <v>282</v>
      </c>
      <c r="AF308" s="67">
        <v>470</v>
      </c>
      <c r="AG308" s="67">
        <v>251</v>
      </c>
      <c r="AH308" s="67">
        <v>219</v>
      </c>
      <c r="AI308" s="67">
        <v>932</v>
      </c>
      <c r="AJ308" s="67">
        <v>499</v>
      </c>
      <c r="AK308" s="67">
        <v>433</v>
      </c>
      <c r="AL308" s="67">
        <v>530</v>
      </c>
      <c r="AM308" s="67">
        <v>285</v>
      </c>
      <c r="AN308" s="67">
        <v>245</v>
      </c>
      <c r="AO308" s="67">
        <v>514</v>
      </c>
      <c r="AP308" s="67">
        <v>273</v>
      </c>
      <c r="AQ308" s="67">
        <v>241</v>
      </c>
      <c r="AR308" s="67" t="s">
        <v>428</v>
      </c>
      <c r="AS308" s="67"/>
      <c r="AT308" s="67" t="s">
        <v>428</v>
      </c>
      <c r="AU308" s="59">
        <v>171</v>
      </c>
      <c r="AV308" s="59">
        <v>0</v>
      </c>
      <c r="AW308" s="59">
        <v>45</v>
      </c>
      <c r="AX308" s="97">
        <f>VLOOKUP(A308,[2]INFANTIL!$A$8:$AA$140,27,0)</f>
        <v>20</v>
      </c>
      <c r="AY308" s="98">
        <f>VLOOKUP(A308,[2]INFANTIL!$A$8:$AA$140,16,0)</f>
        <v>0</v>
      </c>
      <c r="AZ308" s="62">
        <f>VLOOKUP(A308,'[3]2017'!$A$8:$E$140,5,0)</f>
        <v>1.9379844961240309</v>
      </c>
      <c r="BA308" s="63">
        <f>VLOOKUP(A308,'[3]2017'!$A$8:$E$140,4,0)</f>
        <v>1</v>
      </c>
      <c r="BB308" s="62">
        <f>VLOOKUP(A308,[2]MATERNAS!$A$8:$AA$140,27,0)</f>
        <v>0</v>
      </c>
      <c r="BC308" s="63">
        <f>VLOOKUP(A308,[2]MATERNAS!$A$8:$AA$140,26,0)</f>
        <v>0</v>
      </c>
      <c r="BD308" s="68">
        <v>0</v>
      </c>
      <c r="BE308" s="69">
        <v>0</v>
      </c>
      <c r="BF308" s="60">
        <f>VLOOKUP(A308,[4]Controles!$A$7:$L$139,12,0)</f>
        <v>8</v>
      </c>
      <c r="BG308" s="61">
        <f>VLOOKUP(A308,[4]Controles!$A$7:$L$139,11,0)</f>
        <v>4</v>
      </c>
      <c r="BH308" s="88">
        <v>6</v>
      </c>
      <c r="BI308" s="87">
        <v>3</v>
      </c>
      <c r="BJ308" s="68">
        <v>0</v>
      </c>
      <c r="BK308" s="69">
        <v>0</v>
      </c>
      <c r="BL308" s="68">
        <v>0</v>
      </c>
      <c r="BM308" s="69">
        <v>0</v>
      </c>
      <c r="BN308" s="67">
        <v>0</v>
      </c>
      <c r="BO308" s="67">
        <v>0</v>
      </c>
      <c r="BP308" s="67">
        <v>0</v>
      </c>
      <c r="BQ308" s="67">
        <v>0</v>
      </c>
      <c r="BR308" s="67">
        <v>0</v>
      </c>
      <c r="BS308" s="67">
        <v>0</v>
      </c>
      <c r="BT308" s="67">
        <v>0</v>
      </c>
      <c r="BU308" s="67">
        <v>0</v>
      </c>
      <c r="BV308" s="67">
        <v>23.4</v>
      </c>
      <c r="BW308" s="67">
        <v>84.4</v>
      </c>
      <c r="BX308" s="67">
        <v>81.3</v>
      </c>
      <c r="BY308" s="67">
        <v>82.8</v>
      </c>
      <c r="BZ308" s="67">
        <v>85.9</v>
      </c>
      <c r="CA308" s="67">
        <v>100</v>
      </c>
      <c r="CB308" s="67">
        <v>109.1</v>
      </c>
      <c r="CC308" s="96" t="s">
        <v>2711</v>
      </c>
      <c r="CD308" s="96" t="s">
        <v>2712</v>
      </c>
      <c r="CE308" s="99">
        <v>50</v>
      </c>
      <c r="CF308" s="67" t="s">
        <v>2713</v>
      </c>
      <c r="CG308" s="67" t="s">
        <v>2714</v>
      </c>
      <c r="CH308" s="67">
        <v>0</v>
      </c>
      <c r="CI308" s="67">
        <v>0</v>
      </c>
      <c r="CJ308" s="86">
        <v>0</v>
      </c>
      <c r="CK308" s="87">
        <v>0</v>
      </c>
      <c r="CL308" s="106">
        <v>0</v>
      </c>
      <c r="CM308" s="89">
        <v>0</v>
      </c>
      <c r="CN308" s="67">
        <v>0</v>
      </c>
      <c r="CO308" s="67">
        <v>0</v>
      </c>
      <c r="CP308" s="67">
        <v>0</v>
      </c>
      <c r="CQ308" s="67">
        <v>0</v>
      </c>
      <c r="CR308" s="67">
        <v>0</v>
      </c>
      <c r="CS308" s="67">
        <v>0</v>
      </c>
      <c r="CT308" s="67">
        <v>0</v>
      </c>
      <c r="CU308" s="67">
        <v>0</v>
      </c>
      <c r="CV308" s="67">
        <v>0</v>
      </c>
      <c r="CW308" s="67">
        <v>0</v>
      </c>
      <c r="CX308" s="67">
        <v>0</v>
      </c>
      <c r="CY308" s="67">
        <v>0</v>
      </c>
      <c r="CZ308" s="67">
        <v>0</v>
      </c>
      <c r="DA308" s="67">
        <v>0</v>
      </c>
      <c r="DB308" s="62">
        <f>VLOOKUP(A308,'[3]2017'!$A$8:$I$140,9,0)</f>
        <v>0</v>
      </c>
      <c r="DC308" s="63">
        <f>VLOOKUP(A308,'[3]2017'!$A$8:$I$140,8,0)</f>
        <v>0</v>
      </c>
      <c r="DD308" s="96" t="s">
        <v>2715</v>
      </c>
      <c r="DE308" s="96" t="s">
        <v>2716</v>
      </c>
      <c r="DF308" s="99">
        <v>2.5048169556840074</v>
      </c>
      <c r="DG308" s="104">
        <v>5.6716417910447765</v>
      </c>
      <c r="DH308" s="67">
        <v>0</v>
      </c>
      <c r="DI308" s="67">
        <v>0</v>
      </c>
      <c r="DJ308" s="67">
        <v>0</v>
      </c>
      <c r="DK308" s="67">
        <v>0</v>
      </c>
      <c r="DL308" s="67">
        <v>0</v>
      </c>
      <c r="DM308" s="67">
        <v>0</v>
      </c>
      <c r="DN308" s="67">
        <v>0</v>
      </c>
      <c r="DO308" s="67">
        <v>0</v>
      </c>
      <c r="DP308" s="67">
        <v>0</v>
      </c>
      <c r="DQ308" s="67">
        <v>0</v>
      </c>
      <c r="DR308" s="67">
        <v>0</v>
      </c>
      <c r="DS308" s="67">
        <v>0</v>
      </c>
      <c r="DT308" s="67">
        <v>0</v>
      </c>
      <c r="DU308" s="67">
        <v>0</v>
      </c>
      <c r="DV308" s="67">
        <v>0</v>
      </c>
      <c r="DW308" s="67">
        <v>0</v>
      </c>
      <c r="DX308" s="67">
        <v>0</v>
      </c>
      <c r="DY308" s="67">
        <v>0</v>
      </c>
      <c r="DZ308" s="101">
        <f>VLOOKUP(A308,[5]Embarazos!$A$7:$D$139,4,0)</f>
        <v>0</v>
      </c>
      <c r="EA308" s="63">
        <f>VLOOKUP(A308,[5]Embarazos!$A$7:$D$139,3,0)</f>
        <v>0</v>
      </c>
      <c r="EB308" s="62">
        <f>VLOOKUP(A308,[5]Embarazos!$A$7:$F$139,6,0)</f>
        <v>28.571428571428569</v>
      </c>
      <c r="EC308" s="63">
        <f>VLOOKUP(A308,[5]Embarazos!$A$7:$F$139,5,0)</f>
        <v>16</v>
      </c>
      <c r="ED308" s="62">
        <f>VLOOKUP(A308,'[3]2017'!$A$8:$K$140,11,0)</f>
        <v>0</v>
      </c>
      <c r="EE308" s="63">
        <f>VLOOKUP(A308,'[3]2017'!$A$8:$K$140,10,0)</f>
        <v>0</v>
      </c>
      <c r="EF308" s="96" t="s">
        <v>2717</v>
      </c>
      <c r="EG308" s="96" t="s">
        <v>2718</v>
      </c>
      <c r="EH308" s="99">
        <v>4.7393364928909953</v>
      </c>
      <c r="EI308" s="104">
        <v>2.1367521367521367</v>
      </c>
      <c r="EJ308" s="174" t="s">
        <v>2719</v>
      </c>
      <c r="EK308" s="174" t="s">
        <v>1284</v>
      </c>
      <c r="EL308" s="96" t="s">
        <v>2720</v>
      </c>
      <c r="EM308" s="96" t="s">
        <v>2721</v>
      </c>
      <c r="EN308" s="99">
        <v>0.67567567567567566</v>
      </c>
      <c r="EO308" s="100">
        <v>0</v>
      </c>
      <c r="EP308" s="67">
        <v>0</v>
      </c>
      <c r="EQ308" s="67">
        <v>0</v>
      </c>
      <c r="ER308" s="67">
        <v>0</v>
      </c>
      <c r="ES308" s="67">
        <v>0</v>
      </c>
      <c r="ET308" s="67">
        <v>0</v>
      </c>
      <c r="EU308" s="67">
        <v>0</v>
      </c>
      <c r="EV308" s="67">
        <v>0</v>
      </c>
      <c r="EW308" s="67">
        <v>0</v>
      </c>
      <c r="EX308" s="67">
        <v>0</v>
      </c>
      <c r="EY308" s="62">
        <f>VLOOKUP(A308,[5]Embarazos!$A$7:$H$139,8,0)</f>
        <v>26.785714285714285</v>
      </c>
      <c r="EZ308" s="63">
        <f>VLOOKUP(A308,[5]Embarazos!$A$7:$H$139,7,0)</f>
        <v>15</v>
      </c>
      <c r="FA308" s="62">
        <f>VLOOKUP(A308,[5]Embarazos!$A$7:$J$139,10,0)</f>
        <v>10.714285714285714</v>
      </c>
      <c r="FB308" s="63">
        <f>VLOOKUP(A308,[5]Embarazos!$A$7:$J$139,9,0)</f>
        <v>6</v>
      </c>
      <c r="FC308" s="67">
        <v>0</v>
      </c>
      <c r="FD308" s="67">
        <v>0</v>
      </c>
      <c r="FE308" s="67">
        <v>0</v>
      </c>
      <c r="FF308" s="67">
        <v>0</v>
      </c>
      <c r="FG308" s="67">
        <v>0</v>
      </c>
      <c r="FH308" s="67">
        <v>0</v>
      </c>
      <c r="FI308" s="67">
        <v>0</v>
      </c>
      <c r="FJ308" s="67">
        <v>0</v>
      </c>
      <c r="FK308" s="67">
        <v>0</v>
      </c>
      <c r="FL308" s="67">
        <v>0</v>
      </c>
      <c r="FM308" s="67">
        <v>0</v>
      </c>
      <c r="FN308" s="67">
        <v>0</v>
      </c>
      <c r="FO308" s="67">
        <v>263.85000000000002</v>
      </c>
      <c r="FP308" s="67">
        <v>3</v>
      </c>
      <c r="FQ308" s="67">
        <v>0</v>
      </c>
      <c r="FR308" s="67">
        <v>0</v>
      </c>
      <c r="FS308" s="62">
        <f>VLOOKUP(A308,'[3]2017'!$A$8:$M$140,13,0)</f>
        <v>0</v>
      </c>
      <c r="FT308" s="63">
        <f>VLOOKUP(A308,'[3]2017'!$A$8:$M$140,12,0)</f>
        <v>0</v>
      </c>
      <c r="FU308" s="62">
        <f>VLOOKUP(A308,'[3]2017'!$A$8:$O$140,15,0)</f>
        <v>0</v>
      </c>
      <c r="FV308" s="63">
        <f>VLOOKUP(A308,'[3]2017'!$A$8:$O$140,14,0)</f>
        <v>0</v>
      </c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67"/>
      <c r="IS308" s="67"/>
      <c r="IT308" s="67"/>
      <c r="IU308" s="67"/>
      <c r="IV308" s="67"/>
      <c r="IW308" s="67"/>
      <c r="IX308" s="67"/>
      <c r="IY308" s="67"/>
      <c r="IZ308" s="67"/>
      <c r="JA308" s="67"/>
      <c r="JB308" s="67"/>
      <c r="JC308" s="67"/>
      <c r="JD308" s="67"/>
      <c r="JE308" s="67"/>
      <c r="JF308" s="67"/>
      <c r="JG308" s="67"/>
      <c r="JH308" s="67"/>
      <c r="JI308" s="67"/>
      <c r="JJ308" s="67"/>
      <c r="JK308" s="67"/>
      <c r="JL308" s="67"/>
      <c r="JM308" s="67"/>
      <c r="JN308" s="67"/>
      <c r="JO308" s="67"/>
      <c r="JP308" s="67"/>
      <c r="JQ308" s="67"/>
      <c r="JR308" s="67"/>
      <c r="JS308" s="67"/>
      <c r="JT308" s="67"/>
      <c r="JU308" s="67"/>
      <c r="JV308" s="67"/>
      <c r="JW308" s="67"/>
      <c r="JX308" s="67"/>
      <c r="JY308" s="67"/>
      <c r="JZ308" s="67"/>
      <c r="KA308" s="67"/>
      <c r="KB308" s="67"/>
      <c r="KC308" s="67"/>
      <c r="KD308" s="67"/>
      <c r="KE308" s="67"/>
      <c r="KF308" s="67"/>
      <c r="KG308" s="67"/>
      <c r="KH308" s="67"/>
      <c r="KI308" s="67"/>
      <c r="KJ308" s="67"/>
      <c r="KK308" s="67"/>
      <c r="KL308" s="67"/>
      <c r="KM308" s="67"/>
      <c r="KN308" s="67"/>
      <c r="KO308" s="67"/>
      <c r="KP308" s="67"/>
      <c r="KQ308" s="67"/>
      <c r="KR308" s="67"/>
      <c r="KS308" s="67"/>
      <c r="KT308" s="67"/>
      <c r="KU308" s="67"/>
      <c r="KV308" s="67"/>
      <c r="KW308" s="67"/>
      <c r="KX308" s="67"/>
      <c r="KY308" s="67"/>
      <c r="KZ308" s="67"/>
      <c r="LA308" s="67"/>
      <c r="LB308" s="67"/>
      <c r="LC308" s="67"/>
      <c r="LD308" s="67"/>
      <c r="LE308" s="67"/>
      <c r="LF308" s="67"/>
      <c r="LG308" s="67"/>
      <c r="LH308" s="67"/>
      <c r="LI308" s="67"/>
      <c r="LJ308" s="67"/>
      <c r="LK308" s="67"/>
      <c r="LL308" s="67"/>
      <c r="LM308" s="67"/>
      <c r="LN308" s="67"/>
      <c r="LO308" s="67"/>
      <c r="LP308" s="67"/>
      <c r="LQ308" s="67"/>
      <c r="LR308" s="67"/>
      <c r="LS308" s="67"/>
      <c r="LT308" s="67"/>
      <c r="LU308" s="67"/>
      <c r="LV308" s="67"/>
      <c r="LW308" s="67"/>
      <c r="LX308" s="67"/>
      <c r="LY308" s="67"/>
      <c r="LZ308" s="67"/>
      <c r="MA308" s="67"/>
      <c r="MB308" s="67"/>
      <c r="MC308" s="67"/>
      <c r="MD308" s="67"/>
      <c r="ME308" s="67"/>
      <c r="MF308" s="67"/>
      <c r="MG308" s="67"/>
      <c r="MH308" s="67"/>
      <c r="MI308" s="67"/>
      <c r="MJ308" s="67"/>
      <c r="MK308" s="67"/>
      <c r="ML308" s="67"/>
      <c r="MM308" s="67"/>
      <c r="MN308" s="67"/>
      <c r="MO308" s="67"/>
      <c r="MP308" s="67"/>
      <c r="MQ308" s="67"/>
      <c r="MR308" s="67"/>
      <c r="MS308" s="67"/>
      <c r="MT308" s="67"/>
      <c r="MU308" s="67"/>
      <c r="MV308" s="67"/>
      <c r="MW308" s="67"/>
      <c r="MX308" s="67"/>
      <c r="MY308" s="67"/>
      <c r="MZ308" s="67"/>
      <c r="NA308" s="67"/>
      <c r="NB308" s="67"/>
      <c r="NC308" s="67"/>
      <c r="ND308" s="67"/>
      <c r="NE308" s="67"/>
      <c r="NF308" s="67"/>
      <c r="NG308" s="67"/>
      <c r="NH308" s="67"/>
      <c r="NI308" s="67"/>
      <c r="NJ308" s="67"/>
      <c r="NK308" s="67"/>
      <c r="NL308" s="67"/>
      <c r="NM308" s="67"/>
      <c r="NN308" s="67"/>
      <c r="NO308" s="67"/>
      <c r="NP308" s="67"/>
      <c r="NQ308" s="67"/>
      <c r="NR308" s="12"/>
      <c r="NS308" s="12"/>
      <c r="NT308" s="12"/>
      <c r="NU308" s="12"/>
      <c r="NV308" s="12"/>
      <c r="NW308" s="12"/>
      <c r="NX308" s="12"/>
      <c r="NY308" s="12"/>
      <c r="NZ308" s="12"/>
      <c r="OA308" s="12"/>
      <c r="OB308" s="12"/>
      <c r="OC308" s="12"/>
      <c r="OD308" s="12"/>
      <c r="OE308" s="12"/>
      <c r="OF308" s="12"/>
      <c r="OG308" s="12"/>
      <c r="OH308" s="12"/>
      <c r="OI308" s="12"/>
      <c r="OJ308" s="12"/>
      <c r="OK308" s="12"/>
      <c r="OL308" s="12"/>
      <c r="OM308" s="12"/>
      <c r="ON308" s="12"/>
      <c r="OO308" s="12"/>
      <c r="OP308" s="12"/>
      <c r="OQ308" s="12"/>
    </row>
    <row r="309" spans="1:407">
      <c r="A309" s="96" t="s">
        <v>979</v>
      </c>
      <c r="B309" s="56" t="s">
        <v>980</v>
      </c>
      <c r="C309" s="96" t="s">
        <v>427</v>
      </c>
      <c r="D309" s="74">
        <v>3</v>
      </c>
      <c r="E309" s="67">
        <v>2017</v>
      </c>
      <c r="F309" s="161">
        <v>85.486476135924406</v>
      </c>
      <c r="G309" s="67">
        <v>49533</v>
      </c>
      <c r="H309" s="67">
        <v>18464</v>
      </c>
      <c r="I309" s="67">
        <v>31069</v>
      </c>
      <c r="J309" s="67">
        <v>47.6</v>
      </c>
      <c r="K309" s="78">
        <v>23578</v>
      </c>
      <c r="L309" s="67">
        <v>22.33</v>
      </c>
      <c r="M309" s="78">
        <v>11063</v>
      </c>
      <c r="N309" s="67">
        <v>4670</v>
      </c>
      <c r="O309" s="67">
        <v>2388</v>
      </c>
      <c r="P309" s="67">
        <v>2282</v>
      </c>
      <c r="Q309" s="67">
        <v>5579</v>
      </c>
      <c r="R309" s="67">
        <v>2853</v>
      </c>
      <c r="S309" s="67">
        <v>2726</v>
      </c>
      <c r="T309" s="67">
        <v>4547</v>
      </c>
      <c r="U309" s="67">
        <v>2324</v>
      </c>
      <c r="V309" s="67">
        <v>2223</v>
      </c>
      <c r="W309" s="67">
        <v>5479</v>
      </c>
      <c r="X309" s="67">
        <v>2798</v>
      </c>
      <c r="Y309" s="67">
        <v>2681</v>
      </c>
      <c r="Z309" s="67">
        <v>4566</v>
      </c>
      <c r="AA309" s="67">
        <v>2334</v>
      </c>
      <c r="AB309" s="67">
        <v>2232</v>
      </c>
      <c r="AC309" s="67">
        <v>5285</v>
      </c>
      <c r="AD309" s="67">
        <v>2727</v>
      </c>
      <c r="AE309" s="67">
        <v>2558</v>
      </c>
      <c r="AF309" s="67">
        <v>4279</v>
      </c>
      <c r="AG309" s="67">
        <v>2221</v>
      </c>
      <c r="AH309" s="67">
        <v>2058</v>
      </c>
      <c r="AI309" s="67">
        <v>8044</v>
      </c>
      <c r="AJ309" s="67">
        <v>4095</v>
      </c>
      <c r="AK309" s="67">
        <v>3949</v>
      </c>
      <c r="AL309" s="67">
        <v>4541</v>
      </c>
      <c r="AM309" s="67">
        <v>2299</v>
      </c>
      <c r="AN309" s="67">
        <v>2242</v>
      </c>
      <c r="AO309" s="67">
        <v>4337</v>
      </c>
      <c r="AP309" s="67">
        <v>2210</v>
      </c>
      <c r="AQ309" s="67">
        <v>2127</v>
      </c>
      <c r="AR309" s="67" t="s">
        <v>428</v>
      </c>
      <c r="AS309" s="67"/>
      <c r="AT309" s="67" t="s">
        <v>428</v>
      </c>
      <c r="AU309" s="59">
        <v>649</v>
      </c>
      <c r="AV309" s="59">
        <v>0</v>
      </c>
      <c r="AW309" s="59">
        <v>271</v>
      </c>
      <c r="AX309" s="97">
        <f>VLOOKUP(A309,[2]INFANTIL!$A$8:$AA$140,27,0)</f>
        <v>4.2462845010615711</v>
      </c>
      <c r="AY309" s="98">
        <f>VLOOKUP(A309,[2]INFANTIL!$A$8:$AA$140,16,0)</f>
        <v>2</v>
      </c>
      <c r="AZ309" s="62">
        <f>VLOOKUP(A309,'[3]2017'!$A$8:$E$140,5,0)</f>
        <v>0.64239828693790146</v>
      </c>
      <c r="BA309" s="63">
        <f>VLOOKUP(A309,'[3]2017'!$A$8:$E$140,4,0)</f>
        <v>3</v>
      </c>
      <c r="BB309" s="62">
        <f>VLOOKUP(A309,[2]MATERNAS!$A$8:$AA$140,27,0)</f>
        <v>0</v>
      </c>
      <c r="BC309" s="63">
        <f>VLOOKUP(A309,[2]MATERNAS!$A$8:$AA$140,26,0)</f>
        <v>0</v>
      </c>
      <c r="BD309" s="68">
        <v>0</v>
      </c>
      <c r="BE309" s="69">
        <v>0</v>
      </c>
      <c r="BF309" s="60">
        <f>VLOOKUP(A309,[4]Controles!$A$7:$L$139,12,0)</f>
        <v>3.6093418259023355</v>
      </c>
      <c r="BG309" s="61">
        <f>VLOOKUP(A309,[4]Controles!$A$7:$L$139,11,0)</f>
        <v>17</v>
      </c>
      <c r="BH309" s="88">
        <v>12.951167728237792</v>
      </c>
      <c r="BI309" s="87">
        <v>61</v>
      </c>
      <c r="BJ309" s="68">
        <v>0</v>
      </c>
      <c r="BK309" s="69">
        <v>0</v>
      </c>
      <c r="BL309" s="68">
        <v>0</v>
      </c>
      <c r="BM309" s="69">
        <v>0</v>
      </c>
      <c r="BN309" s="67">
        <v>0</v>
      </c>
      <c r="BO309" s="67">
        <v>0</v>
      </c>
      <c r="BP309" s="67">
        <v>0</v>
      </c>
      <c r="BQ309" s="67">
        <v>0</v>
      </c>
      <c r="BR309" s="67">
        <v>0</v>
      </c>
      <c r="BS309" s="67">
        <v>0</v>
      </c>
      <c r="BT309" s="67">
        <v>0</v>
      </c>
      <c r="BU309" s="67">
        <v>0</v>
      </c>
      <c r="BV309" s="67">
        <v>8.4</v>
      </c>
      <c r="BW309" s="67">
        <v>100.5</v>
      </c>
      <c r="BX309" s="67">
        <v>95.2</v>
      </c>
      <c r="BY309" s="67">
        <v>100.5</v>
      </c>
      <c r="BZ309" s="67">
        <v>104.3</v>
      </c>
      <c r="CA309" s="67">
        <v>100</v>
      </c>
      <c r="CB309" s="67">
        <v>104</v>
      </c>
      <c r="CC309" s="96" t="s">
        <v>2722</v>
      </c>
      <c r="CD309" s="96" t="s">
        <v>2723</v>
      </c>
      <c r="CE309" s="99">
        <v>13.636363636363635</v>
      </c>
      <c r="CF309" s="67" t="s">
        <v>2724</v>
      </c>
      <c r="CG309" s="67" t="s">
        <v>2725</v>
      </c>
      <c r="CH309" s="67">
        <v>233.01</v>
      </c>
      <c r="CI309" s="67">
        <v>13</v>
      </c>
      <c r="CJ309" s="86">
        <v>0</v>
      </c>
      <c r="CK309" s="87">
        <v>0</v>
      </c>
      <c r="CL309" s="106">
        <v>259.57</v>
      </c>
      <c r="CM309" s="89">
        <v>13</v>
      </c>
      <c r="CN309" s="67">
        <v>173.05</v>
      </c>
      <c r="CO309" s="67">
        <v>8</v>
      </c>
      <c r="CP309" s="67">
        <v>21.63</v>
      </c>
      <c r="CQ309" s="67">
        <v>1</v>
      </c>
      <c r="CR309" s="67">
        <v>0</v>
      </c>
      <c r="CS309" s="67">
        <v>0</v>
      </c>
      <c r="CT309" s="67">
        <v>0</v>
      </c>
      <c r="CU309" s="67">
        <v>0</v>
      </c>
      <c r="CV309" s="67">
        <v>0</v>
      </c>
      <c r="CW309" s="67">
        <v>0</v>
      </c>
      <c r="CX309" s="67">
        <v>0</v>
      </c>
      <c r="CY309" s="67">
        <v>0</v>
      </c>
      <c r="CZ309" s="67">
        <v>0</v>
      </c>
      <c r="DA309" s="67">
        <v>0</v>
      </c>
      <c r="DB309" s="62">
        <f>VLOOKUP(A309,'[3]2017'!$A$8:$I$140,9,0)</f>
        <v>0</v>
      </c>
      <c r="DC309" s="63">
        <f>VLOOKUP(A309,'[3]2017'!$A$8:$I$140,8,0)</f>
        <v>0</v>
      </c>
      <c r="DD309" s="96" t="s">
        <v>2726</v>
      </c>
      <c r="DE309" s="96" t="s">
        <v>2727</v>
      </c>
      <c r="DF309" s="99">
        <v>1.8014705882352939</v>
      </c>
      <c r="DG309" s="104">
        <v>4.6511627906976747</v>
      </c>
      <c r="DH309" s="67">
        <v>164.26</v>
      </c>
      <c r="DI309" s="67">
        <v>9</v>
      </c>
      <c r="DJ309" s="67">
        <v>146.01</v>
      </c>
      <c r="DK309" s="67">
        <v>8</v>
      </c>
      <c r="DL309" s="67">
        <v>36.5</v>
      </c>
      <c r="DM309" s="67">
        <v>2</v>
      </c>
      <c r="DN309" s="67">
        <v>321.87</v>
      </c>
      <c r="DO309" s="67">
        <v>17</v>
      </c>
      <c r="DP309" s="67">
        <v>37.840000000000003</v>
      </c>
      <c r="DQ309" s="67">
        <v>2</v>
      </c>
      <c r="DR309" s="67">
        <v>0</v>
      </c>
      <c r="DS309" s="67">
        <v>0</v>
      </c>
      <c r="DT309" s="67">
        <v>0</v>
      </c>
      <c r="DU309" s="67">
        <v>0</v>
      </c>
      <c r="DV309" s="67">
        <v>37.840000000000003</v>
      </c>
      <c r="DW309" s="67">
        <v>2</v>
      </c>
      <c r="DX309" s="67">
        <v>0</v>
      </c>
      <c r="DY309" s="67">
        <v>0</v>
      </c>
      <c r="DZ309" s="101">
        <f>VLOOKUP(A309,[5]Embarazos!$A$7:$D$139,4,0)</f>
        <v>0.76628352490421447</v>
      </c>
      <c r="EA309" s="63">
        <f>VLOOKUP(A309,[5]Embarazos!$A$7:$D$139,3,0)</f>
        <v>4</v>
      </c>
      <c r="EB309" s="62">
        <f>VLOOKUP(A309,[5]Embarazos!$A$7:$F$139,6,0)</f>
        <v>16.85823754789272</v>
      </c>
      <c r="EC309" s="63">
        <f>VLOOKUP(A309,[5]Embarazos!$A$7:$F$139,5,0)</f>
        <v>88</v>
      </c>
      <c r="ED309" s="62">
        <f>VLOOKUP(A309,'[3]2017'!$A$8:$K$140,11,0)</f>
        <v>0.46739892498247254</v>
      </c>
      <c r="EE309" s="63">
        <f>VLOOKUP(A309,'[3]2017'!$A$8:$K$140,10,0)</f>
        <v>2</v>
      </c>
      <c r="EF309" s="96" t="s">
        <v>2728</v>
      </c>
      <c r="EG309" s="96" t="s">
        <v>2209</v>
      </c>
      <c r="EH309" s="99">
        <v>1.6248839368616528</v>
      </c>
      <c r="EI309" s="104">
        <v>6.2448644207066559</v>
      </c>
      <c r="EJ309" s="174" t="s">
        <v>2729</v>
      </c>
      <c r="EK309" s="174" t="s">
        <v>2730</v>
      </c>
      <c r="EL309" s="96" t="s">
        <v>2731</v>
      </c>
      <c r="EM309" s="96" t="s">
        <v>2732</v>
      </c>
      <c r="EN309" s="99">
        <v>1.2919896640826873</v>
      </c>
      <c r="EO309" s="100">
        <v>3.0660377358490565</v>
      </c>
      <c r="EP309" s="67">
        <v>283.82</v>
      </c>
      <c r="EQ309" s="67">
        <v>15</v>
      </c>
      <c r="ER309" s="67">
        <v>245.98</v>
      </c>
      <c r="ES309" s="67">
        <v>13</v>
      </c>
      <c r="ET309" s="92">
        <v>321.66508987701042</v>
      </c>
      <c r="EU309" s="67">
        <v>17</v>
      </c>
      <c r="EV309" s="67">
        <v>283.82</v>
      </c>
      <c r="EW309" s="67">
        <v>15</v>
      </c>
      <c r="EX309" s="67">
        <v>0</v>
      </c>
      <c r="EY309" s="62">
        <f>VLOOKUP(A309,[5]Embarazos!$A$7:$H$139,8,0)</f>
        <v>31.03448275862069</v>
      </c>
      <c r="EZ309" s="63">
        <f>VLOOKUP(A309,[5]Embarazos!$A$7:$H$139,7,0)</f>
        <v>162</v>
      </c>
      <c r="FA309" s="62">
        <f>VLOOKUP(A309,[5]Embarazos!$A$7:$J$139,10,0)</f>
        <v>22.988505747126435</v>
      </c>
      <c r="FB309" s="63">
        <f>VLOOKUP(A309,[5]Embarazos!$A$7:$J$139,9,0)</f>
        <v>120</v>
      </c>
      <c r="FC309" s="67">
        <v>61.42</v>
      </c>
      <c r="FD309" s="67">
        <v>6</v>
      </c>
      <c r="FE309" s="67">
        <v>40.950000000000003</v>
      </c>
      <c r="FF309" s="67">
        <v>4</v>
      </c>
      <c r="FG309" s="67">
        <v>10.24</v>
      </c>
      <c r="FH309" s="67">
        <v>1</v>
      </c>
      <c r="FI309" s="67">
        <v>10.24</v>
      </c>
      <c r="FJ309" s="67">
        <v>1</v>
      </c>
      <c r="FK309" s="92">
        <v>122.83754734363805</v>
      </c>
      <c r="FL309" s="105">
        <v>12</v>
      </c>
      <c r="FM309" s="67">
        <v>245.68</v>
      </c>
      <c r="FN309" s="67">
        <v>24</v>
      </c>
      <c r="FO309" s="67">
        <v>429.93</v>
      </c>
      <c r="FP309" s="67">
        <v>42</v>
      </c>
      <c r="FQ309" s="92">
        <v>20.472924557273007</v>
      </c>
      <c r="FR309" s="105">
        <v>2</v>
      </c>
      <c r="FS309" s="62">
        <f>VLOOKUP(A309,'[3]2017'!$A$8:$M$140,13,0)</f>
        <v>1.101079057476327</v>
      </c>
      <c r="FT309" s="63">
        <f>VLOOKUP(A309,'[3]2017'!$A$8:$M$140,12,0)</f>
        <v>5</v>
      </c>
      <c r="FU309" s="62">
        <f>VLOOKUP(A309,'[3]2017'!$A$8:$O$140,15,0)</f>
        <v>1.8445930366612866</v>
      </c>
      <c r="FV309" s="63">
        <f>VLOOKUP(A309,'[3]2017'!$A$8:$O$140,14,0)</f>
        <v>8</v>
      </c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67"/>
      <c r="IS309" s="67"/>
      <c r="IT309" s="67"/>
      <c r="IU309" s="67"/>
      <c r="IV309" s="67"/>
      <c r="IW309" s="67"/>
      <c r="IX309" s="67"/>
      <c r="IY309" s="67"/>
      <c r="IZ309" s="67"/>
      <c r="JA309" s="67"/>
      <c r="JB309" s="67"/>
      <c r="JC309" s="67"/>
      <c r="JD309" s="67"/>
      <c r="JE309" s="67"/>
      <c r="JF309" s="67"/>
      <c r="JG309" s="67"/>
      <c r="JH309" s="67"/>
      <c r="JI309" s="67"/>
      <c r="JJ309" s="67"/>
      <c r="JK309" s="67"/>
      <c r="JL309" s="67"/>
      <c r="JM309" s="67"/>
      <c r="JN309" s="67"/>
      <c r="JO309" s="67"/>
      <c r="JP309" s="67"/>
      <c r="JQ309" s="67"/>
      <c r="JR309" s="67"/>
      <c r="JS309" s="67"/>
      <c r="JT309" s="67"/>
      <c r="JU309" s="67"/>
      <c r="JV309" s="67"/>
      <c r="JW309" s="67"/>
      <c r="JX309" s="67"/>
      <c r="JY309" s="67"/>
      <c r="JZ309" s="67"/>
      <c r="KA309" s="67"/>
      <c r="KB309" s="67"/>
      <c r="KC309" s="67"/>
      <c r="KD309" s="67"/>
      <c r="KE309" s="67"/>
      <c r="KF309" s="67"/>
      <c r="KG309" s="67"/>
      <c r="KH309" s="67"/>
      <c r="KI309" s="67"/>
      <c r="KJ309" s="67"/>
      <c r="KK309" s="67"/>
      <c r="KL309" s="67"/>
      <c r="KM309" s="67"/>
      <c r="KN309" s="67"/>
      <c r="KO309" s="67"/>
      <c r="KP309" s="67"/>
      <c r="KQ309" s="67"/>
      <c r="KR309" s="67"/>
      <c r="KS309" s="67"/>
      <c r="KT309" s="67"/>
      <c r="KU309" s="67"/>
      <c r="KV309" s="67"/>
      <c r="KW309" s="67"/>
      <c r="KX309" s="67"/>
      <c r="KY309" s="67"/>
      <c r="KZ309" s="67"/>
      <c r="LA309" s="67"/>
      <c r="LB309" s="67"/>
      <c r="LC309" s="67"/>
      <c r="LD309" s="67"/>
      <c r="LE309" s="67"/>
      <c r="LF309" s="67"/>
      <c r="LG309" s="67"/>
      <c r="LH309" s="67"/>
      <c r="LI309" s="67"/>
      <c r="LJ309" s="67"/>
      <c r="LK309" s="67"/>
      <c r="LL309" s="67"/>
      <c r="LM309" s="67"/>
      <c r="LN309" s="67"/>
      <c r="LO309" s="67"/>
      <c r="LP309" s="67"/>
      <c r="LQ309" s="67"/>
      <c r="LR309" s="67"/>
      <c r="LS309" s="67"/>
      <c r="LT309" s="67"/>
      <c r="LU309" s="67"/>
      <c r="LV309" s="67"/>
      <c r="LW309" s="67"/>
      <c r="LX309" s="67"/>
      <c r="LY309" s="67"/>
      <c r="LZ309" s="67"/>
      <c r="MA309" s="67"/>
      <c r="MB309" s="67"/>
      <c r="MC309" s="67"/>
      <c r="MD309" s="67"/>
      <c r="ME309" s="67"/>
      <c r="MF309" s="67"/>
      <c r="MG309" s="67"/>
      <c r="MH309" s="67"/>
      <c r="MI309" s="67"/>
      <c r="MJ309" s="67"/>
      <c r="MK309" s="67"/>
      <c r="ML309" s="67"/>
      <c r="MM309" s="67"/>
      <c r="MN309" s="67"/>
      <c r="MO309" s="67"/>
      <c r="MP309" s="67"/>
      <c r="MQ309" s="67"/>
      <c r="MR309" s="67"/>
      <c r="MS309" s="67"/>
      <c r="MT309" s="67"/>
      <c r="MU309" s="67"/>
      <c r="MV309" s="67"/>
      <c r="MW309" s="67"/>
      <c r="MX309" s="67"/>
      <c r="MY309" s="67"/>
      <c r="MZ309" s="67"/>
      <c r="NA309" s="67"/>
      <c r="NB309" s="67"/>
      <c r="NC309" s="67"/>
      <c r="ND309" s="67"/>
      <c r="NE309" s="67"/>
      <c r="NF309" s="67"/>
      <c r="NG309" s="67"/>
      <c r="NH309" s="67"/>
      <c r="NI309" s="67"/>
      <c r="NJ309" s="67"/>
      <c r="NK309" s="67"/>
      <c r="NL309" s="67"/>
      <c r="NM309" s="67"/>
      <c r="NN309" s="67"/>
      <c r="NO309" s="67"/>
      <c r="NP309" s="67"/>
      <c r="NQ309" s="67"/>
      <c r="NR309" s="12"/>
      <c r="NS309" s="12"/>
      <c r="NT309" s="12"/>
      <c r="NU309" s="12"/>
      <c r="NV309" s="12"/>
      <c r="NW309" s="12"/>
      <c r="NX309" s="12"/>
      <c r="NY309" s="12"/>
      <c r="NZ309" s="12"/>
      <c r="OA309" s="12"/>
      <c r="OB309" s="12"/>
      <c r="OC309" s="12"/>
      <c r="OD309" s="12"/>
      <c r="OE309" s="12"/>
      <c r="OF309" s="12"/>
      <c r="OG309" s="12"/>
      <c r="OH309" s="12"/>
      <c r="OI309" s="12"/>
      <c r="OJ309" s="12"/>
      <c r="OK309" s="12"/>
      <c r="OL309" s="12"/>
      <c r="OM309" s="12"/>
      <c r="ON309" s="12"/>
      <c r="OO309" s="12"/>
      <c r="OP309" s="12"/>
      <c r="OQ309" s="12"/>
    </row>
    <row r="310" spans="1:407">
      <c r="A310" s="96" t="s">
        <v>1852</v>
      </c>
      <c r="B310" s="56" t="s">
        <v>988</v>
      </c>
      <c r="C310" s="96" t="s">
        <v>427</v>
      </c>
      <c r="D310" s="74">
        <v>6</v>
      </c>
      <c r="E310" s="67">
        <v>2017</v>
      </c>
      <c r="F310" s="161">
        <v>74.97031687432353</v>
      </c>
      <c r="G310" s="67">
        <v>5167</v>
      </c>
      <c r="H310" s="67">
        <v>4135</v>
      </c>
      <c r="I310" s="67">
        <v>1032</v>
      </c>
      <c r="J310" s="67">
        <v>48.96</v>
      </c>
      <c r="K310" s="78">
        <v>2530</v>
      </c>
      <c r="L310" s="67">
        <v>55.53</v>
      </c>
      <c r="M310" s="78">
        <v>2869</v>
      </c>
      <c r="N310" s="67">
        <v>422</v>
      </c>
      <c r="O310" s="67">
        <v>215</v>
      </c>
      <c r="P310" s="67">
        <v>207</v>
      </c>
      <c r="Q310" s="67">
        <v>508</v>
      </c>
      <c r="R310" s="67">
        <v>258</v>
      </c>
      <c r="S310" s="67">
        <v>250</v>
      </c>
      <c r="T310" s="67">
        <v>425</v>
      </c>
      <c r="U310" s="67">
        <v>215</v>
      </c>
      <c r="V310" s="67">
        <v>210</v>
      </c>
      <c r="W310" s="67">
        <v>507</v>
      </c>
      <c r="X310" s="67">
        <v>258</v>
      </c>
      <c r="Y310" s="67">
        <v>249</v>
      </c>
      <c r="Z310" s="67">
        <v>421</v>
      </c>
      <c r="AA310" s="67">
        <v>218</v>
      </c>
      <c r="AB310" s="67">
        <v>203</v>
      </c>
      <c r="AC310" s="67">
        <v>508</v>
      </c>
      <c r="AD310" s="67">
        <v>264</v>
      </c>
      <c r="AE310" s="67">
        <v>244</v>
      </c>
      <c r="AF310" s="67">
        <v>427</v>
      </c>
      <c r="AG310" s="67">
        <v>220</v>
      </c>
      <c r="AH310" s="67">
        <v>207</v>
      </c>
      <c r="AI310" s="67">
        <v>776</v>
      </c>
      <c r="AJ310" s="67">
        <v>396</v>
      </c>
      <c r="AK310" s="67">
        <v>380</v>
      </c>
      <c r="AL310" s="67">
        <v>433</v>
      </c>
      <c r="AM310" s="67">
        <v>220</v>
      </c>
      <c r="AN310" s="67">
        <v>213</v>
      </c>
      <c r="AO310" s="67">
        <v>420</v>
      </c>
      <c r="AP310" s="67">
        <v>215</v>
      </c>
      <c r="AQ310" s="67">
        <v>205</v>
      </c>
      <c r="AR310" s="67" t="s">
        <v>428</v>
      </c>
      <c r="AS310" s="67"/>
      <c r="AT310" s="67" t="s">
        <v>428</v>
      </c>
      <c r="AU310" s="59">
        <v>304</v>
      </c>
      <c r="AV310" s="59">
        <v>0</v>
      </c>
      <c r="AW310" s="59">
        <v>71</v>
      </c>
      <c r="AX310" s="97" t="e">
        <f>VLOOKUP(A310,[2]INFANTIL!$A$8:$AA$140,27,0)</f>
        <v>#N/A</v>
      </c>
      <c r="AY310" s="98" t="e">
        <f>VLOOKUP(A310,[2]INFANTIL!$A$8:$AA$140,16,0)</f>
        <v>#N/A</v>
      </c>
      <c r="AZ310" s="62">
        <f>VLOOKUP(A310,'[3]2017'!$A$8:$E$140,5,0)</f>
        <v>4.7393364928909953</v>
      </c>
      <c r="BA310" s="63">
        <f>VLOOKUP(A310,'[3]2017'!$A$8:$E$140,4,0)</f>
        <v>2</v>
      </c>
      <c r="BB310" s="62">
        <f>VLOOKUP(A310,[2]MATERNAS!$A$8:$AA$140,27,0)</f>
        <v>0</v>
      </c>
      <c r="BC310" s="63">
        <f>VLOOKUP(A310,[2]MATERNAS!$A$8:$AA$140,26,0)</f>
        <v>0</v>
      </c>
      <c r="BD310" s="68">
        <v>0</v>
      </c>
      <c r="BE310" s="69">
        <v>0</v>
      </c>
      <c r="BF310" s="60">
        <f>VLOOKUP(A310,[4]Controles!$A$7:$L$139,12,0)</f>
        <v>5.5555555555555554</v>
      </c>
      <c r="BG310" s="61">
        <f>VLOOKUP(A310,[4]Controles!$A$7:$L$139,11,0)</f>
        <v>4</v>
      </c>
      <c r="BH310" s="88">
        <v>8.3333333333333321</v>
      </c>
      <c r="BI310" s="87">
        <v>6</v>
      </c>
      <c r="BJ310" s="68">
        <v>0</v>
      </c>
      <c r="BK310" s="69">
        <v>0</v>
      </c>
      <c r="BL310" s="68">
        <v>0</v>
      </c>
      <c r="BM310" s="69">
        <v>0</v>
      </c>
      <c r="BN310" s="67">
        <v>0</v>
      </c>
      <c r="BO310" s="67">
        <v>0</v>
      </c>
      <c r="BP310" s="67">
        <v>0</v>
      </c>
      <c r="BQ310" s="67">
        <v>0</v>
      </c>
      <c r="BR310" s="67">
        <v>0</v>
      </c>
      <c r="BS310" s="67">
        <v>0</v>
      </c>
      <c r="BT310" s="67">
        <v>0</v>
      </c>
      <c r="BU310" s="67">
        <v>0</v>
      </c>
      <c r="BV310" s="67">
        <v>15.8</v>
      </c>
      <c r="BW310" s="67">
        <v>100</v>
      </c>
      <c r="BX310" s="67">
        <v>103.9</v>
      </c>
      <c r="BY310" s="67">
        <v>101.3</v>
      </c>
      <c r="BZ310" s="67">
        <v>103.9</v>
      </c>
      <c r="CA310" s="67">
        <v>95.2</v>
      </c>
      <c r="CB310" s="67">
        <v>88</v>
      </c>
      <c r="CC310" s="96" t="s">
        <v>2733</v>
      </c>
      <c r="CD310" s="96" t="s">
        <v>2734</v>
      </c>
      <c r="CE310" s="99">
        <v>44.444444444444443</v>
      </c>
      <c r="CF310" s="67" t="s">
        <v>2735</v>
      </c>
      <c r="CG310" s="67" t="s">
        <v>2736</v>
      </c>
      <c r="CH310" s="67">
        <v>0</v>
      </c>
      <c r="CI310" s="67">
        <v>0</v>
      </c>
      <c r="CJ310" s="86">
        <v>0</v>
      </c>
      <c r="CK310" s="87">
        <v>0</v>
      </c>
      <c r="CL310" s="106">
        <v>0</v>
      </c>
      <c r="CM310" s="89">
        <v>0</v>
      </c>
      <c r="CN310" s="67">
        <v>235.29</v>
      </c>
      <c r="CO310" s="67">
        <v>1</v>
      </c>
      <c r="CP310" s="67">
        <v>0</v>
      </c>
      <c r="CQ310" s="67">
        <v>0</v>
      </c>
      <c r="CR310" s="67">
        <v>0</v>
      </c>
      <c r="CS310" s="67">
        <v>0</v>
      </c>
      <c r="CT310" s="67">
        <v>0</v>
      </c>
      <c r="CU310" s="67">
        <v>0</v>
      </c>
      <c r="CV310" s="67">
        <v>0</v>
      </c>
      <c r="CW310" s="67">
        <v>0</v>
      </c>
      <c r="CX310" s="67">
        <v>0</v>
      </c>
      <c r="CY310" s="67">
        <v>0</v>
      </c>
      <c r="CZ310" s="67">
        <v>0</v>
      </c>
      <c r="DA310" s="67">
        <v>0</v>
      </c>
      <c r="DB310" s="62">
        <f>VLOOKUP(A310,'[3]2017'!$A$8:$I$140,9,0)</f>
        <v>0</v>
      </c>
      <c r="DC310" s="63">
        <f>VLOOKUP(A310,'[3]2017'!$A$8:$I$140,8,0)</f>
        <v>0</v>
      </c>
      <c r="DD310" s="96" t="s">
        <v>2737</v>
      </c>
      <c r="DE310" s="96" t="s">
        <v>2738</v>
      </c>
      <c r="DF310" s="99">
        <v>1.2396694214876034</v>
      </c>
      <c r="DG310" s="104">
        <v>8.695652173913043</v>
      </c>
      <c r="DH310" s="67">
        <v>197.24</v>
      </c>
      <c r="DI310" s="67">
        <v>1</v>
      </c>
      <c r="DJ310" s="67">
        <v>0</v>
      </c>
      <c r="DK310" s="67">
        <v>0</v>
      </c>
      <c r="DL310" s="67">
        <v>0</v>
      </c>
      <c r="DM310" s="67">
        <v>0</v>
      </c>
      <c r="DN310" s="67">
        <v>0</v>
      </c>
      <c r="DO310" s="67">
        <v>0</v>
      </c>
      <c r="DP310" s="67">
        <v>196.85</v>
      </c>
      <c r="DQ310" s="67">
        <v>1</v>
      </c>
      <c r="DR310" s="67">
        <v>196.85</v>
      </c>
      <c r="DS310" s="67">
        <v>1</v>
      </c>
      <c r="DT310" s="67">
        <v>0</v>
      </c>
      <c r="DU310" s="67">
        <v>0</v>
      </c>
      <c r="DV310" s="67">
        <v>0</v>
      </c>
      <c r="DW310" s="67">
        <v>0</v>
      </c>
      <c r="DX310" s="67">
        <v>0</v>
      </c>
      <c r="DY310" s="67">
        <v>0</v>
      </c>
      <c r="DZ310" s="101">
        <f>VLOOKUP(A310,[5]Embarazos!$A$7:$D$139,4,0)</f>
        <v>0</v>
      </c>
      <c r="EA310" s="63">
        <f>VLOOKUP(A310,[5]Embarazos!$A$7:$D$139,3,0)</f>
        <v>0</v>
      </c>
      <c r="EB310" s="62">
        <f>VLOOKUP(A310,[5]Embarazos!$A$7:$F$139,6,0)</f>
        <v>16.455696202531644</v>
      </c>
      <c r="EC310" s="63">
        <f>VLOOKUP(A310,[5]Embarazos!$A$7:$F$139,5,0)</f>
        <v>13</v>
      </c>
      <c r="ED310" s="62">
        <f>VLOOKUP(A310,'[3]2017'!$A$8:$K$140,11,0)</f>
        <v>2.3419203747072599</v>
      </c>
      <c r="EE310" s="63">
        <f>VLOOKUP(A310,'[3]2017'!$A$8:$K$140,10,0)</f>
        <v>1</v>
      </c>
      <c r="EF310" s="96" t="s">
        <v>2739</v>
      </c>
      <c r="EG310" s="96" t="s">
        <v>2740</v>
      </c>
      <c r="EH310" s="99">
        <v>2.0491803278688523</v>
      </c>
      <c r="EI310" s="104">
        <v>8.8235294117647065</v>
      </c>
      <c r="EJ310" s="174" t="s">
        <v>2741</v>
      </c>
      <c r="EK310" s="174" t="s">
        <v>2742</v>
      </c>
      <c r="EL310" s="96" t="s">
        <v>2743</v>
      </c>
      <c r="EM310" s="96" t="s">
        <v>2744</v>
      </c>
      <c r="EN310" s="99">
        <v>0.5494505494505495</v>
      </c>
      <c r="EO310" s="100">
        <v>9.2592592592592595</v>
      </c>
      <c r="EP310" s="67">
        <v>0</v>
      </c>
      <c r="EQ310" s="67">
        <v>0</v>
      </c>
      <c r="ER310" s="67">
        <v>787.4</v>
      </c>
      <c r="ES310" s="67">
        <v>4</v>
      </c>
      <c r="ET310" s="92">
        <v>590.55118110236219</v>
      </c>
      <c r="EU310" s="67">
        <v>3</v>
      </c>
      <c r="EV310" s="67">
        <v>0</v>
      </c>
      <c r="EW310" s="67">
        <v>0</v>
      </c>
      <c r="EX310" s="67">
        <v>0</v>
      </c>
      <c r="EY310" s="62">
        <f>VLOOKUP(A310,[5]Embarazos!$A$7:$H$139,8,0)</f>
        <v>25.316455696202532</v>
      </c>
      <c r="EZ310" s="63">
        <f>VLOOKUP(A310,[5]Embarazos!$A$7:$H$139,7,0)</f>
        <v>20</v>
      </c>
      <c r="FA310" s="62">
        <f>VLOOKUP(A310,[5]Embarazos!$A$7:$J$139,10,0)</f>
        <v>27.848101265822784</v>
      </c>
      <c r="FB310" s="63">
        <f>VLOOKUP(A310,[5]Embarazos!$A$7:$J$139,9,0)</f>
        <v>22</v>
      </c>
      <c r="FC310" s="67">
        <v>211.86</v>
      </c>
      <c r="FD310" s="67">
        <v>2</v>
      </c>
      <c r="FE310" s="67">
        <v>211.86</v>
      </c>
      <c r="FF310" s="67">
        <v>2</v>
      </c>
      <c r="FG310" s="67">
        <v>105.93</v>
      </c>
      <c r="FH310" s="67">
        <v>1</v>
      </c>
      <c r="FI310" s="67">
        <v>0</v>
      </c>
      <c r="FJ310" s="67">
        <v>0</v>
      </c>
      <c r="FK310" s="92">
        <v>529.66101694915255</v>
      </c>
      <c r="FL310" s="105">
        <v>5</v>
      </c>
      <c r="FM310" s="67">
        <v>423.73</v>
      </c>
      <c r="FN310" s="67">
        <v>4</v>
      </c>
      <c r="FO310" s="67">
        <v>423.73</v>
      </c>
      <c r="FP310" s="67">
        <v>4</v>
      </c>
      <c r="FQ310" s="92">
        <v>105.93220338983051</v>
      </c>
      <c r="FR310" s="105">
        <v>1</v>
      </c>
      <c r="FS310" s="62">
        <f>VLOOKUP(A310,'[3]2017'!$A$8:$M$140,13,0)</f>
        <v>11.547344110854503</v>
      </c>
      <c r="FT310" s="63">
        <f>VLOOKUP(A310,'[3]2017'!$A$8:$M$140,12,0)</f>
        <v>5</v>
      </c>
      <c r="FU310" s="62">
        <f>VLOOKUP(A310,'[3]2017'!$A$8:$O$140,15,0)</f>
        <v>0</v>
      </c>
      <c r="FV310" s="63">
        <f>VLOOKUP(A310,'[3]2017'!$A$8:$O$140,14,0)</f>
        <v>0</v>
      </c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67"/>
      <c r="IS310" s="67"/>
      <c r="IT310" s="67"/>
      <c r="IU310" s="67"/>
      <c r="IV310" s="67"/>
      <c r="IW310" s="67"/>
      <c r="IX310" s="67"/>
      <c r="IY310" s="67"/>
      <c r="IZ310" s="67"/>
      <c r="JA310" s="67"/>
      <c r="JB310" s="67"/>
      <c r="JC310" s="67"/>
      <c r="JD310" s="67"/>
      <c r="JE310" s="67"/>
      <c r="JF310" s="67"/>
      <c r="JG310" s="67"/>
      <c r="JH310" s="67"/>
      <c r="JI310" s="67"/>
      <c r="JJ310" s="67"/>
      <c r="JK310" s="67"/>
      <c r="JL310" s="67"/>
      <c r="JM310" s="67"/>
      <c r="JN310" s="67"/>
      <c r="JO310" s="67"/>
      <c r="JP310" s="67"/>
      <c r="JQ310" s="67"/>
      <c r="JR310" s="67"/>
      <c r="JS310" s="67"/>
      <c r="JT310" s="67"/>
      <c r="JU310" s="67"/>
      <c r="JV310" s="67"/>
      <c r="JW310" s="67"/>
      <c r="JX310" s="67"/>
      <c r="JY310" s="67"/>
      <c r="JZ310" s="67"/>
      <c r="KA310" s="67"/>
      <c r="KB310" s="67"/>
      <c r="KC310" s="67"/>
      <c r="KD310" s="67"/>
      <c r="KE310" s="67"/>
      <c r="KF310" s="67"/>
      <c r="KG310" s="67"/>
      <c r="KH310" s="67"/>
      <c r="KI310" s="67"/>
      <c r="KJ310" s="67"/>
      <c r="KK310" s="67"/>
      <c r="KL310" s="67"/>
      <c r="KM310" s="67"/>
      <c r="KN310" s="67"/>
      <c r="KO310" s="67"/>
      <c r="KP310" s="67"/>
      <c r="KQ310" s="67"/>
      <c r="KR310" s="67"/>
      <c r="KS310" s="67"/>
      <c r="KT310" s="67"/>
      <c r="KU310" s="67"/>
      <c r="KV310" s="67"/>
      <c r="KW310" s="67"/>
      <c r="KX310" s="67"/>
      <c r="KY310" s="67"/>
      <c r="KZ310" s="67"/>
      <c r="LA310" s="67"/>
      <c r="LB310" s="67"/>
      <c r="LC310" s="67"/>
      <c r="LD310" s="67"/>
      <c r="LE310" s="67"/>
      <c r="LF310" s="67"/>
      <c r="LG310" s="67"/>
      <c r="LH310" s="67"/>
      <c r="LI310" s="67"/>
      <c r="LJ310" s="67"/>
      <c r="LK310" s="67"/>
      <c r="LL310" s="67"/>
      <c r="LM310" s="67"/>
      <c r="LN310" s="67"/>
      <c r="LO310" s="67"/>
      <c r="LP310" s="67"/>
      <c r="LQ310" s="67"/>
      <c r="LR310" s="67"/>
      <c r="LS310" s="67"/>
      <c r="LT310" s="67"/>
      <c r="LU310" s="67"/>
      <c r="LV310" s="67"/>
      <c r="LW310" s="67"/>
      <c r="LX310" s="67"/>
      <c r="LY310" s="67"/>
      <c r="LZ310" s="67"/>
      <c r="MA310" s="67"/>
      <c r="MB310" s="67"/>
      <c r="MC310" s="67"/>
      <c r="MD310" s="67"/>
      <c r="ME310" s="67"/>
      <c r="MF310" s="67"/>
      <c r="MG310" s="67"/>
      <c r="MH310" s="67"/>
      <c r="MI310" s="67"/>
      <c r="MJ310" s="67"/>
      <c r="MK310" s="67"/>
      <c r="ML310" s="67"/>
      <c r="MM310" s="67"/>
      <c r="MN310" s="67"/>
      <c r="MO310" s="67"/>
      <c r="MP310" s="67"/>
      <c r="MQ310" s="67"/>
      <c r="MR310" s="67"/>
      <c r="MS310" s="67"/>
      <c r="MT310" s="67"/>
      <c r="MU310" s="67"/>
      <c r="MV310" s="67"/>
      <c r="MW310" s="67"/>
      <c r="MX310" s="67"/>
      <c r="MY310" s="67"/>
      <c r="MZ310" s="67"/>
      <c r="NA310" s="67"/>
      <c r="NB310" s="67"/>
      <c r="NC310" s="67"/>
      <c r="ND310" s="67"/>
      <c r="NE310" s="67"/>
      <c r="NF310" s="67"/>
      <c r="NG310" s="67"/>
      <c r="NH310" s="67"/>
      <c r="NI310" s="67"/>
      <c r="NJ310" s="67"/>
      <c r="NK310" s="67"/>
      <c r="NL310" s="67"/>
      <c r="NM310" s="67"/>
      <c r="NN310" s="67"/>
      <c r="NO310" s="67"/>
      <c r="NP310" s="67"/>
      <c r="NQ310" s="67"/>
      <c r="NR310" s="12"/>
      <c r="NS310" s="12"/>
      <c r="NT310" s="12"/>
      <c r="NU310" s="12"/>
      <c r="NV310" s="12"/>
      <c r="NW310" s="12"/>
      <c r="NX310" s="12"/>
      <c r="NY310" s="12"/>
      <c r="NZ310" s="12"/>
      <c r="OA310" s="12"/>
      <c r="OB310" s="12"/>
      <c r="OC310" s="12"/>
      <c r="OD310" s="12"/>
      <c r="OE310" s="12"/>
      <c r="OF310" s="12"/>
      <c r="OG310" s="12"/>
      <c r="OH310" s="12"/>
      <c r="OI310" s="12"/>
      <c r="OJ310" s="12"/>
      <c r="OK310" s="12"/>
      <c r="OL310" s="12"/>
      <c r="OM310" s="12"/>
      <c r="ON310" s="12"/>
      <c r="OO310" s="12"/>
      <c r="OP310" s="12"/>
      <c r="OQ310" s="12"/>
    </row>
    <row r="311" spans="1:407">
      <c r="A311" s="96" t="s">
        <v>996</v>
      </c>
      <c r="B311" s="56" t="s">
        <v>997</v>
      </c>
      <c r="C311" s="96" t="s">
        <v>441</v>
      </c>
      <c r="D311" s="74">
        <v>6</v>
      </c>
      <c r="E311" s="67">
        <v>2017</v>
      </c>
      <c r="F311" s="161">
        <v>58.79735507670047</v>
      </c>
      <c r="G311" s="67">
        <v>5757</v>
      </c>
      <c r="H311" s="67">
        <v>3054</v>
      </c>
      <c r="I311" s="67">
        <v>2703</v>
      </c>
      <c r="J311" s="67">
        <v>13.88</v>
      </c>
      <c r="K311" s="78">
        <v>799</v>
      </c>
      <c r="L311" s="67">
        <v>64.03</v>
      </c>
      <c r="M311" s="78">
        <v>3686</v>
      </c>
      <c r="N311" s="67">
        <v>560</v>
      </c>
      <c r="O311" s="67">
        <v>290</v>
      </c>
      <c r="P311" s="67">
        <v>270</v>
      </c>
      <c r="Q311" s="67">
        <v>672</v>
      </c>
      <c r="R311" s="67">
        <v>349</v>
      </c>
      <c r="S311" s="67">
        <v>323</v>
      </c>
      <c r="T311" s="67">
        <v>556</v>
      </c>
      <c r="U311" s="67">
        <v>295</v>
      </c>
      <c r="V311" s="67">
        <v>261</v>
      </c>
      <c r="W311" s="67">
        <v>668</v>
      </c>
      <c r="X311" s="67">
        <v>355</v>
      </c>
      <c r="Y311" s="67">
        <v>313</v>
      </c>
      <c r="Z311" s="67">
        <v>548</v>
      </c>
      <c r="AA311" s="67">
        <v>293</v>
      </c>
      <c r="AB311" s="67">
        <v>255</v>
      </c>
      <c r="AC311" s="67">
        <v>615</v>
      </c>
      <c r="AD311" s="67">
        <v>331</v>
      </c>
      <c r="AE311" s="67">
        <v>284</v>
      </c>
      <c r="AF311" s="67">
        <v>484</v>
      </c>
      <c r="AG311" s="67">
        <v>261</v>
      </c>
      <c r="AH311" s="67">
        <v>223</v>
      </c>
      <c r="AI311" s="67">
        <v>924</v>
      </c>
      <c r="AJ311" s="67">
        <v>505</v>
      </c>
      <c r="AK311" s="67">
        <v>419</v>
      </c>
      <c r="AL311" s="67">
        <v>517</v>
      </c>
      <c r="AM311" s="67">
        <v>283</v>
      </c>
      <c r="AN311" s="67">
        <v>234</v>
      </c>
      <c r="AO311" s="67">
        <v>514</v>
      </c>
      <c r="AP311" s="67">
        <v>284</v>
      </c>
      <c r="AQ311" s="67">
        <v>230</v>
      </c>
      <c r="AR311" s="67" t="s">
        <v>428</v>
      </c>
      <c r="AS311" s="67"/>
      <c r="AT311" s="67" t="s">
        <v>428</v>
      </c>
      <c r="AU311" s="59">
        <v>192</v>
      </c>
      <c r="AV311" s="59">
        <v>0</v>
      </c>
      <c r="AW311" s="59">
        <v>27</v>
      </c>
      <c r="AX311" s="97">
        <f>VLOOKUP(A311,[2]INFANTIL!$A$8:$AA$140,27,0)</f>
        <v>0</v>
      </c>
      <c r="AY311" s="98">
        <f>VLOOKUP(A311,[2]INFANTIL!$A$8:$AA$140,16,0)</f>
        <v>1</v>
      </c>
      <c r="AZ311" s="62">
        <f>VLOOKUP(A311,'[3]2017'!$A$8:$E$140,5,0)</f>
        <v>0</v>
      </c>
      <c r="BA311" s="63">
        <f>VLOOKUP(A311,'[3]2017'!$A$8:$E$140,4,0)</f>
        <v>0</v>
      </c>
      <c r="BB311" s="62">
        <f>VLOOKUP(A311,[2]MATERNAS!$A$8:$AA$140,27,0)</f>
        <v>0</v>
      </c>
      <c r="BC311" s="63">
        <f>VLOOKUP(A311,[2]MATERNAS!$A$8:$AA$140,26,0)</f>
        <v>0</v>
      </c>
      <c r="BD311" s="68">
        <v>0</v>
      </c>
      <c r="BE311" s="69">
        <v>0</v>
      </c>
      <c r="BF311" s="60">
        <f>VLOOKUP(A311,[4]Controles!$A$7:$L$139,12,0)</f>
        <v>4.3478260869565215</v>
      </c>
      <c r="BG311" s="61">
        <f>VLOOKUP(A311,[4]Controles!$A$7:$L$139,11,0)</f>
        <v>2</v>
      </c>
      <c r="BH311" s="88">
        <v>10.869565217391305</v>
      </c>
      <c r="BI311" s="87">
        <v>5</v>
      </c>
      <c r="BJ311" s="68">
        <v>0</v>
      </c>
      <c r="BK311" s="69">
        <v>0</v>
      </c>
      <c r="BL311" s="68">
        <v>0</v>
      </c>
      <c r="BM311" s="69">
        <v>0</v>
      </c>
      <c r="BN311" s="67">
        <v>0</v>
      </c>
      <c r="BO311" s="67">
        <v>0</v>
      </c>
      <c r="BP311" s="67">
        <v>0</v>
      </c>
      <c r="BQ311" s="67">
        <v>0</v>
      </c>
      <c r="BR311" s="67">
        <v>0</v>
      </c>
      <c r="BS311" s="67">
        <v>0</v>
      </c>
      <c r="BT311" s="67">
        <v>0</v>
      </c>
      <c r="BU311" s="67">
        <v>0</v>
      </c>
      <c r="BV311" s="67">
        <v>12.7</v>
      </c>
      <c r="BW311" s="67">
        <v>80</v>
      </c>
      <c r="BX311" s="67">
        <v>81.8</v>
      </c>
      <c r="BY311" s="67">
        <v>80</v>
      </c>
      <c r="BZ311" s="67">
        <v>80</v>
      </c>
      <c r="CA311" s="67">
        <v>105.3</v>
      </c>
      <c r="CB311" s="67">
        <v>87.7</v>
      </c>
      <c r="CC311" s="96" t="s">
        <v>1960</v>
      </c>
      <c r="CD311" s="96" t="s">
        <v>2745</v>
      </c>
      <c r="CE311" s="99">
        <v>33.333333333333329</v>
      </c>
      <c r="CF311" s="67" t="s">
        <v>2746</v>
      </c>
      <c r="CG311" s="67" t="s">
        <v>2747</v>
      </c>
      <c r="CH311" s="67">
        <v>0</v>
      </c>
      <c r="CI311" s="67">
        <v>0</v>
      </c>
      <c r="CJ311" s="86">
        <v>0</v>
      </c>
      <c r="CK311" s="87">
        <v>0</v>
      </c>
      <c r="CL311" s="106">
        <v>0</v>
      </c>
      <c r="CM311" s="89">
        <v>0</v>
      </c>
      <c r="CN311" s="67">
        <v>0</v>
      </c>
      <c r="CO311" s="67">
        <v>0</v>
      </c>
      <c r="CP311" s="67">
        <v>0</v>
      </c>
      <c r="CQ311" s="67">
        <v>0</v>
      </c>
      <c r="CR311" s="67">
        <v>0</v>
      </c>
      <c r="CS311" s="67">
        <v>0</v>
      </c>
      <c r="CT311" s="67">
        <v>0</v>
      </c>
      <c r="CU311" s="67">
        <v>0</v>
      </c>
      <c r="CV311" s="67">
        <v>0</v>
      </c>
      <c r="CW311" s="67">
        <v>0</v>
      </c>
      <c r="CX311" s="67">
        <v>0</v>
      </c>
      <c r="CY311" s="67">
        <v>0</v>
      </c>
      <c r="CZ311" s="67">
        <v>0</v>
      </c>
      <c r="DA311" s="67">
        <v>0</v>
      </c>
      <c r="DB311" s="62">
        <f>VLOOKUP(A311,'[3]2017'!$A$8:$I$140,9,0)</f>
        <v>0</v>
      </c>
      <c r="DC311" s="63">
        <f>VLOOKUP(A311,'[3]2017'!$A$8:$I$140,8,0)</f>
        <v>0</v>
      </c>
      <c r="DD311" s="96" t="s">
        <v>2748</v>
      </c>
      <c r="DE311" s="96" t="s">
        <v>2749</v>
      </c>
      <c r="DF311" s="99">
        <v>3.0690537084398977</v>
      </c>
      <c r="DG311" s="104">
        <v>5.8823529411764701</v>
      </c>
      <c r="DH311" s="67">
        <v>0</v>
      </c>
      <c r="DI311" s="67">
        <v>0</v>
      </c>
      <c r="DJ311" s="67">
        <v>299.39999999999998</v>
      </c>
      <c r="DK311" s="67">
        <v>2</v>
      </c>
      <c r="DL311" s="67">
        <v>0</v>
      </c>
      <c r="DM311" s="67">
        <v>0</v>
      </c>
      <c r="DN311" s="67">
        <v>0</v>
      </c>
      <c r="DO311" s="67">
        <v>0</v>
      </c>
      <c r="DP311" s="67">
        <v>0</v>
      </c>
      <c r="DQ311" s="67">
        <v>0</v>
      </c>
      <c r="DR311" s="67">
        <v>0</v>
      </c>
      <c r="DS311" s="67">
        <v>0</v>
      </c>
      <c r="DT311" s="67">
        <v>0</v>
      </c>
      <c r="DU311" s="67">
        <v>0</v>
      </c>
      <c r="DV311" s="67">
        <v>0</v>
      </c>
      <c r="DW311" s="67">
        <v>0</v>
      </c>
      <c r="DX311" s="67">
        <v>0</v>
      </c>
      <c r="DY311" s="67">
        <v>0</v>
      </c>
      <c r="DZ311" s="101">
        <f>VLOOKUP(A311,[5]Embarazos!$A$7:$D$139,4,0)</f>
        <v>2.1276595744680851</v>
      </c>
      <c r="EA311" s="63">
        <f>VLOOKUP(A311,[5]Embarazos!$A$7:$D$139,3,0)</f>
        <v>1</v>
      </c>
      <c r="EB311" s="62">
        <f>VLOOKUP(A311,[5]Embarazos!$A$7:$F$139,6,0)</f>
        <v>48.936170212765958</v>
      </c>
      <c r="EC311" s="63">
        <f>VLOOKUP(A311,[5]Embarazos!$A$7:$F$139,5,0)</f>
        <v>23</v>
      </c>
      <c r="ED311" s="62">
        <f>VLOOKUP(A311,'[3]2017'!$A$8:$K$140,11,0)</f>
        <v>2.0661157024793391</v>
      </c>
      <c r="EE311" s="63">
        <f>VLOOKUP(A311,'[3]2017'!$A$8:$K$140,10,0)</f>
        <v>1</v>
      </c>
      <c r="EF311" s="96" t="s">
        <v>2750</v>
      </c>
      <c r="EG311" s="96" t="s">
        <v>2751</v>
      </c>
      <c r="EH311" s="99">
        <v>4.10958904109589</v>
      </c>
      <c r="EI311" s="104">
        <v>4.6082949308755765</v>
      </c>
      <c r="EJ311" s="174" t="s">
        <v>2752</v>
      </c>
      <c r="EK311" s="174" t="s">
        <v>2753</v>
      </c>
      <c r="EL311" s="96" t="s">
        <v>2754</v>
      </c>
      <c r="EM311" s="96" t="s">
        <v>2755</v>
      </c>
      <c r="EN311" s="99">
        <v>2.8301886792452833</v>
      </c>
      <c r="EO311" s="100">
        <v>1.6129032258064515</v>
      </c>
      <c r="EP311" s="67">
        <v>0</v>
      </c>
      <c r="EQ311" s="67">
        <v>0</v>
      </c>
      <c r="ER311" s="67">
        <v>162.6</v>
      </c>
      <c r="ES311" s="67">
        <v>1</v>
      </c>
      <c r="ET311" s="67">
        <v>0</v>
      </c>
      <c r="EU311" s="67">
        <v>0</v>
      </c>
      <c r="EV311" s="67">
        <v>0</v>
      </c>
      <c r="EW311" s="67">
        <v>0</v>
      </c>
      <c r="EX311" s="67">
        <v>0</v>
      </c>
      <c r="EY311" s="62">
        <f>VLOOKUP(A311,[5]Embarazos!$A$7:$H$139,8,0)</f>
        <v>12.76595744680851</v>
      </c>
      <c r="EZ311" s="63">
        <f>VLOOKUP(A311,[5]Embarazos!$A$7:$H$139,7,0)</f>
        <v>6</v>
      </c>
      <c r="FA311" s="62">
        <f>VLOOKUP(A311,[5]Embarazos!$A$7:$J$139,10,0)</f>
        <v>25.531914893617021</v>
      </c>
      <c r="FB311" s="63">
        <f>VLOOKUP(A311,[5]Embarazos!$A$7:$J$139,9,0)</f>
        <v>12</v>
      </c>
      <c r="FC311" s="67">
        <v>0</v>
      </c>
      <c r="FD311" s="67">
        <v>0</v>
      </c>
      <c r="FE311" s="67">
        <v>0</v>
      </c>
      <c r="FF311" s="67">
        <v>0</v>
      </c>
      <c r="FG311" s="67">
        <v>0</v>
      </c>
      <c r="FH311" s="67">
        <v>0</v>
      </c>
      <c r="FI311" s="67">
        <v>0</v>
      </c>
      <c r="FJ311" s="67">
        <v>0</v>
      </c>
      <c r="FK311" s="67">
        <v>0</v>
      </c>
      <c r="FL311" s="67">
        <v>0</v>
      </c>
      <c r="FM311" s="67">
        <v>176.99</v>
      </c>
      <c r="FN311" s="67">
        <v>2</v>
      </c>
      <c r="FO311" s="67">
        <v>0</v>
      </c>
      <c r="FP311" s="67">
        <v>0</v>
      </c>
      <c r="FQ311" s="67">
        <v>0</v>
      </c>
      <c r="FR311" s="67">
        <v>0</v>
      </c>
      <c r="FS311" s="62">
        <f>VLOOKUP(A311,'[3]2017'!$A$8:$M$140,13,0)</f>
        <v>0</v>
      </c>
      <c r="FT311" s="63">
        <f>VLOOKUP(A311,'[3]2017'!$A$8:$M$140,12,0)</f>
        <v>0</v>
      </c>
      <c r="FU311" s="62">
        <f>VLOOKUP(A311,'[3]2017'!$A$8:$O$140,15,0)</f>
        <v>0</v>
      </c>
      <c r="FV311" s="63">
        <f>VLOOKUP(A311,'[3]2017'!$A$8:$O$140,14,0)</f>
        <v>0</v>
      </c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67"/>
      <c r="IS311" s="67"/>
      <c r="IT311" s="67"/>
      <c r="IU311" s="67"/>
      <c r="IV311" s="67"/>
      <c r="IW311" s="67"/>
      <c r="IX311" s="67"/>
      <c r="IY311" s="67"/>
      <c r="IZ311" s="67"/>
      <c r="JA311" s="67"/>
      <c r="JB311" s="67"/>
      <c r="JC311" s="67"/>
      <c r="JD311" s="67"/>
      <c r="JE311" s="67"/>
      <c r="JF311" s="67"/>
      <c r="JG311" s="67"/>
      <c r="JH311" s="67"/>
      <c r="JI311" s="67"/>
      <c r="JJ311" s="67"/>
      <c r="JK311" s="67"/>
      <c r="JL311" s="67"/>
      <c r="JM311" s="67"/>
      <c r="JN311" s="67"/>
      <c r="JO311" s="67"/>
      <c r="JP311" s="67"/>
      <c r="JQ311" s="67"/>
      <c r="JR311" s="67"/>
      <c r="JS311" s="67"/>
      <c r="JT311" s="67"/>
      <c r="JU311" s="67"/>
      <c r="JV311" s="67"/>
      <c r="JW311" s="67"/>
      <c r="JX311" s="67"/>
      <c r="JY311" s="67"/>
      <c r="JZ311" s="67"/>
      <c r="KA311" s="67"/>
      <c r="KB311" s="67"/>
      <c r="KC311" s="67"/>
      <c r="KD311" s="67"/>
      <c r="KE311" s="67"/>
      <c r="KF311" s="67"/>
      <c r="KG311" s="67"/>
      <c r="KH311" s="67"/>
      <c r="KI311" s="67"/>
      <c r="KJ311" s="67"/>
      <c r="KK311" s="67"/>
      <c r="KL311" s="67"/>
      <c r="KM311" s="67"/>
      <c r="KN311" s="67"/>
      <c r="KO311" s="67"/>
      <c r="KP311" s="67"/>
      <c r="KQ311" s="67"/>
      <c r="KR311" s="67"/>
      <c r="KS311" s="67"/>
      <c r="KT311" s="67"/>
      <c r="KU311" s="67"/>
      <c r="KV311" s="67"/>
      <c r="KW311" s="67"/>
      <c r="KX311" s="67"/>
      <c r="KY311" s="67"/>
      <c r="KZ311" s="67"/>
      <c r="LA311" s="67"/>
      <c r="LB311" s="67"/>
      <c r="LC311" s="67"/>
      <c r="LD311" s="67"/>
      <c r="LE311" s="67"/>
      <c r="LF311" s="67"/>
      <c r="LG311" s="67"/>
      <c r="LH311" s="67"/>
      <c r="LI311" s="67"/>
      <c r="LJ311" s="67"/>
      <c r="LK311" s="67"/>
      <c r="LL311" s="67"/>
      <c r="LM311" s="67"/>
      <c r="LN311" s="67"/>
      <c r="LO311" s="67"/>
      <c r="LP311" s="67"/>
      <c r="LQ311" s="67"/>
      <c r="LR311" s="67"/>
      <c r="LS311" s="67"/>
      <c r="LT311" s="67"/>
      <c r="LU311" s="67"/>
      <c r="LV311" s="67"/>
      <c r="LW311" s="67"/>
      <c r="LX311" s="67"/>
      <c r="LY311" s="67"/>
      <c r="LZ311" s="67"/>
      <c r="MA311" s="67"/>
      <c r="MB311" s="67"/>
      <c r="MC311" s="67"/>
      <c r="MD311" s="67"/>
      <c r="ME311" s="67"/>
      <c r="MF311" s="67"/>
      <c r="MG311" s="67"/>
      <c r="MH311" s="67"/>
      <c r="MI311" s="67"/>
      <c r="MJ311" s="67"/>
      <c r="MK311" s="67"/>
      <c r="ML311" s="67"/>
      <c r="MM311" s="67"/>
      <c r="MN311" s="67"/>
      <c r="MO311" s="67"/>
      <c r="MP311" s="67"/>
      <c r="MQ311" s="67"/>
      <c r="MR311" s="67"/>
      <c r="MS311" s="67"/>
      <c r="MT311" s="67"/>
      <c r="MU311" s="67"/>
      <c r="MV311" s="67"/>
      <c r="MW311" s="67"/>
      <c r="MX311" s="67"/>
      <c r="MY311" s="67"/>
      <c r="MZ311" s="67"/>
      <c r="NA311" s="67"/>
      <c r="NB311" s="67"/>
      <c r="NC311" s="67"/>
      <c r="ND311" s="67"/>
      <c r="NE311" s="67"/>
      <c r="NF311" s="67"/>
      <c r="NG311" s="67"/>
      <c r="NH311" s="67"/>
      <c r="NI311" s="67"/>
      <c r="NJ311" s="67"/>
      <c r="NK311" s="67"/>
      <c r="NL311" s="67"/>
      <c r="NM311" s="67"/>
      <c r="NN311" s="67"/>
      <c r="NO311" s="67"/>
      <c r="NP311" s="67"/>
      <c r="NQ311" s="67"/>
      <c r="NR311" s="12"/>
      <c r="NS311" s="12"/>
      <c r="NT311" s="12"/>
      <c r="NU311" s="12"/>
      <c r="NV311" s="12"/>
      <c r="NW311" s="12"/>
      <c r="NX311" s="12"/>
      <c r="NY311" s="12"/>
      <c r="NZ311" s="12"/>
      <c r="OA311" s="12"/>
      <c r="OB311" s="12"/>
      <c r="OC311" s="12"/>
      <c r="OD311" s="12"/>
      <c r="OE311" s="12"/>
      <c r="OF311" s="12"/>
      <c r="OG311" s="12"/>
      <c r="OH311" s="12"/>
      <c r="OI311" s="12"/>
      <c r="OJ311" s="12"/>
      <c r="OK311" s="12"/>
      <c r="OL311" s="12"/>
      <c r="OM311" s="12"/>
      <c r="ON311" s="12"/>
      <c r="OO311" s="12"/>
      <c r="OP311" s="12"/>
      <c r="OQ311" s="12"/>
    </row>
    <row r="312" spans="1:407">
      <c r="A312" s="96" t="s">
        <v>1005</v>
      </c>
      <c r="B312" s="56" t="s">
        <v>1006</v>
      </c>
      <c r="C312" s="96" t="s">
        <v>466</v>
      </c>
      <c r="D312" s="74">
        <v>6</v>
      </c>
      <c r="E312" s="67">
        <v>2017</v>
      </c>
      <c r="F312" s="161">
        <v>69.686535032100693</v>
      </c>
      <c r="G312" s="67">
        <v>4879</v>
      </c>
      <c r="H312" s="67">
        <v>3249</v>
      </c>
      <c r="I312" s="67">
        <v>1630</v>
      </c>
      <c r="J312" s="67">
        <v>19.88</v>
      </c>
      <c r="K312" s="78">
        <v>970</v>
      </c>
      <c r="L312" s="67">
        <v>58.02</v>
      </c>
      <c r="M312" s="78">
        <v>2831</v>
      </c>
      <c r="N312" s="67">
        <v>394</v>
      </c>
      <c r="O312" s="67">
        <v>202</v>
      </c>
      <c r="P312" s="67">
        <v>192</v>
      </c>
      <c r="Q312" s="67">
        <v>474</v>
      </c>
      <c r="R312" s="67">
        <v>243</v>
      </c>
      <c r="S312" s="67">
        <v>231</v>
      </c>
      <c r="T312" s="67">
        <v>392</v>
      </c>
      <c r="U312" s="67">
        <v>201</v>
      </c>
      <c r="V312" s="67">
        <v>191</v>
      </c>
      <c r="W312" s="67">
        <v>461</v>
      </c>
      <c r="X312" s="67">
        <v>236</v>
      </c>
      <c r="Y312" s="67">
        <v>225</v>
      </c>
      <c r="Z312" s="67">
        <v>372</v>
      </c>
      <c r="AA312" s="67">
        <v>190</v>
      </c>
      <c r="AB312" s="67">
        <v>182</v>
      </c>
      <c r="AC312" s="67">
        <v>457</v>
      </c>
      <c r="AD312" s="67">
        <v>234</v>
      </c>
      <c r="AE312" s="67">
        <v>223</v>
      </c>
      <c r="AF312" s="67">
        <v>393</v>
      </c>
      <c r="AG312" s="67">
        <v>202</v>
      </c>
      <c r="AH312" s="67">
        <v>191</v>
      </c>
      <c r="AI312" s="67">
        <v>692</v>
      </c>
      <c r="AJ312" s="67">
        <v>355</v>
      </c>
      <c r="AK312" s="67">
        <v>337</v>
      </c>
      <c r="AL312" s="67">
        <v>386</v>
      </c>
      <c r="AM312" s="67">
        <v>198</v>
      </c>
      <c r="AN312" s="67">
        <v>188</v>
      </c>
      <c r="AO312" s="67">
        <v>352</v>
      </c>
      <c r="AP312" s="67">
        <v>179</v>
      </c>
      <c r="AQ312" s="67">
        <v>173</v>
      </c>
      <c r="AR312" s="67" t="s">
        <v>428</v>
      </c>
      <c r="AS312" s="67"/>
      <c r="AT312" s="67" t="s">
        <v>428</v>
      </c>
      <c r="AU312" s="59">
        <v>256</v>
      </c>
      <c r="AV312" s="59">
        <v>0</v>
      </c>
      <c r="AW312" s="59">
        <v>41</v>
      </c>
      <c r="AX312" s="97">
        <f>VLOOKUP(A312,[2]INFANTIL!$A$8:$AA$140,27,0)</f>
        <v>0</v>
      </c>
      <c r="AY312" s="98">
        <f>VLOOKUP(A312,[2]INFANTIL!$A$8:$AA$140,16,0)</f>
        <v>1</v>
      </c>
      <c r="AZ312" s="62">
        <f>VLOOKUP(A312,'[3]2017'!$A$8:$E$140,5,0)</f>
        <v>0</v>
      </c>
      <c r="BA312" s="63">
        <f>VLOOKUP(A312,'[3]2017'!$A$8:$E$140,4,0)</f>
        <v>0</v>
      </c>
      <c r="BB312" s="62">
        <f>VLOOKUP(A312,[2]MATERNAS!$A$8:$AA$140,27,0)</f>
        <v>0</v>
      </c>
      <c r="BC312" s="63">
        <f>VLOOKUP(A312,[2]MATERNAS!$A$8:$AA$140,26,0)</f>
        <v>0</v>
      </c>
      <c r="BD312" s="68">
        <v>0</v>
      </c>
      <c r="BE312" s="69">
        <v>0</v>
      </c>
      <c r="BF312" s="60">
        <f>VLOOKUP(A312,[4]Controles!$A$7:$L$139,12,0)</f>
        <v>2.083333333333333</v>
      </c>
      <c r="BG312" s="61">
        <f>VLOOKUP(A312,[4]Controles!$A$7:$L$139,11,0)</f>
        <v>1</v>
      </c>
      <c r="BH312" s="88">
        <v>2.083333333333333</v>
      </c>
      <c r="BI312" s="87">
        <v>1</v>
      </c>
      <c r="BJ312" s="68">
        <v>0</v>
      </c>
      <c r="BK312" s="69">
        <v>0</v>
      </c>
      <c r="BL312" s="68">
        <v>0</v>
      </c>
      <c r="BM312" s="69">
        <v>0</v>
      </c>
      <c r="BN312" s="67">
        <v>0</v>
      </c>
      <c r="BO312" s="67">
        <v>0</v>
      </c>
      <c r="BP312" s="67">
        <v>0</v>
      </c>
      <c r="BQ312" s="67">
        <v>0</v>
      </c>
      <c r="BR312" s="67">
        <v>0</v>
      </c>
      <c r="BS312" s="67">
        <v>0</v>
      </c>
      <c r="BT312" s="67">
        <v>0</v>
      </c>
      <c r="BU312" s="67">
        <v>0</v>
      </c>
      <c r="BV312" s="67">
        <v>19.600000000000001</v>
      </c>
      <c r="BW312" s="67">
        <v>96.1</v>
      </c>
      <c r="BX312" s="67">
        <v>98</v>
      </c>
      <c r="BY312" s="67">
        <v>96.1</v>
      </c>
      <c r="BZ312" s="67">
        <v>98</v>
      </c>
      <c r="CA312" s="67">
        <v>101.9</v>
      </c>
      <c r="CB312" s="67">
        <v>105.6</v>
      </c>
      <c r="CC312" s="96" t="s">
        <v>2756</v>
      </c>
      <c r="CD312" s="96" t="s">
        <v>2757</v>
      </c>
      <c r="CE312" s="99">
        <v>20</v>
      </c>
      <c r="CF312" s="67" t="s">
        <v>2758</v>
      </c>
      <c r="CG312" s="67" t="s">
        <v>2759</v>
      </c>
      <c r="CH312" s="67">
        <v>0</v>
      </c>
      <c r="CI312" s="67">
        <v>0</v>
      </c>
      <c r="CJ312" s="86">
        <v>0</v>
      </c>
      <c r="CK312" s="87">
        <v>0</v>
      </c>
      <c r="CL312" s="106">
        <v>0</v>
      </c>
      <c r="CM312" s="89">
        <v>0</v>
      </c>
      <c r="CN312" s="67">
        <v>251.26</v>
      </c>
      <c r="CO312" s="67">
        <v>1</v>
      </c>
      <c r="CP312" s="67">
        <v>0</v>
      </c>
      <c r="CQ312" s="67">
        <v>0</v>
      </c>
      <c r="CR312" s="67">
        <v>0</v>
      </c>
      <c r="CS312" s="67">
        <v>0</v>
      </c>
      <c r="CT312" s="67">
        <v>0</v>
      </c>
      <c r="CU312" s="67">
        <v>0</v>
      </c>
      <c r="CV312" s="67">
        <v>0</v>
      </c>
      <c r="CW312" s="67">
        <v>0</v>
      </c>
      <c r="CX312" s="67">
        <v>0</v>
      </c>
      <c r="CY312" s="67">
        <v>0</v>
      </c>
      <c r="CZ312" s="67">
        <v>0</v>
      </c>
      <c r="DA312" s="67">
        <v>0</v>
      </c>
      <c r="DB312" s="62">
        <f>VLOOKUP(A312,'[3]2017'!$A$8:$I$140,9,0)</f>
        <v>2.688172043010753</v>
      </c>
      <c r="DC312" s="63">
        <f>VLOOKUP(A312,'[3]2017'!$A$8:$I$140,8,0)</f>
        <v>1</v>
      </c>
      <c r="DD312" s="96" t="s">
        <v>2760</v>
      </c>
      <c r="DE312" s="96" t="s">
        <v>2761</v>
      </c>
      <c r="DF312" s="99">
        <v>2.083333333333333</v>
      </c>
      <c r="DG312" s="104">
        <v>2.2346368715083798</v>
      </c>
      <c r="DH312" s="67">
        <v>0</v>
      </c>
      <c r="DI312" s="67">
        <v>0</v>
      </c>
      <c r="DJ312" s="67">
        <v>0</v>
      </c>
      <c r="DK312" s="67">
        <v>0</v>
      </c>
      <c r="DL312" s="67">
        <v>0</v>
      </c>
      <c r="DM312" s="67">
        <v>0</v>
      </c>
      <c r="DN312" s="67">
        <v>0</v>
      </c>
      <c r="DO312" s="67">
        <v>0</v>
      </c>
      <c r="DP312" s="67">
        <v>0</v>
      </c>
      <c r="DQ312" s="67">
        <v>0</v>
      </c>
      <c r="DR312" s="67">
        <v>0</v>
      </c>
      <c r="DS312" s="67">
        <v>0</v>
      </c>
      <c r="DT312" s="67">
        <v>0</v>
      </c>
      <c r="DU312" s="67">
        <v>0</v>
      </c>
      <c r="DV312" s="67">
        <v>0</v>
      </c>
      <c r="DW312" s="67">
        <v>0</v>
      </c>
      <c r="DX312" s="67">
        <v>0</v>
      </c>
      <c r="DY312" s="67">
        <v>0</v>
      </c>
      <c r="DZ312" s="101">
        <f>VLOOKUP(A312,[5]Embarazos!$A$7:$D$139,4,0)</f>
        <v>0</v>
      </c>
      <c r="EA312" s="63">
        <f>VLOOKUP(A312,[5]Embarazos!$A$7:$D$139,3,0)</f>
        <v>0</v>
      </c>
      <c r="EB312" s="62">
        <f>VLOOKUP(A312,[5]Embarazos!$A$7:$F$139,6,0)</f>
        <v>24.489795918367346</v>
      </c>
      <c r="EC312" s="63">
        <f>VLOOKUP(A312,[5]Embarazos!$A$7:$F$139,5,0)</f>
        <v>12</v>
      </c>
      <c r="ED312" s="62">
        <f>VLOOKUP(A312,'[3]2017'!$A$8:$K$140,11,0)</f>
        <v>0</v>
      </c>
      <c r="EE312" s="63">
        <f>VLOOKUP(A312,'[3]2017'!$A$8:$K$140,10,0)</f>
        <v>0</v>
      </c>
      <c r="EF312" s="96" t="s">
        <v>2762</v>
      </c>
      <c r="EG312" s="96" t="s">
        <v>2763</v>
      </c>
      <c r="EH312" s="99">
        <v>1.8575851393188854</v>
      </c>
      <c r="EI312" s="104">
        <v>3.9682539682539679</v>
      </c>
      <c r="EJ312" s="174" t="s">
        <v>2764</v>
      </c>
      <c r="EK312" s="174" t="s">
        <v>1887</v>
      </c>
      <c r="EL312" s="96" t="s">
        <v>2765</v>
      </c>
      <c r="EM312" s="96" t="s">
        <v>2766</v>
      </c>
      <c r="EN312" s="99">
        <v>1.4492753623188406</v>
      </c>
      <c r="EO312" s="100">
        <v>4.5454545454545459</v>
      </c>
      <c r="EP312" s="67">
        <v>0</v>
      </c>
      <c r="EQ312" s="67">
        <v>0</v>
      </c>
      <c r="ER312" s="67">
        <v>218.82</v>
      </c>
      <c r="ES312" s="67">
        <v>1</v>
      </c>
      <c r="ET312" s="67">
        <v>0</v>
      </c>
      <c r="EU312" s="67">
        <v>0</v>
      </c>
      <c r="EV312" s="67">
        <v>0</v>
      </c>
      <c r="EW312" s="67">
        <v>0</v>
      </c>
      <c r="EX312" s="67">
        <v>0</v>
      </c>
      <c r="EY312" s="62">
        <f>VLOOKUP(A312,[5]Embarazos!$A$7:$H$139,8,0)</f>
        <v>34.693877551020407</v>
      </c>
      <c r="EZ312" s="63">
        <f>VLOOKUP(A312,[5]Embarazos!$A$7:$H$139,7,0)</f>
        <v>17</v>
      </c>
      <c r="FA312" s="62">
        <f>VLOOKUP(A312,[5]Embarazos!$A$7:$J$139,10,0)</f>
        <v>12.244897959183673</v>
      </c>
      <c r="FB312" s="63">
        <f>VLOOKUP(A312,[5]Embarazos!$A$7:$J$139,9,0)</f>
        <v>6</v>
      </c>
      <c r="FC312" s="67">
        <v>120.19</v>
      </c>
      <c r="FD312" s="67">
        <v>1</v>
      </c>
      <c r="FE312" s="67">
        <v>480.77</v>
      </c>
      <c r="FF312" s="67">
        <v>4</v>
      </c>
      <c r="FG312" s="67">
        <v>0</v>
      </c>
      <c r="FH312" s="67">
        <v>0</v>
      </c>
      <c r="FI312" s="67">
        <v>0</v>
      </c>
      <c r="FJ312" s="67">
        <v>0</v>
      </c>
      <c r="FK312" s="92">
        <v>600.96153846153845</v>
      </c>
      <c r="FL312" s="105">
        <v>5</v>
      </c>
      <c r="FM312" s="67">
        <v>0</v>
      </c>
      <c r="FN312" s="67">
        <v>0</v>
      </c>
      <c r="FO312" s="67">
        <v>0</v>
      </c>
      <c r="FP312" s="67">
        <v>0</v>
      </c>
      <c r="FQ312" s="67">
        <v>0</v>
      </c>
      <c r="FR312" s="67">
        <v>0</v>
      </c>
      <c r="FS312" s="62">
        <f>VLOOKUP(A312,'[3]2017'!$A$8:$M$140,13,0)</f>
        <v>0</v>
      </c>
      <c r="FT312" s="63">
        <f>VLOOKUP(A312,'[3]2017'!$A$8:$M$140,12,0)</f>
        <v>0</v>
      </c>
      <c r="FU312" s="62">
        <f>VLOOKUP(A312,'[3]2017'!$A$8:$O$140,15,0)</f>
        <v>8.5227272727272716</v>
      </c>
      <c r="FV312" s="63">
        <f>VLOOKUP(A312,'[3]2017'!$A$8:$O$140,14,0)</f>
        <v>3</v>
      </c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67"/>
      <c r="IS312" s="67"/>
      <c r="IT312" s="67"/>
      <c r="IU312" s="67"/>
      <c r="IV312" s="67"/>
      <c r="IW312" s="67"/>
      <c r="IX312" s="67"/>
      <c r="IY312" s="67"/>
      <c r="IZ312" s="67"/>
      <c r="JA312" s="67"/>
      <c r="JB312" s="67"/>
      <c r="JC312" s="67"/>
      <c r="JD312" s="67"/>
      <c r="JE312" s="67"/>
      <c r="JF312" s="67"/>
      <c r="JG312" s="67"/>
      <c r="JH312" s="67"/>
      <c r="JI312" s="67"/>
      <c r="JJ312" s="67"/>
      <c r="JK312" s="67"/>
      <c r="JL312" s="67"/>
      <c r="JM312" s="67"/>
      <c r="JN312" s="67"/>
      <c r="JO312" s="67"/>
      <c r="JP312" s="67"/>
      <c r="JQ312" s="67"/>
      <c r="JR312" s="67"/>
      <c r="JS312" s="67"/>
      <c r="JT312" s="67"/>
      <c r="JU312" s="67"/>
      <c r="JV312" s="67"/>
      <c r="JW312" s="67"/>
      <c r="JX312" s="67"/>
      <c r="JY312" s="67"/>
      <c r="JZ312" s="67"/>
      <c r="KA312" s="67"/>
      <c r="KB312" s="67"/>
      <c r="KC312" s="67"/>
      <c r="KD312" s="67"/>
      <c r="KE312" s="67"/>
      <c r="KF312" s="67"/>
      <c r="KG312" s="67"/>
      <c r="KH312" s="67"/>
      <c r="KI312" s="67"/>
      <c r="KJ312" s="67"/>
      <c r="KK312" s="67"/>
      <c r="KL312" s="67"/>
      <c r="KM312" s="67"/>
      <c r="KN312" s="67"/>
      <c r="KO312" s="67"/>
      <c r="KP312" s="67"/>
      <c r="KQ312" s="67"/>
      <c r="KR312" s="67"/>
      <c r="KS312" s="67"/>
      <c r="KT312" s="67"/>
      <c r="KU312" s="67"/>
      <c r="KV312" s="67"/>
      <c r="KW312" s="67"/>
      <c r="KX312" s="67"/>
      <c r="KY312" s="67"/>
      <c r="KZ312" s="67"/>
      <c r="LA312" s="67"/>
      <c r="LB312" s="67"/>
      <c r="LC312" s="67"/>
      <c r="LD312" s="67"/>
      <c r="LE312" s="67"/>
      <c r="LF312" s="67"/>
      <c r="LG312" s="67"/>
      <c r="LH312" s="67"/>
      <c r="LI312" s="67"/>
      <c r="LJ312" s="67"/>
      <c r="LK312" s="67"/>
      <c r="LL312" s="67"/>
      <c r="LM312" s="67"/>
      <c r="LN312" s="67"/>
      <c r="LO312" s="67"/>
      <c r="LP312" s="67"/>
      <c r="LQ312" s="67"/>
      <c r="LR312" s="67"/>
      <c r="LS312" s="67"/>
      <c r="LT312" s="67"/>
      <c r="LU312" s="67"/>
      <c r="LV312" s="67"/>
      <c r="LW312" s="67"/>
      <c r="LX312" s="67"/>
      <c r="LY312" s="67"/>
      <c r="LZ312" s="67"/>
      <c r="MA312" s="67"/>
      <c r="MB312" s="67"/>
      <c r="MC312" s="67"/>
      <c r="MD312" s="67"/>
      <c r="ME312" s="67"/>
      <c r="MF312" s="67"/>
      <c r="MG312" s="67"/>
      <c r="MH312" s="67"/>
      <c r="MI312" s="67"/>
      <c r="MJ312" s="67"/>
      <c r="MK312" s="67"/>
      <c r="ML312" s="67"/>
      <c r="MM312" s="67"/>
      <c r="MN312" s="67"/>
      <c r="MO312" s="67"/>
      <c r="MP312" s="67"/>
      <c r="MQ312" s="67"/>
      <c r="MR312" s="67"/>
      <c r="MS312" s="67"/>
      <c r="MT312" s="67"/>
      <c r="MU312" s="67"/>
      <c r="MV312" s="67"/>
      <c r="MW312" s="67"/>
      <c r="MX312" s="67"/>
      <c r="MY312" s="67"/>
      <c r="MZ312" s="67"/>
      <c r="NA312" s="67"/>
      <c r="NB312" s="67"/>
      <c r="NC312" s="67"/>
      <c r="ND312" s="67"/>
      <c r="NE312" s="67"/>
      <c r="NF312" s="67"/>
      <c r="NG312" s="67"/>
      <c r="NH312" s="67"/>
      <c r="NI312" s="67"/>
      <c r="NJ312" s="67"/>
      <c r="NK312" s="67"/>
      <c r="NL312" s="67"/>
      <c r="NM312" s="67"/>
      <c r="NN312" s="67"/>
      <c r="NO312" s="67"/>
      <c r="NP312" s="67"/>
      <c r="NQ312" s="67"/>
      <c r="NR312" s="12"/>
      <c r="NS312" s="12"/>
      <c r="NT312" s="12"/>
      <c r="NU312" s="12"/>
      <c r="NV312" s="12"/>
      <c r="NW312" s="12"/>
      <c r="NX312" s="12"/>
      <c r="NY312" s="12"/>
      <c r="NZ312" s="12"/>
      <c r="OA312" s="12"/>
      <c r="OB312" s="12"/>
      <c r="OC312" s="12"/>
      <c r="OD312" s="12"/>
      <c r="OE312" s="12"/>
      <c r="OF312" s="12"/>
      <c r="OG312" s="12"/>
      <c r="OH312" s="12"/>
      <c r="OI312" s="12"/>
      <c r="OJ312" s="12"/>
      <c r="OK312" s="12"/>
      <c r="OL312" s="12"/>
      <c r="OM312" s="12"/>
      <c r="ON312" s="12"/>
      <c r="OO312" s="12"/>
      <c r="OP312" s="12"/>
      <c r="OQ312" s="12"/>
    </row>
    <row r="313" spans="1:407">
      <c r="A313" s="96" t="s">
        <v>1869</v>
      </c>
      <c r="B313" s="56" t="s">
        <v>1014</v>
      </c>
      <c r="C313" s="96" t="s">
        <v>598</v>
      </c>
      <c r="D313" s="74">
        <v>1</v>
      </c>
      <c r="E313" s="67">
        <v>2017</v>
      </c>
      <c r="F313" s="161">
        <v>81.253913839487097</v>
      </c>
      <c r="G313" s="67">
        <v>273927</v>
      </c>
      <c r="H313" s="67">
        <v>250947</v>
      </c>
      <c r="I313" s="67">
        <v>22980</v>
      </c>
      <c r="J313" s="67">
        <v>96.49</v>
      </c>
      <c r="K313" s="78">
        <v>3297</v>
      </c>
      <c r="L313" s="67">
        <v>14.9</v>
      </c>
      <c r="M313" s="78">
        <v>40803</v>
      </c>
      <c r="N313" s="67">
        <v>20732</v>
      </c>
      <c r="O313" s="67">
        <v>10644</v>
      </c>
      <c r="P313" s="67">
        <v>10088</v>
      </c>
      <c r="Q313" s="67">
        <v>24778</v>
      </c>
      <c r="R313" s="67">
        <v>12726</v>
      </c>
      <c r="S313" s="67">
        <v>12052</v>
      </c>
      <c r="T313" s="67">
        <v>20383</v>
      </c>
      <c r="U313" s="67">
        <v>10416</v>
      </c>
      <c r="V313" s="67">
        <v>9967</v>
      </c>
      <c r="W313" s="67">
        <v>24756</v>
      </c>
      <c r="X313" s="67">
        <v>12576</v>
      </c>
      <c r="Y313" s="67">
        <v>12180</v>
      </c>
      <c r="Z313" s="67">
        <v>21469</v>
      </c>
      <c r="AA313" s="67">
        <v>10776</v>
      </c>
      <c r="AB313" s="67">
        <v>10693</v>
      </c>
      <c r="AC313" s="67">
        <v>26582</v>
      </c>
      <c r="AD313" s="67">
        <v>13305</v>
      </c>
      <c r="AE313" s="67">
        <v>13277</v>
      </c>
      <c r="AF313" s="67">
        <v>23074</v>
      </c>
      <c r="AG313" s="67">
        <v>11604</v>
      </c>
      <c r="AH313" s="67">
        <v>11470</v>
      </c>
      <c r="AI313" s="67">
        <v>44976</v>
      </c>
      <c r="AJ313" s="67">
        <v>23074</v>
      </c>
      <c r="AK313" s="67">
        <v>21902</v>
      </c>
      <c r="AL313" s="67">
        <v>25551</v>
      </c>
      <c r="AM313" s="67">
        <v>13179</v>
      </c>
      <c r="AN313" s="67">
        <v>12372</v>
      </c>
      <c r="AO313" s="67">
        <v>24248</v>
      </c>
      <c r="AP313" s="67">
        <v>12238</v>
      </c>
      <c r="AQ313" s="67">
        <v>12010</v>
      </c>
      <c r="AR313" s="67" t="s">
        <v>428</v>
      </c>
      <c r="AS313" s="67"/>
      <c r="AT313" s="67" t="s">
        <v>428</v>
      </c>
      <c r="AU313" s="59">
        <v>1086</v>
      </c>
      <c r="AV313" s="59">
        <v>0</v>
      </c>
      <c r="AW313" s="59">
        <v>182</v>
      </c>
      <c r="AX313" s="97" t="e">
        <f>VLOOKUP(A313,[2]INFANTIL!$A$8:$AA$140,27,0)</f>
        <v>#N/A</v>
      </c>
      <c r="AY313" s="98" t="e">
        <f>VLOOKUP(A313,[2]INFANTIL!$A$8:$AA$140,16,0)</f>
        <v>#N/A</v>
      </c>
      <c r="AZ313" s="62">
        <f>VLOOKUP(A313,'[3]2017'!$A$8:$E$140,5,0)</f>
        <v>0.91645765000964685</v>
      </c>
      <c r="BA313" s="63">
        <f>VLOOKUP(A313,'[3]2017'!$A$8:$E$140,4,0)</f>
        <v>19</v>
      </c>
      <c r="BB313" s="62">
        <f>VLOOKUP(A313,[2]MATERNAS!$A$8:$AA$140,27,0)</f>
        <v>38.417210910487903</v>
      </c>
      <c r="BC313" s="63">
        <f>VLOOKUP(A313,[2]MATERNAS!$A$8:$AA$140,26,0)</f>
        <v>1</v>
      </c>
      <c r="BD313" s="68">
        <v>0</v>
      </c>
      <c r="BE313" s="69">
        <v>0</v>
      </c>
      <c r="BF313" s="60">
        <f>VLOOKUP(A313,[4]Controles!$A$7:$L$139,12,0)</f>
        <v>3.3422973492124477</v>
      </c>
      <c r="BG313" s="61">
        <f>VLOOKUP(A313,[4]Controles!$A$7:$L$139,11,0)</f>
        <v>87</v>
      </c>
      <c r="BH313" s="88">
        <v>9.8732232039953907</v>
      </c>
      <c r="BI313" s="87">
        <v>257</v>
      </c>
      <c r="BJ313" s="68">
        <v>4.8234613158402473</v>
      </c>
      <c r="BK313" s="69">
        <v>1</v>
      </c>
      <c r="BL313" s="68">
        <v>0</v>
      </c>
      <c r="BM313" s="69">
        <v>0</v>
      </c>
      <c r="BN313" s="67">
        <v>4.87</v>
      </c>
      <c r="BO313" s="67">
        <v>1</v>
      </c>
      <c r="BP313" s="67">
        <v>4.87</v>
      </c>
      <c r="BQ313" s="67">
        <v>1</v>
      </c>
      <c r="BR313" s="67">
        <v>0</v>
      </c>
      <c r="BS313" s="67">
        <v>0</v>
      </c>
      <c r="BT313" s="67">
        <v>0</v>
      </c>
      <c r="BU313" s="67">
        <v>0</v>
      </c>
      <c r="BV313" s="67">
        <v>1.9</v>
      </c>
      <c r="BW313" s="67">
        <v>97.3</v>
      </c>
      <c r="BX313" s="67">
        <v>96.6</v>
      </c>
      <c r="BY313" s="67">
        <v>97</v>
      </c>
      <c r="BZ313" s="67">
        <v>103.2</v>
      </c>
      <c r="CA313" s="67">
        <v>89.2</v>
      </c>
      <c r="CB313" s="67">
        <v>97.6</v>
      </c>
      <c r="CC313" s="96" t="s">
        <v>2767</v>
      </c>
      <c r="CD313" s="96" t="s">
        <v>2768</v>
      </c>
      <c r="CE313" s="99" t="s">
        <v>428</v>
      </c>
      <c r="CF313" s="67" t="s">
        <v>2769</v>
      </c>
      <c r="CG313" s="67" t="s">
        <v>818</v>
      </c>
      <c r="CH313" s="67">
        <v>44.39</v>
      </c>
      <c r="CI313" s="67">
        <v>11</v>
      </c>
      <c r="CJ313" s="86">
        <v>9.8120983172251389E-2</v>
      </c>
      <c r="CK313" s="87">
        <v>2</v>
      </c>
      <c r="CL313" s="106">
        <v>48.71</v>
      </c>
      <c r="CM313" s="89">
        <v>11</v>
      </c>
      <c r="CN313" s="67">
        <v>112.04</v>
      </c>
      <c r="CO313" s="67">
        <v>23</v>
      </c>
      <c r="CP313" s="67">
        <v>9.74</v>
      </c>
      <c r="CQ313" s="67">
        <v>2</v>
      </c>
      <c r="CR313" s="67">
        <v>4.04</v>
      </c>
      <c r="CS313" s="67">
        <v>1</v>
      </c>
      <c r="CT313" s="67">
        <v>4.04</v>
      </c>
      <c r="CU313" s="67">
        <v>1</v>
      </c>
      <c r="CV313" s="67">
        <v>0</v>
      </c>
      <c r="CW313" s="67">
        <v>0</v>
      </c>
      <c r="CX313" s="67">
        <v>0</v>
      </c>
      <c r="CY313" s="67">
        <v>0</v>
      </c>
      <c r="CZ313" s="67">
        <v>0</v>
      </c>
      <c r="DA313" s="67">
        <v>0</v>
      </c>
      <c r="DB313" s="62">
        <f>VLOOKUP(A313,'[3]2017'!$A$8:$I$140,9,0)</f>
        <v>0.23289394009967859</v>
      </c>
      <c r="DC313" s="63">
        <f>VLOOKUP(A313,'[3]2017'!$A$8:$I$140,8,0)</f>
        <v>5</v>
      </c>
      <c r="DD313" s="96" t="s">
        <v>2770</v>
      </c>
      <c r="DE313" s="96" t="s">
        <v>2771</v>
      </c>
      <c r="DF313" s="100" t="s">
        <v>428</v>
      </c>
      <c r="DG313" s="67" t="s">
        <v>428</v>
      </c>
      <c r="DH313" s="67">
        <v>60.59</v>
      </c>
      <c r="DI313" s="67">
        <v>15</v>
      </c>
      <c r="DJ313" s="67">
        <v>129.26</v>
      </c>
      <c r="DK313" s="67">
        <v>32</v>
      </c>
      <c r="DL313" s="67">
        <v>20.2</v>
      </c>
      <c r="DM313" s="67">
        <v>5</v>
      </c>
      <c r="DN313" s="67">
        <v>127.91</v>
      </c>
      <c r="DO313" s="67">
        <v>34</v>
      </c>
      <c r="DP313" s="67">
        <v>18.809999999999999</v>
      </c>
      <c r="DQ313" s="67">
        <v>5</v>
      </c>
      <c r="DR313" s="67">
        <v>7.52</v>
      </c>
      <c r="DS313" s="67">
        <v>2</v>
      </c>
      <c r="DT313" s="67">
        <v>3.76</v>
      </c>
      <c r="DU313" s="67">
        <v>1</v>
      </c>
      <c r="DV313" s="67">
        <v>3.76</v>
      </c>
      <c r="DW313" s="67">
        <v>1</v>
      </c>
      <c r="DX313" s="67">
        <v>3.76</v>
      </c>
      <c r="DY313" s="67">
        <v>1</v>
      </c>
      <c r="DZ313" s="101">
        <f>VLOOKUP(A313,[5]Embarazos!$A$7:$D$139,4,0)</f>
        <v>0.59089329162321858</v>
      </c>
      <c r="EA313" s="63">
        <f>VLOOKUP(A313,[5]Embarazos!$A$7:$D$139,3,0)</f>
        <v>17</v>
      </c>
      <c r="EB313" s="62">
        <f>VLOOKUP(A313,[5]Embarazos!$A$7:$F$139,6,0)</f>
        <v>14.042405283281195</v>
      </c>
      <c r="EC313" s="63">
        <f>VLOOKUP(A313,[5]Embarazos!$A$7:$F$139,5,0)</f>
        <v>404</v>
      </c>
      <c r="ED313" s="62">
        <f>VLOOKUP(A313,'[3]2017'!$A$8:$K$140,11,0)</f>
        <v>0.69342116668111298</v>
      </c>
      <c r="EE313" s="63">
        <f>VLOOKUP(A313,'[3]2017'!$A$8:$K$140,10,0)</f>
        <v>16</v>
      </c>
      <c r="EF313" s="96" t="s">
        <v>2772</v>
      </c>
      <c r="EG313" s="96" t="s">
        <v>2773</v>
      </c>
      <c r="EH313" s="67" t="s">
        <v>428</v>
      </c>
      <c r="EI313" s="67" t="s">
        <v>428</v>
      </c>
      <c r="EJ313" s="174" t="s">
        <v>2774</v>
      </c>
      <c r="EK313" s="174" t="s">
        <v>1109</v>
      </c>
      <c r="EL313" s="96" t="s">
        <v>2775</v>
      </c>
      <c r="EM313" s="96" t="s">
        <v>2776</v>
      </c>
      <c r="EN313" s="67" t="s">
        <v>428</v>
      </c>
      <c r="EO313" s="67" t="s">
        <v>428</v>
      </c>
      <c r="EP313" s="67">
        <v>124.14</v>
      </c>
      <c r="EQ313" s="67">
        <v>33</v>
      </c>
      <c r="ER313" s="67">
        <v>116.62</v>
      </c>
      <c r="ES313" s="67">
        <v>31</v>
      </c>
      <c r="ET313" s="92">
        <v>237.00248288315399</v>
      </c>
      <c r="EU313" s="105">
        <v>63</v>
      </c>
      <c r="EV313" s="67">
        <v>124.14</v>
      </c>
      <c r="EW313" s="67">
        <v>33</v>
      </c>
      <c r="EX313" s="67">
        <v>0</v>
      </c>
      <c r="EY313" s="62">
        <f>VLOOKUP(A313,[5]Embarazos!$A$7:$H$139,8,0)</f>
        <v>27.459158846020159</v>
      </c>
      <c r="EZ313" s="63">
        <f>VLOOKUP(A313,[5]Embarazos!$A$7:$H$139,7,0)</f>
        <v>790</v>
      </c>
      <c r="FA313" s="62">
        <f>VLOOKUP(A313,[5]Embarazos!$A$7:$J$139,10,0)</f>
        <v>26.903023983315954</v>
      </c>
      <c r="FB313" s="63">
        <f>VLOOKUP(A313,[5]Embarazos!$A$7:$J$139,9,0)</f>
        <v>774</v>
      </c>
      <c r="FC313" s="67">
        <v>23.82</v>
      </c>
      <c r="FD313" s="67">
        <v>13</v>
      </c>
      <c r="FE313" s="67">
        <v>31.15</v>
      </c>
      <c r="FF313" s="67">
        <v>17</v>
      </c>
      <c r="FG313" s="67">
        <v>5.5</v>
      </c>
      <c r="FH313" s="67">
        <v>3</v>
      </c>
      <c r="FI313" s="67">
        <v>9.16</v>
      </c>
      <c r="FJ313" s="67">
        <v>5</v>
      </c>
      <c r="FK313" s="92">
        <v>69.639159198783148</v>
      </c>
      <c r="FL313" s="105">
        <v>38</v>
      </c>
      <c r="FM313" s="67">
        <v>254.73</v>
      </c>
      <c r="FN313" s="67">
        <v>139</v>
      </c>
      <c r="FO313" s="67">
        <v>452.65</v>
      </c>
      <c r="FP313" s="67">
        <v>247</v>
      </c>
      <c r="FQ313" s="92">
        <v>21.99131343119468</v>
      </c>
      <c r="FR313" s="105">
        <v>12</v>
      </c>
      <c r="FS313" s="62">
        <f>VLOOKUP(A313,'[3]2017'!$A$8:$M$140,13,0)</f>
        <v>0.66533599467731208</v>
      </c>
      <c r="FT313" s="63">
        <f>VLOOKUP(A313,'[3]2017'!$A$8:$M$140,12,0)</f>
        <v>17</v>
      </c>
      <c r="FU313" s="62">
        <f>VLOOKUP(A313,'[3]2017'!$A$8:$O$140,15,0)</f>
        <v>0.90729132299571102</v>
      </c>
      <c r="FV313" s="63">
        <f>VLOOKUP(A313,'[3]2017'!$A$8:$O$140,14,0)</f>
        <v>22</v>
      </c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67"/>
      <c r="IS313" s="67"/>
      <c r="IT313" s="67"/>
      <c r="IU313" s="67"/>
      <c r="IV313" s="67"/>
      <c r="IW313" s="67"/>
      <c r="IX313" s="67"/>
      <c r="IY313" s="67"/>
      <c r="IZ313" s="67"/>
      <c r="JA313" s="67"/>
      <c r="JB313" s="67"/>
      <c r="JC313" s="67"/>
      <c r="JD313" s="67"/>
      <c r="JE313" s="67"/>
      <c r="JF313" s="67"/>
      <c r="JG313" s="67"/>
      <c r="JH313" s="67"/>
      <c r="JI313" s="67"/>
      <c r="JJ313" s="67"/>
      <c r="JK313" s="67"/>
      <c r="JL313" s="67"/>
      <c r="JM313" s="67"/>
      <c r="JN313" s="67"/>
      <c r="JO313" s="67"/>
      <c r="JP313" s="67"/>
      <c r="JQ313" s="67"/>
      <c r="JR313" s="67"/>
      <c r="JS313" s="67"/>
      <c r="JT313" s="67"/>
      <c r="JU313" s="67"/>
      <c r="JV313" s="67"/>
      <c r="JW313" s="67"/>
      <c r="JX313" s="67"/>
      <c r="JY313" s="67"/>
      <c r="JZ313" s="67"/>
      <c r="KA313" s="67"/>
      <c r="KB313" s="67"/>
      <c r="KC313" s="67"/>
      <c r="KD313" s="67"/>
      <c r="KE313" s="67"/>
      <c r="KF313" s="67"/>
      <c r="KG313" s="67"/>
      <c r="KH313" s="67"/>
      <c r="KI313" s="67"/>
      <c r="KJ313" s="67"/>
      <c r="KK313" s="67"/>
      <c r="KL313" s="67"/>
      <c r="KM313" s="67"/>
      <c r="KN313" s="67"/>
      <c r="KO313" s="67"/>
      <c r="KP313" s="67"/>
      <c r="KQ313" s="67"/>
      <c r="KR313" s="67"/>
      <c r="KS313" s="67"/>
      <c r="KT313" s="67"/>
      <c r="KU313" s="67"/>
      <c r="KV313" s="67"/>
      <c r="KW313" s="67"/>
      <c r="KX313" s="67"/>
      <c r="KY313" s="67"/>
      <c r="KZ313" s="67"/>
      <c r="LA313" s="67"/>
      <c r="LB313" s="67"/>
      <c r="LC313" s="67"/>
      <c r="LD313" s="67"/>
      <c r="LE313" s="67"/>
      <c r="LF313" s="67"/>
      <c r="LG313" s="67"/>
      <c r="LH313" s="67"/>
      <c r="LI313" s="67"/>
      <c r="LJ313" s="67"/>
      <c r="LK313" s="67"/>
      <c r="LL313" s="67"/>
      <c r="LM313" s="67"/>
      <c r="LN313" s="67"/>
      <c r="LO313" s="67"/>
      <c r="LP313" s="67"/>
      <c r="LQ313" s="67"/>
      <c r="LR313" s="67"/>
      <c r="LS313" s="67"/>
      <c r="LT313" s="67"/>
      <c r="LU313" s="67"/>
      <c r="LV313" s="67"/>
      <c r="LW313" s="67"/>
      <c r="LX313" s="67"/>
      <c r="LY313" s="67"/>
      <c r="LZ313" s="67"/>
      <c r="MA313" s="67"/>
      <c r="MB313" s="67"/>
      <c r="MC313" s="67"/>
      <c r="MD313" s="67"/>
      <c r="ME313" s="67"/>
      <c r="MF313" s="67"/>
      <c r="MG313" s="67"/>
      <c r="MH313" s="67"/>
      <c r="MI313" s="67"/>
      <c r="MJ313" s="67"/>
      <c r="MK313" s="67"/>
      <c r="ML313" s="67"/>
      <c r="MM313" s="67"/>
      <c r="MN313" s="67"/>
      <c r="MO313" s="67"/>
      <c r="MP313" s="67"/>
      <c r="MQ313" s="67"/>
      <c r="MR313" s="67"/>
      <c r="MS313" s="67"/>
      <c r="MT313" s="67"/>
      <c r="MU313" s="67"/>
      <c r="MV313" s="67"/>
      <c r="MW313" s="67"/>
      <c r="MX313" s="67"/>
      <c r="MY313" s="67"/>
      <c r="MZ313" s="67"/>
      <c r="NA313" s="67"/>
      <c r="NB313" s="67"/>
      <c r="NC313" s="67"/>
      <c r="ND313" s="67"/>
      <c r="NE313" s="67"/>
      <c r="NF313" s="67"/>
      <c r="NG313" s="67"/>
      <c r="NH313" s="67"/>
      <c r="NI313" s="67"/>
      <c r="NJ313" s="67"/>
      <c r="NK313" s="67"/>
      <c r="NL313" s="67"/>
      <c r="NM313" s="67"/>
      <c r="NN313" s="67"/>
      <c r="NO313" s="67"/>
      <c r="NP313" s="67"/>
      <c r="NQ313" s="67"/>
      <c r="NR313" s="12"/>
      <c r="NS313" s="12"/>
      <c r="NT313" s="12"/>
      <c r="NU313" s="12"/>
      <c r="NV313" s="12"/>
      <c r="NW313" s="12"/>
      <c r="NX313" s="12"/>
      <c r="NY313" s="12"/>
      <c r="NZ313" s="12"/>
      <c r="OA313" s="12"/>
      <c r="OB313" s="12"/>
      <c r="OC313" s="12"/>
      <c r="OD313" s="12"/>
      <c r="OE313" s="12"/>
      <c r="OF313" s="12"/>
      <c r="OG313" s="12"/>
      <c r="OH313" s="12"/>
      <c r="OI313" s="12"/>
      <c r="OJ313" s="12"/>
      <c r="OK313" s="12"/>
      <c r="OL313" s="12"/>
      <c r="OM313" s="12"/>
      <c r="ON313" s="12"/>
      <c r="OO313" s="12"/>
      <c r="OP313" s="12"/>
      <c r="OQ313" s="12"/>
    </row>
    <row r="314" spans="1:407">
      <c r="A314" s="96" t="s">
        <v>1022</v>
      </c>
      <c r="B314" s="56" t="s">
        <v>1023</v>
      </c>
      <c r="C314" s="96" t="s">
        <v>514</v>
      </c>
      <c r="D314" s="74">
        <v>6</v>
      </c>
      <c r="E314" s="67">
        <v>2017</v>
      </c>
      <c r="F314" s="161">
        <v>73.077726237947488</v>
      </c>
      <c r="G314" s="67">
        <v>20273</v>
      </c>
      <c r="H314" s="67">
        <v>5808</v>
      </c>
      <c r="I314" s="67">
        <v>14465</v>
      </c>
      <c r="J314" s="67">
        <v>12.12</v>
      </c>
      <c r="K314" s="78">
        <v>2458</v>
      </c>
      <c r="L314" s="67">
        <v>95.78</v>
      </c>
      <c r="M314" s="78">
        <v>19418</v>
      </c>
      <c r="N314" s="67">
        <v>2753</v>
      </c>
      <c r="O314" s="67">
        <v>1391</v>
      </c>
      <c r="P314" s="67">
        <v>1362</v>
      </c>
      <c r="Q314" s="67">
        <v>3275</v>
      </c>
      <c r="R314" s="67">
        <v>1655</v>
      </c>
      <c r="S314" s="67">
        <v>1620</v>
      </c>
      <c r="T314" s="67">
        <v>2489</v>
      </c>
      <c r="U314" s="67">
        <v>1263</v>
      </c>
      <c r="V314" s="67">
        <v>1226</v>
      </c>
      <c r="W314" s="67">
        <v>2880</v>
      </c>
      <c r="X314" s="67">
        <v>1463</v>
      </c>
      <c r="Y314" s="67">
        <v>1417</v>
      </c>
      <c r="Z314" s="67">
        <v>2208</v>
      </c>
      <c r="AA314" s="67">
        <v>1123</v>
      </c>
      <c r="AB314" s="67">
        <v>1085</v>
      </c>
      <c r="AC314" s="67">
        <v>2524</v>
      </c>
      <c r="AD314" s="67">
        <v>1285</v>
      </c>
      <c r="AE314" s="67">
        <v>1239</v>
      </c>
      <c r="AF314" s="67">
        <v>2011</v>
      </c>
      <c r="AG314" s="67">
        <v>1026</v>
      </c>
      <c r="AH314" s="67">
        <v>985</v>
      </c>
      <c r="AI314" s="67">
        <v>3217</v>
      </c>
      <c r="AJ314" s="67">
        <v>1654</v>
      </c>
      <c r="AK314" s="67">
        <v>1563</v>
      </c>
      <c r="AL314" s="67">
        <v>1802</v>
      </c>
      <c r="AM314" s="67">
        <v>926</v>
      </c>
      <c r="AN314" s="67">
        <v>876</v>
      </c>
      <c r="AO314" s="67">
        <v>1480</v>
      </c>
      <c r="AP314" s="67">
        <v>767</v>
      </c>
      <c r="AQ314" s="67">
        <v>713</v>
      </c>
      <c r="AR314" s="67" t="s">
        <v>428</v>
      </c>
      <c r="AS314" s="67"/>
      <c r="AT314" s="67" t="s">
        <v>428</v>
      </c>
      <c r="AU314" s="59">
        <v>1095</v>
      </c>
      <c r="AV314" s="59">
        <v>0</v>
      </c>
      <c r="AW314" s="59">
        <v>222</v>
      </c>
      <c r="AX314" s="97">
        <f>VLOOKUP(A314,[2]INFANTIL!$A$8:$AA$140,27,0)</f>
        <v>12.987012987012989</v>
      </c>
      <c r="AY314" s="98">
        <f>VLOOKUP(A314,[2]INFANTIL!$A$8:$AA$140,16,0)</f>
        <v>5</v>
      </c>
      <c r="AZ314" s="62">
        <f>VLOOKUP(A314,'[3]2017'!$A$8:$E$140,5,0)</f>
        <v>1.4529604068289139</v>
      </c>
      <c r="BA314" s="63">
        <f>VLOOKUP(A314,'[3]2017'!$A$8:$E$140,4,0)</f>
        <v>4</v>
      </c>
      <c r="BB314" s="62">
        <f>VLOOKUP(A314,[2]MATERNAS!$A$8:$AA$140,27,0)</f>
        <v>0</v>
      </c>
      <c r="BC314" s="63">
        <f>VLOOKUP(A314,[2]MATERNAS!$A$8:$AA$140,26,0)</f>
        <v>0</v>
      </c>
      <c r="BD314" s="68">
        <v>0</v>
      </c>
      <c r="BE314" s="69">
        <v>0</v>
      </c>
      <c r="BF314" s="60">
        <f>VLOOKUP(A314,[4]Controles!$A$7:$L$139,12,0)</f>
        <v>8.7662337662337659</v>
      </c>
      <c r="BG314" s="61">
        <f>VLOOKUP(A314,[4]Controles!$A$7:$L$139,11,0)</f>
        <v>27</v>
      </c>
      <c r="BH314" s="88">
        <v>6.8181818181818175</v>
      </c>
      <c r="BI314" s="87">
        <v>21</v>
      </c>
      <c r="BJ314" s="68">
        <v>0</v>
      </c>
      <c r="BK314" s="69">
        <v>0</v>
      </c>
      <c r="BL314" s="68">
        <v>0</v>
      </c>
      <c r="BM314" s="69">
        <v>0</v>
      </c>
      <c r="BN314" s="67">
        <v>0</v>
      </c>
      <c r="BO314" s="67">
        <v>0</v>
      </c>
      <c r="BP314" s="67">
        <v>0</v>
      </c>
      <c r="BQ314" s="67">
        <v>0</v>
      </c>
      <c r="BR314" s="67">
        <v>0</v>
      </c>
      <c r="BS314" s="67">
        <v>0</v>
      </c>
      <c r="BT314" s="67">
        <v>0</v>
      </c>
      <c r="BU314" s="67">
        <v>0</v>
      </c>
      <c r="BV314" s="67">
        <v>55.5</v>
      </c>
      <c r="BW314" s="67">
        <v>96.4</v>
      </c>
      <c r="BX314" s="67">
        <v>92.4</v>
      </c>
      <c r="BY314" s="67">
        <v>96.9</v>
      </c>
      <c r="BZ314" s="67">
        <v>108.4</v>
      </c>
      <c r="CA314" s="67">
        <v>80.2</v>
      </c>
      <c r="CB314" s="67">
        <v>108.2</v>
      </c>
      <c r="CC314" s="96" t="s">
        <v>2703</v>
      </c>
      <c r="CD314" s="96" t="s">
        <v>2777</v>
      </c>
      <c r="CE314" s="99">
        <v>52.631578947368418</v>
      </c>
      <c r="CF314" s="67" t="s">
        <v>2778</v>
      </c>
      <c r="CG314" s="67" t="s">
        <v>436</v>
      </c>
      <c r="CH314" s="67">
        <v>36.97</v>
      </c>
      <c r="CI314" s="67">
        <v>1</v>
      </c>
      <c r="CJ314" s="86">
        <v>0.80353555644837282</v>
      </c>
      <c r="CK314" s="87">
        <v>2</v>
      </c>
      <c r="CL314" s="106">
        <v>36.97</v>
      </c>
      <c r="CM314" s="89">
        <v>1</v>
      </c>
      <c r="CN314" s="67">
        <v>110.91</v>
      </c>
      <c r="CO314" s="67">
        <v>3</v>
      </c>
      <c r="CP314" s="67">
        <v>0</v>
      </c>
      <c r="CQ314" s="67">
        <v>0</v>
      </c>
      <c r="CR314" s="67">
        <v>0</v>
      </c>
      <c r="CS314" s="67">
        <v>0</v>
      </c>
      <c r="CT314" s="67">
        <v>0</v>
      </c>
      <c r="CU314" s="67">
        <v>0</v>
      </c>
      <c r="CV314" s="67">
        <v>0</v>
      </c>
      <c r="CW314" s="67">
        <v>0</v>
      </c>
      <c r="CX314" s="67">
        <v>0</v>
      </c>
      <c r="CY314" s="67">
        <v>0</v>
      </c>
      <c r="CZ314" s="67">
        <v>0</v>
      </c>
      <c r="DA314" s="67">
        <v>0</v>
      </c>
      <c r="DB314" s="62">
        <f>VLOOKUP(A314,'[3]2017'!$A$8:$I$140,9,0)</f>
        <v>0.45289855072463769</v>
      </c>
      <c r="DC314" s="63">
        <f>VLOOKUP(A314,'[3]2017'!$A$8:$I$140,8,0)</f>
        <v>1</v>
      </c>
      <c r="DD314" s="96" t="s">
        <v>2779</v>
      </c>
      <c r="DE314" s="96" t="s">
        <v>2780</v>
      </c>
      <c r="DF314" s="99">
        <v>3.6595744680851063</v>
      </c>
      <c r="DG314" s="104">
        <v>10.062893081761008</v>
      </c>
      <c r="DH314" s="67">
        <v>104.17</v>
      </c>
      <c r="DI314" s="67">
        <v>3</v>
      </c>
      <c r="DJ314" s="67">
        <v>208.33</v>
      </c>
      <c r="DK314" s="67">
        <v>6</v>
      </c>
      <c r="DL314" s="67">
        <v>34.72</v>
      </c>
      <c r="DM314" s="67">
        <v>1</v>
      </c>
      <c r="DN314" s="67">
        <v>118.86</v>
      </c>
      <c r="DO314" s="67">
        <v>3</v>
      </c>
      <c r="DP314" s="67">
        <v>39.619999999999997</v>
      </c>
      <c r="DQ314" s="67">
        <v>1</v>
      </c>
      <c r="DR314" s="67">
        <v>39.619999999999997</v>
      </c>
      <c r="DS314" s="67">
        <v>1</v>
      </c>
      <c r="DT314" s="67">
        <v>0</v>
      </c>
      <c r="DU314" s="67">
        <v>0</v>
      </c>
      <c r="DV314" s="67">
        <v>0</v>
      </c>
      <c r="DW314" s="67">
        <v>0</v>
      </c>
      <c r="DX314" s="67">
        <v>0</v>
      </c>
      <c r="DY314" s="67">
        <v>0</v>
      </c>
      <c r="DZ314" s="101">
        <f>VLOOKUP(A314,[5]Embarazos!$A$7:$D$139,4,0)</f>
        <v>0.95541401273885351</v>
      </c>
      <c r="EA314" s="63">
        <f>VLOOKUP(A314,[5]Embarazos!$A$7:$D$139,3,0)</f>
        <v>3</v>
      </c>
      <c r="EB314" s="62">
        <f>VLOOKUP(A314,[5]Embarazos!$A$7:$F$139,6,0)</f>
        <v>31.847133757961782</v>
      </c>
      <c r="EC314" s="63">
        <f>VLOOKUP(A314,[5]Embarazos!$A$7:$F$139,5,0)</f>
        <v>100</v>
      </c>
      <c r="ED314" s="62">
        <f>VLOOKUP(A314,'[3]2017'!$A$8:$K$140,11,0)</f>
        <v>0.49726504226752855</v>
      </c>
      <c r="EE314" s="63">
        <f>VLOOKUP(A314,'[3]2017'!$A$8:$K$140,10,0)</f>
        <v>1</v>
      </c>
      <c r="EF314" s="96" t="s">
        <v>2781</v>
      </c>
      <c r="EG314" s="96" t="s">
        <v>2782</v>
      </c>
      <c r="EH314" s="99">
        <v>3.4845496383957926</v>
      </c>
      <c r="EI314" s="104">
        <v>3.1588447653429599</v>
      </c>
      <c r="EJ314" s="174" t="s">
        <v>1118</v>
      </c>
      <c r="EK314" s="174" t="s">
        <v>2783</v>
      </c>
      <c r="EL314" s="96" t="s">
        <v>2784</v>
      </c>
      <c r="EM314" s="96" t="s">
        <v>2785</v>
      </c>
      <c r="EN314" s="99">
        <v>4.3977055449330784</v>
      </c>
      <c r="EO314" s="100">
        <v>0.62695924764890276</v>
      </c>
      <c r="EP314" s="67">
        <v>118.86</v>
      </c>
      <c r="EQ314" s="67">
        <v>3</v>
      </c>
      <c r="ER314" s="67">
        <v>475.44</v>
      </c>
      <c r="ES314" s="67">
        <v>12</v>
      </c>
      <c r="ET314" s="92">
        <v>277.33755942947704</v>
      </c>
      <c r="EU314" s="105">
        <v>7</v>
      </c>
      <c r="EV314" s="67">
        <v>118.86</v>
      </c>
      <c r="EW314" s="67">
        <v>3</v>
      </c>
      <c r="EX314" s="67">
        <v>0</v>
      </c>
      <c r="EY314" s="62">
        <f>VLOOKUP(A314,[5]Embarazos!$A$7:$H$139,8,0)</f>
        <v>30.891719745222929</v>
      </c>
      <c r="EZ314" s="63">
        <f>VLOOKUP(A314,[5]Embarazos!$A$7:$H$139,7,0)</f>
        <v>97</v>
      </c>
      <c r="FA314" s="62">
        <f>VLOOKUP(A314,[5]Embarazos!$A$7:$J$139,10,0)</f>
        <v>16.878980891719745</v>
      </c>
      <c r="FB314" s="63">
        <f>VLOOKUP(A314,[5]Embarazos!$A$7:$J$139,9,0)</f>
        <v>53</v>
      </c>
      <c r="FC314" s="67">
        <v>52.69</v>
      </c>
      <c r="FD314" s="67">
        <v>2</v>
      </c>
      <c r="FE314" s="67">
        <v>210.75</v>
      </c>
      <c r="FF314" s="67">
        <v>8</v>
      </c>
      <c r="FG314" s="67">
        <v>26.34</v>
      </c>
      <c r="FH314" s="67">
        <v>1</v>
      </c>
      <c r="FI314" s="67">
        <v>52.69</v>
      </c>
      <c r="FJ314" s="67">
        <v>2</v>
      </c>
      <c r="FK314" s="92">
        <v>342.46575342465752</v>
      </c>
      <c r="FL314" s="105">
        <v>13</v>
      </c>
      <c r="FM314" s="67">
        <v>263.44</v>
      </c>
      <c r="FN314" s="67">
        <v>10</v>
      </c>
      <c r="FO314" s="67">
        <v>289.77999999999997</v>
      </c>
      <c r="FP314" s="67">
        <v>11</v>
      </c>
      <c r="FQ314" s="92">
        <v>79.030558482613273</v>
      </c>
      <c r="FR314" s="105">
        <v>3</v>
      </c>
      <c r="FS314" s="62">
        <f>VLOOKUP(A314,'[3]2017'!$A$8:$M$140,13,0)</f>
        <v>5.5493895671476139</v>
      </c>
      <c r="FT314" s="63">
        <f>VLOOKUP(A314,'[3]2017'!$A$8:$M$140,12,0)</f>
        <v>10</v>
      </c>
      <c r="FU314" s="62">
        <f>VLOOKUP(A314,'[3]2017'!$A$8:$O$140,15,0)</f>
        <v>3.3783783783783785</v>
      </c>
      <c r="FV314" s="63">
        <f>VLOOKUP(A314,'[3]2017'!$A$8:$O$140,14,0)</f>
        <v>5</v>
      </c>
      <c r="FW314" s="67"/>
      <c r="FX314" s="67"/>
      <c r="FY314" s="67"/>
      <c r="FZ314" s="67"/>
      <c r="GA314" s="67"/>
      <c r="GB314" s="67"/>
      <c r="GC314" s="67"/>
      <c r="GD314" s="67"/>
      <c r="GE314" s="67"/>
      <c r="GF314" s="67"/>
      <c r="GG314" s="67"/>
      <c r="GH314" s="67"/>
      <c r="GI314" s="67"/>
      <c r="GJ314" s="67"/>
      <c r="GK314" s="67"/>
      <c r="GL314" s="67"/>
      <c r="GM314" s="67"/>
      <c r="GN314" s="67"/>
      <c r="GO314" s="67"/>
      <c r="GP314" s="67"/>
      <c r="GQ314" s="67"/>
      <c r="GR314" s="67"/>
      <c r="GS314" s="67"/>
      <c r="GT314" s="67"/>
      <c r="GU314" s="67"/>
      <c r="GV314" s="67"/>
      <c r="GW314" s="67"/>
      <c r="GX314" s="67"/>
      <c r="GY314" s="67"/>
      <c r="GZ314" s="67"/>
      <c r="HA314" s="67"/>
      <c r="HB314" s="67"/>
      <c r="HC314" s="67"/>
      <c r="HD314" s="67"/>
      <c r="HE314" s="67"/>
      <c r="HF314" s="67"/>
      <c r="HG314" s="67"/>
      <c r="HH314" s="67"/>
      <c r="HI314" s="67"/>
      <c r="HJ314" s="67"/>
      <c r="HK314" s="67"/>
      <c r="HL314" s="67"/>
      <c r="HM314" s="67"/>
      <c r="HN314" s="67"/>
      <c r="HO314" s="67"/>
      <c r="HP314" s="67"/>
      <c r="HQ314" s="67"/>
      <c r="HR314" s="67"/>
      <c r="HS314" s="67"/>
      <c r="HT314" s="67"/>
      <c r="HU314" s="67"/>
      <c r="HV314" s="67"/>
      <c r="HW314" s="67"/>
      <c r="HX314" s="67"/>
      <c r="HY314" s="67"/>
      <c r="HZ314" s="67"/>
      <c r="IA314" s="67"/>
      <c r="IB314" s="67"/>
      <c r="IC314" s="67"/>
      <c r="ID314" s="67"/>
      <c r="IE314" s="67"/>
      <c r="IF314" s="67"/>
      <c r="IG314" s="67"/>
      <c r="IH314" s="67"/>
      <c r="II314" s="67"/>
      <c r="IJ314" s="67"/>
      <c r="IK314" s="67"/>
      <c r="IL314" s="67"/>
      <c r="IM314" s="67"/>
      <c r="IN314" s="67"/>
      <c r="IO314" s="67"/>
      <c r="IP314" s="67"/>
      <c r="IQ314" s="67"/>
      <c r="IR314" s="67"/>
      <c r="IS314" s="67"/>
      <c r="IT314" s="67"/>
      <c r="IU314" s="67"/>
      <c r="IV314" s="67"/>
      <c r="IW314" s="67"/>
      <c r="IX314" s="67"/>
      <c r="IY314" s="67"/>
      <c r="IZ314" s="67"/>
      <c r="JA314" s="67"/>
      <c r="JB314" s="67"/>
      <c r="JC314" s="67"/>
      <c r="JD314" s="67"/>
      <c r="JE314" s="67"/>
      <c r="JF314" s="67"/>
      <c r="JG314" s="67"/>
      <c r="JH314" s="67"/>
      <c r="JI314" s="67"/>
      <c r="JJ314" s="67"/>
      <c r="JK314" s="67"/>
      <c r="JL314" s="67"/>
      <c r="JM314" s="67"/>
      <c r="JN314" s="67"/>
      <c r="JO314" s="67"/>
      <c r="JP314" s="67"/>
      <c r="JQ314" s="67"/>
      <c r="JR314" s="67"/>
      <c r="JS314" s="67"/>
      <c r="JT314" s="67"/>
      <c r="JU314" s="67"/>
      <c r="JV314" s="67"/>
      <c r="JW314" s="67"/>
      <c r="JX314" s="67"/>
      <c r="JY314" s="67"/>
      <c r="JZ314" s="67"/>
      <c r="KA314" s="67"/>
      <c r="KB314" s="67"/>
      <c r="KC314" s="67"/>
      <c r="KD314" s="67"/>
      <c r="KE314" s="67"/>
      <c r="KF314" s="67"/>
      <c r="KG314" s="67"/>
      <c r="KH314" s="67"/>
      <c r="KI314" s="67"/>
      <c r="KJ314" s="67"/>
      <c r="KK314" s="67"/>
      <c r="KL314" s="67"/>
      <c r="KM314" s="67"/>
      <c r="KN314" s="67"/>
      <c r="KO314" s="67"/>
      <c r="KP314" s="67"/>
      <c r="KQ314" s="67"/>
      <c r="KR314" s="67"/>
      <c r="KS314" s="67"/>
      <c r="KT314" s="67"/>
      <c r="KU314" s="67"/>
      <c r="KV314" s="67"/>
      <c r="KW314" s="67"/>
      <c r="KX314" s="67"/>
      <c r="KY314" s="67"/>
      <c r="KZ314" s="67"/>
      <c r="LA314" s="67"/>
      <c r="LB314" s="67"/>
      <c r="LC314" s="67"/>
      <c r="LD314" s="67"/>
      <c r="LE314" s="67"/>
      <c r="LF314" s="67"/>
      <c r="LG314" s="67"/>
      <c r="LH314" s="67"/>
      <c r="LI314" s="67"/>
      <c r="LJ314" s="67"/>
      <c r="LK314" s="67"/>
      <c r="LL314" s="67"/>
      <c r="LM314" s="67"/>
      <c r="LN314" s="67"/>
      <c r="LO314" s="67"/>
      <c r="LP314" s="67"/>
      <c r="LQ314" s="67"/>
      <c r="LR314" s="67"/>
      <c r="LS314" s="67"/>
      <c r="LT314" s="67"/>
      <c r="LU314" s="67"/>
      <c r="LV314" s="67"/>
      <c r="LW314" s="67"/>
      <c r="LX314" s="67"/>
      <c r="LY314" s="67"/>
      <c r="LZ314" s="67"/>
      <c r="MA314" s="67"/>
      <c r="MB314" s="67"/>
      <c r="MC314" s="67"/>
      <c r="MD314" s="67"/>
      <c r="ME314" s="67"/>
      <c r="MF314" s="67"/>
      <c r="MG314" s="67"/>
      <c r="MH314" s="67"/>
      <c r="MI314" s="67"/>
      <c r="MJ314" s="67"/>
      <c r="MK314" s="67"/>
      <c r="ML314" s="67"/>
      <c r="MM314" s="67"/>
      <c r="MN314" s="67"/>
      <c r="MO314" s="67"/>
      <c r="MP314" s="67"/>
      <c r="MQ314" s="67"/>
      <c r="MR314" s="67"/>
      <c r="MS314" s="67"/>
      <c r="MT314" s="67"/>
      <c r="MU314" s="67"/>
      <c r="MV314" s="67"/>
      <c r="MW314" s="67"/>
      <c r="MX314" s="67"/>
      <c r="MY314" s="67"/>
      <c r="MZ314" s="67"/>
      <c r="NA314" s="67"/>
      <c r="NB314" s="67"/>
      <c r="NC314" s="67"/>
      <c r="ND314" s="67"/>
      <c r="NE314" s="67"/>
      <c r="NF314" s="67"/>
      <c r="NG314" s="67"/>
      <c r="NH314" s="67"/>
      <c r="NI314" s="67"/>
      <c r="NJ314" s="67"/>
      <c r="NK314" s="67"/>
      <c r="NL314" s="67"/>
      <c r="NM314" s="67"/>
      <c r="NN314" s="67"/>
      <c r="NO314" s="67"/>
      <c r="NP314" s="67"/>
      <c r="NQ314" s="67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2"/>
      <c r="OF314" s="12"/>
      <c r="OG314" s="12"/>
      <c r="OH314" s="12"/>
      <c r="OI314" s="12"/>
      <c r="OJ314" s="12"/>
      <c r="OK314" s="12"/>
      <c r="OL314" s="12"/>
      <c r="OM314" s="12"/>
      <c r="ON314" s="12"/>
      <c r="OO314" s="12"/>
      <c r="OP314" s="12"/>
      <c r="OQ314" s="12"/>
    </row>
    <row r="315" spans="1:407">
      <c r="A315" s="96" t="s">
        <v>1880</v>
      </c>
      <c r="B315" s="56" t="s">
        <v>1031</v>
      </c>
      <c r="C315" s="96" t="s">
        <v>466</v>
      </c>
      <c r="D315" s="74">
        <v>6</v>
      </c>
      <c r="E315" s="67">
        <v>2017</v>
      </c>
      <c r="F315" s="161">
        <v>71.038985317498955</v>
      </c>
      <c r="G315" s="67">
        <v>13596</v>
      </c>
      <c r="H315" s="67">
        <v>7221</v>
      </c>
      <c r="I315" s="67">
        <v>6375</v>
      </c>
      <c r="J315" s="67">
        <v>24.1</v>
      </c>
      <c r="K315" s="78">
        <v>3277</v>
      </c>
      <c r="L315" s="67">
        <v>71.52</v>
      </c>
      <c r="M315" s="78">
        <v>9724</v>
      </c>
      <c r="N315" s="67">
        <v>1314</v>
      </c>
      <c r="O315" s="67">
        <v>675</v>
      </c>
      <c r="P315" s="67">
        <v>639</v>
      </c>
      <c r="Q315" s="67">
        <v>1566</v>
      </c>
      <c r="R315" s="67">
        <v>806</v>
      </c>
      <c r="S315" s="67">
        <v>760</v>
      </c>
      <c r="T315" s="67">
        <v>1267</v>
      </c>
      <c r="U315" s="67">
        <v>657</v>
      </c>
      <c r="V315" s="67">
        <v>610</v>
      </c>
      <c r="W315" s="67">
        <v>1531</v>
      </c>
      <c r="X315" s="67">
        <v>793</v>
      </c>
      <c r="Y315" s="67">
        <v>738</v>
      </c>
      <c r="Z315" s="67">
        <v>1269</v>
      </c>
      <c r="AA315" s="67">
        <v>659</v>
      </c>
      <c r="AB315" s="67">
        <v>610</v>
      </c>
      <c r="AC315" s="67">
        <v>1431</v>
      </c>
      <c r="AD315" s="67">
        <v>747</v>
      </c>
      <c r="AE315" s="67">
        <v>684</v>
      </c>
      <c r="AF315" s="67">
        <v>1124</v>
      </c>
      <c r="AG315" s="67">
        <v>589</v>
      </c>
      <c r="AH315" s="67">
        <v>535</v>
      </c>
      <c r="AI315" s="67">
        <v>2078</v>
      </c>
      <c r="AJ315" s="67">
        <v>1080</v>
      </c>
      <c r="AK315" s="67">
        <v>998</v>
      </c>
      <c r="AL315" s="67">
        <v>1164</v>
      </c>
      <c r="AM315" s="67">
        <v>604</v>
      </c>
      <c r="AN315" s="67">
        <v>560</v>
      </c>
      <c r="AO315" s="67">
        <v>1143</v>
      </c>
      <c r="AP315" s="67">
        <v>588</v>
      </c>
      <c r="AQ315" s="67">
        <v>555</v>
      </c>
      <c r="AR315" s="67" t="s">
        <v>428</v>
      </c>
      <c r="AS315" s="67"/>
      <c r="AT315" s="67" t="s">
        <v>428</v>
      </c>
      <c r="AU315" s="59">
        <v>525</v>
      </c>
      <c r="AV315" s="59">
        <v>0</v>
      </c>
      <c r="AW315" s="59">
        <v>132</v>
      </c>
      <c r="AX315" s="97" t="e">
        <f>VLOOKUP(A315,[2]INFANTIL!$A$8:$AA$140,27,0)</f>
        <v>#N/A</v>
      </c>
      <c r="AY315" s="98" t="e">
        <f>VLOOKUP(A315,[2]INFANTIL!$A$8:$AA$140,16,0)</f>
        <v>#N/A</v>
      </c>
      <c r="AZ315" s="62">
        <f>VLOOKUP(A315,'[3]2017'!$A$8:$E$140,5,0)</f>
        <v>0.76103500761035003</v>
      </c>
      <c r="BA315" s="63">
        <f>VLOOKUP(A315,'[3]2017'!$A$8:$E$140,4,0)</f>
        <v>1</v>
      </c>
      <c r="BB315" s="62">
        <f>VLOOKUP(A315,[2]MATERNAS!$A$8:$AA$140,27,0)</f>
        <v>0</v>
      </c>
      <c r="BC315" s="63">
        <f>VLOOKUP(A315,[2]MATERNAS!$A$8:$AA$140,26,0)</f>
        <v>0</v>
      </c>
      <c r="BD315" s="68">
        <v>0</v>
      </c>
      <c r="BE315" s="69">
        <v>0</v>
      </c>
      <c r="BF315" s="60">
        <f>VLOOKUP(A315,[4]Controles!$A$7:$L$139,12,0)</f>
        <v>6.1538461538461542</v>
      </c>
      <c r="BG315" s="61">
        <f>VLOOKUP(A315,[4]Controles!$A$7:$L$139,11,0)</f>
        <v>12</v>
      </c>
      <c r="BH315" s="88">
        <v>9.2307692307692317</v>
      </c>
      <c r="BI315" s="87">
        <v>18</v>
      </c>
      <c r="BJ315" s="68">
        <v>0</v>
      </c>
      <c r="BK315" s="69">
        <v>0</v>
      </c>
      <c r="BL315" s="68">
        <v>0</v>
      </c>
      <c r="BM315" s="69">
        <v>0</v>
      </c>
      <c r="BN315" s="67">
        <v>0</v>
      </c>
      <c r="BO315" s="67">
        <v>0</v>
      </c>
      <c r="BP315" s="67">
        <v>0</v>
      </c>
      <c r="BQ315" s="67">
        <v>0</v>
      </c>
      <c r="BR315" s="67">
        <v>0</v>
      </c>
      <c r="BS315" s="67">
        <v>0</v>
      </c>
      <c r="BT315" s="67">
        <v>0</v>
      </c>
      <c r="BU315" s="67">
        <v>0</v>
      </c>
      <c r="BV315" s="67">
        <v>50.6</v>
      </c>
      <c r="BW315" s="67">
        <v>109.5</v>
      </c>
      <c r="BX315" s="67">
        <v>100.6</v>
      </c>
      <c r="BY315" s="67">
        <v>109.5</v>
      </c>
      <c r="BZ315" s="67">
        <v>100.6</v>
      </c>
      <c r="CA315" s="67">
        <v>96.4</v>
      </c>
      <c r="CB315" s="67">
        <v>97.6</v>
      </c>
      <c r="CC315" s="96" t="s">
        <v>2786</v>
      </c>
      <c r="CD315" s="96" t="s">
        <v>2787</v>
      </c>
      <c r="CE315" s="99">
        <v>37.5</v>
      </c>
      <c r="CF315" s="67" t="s">
        <v>2788</v>
      </c>
      <c r="CG315" s="67" t="s">
        <v>485</v>
      </c>
      <c r="CH315" s="67">
        <v>0</v>
      </c>
      <c r="CI315" s="67">
        <v>0</v>
      </c>
      <c r="CJ315" s="86">
        <v>0.78926598263614833</v>
      </c>
      <c r="CK315" s="87">
        <v>1</v>
      </c>
      <c r="CL315" s="106">
        <v>0</v>
      </c>
      <c r="CM315" s="89">
        <v>0</v>
      </c>
      <c r="CN315" s="67">
        <v>77.22</v>
      </c>
      <c r="CO315" s="67">
        <v>1</v>
      </c>
      <c r="CP315" s="67">
        <v>0</v>
      </c>
      <c r="CQ315" s="67">
        <v>0</v>
      </c>
      <c r="CR315" s="67">
        <v>0</v>
      </c>
      <c r="CS315" s="67">
        <v>0</v>
      </c>
      <c r="CT315" s="67">
        <v>0</v>
      </c>
      <c r="CU315" s="67">
        <v>0</v>
      </c>
      <c r="CV315" s="67">
        <v>0</v>
      </c>
      <c r="CW315" s="67">
        <v>0</v>
      </c>
      <c r="CX315" s="67">
        <v>0</v>
      </c>
      <c r="CY315" s="67">
        <v>0</v>
      </c>
      <c r="CZ315" s="67">
        <v>0</v>
      </c>
      <c r="DA315" s="67">
        <v>0</v>
      </c>
      <c r="DB315" s="62">
        <f>VLOOKUP(A315,'[3]2017'!$A$8:$I$140,9,0)</f>
        <v>0.78802206461780933</v>
      </c>
      <c r="DC315" s="63">
        <f>VLOOKUP(A315,'[3]2017'!$A$8:$I$140,8,0)</f>
        <v>1</v>
      </c>
      <c r="DD315" s="96" t="s">
        <v>2789</v>
      </c>
      <c r="DE315" s="96" t="s">
        <v>2790</v>
      </c>
      <c r="DF315" s="99">
        <v>2.7649769585253456</v>
      </c>
      <c r="DG315" s="104">
        <v>6.386554621848739</v>
      </c>
      <c r="DH315" s="67">
        <v>0</v>
      </c>
      <c r="DI315" s="67">
        <v>0</v>
      </c>
      <c r="DJ315" s="67">
        <v>65.319999999999993</v>
      </c>
      <c r="DK315" s="67">
        <v>1</v>
      </c>
      <c r="DL315" s="67">
        <v>0</v>
      </c>
      <c r="DM315" s="67">
        <v>0</v>
      </c>
      <c r="DN315" s="67">
        <v>69.88</v>
      </c>
      <c r="DO315" s="67">
        <v>1</v>
      </c>
      <c r="DP315" s="67">
        <v>69.88</v>
      </c>
      <c r="DQ315" s="67">
        <v>1</v>
      </c>
      <c r="DR315" s="67">
        <v>0</v>
      </c>
      <c r="DS315" s="67">
        <v>0</v>
      </c>
      <c r="DT315" s="67">
        <v>69.88</v>
      </c>
      <c r="DU315" s="67">
        <v>1</v>
      </c>
      <c r="DV315" s="67">
        <v>0</v>
      </c>
      <c r="DW315" s="67">
        <v>0</v>
      </c>
      <c r="DX315" s="67">
        <v>0</v>
      </c>
      <c r="DY315" s="67">
        <v>0</v>
      </c>
      <c r="DZ315" s="101">
        <f>VLOOKUP(A315,[5]Embarazos!$A$7:$D$139,4,0)</f>
        <v>2</v>
      </c>
      <c r="EA315" s="63">
        <f>VLOOKUP(A315,[5]Embarazos!$A$7:$D$139,3,0)</f>
        <v>4</v>
      </c>
      <c r="EB315" s="62">
        <f>VLOOKUP(A315,[5]Embarazos!$A$7:$F$139,6,0)</f>
        <v>25</v>
      </c>
      <c r="EC315" s="63">
        <f>VLOOKUP(A315,[5]Embarazos!$A$7:$F$139,5,0)</f>
        <v>50</v>
      </c>
      <c r="ED315" s="62">
        <f>VLOOKUP(A315,'[3]2017'!$A$8:$K$140,11,0)</f>
        <v>0.88967971530249101</v>
      </c>
      <c r="EE315" s="63">
        <f>VLOOKUP(A315,'[3]2017'!$A$8:$K$140,10,0)</f>
        <v>1</v>
      </c>
      <c r="EF315" s="96" t="s">
        <v>2791</v>
      </c>
      <c r="EG315" s="96" t="s">
        <v>2792</v>
      </c>
      <c r="EH315" s="99">
        <v>1.8973214285714284</v>
      </c>
      <c r="EI315" s="104">
        <v>11.877394636015326</v>
      </c>
      <c r="EJ315" s="174" t="s">
        <v>2793</v>
      </c>
      <c r="EK315" s="174" t="s">
        <v>2794</v>
      </c>
      <c r="EL315" s="96" t="s">
        <v>2795</v>
      </c>
      <c r="EM315" s="96" t="s">
        <v>1585</v>
      </c>
      <c r="EN315" s="99">
        <v>0.64935064935064934</v>
      </c>
      <c r="EO315" s="100">
        <v>12.804878048780488</v>
      </c>
      <c r="EP315" s="67">
        <v>69.88</v>
      </c>
      <c r="EQ315" s="67">
        <v>1</v>
      </c>
      <c r="ER315" s="67">
        <v>69.88</v>
      </c>
      <c r="ES315" s="67">
        <v>1</v>
      </c>
      <c r="ET315" s="92">
        <v>69.88120195667365</v>
      </c>
      <c r="EU315" s="105">
        <v>1</v>
      </c>
      <c r="EV315" s="67">
        <v>69.88</v>
      </c>
      <c r="EW315" s="67">
        <v>1</v>
      </c>
      <c r="EX315" s="67">
        <v>0</v>
      </c>
      <c r="EY315" s="62">
        <f>VLOOKUP(A315,[5]Embarazos!$A$7:$H$139,8,0)</f>
        <v>31.5</v>
      </c>
      <c r="EZ315" s="63">
        <f>VLOOKUP(A315,[5]Embarazos!$A$7:$H$139,7,0)</f>
        <v>63</v>
      </c>
      <c r="FA315" s="62">
        <f>VLOOKUP(A315,[5]Embarazos!$A$7:$J$139,10,0)</f>
        <v>19</v>
      </c>
      <c r="FB315" s="63">
        <f>VLOOKUP(A315,[5]Embarazos!$A$7:$J$139,9,0)</f>
        <v>38</v>
      </c>
      <c r="FC315" s="67">
        <v>0</v>
      </c>
      <c r="FD315" s="67">
        <v>0</v>
      </c>
      <c r="FE315" s="67">
        <v>78.83</v>
      </c>
      <c r="FF315" s="67">
        <v>2</v>
      </c>
      <c r="FG315" s="67">
        <v>0</v>
      </c>
      <c r="FH315" s="67">
        <v>0</v>
      </c>
      <c r="FI315" s="67">
        <v>0</v>
      </c>
      <c r="FJ315" s="67">
        <v>0</v>
      </c>
      <c r="FK315" s="92">
        <v>78.833267638943624</v>
      </c>
      <c r="FL315" s="105">
        <v>2</v>
      </c>
      <c r="FM315" s="67">
        <v>157.66999999999999</v>
      </c>
      <c r="FN315" s="67">
        <v>4</v>
      </c>
      <c r="FO315" s="67">
        <v>236.5</v>
      </c>
      <c r="FP315" s="67">
        <v>6</v>
      </c>
      <c r="FQ315" s="92">
        <v>78.833267638943624</v>
      </c>
      <c r="FR315" s="105">
        <v>2</v>
      </c>
      <c r="FS315" s="62">
        <f>VLOOKUP(A315,'[3]2017'!$A$8:$M$140,13,0)</f>
        <v>0.85910652920962194</v>
      </c>
      <c r="FT315" s="63">
        <f>VLOOKUP(A315,'[3]2017'!$A$8:$M$140,12,0)</f>
        <v>1</v>
      </c>
      <c r="FU315" s="62">
        <f>VLOOKUP(A315,'[3]2017'!$A$8:$O$140,15,0)</f>
        <v>2.6246719160104988</v>
      </c>
      <c r="FV315" s="63">
        <f>VLOOKUP(A315,'[3]2017'!$A$8:$O$140,14,0)</f>
        <v>3</v>
      </c>
      <c r="FW315" s="67"/>
      <c r="FX315" s="67"/>
      <c r="FY315" s="67"/>
      <c r="FZ315" s="67"/>
      <c r="GA315" s="67"/>
      <c r="GB315" s="67"/>
      <c r="GC315" s="67"/>
      <c r="GD315" s="67"/>
      <c r="GE315" s="67"/>
      <c r="GF315" s="67"/>
      <c r="GG315" s="67"/>
      <c r="GH315" s="67"/>
      <c r="GI315" s="67"/>
      <c r="GJ315" s="67"/>
      <c r="GK315" s="67"/>
      <c r="GL315" s="67"/>
      <c r="GM315" s="67"/>
      <c r="GN315" s="67"/>
      <c r="GO315" s="67"/>
      <c r="GP315" s="67"/>
      <c r="GQ315" s="67"/>
      <c r="GR315" s="67"/>
      <c r="GS315" s="67"/>
      <c r="GT315" s="67"/>
      <c r="GU315" s="67"/>
      <c r="GV315" s="67"/>
      <c r="GW315" s="67"/>
      <c r="GX315" s="67"/>
      <c r="GY315" s="67"/>
      <c r="GZ315" s="67"/>
      <c r="HA315" s="67"/>
      <c r="HB315" s="67"/>
      <c r="HC315" s="67"/>
      <c r="HD315" s="67"/>
      <c r="HE315" s="67"/>
      <c r="HF315" s="67"/>
      <c r="HG315" s="67"/>
      <c r="HH315" s="67"/>
      <c r="HI315" s="67"/>
      <c r="HJ315" s="67"/>
      <c r="HK315" s="67"/>
      <c r="HL315" s="67"/>
      <c r="HM315" s="67"/>
      <c r="HN315" s="67"/>
      <c r="HO315" s="67"/>
      <c r="HP315" s="67"/>
      <c r="HQ315" s="67"/>
      <c r="HR315" s="67"/>
      <c r="HS315" s="67"/>
      <c r="HT315" s="67"/>
      <c r="HU315" s="67"/>
      <c r="HV315" s="67"/>
      <c r="HW315" s="67"/>
      <c r="HX315" s="67"/>
      <c r="HY315" s="67"/>
      <c r="HZ315" s="67"/>
      <c r="IA315" s="67"/>
      <c r="IB315" s="67"/>
      <c r="IC315" s="67"/>
      <c r="ID315" s="67"/>
      <c r="IE315" s="67"/>
      <c r="IF315" s="67"/>
      <c r="IG315" s="67"/>
      <c r="IH315" s="67"/>
      <c r="II315" s="67"/>
      <c r="IJ315" s="67"/>
      <c r="IK315" s="67"/>
      <c r="IL315" s="67"/>
      <c r="IM315" s="67"/>
      <c r="IN315" s="67"/>
      <c r="IO315" s="67"/>
      <c r="IP315" s="67"/>
      <c r="IQ315" s="67"/>
      <c r="IR315" s="67"/>
      <c r="IS315" s="67"/>
      <c r="IT315" s="67"/>
      <c r="IU315" s="67"/>
      <c r="IV315" s="67"/>
      <c r="IW315" s="67"/>
      <c r="IX315" s="67"/>
      <c r="IY315" s="67"/>
      <c r="IZ315" s="67"/>
      <c r="JA315" s="67"/>
      <c r="JB315" s="67"/>
      <c r="JC315" s="67"/>
      <c r="JD315" s="67"/>
      <c r="JE315" s="67"/>
      <c r="JF315" s="67"/>
      <c r="JG315" s="67"/>
      <c r="JH315" s="67"/>
      <c r="JI315" s="67"/>
      <c r="JJ315" s="67"/>
      <c r="JK315" s="67"/>
      <c r="JL315" s="67"/>
      <c r="JM315" s="67"/>
      <c r="JN315" s="67"/>
      <c r="JO315" s="67"/>
      <c r="JP315" s="67"/>
      <c r="JQ315" s="67"/>
      <c r="JR315" s="67"/>
      <c r="JS315" s="67"/>
      <c r="JT315" s="67"/>
      <c r="JU315" s="67"/>
      <c r="JV315" s="67"/>
      <c r="JW315" s="67"/>
      <c r="JX315" s="67"/>
      <c r="JY315" s="67"/>
      <c r="JZ315" s="67"/>
      <c r="KA315" s="67"/>
      <c r="KB315" s="67"/>
      <c r="KC315" s="67"/>
      <c r="KD315" s="67"/>
      <c r="KE315" s="67"/>
      <c r="KF315" s="67"/>
      <c r="KG315" s="67"/>
      <c r="KH315" s="67"/>
      <c r="KI315" s="67"/>
      <c r="KJ315" s="67"/>
      <c r="KK315" s="67"/>
      <c r="KL315" s="67"/>
      <c r="KM315" s="67"/>
      <c r="KN315" s="67"/>
      <c r="KO315" s="67"/>
      <c r="KP315" s="67"/>
      <c r="KQ315" s="67"/>
      <c r="KR315" s="67"/>
      <c r="KS315" s="67"/>
      <c r="KT315" s="67"/>
      <c r="KU315" s="67"/>
      <c r="KV315" s="67"/>
      <c r="KW315" s="67"/>
      <c r="KX315" s="67"/>
      <c r="KY315" s="67"/>
      <c r="KZ315" s="67"/>
      <c r="LA315" s="67"/>
      <c r="LB315" s="67"/>
      <c r="LC315" s="67"/>
      <c r="LD315" s="67"/>
      <c r="LE315" s="67"/>
      <c r="LF315" s="67"/>
      <c r="LG315" s="67"/>
      <c r="LH315" s="67"/>
      <c r="LI315" s="67"/>
      <c r="LJ315" s="67"/>
      <c r="LK315" s="67"/>
      <c r="LL315" s="67"/>
      <c r="LM315" s="67"/>
      <c r="LN315" s="67"/>
      <c r="LO315" s="67"/>
      <c r="LP315" s="67"/>
      <c r="LQ315" s="67"/>
      <c r="LR315" s="67"/>
      <c r="LS315" s="67"/>
      <c r="LT315" s="67"/>
      <c r="LU315" s="67"/>
      <c r="LV315" s="67"/>
      <c r="LW315" s="67"/>
      <c r="LX315" s="67"/>
      <c r="LY315" s="67"/>
      <c r="LZ315" s="67"/>
      <c r="MA315" s="67"/>
      <c r="MB315" s="67"/>
      <c r="MC315" s="67"/>
      <c r="MD315" s="67"/>
      <c r="ME315" s="67"/>
      <c r="MF315" s="67"/>
      <c r="MG315" s="67"/>
      <c r="MH315" s="67"/>
      <c r="MI315" s="67"/>
      <c r="MJ315" s="67"/>
      <c r="MK315" s="67"/>
      <c r="ML315" s="67"/>
      <c r="MM315" s="67"/>
      <c r="MN315" s="67"/>
      <c r="MO315" s="67"/>
      <c r="MP315" s="67"/>
      <c r="MQ315" s="67"/>
      <c r="MR315" s="67"/>
      <c r="MS315" s="67"/>
      <c r="MT315" s="67"/>
      <c r="MU315" s="67"/>
      <c r="MV315" s="67"/>
      <c r="MW315" s="67"/>
      <c r="MX315" s="67"/>
      <c r="MY315" s="67"/>
      <c r="MZ315" s="67"/>
      <c r="NA315" s="67"/>
      <c r="NB315" s="67"/>
      <c r="NC315" s="67"/>
      <c r="ND315" s="67"/>
      <c r="NE315" s="67"/>
      <c r="NF315" s="67"/>
      <c r="NG315" s="67"/>
      <c r="NH315" s="67"/>
      <c r="NI315" s="67"/>
      <c r="NJ315" s="67"/>
      <c r="NK315" s="67"/>
      <c r="NL315" s="67"/>
      <c r="NM315" s="67"/>
      <c r="NN315" s="67"/>
      <c r="NO315" s="67"/>
      <c r="NP315" s="67"/>
      <c r="NQ315" s="67"/>
      <c r="NR315" s="12"/>
      <c r="NS315" s="12"/>
      <c r="NT315" s="12"/>
      <c r="NU315" s="12"/>
      <c r="NV315" s="12"/>
      <c r="NW315" s="12"/>
      <c r="NX315" s="12"/>
      <c r="NY315" s="12"/>
      <c r="NZ315" s="12"/>
      <c r="OA315" s="12"/>
      <c r="OB315" s="12"/>
      <c r="OC315" s="12"/>
      <c r="OD315" s="12"/>
      <c r="OE315" s="12"/>
      <c r="OF315" s="12"/>
      <c r="OG315" s="12"/>
      <c r="OH315" s="12"/>
      <c r="OI315" s="12"/>
      <c r="OJ315" s="12"/>
      <c r="OK315" s="12"/>
      <c r="OL315" s="12"/>
      <c r="OM315" s="12"/>
      <c r="ON315" s="12"/>
      <c r="OO315" s="12"/>
      <c r="OP315" s="12"/>
      <c r="OQ315" s="12"/>
    </row>
    <row r="316" spans="1:407">
      <c r="A316" s="96" t="s">
        <v>1039</v>
      </c>
      <c r="B316" s="56" t="s">
        <v>1040</v>
      </c>
      <c r="C316" s="96" t="s">
        <v>466</v>
      </c>
      <c r="D316" s="74">
        <v>6</v>
      </c>
      <c r="E316" s="67">
        <v>2017</v>
      </c>
      <c r="F316" s="161">
        <v>70.696556127353446</v>
      </c>
      <c r="G316" s="67">
        <v>11939</v>
      </c>
      <c r="H316" s="67">
        <v>8573</v>
      </c>
      <c r="I316" s="67">
        <v>3366</v>
      </c>
      <c r="J316" s="67">
        <v>30.8</v>
      </c>
      <c r="K316" s="78">
        <v>3677</v>
      </c>
      <c r="L316" s="67">
        <v>54.77</v>
      </c>
      <c r="M316" s="78">
        <v>6539</v>
      </c>
      <c r="N316" s="67">
        <v>1038</v>
      </c>
      <c r="O316" s="67">
        <v>530</v>
      </c>
      <c r="P316" s="67">
        <v>508</v>
      </c>
      <c r="Q316" s="67">
        <v>1245</v>
      </c>
      <c r="R316" s="67">
        <v>634</v>
      </c>
      <c r="S316" s="67">
        <v>611</v>
      </c>
      <c r="T316" s="67">
        <v>1031</v>
      </c>
      <c r="U316" s="67">
        <v>524</v>
      </c>
      <c r="V316" s="67">
        <v>507</v>
      </c>
      <c r="W316" s="67">
        <v>1236</v>
      </c>
      <c r="X316" s="67">
        <v>630</v>
      </c>
      <c r="Y316" s="67">
        <v>606</v>
      </c>
      <c r="Z316" s="67">
        <v>1023</v>
      </c>
      <c r="AA316" s="67">
        <v>519</v>
      </c>
      <c r="AB316" s="67">
        <v>504</v>
      </c>
      <c r="AC316" s="67">
        <v>1204</v>
      </c>
      <c r="AD316" s="67">
        <v>608</v>
      </c>
      <c r="AE316" s="67">
        <v>596</v>
      </c>
      <c r="AF316" s="67">
        <v>999</v>
      </c>
      <c r="AG316" s="67">
        <v>503</v>
      </c>
      <c r="AH316" s="67">
        <v>496</v>
      </c>
      <c r="AI316" s="67">
        <v>1952</v>
      </c>
      <c r="AJ316" s="67">
        <v>974</v>
      </c>
      <c r="AK316" s="67">
        <v>978</v>
      </c>
      <c r="AL316" s="67">
        <v>1090</v>
      </c>
      <c r="AM316" s="67">
        <v>546</v>
      </c>
      <c r="AN316" s="67">
        <v>544</v>
      </c>
      <c r="AO316" s="67">
        <v>1114</v>
      </c>
      <c r="AP316" s="67">
        <v>544</v>
      </c>
      <c r="AQ316" s="67">
        <v>570</v>
      </c>
      <c r="AR316" s="67" t="s">
        <v>428</v>
      </c>
      <c r="AS316" s="67"/>
      <c r="AT316" s="67" t="s">
        <v>428</v>
      </c>
      <c r="AU316" s="59">
        <v>468</v>
      </c>
      <c r="AV316" s="59">
        <v>0</v>
      </c>
      <c r="AW316" s="59">
        <v>1</v>
      </c>
      <c r="AX316" s="97">
        <f>VLOOKUP(A316,[2]INFANTIL!$A$8:$AA$140,27,0)</f>
        <v>0</v>
      </c>
      <c r="AY316" s="98">
        <f>VLOOKUP(A316,[2]INFANTIL!$A$8:$AA$140,16,0)</f>
        <v>2</v>
      </c>
      <c r="AZ316" s="62">
        <f>VLOOKUP(A316,'[3]2017'!$A$8:$E$140,5,0)</f>
        <v>0.96339113680154143</v>
      </c>
      <c r="BA316" s="63">
        <f>VLOOKUP(A316,'[3]2017'!$A$8:$E$140,4,0)</f>
        <v>1</v>
      </c>
      <c r="BB316" s="62">
        <f>VLOOKUP(A316,[2]MATERNAS!$A$8:$AA$140,27,0)</f>
        <v>0</v>
      </c>
      <c r="BC316" s="63">
        <f>VLOOKUP(A316,[2]MATERNAS!$A$8:$AA$140,26,0)</f>
        <v>0</v>
      </c>
      <c r="BD316" s="68">
        <v>0</v>
      </c>
      <c r="BE316" s="69">
        <v>0</v>
      </c>
      <c r="BF316" s="60">
        <f>VLOOKUP(A316,[4]Controles!$A$7:$L$139,12,0)</f>
        <v>8.7719298245614024</v>
      </c>
      <c r="BG316" s="61">
        <f>VLOOKUP(A316,[4]Controles!$A$7:$L$139,11,0)</f>
        <v>10</v>
      </c>
      <c r="BH316" s="88">
        <v>10.526315789473683</v>
      </c>
      <c r="BI316" s="87">
        <v>12</v>
      </c>
      <c r="BJ316" s="68">
        <v>0</v>
      </c>
      <c r="BK316" s="69">
        <v>0</v>
      </c>
      <c r="BL316" s="68">
        <v>96.339113680154142</v>
      </c>
      <c r="BM316" s="69">
        <v>1</v>
      </c>
      <c r="BN316" s="67">
        <v>0</v>
      </c>
      <c r="BO316" s="67">
        <v>0</v>
      </c>
      <c r="BP316" s="67">
        <v>0</v>
      </c>
      <c r="BQ316" s="67">
        <v>0</v>
      </c>
      <c r="BR316" s="67">
        <v>0</v>
      </c>
      <c r="BS316" s="67">
        <v>0</v>
      </c>
      <c r="BT316" s="67">
        <v>0</v>
      </c>
      <c r="BU316" s="67">
        <v>0</v>
      </c>
      <c r="BV316" s="67">
        <v>22.9</v>
      </c>
      <c r="BW316" s="67">
        <v>95.8</v>
      </c>
      <c r="BX316" s="67">
        <v>91.5</v>
      </c>
      <c r="BY316" s="67">
        <v>95.8</v>
      </c>
      <c r="BZ316" s="67">
        <v>96.6</v>
      </c>
      <c r="CA316" s="67">
        <v>91.7</v>
      </c>
      <c r="CB316" s="67">
        <v>83.5</v>
      </c>
      <c r="CC316" s="96" t="s">
        <v>2796</v>
      </c>
      <c r="CD316" s="96" t="s">
        <v>2797</v>
      </c>
      <c r="CE316" s="99">
        <v>0</v>
      </c>
      <c r="CF316" s="67" t="s">
        <v>2798</v>
      </c>
      <c r="CG316" s="67" t="s">
        <v>2799</v>
      </c>
      <c r="CH316" s="67">
        <v>0</v>
      </c>
      <c r="CI316" s="67">
        <v>0</v>
      </c>
      <c r="CJ316" s="86">
        <v>0</v>
      </c>
      <c r="CK316" s="87">
        <v>0</v>
      </c>
      <c r="CL316" s="106">
        <v>0</v>
      </c>
      <c r="CM316" s="89">
        <v>0</v>
      </c>
      <c r="CN316" s="67">
        <v>96.34</v>
      </c>
      <c r="CO316" s="67">
        <v>1</v>
      </c>
      <c r="CP316" s="67">
        <v>0</v>
      </c>
      <c r="CQ316" s="67">
        <v>0</v>
      </c>
      <c r="CR316" s="67">
        <v>0</v>
      </c>
      <c r="CS316" s="67">
        <v>0</v>
      </c>
      <c r="CT316" s="67">
        <v>0</v>
      </c>
      <c r="CU316" s="67">
        <v>0</v>
      </c>
      <c r="CV316" s="67">
        <v>0</v>
      </c>
      <c r="CW316" s="67">
        <v>0</v>
      </c>
      <c r="CX316" s="67">
        <v>0</v>
      </c>
      <c r="CY316" s="67">
        <v>0</v>
      </c>
      <c r="CZ316" s="67">
        <v>0</v>
      </c>
      <c r="DA316" s="67">
        <v>0</v>
      </c>
      <c r="DB316" s="62">
        <f>VLOOKUP(A316,'[3]2017'!$A$8:$I$140,9,0)</f>
        <v>0.97751710654936463</v>
      </c>
      <c r="DC316" s="63">
        <f>VLOOKUP(A316,'[3]2017'!$A$8:$I$140,8,0)</f>
        <v>1</v>
      </c>
      <c r="DD316" s="96" t="s">
        <v>2800</v>
      </c>
      <c r="DE316" s="96" t="s">
        <v>2801</v>
      </c>
      <c r="DF316" s="99">
        <v>1.6817593790426906</v>
      </c>
      <c r="DG316" s="104">
        <v>8.59375</v>
      </c>
      <c r="DH316" s="67">
        <v>0</v>
      </c>
      <c r="DI316" s="67">
        <v>0</v>
      </c>
      <c r="DJ316" s="67">
        <v>242.72</v>
      </c>
      <c r="DK316" s="67">
        <v>3</v>
      </c>
      <c r="DL316" s="67">
        <v>0</v>
      </c>
      <c r="DM316" s="67">
        <v>0</v>
      </c>
      <c r="DN316" s="67">
        <v>83.06</v>
      </c>
      <c r="DO316" s="67">
        <v>1</v>
      </c>
      <c r="DP316" s="67">
        <v>83.06</v>
      </c>
      <c r="DQ316" s="67">
        <v>1</v>
      </c>
      <c r="DR316" s="67">
        <v>0</v>
      </c>
      <c r="DS316" s="67">
        <v>0</v>
      </c>
      <c r="DT316" s="67">
        <v>0</v>
      </c>
      <c r="DU316" s="67">
        <v>0</v>
      </c>
      <c r="DV316" s="67">
        <v>0</v>
      </c>
      <c r="DW316" s="67">
        <v>0</v>
      </c>
      <c r="DX316" s="67">
        <v>83.06</v>
      </c>
      <c r="DY316" s="67">
        <v>1</v>
      </c>
      <c r="DZ316" s="101">
        <f>VLOOKUP(A316,[5]Embarazos!$A$7:$D$139,4,0)</f>
        <v>0.86206896551724133</v>
      </c>
      <c r="EA316" s="63">
        <f>VLOOKUP(A316,[5]Embarazos!$A$7:$D$139,3,0)</f>
        <v>1</v>
      </c>
      <c r="EB316" s="62">
        <f>VLOOKUP(A316,[5]Embarazos!$A$7:$F$139,6,0)</f>
        <v>23.275862068965516</v>
      </c>
      <c r="EC316" s="63">
        <f>VLOOKUP(A316,[5]Embarazos!$A$7:$F$139,5,0)</f>
        <v>27</v>
      </c>
      <c r="ED316" s="62">
        <f>VLOOKUP(A316,'[3]2017'!$A$8:$K$140,11,0)</f>
        <v>0</v>
      </c>
      <c r="EE316" s="63">
        <f>VLOOKUP(A316,'[3]2017'!$A$8:$K$140,10,0)</f>
        <v>0</v>
      </c>
      <c r="EF316" s="96" t="s">
        <v>2802</v>
      </c>
      <c r="EG316" s="96" t="s">
        <v>2803</v>
      </c>
      <c r="EH316" s="99">
        <v>0.84269662921348309</v>
      </c>
      <c r="EI316" s="104">
        <v>4.9132947976878611</v>
      </c>
      <c r="EJ316" s="174" t="s">
        <v>2804</v>
      </c>
      <c r="EK316" s="174" t="s">
        <v>2805</v>
      </c>
      <c r="EL316" s="96" t="s">
        <v>2806</v>
      </c>
      <c r="EM316" s="96" t="s">
        <v>2807</v>
      </c>
      <c r="EN316" s="99">
        <v>0.62893081761006298</v>
      </c>
      <c r="EO316" s="100">
        <v>1.6129032258064515</v>
      </c>
      <c r="EP316" s="67">
        <v>0</v>
      </c>
      <c r="EQ316" s="67">
        <v>0</v>
      </c>
      <c r="ER316" s="67">
        <v>166.11</v>
      </c>
      <c r="ES316" s="67">
        <v>2</v>
      </c>
      <c r="ET316" s="92">
        <v>249.16943521594683</v>
      </c>
      <c r="EU316" s="105">
        <v>3</v>
      </c>
      <c r="EV316" s="67">
        <v>0</v>
      </c>
      <c r="EW316" s="67">
        <v>0</v>
      </c>
      <c r="EX316" s="67">
        <v>7</v>
      </c>
      <c r="EY316" s="62">
        <f>VLOOKUP(A316,[5]Embarazos!$A$7:$H$139,8,0)</f>
        <v>26.72413793103448</v>
      </c>
      <c r="EZ316" s="63">
        <f>VLOOKUP(A316,[5]Embarazos!$A$7:$H$139,7,0)</f>
        <v>31</v>
      </c>
      <c r="FA316" s="62">
        <f>VLOOKUP(A316,[5]Embarazos!$A$7:$J$139,10,0)</f>
        <v>22.413793103448278</v>
      </c>
      <c r="FB316" s="63">
        <f>VLOOKUP(A316,[5]Embarazos!$A$7:$J$139,9,0)</f>
        <v>26</v>
      </c>
      <c r="FC316" s="67">
        <v>0</v>
      </c>
      <c r="FD316" s="67">
        <v>0</v>
      </c>
      <c r="FE316" s="67">
        <v>0</v>
      </c>
      <c r="FF316" s="67">
        <v>0</v>
      </c>
      <c r="FG316" s="67">
        <v>0</v>
      </c>
      <c r="FH316" s="67">
        <v>0</v>
      </c>
      <c r="FI316" s="67">
        <v>0</v>
      </c>
      <c r="FJ316" s="67">
        <v>0</v>
      </c>
      <c r="FK316" s="67">
        <v>0</v>
      </c>
      <c r="FL316" s="67">
        <v>0</v>
      </c>
      <c r="FM316" s="67">
        <v>291.79000000000002</v>
      </c>
      <c r="FN316" s="67">
        <v>7</v>
      </c>
      <c r="FO316" s="67">
        <v>208.42</v>
      </c>
      <c r="FP316" s="67">
        <v>5</v>
      </c>
      <c r="FQ316" s="92">
        <v>8.9589679268948217</v>
      </c>
      <c r="FR316" s="105">
        <v>1</v>
      </c>
      <c r="FS316" s="62">
        <f>VLOOKUP(A316,'[3]2017'!$A$8:$M$140,13,0)</f>
        <v>0.91743119266055051</v>
      </c>
      <c r="FT316" s="63">
        <f>VLOOKUP(A316,'[3]2017'!$A$8:$M$140,12,0)</f>
        <v>1</v>
      </c>
      <c r="FU316" s="62">
        <f>VLOOKUP(A316,'[3]2017'!$A$8:$O$140,15,0)</f>
        <v>0</v>
      </c>
      <c r="FV316" s="63">
        <f>VLOOKUP(A316,'[3]2017'!$A$8:$O$140,14,0)</f>
        <v>0</v>
      </c>
      <c r="FW316" s="67"/>
      <c r="FX316" s="67"/>
      <c r="FY316" s="67"/>
      <c r="FZ316" s="67"/>
      <c r="GA316" s="67"/>
      <c r="GB316" s="67"/>
      <c r="GC316" s="67"/>
      <c r="GD316" s="67"/>
      <c r="GE316" s="67"/>
      <c r="GF316" s="67"/>
      <c r="GG316" s="67"/>
      <c r="GH316" s="67"/>
      <c r="GI316" s="67"/>
      <c r="GJ316" s="67"/>
      <c r="GK316" s="67"/>
      <c r="GL316" s="67"/>
      <c r="GM316" s="67"/>
      <c r="GN316" s="67"/>
      <c r="GO316" s="67"/>
      <c r="GP316" s="67"/>
      <c r="GQ316" s="67"/>
      <c r="GR316" s="67"/>
      <c r="GS316" s="67"/>
      <c r="GT316" s="67"/>
      <c r="GU316" s="67"/>
      <c r="GV316" s="67"/>
      <c r="GW316" s="67"/>
      <c r="GX316" s="67"/>
      <c r="GY316" s="67"/>
      <c r="GZ316" s="67"/>
      <c r="HA316" s="67"/>
      <c r="HB316" s="67"/>
      <c r="HC316" s="67"/>
      <c r="HD316" s="67"/>
      <c r="HE316" s="67"/>
      <c r="HF316" s="67"/>
      <c r="HG316" s="67"/>
      <c r="HH316" s="67"/>
      <c r="HI316" s="67"/>
      <c r="HJ316" s="67"/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67"/>
      <c r="HV316" s="67"/>
      <c r="HW316" s="67"/>
      <c r="HX316" s="67"/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67"/>
      <c r="IL316" s="67"/>
      <c r="IM316" s="67"/>
      <c r="IN316" s="67"/>
      <c r="IO316" s="67"/>
      <c r="IP316" s="67"/>
      <c r="IQ316" s="67"/>
      <c r="IR316" s="67"/>
      <c r="IS316" s="67"/>
      <c r="IT316" s="67"/>
      <c r="IU316" s="67"/>
      <c r="IV316" s="67"/>
      <c r="IW316" s="67"/>
      <c r="IX316" s="67"/>
      <c r="IY316" s="67"/>
      <c r="IZ316" s="67"/>
      <c r="JA316" s="67"/>
      <c r="JB316" s="67"/>
      <c r="JC316" s="67"/>
      <c r="JD316" s="67"/>
      <c r="JE316" s="67"/>
      <c r="JF316" s="67"/>
      <c r="JG316" s="67"/>
      <c r="JH316" s="67"/>
      <c r="JI316" s="67"/>
      <c r="JJ316" s="67"/>
      <c r="JK316" s="67"/>
      <c r="JL316" s="67"/>
      <c r="JM316" s="67"/>
      <c r="JN316" s="67"/>
      <c r="JO316" s="67"/>
      <c r="JP316" s="67"/>
      <c r="JQ316" s="67"/>
      <c r="JR316" s="67"/>
      <c r="JS316" s="67"/>
      <c r="JT316" s="67"/>
      <c r="JU316" s="67"/>
      <c r="JV316" s="67"/>
      <c r="JW316" s="67"/>
      <c r="JX316" s="67"/>
      <c r="JY316" s="67"/>
      <c r="JZ316" s="67"/>
      <c r="KA316" s="67"/>
      <c r="KB316" s="67"/>
      <c r="KC316" s="67"/>
      <c r="KD316" s="67"/>
      <c r="KE316" s="67"/>
      <c r="KF316" s="67"/>
      <c r="KG316" s="67"/>
      <c r="KH316" s="67"/>
      <c r="KI316" s="67"/>
      <c r="KJ316" s="67"/>
      <c r="KK316" s="67"/>
      <c r="KL316" s="67"/>
      <c r="KM316" s="67"/>
      <c r="KN316" s="67"/>
      <c r="KO316" s="67"/>
      <c r="KP316" s="67"/>
      <c r="KQ316" s="67"/>
      <c r="KR316" s="67"/>
      <c r="KS316" s="67"/>
      <c r="KT316" s="67"/>
      <c r="KU316" s="67"/>
      <c r="KV316" s="67"/>
      <c r="KW316" s="67"/>
      <c r="KX316" s="67"/>
      <c r="KY316" s="67"/>
      <c r="KZ316" s="67"/>
      <c r="LA316" s="67"/>
      <c r="LB316" s="67"/>
      <c r="LC316" s="67"/>
      <c r="LD316" s="67"/>
      <c r="LE316" s="67"/>
      <c r="LF316" s="67"/>
      <c r="LG316" s="67"/>
      <c r="LH316" s="67"/>
      <c r="LI316" s="67"/>
      <c r="LJ316" s="67"/>
      <c r="LK316" s="67"/>
      <c r="LL316" s="67"/>
      <c r="LM316" s="67"/>
      <c r="LN316" s="67"/>
      <c r="LO316" s="67"/>
      <c r="LP316" s="67"/>
      <c r="LQ316" s="67"/>
      <c r="LR316" s="67"/>
      <c r="LS316" s="67"/>
      <c r="LT316" s="67"/>
      <c r="LU316" s="67"/>
      <c r="LV316" s="67"/>
      <c r="LW316" s="67"/>
      <c r="LX316" s="67"/>
      <c r="LY316" s="67"/>
      <c r="LZ316" s="67"/>
      <c r="MA316" s="67"/>
      <c r="MB316" s="67"/>
      <c r="MC316" s="67"/>
      <c r="MD316" s="67"/>
      <c r="ME316" s="67"/>
      <c r="MF316" s="67"/>
      <c r="MG316" s="67"/>
      <c r="MH316" s="67"/>
      <c r="MI316" s="67"/>
      <c r="MJ316" s="67"/>
      <c r="MK316" s="67"/>
      <c r="ML316" s="67"/>
      <c r="MM316" s="67"/>
      <c r="MN316" s="67"/>
      <c r="MO316" s="67"/>
      <c r="MP316" s="67"/>
      <c r="MQ316" s="67"/>
      <c r="MR316" s="67"/>
      <c r="MS316" s="67"/>
      <c r="MT316" s="67"/>
      <c r="MU316" s="67"/>
      <c r="MV316" s="67"/>
      <c r="MW316" s="67"/>
      <c r="MX316" s="67"/>
      <c r="MY316" s="67"/>
      <c r="MZ316" s="67"/>
      <c r="NA316" s="67"/>
      <c r="NB316" s="67"/>
      <c r="NC316" s="67"/>
      <c r="ND316" s="67"/>
      <c r="NE316" s="67"/>
      <c r="NF316" s="67"/>
      <c r="NG316" s="67"/>
      <c r="NH316" s="67"/>
      <c r="NI316" s="67"/>
      <c r="NJ316" s="67"/>
      <c r="NK316" s="67"/>
      <c r="NL316" s="67"/>
      <c r="NM316" s="67"/>
      <c r="NN316" s="67"/>
      <c r="NO316" s="67"/>
      <c r="NP316" s="67"/>
      <c r="NQ316" s="67"/>
      <c r="NR316" s="12"/>
      <c r="NS316" s="12"/>
      <c r="NT316" s="12"/>
      <c r="NU316" s="12"/>
      <c r="NV316" s="12"/>
      <c r="NW316" s="12"/>
      <c r="NX316" s="12"/>
      <c r="NY316" s="12"/>
      <c r="NZ316" s="12"/>
      <c r="OA316" s="12"/>
      <c r="OB316" s="12"/>
      <c r="OC316" s="12"/>
      <c r="OD316" s="12"/>
      <c r="OE316" s="12"/>
      <c r="OF316" s="12"/>
      <c r="OG316" s="12"/>
      <c r="OH316" s="12"/>
      <c r="OI316" s="12"/>
      <c r="OJ316" s="12"/>
      <c r="OK316" s="12"/>
      <c r="OL316" s="12"/>
      <c r="OM316" s="12"/>
      <c r="ON316" s="12"/>
      <c r="OO316" s="12"/>
      <c r="OP316" s="12"/>
      <c r="OQ316" s="12"/>
    </row>
    <row r="317" spans="1:407">
      <c r="A317" s="96" t="s">
        <v>1048</v>
      </c>
      <c r="B317" s="56" t="s">
        <v>1049</v>
      </c>
      <c r="C317" s="96" t="s">
        <v>427</v>
      </c>
      <c r="D317" s="74">
        <v>3</v>
      </c>
      <c r="E317" s="67">
        <v>2017</v>
      </c>
      <c r="F317" s="161">
        <v>81.275060467634376</v>
      </c>
      <c r="G317" s="67">
        <v>53993</v>
      </c>
      <c r="H317" s="67">
        <v>47101</v>
      </c>
      <c r="I317" s="67">
        <v>6892</v>
      </c>
      <c r="J317" s="67">
        <v>101.13</v>
      </c>
      <c r="K317" s="78">
        <v>54605</v>
      </c>
      <c r="L317" s="67">
        <v>19.52</v>
      </c>
      <c r="M317" s="78">
        <v>10540</v>
      </c>
      <c r="N317" s="67">
        <v>4583</v>
      </c>
      <c r="O317" s="67">
        <v>2339</v>
      </c>
      <c r="P317" s="67">
        <v>2244</v>
      </c>
      <c r="Q317" s="67">
        <v>5494</v>
      </c>
      <c r="R317" s="67">
        <v>2801</v>
      </c>
      <c r="S317" s="67">
        <v>2693</v>
      </c>
      <c r="T317" s="67">
        <v>4598</v>
      </c>
      <c r="U317" s="67">
        <v>2346</v>
      </c>
      <c r="V317" s="67">
        <v>2252</v>
      </c>
      <c r="W317" s="67">
        <v>5569</v>
      </c>
      <c r="X317" s="67">
        <v>2858</v>
      </c>
      <c r="Y317" s="67">
        <v>2711</v>
      </c>
      <c r="Z317" s="67">
        <v>4724</v>
      </c>
      <c r="AA317" s="67">
        <v>2438</v>
      </c>
      <c r="AB317" s="67">
        <v>2286</v>
      </c>
      <c r="AC317" s="67">
        <v>5644</v>
      </c>
      <c r="AD317" s="67">
        <v>2865</v>
      </c>
      <c r="AE317" s="67">
        <v>2779</v>
      </c>
      <c r="AF317" s="67">
        <v>4735</v>
      </c>
      <c r="AG317" s="67">
        <v>2362</v>
      </c>
      <c r="AH317" s="67">
        <v>2373</v>
      </c>
      <c r="AI317" s="67">
        <v>9168</v>
      </c>
      <c r="AJ317" s="67">
        <v>4612</v>
      </c>
      <c r="AK317" s="67">
        <v>4556</v>
      </c>
      <c r="AL317" s="67">
        <v>5179</v>
      </c>
      <c r="AM317" s="67">
        <v>2606</v>
      </c>
      <c r="AN317" s="67">
        <v>2573</v>
      </c>
      <c r="AO317" s="67">
        <v>5005</v>
      </c>
      <c r="AP317" s="67">
        <v>2551</v>
      </c>
      <c r="AQ317" s="67">
        <v>2454</v>
      </c>
      <c r="AR317" s="67" t="s">
        <v>428</v>
      </c>
      <c r="AS317" s="67"/>
      <c r="AT317" s="67" t="s">
        <v>428</v>
      </c>
      <c r="AU317" s="59">
        <v>1224</v>
      </c>
      <c r="AV317" s="59">
        <v>0</v>
      </c>
      <c r="AW317" s="59">
        <v>251</v>
      </c>
      <c r="AX317" s="97">
        <f>VLOOKUP(A317,[2]INFANTIL!$A$8:$AA$140,27,0)</f>
        <v>11.577424023154848</v>
      </c>
      <c r="AY317" s="98">
        <f>VLOOKUP(A317,[2]INFANTIL!$A$8:$AA$140,16,0)</f>
        <v>6</v>
      </c>
      <c r="AZ317" s="62">
        <f>VLOOKUP(A317,'[3]2017'!$A$8:$E$140,5,0)</f>
        <v>1.9637791839406502</v>
      </c>
      <c r="BA317" s="63">
        <f>VLOOKUP(A317,'[3]2017'!$A$8:$E$140,4,0)</f>
        <v>9</v>
      </c>
      <c r="BB317" s="62">
        <f>VLOOKUP(A317,[2]MATERNAS!$A$8:$AA$140,27,0)</f>
        <v>0</v>
      </c>
      <c r="BC317" s="63">
        <f>VLOOKUP(A317,[2]MATERNAS!$A$8:$AA$140,26,0)</f>
        <v>0</v>
      </c>
      <c r="BD317" s="68">
        <v>0</v>
      </c>
      <c r="BE317" s="69">
        <v>0</v>
      </c>
      <c r="BF317" s="60">
        <f>VLOOKUP(A317,[4]Controles!$A$7:$L$139,12,0)</f>
        <v>2.8943560057887119</v>
      </c>
      <c r="BG317" s="61">
        <f>VLOOKUP(A317,[4]Controles!$A$7:$L$139,11,0)</f>
        <v>20</v>
      </c>
      <c r="BH317" s="88">
        <v>10.419681620839363</v>
      </c>
      <c r="BI317" s="87">
        <v>72</v>
      </c>
      <c r="BJ317" s="68">
        <v>0</v>
      </c>
      <c r="BK317" s="69">
        <v>0</v>
      </c>
      <c r="BL317" s="68">
        <v>0</v>
      </c>
      <c r="BM317" s="69">
        <v>0</v>
      </c>
      <c r="BN317" s="67">
        <v>0</v>
      </c>
      <c r="BO317" s="67">
        <v>0</v>
      </c>
      <c r="BP317" s="67">
        <v>0</v>
      </c>
      <c r="BQ317" s="67">
        <v>0</v>
      </c>
      <c r="BR317" s="67">
        <v>0</v>
      </c>
      <c r="BS317" s="67">
        <v>0</v>
      </c>
      <c r="BT317" s="67">
        <v>0</v>
      </c>
      <c r="BU317" s="67">
        <v>0</v>
      </c>
      <c r="BV317" s="67">
        <v>148.69999999999999</v>
      </c>
      <c r="BW317" s="67">
        <v>98</v>
      </c>
      <c r="BX317" s="67">
        <v>94.5</v>
      </c>
      <c r="BY317" s="67">
        <v>100.1</v>
      </c>
      <c r="BZ317" s="67">
        <v>99.6</v>
      </c>
      <c r="CA317" s="67">
        <v>99.2</v>
      </c>
      <c r="CB317" s="67">
        <v>105.6</v>
      </c>
      <c r="CC317" s="96" t="s">
        <v>2808</v>
      </c>
      <c r="CD317" s="96" t="s">
        <v>2809</v>
      </c>
      <c r="CE317" s="99">
        <v>16.304347826086957</v>
      </c>
      <c r="CF317" s="67" t="s">
        <v>1865</v>
      </c>
      <c r="CG317" s="67" t="s">
        <v>2810</v>
      </c>
      <c r="CH317" s="67">
        <v>43.74</v>
      </c>
      <c r="CI317" s="67">
        <v>2</v>
      </c>
      <c r="CJ317" s="86">
        <v>0</v>
      </c>
      <c r="CK317" s="87">
        <v>0</v>
      </c>
      <c r="CL317" s="106">
        <v>43.74</v>
      </c>
      <c r="CM317" s="89">
        <v>2</v>
      </c>
      <c r="CN317" s="67">
        <v>174.98</v>
      </c>
      <c r="CO317" s="67">
        <v>8</v>
      </c>
      <c r="CP317" s="67">
        <v>0</v>
      </c>
      <c r="CQ317" s="67">
        <v>0</v>
      </c>
      <c r="CR317" s="67">
        <v>0</v>
      </c>
      <c r="CS317" s="67">
        <v>0</v>
      </c>
      <c r="CT317" s="67">
        <v>0</v>
      </c>
      <c r="CU317" s="67">
        <v>0</v>
      </c>
      <c r="CV317" s="67">
        <v>0</v>
      </c>
      <c r="CW317" s="67">
        <v>0</v>
      </c>
      <c r="CX317" s="67">
        <v>0</v>
      </c>
      <c r="CY317" s="67">
        <v>0</v>
      </c>
      <c r="CZ317" s="67">
        <v>0</v>
      </c>
      <c r="DA317" s="67">
        <v>0</v>
      </c>
      <c r="DB317" s="62">
        <f>VLOOKUP(A317,'[3]2017'!$A$8:$I$140,9,0)</f>
        <v>0.21168501270110077</v>
      </c>
      <c r="DC317" s="63">
        <f>VLOOKUP(A317,'[3]2017'!$A$8:$I$140,8,0)</f>
        <v>1</v>
      </c>
      <c r="DD317" s="96" t="s">
        <v>2811</v>
      </c>
      <c r="DE317" s="96" t="s">
        <v>2812</v>
      </c>
      <c r="DF317" s="99">
        <v>1.1972930765226444</v>
      </c>
      <c r="DG317" s="104">
        <v>2.9374201787994889</v>
      </c>
      <c r="DH317" s="67">
        <v>35.909999999999997</v>
      </c>
      <c r="DI317" s="67">
        <v>2</v>
      </c>
      <c r="DJ317" s="67">
        <v>125.7</v>
      </c>
      <c r="DK317" s="67">
        <v>7</v>
      </c>
      <c r="DL317" s="67">
        <v>35.909999999999997</v>
      </c>
      <c r="DM317" s="67">
        <v>2</v>
      </c>
      <c r="DN317" s="67">
        <v>212.62</v>
      </c>
      <c r="DO317" s="67">
        <v>12</v>
      </c>
      <c r="DP317" s="67">
        <v>124.03</v>
      </c>
      <c r="DQ317" s="67">
        <v>7</v>
      </c>
      <c r="DR317" s="67">
        <v>88.59</v>
      </c>
      <c r="DS317" s="67">
        <v>5</v>
      </c>
      <c r="DT317" s="67">
        <v>35.44</v>
      </c>
      <c r="DU317" s="67">
        <v>2</v>
      </c>
      <c r="DV317" s="67">
        <v>0</v>
      </c>
      <c r="DW317" s="67">
        <v>0</v>
      </c>
      <c r="DX317" s="67">
        <v>0</v>
      </c>
      <c r="DY317" s="67">
        <v>0</v>
      </c>
      <c r="DZ317" s="101">
        <f>VLOOKUP(A317,[5]Embarazos!$A$7:$D$139,4,0)</f>
        <v>1.2162162162162162</v>
      </c>
      <c r="EA317" s="63">
        <f>VLOOKUP(A317,[5]Embarazos!$A$7:$D$139,3,0)</f>
        <v>9</v>
      </c>
      <c r="EB317" s="62">
        <f>VLOOKUP(A317,[5]Embarazos!$A$7:$F$139,6,0)</f>
        <v>15.135135135135137</v>
      </c>
      <c r="EC317" s="63">
        <f>VLOOKUP(A317,[5]Embarazos!$A$7:$F$139,5,0)</f>
        <v>112</v>
      </c>
      <c r="ED317" s="62">
        <f>VLOOKUP(A317,'[3]2017'!$A$8:$K$140,11,0)</f>
        <v>1.4783526927138331</v>
      </c>
      <c r="EE317" s="63">
        <f>VLOOKUP(A317,'[3]2017'!$A$8:$K$140,10,0)</f>
        <v>7</v>
      </c>
      <c r="EF317" s="96" t="s">
        <v>2813</v>
      </c>
      <c r="EG317" s="96" t="s">
        <v>2814</v>
      </c>
      <c r="EH317" s="99">
        <v>1.7925736235595391</v>
      </c>
      <c r="EI317" s="104">
        <v>4.5171339563862922</v>
      </c>
      <c r="EJ317" s="174" t="s">
        <v>1793</v>
      </c>
      <c r="EK317" s="174" t="s">
        <v>2815</v>
      </c>
      <c r="EL317" s="96" t="s">
        <v>2816</v>
      </c>
      <c r="EM317" s="96" t="s">
        <v>2817</v>
      </c>
      <c r="EN317" s="99">
        <v>0.52038161318300091</v>
      </c>
      <c r="EO317" s="100">
        <v>1.8867924528301887</v>
      </c>
      <c r="EP317" s="67">
        <v>194.9</v>
      </c>
      <c r="EQ317" s="67">
        <v>11</v>
      </c>
      <c r="ER317" s="67">
        <v>230.33</v>
      </c>
      <c r="ES317" s="67">
        <v>13</v>
      </c>
      <c r="ET317" s="92">
        <v>88.589652728561305</v>
      </c>
      <c r="EU317" s="105">
        <v>5</v>
      </c>
      <c r="EV317" s="67">
        <v>194.9</v>
      </c>
      <c r="EW317" s="67">
        <v>11</v>
      </c>
      <c r="EX317" s="67">
        <v>0</v>
      </c>
      <c r="EY317" s="62">
        <f>VLOOKUP(A317,[5]Embarazos!$A$7:$H$139,8,0)</f>
        <v>29.72972972972973</v>
      </c>
      <c r="EZ317" s="63">
        <f>VLOOKUP(A317,[5]Embarazos!$A$7:$H$139,7,0)</f>
        <v>220</v>
      </c>
      <c r="FA317" s="62">
        <f>VLOOKUP(A317,[5]Embarazos!$A$7:$J$139,10,0)</f>
        <v>25.270270270270267</v>
      </c>
      <c r="FB317" s="63">
        <f>VLOOKUP(A317,[5]Embarazos!$A$7:$J$139,9,0)</f>
        <v>187</v>
      </c>
      <c r="FC317" s="67">
        <v>17.920000000000002</v>
      </c>
      <c r="FD317" s="67">
        <v>2</v>
      </c>
      <c r="FE317" s="67">
        <v>17.920000000000002</v>
      </c>
      <c r="FF317" s="67">
        <v>2</v>
      </c>
      <c r="FG317" s="67">
        <v>0</v>
      </c>
      <c r="FH317" s="67">
        <v>0</v>
      </c>
      <c r="FI317" s="67">
        <v>26.88</v>
      </c>
      <c r="FJ317" s="67">
        <v>3</v>
      </c>
      <c r="FK317" s="92">
        <v>62.712775488263752</v>
      </c>
      <c r="FL317" s="105">
        <v>7</v>
      </c>
      <c r="FM317" s="67">
        <v>98.55</v>
      </c>
      <c r="FN317" s="67">
        <v>11</v>
      </c>
      <c r="FO317" s="67">
        <v>250.85</v>
      </c>
      <c r="FP317" s="67">
        <v>28</v>
      </c>
      <c r="FQ317" s="92">
        <v>23.155294844087681</v>
      </c>
      <c r="FR317" s="105">
        <v>3</v>
      </c>
      <c r="FS317" s="62">
        <f>VLOOKUP(A317,'[3]2017'!$A$8:$M$140,13,0)</f>
        <v>1.5446997489862908</v>
      </c>
      <c r="FT317" s="63">
        <f>VLOOKUP(A317,'[3]2017'!$A$8:$M$140,12,0)</f>
        <v>8</v>
      </c>
      <c r="FU317" s="62">
        <f>VLOOKUP(A317,'[3]2017'!$A$8:$O$140,15,0)</f>
        <v>0.19980019980019981</v>
      </c>
      <c r="FV317" s="63">
        <f>VLOOKUP(A317,'[3]2017'!$A$8:$O$140,14,0)</f>
        <v>1</v>
      </c>
      <c r="FW317" s="67"/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67"/>
      <c r="GM317" s="67"/>
      <c r="GN317" s="67"/>
      <c r="GO317" s="67"/>
      <c r="GP317" s="67"/>
      <c r="GQ317" s="67"/>
      <c r="GR317" s="67"/>
      <c r="GS317" s="67"/>
      <c r="GT317" s="67"/>
      <c r="GU317" s="67"/>
      <c r="GV317" s="67"/>
      <c r="GW317" s="67"/>
      <c r="GX317" s="67"/>
      <c r="GY317" s="67"/>
      <c r="GZ317" s="67"/>
      <c r="HA317" s="67"/>
      <c r="HB317" s="67"/>
      <c r="HC317" s="67"/>
      <c r="HD317" s="67"/>
      <c r="HE317" s="67"/>
      <c r="HF317" s="67"/>
      <c r="HG317" s="67"/>
      <c r="HH317" s="67"/>
      <c r="HI317" s="67"/>
      <c r="HJ317" s="67"/>
      <c r="HK317" s="67"/>
      <c r="HL317" s="67"/>
      <c r="HM317" s="67"/>
      <c r="HN317" s="67"/>
      <c r="HO317" s="67"/>
      <c r="HP317" s="67"/>
      <c r="HQ317" s="67"/>
      <c r="HR317" s="67"/>
      <c r="HS317" s="67"/>
      <c r="HT317" s="67"/>
      <c r="HU317" s="67"/>
      <c r="HV317" s="67"/>
      <c r="HW317" s="67"/>
      <c r="HX317" s="67"/>
      <c r="HY317" s="67"/>
      <c r="HZ317" s="67"/>
      <c r="IA317" s="67"/>
      <c r="IB317" s="67"/>
      <c r="IC317" s="67"/>
      <c r="ID317" s="67"/>
      <c r="IE317" s="67"/>
      <c r="IF317" s="67"/>
      <c r="IG317" s="67"/>
      <c r="IH317" s="67"/>
      <c r="II317" s="67"/>
      <c r="IJ317" s="67"/>
      <c r="IK317" s="67"/>
      <c r="IL317" s="67"/>
      <c r="IM317" s="67"/>
      <c r="IN317" s="67"/>
      <c r="IO317" s="67"/>
      <c r="IP317" s="67"/>
      <c r="IQ317" s="67"/>
      <c r="IR317" s="67"/>
      <c r="IS317" s="67"/>
      <c r="IT317" s="67"/>
      <c r="IU317" s="67"/>
      <c r="IV317" s="67"/>
      <c r="IW317" s="67"/>
      <c r="IX317" s="67"/>
      <c r="IY317" s="67"/>
      <c r="IZ317" s="67"/>
      <c r="JA317" s="67"/>
      <c r="JB317" s="67"/>
      <c r="JC317" s="67"/>
      <c r="JD317" s="67"/>
      <c r="JE317" s="67"/>
      <c r="JF317" s="67"/>
      <c r="JG317" s="67"/>
      <c r="JH317" s="67"/>
      <c r="JI317" s="67"/>
      <c r="JJ317" s="67"/>
      <c r="JK317" s="67"/>
      <c r="JL317" s="67"/>
      <c r="JM317" s="67"/>
      <c r="JN317" s="67"/>
      <c r="JO317" s="67"/>
      <c r="JP317" s="67"/>
      <c r="JQ317" s="67"/>
      <c r="JR317" s="67"/>
      <c r="JS317" s="67"/>
      <c r="JT317" s="67"/>
      <c r="JU317" s="67"/>
      <c r="JV317" s="67"/>
      <c r="JW317" s="67"/>
      <c r="JX317" s="67"/>
      <c r="JY317" s="67"/>
      <c r="JZ317" s="67"/>
      <c r="KA317" s="67"/>
      <c r="KB317" s="67"/>
      <c r="KC317" s="67"/>
      <c r="KD317" s="67"/>
      <c r="KE317" s="67"/>
      <c r="KF317" s="67"/>
      <c r="KG317" s="67"/>
      <c r="KH317" s="67"/>
      <c r="KI317" s="67"/>
      <c r="KJ317" s="67"/>
      <c r="KK317" s="67"/>
      <c r="KL317" s="67"/>
      <c r="KM317" s="67"/>
      <c r="KN317" s="67"/>
      <c r="KO317" s="67"/>
      <c r="KP317" s="67"/>
      <c r="KQ317" s="67"/>
      <c r="KR317" s="67"/>
      <c r="KS317" s="67"/>
      <c r="KT317" s="67"/>
      <c r="KU317" s="67"/>
      <c r="KV317" s="67"/>
      <c r="KW317" s="67"/>
      <c r="KX317" s="67"/>
      <c r="KY317" s="67"/>
      <c r="KZ317" s="67"/>
      <c r="LA317" s="67"/>
      <c r="LB317" s="67"/>
      <c r="LC317" s="67"/>
      <c r="LD317" s="67"/>
      <c r="LE317" s="67"/>
      <c r="LF317" s="67"/>
      <c r="LG317" s="67"/>
      <c r="LH317" s="67"/>
      <c r="LI317" s="67"/>
      <c r="LJ317" s="67"/>
      <c r="LK317" s="67"/>
      <c r="LL317" s="67"/>
      <c r="LM317" s="67"/>
      <c r="LN317" s="67"/>
      <c r="LO317" s="67"/>
      <c r="LP317" s="67"/>
      <c r="LQ317" s="67"/>
      <c r="LR317" s="67"/>
      <c r="LS317" s="67"/>
      <c r="LT317" s="67"/>
      <c r="LU317" s="67"/>
      <c r="LV317" s="67"/>
      <c r="LW317" s="67"/>
      <c r="LX317" s="67"/>
      <c r="LY317" s="67"/>
      <c r="LZ317" s="67"/>
      <c r="MA317" s="67"/>
      <c r="MB317" s="67"/>
      <c r="MC317" s="67"/>
      <c r="MD317" s="67"/>
      <c r="ME317" s="67"/>
      <c r="MF317" s="67"/>
      <c r="MG317" s="67"/>
      <c r="MH317" s="67"/>
      <c r="MI317" s="67"/>
      <c r="MJ317" s="67"/>
      <c r="MK317" s="67"/>
      <c r="ML317" s="67"/>
      <c r="MM317" s="67"/>
      <c r="MN317" s="67"/>
      <c r="MO317" s="67"/>
      <c r="MP317" s="67"/>
      <c r="MQ317" s="67"/>
      <c r="MR317" s="67"/>
      <c r="MS317" s="67"/>
      <c r="MT317" s="67"/>
      <c r="MU317" s="67"/>
      <c r="MV317" s="67"/>
      <c r="MW317" s="67"/>
      <c r="MX317" s="67"/>
      <c r="MY317" s="67"/>
      <c r="MZ317" s="67"/>
      <c r="NA317" s="67"/>
      <c r="NB317" s="67"/>
      <c r="NC317" s="67"/>
      <c r="ND317" s="67"/>
      <c r="NE317" s="67"/>
      <c r="NF317" s="67"/>
      <c r="NG317" s="67"/>
      <c r="NH317" s="67"/>
      <c r="NI317" s="67"/>
      <c r="NJ317" s="67"/>
      <c r="NK317" s="67"/>
      <c r="NL317" s="67"/>
      <c r="NM317" s="67"/>
      <c r="NN317" s="67"/>
      <c r="NO317" s="67"/>
      <c r="NP317" s="67"/>
      <c r="NQ317" s="67"/>
      <c r="NR317" s="12"/>
      <c r="NS317" s="12"/>
      <c r="NT317" s="12"/>
      <c r="NU317" s="12"/>
      <c r="NV317" s="12"/>
      <c r="NW317" s="12"/>
      <c r="NX317" s="12"/>
      <c r="NY317" s="12"/>
      <c r="NZ317" s="12"/>
      <c r="OA317" s="12"/>
      <c r="OB317" s="12"/>
      <c r="OC317" s="12"/>
      <c r="OD317" s="12"/>
      <c r="OE317" s="12"/>
      <c r="OF317" s="12"/>
      <c r="OG317" s="12"/>
      <c r="OH317" s="12"/>
      <c r="OI317" s="12"/>
      <c r="OJ317" s="12"/>
      <c r="OK317" s="12"/>
      <c r="OL317" s="12"/>
      <c r="OM317" s="12"/>
      <c r="ON317" s="12"/>
      <c r="OO317" s="12"/>
      <c r="OP317" s="12"/>
      <c r="OQ317" s="12"/>
    </row>
    <row r="318" spans="1:407">
      <c r="A318" s="96" t="s">
        <v>1057</v>
      </c>
      <c r="B318" s="56" t="s">
        <v>1058</v>
      </c>
      <c r="C318" s="96" t="s">
        <v>598</v>
      </c>
      <c r="D318" s="74">
        <v>2</v>
      </c>
      <c r="E318" s="67">
        <v>2017</v>
      </c>
      <c r="F318" s="161">
        <v>80.928582455170357</v>
      </c>
      <c r="G318" s="67">
        <v>64315</v>
      </c>
      <c r="H318" s="67">
        <v>37031</v>
      </c>
      <c r="I318" s="67">
        <v>27284</v>
      </c>
      <c r="J318" s="67">
        <v>13.51</v>
      </c>
      <c r="K318" s="78">
        <v>359</v>
      </c>
      <c r="L318" s="67">
        <v>14.13</v>
      </c>
      <c r="M318" s="78">
        <v>9089</v>
      </c>
      <c r="N318" s="67">
        <v>5145</v>
      </c>
      <c r="O318" s="67">
        <v>2645</v>
      </c>
      <c r="P318" s="67">
        <v>2500</v>
      </c>
      <c r="Q318" s="67">
        <v>6162</v>
      </c>
      <c r="R318" s="67">
        <v>3173</v>
      </c>
      <c r="S318" s="67">
        <v>2989</v>
      </c>
      <c r="T318" s="67">
        <v>5126</v>
      </c>
      <c r="U318" s="67">
        <v>2643</v>
      </c>
      <c r="V318" s="67">
        <v>2483</v>
      </c>
      <c r="W318" s="67">
        <v>6213</v>
      </c>
      <c r="X318" s="67">
        <v>3182</v>
      </c>
      <c r="Y318" s="67">
        <v>3031</v>
      </c>
      <c r="Z318" s="67">
        <v>5325</v>
      </c>
      <c r="AA318" s="67">
        <v>2688</v>
      </c>
      <c r="AB318" s="67">
        <v>2637</v>
      </c>
      <c r="AC318" s="67">
        <v>6493</v>
      </c>
      <c r="AD318" s="67">
        <v>3277</v>
      </c>
      <c r="AE318" s="67">
        <v>3216</v>
      </c>
      <c r="AF318" s="67">
        <v>5530</v>
      </c>
      <c r="AG318" s="67">
        <v>2802</v>
      </c>
      <c r="AH318" s="67">
        <v>2728</v>
      </c>
      <c r="AI318" s="67">
        <v>10601</v>
      </c>
      <c r="AJ318" s="67">
        <v>5366</v>
      </c>
      <c r="AK318" s="67">
        <v>5235</v>
      </c>
      <c r="AL318" s="67">
        <v>5946</v>
      </c>
      <c r="AM318" s="67">
        <v>3013</v>
      </c>
      <c r="AN318" s="67">
        <v>2933</v>
      </c>
      <c r="AO318" s="67">
        <v>5895</v>
      </c>
      <c r="AP318" s="67">
        <v>2949</v>
      </c>
      <c r="AQ318" s="67">
        <v>2946</v>
      </c>
      <c r="AR318" s="67" t="s">
        <v>428</v>
      </c>
      <c r="AS318" s="67"/>
      <c r="AT318" s="67" t="s">
        <v>428</v>
      </c>
      <c r="AU318" s="59">
        <v>731</v>
      </c>
      <c r="AV318" s="59">
        <v>0</v>
      </c>
      <c r="AW318" s="59">
        <v>254</v>
      </c>
      <c r="AX318" s="97">
        <f>VLOOKUP(A318,[2]INFANTIL!$A$8:$AA$140,27,0)</f>
        <v>7.1684587813620073</v>
      </c>
      <c r="AY318" s="98">
        <f>VLOOKUP(A318,[2]INFANTIL!$A$8:$AA$140,16,0)</f>
        <v>2</v>
      </c>
      <c r="AZ318" s="62">
        <f>VLOOKUP(A318,'[3]2017'!$A$8:$E$140,5,0)</f>
        <v>0.97181729834791053</v>
      </c>
      <c r="BA318" s="63">
        <f>VLOOKUP(A318,'[3]2017'!$A$8:$E$140,4,0)</f>
        <v>5</v>
      </c>
      <c r="BB318" s="62">
        <f>VLOOKUP(A318,[2]MATERNAS!$A$8:$AA$140,27,0)</f>
        <v>0</v>
      </c>
      <c r="BC318" s="63">
        <f>VLOOKUP(A318,[2]MATERNAS!$A$8:$AA$140,26,0)</f>
        <v>0</v>
      </c>
      <c r="BD318" s="68">
        <v>0</v>
      </c>
      <c r="BE318" s="69">
        <v>0</v>
      </c>
      <c r="BF318" s="60">
        <f>VLOOKUP(A318,[4]Controles!$A$7:$L$139,12,0)</f>
        <v>2.5089605734767026</v>
      </c>
      <c r="BG318" s="61">
        <f>VLOOKUP(A318,[4]Controles!$A$7:$L$139,11,0)</f>
        <v>14</v>
      </c>
      <c r="BH318" s="88">
        <v>10.21505376344086</v>
      </c>
      <c r="BI318" s="87">
        <v>57</v>
      </c>
      <c r="BJ318" s="68">
        <v>0</v>
      </c>
      <c r="BK318" s="69">
        <v>0</v>
      </c>
      <c r="BL318" s="68">
        <v>0</v>
      </c>
      <c r="BM318" s="69">
        <v>0</v>
      </c>
      <c r="BN318" s="67">
        <v>0</v>
      </c>
      <c r="BO318" s="67">
        <v>0</v>
      </c>
      <c r="BP318" s="67">
        <v>19.53</v>
      </c>
      <c r="BQ318" s="67">
        <v>1</v>
      </c>
      <c r="BR318" s="67">
        <v>19.53</v>
      </c>
      <c r="BS318" s="67">
        <v>1</v>
      </c>
      <c r="BT318" s="67">
        <v>0</v>
      </c>
      <c r="BU318" s="67">
        <v>0</v>
      </c>
      <c r="BV318" s="67">
        <v>5.4</v>
      </c>
      <c r="BW318" s="67">
        <v>118.4</v>
      </c>
      <c r="BX318" s="67">
        <v>100.9</v>
      </c>
      <c r="BY318" s="67">
        <v>115.7</v>
      </c>
      <c r="BZ318" s="67">
        <v>119.3</v>
      </c>
      <c r="CA318" s="67">
        <v>117.6</v>
      </c>
      <c r="CB318" s="67">
        <v>122.3</v>
      </c>
      <c r="CC318" s="96" t="s">
        <v>2818</v>
      </c>
      <c r="CD318" s="96" t="s">
        <v>2819</v>
      </c>
      <c r="CE318" s="99">
        <v>19.736842105263158</v>
      </c>
      <c r="CF318" s="67" t="s">
        <v>2820</v>
      </c>
      <c r="CG318" s="67" t="s">
        <v>2058</v>
      </c>
      <c r="CH318" s="67">
        <v>39.06</v>
      </c>
      <c r="CI318" s="67">
        <v>2</v>
      </c>
      <c r="CJ318" s="86">
        <v>0.39016777214202109</v>
      </c>
      <c r="CK318" s="87">
        <v>2</v>
      </c>
      <c r="CL318" s="106">
        <v>39.06</v>
      </c>
      <c r="CM318" s="89">
        <v>2</v>
      </c>
      <c r="CN318" s="67">
        <v>58.59</v>
      </c>
      <c r="CO318" s="67">
        <v>3</v>
      </c>
      <c r="CP318" s="67">
        <v>0</v>
      </c>
      <c r="CQ318" s="67">
        <v>0</v>
      </c>
      <c r="CR318" s="67">
        <v>0</v>
      </c>
      <c r="CS318" s="67">
        <v>0</v>
      </c>
      <c r="CT318" s="67">
        <v>0</v>
      </c>
      <c r="CU318" s="67">
        <v>0</v>
      </c>
      <c r="CV318" s="67">
        <v>0</v>
      </c>
      <c r="CW318" s="67">
        <v>0</v>
      </c>
      <c r="CX318" s="67">
        <v>0</v>
      </c>
      <c r="CY318" s="67">
        <v>0</v>
      </c>
      <c r="CZ318" s="67">
        <v>0</v>
      </c>
      <c r="DA318" s="67">
        <v>0</v>
      </c>
      <c r="DB318" s="62">
        <f>VLOOKUP(A318,'[3]2017'!$A$8:$I$140,9,0)</f>
        <v>0.56338028169014087</v>
      </c>
      <c r="DC318" s="63">
        <f>VLOOKUP(A318,'[3]2017'!$A$8:$I$140,8,0)</f>
        <v>3</v>
      </c>
      <c r="DD318" s="96" t="s">
        <v>2821</v>
      </c>
      <c r="DE318" s="96" t="s">
        <v>2822</v>
      </c>
      <c r="DF318" s="99">
        <v>3.7446808510638299</v>
      </c>
      <c r="DG318" s="104">
        <v>2.2988505747126435</v>
      </c>
      <c r="DH318" s="67">
        <v>48.29</v>
      </c>
      <c r="DI318" s="67">
        <v>3</v>
      </c>
      <c r="DJ318" s="67">
        <v>128.76</v>
      </c>
      <c r="DK318" s="67">
        <v>8</v>
      </c>
      <c r="DL318" s="67">
        <v>0</v>
      </c>
      <c r="DM318" s="67">
        <v>0</v>
      </c>
      <c r="DN318" s="67">
        <v>107.81</v>
      </c>
      <c r="DO318" s="67">
        <v>7</v>
      </c>
      <c r="DP318" s="67">
        <v>30.8</v>
      </c>
      <c r="DQ318" s="67">
        <v>2</v>
      </c>
      <c r="DR318" s="67">
        <v>15.4</v>
      </c>
      <c r="DS318" s="67">
        <v>1</v>
      </c>
      <c r="DT318" s="67">
        <v>0</v>
      </c>
      <c r="DU318" s="67">
        <v>0</v>
      </c>
      <c r="DV318" s="67">
        <v>15.4</v>
      </c>
      <c r="DW318" s="67">
        <v>1</v>
      </c>
      <c r="DX318" s="67">
        <v>0</v>
      </c>
      <c r="DY318" s="67">
        <v>0</v>
      </c>
      <c r="DZ318" s="101">
        <f>VLOOKUP(A318,[5]Embarazos!$A$7:$D$139,4,0)</f>
        <v>0.33444816053511706</v>
      </c>
      <c r="EA318" s="63">
        <f>VLOOKUP(A318,[5]Embarazos!$A$7:$D$139,3,0)</f>
        <v>2</v>
      </c>
      <c r="EB318" s="62">
        <f>VLOOKUP(A318,[5]Embarazos!$A$7:$F$139,6,0)</f>
        <v>13.043478260869565</v>
      </c>
      <c r="EC318" s="63">
        <f>VLOOKUP(A318,[5]Embarazos!$A$7:$F$139,5,0)</f>
        <v>78</v>
      </c>
      <c r="ED318" s="62">
        <f>VLOOKUP(A318,'[3]2017'!$A$8:$K$140,11,0)</f>
        <v>0.72332730560578662</v>
      </c>
      <c r="EE318" s="63">
        <f>VLOOKUP(A318,'[3]2017'!$A$8:$K$140,10,0)</f>
        <v>4</v>
      </c>
      <c r="EF318" s="96" t="s">
        <v>2823</v>
      </c>
      <c r="EG318" s="96" t="s">
        <v>2824</v>
      </c>
      <c r="EH318" s="99">
        <v>2.5011165698972757</v>
      </c>
      <c r="EI318" s="104">
        <v>3.1067961165048543</v>
      </c>
      <c r="EJ318" s="174" t="s">
        <v>2825</v>
      </c>
      <c r="EK318" s="174" t="s">
        <v>2578</v>
      </c>
      <c r="EL318" s="96" t="s">
        <v>2826</v>
      </c>
      <c r="EM318" s="96" t="s">
        <v>2827</v>
      </c>
      <c r="EN318" s="99">
        <v>0.66844919786096257</v>
      </c>
      <c r="EO318" s="100">
        <v>0.63291139240506333</v>
      </c>
      <c r="EP318" s="67">
        <v>107.81</v>
      </c>
      <c r="EQ318" s="67">
        <v>7</v>
      </c>
      <c r="ER318" s="67">
        <v>154.01</v>
      </c>
      <c r="ES318" s="67">
        <v>10</v>
      </c>
      <c r="ET318" s="92">
        <v>169.41321423071</v>
      </c>
      <c r="EU318" s="105">
        <v>11</v>
      </c>
      <c r="EV318" s="67">
        <v>107.81</v>
      </c>
      <c r="EW318" s="67">
        <v>7</v>
      </c>
      <c r="EX318" s="67">
        <v>0</v>
      </c>
      <c r="EY318" s="62">
        <f>VLOOKUP(A318,[5]Embarazos!$A$7:$H$139,8,0)</f>
        <v>27.926421404682273</v>
      </c>
      <c r="EZ318" s="63">
        <f>VLOOKUP(A318,[5]Embarazos!$A$7:$H$139,7,0)</f>
        <v>167</v>
      </c>
      <c r="FA318" s="62">
        <f>VLOOKUP(A318,[5]Embarazos!$A$7:$J$139,10,0)</f>
        <v>26.421404682274247</v>
      </c>
      <c r="FB318" s="63">
        <f>VLOOKUP(A318,[5]Embarazos!$A$7:$J$139,9,0)</f>
        <v>158</v>
      </c>
      <c r="FC318" s="67">
        <v>30.87</v>
      </c>
      <c r="FD318" s="67">
        <v>4</v>
      </c>
      <c r="FE318" s="67">
        <v>46.31</v>
      </c>
      <c r="FF318" s="67">
        <v>6</v>
      </c>
      <c r="FG318" s="67">
        <v>15.44</v>
      </c>
      <c r="FH318" s="67">
        <v>2</v>
      </c>
      <c r="FI318" s="67">
        <v>15.44</v>
      </c>
      <c r="FJ318" s="67">
        <v>2</v>
      </c>
      <c r="FK318" s="92">
        <v>108.0580426057425</v>
      </c>
      <c r="FL318" s="105">
        <v>14</v>
      </c>
      <c r="FM318" s="67">
        <v>239.27</v>
      </c>
      <c r="FN318" s="67">
        <v>31</v>
      </c>
      <c r="FO318" s="67">
        <v>432.23</v>
      </c>
      <c r="FP318" s="67">
        <v>56</v>
      </c>
      <c r="FQ318" s="67">
        <v>0</v>
      </c>
      <c r="FR318" s="67">
        <v>0</v>
      </c>
      <c r="FS318" s="62">
        <f>VLOOKUP(A318,'[3]2017'!$A$8:$M$140,13,0)</f>
        <v>1.1772620248906827</v>
      </c>
      <c r="FT318" s="63">
        <f>VLOOKUP(A318,'[3]2017'!$A$8:$M$140,12,0)</f>
        <v>7</v>
      </c>
      <c r="FU318" s="62">
        <f>VLOOKUP(A318,'[3]2017'!$A$8:$O$140,15,0)</f>
        <v>0.8481764206955047</v>
      </c>
      <c r="FV318" s="63">
        <f>VLOOKUP(A318,'[3]2017'!$A$8:$O$140,14,0)</f>
        <v>5</v>
      </c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67"/>
      <c r="IS318" s="67"/>
      <c r="IT318" s="67"/>
      <c r="IU318" s="67"/>
      <c r="IV318" s="67"/>
      <c r="IW318" s="67"/>
      <c r="IX318" s="67"/>
      <c r="IY318" s="67"/>
      <c r="IZ318" s="67"/>
      <c r="JA318" s="67"/>
      <c r="JB318" s="67"/>
      <c r="JC318" s="67"/>
      <c r="JD318" s="67"/>
      <c r="JE318" s="67"/>
      <c r="JF318" s="67"/>
      <c r="JG318" s="67"/>
      <c r="JH318" s="67"/>
      <c r="JI318" s="67"/>
      <c r="JJ318" s="67"/>
      <c r="JK318" s="67"/>
      <c r="JL318" s="67"/>
      <c r="JM318" s="67"/>
      <c r="JN318" s="67"/>
      <c r="JO318" s="67"/>
      <c r="JP318" s="67"/>
      <c r="JQ318" s="67"/>
      <c r="JR318" s="67"/>
      <c r="JS318" s="67"/>
      <c r="JT318" s="67"/>
      <c r="JU318" s="67"/>
      <c r="JV318" s="67"/>
      <c r="JW318" s="67"/>
      <c r="JX318" s="67"/>
      <c r="JY318" s="67"/>
      <c r="JZ318" s="67"/>
      <c r="KA318" s="67"/>
      <c r="KB318" s="67"/>
      <c r="KC318" s="67"/>
      <c r="KD318" s="67"/>
      <c r="KE318" s="67"/>
      <c r="KF318" s="67"/>
      <c r="KG318" s="67"/>
      <c r="KH318" s="67"/>
      <c r="KI318" s="67"/>
      <c r="KJ318" s="67"/>
      <c r="KK318" s="67"/>
      <c r="KL318" s="67"/>
      <c r="KM318" s="67"/>
      <c r="KN318" s="67"/>
      <c r="KO318" s="67"/>
      <c r="KP318" s="67"/>
      <c r="KQ318" s="67"/>
      <c r="KR318" s="67"/>
      <c r="KS318" s="67"/>
      <c r="KT318" s="67"/>
      <c r="KU318" s="67"/>
      <c r="KV318" s="67"/>
      <c r="KW318" s="67"/>
      <c r="KX318" s="67"/>
      <c r="KY318" s="67"/>
      <c r="KZ318" s="67"/>
      <c r="LA318" s="67"/>
      <c r="LB318" s="67"/>
      <c r="LC318" s="67"/>
      <c r="LD318" s="67"/>
      <c r="LE318" s="67"/>
      <c r="LF318" s="67"/>
      <c r="LG318" s="67"/>
      <c r="LH318" s="67"/>
      <c r="LI318" s="67"/>
      <c r="LJ318" s="67"/>
      <c r="LK318" s="67"/>
      <c r="LL318" s="67"/>
      <c r="LM318" s="67"/>
      <c r="LN318" s="67"/>
      <c r="LO318" s="67"/>
      <c r="LP318" s="67"/>
      <c r="LQ318" s="67"/>
      <c r="LR318" s="67"/>
      <c r="LS318" s="67"/>
      <c r="LT318" s="67"/>
      <c r="LU318" s="67"/>
      <c r="LV318" s="67"/>
      <c r="LW318" s="67"/>
      <c r="LX318" s="67"/>
      <c r="LY318" s="67"/>
      <c r="LZ318" s="67"/>
      <c r="MA318" s="67"/>
      <c r="MB318" s="67"/>
      <c r="MC318" s="67"/>
      <c r="MD318" s="67"/>
      <c r="ME318" s="67"/>
      <c r="MF318" s="67"/>
      <c r="MG318" s="67"/>
      <c r="MH318" s="67"/>
      <c r="MI318" s="67"/>
      <c r="MJ318" s="67"/>
      <c r="MK318" s="67"/>
      <c r="ML318" s="67"/>
      <c r="MM318" s="67"/>
      <c r="MN318" s="67"/>
      <c r="MO318" s="67"/>
      <c r="MP318" s="67"/>
      <c r="MQ318" s="67"/>
      <c r="MR318" s="67"/>
      <c r="MS318" s="67"/>
      <c r="MT318" s="67"/>
      <c r="MU318" s="67"/>
      <c r="MV318" s="67"/>
      <c r="MW318" s="67"/>
      <c r="MX318" s="67"/>
      <c r="MY318" s="67"/>
      <c r="MZ318" s="67"/>
      <c r="NA318" s="67"/>
      <c r="NB318" s="67"/>
      <c r="NC318" s="67"/>
      <c r="ND318" s="67"/>
      <c r="NE318" s="67"/>
      <c r="NF318" s="67"/>
      <c r="NG318" s="67"/>
      <c r="NH318" s="67"/>
      <c r="NI318" s="67"/>
      <c r="NJ318" s="67"/>
      <c r="NK318" s="67"/>
      <c r="NL318" s="67"/>
      <c r="NM318" s="67"/>
      <c r="NN318" s="67"/>
      <c r="NO318" s="67"/>
      <c r="NP318" s="67"/>
      <c r="NQ318" s="67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2"/>
      <c r="OF318" s="12"/>
      <c r="OG318" s="12"/>
      <c r="OH318" s="12"/>
      <c r="OI318" s="12"/>
      <c r="OJ318" s="12"/>
      <c r="OK318" s="12"/>
      <c r="OL318" s="12"/>
      <c r="OM318" s="12"/>
      <c r="ON318" s="12"/>
      <c r="OO318" s="12"/>
      <c r="OP318" s="12"/>
      <c r="OQ318" s="12"/>
    </row>
    <row r="319" spans="1:407">
      <c r="A319" s="96" t="s">
        <v>1064</v>
      </c>
      <c r="B319" s="56" t="s">
        <v>1065</v>
      </c>
      <c r="C319" s="96" t="s">
        <v>466</v>
      </c>
      <c r="D319" s="74">
        <v>6</v>
      </c>
      <c r="E319" s="67">
        <v>2017</v>
      </c>
      <c r="F319" s="161">
        <v>67.006385159156721</v>
      </c>
      <c r="G319" s="67">
        <v>6452</v>
      </c>
      <c r="H319" s="67">
        <v>5729</v>
      </c>
      <c r="I319" s="67">
        <v>723</v>
      </c>
      <c r="J319" s="67">
        <v>51.27</v>
      </c>
      <c r="K319" s="78">
        <v>3308</v>
      </c>
      <c r="L319" s="67">
        <v>66.349999999999994</v>
      </c>
      <c r="M319" s="78">
        <v>4281</v>
      </c>
      <c r="N319" s="67">
        <v>590</v>
      </c>
      <c r="O319" s="67">
        <v>300</v>
      </c>
      <c r="P319" s="67">
        <v>290</v>
      </c>
      <c r="Q319" s="67">
        <v>707</v>
      </c>
      <c r="R319" s="67">
        <v>359</v>
      </c>
      <c r="S319" s="67">
        <v>348</v>
      </c>
      <c r="T319" s="67">
        <v>585</v>
      </c>
      <c r="U319" s="67">
        <v>299</v>
      </c>
      <c r="V319" s="67">
        <v>286</v>
      </c>
      <c r="W319" s="67">
        <v>704</v>
      </c>
      <c r="X319" s="67">
        <v>361</v>
      </c>
      <c r="Y319" s="67">
        <v>343</v>
      </c>
      <c r="Z319" s="67">
        <v>582</v>
      </c>
      <c r="AA319" s="67">
        <v>297</v>
      </c>
      <c r="AB319" s="67">
        <v>285</v>
      </c>
      <c r="AC319" s="67">
        <v>668</v>
      </c>
      <c r="AD319" s="67">
        <v>339</v>
      </c>
      <c r="AE319" s="67">
        <v>329</v>
      </c>
      <c r="AF319" s="67">
        <v>540</v>
      </c>
      <c r="AG319" s="67">
        <v>273</v>
      </c>
      <c r="AH319" s="67">
        <v>267</v>
      </c>
      <c r="AI319" s="67">
        <v>1036</v>
      </c>
      <c r="AJ319" s="67">
        <v>520</v>
      </c>
      <c r="AK319" s="67">
        <v>516</v>
      </c>
      <c r="AL319" s="67">
        <v>591</v>
      </c>
      <c r="AM319" s="67">
        <v>296</v>
      </c>
      <c r="AN319" s="67">
        <v>295</v>
      </c>
      <c r="AO319" s="67">
        <v>544</v>
      </c>
      <c r="AP319" s="67">
        <v>273</v>
      </c>
      <c r="AQ319" s="67">
        <v>271</v>
      </c>
      <c r="AR319" s="67" t="s">
        <v>428</v>
      </c>
      <c r="AS319" s="67"/>
      <c r="AT319" s="67" t="s">
        <v>428</v>
      </c>
      <c r="AU319" s="59">
        <v>372</v>
      </c>
      <c r="AV319" s="59">
        <v>0</v>
      </c>
      <c r="AW319" s="59">
        <v>82</v>
      </c>
      <c r="AX319" s="97">
        <f>VLOOKUP(A319,[2]INFANTIL!$A$8:$AA$140,27,0)</f>
        <v>9.0090090090090094</v>
      </c>
      <c r="AY319" s="98">
        <f>VLOOKUP(A319,[2]INFANTIL!$A$8:$AA$140,16,0)</f>
        <v>0</v>
      </c>
      <c r="AZ319" s="62">
        <f>VLOOKUP(A319,'[3]2017'!$A$8:$E$140,5,0)</f>
        <v>1.6949152542372881</v>
      </c>
      <c r="BA319" s="63">
        <f>VLOOKUP(A319,'[3]2017'!$A$8:$E$140,4,0)</f>
        <v>1</v>
      </c>
      <c r="BB319" s="62">
        <f>VLOOKUP(A319,[2]MATERNAS!$A$8:$AA$140,27,0)</f>
        <v>0</v>
      </c>
      <c r="BC319" s="63">
        <f>VLOOKUP(A319,[2]MATERNAS!$A$8:$AA$140,26,0)</f>
        <v>0</v>
      </c>
      <c r="BD319" s="68">
        <v>0</v>
      </c>
      <c r="BE319" s="69">
        <v>0</v>
      </c>
      <c r="BF319" s="60">
        <f>VLOOKUP(A319,[4]Controles!$A$7:$L$139,12,0)</f>
        <v>3.6036036036036037</v>
      </c>
      <c r="BG319" s="61">
        <f>VLOOKUP(A319,[4]Controles!$A$7:$L$139,11,0)</f>
        <v>4</v>
      </c>
      <c r="BH319" s="88">
        <v>4.5045045045045047</v>
      </c>
      <c r="BI319" s="87">
        <v>5</v>
      </c>
      <c r="BJ319" s="68">
        <v>0</v>
      </c>
      <c r="BK319" s="69">
        <v>0</v>
      </c>
      <c r="BL319" s="68">
        <v>0</v>
      </c>
      <c r="BM319" s="69">
        <v>0</v>
      </c>
      <c r="BN319" s="67">
        <v>0</v>
      </c>
      <c r="BO319" s="67">
        <v>0</v>
      </c>
      <c r="BP319" s="67">
        <v>0</v>
      </c>
      <c r="BQ319" s="67">
        <v>0</v>
      </c>
      <c r="BR319" s="67">
        <v>0</v>
      </c>
      <c r="BS319" s="67">
        <v>0</v>
      </c>
      <c r="BT319" s="67">
        <v>0</v>
      </c>
      <c r="BU319" s="67">
        <v>0</v>
      </c>
      <c r="BV319" s="67">
        <v>25</v>
      </c>
      <c r="BW319" s="67">
        <v>83.6</v>
      </c>
      <c r="BX319" s="67">
        <v>78.400000000000006</v>
      </c>
      <c r="BY319" s="67">
        <v>83.6</v>
      </c>
      <c r="BZ319" s="67">
        <v>80.2</v>
      </c>
      <c r="CA319" s="67">
        <v>102.4</v>
      </c>
      <c r="CB319" s="67">
        <v>101.6</v>
      </c>
      <c r="CC319" s="96" t="s">
        <v>2828</v>
      </c>
      <c r="CD319" s="96" t="s">
        <v>2829</v>
      </c>
      <c r="CE319" s="99">
        <v>40</v>
      </c>
      <c r="CF319" s="67" t="s">
        <v>2830</v>
      </c>
      <c r="CG319" s="67" t="s">
        <v>2831</v>
      </c>
      <c r="CH319" s="67">
        <v>0</v>
      </c>
      <c r="CI319" s="67">
        <v>0</v>
      </c>
      <c r="CJ319" s="86">
        <v>0</v>
      </c>
      <c r="CK319" s="87">
        <v>0</v>
      </c>
      <c r="CL319" s="106">
        <v>0</v>
      </c>
      <c r="CM319" s="89">
        <v>0</v>
      </c>
      <c r="CN319" s="67">
        <v>0</v>
      </c>
      <c r="CO319" s="67">
        <v>0</v>
      </c>
      <c r="CP319" s="67">
        <v>0</v>
      </c>
      <c r="CQ319" s="67">
        <v>0</v>
      </c>
      <c r="CR319" s="67">
        <v>0</v>
      </c>
      <c r="CS319" s="67">
        <v>0</v>
      </c>
      <c r="CT319" s="67">
        <v>0</v>
      </c>
      <c r="CU319" s="67">
        <v>0</v>
      </c>
      <c r="CV319" s="67">
        <v>0</v>
      </c>
      <c r="CW319" s="67">
        <v>0</v>
      </c>
      <c r="CX319" s="67">
        <v>0</v>
      </c>
      <c r="CY319" s="67">
        <v>0</v>
      </c>
      <c r="CZ319" s="67">
        <v>0</v>
      </c>
      <c r="DA319" s="67">
        <v>0</v>
      </c>
      <c r="DB319" s="62">
        <f>VLOOKUP(A319,'[3]2017'!$A$8:$I$140,9,0)</f>
        <v>0</v>
      </c>
      <c r="DC319" s="63">
        <f>VLOOKUP(A319,'[3]2017'!$A$8:$I$140,8,0)</f>
        <v>0</v>
      </c>
      <c r="DD319" s="96" t="s">
        <v>2832</v>
      </c>
      <c r="DE319" s="96" t="s">
        <v>2833</v>
      </c>
      <c r="DF319" s="99">
        <v>3.225806451612903</v>
      </c>
      <c r="DG319" s="104">
        <v>2.5641025641025639</v>
      </c>
      <c r="DH319" s="67">
        <v>284.08999999999997</v>
      </c>
      <c r="DI319" s="67">
        <v>2</v>
      </c>
      <c r="DJ319" s="67">
        <v>568.17999999999995</v>
      </c>
      <c r="DK319" s="67">
        <v>4</v>
      </c>
      <c r="DL319" s="67">
        <v>0</v>
      </c>
      <c r="DM319" s="67">
        <v>0</v>
      </c>
      <c r="DN319" s="67">
        <v>0</v>
      </c>
      <c r="DO319" s="67">
        <v>0</v>
      </c>
      <c r="DP319" s="67">
        <v>148.69999999999999</v>
      </c>
      <c r="DQ319" s="67">
        <v>1</v>
      </c>
      <c r="DR319" s="67">
        <v>0</v>
      </c>
      <c r="DS319" s="67">
        <v>0</v>
      </c>
      <c r="DT319" s="67">
        <v>149.69999999999999</v>
      </c>
      <c r="DU319" s="67">
        <v>1</v>
      </c>
      <c r="DV319" s="67">
        <v>0</v>
      </c>
      <c r="DW319" s="67">
        <v>0</v>
      </c>
      <c r="DX319" s="67">
        <v>0</v>
      </c>
      <c r="DY319" s="67">
        <v>0</v>
      </c>
      <c r="DZ319" s="101">
        <f>VLOOKUP(A319,[5]Embarazos!$A$7:$D$139,4,0)</f>
        <v>1.7543859649122806</v>
      </c>
      <c r="EA319" s="63">
        <f>VLOOKUP(A319,[5]Embarazos!$A$7:$D$139,3,0)</f>
        <v>2</v>
      </c>
      <c r="EB319" s="62">
        <f>VLOOKUP(A319,[5]Embarazos!$A$7:$F$139,6,0)</f>
        <v>29.82456140350877</v>
      </c>
      <c r="EC319" s="63">
        <f>VLOOKUP(A319,[5]Embarazos!$A$7:$F$139,5,0)</f>
        <v>34</v>
      </c>
      <c r="ED319" s="62">
        <f>VLOOKUP(A319,'[3]2017'!$A$8:$K$140,11,0)</f>
        <v>1.8518518518518519</v>
      </c>
      <c r="EE319" s="63">
        <f>VLOOKUP(A319,'[3]2017'!$A$8:$K$140,10,0)</f>
        <v>1</v>
      </c>
      <c r="EF319" s="96" t="s">
        <v>2834</v>
      </c>
      <c r="EG319" s="96" t="s">
        <v>2835</v>
      </c>
      <c r="EH319" s="99">
        <v>1.9607843137254901</v>
      </c>
      <c r="EI319" s="104">
        <v>2.8571428571428572</v>
      </c>
      <c r="EJ319" s="174" t="s">
        <v>2836</v>
      </c>
      <c r="EK319" s="174" t="s">
        <v>2837</v>
      </c>
      <c r="EL319" s="96" t="s">
        <v>2838</v>
      </c>
      <c r="EM319" s="96" t="s">
        <v>2839</v>
      </c>
      <c r="EN319" s="99">
        <v>0.86206896551724133</v>
      </c>
      <c r="EO319" s="100">
        <v>9.0909090909090917</v>
      </c>
      <c r="EP319" s="67">
        <v>0</v>
      </c>
      <c r="EQ319" s="67">
        <v>0</v>
      </c>
      <c r="ER319" s="67">
        <v>149.69999999999999</v>
      </c>
      <c r="ES319" s="67">
        <v>1</v>
      </c>
      <c r="ET319" s="92">
        <v>299.40119760479041</v>
      </c>
      <c r="EU319" s="105">
        <v>2</v>
      </c>
      <c r="EV319" s="67">
        <v>0</v>
      </c>
      <c r="EW319" s="67">
        <v>0</v>
      </c>
      <c r="EX319" s="67">
        <v>0</v>
      </c>
      <c r="EY319" s="62">
        <f>VLOOKUP(A319,[5]Embarazos!$A$7:$H$139,8,0)</f>
        <v>35.087719298245609</v>
      </c>
      <c r="EZ319" s="63">
        <f>VLOOKUP(A319,[5]Embarazos!$A$7:$H$139,7,0)</f>
        <v>40</v>
      </c>
      <c r="FA319" s="62">
        <f>VLOOKUP(A319,[5]Embarazos!$A$7:$J$139,10,0)</f>
        <v>17.543859649122805</v>
      </c>
      <c r="FB319" s="63">
        <f>VLOOKUP(A319,[5]Embarazos!$A$7:$J$139,9,0)</f>
        <v>20</v>
      </c>
      <c r="FC319" s="67">
        <v>479.62</v>
      </c>
      <c r="FD319" s="67">
        <v>6</v>
      </c>
      <c r="FE319" s="67">
        <v>79.94</v>
      </c>
      <c r="FF319" s="67">
        <v>1</v>
      </c>
      <c r="FG319" s="67" t="s">
        <v>2840</v>
      </c>
      <c r="FH319" s="67">
        <v>1</v>
      </c>
      <c r="FI319" s="67">
        <v>0</v>
      </c>
      <c r="FJ319" s="67">
        <v>0</v>
      </c>
      <c r="FK319" s="92">
        <v>639.48840927258198</v>
      </c>
      <c r="FL319" s="105">
        <v>8</v>
      </c>
      <c r="FM319" s="67">
        <v>79.94</v>
      </c>
      <c r="FN319" s="67">
        <v>1</v>
      </c>
      <c r="FO319" s="67">
        <v>319.74</v>
      </c>
      <c r="FP319" s="67">
        <v>4</v>
      </c>
      <c r="FQ319" s="67">
        <v>0</v>
      </c>
      <c r="FR319" s="67">
        <v>0</v>
      </c>
      <c r="FS319" s="62">
        <f>VLOOKUP(A319,'[3]2017'!$A$8:$M$140,13,0)</f>
        <v>8.4602368866328259</v>
      </c>
      <c r="FT319" s="63">
        <f>VLOOKUP(A319,'[3]2017'!$A$8:$M$140,12,0)</f>
        <v>5</v>
      </c>
      <c r="FU319" s="62">
        <f>VLOOKUP(A319,'[3]2017'!$A$8:$O$140,15,0)</f>
        <v>1.838235294117647</v>
      </c>
      <c r="FV319" s="63">
        <f>VLOOKUP(A319,'[3]2017'!$A$8:$O$140,14,0)</f>
        <v>1</v>
      </c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67"/>
      <c r="IS319" s="67"/>
      <c r="IT319" s="67"/>
      <c r="IU319" s="67"/>
      <c r="IV319" s="67"/>
      <c r="IW319" s="67"/>
      <c r="IX319" s="67"/>
      <c r="IY319" s="67"/>
      <c r="IZ319" s="67"/>
      <c r="JA319" s="67"/>
      <c r="JB319" s="67"/>
      <c r="JC319" s="67"/>
      <c r="JD319" s="67"/>
      <c r="JE319" s="67"/>
      <c r="JF319" s="67"/>
      <c r="JG319" s="67"/>
      <c r="JH319" s="67"/>
      <c r="JI319" s="67"/>
      <c r="JJ319" s="67"/>
      <c r="JK319" s="67"/>
      <c r="JL319" s="67"/>
      <c r="JM319" s="67"/>
      <c r="JN319" s="67"/>
      <c r="JO319" s="67"/>
      <c r="JP319" s="67"/>
      <c r="JQ319" s="67"/>
      <c r="JR319" s="67"/>
      <c r="JS319" s="67"/>
      <c r="JT319" s="67"/>
      <c r="JU319" s="67"/>
      <c r="JV319" s="67"/>
      <c r="JW319" s="67"/>
      <c r="JX319" s="67"/>
      <c r="JY319" s="67"/>
      <c r="JZ319" s="67"/>
      <c r="KA319" s="67"/>
      <c r="KB319" s="67"/>
      <c r="KC319" s="67"/>
      <c r="KD319" s="67"/>
      <c r="KE319" s="67"/>
      <c r="KF319" s="67"/>
      <c r="KG319" s="67"/>
      <c r="KH319" s="67"/>
      <c r="KI319" s="67"/>
      <c r="KJ319" s="67"/>
      <c r="KK319" s="67"/>
      <c r="KL319" s="67"/>
      <c r="KM319" s="67"/>
      <c r="KN319" s="67"/>
      <c r="KO319" s="67"/>
      <c r="KP319" s="67"/>
      <c r="KQ319" s="67"/>
      <c r="KR319" s="67"/>
      <c r="KS319" s="67"/>
      <c r="KT319" s="67"/>
      <c r="KU319" s="67"/>
      <c r="KV319" s="67"/>
      <c r="KW319" s="67"/>
      <c r="KX319" s="67"/>
      <c r="KY319" s="67"/>
      <c r="KZ319" s="67"/>
      <c r="LA319" s="67"/>
      <c r="LB319" s="67"/>
      <c r="LC319" s="67"/>
      <c r="LD319" s="67"/>
      <c r="LE319" s="67"/>
      <c r="LF319" s="67"/>
      <c r="LG319" s="67"/>
      <c r="LH319" s="67"/>
      <c r="LI319" s="67"/>
      <c r="LJ319" s="67"/>
      <c r="LK319" s="67"/>
      <c r="LL319" s="67"/>
      <c r="LM319" s="67"/>
      <c r="LN319" s="67"/>
      <c r="LO319" s="67"/>
      <c r="LP319" s="67"/>
      <c r="LQ319" s="67"/>
      <c r="LR319" s="67"/>
      <c r="LS319" s="67"/>
      <c r="LT319" s="67"/>
      <c r="LU319" s="67"/>
      <c r="LV319" s="67"/>
      <c r="LW319" s="67"/>
      <c r="LX319" s="67"/>
      <c r="LY319" s="67"/>
      <c r="LZ319" s="67"/>
      <c r="MA319" s="67"/>
      <c r="MB319" s="67"/>
      <c r="MC319" s="67"/>
      <c r="MD319" s="67"/>
      <c r="ME319" s="67"/>
      <c r="MF319" s="67"/>
      <c r="MG319" s="67"/>
      <c r="MH319" s="67"/>
      <c r="MI319" s="67"/>
      <c r="MJ319" s="67"/>
      <c r="MK319" s="67"/>
      <c r="ML319" s="67"/>
      <c r="MM319" s="67"/>
      <c r="MN319" s="67"/>
      <c r="MO319" s="67"/>
      <c r="MP319" s="67"/>
      <c r="MQ319" s="67"/>
      <c r="MR319" s="67"/>
      <c r="MS319" s="67"/>
      <c r="MT319" s="67"/>
      <c r="MU319" s="67"/>
      <c r="MV319" s="67"/>
      <c r="MW319" s="67"/>
      <c r="MX319" s="67"/>
      <c r="MY319" s="67"/>
      <c r="MZ319" s="67"/>
      <c r="NA319" s="67"/>
      <c r="NB319" s="67"/>
      <c r="NC319" s="67"/>
      <c r="ND319" s="67"/>
      <c r="NE319" s="67"/>
      <c r="NF319" s="67"/>
      <c r="NG319" s="67"/>
      <c r="NH319" s="67"/>
      <c r="NI319" s="67"/>
      <c r="NJ319" s="67"/>
      <c r="NK319" s="67"/>
      <c r="NL319" s="67"/>
      <c r="NM319" s="67"/>
      <c r="NN319" s="67"/>
      <c r="NO319" s="67"/>
      <c r="NP319" s="67"/>
      <c r="NQ319" s="67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2"/>
      <c r="OF319" s="12"/>
      <c r="OG319" s="12"/>
      <c r="OH319" s="12"/>
      <c r="OI319" s="12"/>
      <c r="OJ319" s="12"/>
      <c r="OK319" s="12"/>
      <c r="OL319" s="12"/>
      <c r="OM319" s="12"/>
      <c r="ON319" s="12"/>
      <c r="OO319" s="12"/>
      <c r="OP319" s="12"/>
      <c r="OQ319" s="12"/>
    </row>
    <row r="320" spans="1:407">
      <c r="A320" s="96" t="s">
        <v>1072</v>
      </c>
      <c r="B320" s="56" t="s">
        <v>1073</v>
      </c>
      <c r="C320" s="96" t="s">
        <v>427</v>
      </c>
      <c r="D320" s="74">
        <v>6</v>
      </c>
      <c r="E320" s="67">
        <v>2017</v>
      </c>
      <c r="F320" s="161">
        <v>74.961688321963194</v>
      </c>
      <c r="G320" s="67">
        <v>19324</v>
      </c>
      <c r="H320" s="67">
        <v>10943</v>
      </c>
      <c r="I320" s="67">
        <v>8381</v>
      </c>
      <c r="J320" s="67">
        <v>50.39</v>
      </c>
      <c r="K320" s="78">
        <v>9738</v>
      </c>
      <c r="L320" s="67">
        <v>46.84</v>
      </c>
      <c r="M320" s="78">
        <v>9051</v>
      </c>
      <c r="N320" s="67">
        <v>1836</v>
      </c>
      <c r="O320" s="67">
        <v>936</v>
      </c>
      <c r="P320" s="67">
        <v>900</v>
      </c>
      <c r="Q320" s="67">
        <v>2191</v>
      </c>
      <c r="R320" s="67">
        <v>1119</v>
      </c>
      <c r="S320" s="67">
        <v>1072</v>
      </c>
      <c r="T320" s="67">
        <v>1781</v>
      </c>
      <c r="U320" s="67">
        <v>921</v>
      </c>
      <c r="V320" s="67">
        <v>860</v>
      </c>
      <c r="W320" s="67">
        <v>2158</v>
      </c>
      <c r="X320" s="67">
        <v>1117</v>
      </c>
      <c r="Y320" s="67">
        <v>1041</v>
      </c>
      <c r="Z320" s="67">
        <v>1823</v>
      </c>
      <c r="AA320" s="67">
        <v>944</v>
      </c>
      <c r="AB320" s="67">
        <v>879</v>
      </c>
      <c r="AC320" s="67">
        <v>2127</v>
      </c>
      <c r="AD320" s="67">
        <v>1103</v>
      </c>
      <c r="AE320" s="67">
        <v>1024</v>
      </c>
      <c r="AF320" s="67">
        <v>1727</v>
      </c>
      <c r="AG320" s="67">
        <v>897</v>
      </c>
      <c r="AH320" s="67">
        <v>830</v>
      </c>
      <c r="AI320" s="67">
        <v>3196</v>
      </c>
      <c r="AJ320" s="67">
        <v>1664</v>
      </c>
      <c r="AK320" s="67">
        <v>1532</v>
      </c>
      <c r="AL320" s="67">
        <v>1792</v>
      </c>
      <c r="AM320" s="67">
        <v>934</v>
      </c>
      <c r="AN320" s="67">
        <v>858</v>
      </c>
      <c r="AO320" s="67">
        <v>1741</v>
      </c>
      <c r="AP320" s="67">
        <v>906</v>
      </c>
      <c r="AQ320" s="67">
        <v>835</v>
      </c>
      <c r="AR320" s="67" t="s">
        <v>428</v>
      </c>
      <c r="AS320" s="67"/>
      <c r="AT320" s="67" t="s">
        <v>428</v>
      </c>
      <c r="AU320" s="59">
        <v>769</v>
      </c>
      <c r="AV320" s="59">
        <v>0</v>
      </c>
      <c r="AW320" s="59">
        <v>289</v>
      </c>
      <c r="AX320" s="97">
        <f>VLOOKUP(A320,[2]INFANTIL!$A$8:$AA$140,27,0)</f>
        <v>6.430868167202572</v>
      </c>
      <c r="AY320" s="98">
        <f>VLOOKUP(A320,[2]INFANTIL!$A$8:$AA$140,16,0)</f>
        <v>3</v>
      </c>
      <c r="AZ320" s="62">
        <f>VLOOKUP(A320,'[3]2017'!$A$8:$E$140,5,0)</f>
        <v>1.0893246187363836</v>
      </c>
      <c r="BA320" s="63">
        <f>VLOOKUP(A320,'[3]2017'!$A$8:$E$140,4,0)</f>
        <v>2</v>
      </c>
      <c r="BB320" s="62">
        <f>VLOOKUP(A320,[2]MATERNAS!$A$8:$AA$140,27,0)</f>
        <v>0</v>
      </c>
      <c r="BC320" s="63">
        <f>VLOOKUP(A320,[2]MATERNAS!$A$8:$AA$140,26,0)</f>
        <v>0</v>
      </c>
      <c r="BD320" s="68">
        <v>0</v>
      </c>
      <c r="BE320" s="69">
        <v>0</v>
      </c>
      <c r="BF320" s="60">
        <f>VLOOKUP(A320,[4]Controles!$A$7:$L$139,12,0)</f>
        <v>3.215434083601286</v>
      </c>
      <c r="BG320" s="61">
        <f>VLOOKUP(A320,[4]Controles!$A$7:$L$139,11,0)</f>
        <v>10</v>
      </c>
      <c r="BH320" s="88">
        <v>10.932475884244374</v>
      </c>
      <c r="BI320" s="87">
        <v>34</v>
      </c>
      <c r="BJ320" s="68">
        <v>0</v>
      </c>
      <c r="BK320" s="69">
        <v>0</v>
      </c>
      <c r="BL320" s="68">
        <v>0</v>
      </c>
      <c r="BM320" s="69">
        <v>0</v>
      </c>
      <c r="BN320" s="67">
        <v>0</v>
      </c>
      <c r="BO320" s="67">
        <v>0</v>
      </c>
      <c r="BP320" s="67">
        <v>0</v>
      </c>
      <c r="BQ320" s="67">
        <v>0</v>
      </c>
      <c r="BR320" s="67">
        <v>0</v>
      </c>
      <c r="BS320" s="67">
        <v>0</v>
      </c>
      <c r="BT320" s="67">
        <v>0</v>
      </c>
      <c r="BU320" s="67">
        <v>0</v>
      </c>
      <c r="BV320" s="67">
        <v>15.9</v>
      </c>
      <c r="BW320" s="67">
        <v>110.2</v>
      </c>
      <c r="BX320" s="67">
        <v>108.9</v>
      </c>
      <c r="BY320" s="67">
        <v>110.6</v>
      </c>
      <c r="BZ320" s="67">
        <v>113.4</v>
      </c>
      <c r="CA320" s="67">
        <v>100.7</v>
      </c>
      <c r="CB320" s="67">
        <v>99.3</v>
      </c>
      <c r="CC320" s="96" t="s">
        <v>2841</v>
      </c>
      <c r="CD320" s="96" t="s">
        <v>2842</v>
      </c>
      <c r="CE320" s="99">
        <v>13.888888888888889</v>
      </c>
      <c r="CF320" s="67" t="s">
        <v>1465</v>
      </c>
      <c r="CG320" s="67" t="s">
        <v>1426</v>
      </c>
      <c r="CH320" s="67">
        <v>0</v>
      </c>
      <c r="CI320" s="67">
        <v>0</v>
      </c>
      <c r="CJ320" s="86">
        <v>0</v>
      </c>
      <c r="CK320" s="87">
        <v>0</v>
      </c>
      <c r="CL320" s="106">
        <v>0</v>
      </c>
      <c r="CM320" s="89">
        <v>0</v>
      </c>
      <c r="CN320" s="67">
        <v>0</v>
      </c>
      <c r="CO320" s="67">
        <v>0</v>
      </c>
      <c r="CP320" s="67">
        <v>0</v>
      </c>
      <c r="CQ320" s="67">
        <v>0</v>
      </c>
      <c r="CR320" s="67">
        <v>0</v>
      </c>
      <c r="CS320" s="67">
        <v>0</v>
      </c>
      <c r="CT320" s="67">
        <v>0</v>
      </c>
      <c r="CU320" s="67">
        <v>0</v>
      </c>
      <c r="CV320" s="67">
        <v>0</v>
      </c>
      <c r="CW320" s="67">
        <v>0</v>
      </c>
      <c r="CX320" s="67">
        <v>0</v>
      </c>
      <c r="CY320" s="67">
        <v>0</v>
      </c>
      <c r="CZ320" s="67">
        <v>0</v>
      </c>
      <c r="DA320" s="67">
        <v>0</v>
      </c>
      <c r="DB320" s="62">
        <f>VLOOKUP(A320,'[3]2017'!$A$8:$I$140,9,0)</f>
        <v>0</v>
      </c>
      <c r="DC320" s="63">
        <f>VLOOKUP(A320,'[3]2017'!$A$8:$I$140,8,0)</f>
        <v>0</v>
      </c>
      <c r="DD320" s="96" t="s">
        <v>2843</v>
      </c>
      <c r="DE320" s="96" t="s">
        <v>2844</v>
      </c>
      <c r="DF320" s="99">
        <v>2.0706455542021924</v>
      </c>
      <c r="DG320" s="104">
        <v>9.9630996309963091</v>
      </c>
      <c r="DH320" s="67">
        <v>0</v>
      </c>
      <c r="DI320" s="67">
        <v>0</v>
      </c>
      <c r="DJ320" s="67">
        <v>0</v>
      </c>
      <c r="DK320" s="67">
        <v>0</v>
      </c>
      <c r="DL320" s="67">
        <v>0</v>
      </c>
      <c r="DM320" s="67">
        <v>0</v>
      </c>
      <c r="DN320" s="67">
        <v>0</v>
      </c>
      <c r="DO320" s="67">
        <v>0</v>
      </c>
      <c r="DP320" s="67">
        <v>94.03</v>
      </c>
      <c r="DQ320" s="67">
        <v>2</v>
      </c>
      <c r="DR320" s="67">
        <v>47.01</v>
      </c>
      <c r="DS320" s="67">
        <v>1</v>
      </c>
      <c r="DT320" s="67">
        <v>0</v>
      </c>
      <c r="DU320" s="67">
        <v>0</v>
      </c>
      <c r="DV320" s="67">
        <v>0</v>
      </c>
      <c r="DW320" s="67">
        <v>0</v>
      </c>
      <c r="DX320" s="67">
        <v>47.01</v>
      </c>
      <c r="DY320" s="67">
        <v>1</v>
      </c>
      <c r="DZ320" s="101">
        <f>VLOOKUP(A320,[5]Embarazos!$A$7:$D$139,4,0)</f>
        <v>0.90090090090090091</v>
      </c>
      <c r="EA320" s="63">
        <f>VLOOKUP(A320,[5]Embarazos!$A$7:$D$139,3,0)</f>
        <v>3</v>
      </c>
      <c r="EB320" s="62">
        <f>VLOOKUP(A320,[5]Embarazos!$A$7:$F$139,6,0)</f>
        <v>21.921921921921921</v>
      </c>
      <c r="EC320" s="63">
        <f>VLOOKUP(A320,[5]Embarazos!$A$7:$F$139,5,0)</f>
        <v>73</v>
      </c>
      <c r="ED320" s="62">
        <f>VLOOKUP(A320,'[3]2017'!$A$8:$K$140,11,0)</f>
        <v>0</v>
      </c>
      <c r="EE320" s="63">
        <f>VLOOKUP(A320,'[3]2017'!$A$8:$K$140,10,0)</f>
        <v>0</v>
      </c>
      <c r="EF320" s="96" t="s">
        <v>2845</v>
      </c>
      <c r="EG320" s="96" t="s">
        <v>2846</v>
      </c>
      <c r="EH320" s="99">
        <v>2.1292775665399239</v>
      </c>
      <c r="EI320" s="104">
        <v>5.2550231839258119</v>
      </c>
      <c r="EJ320" s="174" t="s">
        <v>2847</v>
      </c>
      <c r="EK320" s="174" t="s">
        <v>2848</v>
      </c>
      <c r="EL320" s="96" t="s">
        <v>2849</v>
      </c>
      <c r="EM320" s="96" t="s">
        <v>2850</v>
      </c>
      <c r="EN320" s="99">
        <v>0.20283975659229209</v>
      </c>
      <c r="EO320" s="100">
        <v>3.278688524590164</v>
      </c>
      <c r="EP320" s="67">
        <v>0</v>
      </c>
      <c r="EQ320" s="67">
        <v>0</v>
      </c>
      <c r="ER320" s="67">
        <v>0</v>
      </c>
      <c r="ES320" s="67">
        <v>0</v>
      </c>
      <c r="ET320" s="67">
        <v>0</v>
      </c>
      <c r="EU320" s="67">
        <v>0</v>
      </c>
      <c r="EV320" s="67">
        <v>0</v>
      </c>
      <c r="EW320" s="67">
        <v>0</v>
      </c>
      <c r="EX320" s="67">
        <v>0</v>
      </c>
      <c r="EY320" s="62">
        <f>VLOOKUP(A320,[5]Embarazos!$A$7:$H$139,8,0)</f>
        <v>32.732732732732735</v>
      </c>
      <c r="EZ320" s="63">
        <f>VLOOKUP(A320,[5]Embarazos!$A$7:$H$139,7,0)</f>
        <v>109</v>
      </c>
      <c r="FA320" s="62">
        <f>VLOOKUP(A320,[5]Embarazos!$A$7:$J$139,10,0)</f>
        <v>23.423423423423422</v>
      </c>
      <c r="FB320" s="63">
        <f>VLOOKUP(A320,[5]Embarazos!$A$7:$J$139,9,0)</f>
        <v>78</v>
      </c>
      <c r="FC320" s="67">
        <v>0</v>
      </c>
      <c r="FD320" s="67">
        <v>0</v>
      </c>
      <c r="FE320" s="67">
        <v>0</v>
      </c>
      <c r="FF320" s="67">
        <v>0</v>
      </c>
      <c r="FG320" s="67">
        <v>0</v>
      </c>
      <c r="FH320" s="67">
        <v>0</v>
      </c>
      <c r="FI320" s="67">
        <v>0</v>
      </c>
      <c r="FJ320" s="67">
        <v>0</v>
      </c>
      <c r="FK320" s="67">
        <v>0</v>
      </c>
      <c r="FL320" s="67">
        <v>0</v>
      </c>
      <c r="FM320" s="67">
        <v>25.69</v>
      </c>
      <c r="FN320" s="67">
        <v>1</v>
      </c>
      <c r="FO320" s="67">
        <v>128.47</v>
      </c>
      <c r="FP320" s="67">
        <v>5</v>
      </c>
      <c r="FQ320" s="67">
        <v>0</v>
      </c>
      <c r="FR320" s="67">
        <v>0</v>
      </c>
      <c r="FS320" s="62">
        <f>VLOOKUP(A320,'[3]2017'!$A$8:$M$140,13,0)</f>
        <v>0.5580357142857143</v>
      </c>
      <c r="FT320" s="63">
        <f>VLOOKUP(A320,'[3]2017'!$A$8:$M$140,12,0)</f>
        <v>1</v>
      </c>
      <c r="FU320" s="62">
        <f>VLOOKUP(A320,'[3]2017'!$A$8:$O$140,15,0)</f>
        <v>0</v>
      </c>
      <c r="FV320" s="63">
        <f>VLOOKUP(A320,'[3]2017'!$A$8:$O$140,14,0)</f>
        <v>0</v>
      </c>
      <c r="FW320" s="67"/>
      <c r="FX320" s="67"/>
      <c r="FY320" s="67"/>
      <c r="FZ320" s="67"/>
      <c r="GA320" s="67"/>
      <c r="GB320" s="67"/>
      <c r="GC320" s="67"/>
      <c r="GD320" s="67"/>
      <c r="GE320" s="67"/>
      <c r="GF320" s="67"/>
      <c r="GG320" s="67"/>
      <c r="GH320" s="67"/>
      <c r="GI320" s="67"/>
      <c r="GJ320" s="67"/>
      <c r="GK320" s="67"/>
      <c r="GL320" s="67"/>
      <c r="GM320" s="67"/>
      <c r="GN320" s="67"/>
      <c r="GO320" s="67"/>
      <c r="GP320" s="67"/>
      <c r="GQ320" s="67"/>
      <c r="GR320" s="67"/>
      <c r="GS320" s="67"/>
      <c r="GT320" s="67"/>
      <c r="GU320" s="67"/>
      <c r="GV320" s="67"/>
      <c r="GW320" s="67"/>
      <c r="GX320" s="67"/>
      <c r="GY320" s="67"/>
      <c r="GZ320" s="67"/>
      <c r="HA320" s="67"/>
      <c r="HB320" s="67"/>
      <c r="HC320" s="67"/>
      <c r="HD320" s="67"/>
      <c r="HE320" s="67"/>
      <c r="HF320" s="67"/>
      <c r="HG320" s="67"/>
      <c r="HH320" s="67"/>
      <c r="HI320" s="67"/>
      <c r="HJ320" s="67"/>
      <c r="HK320" s="67"/>
      <c r="HL320" s="67"/>
      <c r="HM320" s="67"/>
      <c r="HN320" s="67"/>
      <c r="HO320" s="67"/>
      <c r="HP320" s="67"/>
      <c r="HQ320" s="67"/>
      <c r="HR320" s="67"/>
      <c r="HS320" s="67"/>
      <c r="HT320" s="67"/>
      <c r="HU320" s="67"/>
      <c r="HV320" s="67"/>
      <c r="HW320" s="67"/>
      <c r="HX320" s="67"/>
      <c r="HY320" s="67"/>
      <c r="HZ320" s="67"/>
      <c r="IA320" s="67"/>
      <c r="IB320" s="67"/>
      <c r="IC320" s="67"/>
      <c r="ID320" s="67"/>
      <c r="IE320" s="67"/>
      <c r="IF320" s="67"/>
      <c r="IG320" s="67"/>
      <c r="IH320" s="67"/>
      <c r="II320" s="67"/>
      <c r="IJ320" s="67"/>
      <c r="IK320" s="67"/>
      <c r="IL320" s="67"/>
      <c r="IM320" s="67"/>
      <c r="IN320" s="67"/>
      <c r="IO320" s="67"/>
      <c r="IP320" s="67"/>
      <c r="IQ320" s="67"/>
      <c r="IR320" s="67"/>
      <c r="IS320" s="67"/>
      <c r="IT320" s="67"/>
      <c r="IU320" s="67"/>
      <c r="IV320" s="67"/>
      <c r="IW320" s="67"/>
      <c r="IX320" s="67"/>
      <c r="IY320" s="67"/>
      <c r="IZ320" s="67"/>
      <c r="JA320" s="67"/>
      <c r="JB320" s="67"/>
      <c r="JC320" s="67"/>
      <c r="JD320" s="67"/>
      <c r="JE320" s="67"/>
      <c r="JF320" s="67"/>
      <c r="JG320" s="67"/>
      <c r="JH320" s="67"/>
      <c r="JI320" s="67"/>
      <c r="JJ320" s="67"/>
      <c r="JK320" s="67"/>
      <c r="JL320" s="67"/>
      <c r="JM320" s="67"/>
      <c r="JN320" s="67"/>
      <c r="JO320" s="67"/>
      <c r="JP320" s="67"/>
      <c r="JQ320" s="67"/>
      <c r="JR320" s="67"/>
      <c r="JS320" s="67"/>
      <c r="JT320" s="67"/>
      <c r="JU320" s="67"/>
      <c r="JV320" s="67"/>
      <c r="JW320" s="67"/>
      <c r="JX320" s="67"/>
      <c r="JY320" s="67"/>
      <c r="JZ320" s="67"/>
      <c r="KA320" s="67"/>
      <c r="KB320" s="67"/>
      <c r="KC320" s="67"/>
      <c r="KD320" s="67"/>
      <c r="KE320" s="67"/>
      <c r="KF320" s="67"/>
      <c r="KG320" s="67"/>
      <c r="KH320" s="67"/>
      <c r="KI320" s="67"/>
      <c r="KJ320" s="67"/>
      <c r="KK320" s="67"/>
      <c r="KL320" s="67"/>
      <c r="KM320" s="67"/>
      <c r="KN320" s="67"/>
      <c r="KO320" s="67"/>
      <c r="KP320" s="67"/>
      <c r="KQ320" s="67"/>
      <c r="KR320" s="67"/>
      <c r="KS320" s="67"/>
      <c r="KT320" s="67"/>
      <c r="KU320" s="67"/>
      <c r="KV320" s="67"/>
      <c r="KW320" s="67"/>
      <c r="KX320" s="67"/>
      <c r="KY320" s="67"/>
      <c r="KZ320" s="67"/>
      <c r="LA320" s="67"/>
      <c r="LB320" s="67"/>
      <c r="LC320" s="67"/>
      <c r="LD320" s="67"/>
      <c r="LE320" s="67"/>
      <c r="LF320" s="67"/>
      <c r="LG320" s="67"/>
      <c r="LH320" s="67"/>
      <c r="LI320" s="67"/>
      <c r="LJ320" s="67"/>
      <c r="LK320" s="67"/>
      <c r="LL320" s="67"/>
      <c r="LM320" s="67"/>
      <c r="LN320" s="67"/>
      <c r="LO320" s="67"/>
      <c r="LP320" s="67"/>
      <c r="LQ320" s="67"/>
      <c r="LR320" s="67"/>
      <c r="LS320" s="67"/>
      <c r="LT320" s="67"/>
      <c r="LU320" s="67"/>
      <c r="LV320" s="67"/>
      <c r="LW320" s="67"/>
      <c r="LX320" s="67"/>
      <c r="LY320" s="67"/>
      <c r="LZ320" s="67"/>
      <c r="MA320" s="67"/>
      <c r="MB320" s="67"/>
      <c r="MC320" s="67"/>
      <c r="MD320" s="67"/>
      <c r="ME320" s="67"/>
      <c r="MF320" s="67"/>
      <c r="MG320" s="67"/>
      <c r="MH320" s="67"/>
      <c r="MI320" s="67"/>
      <c r="MJ320" s="67"/>
      <c r="MK320" s="67"/>
      <c r="ML320" s="67"/>
      <c r="MM320" s="67"/>
      <c r="MN320" s="67"/>
      <c r="MO320" s="67"/>
      <c r="MP320" s="67"/>
      <c r="MQ320" s="67"/>
      <c r="MR320" s="67"/>
      <c r="MS320" s="67"/>
      <c r="MT320" s="67"/>
      <c r="MU320" s="67"/>
      <c r="MV320" s="67"/>
      <c r="MW320" s="67"/>
      <c r="MX320" s="67"/>
      <c r="MY320" s="67"/>
      <c r="MZ320" s="67"/>
      <c r="NA320" s="67"/>
      <c r="NB320" s="67"/>
      <c r="NC320" s="67"/>
      <c r="ND320" s="67"/>
      <c r="NE320" s="67"/>
      <c r="NF320" s="67"/>
      <c r="NG320" s="67"/>
      <c r="NH320" s="67"/>
      <c r="NI320" s="67"/>
      <c r="NJ320" s="67"/>
      <c r="NK320" s="67"/>
      <c r="NL320" s="67"/>
      <c r="NM320" s="67"/>
      <c r="NN320" s="67"/>
      <c r="NO320" s="67"/>
      <c r="NP320" s="67"/>
      <c r="NQ320" s="67"/>
      <c r="NR320" s="12"/>
      <c r="NS320" s="12"/>
      <c r="NT320" s="12"/>
      <c r="NU320" s="12"/>
      <c r="NV320" s="12"/>
      <c r="NW320" s="12"/>
      <c r="NX320" s="12"/>
      <c r="NY320" s="12"/>
      <c r="NZ320" s="12"/>
      <c r="OA320" s="12"/>
      <c r="OB320" s="12"/>
      <c r="OC320" s="12"/>
      <c r="OD320" s="12"/>
      <c r="OE320" s="12"/>
      <c r="OF320" s="12"/>
      <c r="OG320" s="12"/>
      <c r="OH320" s="12"/>
      <c r="OI320" s="12"/>
      <c r="OJ320" s="12"/>
      <c r="OK320" s="12"/>
      <c r="OL320" s="12"/>
      <c r="OM320" s="12"/>
      <c r="ON320" s="12"/>
      <c r="OO320" s="12"/>
      <c r="OP320" s="12"/>
      <c r="OQ320" s="12"/>
    </row>
    <row r="321" spans="1:407">
      <c r="A321" s="96" t="s">
        <v>1076</v>
      </c>
      <c r="B321" s="56" t="s">
        <v>1077</v>
      </c>
      <c r="C321" s="96" t="s">
        <v>441</v>
      </c>
      <c r="D321" s="74">
        <v>6</v>
      </c>
      <c r="E321" s="67">
        <v>2017</v>
      </c>
      <c r="F321" s="161">
        <v>63.895025575371839</v>
      </c>
      <c r="G321" s="67">
        <v>9558</v>
      </c>
      <c r="H321" s="67">
        <v>1750</v>
      </c>
      <c r="I321" s="67">
        <v>7808</v>
      </c>
      <c r="J321" s="67">
        <v>12.36</v>
      </c>
      <c r="K321" s="78">
        <v>1181</v>
      </c>
      <c r="L321" s="67">
        <v>77.61</v>
      </c>
      <c r="M321" s="78">
        <v>7418</v>
      </c>
      <c r="N321" s="67">
        <v>808</v>
      </c>
      <c r="O321" s="67">
        <v>415</v>
      </c>
      <c r="P321" s="67">
        <v>393</v>
      </c>
      <c r="Q321" s="67">
        <v>973</v>
      </c>
      <c r="R321" s="67">
        <v>502</v>
      </c>
      <c r="S321" s="67">
        <v>471</v>
      </c>
      <c r="T321" s="67">
        <v>784</v>
      </c>
      <c r="U321" s="67">
        <v>417</v>
      </c>
      <c r="V321" s="67">
        <v>367</v>
      </c>
      <c r="W321" s="67">
        <v>897</v>
      </c>
      <c r="X321" s="67">
        <v>478</v>
      </c>
      <c r="Y321" s="67">
        <v>419</v>
      </c>
      <c r="Z321" s="67">
        <v>714</v>
      </c>
      <c r="AA321" s="67">
        <v>380</v>
      </c>
      <c r="AB321" s="67">
        <v>334</v>
      </c>
      <c r="AC321" s="67">
        <v>979</v>
      </c>
      <c r="AD321" s="67">
        <v>525</v>
      </c>
      <c r="AE321" s="67">
        <v>454</v>
      </c>
      <c r="AF321" s="67">
        <v>929</v>
      </c>
      <c r="AG321" s="67">
        <v>502</v>
      </c>
      <c r="AH321" s="67">
        <v>427</v>
      </c>
      <c r="AI321" s="67">
        <v>1726</v>
      </c>
      <c r="AJ321" s="67">
        <v>939</v>
      </c>
      <c r="AK321" s="67">
        <v>787</v>
      </c>
      <c r="AL321" s="67">
        <v>951</v>
      </c>
      <c r="AM321" s="67">
        <v>515</v>
      </c>
      <c r="AN321" s="67">
        <v>436</v>
      </c>
      <c r="AO321" s="67">
        <v>945</v>
      </c>
      <c r="AP321" s="67">
        <v>524</v>
      </c>
      <c r="AQ321" s="67">
        <v>421</v>
      </c>
      <c r="AR321" s="67" t="s">
        <v>428</v>
      </c>
      <c r="AS321" s="67"/>
      <c r="AT321" s="67" t="s">
        <v>428</v>
      </c>
      <c r="AU321" s="59">
        <v>443</v>
      </c>
      <c r="AV321" s="59">
        <v>1</v>
      </c>
      <c r="AW321" s="59">
        <v>64</v>
      </c>
      <c r="AX321" s="97">
        <f>VLOOKUP(A321,[2]INFANTIL!$A$8:$AA$140,27,0)</f>
        <v>9.4339622641509422</v>
      </c>
      <c r="AY321" s="98">
        <f>VLOOKUP(A321,[2]INFANTIL!$A$8:$AA$140,16,0)</f>
        <v>0</v>
      </c>
      <c r="AZ321" s="62">
        <f>VLOOKUP(A321,'[3]2017'!$A$8:$E$140,5,0)</f>
        <v>1.2376237623762376</v>
      </c>
      <c r="BA321" s="63">
        <f>VLOOKUP(A321,'[3]2017'!$A$8:$E$140,4,0)</f>
        <v>1</v>
      </c>
      <c r="BB321" s="62">
        <f>VLOOKUP(A321,[2]MATERNAS!$A$8:$AA$140,27,0)</f>
        <v>0</v>
      </c>
      <c r="BC321" s="63">
        <f>VLOOKUP(A321,[2]MATERNAS!$A$8:$AA$140,26,0)</f>
        <v>0</v>
      </c>
      <c r="BD321" s="68">
        <v>0</v>
      </c>
      <c r="BE321" s="69">
        <v>0</v>
      </c>
      <c r="BF321" s="60">
        <f>VLOOKUP(A321,[4]Controles!$A$7:$L$139,12,0)</f>
        <v>2.8301886792452833</v>
      </c>
      <c r="BG321" s="61">
        <f>VLOOKUP(A321,[4]Controles!$A$7:$L$139,11,0)</f>
        <v>3</v>
      </c>
      <c r="BH321" s="88">
        <v>14.150943396226415</v>
      </c>
      <c r="BI321" s="87">
        <v>15</v>
      </c>
      <c r="BJ321" s="68">
        <v>0</v>
      </c>
      <c r="BK321" s="69">
        <v>0</v>
      </c>
      <c r="BL321" s="68">
        <v>0</v>
      </c>
      <c r="BM321" s="69">
        <v>0</v>
      </c>
      <c r="BN321" s="67">
        <v>0</v>
      </c>
      <c r="BO321" s="67">
        <v>0</v>
      </c>
      <c r="BP321" s="67">
        <v>0</v>
      </c>
      <c r="BQ321" s="67">
        <v>0</v>
      </c>
      <c r="BR321" s="67">
        <v>0</v>
      </c>
      <c r="BS321" s="67">
        <v>0</v>
      </c>
      <c r="BT321" s="67">
        <v>0</v>
      </c>
      <c r="BU321" s="67">
        <v>0</v>
      </c>
      <c r="BV321" s="67">
        <v>18.7</v>
      </c>
      <c r="BW321" s="67">
        <v>97.2</v>
      </c>
      <c r="BX321" s="67">
        <v>86.9</v>
      </c>
      <c r="BY321" s="67">
        <v>97.2</v>
      </c>
      <c r="BZ321" s="67">
        <v>95.3</v>
      </c>
      <c r="CA321" s="67">
        <v>103.7</v>
      </c>
      <c r="CB321" s="67">
        <v>107.4</v>
      </c>
      <c r="CC321" s="96" t="s">
        <v>2851</v>
      </c>
      <c r="CD321" s="96" t="s">
        <v>1459</v>
      </c>
      <c r="CE321" s="99">
        <v>28.571428571428569</v>
      </c>
      <c r="CF321" s="67" t="s">
        <v>2347</v>
      </c>
      <c r="CG321" s="67" t="s">
        <v>1916</v>
      </c>
      <c r="CH321" s="67">
        <v>0</v>
      </c>
      <c r="CI321" s="67">
        <v>0</v>
      </c>
      <c r="CJ321" s="86">
        <v>0</v>
      </c>
      <c r="CK321" s="87">
        <v>0</v>
      </c>
      <c r="CL321" s="106">
        <v>0</v>
      </c>
      <c r="CM321" s="89">
        <v>0</v>
      </c>
      <c r="CN321" s="67">
        <v>0</v>
      </c>
      <c r="CO321" s="67">
        <v>0</v>
      </c>
      <c r="CP321" s="67">
        <v>0</v>
      </c>
      <c r="CQ321" s="67">
        <v>0</v>
      </c>
      <c r="CR321" s="67">
        <v>111.48</v>
      </c>
      <c r="CS321" s="67">
        <v>1</v>
      </c>
      <c r="CT321" s="67">
        <v>0</v>
      </c>
      <c r="CU321" s="67">
        <v>0</v>
      </c>
      <c r="CV321" s="67">
        <v>0</v>
      </c>
      <c r="CW321" s="67">
        <v>0</v>
      </c>
      <c r="CX321" s="67">
        <v>0</v>
      </c>
      <c r="CY321" s="67">
        <v>0</v>
      </c>
      <c r="CZ321" s="67">
        <v>111.48</v>
      </c>
      <c r="DA321" s="67">
        <v>1</v>
      </c>
      <c r="DB321" s="62">
        <f>VLOOKUP(A321,'[3]2017'!$A$8:$I$140,9,0)</f>
        <v>5.6022408963585431</v>
      </c>
      <c r="DC321" s="63">
        <f>VLOOKUP(A321,'[3]2017'!$A$8:$I$140,8,0)</f>
        <v>4</v>
      </c>
      <c r="DD321" s="96" t="s">
        <v>2852</v>
      </c>
      <c r="DE321" s="96" t="s">
        <v>2853</v>
      </c>
      <c r="DF321" s="99">
        <v>1.1764705882352942</v>
      </c>
      <c r="DG321" s="104">
        <v>3.8748137108792844</v>
      </c>
      <c r="DH321" s="67">
        <v>0</v>
      </c>
      <c r="DI321" s="67">
        <v>0</v>
      </c>
      <c r="DJ321" s="67">
        <v>222.97</v>
      </c>
      <c r="DK321" s="67">
        <v>2</v>
      </c>
      <c r="DL321" s="67">
        <v>0</v>
      </c>
      <c r="DM321" s="67">
        <v>0</v>
      </c>
      <c r="DN321" s="67">
        <v>0</v>
      </c>
      <c r="DO321" s="67">
        <v>0</v>
      </c>
      <c r="DP321" s="67">
        <v>306.44</v>
      </c>
      <c r="DQ321" s="67">
        <v>3</v>
      </c>
      <c r="DR321" s="67">
        <v>204.29</v>
      </c>
      <c r="DS321" s="67">
        <v>2</v>
      </c>
      <c r="DT321" s="67">
        <v>102.15</v>
      </c>
      <c r="DU321" s="67">
        <v>1</v>
      </c>
      <c r="DV321" s="67">
        <v>0</v>
      </c>
      <c r="DW321" s="67">
        <v>0</v>
      </c>
      <c r="DX321" s="67">
        <v>0</v>
      </c>
      <c r="DY321" s="67">
        <v>0</v>
      </c>
      <c r="DZ321" s="101">
        <f>VLOOKUP(A321,[5]Embarazos!$A$7:$D$139,4,0)</f>
        <v>0</v>
      </c>
      <c r="EA321" s="63">
        <f>VLOOKUP(A321,[5]Embarazos!$A$7:$D$139,3,0)</f>
        <v>0</v>
      </c>
      <c r="EB321" s="62">
        <f>VLOOKUP(A321,[5]Embarazos!$A$7:$F$139,6,0)</f>
        <v>27.102803738317753</v>
      </c>
      <c r="EC321" s="63">
        <f>VLOOKUP(A321,[5]Embarazos!$A$7:$F$139,5,0)</f>
        <v>29</v>
      </c>
      <c r="ED321" s="62">
        <f>VLOOKUP(A321,'[3]2017'!$A$8:$K$140,11,0)</f>
        <v>1.0764262648008611</v>
      </c>
      <c r="EE321" s="63">
        <f>VLOOKUP(A321,'[3]2017'!$A$8:$K$140,10,0)</f>
        <v>1</v>
      </c>
      <c r="EF321" s="96" t="s">
        <v>2854</v>
      </c>
      <c r="EG321" s="96" t="s">
        <v>2855</v>
      </c>
      <c r="EH321" s="99">
        <v>0.89418777943368111</v>
      </c>
      <c r="EI321" s="104">
        <v>0.80971659919028338</v>
      </c>
      <c r="EJ321" s="174" t="s">
        <v>1295</v>
      </c>
      <c r="EK321" s="174" t="s">
        <v>1328</v>
      </c>
      <c r="EL321" s="96" t="s">
        <v>2856</v>
      </c>
      <c r="EM321" s="96" t="s">
        <v>1868</v>
      </c>
      <c r="EN321" s="99">
        <v>0.92165898617511521</v>
      </c>
      <c r="EO321" s="100">
        <v>0</v>
      </c>
      <c r="EP321" s="67">
        <v>0</v>
      </c>
      <c r="EQ321" s="67">
        <v>0</v>
      </c>
      <c r="ER321" s="67">
        <v>102.15</v>
      </c>
      <c r="ES321" s="67">
        <v>1</v>
      </c>
      <c r="ET321" s="92">
        <v>204.29009193054137</v>
      </c>
      <c r="EU321" s="105">
        <v>2</v>
      </c>
      <c r="EV321" s="67">
        <v>0</v>
      </c>
      <c r="EW321" s="67">
        <v>0</v>
      </c>
      <c r="EX321" s="67">
        <v>0</v>
      </c>
      <c r="EY321" s="62">
        <f>VLOOKUP(A321,[5]Embarazos!$A$7:$H$139,8,0)</f>
        <v>28.971962616822427</v>
      </c>
      <c r="EZ321" s="63">
        <f>VLOOKUP(A321,[5]Embarazos!$A$7:$H$139,7,0)</f>
        <v>31</v>
      </c>
      <c r="FA321" s="62">
        <f>VLOOKUP(A321,[5]Embarazos!$A$7:$J$139,10,0)</f>
        <v>13.084112149532709</v>
      </c>
      <c r="FB321" s="63">
        <f>VLOOKUP(A321,[5]Embarazos!$A$7:$J$139,9,0)</f>
        <v>14</v>
      </c>
      <c r="FC321" s="67">
        <v>0</v>
      </c>
      <c r="FD321" s="67">
        <v>0</v>
      </c>
      <c r="FE321" s="67">
        <v>94.97</v>
      </c>
      <c r="FF321" s="67">
        <v>2</v>
      </c>
      <c r="FG321" s="67">
        <v>0</v>
      </c>
      <c r="FH321" s="67">
        <v>0</v>
      </c>
      <c r="FI321" s="67">
        <v>0</v>
      </c>
      <c r="FJ321" s="67">
        <v>0</v>
      </c>
      <c r="FK321" s="92">
        <v>94.966761633428305</v>
      </c>
      <c r="FL321" s="105">
        <v>2</v>
      </c>
      <c r="FM321" s="67">
        <v>0</v>
      </c>
      <c r="FN321" s="67">
        <v>0</v>
      </c>
      <c r="FO321" s="67">
        <v>47.48</v>
      </c>
      <c r="FP321" s="67">
        <v>1</v>
      </c>
      <c r="FQ321" s="67">
        <v>0</v>
      </c>
      <c r="FR321" s="67">
        <v>0</v>
      </c>
      <c r="FS321" s="62">
        <f>VLOOKUP(A321,'[3]2017'!$A$8:$M$140,13,0)</f>
        <v>1.0515247108307044</v>
      </c>
      <c r="FT321" s="63">
        <f>VLOOKUP(A321,'[3]2017'!$A$8:$M$140,12,0)</f>
        <v>1</v>
      </c>
      <c r="FU321" s="62">
        <f>VLOOKUP(A321,'[3]2017'!$A$8:$O$140,15,0)</f>
        <v>2.1164021164021167</v>
      </c>
      <c r="FV321" s="63">
        <f>VLOOKUP(A321,'[3]2017'!$A$8:$O$140,14,0)</f>
        <v>2</v>
      </c>
      <c r="FW321" s="67"/>
      <c r="FX321" s="67"/>
      <c r="FY321" s="67"/>
      <c r="FZ321" s="67"/>
      <c r="GA321" s="67"/>
      <c r="GB321" s="67"/>
      <c r="GC321" s="67"/>
      <c r="GD321" s="67"/>
      <c r="GE321" s="67"/>
      <c r="GF321" s="67"/>
      <c r="GG321" s="67"/>
      <c r="GH321" s="67"/>
      <c r="GI321" s="67"/>
      <c r="GJ321" s="67"/>
      <c r="GK321" s="67"/>
      <c r="GL321" s="67"/>
      <c r="GM321" s="67"/>
      <c r="GN321" s="67"/>
      <c r="GO321" s="67"/>
      <c r="GP321" s="67"/>
      <c r="GQ321" s="67"/>
      <c r="GR321" s="67"/>
      <c r="GS321" s="67"/>
      <c r="GT321" s="67"/>
      <c r="GU321" s="67"/>
      <c r="GV321" s="67"/>
      <c r="GW321" s="67"/>
      <c r="GX321" s="67"/>
      <c r="GY321" s="67"/>
      <c r="GZ321" s="67"/>
      <c r="HA321" s="67"/>
      <c r="HB321" s="67"/>
      <c r="HC321" s="67"/>
      <c r="HD321" s="67"/>
      <c r="HE321" s="67"/>
      <c r="HF321" s="67"/>
      <c r="HG321" s="67"/>
      <c r="HH321" s="67"/>
      <c r="HI321" s="67"/>
      <c r="HJ321" s="67"/>
      <c r="HK321" s="67"/>
      <c r="HL321" s="67"/>
      <c r="HM321" s="67"/>
      <c r="HN321" s="67"/>
      <c r="HO321" s="67"/>
      <c r="HP321" s="67"/>
      <c r="HQ321" s="67"/>
      <c r="HR321" s="67"/>
      <c r="HS321" s="67"/>
      <c r="HT321" s="67"/>
      <c r="HU321" s="67"/>
      <c r="HV321" s="67"/>
      <c r="HW321" s="67"/>
      <c r="HX321" s="67"/>
      <c r="HY321" s="67"/>
      <c r="HZ321" s="67"/>
      <c r="IA321" s="67"/>
      <c r="IB321" s="67"/>
      <c r="IC321" s="67"/>
      <c r="ID321" s="67"/>
      <c r="IE321" s="67"/>
      <c r="IF321" s="67"/>
      <c r="IG321" s="67"/>
      <c r="IH321" s="67"/>
      <c r="II321" s="67"/>
      <c r="IJ321" s="67"/>
      <c r="IK321" s="67"/>
      <c r="IL321" s="67"/>
      <c r="IM321" s="67"/>
      <c r="IN321" s="67"/>
      <c r="IO321" s="67"/>
      <c r="IP321" s="67"/>
      <c r="IQ321" s="67"/>
      <c r="IR321" s="67"/>
      <c r="IS321" s="67"/>
      <c r="IT321" s="67"/>
      <c r="IU321" s="67"/>
      <c r="IV321" s="67"/>
      <c r="IW321" s="67"/>
      <c r="IX321" s="67"/>
      <c r="IY321" s="67"/>
      <c r="IZ321" s="67"/>
      <c r="JA321" s="67"/>
      <c r="JB321" s="67"/>
      <c r="JC321" s="67"/>
      <c r="JD321" s="67"/>
      <c r="JE321" s="67"/>
      <c r="JF321" s="67"/>
      <c r="JG321" s="67"/>
      <c r="JH321" s="67"/>
      <c r="JI321" s="67"/>
      <c r="JJ321" s="67"/>
      <c r="JK321" s="67"/>
      <c r="JL321" s="67"/>
      <c r="JM321" s="67"/>
      <c r="JN321" s="67"/>
      <c r="JO321" s="67"/>
      <c r="JP321" s="67"/>
      <c r="JQ321" s="67"/>
      <c r="JR321" s="67"/>
      <c r="JS321" s="67"/>
      <c r="JT321" s="67"/>
      <c r="JU321" s="67"/>
      <c r="JV321" s="67"/>
      <c r="JW321" s="67"/>
      <c r="JX321" s="67"/>
      <c r="JY321" s="67"/>
      <c r="JZ321" s="67"/>
      <c r="KA321" s="67"/>
      <c r="KB321" s="67"/>
      <c r="KC321" s="67"/>
      <c r="KD321" s="67"/>
      <c r="KE321" s="67"/>
      <c r="KF321" s="67"/>
      <c r="KG321" s="67"/>
      <c r="KH321" s="67"/>
      <c r="KI321" s="67"/>
      <c r="KJ321" s="67"/>
      <c r="KK321" s="67"/>
      <c r="KL321" s="67"/>
      <c r="KM321" s="67"/>
      <c r="KN321" s="67"/>
      <c r="KO321" s="67"/>
      <c r="KP321" s="67"/>
      <c r="KQ321" s="67"/>
      <c r="KR321" s="67"/>
      <c r="KS321" s="67"/>
      <c r="KT321" s="67"/>
      <c r="KU321" s="67"/>
      <c r="KV321" s="67"/>
      <c r="KW321" s="67"/>
      <c r="KX321" s="67"/>
      <c r="KY321" s="67"/>
      <c r="KZ321" s="67"/>
      <c r="LA321" s="67"/>
      <c r="LB321" s="67"/>
      <c r="LC321" s="67"/>
      <c r="LD321" s="67"/>
      <c r="LE321" s="67"/>
      <c r="LF321" s="67"/>
      <c r="LG321" s="67"/>
      <c r="LH321" s="67"/>
      <c r="LI321" s="67"/>
      <c r="LJ321" s="67"/>
      <c r="LK321" s="67"/>
      <c r="LL321" s="67"/>
      <c r="LM321" s="67"/>
      <c r="LN321" s="67"/>
      <c r="LO321" s="67"/>
      <c r="LP321" s="67"/>
      <c r="LQ321" s="67"/>
      <c r="LR321" s="67"/>
      <c r="LS321" s="67"/>
      <c r="LT321" s="67"/>
      <c r="LU321" s="67"/>
      <c r="LV321" s="67"/>
      <c r="LW321" s="67"/>
      <c r="LX321" s="67"/>
      <c r="LY321" s="67"/>
      <c r="LZ321" s="67"/>
      <c r="MA321" s="67"/>
      <c r="MB321" s="67"/>
      <c r="MC321" s="67"/>
      <c r="MD321" s="67"/>
      <c r="ME321" s="67"/>
      <c r="MF321" s="67"/>
      <c r="MG321" s="67"/>
      <c r="MH321" s="67"/>
      <c r="MI321" s="67"/>
      <c r="MJ321" s="67"/>
      <c r="MK321" s="67"/>
      <c r="ML321" s="67"/>
      <c r="MM321" s="67"/>
      <c r="MN321" s="67"/>
      <c r="MO321" s="67"/>
      <c r="MP321" s="67"/>
      <c r="MQ321" s="67"/>
      <c r="MR321" s="67"/>
      <c r="MS321" s="67"/>
      <c r="MT321" s="67"/>
      <c r="MU321" s="67"/>
      <c r="MV321" s="67"/>
      <c r="MW321" s="67"/>
      <c r="MX321" s="67"/>
      <c r="MY321" s="67"/>
      <c r="MZ321" s="67"/>
      <c r="NA321" s="67"/>
      <c r="NB321" s="67"/>
      <c r="NC321" s="67"/>
      <c r="ND321" s="67"/>
      <c r="NE321" s="67"/>
      <c r="NF321" s="67"/>
      <c r="NG321" s="67"/>
      <c r="NH321" s="67"/>
      <c r="NI321" s="67"/>
      <c r="NJ321" s="67"/>
      <c r="NK321" s="67"/>
      <c r="NL321" s="67"/>
      <c r="NM321" s="67"/>
      <c r="NN321" s="67"/>
      <c r="NO321" s="67"/>
      <c r="NP321" s="67"/>
      <c r="NQ321" s="67"/>
      <c r="NR321" s="12"/>
      <c r="NS321" s="12"/>
      <c r="NT321" s="12"/>
      <c r="NU321" s="12"/>
      <c r="NV321" s="12"/>
      <c r="NW321" s="12"/>
      <c r="NX321" s="12"/>
      <c r="NY321" s="12"/>
      <c r="NZ321" s="12"/>
      <c r="OA321" s="12"/>
      <c r="OB321" s="12"/>
      <c r="OC321" s="12"/>
      <c r="OD321" s="12"/>
      <c r="OE321" s="12"/>
      <c r="OF321" s="12"/>
      <c r="OG321" s="12"/>
      <c r="OH321" s="12"/>
      <c r="OI321" s="12"/>
      <c r="OJ321" s="12"/>
      <c r="OK321" s="12"/>
      <c r="OL321" s="12"/>
      <c r="OM321" s="12"/>
      <c r="ON321" s="12"/>
      <c r="OO321" s="12"/>
      <c r="OP321" s="12"/>
      <c r="OQ321" s="12"/>
    </row>
    <row r="322" spans="1:407">
      <c r="A322" s="96" t="s">
        <v>1084</v>
      </c>
      <c r="B322" s="56" t="s">
        <v>1085</v>
      </c>
      <c r="C322" s="96" t="s">
        <v>730</v>
      </c>
      <c r="D322" s="74">
        <v>6</v>
      </c>
      <c r="E322" s="67">
        <v>2017</v>
      </c>
      <c r="F322" s="161">
        <v>75.306027899302549</v>
      </c>
      <c r="G322" s="67">
        <v>6696</v>
      </c>
      <c r="H322" s="67">
        <v>2828</v>
      </c>
      <c r="I322" s="67">
        <v>3868</v>
      </c>
      <c r="J322" s="67">
        <v>27.79</v>
      </c>
      <c r="K322" s="78">
        <v>1861</v>
      </c>
      <c r="L322" s="67">
        <v>92.1</v>
      </c>
      <c r="M322" s="78">
        <v>6167</v>
      </c>
      <c r="N322" s="67">
        <v>591</v>
      </c>
      <c r="O322" s="67">
        <v>297</v>
      </c>
      <c r="P322" s="67">
        <v>294</v>
      </c>
      <c r="Q322" s="67">
        <v>704</v>
      </c>
      <c r="R322" s="67">
        <v>354</v>
      </c>
      <c r="S322" s="67">
        <v>350</v>
      </c>
      <c r="T322" s="67">
        <v>551</v>
      </c>
      <c r="U322" s="67">
        <v>278</v>
      </c>
      <c r="V322" s="67">
        <v>273</v>
      </c>
      <c r="W322" s="67">
        <v>654</v>
      </c>
      <c r="X322" s="67">
        <v>331</v>
      </c>
      <c r="Y322" s="67">
        <v>323</v>
      </c>
      <c r="Z322" s="67">
        <v>539</v>
      </c>
      <c r="AA322" s="67">
        <v>276</v>
      </c>
      <c r="AB322" s="67">
        <v>263</v>
      </c>
      <c r="AC322" s="67">
        <v>657</v>
      </c>
      <c r="AD322" s="67">
        <v>340</v>
      </c>
      <c r="AE322" s="67">
        <v>317</v>
      </c>
      <c r="AF322" s="67">
        <v>561</v>
      </c>
      <c r="AG322" s="67">
        <v>293</v>
      </c>
      <c r="AH322" s="67">
        <v>268</v>
      </c>
      <c r="AI322" s="67">
        <v>1022</v>
      </c>
      <c r="AJ322" s="67">
        <v>540</v>
      </c>
      <c r="AK322" s="67">
        <v>482</v>
      </c>
      <c r="AL322" s="67">
        <v>578</v>
      </c>
      <c r="AM322" s="67">
        <v>305</v>
      </c>
      <c r="AN322" s="67">
        <v>273</v>
      </c>
      <c r="AO322" s="67">
        <v>533</v>
      </c>
      <c r="AP322" s="67">
        <v>285</v>
      </c>
      <c r="AQ322" s="67">
        <v>248</v>
      </c>
      <c r="AR322" s="67" t="s">
        <v>428</v>
      </c>
      <c r="AS322" s="67"/>
      <c r="AT322" s="67" t="s">
        <v>428</v>
      </c>
      <c r="AU322" s="59">
        <v>173</v>
      </c>
      <c r="AV322" s="59">
        <v>0</v>
      </c>
      <c r="AW322" s="59">
        <v>76</v>
      </c>
      <c r="AX322" s="97">
        <f>VLOOKUP(A322,[2]INFANTIL!$A$8:$AA$140,27,0)</f>
        <v>14.705882352941176</v>
      </c>
      <c r="AY322" s="98">
        <f>VLOOKUP(A322,[2]INFANTIL!$A$8:$AA$140,16,0)</f>
        <v>1</v>
      </c>
      <c r="AZ322" s="62">
        <f>VLOOKUP(A322,'[3]2017'!$A$8:$E$140,5,0)</f>
        <v>3.3840947546531304</v>
      </c>
      <c r="BA322" s="63">
        <f>VLOOKUP(A322,'[3]2017'!$A$8:$E$140,4,0)</f>
        <v>2</v>
      </c>
      <c r="BB322" s="62">
        <f>VLOOKUP(A322,[2]MATERNAS!$A$8:$AA$140,27,0)</f>
        <v>0</v>
      </c>
      <c r="BC322" s="63">
        <f>VLOOKUP(A322,[2]MATERNAS!$A$8:$AA$140,26,0)</f>
        <v>0</v>
      </c>
      <c r="BD322" s="68">
        <v>0</v>
      </c>
      <c r="BE322" s="69">
        <v>0</v>
      </c>
      <c r="BF322" s="60">
        <f>VLOOKUP(A322,[4]Controles!$A$7:$L$139,12,0)</f>
        <v>10.294117647058822</v>
      </c>
      <c r="BG322" s="61">
        <f>VLOOKUP(A322,[4]Controles!$A$7:$L$139,11,0)</f>
        <v>14</v>
      </c>
      <c r="BH322" s="88">
        <v>8.0882352941176467</v>
      </c>
      <c r="BI322" s="87">
        <v>11</v>
      </c>
      <c r="BJ322" s="68">
        <v>0</v>
      </c>
      <c r="BK322" s="69">
        <v>0</v>
      </c>
      <c r="BL322" s="68">
        <v>0</v>
      </c>
      <c r="BM322" s="69">
        <v>0</v>
      </c>
      <c r="BN322" s="67">
        <v>0</v>
      </c>
      <c r="BO322" s="67">
        <v>0</v>
      </c>
      <c r="BP322" s="67">
        <v>0</v>
      </c>
      <c r="BQ322" s="67">
        <v>0</v>
      </c>
      <c r="BR322" s="67">
        <v>0</v>
      </c>
      <c r="BS322" s="67">
        <v>0</v>
      </c>
      <c r="BT322" s="67">
        <v>0</v>
      </c>
      <c r="BU322" s="67">
        <v>0</v>
      </c>
      <c r="BV322" s="67">
        <v>47.3</v>
      </c>
      <c r="BW322" s="67">
        <v>120</v>
      </c>
      <c r="BX322" s="67">
        <v>116.4</v>
      </c>
      <c r="BY322" s="67">
        <v>120</v>
      </c>
      <c r="BZ322" s="67">
        <v>118.2</v>
      </c>
      <c r="CA322" s="67">
        <v>87.3</v>
      </c>
      <c r="CB322" s="67">
        <v>98.3</v>
      </c>
      <c r="CC322" s="96" t="s">
        <v>2857</v>
      </c>
      <c r="CD322" s="96" t="s">
        <v>2858</v>
      </c>
      <c r="CE322" s="99">
        <v>28.571428571428569</v>
      </c>
      <c r="CF322" s="67" t="s">
        <v>2859</v>
      </c>
      <c r="CG322" s="67" t="s">
        <v>1490</v>
      </c>
      <c r="CH322" s="67">
        <v>0</v>
      </c>
      <c r="CI322" s="67">
        <v>0</v>
      </c>
      <c r="CJ322" s="86">
        <v>0</v>
      </c>
      <c r="CK322" s="87">
        <v>0</v>
      </c>
      <c r="CL322" s="106">
        <v>0</v>
      </c>
      <c r="CM322" s="89">
        <v>0</v>
      </c>
      <c r="CN322" s="67">
        <v>0</v>
      </c>
      <c r="CO322" s="67">
        <v>0</v>
      </c>
      <c r="CP322" s="67">
        <v>0</v>
      </c>
      <c r="CQ322" s="67">
        <v>0</v>
      </c>
      <c r="CR322" s="67">
        <v>0</v>
      </c>
      <c r="CS322" s="67">
        <v>0</v>
      </c>
      <c r="CT322" s="67">
        <v>0</v>
      </c>
      <c r="CU322" s="67">
        <v>0</v>
      </c>
      <c r="CV322" s="67">
        <v>0</v>
      </c>
      <c r="CW322" s="67">
        <v>0</v>
      </c>
      <c r="CX322" s="67">
        <v>0</v>
      </c>
      <c r="CY322" s="67">
        <v>0</v>
      </c>
      <c r="CZ322" s="67">
        <v>0</v>
      </c>
      <c r="DA322" s="67">
        <v>0</v>
      </c>
      <c r="DB322" s="62">
        <f>VLOOKUP(A322,'[3]2017'!$A$8:$I$140,9,0)</f>
        <v>0</v>
      </c>
      <c r="DC322" s="63">
        <f>VLOOKUP(A322,'[3]2017'!$A$8:$I$140,8,0)</f>
        <v>0</v>
      </c>
      <c r="DD322" s="96" t="s">
        <v>2860</v>
      </c>
      <c r="DE322" s="96" t="s">
        <v>2861</v>
      </c>
      <c r="DF322" s="99">
        <v>5.7387057387057387</v>
      </c>
      <c r="DG322" s="104">
        <v>2.7397260273972601</v>
      </c>
      <c r="DH322" s="67">
        <v>0</v>
      </c>
      <c r="DI322" s="67">
        <v>0</v>
      </c>
      <c r="DJ322" s="67">
        <v>0</v>
      </c>
      <c r="DK322" s="67">
        <v>0</v>
      </c>
      <c r="DL322" s="67">
        <v>0</v>
      </c>
      <c r="DM322" s="67">
        <v>0</v>
      </c>
      <c r="DN322" s="67">
        <v>0</v>
      </c>
      <c r="DO322" s="67">
        <v>0</v>
      </c>
      <c r="DP322" s="67">
        <v>304.41000000000003</v>
      </c>
      <c r="DQ322" s="67">
        <v>2</v>
      </c>
      <c r="DR322" s="67">
        <v>152.21</v>
      </c>
      <c r="DS322" s="67">
        <v>1</v>
      </c>
      <c r="DT322" s="67">
        <v>0</v>
      </c>
      <c r="DU322" s="67">
        <v>0</v>
      </c>
      <c r="DV322" s="67">
        <v>0</v>
      </c>
      <c r="DW322" s="67">
        <v>0</v>
      </c>
      <c r="DX322" s="67">
        <v>152.21</v>
      </c>
      <c r="DY322" s="67">
        <v>1</v>
      </c>
      <c r="DZ322" s="101">
        <f>VLOOKUP(A322,[5]Embarazos!$A$7:$D$139,4,0)</f>
        <v>1.3793103448275863</v>
      </c>
      <c r="EA322" s="63">
        <f>VLOOKUP(A322,[5]Embarazos!$A$7:$D$139,3,0)</f>
        <v>2</v>
      </c>
      <c r="EB322" s="62">
        <f>VLOOKUP(A322,[5]Embarazos!$A$7:$F$139,6,0)</f>
        <v>23.448275862068964</v>
      </c>
      <c r="EC322" s="63">
        <f>VLOOKUP(A322,[5]Embarazos!$A$7:$F$139,5,0)</f>
        <v>34</v>
      </c>
      <c r="ED322" s="62">
        <f>VLOOKUP(A322,'[3]2017'!$A$8:$K$140,11,0)</f>
        <v>5.3475935828877006</v>
      </c>
      <c r="EE322" s="63">
        <f>VLOOKUP(A322,'[3]2017'!$A$8:$K$140,10,0)</f>
        <v>3</v>
      </c>
      <c r="EF322" s="96" t="s">
        <v>2862</v>
      </c>
      <c r="EG322" s="96" t="s">
        <v>2863</v>
      </c>
      <c r="EH322" s="99">
        <v>2.8021015761821366</v>
      </c>
      <c r="EI322" s="104">
        <v>2.7108433734939759</v>
      </c>
      <c r="EJ322" s="174" t="s">
        <v>2864</v>
      </c>
      <c r="EK322" s="174" t="s">
        <v>810</v>
      </c>
      <c r="EL322" s="96" t="s">
        <v>2865</v>
      </c>
      <c r="EM322" s="96" t="s">
        <v>2866</v>
      </c>
      <c r="EN322" s="99">
        <v>0.76335877862595414</v>
      </c>
      <c r="EO322" s="100">
        <v>0</v>
      </c>
      <c r="EP322" s="67">
        <v>0</v>
      </c>
      <c r="EQ322" s="67">
        <v>0</v>
      </c>
      <c r="ER322" s="67">
        <v>0</v>
      </c>
      <c r="ES322" s="67">
        <v>0</v>
      </c>
      <c r="ET322" s="92">
        <v>152.20700152207002</v>
      </c>
      <c r="EU322" s="105">
        <v>1</v>
      </c>
      <c r="EV322" s="67">
        <v>0</v>
      </c>
      <c r="EW322" s="67">
        <v>0</v>
      </c>
      <c r="EX322" s="67">
        <v>0</v>
      </c>
      <c r="EY322" s="62">
        <f>VLOOKUP(A322,[5]Embarazos!$A$7:$H$139,8,0)</f>
        <v>31.724137931034484</v>
      </c>
      <c r="EZ322" s="63">
        <f>VLOOKUP(A322,[5]Embarazos!$A$7:$H$139,7,0)</f>
        <v>46</v>
      </c>
      <c r="FA322" s="62">
        <f>VLOOKUP(A322,[5]Embarazos!$A$7:$J$139,10,0)</f>
        <v>18.620689655172416</v>
      </c>
      <c r="FB322" s="63">
        <f>VLOOKUP(A322,[5]Embarazos!$A$7:$J$139,9,0)</f>
        <v>27</v>
      </c>
      <c r="FC322" s="67">
        <v>0</v>
      </c>
      <c r="FD322" s="67">
        <v>0</v>
      </c>
      <c r="FE322" s="67">
        <v>0</v>
      </c>
      <c r="FF322" s="67">
        <v>0</v>
      </c>
      <c r="FG322" s="67">
        <v>0</v>
      </c>
      <c r="FH322" s="67">
        <v>0</v>
      </c>
      <c r="FI322" s="67">
        <v>0</v>
      </c>
      <c r="FJ322" s="67">
        <v>0</v>
      </c>
      <c r="FK322" s="67">
        <v>0</v>
      </c>
      <c r="FL322" s="67">
        <v>0</v>
      </c>
      <c r="FM322" s="67">
        <v>0</v>
      </c>
      <c r="FN322" s="67">
        <v>0</v>
      </c>
      <c r="FO322" s="67">
        <v>162.34</v>
      </c>
      <c r="FP322" s="67">
        <v>2</v>
      </c>
      <c r="FQ322" s="92">
        <v>81.168831168831176</v>
      </c>
      <c r="FR322" s="67">
        <v>1</v>
      </c>
      <c r="FS322" s="62">
        <f>VLOOKUP(A322,'[3]2017'!$A$8:$M$140,13,0)</f>
        <v>0</v>
      </c>
      <c r="FT322" s="63">
        <f>VLOOKUP(A322,'[3]2017'!$A$8:$M$140,12,0)</f>
        <v>0</v>
      </c>
      <c r="FU322" s="62">
        <f>VLOOKUP(A322,'[3]2017'!$A$8:$O$140,15,0)</f>
        <v>3.75234521575985</v>
      </c>
      <c r="FV322" s="63">
        <f>VLOOKUP(A322,'[3]2017'!$A$8:$O$140,14,0)</f>
        <v>2</v>
      </c>
      <c r="FW322" s="67"/>
      <c r="FX322" s="67"/>
      <c r="FY322" s="67"/>
      <c r="FZ322" s="67"/>
      <c r="GA322" s="67"/>
      <c r="GB322" s="67"/>
      <c r="GC322" s="67"/>
      <c r="GD322" s="67"/>
      <c r="GE322" s="67"/>
      <c r="GF322" s="67"/>
      <c r="GG322" s="67"/>
      <c r="GH322" s="67"/>
      <c r="GI322" s="67"/>
      <c r="GJ322" s="67"/>
      <c r="GK322" s="67"/>
      <c r="GL322" s="67"/>
      <c r="GM322" s="67"/>
      <c r="GN322" s="67"/>
      <c r="GO322" s="67"/>
      <c r="GP322" s="67"/>
      <c r="GQ322" s="67"/>
      <c r="GR322" s="67"/>
      <c r="GS322" s="67"/>
      <c r="GT322" s="67"/>
      <c r="GU322" s="67"/>
      <c r="GV322" s="67"/>
      <c r="GW322" s="67"/>
      <c r="GX322" s="67"/>
      <c r="GY322" s="67"/>
      <c r="GZ322" s="67"/>
      <c r="HA322" s="67"/>
      <c r="HB322" s="67"/>
      <c r="HC322" s="67"/>
      <c r="HD322" s="67"/>
      <c r="HE322" s="67"/>
      <c r="HF322" s="67"/>
      <c r="HG322" s="67"/>
      <c r="HH322" s="67"/>
      <c r="HI322" s="67"/>
      <c r="HJ322" s="67"/>
      <c r="HK322" s="67"/>
      <c r="HL322" s="67"/>
      <c r="HM322" s="67"/>
      <c r="HN322" s="67"/>
      <c r="HO322" s="67"/>
      <c r="HP322" s="67"/>
      <c r="HQ322" s="67"/>
      <c r="HR322" s="67"/>
      <c r="HS322" s="67"/>
      <c r="HT322" s="67"/>
      <c r="HU322" s="67"/>
      <c r="HV322" s="67"/>
      <c r="HW322" s="67"/>
      <c r="HX322" s="67"/>
      <c r="HY322" s="67"/>
      <c r="HZ322" s="67"/>
      <c r="IA322" s="67"/>
      <c r="IB322" s="67"/>
      <c r="IC322" s="67"/>
      <c r="ID322" s="67"/>
      <c r="IE322" s="67"/>
      <c r="IF322" s="67"/>
      <c r="IG322" s="67"/>
      <c r="IH322" s="67"/>
      <c r="II322" s="67"/>
      <c r="IJ322" s="67"/>
      <c r="IK322" s="67"/>
      <c r="IL322" s="67"/>
      <c r="IM322" s="67"/>
      <c r="IN322" s="67"/>
      <c r="IO322" s="67"/>
      <c r="IP322" s="67"/>
      <c r="IQ322" s="67"/>
      <c r="IR322" s="67"/>
      <c r="IS322" s="67"/>
      <c r="IT322" s="67"/>
      <c r="IU322" s="67"/>
      <c r="IV322" s="67"/>
      <c r="IW322" s="67"/>
      <c r="IX322" s="67"/>
      <c r="IY322" s="67"/>
      <c r="IZ322" s="67"/>
      <c r="JA322" s="67"/>
      <c r="JB322" s="67"/>
      <c r="JC322" s="67"/>
      <c r="JD322" s="67"/>
      <c r="JE322" s="67"/>
      <c r="JF322" s="67"/>
      <c r="JG322" s="67"/>
      <c r="JH322" s="67"/>
      <c r="JI322" s="67"/>
      <c r="JJ322" s="67"/>
      <c r="JK322" s="67"/>
      <c r="JL322" s="67"/>
      <c r="JM322" s="67"/>
      <c r="JN322" s="67"/>
      <c r="JO322" s="67"/>
      <c r="JP322" s="67"/>
      <c r="JQ322" s="67"/>
      <c r="JR322" s="67"/>
      <c r="JS322" s="67"/>
      <c r="JT322" s="67"/>
      <c r="JU322" s="67"/>
      <c r="JV322" s="67"/>
      <c r="JW322" s="67"/>
      <c r="JX322" s="67"/>
      <c r="JY322" s="67"/>
      <c r="JZ322" s="67"/>
      <c r="KA322" s="67"/>
      <c r="KB322" s="67"/>
      <c r="KC322" s="67"/>
      <c r="KD322" s="67"/>
      <c r="KE322" s="67"/>
      <c r="KF322" s="67"/>
      <c r="KG322" s="67"/>
      <c r="KH322" s="67"/>
      <c r="KI322" s="67"/>
      <c r="KJ322" s="67"/>
      <c r="KK322" s="67"/>
      <c r="KL322" s="67"/>
      <c r="KM322" s="67"/>
      <c r="KN322" s="67"/>
      <c r="KO322" s="67"/>
      <c r="KP322" s="67"/>
      <c r="KQ322" s="67"/>
      <c r="KR322" s="67"/>
      <c r="KS322" s="67"/>
      <c r="KT322" s="67"/>
      <c r="KU322" s="67"/>
      <c r="KV322" s="67"/>
      <c r="KW322" s="67"/>
      <c r="KX322" s="67"/>
      <c r="KY322" s="67"/>
      <c r="KZ322" s="67"/>
      <c r="LA322" s="67"/>
      <c r="LB322" s="67"/>
      <c r="LC322" s="67"/>
      <c r="LD322" s="67"/>
      <c r="LE322" s="67"/>
      <c r="LF322" s="67"/>
      <c r="LG322" s="67"/>
      <c r="LH322" s="67"/>
      <c r="LI322" s="67"/>
      <c r="LJ322" s="67"/>
      <c r="LK322" s="67"/>
      <c r="LL322" s="67"/>
      <c r="LM322" s="67"/>
      <c r="LN322" s="67"/>
      <c r="LO322" s="67"/>
      <c r="LP322" s="67"/>
      <c r="LQ322" s="67"/>
      <c r="LR322" s="67"/>
      <c r="LS322" s="67"/>
      <c r="LT322" s="67"/>
      <c r="LU322" s="67"/>
      <c r="LV322" s="67"/>
      <c r="LW322" s="67"/>
      <c r="LX322" s="67"/>
      <c r="LY322" s="67"/>
      <c r="LZ322" s="67"/>
      <c r="MA322" s="67"/>
      <c r="MB322" s="67"/>
      <c r="MC322" s="67"/>
      <c r="MD322" s="67"/>
      <c r="ME322" s="67"/>
      <c r="MF322" s="67"/>
      <c r="MG322" s="67"/>
      <c r="MH322" s="67"/>
      <c r="MI322" s="67"/>
      <c r="MJ322" s="67"/>
      <c r="MK322" s="67"/>
      <c r="ML322" s="67"/>
      <c r="MM322" s="67"/>
      <c r="MN322" s="67"/>
      <c r="MO322" s="67"/>
      <c r="MP322" s="67"/>
      <c r="MQ322" s="67"/>
      <c r="MR322" s="67"/>
      <c r="MS322" s="67"/>
      <c r="MT322" s="67"/>
      <c r="MU322" s="67"/>
      <c r="MV322" s="67"/>
      <c r="MW322" s="67"/>
      <c r="MX322" s="67"/>
      <c r="MY322" s="67"/>
      <c r="MZ322" s="67"/>
      <c r="NA322" s="67"/>
      <c r="NB322" s="67"/>
      <c r="NC322" s="67"/>
      <c r="ND322" s="67"/>
      <c r="NE322" s="67"/>
      <c r="NF322" s="67"/>
      <c r="NG322" s="67"/>
      <c r="NH322" s="67"/>
      <c r="NI322" s="67"/>
      <c r="NJ322" s="67"/>
      <c r="NK322" s="67"/>
      <c r="NL322" s="67"/>
      <c r="NM322" s="67"/>
      <c r="NN322" s="67"/>
      <c r="NO322" s="67"/>
      <c r="NP322" s="67"/>
      <c r="NQ322" s="67"/>
      <c r="NR322" s="12"/>
      <c r="NS322" s="12"/>
      <c r="NT322" s="12"/>
      <c r="NU322" s="12"/>
      <c r="NV322" s="12"/>
      <c r="NW322" s="12"/>
      <c r="NX322" s="12"/>
      <c r="NY322" s="12"/>
      <c r="NZ322" s="12"/>
      <c r="OA322" s="12"/>
      <c r="OB322" s="12"/>
      <c r="OC322" s="12"/>
      <c r="OD322" s="12"/>
      <c r="OE322" s="12"/>
      <c r="OF322" s="12"/>
      <c r="OG322" s="12"/>
      <c r="OH322" s="12"/>
      <c r="OI322" s="12"/>
      <c r="OJ322" s="12"/>
      <c r="OK322" s="12"/>
      <c r="OL322" s="12"/>
      <c r="OM322" s="12"/>
      <c r="ON322" s="12"/>
      <c r="OO322" s="12"/>
      <c r="OP322" s="12"/>
      <c r="OQ322" s="12"/>
    </row>
    <row r="323" spans="1:407">
      <c r="A323" s="96" t="s">
        <v>1094</v>
      </c>
      <c r="B323" s="56" t="s">
        <v>1095</v>
      </c>
      <c r="C323" s="96" t="s">
        <v>427</v>
      </c>
      <c r="D323" s="74">
        <v>4</v>
      </c>
      <c r="E323" s="67">
        <v>2017</v>
      </c>
      <c r="F323" s="159">
        <v>78.205684949742249</v>
      </c>
      <c r="G323" s="67">
        <v>55000</v>
      </c>
      <c r="H323" s="67">
        <v>43570</v>
      </c>
      <c r="I323" s="67">
        <v>11430</v>
      </c>
      <c r="J323" s="67">
        <v>60.54</v>
      </c>
      <c r="K323" s="78">
        <v>33299</v>
      </c>
      <c r="L323" s="67">
        <v>29.3</v>
      </c>
      <c r="M323" s="78">
        <v>16117</v>
      </c>
      <c r="N323" s="67">
        <v>5398</v>
      </c>
      <c r="O323" s="67">
        <v>2745</v>
      </c>
      <c r="P323" s="67">
        <v>2653</v>
      </c>
      <c r="Q323" s="67">
        <v>6470</v>
      </c>
      <c r="R323" s="67">
        <v>3284</v>
      </c>
      <c r="S323" s="67">
        <v>3186</v>
      </c>
      <c r="T323" s="67">
        <v>5419</v>
      </c>
      <c r="U323" s="67">
        <v>2740</v>
      </c>
      <c r="V323" s="67">
        <v>2679</v>
      </c>
      <c r="W323" s="67">
        <v>6569</v>
      </c>
      <c r="X323" s="67">
        <v>3344</v>
      </c>
      <c r="Y323" s="67">
        <v>3225</v>
      </c>
      <c r="Z323" s="67">
        <v>5479</v>
      </c>
      <c r="AA323" s="67">
        <v>2830</v>
      </c>
      <c r="AB323" s="67">
        <v>2649</v>
      </c>
      <c r="AC323" s="67">
        <v>6192</v>
      </c>
      <c r="AD323" s="67">
        <v>3202</v>
      </c>
      <c r="AE323" s="67">
        <v>2990</v>
      </c>
      <c r="AF323" s="67">
        <v>4909</v>
      </c>
      <c r="AG323" s="67">
        <v>2524</v>
      </c>
      <c r="AH323" s="67">
        <v>2385</v>
      </c>
      <c r="AI323" s="67">
        <v>9449</v>
      </c>
      <c r="AJ323" s="67">
        <v>4812</v>
      </c>
      <c r="AK323" s="67">
        <v>4637</v>
      </c>
      <c r="AL323" s="67">
        <v>5367</v>
      </c>
      <c r="AM323" s="67">
        <v>2717</v>
      </c>
      <c r="AN323" s="67">
        <v>2650</v>
      </c>
      <c r="AO323" s="67">
        <v>5058</v>
      </c>
      <c r="AP323" s="67">
        <v>2618</v>
      </c>
      <c r="AQ323" s="67">
        <v>2440</v>
      </c>
      <c r="AR323" s="67" t="s">
        <v>428</v>
      </c>
      <c r="AS323" s="67"/>
      <c r="AT323" s="67" t="s">
        <v>428</v>
      </c>
      <c r="AU323" s="59">
        <v>1837</v>
      </c>
      <c r="AV323" s="59">
        <v>0</v>
      </c>
      <c r="AW323" s="59">
        <v>160</v>
      </c>
      <c r="AX323" s="97">
        <f>VLOOKUP(A323,[2]INFANTIL!$A$8:$AA$140,27,0)</f>
        <v>10.457516339869281</v>
      </c>
      <c r="AY323" s="98">
        <f>VLOOKUP(A323,[2]INFANTIL!$A$8:$AA$140,16,0)</f>
        <v>3</v>
      </c>
      <c r="AZ323" s="62">
        <f>VLOOKUP(A323,'[3]2017'!$A$8:$E$140,5,0)</f>
        <v>1.6672841793256763</v>
      </c>
      <c r="BA323" s="63">
        <f>VLOOKUP(A323,'[3]2017'!$A$8:$E$140,4,0)</f>
        <v>9</v>
      </c>
      <c r="BB323" s="62">
        <f>VLOOKUP(A323,[2]MATERNAS!$A$8:$AA$140,27,0)</f>
        <v>0</v>
      </c>
      <c r="BC323" s="63">
        <f>VLOOKUP(A323,[2]MATERNAS!$A$8:$AA$140,26,0)</f>
        <v>0</v>
      </c>
      <c r="BD323" s="68">
        <v>0</v>
      </c>
      <c r="BE323" s="69">
        <v>0</v>
      </c>
      <c r="BF323" s="60">
        <f>VLOOKUP(A323,[4]Controles!$A$7:$L$139,12,0)</f>
        <v>2.3529411764705883</v>
      </c>
      <c r="BG323" s="61">
        <f>VLOOKUP(A323,[4]Controles!$A$7:$L$139,11,0)</f>
        <v>18</v>
      </c>
      <c r="BH323" s="88">
        <v>11.241830065359478</v>
      </c>
      <c r="BI323" s="87">
        <v>86</v>
      </c>
      <c r="BJ323" s="68">
        <v>0</v>
      </c>
      <c r="BK323" s="69">
        <v>0</v>
      </c>
      <c r="BL323" s="68">
        <v>0</v>
      </c>
      <c r="BM323" s="69">
        <v>0</v>
      </c>
      <c r="BN323" s="67">
        <v>0</v>
      </c>
      <c r="BO323" s="67">
        <v>0</v>
      </c>
      <c r="BP323" s="67">
        <v>0</v>
      </c>
      <c r="BQ323" s="67">
        <v>0</v>
      </c>
      <c r="BR323" s="67">
        <v>0</v>
      </c>
      <c r="BS323" s="67">
        <v>0</v>
      </c>
      <c r="BT323" s="67">
        <v>0</v>
      </c>
      <c r="BU323" s="67">
        <v>0</v>
      </c>
      <c r="BV323" s="67">
        <v>8.1</v>
      </c>
      <c r="BW323" s="67">
        <v>113.9</v>
      </c>
      <c r="BX323" s="67">
        <v>104.5</v>
      </c>
      <c r="BY323" s="67">
        <v>113</v>
      </c>
      <c r="BZ323" s="67">
        <v>118.6</v>
      </c>
      <c r="CA323" s="67">
        <v>99.2</v>
      </c>
      <c r="CB323" s="67">
        <v>109.8</v>
      </c>
      <c r="CC323" s="96" t="s">
        <v>2867</v>
      </c>
      <c r="CD323" s="96" t="s">
        <v>2868</v>
      </c>
      <c r="CE323" s="99">
        <v>14.285714285714285</v>
      </c>
      <c r="CF323" s="67" t="s">
        <v>1698</v>
      </c>
      <c r="CG323" s="67" t="s">
        <v>1177</v>
      </c>
      <c r="CH323" s="67">
        <v>37.15</v>
      </c>
      <c r="CI323" s="67">
        <v>2</v>
      </c>
      <c r="CJ323" s="86">
        <v>0.36907178446207789</v>
      </c>
      <c r="CK323" s="87">
        <v>2</v>
      </c>
      <c r="CL323" s="106">
        <v>37.15</v>
      </c>
      <c r="CM323" s="89">
        <v>2</v>
      </c>
      <c r="CN323" s="67">
        <v>55.73</v>
      </c>
      <c r="CO323" s="67">
        <v>3</v>
      </c>
      <c r="CP323" s="67">
        <v>0</v>
      </c>
      <c r="CQ323" s="67">
        <v>0</v>
      </c>
      <c r="CR323" s="67">
        <v>15.22</v>
      </c>
      <c r="CS323" s="67">
        <v>1</v>
      </c>
      <c r="CT323" s="67">
        <v>15.22</v>
      </c>
      <c r="CU323" s="67">
        <v>1</v>
      </c>
      <c r="CV323" s="67">
        <v>0</v>
      </c>
      <c r="CW323" s="67">
        <v>0</v>
      </c>
      <c r="CX323" s="67">
        <v>0</v>
      </c>
      <c r="CY323" s="67">
        <v>0</v>
      </c>
      <c r="CZ323" s="67">
        <v>0</v>
      </c>
      <c r="DA323" s="67">
        <v>0</v>
      </c>
      <c r="DB323" s="62">
        <f>VLOOKUP(A323,'[3]2017'!$A$8:$I$140,9,0)</f>
        <v>0</v>
      </c>
      <c r="DC323" s="63">
        <f>VLOOKUP(A323,'[3]2017'!$A$8:$I$140,8,0)</f>
        <v>0</v>
      </c>
      <c r="DD323" s="96" t="s">
        <v>2869</v>
      </c>
      <c r="DE323" s="96" t="s">
        <v>2870</v>
      </c>
      <c r="DF323" s="99">
        <v>1.9966321866730814</v>
      </c>
      <c r="DG323" s="104">
        <v>3.5842293906810032</v>
      </c>
      <c r="DH323" s="67">
        <v>45.67</v>
      </c>
      <c r="DI323" s="67">
        <v>3</v>
      </c>
      <c r="DJ323" s="67">
        <v>137.01</v>
      </c>
      <c r="DK323" s="67">
        <v>9</v>
      </c>
      <c r="DL323" s="67">
        <v>0</v>
      </c>
      <c r="DM323" s="67">
        <v>0</v>
      </c>
      <c r="DN323" s="67">
        <v>0</v>
      </c>
      <c r="DO323" s="67">
        <v>0</v>
      </c>
      <c r="DP323" s="67">
        <v>32.299999999999997</v>
      </c>
      <c r="DQ323" s="67">
        <v>2</v>
      </c>
      <c r="DR323" s="67">
        <v>16.149999999999999</v>
      </c>
      <c r="DS323" s="67">
        <v>1</v>
      </c>
      <c r="DT323" s="67">
        <v>16.149999999999999</v>
      </c>
      <c r="DU323" s="67">
        <v>1</v>
      </c>
      <c r="DV323" s="67">
        <v>0</v>
      </c>
      <c r="DW323" s="67">
        <v>0</v>
      </c>
      <c r="DX323" s="67">
        <v>0</v>
      </c>
      <c r="DY323" s="67">
        <v>0</v>
      </c>
      <c r="DZ323" s="101">
        <f>VLOOKUP(A323,[5]Embarazos!$A$7:$D$139,4,0)</f>
        <v>0.24154589371980675</v>
      </c>
      <c r="EA323" s="63">
        <f>VLOOKUP(A323,[5]Embarazos!$A$7:$D$139,3,0)</f>
        <v>2</v>
      </c>
      <c r="EB323" s="62">
        <f>VLOOKUP(A323,[5]Embarazos!$A$7:$F$139,6,0)</f>
        <v>13.888888888888889</v>
      </c>
      <c r="EC323" s="63">
        <f>VLOOKUP(A323,[5]Embarazos!$A$7:$F$139,5,0)</f>
        <v>115</v>
      </c>
      <c r="ED323" s="62">
        <f>VLOOKUP(A323,'[3]2017'!$A$8:$K$140,11,0)</f>
        <v>0.61112242819311469</v>
      </c>
      <c r="EE323" s="63">
        <f>VLOOKUP(A323,'[3]2017'!$A$8:$K$140,10,0)</f>
        <v>3</v>
      </c>
      <c r="EF323" s="96" t="s">
        <v>2563</v>
      </c>
      <c r="EG323" s="96" t="s">
        <v>2871</v>
      </c>
      <c r="EH323" s="99">
        <v>2.6004728132387704</v>
      </c>
      <c r="EI323" s="104">
        <v>6.1061946902654869</v>
      </c>
      <c r="EJ323" s="174" t="s">
        <v>2872</v>
      </c>
      <c r="EK323" s="174" t="s">
        <v>2873</v>
      </c>
      <c r="EL323" s="96" t="s">
        <v>2213</v>
      </c>
      <c r="EM323" s="96" t="s">
        <v>2874</v>
      </c>
      <c r="EN323" s="99">
        <v>1.1904761904761905</v>
      </c>
      <c r="EO323" s="100">
        <v>6.9047619047619051</v>
      </c>
      <c r="EP323" s="67">
        <v>0</v>
      </c>
      <c r="EQ323" s="67">
        <v>0</v>
      </c>
      <c r="ER323" s="67">
        <v>193.8</v>
      </c>
      <c r="ES323" s="67">
        <v>12</v>
      </c>
      <c r="ET323" s="92">
        <v>16.149870801033593</v>
      </c>
      <c r="EU323" s="105">
        <v>1</v>
      </c>
      <c r="EV323" s="67">
        <v>0</v>
      </c>
      <c r="EW323" s="67">
        <v>0</v>
      </c>
      <c r="EX323" s="67">
        <v>2</v>
      </c>
      <c r="EY323" s="62">
        <f>VLOOKUP(A323,[5]Embarazos!$A$7:$H$139,8,0)</f>
        <v>29.951690821256037</v>
      </c>
      <c r="EZ323" s="63">
        <f>VLOOKUP(A323,[5]Embarazos!$A$7:$H$139,7,0)</f>
        <v>248</v>
      </c>
      <c r="FA323" s="62">
        <f>VLOOKUP(A323,[5]Embarazos!$A$7:$J$139,10,0)</f>
        <v>25.120772946859905</v>
      </c>
      <c r="FB323" s="63">
        <f>VLOOKUP(A323,[5]Embarazos!$A$7:$J$139,9,0)</f>
        <v>208</v>
      </c>
      <c r="FC323" s="67">
        <v>28.18</v>
      </c>
      <c r="FD323" s="67">
        <v>3</v>
      </c>
      <c r="FE323" s="67">
        <v>8.73</v>
      </c>
      <c r="FF323" s="67">
        <v>1</v>
      </c>
      <c r="FG323" s="67">
        <v>8.73</v>
      </c>
      <c r="FH323" s="67">
        <v>1</v>
      </c>
      <c r="FI323" s="67">
        <v>8.73</v>
      </c>
      <c r="FJ323" s="67">
        <v>1</v>
      </c>
      <c r="FK323" s="92">
        <v>52.365159713737135</v>
      </c>
      <c r="FL323" s="105">
        <v>6</v>
      </c>
      <c r="FM323" s="67">
        <v>17.46</v>
      </c>
      <c r="FN323" s="67">
        <v>2</v>
      </c>
      <c r="FO323" s="67">
        <v>130.91</v>
      </c>
      <c r="FP323" s="67">
        <v>15</v>
      </c>
      <c r="FQ323" s="92">
        <v>43.637633094780938</v>
      </c>
      <c r="FR323" s="67">
        <v>5</v>
      </c>
      <c r="FS323" s="62">
        <f>VLOOKUP(A323,'[3]2017'!$A$8:$M$140,13,0)</f>
        <v>0.37264766163592322</v>
      </c>
      <c r="FT323" s="63">
        <f>VLOOKUP(A323,'[3]2017'!$A$8:$M$140,12,0)</f>
        <v>2</v>
      </c>
      <c r="FU323" s="62">
        <f>VLOOKUP(A323,'[3]2017'!$A$8:$O$140,15,0)</f>
        <v>0.59311981020166082</v>
      </c>
      <c r="FV323" s="63">
        <f>VLOOKUP(A323,'[3]2017'!$A$8:$O$140,14,0)</f>
        <v>3</v>
      </c>
      <c r="FW323" s="67"/>
      <c r="FX323" s="67"/>
      <c r="FY323" s="67"/>
      <c r="FZ323" s="67"/>
      <c r="GA323" s="67"/>
      <c r="GB323" s="67"/>
      <c r="GC323" s="67"/>
      <c r="GD323" s="67"/>
      <c r="GE323" s="67"/>
      <c r="GF323" s="67"/>
      <c r="GG323" s="67"/>
      <c r="GH323" s="67"/>
      <c r="GI323" s="67"/>
      <c r="GJ323" s="67"/>
      <c r="GK323" s="67"/>
      <c r="GL323" s="67"/>
      <c r="GM323" s="67"/>
      <c r="GN323" s="67"/>
      <c r="GO323" s="67"/>
      <c r="GP323" s="67"/>
      <c r="GQ323" s="67"/>
      <c r="GR323" s="67"/>
      <c r="GS323" s="67"/>
      <c r="GT323" s="67"/>
      <c r="GU323" s="67"/>
      <c r="GV323" s="67"/>
      <c r="GW323" s="67"/>
      <c r="GX323" s="67"/>
      <c r="GY323" s="67"/>
      <c r="GZ323" s="67"/>
      <c r="HA323" s="67"/>
      <c r="HB323" s="67"/>
      <c r="HC323" s="67"/>
      <c r="HD323" s="67"/>
      <c r="HE323" s="67"/>
      <c r="HF323" s="67"/>
      <c r="HG323" s="67"/>
      <c r="HH323" s="67"/>
      <c r="HI323" s="67"/>
      <c r="HJ323" s="67"/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67"/>
      <c r="HV323" s="67"/>
      <c r="HW323" s="67"/>
      <c r="HX323" s="67"/>
      <c r="HY323" s="67"/>
      <c r="HZ323" s="67"/>
      <c r="IA323" s="67"/>
      <c r="IB323" s="67"/>
      <c r="IC323" s="67"/>
      <c r="ID323" s="67"/>
      <c r="IE323" s="67"/>
      <c r="IF323" s="67"/>
      <c r="IG323" s="67"/>
      <c r="IH323" s="67"/>
      <c r="II323" s="67"/>
      <c r="IJ323" s="67"/>
      <c r="IK323" s="67"/>
      <c r="IL323" s="67"/>
      <c r="IM323" s="67"/>
      <c r="IN323" s="67"/>
      <c r="IO323" s="67"/>
      <c r="IP323" s="67"/>
      <c r="IQ323" s="67"/>
      <c r="IR323" s="67"/>
      <c r="IS323" s="67"/>
      <c r="IT323" s="67"/>
      <c r="IU323" s="67"/>
      <c r="IV323" s="67"/>
      <c r="IW323" s="67"/>
      <c r="IX323" s="67"/>
      <c r="IY323" s="67"/>
      <c r="IZ323" s="67"/>
      <c r="JA323" s="67"/>
      <c r="JB323" s="67"/>
      <c r="JC323" s="67"/>
      <c r="JD323" s="67"/>
      <c r="JE323" s="67"/>
      <c r="JF323" s="67"/>
      <c r="JG323" s="67"/>
      <c r="JH323" s="67"/>
      <c r="JI323" s="67"/>
      <c r="JJ323" s="67"/>
      <c r="JK323" s="67"/>
      <c r="JL323" s="67"/>
      <c r="JM323" s="67"/>
      <c r="JN323" s="67"/>
      <c r="JO323" s="67"/>
      <c r="JP323" s="67"/>
      <c r="JQ323" s="67"/>
      <c r="JR323" s="67"/>
      <c r="JS323" s="67"/>
      <c r="JT323" s="67"/>
      <c r="JU323" s="67"/>
      <c r="JV323" s="67"/>
      <c r="JW323" s="67"/>
      <c r="JX323" s="67"/>
      <c r="JY323" s="67"/>
      <c r="JZ323" s="67"/>
      <c r="KA323" s="67"/>
      <c r="KB323" s="67"/>
      <c r="KC323" s="67"/>
      <c r="KD323" s="67"/>
      <c r="KE323" s="67"/>
      <c r="KF323" s="67"/>
      <c r="KG323" s="67"/>
      <c r="KH323" s="67"/>
      <c r="KI323" s="67"/>
      <c r="KJ323" s="67"/>
      <c r="KK323" s="67"/>
      <c r="KL323" s="67"/>
      <c r="KM323" s="67"/>
      <c r="KN323" s="67"/>
      <c r="KO323" s="67"/>
      <c r="KP323" s="67"/>
      <c r="KQ323" s="67"/>
      <c r="KR323" s="67"/>
      <c r="KS323" s="67"/>
      <c r="KT323" s="67"/>
      <c r="KU323" s="67"/>
      <c r="KV323" s="67"/>
      <c r="KW323" s="67"/>
      <c r="KX323" s="67"/>
      <c r="KY323" s="67"/>
      <c r="KZ323" s="67"/>
      <c r="LA323" s="67"/>
      <c r="LB323" s="67"/>
      <c r="LC323" s="67"/>
      <c r="LD323" s="67"/>
      <c r="LE323" s="67"/>
      <c r="LF323" s="67"/>
      <c r="LG323" s="67"/>
      <c r="LH323" s="67"/>
      <c r="LI323" s="67"/>
      <c r="LJ323" s="67"/>
      <c r="LK323" s="67"/>
      <c r="LL323" s="67"/>
      <c r="LM323" s="67"/>
      <c r="LN323" s="67"/>
      <c r="LO323" s="67"/>
      <c r="LP323" s="67"/>
      <c r="LQ323" s="67"/>
      <c r="LR323" s="67"/>
      <c r="LS323" s="67"/>
      <c r="LT323" s="67"/>
      <c r="LU323" s="67"/>
      <c r="LV323" s="67"/>
      <c r="LW323" s="67"/>
      <c r="LX323" s="67"/>
      <c r="LY323" s="67"/>
      <c r="LZ323" s="67"/>
      <c r="MA323" s="67"/>
      <c r="MB323" s="67"/>
      <c r="MC323" s="67"/>
      <c r="MD323" s="67"/>
      <c r="ME323" s="67"/>
      <c r="MF323" s="67"/>
      <c r="MG323" s="67"/>
      <c r="MH323" s="67"/>
      <c r="MI323" s="67"/>
      <c r="MJ323" s="67"/>
      <c r="MK323" s="67"/>
      <c r="ML323" s="67"/>
      <c r="MM323" s="67"/>
      <c r="MN323" s="67"/>
      <c r="MO323" s="67"/>
      <c r="MP323" s="67"/>
      <c r="MQ323" s="67"/>
      <c r="MR323" s="67"/>
      <c r="MS323" s="67"/>
      <c r="MT323" s="67"/>
      <c r="MU323" s="67"/>
      <c r="MV323" s="67"/>
      <c r="MW323" s="67"/>
      <c r="MX323" s="67"/>
      <c r="MY323" s="67"/>
      <c r="MZ323" s="67"/>
      <c r="NA323" s="67"/>
      <c r="NB323" s="67"/>
      <c r="NC323" s="67"/>
      <c r="ND323" s="67"/>
      <c r="NE323" s="67"/>
      <c r="NF323" s="67"/>
      <c r="NG323" s="67"/>
      <c r="NH323" s="67"/>
      <c r="NI323" s="67"/>
      <c r="NJ323" s="67"/>
      <c r="NK323" s="67"/>
      <c r="NL323" s="67"/>
      <c r="NM323" s="67"/>
      <c r="NN323" s="67"/>
      <c r="NO323" s="67"/>
      <c r="NP323" s="67"/>
      <c r="NQ323" s="67"/>
      <c r="NR323" s="12"/>
      <c r="NS323" s="12"/>
      <c r="NT323" s="12"/>
      <c r="NU323" s="12"/>
      <c r="NV323" s="12"/>
      <c r="NW323" s="12"/>
      <c r="NX323" s="12"/>
      <c r="NY323" s="12"/>
      <c r="NZ323" s="12"/>
      <c r="OA323" s="12"/>
      <c r="OB323" s="12"/>
      <c r="OC323" s="12"/>
      <c r="OD323" s="12"/>
      <c r="OE323" s="12"/>
      <c r="OF323" s="12"/>
      <c r="OG323" s="12"/>
      <c r="OH323" s="12"/>
      <c r="OI323" s="12"/>
      <c r="OJ323" s="12"/>
      <c r="OK323" s="12"/>
      <c r="OL323" s="12"/>
      <c r="OM323" s="12"/>
      <c r="ON323" s="12"/>
      <c r="OO323" s="12"/>
      <c r="OP323" s="12"/>
      <c r="OQ323" s="12"/>
    </row>
    <row r="324" spans="1:407">
      <c r="A324" s="96" t="s">
        <v>1926</v>
      </c>
      <c r="B324" s="56" t="s">
        <v>1103</v>
      </c>
      <c r="C324" s="96" t="s">
        <v>598</v>
      </c>
      <c r="D324" s="74" t="s">
        <v>1104</v>
      </c>
      <c r="E324" s="67">
        <v>2017</v>
      </c>
      <c r="F324" s="161">
        <v>83.612547932374838</v>
      </c>
      <c r="G324" s="67">
        <v>2508452</v>
      </c>
      <c r="H324" s="67">
        <v>2479990</v>
      </c>
      <c r="I324" s="67">
        <v>28462</v>
      </c>
      <c r="J324" s="67">
        <v>76.41</v>
      </c>
      <c r="K324" s="78">
        <v>47621</v>
      </c>
      <c r="L324" s="67">
        <v>24.03</v>
      </c>
      <c r="M324" s="78">
        <v>602822</v>
      </c>
      <c r="N324" s="67">
        <v>145856</v>
      </c>
      <c r="O324" s="67">
        <v>74584</v>
      </c>
      <c r="P324" s="67">
        <v>71272</v>
      </c>
      <c r="Q324" s="78">
        <v>175592</v>
      </c>
      <c r="R324" s="78">
        <v>89735</v>
      </c>
      <c r="S324" s="78">
        <v>85857</v>
      </c>
      <c r="T324" s="67">
        <v>89735</v>
      </c>
      <c r="U324" s="67">
        <v>85857</v>
      </c>
      <c r="V324" s="67">
        <v>175592</v>
      </c>
      <c r="W324" s="67">
        <v>181194</v>
      </c>
      <c r="X324" s="67">
        <v>92588</v>
      </c>
      <c r="Y324" s="67">
        <v>88606</v>
      </c>
      <c r="Z324" s="67">
        <v>85857</v>
      </c>
      <c r="AA324" s="67">
        <v>175592</v>
      </c>
      <c r="AB324" s="67">
        <v>89735</v>
      </c>
      <c r="AC324" s="67">
        <v>192866</v>
      </c>
      <c r="AD324" s="67">
        <v>98747</v>
      </c>
      <c r="AE324" s="67">
        <v>94119</v>
      </c>
      <c r="AF324" s="67">
        <v>168240</v>
      </c>
      <c r="AG324" s="67">
        <v>85829</v>
      </c>
      <c r="AH324" s="67">
        <v>82411</v>
      </c>
      <c r="AI324" s="67">
        <v>337582</v>
      </c>
      <c r="AJ324" s="67">
        <v>170490</v>
      </c>
      <c r="AK324" s="67">
        <v>167092</v>
      </c>
      <c r="AL324" s="67">
        <v>186917</v>
      </c>
      <c r="AM324" s="67">
        <v>94176</v>
      </c>
      <c r="AN324" s="67">
        <v>92741</v>
      </c>
      <c r="AO324" s="67">
        <v>206467</v>
      </c>
      <c r="AP324" s="67">
        <v>103810</v>
      </c>
      <c r="AQ324" s="67">
        <v>102657</v>
      </c>
      <c r="AR324" s="67" t="s">
        <v>428</v>
      </c>
      <c r="AS324" s="67"/>
      <c r="AT324" s="67" t="s">
        <v>428</v>
      </c>
      <c r="AU324" s="59">
        <v>61746</v>
      </c>
      <c r="AV324" s="59">
        <v>508</v>
      </c>
      <c r="AW324" s="59">
        <v>3002</v>
      </c>
      <c r="AX324" s="97" t="e">
        <f>VLOOKUP(A324,[2]INFANTIL!$A$8:$AA$140,27,0)</f>
        <v>#N/A</v>
      </c>
      <c r="AY324" s="98" t="e">
        <f>VLOOKUP(A324,[2]INFANTIL!$A$8:$AA$140,16,0)</f>
        <v>#N/A</v>
      </c>
      <c r="AZ324" s="62">
        <f>VLOOKUP(A324,'[3]2017'!$A$8:$E$140,5,0)</f>
        <v>1.816860465116279</v>
      </c>
      <c r="BA324" s="63">
        <f>VLOOKUP(A324,'[3]2017'!$A$8:$E$140,4,0)</f>
        <v>265</v>
      </c>
      <c r="BB324" s="62">
        <f>VLOOKUP(A324,[2]MATERNAS!$A$8:$AA$140,27,0)</f>
        <v>21.212656885274878</v>
      </c>
      <c r="BC324" s="63">
        <f>VLOOKUP(A324,[2]MATERNAS!$A$8:$AA$140,26,0)</f>
        <v>6</v>
      </c>
      <c r="BD324" s="68">
        <v>0</v>
      </c>
      <c r="BE324" s="69">
        <v>0</v>
      </c>
      <c r="BF324" s="60">
        <f>VLOOKUP(A324,[4]Controles!$A$7:$L$139,12,0)</f>
        <v>3.6910022980378292</v>
      </c>
      <c r="BG324" s="61">
        <f>VLOOKUP(A324,[4]Controles!$A$7:$L$139,11,0)</f>
        <v>1044</v>
      </c>
      <c r="BH324" s="88">
        <v>10.249248718401979</v>
      </c>
      <c r="BI324" s="87">
        <v>2899</v>
      </c>
      <c r="BJ324" s="68">
        <v>0.68560772268538839</v>
      </c>
      <c r="BK324" s="69">
        <v>1</v>
      </c>
      <c r="BL324" s="68">
        <v>8.2272926722246602</v>
      </c>
      <c r="BM324" s="69">
        <v>12</v>
      </c>
      <c r="BN324" s="67">
        <v>0.68</v>
      </c>
      <c r="BO324" s="67">
        <v>1</v>
      </c>
      <c r="BP324" s="67">
        <v>6.26</v>
      </c>
      <c r="BQ324" s="67">
        <v>11</v>
      </c>
      <c r="BR324" s="67">
        <v>2.84</v>
      </c>
      <c r="BS324" s="67">
        <v>5</v>
      </c>
      <c r="BT324" s="67">
        <v>2.73</v>
      </c>
      <c r="BU324" s="67">
        <v>5</v>
      </c>
      <c r="BV324" s="67">
        <v>150.1</v>
      </c>
      <c r="BW324" s="67">
        <v>90.5</v>
      </c>
      <c r="BX324" s="67">
        <v>85.6</v>
      </c>
      <c r="BY324" s="67">
        <v>90.8</v>
      </c>
      <c r="BZ324" s="67">
        <v>102.7</v>
      </c>
      <c r="CA324" s="67">
        <v>84.4</v>
      </c>
      <c r="CB324" s="67">
        <v>92.9</v>
      </c>
      <c r="CC324" s="67">
        <v>88.53</v>
      </c>
      <c r="CD324" s="67">
        <v>73.14</v>
      </c>
      <c r="CE324" s="67" t="s">
        <v>428</v>
      </c>
      <c r="CF324" s="67" t="s">
        <v>1061</v>
      </c>
      <c r="CG324" s="67" t="s">
        <v>2875</v>
      </c>
      <c r="CH324" s="67">
        <v>56.95</v>
      </c>
      <c r="CI324" s="67">
        <v>100</v>
      </c>
      <c r="CJ324" s="86">
        <v>0.20675764002827912</v>
      </c>
      <c r="CK324" s="87">
        <v>31</v>
      </c>
      <c r="CL324" s="106">
        <v>56.95</v>
      </c>
      <c r="CM324" s="89">
        <v>100</v>
      </c>
      <c r="CN324" s="67">
        <v>209.2</v>
      </c>
      <c r="CO324" s="67">
        <v>311</v>
      </c>
      <c r="CP324" s="67">
        <v>17.329999999999998</v>
      </c>
      <c r="CQ324" s="67">
        <v>23</v>
      </c>
      <c r="CR324" s="67">
        <v>3.31</v>
      </c>
      <c r="CS324" s="67">
        <v>6</v>
      </c>
      <c r="CT324" s="67">
        <v>1.66</v>
      </c>
      <c r="CU324" s="67">
        <v>3</v>
      </c>
      <c r="CV324" s="67">
        <v>1.1000000000000001</v>
      </c>
      <c r="CW324" s="67">
        <v>2</v>
      </c>
      <c r="CX324" s="67">
        <v>0</v>
      </c>
      <c r="CY324" s="67">
        <v>0</v>
      </c>
      <c r="CZ324" s="67">
        <v>0.55000000000000004</v>
      </c>
      <c r="DA324" s="67">
        <v>1</v>
      </c>
      <c r="DB324" s="62">
        <f>VLOOKUP(A324,'[3]2017'!$A$8:$I$140,9,0)</f>
        <v>0.30332952557971438</v>
      </c>
      <c r="DC324" s="63">
        <f>VLOOKUP(A324,'[3]2017'!$A$8:$I$140,8,0)</f>
        <v>47</v>
      </c>
      <c r="DD324" s="67">
        <v>118.17</v>
      </c>
      <c r="DE324" s="96" t="s">
        <v>2876</v>
      </c>
      <c r="DF324" s="100" t="s">
        <v>428</v>
      </c>
      <c r="DG324" s="67" t="s">
        <v>428</v>
      </c>
      <c r="DH324" s="67">
        <v>107.07</v>
      </c>
      <c r="DI324" s="67">
        <v>194</v>
      </c>
      <c r="DJ324" s="67">
        <v>230.14</v>
      </c>
      <c r="DK324" s="67">
        <v>417</v>
      </c>
      <c r="DL324" s="67">
        <v>25.94</v>
      </c>
      <c r="DM324" s="67">
        <v>47</v>
      </c>
      <c r="DN324" s="67">
        <v>107.07</v>
      </c>
      <c r="DO324" s="67">
        <v>391</v>
      </c>
      <c r="DP324" s="67">
        <v>38.369999999999997</v>
      </c>
      <c r="DQ324" s="67">
        <v>74</v>
      </c>
      <c r="DR324" s="67">
        <v>5.18</v>
      </c>
      <c r="DS324" s="67">
        <v>10</v>
      </c>
      <c r="DT324" s="67">
        <v>22.81</v>
      </c>
      <c r="DU324" s="67">
        <v>44</v>
      </c>
      <c r="DV324" s="67">
        <v>7.78</v>
      </c>
      <c r="DW324" s="67">
        <v>15</v>
      </c>
      <c r="DX324" s="67">
        <v>2.59</v>
      </c>
      <c r="DY324" s="67">
        <v>5</v>
      </c>
      <c r="DZ324" s="101">
        <f>VLOOKUP(A324,[5]Embarazos!$A$7:$D$139,4,0)</f>
        <v>0.73832860459117877</v>
      </c>
      <c r="EA324" s="63">
        <f>VLOOKUP(A324,[5]Embarazos!$A$7:$D$139,3,0)</f>
        <v>229</v>
      </c>
      <c r="EB324" s="62">
        <f>VLOOKUP(A324,[5]Embarazos!$A$7:$F$139,6,0)</f>
        <v>16.072349754965177</v>
      </c>
      <c r="EC324" s="63">
        <f>VLOOKUP(A324,[5]Embarazos!$A$7:$F$139,5,0)</f>
        <v>4985</v>
      </c>
      <c r="ED324" s="62">
        <f>VLOOKUP(A324,'[3]2017'!$A$8:$K$140,11,0)</f>
        <v>0.98668568711364713</v>
      </c>
      <c r="EE324" s="63">
        <f>VLOOKUP(A324,'[3]2017'!$A$8:$K$140,10,0)</f>
        <v>166</v>
      </c>
      <c r="EF324" s="96" t="s">
        <v>2877</v>
      </c>
      <c r="EG324" s="96" t="s">
        <v>2878</v>
      </c>
      <c r="EH324" s="96" t="s">
        <v>428</v>
      </c>
      <c r="EI324" s="67" t="s">
        <v>428</v>
      </c>
      <c r="EJ324" s="174" t="s">
        <v>1267</v>
      </c>
      <c r="EK324" s="174" t="s">
        <v>2879</v>
      </c>
      <c r="EL324" s="96" t="s">
        <v>2880</v>
      </c>
      <c r="EM324" s="96" t="s">
        <v>2881</v>
      </c>
      <c r="EN324" s="67" t="s">
        <v>428</v>
      </c>
      <c r="EO324" s="96" t="s">
        <v>428</v>
      </c>
      <c r="EP324" s="67">
        <v>145.18</v>
      </c>
      <c r="EQ324" s="67">
        <v>280</v>
      </c>
      <c r="ER324" s="67">
        <v>231.25</v>
      </c>
      <c r="ES324" s="67">
        <v>446</v>
      </c>
      <c r="ET324" s="92">
        <v>323.02220194331818</v>
      </c>
      <c r="EU324" s="67">
        <v>623</v>
      </c>
      <c r="EV324" s="67">
        <v>145.18</v>
      </c>
      <c r="EW324" s="67">
        <v>280</v>
      </c>
      <c r="EX324" s="67">
        <v>0</v>
      </c>
      <c r="EY324" s="62">
        <f>VLOOKUP(A324,[5]Embarazos!$A$7:$H$139,8,0)</f>
        <v>29.38160949187516</v>
      </c>
      <c r="EZ324" s="63">
        <f>VLOOKUP(A324,[5]Embarazos!$A$7:$H$139,7,0)</f>
        <v>9113</v>
      </c>
      <c r="FA324" s="62">
        <f>VLOOKUP(A324,[5]Embarazos!$A$7:$J$139,10,0)</f>
        <v>24.135929842661852</v>
      </c>
      <c r="FB324" s="63">
        <f>VLOOKUP(A324,[5]Embarazos!$A$7:$J$139,9,0)</f>
        <v>7486</v>
      </c>
      <c r="FC324" s="67">
        <v>13.77</v>
      </c>
      <c r="FD324" s="67">
        <v>58</v>
      </c>
      <c r="FE324" s="67">
        <v>22.81</v>
      </c>
      <c r="FF324" s="67">
        <v>244</v>
      </c>
      <c r="FG324" s="67">
        <v>38.369999999999997</v>
      </c>
      <c r="FH324" s="67">
        <v>17</v>
      </c>
      <c r="FI324" s="67">
        <v>13.06</v>
      </c>
      <c r="FJ324" s="67">
        <v>55</v>
      </c>
      <c r="FK324" s="92">
        <v>88.809735826654801</v>
      </c>
      <c r="FL324" s="67">
        <v>374</v>
      </c>
      <c r="FM324" s="67">
        <v>423.86</v>
      </c>
      <c r="FN324" s="67">
        <v>1785</v>
      </c>
      <c r="FO324" s="67">
        <v>596.26</v>
      </c>
      <c r="FP324" s="67">
        <v>2511</v>
      </c>
      <c r="FQ324" s="92">
        <v>29.207479964381122</v>
      </c>
      <c r="FR324" s="67">
        <v>123</v>
      </c>
      <c r="FS324" s="62">
        <f>VLOOKUP(A324,'[3]2017'!$A$8:$M$140,13,0)</f>
        <v>1.3214421374192822</v>
      </c>
      <c r="FT324" s="63">
        <f>VLOOKUP(A324,'[3]2017'!$A$8:$M$140,12,0)</f>
        <v>247</v>
      </c>
      <c r="FU324" s="62">
        <f>VLOOKUP(A324,'[3]2017'!$A$8:$O$140,15,0)</f>
        <v>1.2399075881375716</v>
      </c>
      <c r="FV324" s="63">
        <f>VLOOKUP(A324,'[3]2017'!$A$8:$O$140,14,0)</f>
        <v>256</v>
      </c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67"/>
      <c r="IS324" s="67"/>
      <c r="IT324" s="67"/>
      <c r="IU324" s="67"/>
      <c r="IV324" s="67"/>
      <c r="IW324" s="67"/>
      <c r="IX324" s="67"/>
      <c r="IY324" s="67"/>
      <c r="IZ324" s="67"/>
      <c r="JA324" s="67"/>
      <c r="JB324" s="67"/>
      <c r="JC324" s="67"/>
      <c r="JD324" s="67"/>
      <c r="JE324" s="67"/>
      <c r="JF324" s="67"/>
      <c r="JG324" s="67"/>
      <c r="JH324" s="67"/>
      <c r="JI324" s="67"/>
      <c r="JJ324" s="67"/>
      <c r="JK324" s="67"/>
      <c r="JL324" s="67"/>
      <c r="JM324" s="67"/>
      <c r="JN324" s="67"/>
      <c r="JO324" s="67"/>
      <c r="JP324" s="67"/>
      <c r="JQ324" s="67"/>
      <c r="JR324" s="67"/>
      <c r="JS324" s="67"/>
      <c r="JT324" s="67"/>
      <c r="JU324" s="67"/>
      <c r="JV324" s="67"/>
      <c r="JW324" s="67"/>
      <c r="JX324" s="67"/>
      <c r="JY324" s="67"/>
      <c r="JZ324" s="67"/>
      <c r="KA324" s="67"/>
      <c r="KB324" s="67"/>
      <c r="KC324" s="67"/>
      <c r="KD324" s="67"/>
      <c r="KE324" s="67"/>
      <c r="KF324" s="67"/>
      <c r="KG324" s="67"/>
      <c r="KH324" s="67"/>
      <c r="KI324" s="67"/>
      <c r="KJ324" s="67"/>
      <c r="KK324" s="67"/>
      <c r="KL324" s="67"/>
      <c r="KM324" s="67"/>
      <c r="KN324" s="67"/>
      <c r="KO324" s="67"/>
      <c r="KP324" s="67"/>
      <c r="KQ324" s="67"/>
      <c r="KR324" s="67"/>
      <c r="KS324" s="67"/>
      <c r="KT324" s="67"/>
      <c r="KU324" s="67"/>
      <c r="KV324" s="67"/>
      <c r="KW324" s="67"/>
      <c r="KX324" s="67"/>
      <c r="KY324" s="67"/>
      <c r="KZ324" s="67"/>
      <c r="LA324" s="67"/>
      <c r="LB324" s="67"/>
      <c r="LC324" s="67"/>
      <c r="LD324" s="67"/>
      <c r="LE324" s="67"/>
      <c r="LF324" s="67"/>
      <c r="LG324" s="67"/>
      <c r="LH324" s="67"/>
      <c r="LI324" s="67"/>
      <c r="LJ324" s="67"/>
      <c r="LK324" s="67"/>
      <c r="LL324" s="67"/>
      <c r="LM324" s="67"/>
      <c r="LN324" s="67"/>
      <c r="LO324" s="67"/>
      <c r="LP324" s="67"/>
      <c r="LQ324" s="67"/>
      <c r="LR324" s="67"/>
      <c r="LS324" s="67"/>
      <c r="LT324" s="67"/>
      <c r="LU324" s="67"/>
      <c r="LV324" s="67"/>
      <c r="LW324" s="67"/>
      <c r="LX324" s="67"/>
      <c r="LY324" s="67"/>
      <c r="LZ324" s="67"/>
      <c r="MA324" s="67"/>
      <c r="MB324" s="67"/>
      <c r="MC324" s="67"/>
      <c r="MD324" s="67"/>
      <c r="ME324" s="67"/>
      <c r="MF324" s="67"/>
      <c r="MG324" s="67"/>
      <c r="MH324" s="67"/>
      <c r="MI324" s="67"/>
      <c r="MJ324" s="67"/>
      <c r="MK324" s="67"/>
      <c r="ML324" s="67"/>
      <c r="MM324" s="67"/>
      <c r="MN324" s="67"/>
      <c r="MO324" s="67"/>
      <c r="MP324" s="67"/>
      <c r="MQ324" s="67"/>
      <c r="MR324" s="67"/>
      <c r="MS324" s="67"/>
      <c r="MT324" s="67"/>
      <c r="MU324" s="67"/>
      <c r="MV324" s="67"/>
      <c r="MW324" s="67"/>
      <c r="MX324" s="67"/>
      <c r="MY324" s="67"/>
      <c r="MZ324" s="67"/>
      <c r="NA324" s="67"/>
      <c r="NB324" s="67"/>
      <c r="NC324" s="67"/>
      <c r="ND324" s="67"/>
      <c r="NE324" s="67"/>
      <c r="NF324" s="67"/>
      <c r="NG324" s="67"/>
      <c r="NH324" s="67"/>
      <c r="NI324" s="67"/>
      <c r="NJ324" s="67"/>
      <c r="NK324" s="67"/>
      <c r="NL324" s="67"/>
      <c r="NM324" s="67"/>
      <c r="NN324" s="67"/>
      <c r="NO324" s="67"/>
      <c r="NP324" s="67"/>
      <c r="NQ324" s="67"/>
      <c r="NR324" s="12"/>
      <c r="NS324" s="12"/>
      <c r="NT324" s="12"/>
      <c r="NU324" s="12"/>
      <c r="NV324" s="12"/>
      <c r="NW324" s="12"/>
      <c r="NX324" s="12"/>
      <c r="NY324" s="12"/>
      <c r="NZ324" s="12"/>
      <c r="OA324" s="12"/>
      <c r="OB324" s="12"/>
      <c r="OC324" s="12"/>
      <c r="OD324" s="12"/>
      <c r="OE324" s="12"/>
      <c r="OF324" s="12"/>
      <c r="OG324" s="12"/>
      <c r="OH324" s="12"/>
      <c r="OI324" s="12"/>
      <c r="OJ324" s="12"/>
      <c r="OK324" s="12"/>
      <c r="OL324" s="12"/>
      <c r="OM324" s="12"/>
      <c r="ON324" s="12"/>
      <c r="OO324" s="12"/>
      <c r="OP324" s="12"/>
      <c r="OQ324" s="12"/>
    </row>
    <row r="325" spans="1:407">
      <c r="A325" s="96" t="s">
        <v>1110</v>
      </c>
      <c r="B325" s="56" t="s">
        <v>1111</v>
      </c>
      <c r="C325" s="96" t="s">
        <v>466</v>
      </c>
      <c r="D325" s="74">
        <v>6</v>
      </c>
      <c r="E325" s="67">
        <v>2017</v>
      </c>
      <c r="F325" s="161">
        <v>63.247917519917557</v>
      </c>
      <c r="G325" s="67">
        <v>5950</v>
      </c>
      <c r="H325" s="67">
        <v>2011</v>
      </c>
      <c r="I325" s="67">
        <v>3939</v>
      </c>
      <c r="J325" s="67">
        <v>13.88</v>
      </c>
      <c r="K325" s="78">
        <v>826</v>
      </c>
      <c r="L325" s="67">
        <v>73.98</v>
      </c>
      <c r="M325" s="78">
        <v>4402</v>
      </c>
      <c r="N325" s="67">
        <v>533</v>
      </c>
      <c r="O325" s="67">
        <v>270</v>
      </c>
      <c r="P325" s="67">
        <v>263</v>
      </c>
      <c r="Q325" s="67">
        <v>640</v>
      </c>
      <c r="R325" s="67">
        <v>325</v>
      </c>
      <c r="S325" s="67">
        <v>315</v>
      </c>
      <c r="T325" s="67">
        <v>537</v>
      </c>
      <c r="U325" s="67">
        <v>281</v>
      </c>
      <c r="V325" s="67">
        <v>256</v>
      </c>
      <c r="W325" s="67">
        <v>646</v>
      </c>
      <c r="X325" s="67">
        <v>339</v>
      </c>
      <c r="Y325" s="67">
        <v>307</v>
      </c>
      <c r="Z325" s="67">
        <v>537</v>
      </c>
      <c r="AA325" s="67">
        <v>281</v>
      </c>
      <c r="AB325" s="67">
        <v>256</v>
      </c>
      <c r="AC325" s="67">
        <v>620</v>
      </c>
      <c r="AD325" s="67">
        <v>326</v>
      </c>
      <c r="AE325" s="67">
        <v>294</v>
      </c>
      <c r="AF325" s="67">
        <v>499</v>
      </c>
      <c r="AG325" s="67">
        <v>263</v>
      </c>
      <c r="AH325" s="67">
        <v>236</v>
      </c>
      <c r="AI325" s="67">
        <v>938</v>
      </c>
      <c r="AJ325" s="67">
        <v>494</v>
      </c>
      <c r="AK325" s="67">
        <v>444</v>
      </c>
      <c r="AL325" s="67">
        <v>524</v>
      </c>
      <c r="AM325" s="67">
        <v>276</v>
      </c>
      <c r="AN325" s="67">
        <v>248</v>
      </c>
      <c r="AO325" s="67">
        <v>522</v>
      </c>
      <c r="AP325" s="67">
        <v>276</v>
      </c>
      <c r="AQ325" s="67">
        <v>246</v>
      </c>
      <c r="AR325" s="67" t="s">
        <v>428</v>
      </c>
      <c r="AS325" s="67"/>
      <c r="AT325" s="67" t="s">
        <v>428</v>
      </c>
      <c r="AU325" s="59">
        <v>277</v>
      </c>
      <c r="AV325" s="59">
        <v>0</v>
      </c>
      <c r="AW325" s="59">
        <v>33</v>
      </c>
      <c r="AX325" s="97">
        <f>VLOOKUP(A325,[2]INFANTIL!$A$8:$AA$140,27,0)</f>
        <v>0</v>
      </c>
      <c r="AY325" s="98">
        <f>VLOOKUP(A325,[2]INFANTIL!$A$8:$AA$140,16,0)</f>
        <v>1</v>
      </c>
      <c r="AZ325" s="62">
        <f>VLOOKUP(A325,'[3]2017'!$A$8:$E$140,5,0)</f>
        <v>0</v>
      </c>
      <c r="BA325" s="63">
        <f>VLOOKUP(A325,'[3]2017'!$A$8:$E$140,4,0)</f>
        <v>0</v>
      </c>
      <c r="BB325" s="62">
        <f>VLOOKUP(A325,[2]MATERNAS!$A$8:$AA$140,27,0)</f>
        <v>0</v>
      </c>
      <c r="BC325" s="63">
        <f>VLOOKUP(A325,[2]MATERNAS!$A$8:$AA$140,26,0)</f>
        <v>0</v>
      </c>
      <c r="BD325" s="68">
        <v>0</v>
      </c>
      <c r="BE325" s="69">
        <v>0</v>
      </c>
      <c r="BF325" s="60">
        <f>VLOOKUP(A325,[4]Controles!$A$7:$L$139,12,0)</f>
        <v>4.2553191489361701</v>
      </c>
      <c r="BG325" s="61">
        <f>VLOOKUP(A325,[4]Controles!$A$7:$L$139,11,0)</f>
        <v>2</v>
      </c>
      <c r="BH325" s="88">
        <v>4.2553191489361701</v>
      </c>
      <c r="BI325" s="87">
        <v>2</v>
      </c>
      <c r="BJ325" s="68">
        <v>0</v>
      </c>
      <c r="BK325" s="69">
        <v>0</v>
      </c>
      <c r="BL325" s="68">
        <v>0</v>
      </c>
      <c r="BM325" s="69">
        <v>0</v>
      </c>
      <c r="BN325" s="67">
        <v>0</v>
      </c>
      <c r="BO325" s="67">
        <v>0</v>
      </c>
      <c r="BP325" s="67">
        <v>0</v>
      </c>
      <c r="BQ325" s="67">
        <v>0</v>
      </c>
      <c r="BR325" s="67">
        <v>0</v>
      </c>
      <c r="BS325" s="67">
        <v>0</v>
      </c>
      <c r="BT325" s="67">
        <v>0</v>
      </c>
      <c r="BU325" s="67">
        <v>0</v>
      </c>
      <c r="BV325" s="67">
        <v>36.4</v>
      </c>
      <c r="BW325" s="67">
        <v>85.5</v>
      </c>
      <c r="BX325" s="67">
        <v>74.5</v>
      </c>
      <c r="BY325" s="67">
        <v>85.5</v>
      </c>
      <c r="BZ325" s="67">
        <v>74.5</v>
      </c>
      <c r="CA325" s="67">
        <v>85</v>
      </c>
      <c r="CB325" s="67">
        <v>75</v>
      </c>
      <c r="CC325" s="96" t="s">
        <v>2592</v>
      </c>
      <c r="CD325" s="96" t="s">
        <v>2882</v>
      </c>
      <c r="CE325" s="99">
        <v>75</v>
      </c>
      <c r="CF325" s="67" t="s">
        <v>2883</v>
      </c>
      <c r="CG325" s="67" t="s">
        <v>2884</v>
      </c>
      <c r="CH325" s="67">
        <v>0</v>
      </c>
      <c r="CI325" s="67">
        <v>0</v>
      </c>
      <c r="CJ325" s="86">
        <v>0</v>
      </c>
      <c r="CK325" s="87">
        <v>0</v>
      </c>
      <c r="CL325" s="106">
        <v>0</v>
      </c>
      <c r="CM325" s="89">
        <v>0</v>
      </c>
      <c r="CN325" s="67">
        <v>0</v>
      </c>
      <c r="CO325" s="67">
        <v>0</v>
      </c>
      <c r="CP325" s="67">
        <v>0</v>
      </c>
      <c r="CQ325" s="67">
        <v>0</v>
      </c>
      <c r="CR325" s="67">
        <v>0</v>
      </c>
      <c r="CS325" s="67">
        <v>0</v>
      </c>
      <c r="CT325" s="67">
        <v>0</v>
      </c>
      <c r="CU325" s="67">
        <v>0</v>
      </c>
      <c r="CV325" s="67">
        <v>0</v>
      </c>
      <c r="CW325" s="67">
        <v>0</v>
      </c>
      <c r="CX325" s="67">
        <v>0</v>
      </c>
      <c r="CY325" s="67">
        <v>0</v>
      </c>
      <c r="CZ325" s="67">
        <v>0</v>
      </c>
      <c r="DA325" s="67">
        <v>0</v>
      </c>
      <c r="DB325" s="62">
        <f>VLOOKUP(A325,'[3]2017'!$A$8:$I$140,9,0)</f>
        <v>0</v>
      </c>
      <c r="DC325" s="63">
        <f>VLOOKUP(A325,'[3]2017'!$A$8:$I$140,8,0)</f>
        <v>0</v>
      </c>
      <c r="DD325" s="96" t="s">
        <v>2885</v>
      </c>
      <c r="DE325" s="96" t="s">
        <v>2886</v>
      </c>
      <c r="DF325" s="99">
        <v>3.8076152304609221</v>
      </c>
      <c r="DG325" s="100">
        <v>6.9230769230769234</v>
      </c>
      <c r="DH325" s="67">
        <v>0</v>
      </c>
      <c r="DI325" s="67">
        <v>0</v>
      </c>
      <c r="DJ325" s="67">
        <v>0</v>
      </c>
      <c r="DK325" s="67">
        <v>0</v>
      </c>
      <c r="DL325" s="67">
        <v>0</v>
      </c>
      <c r="DM325" s="67">
        <v>0</v>
      </c>
      <c r="DN325" s="67">
        <v>0</v>
      </c>
      <c r="DO325" s="67">
        <v>0</v>
      </c>
      <c r="DP325" s="67">
        <v>0</v>
      </c>
      <c r="DQ325" s="67">
        <v>0</v>
      </c>
      <c r="DR325" s="67">
        <v>0</v>
      </c>
      <c r="DS325" s="67">
        <v>0</v>
      </c>
      <c r="DT325" s="67">
        <v>0</v>
      </c>
      <c r="DU325" s="67">
        <v>0</v>
      </c>
      <c r="DV325" s="67">
        <v>0</v>
      </c>
      <c r="DW325" s="67">
        <v>0</v>
      </c>
      <c r="DX325" s="67">
        <v>0</v>
      </c>
      <c r="DY325" s="67">
        <v>0</v>
      </c>
      <c r="DZ325" s="101">
        <f>VLOOKUP(A325,[5]Embarazos!$A$7:$D$139,4,0)</f>
        <v>2.0408163265306123</v>
      </c>
      <c r="EA325" s="63">
        <f>VLOOKUP(A325,[5]Embarazos!$A$7:$D$139,3,0)</f>
        <v>1</v>
      </c>
      <c r="EB325" s="62">
        <f>VLOOKUP(A325,[5]Embarazos!$A$7:$F$139,6,0)</f>
        <v>26.530612244897959</v>
      </c>
      <c r="EC325" s="63">
        <f>VLOOKUP(A325,[5]Embarazos!$A$7:$F$139,5,0)</f>
        <v>13</v>
      </c>
      <c r="ED325" s="62">
        <f>VLOOKUP(A325,'[3]2017'!$A$8:$K$140,11,0)</f>
        <v>2.0040080160320639</v>
      </c>
      <c r="EE325" s="63">
        <f>VLOOKUP(A325,'[3]2017'!$A$8:$K$140,10,0)</f>
        <v>1</v>
      </c>
      <c r="EF325" s="96" t="s">
        <v>2887</v>
      </c>
      <c r="EG325" s="96" t="s">
        <v>1663</v>
      </c>
      <c r="EH325" s="99">
        <v>3.7688442211055273</v>
      </c>
      <c r="EI325" s="104">
        <v>2.5</v>
      </c>
      <c r="EJ325" s="174" t="s">
        <v>2888</v>
      </c>
      <c r="EK325" s="174" t="s">
        <v>2889</v>
      </c>
      <c r="EL325" s="96" t="s">
        <v>2335</v>
      </c>
      <c r="EM325" s="96" t="s">
        <v>2890</v>
      </c>
      <c r="EN325" s="99">
        <v>2.4242424242424243</v>
      </c>
      <c r="EO325" s="104">
        <v>0</v>
      </c>
      <c r="EP325" s="67">
        <v>0</v>
      </c>
      <c r="EQ325" s="67">
        <v>0</v>
      </c>
      <c r="ER325" s="67">
        <v>0</v>
      </c>
      <c r="ES325" s="67">
        <v>0</v>
      </c>
      <c r="ET325" s="67">
        <v>0</v>
      </c>
      <c r="EU325" s="67">
        <v>0</v>
      </c>
      <c r="EV325" s="67">
        <v>0</v>
      </c>
      <c r="EW325" s="67">
        <v>0</v>
      </c>
      <c r="EX325" s="67">
        <v>0</v>
      </c>
      <c r="EY325" s="62">
        <f>VLOOKUP(A325,[5]Embarazos!$A$7:$H$139,8,0)</f>
        <v>28.571428571428569</v>
      </c>
      <c r="EZ325" s="63">
        <f>VLOOKUP(A325,[5]Embarazos!$A$7:$H$139,7,0)</f>
        <v>14</v>
      </c>
      <c r="FA325" s="62">
        <f>VLOOKUP(A325,[5]Embarazos!$A$7:$J$139,10,0)</f>
        <v>10.204081632653061</v>
      </c>
      <c r="FB325" s="63">
        <f>VLOOKUP(A325,[5]Embarazos!$A$7:$J$139,9,0)</f>
        <v>5</v>
      </c>
      <c r="FC325" s="67">
        <v>0</v>
      </c>
      <c r="FD325" s="67">
        <v>0</v>
      </c>
      <c r="FE325" s="67">
        <v>0</v>
      </c>
      <c r="FF325" s="67">
        <v>0</v>
      </c>
      <c r="FG325" s="67">
        <v>0</v>
      </c>
      <c r="FH325" s="67">
        <v>0</v>
      </c>
      <c r="FI325" s="67">
        <v>0</v>
      </c>
      <c r="FJ325" s="67">
        <v>0</v>
      </c>
      <c r="FK325" s="67">
        <v>0</v>
      </c>
      <c r="FL325" s="67">
        <v>0</v>
      </c>
      <c r="FM325" s="67">
        <v>87.11</v>
      </c>
      <c r="FN325" s="67">
        <v>1</v>
      </c>
      <c r="FO325" s="67">
        <v>0</v>
      </c>
      <c r="FP325" s="67">
        <v>0</v>
      </c>
      <c r="FQ325" s="67">
        <v>0</v>
      </c>
      <c r="FR325" s="67">
        <v>0</v>
      </c>
      <c r="FS325" s="62">
        <f>VLOOKUP(A325,'[3]2017'!$A$8:$M$140,13,0)</f>
        <v>0</v>
      </c>
      <c r="FT325" s="63">
        <f>VLOOKUP(A325,'[3]2017'!$A$8:$M$140,12,0)</f>
        <v>0</v>
      </c>
      <c r="FU325" s="62">
        <f>VLOOKUP(A325,'[3]2017'!$A$8:$O$140,15,0)</f>
        <v>1.9157088122605364</v>
      </c>
      <c r="FV325" s="63">
        <f>VLOOKUP(A325,'[3]2017'!$A$8:$O$140,14,0)</f>
        <v>1</v>
      </c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67"/>
      <c r="IS325" s="67"/>
      <c r="IT325" s="67"/>
      <c r="IU325" s="67"/>
      <c r="IV325" s="67"/>
      <c r="IW325" s="67"/>
      <c r="IX325" s="67"/>
      <c r="IY325" s="67"/>
      <c r="IZ325" s="67"/>
      <c r="JA325" s="67"/>
      <c r="JB325" s="67"/>
      <c r="JC325" s="67"/>
      <c r="JD325" s="67"/>
      <c r="JE325" s="67"/>
      <c r="JF325" s="67"/>
      <c r="JG325" s="67"/>
      <c r="JH325" s="67"/>
      <c r="JI325" s="67"/>
      <c r="JJ325" s="67"/>
      <c r="JK325" s="67"/>
      <c r="JL325" s="67"/>
      <c r="JM325" s="67"/>
      <c r="JN325" s="67"/>
      <c r="JO325" s="67"/>
      <c r="JP325" s="67"/>
      <c r="JQ325" s="67"/>
      <c r="JR325" s="67"/>
      <c r="JS325" s="67"/>
      <c r="JT325" s="67"/>
      <c r="JU325" s="67"/>
      <c r="JV325" s="67"/>
      <c r="JW325" s="67"/>
      <c r="JX325" s="67"/>
      <c r="JY325" s="67"/>
      <c r="JZ325" s="67"/>
      <c r="KA325" s="67"/>
      <c r="KB325" s="67"/>
      <c r="KC325" s="67"/>
      <c r="KD325" s="67"/>
      <c r="KE325" s="67"/>
      <c r="KF325" s="67"/>
      <c r="KG325" s="67"/>
      <c r="KH325" s="67"/>
      <c r="KI325" s="67"/>
      <c r="KJ325" s="67"/>
      <c r="KK325" s="67"/>
      <c r="KL325" s="67"/>
      <c r="KM325" s="67"/>
      <c r="KN325" s="67"/>
      <c r="KO325" s="67"/>
      <c r="KP325" s="67"/>
      <c r="KQ325" s="67"/>
      <c r="KR325" s="67"/>
      <c r="KS325" s="67"/>
      <c r="KT325" s="67"/>
      <c r="KU325" s="67"/>
      <c r="KV325" s="67"/>
      <c r="KW325" s="67"/>
      <c r="KX325" s="67"/>
      <c r="KY325" s="67"/>
      <c r="KZ325" s="67"/>
      <c r="LA325" s="67"/>
      <c r="LB325" s="67"/>
      <c r="LC325" s="67"/>
      <c r="LD325" s="67"/>
      <c r="LE325" s="67"/>
      <c r="LF325" s="67"/>
      <c r="LG325" s="67"/>
      <c r="LH325" s="67"/>
      <c r="LI325" s="67"/>
      <c r="LJ325" s="67"/>
      <c r="LK325" s="67"/>
      <c r="LL325" s="67"/>
      <c r="LM325" s="67"/>
      <c r="LN325" s="67"/>
      <c r="LO325" s="67"/>
      <c r="LP325" s="67"/>
      <c r="LQ325" s="67"/>
      <c r="LR325" s="67"/>
      <c r="LS325" s="67"/>
      <c r="LT325" s="67"/>
      <c r="LU325" s="67"/>
      <c r="LV325" s="67"/>
      <c r="LW325" s="67"/>
      <c r="LX325" s="67"/>
      <c r="LY325" s="67"/>
      <c r="LZ325" s="67"/>
      <c r="MA325" s="67"/>
      <c r="MB325" s="67"/>
      <c r="MC325" s="67"/>
      <c r="MD325" s="67"/>
      <c r="ME325" s="67"/>
      <c r="MF325" s="67"/>
      <c r="MG325" s="67"/>
      <c r="MH325" s="67"/>
      <c r="MI325" s="67"/>
      <c r="MJ325" s="67"/>
      <c r="MK325" s="67"/>
      <c r="ML325" s="67"/>
      <c r="MM325" s="67"/>
      <c r="MN325" s="67"/>
      <c r="MO325" s="67"/>
      <c r="MP325" s="67"/>
      <c r="MQ325" s="67"/>
      <c r="MR325" s="67"/>
      <c r="MS325" s="67"/>
      <c r="MT325" s="67"/>
      <c r="MU325" s="67"/>
      <c r="MV325" s="67"/>
      <c r="MW325" s="67"/>
      <c r="MX325" s="67"/>
      <c r="MY325" s="67"/>
      <c r="MZ325" s="67"/>
      <c r="NA325" s="67"/>
      <c r="NB325" s="67"/>
      <c r="NC325" s="67"/>
      <c r="ND325" s="67"/>
      <c r="NE325" s="67"/>
      <c r="NF325" s="67"/>
      <c r="NG325" s="67"/>
      <c r="NH325" s="67"/>
      <c r="NI325" s="67"/>
      <c r="NJ325" s="67"/>
      <c r="NK325" s="67"/>
      <c r="NL325" s="67"/>
      <c r="NM325" s="67"/>
      <c r="NN325" s="67"/>
      <c r="NO325" s="67"/>
      <c r="NP325" s="67"/>
      <c r="NQ325" s="67"/>
      <c r="NR325" s="12"/>
      <c r="NS325" s="12"/>
      <c r="NT325" s="12"/>
      <c r="NU325" s="12"/>
      <c r="NV325" s="12"/>
      <c r="NW325" s="12"/>
      <c r="NX325" s="12"/>
      <c r="NY325" s="12"/>
      <c r="NZ325" s="12"/>
      <c r="OA325" s="12"/>
      <c r="OB325" s="12"/>
      <c r="OC325" s="12"/>
      <c r="OD325" s="12"/>
      <c r="OE325" s="12"/>
      <c r="OF325" s="12"/>
      <c r="OG325" s="12"/>
      <c r="OH325" s="12"/>
      <c r="OI325" s="12"/>
      <c r="OJ325" s="12"/>
      <c r="OK325" s="12"/>
      <c r="OL325" s="12"/>
      <c r="OM325" s="12"/>
      <c r="ON325" s="12"/>
      <c r="OO325" s="12"/>
      <c r="OP325" s="12"/>
      <c r="OQ325" s="12"/>
    </row>
    <row r="326" spans="1:407">
      <c r="A326" s="96" t="s">
        <v>1119</v>
      </c>
      <c r="B326" s="56" t="s">
        <v>1120</v>
      </c>
      <c r="C326" s="96" t="s">
        <v>547</v>
      </c>
      <c r="D326" s="74">
        <v>6</v>
      </c>
      <c r="E326" s="67">
        <v>2017</v>
      </c>
      <c r="F326" s="161">
        <v>62.333056866170807</v>
      </c>
      <c r="G326" s="67">
        <v>4795</v>
      </c>
      <c r="H326" s="67">
        <v>954</v>
      </c>
      <c r="I326" s="67">
        <v>3841</v>
      </c>
      <c r="J326" s="67">
        <v>5.38</v>
      </c>
      <c r="K326" s="67">
        <v>258</v>
      </c>
      <c r="L326" s="67">
        <v>89.28</v>
      </c>
      <c r="M326" s="78">
        <v>4281</v>
      </c>
      <c r="N326" s="67">
        <v>509</v>
      </c>
      <c r="O326" s="67">
        <v>260</v>
      </c>
      <c r="P326" s="67">
        <v>249</v>
      </c>
      <c r="Q326" s="67">
        <v>604</v>
      </c>
      <c r="R326" s="67">
        <v>309</v>
      </c>
      <c r="S326" s="67">
        <v>295</v>
      </c>
      <c r="T326" s="67">
        <v>459</v>
      </c>
      <c r="U326" s="67">
        <v>235</v>
      </c>
      <c r="V326" s="67">
        <v>224</v>
      </c>
      <c r="W326" s="67">
        <v>537</v>
      </c>
      <c r="X326" s="67">
        <v>275</v>
      </c>
      <c r="Y326" s="67">
        <v>262</v>
      </c>
      <c r="Z326" s="67">
        <v>429</v>
      </c>
      <c r="AA326" s="67">
        <v>220</v>
      </c>
      <c r="AB326" s="67">
        <v>209</v>
      </c>
      <c r="AC326" s="67">
        <v>512</v>
      </c>
      <c r="AD326" s="67">
        <v>261</v>
      </c>
      <c r="AE326" s="67">
        <v>251</v>
      </c>
      <c r="AF326" s="67">
        <v>433</v>
      </c>
      <c r="AG326" s="67">
        <v>220</v>
      </c>
      <c r="AH326" s="67">
        <v>213</v>
      </c>
      <c r="AI326" s="67">
        <v>830</v>
      </c>
      <c r="AJ326" s="67">
        <v>428</v>
      </c>
      <c r="AK326" s="67">
        <v>402</v>
      </c>
      <c r="AL326" s="67">
        <v>469</v>
      </c>
      <c r="AM326" s="67">
        <v>241</v>
      </c>
      <c r="AN326" s="67">
        <v>228</v>
      </c>
      <c r="AO326" s="67">
        <v>437</v>
      </c>
      <c r="AP326" s="67">
        <v>231</v>
      </c>
      <c r="AQ326" s="67">
        <v>206</v>
      </c>
      <c r="AR326" s="67" t="s">
        <v>428</v>
      </c>
      <c r="AS326" s="67"/>
      <c r="AT326" s="67" t="s">
        <v>428</v>
      </c>
      <c r="AU326" s="59">
        <v>558</v>
      </c>
      <c r="AV326" s="59">
        <v>0</v>
      </c>
      <c r="AW326" s="59">
        <v>132</v>
      </c>
      <c r="AX326" s="97">
        <f>VLOOKUP(A326,[2]INFANTIL!$A$8:$AA$140,27,0)</f>
        <v>52.631578947368418</v>
      </c>
      <c r="AY326" s="98">
        <f>VLOOKUP(A326,[2]INFANTIL!$A$8:$AA$140,16,0)</f>
        <v>2</v>
      </c>
      <c r="AZ326" s="62">
        <f>VLOOKUP(A326,'[3]2017'!$A$8:$E$140,5,0)</f>
        <v>5.8939096267190569</v>
      </c>
      <c r="BA326" s="63">
        <f>VLOOKUP(A326,'[3]2017'!$A$8:$E$140,4,0)</f>
        <v>3</v>
      </c>
      <c r="BB326" s="62">
        <f>VLOOKUP(A326,[2]MATERNAS!$A$8:$AA$140,27,0)</f>
        <v>1754.3859649122805</v>
      </c>
      <c r="BC326" s="63">
        <f>VLOOKUP(A326,[2]MATERNAS!$A$8:$AA$140,26,0)</f>
        <v>1</v>
      </c>
      <c r="BD326" s="68">
        <v>0</v>
      </c>
      <c r="BE326" s="69">
        <v>0</v>
      </c>
      <c r="BF326" s="60">
        <f>VLOOKUP(A326,[4]Controles!$A$7:$L$139,12,0)</f>
        <v>8.7719298245614024</v>
      </c>
      <c r="BG326" s="61">
        <f>VLOOKUP(A326,[4]Controles!$A$7:$L$139,11,0)</f>
        <v>5</v>
      </c>
      <c r="BH326" s="88">
        <v>12.280701754385964</v>
      </c>
      <c r="BI326" s="87">
        <v>7</v>
      </c>
      <c r="BJ326" s="68">
        <v>0</v>
      </c>
      <c r="BK326" s="69">
        <v>0</v>
      </c>
      <c r="BL326" s="68">
        <v>0</v>
      </c>
      <c r="BM326" s="69">
        <v>0</v>
      </c>
      <c r="BN326" s="67">
        <v>0</v>
      </c>
      <c r="BO326" s="67">
        <v>0</v>
      </c>
      <c r="BP326" s="67">
        <v>0</v>
      </c>
      <c r="BQ326" s="67">
        <v>0</v>
      </c>
      <c r="BR326" s="67">
        <v>0</v>
      </c>
      <c r="BS326" s="67">
        <v>0</v>
      </c>
      <c r="BT326" s="67">
        <v>0</v>
      </c>
      <c r="BU326" s="67">
        <v>0</v>
      </c>
      <c r="BV326" s="67">
        <v>94.6</v>
      </c>
      <c r="BW326" s="67">
        <v>85.7</v>
      </c>
      <c r="BX326" s="67">
        <v>103.6</v>
      </c>
      <c r="BY326" s="67">
        <v>85.7</v>
      </c>
      <c r="BZ326" s="67">
        <v>103.6</v>
      </c>
      <c r="CA326" s="67">
        <v>78.2</v>
      </c>
      <c r="CB326" s="67">
        <v>86.3</v>
      </c>
      <c r="CC326" s="96" t="s">
        <v>2891</v>
      </c>
      <c r="CD326" s="96" t="s">
        <v>2892</v>
      </c>
      <c r="CE326" s="99">
        <v>38.461538461538467</v>
      </c>
      <c r="CF326" s="67" t="s">
        <v>2893</v>
      </c>
      <c r="CG326" s="67" t="s">
        <v>2894</v>
      </c>
      <c r="CH326" s="67">
        <v>0</v>
      </c>
      <c r="CI326" s="67">
        <v>0</v>
      </c>
      <c r="CJ326" s="86">
        <v>2.1786492374727673</v>
      </c>
      <c r="CK326" s="87">
        <v>1</v>
      </c>
      <c r="CL326" s="106">
        <v>0</v>
      </c>
      <c r="CM326" s="89">
        <v>0</v>
      </c>
      <c r="CN326" s="67">
        <v>0</v>
      </c>
      <c r="CO326" s="67">
        <v>0</v>
      </c>
      <c r="CP326" s="67">
        <v>0</v>
      </c>
      <c r="CQ326" s="67">
        <v>0</v>
      </c>
      <c r="CR326" s="67">
        <v>0</v>
      </c>
      <c r="CS326" s="67">
        <v>0</v>
      </c>
      <c r="CT326" s="67">
        <v>0</v>
      </c>
      <c r="CU326" s="67">
        <v>0</v>
      </c>
      <c r="CV326" s="67">
        <v>0</v>
      </c>
      <c r="CW326" s="67">
        <v>0</v>
      </c>
      <c r="CX326" s="67">
        <v>0</v>
      </c>
      <c r="CY326" s="67">
        <v>0</v>
      </c>
      <c r="CZ326" s="67">
        <v>0</v>
      </c>
      <c r="DA326" s="67">
        <v>0</v>
      </c>
      <c r="DB326" s="62">
        <f>VLOOKUP(A326,'[3]2017'!$A$8:$I$140,9,0)</f>
        <v>0</v>
      </c>
      <c r="DC326" s="63">
        <f>VLOOKUP(A326,'[3]2017'!$A$8:$I$140,8,0)</f>
        <v>0</v>
      </c>
      <c r="DD326" s="96" t="s">
        <v>2895</v>
      </c>
      <c r="DE326" s="96" t="s">
        <v>2896</v>
      </c>
      <c r="DF326" s="99">
        <v>5.9627329192546581</v>
      </c>
      <c r="DG326" s="100">
        <v>0</v>
      </c>
      <c r="DH326" s="67">
        <v>0</v>
      </c>
      <c r="DI326" s="67">
        <v>0</v>
      </c>
      <c r="DJ326" s="67">
        <v>0</v>
      </c>
      <c r="DK326" s="67">
        <v>0</v>
      </c>
      <c r="DL326" s="67">
        <v>0</v>
      </c>
      <c r="DM326" s="67">
        <v>0</v>
      </c>
      <c r="DN326" s="67">
        <v>0</v>
      </c>
      <c r="DO326" s="67">
        <v>0</v>
      </c>
      <c r="DP326" s="67">
        <v>0</v>
      </c>
      <c r="DQ326" s="67">
        <v>0</v>
      </c>
      <c r="DR326" s="67">
        <v>0</v>
      </c>
      <c r="DS326" s="67">
        <v>0</v>
      </c>
      <c r="DT326" s="67">
        <v>0</v>
      </c>
      <c r="DU326" s="67">
        <v>0</v>
      </c>
      <c r="DV326" s="67">
        <v>0</v>
      </c>
      <c r="DW326" s="67">
        <v>0</v>
      </c>
      <c r="DX326" s="67">
        <v>0</v>
      </c>
      <c r="DY326" s="67">
        <v>0</v>
      </c>
      <c r="DZ326" s="101">
        <f>VLOOKUP(A326,[5]Embarazos!$A$7:$D$139,4,0)</f>
        <v>6.9444444444444446</v>
      </c>
      <c r="EA326" s="63">
        <f>VLOOKUP(A326,[5]Embarazos!$A$7:$D$139,3,0)</f>
        <v>5</v>
      </c>
      <c r="EB326" s="62">
        <f>VLOOKUP(A326,[5]Embarazos!$A$7:$F$139,6,0)</f>
        <v>29.166666666666668</v>
      </c>
      <c r="EC326" s="63">
        <f>VLOOKUP(A326,[5]Embarazos!$A$7:$F$139,5,0)</f>
        <v>21</v>
      </c>
      <c r="ED326" s="62">
        <f>VLOOKUP(A326,'[3]2017'!$A$8:$K$140,11,0)</f>
        <v>0</v>
      </c>
      <c r="EE326" s="63">
        <f>VLOOKUP(A326,'[3]2017'!$A$8:$K$140,10,0)</f>
        <v>0</v>
      </c>
      <c r="EF326" s="96" t="s">
        <v>2897</v>
      </c>
      <c r="EG326" s="96" t="s">
        <v>2898</v>
      </c>
      <c r="EH326" s="99">
        <v>3.3519553072625698</v>
      </c>
      <c r="EI326" s="104">
        <v>0</v>
      </c>
      <c r="EJ326" s="174" t="s">
        <v>2469</v>
      </c>
      <c r="EK326" s="174" t="s">
        <v>2899</v>
      </c>
      <c r="EL326" s="96" t="s">
        <v>2900</v>
      </c>
      <c r="EM326" s="96" t="s">
        <v>2901</v>
      </c>
      <c r="EN326" s="99">
        <v>0</v>
      </c>
      <c r="EO326" s="104">
        <v>0</v>
      </c>
      <c r="EP326" s="67">
        <v>0</v>
      </c>
      <c r="EQ326" s="67">
        <v>0</v>
      </c>
      <c r="ER326" s="67">
        <v>0</v>
      </c>
      <c r="ES326" s="67">
        <v>0</v>
      </c>
      <c r="ET326" s="67">
        <v>0</v>
      </c>
      <c r="EU326" s="67">
        <v>0</v>
      </c>
      <c r="EV326" s="67">
        <v>0</v>
      </c>
      <c r="EW326" s="67">
        <v>0</v>
      </c>
      <c r="EX326" s="67">
        <v>0</v>
      </c>
      <c r="EY326" s="62">
        <f>VLOOKUP(A326,[5]Embarazos!$A$7:$H$139,8,0)</f>
        <v>23.611111111111111</v>
      </c>
      <c r="EZ326" s="63">
        <f>VLOOKUP(A326,[5]Embarazos!$A$7:$H$139,7,0)</f>
        <v>17</v>
      </c>
      <c r="FA326" s="62">
        <f>VLOOKUP(A326,[5]Embarazos!$A$7:$J$139,10,0)</f>
        <v>15.277777777777779</v>
      </c>
      <c r="FB326" s="63">
        <f>VLOOKUP(A326,[5]Embarazos!$A$7:$J$139,9,0)</f>
        <v>11</v>
      </c>
      <c r="FC326" s="67">
        <v>0</v>
      </c>
      <c r="FD326" s="67">
        <v>0</v>
      </c>
      <c r="FE326" s="67">
        <v>99.6</v>
      </c>
      <c r="FF326" s="67">
        <v>1</v>
      </c>
      <c r="FG326" s="67">
        <v>0</v>
      </c>
      <c r="FH326" s="67">
        <v>0</v>
      </c>
      <c r="FI326" s="67">
        <v>0</v>
      </c>
      <c r="FJ326" s="67">
        <v>0</v>
      </c>
      <c r="FK326" s="92">
        <v>99.601593625498012</v>
      </c>
      <c r="FL326" s="67">
        <v>1</v>
      </c>
      <c r="FM326" s="67">
        <v>0</v>
      </c>
      <c r="FN326" s="67">
        <v>0</v>
      </c>
      <c r="FO326" s="67">
        <v>0</v>
      </c>
      <c r="FP326" s="67">
        <v>0</v>
      </c>
      <c r="FQ326" s="67">
        <v>0</v>
      </c>
      <c r="FR326" s="67">
        <v>0</v>
      </c>
      <c r="FS326" s="62">
        <f>VLOOKUP(A326,'[3]2017'!$A$8:$M$140,13,0)</f>
        <v>2.1321961620469083</v>
      </c>
      <c r="FT326" s="63">
        <f>VLOOKUP(A326,'[3]2017'!$A$8:$M$140,12,0)</f>
        <v>1</v>
      </c>
      <c r="FU326" s="62">
        <f>VLOOKUP(A326,'[3]2017'!$A$8:$O$140,15,0)</f>
        <v>2.2883295194508011</v>
      </c>
      <c r="FV326" s="63">
        <f>VLOOKUP(A326,'[3]2017'!$A$8:$O$140,14,0)</f>
        <v>1</v>
      </c>
      <c r="FW326" s="67"/>
      <c r="FX326" s="67"/>
      <c r="FY326" s="67"/>
      <c r="FZ326" s="67"/>
      <c r="GA326" s="67"/>
      <c r="GB326" s="67"/>
      <c r="GC326" s="67"/>
      <c r="GD326" s="67"/>
      <c r="GE326" s="67"/>
      <c r="GF326" s="67"/>
      <c r="GG326" s="67"/>
      <c r="GH326" s="67"/>
      <c r="GI326" s="67"/>
      <c r="GJ326" s="67"/>
      <c r="GK326" s="67"/>
      <c r="GL326" s="67"/>
      <c r="GM326" s="67"/>
      <c r="GN326" s="67"/>
      <c r="GO326" s="67"/>
      <c r="GP326" s="67"/>
      <c r="GQ326" s="67"/>
      <c r="GR326" s="67"/>
      <c r="GS326" s="67"/>
      <c r="GT326" s="67"/>
      <c r="GU326" s="67"/>
      <c r="GV326" s="67"/>
      <c r="GW326" s="67"/>
      <c r="GX326" s="67"/>
      <c r="GY326" s="67"/>
      <c r="GZ326" s="67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67"/>
      <c r="IS326" s="67"/>
      <c r="IT326" s="67"/>
      <c r="IU326" s="67"/>
      <c r="IV326" s="67"/>
      <c r="IW326" s="67"/>
      <c r="IX326" s="67"/>
      <c r="IY326" s="67"/>
      <c r="IZ326" s="67"/>
      <c r="JA326" s="67"/>
      <c r="JB326" s="67"/>
      <c r="JC326" s="67"/>
      <c r="JD326" s="67"/>
      <c r="JE326" s="67"/>
      <c r="JF326" s="67"/>
      <c r="JG326" s="67"/>
      <c r="JH326" s="67"/>
      <c r="JI326" s="67"/>
      <c r="JJ326" s="67"/>
      <c r="JK326" s="67"/>
      <c r="JL326" s="67"/>
      <c r="JM326" s="67"/>
      <c r="JN326" s="67"/>
      <c r="JO326" s="67"/>
      <c r="JP326" s="67"/>
      <c r="JQ326" s="67"/>
      <c r="JR326" s="67"/>
      <c r="JS326" s="67"/>
      <c r="JT326" s="67"/>
      <c r="JU326" s="67"/>
      <c r="JV326" s="67"/>
      <c r="JW326" s="67"/>
      <c r="JX326" s="67"/>
      <c r="JY326" s="67"/>
      <c r="JZ326" s="67"/>
      <c r="KA326" s="67"/>
      <c r="KB326" s="67"/>
      <c r="KC326" s="67"/>
      <c r="KD326" s="67"/>
      <c r="KE326" s="67"/>
      <c r="KF326" s="67"/>
      <c r="KG326" s="67"/>
      <c r="KH326" s="67"/>
      <c r="KI326" s="67"/>
      <c r="KJ326" s="67"/>
      <c r="KK326" s="67"/>
      <c r="KL326" s="67"/>
      <c r="KM326" s="67"/>
      <c r="KN326" s="67"/>
      <c r="KO326" s="67"/>
      <c r="KP326" s="67"/>
      <c r="KQ326" s="67"/>
      <c r="KR326" s="67"/>
      <c r="KS326" s="67"/>
      <c r="KT326" s="67"/>
      <c r="KU326" s="67"/>
      <c r="KV326" s="67"/>
      <c r="KW326" s="67"/>
      <c r="KX326" s="67"/>
      <c r="KY326" s="67"/>
      <c r="KZ326" s="67"/>
      <c r="LA326" s="67"/>
      <c r="LB326" s="67"/>
      <c r="LC326" s="67"/>
      <c r="LD326" s="67"/>
      <c r="LE326" s="67"/>
      <c r="LF326" s="67"/>
      <c r="LG326" s="67"/>
      <c r="LH326" s="67"/>
      <c r="LI326" s="67"/>
      <c r="LJ326" s="67"/>
      <c r="LK326" s="67"/>
      <c r="LL326" s="67"/>
      <c r="LM326" s="67"/>
      <c r="LN326" s="67"/>
      <c r="LO326" s="67"/>
      <c r="LP326" s="67"/>
      <c r="LQ326" s="67"/>
      <c r="LR326" s="67"/>
      <c r="LS326" s="67"/>
      <c r="LT326" s="67"/>
      <c r="LU326" s="67"/>
      <c r="LV326" s="67"/>
      <c r="LW326" s="67"/>
      <c r="LX326" s="67"/>
      <c r="LY326" s="67"/>
      <c r="LZ326" s="67"/>
      <c r="MA326" s="67"/>
      <c r="MB326" s="67"/>
      <c r="MC326" s="67"/>
      <c r="MD326" s="67"/>
      <c r="ME326" s="67"/>
      <c r="MF326" s="67"/>
      <c r="MG326" s="67"/>
      <c r="MH326" s="67"/>
      <c r="MI326" s="67"/>
      <c r="MJ326" s="67"/>
      <c r="MK326" s="67"/>
      <c r="ML326" s="67"/>
      <c r="MM326" s="67"/>
      <c r="MN326" s="67"/>
      <c r="MO326" s="67"/>
      <c r="MP326" s="67"/>
      <c r="MQ326" s="67"/>
      <c r="MR326" s="67"/>
      <c r="MS326" s="67"/>
      <c r="MT326" s="67"/>
      <c r="MU326" s="67"/>
      <c r="MV326" s="67"/>
      <c r="MW326" s="67"/>
      <c r="MX326" s="67"/>
      <c r="MY326" s="67"/>
      <c r="MZ326" s="67"/>
      <c r="NA326" s="67"/>
      <c r="NB326" s="67"/>
      <c r="NC326" s="67"/>
      <c r="ND326" s="67"/>
      <c r="NE326" s="67"/>
      <c r="NF326" s="67"/>
      <c r="NG326" s="67"/>
      <c r="NH326" s="67"/>
      <c r="NI326" s="67"/>
      <c r="NJ326" s="67"/>
      <c r="NK326" s="67"/>
      <c r="NL326" s="67"/>
      <c r="NM326" s="67"/>
      <c r="NN326" s="67"/>
      <c r="NO326" s="67"/>
      <c r="NP326" s="67"/>
      <c r="NQ326" s="67"/>
      <c r="NR326" s="12"/>
      <c r="NS326" s="12"/>
      <c r="NT326" s="12"/>
      <c r="NU326" s="12"/>
      <c r="NV326" s="12"/>
      <c r="NW326" s="12"/>
      <c r="NX326" s="12"/>
      <c r="NY326" s="12"/>
      <c r="NZ326" s="12"/>
      <c r="OA326" s="12"/>
      <c r="OB326" s="12"/>
      <c r="OC326" s="12"/>
      <c r="OD326" s="12"/>
      <c r="OE326" s="12"/>
      <c r="OF326" s="12"/>
      <c r="OG326" s="12"/>
      <c r="OH326" s="12"/>
      <c r="OI326" s="12"/>
      <c r="OJ326" s="12"/>
      <c r="OK326" s="12"/>
      <c r="OL326" s="12"/>
      <c r="OM326" s="12"/>
      <c r="ON326" s="12"/>
      <c r="OO326" s="12"/>
      <c r="OP326" s="12"/>
      <c r="OQ326" s="12"/>
    </row>
    <row r="327" spans="1:407">
      <c r="A327" s="96" t="s">
        <v>1129</v>
      </c>
      <c r="B327" s="56" t="s">
        <v>1130</v>
      </c>
      <c r="C327" s="96" t="s">
        <v>547</v>
      </c>
      <c r="D327" s="74">
        <v>6</v>
      </c>
      <c r="E327" s="67">
        <v>2017</v>
      </c>
      <c r="F327" s="161">
        <v>62.445001470199237</v>
      </c>
      <c r="G327" s="67">
        <v>21545</v>
      </c>
      <c r="H327" s="67">
        <v>5781</v>
      </c>
      <c r="I327" s="67">
        <v>15764</v>
      </c>
      <c r="J327" s="67">
        <v>9.92</v>
      </c>
      <c r="K327" s="78">
        <v>2137</v>
      </c>
      <c r="L327" s="67">
        <v>85.81</v>
      </c>
      <c r="M327" s="78">
        <v>18427</v>
      </c>
      <c r="N327" s="67">
        <v>2425</v>
      </c>
      <c r="O327" s="67">
        <v>1241</v>
      </c>
      <c r="P327" s="67">
        <v>1184</v>
      </c>
      <c r="Q327" s="67">
        <v>2891</v>
      </c>
      <c r="R327" s="67">
        <v>1480</v>
      </c>
      <c r="S327" s="67">
        <v>1411</v>
      </c>
      <c r="T327" s="67">
        <v>2241</v>
      </c>
      <c r="U327" s="67">
        <v>1150</v>
      </c>
      <c r="V327" s="67">
        <v>1091</v>
      </c>
      <c r="W327" s="67">
        <v>2612</v>
      </c>
      <c r="X327" s="67">
        <v>1340</v>
      </c>
      <c r="Y327" s="67">
        <v>1272</v>
      </c>
      <c r="Z327" s="67">
        <v>2084</v>
      </c>
      <c r="AA327" s="67">
        <v>1068</v>
      </c>
      <c r="AB327" s="67">
        <v>1016</v>
      </c>
      <c r="AC327" s="67">
        <v>2544</v>
      </c>
      <c r="AD327" s="67">
        <v>1306</v>
      </c>
      <c r="AE327" s="67">
        <v>1238</v>
      </c>
      <c r="AF327" s="67">
        <v>2166</v>
      </c>
      <c r="AG327" s="67">
        <v>1114</v>
      </c>
      <c r="AH327" s="67">
        <v>1052</v>
      </c>
      <c r="AI327" s="67">
        <v>3820</v>
      </c>
      <c r="AJ327" s="67">
        <v>1961</v>
      </c>
      <c r="AK327" s="67">
        <v>1859</v>
      </c>
      <c r="AL327" s="67">
        <v>2109</v>
      </c>
      <c r="AM327" s="67">
        <v>1083</v>
      </c>
      <c r="AN327" s="67">
        <v>1026</v>
      </c>
      <c r="AO327" s="67">
        <v>2050</v>
      </c>
      <c r="AP327" s="67">
        <v>1045</v>
      </c>
      <c r="AQ327" s="67">
        <v>1005</v>
      </c>
      <c r="AR327" s="67" t="s">
        <v>428</v>
      </c>
      <c r="AS327" s="67"/>
      <c r="AT327" s="67" t="s">
        <v>428</v>
      </c>
      <c r="AU327" s="59">
        <v>1110</v>
      </c>
      <c r="AV327" s="59">
        <v>0</v>
      </c>
      <c r="AW327" s="59">
        <v>607</v>
      </c>
      <c r="AX327" s="97">
        <f>VLOOKUP(A327,[2]INFANTIL!$A$8:$AA$140,27,0)</f>
        <v>16.304347826086957</v>
      </c>
      <c r="AY327" s="98">
        <f>VLOOKUP(A327,[2]INFANTIL!$A$8:$AA$140,16,0)</f>
        <v>8</v>
      </c>
      <c r="AZ327" s="62">
        <f>VLOOKUP(A327,'[3]2017'!$A$8:$E$140,5,0)</f>
        <v>4.123711340206186</v>
      </c>
      <c r="BA327" s="63">
        <f>VLOOKUP(A327,'[3]2017'!$A$8:$E$140,4,0)</f>
        <v>10</v>
      </c>
      <c r="BB327" s="62">
        <f>VLOOKUP(A327,[2]MATERNAS!$A$8:$AA$140,27,0)</f>
        <v>181.15942028985506</v>
      </c>
      <c r="BC327" s="63">
        <f>VLOOKUP(A327,[2]MATERNAS!$A$8:$AA$140,26,0)</f>
        <v>1</v>
      </c>
      <c r="BD327" s="68">
        <v>41.237113402061858</v>
      </c>
      <c r="BE327" s="69">
        <v>1</v>
      </c>
      <c r="BF327" s="60">
        <f>VLOOKUP(A327,[4]Controles!$A$7:$L$139,12,0)</f>
        <v>13.768115942028986</v>
      </c>
      <c r="BG327" s="61">
        <f>VLOOKUP(A327,[4]Controles!$A$7:$L$139,11,0)</f>
        <v>76</v>
      </c>
      <c r="BH327" s="88">
        <v>8.1521739130434785</v>
      </c>
      <c r="BI327" s="87">
        <v>45</v>
      </c>
      <c r="BJ327" s="68">
        <v>0</v>
      </c>
      <c r="BK327" s="69">
        <v>0</v>
      </c>
      <c r="BL327" s="68">
        <v>82.474226804123717</v>
      </c>
      <c r="BM327" s="69">
        <v>2</v>
      </c>
      <c r="BN327" s="67">
        <v>0</v>
      </c>
      <c r="BO327" s="67">
        <v>0</v>
      </c>
      <c r="BP327" s="67">
        <v>0</v>
      </c>
      <c r="BQ327" s="67">
        <v>0</v>
      </c>
      <c r="BR327" s="67">
        <v>0</v>
      </c>
      <c r="BS327" s="67">
        <v>0</v>
      </c>
      <c r="BT327" s="67">
        <v>0</v>
      </c>
      <c r="BU327" s="67">
        <v>0</v>
      </c>
      <c r="BV327" s="67">
        <v>43.2</v>
      </c>
      <c r="BW327" s="67">
        <v>96.3</v>
      </c>
      <c r="BX327" s="67">
        <v>84.3</v>
      </c>
      <c r="BY327" s="67">
        <v>98.8</v>
      </c>
      <c r="BZ327" s="67">
        <v>93.5</v>
      </c>
      <c r="CA327" s="67">
        <v>82.4</v>
      </c>
      <c r="CB327" s="67">
        <v>94.4</v>
      </c>
      <c r="CC327" s="96" t="s">
        <v>2494</v>
      </c>
      <c r="CD327" s="96" t="s">
        <v>2902</v>
      </c>
      <c r="CE327" s="99">
        <v>54</v>
      </c>
      <c r="CF327" s="67" t="s">
        <v>1552</v>
      </c>
      <c r="CG327" s="67" t="s">
        <v>1316</v>
      </c>
      <c r="CH327" s="67">
        <v>0</v>
      </c>
      <c r="CI327" s="67">
        <v>0</v>
      </c>
      <c r="CJ327" s="86">
        <v>0.44622936189201245</v>
      </c>
      <c r="CK327" s="87">
        <v>1</v>
      </c>
      <c r="CL327" s="106">
        <v>0</v>
      </c>
      <c r="CM327" s="89">
        <v>0</v>
      </c>
      <c r="CN327" s="67">
        <v>0</v>
      </c>
      <c r="CO327" s="67">
        <v>0</v>
      </c>
      <c r="CP327" s="67">
        <v>0</v>
      </c>
      <c r="CQ327" s="67">
        <v>0</v>
      </c>
      <c r="CR327" s="67">
        <v>0</v>
      </c>
      <c r="CS327" s="67">
        <v>0</v>
      </c>
      <c r="CT327" s="67">
        <v>0</v>
      </c>
      <c r="CU327" s="67">
        <v>0</v>
      </c>
      <c r="CV327" s="67">
        <v>0</v>
      </c>
      <c r="CW327" s="67">
        <v>0</v>
      </c>
      <c r="CX327" s="67">
        <v>0</v>
      </c>
      <c r="CY327" s="67">
        <v>0</v>
      </c>
      <c r="CZ327" s="67">
        <v>0</v>
      </c>
      <c r="DA327" s="67">
        <v>0</v>
      </c>
      <c r="DB327" s="62">
        <f>VLOOKUP(A327,'[3]2017'!$A$8:$I$140,9,0)</f>
        <v>0</v>
      </c>
      <c r="DC327" s="63">
        <f>VLOOKUP(A327,'[3]2017'!$A$8:$I$140,8,0)</f>
        <v>0</v>
      </c>
      <c r="DD327" s="96" t="s">
        <v>2903</v>
      </c>
      <c r="DE327" s="96" t="s">
        <v>2904</v>
      </c>
      <c r="DF327" s="99">
        <v>6.9607446377984621</v>
      </c>
      <c r="DG327" s="100">
        <v>1.2728278915329274</v>
      </c>
      <c r="DH327" s="67">
        <v>153.13999999999999</v>
      </c>
      <c r="DI327" s="67">
        <v>4</v>
      </c>
      <c r="DJ327" s="67">
        <v>114.85</v>
      </c>
      <c r="DK327" s="67">
        <v>3</v>
      </c>
      <c r="DL327" s="67">
        <v>76.569999999999993</v>
      </c>
      <c r="DM327" s="67">
        <v>2</v>
      </c>
      <c r="DN327" s="67">
        <v>157.22999999999999</v>
      </c>
      <c r="DO327" s="67">
        <v>4</v>
      </c>
      <c r="DP327" s="67">
        <v>39.31</v>
      </c>
      <c r="DQ327" s="67">
        <v>1</v>
      </c>
      <c r="DR327" s="67">
        <v>39.31</v>
      </c>
      <c r="DS327" s="67">
        <v>1</v>
      </c>
      <c r="DT327" s="67">
        <v>0</v>
      </c>
      <c r="DU327" s="67">
        <v>0</v>
      </c>
      <c r="DV327" s="67">
        <v>0</v>
      </c>
      <c r="DW327" s="67">
        <v>0</v>
      </c>
      <c r="DX327" s="67">
        <v>0</v>
      </c>
      <c r="DY327" s="67">
        <v>0</v>
      </c>
      <c r="DZ327" s="101">
        <f>VLOOKUP(A327,[5]Embarazos!$A$7:$D$139,4,0)</f>
        <v>3.4426229508196724</v>
      </c>
      <c r="EA327" s="63">
        <f>VLOOKUP(A327,[5]Embarazos!$A$7:$D$139,3,0)</f>
        <v>21</v>
      </c>
      <c r="EB327" s="62">
        <f>VLOOKUP(A327,[5]Embarazos!$A$7:$F$139,6,0)</f>
        <v>32.295081967213115</v>
      </c>
      <c r="EC327" s="63">
        <f>VLOOKUP(A327,[5]Embarazos!$A$7:$F$139,5,0)</f>
        <v>197</v>
      </c>
      <c r="ED327" s="62">
        <f>VLOOKUP(A327,'[3]2017'!$A$8:$K$140,11,0)</f>
        <v>1.3850415512465375</v>
      </c>
      <c r="EE327" s="63">
        <f>VLOOKUP(A327,'[3]2017'!$A$8:$K$140,10,0)</f>
        <v>3</v>
      </c>
      <c r="EF327" s="96" t="s">
        <v>2203</v>
      </c>
      <c r="EG327" s="96" t="s">
        <v>2905</v>
      </c>
      <c r="EH327" s="99">
        <v>3.7911301859799713</v>
      </c>
      <c r="EI327" s="104">
        <v>2.1008403361344539</v>
      </c>
      <c r="EJ327" s="174" t="s">
        <v>2906</v>
      </c>
      <c r="EK327" s="174" t="s">
        <v>2907</v>
      </c>
      <c r="EL327" s="96" t="s">
        <v>2908</v>
      </c>
      <c r="EM327" s="96" t="s">
        <v>2909</v>
      </c>
      <c r="EN327" s="99">
        <v>0.30959752321981426</v>
      </c>
      <c r="EO327" s="104">
        <v>0</v>
      </c>
      <c r="EP327" s="67">
        <v>117.92</v>
      </c>
      <c r="EQ327" s="67">
        <v>3</v>
      </c>
      <c r="ER327" s="67">
        <v>39.31</v>
      </c>
      <c r="ES327" s="67">
        <v>1</v>
      </c>
      <c r="ET327" s="92">
        <v>39.308176100628934</v>
      </c>
      <c r="EU327" s="67">
        <v>1</v>
      </c>
      <c r="EV327" s="67">
        <v>117.92</v>
      </c>
      <c r="EW327" s="67">
        <v>3</v>
      </c>
      <c r="EX327" s="67">
        <v>0</v>
      </c>
      <c r="EY327" s="62">
        <f>VLOOKUP(A327,[5]Embarazos!$A$7:$H$139,8,0)</f>
        <v>29.180327868852459</v>
      </c>
      <c r="EZ327" s="63">
        <f>VLOOKUP(A327,[5]Embarazos!$A$7:$H$139,7,0)</f>
        <v>178</v>
      </c>
      <c r="FA327" s="62">
        <f>VLOOKUP(A327,[5]Embarazos!$A$7:$J$139,10,0)</f>
        <v>16.885245901639344</v>
      </c>
      <c r="FB327" s="63">
        <f>VLOOKUP(A327,[5]Embarazos!$A$7:$J$139,9,0)</f>
        <v>103</v>
      </c>
      <c r="FC327" s="67">
        <v>64.64</v>
      </c>
      <c r="FD327" s="67">
        <v>3</v>
      </c>
      <c r="FE327" s="67">
        <v>43.09</v>
      </c>
      <c r="FF327" s="67">
        <v>2</v>
      </c>
      <c r="FG327" s="67">
        <v>64.64</v>
      </c>
      <c r="FH327" s="67">
        <v>3</v>
      </c>
      <c r="FI327" s="67">
        <v>43.09</v>
      </c>
      <c r="FJ327" s="67">
        <v>2</v>
      </c>
      <c r="FK327" s="92">
        <v>215.47080370609783</v>
      </c>
      <c r="FL327" s="67">
        <v>10</v>
      </c>
      <c r="FM327" s="67">
        <v>193.92</v>
      </c>
      <c r="FN327" s="67">
        <v>9</v>
      </c>
      <c r="FO327" s="67">
        <v>150.83000000000001</v>
      </c>
      <c r="FP327" s="67">
        <v>7</v>
      </c>
      <c r="FQ327" s="92">
        <v>21.54708037060978</v>
      </c>
      <c r="FR327" s="67">
        <v>1</v>
      </c>
      <c r="FS327" s="62">
        <f>VLOOKUP(A327,'[3]2017'!$A$8:$M$140,13,0)</f>
        <v>3.7932669511616881</v>
      </c>
      <c r="FT327" s="63">
        <f>VLOOKUP(A327,'[3]2017'!$A$8:$M$140,12,0)</f>
        <v>8</v>
      </c>
      <c r="FU327" s="62">
        <f>VLOOKUP(A327,'[3]2017'!$A$8:$O$140,15,0)</f>
        <v>2.4390243902439024</v>
      </c>
      <c r="FV327" s="63">
        <f>VLOOKUP(A327,'[3]2017'!$A$8:$O$140,14,0)</f>
        <v>5</v>
      </c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67"/>
      <c r="GN327" s="67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67"/>
      <c r="IS327" s="67"/>
      <c r="IT327" s="67"/>
      <c r="IU327" s="67"/>
      <c r="IV327" s="67"/>
      <c r="IW327" s="67"/>
      <c r="IX327" s="67"/>
      <c r="IY327" s="67"/>
      <c r="IZ327" s="67"/>
      <c r="JA327" s="67"/>
      <c r="JB327" s="67"/>
      <c r="JC327" s="67"/>
      <c r="JD327" s="67"/>
      <c r="JE327" s="67"/>
      <c r="JF327" s="67"/>
      <c r="JG327" s="67"/>
      <c r="JH327" s="67"/>
      <c r="JI327" s="67"/>
      <c r="JJ327" s="67"/>
      <c r="JK327" s="67"/>
      <c r="JL327" s="67"/>
      <c r="JM327" s="67"/>
      <c r="JN327" s="67"/>
      <c r="JO327" s="67"/>
      <c r="JP327" s="67"/>
      <c r="JQ327" s="67"/>
      <c r="JR327" s="67"/>
      <c r="JS327" s="67"/>
      <c r="JT327" s="67"/>
      <c r="JU327" s="67"/>
      <c r="JV327" s="67"/>
      <c r="JW327" s="67"/>
      <c r="JX327" s="67"/>
      <c r="JY327" s="67"/>
      <c r="JZ327" s="67"/>
      <c r="KA327" s="67"/>
      <c r="KB327" s="67"/>
      <c r="KC327" s="67"/>
      <c r="KD327" s="67"/>
      <c r="KE327" s="67"/>
      <c r="KF327" s="67"/>
      <c r="KG327" s="67"/>
      <c r="KH327" s="67"/>
      <c r="KI327" s="67"/>
      <c r="KJ327" s="67"/>
      <c r="KK327" s="67"/>
      <c r="KL327" s="67"/>
      <c r="KM327" s="67"/>
      <c r="KN327" s="67"/>
      <c r="KO327" s="67"/>
      <c r="KP327" s="67"/>
      <c r="KQ327" s="67"/>
      <c r="KR327" s="67"/>
      <c r="KS327" s="67"/>
      <c r="KT327" s="67"/>
      <c r="KU327" s="67"/>
      <c r="KV327" s="67"/>
      <c r="KW327" s="67"/>
      <c r="KX327" s="67"/>
      <c r="KY327" s="67"/>
      <c r="KZ327" s="67"/>
      <c r="LA327" s="67"/>
      <c r="LB327" s="67"/>
      <c r="LC327" s="67"/>
      <c r="LD327" s="67"/>
      <c r="LE327" s="67"/>
      <c r="LF327" s="67"/>
      <c r="LG327" s="67"/>
      <c r="LH327" s="67"/>
      <c r="LI327" s="67"/>
      <c r="LJ327" s="67"/>
      <c r="LK327" s="67"/>
      <c r="LL327" s="67"/>
      <c r="LM327" s="67"/>
      <c r="LN327" s="67"/>
      <c r="LO327" s="67"/>
      <c r="LP327" s="67"/>
      <c r="LQ327" s="67"/>
      <c r="LR327" s="67"/>
      <c r="LS327" s="67"/>
      <c r="LT327" s="67"/>
      <c r="LU327" s="67"/>
      <c r="LV327" s="67"/>
      <c r="LW327" s="67"/>
      <c r="LX327" s="67"/>
      <c r="LY327" s="67"/>
      <c r="LZ327" s="67"/>
      <c r="MA327" s="67"/>
      <c r="MB327" s="67"/>
      <c r="MC327" s="67"/>
      <c r="MD327" s="67"/>
      <c r="ME327" s="67"/>
      <c r="MF327" s="67"/>
      <c r="MG327" s="67"/>
      <c r="MH327" s="67"/>
      <c r="MI327" s="67"/>
      <c r="MJ327" s="67"/>
      <c r="MK327" s="67"/>
      <c r="ML327" s="67"/>
      <c r="MM327" s="67"/>
      <c r="MN327" s="67"/>
      <c r="MO327" s="67"/>
      <c r="MP327" s="67"/>
      <c r="MQ327" s="67"/>
      <c r="MR327" s="67"/>
      <c r="MS327" s="67"/>
      <c r="MT327" s="67"/>
      <c r="MU327" s="67"/>
      <c r="MV327" s="67"/>
      <c r="MW327" s="67"/>
      <c r="MX327" s="67"/>
      <c r="MY327" s="67"/>
      <c r="MZ327" s="67"/>
      <c r="NA327" s="67"/>
      <c r="NB327" s="67"/>
      <c r="NC327" s="67"/>
      <c r="ND327" s="67"/>
      <c r="NE327" s="67"/>
      <c r="NF327" s="67"/>
      <c r="NG327" s="67"/>
      <c r="NH327" s="67"/>
      <c r="NI327" s="67"/>
      <c r="NJ327" s="67"/>
      <c r="NK327" s="67"/>
      <c r="NL327" s="67"/>
      <c r="NM327" s="67"/>
      <c r="NN327" s="67"/>
      <c r="NO327" s="67"/>
      <c r="NP327" s="67"/>
      <c r="NQ327" s="67"/>
      <c r="NR327" s="12"/>
      <c r="NS327" s="12"/>
      <c r="NT327" s="12"/>
      <c r="NU327" s="12"/>
      <c r="NV327" s="12"/>
      <c r="NW327" s="12"/>
      <c r="NX327" s="12"/>
      <c r="NY327" s="12"/>
      <c r="NZ327" s="12"/>
      <c r="OA327" s="12"/>
      <c r="OB327" s="12"/>
      <c r="OC327" s="12"/>
      <c r="OD327" s="12"/>
      <c r="OE327" s="12"/>
      <c r="OF327" s="12"/>
      <c r="OG327" s="12"/>
      <c r="OH327" s="12"/>
      <c r="OI327" s="12"/>
      <c r="OJ327" s="12"/>
      <c r="OK327" s="12"/>
      <c r="OL327" s="12"/>
      <c r="OM327" s="12"/>
      <c r="ON327" s="12"/>
      <c r="OO327" s="12"/>
      <c r="OP327" s="12"/>
      <c r="OQ327" s="12"/>
    </row>
    <row r="328" spans="1:407">
      <c r="A328" s="96" t="s">
        <v>1137</v>
      </c>
      <c r="B328" s="56" t="s">
        <v>1138</v>
      </c>
      <c r="C328" s="96" t="s">
        <v>427</v>
      </c>
      <c r="D328" s="74">
        <v>6</v>
      </c>
      <c r="E328" s="67">
        <v>2017</v>
      </c>
      <c r="F328" s="161">
        <v>58.536137374586687</v>
      </c>
      <c r="G328" s="67">
        <v>17686</v>
      </c>
      <c r="H328" s="67">
        <v>2505</v>
      </c>
      <c r="I328" s="67">
        <v>15181</v>
      </c>
      <c r="J328" s="67">
        <v>4.21</v>
      </c>
      <c r="K328" s="78">
        <v>745</v>
      </c>
      <c r="L328" s="67">
        <v>49.97</v>
      </c>
      <c r="M328" s="78">
        <v>8837</v>
      </c>
      <c r="N328" s="67">
        <v>1874</v>
      </c>
      <c r="O328" s="67">
        <v>970</v>
      </c>
      <c r="P328" s="67">
        <v>904</v>
      </c>
      <c r="Q328" s="67">
        <v>2236</v>
      </c>
      <c r="R328" s="67">
        <v>1157</v>
      </c>
      <c r="S328" s="67">
        <v>1079</v>
      </c>
      <c r="T328" s="67">
        <v>1746</v>
      </c>
      <c r="U328" s="67">
        <v>905</v>
      </c>
      <c r="V328" s="67">
        <v>841</v>
      </c>
      <c r="W328" s="67">
        <v>2041</v>
      </c>
      <c r="X328" s="67">
        <v>1061</v>
      </c>
      <c r="Y328" s="67">
        <v>980</v>
      </c>
      <c r="Z328" s="67">
        <v>1634</v>
      </c>
      <c r="AA328" s="67">
        <v>854</v>
      </c>
      <c r="AB328" s="67">
        <v>780</v>
      </c>
      <c r="AC328" s="67">
        <v>1991</v>
      </c>
      <c r="AD328" s="67">
        <v>1043</v>
      </c>
      <c r="AE328" s="67">
        <v>948</v>
      </c>
      <c r="AF328" s="67">
        <v>1681</v>
      </c>
      <c r="AG328" s="67">
        <v>886</v>
      </c>
      <c r="AH328" s="67">
        <v>795</v>
      </c>
      <c r="AI328" s="67">
        <v>2885</v>
      </c>
      <c r="AJ328" s="67">
        <v>1556</v>
      </c>
      <c r="AK328" s="67">
        <v>1329</v>
      </c>
      <c r="AL328" s="67">
        <v>1576</v>
      </c>
      <c r="AM328" s="67">
        <v>854</v>
      </c>
      <c r="AN328" s="67">
        <v>722</v>
      </c>
      <c r="AO328" s="67">
        <v>1559</v>
      </c>
      <c r="AP328" s="67">
        <v>845</v>
      </c>
      <c r="AQ328" s="67">
        <v>714</v>
      </c>
      <c r="AR328" s="67" t="s">
        <v>428</v>
      </c>
      <c r="AS328" s="67"/>
      <c r="AT328" s="67" t="s">
        <v>428</v>
      </c>
      <c r="AU328" s="59">
        <v>333</v>
      </c>
      <c r="AV328" s="59">
        <v>0</v>
      </c>
      <c r="AW328" s="59">
        <v>27</v>
      </c>
      <c r="AX328" s="97">
        <f>VLOOKUP(A328,[2]INFANTIL!$A$8:$AA$140,27,0)</f>
        <v>7.9365079365079358</v>
      </c>
      <c r="AY328" s="98">
        <f>VLOOKUP(A328,[2]INFANTIL!$A$8:$AA$140,16,0)</f>
        <v>1</v>
      </c>
      <c r="AZ328" s="62">
        <f>VLOOKUP(A328,'[3]2017'!$A$8:$E$140,5,0)</f>
        <v>0.53361792956243337</v>
      </c>
      <c r="BA328" s="63">
        <f>VLOOKUP(A328,'[3]2017'!$A$8:$E$140,4,0)</f>
        <v>1</v>
      </c>
      <c r="BB328" s="62">
        <f>VLOOKUP(A328,[2]MATERNAS!$A$8:$AA$140,27,0)</f>
        <v>0</v>
      </c>
      <c r="BC328" s="63">
        <f>VLOOKUP(A328,[2]MATERNAS!$A$8:$AA$140,26,0)</f>
        <v>0</v>
      </c>
      <c r="BD328" s="68">
        <v>0</v>
      </c>
      <c r="BE328" s="69">
        <v>0</v>
      </c>
      <c r="BF328" s="60">
        <f>VLOOKUP(A328,[4]Controles!$A$7:$L$139,12,0)</f>
        <v>2.3809523809523809</v>
      </c>
      <c r="BG328" s="61">
        <f>VLOOKUP(A328,[4]Controles!$A$7:$L$139,11,0)</f>
        <v>3</v>
      </c>
      <c r="BH328" s="88">
        <v>9.5238095238095237</v>
      </c>
      <c r="BI328" s="87">
        <v>12</v>
      </c>
      <c r="BJ328" s="68">
        <v>0</v>
      </c>
      <c r="BK328" s="69">
        <v>0</v>
      </c>
      <c r="BL328" s="68">
        <v>0</v>
      </c>
      <c r="BM328" s="69">
        <v>0</v>
      </c>
      <c r="BN328" s="67">
        <v>0</v>
      </c>
      <c r="BO328" s="67">
        <v>0</v>
      </c>
      <c r="BP328" s="67">
        <v>0</v>
      </c>
      <c r="BQ328" s="67">
        <v>0</v>
      </c>
      <c r="BR328" s="67">
        <v>0</v>
      </c>
      <c r="BS328" s="67">
        <v>0</v>
      </c>
      <c r="BT328" s="67">
        <v>0</v>
      </c>
      <c r="BU328" s="67">
        <v>0</v>
      </c>
      <c r="BV328" s="67">
        <v>36.4</v>
      </c>
      <c r="BW328" s="67">
        <v>101.4</v>
      </c>
      <c r="BX328" s="67">
        <v>98.6</v>
      </c>
      <c r="BY328" s="67">
        <v>101.4</v>
      </c>
      <c r="BZ328" s="67">
        <v>102.1</v>
      </c>
      <c r="CA328" s="67">
        <v>93.7</v>
      </c>
      <c r="CB328" s="67">
        <v>103.5</v>
      </c>
      <c r="CC328" s="96" t="s">
        <v>2910</v>
      </c>
      <c r="CD328" s="96" t="s">
        <v>2911</v>
      </c>
      <c r="CE328" s="99">
        <v>64.285714285714292</v>
      </c>
      <c r="CF328" s="67" t="s">
        <v>2912</v>
      </c>
      <c r="CG328" s="67" t="s">
        <v>1981</v>
      </c>
      <c r="CH328" s="67">
        <v>0</v>
      </c>
      <c r="CI328" s="67">
        <v>0</v>
      </c>
      <c r="CJ328" s="86">
        <v>0</v>
      </c>
      <c r="CK328" s="87">
        <v>0</v>
      </c>
      <c r="CL328" s="106">
        <v>0</v>
      </c>
      <c r="CM328" s="89">
        <v>0</v>
      </c>
      <c r="CN328" s="67">
        <v>0</v>
      </c>
      <c r="CO328" s="67">
        <v>0</v>
      </c>
      <c r="CP328" s="67">
        <v>0</v>
      </c>
      <c r="CQ328" s="67">
        <v>0</v>
      </c>
      <c r="CR328" s="67">
        <v>0</v>
      </c>
      <c r="CS328" s="67">
        <v>0</v>
      </c>
      <c r="CT328" s="67">
        <v>0</v>
      </c>
      <c r="CU328" s="67">
        <v>0</v>
      </c>
      <c r="CV328" s="67">
        <v>0</v>
      </c>
      <c r="CW328" s="67">
        <v>0</v>
      </c>
      <c r="CX328" s="67">
        <v>0</v>
      </c>
      <c r="CY328" s="67">
        <v>0</v>
      </c>
      <c r="CZ328" s="67">
        <v>0</v>
      </c>
      <c r="DA328" s="67">
        <v>0</v>
      </c>
      <c r="DB328" s="62">
        <f>VLOOKUP(A328,'[3]2017'!$A$8:$I$140,9,0)</f>
        <v>0</v>
      </c>
      <c r="DC328" s="63">
        <f>VLOOKUP(A328,'[3]2017'!$A$8:$I$140,8,0)</f>
        <v>0</v>
      </c>
      <c r="DD328" s="96" t="s">
        <v>2913</v>
      </c>
      <c r="DE328" s="96" t="s">
        <v>2914</v>
      </c>
      <c r="DF328" s="99">
        <v>3.8631346578366448</v>
      </c>
      <c r="DG328" s="100">
        <v>12.462462462462462</v>
      </c>
      <c r="DH328" s="67">
        <v>49</v>
      </c>
      <c r="DI328" s="67">
        <v>1</v>
      </c>
      <c r="DJ328" s="67">
        <v>0</v>
      </c>
      <c r="DK328" s="67">
        <v>0</v>
      </c>
      <c r="DL328" s="67">
        <v>0</v>
      </c>
      <c r="DM328" s="67">
        <v>0</v>
      </c>
      <c r="DN328" s="67">
        <v>0</v>
      </c>
      <c r="DO328" s="67">
        <v>0</v>
      </c>
      <c r="DP328" s="67">
        <v>0</v>
      </c>
      <c r="DQ328" s="67">
        <v>0</v>
      </c>
      <c r="DR328" s="67">
        <v>0</v>
      </c>
      <c r="DS328" s="67">
        <v>0</v>
      </c>
      <c r="DT328" s="67">
        <v>0</v>
      </c>
      <c r="DU328" s="67">
        <v>0</v>
      </c>
      <c r="DV328" s="67">
        <v>0</v>
      </c>
      <c r="DW328" s="67">
        <v>0</v>
      </c>
      <c r="DX328" s="67">
        <v>0</v>
      </c>
      <c r="DY328" s="67">
        <v>0</v>
      </c>
      <c r="DZ328" s="101">
        <f>VLOOKUP(A328,[5]Embarazos!$A$7:$D$139,4,0)</f>
        <v>0.74074074074074081</v>
      </c>
      <c r="EA328" s="63">
        <f>VLOOKUP(A328,[5]Embarazos!$A$7:$D$139,3,0)</f>
        <v>1</v>
      </c>
      <c r="EB328" s="62">
        <f>VLOOKUP(A328,[5]Embarazos!$A$7:$F$139,6,0)</f>
        <v>29.629629629629626</v>
      </c>
      <c r="EC328" s="63">
        <f>VLOOKUP(A328,[5]Embarazos!$A$7:$F$139,5,0)</f>
        <v>40</v>
      </c>
      <c r="ED328" s="62">
        <f>VLOOKUP(A328,'[3]2017'!$A$8:$K$140,11,0)</f>
        <v>0</v>
      </c>
      <c r="EE328" s="63">
        <f>VLOOKUP(A328,'[3]2017'!$A$8:$K$140,10,0)</f>
        <v>0</v>
      </c>
      <c r="EF328" s="96" t="s">
        <v>2804</v>
      </c>
      <c r="EG328" s="96" t="s">
        <v>2915</v>
      </c>
      <c r="EH328" s="99">
        <v>5.5357142857142856</v>
      </c>
      <c r="EI328" s="104">
        <v>5.9701492537313428</v>
      </c>
      <c r="EJ328" s="174" t="s">
        <v>694</v>
      </c>
      <c r="EK328" s="174" t="s">
        <v>2916</v>
      </c>
      <c r="EL328" s="96" t="s">
        <v>2917</v>
      </c>
      <c r="EM328" s="96" t="s">
        <v>2918</v>
      </c>
      <c r="EN328" s="99">
        <v>1.6949152542372881</v>
      </c>
      <c r="EO328" s="104">
        <v>4.2372881355932197</v>
      </c>
      <c r="EP328" s="67">
        <v>0</v>
      </c>
      <c r="EQ328" s="67">
        <v>0</v>
      </c>
      <c r="ER328" s="67">
        <v>0</v>
      </c>
      <c r="ES328" s="67">
        <v>0</v>
      </c>
      <c r="ET328" s="67">
        <v>0</v>
      </c>
      <c r="EU328" s="67">
        <v>0</v>
      </c>
      <c r="EV328" s="67">
        <v>0</v>
      </c>
      <c r="EW328" s="67">
        <v>0</v>
      </c>
      <c r="EX328" s="67">
        <v>1</v>
      </c>
      <c r="EY328" s="62">
        <f>VLOOKUP(A328,[5]Embarazos!$A$7:$H$139,8,0)</f>
        <v>30.37037037037037</v>
      </c>
      <c r="EZ328" s="63">
        <f>VLOOKUP(A328,[5]Embarazos!$A$7:$H$139,7,0)</f>
        <v>41</v>
      </c>
      <c r="FA328" s="62">
        <f>VLOOKUP(A328,[5]Embarazos!$A$7:$J$139,10,0)</f>
        <v>21.481481481481481</v>
      </c>
      <c r="FB328" s="63">
        <f>VLOOKUP(A328,[5]Embarazos!$A$7:$J$139,9,0)</f>
        <v>29</v>
      </c>
      <c r="FC328" s="67">
        <v>0</v>
      </c>
      <c r="FD328" s="67">
        <v>0</v>
      </c>
      <c r="FE328" s="67">
        <v>0</v>
      </c>
      <c r="FF328" s="67">
        <v>0</v>
      </c>
      <c r="FG328" s="67">
        <v>0</v>
      </c>
      <c r="FH328" s="67">
        <v>0</v>
      </c>
      <c r="FI328" s="67">
        <v>0</v>
      </c>
      <c r="FJ328" s="67">
        <v>0</v>
      </c>
      <c r="FK328" s="67">
        <v>0</v>
      </c>
      <c r="FL328" s="67">
        <v>0</v>
      </c>
      <c r="FM328" s="67">
        <v>0</v>
      </c>
      <c r="FN328" s="67">
        <v>0</v>
      </c>
      <c r="FO328" s="67">
        <v>0</v>
      </c>
      <c r="FP328" s="67">
        <v>0</v>
      </c>
      <c r="FQ328" s="67">
        <v>0</v>
      </c>
      <c r="FR328" s="67">
        <v>0</v>
      </c>
      <c r="FS328" s="62">
        <f>VLOOKUP(A328,'[3]2017'!$A$8:$M$140,13,0)</f>
        <v>0</v>
      </c>
      <c r="FT328" s="63">
        <f>VLOOKUP(A328,'[3]2017'!$A$8:$M$140,12,0)</f>
        <v>0</v>
      </c>
      <c r="FU328" s="62">
        <f>VLOOKUP(A328,'[3]2017'!$A$8:$O$140,15,0)</f>
        <v>0</v>
      </c>
      <c r="FV328" s="63">
        <f>VLOOKUP(A328,'[3]2017'!$A$8:$O$140,14,0)</f>
        <v>0</v>
      </c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67"/>
      <c r="GN328" s="67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67"/>
      <c r="IS328" s="67"/>
      <c r="IT328" s="67"/>
      <c r="IU328" s="67"/>
      <c r="IV328" s="67"/>
      <c r="IW328" s="67"/>
      <c r="IX328" s="67"/>
      <c r="IY328" s="67"/>
      <c r="IZ328" s="67"/>
      <c r="JA328" s="67"/>
      <c r="JB328" s="67"/>
      <c r="JC328" s="67"/>
      <c r="JD328" s="67"/>
      <c r="JE328" s="67"/>
      <c r="JF328" s="67"/>
      <c r="JG328" s="67"/>
      <c r="JH328" s="67"/>
      <c r="JI328" s="67"/>
      <c r="JJ328" s="67"/>
      <c r="JK328" s="67"/>
      <c r="JL328" s="67"/>
      <c r="JM328" s="67"/>
      <c r="JN328" s="67"/>
      <c r="JO328" s="67"/>
      <c r="JP328" s="67"/>
      <c r="JQ328" s="67"/>
      <c r="JR328" s="67"/>
      <c r="JS328" s="67"/>
      <c r="JT328" s="67"/>
      <c r="JU328" s="67"/>
      <c r="JV328" s="67"/>
      <c r="JW328" s="67"/>
      <c r="JX328" s="67"/>
      <c r="JY328" s="67"/>
      <c r="JZ328" s="67"/>
      <c r="KA328" s="67"/>
      <c r="KB328" s="67"/>
      <c r="KC328" s="67"/>
      <c r="KD328" s="67"/>
      <c r="KE328" s="67"/>
      <c r="KF328" s="67"/>
      <c r="KG328" s="67"/>
      <c r="KH328" s="67"/>
      <c r="KI328" s="67"/>
      <c r="KJ328" s="67"/>
      <c r="KK328" s="67"/>
      <c r="KL328" s="67"/>
      <c r="KM328" s="67"/>
      <c r="KN328" s="67"/>
      <c r="KO328" s="67"/>
      <c r="KP328" s="67"/>
      <c r="KQ328" s="67"/>
      <c r="KR328" s="67"/>
      <c r="KS328" s="67"/>
      <c r="KT328" s="67"/>
      <c r="KU328" s="67"/>
      <c r="KV328" s="67"/>
      <c r="KW328" s="67"/>
      <c r="KX328" s="67"/>
      <c r="KY328" s="67"/>
      <c r="KZ328" s="67"/>
      <c r="LA328" s="67"/>
      <c r="LB328" s="67"/>
      <c r="LC328" s="67"/>
      <c r="LD328" s="67"/>
      <c r="LE328" s="67"/>
      <c r="LF328" s="67"/>
      <c r="LG328" s="67"/>
      <c r="LH328" s="67"/>
      <c r="LI328" s="67"/>
      <c r="LJ328" s="67"/>
      <c r="LK328" s="67"/>
      <c r="LL328" s="67"/>
      <c r="LM328" s="67"/>
      <c r="LN328" s="67"/>
      <c r="LO328" s="67"/>
      <c r="LP328" s="67"/>
      <c r="LQ328" s="67"/>
      <c r="LR328" s="67"/>
      <c r="LS328" s="67"/>
      <c r="LT328" s="67"/>
      <c r="LU328" s="67"/>
      <c r="LV328" s="67"/>
      <c r="LW328" s="67"/>
      <c r="LX328" s="67"/>
      <c r="LY328" s="67"/>
      <c r="LZ328" s="67"/>
      <c r="MA328" s="67"/>
      <c r="MB328" s="67"/>
      <c r="MC328" s="67"/>
      <c r="MD328" s="67"/>
      <c r="ME328" s="67"/>
      <c r="MF328" s="67"/>
      <c r="MG328" s="67"/>
      <c r="MH328" s="67"/>
      <c r="MI328" s="67"/>
      <c r="MJ328" s="67"/>
      <c r="MK328" s="67"/>
      <c r="ML328" s="67"/>
      <c r="MM328" s="67"/>
      <c r="MN328" s="67"/>
      <c r="MO328" s="67"/>
      <c r="MP328" s="67"/>
      <c r="MQ328" s="67"/>
      <c r="MR328" s="67"/>
      <c r="MS328" s="67"/>
      <c r="MT328" s="67"/>
      <c r="MU328" s="67"/>
      <c r="MV328" s="67"/>
      <c r="MW328" s="67"/>
      <c r="MX328" s="67"/>
      <c r="MY328" s="67"/>
      <c r="MZ328" s="67"/>
      <c r="NA328" s="67"/>
      <c r="NB328" s="67"/>
      <c r="NC328" s="67"/>
      <c r="ND328" s="67"/>
      <c r="NE328" s="67"/>
      <c r="NF328" s="67"/>
      <c r="NG328" s="67"/>
      <c r="NH328" s="67"/>
      <c r="NI328" s="67"/>
      <c r="NJ328" s="67"/>
      <c r="NK328" s="67"/>
      <c r="NL328" s="67"/>
      <c r="NM328" s="67"/>
      <c r="NN328" s="67"/>
      <c r="NO328" s="67"/>
      <c r="NP328" s="67"/>
      <c r="NQ328" s="67"/>
      <c r="NR328" s="12"/>
      <c r="NS328" s="12"/>
      <c r="NT328" s="12"/>
      <c r="NU328" s="12"/>
      <c r="NV328" s="12"/>
      <c r="NW328" s="12"/>
      <c r="NX328" s="12"/>
      <c r="NY328" s="12"/>
      <c r="NZ328" s="12"/>
      <c r="OA328" s="12"/>
      <c r="OB328" s="12"/>
      <c r="OC328" s="12"/>
      <c r="OD328" s="12"/>
      <c r="OE328" s="12"/>
      <c r="OF328" s="12"/>
      <c r="OG328" s="12"/>
      <c r="OH328" s="12"/>
      <c r="OI328" s="12"/>
      <c r="OJ328" s="12"/>
      <c r="OK328" s="12"/>
      <c r="OL328" s="12"/>
      <c r="OM328" s="12"/>
      <c r="ON328" s="12"/>
      <c r="OO328" s="12"/>
      <c r="OP328" s="12"/>
      <c r="OQ328" s="12"/>
    </row>
    <row r="329" spans="1:407">
      <c r="A329" s="96" t="s">
        <v>1144</v>
      </c>
      <c r="B329" s="56" t="s">
        <v>1145</v>
      </c>
      <c r="C329" s="96" t="s">
        <v>675</v>
      </c>
      <c r="D329" s="74">
        <v>6</v>
      </c>
      <c r="E329" s="67">
        <v>2017</v>
      </c>
      <c r="F329" s="161">
        <v>60.024111350005391</v>
      </c>
      <c r="G329" s="67">
        <v>65663</v>
      </c>
      <c r="H329" s="67">
        <v>16274</v>
      </c>
      <c r="I329" s="67">
        <v>49389</v>
      </c>
      <c r="J329" s="67">
        <v>4.33</v>
      </c>
      <c r="K329" s="78">
        <v>1210</v>
      </c>
      <c r="L329" s="67">
        <v>83.7</v>
      </c>
      <c r="M329" s="78">
        <v>23366</v>
      </c>
      <c r="N329" s="67">
        <v>3022</v>
      </c>
      <c r="O329" s="67">
        <v>1545</v>
      </c>
      <c r="P329" s="67">
        <v>1477</v>
      </c>
      <c r="Q329" s="67">
        <v>3605</v>
      </c>
      <c r="R329" s="67">
        <v>1842</v>
      </c>
      <c r="S329" s="67">
        <v>1763</v>
      </c>
      <c r="T329" s="67">
        <v>2841</v>
      </c>
      <c r="U329" s="67">
        <v>1444</v>
      </c>
      <c r="V329" s="67">
        <v>1397</v>
      </c>
      <c r="W329" s="67">
        <v>3343</v>
      </c>
      <c r="X329" s="67">
        <v>1696</v>
      </c>
      <c r="Y329" s="67">
        <v>1647</v>
      </c>
      <c r="Z329" s="67">
        <v>2709</v>
      </c>
      <c r="AA329" s="67">
        <v>1368</v>
      </c>
      <c r="AB329" s="67">
        <v>1341</v>
      </c>
      <c r="AC329" s="67">
        <v>3308</v>
      </c>
      <c r="AD329" s="67">
        <v>1662</v>
      </c>
      <c r="AE329" s="67">
        <v>1646</v>
      </c>
      <c r="AF329" s="67">
        <v>2820</v>
      </c>
      <c r="AG329" s="67">
        <v>1407</v>
      </c>
      <c r="AH329" s="67">
        <v>1413</v>
      </c>
      <c r="AI329" s="67">
        <v>4943</v>
      </c>
      <c r="AJ329" s="67">
        <v>2414</v>
      </c>
      <c r="AK329" s="67">
        <v>2529</v>
      </c>
      <c r="AL329" s="67">
        <v>2768</v>
      </c>
      <c r="AM329" s="67">
        <v>1354</v>
      </c>
      <c r="AN329" s="67">
        <v>1414</v>
      </c>
      <c r="AO329" s="67">
        <v>2491</v>
      </c>
      <c r="AP329" s="67">
        <v>1174</v>
      </c>
      <c r="AQ329" s="67">
        <v>1317</v>
      </c>
      <c r="AR329" s="67" t="s">
        <v>428</v>
      </c>
      <c r="AS329" s="67"/>
      <c r="AT329" s="67" t="s">
        <v>428</v>
      </c>
      <c r="AU329" s="59">
        <v>1510</v>
      </c>
      <c r="AV329" s="59">
        <v>1</v>
      </c>
      <c r="AW329" s="59">
        <v>420</v>
      </c>
      <c r="AX329" s="97">
        <f>VLOOKUP(A329,[2]INFANTIL!$A$8:$AA$140,27,0)</f>
        <v>6.6518847006651889</v>
      </c>
      <c r="AY329" s="98">
        <f>VLOOKUP(A329,[2]INFANTIL!$A$8:$AA$140,16,0)</f>
        <v>7</v>
      </c>
      <c r="AZ329" s="62">
        <f>VLOOKUP(A329,'[3]2017'!$A$8:$E$140,5,0)</f>
        <v>0.99272005294506949</v>
      </c>
      <c r="BA329" s="63">
        <f>VLOOKUP(A329,'[3]2017'!$A$8:$E$140,4,0)</f>
        <v>3</v>
      </c>
      <c r="BB329" s="62">
        <f>VLOOKUP(A329,[2]MATERNAS!$A$8:$AA$140,27,0)</f>
        <v>0</v>
      </c>
      <c r="BC329" s="63">
        <f>VLOOKUP(A329,[2]MATERNAS!$A$8:$AA$140,26,0)</f>
        <v>0</v>
      </c>
      <c r="BD329" s="68">
        <v>0</v>
      </c>
      <c r="BE329" s="69">
        <v>0</v>
      </c>
      <c r="BF329" s="60">
        <f>VLOOKUP(A329,[4]Controles!$A$7:$L$139,12,0)</f>
        <v>13.52549889135255</v>
      </c>
      <c r="BG329" s="61">
        <f>VLOOKUP(A329,[4]Controles!$A$7:$L$139,11,0)</f>
        <v>61</v>
      </c>
      <c r="BH329" s="88">
        <v>8.4257206208425721</v>
      </c>
      <c r="BI329" s="87">
        <v>38</v>
      </c>
      <c r="BJ329" s="68">
        <v>0</v>
      </c>
      <c r="BK329" s="69">
        <v>0</v>
      </c>
      <c r="BL329" s="68">
        <v>0</v>
      </c>
      <c r="BM329" s="69">
        <v>0</v>
      </c>
      <c r="BN329" s="67">
        <v>0</v>
      </c>
      <c r="BO329" s="67">
        <v>0</v>
      </c>
      <c r="BP329" s="67">
        <v>0</v>
      </c>
      <c r="BQ329" s="67">
        <v>0</v>
      </c>
      <c r="BR329" s="67">
        <v>0</v>
      </c>
      <c r="BS329" s="67">
        <v>0</v>
      </c>
      <c r="BT329" s="67">
        <v>0</v>
      </c>
      <c r="BU329" s="67">
        <v>0</v>
      </c>
      <c r="BV329" s="67">
        <v>37.299999999999997</v>
      </c>
      <c r="BW329" s="67">
        <v>100</v>
      </c>
      <c r="BX329" s="67">
        <v>95</v>
      </c>
      <c r="BY329" s="67">
        <v>100</v>
      </c>
      <c r="BZ329" s="67">
        <v>99.8</v>
      </c>
      <c r="CA329" s="67">
        <v>86.4</v>
      </c>
      <c r="CB329" s="67">
        <v>98.2</v>
      </c>
      <c r="CC329" s="96" t="s">
        <v>2919</v>
      </c>
      <c r="CD329" s="96" t="s">
        <v>2920</v>
      </c>
      <c r="CE329" s="99">
        <v>23.52941176470588</v>
      </c>
      <c r="CF329" s="67" t="s">
        <v>2921</v>
      </c>
      <c r="CG329" s="67" t="s">
        <v>2922</v>
      </c>
      <c r="CH329" s="67">
        <v>0</v>
      </c>
      <c r="CI329" s="67">
        <v>0</v>
      </c>
      <c r="CJ329" s="86">
        <v>0</v>
      </c>
      <c r="CK329" s="87">
        <v>0</v>
      </c>
      <c r="CL329" s="106">
        <v>0</v>
      </c>
      <c r="CM329" s="89">
        <v>0</v>
      </c>
      <c r="CN329" s="67">
        <v>0</v>
      </c>
      <c r="CO329" s="67">
        <v>0</v>
      </c>
      <c r="CP329" s="67">
        <v>0</v>
      </c>
      <c r="CQ329" s="67">
        <v>0</v>
      </c>
      <c r="CR329" s="67">
        <v>0</v>
      </c>
      <c r="CS329" s="67">
        <v>0</v>
      </c>
      <c r="CT329" s="67">
        <v>0</v>
      </c>
      <c r="CU329" s="67">
        <v>0</v>
      </c>
      <c r="CV329" s="67">
        <v>0</v>
      </c>
      <c r="CW329" s="67">
        <v>0</v>
      </c>
      <c r="CX329" s="67">
        <v>0</v>
      </c>
      <c r="CY329" s="67">
        <v>0</v>
      </c>
      <c r="CZ329" s="67">
        <v>0</v>
      </c>
      <c r="DA329" s="67">
        <v>0</v>
      </c>
      <c r="DB329" s="62">
        <f>VLOOKUP(A329,'[3]2017'!$A$8:$I$140,9,0)</f>
        <v>0</v>
      </c>
      <c r="DC329" s="63">
        <f>VLOOKUP(A329,'[3]2017'!$A$8:$I$140,8,0)</f>
        <v>0</v>
      </c>
      <c r="DD329" s="96" t="s">
        <v>2923</v>
      </c>
      <c r="DE329" s="96" t="s">
        <v>2924</v>
      </c>
      <c r="DF329" s="99">
        <v>5.0174013921113687</v>
      </c>
      <c r="DG329" s="100">
        <v>6.6983122362869203</v>
      </c>
      <c r="DH329" s="67">
        <v>0</v>
      </c>
      <c r="DI329" s="67">
        <v>0</v>
      </c>
      <c r="DJ329" s="67">
        <v>0</v>
      </c>
      <c r="DK329" s="67">
        <v>0</v>
      </c>
      <c r="DL329" s="67">
        <v>0</v>
      </c>
      <c r="DM329" s="67">
        <v>0</v>
      </c>
      <c r="DN329" s="67">
        <v>0</v>
      </c>
      <c r="DO329" s="67">
        <v>0</v>
      </c>
      <c r="DP329" s="67">
        <v>0</v>
      </c>
      <c r="DQ329" s="67">
        <v>0</v>
      </c>
      <c r="DR329" s="67">
        <v>0</v>
      </c>
      <c r="DS329" s="67">
        <v>0</v>
      </c>
      <c r="DT329" s="67">
        <v>0</v>
      </c>
      <c r="DU329" s="67">
        <v>0</v>
      </c>
      <c r="DV329" s="67">
        <v>0</v>
      </c>
      <c r="DW329" s="67">
        <v>0</v>
      </c>
      <c r="DX329" s="67">
        <v>0</v>
      </c>
      <c r="DY329" s="67">
        <v>0</v>
      </c>
      <c r="DZ329" s="101">
        <f>VLOOKUP(A329,[5]Embarazos!$A$7:$D$139,4,0)</f>
        <v>4.5851528384279483</v>
      </c>
      <c r="EA329" s="63">
        <f>VLOOKUP(A329,[5]Embarazos!$A$7:$D$139,3,0)</f>
        <v>21</v>
      </c>
      <c r="EB329" s="62">
        <f>VLOOKUP(A329,[5]Embarazos!$A$7:$F$139,6,0)</f>
        <v>32.751091703056765</v>
      </c>
      <c r="EC329" s="63">
        <f>VLOOKUP(A329,[5]Embarazos!$A$7:$F$139,5,0)</f>
        <v>150</v>
      </c>
      <c r="ED329" s="62">
        <f>VLOOKUP(A329,'[3]2017'!$A$8:$K$140,11,0)</f>
        <v>0.3546099290780142</v>
      </c>
      <c r="EE329" s="63">
        <f>VLOOKUP(A329,'[3]2017'!$A$8:$K$140,10,0)</f>
        <v>1</v>
      </c>
      <c r="EF329" s="96" t="s">
        <v>2925</v>
      </c>
      <c r="EG329" s="96" t="s">
        <v>2926</v>
      </c>
      <c r="EH329" s="99">
        <v>4.3718871057000559</v>
      </c>
      <c r="EI329" s="104">
        <v>3.4210526315789478</v>
      </c>
      <c r="EJ329" s="174" t="s">
        <v>2927</v>
      </c>
      <c r="EK329" s="174" t="s">
        <v>2928</v>
      </c>
      <c r="EL329" s="96" t="s">
        <v>2929</v>
      </c>
      <c r="EM329" s="96" t="s">
        <v>2930</v>
      </c>
      <c r="EN329" s="99">
        <v>4.154302670623145</v>
      </c>
      <c r="EO329" s="104">
        <v>0</v>
      </c>
      <c r="EP329" s="67">
        <v>0</v>
      </c>
      <c r="EQ329" s="67">
        <v>0</v>
      </c>
      <c r="ER329" s="67">
        <v>30.23</v>
      </c>
      <c r="ES329" s="67">
        <v>1</v>
      </c>
      <c r="ET329" s="67">
        <v>0</v>
      </c>
      <c r="EU329" s="67">
        <v>0</v>
      </c>
      <c r="EV329" s="67">
        <v>0</v>
      </c>
      <c r="EW329" s="67">
        <v>0</v>
      </c>
      <c r="EX329" s="67">
        <v>477</v>
      </c>
      <c r="EY329" s="62">
        <f>VLOOKUP(A329,[5]Embarazos!$A$7:$H$139,8,0)</f>
        <v>27.729257641921397</v>
      </c>
      <c r="EZ329" s="63">
        <f>VLOOKUP(A329,[5]Embarazos!$A$7:$H$139,7,0)</f>
        <v>127</v>
      </c>
      <c r="FA329" s="62">
        <f>VLOOKUP(A329,[5]Embarazos!$A$7:$J$139,10,0)</f>
        <v>17.685589519650655</v>
      </c>
      <c r="FB329" s="63">
        <f>VLOOKUP(A329,[5]Embarazos!$A$7:$J$139,9,0)</f>
        <v>81</v>
      </c>
      <c r="FC329" s="67">
        <v>0</v>
      </c>
      <c r="FD329" s="67">
        <v>0</v>
      </c>
      <c r="FE329" s="67">
        <v>16.87</v>
      </c>
      <c r="FF329" s="67">
        <v>1</v>
      </c>
      <c r="FG329" s="67">
        <v>0</v>
      </c>
      <c r="FH329" s="67">
        <v>0</v>
      </c>
      <c r="FI329" s="67">
        <v>0</v>
      </c>
      <c r="FJ329" s="67">
        <v>0</v>
      </c>
      <c r="FK329" s="92">
        <v>16.869095816464238</v>
      </c>
      <c r="FL329" s="67">
        <v>1</v>
      </c>
      <c r="FM329" s="67">
        <v>0</v>
      </c>
      <c r="FN329" s="67">
        <v>0</v>
      </c>
      <c r="FO329" s="67">
        <v>0</v>
      </c>
      <c r="FP329" s="67">
        <v>0</v>
      </c>
      <c r="FQ329" s="67">
        <v>0</v>
      </c>
      <c r="FR329" s="67">
        <v>0</v>
      </c>
      <c r="FS329" s="62">
        <f>VLOOKUP(A329,'[3]2017'!$A$8:$M$140,13,0)</f>
        <v>0.36127167630057799</v>
      </c>
      <c r="FT329" s="63">
        <f>VLOOKUP(A329,'[3]2017'!$A$8:$M$140,12,0)</f>
        <v>1</v>
      </c>
      <c r="FU329" s="62">
        <f>VLOOKUP(A329,'[3]2017'!$A$8:$O$140,15,0)</f>
        <v>1.2043356081894823</v>
      </c>
      <c r="FV329" s="63">
        <f>VLOOKUP(A329,'[3]2017'!$A$8:$O$140,14,0)</f>
        <v>3</v>
      </c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67"/>
      <c r="GI329" s="67"/>
      <c r="GJ329" s="67"/>
      <c r="GK329" s="67"/>
      <c r="GL329" s="67"/>
      <c r="GM329" s="67"/>
      <c r="GN329" s="67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67"/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67"/>
      <c r="IS329" s="67"/>
      <c r="IT329" s="67"/>
      <c r="IU329" s="67"/>
      <c r="IV329" s="67"/>
      <c r="IW329" s="67"/>
      <c r="IX329" s="67"/>
      <c r="IY329" s="67"/>
      <c r="IZ329" s="67"/>
      <c r="JA329" s="67"/>
      <c r="JB329" s="67"/>
      <c r="JC329" s="67"/>
      <c r="JD329" s="67"/>
      <c r="JE329" s="67"/>
      <c r="JF329" s="67"/>
      <c r="JG329" s="67"/>
      <c r="JH329" s="67"/>
      <c r="JI329" s="67"/>
      <c r="JJ329" s="67"/>
      <c r="JK329" s="67"/>
      <c r="JL329" s="67"/>
      <c r="JM329" s="67"/>
      <c r="JN329" s="67"/>
      <c r="JO329" s="67"/>
      <c r="JP329" s="67"/>
      <c r="JQ329" s="67"/>
      <c r="JR329" s="67"/>
      <c r="JS329" s="67"/>
      <c r="JT329" s="67"/>
      <c r="JU329" s="67"/>
      <c r="JV329" s="67"/>
      <c r="JW329" s="67"/>
      <c r="JX329" s="67"/>
      <c r="JY329" s="67"/>
      <c r="JZ329" s="67"/>
      <c r="KA329" s="67"/>
      <c r="KB329" s="67"/>
      <c r="KC329" s="67"/>
      <c r="KD329" s="67"/>
      <c r="KE329" s="67"/>
      <c r="KF329" s="67"/>
      <c r="KG329" s="67"/>
      <c r="KH329" s="67"/>
      <c r="KI329" s="67"/>
      <c r="KJ329" s="67"/>
      <c r="KK329" s="67"/>
      <c r="KL329" s="67"/>
      <c r="KM329" s="67"/>
      <c r="KN329" s="67"/>
      <c r="KO329" s="67"/>
      <c r="KP329" s="67"/>
      <c r="KQ329" s="67"/>
      <c r="KR329" s="67"/>
      <c r="KS329" s="67"/>
      <c r="KT329" s="67"/>
      <c r="KU329" s="67"/>
      <c r="KV329" s="67"/>
      <c r="KW329" s="67"/>
      <c r="KX329" s="67"/>
      <c r="KY329" s="67"/>
      <c r="KZ329" s="67"/>
      <c r="LA329" s="67"/>
      <c r="LB329" s="67"/>
      <c r="LC329" s="67"/>
      <c r="LD329" s="67"/>
      <c r="LE329" s="67"/>
      <c r="LF329" s="67"/>
      <c r="LG329" s="67"/>
      <c r="LH329" s="67"/>
      <c r="LI329" s="67"/>
      <c r="LJ329" s="67"/>
      <c r="LK329" s="67"/>
      <c r="LL329" s="67"/>
      <c r="LM329" s="67"/>
      <c r="LN329" s="67"/>
      <c r="LO329" s="67"/>
      <c r="LP329" s="67"/>
      <c r="LQ329" s="67"/>
      <c r="LR329" s="67"/>
      <c r="LS329" s="67"/>
      <c r="LT329" s="67"/>
      <c r="LU329" s="67"/>
      <c r="LV329" s="67"/>
      <c r="LW329" s="67"/>
      <c r="LX329" s="67"/>
      <c r="LY329" s="67"/>
      <c r="LZ329" s="67"/>
      <c r="MA329" s="67"/>
      <c r="MB329" s="67"/>
      <c r="MC329" s="67"/>
      <c r="MD329" s="67"/>
      <c r="ME329" s="67"/>
      <c r="MF329" s="67"/>
      <c r="MG329" s="67"/>
      <c r="MH329" s="67"/>
      <c r="MI329" s="67"/>
      <c r="MJ329" s="67"/>
      <c r="MK329" s="67"/>
      <c r="ML329" s="67"/>
      <c r="MM329" s="67"/>
      <c r="MN329" s="67"/>
      <c r="MO329" s="67"/>
      <c r="MP329" s="67"/>
      <c r="MQ329" s="67"/>
      <c r="MR329" s="67"/>
      <c r="MS329" s="67"/>
      <c r="MT329" s="67"/>
      <c r="MU329" s="67"/>
      <c r="MV329" s="67"/>
      <c r="MW329" s="67"/>
      <c r="MX329" s="67"/>
      <c r="MY329" s="67"/>
      <c r="MZ329" s="67"/>
      <c r="NA329" s="67"/>
      <c r="NB329" s="67"/>
      <c r="NC329" s="67"/>
      <c r="ND329" s="67"/>
      <c r="NE329" s="67"/>
      <c r="NF329" s="67"/>
      <c r="NG329" s="67"/>
      <c r="NH329" s="67"/>
      <c r="NI329" s="67"/>
      <c r="NJ329" s="67"/>
      <c r="NK329" s="67"/>
      <c r="NL329" s="67"/>
      <c r="NM329" s="67"/>
      <c r="NN329" s="67"/>
      <c r="NO329" s="67"/>
      <c r="NP329" s="67"/>
      <c r="NQ329" s="67"/>
      <c r="NR329" s="12"/>
      <c r="NS329" s="12"/>
      <c r="NT329" s="12"/>
      <c r="NU329" s="12"/>
      <c r="NV329" s="12"/>
      <c r="NW329" s="12"/>
      <c r="NX329" s="12"/>
      <c r="NY329" s="12"/>
      <c r="NZ329" s="12"/>
      <c r="OA329" s="12"/>
      <c r="OB329" s="12"/>
      <c r="OC329" s="12"/>
      <c r="OD329" s="12"/>
      <c r="OE329" s="12"/>
      <c r="OF329" s="12"/>
      <c r="OG329" s="12"/>
      <c r="OH329" s="12"/>
      <c r="OI329" s="12"/>
      <c r="OJ329" s="12"/>
      <c r="OK329" s="12"/>
      <c r="OL329" s="12"/>
      <c r="OM329" s="12"/>
      <c r="ON329" s="12"/>
      <c r="OO329" s="12"/>
      <c r="OP329" s="12"/>
      <c r="OQ329" s="12"/>
    </row>
    <row r="330" spans="1:407">
      <c r="A330" s="96" t="s">
        <v>1153</v>
      </c>
      <c r="B330" s="56" t="s">
        <v>1154</v>
      </c>
      <c r="C330" s="96" t="s">
        <v>547</v>
      </c>
      <c r="D330" s="74">
        <v>6</v>
      </c>
      <c r="E330" s="67">
        <v>2017</v>
      </c>
      <c r="F330" s="159">
        <v>72.316514875495486</v>
      </c>
      <c r="G330" s="67">
        <v>27915</v>
      </c>
      <c r="H330" s="67">
        <v>14912</v>
      </c>
      <c r="I330" s="67">
        <v>13003</v>
      </c>
      <c r="J330" s="67">
        <v>6.59</v>
      </c>
      <c r="K330" s="78">
        <v>4330</v>
      </c>
      <c r="L330" s="67">
        <v>70.5</v>
      </c>
      <c r="M330" s="78">
        <v>46291</v>
      </c>
      <c r="N330" s="67">
        <v>8073</v>
      </c>
      <c r="O330" s="67">
        <v>4133</v>
      </c>
      <c r="P330" s="67">
        <v>3940</v>
      </c>
      <c r="Q330" s="67">
        <v>9599</v>
      </c>
      <c r="R330" s="67">
        <v>4913</v>
      </c>
      <c r="S330" s="67">
        <v>4686</v>
      </c>
      <c r="T330" s="67">
        <v>7354</v>
      </c>
      <c r="U330" s="67">
        <v>3758</v>
      </c>
      <c r="V330" s="67">
        <v>3596</v>
      </c>
      <c r="W330" s="67">
        <v>8595</v>
      </c>
      <c r="X330" s="67">
        <v>4391</v>
      </c>
      <c r="Y330" s="67">
        <v>4204</v>
      </c>
      <c r="Z330" s="67">
        <v>6868</v>
      </c>
      <c r="AA330" s="67">
        <v>3503</v>
      </c>
      <c r="AB330" s="67">
        <v>3365</v>
      </c>
      <c r="AC330" s="67">
        <v>8311</v>
      </c>
      <c r="AD330" s="67">
        <v>4226</v>
      </c>
      <c r="AE330" s="67">
        <v>4085</v>
      </c>
      <c r="AF330" s="67">
        <v>6987</v>
      </c>
      <c r="AG330" s="67">
        <v>3542</v>
      </c>
      <c r="AH330" s="67">
        <v>3445</v>
      </c>
      <c r="AI330" s="67">
        <v>11875</v>
      </c>
      <c r="AJ330" s="67">
        <v>5989</v>
      </c>
      <c r="AK330" s="67">
        <v>5886</v>
      </c>
      <c r="AL330" s="67">
        <v>6573</v>
      </c>
      <c r="AM330" s="67">
        <v>3320</v>
      </c>
      <c r="AN330" s="67">
        <v>3253</v>
      </c>
      <c r="AO330" s="67">
        <v>6074</v>
      </c>
      <c r="AP330" s="67">
        <v>3024</v>
      </c>
      <c r="AQ330" s="67">
        <v>3050</v>
      </c>
      <c r="AR330" s="67" t="s">
        <v>428</v>
      </c>
      <c r="AS330" s="67"/>
      <c r="AT330" s="67" t="s">
        <v>428</v>
      </c>
      <c r="AU330" s="59">
        <v>1998</v>
      </c>
      <c r="AV330" s="59">
        <v>0</v>
      </c>
      <c r="AW330" s="59">
        <v>779</v>
      </c>
      <c r="AX330" s="97">
        <f>VLOOKUP(A330,[2]INFANTIL!$A$8:$AA$140,27,0)</f>
        <v>16.393442622950822</v>
      </c>
      <c r="AY330" s="98">
        <f>VLOOKUP(A330,[2]INFANTIL!$A$8:$AA$140,16,0)</f>
        <v>11</v>
      </c>
      <c r="AZ330" s="62">
        <f>VLOOKUP(A330,'[3]2017'!$A$8:$E$140,5,0)</f>
        <v>1.8580453363062057</v>
      </c>
      <c r="BA330" s="63">
        <f>VLOOKUP(A330,'[3]2017'!$A$8:$E$140,4,0)</f>
        <v>15</v>
      </c>
      <c r="BB330" s="62">
        <f>VLOOKUP(A330,[2]MATERNAS!$A$8:$AA$140,27,0)</f>
        <v>109.2896174863388</v>
      </c>
      <c r="BC330" s="63">
        <f>VLOOKUP(A330,[2]MATERNAS!$A$8:$AA$140,26,0)</f>
        <v>1</v>
      </c>
      <c r="BD330" s="68">
        <v>0</v>
      </c>
      <c r="BE330" s="69">
        <v>0</v>
      </c>
      <c r="BF330" s="60">
        <f>VLOOKUP(A330,[4]Controles!$A$7:$L$139,12,0)</f>
        <v>9.8360655737704921</v>
      </c>
      <c r="BG330" s="61">
        <f>VLOOKUP(A330,[4]Controles!$A$7:$L$139,11,0)</f>
        <v>90</v>
      </c>
      <c r="BH330" s="88">
        <v>6.666666666666667</v>
      </c>
      <c r="BI330" s="87">
        <v>61</v>
      </c>
      <c r="BJ330" s="68">
        <v>0</v>
      </c>
      <c r="BK330" s="69">
        <v>0</v>
      </c>
      <c r="BL330" s="68">
        <v>0</v>
      </c>
      <c r="BM330" s="69">
        <v>0</v>
      </c>
      <c r="BN330" s="67">
        <v>0</v>
      </c>
      <c r="BO330" s="67">
        <v>0</v>
      </c>
      <c r="BP330" s="67">
        <v>25.25</v>
      </c>
      <c r="BQ330" s="67">
        <v>2</v>
      </c>
      <c r="BR330" s="67">
        <v>0</v>
      </c>
      <c r="BS330" s="67">
        <v>0</v>
      </c>
      <c r="BT330" s="67">
        <v>25.25</v>
      </c>
      <c r="BU330" s="67">
        <v>2</v>
      </c>
      <c r="BV330" s="67">
        <v>52.2</v>
      </c>
      <c r="BW330" s="67">
        <v>89.3</v>
      </c>
      <c r="BX330" s="67">
        <v>82.8</v>
      </c>
      <c r="BY330" s="67">
        <v>90.5</v>
      </c>
      <c r="BZ330" s="88">
        <v>102</v>
      </c>
      <c r="CA330" s="67">
        <v>85.4</v>
      </c>
      <c r="CB330" s="67">
        <v>88.3</v>
      </c>
      <c r="CC330" s="96" t="s">
        <v>2931</v>
      </c>
      <c r="CD330" s="96" t="s">
        <v>2932</v>
      </c>
      <c r="CE330" s="99">
        <v>36.781609195402297</v>
      </c>
      <c r="CF330" s="67" t="s">
        <v>1593</v>
      </c>
      <c r="CG330" s="67" t="s">
        <v>2933</v>
      </c>
      <c r="CH330" s="67">
        <v>0</v>
      </c>
      <c r="CI330" s="67">
        <v>0</v>
      </c>
      <c r="CJ330" s="86">
        <v>0</v>
      </c>
      <c r="CK330" s="87">
        <v>0</v>
      </c>
      <c r="CL330" s="106">
        <v>0</v>
      </c>
      <c r="CM330" s="89">
        <v>0</v>
      </c>
      <c r="CN330" s="67">
        <v>25.25</v>
      </c>
      <c r="CO330" s="67">
        <v>2</v>
      </c>
      <c r="CP330" s="67">
        <v>0</v>
      </c>
      <c r="CQ330" s="67">
        <v>0</v>
      </c>
      <c r="CR330" s="67">
        <v>0</v>
      </c>
      <c r="CS330" s="67">
        <v>0</v>
      </c>
      <c r="CT330" s="67">
        <v>0</v>
      </c>
      <c r="CU330" s="67">
        <v>0</v>
      </c>
      <c r="CV330" s="67">
        <v>0</v>
      </c>
      <c r="CW330" s="67">
        <v>0</v>
      </c>
      <c r="CX330" s="67">
        <v>0</v>
      </c>
      <c r="CY330" s="67">
        <v>0</v>
      </c>
      <c r="CZ330" s="67">
        <v>0</v>
      </c>
      <c r="DA330" s="67">
        <v>0</v>
      </c>
      <c r="DB330" s="62">
        <f>VLOOKUP(A330,'[3]2017'!$A$8:$I$140,9,0)</f>
        <v>0.29120559114735006</v>
      </c>
      <c r="DC330" s="63">
        <f>VLOOKUP(A330,'[3]2017'!$A$8:$I$140,8,0)</f>
        <v>2</v>
      </c>
      <c r="DD330" s="96" t="s">
        <v>2934</v>
      </c>
      <c r="DE330" s="96" t="s">
        <v>2935</v>
      </c>
      <c r="DF330" s="99">
        <v>4.2328806703264954</v>
      </c>
      <c r="DG330" s="100">
        <v>6.9905000896217953</v>
      </c>
      <c r="DH330" s="67">
        <v>23.27</v>
      </c>
      <c r="DI330" s="67">
        <v>2</v>
      </c>
      <c r="DJ330" s="67">
        <v>93.08</v>
      </c>
      <c r="DK330" s="67">
        <v>8</v>
      </c>
      <c r="DL330" s="67">
        <v>11.63</v>
      </c>
      <c r="DM330" s="67">
        <v>1</v>
      </c>
      <c r="DN330" s="67">
        <v>24.06</v>
      </c>
      <c r="DO330" s="67">
        <v>2</v>
      </c>
      <c r="DP330" s="67">
        <v>12.03</v>
      </c>
      <c r="DQ330" s="67">
        <v>1</v>
      </c>
      <c r="DR330" s="67">
        <v>0</v>
      </c>
      <c r="DS330" s="67">
        <v>0</v>
      </c>
      <c r="DT330" s="67">
        <v>0</v>
      </c>
      <c r="DU330" s="67">
        <v>0</v>
      </c>
      <c r="DV330" s="67">
        <v>0</v>
      </c>
      <c r="DW330" s="67">
        <v>0</v>
      </c>
      <c r="DX330" s="67">
        <v>12.03</v>
      </c>
      <c r="DY330" s="67">
        <v>1</v>
      </c>
      <c r="DZ330" s="101">
        <f>VLOOKUP(A330,[5]Embarazos!$A$7:$D$139,4,0)</f>
        <v>2.6838966202783299</v>
      </c>
      <c r="EA330" s="63">
        <f>VLOOKUP(A330,[5]Embarazos!$A$7:$D$139,3,0)</f>
        <v>27</v>
      </c>
      <c r="EB330" s="62">
        <f>VLOOKUP(A330,[5]Embarazos!$A$7:$F$139,6,0)</f>
        <v>30.91451292246521</v>
      </c>
      <c r="EC330" s="63">
        <f>VLOOKUP(A330,[5]Embarazos!$A$7:$F$139,5,0)</f>
        <v>311</v>
      </c>
      <c r="ED330" s="62">
        <f>VLOOKUP(A330,'[3]2017'!$A$8:$K$140,11,0)</f>
        <v>0.1431229426077</v>
      </c>
      <c r="EE330" s="63">
        <f>VLOOKUP(A330,'[3]2017'!$A$8:$K$140,10,0)</f>
        <v>1</v>
      </c>
      <c r="EF330" s="96" t="s">
        <v>2936</v>
      </c>
      <c r="EG330" s="96" t="s">
        <v>2265</v>
      </c>
      <c r="EH330" s="99">
        <v>2.8308097432521393</v>
      </c>
      <c r="EI330" s="104">
        <v>5.6890361778514222</v>
      </c>
      <c r="EJ330" s="174" t="s">
        <v>827</v>
      </c>
      <c r="EK330" s="174" t="s">
        <v>2937</v>
      </c>
      <c r="EL330" s="96" t="s">
        <v>2938</v>
      </c>
      <c r="EM330" s="96" t="s">
        <v>2939</v>
      </c>
      <c r="EN330" s="99">
        <v>1.5399422521655439</v>
      </c>
      <c r="EO330" s="104">
        <v>5.2489905787348583</v>
      </c>
      <c r="EP330" s="67">
        <v>24.06</v>
      </c>
      <c r="EQ330" s="67">
        <v>2</v>
      </c>
      <c r="ER330" s="67">
        <v>156.41999999999999</v>
      </c>
      <c r="ES330" s="67">
        <v>13</v>
      </c>
      <c r="ET330" s="92">
        <v>84.225724942846838</v>
      </c>
      <c r="EU330" s="105">
        <v>7</v>
      </c>
      <c r="EV330" s="67">
        <v>24.06</v>
      </c>
      <c r="EW330" s="67">
        <v>2</v>
      </c>
      <c r="EX330" s="67">
        <v>0</v>
      </c>
      <c r="EY330" s="62">
        <f>VLOOKUP(A330,[5]Embarazos!$A$7:$H$139,8,0)</f>
        <v>26.540755467196821</v>
      </c>
      <c r="EZ330" s="63">
        <f>VLOOKUP(A330,[5]Embarazos!$A$7:$H$139,7,0)</f>
        <v>267</v>
      </c>
      <c r="FA330" s="62">
        <f>VLOOKUP(A330,[5]Embarazos!$A$7:$J$139,10,0)</f>
        <v>19.483101391650099</v>
      </c>
      <c r="FB330" s="63">
        <f>VLOOKUP(A330,[5]Embarazos!$A$7:$J$139,9,0)</f>
        <v>196</v>
      </c>
      <c r="FC330" s="67">
        <v>27.99</v>
      </c>
      <c r="FD330" s="67">
        <v>4</v>
      </c>
      <c r="FE330" s="67">
        <v>27.99</v>
      </c>
      <c r="FF330" s="67">
        <v>4</v>
      </c>
      <c r="FG330" s="106">
        <v>7</v>
      </c>
      <c r="FH330" s="67">
        <v>1</v>
      </c>
      <c r="FI330" s="106">
        <v>7</v>
      </c>
      <c r="FJ330" s="67">
        <v>1</v>
      </c>
      <c r="FK330" s="92">
        <v>69.979006298110562</v>
      </c>
      <c r="FL330" s="67">
        <v>10</v>
      </c>
      <c r="FM330" s="67">
        <v>27.99</v>
      </c>
      <c r="FN330" s="67">
        <v>4</v>
      </c>
      <c r="FO330" s="67">
        <v>230.93</v>
      </c>
      <c r="FP330" s="67">
        <v>33</v>
      </c>
      <c r="FQ330" s="67">
        <v>0</v>
      </c>
      <c r="FR330" s="67">
        <v>0</v>
      </c>
      <c r="FS330" s="62">
        <f>VLOOKUP(A330,'[3]2017'!$A$8:$M$140,13,0)</f>
        <v>1.3692377909630307</v>
      </c>
      <c r="FT330" s="63">
        <f>VLOOKUP(A330,'[3]2017'!$A$8:$M$140,12,0)</f>
        <v>9</v>
      </c>
      <c r="FU330" s="62">
        <f>VLOOKUP(A330,'[3]2017'!$A$8:$O$140,15,0)</f>
        <v>0.9878169245966415</v>
      </c>
      <c r="FV330" s="63">
        <f>VLOOKUP(A330,'[3]2017'!$A$8:$O$140,14,0)</f>
        <v>6</v>
      </c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67"/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67"/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67"/>
      <c r="IS330" s="67"/>
      <c r="IT330" s="67"/>
      <c r="IU330" s="67"/>
      <c r="IV330" s="67"/>
      <c r="IW330" s="67"/>
      <c r="IX330" s="67"/>
      <c r="IY330" s="67"/>
      <c r="IZ330" s="67"/>
      <c r="JA330" s="67"/>
      <c r="JB330" s="67"/>
      <c r="JC330" s="67"/>
      <c r="JD330" s="67"/>
      <c r="JE330" s="67"/>
      <c r="JF330" s="67"/>
      <c r="JG330" s="67"/>
      <c r="JH330" s="67"/>
      <c r="JI330" s="67"/>
      <c r="JJ330" s="67"/>
      <c r="JK330" s="67"/>
      <c r="JL330" s="67"/>
      <c r="JM330" s="67"/>
      <c r="JN330" s="67"/>
      <c r="JO330" s="67"/>
      <c r="JP330" s="67"/>
      <c r="JQ330" s="67"/>
      <c r="JR330" s="67"/>
      <c r="JS330" s="67"/>
      <c r="JT330" s="67"/>
      <c r="JU330" s="67"/>
      <c r="JV330" s="67"/>
      <c r="JW330" s="67"/>
      <c r="JX330" s="67"/>
      <c r="JY330" s="67"/>
      <c r="JZ330" s="67"/>
      <c r="KA330" s="67"/>
      <c r="KB330" s="67"/>
      <c r="KC330" s="67"/>
      <c r="KD330" s="67"/>
      <c r="KE330" s="67"/>
      <c r="KF330" s="67"/>
      <c r="KG330" s="67"/>
      <c r="KH330" s="67"/>
      <c r="KI330" s="67"/>
      <c r="KJ330" s="67"/>
      <c r="KK330" s="67"/>
      <c r="KL330" s="67"/>
      <c r="KM330" s="67"/>
      <c r="KN330" s="67"/>
      <c r="KO330" s="67"/>
      <c r="KP330" s="67"/>
      <c r="KQ330" s="67"/>
      <c r="KR330" s="67"/>
      <c r="KS330" s="67"/>
      <c r="KT330" s="67"/>
      <c r="KU330" s="67"/>
      <c r="KV330" s="67"/>
      <c r="KW330" s="67"/>
      <c r="KX330" s="67"/>
      <c r="KY330" s="67"/>
      <c r="KZ330" s="67"/>
      <c r="LA330" s="67"/>
      <c r="LB330" s="67"/>
      <c r="LC330" s="67"/>
      <c r="LD330" s="67"/>
      <c r="LE330" s="67"/>
      <c r="LF330" s="67"/>
      <c r="LG330" s="67"/>
      <c r="LH330" s="67"/>
      <c r="LI330" s="67"/>
      <c r="LJ330" s="67"/>
      <c r="LK330" s="67"/>
      <c r="LL330" s="67"/>
      <c r="LM330" s="67"/>
      <c r="LN330" s="67"/>
      <c r="LO330" s="67"/>
      <c r="LP330" s="67"/>
      <c r="LQ330" s="67"/>
      <c r="LR330" s="67"/>
      <c r="LS330" s="67"/>
      <c r="LT330" s="67"/>
      <c r="LU330" s="67"/>
      <c r="LV330" s="67"/>
      <c r="LW330" s="67"/>
      <c r="LX330" s="67"/>
      <c r="LY330" s="67"/>
      <c r="LZ330" s="67"/>
      <c r="MA330" s="67"/>
      <c r="MB330" s="67"/>
      <c r="MC330" s="67"/>
      <c r="MD330" s="67"/>
      <c r="ME330" s="67"/>
      <c r="MF330" s="67"/>
      <c r="MG330" s="67"/>
      <c r="MH330" s="67"/>
      <c r="MI330" s="67"/>
      <c r="MJ330" s="67"/>
      <c r="MK330" s="67"/>
      <c r="ML330" s="67"/>
      <c r="MM330" s="67"/>
      <c r="MN330" s="67"/>
      <c r="MO330" s="67"/>
      <c r="MP330" s="67"/>
      <c r="MQ330" s="67"/>
      <c r="MR330" s="67"/>
      <c r="MS330" s="67"/>
      <c r="MT330" s="67"/>
      <c r="MU330" s="67"/>
      <c r="MV330" s="67"/>
      <c r="MW330" s="67"/>
      <c r="MX330" s="67"/>
      <c r="MY330" s="67"/>
      <c r="MZ330" s="67"/>
      <c r="NA330" s="67"/>
      <c r="NB330" s="67"/>
      <c r="NC330" s="67"/>
      <c r="ND330" s="67"/>
      <c r="NE330" s="67"/>
      <c r="NF330" s="67"/>
      <c r="NG330" s="67"/>
      <c r="NH330" s="67"/>
      <c r="NI330" s="67"/>
      <c r="NJ330" s="67"/>
      <c r="NK330" s="67"/>
      <c r="NL330" s="67"/>
      <c r="NM330" s="67"/>
      <c r="NN330" s="67"/>
      <c r="NO330" s="67"/>
      <c r="NP330" s="67"/>
      <c r="NQ330" s="67"/>
      <c r="NR330" s="12"/>
      <c r="NS330" s="12"/>
      <c r="NT330" s="12"/>
      <c r="NU330" s="12"/>
      <c r="NV330" s="12"/>
      <c r="NW330" s="12"/>
      <c r="NX330" s="12"/>
      <c r="NY330" s="12"/>
      <c r="NZ330" s="12"/>
      <c r="OA330" s="12"/>
      <c r="OB330" s="12"/>
      <c r="OC330" s="12"/>
      <c r="OD330" s="12"/>
      <c r="OE330" s="12"/>
      <c r="OF330" s="12"/>
      <c r="OG330" s="12"/>
      <c r="OH330" s="12"/>
      <c r="OI330" s="12"/>
      <c r="OJ330" s="12"/>
      <c r="OK330" s="12"/>
      <c r="OL330" s="12"/>
      <c r="OM330" s="12"/>
      <c r="ON330" s="12"/>
      <c r="OO330" s="12"/>
      <c r="OP330" s="12"/>
      <c r="OQ330" s="12"/>
    </row>
    <row r="331" spans="1:407">
      <c r="A331" s="96" t="s">
        <v>1161</v>
      </c>
      <c r="B331" s="56" t="s">
        <v>1162</v>
      </c>
      <c r="C331" s="96" t="s">
        <v>441</v>
      </c>
      <c r="D331" s="74">
        <v>6</v>
      </c>
      <c r="E331" s="67">
        <v>2017</v>
      </c>
      <c r="F331" s="161">
        <v>62.987531019263407</v>
      </c>
      <c r="G331" s="67">
        <v>3310</v>
      </c>
      <c r="H331" s="67">
        <v>262</v>
      </c>
      <c r="I331" s="67">
        <v>3048</v>
      </c>
      <c r="J331" s="67">
        <v>5.5</v>
      </c>
      <c r="K331" s="78">
        <v>182</v>
      </c>
      <c r="L331" s="67">
        <v>54.08</v>
      </c>
      <c r="M331" s="78">
        <v>1790</v>
      </c>
      <c r="N331" s="67">
        <v>342</v>
      </c>
      <c r="O331" s="67">
        <v>176</v>
      </c>
      <c r="P331" s="67">
        <v>166</v>
      </c>
      <c r="Q331" s="67">
        <v>408</v>
      </c>
      <c r="R331" s="67">
        <v>210</v>
      </c>
      <c r="S331" s="67">
        <v>198</v>
      </c>
      <c r="T331" s="67">
        <v>318</v>
      </c>
      <c r="U331" s="67">
        <v>166</v>
      </c>
      <c r="V331" s="67">
        <v>152</v>
      </c>
      <c r="W331" s="67">
        <v>372</v>
      </c>
      <c r="X331" s="67">
        <v>196</v>
      </c>
      <c r="Y331" s="67">
        <v>176</v>
      </c>
      <c r="Z331" s="67">
        <v>301</v>
      </c>
      <c r="AA331" s="67">
        <v>160</v>
      </c>
      <c r="AB331" s="67">
        <v>141</v>
      </c>
      <c r="AC331" s="67">
        <v>379</v>
      </c>
      <c r="AD331" s="67">
        <v>202</v>
      </c>
      <c r="AE331" s="67">
        <v>177</v>
      </c>
      <c r="AF331" s="67">
        <v>327</v>
      </c>
      <c r="AG331" s="67">
        <v>176</v>
      </c>
      <c r="AH331" s="67">
        <v>151</v>
      </c>
      <c r="AI331" s="67">
        <v>541</v>
      </c>
      <c r="AJ331" s="67">
        <v>294</v>
      </c>
      <c r="AK331" s="67">
        <v>247</v>
      </c>
      <c r="AL331" s="67">
        <v>288</v>
      </c>
      <c r="AM331" s="67">
        <v>156</v>
      </c>
      <c r="AN331" s="67">
        <v>132</v>
      </c>
      <c r="AO331" s="67">
        <v>306</v>
      </c>
      <c r="AP331" s="67">
        <v>167</v>
      </c>
      <c r="AQ331" s="67">
        <v>139</v>
      </c>
      <c r="AR331" s="67" t="s">
        <v>428</v>
      </c>
      <c r="AS331" s="67"/>
      <c r="AT331" s="67" t="s">
        <v>428</v>
      </c>
      <c r="AU331" s="59">
        <v>134</v>
      </c>
      <c r="AV331" s="59">
        <v>0</v>
      </c>
      <c r="AW331" s="59">
        <v>9</v>
      </c>
      <c r="AX331" s="97">
        <f>VLOOKUP(A331,[2]INFANTIL!$A$8:$AA$140,27,0)</f>
        <v>0</v>
      </c>
      <c r="AY331" s="98">
        <f>VLOOKUP(A331,[2]INFANTIL!$A$8:$AA$140,16,0)</f>
        <v>0</v>
      </c>
      <c r="AZ331" s="62">
        <f>VLOOKUP(A331,'[3]2017'!$A$8:$E$140,5,0)</f>
        <v>0</v>
      </c>
      <c r="BA331" s="63">
        <f>VLOOKUP(A331,'[3]2017'!$A$8:$E$140,4,0)</f>
        <v>0</v>
      </c>
      <c r="BB331" s="62">
        <f>VLOOKUP(A331,[2]MATERNAS!$A$8:$AA$140,27,0)</f>
        <v>0</v>
      </c>
      <c r="BC331" s="63">
        <f>VLOOKUP(A331,[2]MATERNAS!$A$8:$AA$140,26,0)</f>
        <v>0</v>
      </c>
      <c r="BD331" s="68">
        <v>0</v>
      </c>
      <c r="BE331" s="69">
        <v>0</v>
      </c>
      <c r="BF331" s="60">
        <f>VLOOKUP(A331,[4]Controles!$A$7:$L$139,12,0)</f>
        <v>6.666666666666667</v>
      </c>
      <c r="BG331" s="61">
        <f>VLOOKUP(A331,[4]Controles!$A$7:$L$139,11,0)</f>
        <v>2</v>
      </c>
      <c r="BH331" s="88">
        <v>13.333333333333334</v>
      </c>
      <c r="BI331" s="89">
        <v>4</v>
      </c>
      <c r="BJ331" s="68">
        <v>0</v>
      </c>
      <c r="BK331" s="69">
        <v>0</v>
      </c>
      <c r="BL331" s="68">
        <v>0</v>
      </c>
      <c r="BM331" s="69">
        <v>0</v>
      </c>
      <c r="BN331" s="67">
        <v>0</v>
      </c>
      <c r="BO331" s="67">
        <v>0</v>
      </c>
      <c r="BP331" s="67">
        <v>0</v>
      </c>
      <c r="BQ331" s="67">
        <v>0</v>
      </c>
      <c r="BR331" s="67">
        <v>0</v>
      </c>
      <c r="BS331" s="67">
        <v>0</v>
      </c>
      <c r="BT331" s="67">
        <v>0</v>
      </c>
      <c r="BU331" s="67">
        <v>0</v>
      </c>
      <c r="BV331" s="67">
        <v>14.3</v>
      </c>
      <c r="BW331" s="67">
        <v>85.7</v>
      </c>
      <c r="BX331" s="67">
        <v>103.6</v>
      </c>
      <c r="BY331" s="67">
        <v>85.7</v>
      </c>
      <c r="BZ331" s="67">
        <v>103.6</v>
      </c>
      <c r="CA331" s="67">
        <v>86.7</v>
      </c>
      <c r="CB331" s="67">
        <v>70</v>
      </c>
      <c r="CC331" s="96" t="s">
        <v>2940</v>
      </c>
      <c r="CD331" s="96" t="s">
        <v>2941</v>
      </c>
      <c r="CE331" s="99">
        <v>0</v>
      </c>
      <c r="CF331" s="67" t="s">
        <v>1420</v>
      </c>
      <c r="CG331" s="67" t="s">
        <v>2942</v>
      </c>
      <c r="CH331" s="67">
        <v>0</v>
      </c>
      <c r="CI331" s="67">
        <v>0</v>
      </c>
      <c r="CJ331" s="86">
        <v>3.1446540880503147</v>
      </c>
      <c r="CK331" s="87">
        <v>1</v>
      </c>
      <c r="CL331" s="106">
        <v>0</v>
      </c>
      <c r="CM331" s="89">
        <v>0</v>
      </c>
      <c r="CN331" s="67">
        <v>0</v>
      </c>
      <c r="CO331" s="67">
        <v>0</v>
      </c>
      <c r="CP331" s="67">
        <v>0</v>
      </c>
      <c r="CQ331" s="67">
        <v>0</v>
      </c>
      <c r="CR331" s="67">
        <v>0</v>
      </c>
      <c r="CS331" s="67">
        <v>0</v>
      </c>
      <c r="CT331" s="67">
        <v>0</v>
      </c>
      <c r="CU331" s="67">
        <v>0</v>
      </c>
      <c r="CV331" s="67">
        <v>0</v>
      </c>
      <c r="CW331" s="67">
        <v>0</v>
      </c>
      <c r="CX331" s="67">
        <v>0</v>
      </c>
      <c r="CY331" s="67">
        <v>0</v>
      </c>
      <c r="CZ331" s="67">
        <v>0</v>
      </c>
      <c r="DA331" s="67">
        <v>0</v>
      </c>
      <c r="DB331" s="62">
        <f>VLOOKUP(A331,'[3]2017'!$A$8:$I$140,9,0)</f>
        <v>0</v>
      </c>
      <c r="DC331" s="63">
        <f>VLOOKUP(A331,'[3]2017'!$A$8:$I$140,8,0)</f>
        <v>0</v>
      </c>
      <c r="DD331" s="96" t="s">
        <v>2943</v>
      </c>
      <c r="DE331" s="96" t="s">
        <v>2944</v>
      </c>
      <c r="DF331" s="99">
        <v>2.6548672566371683</v>
      </c>
      <c r="DG331" s="100">
        <v>3.755868544600939</v>
      </c>
      <c r="DH331" s="67">
        <v>0</v>
      </c>
      <c r="DI331" s="67">
        <v>0</v>
      </c>
      <c r="DJ331" s="67">
        <v>806.45</v>
      </c>
      <c r="DK331" s="67">
        <v>3</v>
      </c>
      <c r="DL331" s="67">
        <v>0</v>
      </c>
      <c r="DM331" s="67">
        <v>0</v>
      </c>
      <c r="DN331" s="67">
        <v>0</v>
      </c>
      <c r="DO331" s="67">
        <v>0</v>
      </c>
      <c r="DP331" s="67">
        <v>0</v>
      </c>
      <c r="DQ331" s="67">
        <v>0</v>
      </c>
      <c r="DR331" s="67">
        <v>0</v>
      </c>
      <c r="DS331" s="67">
        <v>0</v>
      </c>
      <c r="DT331" s="67">
        <v>0</v>
      </c>
      <c r="DU331" s="67">
        <v>0</v>
      </c>
      <c r="DV331" s="67">
        <v>0</v>
      </c>
      <c r="DW331" s="67">
        <v>0</v>
      </c>
      <c r="DX331" s="67">
        <v>0</v>
      </c>
      <c r="DY331" s="67">
        <v>0</v>
      </c>
      <c r="DZ331" s="101">
        <f>VLOOKUP(A331,[5]Embarazos!$A$7:$D$139,4,0)</f>
        <v>0</v>
      </c>
      <c r="EA331" s="63">
        <f>VLOOKUP(A331,[5]Embarazos!$A$7:$D$139,3,0)</f>
        <v>0</v>
      </c>
      <c r="EB331" s="62">
        <f>VLOOKUP(A331,[5]Embarazos!$A$7:$F$139,6,0)</f>
        <v>16.666666666666664</v>
      </c>
      <c r="EC331" s="63">
        <f>VLOOKUP(A331,[5]Embarazos!$A$7:$F$139,5,0)</f>
        <v>5</v>
      </c>
      <c r="ED331" s="62">
        <f>VLOOKUP(A331,'[3]2017'!$A$8:$K$140,11,0)</f>
        <v>3.0581039755351682</v>
      </c>
      <c r="EE331" s="63">
        <f>VLOOKUP(A331,'[3]2017'!$A$8:$K$140,10,0)</f>
        <v>1</v>
      </c>
      <c r="EF331" s="96" t="s">
        <v>2945</v>
      </c>
      <c r="EG331" s="96" t="s">
        <v>2946</v>
      </c>
      <c r="EH331" s="99">
        <v>4.4198895027624303</v>
      </c>
      <c r="EI331" s="104">
        <v>4.2682926829268295</v>
      </c>
      <c r="EJ331" s="174" t="s">
        <v>893</v>
      </c>
      <c r="EK331" s="174" t="s">
        <v>2947</v>
      </c>
      <c r="EL331" s="96" t="s">
        <v>2948</v>
      </c>
      <c r="EM331" s="96" t="s">
        <v>2949</v>
      </c>
      <c r="EN331" s="99">
        <v>0</v>
      </c>
      <c r="EO331" s="104">
        <v>0</v>
      </c>
      <c r="EP331" s="67">
        <v>0</v>
      </c>
      <c r="EQ331" s="67">
        <v>0</v>
      </c>
      <c r="ER331" s="67">
        <v>0</v>
      </c>
      <c r="ES331" s="67">
        <v>0</v>
      </c>
      <c r="ET331" s="92">
        <v>263.85224274406329</v>
      </c>
      <c r="EU331" s="105">
        <v>1</v>
      </c>
      <c r="EV331" s="67">
        <v>0</v>
      </c>
      <c r="EW331" s="67">
        <v>0</v>
      </c>
      <c r="EX331" s="67">
        <v>0</v>
      </c>
      <c r="EY331" s="62">
        <f>VLOOKUP(A331,[5]Embarazos!$A$7:$H$139,8,0)</f>
        <v>40</v>
      </c>
      <c r="EZ331" s="63">
        <f>VLOOKUP(A331,[5]Embarazos!$A$7:$H$139,7,0)</f>
        <v>12</v>
      </c>
      <c r="FA331" s="62">
        <f>VLOOKUP(A331,[5]Embarazos!$A$7:$J$139,10,0)</f>
        <v>16.666666666666664</v>
      </c>
      <c r="FB331" s="63">
        <f>VLOOKUP(A331,[5]Embarazos!$A$7:$J$139,9,0)</f>
        <v>5</v>
      </c>
      <c r="FC331" s="67">
        <v>0</v>
      </c>
      <c r="FD331" s="67">
        <v>0</v>
      </c>
      <c r="FE331" s="67">
        <v>300.3</v>
      </c>
      <c r="FF331" s="67">
        <v>2</v>
      </c>
      <c r="FG331" s="67">
        <v>0</v>
      </c>
      <c r="FH331" s="67">
        <v>0</v>
      </c>
      <c r="FI331" s="67">
        <v>0</v>
      </c>
      <c r="FJ331" s="67">
        <v>0</v>
      </c>
      <c r="FK331" s="67">
        <v>0</v>
      </c>
      <c r="FL331" s="67">
        <v>0</v>
      </c>
      <c r="FM331" s="67">
        <v>0</v>
      </c>
      <c r="FN331" s="67">
        <v>0</v>
      </c>
      <c r="FO331" s="67">
        <v>150.15</v>
      </c>
      <c r="FP331" s="67">
        <v>1</v>
      </c>
      <c r="FQ331" s="67">
        <v>0</v>
      </c>
      <c r="FR331" s="67">
        <v>0</v>
      </c>
      <c r="FS331" s="62">
        <f>VLOOKUP(A331,'[3]2017'!$A$8:$M$140,13,0)</f>
        <v>0</v>
      </c>
      <c r="FT331" s="63">
        <f>VLOOKUP(A331,'[3]2017'!$A$8:$M$140,12,0)</f>
        <v>0</v>
      </c>
      <c r="FU331" s="62">
        <f>VLOOKUP(A331,'[3]2017'!$A$8:$O$140,15,0)</f>
        <v>3.2679738562091503</v>
      </c>
      <c r="FV331" s="63">
        <f>VLOOKUP(A331,'[3]2017'!$A$8:$O$140,14,0)</f>
        <v>1</v>
      </c>
      <c r="FW331" s="67"/>
      <c r="FX331" s="67"/>
      <c r="FY331" s="67"/>
      <c r="FZ331" s="67"/>
      <c r="GA331" s="67"/>
      <c r="GB331" s="67"/>
      <c r="GC331" s="67"/>
      <c r="GD331" s="67"/>
      <c r="GE331" s="67"/>
      <c r="GF331" s="67"/>
      <c r="GG331" s="67"/>
      <c r="GH331" s="67"/>
      <c r="GI331" s="67"/>
      <c r="GJ331" s="67"/>
      <c r="GK331" s="67"/>
      <c r="GL331" s="67"/>
      <c r="GM331" s="67"/>
      <c r="GN331" s="67"/>
      <c r="GO331" s="67"/>
      <c r="GP331" s="67"/>
      <c r="GQ331" s="67"/>
      <c r="GR331" s="67"/>
      <c r="GS331" s="67"/>
      <c r="GT331" s="67"/>
      <c r="GU331" s="67"/>
      <c r="GV331" s="67"/>
      <c r="GW331" s="67"/>
      <c r="GX331" s="67"/>
      <c r="GY331" s="67"/>
      <c r="GZ331" s="67"/>
      <c r="HA331" s="67"/>
      <c r="HB331" s="67"/>
      <c r="HC331" s="67"/>
      <c r="HD331" s="67"/>
      <c r="HE331" s="67"/>
      <c r="HF331" s="67"/>
      <c r="HG331" s="67"/>
      <c r="HH331" s="67"/>
      <c r="HI331" s="67"/>
      <c r="HJ331" s="67"/>
      <c r="HK331" s="67"/>
      <c r="HL331" s="67"/>
      <c r="HM331" s="67"/>
      <c r="HN331" s="67"/>
      <c r="HO331" s="67"/>
      <c r="HP331" s="67"/>
      <c r="HQ331" s="67"/>
      <c r="HR331" s="67"/>
      <c r="HS331" s="67"/>
      <c r="HT331" s="67"/>
      <c r="HU331" s="67"/>
      <c r="HV331" s="67"/>
      <c r="HW331" s="67"/>
      <c r="HX331" s="67"/>
      <c r="HY331" s="67"/>
      <c r="HZ331" s="67"/>
      <c r="IA331" s="67"/>
      <c r="IB331" s="67"/>
      <c r="IC331" s="67"/>
      <c r="ID331" s="67"/>
      <c r="IE331" s="67"/>
      <c r="IF331" s="67"/>
      <c r="IG331" s="67"/>
      <c r="IH331" s="67"/>
      <c r="II331" s="67"/>
      <c r="IJ331" s="67"/>
      <c r="IK331" s="67"/>
      <c r="IL331" s="67"/>
      <c r="IM331" s="67"/>
      <c r="IN331" s="67"/>
      <c r="IO331" s="67"/>
      <c r="IP331" s="67"/>
      <c r="IQ331" s="67"/>
      <c r="IR331" s="67"/>
      <c r="IS331" s="67"/>
      <c r="IT331" s="67"/>
      <c r="IU331" s="67"/>
      <c r="IV331" s="67"/>
      <c r="IW331" s="67"/>
      <c r="IX331" s="67"/>
      <c r="IY331" s="67"/>
      <c r="IZ331" s="67"/>
      <c r="JA331" s="67"/>
      <c r="JB331" s="67"/>
      <c r="JC331" s="67"/>
      <c r="JD331" s="67"/>
      <c r="JE331" s="67"/>
      <c r="JF331" s="67"/>
      <c r="JG331" s="67"/>
      <c r="JH331" s="67"/>
      <c r="JI331" s="67"/>
      <c r="JJ331" s="67"/>
      <c r="JK331" s="67"/>
      <c r="JL331" s="67"/>
      <c r="JM331" s="67"/>
      <c r="JN331" s="67"/>
      <c r="JO331" s="67"/>
      <c r="JP331" s="67"/>
      <c r="JQ331" s="67"/>
      <c r="JR331" s="67"/>
      <c r="JS331" s="67"/>
      <c r="JT331" s="67"/>
      <c r="JU331" s="67"/>
      <c r="JV331" s="67"/>
      <c r="JW331" s="67"/>
      <c r="JX331" s="67"/>
      <c r="JY331" s="67"/>
      <c r="JZ331" s="67"/>
      <c r="KA331" s="67"/>
      <c r="KB331" s="67"/>
      <c r="KC331" s="67"/>
      <c r="KD331" s="67"/>
      <c r="KE331" s="67"/>
      <c r="KF331" s="67"/>
      <c r="KG331" s="67"/>
      <c r="KH331" s="67"/>
      <c r="KI331" s="67"/>
      <c r="KJ331" s="67"/>
      <c r="KK331" s="67"/>
      <c r="KL331" s="67"/>
      <c r="KM331" s="67"/>
      <c r="KN331" s="67"/>
      <c r="KO331" s="67"/>
      <c r="KP331" s="67"/>
      <c r="KQ331" s="67"/>
      <c r="KR331" s="67"/>
      <c r="KS331" s="67"/>
      <c r="KT331" s="67"/>
      <c r="KU331" s="67"/>
      <c r="KV331" s="67"/>
      <c r="KW331" s="67"/>
      <c r="KX331" s="67"/>
      <c r="KY331" s="67"/>
      <c r="KZ331" s="67"/>
      <c r="LA331" s="67"/>
      <c r="LB331" s="67"/>
      <c r="LC331" s="67"/>
      <c r="LD331" s="67"/>
      <c r="LE331" s="67"/>
      <c r="LF331" s="67"/>
      <c r="LG331" s="67"/>
      <c r="LH331" s="67"/>
      <c r="LI331" s="67"/>
      <c r="LJ331" s="67"/>
      <c r="LK331" s="67"/>
      <c r="LL331" s="67"/>
      <c r="LM331" s="67"/>
      <c r="LN331" s="67"/>
      <c r="LO331" s="67"/>
      <c r="LP331" s="67"/>
      <c r="LQ331" s="67"/>
      <c r="LR331" s="67"/>
      <c r="LS331" s="67"/>
      <c r="LT331" s="67"/>
      <c r="LU331" s="67"/>
      <c r="LV331" s="67"/>
      <c r="LW331" s="67"/>
      <c r="LX331" s="67"/>
      <c r="LY331" s="67"/>
      <c r="LZ331" s="67"/>
      <c r="MA331" s="67"/>
      <c r="MB331" s="67"/>
      <c r="MC331" s="67"/>
      <c r="MD331" s="67"/>
      <c r="ME331" s="67"/>
      <c r="MF331" s="67"/>
      <c r="MG331" s="67"/>
      <c r="MH331" s="67"/>
      <c r="MI331" s="67"/>
      <c r="MJ331" s="67"/>
      <c r="MK331" s="67"/>
      <c r="ML331" s="67"/>
      <c r="MM331" s="67"/>
      <c r="MN331" s="67"/>
      <c r="MO331" s="67"/>
      <c r="MP331" s="67"/>
      <c r="MQ331" s="67"/>
      <c r="MR331" s="67"/>
      <c r="MS331" s="67"/>
      <c r="MT331" s="67"/>
      <c r="MU331" s="67"/>
      <c r="MV331" s="67"/>
      <c r="MW331" s="67"/>
      <c r="MX331" s="67"/>
      <c r="MY331" s="67"/>
      <c r="MZ331" s="67"/>
      <c r="NA331" s="67"/>
      <c r="NB331" s="67"/>
      <c r="NC331" s="67"/>
      <c r="ND331" s="67"/>
      <c r="NE331" s="67"/>
      <c r="NF331" s="67"/>
      <c r="NG331" s="67"/>
      <c r="NH331" s="67"/>
      <c r="NI331" s="67"/>
      <c r="NJ331" s="67"/>
      <c r="NK331" s="67"/>
      <c r="NL331" s="67"/>
      <c r="NM331" s="67"/>
      <c r="NN331" s="67"/>
      <c r="NO331" s="67"/>
      <c r="NP331" s="67"/>
      <c r="NQ331" s="67"/>
      <c r="NR331" s="12"/>
      <c r="NS331" s="12"/>
      <c r="NT331" s="12"/>
      <c r="NU331" s="12"/>
      <c r="NV331" s="12"/>
      <c r="NW331" s="12"/>
      <c r="NX331" s="12"/>
      <c r="NY331" s="12"/>
      <c r="NZ331" s="12"/>
      <c r="OA331" s="12"/>
      <c r="OB331" s="12"/>
      <c r="OC331" s="12"/>
      <c r="OD331" s="12"/>
      <c r="OE331" s="12"/>
      <c r="OF331" s="12"/>
      <c r="OG331" s="12"/>
      <c r="OH331" s="12"/>
      <c r="OI331" s="12"/>
      <c r="OJ331" s="12"/>
      <c r="OK331" s="12"/>
      <c r="OL331" s="12"/>
      <c r="OM331" s="12"/>
      <c r="ON331" s="12"/>
      <c r="OO331" s="12"/>
      <c r="OP331" s="12"/>
      <c r="OQ331" s="12"/>
    </row>
    <row r="332" spans="1:407">
      <c r="A332" s="96" t="s">
        <v>1962</v>
      </c>
      <c r="B332" s="56" t="s">
        <v>1171</v>
      </c>
      <c r="C332" s="96" t="s">
        <v>427</v>
      </c>
      <c r="D332" s="74">
        <v>6</v>
      </c>
      <c r="E332" s="67">
        <v>2017</v>
      </c>
      <c r="F332" s="161">
        <v>71.739762971808432</v>
      </c>
      <c r="G332" s="67">
        <v>15802</v>
      </c>
      <c r="H332" s="67">
        <v>9264</v>
      </c>
      <c r="I332" s="67">
        <v>6538</v>
      </c>
      <c r="J332" s="67">
        <v>30.57</v>
      </c>
      <c r="K332" s="78">
        <v>4831</v>
      </c>
      <c r="L332" s="67">
        <v>70.42</v>
      </c>
      <c r="M332" s="78">
        <v>11128</v>
      </c>
      <c r="N332" s="67">
        <v>1552</v>
      </c>
      <c r="O332" s="67">
        <v>789</v>
      </c>
      <c r="P332" s="67">
        <v>763</v>
      </c>
      <c r="Q332" s="67">
        <v>1855</v>
      </c>
      <c r="R332" s="67">
        <v>942</v>
      </c>
      <c r="S332" s="67">
        <v>913</v>
      </c>
      <c r="T332" s="67">
        <v>1468</v>
      </c>
      <c r="U332" s="67">
        <v>741</v>
      </c>
      <c r="V332" s="67">
        <v>727</v>
      </c>
      <c r="W332" s="67">
        <v>1725</v>
      </c>
      <c r="X332" s="67">
        <v>872</v>
      </c>
      <c r="Y332" s="67">
        <v>853</v>
      </c>
      <c r="Z332" s="67">
        <v>1393</v>
      </c>
      <c r="AA332" s="67">
        <v>708</v>
      </c>
      <c r="AB332" s="67">
        <v>685</v>
      </c>
      <c r="AC332" s="67">
        <v>1696</v>
      </c>
      <c r="AD332" s="67">
        <v>861</v>
      </c>
      <c r="AE332" s="67">
        <v>835</v>
      </c>
      <c r="AF332" s="67">
        <v>1453</v>
      </c>
      <c r="AG332" s="67">
        <v>736</v>
      </c>
      <c r="AH332" s="67">
        <v>717</v>
      </c>
      <c r="AI332" s="67">
        <v>2624</v>
      </c>
      <c r="AJ332" s="67">
        <v>1326</v>
      </c>
      <c r="AK332" s="67">
        <v>1298</v>
      </c>
      <c r="AL332" s="67">
        <v>1483</v>
      </c>
      <c r="AM332" s="67">
        <v>751</v>
      </c>
      <c r="AN332" s="67">
        <v>732</v>
      </c>
      <c r="AO332" s="67">
        <v>1304</v>
      </c>
      <c r="AP332" s="67">
        <v>651</v>
      </c>
      <c r="AQ332" s="67">
        <v>653</v>
      </c>
      <c r="AR332" s="67" t="s">
        <v>428</v>
      </c>
      <c r="AS332" s="67"/>
      <c r="AT332" s="67" t="s">
        <v>428</v>
      </c>
      <c r="AU332" s="59">
        <v>859</v>
      </c>
      <c r="AV332" s="59">
        <v>0</v>
      </c>
      <c r="AW332" s="59">
        <v>162</v>
      </c>
      <c r="AX332" s="97" t="e">
        <f>VLOOKUP(A332,[2]INFANTIL!$A$8:$AA$140,27,0)</f>
        <v>#N/A</v>
      </c>
      <c r="AY332" s="98" t="e">
        <f>VLOOKUP(A332,[2]INFANTIL!$A$8:$AA$140,16,0)</f>
        <v>#N/A</v>
      </c>
      <c r="AZ332" s="62">
        <f>VLOOKUP(A332,'[3]2017'!$A$8:$E$140,5,0)</f>
        <v>3.2216494845360821</v>
      </c>
      <c r="BA332" s="63">
        <f>VLOOKUP(A332,'[3]2017'!$A$8:$E$140,4,0)</f>
        <v>5</v>
      </c>
      <c r="BB332" s="62">
        <f>VLOOKUP(A332,[2]MATERNAS!$A$8:$AA$140,27,0)</f>
        <v>0</v>
      </c>
      <c r="BC332" s="63">
        <f>VLOOKUP(A332,[2]MATERNAS!$A$8:$AA$140,26,0)</f>
        <v>0</v>
      </c>
      <c r="BD332" s="68">
        <v>0</v>
      </c>
      <c r="BE332" s="69">
        <v>0</v>
      </c>
      <c r="BF332" s="60">
        <f>VLOOKUP(A332,[4]Controles!$A$7:$L$139,12,0)</f>
        <v>2.2727272727272729</v>
      </c>
      <c r="BG332" s="61">
        <f>VLOOKUP(A332,[4]Controles!$A$7:$L$139,11,0)</f>
        <v>5</v>
      </c>
      <c r="BH332" s="88">
        <v>13.2</v>
      </c>
      <c r="BI332" s="87">
        <v>29</v>
      </c>
      <c r="BJ332" s="68">
        <v>0</v>
      </c>
      <c r="BK332" s="69">
        <v>0</v>
      </c>
      <c r="BL332" s="68">
        <v>0</v>
      </c>
      <c r="BM332" s="69">
        <v>0</v>
      </c>
      <c r="BN332" s="67">
        <v>0</v>
      </c>
      <c r="BO332" s="67">
        <v>0</v>
      </c>
      <c r="BP332" s="67">
        <v>0</v>
      </c>
      <c r="BQ332" s="67">
        <v>0</v>
      </c>
      <c r="BR332" s="67">
        <v>0</v>
      </c>
      <c r="BS332" s="67">
        <v>0</v>
      </c>
      <c r="BT332" s="67">
        <v>0</v>
      </c>
      <c r="BU332" s="67">
        <v>0</v>
      </c>
      <c r="BV332" s="67">
        <v>3.1</v>
      </c>
      <c r="BW332" s="67">
        <v>92.9</v>
      </c>
      <c r="BX332" s="67">
        <v>99.6</v>
      </c>
      <c r="BY332" s="67">
        <v>97.8</v>
      </c>
      <c r="BZ332" s="67">
        <v>99.1</v>
      </c>
      <c r="CA332" s="67">
        <v>89.1</v>
      </c>
      <c r="CB332" s="67">
        <v>101.7</v>
      </c>
      <c r="CC332" s="96" t="s">
        <v>2950</v>
      </c>
      <c r="CD332" s="96" t="s">
        <v>2951</v>
      </c>
      <c r="CE332" s="99">
        <v>27.586206896551722</v>
      </c>
      <c r="CF332" s="67" t="s">
        <v>2064</v>
      </c>
      <c r="CG332" s="67" t="s">
        <v>2952</v>
      </c>
      <c r="CH332" s="67">
        <v>0</v>
      </c>
      <c r="CI332" s="67">
        <v>0</v>
      </c>
      <c r="CJ332" s="86">
        <v>0</v>
      </c>
      <c r="CK332" s="87">
        <v>0</v>
      </c>
      <c r="CL332" s="106">
        <v>0</v>
      </c>
      <c r="CM332" s="89">
        <v>0</v>
      </c>
      <c r="CN332" s="67">
        <v>194.81</v>
      </c>
      <c r="CO332" s="67">
        <v>3</v>
      </c>
      <c r="CP332" s="67">
        <v>129.87</v>
      </c>
      <c r="CQ332" s="67">
        <v>2</v>
      </c>
      <c r="CR332" s="67">
        <v>0</v>
      </c>
      <c r="CS332" s="67">
        <v>0</v>
      </c>
      <c r="CT332" s="67">
        <v>0</v>
      </c>
      <c r="CU332" s="67">
        <v>0</v>
      </c>
      <c r="CV332" s="67">
        <v>0</v>
      </c>
      <c r="CW332" s="67">
        <v>0</v>
      </c>
      <c r="CX332" s="67">
        <v>0</v>
      </c>
      <c r="CY332" s="67">
        <v>0</v>
      </c>
      <c r="CZ332" s="67">
        <v>0</v>
      </c>
      <c r="DA332" s="67">
        <v>0</v>
      </c>
      <c r="DB332" s="62">
        <f>VLOOKUP(A332,'[3]2017'!$A$8:$I$140,9,0)</f>
        <v>0.7178750897343863</v>
      </c>
      <c r="DC332" s="63">
        <f>VLOOKUP(A332,'[3]2017'!$A$8:$I$140,8,0)</f>
        <v>1</v>
      </c>
      <c r="DD332" s="96" t="s">
        <v>2953</v>
      </c>
      <c r="DE332" s="96" t="s">
        <v>2954</v>
      </c>
      <c r="DF332" s="99">
        <v>1.3620071684587813</v>
      </c>
      <c r="DG332" s="100">
        <v>5.4054054054054053</v>
      </c>
      <c r="DH332" s="67">
        <v>57.97</v>
      </c>
      <c r="DI332" s="67">
        <v>1</v>
      </c>
      <c r="DJ332" s="67">
        <v>231.88</v>
      </c>
      <c r="DK332" s="67">
        <v>4</v>
      </c>
      <c r="DL332" s="67">
        <v>57.97</v>
      </c>
      <c r="DM332" s="67">
        <v>1</v>
      </c>
      <c r="DN332" s="67">
        <v>58.96</v>
      </c>
      <c r="DO332" s="67">
        <v>1</v>
      </c>
      <c r="DP332" s="67">
        <v>176.89</v>
      </c>
      <c r="DQ332" s="67">
        <v>3</v>
      </c>
      <c r="DR332" s="67">
        <v>0</v>
      </c>
      <c r="DS332" s="67">
        <v>0</v>
      </c>
      <c r="DT332" s="67">
        <v>117.92</v>
      </c>
      <c r="DU332" s="67">
        <v>2</v>
      </c>
      <c r="DV332" s="67">
        <v>0</v>
      </c>
      <c r="DW332" s="67">
        <v>0</v>
      </c>
      <c r="DX332" s="67">
        <v>58.96</v>
      </c>
      <c r="DY332" s="67">
        <v>1</v>
      </c>
      <c r="DZ332" s="101">
        <f>VLOOKUP(A332,[5]Embarazos!$A$7:$D$139,4,0)</f>
        <v>0</v>
      </c>
      <c r="EA332" s="63">
        <f>VLOOKUP(A332,[5]Embarazos!$A$7:$D$139,3,0)</f>
        <v>0</v>
      </c>
      <c r="EB332" s="62">
        <f>VLOOKUP(A332,[5]Embarazos!$A$7:$F$139,6,0)</f>
        <v>18.9873417721519</v>
      </c>
      <c r="EC332" s="63">
        <f>VLOOKUP(A332,[5]Embarazos!$A$7:$F$139,5,0)</f>
        <v>45</v>
      </c>
      <c r="ED332" s="62">
        <f>VLOOKUP(A332,'[3]2017'!$A$8:$K$140,11,0)</f>
        <v>3.4411562284927735</v>
      </c>
      <c r="EE332" s="63">
        <f>VLOOKUP(A332,'[3]2017'!$A$8:$K$140,10,0)</f>
        <v>5</v>
      </c>
      <c r="EF332" s="96" t="s">
        <v>2955</v>
      </c>
      <c r="EG332" s="96" t="s">
        <v>2956</v>
      </c>
      <c r="EH332" s="99">
        <v>1.1614401858304297</v>
      </c>
      <c r="EI332" s="104">
        <v>9.5846645367412133</v>
      </c>
      <c r="EJ332" s="174" t="s">
        <v>2957</v>
      </c>
      <c r="EK332" s="174" t="s">
        <v>2958</v>
      </c>
      <c r="EL332" s="96" t="s">
        <v>2959</v>
      </c>
      <c r="EM332" s="96" t="s">
        <v>2355</v>
      </c>
      <c r="EN332" s="99">
        <v>0.68493150684931503</v>
      </c>
      <c r="EO332" s="104">
        <v>7.7922077922077921</v>
      </c>
      <c r="EP332" s="67">
        <v>58.96</v>
      </c>
      <c r="EQ332" s="67">
        <v>1</v>
      </c>
      <c r="ER332" s="67">
        <v>176.89</v>
      </c>
      <c r="ES332" s="67">
        <v>3</v>
      </c>
      <c r="ET332" s="92">
        <v>353.77358490566041</v>
      </c>
      <c r="EU332" s="105">
        <v>6</v>
      </c>
      <c r="EV332" s="67">
        <v>58.96</v>
      </c>
      <c r="EW332" s="67">
        <v>1</v>
      </c>
      <c r="EX332" s="67">
        <v>0</v>
      </c>
      <c r="EY332" s="62">
        <f>VLOOKUP(A332,[5]Embarazos!$A$7:$H$139,8,0)</f>
        <v>30.37974683544304</v>
      </c>
      <c r="EZ332" s="63">
        <f>VLOOKUP(A332,[5]Embarazos!$A$7:$H$139,7,0)</f>
        <v>72</v>
      </c>
      <c r="FA332" s="62">
        <f>VLOOKUP(A332,[5]Embarazos!$A$7:$J$139,10,0)</f>
        <v>20.253164556962027</v>
      </c>
      <c r="FB332" s="63">
        <f>VLOOKUP(A332,[5]Embarazos!$A$7:$J$139,9,0)</f>
        <v>48</v>
      </c>
      <c r="FC332" s="67">
        <v>0</v>
      </c>
      <c r="FD332" s="67">
        <v>0</v>
      </c>
      <c r="FE332" s="67">
        <v>95.63</v>
      </c>
      <c r="FF332" s="67">
        <v>3</v>
      </c>
      <c r="FG332" s="67">
        <v>0</v>
      </c>
      <c r="FH332" s="67">
        <v>0</v>
      </c>
      <c r="FI332" s="67">
        <v>0</v>
      </c>
      <c r="FJ332" s="67">
        <v>0</v>
      </c>
      <c r="FK332" s="92">
        <v>300.30030030030031</v>
      </c>
      <c r="FL332" s="67">
        <v>2</v>
      </c>
      <c r="FM332" s="67">
        <v>191.27</v>
      </c>
      <c r="FN332" s="67">
        <v>6</v>
      </c>
      <c r="FO332" s="67">
        <v>350.65</v>
      </c>
      <c r="FP332" s="67">
        <v>11</v>
      </c>
      <c r="FQ332" s="92">
        <v>31.877590054191902</v>
      </c>
      <c r="FR332" s="67">
        <v>1</v>
      </c>
      <c r="FS332" s="62">
        <f>VLOOKUP(A332,'[3]2017'!$A$8:$M$140,13,0)</f>
        <v>2.0229265003371544</v>
      </c>
      <c r="FT332" s="63">
        <f>VLOOKUP(A332,'[3]2017'!$A$8:$M$140,12,0)</f>
        <v>3</v>
      </c>
      <c r="FU332" s="62">
        <f>VLOOKUP(A332,'[3]2017'!$A$8:$O$140,15,0)</f>
        <v>1.5337423312883436</v>
      </c>
      <c r="FV332" s="63">
        <f>VLOOKUP(A332,'[3]2017'!$A$8:$O$140,14,0)</f>
        <v>2</v>
      </c>
      <c r="FW332" s="67"/>
      <c r="FX332" s="67"/>
      <c r="FY332" s="67"/>
      <c r="FZ332" s="67"/>
      <c r="GA332" s="67"/>
      <c r="GB332" s="67"/>
      <c r="GC332" s="67"/>
      <c r="GD332" s="67"/>
      <c r="GE332" s="67"/>
      <c r="GF332" s="67"/>
      <c r="GG332" s="67"/>
      <c r="GH332" s="67"/>
      <c r="GI332" s="67"/>
      <c r="GJ332" s="67"/>
      <c r="GK332" s="67"/>
      <c r="GL332" s="67"/>
      <c r="GM332" s="67"/>
      <c r="GN332" s="67"/>
      <c r="GO332" s="67"/>
      <c r="GP332" s="67"/>
      <c r="GQ332" s="67"/>
      <c r="GR332" s="67"/>
      <c r="GS332" s="67"/>
      <c r="GT332" s="67"/>
      <c r="GU332" s="67"/>
      <c r="GV332" s="67"/>
      <c r="GW332" s="67"/>
      <c r="GX332" s="67"/>
      <c r="GY332" s="67"/>
      <c r="GZ332" s="67"/>
      <c r="HA332" s="67"/>
      <c r="HB332" s="67"/>
      <c r="HC332" s="67"/>
      <c r="HD332" s="67"/>
      <c r="HE332" s="67"/>
      <c r="HF332" s="67"/>
      <c r="HG332" s="67"/>
      <c r="HH332" s="67"/>
      <c r="HI332" s="67"/>
      <c r="HJ332" s="67"/>
      <c r="HK332" s="67"/>
      <c r="HL332" s="67"/>
      <c r="HM332" s="67"/>
      <c r="HN332" s="67"/>
      <c r="HO332" s="67"/>
      <c r="HP332" s="67"/>
      <c r="HQ332" s="67"/>
      <c r="HR332" s="67"/>
      <c r="HS332" s="67"/>
      <c r="HT332" s="67"/>
      <c r="HU332" s="67"/>
      <c r="HV332" s="67"/>
      <c r="HW332" s="67"/>
      <c r="HX332" s="67"/>
      <c r="HY332" s="67"/>
      <c r="HZ332" s="67"/>
      <c r="IA332" s="67"/>
      <c r="IB332" s="67"/>
      <c r="IC332" s="67"/>
      <c r="ID332" s="67"/>
      <c r="IE332" s="67"/>
      <c r="IF332" s="67"/>
      <c r="IG332" s="67"/>
      <c r="IH332" s="67"/>
      <c r="II332" s="67"/>
      <c r="IJ332" s="67"/>
      <c r="IK332" s="67"/>
      <c r="IL332" s="67"/>
      <c r="IM332" s="67"/>
      <c r="IN332" s="67"/>
      <c r="IO332" s="67"/>
      <c r="IP332" s="67"/>
      <c r="IQ332" s="67"/>
      <c r="IR332" s="67"/>
      <c r="IS332" s="67"/>
      <c r="IT332" s="67"/>
      <c r="IU332" s="67"/>
      <c r="IV332" s="67"/>
      <c r="IW332" s="67"/>
      <c r="IX332" s="67"/>
      <c r="IY332" s="67"/>
      <c r="IZ332" s="67"/>
      <c r="JA332" s="67"/>
      <c r="JB332" s="67"/>
      <c r="JC332" s="67"/>
      <c r="JD332" s="67"/>
      <c r="JE332" s="67"/>
      <c r="JF332" s="67"/>
      <c r="JG332" s="67"/>
      <c r="JH332" s="67"/>
      <c r="JI332" s="67"/>
      <c r="JJ332" s="67"/>
      <c r="JK332" s="67"/>
      <c r="JL332" s="67"/>
      <c r="JM332" s="67"/>
      <c r="JN332" s="67"/>
      <c r="JO332" s="67"/>
      <c r="JP332" s="67"/>
      <c r="JQ332" s="67"/>
      <c r="JR332" s="67"/>
      <c r="JS332" s="67"/>
      <c r="JT332" s="67"/>
      <c r="JU332" s="67"/>
      <c r="JV332" s="67"/>
      <c r="JW332" s="67"/>
      <c r="JX332" s="67"/>
      <c r="JY332" s="67"/>
      <c r="JZ332" s="67"/>
      <c r="KA332" s="67"/>
      <c r="KB332" s="67"/>
      <c r="KC332" s="67"/>
      <c r="KD332" s="67"/>
      <c r="KE332" s="67"/>
      <c r="KF332" s="67"/>
      <c r="KG332" s="67"/>
      <c r="KH332" s="67"/>
      <c r="KI332" s="67"/>
      <c r="KJ332" s="67"/>
      <c r="KK332" s="67"/>
      <c r="KL332" s="67"/>
      <c r="KM332" s="67"/>
      <c r="KN332" s="67"/>
      <c r="KO332" s="67"/>
      <c r="KP332" s="67"/>
      <c r="KQ332" s="67"/>
      <c r="KR332" s="67"/>
      <c r="KS332" s="67"/>
      <c r="KT332" s="67"/>
      <c r="KU332" s="67"/>
      <c r="KV332" s="67"/>
      <c r="KW332" s="67"/>
      <c r="KX332" s="67"/>
      <c r="KY332" s="67"/>
      <c r="KZ332" s="67"/>
      <c r="LA332" s="67"/>
      <c r="LB332" s="67"/>
      <c r="LC332" s="67"/>
      <c r="LD332" s="67"/>
      <c r="LE332" s="67"/>
      <c r="LF332" s="67"/>
      <c r="LG332" s="67"/>
      <c r="LH332" s="67"/>
      <c r="LI332" s="67"/>
      <c r="LJ332" s="67"/>
      <c r="LK332" s="67"/>
      <c r="LL332" s="67"/>
      <c r="LM332" s="67"/>
      <c r="LN332" s="67"/>
      <c r="LO332" s="67"/>
      <c r="LP332" s="67"/>
      <c r="LQ332" s="67"/>
      <c r="LR332" s="67"/>
      <c r="LS332" s="67"/>
      <c r="LT332" s="67"/>
      <c r="LU332" s="67"/>
      <c r="LV332" s="67"/>
      <c r="LW332" s="67"/>
      <c r="LX332" s="67"/>
      <c r="LY332" s="67"/>
      <c r="LZ332" s="67"/>
      <c r="MA332" s="67"/>
      <c r="MB332" s="67"/>
      <c r="MC332" s="67"/>
      <c r="MD332" s="67"/>
      <c r="ME332" s="67"/>
      <c r="MF332" s="67"/>
      <c r="MG332" s="67"/>
      <c r="MH332" s="67"/>
      <c r="MI332" s="67"/>
      <c r="MJ332" s="67"/>
      <c r="MK332" s="67"/>
      <c r="ML332" s="67"/>
      <c r="MM332" s="67"/>
      <c r="MN332" s="67"/>
      <c r="MO332" s="67"/>
      <c r="MP332" s="67"/>
      <c r="MQ332" s="67"/>
      <c r="MR332" s="67"/>
      <c r="MS332" s="67"/>
      <c r="MT332" s="67"/>
      <c r="MU332" s="67"/>
      <c r="MV332" s="67"/>
      <c r="MW332" s="67"/>
      <c r="MX332" s="67"/>
      <c r="MY332" s="67"/>
      <c r="MZ332" s="67"/>
      <c r="NA332" s="67"/>
      <c r="NB332" s="67"/>
      <c r="NC332" s="67"/>
      <c r="ND332" s="67"/>
      <c r="NE332" s="67"/>
      <c r="NF332" s="67"/>
      <c r="NG332" s="67"/>
      <c r="NH332" s="67"/>
      <c r="NI332" s="67"/>
      <c r="NJ332" s="67"/>
      <c r="NK332" s="67"/>
      <c r="NL332" s="67"/>
      <c r="NM332" s="67"/>
      <c r="NN332" s="67"/>
      <c r="NO332" s="67"/>
      <c r="NP332" s="67"/>
      <c r="NQ332" s="67"/>
      <c r="NR332" s="12"/>
      <c r="NS332" s="12"/>
      <c r="NT332" s="12"/>
      <c r="NU332" s="12"/>
      <c r="NV332" s="12"/>
      <c r="NW332" s="12"/>
      <c r="NX332" s="12"/>
      <c r="NY332" s="12"/>
      <c r="NZ332" s="12"/>
      <c r="OA332" s="12"/>
      <c r="OB332" s="12"/>
      <c r="OC332" s="12"/>
      <c r="OD332" s="12"/>
      <c r="OE332" s="12"/>
      <c r="OF332" s="12"/>
      <c r="OG332" s="12"/>
      <c r="OH332" s="12"/>
      <c r="OI332" s="12"/>
      <c r="OJ332" s="12"/>
      <c r="OK332" s="12"/>
      <c r="OL332" s="12"/>
      <c r="OM332" s="12"/>
      <c r="ON332" s="12"/>
      <c r="OO332" s="12"/>
      <c r="OP332" s="12"/>
      <c r="OQ332" s="12"/>
    </row>
    <row r="333" spans="1:407">
      <c r="A333" s="96" t="s">
        <v>1180</v>
      </c>
      <c r="B333" s="56" t="s">
        <v>1181</v>
      </c>
      <c r="C333" s="96" t="s">
        <v>441</v>
      </c>
      <c r="D333" s="74">
        <v>6</v>
      </c>
      <c r="E333" s="67">
        <v>2017</v>
      </c>
      <c r="F333" s="161">
        <v>63.251018353359051</v>
      </c>
      <c r="G333" s="67">
        <v>11199</v>
      </c>
      <c r="H333" s="67">
        <v>2128</v>
      </c>
      <c r="I333" s="67">
        <v>9071</v>
      </c>
      <c r="J333" s="67">
        <v>5.3</v>
      </c>
      <c r="K333" s="78">
        <v>593</v>
      </c>
      <c r="L333" s="67">
        <v>58.43</v>
      </c>
      <c r="M333" s="78">
        <v>6544</v>
      </c>
      <c r="N333" s="67">
        <v>1152</v>
      </c>
      <c r="O333" s="67">
        <v>603</v>
      </c>
      <c r="P333" s="67">
        <v>549</v>
      </c>
      <c r="Q333" s="67">
        <v>1377</v>
      </c>
      <c r="R333" s="67">
        <v>722</v>
      </c>
      <c r="S333" s="67">
        <v>655</v>
      </c>
      <c r="T333" s="67">
        <v>1095</v>
      </c>
      <c r="U333" s="67">
        <v>583</v>
      </c>
      <c r="V333" s="67">
        <v>512</v>
      </c>
      <c r="W333" s="67">
        <v>1283</v>
      </c>
      <c r="X333" s="67">
        <v>686</v>
      </c>
      <c r="Y333" s="67">
        <v>597</v>
      </c>
      <c r="Z333" s="67">
        <v>1027</v>
      </c>
      <c r="AA333" s="67">
        <v>554</v>
      </c>
      <c r="AB333" s="67">
        <v>473</v>
      </c>
      <c r="AC333" s="67">
        <v>1243</v>
      </c>
      <c r="AD333" s="67">
        <v>675</v>
      </c>
      <c r="AE333" s="67">
        <v>568</v>
      </c>
      <c r="AF333" s="67">
        <v>1041</v>
      </c>
      <c r="AG333" s="67">
        <v>569</v>
      </c>
      <c r="AH333" s="67">
        <v>472</v>
      </c>
      <c r="AI333" s="67">
        <v>1777</v>
      </c>
      <c r="AJ333" s="67">
        <v>976</v>
      </c>
      <c r="AK333" s="67">
        <v>801</v>
      </c>
      <c r="AL333" s="67">
        <v>970</v>
      </c>
      <c r="AM333" s="67">
        <v>533</v>
      </c>
      <c r="AN333" s="67">
        <v>437</v>
      </c>
      <c r="AO333" s="67">
        <v>959</v>
      </c>
      <c r="AP333" s="67">
        <v>527</v>
      </c>
      <c r="AQ333" s="67">
        <v>432</v>
      </c>
      <c r="AR333" s="67" t="s">
        <v>428</v>
      </c>
      <c r="AS333" s="67"/>
      <c r="AT333" s="67" t="s">
        <v>428</v>
      </c>
      <c r="AU333" s="59">
        <v>353</v>
      </c>
      <c r="AV333" s="59">
        <v>0</v>
      </c>
      <c r="AW333" s="59">
        <v>112</v>
      </c>
      <c r="AX333" s="97">
        <f>VLOOKUP(A333,[2]INFANTIL!$A$8:$AA$140,27,0)</f>
        <v>24.590163934426229</v>
      </c>
      <c r="AY333" s="98">
        <f>VLOOKUP(A333,[2]INFANTIL!$A$8:$AA$140,16,0)</f>
        <v>2</v>
      </c>
      <c r="AZ333" s="62">
        <f>VLOOKUP(A333,'[3]2017'!$A$8:$E$140,5,0)</f>
        <v>3.4722222222222219</v>
      </c>
      <c r="BA333" s="63">
        <f>VLOOKUP(A333,'[3]2017'!$A$8:$E$140,4,0)</f>
        <v>4</v>
      </c>
      <c r="BB333" s="62">
        <f>VLOOKUP(A333,[2]MATERNAS!$A$8:$AA$140,27,0)</f>
        <v>1639.344262295082</v>
      </c>
      <c r="BC333" s="63">
        <f>VLOOKUP(A333,[2]MATERNAS!$A$8:$AA$140,26,0)</f>
        <v>2</v>
      </c>
      <c r="BD333" s="68">
        <v>0</v>
      </c>
      <c r="BE333" s="69">
        <v>0</v>
      </c>
      <c r="BF333" s="60">
        <f>VLOOKUP(A333,[4]Controles!$A$7:$L$139,12,0)</f>
        <v>13.114754098360656</v>
      </c>
      <c r="BG333" s="61">
        <f>VLOOKUP(A333,[4]Controles!$A$7:$L$139,11,0)</f>
        <v>16</v>
      </c>
      <c r="BH333" s="88">
        <v>13.114754098360656</v>
      </c>
      <c r="BI333" s="87">
        <v>16</v>
      </c>
      <c r="BJ333" s="68">
        <v>0</v>
      </c>
      <c r="BK333" s="69">
        <v>0</v>
      </c>
      <c r="BL333" s="68">
        <v>173.61111111111111</v>
      </c>
      <c r="BM333" s="69">
        <v>2</v>
      </c>
      <c r="BN333" s="67">
        <v>0</v>
      </c>
      <c r="BO333" s="67">
        <v>0</v>
      </c>
      <c r="BP333" s="67">
        <v>0</v>
      </c>
      <c r="BQ333" s="67">
        <v>0</v>
      </c>
      <c r="BR333" s="67">
        <v>0</v>
      </c>
      <c r="BS333" s="67">
        <v>0</v>
      </c>
      <c r="BT333" s="67">
        <v>0</v>
      </c>
      <c r="BU333" s="67">
        <v>0</v>
      </c>
      <c r="BV333" s="67">
        <v>62.1</v>
      </c>
      <c r="BW333" s="67">
        <v>90.9</v>
      </c>
      <c r="BX333" s="67">
        <v>84.1</v>
      </c>
      <c r="BY333" s="67">
        <v>90.9</v>
      </c>
      <c r="BZ333" s="67">
        <v>84.1</v>
      </c>
      <c r="CA333" s="67">
        <v>79.900000000000006</v>
      </c>
      <c r="CB333" s="67">
        <v>89.6</v>
      </c>
      <c r="CC333" s="96" t="s">
        <v>2960</v>
      </c>
      <c r="CD333" s="96" t="s">
        <v>2961</v>
      </c>
      <c r="CE333" s="99">
        <v>40</v>
      </c>
      <c r="CF333" s="67" t="s">
        <v>1985</v>
      </c>
      <c r="CG333" s="67" t="s">
        <v>2962</v>
      </c>
      <c r="CH333" s="67">
        <v>0</v>
      </c>
      <c r="CI333" s="67">
        <v>0</v>
      </c>
      <c r="CJ333" s="86">
        <v>0</v>
      </c>
      <c r="CK333" s="87">
        <v>0</v>
      </c>
      <c r="CL333" s="106">
        <v>0</v>
      </c>
      <c r="CM333" s="89">
        <v>0</v>
      </c>
      <c r="CN333" s="67">
        <v>0</v>
      </c>
      <c r="CO333" s="67">
        <v>0</v>
      </c>
      <c r="CP333" s="67">
        <v>0</v>
      </c>
      <c r="CQ333" s="67">
        <v>0</v>
      </c>
      <c r="CR333" s="67">
        <v>0</v>
      </c>
      <c r="CS333" s="67">
        <v>0</v>
      </c>
      <c r="CT333" s="67">
        <v>0</v>
      </c>
      <c r="CU333" s="67">
        <v>0</v>
      </c>
      <c r="CV333" s="67">
        <v>0</v>
      </c>
      <c r="CW333" s="67">
        <v>0</v>
      </c>
      <c r="CX333" s="67">
        <v>0</v>
      </c>
      <c r="CY333" s="67">
        <v>0</v>
      </c>
      <c r="CZ333" s="67">
        <v>0</v>
      </c>
      <c r="DA333" s="67">
        <v>0</v>
      </c>
      <c r="DB333" s="62">
        <f>VLOOKUP(A333,'[3]2017'!$A$8:$I$140,9,0)</f>
        <v>0</v>
      </c>
      <c r="DC333" s="63">
        <f>VLOOKUP(A333,'[3]2017'!$A$8:$I$140,8,0)</f>
        <v>0</v>
      </c>
      <c r="DD333" s="96" t="s">
        <v>2963</v>
      </c>
      <c r="DE333" s="96" t="s">
        <v>2964</v>
      </c>
      <c r="DF333" s="99">
        <v>2.9702970297029703</v>
      </c>
      <c r="DG333" s="100">
        <v>1.2903225806451613</v>
      </c>
      <c r="DH333" s="67">
        <v>0</v>
      </c>
      <c r="DI333" s="67">
        <v>0</v>
      </c>
      <c r="DJ333" s="67">
        <v>0</v>
      </c>
      <c r="DK333" s="67">
        <v>0</v>
      </c>
      <c r="DL333" s="67">
        <v>0</v>
      </c>
      <c r="DM333" s="67">
        <v>0</v>
      </c>
      <c r="DN333" s="67">
        <v>0</v>
      </c>
      <c r="DO333" s="67">
        <v>0</v>
      </c>
      <c r="DP333" s="67">
        <v>0</v>
      </c>
      <c r="DQ333" s="67">
        <v>0</v>
      </c>
      <c r="DR333" s="67">
        <v>0</v>
      </c>
      <c r="DS333" s="67">
        <v>0</v>
      </c>
      <c r="DT333" s="67">
        <v>0</v>
      </c>
      <c r="DU333" s="67">
        <v>0</v>
      </c>
      <c r="DV333" s="67">
        <v>0</v>
      </c>
      <c r="DW333" s="67">
        <v>0</v>
      </c>
      <c r="DX333" s="67">
        <v>0</v>
      </c>
      <c r="DY333" s="67">
        <v>0</v>
      </c>
      <c r="DZ333" s="101">
        <f>VLOOKUP(A333,[5]Embarazos!$A$7:$D$139,4,0)</f>
        <v>0.8</v>
      </c>
      <c r="EA333" s="63">
        <f>VLOOKUP(A333,[5]Embarazos!$A$7:$D$139,3,0)</f>
        <v>1</v>
      </c>
      <c r="EB333" s="62">
        <f>VLOOKUP(A333,[5]Embarazos!$A$7:$F$139,6,0)</f>
        <v>26.400000000000002</v>
      </c>
      <c r="EC333" s="63">
        <f>VLOOKUP(A333,[5]Embarazos!$A$7:$F$139,5,0)</f>
        <v>33</v>
      </c>
      <c r="ED333" s="62">
        <f>VLOOKUP(A333,'[3]2017'!$A$8:$K$140,11,0)</f>
        <v>0.96061479346781942</v>
      </c>
      <c r="EE333" s="63">
        <f>VLOOKUP(A333,'[3]2017'!$A$8:$K$140,10,0)</f>
        <v>1</v>
      </c>
      <c r="EF333" s="96" t="s">
        <v>2965</v>
      </c>
      <c r="EG333" s="96" t="s">
        <v>2966</v>
      </c>
      <c r="EH333" s="99">
        <v>2.8571428571428572</v>
      </c>
      <c r="EI333" s="104">
        <v>0.92307692307692313</v>
      </c>
      <c r="EJ333" s="174" t="s">
        <v>2836</v>
      </c>
      <c r="EK333" s="174" t="s">
        <v>2967</v>
      </c>
      <c r="EL333" s="96" t="s">
        <v>2111</v>
      </c>
      <c r="EM333" s="96" t="s">
        <v>2968</v>
      </c>
      <c r="EN333" s="99">
        <v>2.8301886792452833</v>
      </c>
      <c r="EO333" s="104">
        <v>3.8461538461538463</v>
      </c>
      <c r="EP333" s="67">
        <v>0</v>
      </c>
      <c r="EQ333" s="67">
        <v>0</v>
      </c>
      <c r="ER333" s="67">
        <v>0</v>
      </c>
      <c r="ES333" s="67">
        <v>0</v>
      </c>
      <c r="ET333" s="67">
        <v>0</v>
      </c>
      <c r="EU333" s="67">
        <v>0</v>
      </c>
      <c r="EV333" s="67">
        <v>0</v>
      </c>
      <c r="EW333" s="67">
        <v>0</v>
      </c>
      <c r="EX333" s="67">
        <v>0</v>
      </c>
      <c r="EY333" s="62">
        <f>VLOOKUP(A333,[5]Embarazos!$A$7:$H$139,8,0)</f>
        <v>23.200000000000003</v>
      </c>
      <c r="EZ333" s="63">
        <f>VLOOKUP(A333,[5]Embarazos!$A$7:$H$139,7,0)</f>
        <v>29</v>
      </c>
      <c r="FA333" s="62">
        <f>VLOOKUP(A333,[5]Embarazos!$A$7:$J$139,10,0)</f>
        <v>24.8</v>
      </c>
      <c r="FB333" s="63">
        <f>VLOOKUP(A333,[5]Embarazos!$A$7:$J$139,9,0)</f>
        <v>31</v>
      </c>
      <c r="FC333" s="67">
        <v>0</v>
      </c>
      <c r="FD333" s="67">
        <v>0</v>
      </c>
      <c r="FE333" s="67">
        <v>0</v>
      </c>
      <c r="FF333" s="67">
        <v>0</v>
      </c>
      <c r="FG333" s="67">
        <v>0</v>
      </c>
      <c r="FH333" s="67">
        <v>0</v>
      </c>
      <c r="FI333" s="67">
        <v>0</v>
      </c>
      <c r="FJ333" s="67">
        <v>0</v>
      </c>
      <c r="FK333" s="92">
        <v>95.63277016257571</v>
      </c>
      <c r="FL333" s="67">
        <v>3</v>
      </c>
      <c r="FM333" s="67">
        <v>48.25</v>
      </c>
      <c r="FN333" s="67">
        <v>1</v>
      </c>
      <c r="FO333" s="67">
        <v>0</v>
      </c>
      <c r="FP333" s="67">
        <v>0</v>
      </c>
      <c r="FQ333" s="67">
        <v>0</v>
      </c>
      <c r="FR333" s="67">
        <v>0</v>
      </c>
      <c r="FS333" s="62">
        <f>VLOOKUP(A333,'[3]2017'!$A$8:$M$140,13,0)</f>
        <v>0</v>
      </c>
      <c r="FT333" s="63">
        <f>VLOOKUP(A333,'[3]2017'!$A$8:$M$140,12,0)</f>
        <v>0</v>
      </c>
      <c r="FU333" s="62">
        <f>VLOOKUP(A333,'[3]2017'!$A$8:$O$140,15,0)</f>
        <v>2.0855057351407718</v>
      </c>
      <c r="FV333" s="63">
        <f>VLOOKUP(A333,'[3]2017'!$A$8:$O$140,14,0)</f>
        <v>2</v>
      </c>
      <c r="FW333" s="67"/>
      <c r="FX333" s="67"/>
      <c r="FY333" s="67"/>
      <c r="FZ333" s="67"/>
      <c r="GA333" s="67"/>
      <c r="GB333" s="67"/>
      <c r="GC333" s="67"/>
      <c r="GD333" s="67"/>
      <c r="GE333" s="67"/>
      <c r="GF333" s="67"/>
      <c r="GG333" s="67"/>
      <c r="GH333" s="67"/>
      <c r="GI333" s="67"/>
      <c r="GJ333" s="67"/>
      <c r="GK333" s="67"/>
      <c r="GL333" s="67"/>
      <c r="GM333" s="67"/>
      <c r="GN333" s="67"/>
      <c r="GO333" s="67"/>
      <c r="GP333" s="67"/>
      <c r="GQ333" s="67"/>
      <c r="GR333" s="67"/>
      <c r="GS333" s="67"/>
      <c r="GT333" s="67"/>
      <c r="GU333" s="67"/>
      <c r="GV333" s="67"/>
      <c r="GW333" s="67"/>
      <c r="GX333" s="67"/>
      <c r="GY333" s="67"/>
      <c r="GZ333" s="67"/>
      <c r="HA333" s="67"/>
      <c r="HB333" s="67"/>
      <c r="HC333" s="67"/>
      <c r="HD333" s="67"/>
      <c r="HE333" s="67"/>
      <c r="HF333" s="67"/>
      <c r="HG333" s="67"/>
      <c r="HH333" s="67"/>
      <c r="HI333" s="67"/>
      <c r="HJ333" s="67"/>
      <c r="HK333" s="67"/>
      <c r="HL333" s="67"/>
      <c r="HM333" s="67"/>
      <c r="HN333" s="67"/>
      <c r="HO333" s="67"/>
      <c r="HP333" s="67"/>
      <c r="HQ333" s="67"/>
      <c r="HR333" s="67"/>
      <c r="HS333" s="67"/>
      <c r="HT333" s="67"/>
      <c r="HU333" s="67"/>
      <c r="HV333" s="67"/>
      <c r="HW333" s="67"/>
      <c r="HX333" s="67"/>
      <c r="HY333" s="67"/>
      <c r="HZ333" s="67"/>
      <c r="IA333" s="67"/>
      <c r="IB333" s="67"/>
      <c r="IC333" s="67"/>
      <c r="ID333" s="67"/>
      <c r="IE333" s="67"/>
      <c r="IF333" s="67"/>
      <c r="IG333" s="67"/>
      <c r="IH333" s="67"/>
      <c r="II333" s="67"/>
      <c r="IJ333" s="67"/>
      <c r="IK333" s="67"/>
      <c r="IL333" s="67"/>
      <c r="IM333" s="67"/>
      <c r="IN333" s="67"/>
      <c r="IO333" s="67"/>
      <c r="IP333" s="67"/>
      <c r="IQ333" s="67"/>
      <c r="IR333" s="67"/>
      <c r="IS333" s="67"/>
      <c r="IT333" s="67"/>
      <c r="IU333" s="67"/>
      <c r="IV333" s="67"/>
      <c r="IW333" s="67"/>
      <c r="IX333" s="67"/>
      <c r="IY333" s="67"/>
      <c r="IZ333" s="67"/>
      <c r="JA333" s="67"/>
      <c r="JB333" s="67"/>
      <c r="JC333" s="67"/>
      <c r="JD333" s="67"/>
      <c r="JE333" s="67"/>
      <c r="JF333" s="67"/>
      <c r="JG333" s="67"/>
      <c r="JH333" s="67"/>
      <c r="JI333" s="67"/>
      <c r="JJ333" s="67"/>
      <c r="JK333" s="67"/>
      <c r="JL333" s="67"/>
      <c r="JM333" s="67"/>
      <c r="JN333" s="67"/>
      <c r="JO333" s="67"/>
      <c r="JP333" s="67"/>
      <c r="JQ333" s="67"/>
      <c r="JR333" s="67"/>
      <c r="JS333" s="67"/>
      <c r="JT333" s="67"/>
      <c r="JU333" s="67"/>
      <c r="JV333" s="67"/>
      <c r="JW333" s="67"/>
      <c r="JX333" s="67"/>
      <c r="JY333" s="67"/>
      <c r="JZ333" s="67"/>
      <c r="KA333" s="67"/>
      <c r="KB333" s="67"/>
      <c r="KC333" s="67"/>
      <c r="KD333" s="67"/>
      <c r="KE333" s="67"/>
      <c r="KF333" s="67"/>
      <c r="KG333" s="67"/>
      <c r="KH333" s="67"/>
      <c r="KI333" s="67"/>
      <c r="KJ333" s="67"/>
      <c r="KK333" s="67"/>
      <c r="KL333" s="67"/>
      <c r="KM333" s="67"/>
      <c r="KN333" s="67"/>
      <c r="KO333" s="67"/>
      <c r="KP333" s="67"/>
      <c r="KQ333" s="67"/>
      <c r="KR333" s="67"/>
      <c r="KS333" s="67"/>
      <c r="KT333" s="67"/>
      <c r="KU333" s="67"/>
      <c r="KV333" s="67"/>
      <c r="KW333" s="67"/>
      <c r="KX333" s="67"/>
      <c r="KY333" s="67"/>
      <c r="KZ333" s="67"/>
      <c r="LA333" s="67"/>
      <c r="LB333" s="67"/>
      <c r="LC333" s="67"/>
      <c r="LD333" s="67"/>
      <c r="LE333" s="67"/>
      <c r="LF333" s="67"/>
      <c r="LG333" s="67"/>
      <c r="LH333" s="67"/>
      <c r="LI333" s="67"/>
      <c r="LJ333" s="67"/>
      <c r="LK333" s="67"/>
      <c r="LL333" s="67"/>
      <c r="LM333" s="67"/>
      <c r="LN333" s="67"/>
      <c r="LO333" s="67"/>
      <c r="LP333" s="67"/>
      <c r="LQ333" s="67"/>
      <c r="LR333" s="67"/>
      <c r="LS333" s="67"/>
      <c r="LT333" s="67"/>
      <c r="LU333" s="67"/>
      <c r="LV333" s="67"/>
      <c r="LW333" s="67"/>
      <c r="LX333" s="67"/>
      <c r="LY333" s="67"/>
      <c r="LZ333" s="67"/>
      <c r="MA333" s="67"/>
      <c r="MB333" s="67"/>
      <c r="MC333" s="67"/>
      <c r="MD333" s="67"/>
      <c r="ME333" s="67"/>
      <c r="MF333" s="67"/>
      <c r="MG333" s="67"/>
      <c r="MH333" s="67"/>
      <c r="MI333" s="67"/>
      <c r="MJ333" s="67"/>
      <c r="MK333" s="67"/>
      <c r="ML333" s="67"/>
      <c r="MM333" s="67"/>
      <c r="MN333" s="67"/>
      <c r="MO333" s="67"/>
      <c r="MP333" s="67"/>
      <c r="MQ333" s="67"/>
      <c r="MR333" s="67"/>
      <c r="MS333" s="67"/>
      <c r="MT333" s="67"/>
      <c r="MU333" s="67"/>
      <c r="MV333" s="67"/>
      <c r="MW333" s="67"/>
      <c r="MX333" s="67"/>
      <c r="MY333" s="67"/>
      <c r="MZ333" s="67"/>
      <c r="NA333" s="67"/>
      <c r="NB333" s="67"/>
      <c r="NC333" s="67"/>
      <c r="ND333" s="67"/>
      <c r="NE333" s="67"/>
      <c r="NF333" s="67"/>
      <c r="NG333" s="67"/>
      <c r="NH333" s="67"/>
      <c r="NI333" s="67"/>
      <c r="NJ333" s="67"/>
      <c r="NK333" s="67"/>
      <c r="NL333" s="67"/>
      <c r="NM333" s="67"/>
      <c r="NN333" s="67"/>
      <c r="NO333" s="67"/>
      <c r="NP333" s="67"/>
      <c r="NQ333" s="67"/>
      <c r="NR333" s="12"/>
      <c r="NS333" s="12"/>
      <c r="NT333" s="12"/>
      <c r="NU333" s="12"/>
      <c r="NV333" s="12"/>
      <c r="NW333" s="12"/>
      <c r="NX333" s="12"/>
      <c r="NY333" s="12"/>
      <c r="NZ333" s="12"/>
      <c r="OA333" s="12"/>
      <c r="OB333" s="12"/>
      <c r="OC333" s="12"/>
      <c r="OD333" s="12"/>
      <c r="OE333" s="12"/>
      <c r="OF333" s="12"/>
      <c r="OG333" s="12"/>
      <c r="OH333" s="12"/>
      <c r="OI333" s="12"/>
      <c r="OJ333" s="12"/>
      <c r="OK333" s="12"/>
      <c r="OL333" s="12"/>
      <c r="OM333" s="12"/>
      <c r="ON333" s="12"/>
      <c r="OO333" s="12"/>
      <c r="OP333" s="12"/>
      <c r="OQ333" s="12"/>
    </row>
    <row r="334" spans="1:407">
      <c r="A334" s="96" t="s">
        <v>1188</v>
      </c>
      <c r="B334" s="56" t="s">
        <v>1189</v>
      </c>
      <c r="C334" s="96" t="s">
        <v>466</v>
      </c>
      <c r="D334" s="74">
        <v>6</v>
      </c>
      <c r="E334" s="67">
        <v>2017</v>
      </c>
      <c r="F334" s="161">
        <v>64.476580709796835</v>
      </c>
      <c r="G334" s="67">
        <v>6793</v>
      </c>
      <c r="H334" s="67">
        <v>3503</v>
      </c>
      <c r="I334" s="67">
        <v>3290</v>
      </c>
      <c r="J334" s="67">
        <v>17.34</v>
      </c>
      <c r="K334" s="78">
        <v>1178</v>
      </c>
      <c r="L334" s="67">
        <v>87.13</v>
      </c>
      <c r="M334" s="78">
        <v>5919</v>
      </c>
      <c r="N334" s="67">
        <v>679</v>
      </c>
      <c r="O334" s="67">
        <v>347</v>
      </c>
      <c r="P334" s="67">
        <v>332</v>
      </c>
      <c r="Q334" s="67">
        <v>812</v>
      </c>
      <c r="R334" s="67">
        <v>415</v>
      </c>
      <c r="S334" s="67">
        <v>397</v>
      </c>
      <c r="T334" s="67">
        <v>659</v>
      </c>
      <c r="U334" s="67">
        <v>336</v>
      </c>
      <c r="V334" s="67">
        <v>323</v>
      </c>
      <c r="W334" s="67">
        <v>788</v>
      </c>
      <c r="X334" s="67">
        <v>401</v>
      </c>
      <c r="Y334" s="67">
        <v>387</v>
      </c>
      <c r="Z334" s="67">
        <v>643</v>
      </c>
      <c r="AA334" s="67">
        <v>328</v>
      </c>
      <c r="AB334" s="67">
        <v>315</v>
      </c>
      <c r="AC334" s="67">
        <v>742</v>
      </c>
      <c r="AD334" s="67">
        <v>379</v>
      </c>
      <c r="AE334" s="67">
        <v>363</v>
      </c>
      <c r="AF334" s="67">
        <v>600</v>
      </c>
      <c r="AG334" s="67">
        <v>306</v>
      </c>
      <c r="AH334" s="67">
        <v>294</v>
      </c>
      <c r="AI334" s="67">
        <v>1095</v>
      </c>
      <c r="AJ334" s="67">
        <v>556</v>
      </c>
      <c r="AK334" s="67">
        <v>539</v>
      </c>
      <c r="AL334" s="67">
        <v>615</v>
      </c>
      <c r="AM334" s="67">
        <v>312</v>
      </c>
      <c r="AN334" s="67">
        <v>303</v>
      </c>
      <c r="AO334" s="67">
        <v>580</v>
      </c>
      <c r="AP334" s="67">
        <v>293</v>
      </c>
      <c r="AQ334" s="67">
        <v>287</v>
      </c>
      <c r="AR334" s="67" t="s">
        <v>428</v>
      </c>
      <c r="AS334" s="67"/>
      <c r="AT334" s="67" t="s">
        <v>428</v>
      </c>
      <c r="AU334" s="59">
        <v>317</v>
      </c>
      <c r="AV334" s="59">
        <v>0</v>
      </c>
      <c r="AW334" s="59">
        <v>65</v>
      </c>
      <c r="AX334" s="97">
        <f>VLOOKUP(A334,[2]INFANTIL!$A$8:$AA$140,27,0)</f>
        <v>0</v>
      </c>
      <c r="AY334" s="98">
        <f>VLOOKUP(A334,[2]INFANTIL!$A$8:$AA$140,16,0)</f>
        <v>1</v>
      </c>
      <c r="AZ334" s="62">
        <f>VLOOKUP(A334,'[3]2017'!$A$8:$E$140,5,0)</f>
        <v>0</v>
      </c>
      <c r="BA334" s="63">
        <f>VLOOKUP(A334,'[3]2017'!$A$8:$E$140,4,0)</f>
        <v>0</v>
      </c>
      <c r="BB334" s="62">
        <f>VLOOKUP(A334,[2]MATERNAS!$A$8:$AA$140,27,0)</f>
        <v>0</v>
      </c>
      <c r="BC334" s="63">
        <f>VLOOKUP(A334,[2]MATERNAS!$A$8:$AA$140,26,0)</f>
        <v>0</v>
      </c>
      <c r="BD334" s="68">
        <v>0</v>
      </c>
      <c r="BE334" s="69">
        <v>0</v>
      </c>
      <c r="BF334" s="60">
        <f>VLOOKUP(A334,[4]Controles!$A$7:$L$139,12,0)</f>
        <v>0</v>
      </c>
      <c r="BG334" s="61">
        <f>VLOOKUP(A334,[4]Controles!$A$7:$L$139,11,0)</f>
        <v>0</v>
      </c>
      <c r="BH334" s="88">
        <v>3.6144578313253009</v>
      </c>
      <c r="BI334" s="87">
        <v>3</v>
      </c>
      <c r="BJ334" s="68">
        <v>0</v>
      </c>
      <c r="BK334" s="69">
        <v>0</v>
      </c>
      <c r="BL334" s="68">
        <v>0</v>
      </c>
      <c r="BM334" s="69">
        <v>0</v>
      </c>
      <c r="BN334" s="67">
        <v>0</v>
      </c>
      <c r="BO334" s="67">
        <v>0</v>
      </c>
      <c r="BP334" s="67">
        <v>0</v>
      </c>
      <c r="BQ334" s="67">
        <v>0</v>
      </c>
      <c r="BR334" s="67">
        <v>0</v>
      </c>
      <c r="BS334" s="67">
        <v>0</v>
      </c>
      <c r="BT334" s="67">
        <v>0</v>
      </c>
      <c r="BU334" s="67">
        <v>0</v>
      </c>
      <c r="BV334" s="67">
        <v>37.799999999999997</v>
      </c>
      <c r="BW334" s="67">
        <v>78.2</v>
      </c>
      <c r="BX334" s="67">
        <v>82.7</v>
      </c>
      <c r="BY334" s="67">
        <v>78.2</v>
      </c>
      <c r="BZ334" s="67">
        <v>82.7</v>
      </c>
      <c r="CA334" s="67">
        <v>97.4</v>
      </c>
      <c r="CB334" s="67">
        <v>80.3</v>
      </c>
      <c r="CC334" s="96" t="s">
        <v>2969</v>
      </c>
      <c r="CD334" s="96" t="s">
        <v>2970</v>
      </c>
      <c r="CE334" s="99">
        <v>50</v>
      </c>
      <c r="CF334" s="67" t="s">
        <v>2971</v>
      </c>
      <c r="CG334" s="67" t="s">
        <v>2972</v>
      </c>
      <c r="CH334" s="67">
        <v>0</v>
      </c>
      <c r="CI334" s="67">
        <v>0</v>
      </c>
      <c r="CJ334" s="86">
        <v>0</v>
      </c>
      <c r="CK334" s="87">
        <v>0</v>
      </c>
      <c r="CL334" s="106">
        <v>0</v>
      </c>
      <c r="CM334" s="89">
        <v>0</v>
      </c>
      <c r="CN334" s="67">
        <v>148.37</v>
      </c>
      <c r="CO334" s="67">
        <v>1</v>
      </c>
      <c r="CP334" s="67">
        <v>0</v>
      </c>
      <c r="CQ334" s="67">
        <v>0</v>
      </c>
      <c r="CR334" s="67">
        <v>0</v>
      </c>
      <c r="CS334" s="67">
        <v>0</v>
      </c>
      <c r="CT334" s="67">
        <v>0</v>
      </c>
      <c r="CU334" s="67">
        <v>0</v>
      </c>
      <c r="CV334" s="67">
        <v>0</v>
      </c>
      <c r="CW334" s="67">
        <v>0</v>
      </c>
      <c r="CX334" s="67">
        <v>0</v>
      </c>
      <c r="CY334" s="67">
        <v>0</v>
      </c>
      <c r="CZ334" s="67">
        <v>0</v>
      </c>
      <c r="DA334" s="67">
        <v>0</v>
      </c>
      <c r="DB334" s="62">
        <f>VLOOKUP(A334,'[3]2017'!$A$8:$I$140,9,0)</f>
        <v>0</v>
      </c>
      <c r="DC334" s="63">
        <f>VLOOKUP(A334,'[3]2017'!$A$8:$I$140,8,0)</f>
        <v>0</v>
      </c>
      <c r="DD334" s="96" t="s">
        <v>2973</v>
      </c>
      <c r="DE334" s="96" t="s">
        <v>2974</v>
      </c>
      <c r="DF334" s="99">
        <v>2.1865889212827989</v>
      </c>
      <c r="DG334" s="100">
        <v>4.9019607843137258</v>
      </c>
      <c r="DH334" s="67">
        <v>0</v>
      </c>
      <c r="DI334" s="67">
        <v>0</v>
      </c>
      <c r="DJ334" s="67">
        <v>0</v>
      </c>
      <c r="DK334" s="67">
        <v>0</v>
      </c>
      <c r="DL334" s="67">
        <v>0</v>
      </c>
      <c r="DM334" s="67">
        <v>0</v>
      </c>
      <c r="DN334" s="67">
        <v>0</v>
      </c>
      <c r="DO334" s="67">
        <v>0</v>
      </c>
      <c r="DP334" s="67">
        <v>0</v>
      </c>
      <c r="DQ334" s="67">
        <v>0</v>
      </c>
      <c r="DR334" s="67">
        <v>0</v>
      </c>
      <c r="DS334" s="67">
        <v>0</v>
      </c>
      <c r="DT334" s="67">
        <v>0</v>
      </c>
      <c r="DU334" s="67">
        <v>0</v>
      </c>
      <c r="DV334" s="67">
        <v>0</v>
      </c>
      <c r="DW334" s="67">
        <v>0</v>
      </c>
      <c r="DX334" s="67">
        <v>0</v>
      </c>
      <c r="DY334" s="67">
        <v>0</v>
      </c>
      <c r="DZ334" s="101">
        <f>VLOOKUP(A334,[5]Embarazos!$A$7:$D$139,4,0)</f>
        <v>2.2988505747126435</v>
      </c>
      <c r="EA334" s="63">
        <f>VLOOKUP(A334,[5]Embarazos!$A$7:$D$139,3,0)</f>
        <v>2</v>
      </c>
      <c r="EB334" s="62">
        <f>VLOOKUP(A334,[5]Embarazos!$A$7:$F$139,6,0)</f>
        <v>31.03448275862069</v>
      </c>
      <c r="EC334" s="63">
        <f>VLOOKUP(A334,[5]Embarazos!$A$7:$F$139,5,0)</f>
        <v>27</v>
      </c>
      <c r="ED334" s="62">
        <f>VLOOKUP(A334,'[3]2017'!$A$8:$K$140,11,0)</f>
        <v>0</v>
      </c>
      <c r="EE334" s="63">
        <f>VLOOKUP(A334,'[3]2017'!$A$8:$K$140,10,0)</f>
        <v>0</v>
      </c>
      <c r="EF334" s="96" t="s">
        <v>2975</v>
      </c>
      <c r="EG334" s="96" t="s">
        <v>2976</v>
      </c>
      <c r="EH334" s="99">
        <v>1.7374517374517375</v>
      </c>
      <c r="EI334" s="104">
        <v>1.7361111111111112</v>
      </c>
      <c r="EJ334" s="174" t="s">
        <v>2977</v>
      </c>
      <c r="EK334" s="174" t="s">
        <v>2978</v>
      </c>
      <c r="EL334" s="96" t="s">
        <v>2979</v>
      </c>
      <c r="EM334" s="96" t="s">
        <v>2980</v>
      </c>
      <c r="EN334" s="99">
        <v>3.3519553072625698</v>
      </c>
      <c r="EO334" s="104">
        <v>0</v>
      </c>
      <c r="EP334" s="67">
        <v>0</v>
      </c>
      <c r="EQ334" s="67">
        <v>0</v>
      </c>
      <c r="ER334" s="67">
        <v>0</v>
      </c>
      <c r="ES334" s="67">
        <v>0</v>
      </c>
      <c r="ET334" s="92">
        <v>134.77088948787062</v>
      </c>
      <c r="EU334" s="105">
        <v>1</v>
      </c>
      <c r="EV334" s="67">
        <v>0</v>
      </c>
      <c r="EW334" s="67">
        <v>0</v>
      </c>
      <c r="EX334" s="67">
        <v>0</v>
      </c>
      <c r="EY334" s="62">
        <f>VLOOKUP(A334,[5]Embarazos!$A$7:$H$139,8,0)</f>
        <v>24.137931034482758</v>
      </c>
      <c r="EZ334" s="63">
        <f>VLOOKUP(A334,[5]Embarazos!$A$7:$H$139,7,0)</f>
        <v>21</v>
      </c>
      <c r="FA334" s="62">
        <f>VLOOKUP(A334,[5]Embarazos!$A$7:$J$139,10,0)</f>
        <v>21.839080459770116</v>
      </c>
      <c r="FB334" s="63">
        <f>VLOOKUP(A334,[5]Embarazos!$A$7:$J$139,9,0)</f>
        <v>19</v>
      </c>
      <c r="FC334" s="67">
        <v>0</v>
      </c>
      <c r="FD334" s="67">
        <v>0</v>
      </c>
      <c r="FE334" s="67">
        <v>75.47</v>
      </c>
      <c r="FF334" s="67">
        <v>1</v>
      </c>
      <c r="FG334" s="67">
        <v>0</v>
      </c>
      <c r="FH334" s="67">
        <v>0</v>
      </c>
      <c r="FI334" s="67">
        <v>0</v>
      </c>
      <c r="FJ334" s="67">
        <v>0</v>
      </c>
      <c r="FK334" s="92">
        <v>75.471698113207538</v>
      </c>
      <c r="FL334" s="105">
        <v>1</v>
      </c>
      <c r="FM334" s="67">
        <v>0</v>
      </c>
      <c r="FN334" s="67">
        <v>0</v>
      </c>
      <c r="FO334" s="67">
        <v>0</v>
      </c>
      <c r="FP334" s="67">
        <v>0</v>
      </c>
      <c r="FQ334" s="67">
        <v>0</v>
      </c>
      <c r="FR334" s="67">
        <v>0</v>
      </c>
      <c r="FS334" s="62">
        <f>VLOOKUP(A334,'[3]2017'!$A$8:$M$140,13,0)</f>
        <v>1.6260162601626016</v>
      </c>
      <c r="FT334" s="63">
        <f>VLOOKUP(A334,'[3]2017'!$A$8:$M$140,12,0)</f>
        <v>1</v>
      </c>
      <c r="FU334" s="62">
        <f>VLOOKUP(A334,'[3]2017'!$A$8:$O$140,15,0)</f>
        <v>5.1724137931034484</v>
      </c>
      <c r="FV334" s="63">
        <f>VLOOKUP(A334,'[3]2017'!$A$8:$O$140,14,0)</f>
        <v>3</v>
      </c>
      <c r="FW334" s="67"/>
      <c r="FX334" s="67"/>
      <c r="FY334" s="67"/>
      <c r="FZ334" s="67"/>
      <c r="GA334" s="67"/>
      <c r="GB334" s="67"/>
      <c r="GC334" s="67"/>
      <c r="GD334" s="67"/>
      <c r="GE334" s="67"/>
      <c r="GF334" s="67"/>
      <c r="GG334" s="67"/>
      <c r="GH334" s="67"/>
      <c r="GI334" s="67"/>
      <c r="GJ334" s="67"/>
      <c r="GK334" s="67"/>
      <c r="GL334" s="67"/>
      <c r="GM334" s="67"/>
      <c r="GN334" s="67"/>
      <c r="GO334" s="67"/>
      <c r="GP334" s="67"/>
      <c r="GQ334" s="67"/>
      <c r="GR334" s="67"/>
      <c r="GS334" s="67"/>
      <c r="GT334" s="67"/>
      <c r="GU334" s="67"/>
      <c r="GV334" s="67"/>
      <c r="GW334" s="67"/>
      <c r="GX334" s="67"/>
      <c r="GY334" s="67"/>
      <c r="GZ334" s="67"/>
      <c r="HA334" s="67"/>
      <c r="HB334" s="67"/>
      <c r="HC334" s="67"/>
      <c r="HD334" s="67"/>
      <c r="HE334" s="67"/>
      <c r="HF334" s="67"/>
      <c r="HG334" s="67"/>
      <c r="HH334" s="67"/>
      <c r="HI334" s="67"/>
      <c r="HJ334" s="67"/>
      <c r="HK334" s="67"/>
      <c r="HL334" s="67"/>
      <c r="HM334" s="67"/>
      <c r="HN334" s="67"/>
      <c r="HO334" s="67"/>
      <c r="HP334" s="67"/>
      <c r="HQ334" s="67"/>
      <c r="HR334" s="67"/>
      <c r="HS334" s="67"/>
      <c r="HT334" s="67"/>
      <c r="HU334" s="67"/>
      <c r="HV334" s="67"/>
      <c r="HW334" s="67"/>
      <c r="HX334" s="67"/>
      <c r="HY334" s="67"/>
      <c r="HZ334" s="67"/>
      <c r="IA334" s="67"/>
      <c r="IB334" s="67"/>
      <c r="IC334" s="67"/>
      <c r="ID334" s="67"/>
      <c r="IE334" s="67"/>
      <c r="IF334" s="67"/>
      <c r="IG334" s="67"/>
      <c r="IH334" s="67"/>
      <c r="II334" s="67"/>
      <c r="IJ334" s="67"/>
      <c r="IK334" s="67"/>
      <c r="IL334" s="67"/>
      <c r="IM334" s="67"/>
      <c r="IN334" s="67"/>
      <c r="IO334" s="67"/>
      <c r="IP334" s="67"/>
      <c r="IQ334" s="67"/>
      <c r="IR334" s="67"/>
      <c r="IS334" s="67"/>
      <c r="IT334" s="67"/>
      <c r="IU334" s="67"/>
      <c r="IV334" s="67"/>
      <c r="IW334" s="67"/>
      <c r="IX334" s="67"/>
      <c r="IY334" s="67"/>
      <c r="IZ334" s="67"/>
      <c r="JA334" s="67"/>
      <c r="JB334" s="67"/>
      <c r="JC334" s="67"/>
      <c r="JD334" s="67"/>
      <c r="JE334" s="67"/>
      <c r="JF334" s="67"/>
      <c r="JG334" s="67"/>
      <c r="JH334" s="67"/>
      <c r="JI334" s="67"/>
      <c r="JJ334" s="67"/>
      <c r="JK334" s="67"/>
      <c r="JL334" s="67"/>
      <c r="JM334" s="67"/>
      <c r="JN334" s="67"/>
      <c r="JO334" s="67"/>
      <c r="JP334" s="67"/>
      <c r="JQ334" s="67"/>
      <c r="JR334" s="67"/>
      <c r="JS334" s="67"/>
      <c r="JT334" s="67"/>
      <c r="JU334" s="67"/>
      <c r="JV334" s="67"/>
      <c r="JW334" s="67"/>
      <c r="JX334" s="67"/>
      <c r="JY334" s="67"/>
      <c r="JZ334" s="67"/>
      <c r="KA334" s="67"/>
      <c r="KB334" s="67"/>
      <c r="KC334" s="67"/>
      <c r="KD334" s="67"/>
      <c r="KE334" s="67"/>
      <c r="KF334" s="67"/>
      <c r="KG334" s="67"/>
      <c r="KH334" s="67"/>
      <c r="KI334" s="67"/>
      <c r="KJ334" s="67"/>
      <c r="KK334" s="67"/>
      <c r="KL334" s="67"/>
      <c r="KM334" s="67"/>
      <c r="KN334" s="67"/>
      <c r="KO334" s="67"/>
      <c r="KP334" s="67"/>
      <c r="KQ334" s="67"/>
      <c r="KR334" s="67"/>
      <c r="KS334" s="67"/>
      <c r="KT334" s="67"/>
      <c r="KU334" s="67"/>
      <c r="KV334" s="67"/>
      <c r="KW334" s="67"/>
      <c r="KX334" s="67"/>
      <c r="KY334" s="67"/>
      <c r="KZ334" s="67"/>
      <c r="LA334" s="67"/>
      <c r="LB334" s="67"/>
      <c r="LC334" s="67"/>
      <c r="LD334" s="67"/>
      <c r="LE334" s="67"/>
      <c r="LF334" s="67"/>
      <c r="LG334" s="67"/>
      <c r="LH334" s="67"/>
      <c r="LI334" s="67"/>
      <c r="LJ334" s="67"/>
      <c r="LK334" s="67"/>
      <c r="LL334" s="67"/>
      <c r="LM334" s="67"/>
      <c r="LN334" s="67"/>
      <c r="LO334" s="67"/>
      <c r="LP334" s="67"/>
      <c r="LQ334" s="67"/>
      <c r="LR334" s="67"/>
      <c r="LS334" s="67"/>
      <c r="LT334" s="67"/>
      <c r="LU334" s="67"/>
      <c r="LV334" s="67"/>
      <c r="LW334" s="67"/>
      <c r="LX334" s="67"/>
      <c r="LY334" s="67"/>
      <c r="LZ334" s="67"/>
      <c r="MA334" s="67"/>
      <c r="MB334" s="67"/>
      <c r="MC334" s="67"/>
      <c r="MD334" s="67"/>
      <c r="ME334" s="67"/>
      <c r="MF334" s="67"/>
      <c r="MG334" s="67"/>
      <c r="MH334" s="67"/>
      <c r="MI334" s="67"/>
      <c r="MJ334" s="67"/>
      <c r="MK334" s="67"/>
      <c r="ML334" s="67"/>
      <c r="MM334" s="67"/>
      <c r="MN334" s="67"/>
      <c r="MO334" s="67"/>
      <c r="MP334" s="67"/>
      <c r="MQ334" s="67"/>
      <c r="MR334" s="67"/>
      <c r="MS334" s="67"/>
      <c r="MT334" s="67"/>
      <c r="MU334" s="67"/>
      <c r="MV334" s="67"/>
      <c r="MW334" s="67"/>
      <c r="MX334" s="67"/>
      <c r="MY334" s="67"/>
      <c r="MZ334" s="67"/>
      <c r="NA334" s="67"/>
      <c r="NB334" s="67"/>
      <c r="NC334" s="67"/>
      <c r="ND334" s="67"/>
      <c r="NE334" s="67"/>
      <c r="NF334" s="67"/>
      <c r="NG334" s="67"/>
      <c r="NH334" s="67"/>
      <c r="NI334" s="67"/>
      <c r="NJ334" s="67"/>
      <c r="NK334" s="67"/>
      <c r="NL334" s="67"/>
      <c r="NM334" s="67"/>
      <c r="NN334" s="67"/>
      <c r="NO334" s="67"/>
      <c r="NP334" s="67"/>
      <c r="NQ334" s="67"/>
      <c r="NR334" s="12"/>
      <c r="NS334" s="12"/>
      <c r="NT334" s="12"/>
      <c r="NU334" s="12"/>
      <c r="NV334" s="12"/>
      <c r="NW334" s="12"/>
      <c r="NX334" s="12"/>
      <c r="NY334" s="12"/>
      <c r="NZ334" s="12"/>
      <c r="OA334" s="12"/>
      <c r="OB334" s="12"/>
      <c r="OC334" s="12"/>
      <c r="OD334" s="12"/>
      <c r="OE334" s="12"/>
      <c r="OF334" s="12"/>
      <c r="OG334" s="12"/>
      <c r="OH334" s="12"/>
      <c r="OI334" s="12"/>
      <c r="OJ334" s="12"/>
      <c r="OK334" s="12"/>
      <c r="OL334" s="12"/>
      <c r="OM334" s="12"/>
      <c r="ON334" s="12"/>
      <c r="OO334" s="12"/>
      <c r="OP334" s="12"/>
      <c r="OQ334" s="12"/>
    </row>
    <row r="335" spans="1:407">
      <c r="A335" s="96" t="s">
        <v>1978</v>
      </c>
      <c r="B335" s="56" t="s">
        <v>1199</v>
      </c>
      <c r="C335" s="96" t="s">
        <v>730</v>
      </c>
      <c r="D335" s="74">
        <v>6</v>
      </c>
      <c r="E335" s="67">
        <v>2017</v>
      </c>
      <c r="F335" s="161">
        <v>73.307943562943592</v>
      </c>
      <c r="G335" s="67">
        <v>48553</v>
      </c>
      <c r="H335" s="67">
        <v>43736</v>
      </c>
      <c r="I335" s="67">
        <v>4817</v>
      </c>
      <c r="J335" s="67">
        <v>35.94</v>
      </c>
      <c r="K335" s="78">
        <v>17451</v>
      </c>
      <c r="L335" s="67">
        <v>53.07</v>
      </c>
      <c r="M335" s="78">
        <v>25766</v>
      </c>
      <c r="N335" s="67">
        <v>4318</v>
      </c>
      <c r="O335" s="67">
        <v>2211</v>
      </c>
      <c r="P335" s="67">
        <v>2107</v>
      </c>
      <c r="Q335" s="67">
        <v>5187</v>
      </c>
      <c r="R335" s="67">
        <v>2655</v>
      </c>
      <c r="S335" s="67">
        <v>2532</v>
      </c>
      <c r="T335" s="67">
        <v>4336</v>
      </c>
      <c r="U335" s="67">
        <v>2209</v>
      </c>
      <c r="V335" s="67">
        <v>2127</v>
      </c>
      <c r="W335" s="67">
        <v>5190</v>
      </c>
      <c r="X335" s="67">
        <v>2639</v>
      </c>
      <c r="Y335" s="67">
        <v>2551</v>
      </c>
      <c r="Z335" s="67">
        <v>4288</v>
      </c>
      <c r="AA335" s="67">
        <v>2172</v>
      </c>
      <c r="AB335" s="67">
        <v>2116</v>
      </c>
      <c r="AC335" s="67">
        <v>5097</v>
      </c>
      <c r="AD335" s="67">
        <v>2575</v>
      </c>
      <c r="AE335" s="67">
        <v>2522</v>
      </c>
      <c r="AF335" s="67">
        <v>4275</v>
      </c>
      <c r="AG335" s="67">
        <v>2153</v>
      </c>
      <c r="AH335" s="67">
        <v>2122</v>
      </c>
      <c r="AI335" s="67">
        <v>8186</v>
      </c>
      <c r="AJ335" s="67">
        <v>4072</v>
      </c>
      <c r="AK335" s="67">
        <v>4114</v>
      </c>
      <c r="AL335" s="67">
        <v>4629</v>
      </c>
      <c r="AM335" s="67">
        <v>2305</v>
      </c>
      <c r="AN335" s="67">
        <v>2324</v>
      </c>
      <c r="AO335" s="67">
        <v>4344</v>
      </c>
      <c r="AP335" s="67">
        <v>2122</v>
      </c>
      <c r="AQ335" s="67">
        <v>2222</v>
      </c>
      <c r="AR335" s="67" t="s">
        <v>428</v>
      </c>
      <c r="AS335" s="67"/>
      <c r="AT335" s="67" t="s">
        <v>428</v>
      </c>
      <c r="AU335" s="59">
        <v>1162</v>
      </c>
      <c r="AV335" s="59">
        <v>21</v>
      </c>
      <c r="AW335" s="59">
        <v>262</v>
      </c>
      <c r="AX335" s="97" t="e">
        <f>VLOOKUP(A335,[2]INFANTIL!$A$8:$AA$140,27,0)</f>
        <v>#N/A</v>
      </c>
      <c r="AY335" s="98" t="e">
        <f>VLOOKUP(A335,[2]INFANTIL!$A$8:$AA$140,16,0)</f>
        <v>#N/A</v>
      </c>
      <c r="AZ335" s="62">
        <f>VLOOKUP(A335,'[3]2017'!$A$8:$E$140,5,0)</f>
        <v>0.92635479388605835</v>
      </c>
      <c r="BA335" s="63">
        <f>VLOOKUP(A335,'[3]2017'!$A$8:$E$140,4,0)</f>
        <v>4</v>
      </c>
      <c r="BB335" s="62">
        <f>VLOOKUP(A335,[2]MATERNAS!$A$8:$AA$140,27,0)</f>
        <v>0</v>
      </c>
      <c r="BC335" s="63">
        <f>VLOOKUP(A335,[2]MATERNAS!$A$8:$AA$140,26,0)</f>
        <v>0</v>
      </c>
      <c r="BD335" s="68">
        <v>0</v>
      </c>
      <c r="BE335" s="69">
        <v>0</v>
      </c>
      <c r="BF335" s="60">
        <f>VLOOKUP(A335,[4]Controles!$A$7:$L$139,12,0)</f>
        <v>8.4664536741214054</v>
      </c>
      <c r="BG335" s="61">
        <f>VLOOKUP(A335,[4]Controles!$A$7:$L$139,11,0)</f>
        <v>53</v>
      </c>
      <c r="BH335" s="88">
        <v>7.1884984025559113</v>
      </c>
      <c r="BI335" s="87">
        <v>45</v>
      </c>
      <c r="BJ335" s="68">
        <v>23.158869847151458</v>
      </c>
      <c r="BK335" s="69">
        <v>1</v>
      </c>
      <c r="BL335" s="68">
        <v>0</v>
      </c>
      <c r="BM335" s="69">
        <v>0</v>
      </c>
      <c r="BN335" s="67">
        <v>0</v>
      </c>
      <c r="BO335" s="67">
        <v>0</v>
      </c>
      <c r="BP335" s="67">
        <v>0</v>
      </c>
      <c r="BQ335" s="67">
        <v>0</v>
      </c>
      <c r="BR335" s="67">
        <v>0</v>
      </c>
      <c r="BS335" s="67">
        <v>0</v>
      </c>
      <c r="BT335" s="67">
        <v>0</v>
      </c>
      <c r="BU335" s="67">
        <v>0</v>
      </c>
      <c r="BV335" s="67">
        <v>102.2</v>
      </c>
      <c r="BW335" s="67">
        <v>102.4</v>
      </c>
      <c r="BX335" s="67">
        <v>89.4</v>
      </c>
      <c r="BY335" s="67">
        <v>102.4</v>
      </c>
      <c r="BZ335" s="67">
        <v>108.5</v>
      </c>
      <c r="CA335" s="67">
        <v>89.7</v>
      </c>
      <c r="CB335" s="67">
        <v>92.8</v>
      </c>
      <c r="CC335" s="96" t="s">
        <v>2981</v>
      </c>
      <c r="CD335" s="96" t="s">
        <v>2982</v>
      </c>
      <c r="CE335" s="99">
        <v>6.25</v>
      </c>
      <c r="CF335" s="67" t="s">
        <v>1765</v>
      </c>
      <c r="CG335" s="67" t="s">
        <v>703</v>
      </c>
      <c r="CH335" s="67">
        <v>0</v>
      </c>
      <c r="CI335" s="67">
        <v>0</v>
      </c>
      <c r="CJ335" s="86">
        <v>0</v>
      </c>
      <c r="CK335" s="87">
        <v>0</v>
      </c>
      <c r="CL335" s="106">
        <v>0</v>
      </c>
      <c r="CM335" s="89">
        <v>0</v>
      </c>
      <c r="CN335" s="67">
        <v>115.53</v>
      </c>
      <c r="CO335" s="67">
        <v>5</v>
      </c>
      <c r="CP335" s="67">
        <v>0</v>
      </c>
      <c r="CQ335" s="67">
        <v>0</v>
      </c>
      <c r="CR335" s="67">
        <v>0</v>
      </c>
      <c r="CS335" s="67">
        <v>0</v>
      </c>
      <c r="CT335" s="67">
        <v>0</v>
      </c>
      <c r="CU335" s="67">
        <v>0</v>
      </c>
      <c r="CV335" s="67">
        <v>0</v>
      </c>
      <c r="CW335" s="67">
        <v>0</v>
      </c>
      <c r="CX335" s="67">
        <v>0</v>
      </c>
      <c r="CY335" s="67">
        <v>0</v>
      </c>
      <c r="CZ335" s="67">
        <v>0</v>
      </c>
      <c r="DA335" s="67">
        <v>0</v>
      </c>
      <c r="DB335" s="62">
        <f>VLOOKUP(A335,'[3]2017'!$A$8:$I$140,9,0)</f>
        <v>0.2332089552238806</v>
      </c>
      <c r="DC335" s="63">
        <f>VLOOKUP(A335,'[3]2017'!$A$8:$I$140,8,0)</f>
        <v>1</v>
      </c>
      <c r="DD335" s="96" t="s">
        <v>2983</v>
      </c>
      <c r="DE335" s="96" t="s">
        <v>2984</v>
      </c>
      <c r="DF335" s="99">
        <v>4.8181238034460758</v>
      </c>
      <c r="DG335" s="100">
        <v>4.4140030441400304</v>
      </c>
      <c r="DH335" s="67">
        <v>38.54</v>
      </c>
      <c r="DI335" s="67">
        <v>2</v>
      </c>
      <c r="DJ335" s="67">
        <v>250.48</v>
      </c>
      <c r="DK335" s="67">
        <v>13</v>
      </c>
      <c r="DL335" s="67">
        <v>57.8</v>
      </c>
      <c r="DM335" s="67">
        <v>3</v>
      </c>
      <c r="DN335" s="67">
        <v>156.96</v>
      </c>
      <c r="DO335" s="67">
        <v>8</v>
      </c>
      <c r="DP335" s="67">
        <v>58.86</v>
      </c>
      <c r="DQ335" s="67">
        <v>3</v>
      </c>
      <c r="DR335" s="67">
        <v>0</v>
      </c>
      <c r="DS335" s="67">
        <v>0</v>
      </c>
      <c r="DT335" s="67">
        <v>19.62</v>
      </c>
      <c r="DU335" s="67">
        <v>1</v>
      </c>
      <c r="DV335" s="67">
        <v>19.62</v>
      </c>
      <c r="DW335" s="67">
        <v>1</v>
      </c>
      <c r="DX335" s="67">
        <v>19.62</v>
      </c>
      <c r="DY335" s="67">
        <v>1</v>
      </c>
      <c r="DZ335" s="101">
        <f>VLOOKUP(A335,[5]Embarazos!$A$7:$D$139,4,0)</f>
        <v>1.4018691588785046</v>
      </c>
      <c r="EA335" s="63">
        <f>VLOOKUP(A335,[5]Embarazos!$A$7:$D$139,3,0)</f>
        <v>9</v>
      </c>
      <c r="EB335" s="62">
        <f>VLOOKUP(A335,[5]Embarazos!$A$7:$F$139,6,0)</f>
        <v>26.012461059190027</v>
      </c>
      <c r="EC335" s="63">
        <f>VLOOKUP(A335,[5]Embarazos!$A$7:$F$139,5,0)</f>
        <v>167</v>
      </c>
      <c r="ED335" s="62">
        <f>VLOOKUP(A335,'[3]2017'!$A$8:$K$140,11,0)</f>
        <v>0.9356725146198831</v>
      </c>
      <c r="EE335" s="63">
        <f>VLOOKUP(A335,'[3]2017'!$A$8:$K$140,10,0)</f>
        <v>4</v>
      </c>
      <c r="EF335" s="96" t="s">
        <v>2985</v>
      </c>
      <c r="EG335" s="96" t="s">
        <v>2986</v>
      </c>
      <c r="EH335" s="99">
        <v>3.0198446937014669</v>
      </c>
      <c r="EI335" s="104">
        <v>1.5015015015015014</v>
      </c>
      <c r="EJ335" s="174" t="s">
        <v>2074</v>
      </c>
      <c r="EK335" s="174" t="s">
        <v>661</v>
      </c>
      <c r="EL335" s="96" t="s">
        <v>2987</v>
      </c>
      <c r="EM335" s="96" t="s">
        <v>2988</v>
      </c>
      <c r="EN335" s="99">
        <v>1.1056511056511056</v>
      </c>
      <c r="EO335" s="104">
        <v>0</v>
      </c>
      <c r="EP335" s="67">
        <v>78.48</v>
      </c>
      <c r="EQ335" s="67">
        <v>4</v>
      </c>
      <c r="ER335" s="67">
        <v>196.19</v>
      </c>
      <c r="ES335" s="67">
        <v>10</v>
      </c>
      <c r="ET335" s="92">
        <v>431.62644692956644</v>
      </c>
      <c r="EU335" s="105">
        <v>22</v>
      </c>
      <c r="EV335" s="67">
        <v>78.48</v>
      </c>
      <c r="EW335" s="67">
        <v>4</v>
      </c>
      <c r="EX335" s="67">
        <v>0</v>
      </c>
      <c r="EY335" s="62">
        <f>VLOOKUP(A335,[5]Embarazos!$A$7:$H$139,8,0)</f>
        <v>31.619937694704049</v>
      </c>
      <c r="EZ335" s="63">
        <f>VLOOKUP(A335,[5]Embarazos!$A$7:$H$139,7,0)</f>
        <v>203</v>
      </c>
      <c r="FA335" s="62">
        <f>VLOOKUP(A335,[5]Embarazos!$A$7:$J$139,10,0)</f>
        <v>21.028037383177569</v>
      </c>
      <c r="FB335" s="63">
        <f>VLOOKUP(A335,[5]Embarazos!$A$7:$J$139,9,0)</f>
        <v>135</v>
      </c>
      <c r="FC335" s="67">
        <v>10.09</v>
      </c>
      <c r="FD335" s="67">
        <v>1</v>
      </c>
      <c r="FE335" s="67">
        <v>171.51</v>
      </c>
      <c r="FF335" s="67">
        <v>17</v>
      </c>
      <c r="FG335" s="67">
        <v>10.09</v>
      </c>
      <c r="FH335" s="67">
        <v>1</v>
      </c>
      <c r="FI335" s="67">
        <v>0</v>
      </c>
      <c r="FJ335" s="67">
        <v>0</v>
      </c>
      <c r="FK335" s="92">
        <v>191.68684422921712</v>
      </c>
      <c r="FL335" s="105">
        <v>19</v>
      </c>
      <c r="FM335" s="67">
        <v>262.31</v>
      </c>
      <c r="FN335" s="67">
        <v>26</v>
      </c>
      <c r="FO335" s="67">
        <v>494.35</v>
      </c>
      <c r="FP335" s="67">
        <v>49</v>
      </c>
      <c r="FQ335" s="92">
        <v>20.177562550443906</v>
      </c>
      <c r="FR335" s="67">
        <v>2</v>
      </c>
      <c r="FS335" s="62">
        <f>VLOOKUP(A335,'[3]2017'!$A$8:$M$140,13,0)</f>
        <v>2.3763231799524736</v>
      </c>
      <c r="FT335" s="63">
        <f>VLOOKUP(A335,'[3]2017'!$A$8:$M$140,12,0)</f>
        <v>11</v>
      </c>
      <c r="FU335" s="62">
        <f>VLOOKUP(A335,'[3]2017'!$A$8:$O$140,15,0)</f>
        <v>1.8416206261510129</v>
      </c>
      <c r="FV335" s="63">
        <f>VLOOKUP(A335,'[3]2017'!$A$8:$O$140,14,0)</f>
        <v>8</v>
      </c>
      <c r="FW335" s="67"/>
      <c r="FX335" s="67"/>
      <c r="FY335" s="67"/>
      <c r="FZ335" s="67"/>
      <c r="GA335" s="67"/>
      <c r="GB335" s="67"/>
      <c r="GC335" s="67"/>
      <c r="GD335" s="67"/>
      <c r="GE335" s="67"/>
      <c r="GF335" s="67"/>
      <c r="GG335" s="67"/>
      <c r="GH335" s="67"/>
      <c r="GI335" s="67"/>
      <c r="GJ335" s="67"/>
      <c r="GK335" s="67"/>
      <c r="GL335" s="67"/>
      <c r="GM335" s="67"/>
      <c r="GN335" s="67"/>
      <c r="GO335" s="67"/>
      <c r="GP335" s="67"/>
      <c r="GQ335" s="67"/>
      <c r="GR335" s="67"/>
      <c r="GS335" s="67"/>
      <c r="GT335" s="67"/>
      <c r="GU335" s="67"/>
      <c r="GV335" s="67"/>
      <c r="GW335" s="67"/>
      <c r="GX335" s="67"/>
      <c r="GY335" s="67"/>
      <c r="GZ335" s="67"/>
      <c r="HA335" s="67"/>
      <c r="HB335" s="67"/>
      <c r="HC335" s="67"/>
      <c r="HD335" s="67"/>
      <c r="HE335" s="67"/>
      <c r="HF335" s="67"/>
      <c r="HG335" s="67"/>
      <c r="HH335" s="67"/>
      <c r="HI335" s="67"/>
      <c r="HJ335" s="67"/>
      <c r="HK335" s="67"/>
      <c r="HL335" s="67"/>
      <c r="HM335" s="67"/>
      <c r="HN335" s="67"/>
      <c r="HO335" s="67"/>
      <c r="HP335" s="67"/>
      <c r="HQ335" s="67"/>
      <c r="HR335" s="67"/>
      <c r="HS335" s="67"/>
      <c r="HT335" s="67"/>
      <c r="HU335" s="67"/>
      <c r="HV335" s="67"/>
      <c r="HW335" s="67"/>
      <c r="HX335" s="67"/>
      <c r="HY335" s="67"/>
      <c r="HZ335" s="67"/>
      <c r="IA335" s="67"/>
      <c r="IB335" s="67"/>
      <c r="IC335" s="67"/>
      <c r="ID335" s="67"/>
      <c r="IE335" s="67"/>
      <c r="IF335" s="67"/>
      <c r="IG335" s="67"/>
      <c r="IH335" s="67"/>
      <c r="II335" s="67"/>
      <c r="IJ335" s="67"/>
      <c r="IK335" s="67"/>
      <c r="IL335" s="67"/>
      <c r="IM335" s="67"/>
      <c r="IN335" s="67"/>
      <c r="IO335" s="67"/>
      <c r="IP335" s="67"/>
      <c r="IQ335" s="67"/>
      <c r="IR335" s="67"/>
      <c r="IS335" s="67"/>
      <c r="IT335" s="67"/>
      <c r="IU335" s="67"/>
      <c r="IV335" s="67"/>
      <c r="IW335" s="67"/>
      <c r="IX335" s="67"/>
      <c r="IY335" s="67"/>
      <c r="IZ335" s="67"/>
      <c r="JA335" s="67"/>
      <c r="JB335" s="67"/>
      <c r="JC335" s="67"/>
      <c r="JD335" s="67"/>
      <c r="JE335" s="67"/>
      <c r="JF335" s="67"/>
      <c r="JG335" s="67"/>
      <c r="JH335" s="67"/>
      <c r="JI335" s="67"/>
      <c r="JJ335" s="67"/>
      <c r="JK335" s="67"/>
      <c r="JL335" s="67"/>
      <c r="JM335" s="67"/>
      <c r="JN335" s="67"/>
      <c r="JO335" s="67"/>
      <c r="JP335" s="67"/>
      <c r="JQ335" s="67"/>
      <c r="JR335" s="67"/>
      <c r="JS335" s="67"/>
      <c r="JT335" s="67"/>
      <c r="JU335" s="67"/>
      <c r="JV335" s="67"/>
      <c r="JW335" s="67"/>
      <c r="JX335" s="67"/>
      <c r="JY335" s="67"/>
      <c r="JZ335" s="67"/>
      <c r="KA335" s="67"/>
      <c r="KB335" s="67"/>
      <c r="KC335" s="67"/>
      <c r="KD335" s="67"/>
      <c r="KE335" s="67"/>
      <c r="KF335" s="67"/>
      <c r="KG335" s="67"/>
      <c r="KH335" s="67"/>
      <c r="KI335" s="67"/>
      <c r="KJ335" s="67"/>
      <c r="KK335" s="67"/>
      <c r="KL335" s="67"/>
      <c r="KM335" s="67"/>
      <c r="KN335" s="67"/>
      <c r="KO335" s="67"/>
      <c r="KP335" s="67"/>
      <c r="KQ335" s="67"/>
      <c r="KR335" s="67"/>
      <c r="KS335" s="67"/>
      <c r="KT335" s="67"/>
      <c r="KU335" s="67"/>
      <c r="KV335" s="67"/>
      <c r="KW335" s="67"/>
      <c r="KX335" s="67"/>
      <c r="KY335" s="67"/>
      <c r="KZ335" s="67"/>
      <c r="LA335" s="67"/>
      <c r="LB335" s="67"/>
      <c r="LC335" s="67"/>
      <c r="LD335" s="67"/>
      <c r="LE335" s="67"/>
      <c r="LF335" s="67"/>
      <c r="LG335" s="67"/>
      <c r="LH335" s="67"/>
      <c r="LI335" s="67"/>
      <c r="LJ335" s="67"/>
      <c r="LK335" s="67"/>
      <c r="LL335" s="67"/>
      <c r="LM335" s="67"/>
      <c r="LN335" s="67"/>
      <c r="LO335" s="67"/>
      <c r="LP335" s="67"/>
      <c r="LQ335" s="67"/>
      <c r="LR335" s="67"/>
      <c r="LS335" s="67"/>
      <c r="LT335" s="67"/>
      <c r="LU335" s="67"/>
      <c r="LV335" s="67"/>
      <c r="LW335" s="67"/>
      <c r="LX335" s="67"/>
      <c r="LY335" s="67"/>
      <c r="LZ335" s="67"/>
      <c r="MA335" s="67"/>
      <c r="MB335" s="67"/>
      <c r="MC335" s="67"/>
      <c r="MD335" s="67"/>
      <c r="ME335" s="67"/>
      <c r="MF335" s="67"/>
      <c r="MG335" s="67"/>
      <c r="MH335" s="67"/>
      <c r="MI335" s="67"/>
      <c r="MJ335" s="67"/>
      <c r="MK335" s="67"/>
      <c r="ML335" s="67"/>
      <c r="MM335" s="67"/>
      <c r="MN335" s="67"/>
      <c r="MO335" s="67"/>
      <c r="MP335" s="67"/>
      <c r="MQ335" s="67"/>
      <c r="MR335" s="67"/>
      <c r="MS335" s="67"/>
      <c r="MT335" s="67"/>
      <c r="MU335" s="67"/>
      <c r="MV335" s="67"/>
      <c r="MW335" s="67"/>
      <c r="MX335" s="67"/>
      <c r="MY335" s="67"/>
      <c r="MZ335" s="67"/>
      <c r="NA335" s="67"/>
      <c r="NB335" s="67"/>
      <c r="NC335" s="67"/>
      <c r="ND335" s="67"/>
      <c r="NE335" s="67"/>
      <c r="NF335" s="67"/>
      <c r="NG335" s="67"/>
      <c r="NH335" s="67"/>
      <c r="NI335" s="67"/>
      <c r="NJ335" s="67"/>
      <c r="NK335" s="67"/>
      <c r="NL335" s="67"/>
      <c r="NM335" s="67"/>
      <c r="NN335" s="67"/>
      <c r="NO335" s="67"/>
      <c r="NP335" s="67"/>
      <c r="NQ335" s="67"/>
      <c r="NR335" s="12"/>
      <c r="NS335" s="12"/>
      <c r="NT335" s="12"/>
      <c r="NU335" s="12"/>
      <c r="NV335" s="12"/>
      <c r="NW335" s="12"/>
      <c r="NX335" s="12"/>
      <c r="NY335" s="12"/>
      <c r="NZ335" s="12"/>
      <c r="OA335" s="12"/>
      <c r="OB335" s="12"/>
      <c r="OC335" s="12"/>
      <c r="OD335" s="12"/>
      <c r="OE335" s="12"/>
      <c r="OF335" s="12"/>
      <c r="OG335" s="12"/>
      <c r="OH335" s="12"/>
      <c r="OI335" s="12"/>
      <c r="OJ335" s="12"/>
      <c r="OK335" s="12"/>
      <c r="OL335" s="12"/>
      <c r="OM335" s="12"/>
      <c r="ON335" s="12"/>
      <c r="OO335" s="12"/>
      <c r="OP335" s="12"/>
      <c r="OQ335" s="12"/>
    </row>
    <row r="336" spans="1:407">
      <c r="A336" s="96" t="s">
        <v>1207</v>
      </c>
      <c r="B336" s="56" t="s">
        <v>1208</v>
      </c>
      <c r="C336" s="96" t="s">
        <v>730</v>
      </c>
      <c r="D336" s="74">
        <v>6</v>
      </c>
      <c r="E336" s="67">
        <v>2017</v>
      </c>
      <c r="F336" s="161">
        <v>70.937705401036183</v>
      </c>
      <c r="G336" s="67">
        <v>19025</v>
      </c>
      <c r="H336" s="67">
        <v>8261</v>
      </c>
      <c r="I336" s="67">
        <v>10764</v>
      </c>
      <c r="J336" s="67">
        <v>18.399999999999999</v>
      </c>
      <c r="K336" s="78">
        <v>3501</v>
      </c>
      <c r="L336" s="67">
        <v>38.68</v>
      </c>
      <c r="M336" s="78">
        <v>7359</v>
      </c>
      <c r="N336" s="67">
        <v>1903</v>
      </c>
      <c r="O336" s="67">
        <v>981</v>
      </c>
      <c r="P336" s="67">
        <v>922</v>
      </c>
      <c r="Q336" s="67">
        <v>2267</v>
      </c>
      <c r="R336" s="67">
        <v>1171</v>
      </c>
      <c r="S336" s="67">
        <v>1096</v>
      </c>
      <c r="T336" s="67">
        <v>1759</v>
      </c>
      <c r="U336" s="67">
        <v>924</v>
      </c>
      <c r="V336" s="67">
        <v>835</v>
      </c>
      <c r="W336" s="67">
        <v>2055</v>
      </c>
      <c r="X336" s="67">
        <v>1085</v>
      </c>
      <c r="Y336" s="67">
        <v>970</v>
      </c>
      <c r="Z336" s="67">
        <v>1643</v>
      </c>
      <c r="AA336" s="67">
        <v>877</v>
      </c>
      <c r="AB336" s="67">
        <v>766</v>
      </c>
      <c r="AC336" s="67">
        <v>2011</v>
      </c>
      <c r="AD336" s="67">
        <v>1079</v>
      </c>
      <c r="AE336" s="67">
        <v>932</v>
      </c>
      <c r="AF336" s="67">
        <v>1722</v>
      </c>
      <c r="AG336" s="67">
        <v>927</v>
      </c>
      <c r="AH336" s="67">
        <v>795</v>
      </c>
      <c r="AI336" s="67">
        <v>3064</v>
      </c>
      <c r="AJ336" s="67">
        <v>1644</v>
      </c>
      <c r="AK336" s="67">
        <v>1420</v>
      </c>
      <c r="AL336" s="67">
        <v>1708</v>
      </c>
      <c r="AM336" s="67">
        <v>917</v>
      </c>
      <c r="AN336" s="67">
        <v>791</v>
      </c>
      <c r="AO336" s="67">
        <v>1599</v>
      </c>
      <c r="AP336" s="67">
        <v>850</v>
      </c>
      <c r="AQ336" s="67">
        <v>749</v>
      </c>
      <c r="AR336" s="67" t="s">
        <v>428</v>
      </c>
      <c r="AS336" s="67"/>
      <c r="AT336" s="67" t="s">
        <v>428</v>
      </c>
      <c r="AU336" s="59">
        <v>256</v>
      </c>
      <c r="AV336" s="59">
        <v>0</v>
      </c>
      <c r="AW336" s="59">
        <v>72</v>
      </c>
      <c r="AX336" s="97">
        <f>VLOOKUP(A336,[2]INFANTIL!$A$8:$AA$140,27,0)</f>
        <v>29.411764705882351</v>
      </c>
      <c r="AY336" s="98">
        <f>VLOOKUP(A336,[2]INFANTIL!$A$8:$AA$140,16,0)</f>
        <v>2</v>
      </c>
      <c r="AZ336" s="62">
        <f>VLOOKUP(A336,'[3]2017'!$A$8:$E$140,5,0)</f>
        <v>1.5764582238570679</v>
      </c>
      <c r="BA336" s="63">
        <f>VLOOKUP(A336,'[3]2017'!$A$8:$E$140,4,0)</f>
        <v>3</v>
      </c>
      <c r="BB336" s="62">
        <f>VLOOKUP(A336,[2]MATERNAS!$A$8:$AA$140,27,0)</f>
        <v>0</v>
      </c>
      <c r="BC336" s="63">
        <f>VLOOKUP(A336,[2]MATERNAS!$A$8:$AA$140,26,0)</f>
        <v>0</v>
      </c>
      <c r="BD336" s="68">
        <v>0</v>
      </c>
      <c r="BE336" s="69">
        <v>0</v>
      </c>
      <c r="BF336" s="60">
        <f>VLOOKUP(A336,[4]Controles!$A$7:$L$139,12,0)</f>
        <v>5.8823529411764701</v>
      </c>
      <c r="BG336" s="61">
        <f>VLOOKUP(A336,[4]Controles!$A$7:$L$139,11,0)</f>
        <v>6</v>
      </c>
      <c r="BH336" s="88">
        <v>2.9411764705882351</v>
      </c>
      <c r="BI336" s="87">
        <v>3</v>
      </c>
      <c r="BJ336" s="68">
        <v>0</v>
      </c>
      <c r="BK336" s="69">
        <v>0</v>
      </c>
      <c r="BL336" s="68">
        <v>0</v>
      </c>
      <c r="BM336" s="69">
        <v>0</v>
      </c>
      <c r="BN336" s="67">
        <v>0</v>
      </c>
      <c r="BO336" s="67">
        <v>0</v>
      </c>
      <c r="BP336" s="67">
        <v>0</v>
      </c>
      <c r="BQ336" s="67">
        <v>0</v>
      </c>
      <c r="BR336" s="67">
        <v>0</v>
      </c>
      <c r="BS336" s="67">
        <v>0</v>
      </c>
      <c r="BT336" s="67">
        <v>0</v>
      </c>
      <c r="BU336" s="67">
        <v>0</v>
      </c>
      <c r="BV336" s="67">
        <v>20.5</v>
      </c>
      <c r="BW336" s="67">
        <v>79.5</v>
      </c>
      <c r="BX336" s="67">
        <v>74.400000000000006</v>
      </c>
      <c r="BY336" s="88">
        <v>79</v>
      </c>
      <c r="BZ336" s="67">
        <v>75.599999999999994</v>
      </c>
      <c r="CA336" s="67">
        <v>81.599999999999994</v>
      </c>
      <c r="CB336" s="67">
        <v>93.9</v>
      </c>
      <c r="CC336" s="96" t="s">
        <v>2989</v>
      </c>
      <c r="CD336" s="96" t="s">
        <v>2990</v>
      </c>
      <c r="CE336" s="99">
        <v>56.25</v>
      </c>
      <c r="CF336" s="67" t="s">
        <v>2991</v>
      </c>
      <c r="CG336" s="67" t="s">
        <v>1294</v>
      </c>
      <c r="CH336" s="67">
        <v>0</v>
      </c>
      <c r="CI336" s="67">
        <v>0</v>
      </c>
      <c r="CJ336" s="86">
        <v>0</v>
      </c>
      <c r="CK336" s="87">
        <v>0</v>
      </c>
      <c r="CL336" s="106">
        <v>0</v>
      </c>
      <c r="CM336" s="89">
        <v>0</v>
      </c>
      <c r="CN336" s="67">
        <v>0</v>
      </c>
      <c r="CO336" s="67">
        <v>0</v>
      </c>
      <c r="CP336" s="67">
        <v>0</v>
      </c>
      <c r="CQ336" s="67">
        <v>0</v>
      </c>
      <c r="CR336" s="67">
        <v>0</v>
      </c>
      <c r="CS336" s="67">
        <v>0</v>
      </c>
      <c r="CT336" s="67">
        <v>0</v>
      </c>
      <c r="CU336" s="67">
        <v>0</v>
      </c>
      <c r="CV336" s="67">
        <v>0</v>
      </c>
      <c r="CW336" s="67">
        <v>0</v>
      </c>
      <c r="CX336" s="67">
        <v>0</v>
      </c>
      <c r="CY336" s="67">
        <v>0</v>
      </c>
      <c r="CZ336" s="67">
        <v>0</v>
      </c>
      <c r="DA336" s="67">
        <v>0</v>
      </c>
      <c r="DB336" s="62">
        <f>VLOOKUP(A336,'[3]2017'!$A$8:$I$140,9,0)</f>
        <v>0</v>
      </c>
      <c r="DC336" s="63">
        <f>VLOOKUP(A336,'[3]2017'!$A$8:$I$140,8,0)</f>
        <v>0</v>
      </c>
      <c r="DD336" s="96" t="s">
        <v>2992</v>
      </c>
      <c r="DE336" s="96" t="s">
        <v>2993</v>
      </c>
      <c r="DF336" s="99">
        <v>3.6617262423714032</v>
      </c>
      <c r="DG336" s="100">
        <v>10.159118727050185</v>
      </c>
      <c r="DH336" s="67">
        <v>0</v>
      </c>
      <c r="DI336" s="67">
        <v>0</v>
      </c>
      <c r="DJ336" s="67">
        <v>0</v>
      </c>
      <c r="DK336" s="67">
        <v>0</v>
      </c>
      <c r="DL336" s="67">
        <v>0</v>
      </c>
      <c r="DM336" s="67">
        <v>0</v>
      </c>
      <c r="DN336" s="67">
        <v>0</v>
      </c>
      <c r="DO336" s="67">
        <v>0</v>
      </c>
      <c r="DP336" s="67">
        <v>0</v>
      </c>
      <c r="DQ336" s="67">
        <v>0</v>
      </c>
      <c r="DR336" s="67">
        <v>0</v>
      </c>
      <c r="DS336" s="67">
        <v>0</v>
      </c>
      <c r="DT336" s="67">
        <v>0</v>
      </c>
      <c r="DU336" s="67">
        <v>0</v>
      </c>
      <c r="DV336" s="67">
        <v>0</v>
      </c>
      <c r="DW336" s="67">
        <v>0</v>
      </c>
      <c r="DX336" s="67">
        <v>0</v>
      </c>
      <c r="DY336" s="67">
        <v>0</v>
      </c>
      <c r="DZ336" s="101">
        <f>VLOOKUP(A336,[5]Embarazos!$A$7:$D$139,4,0)</f>
        <v>2.8571428571428572</v>
      </c>
      <c r="EA336" s="63">
        <f>VLOOKUP(A336,[5]Embarazos!$A$7:$D$139,3,0)</f>
        <v>3</v>
      </c>
      <c r="EB336" s="62">
        <f>VLOOKUP(A336,[5]Embarazos!$A$7:$F$139,6,0)</f>
        <v>24.761904761904763</v>
      </c>
      <c r="EC336" s="63">
        <f>VLOOKUP(A336,[5]Embarazos!$A$7:$F$139,5,0)</f>
        <v>26</v>
      </c>
      <c r="ED336" s="62">
        <f>VLOOKUP(A336,'[3]2017'!$A$8:$K$140,11,0)</f>
        <v>1.7421602787456445</v>
      </c>
      <c r="EE336" s="63">
        <f>VLOOKUP(A336,'[3]2017'!$A$8:$K$140,10,0)</f>
        <v>3</v>
      </c>
      <c r="EF336" s="96" t="s">
        <v>2994</v>
      </c>
      <c r="EG336" s="96" t="s">
        <v>2995</v>
      </c>
      <c r="EH336" s="99">
        <v>2.5149700598802394</v>
      </c>
      <c r="EI336" s="104">
        <v>13.745704467353953</v>
      </c>
      <c r="EJ336" s="174" t="s">
        <v>1648</v>
      </c>
      <c r="EK336" s="174" t="s">
        <v>2996</v>
      </c>
      <c r="EL336" s="96" t="s">
        <v>2341</v>
      </c>
      <c r="EM336" s="96" t="s">
        <v>2997</v>
      </c>
      <c r="EN336" s="99">
        <v>0.77220077220077221</v>
      </c>
      <c r="EO336" s="104">
        <v>22.085889570552148</v>
      </c>
      <c r="EP336" s="67">
        <v>0</v>
      </c>
      <c r="EQ336" s="67">
        <v>0</v>
      </c>
      <c r="ER336" s="67">
        <v>0</v>
      </c>
      <c r="ES336" s="67">
        <v>0</v>
      </c>
      <c r="ET336" s="67">
        <v>0</v>
      </c>
      <c r="EU336" s="67">
        <v>0</v>
      </c>
      <c r="EV336" s="67">
        <v>0</v>
      </c>
      <c r="EW336" s="67">
        <v>0</v>
      </c>
      <c r="EX336" s="67">
        <v>0</v>
      </c>
      <c r="EY336" s="62">
        <f>VLOOKUP(A336,[5]Embarazos!$A$7:$H$139,8,0)</f>
        <v>29.523809523809526</v>
      </c>
      <c r="EZ336" s="63">
        <f>VLOOKUP(A336,[5]Embarazos!$A$7:$H$139,7,0)</f>
        <v>31</v>
      </c>
      <c r="FA336" s="62">
        <f>VLOOKUP(A336,[5]Embarazos!$A$7:$J$139,10,0)</f>
        <v>20</v>
      </c>
      <c r="FB336" s="63">
        <f>VLOOKUP(A336,[5]Embarazos!$A$7:$J$139,9,0)</f>
        <v>21</v>
      </c>
      <c r="FC336" s="67">
        <v>27.03</v>
      </c>
      <c r="FD336" s="67">
        <v>1</v>
      </c>
      <c r="FE336" s="67">
        <v>0</v>
      </c>
      <c r="FF336" s="67">
        <v>0</v>
      </c>
      <c r="FG336" s="67">
        <v>0</v>
      </c>
      <c r="FH336" s="67">
        <v>0</v>
      </c>
      <c r="FI336" s="67">
        <v>0</v>
      </c>
      <c r="FJ336" s="67">
        <v>0</v>
      </c>
      <c r="FK336" s="92">
        <v>27.034333603676671</v>
      </c>
      <c r="FL336" s="105">
        <v>1</v>
      </c>
      <c r="FM336" s="67">
        <v>0</v>
      </c>
      <c r="FN336" s="67">
        <v>0</v>
      </c>
      <c r="FO336" s="67">
        <v>81.099999999999994</v>
      </c>
      <c r="FP336" s="67">
        <v>3</v>
      </c>
      <c r="FQ336" s="67">
        <v>0</v>
      </c>
      <c r="FR336" s="67">
        <v>0</v>
      </c>
      <c r="FS336" s="62">
        <f>VLOOKUP(A336,'[3]2017'!$A$8:$M$140,13,0)</f>
        <v>0</v>
      </c>
      <c r="FT336" s="63">
        <f>VLOOKUP(A336,'[3]2017'!$A$8:$M$140,12,0)</f>
        <v>0</v>
      </c>
      <c r="FU336" s="62">
        <f>VLOOKUP(A336,'[3]2017'!$A$8:$O$140,15,0)</f>
        <v>0</v>
      </c>
      <c r="FV336" s="63">
        <f>VLOOKUP(A336,'[3]2017'!$A$8:$O$140,14,0)</f>
        <v>0</v>
      </c>
      <c r="FW336" s="67"/>
      <c r="FX336" s="67"/>
      <c r="FY336" s="67"/>
      <c r="FZ336" s="67"/>
      <c r="GA336" s="67"/>
      <c r="GB336" s="67"/>
      <c r="GC336" s="67"/>
      <c r="GD336" s="67"/>
      <c r="GE336" s="67"/>
      <c r="GF336" s="67"/>
      <c r="GG336" s="67"/>
      <c r="GH336" s="67"/>
      <c r="GI336" s="67"/>
      <c r="GJ336" s="67"/>
      <c r="GK336" s="67"/>
      <c r="GL336" s="67"/>
      <c r="GM336" s="67"/>
      <c r="GN336" s="67"/>
      <c r="GO336" s="67"/>
      <c r="GP336" s="67"/>
      <c r="GQ336" s="67"/>
      <c r="GR336" s="67"/>
      <c r="GS336" s="67"/>
      <c r="GT336" s="67"/>
      <c r="GU336" s="67"/>
      <c r="GV336" s="67"/>
      <c r="GW336" s="67"/>
      <c r="GX336" s="67"/>
      <c r="GY336" s="67"/>
      <c r="GZ336" s="67"/>
      <c r="HA336" s="67"/>
      <c r="HB336" s="67"/>
      <c r="HC336" s="67"/>
      <c r="HD336" s="67"/>
      <c r="HE336" s="67"/>
      <c r="HF336" s="67"/>
      <c r="HG336" s="67"/>
      <c r="HH336" s="67"/>
      <c r="HI336" s="67"/>
      <c r="HJ336" s="67"/>
      <c r="HK336" s="67"/>
      <c r="HL336" s="67"/>
      <c r="HM336" s="67"/>
      <c r="HN336" s="67"/>
      <c r="HO336" s="67"/>
      <c r="HP336" s="67"/>
      <c r="HQ336" s="67"/>
      <c r="HR336" s="67"/>
      <c r="HS336" s="67"/>
      <c r="HT336" s="67"/>
      <c r="HU336" s="67"/>
      <c r="HV336" s="67"/>
      <c r="HW336" s="67"/>
      <c r="HX336" s="67"/>
      <c r="HY336" s="67"/>
      <c r="HZ336" s="67"/>
      <c r="IA336" s="67"/>
      <c r="IB336" s="67"/>
      <c r="IC336" s="67"/>
      <c r="ID336" s="67"/>
      <c r="IE336" s="67"/>
      <c r="IF336" s="67"/>
      <c r="IG336" s="67"/>
      <c r="IH336" s="67"/>
      <c r="II336" s="67"/>
      <c r="IJ336" s="67"/>
      <c r="IK336" s="67"/>
      <c r="IL336" s="67"/>
      <c r="IM336" s="67"/>
      <c r="IN336" s="67"/>
      <c r="IO336" s="67"/>
      <c r="IP336" s="67"/>
      <c r="IQ336" s="67"/>
      <c r="IR336" s="67"/>
      <c r="IS336" s="67"/>
      <c r="IT336" s="67"/>
      <c r="IU336" s="67"/>
      <c r="IV336" s="67"/>
      <c r="IW336" s="67"/>
      <c r="IX336" s="67"/>
      <c r="IY336" s="67"/>
      <c r="IZ336" s="67"/>
      <c r="JA336" s="67"/>
      <c r="JB336" s="67"/>
      <c r="JC336" s="67"/>
      <c r="JD336" s="67"/>
      <c r="JE336" s="67"/>
      <c r="JF336" s="67"/>
      <c r="JG336" s="67"/>
      <c r="JH336" s="67"/>
      <c r="JI336" s="67"/>
      <c r="JJ336" s="67"/>
      <c r="JK336" s="67"/>
      <c r="JL336" s="67"/>
      <c r="JM336" s="67"/>
      <c r="JN336" s="67"/>
      <c r="JO336" s="67"/>
      <c r="JP336" s="67"/>
      <c r="JQ336" s="67"/>
      <c r="JR336" s="67"/>
      <c r="JS336" s="67"/>
      <c r="JT336" s="67"/>
      <c r="JU336" s="67"/>
      <c r="JV336" s="67"/>
      <c r="JW336" s="67"/>
      <c r="JX336" s="67"/>
      <c r="JY336" s="67"/>
      <c r="JZ336" s="67"/>
      <c r="KA336" s="67"/>
      <c r="KB336" s="67"/>
      <c r="KC336" s="67"/>
      <c r="KD336" s="67"/>
      <c r="KE336" s="67"/>
      <c r="KF336" s="67"/>
      <c r="KG336" s="67"/>
      <c r="KH336" s="67"/>
      <c r="KI336" s="67"/>
      <c r="KJ336" s="67"/>
      <c r="KK336" s="67"/>
      <c r="KL336" s="67"/>
      <c r="KM336" s="67"/>
      <c r="KN336" s="67"/>
      <c r="KO336" s="67"/>
      <c r="KP336" s="67"/>
      <c r="KQ336" s="67"/>
      <c r="KR336" s="67"/>
      <c r="KS336" s="67"/>
      <c r="KT336" s="67"/>
      <c r="KU336" s="67"/>
      <c r="KV336" s="67"/>
      <c r="KW336" s="67"/>
      <c r="KX336" s="67"/>
      <c r="KY336" s="67"/>
      <c r="KZ336" s="67"/>
      <c r="LA336" s="67"/>
      <c r="LB336" s="67"/>
      <c r="LC336" s="67"/>
      <c r="LD336" s="67"/>
      <c r="LE336" s="67"/>
      <c r="LF336" s="67"/>
      <c r="LG336" s="67"/>
      <c r="LH336" s="67"/>
      <c r="LI336" s="67"/>
      <c r="LJ336" s="67"/>
      <c r="LK336" s="67"/>
      <c r="LL336" s="67"/>
      <c r="LM336" s="67"/>
      <c r="LN336" s="67"/>
      <c r="LO336" s="67"/>
      <c r="LP336" s="67"/>
      <c r="LQ336" s="67"/>
      <c r="LR336" s="67"/>
      <c r="LS336" s="67"/>
      <c r="LT336" s="67"/>
      <c r="LU336" s="67"/>
      <c r="LV336" s="67"/>
      <c r="LW336" s="67"/>
      <c r="LX336" s="67"/>
      <c r="LY336" s="67"/>
      <c r="LZ336" s="67"/>
      <c r="MA336" s="67"/>
      <c r="MB336" s="67"/>
      <c r="MC336" s="67"/>
      <c r="MD336" s="67"/>
      <c r="ME336" s="67"/>
      <c r="MF336" s="67"/>
      <c r="MG336" s="67"/>
      <c r="MH336" s="67"/>
      <c r="MI336" s="67"/>
      <c r="MJ336" s="67"/>
      <c r="MK336" s="67"/>
      <c r="ML336" s="67"/>
      <c r="MM336" s="67"/>
      <c r="MN336" s="67"/>
      <c r="MO336" s="67"/>
      <c r="MP336" s="67"/>
      <c r="MQ336" s="67"/>
      <c r="MR336" s="67"/>
      <c r="MS336" s="67"/>
      <c r="MT336" s="67"/>
      <c r="MU336" s="67"/>
      <c r="MV336" s="67"/>
      <c r="MW336" s="67"/>
      <c r="MX336" s="67"/>
      <c r="MY336" s="67"/>
      <c r="MZ336" s="67"/>
      <c r="NA336" s="67"/>
      <c r="NB336" s="67"/>
      <c r="NC336" s="67"/>
      <c r="ND336" s="67"/>
      <c r="NE336" s="67"/>
      <c r="NF336" s="67"/>
      <c r="NG336" s="67"/>
      <c r="NH336" s="67"/>
      <c r="NI336" s="67"/>
      <c r="NJ336" s="67"/>
      <c r="NK336" s="67"/>
      <c r="NL336" s="67"/>
      <c r="NM336" s="67"/>
      <c r="NN336" s="67"/>
      <c r="NO336" s="67"/>
      <c r="NP336" s="67"/>
      <c r="NQ336" s="67"/>
      <c r="NR336" s="12"/>
      <c r="NS336" s="12"/>
      <c r="NT336" s="12"/>
      <c r="NU336" s="12"/>
      <c r="NV336" s="12"/>
      <c r="NW336" s="12"/>
      <c r="NX336" s="12"/>
      <c r="NY336" s="12"/>
      <c r="NZ336" s="12"/>
      <c r="OA336" s="12"/>
      <c r="OB336" s="12"/>
      <c r="OC336" s="12"/>
      <c r="OD336" s="12"/>
      <c r="OE336" s="12"/>
      <c r="OF336" s="12"/>
      <c r="OG336" s="12"/>
      <c r="OH336" s="12"/>
      <c r="OI336" s="12"/>
      <c r="OJ336" s="12"/>
      <c r="OK336" s="12"/>
      <c r="OL336" s="12"/>
      <c r="OM336" s="12"/>
      <c r="ON336" s="12"/>
      <c r="OO336" s="12"/>
      <c r="OP336" s="12"/>
      <c r="OQ336" s="12"/>
    </row>
    <row r="337" spans="1:407">
      <c r="A337" s="96" t="s">
        <v>1215</v>
      </c>
      <c r="B337" s="56" t="s">
        <v>1216</v>
      </c>
      <c r="C337" s="96" t="s">
        <v>730</v>
      </c>
      <c r="D337" s="74">
        <v>6</v>
      </c>
      <c r="E337" s="67">
        <v>2017</v>
      </c>
      <c r="F337" s="161">
        <v>75.491312413066439</v>
      </c>
      <c r="G337" s="67">
        <v>20893</v>
      </c>
      <c r="H337" s="67">
        <v>6453</v>
      </c>
      <c r="I337" s="67">
        <v>14440</v>
      </c>
      <c r="J337" s="67">
        <v>12.91</v>
      </c>
      <c r="K337" s="78">
        <v>2698</v>
      </c>
      <c r="L337" s="67">
        <v>42.45</v>
      </c>
      <c r="M337" s="78">
        <v>8870</v>
      </c>
      <c r="N337" s="67">
        <v>2202</v>
      </c>
      <c r="O337" s="67">
        <v>1128</v>
      </c>
      <c r="P337" s="67">
        <v>1074</v>
      </c>
      <c r="Q337" s="67">
        <v>2625</v>
      </c>
      <c r="R337" s="67">
        <v>1346</v>
      </c>
      <c r="S337" s="67">
        <v>1279</v>
      </c>
      <c r="T337" s="67">
        <v>2042</v>
      </c>
      <c r="U337" s="67">
        <v>1064</v>
      </c>
      <c r="V337" s="67">
        <v>978</v>
      </c>
      <c r="W337" s="67">
        <v>2388</v>
      </c>
      <c r="X337" s="67">
        <v>1251</v>
      </c>
      <c r="Y337" s="67">
        <v>1137</v>
      </c>
      <c r="Z337" s="67">
        <v>1911</v>
      </c>
      <c r="AA337" s="67">
        <v>1012</v>
      </c>
      <c r="AB337" s="67">
        <v>899</v>
      </c>
      <c r="AC337" s="67">
        <v>2331</v>
      </c>
      <c r="AD337" s="67">
        <v>1243</v>
      </c>
      <c r="AE337" s="67">
        <v>1088</v>
      </c>
      <c r="AF337" s="67">
        <v>1991</v>
      </c>
      <c r="AG337" s="67">
        <v>1065</v>
      </c>
      <c r="AH337" s="67">
        <v>926</v>
      </c>
      <c r="AI337" s="67">
        <v>3518</v>
      </c>
      <c r="AJ337" s="67">
        <v>1873</v>
      </c>
      <c r="AK337" s="67">
        <v>1645</v>
      </c>
      <c r="AL337" s="67">
        <v>1959</v>
      </c>
      <c r="AM337" s="67">
        <v>1044</v>
      </c>
      <c r="AN337" s="67">
        <v>915</v>
      </c>
      <c r="AO337" s="67">
        <v>1828</v>
      </c>
      <c r="AP337" s="67">
        <v>960</v>
      </c>
      <c r="AQ337" s="67">
        <v>868</v>
      </c>
      <c r="AR337" s="67" t="s">
        <v>428</v>
      </c>
      <c r="AS337" s="67"/>
      <c r="AT337" s="67" t="s">
        <v>428</v>
      </c>
      <c r="AU337" s="59">
        <v>516</v>
      </c>
      <c r="AV337" s="59">
        <v>0</v>
      </c>
      <c r="AW337" s="59">
        <v>156</v>
      </c>
      <c r="AX337" s="97">
        <f>VLOOKUP(A337,[2]INFANTIL!$A$8:$AA$140,27,0)</f>
        <v>8.8495575221238933</v>
      </c>
      <c r="AY337" s="98">
        <f>VLOOKUP(A337,[2]INFANTIL!$A$8:$AA$140,16,0)</f>
        <v>4</v>
      </c>
      <c r="AZ337" s="62">
        <f>VLOOKUP(A337,'[3]2017'!$A$8:$E$140,5,0)</f>
        <v>1.3623978201634876</v>
      </c>
      <c r="BA337" s="63">
        <f>VLOOKUP(A337,'[3]2017'!$A$8:$E$140,4,0)</f>
        <v>3</v>
      </c>
      <c r="BB337" s="62">
        <f>VLOOKUP(A337,[2]MATERNAS!$A$8:$AA$140,27,0)</f>
        <v>0</v>
      </c>
      <c r="BC337" s="63">
        <f>VLOOKUP(A337,[2]MATERNAS!$A$8:$AA$140,26,0)</f>
        <v>0</v>
      </c>
      <c r="BD337" s="68">
        <v>0</v>
      </c>
      <c r="BE337" s="69">
        <v>0</v>
      </c>
      <c r="BF337" s="60">
        <f>VLOOKUP(A337,[4]Controles!$A$7:$L$139,12,0)</f>
        <v>5.7522123893805306</v>
      </c>
      <c r="BG337" s="61">
        <f>VLOOKUP(A337,[4]Controles!$A$7:$L$139,11,0)</f>
        <v>13</v>
      </c>
      <c r="BH337" s="88">
        <v>9.2920353982300892</v>
      </c>
      <c r="BI337" s="87">
        <v>21</v>
      </c>
      <c r="BJ337" s="68">
        <v>0</v>
      </c>
      <c r="BK337" s="69">
        <v>0</v>
      </c>
      <c r="BL337" s="68">
        <v>0</v>
      </c>
      <c r="BM337" s="69">
        <v>0</v>
      </c>
      <c r="BN337" s="67">
        <v>200.75</v>
      </c>
      <c r="BO337" s="67">
        <v>1</v>
      </c>
      <c r="BP337" s="67">
        <v>200.75</v>
      </c>
      <c r="BQ337" s="67">
        <v>1</v>
      </c>
      <c r="BR337" s="67">
        <v>0</v>
      </c>
      <c r="BS337" s="67">
        <v>0</v>
      </c>
      <c r="BT337" s="67">
        <v>0</v>
      </c>
      <c r="BU337" s="67">
        <v>0</v>
      </c>
      <c r="BV337" s="67">
        <v>14.8</v>
      </c>
      <c r="BW337" s="67">
        <v>79.5</v>
      </c>
      <c r="BX337" s="67">
        <v>83.6</v>
      </c>
      <c r="BY337" s="67">
        <v>79.5</v>
      </c>
      <c r="BZ337" s="67">
        <v>86.5</v>
      </c>
      <c r="CA337" s="67">
        <v>94.3</v>
      </c>
      <c r="CB337" s="67">
        <v>90.2</v>
      </c>
      <c r="CC337" s="96" t="s">
        <v>2998</v>
      </c>
      <c r="CD337" s="96" t="s">
        <v>1012</v>
      </c>
      <c r="CE337" s="99">
        <v>17.857142857142858</v>
      </c>
      <c r="CF337" s="67" t="s">
        <v>984</v>
      </c>
      <c r="CG337" s="67" t="s">
        <v>2999</v>
      </c>
      <c r="CH337" s="67">
        <v>46.04</v>
      </c>
      <c r="CI337" s="67">
        <v>1</v>
      </c>
      <c r="CJ337" s="86">
        <v>0</v>
      </c>
      <c r="CK337" s="87">
        <v>0</v>
      </c>
      <c r="CL337" s="106">
        <v>46.04</v>
      </c>
      <c r="CM337" s="89">
        <v>1</v>
      </c>
      <c r="CN337" s="67">
        <v>46.04</v>
      </c>
      <c r="CO337" s="67">
        <v>1</v>
      </c>
      <c r="CP337" s="67">
        <v>0</v>
      </c>
      <c r="CQ337" s="67">
        <v>0</v>
      </c>
      <c r="CR337" s="67">
        <v>0</v>
      </c>
      <c r="CS337" s="67">
        <v>0</v>
      </c>
      <c r="CT337" s="67">
        <v>0</v>
      </c>
      <c r="CU337" s="67">
        <v>0</v>
      </c>
      <c r="CV337" s="67">
        <v>0</v>
      </c>
      <c r="CW337" s="67">
        <v>0</v>
      </c>
      <c r="CX337" s="67">
        <v>0</v>
      </c>
      <c r="CY337" s="67">
        <v>0</v>
      </c>
      <c r="CZ337" s="67">
        <v>0</v>
      </c>
      <c r="DA337" s="67">
        <v>0</v>
      </c>
      <c r="DB337" s="62">
        <f>VLOOKUP(A337,'[3]2017'!$A$8:$I$140,9,0)</f>
        <v>0</v>
      </c>
      <c r="DC337" s="63">
        <f>VLOOKUP(A337,'[3]2017'!$A$8:$I$140,8,0)</f>
        <v>0</v>
      </c>
      <c r="DD337" s="96" t="s">
        <v>3000</v>
      </c>
      <c r="DE337" s="96" t="s">
        <v>3001</v>
      </c>
      <c r="DF337" s="99">
        <v>4.2857142857142856</v>
      </c>
      <c r="DG337" s="100">
        <v>3.6860068259385668</v>
      </c>
      <c r="DH337" s="67">
        <v>41.88</v>
      </c>
      <c r="DI337" s="67">
        <v>1</v>
      </c>
      <c r="DJ337" s="67">
        <v>167.5</v>
      </c>
      <c r="DK337" s="67">
        <v>4</v>
      </c>
      <c r="DL337" s="67">
        <v>167.5</v>
      </c>
      <c r="DM337" s="67">
        <v>4</v>
      </c>
      <c r="DN337" s="67">
        <v>128.69999999999999</v>
      </c>
      <c r="DO337" s="67">
        <v>3</v>
      </c>
      <c r="DP337" s="67">
        <v>85.8</v>
      </c>
      <c r="DQ337" s="67">
        <v>2</v>
      </c>
      <c r="DR337" s="67">
        <v>85.8</v>
      </c>
      <c r="DS337" s="67">
        <v>2</v>
      </c>
      <c r="DT337" s="67">
        <v>0</v>
      </c>
      <c r="DU337" s="67">
        <v>0</v>
      </c>
      <c r="DV337" s="67">
        <v>0</v>
      </c>
      <c r="DW337" s="67">
        <v>0</v>
      </c>
      <c r="DX337" s="67">
        <v>0</v>
      </c>
      <c r="DY337" s="67">
        <v>0</v>
      </c>
      <c r="DZ337" s="101">
        <f>VLOOKUP(A337,[5]Embarazos!$A$7:$D$139,4,0)</f>
        <v>0.85106382978723405</v>
      </c>
      <c r="EA337" s="63">
        <f>VLOOKUP(A337,[5]Embarazos!$A$7:$D$139,3,0)</f>
        <v>2</v>
      </c>
      <c r="EB337" s="62">
        <f>VLOOKUP(A337,[5]Embarazos!$A$7:$F$139,6,0)</f>
        <v>25.957446808510635</v>
      </c>
      <c r="EC337" s="63">
        <f>VLOOKUP(A337,[5]Embarazos!$A$7:$F$139,5,0)</f>
        <v>61</v>
      </c>
      <c r="ED337" s="62">
        <f>VLOOKUP(A337,'[3]2017'!$A$8:$K$140,11,0)</f>
        <v>1.5067805123053741</v>
      </c>
      <c r="EE337" s="63">
        <f>VLOOKUP(A337,'[3]2017'!$A$8:$K$140,10,0)</f>
        <v>3</v>
      </c>
      <c r="EF337" s="96" t="s">
        <v>3002</v>
      </c>
      <c r="EG337" s="96" t="s">
        <v>3003</v>
      </c>
      <c r="EH337" s="99">
        <v>3.568075117370892</v>
      </c>
      <c r="EI337" s="104">
        <v>7.2832369942196538</v>
      </c>
      <c r="EJ337" s="174" t="s">
        <v>3004</v>
      </c>
      <c r="EK337" s="174" t="s">
        <v>969</v>
      </c>
      <c r="EL337" s="96" t="s">
        <v>1628</v>
      </c>
      <c r="EM337" s="96" t="s">
        <v>3005</v>
      </c>
      <c r="EN337" s="99">
        <v>1.6</v>
      </c>
      <c r="EO337" s="104">
        <v>4.5454545454545459</v>
      </c>
      <c r="EP337" s="67">
        <v>58.8</v>
      </c>
      <c r="EQ337" s="67">
        <v>2</v>
      </c>
      <c r="ER337" s="67">
        <v>214.5</v>
      </c>
      <c r="ES337" s="67">
        <v>5</v>
      </c>
      <c r="ET337" s="92">
        <v>343.20034320034318</v>
      </c>
      <c r="EU337" s="105">
        <v>8</v>
      </c>
      <c r="EV337" s="67">
        <v>85.8</v>
      </c>
      <c r="EW337" s="67">
        <v>2</v>
      </c>
      <c r="EX337" s="67">
        <v>0</v>
      </c>
      <c r="EY337" s="62">
        <f>VLOOKUP(A337,[5]Embarazos!$A$7:$H$139,8,0)</f>
        <v>29.361702127659573</v>
      </c>
      <c r="EZ337" s="63">
        <f>VLOOKUP(A337,[5]Embarazos!$A$7:$H$139,7,0)</f>
        <v>69</v>
      </c>
      <c r="FA337" s="62">
        <f>VLOOKUP(A337,[5]Embarazos!$A$7:$J$139,10,0)</f>
        <v>21.276595744680851</v>
      </c>
      <c r="FB337" s="63">
        <f>VLOOKUP(A337,[5]Embarazos!$A$7:$J$139,9,0)</f>
        <v>50</v>
      </c>
      <c r="FC337" s="67">
        <v>94.23</v>
      </c>
      <c r="FD337" s="67">
        <v>4</v>
      </c>
      <c r="FE337" s="67">
        <v>23.56</v>
      </c>
      <c r="FF337" s="67">
        <v>1</v>
      </c>
      <c r="FG337" s="67">
        <v>0</v>
      </c>
      <c r="FH337" s="67">
        <v>0</v>
      </c>
      <c r="FI337" s="67">
        <v>0</v>
      </c>
      <c r="FJ337" s="67">
        <v>0</v>
      </c>
      <c r="FK337" s="92">
        <v>117.7856301531213</v>
      </c>
      <c r="FL337" s="105">
        <v>5</v>
      </c>
      <c r="FM337" s="67">
        <v>94.23</v>
      </c>
      <c r="FN337" s="67">
        <v>4</v>
      </c>
      <c r="FO337" s="67">
        <v>1154.3</v>
      </c>
      <c r="FP337" s="67">
        <v>49</v>
      </c>
      <c r="FQ337" s="92">
        <v>23.557126030624264</v>
      </c>
      <c r="FR337" s="67">
        <v>1</v>
      </c>
      <c r="FS337" s="62">
        <f>VLOOKUP(A337,'[3]2017'!$A$8:$M$140,13,0)</f>
        <v>1.5313935681470139</v>
      </c>
      <c r="FT337" s="63">
        <f>VLOOKUP(A337,'[3]2017'!$A$8:$M$140,12,0)</f>
        <v>3</v>
      </c>
      <c r="FU337" s="62">
        <f>VLOOKUP(A337,'[3]2017'!$A$8:$O$140,15,0)</f>
        <v>2.1881838074398248</v>
      </c>
      <c r="FV337" s="63">
        <f>VLOOKUP(A337,'[3]2017'!$A$8:$O$140,14,0)</f>
        <v>4</v>
      </c>
      <c r="FW337" s="67"/>
      <c r="FX337" s="67"/>
      <c r="FY337" s="67"/>
      <c r="FZ337" s="67"/>
      <c r="GA337" s="67"/>
      <c r="GB337" s="67"/>
      <c r="GC337" s="67"/>
      <c r="GD337" s="67"/>
      <c r="GE337" s="67"/>
      <c r="GF337" s="67"/>
      <c r="GG337" s="67"/>
      <c r="GH337" s="67"/>
      <c r="GI337" s="67"/>
      <c r="GJ337" s="67"/>
      <c r="GK337" s="67"/>
      <c r="GL337" s="67"/>
      <c r="GM337" s="67"/>
      <c r="GN337" s="67"/>
      <c r="GO337" s="67"/>
      <c r="GP337" s="67"/>
      <c r="GQ337" s="67"/>
      <c r="GR337" s="67"/>
      <c r="GS337" s="67"/>
      <c r="GT337" s="67"/>
      <c r="GU337" s="67"/>
      <c r="GV337" s="67"/>
      <c r="GW337" s="67"/>
      <c r="GX337" s="67"/>
      <c r="GY337" s="67"/>
      <c r="GZ337" s="67"/>
      <c r="HA337" s="67"/>
      <c r="HB337" s="67"/>
      <c r="HC337" s="67"/>
      <c r="HD337" s="67"/>
      <c r="HE337" s="67"/>
      <c r="HF337" s="67"/>
      <c r="HG337" s="67"/>
      <c r="HH337" s="67"/>
      <c r="HI337" s="67"/>
      <c r="HJ337" s="67"/>
      <c r="HK337" s="67"/>
      <c r="HL337" s="67"/>
      <c r="HM337" s="67"/>
      <c r="HN337" s="67"/>
      <c r="HO337" s="67"/>
      <c r="HP337" s="67"/>
      <c r="HQ337" s="67"/>
      <c r="HR337" s="67"/>
      <c r="HS337" s="67"/>
      <c r="HT337" s="67"/>
      <c r="HU337" s="67"/>
      <c r="HV337" s="67"/>
      <c r="HW337" s="67"/>
      <c r="HX337" s="67"/>
      <c r="HY337" s="67"/>
      <c r="HZ337" s="67"/>
      <c r="IA337" s="67"/>
      <c r="IB337" s="67"/>
      <c r="IC337" s="67"/>
      <c r="ID337" s="67"/>
      <c r="IE337" s="67"/>
      <c r="IF337" s="67"/>
      <c r="IG337" s="67"/>
      <c r="IH337" s="67"/>
      <c r="II337" s="67"/>
      <c r="IJ337" s="67"/>
      <c r="IK337" s="67"/>
      <c r="IL337" s="67"/>
      <c r="IM337" s="67"/>
      <c r="IN337" s="67"/>
      <c r="IO337" s="67"/>
      <c r="IP337" s="67"/>
      <c r="IQ337" s="67"/>
      <c r="IR337" s="67"/>
      <c r="IS337" s="67"/>
      <c r="IT337" s="67"/>
      <c r="IU337" s="67"/>
      <c r="IV337" s="67"/>
      <c r="IW337" s="67"/>
      <c r="IX337" s="67"/>
      <c r="IY337" s="67"/>
      <c r="IZ337" s="67"/>
      <c r="JA337" s="67"/>
      <c r="JB337" s="67"/>
      <c r="JC337" s="67"/>
      <c r="JD337" s="67"/>
      <c r="JE337" s="67"/>
      <c r="JF337" s="67"/>
      <c r="JG337" s="67"/>
      <c r="JH337" s="67"/>
      <c r="JI337" s="67"/>
      <c r="JJ337" s="67"/>
      <c r="JK337" s="67"/>
      <c r="JL337" s="67"/>
      <c r="JM337" s="67"/>
      <c r="JN337" s="67"/>
      <c r="JO337" s="67"/>
      <c r="JP337" s="67"/>
      <c r="JQ337" s="67"/>
      <c r="JR337" s="67"/>
      <c r="JS337" s="67"/>
      <c r="JT337" s="67"/>
      <c r="JU337" s="67"/>
      <c r="JV337" s="67"/>
      <c r="JW337" s="67"/>
      <c r="JX337" s="67"/>
      <c r="JY337" s="67"/>
      <c r="JZ337" s="67"/>
      <c r="KA337" s="67"/>
      <c r="KB337" s="67"/>
      <c r="KC337" s="67"/>
      <c r="KD337" s="67"/>
      <c r="KE337" s="67"/>
      <c r="KF337" s="67"/>
      <c r="KG337" s="67"/>
      <c r="KH337" s="67"/>
      <c r="KI337" s="67"/>
      <c r="KJ337" s="67"/>
      <c r="KK337" s="67"/>
      <c r="KL337" s="67"/>
      <c r="KM337" s="67"/>
      <c r="KN337" s="67"/>
      <c r="KO337" s="67"/>
      <c r="KP337" s="67"/>
      <c r="KQ337" s="67"/>
      <c r="KR337" s="67"/>
      <c r="KS337" s="67"/>
      <c r="KT337" s="67"/>
      <c r="KU337" s="67"/>
      <c r="KV337" s="67"/>
      <c r="KW337" s="67"/>
      <c r="KX337" s="67"/>
      <c r="KY337" s="67"/>
      <c r="KZ337" s="67"/>
      <c r="LA337" s="67"/>
      <c r="LB337" s="67"/>
      <c r="LC337" s="67"/>
      <c r="LD337" s="67"/>
      <c r="LE337" s="67"/>
      <c r="LF337" s="67"/>
      <c r="LG337" s="67"/>
      <c r="LH337" s="67"/>
      <c r="LI337" s="67"/>
      <c r="LJ337" s="67"/>
      <c r="LK337" s="67"/>
      <c r="LL337" s="67"/>
      <c r="LM337" s="67"/>
      <c r="LN337" s="67"/>
      <c r="LO337" s="67"/>
      <c r="LP337" s="67"/>
      <c r="LQ337" s="67"/>
      <c r="LR337" s="67"/>
      <c r="LS337" s="67"/>
      <c r="LT337" s="67"/>
      <c r="LU337" s="67"/>
      <c r="LV337" s="67"/>
      <c r="LW337" s="67"/>
      <c r="LX337" s="67"/>
      <c r="LY337" s="67"/>
      <c r="LZ337" s="67"/>
      <c r="MA337" s="67"/>
      <c r="MB337" s="67"/>
      <c r="MC337" s="67"/>
      <c r="MD337" s="67"/>
      <c r="ME337" s="67"/>
      <c r="MF337" s="67"/>
      <c r="MG337" s="67"/>
      <c r="MH337" s="67"/>
      <c r="MI337" s="67"/>
      <c r="MJ337" s="67"/>
      <c r="MK337" s="67"/>
      <c r="ML337" s="67"/>
      <c r="MM337" s="67"/>
      <c r="MN337" s="67"/>
      <c r="MO337" s="67"/>
      <c r="MP337" s="67"/>
      <c r="MQ337" s="67"/>
      <c r="MR337" s="67"/>
      <c r="MS337" s="67"/>
      <c r="MT337" s="67"/>
      <c r="MU337" s="67"/>
      <c r="MV337" s="67"/>
      <c r="MW337" s="67"/>
      <c r="MX337" s="67"/>
      <c r="MY337" s="67"/>
      <c r="MZ337" s="67"/>
      <c r="NA337" s="67"/>
      <c r="NB337" s="67"/>
      <c r="NC337" s="67"/>
      <c r="ND337" s="67"/>
      <c r="NE337" s="67"/>
      <c r="NF337" s="67"/>
      <c r="NG337" s="67"/>
      <c r="NH337" s="67"/>
      <c r="NI337" s="67"/>
      <c r="NJ337" s="67"/>
      <c r="NK337" s="67"/>
      <c r="NL337" s="67"/>
      <c r="NM337" s="67"/>
      <c r="NN337" s="67"/>
      <c r="NO337" s="67"/>
      <c r="NP337" s="67"/>
      <c r="NQ337" s="67"/>
      <c r="NR337" s="12"/>
      <c r="NS337" s="12"/>
      <c r="NT337" s="12"/>
      <c r="NU337" s="12"/>
      <c r="NV337" s="12"/>
      <c r="NW337" s="12"/>
      <c r="NX337" s="12"/>
      <c r="NY337" s="12"/>
      <c r="NZ337" s="12"/>
      <c r="OA337" s="12"/>
      <c r="OB337" s="12"/>
      <c r="OC337" s="12"/>
      <c r="OD337" s="12"/>
      <c r="OE337" s="12"/>
      <c r="OF337" s="12"/>
      <c r="OG337" s="12"/>
      <c r="OH337" s="12"/>
      <c r="OI337" s="12"/>
      <c r="OJ337" s="12"/>
      <c r="OK337" s="12"/>
      <c r="OL337" s="12"/>
      <c r="OM337" s="12"/>
      <c r="ON337" s="12"/>
      <c r="OO337" s="12"/>
      <c r="OP337" s="12"/>
      <c r="OQ337" s="12"/>
    </row>
    <row r="338" spans="1:407">
      <c r="A338" s="96" t="s">
        <v>1224</v>
      </c>
      <c r="B338" s="56" t="s">
        <v>1225</v>
      </c>
      <c r="C338" s="96" t="s">
        <v>479</v>
      </c>
      <c r="D338" s="74">
        <v>6</v>
      </c>
      <c r="E338" s="67">
        <v>2017</v>
      </c>
      <c r="F338" s="161">
        <v>71.632222665357887</v>
      </c>
      <c r="G338" s="67">
        <v>30613</v>
      </c>
      <c r="H338" s="67">
        <v>11206</v>
      </c>
      <c r="I338" s="67">
        <v>19407</v>
      </c>
      <c r="J338" s="67">
        <v>13.85</v>
      </c>
      <c r="K338" s="78">
        <v>4241</v>
      </c>
      <c r="L338" s="67">
        <v>61.69</v>
      </c>
      <c r="M338" s="78">
        <v>18884</v>
      </c>
      <c r="N338" s="67">
        <v>3040</v>
      </c>
      <c r="O338" s="67">
        <v>1567</v>
      </c>
      <c r="P338" s="67">
        <v>1473</v>
      </c>
      <c r="Q338" s="67">
        <v>3645</v>
      </c>
      <c r="R338" s="67">
        <v>1880</v>
      </c>
      <c r="S338" s="67">
        <v>1765</v>
      </c>
      <c r="T338" s="67">
        <v>3007</v>
      </c>
      <c r="U338" s="67">
        <v>1563</v>
      </c>
      <c r="V338" s="67">
        <v>1444</v>
      </c>
      <c r="W338" s="67">
        <v>3593</v>
      </c>
      <c r="X338" s="67">
        <v>1873</v>
      </c>
      <c r="Y338" s="67">
        <v>1720</v>
      </c>
      <c r="Z338" s="67">
        <v>2983</v>
      </c>
      <c r="AA338" s="67">
        <v>1563</v>
      </c>
      <c r="AB338" s="67">
        <v>1420</v>
      </c>
      <c r="AC338" s="67">
        <v>3605</v>
      </c>
      <c r="AD338" s="67">
        <v>1891</v>
      </c>
      <c r="AE338" s="67">
        <v>1714</v>
      </c>
      <c r="AF338" s="67">
        <v>3035</v>
      </c>
      <c r="AG338" s="67">
        <v>1593</v>
      </c>
      <c r="AH338" s="67">
        <v>1442</v>
      </c>
      <c r="AI338" s="67">
        <v>5452</v>
      </c>
      <c r="AJ338" s="67">
        <v>2865</v>
      </c>
      <c r="AK338" s="67">
        <v>2587</v>
      </c>
      <c r="AL338" s="67">
        <v>3050</v>
      </c>
      <c r="AM338" s="67">
        <v>1604</v>
      </c>
      <c r="AN338" s="67">
        <v>1446</v>
      </c>
      <c r="AO338" s="67">
        <v>2845</v>
      </c>
      <c r="AP338" s="67">
        <v>1490</v>
      </c>
      <c r="AQ338" s="67">
        <v>1355</v>
      </c>
      <c r="AR338" s="67" t="s">
        <v>428</v>
      </c>
      <c r="AS338" s="67"/>
      <c r="AT338" s="67" t="s">
        <v>428</v>
      </c>
      <c r="AU338" s="59">
        <v>1045</v>
      </c>
      <c r="AV338" s="59">
        <v>0</v>
      </c>
      <c r="AW338" s="59">
        <v>288</v>
      </c>
      <c r="AX338" s="97">
        <f>VLOOKUP(A338,[2]INFANTIL!$A$8:$AA$140,27,0)</f>
        <v>2.4691358024691357</v>
      </c>
      <c r="AY338" s="98">
        <f>VLOOKUP(A338,[2]INFANTIL!$A$8:$AA$140,16,0)</f>
        <v>6</v>
      </c>
      <c r="AZ338" s="62">
        <f>VLOOKUP(A338,'[3]2017'!$A$8:$E$140,5,0)</f>
        <v>0.98684210526315796</v>
      </c>
      <c r="BA338" s="63">
        <f>VLOOKUP(A338,'[3]2017'!$A$8:$E$140,4,0)</f>
        <v>3</v>
      </c>
      <c r="BB338" s="62">
        <f>VLOOKUP(A338,[2]MATERNAS!$A$8:$AA$140,27,0)</f>
        <v>0</v>
      </c>
      <c r="BC338" s="63">
        <f>VLOOKUP(A338,[2]MATERNAS!$A$8:$AA$140,26,0)</f>
        <v>0</v>
      </c>
      <c r="BD338" s="68">
        <v>0</v>
      </c>
      <c r="BE338" s="69">
        <v>0</v>
      </c>
      <c r="BF338" s="60">
        <f>VLOOKUP(A338,[4]Controles!$A$7:$L$139,12,0)</f>
        <v>9.6296296296296298</v>
      </c>
      <c r="BG338" s="61">
        <f>VLOOKUP(A338,[4]Controles!$A$7:$L$139,11,0)</f>
        <v>39</v>
      </c>
      <c r="BH338" s="88">
        <v>8.1481481481481488</v>
      </c>
      <c r="BI338" s="87">
        <v>33</v>
      </c>
      <c r="BJ338" s="68">
        <v>0</v>
      </c>
      <c r="BK338" s="69">
        <v>0</v>
      </c>
      <c r="BL338" s="68">
        <v>65.78947368421052</v>
      </c>
      <c r="BM338" s="69">
        <v>2</v>
      </c>
      <c r="BN338" s="67">
        <v>0</v>
      </c>
      <c r="BO338" s="67">
        <v>0</v>
      </c>
      <c r="BP338" s="67">
        <v>0</v>
      </c>
      <c r="BQ338" s="67">
        <v>0</v>
      </c>
      <c r="BR338" s="67">
        <v>0</v>
      </c>
      <c r="BS338" s="67">
        <v>0</v>
      </c>
      <c r="BT338" s="67">
        <v>0</v>
      </c>
      <c r="BU338" s="67">
        <v>0</v>
      </c>
      <c r="BV338" s="67">
        <v>33.299999999999997</v>
      </c>
      <c r="BW338" s="67">
        <v>87.4</v>
      </c>
      <c r="BX338" s="67">
        <v>85.8</v>
      </c>
      <c r="BY338" s="67">
        <v>88.3</v>
      </c>
      <c r="BZ338" s="67">
        <v>102.5</v>
      </c>
      <c r="CA338" s="67">
        <v>74.7</v>
      </c>
      <c r="CB338" s="67">
        <v>108.5</v>
      </c>
      <c r="CC338" s="96" t="s">
        <v>2702</v>
      </c>
      <c r="CD338" s="96" t="s">
        <v>3006</v>
      </c>
      <c r="CE338" s="99">
        <v>36</v>
      </c>
      <c r="CF338" s="67" t="s">
        <v>3007</v>
      </c>
      <c r="CG338" s="67" t="s">
        <v>3008</v>
      </c>
      <c r="CH338" s="67">
        <v>0</v>
      </c>
      <c r="CI338" s="67">
        <v>0</v>
      </c>
      <c r="CJ338" s="86">
        <v>0</v>
      </c>
      <c r="CK338" s="87">
        <v>0</v>
      </c>
      <c r="CL338" s="106">
        <v>0</v>
      </c>
      <c r="CM338" s="89">
        <v>0</v>
      </c>
      <c r="CN338" s="67">
        <v>0</v>
      </c>
      <c r="CO338" s="67">
        <v>0</v>
      </c>
      <c r="CP338" s="67">
        <v>0</v>
      </c>
      <c r="CQ338" s="67">
        <v>0</v>
      </c>
      <c r="CR338" s="67">
        <v>0</v>
      </c>
      <c r="CS338" s="67">
        <v>0</v>
      </c>
      <c r="CT338" s="67">
        <v>0</v>
      </c>
      <c r="CU338" s="67">
        <v>0</v>
      </c>
      <c r="CV338" s="67">
        <v>0</v>
      </c>
      <c r="CW338" s="67">
        <v>0</v>
      </c>
      <c r="CX338" s="67">
        <v>0</v>
      </c>
      <c r="CY338" s="67">
        <v>0</v>
      </c>
      <c r="CZ338" s="67">
        <v>0</v>
      </c>
      <c r="DA338" s="67">
        <v>0</v>
      </c>
      <c r="DB338" s="62">
        <f>VLOOKUP(A338,'[3]2017'!$A$8:$I$140,9,0)</f>
        <v>0</v>
      </c>
      <c r="DC338" s="63">
        <f>VLOOKUP(A338,'[3]2017'!$A$8:$I$140,8,0)</f>
        <v>0</v>
      </c>
      <c r="DD338" s="96" t="s">
        <v>3009</v>
      </c>
      <c r="DE338" s="96" t="s">
        <v>3010</v>
      </c>
      <c r="DF338" s="99">
        <v>6.0829241680305515</v>
      </c>
      <c r="DG338" s="100">
        <v>3.4549878345498781</v>
      </c>
      <c r="DH338" s="67">
        <v>0</v>
      </c>
      <c r="DI338" s="67">
        <v>0</v>
      </c>
      <c r="DJ338" s="67">
        <v>55.66</v>
      </c>
      <c r="DK338" s="67">
        <v>2</v>
      </c>
      <c r="DL338" s="67">
        <v>27.83</v>
      </c>
      <c r="DM338" s="67">
        <v>1</v>
      </c>
      <c r="DN338" s="67">
        <v>110.96</v>
      </c>
      <c r="DO338" s="67">
        <v>4</v>
      </c>
      <c r="DP338" s="67">
        <v>27.74</v>
      </c>
      <c r="DQ338" s="67">
        <v>1</v>
      </c>
      <c r="DR338" s="67">
        <v>27.74</v>
      </c>
      <c r="DS338" s="67">
        <v>1</v>
      </c>
      <c r="DT338" s="67">
        <v>0</v>
      </c>
      <c r="DU338" s="67">
        <v>0</v>
      </c>
      <c r="DV338" s="67">
        <v>0</v>
      </c>
      <c r="DW338" s="67">
        <v>0</v>
      </c>
      <c r="DX338" s="67">
        <v>0</v>
      </c>
      <c r="DY338" s="67">
        <v>0</v>
      </c>
      <c r="DZ338" s="101">
        <f>VLOOKUP(A338,[5]Embarazos!$A$7:$D$139,4,0)</f>
        <v>3.3707865168539324</v>
      </c>
      <c r="EA338" s="63">
        <f>VLOOKUP(A338,[5]Embarazos!$A$7:$D$139,3,0)</f>
        <v>15</v>
      </c>
      <c r="EB338" s="62">
        <f>VLOOKUP(A338,[5]Embarazos!$A$7:$F$139,6,0)</f>
        <v>28.764044943820227</v>
      </c>
      <c r="EC338" s="63">
        <f>VLOOKUP(A338,[5]Embarazos!$A$7:$F$139,5,0)</f>
        <v>128</v>
      </c>
      <c r="ED338" s="62">
        <f>VLOOKUP(A338,'[3]2017'!$A$8:$K$140,11,0)</f>
        <v>1.3179571663920921</v>
      </c>
      <c r="EE338" s="63">
        <f>VLOOKUP(A338,'[3]2017'!$A$8:$K$140,10,0)</f>
        <v>4</v>
      </c>
      <c r="EF338" s="96" t="s">
        <v>3011</v>
      </c>
      <c r="EG338" s="96" t="s">
        <v>3012</v>
      </c>
      <c r="EH338" s="99">
        <v>4.0546697038724373</v>
      </c>
      <c r="EI338" s="104">
        <v>3.512014787430684</v>
      </c>
      <c r="EJ338" s="174" t="s">
        <v>1239</v>
      </c>
      <c r="EK338" s="174" t="s">
        <v>3013</v>
      </c>
      <c r="EL338" s="96" t="s">
        <v>3014</v>
      </c>
      <c r="EM338" s="96" t="s">
        <v>3015</v>
      </c>
      <c r="EN338" s="99">
        <v>1.6949152542372881</v>
      </c>
      <c r="EO338" s="104">
        <v>2</v>
      </c>
      <c r="EP338" s="67">
        <v>0</v>
      </c>
      <c r="EQ338" s="67">
        <v>0</v>
      </c>
      <c r="ER338" s="67">
        <v>166.44</v>
      </c>
      <c r="ES338" s="67">
        <v>6</v>
      </c>
      <c r="ET338" s="92">
        <v>305.13176144244107</v>
      </c>
      <c r="EU338" s="105">
        <v>11</v>
      </c>
      <c r="EV338" s="67">
        <v>0</v>
      </c>
      <c r="EW338" s="67">
        <v>0</v>
      </c>
      <c r="EX338" s="67">
        <v>41</v>
      </c>
      <c r="EY338" s="62">
        <f>VLOOKUP(A338,[5]Embarazos!$A$7:$H$139,8,0)</f>
        <v>30.337078651685395</v>
      </c>
      <c r="EZ338" s="63">
        <f>VLOOKUP(A338,[5]Embarazos!$A$7:$H$139,7,0)</f>
        <v>135</v>
      </c>
      <c r="FA338" s="62">
        <f>VLOOKUP(A338,[5]Embarazos!$A$7:$J$139,10,0)</f>
        <v>16.853932584269664</v>
      </c>
      <c r="FB338" s="63">
        <f>VLOOKUP(A338,[5]Embarazos!$A$7:$J$139,9,0)</f>
        <v>75</v>
      </c>
      <c r="FC338" s="67">
        <v>0</v>
      </c>
      <c r="FD338" s="67">
        <v>0</v>
      </c>
      <c r="FE338" s="67">
        <v>30.39</v>
      </c>
      <c r="FF338" s="67">
        <v>2</v>
      </c>
      <c r="FG338" s="67">
        <v>15.2</v>
      </c>
      <c r="FH338" s="67">
        <v>1</v>
      </c>
      <c r="FI338" s="67">
        <v>0</v>
      </c>
      <c r="FJ338" s="67">
        <v>0</v>
      </c>
      <c r="FK338" s="92">
        <v>45.585777237501894</v>
      </c>
      <c r="FL338" s="105">
        <v>3</v>
      </c>
      <c r="FM338" s="67">
        <v>227.93</v>
      </c>
      <c r="FN338" s="67">
        <v>15</v>
      </c>
      <c r="FO338" s="67">
        <v>197.54</v>
      </c>
      <c r="FP338" s="67">
        <v>13</v>
      </c>
      <c r="FQ338" s="67">
        <v>0</v>
      </c>
      <c r="FR338" s="67">
        <v>0</v>
      </c>
      <c r="FS338" s="62">
        <f>VLOOKUP(A338,'[3]2017'!$A$8:$M$140,13,0)</f>
        <v>2.622950819672131</v>
      </c>
      <c r="FT338" s="63">
        <f>VLOOKUP(A338,'[3]2017'!$A$8:$M$140,12,0)</f>
        <v>8</v>
      </c>
      <c r="FU338" s="62">
        <f>VLOOKUP(A338,'[3]2017'!$A$8:$O$140,15,0)</f>
        <v>1.7574692442882249</v>
      </c>
      <c r="FV338" s="63">
        <f>VLOOKUP(A338,'[3]2017'!$A$8:$O$140,14,0)</f>
        <v>5</v>
      </c>
      <c r="FW338" s="67"/>
      <c r="FX338" s="67"/>
      <c r="FY338" s="67"/>
      <c r="FZ338" s="67"/>
      <c r="GA338" s="67"/>
      <c r="GB338" s="67"/>
      <c r="GC338" s="67"/>
      <c r="GD338" s="67"/>
      <c r="GE338" s="67"/>
      <c r="GF338" s="67"/>
      <c r="GG338" s="67"/>
      <c r="GH338" s="67"/>
      <c r="GI338" s="67"/>
      <c r="GJ338" s="67"/>
      <c r="GK338" s="67"/>
      <c r="GL338" s="67"/>
      <c r="GM338" s="67"/>
      <c r="GN338" s="67"/>
      <c r="GO338" s="67"/>
      <c r="GP338" s="67"/>
      <c r="GQ338" s="67"/>
      <c r="GR338" s="67"/>
      <c r="GS338" s="67"/>
      <c r="GT338" s="67"/>
      <c r="GU338" s="67"/>
      <c r="GV338" s="67"/>
      <c r="GW338" s="67"/>
      <c r="GX338" s="67"/>
      <c r="GY338" s="67"/>
      <c r="GZ338" s="67"/>
      <c r="HA338" s="67"/>
      <c r="HB338" s="67"/>
      <c r="HC338" s="67"/>
      <c r="HD338" s="67"/>
      <c r="HE338" s="67"/>
      <c r="HF338" s="67"/>
      <c r="HG338" s="67"/>
      <c r="HH338" s="67"/>
      <c r="HI338" s="67"/>
      <c r="HJ338" s="67"/>
      <c r="HK338" s="67"/>
      <c r="HL338" s="67"/>
      <c r="HM338" s="67"/>
      <c r="HN338" s="67"/>
      <c r="HO338" s="67"/>
      <c r="HP338" s="67"/>
      <c r="HQ338" s="67"/>
      <c r="HR338" s="67"/>
      <c r="HS338" s="67"/>
      <c r="HT338" s="67"/>
      <c r="HU338" s="67"/>
      <c r="HV338" s="67"/>
      <c r="HW338" s="67"/>
      <c r="HX338" s="67"/>
      <c r="HY338" s="67"/>
      <c r="HZ338" s="67"/>
      <c r="IA338" s="67"/>
      <c r="IB338" s="67"/>
      <c r="IC338" s="67"/>
      <c r="ID338" s="67"/>
      <c r="IE338" s="67"/>
      <c r="IF338" s="67"/>
      <c r="IG338" s="67"/>
      <c r="IH338" s="67"/>
      <c r="II338" s="67"/>
      <c r="IJ338" s="67"/>
      <c r="IK338" s="67"/>
      <c r="IL338" s="67"/>
      <c r="IM338" s="67"/>
      <c r="IN338" s="67"/>
      <c r="IO338" s="67"/>
      <c r="IP338" s="67"/>
      <c r="IQ338" s="67"/>
      <c r="IR338" s="67"/>
      <c r="IS338" s="67"/>
      <c r="IT338" s="67"/>
      <c r="IU338" s="67"/>
      <c r="IV338" s="67"/>
      <c r="IW338" s="67"/>
      <c r="IX338" s="67"/>
      <c r="IY338" s="67"/>
      <c r="IZ338" s="67"/>
      <c r="JA338" s="67"/>
      <c r="JB338" s="67"/>
      <c r="JC338" s="67"/>
      <c r="JD338" s="67"/>
      <c r="JE338" s="67"/>
      <c r="JF338" s="67"/>
      <c r="JG338" s="67"/>
      <c r="JH338" s="67"/>
      <c r="JI338" s="67"/>
      <c r="JJ338" s="67"/>
      <c r="JK338" s="67"/>
      <c r="JL338" s="67"/>
      <c r="JM338" s="67"/>
      <c r="JN338" s="67"/>
      <c r="JO338" s="67"/>
      <c r="JP338" s="67"/>
      <c r="JQ338" s="67"/>
      <c r="JR338" s="67"/>
      <c r="JS338" s="67"/>
      <c r="JT338" s="67"/>
      <c r="JU338" s="67"/>
      <c r="JV338" s="67"/>
      <c r="JW338" s="67"/>
      <c r="JX338" s="67"/>
      <c r="JY338" s="67"/>
      <c r="JZ338" s="67"/>
      <c r="KA338" s="67"/>
      <c r="KB338" s="67"/>
      <c r="KC338" s="67"/>
      <c r="KD338" s="67"/>
      <c r="KE338" s="67"/>
      <c r="KF338" s="67"/>
      <c r="KG338" s="67"/>
      <c r="KH338" s="67"/>
      <c r="KI338" s="67"/>
      <c r="KJ338" s="67"/>
      <c r="KK338" s="67"/>
      <c r="KL338" s="67"/>
      <c r="KM338" s="67"/>
      <c r="KN338" s="67"/>
      <c r="KO338" s="67"/>
      <c r="KP338" s="67"/>
      <c r="KQ338" s="67"/>
      <c r="KR338" s="67"/>
      <c r="KS338" s="67"/>
      <c r="KT338" s="67"/>
      <c r="KU338" s="67"/>
      <c r="KV338" s="67"/>
      <c r="KW338" s="67"/>
      <c r="KX338" s="67"/>
      <c r="KY338" s="67"/>
      <c r="KZ338" s="67"/>
      <c r="LA338" s="67"/>
      <c r="LB338" s="67"/>
      <c r="LC338" s="67"/>
      <c r="LD338" s="67"/>
      <c r="LE338" s="67"/>
      <c r="LF338" s="67"/>
      <c r="LG338" s="67"/>
      <c r="LH338" s="67"/>
      <c r="LI338" s="67"/>
      <c r="LJ338" s="67"/>
      <c r="LK338" s="67"/>
      <c r="LL338" s="67"/>
      <c r="LM338" s="67"/>
      <c r="LN338" s="67"/>
      <c r="LO338" s="67"/>
      <c r="LP338" s="67"/>
      <c r="LQ338" s="67"/>
      <c r="LR338" s="67"/>
      <c r="LS338" s="67"/>
      <c r="LT338" s="67"/>
      <c r="LU338" s="67"/>
      <c r="LV338" s="67"/>
      <c r="LW338" s="67"/>
      <c r="LX338" s="67"/>
      <c r="LY338" s="67"/>
      <c r="LZ338" s="67"/>
      <c r="MA338" s="67"/>
      <c r="MB338" s="67"/>
      <c r="MC338" s="67"/>
      <c r="MD338" s="67"/>
      <c r="ME338" s="67"/>
      <c r="MF338" s="67"/>
      <c r="MG338" s="67"/>
      <c r="MH338" s="67"/>
      <c r="MI338" s="67"/>
      <c r="MJ338" s="67"/>
      <c r="MK338" s="67"/>
      <c r="ML338" s="67"/>
      <c r="MM338" s="67"/>
      <c r="MN338" s="67"/>
      <c r="MO338" s="67"/>
      <c r="MP338" s="67"/>
      <c r="MQ338" s="67"/>
      <c r="MR338" s="67"/>
      <c r="MS338" s="67"/>
      <c r="MT338" s="67"/>
      <c r="MU338" s="67"/>
      <c r="MV338" s="67"/>
      <c r="MW338" s="67"/>
      <c r="MX338" s="67"/>
      <c r="MY338" s="67"/>
      <c r="MZ338" s="67"/>
      <c r="NA338" s="67"/>
      <c r="NB338" s="67"/>
      <c r="NC338" s="67"/>
      <c r="ND338" s="67"/>
      <c r="NE338" s="67"/>
      <c r="NF338" s="67"/>
      <c r="NG338" s="67"/>
      <c r="NH338" s="67"/>
      <c r="NI338" s="67"/>
      <c r="NJ338" s="67"/>
      <c r="NK338" s="67"/>
      <c r="NL338" s="67"/>
      <c r="NM338" s="67"/>
      <c r="NN338" s="67"/>
      <c r="NO338" s="67"/>
      <c r="NP338" s="67"/>
      <c r="NQ338" s="67"/>
      <c r="NR338" s="12"/>
      <c r="NS338" s="12"/>
      <c r="NT338" s="12"/>
      <c r="NU338" s="12"/>
      <c r="NV338" s="12"/>
      <c r="NW338" s="12"/>
      <c r="NX338" s="12"/>
      <c r="NY338" s="12"/>
      <c r="NZ338" s="12"/>
      <c r="OA338" s="12"/>
      <c r="OB338" s="12"/>
      <c r="OC338" s="12"/>
      <c r="OD338" s="12"/>
      <c r="OE338" s="12"/>
      <c r="OF338" s="12"/>
      <c r="OG338" s="12"/>
      <c r="OH338" s="12"/>
      <c r="OI338" s="12"/>
      <c r="OJ338" s="12"/>
      <c r="OK338" s="12"/>
      <c r="OL338" s="12"/>
      <c r="OM338" s="12"/>
      <c r="ON338" s="12"/>
      <c r="OO338" s="12"/>
      <c r="OP338" s="12"/>
      <c r="OQ338" s="12"/>
    </row>
    <row r="339" spans="1:407">
      <c r="A339" s="96" t="s">
        <v>1996</v>
      </c>
      <c r="B339" s="56" t="s">
        <v>1234</v>
      </c>
      <c r="C339" s="96" t="s">
        <v>427</v>
      </c>
      <c r="D339" s="67">
        <v>3</v>
      </c>
      <c r="E339" s="67">
        <v>2017</v>
      </c>
      <c r="F339" s="161">
        <v>86.480738426685733</v>
      </c>
      <c r="G339" s="67">
        <v>19507</v>
      </c>
      <c r="H339" s="67">
        <v>10330</v>
      </c>
      <c r="I339" s="67">
        <v>9177</v>
      </c>
      <c r="J339" s="67">
        <v>34.700000000000003</v>
      </c>
      <c r="K339" s="78">
        <v>6768</v>
      </c>
      <c r="L339" s="67">
        <v>19.62</v>
      </c>
      <c r="M339" s="78">
        <v>3828</v>
      </c>
      <c r="N339" s="67">
        <v>1665</v>
      </c>
      <c r="O339" s="67">
        <v>855</v>
      </c>
      <c r="P339" s="67">
        <v>810</v>
      </c>
      <c r="Q339" s="67">
        <v>1986</v>
      </c>
      <c r="R339" s="67">
        <v>1019</v>
      </c>
      <c r="S339" s="67">
        <v>967</v>
      </c>
      <c r="T339" s="67">
        <v>1635</v>
      </c>
      <c r="U339" s="67">
        <v>835</v>
      </c>
      <c r="V339" s="67">
        <v>800</v>
      </c>
      <c r="W339" s="67">
        <v>1996</v>
      </c>
      <c r="X339" s="67">
        <v>1022</v>
      </c>
      <c r="Y339" s="67">
        <v>974</v>
      </c>
      <c r="Z339" s="67">
        <v>1712</v>
      </c>
      <c r="AA339" s="67">
        <v>884</v>
      </c>
      <c r="AB339" s="67">
        <v>828</v>
      </c>
      <c r="AC339" s="67">
        <v>2006</v>
      </c>
      <c r="AD339" s="67">
        <v>1039</v>
      </c>
      <c r="AE339" s="67">
        <v>967</v>
      </c>
      <c r="AF339" s="67">
        <v>1640</v>
      </c>
      <c r="AG339" s="67">
        <v>852</v>
      </c>
      <c r="AH339" s="67">
        <v>788</v>
      </c>
      <c r="AI339" s="67">
        <v>3154</v>
      </c>
      <c r="AJ339" s="67">
        <v>1651</v>
      </c>
      <c r="AK339" s="67">
        <v>1503</v>
      </c>
      <c r="AL339" s="67">
        <v>1778</v>
      </c>
      <c r="AM339" s="67">
        <v>934</v>
      </c>
      <c r="AN339" s="67">
        <v>844</v>
      </c>
      <c r="AO339" s="67">
        <v>1752</v>
      </c>
      <c r="AP339" s="67">
        <v>910</v>
      </c>
      <c r="AQ339" s="67">
        <v>842</v>
      </c>
      <c r="AR339" s="67" t="s">
        <v>428</v>
      </c>
      <c r="AS339" s="67"/>
      <c r="AT339" s="67" t="s">
        <v>428</v>
      </c>
      <c r="AU339" s="59">
        <v>327</v>
      </c>
      <c r="AV339" s="59">
        <v>0</v>
      </c>
      <c r="AW339" s="59">
        <v>56</v>
      </c>
      <c r="AX339" s="97" t="e">
        <f>VLOOKUP(A339,[2]INFANTIL!$A$8:$AA$140,27,0)</f>
        <v>#N/A</v>
      </c>
      <c r="AY339" s="98" t="e">
        <f>VLOOKUP(A339,[2]INFANTIL!$A$8:$AA$140,16,0)</f>
        <v>#N/A</v>
      </c>
      <c r="AZ339" s="62">
        <f>VLOOKUP(A339,'[3]2017'!$A$8:$E$140,5,0)</f>
        <v>3.0030030030030028</v>
      </c>
      <c r="BA339" s="63">
        <f>VLOOKUP(A339,'[3]2017'!$A$8:$E$140,4,0)</f>
        <v>5</v>
      </c>
      <c r="BB339" s="62">
        <f>VLOOKUP(A339,[2]MATERNAS!$A$8:$AA$140,27,0)</f>
        <v>0</v>
      </c>
      <c r="BC339" s="63">
        <f>VLOOKUP(A339,[2]MATERNAS!$A$8:$AA$140,26,0)</f>
        <v>0</v>
      </c>
      <c r="BD339" s="68">
        <v>0</v>
      </c>
      <c r="BE339" s="69">
        <v>0</v>
      </c>
      <c r="BF339" s="60">
        <f>VLOOKUP(A339,[4]Controles!$A$7:$L$139,12,0)</f>
        <v>7.0652173913043477</v>
      </c>
      <c r="BG339" s="61">
        <f>VLOOKUP(A339,[4]Controles!$A$7:$L$139,11,0)</f>
        <v>13</v>
      </c>
      <c r="BH339" s="88">
        <v>12</v>
      </c>
      <c r="BI339" s="87">
        <v>22</v>
      </c>
      <c r="BJ339" s="68">
        <v>0</v>
      </c>
      <c r="BK339" s="69">
        <v>0</v>
      </c>
      <c r="BL339" s="68">
        <v>0</v>
      </c>
      <c r="BM339" s="69">
        <v>0</v>
      </c>
      <c r="BN339" s="67">
        <v>0</v>
      </c>
      <c r="BO339" s="67">
        <v>0</v>
      </c>
      <c r="BP339" s="67">
        <v>0</v>
      </c>
      <c r="BQ339" s="67">
        <v>0</v>
      </c>
      <c r="BR339" s="67">
        <v>0</v>
      </c>
      <c r="BS339" s="67">
        <v>0</v>
      </c>
      <c r="BT339" s="67">
        <v>0</v>
      </c>
      <c r="BU339" s="67">
        <v>0</v>
      </c>
      <c r="BV339" s="67">
        <v>2.4</v>
      </c>
      <c r="BW339" s="67">
        <v>94.4</v>
      </c>
      <c r="BX339" s="67">
        <v>89.6</v>
      </c>
      <c r="BY339" s="67">
        <v>93.6</v>
      </c>
      <c r="BZ339" s="67">
        <v>94.4</v>
      </c>
      <c r="CA339" s="67">
        <v>95.5</v>
      </c>
      <c r="CB339" s="67">
        <v>95.5</v>
      </c>
      <c r="CC339" s="96" t="s">
        <v>3016</v>
      </c>
      <c r="CD339" s="96" t="s">
        <v>3017</v>
      </c>
      <c r="CE339" s="99">
        <v>18.75</v>
      </c>
      <c r="CF339" s="67" t="s">
        <v>2500</v>
      </c>
      <c r="CG339" s="67" t="s">
        <v>3018</v>
      </c>
      <c r="CH339" s="67">
        <v>0</v>
      </c>
      <c r="CI339" s="67">
        <v>0</v>
      </c>
      <c r="CJ339" s="86">
        <v>0</v>
      </c>
      <c r="CK339" s="89">
        <v>0</v>
      </c>
      <c r="CL339" s="106">
        <v>0</v>
      </c>
      <c r="CM339" s="89">
        <v>0</v>
      </c>
      <c r="CN339" s="67">
        <v>121.73</v>
      </c>
      <c r="CO339" s="67">
        <v>2</v>
      </c>
      <c r="CP339" s="67">
        <v>0</v>
      </c>
      <c r="CQ339" s="67">
        <v>0</v>
      </c>
      <c r="CR339" s="67">
        <v>0</v>
      </c>
      <c r="CS339" s="67">
        <v>0</v>
      </c>
      <c r="CT339" s="67">
        <v>0</v>
      </c>
      <c r="CU339" s="67">
        <v>0</v>
      </c>
      <c r="CV339" s="67">
        <v>0</v>
      </c>
      <c r="CW339" s="67">
        <v>0</v>
      </c>
      <c r="CX339" s="67">
        <v>0</v>
      </c>
      <c r="CY339" s="67">
        <v>0</v>
      </c>
      <c r="CZ339" s="67">
        <v>0</v>
      </c>
      <c r="DA339" s="67">
        <v>0</v>
      </c>
      <c r="DB339" s="62">
        <f>VLOOKUP(A339,'[3]2017'!$A$8:$I$140,9,0)</f>
        <v>0</v>
      </c>
      <c r="DC339" s="63">
        <f>VLOOKUP(A339,'[3]2017'!$A$8:$I$140,8,0)</f>
        <v>0</v>
      </c>
      <c r="DD339" s="96" t="s">
        <v>3019</v>
      </c>
      <c r="DE339" s="96" t="s">
        <v>3020</v>
      </c>
      <c r="DF339" s="99">
        <v>2.4871355060034306</v>
      </c>
      <c r="DG339" s="100">
        <v>6.3649222065063658</v>
      </c>
      <c r="DH339" s="67">
        <v>100.2</v>
      </c>
      <c r="DI339" s="67">
        <v>2</v>
      </c>
      <c r="DJ339" s="67">
        <v>0</v>
      </c>
      <c r="DK339" s="67">
        <v>0</v>
      </c>
      <c r="DL339" s="67">
        <v>0</v>
      </c>
      <c r="DM339" s="67">
        <v>0</v>
      </c>
      <c r="DN339" s="67">
        <v>0</v>
      </c>
      <c r="DO339" s="67">
        <v>0</v>
      </c>
      <c r="DP339" s="67">
        <v>99.7</v>
      </c>
      <c r="DQ339" s="67">
        <v>2</v>
      </c>
      <c r="DR339" s="67">
        <v>49.85</v>
      </c>
      <c r="DS339" s="67">
        <v>1</v>
      </c>
      <c r="DT339" s="67">
        <v>0</v>
      </c>
      <c r="DU339" s="67">
        <v>0</v>
      </c>
      <c r="DV339" s="67">
        <v>49.85</v>
      </c>
      <c r="DW339" s="67">
        <v>1</v>
      </c>
      <c r="DX339" s="67">
        <v>0</v>
      </c>
      <c r="DY339" s="67">
        <v>0</v>
      </c>
      <c r="DZ339" s="101">
        <f>VLOOKUP(A339,[5]Embarazos!$A$7:$D$139,4,0)</f>
        <v>0.50251256281407031</v>
      </c>
      <c r="EA339" s="63">
        <f>VLOOKUP(A339,[5]Embarazos!$A$7:$D$139,3,0)</f>
        <v>1</v>
      </c>
      <c r="EB339" s="62">
        <f>VLOOKUP(A339,[5]Embarazos!$A$7:$F$139,6,0)</f>
        <v>14.572864321608039</v>
      </c>
      <c r="EC339" s="63">
        <f>VLOOKUP(A339,[5]Embarazos!$A$7:$F$139,5,0)</f>
        <v>29</v>
      </c>
      <c r="ED339" s="62">
        <f>VLOOKUP(A339,'[3]2017'!$A$8:$K$140,11,0)</f>
        <v>1.2195121951219512</v>
      </c>
      <c r="EE339" s="63">
        <f>VLOOKUP(A339,'[3]2017'!$A$8:$K$140,10,0)</f>
        <v>2</v>
      </c>
      <c r="EF339" s="96" t="s">
        <v>3021</v>
      </c>
      <c r="EG339" s="96" t="s">
        <v>3022</v>
      </c>
      <c r="EH339" s="99">
        <v>1.9543973941368076</v>
      </c>
      <c r="EI339" s="104">
        <v>8.6580086580086579</v>
      </c>
      <c r="EJ339" s="174" t="s">
        <v>3023</v>
      </c>
      <c r="EK339" s="174" t="s">
        <v>3024</v>
      </c>
      <c r="EL339" s="96" t="s">
        <v>2789</v>
      </c>
      <c r="EM339" s="96" t="s">
        <v>3025</v>
      </c>
      <c r="EN339" s="99">
        <v>0.30303030303030304</v>
      </c>
      <c r="EO339" s="104">
        <v>5.4545454545454541</v>
      </c>
      <c r="EP339" s="67">
        <v>0</v>
      </c>
      <c r="EQ339" s="67">
        <v>0</v>
      </c>
      <c r="ER339" s="67">
        <v>149.55000000000001</v>
      </c>
      <c r="ES339" s="67">
        <v>3</v>
      </c>
      <c r="ET339" s="92">
        <v>49.850448654037884</v>
      </c>
      <c r="EU339" s="105">
        <v>1</v>
      </c>
      <c r="EV339" s="67">
        <v>0</v>
      </c>
      <c r="EW339" s="67">
        <v>0</v>
      </c>
      <c r="EX339" s="67">
        <v>0</v>
      </c>
      <c r="EY339" s="62">
        <f>VLOOKUP(A339,[5]Embarazos!$A$7:$H$139,8,0)</f>
        <v>33.668341708542712</v>
      </c>
      <c r="EZ339" s="63">
        <f>VLOOKUP(A339,[5]Embarazos!$A$7:$H$139,7,0)</f>
        <v>67</v>
      </c>
      <c r="FA339" s="62">
        <f>VLOOKUP(A339,[5]Embarazos!$A$7:$J$139,10,0)</f>
        <v>25.125628140703515</v>
      </c>
      <c r="FB339" s="63">
        <f>VLOOKUP(A339,[5]Embarazos!$A$7:$J$139,9,0)</f>
        <v>50</v>
      </c>
      <c r="FC339" s="67">
        <v>0</v>
      </c>
      <c r="FD339" s="67">
        <v>0</v>
      </c>
      <c r="FE339" s="67">
        <v>0</v>
      </c>
      <c r="FF339" s="67">
        <v>0</v>
      </c>
      <c r="FG339" s="67">
        <v>0</v>
      </c>
      <c r="FH339" s="67">
        <v>0</v>
      </c>
      <c r="FI339" s="67">
        <v>25.96</v>
      </c>
      <c r="FJ339" s="67">
        <v>1</v>
      </c>
      <c r="FK339" s="92">
        <v>25.960539979231566</v>
      </c>
      <c r="FL339" s="105">
        <v>1</v>
      </c>
      <c r="FM339" s="67">
        <v>0</v>
      </c>
      <c r="FN339" s="67">
        <v>0</v>
      </c>
      <c r="FO339" s="67">
        <v>207.68</v>
      </c>
      <c r="FP339" s="67">
        <v>8</v>
      </c>
      <c r="FQ339" s="67">
        <v>0</v>
      </c>
      <c r="FR339" s="67">
        <v>0</v>
      </c>
      <c r="FS339" s="62">
        <f>VLOOKUP(A339,'[3]2017'!$A$8:$M$140,13,0)</f>
        <v>0.56242969628796402</v>
      </c>
      <c r="FT339" s="63">
        <f>VLOOKUP(A339,'[3]2017'!$A$8:$M$140,12,0)</f>
        <v>1</v>
      </c>
      <c r="FU339" s="62">
        <f>VLOOKUP(A339,'[3]2017'!$A$8:$O$140,15,0)</f>
        <v>0</v>
      </c>
      <c r="FV339" s="63">
        <f>VLOOKUP(A339,'[3]2017'!$A$8:$O$140,14,0)</f>
        <v>0</v>
      </c>
      <c r="FW339" s="67"/>
      <c r="FX339" s="67"/>
      <c r="FY339" s="67"/>
      <c r="FZ339" s="67"/>
      <c r="GA339" s="67"/>
      <c r="GB339" s="67"/>
      <c r="GC339" s="67"/>
      <c r="GD339" s="67"/>
      <c r="GE339" s="67"/>
      <c r="GF339" s="67"/>
      <c r="GG339" s="67"/>
      <c r="GH339" s="67"/>
      <c r="GI339" s="67"/>
      <c r="GJ339" s="67"/>
      <c r="GK339" s="67"/>
      <c r="GL339" s="67"/>
      <c r="GM339" s="67"/>
      <c r="GN339" s="67"/>
      <c r="GO339" s="67"/>
      <c r="GP339" s="67"/>
      <c r="GQ339" s="67"/>
      <c r="GR339" s="67"/>
      <c r="GS339" s="67"/>
      <c r="GT339" s="67"/>
      <c r="GU339" s="67"/>
      <c r="GV339" s="67"/>
      <c r="GW339" s="67"/>
      <c r="GX339" s="67"/>
      <c r="GY339" s="67"/>
      <c r="GZ339" s="67"/>
      <c r="HA339" s="67"/>
      <c r="HB339" s="67"/>
      <c r="HC339" s="67"/>
      <c r="HD339" s="67"/>
      <c r="HE339" s="67"/>
      <c r="HF339" s="67"/>
      <c r="HG339" s="67"/>
      <c r="HH339" s="67"/>
      <c r="HI339" s="67"/>
      <c r="HJ339" s="67"/>
      <c r="HK339" s="67"/>
      <c r="HL339" s="67"/>
      <c r="HM339" s="67"/>
      <c r="HN339" s="67"/>
      <c r="HO339" s="67"/>
      <c r="HP339" s="67"/>
      <c r="HQ339" s="67"/>
      <c r="HR339" s="67"/>
      <c r="HS339" s="67"/>
      <c r="HT339" s="67"/>
      <c r="HU339" s="67"/>
      <c r="HV339" s="67"/>
      <c r="HW339" s="67"/>
      <c r="HX339" s="67"/>
      <c r="HY339" s="67"/>
      <c r="HZ339" s="67"/>
      <c r="IA339" s="67"/>
      <c r="IB339" s="67"/>
      <c r="IC339" s="67"/>
      <c r="ID339" s="67"/>
      <c r="IE339" s="67"/>
      <c r="IF339" s="67"/>
      <c r="IG339" s="67"/>
      <c r="IH339" s="67"/>
      <c r="II339" s="67"/>
      <c r="IJ339" s="67"/>
      <c r="IK339" s="67"/>
      <c r="IL339" s="67"/>
      <c r="IM339" s="67"/>
      <c r="IN339" s="67"/>
      <c r="IO339" s="67"/>
      <c r="IP339" s="67"/>
      <c r="IQ339" s="67"/>
      <c r="IR339" s="67"/>
      <c r="IS339" s="67"/>
      <c r="IT339" s="67"/>
      <c r="IU339" s="67"/>
      <c r="IV339" s="67"/>
      <c r="IW339" s="67"/>
      <c r="IX339" s="67"/>
      <c r="IY339" s="67"/>
      <c r="IZ339" s="67"/>
      <c r="JA339" s="67"/>
      <c r="JB339" s="67"/>
      <c r="JC339" s="67"/>
      <c r="JD339" s="67"/>
      <c r="JE339" s="67"/>
      <c r="JF339" s="67"/>
      <c r="JG339" s="67"/>
      <c r="JH339" s="67"/>
      <c r="JI339" s="67"/>
      <c r="JJ339" s="67"/>
      <c r="JK339" s="67"/>
      <c r="JL339" s="67"/>
      <c r="JM339" s="67"/>
      <c r="JN339" s="67"/>
      <c r="JO339" s="67"/>
      <c r="JP339" s="67"/>
      <c r="JQ339" s="67"/>
      <c r="JR339" s="67"/>
      <c r="JS339" s="67"/>
      <c r="JT339" s="67"/>
      <c r="JU339" s="67"/>
      <c r="JV339" s="67"/>
      <c r="JW339" s="67"/>
      <c r="JX339" s="67"/>
      <c r="JY339" s="67"/>
      <c r="JZ339" s="67"/>
      <c r="KA339" s="67"/>
      <c r="KB339" s="67"/>
      <c r="KC339" s="67"/>
      <c r="KD339" s="67"/>
      <c r="KE339" s="67"/>
      <c r="KF339" s="67"/>
      <c r="KG339" s="67"/>
      <c r="KH339" s="67"/>
      <c r="KI339" s="67"/>
      <c r="KJ339" s="67"/>
      <c r="KK339" s="67"/>
      <c r="KL339" s="67"/>
      <c r="KM339" s="67"/>
      <c r="KN339" s="67"/>
      <c r="KO339" s="67"/>
      <c r="KP339" s="67"/>
      <c r="KQ339" s="67"/>
      <c r="KR339" s="67"/>
      <c r="KS339" s="67"/>
      <c r="KT339" s="67"/>
      <c r="KU339" s="67"/>
      <c r="KV339" s="67"/>
      <c r="KW339" s="67"/>
      <c r="KX339" s="67"/>
      <c r="KY339" s="67"/>
      <c r="KZ339" s="67"/>
      <c r="LA339" s="67"/>
      <c r="LB339" s="67"/>
      <c r="LC339" s="67"/>
      <c r="LD339" s="67"/>
      <c r="LE339" s="67"/>
      <c r="LF339" s="67"/>
      <c r="LG339" s="67"/>
      <c r="LH339" s="67"/>
      <c r="LI339" s="67"/>
      <c r="LJ339" s="67"/>
      <c r="LK339" s="67"/>
      <c r="LL339" s="67"/>
      <c r="LM339" s="67"/>
      <c r="LN339" s="67"/>
      <c r="LO339" s="67"/>
      <c r="LP339" s="67"/>
      <c r="LQ339" s="67"/>
      <c r="LR339" s="67"/>
      <c r="LS339" s="67"/>
      <c r="LT339" s="67"/>
      <c r="LU339" s="67"/>
      <c r="LV339" s="67"/>
      <c r="LW339" s="67"/>
      <c r="LX339" s="67"/>
      <c r="LY339" s="67"/>
      <c r="LZ339" s="67"/>
      <c r="MA339" s="67"/>
      <c r="MB339" s="67"/>
      <c r="MC339" s="67"/>
      <c r="MD339" s="67"/>
      <c r="ME339" s="67"/>
      <c r="MF339" s="67"/>
      <c r="MG339" s="67"/>
      <c r="MH339" s="67"/>
      <c r="MI339" s="67"/>
      <c r="MJ339" s="67"/>
      <c r="MK339" s="67"/>
      <c r="ML339" s="67"/>
      <c r="MM339" s="67"/>
      <c r="MN339" s="67"/>
      <c r="MO339" s="67"/>
      <c r="MP339" s="67"/>
      <c r="MQ339" s="67"/>
      <c r="MR339" s="67"/>
      <c r="MS339" s="67"/>
      <c r="MT339" s="67"/>
      <c r="MU339" s="67"/>
      <c r="MV339" s="67"/>
      <c r="MW339" s="67"/>
      <c r="MX339" s="67"/>
      <c r="MY339" s="67"/>
      <c r="MZ339" s="67"/>
      <c r="NA339" s="67"/>
      <c r="NB339" s="67"/>
      <c r="NC339" s="67"/>
      <c r="ND339" s="67"/>
      <c r="NE339" s="67"/>
      <c r="NF339" s="67"/>
      <c r="NG339" s="67"/>
      <c r="NH339" s="67"/>
      <c r="NI339" s="67"/>
      <c r="NJ339" s="67"/>
      <c r="NK339" s="67"/>
      <c r="NL339" s="67"/>
      <c r="NM339" s="67"/>
      <c r="NN339" s="67"/>
      <c r="NO339" s="67"/>
      <c r="NP339" s="67"/>
      <c r="NQ339" s="67"/>
      <c r="NR339" s="12"/>
      <c r="NS339" s="12"/>
      <c r="NT339" s="12"/>
      <c r="NU339" s="12"/>
      <c r="NV339" s="12"/>
      <c r="NW339" s="12"/>
      <c r="NX339" s="12"/>
      <c r="NY339" s="12"/>
      <c r="NZ339" s="12"/>
      <c r="OA339" s="12"/>
      <c r="OB339" s="12"/>
      <c r="OC339" s="12"/>
      <c r="OD339" s="12"/>
      <c r="OE339" s="12"/>
      <c r="OF339" s="12"/>
      <c r="OG339" s="12"/>
      <c r="OH339" s="12"/>
      <c r="OI339" s="12"/>
      <c r="OJ339" s="12"/>
      <c r="OK339" s="12"/>
      <c r="OL339" s="12"/>
      <c r="OM339" s="12"/>
      <c r="ON339" s="12"/>
      <c r="OO339" s="12"/>
      <c r="OP339" s="12"/>
      <c r="OQ339" s="12"/>
    </row>
    <row r="340" spans="1:407">
      <c r="A340" s="96" t="s">
        <v>1240</v>
      </c>
      <c r="B340" s="56" t="s">
        <v>1241</v>
      </c>
      <c r="C340" s="96" t="s">
        <v>427</v>
      </c>
      <c r="D340" s="74">
        <v>1</v>
      </c>
      <c r="E340" s="67">
        <v>2017</v>
      </c>
      <c r="F340" s="161">
        <v>89.753157040834964</v>
      </c>
      <c r="G340" s="67">
        <v>124219</v>
      </c>
      <c r="H340" s="67">
        <v>81591</v>
      </c>
      <c r="I340" s="67">
        <v>42628</v>
      </c>
      <c r="J340" s="67">
        <v>109.73</v>
      </c>
      <c r="K340" s="78">
        <v>136306</v>
      </c>
      <c r="L340" s="67">
        <v>17.38</v>
      </c>
      <c r="M340" s="78">
        <v>21590</v>
      </c>
      <c r="N340" s="67">
        <v>10100</v>
      </c>
      <c r="O340" s="67">
        <v>5187</v>
      </c>
      <c r="P340" s="67">
        <v>4913</v>
      </c>
      <c r="Q340" s="67">
        <v>12104</v>
      </c>
      <c r="R340" s="67">
        <v>6222</v>
      </c>
      <c r="S340" s="67">
        <v>5882</v>
      </c>
      <c r="T340" s="67">
        <v>10150</v>
      </c>
      <c r="U340" s="67">
        <v>5220</v>
      </c>
      <c r="V340" s="67">
        <v>4930</v>
      </c>
      <c r="W340" s="67">
        <v>12340</v>
      </c>
      <c r="X340" s="67">
        <v>6319</v>
      </c>
      <c r="Y340" s="67">
        <v>6021</v>
      </c>
      <c r="Z340" s="67">
        <v>10525</v>
      </c>
      <c r="AA340" s="67">
        <v>5346</v>
      </c>
      <c r="AB340" s="67">
        <v>5179</v>
      </c>
      <c r="AC340" s="67">
        <v>12499</v>
      </c>
      <c r="AD340" s="67">
        <v>6363</v>
      </c>
      <c r="AE340" s="67">
        <v>6136</v>
      </c>
      <c r="AF340" s="67">
        <v>10408</v>
      </c>
      <c r="AG340" s="67">
        <v>5337</v>
      </c>
      <c r="AH340" s="67">
        <v>5071</v>
      </c>
      <c r="AI340" s="67">
        <v>20075</v>
      </c>
      <c r="AJ340" s="67">
        <v>10372</v>
      </c>
      <c r="AK340" s="67">
        <v>9703</v>
      </c>
      <c r="AL340" s="67">
        <v>11360</v>
      </c>
      <c r="AM340" s="67">
        <v>5899</v>
      </c>
      <c r="AN340" s="67">
        <v>5461</v>
      </c>
      <c r="AO340" s="67">
        <v>10946</v>
      </c>
      <c r="AP340" s="67">
        <v>5535</v>
      </c>
      <c r="AQ340" s="67">
        <v>5411</v>
      </c>
      <c r="AR340" s="67" t="s">
        <v>428</v>
      </c>
      <c r="AS340" s="67"/>
      <c r="AT340" s="67" t="s">
        <v>428</v>
      </c>
      <c r="AU340" s="59">
        <v>3086</v>
      </c>
      <c r="AV340" s="59">
        <v>18</v>
      </c>
      <c r="AW340" s="59">
        <v>1292</v>
      </c>
      <c r="AX340" s="97">
        <f>VLOOKUP(A340,[2]INFANTIL!$A$8:$AA$140,27,0)</f>
        <v>7.8895463510848129</v>
      </c>
      <c r="AY340" s="98">
        <f>VLOOKUP(A340,[2]INFANTIL!$A$8:$AA$140,16,0)</f>
        <v>8</v>
      </c>
      <c r="AZ340" s="62">
        <f>VLOOKUP(A340,'[3]2017'!$A$8:$E$140,5,0)</f>
        <v>1.2871287128712872</v>
      </c>
      <c r="BA340" s="63">
        <f>VLOOKUP(A340,'[3]2017'!$A$8:$E$140,4,0)</f>
        <v>13</v>
      </c>
      <c r="BB340" s="62">
        <f>VLOOKUP(A340,[2]MATERNAS!$A$8:$AA$140,27,0)</f>
        <v>65.746219592373436</v>
      </c>
      <c r="BC340" s="63">
        <f>VLOOKUP(A340,[2]MATERNAS!$A$8:$AA$140,26,0)</f>
        <v>1</v>
      </c>
      <c r="BD340" s="68">
        <v>0</v>
      </c>
      <c r="BE340" s="69">
        <v>0</v>
      </c>
      <c r="BF340" s="60">
        <f>VLOOKUP(A340,[4]Controles!$A$7:$L$139,12,0)</f>
        <v>2.6298487836949378</v>
      </c>
      <c r="BG340" s="61">
        <f>VLOOKUP(A340,[4]Controles!$A$7:$L$139,11,0)</f>
        <v>40</v>
      </c>
      <c r="BH340" s="88">
        <v>11.900065746219592</v>
      </c>
      <c r="BI340" s="87">
        <v>181</v>
      </c>
      <c r="BJ340" s="68">
        <v>0</v>
      </c>
      <c r="BK340" s="69">
        <v>0</v>
      </c>
      <c r="BL340" s="68">
        <v>19.801980198019802</v>
      </c>
      <c r="BM340" s="69">
        <v>2</v>
      </c>
      <c r="BN340" s="67">
        <v>0</v>
      </c>
      <c r="BO340" s="67">
        <v>0</v>
      </c>
      <c r="BP340" s="67">
        <v>9.94</v>
      </c>
      <c r="BQ340" s="67">
        <v>1</v>
      </c>
      <c r="BR340" s="67">
        <v>0</v>
      </c>
      <c r="BS340" s="67">
        <v>0</v>
      </c>
      <c r="BT340" s="67">
        <v>9.94</v>
      </c>
      <c r="BU340" s="67">
        <v>1</v>
      </c>
      <c r="BV340" s="67">
        <v>313.5</v>
      </c>
      <c r="BW340" s="67">
        <v>99.5</v>
      </c>
      <c r="BX340" s="67">
        <v>100.5</v>
      </c>
      <c r="BY340" s="67">
        <v>99.4</v>
      </c>
      <c r="BZ340" s="67">
        <v>106.7</v>
      </c>
      <c r="CA340" s="67">
        <v>94.9</v>
      </c>
      <c r="CB340" s="67">
        <v>98.2</v>
      </c>
      <c r="CC340" s="96" t="s">
        <v>2366</v>
      </c>
      <c r="CD340" s="96" t="s">
        <v>3026</v>
      </c>
      <c r="CE340" s="99" t="s">
        <v>428</v>
      </c>
      <c r="CF340" s="67" t="s">
        <v>842</v>
      </c>
      <c r="CG340" s="67" t="s">
        <v>3027</v>
      </c>
      <c r="CH340" s="67">
        <v>82.61</v>
      </c>
      <c r="CI340" s="67">
        <v>10</v>
      </c>
      <c r="CJ340" s="86">
        <v>9.8522167487684734E-2</v>
      </c>
      <c r="CK340" s="87">
        <v>1</v>
      </c>
      <c r="CL340" s="106">
        <v>89.43</v>
      </c>
      <c r="CM340" s="89">
        <v>10</v>
      </c>
      <c r="CN340" s="67">
        <v>99.36</v>
      </c>
      <c r="CO340" s="67">
        <v>10</v>
      </c>
      <c r="CP340" s="67">
        <v>0</v>
      </c>
      <c r="CQ340" s="67">
        <v>0</v>
      </c>
      <c r="CR340" s="67">
        <v>0</v>
      </c>
      <c r="CS340" s="67">
        <v>0</v>
      </c>
      <c r="CT340" s="67">
        <v>0</v>
      </c>
      <c r="CU340" s="67">
        <v>0</v>
      </c>
      <c r="CV340" s="67">
        <v>0</v>
      </c>
      <c r="CW340" s="67">
        <v>0</v>
      </c>
      <c r="CX340" s="67">
        <v>0</v>
      </c>
      <c r="CY340" s="67">
        <v>0</v>
      </c>
      <c r="CZ340" s="67">
        <v>0</v>
      </c>
      <c r="DA340" s="67">
        <v>0</v>
      </c>
      <c r="DB340" s="62">
        <f>VLOOKUP(A340,'[3]2017'!$A$8:$I$140,9,0)</f>
        <v>0.38004750593824227</v>
      </c>
      <c r="DC340" s="63">
        <f>VLOOKUP(A340,'[3]2017'!$A$8:$I$140,8,0)</f>
        <v>4</v>
      </c>
      <c r="DD340" s="96" t="s">
        <v>3028</v>
      </c>
      <c r="DE340" s="96" t="s">
        <v>3029</v>
      </c>
      <c r="DF340" s="67" t="s">
        <v>428</v>
      </c>
      <c r="DG340" s="67" t="s">
        <v>428</v>
      </c>
      <c r="DH340" s="67">
        <v>121.56</v>
      </c>
      <c r="DI340" s="67">
        <v>15</v>
      </c>
      <c r="DJ340" s="67">
        <v>89.14</v>
      </c>
      <c r="DK340" s="67">
        <v>11</v>
      </c>
      <c r="DL340" s="67">
        <v>32.409999999999997</v>
      </c>
      <c r="DM340" s="67">
        <v>4</v>
      </c>
      <c r="DN340" s="67">
        <v>88.01</v>
      </c>
      <c r="DO340" s="67">
        <v>11</v>
      </c>
      <c r="DP340" s="67">
        <v>24</v>
      </c>
      <c r="DQ340" s="67">
        <v>3</v>
      </c>
      <c r="DR340" s="67">
        <v>0</v>
      </c>
      <c r="DS340" s="67">
        <v>0</v>
      </c>
      <c r="DT340" s="67">
        <v>16</v>
      </c>
      <c r="DU340" s="67">
        <v>2</v>
      </c>
      <c r="DV340" s="67">
        <v>0</v>
      </c>
      <c r="DW340" s="67">
        <v>0</v>
      </c>
      <c r="DX340" s="67">
        <v>8</v>
      </c>
      <c r="DY340" s="67">
        <v>1</v>
      </c>
      <c r="DZ340" s="101">
        <f>VLOOKUP(A340,[5]Embarazos!$A$7:$D$139,4,0)</f>
        <v>0.64102564102564097</v>
      </c>
      <c r="EA340" s="63">
        <f>VLOOKUP(A340,[5]Embarazos!$A$7:$D$139,3,0)</f>
        <v>11</v>
      </c>
      <c r="EB340" s="62">
        <f>VLOOKUP(A340,[5]Embarazos!$A$7:$F$139,6,0)</f>
        <v>14.102564102564102</v>
      </c>
      <c r="EC340" s="63">
        <f>VLOOKUP(A340,[5]Embarazos!$A$7:$F$139,5,0)</f>
        <v>242</v>
      </c>
      <c r="ED340" s="62">
        <f>VLOOKUP(A340,'[3]2017'!$A$8:$K$140,11,0)</f>
        <v>1.1529592621060722</v>
      </c>
      <c r="EE340" s="63">
        <f>VLOOKUP(A340,'[3]2017'!$A$8:$K$140,10,0)</f>
        <v>12</v>
      </c>
      <c r="EF340" s="96" t="s">
        <v>3030</v>
      </c>
      <c r="EG340" s="96" t="s">
        <v>3031</v>
      </c>
      <c r="EH340" s="96" t="s">
        <v>428</v>
      </c>
      <c r="EI340" s="67" t="s">
        <v>428</v>
      </c>
      <c r="EJ340" s="174" t="s">
        <v>3032</v>
      </c>
      <c r="EK340" s="174" t="s">
        <v>3033</v>
      </c>
      <c r="EL340" s="96" t="s">
        <v>3034</v>
      </c>
      <c r="EM340" s="96" t="s">
        <v>3035</v>
      </c>
      <c r="EN340" s="99" t="s">
        <v>428</v>
      </c>
      <c r="EO340" s="96" t="s">
        <v>428</v>
      </c>
      <c r="EP340" s="67">
        <v>80.010000000000005</v>
      </c>
      <c r="EQ340" s="67">
        <v>10</v>
      </c>
      <c r="ER340" s="67">
        <v>152.01</v>
      </c>
      <c r="ES340" s="67">
        <v>19</v>
      </c>
      <c r="ET340" s="92">
        <v>240.01920153612289</v>
      </c>
      <c r="EU340" s="105">
        <v>30</v>
      </c>
      <c r="EV340" s="67">
        <v>80.010000000000005</v>
      </c>
      <c r="EW340" s="67">
        <v>10</v>
      </c>
      <c r="EX340" s="67">
        <v>2</v>
      </c>
      <c r="EY340" s="62">
        <f>VLOOKUP(A340,[5]Embarazos!$A$7:$H$139,8,0)</f>
        <v>27.331002331002331</v>
      </c>
      <c r="EZ340" s="63">
        <f>VLOOKUP(A340,[5]Embarazos!$A$7:$H$139,7,0)</f>
        <v>469</v>
      </c>
      <c r="FA340" s="62">
        <f>VLOOKUP(A340,[5]Embarazos!$A$7:$J$139,10,0)</f>
        <v>24.883449883449885</v>
      </c>
      <c r="FB340" s="63">
        <f>VLOOKUP(A340,[5]Embarazos!$A$7:$J$139,9,0)</f>
        <v>427</v>
      </c>
      <c r="FC340" s="67">
        <v>36.840000000000003</v>
      </c>
      <c r="FD340" s="67">
        <v>9</v>
      </c>
      <c r="FE340" s="67">
        <v>49.12</v>
      </c>
      <c r="FF340" s="67">
        <v>12</v>
      </c>
      <c r="FG340" s="67">
        <v>8.19</v>
      </c>
      <c r="FH340" s="67">
        <v>2</v>
      </c>
      <c r="FI340" s="67">
        <v>32.75</v>
      </c>
      <c r="FJ340" s="67">
        <v>8</v>
      </c>
      <c r="FK340" s="92">
        <v>126.90355329949237</v>
      </c>
      <c r="FL340" s="105">
        <v>31</v>
      </c>
      <c r="FM340" s="67">
        <v>167.84</v>
      </c>
      <c r="FN340" s="67">
        <v>41</v>
      </c>
      <c r="FO340" s="67">
        <v>528.08000000000004</v>
      </c>
      <c r="FP340" s="67">
        <v>129</v>
      </c>
      <c r="FQ340" s="92">
        <v>16.374652038644179</v>
      </c>
      <c r="FR340" s="105">
        <v>4</v>
      </c>
      <c r="FS340" s="62">
        <f>VLOOKUP(A340,'[3]2017'!$A$8:$M$140,13,0)</f>
        <v>1.2323943661971832</v>
      </c>
      <c r="FT340" s="63">
        <f>VLOOKUP(A340,'[3]2017'!$A$8:$M$140,12,0)</f>
        <v>14</v>
      </c>
      <c r="FU340" s="62">
        <f>VLOOKUP(A340,'[3]2017'!$A$8:$O$140,15,0)</f>
        <v>2.4666544856568611</v>
      </c>
      <c r="FV340" s="63">
        <f>VLOOKUP(A340,'[3]2017'!$A$8:$O$140,14,0)</f>
        <v>27</v>
      </c>
      <c r="FW340" s="67"/>
      <c r="FX340" s="67"/>
      <c r="FY340" s="67"/>
      <c r="FZ340" s="67"/>
      <c r="GA340" s="67"/>
      <c r="GB340" s="67"/>
      <c r="GC340" s="67"/>
      <c r="GD340" s="67"/>
      <c r="GE340" s="67"/>
      <c r="GF340" s="67"/>
      <c r="GG340" s="67"/>
      <c r="GH340" s="67"/>
      <c r="GI340" s="67"/>
      <c r="GJ340" s="67"/>
      <c r="GK340" s="67"/>
      <c r="GL340" s="67"/>
      <c r="GM340" s="67"/>
      <c r="GN340" s="67"/>
      <c r="GO340" s="67"/>
      <c r="GP340" s="67"/>
      <c r="GQ340" s="67"/>
      <c r="GR340" s="67"/>
      <c r="GS340" s="67"/>
      <c r="GT340" s="67"/>
      <c r="GU340" s="67"/>
      <c r="GV340" s="67"/>
      <c r="GW340" s="67"/>
      <c r="GX340" s="67"/>
      <c r="GY340" s="67"/>
      <c r="GZ340" s="67"/>
      <c r="HA340" s="67"/>
      <c r="HB340" s="67"/>
      <c r="HC340" s="67"/>
      <c r="HD340" s="67"/>
      <c r="HE340" s="67"/>
      <c r="HF340" s="67"/>
      <c r="HG340" s="67"/>
      <c r="HH340" s="67"/>
      <c r="HI340" s="67"/>
      <c r="HJ340" s="67"/>
      <c r="HK340" s="67"/>
      <c r="HL340" s="67"/>
      <c r="HM340" s="67"/>
      <c r="HN340" s="67"/>
      <c r="HO340" s="67"/>
      <c r="HP340" s="67"/>
      <c r="HQ340" s="67"/>
      <c r="HR340" s="67"/>
      <c r="HS340" s="67"/>
      <c r="HT340" s="67"/>
      <c r="HU340" s="67"/>
      <c r="HV340" s="67"/>
      <c r="HW340" s="67"/>
      <c r="HX340" s="67"/>
      <c r="HY340" s="67"/>
      <c r="HZ340" s="67"/>
      <c r="IA340" s="67"/>
      <c r="IB340" s="67"/>
      <c r="IC340" s="67"/>
      <c r="ID340" s="67"/>
      <c r="IE340" s="67"/>
      <c r="IF340" s="67"/>
      <c r="IG340" s="67"/>
      <c r="IH340" s="67"/>
      <c r="II340" s="67"/>
      <c r="IJ340" s="67"/>
      <c r="IK340" s="67"/>
      <c r="IL340" s="67"/>
      <c r="IM340" s="67"/>
      <c r="IN340" s="67"/>
      <c r="IO340" s="67"/>
      <c r="IP340" s="67"/>
      <c r="IQ340" s="67"/>
      <c r="IR340" s="67"/>
      <c r="IS340" s="67"/>
      <c r="IT340" s="67"/>
      <c r="IU340" s="67"/>
      <c r="IV340" s="67"/>
      <c r="IW340" s="67"/>
      <c r="IX340" s="67"/>
      <c r="IY340" s="67"/>
      <c r="IZ340" s="67"/>
      <c r="JA340" s="67"/>
      <c r="JB340" s="67"/>
      <c r="JC340" s="67"/>
      <c r="JD340" s="67"/>
      <c r="JE340" s="67"/>
      <c r="JF340" s="67"/>
      <c r="JG340" s="67"/>
      <c r="JH340" s="67"/>
      <c r="JI340" s="67"/>
      <c r="JJ340" s="67"/>
      <c r="JK340" s="67"/>
      <c r="JL340" s="67"/>
      <c r="JM340" s="67"/>
      <c r="JN340" s="67"/>
      <c r="JO340" s="67"/>
      <c r="JP340" s="67"/>
      <c r="JQ340" s="67"/>
      <c r="JR340" s="67"/>
      <c r="JS340" s="67"/>
      <c r="JT340" s="67"/>
      <c r="JU340" s="67"/>
      <c r="JV340" s="67"/>
      <c r="JW340" s="67"/>
      <c r="JX340" s="67"/>
      <c r="JY340" s="67"/>
      <c r="JZ340" s="67"/>
      <c r="KA340" s="67"/>
      <c r="KB340" s="67"/>
      <c r="KC340" s="67"/>
      <c r="KD340" s="67"/>
      <c r="KE340" s="67"/>
      <c r="KF340" s="67"/>
      <c r="KG340" s="67"/>
      <c r="KH340" s="67"/>
      <c r="KI340" s="67"/>
      <c r="KJ340" s="67"/>
      <c r="KK340" s="67"/>
      <c r="KL340" s="67"/>
      <c r="KM340" s="67"/>
      <c r="KN340" s="67"/>
      <c r="KO340" s="67"/>
      <c r="KP340" s="67"/>
      <c r="KQ340" s="67"/>
      <c r="KR340" s="67"/>
      <c r="KS340" s="67"/>
      <c r="KT340" s="67"/>
      <c r="KU340" s="67"/>
      <c r="KV340" s="67"/>
      <c r="KW340" s="67"/>
      <c r="KX340" s="67"/>
      <c r="KY340" s="67"/>
      <c r="KZ340" s="67"/>
      <c r="LA340" s="67"/>
      <c r="LB340" s="67"/>
      <c r="LC340" s="67"/>
      <c r="LD340" s="67"/>
      <c r="LE340" s="67"/>
      <c r="LF340" s="67"/>
      <c r="LG340" s="67"/>
      <c r="LH340" s="67"/>
      <c r="LI340" s="67"/>
      <c r="LJ340" s="67"/>
      <c r="LK340" s="67"/>
      <c r="LL340" s="67"/>
      <c r="LM340" s="67"/>
      <c r="LN340" s="67"/>
      <c r="LO340" s="67"/>
      <c r="LP340" s="67"/>
      <c r="LQ340" s="67"/>
      <c r="LR340" s="67"/>
      <c r="LS340" s="67"/>
      <c r="LT340" s="67"/>
      <c r="LU340" s="67"/>
      <c r="LV340" s="67"/>
      <c r="LW340" s="67"/>
      <c r="LX340" s="67"/>
      <c r="LY340" s="67"/>
      <c r="LZ340" s="67"/>
      <c r="MA340" s="67"/>
      <c r="MB340" s="67"/>
      <c r="MC340" s="67"/>
      <c r="MD340" s="67"/>
      <c r="ME340" s="67"/>
      <c r="MF340" s="67"/>
      <c r="MG340" s="67"/>
      <c r="MH340" s="67"/>
      <c r="MI340" s="67"/>
      <c r="MJ340" s="67"/>
      <c r="MK340" s="67"/>
      <c r="ML340" s="67"/>
      <c r="MM340" s="67"/>
      <c r="MN340" s="67"/>
      <c r="MO340" s="67"/>
      <c r="MP340" s="67"/>
      <c r="MQ340" s="67"/>
      <c r="MR340" s="67"/>
      <c r="MS340" s="67"/>
      <c r="MT340" s="67"/>
      <c r="MU340" s="67"/>
      <c r="MV340" s="67"/>
      <c r="MW340" s="67"/>
      <c r="MX340" s="67"/>
      <c r="MY340" s="67"/>
      <c r="MZ340" s="67"/>
      <c r="NA340" s="67"/>
      <c r="NB340" s="67"/>
      <c r="NC340" s="67"/>
      <c r="ND340" s="67"/>
      <c r="NE340" s="67"/>
      <c r="NF340" s="67"/>
      <c r="NG340" s="67"/>
      <c r="NH340" s="67"/>
      <c r="NI340" s="67"/>
      <c r="NJ340" s="67"/>
      <c r="NK340" s="67"/>
      <c r="NL340" s="67"/>
      <c r="NM340" s="67"/>
      <c r="NN340" s="67"/>
      <c r="NO340" s="67"/>
      <c r="NP340" s="67"/>
      <c r="NQ340" s="67"/>
      <c r="NR340" s="12"/>
      <c r="NS340" s="12"/>
      <c r="NT340" s="12"/>
      <c r="NU340" s="12"/>
      <c r="NV340" s="12"/>
      <c r="NW340" s="12"/>
      <c r="NX340" s="12"/>
      <c r="NY340" s="12"/>
      <c r="NZ340" s="12"/>
      <c r="OA340" s="12"/>
      <c r="OB340" s="12"/>
      <c r="OC340" s="12"/>
      <c r="OD340" s="12"/>
      <c r="OE340" s="12"/>
      <c r="OF340" s="12"/>
      <c r="OG340" s="12"/>
      <c r="OH340" s="12"/>
      <c r="OI340" s="12"/>
      <c r="OJ340" s="12"/>
      <c r="OK340" s="12"/>
      <c r="OL340" s="12"/>
      <c r="OM340" s="12"/>
      <c r="ON340" s="12"/>
      <c r="OO340" s="12"/>
      <c r="OP340" s="12"/>
      <c r="OQ340" s="12"/>
    </row>
    <row r="341" spans="1:407">
      <c r="A341" s="96" t="s">
        <v>1250</v>
      </c>
      <c r="B341" s="56" t="s">
        <v>1251</v>
      </c>
      <c r="C341" s="96" t="s">
        <v>441</v>
      </c>
      <c r="D341" s="74">
        <v>6</v>
      </c>
      <c r="E341" s="67">
        <v>2017</v>
      </c>
      <c r="F341" s="161">
        <v>59.079164141477605</v>
      </c>
      <c r="G341" s="67">
        <v>8191</v>
      </c>
      <c r="H341" s="67">
        <v>2954</v>
      </c>
      <c r="I341" s="67">
        <v>5237</v>
      </c>
      <c r="J341" s="67">
        <v>9.84</v>
      </c>
      <c r="K341" s="78">
        <v>806</v>
      </c>
      <c r="L341" s="67">
        <v>89.54</v>
      </c>
      <c r="M341" s="78">
        <v>7334</v>
      </c>
      <c r="N341" s="67">
        <v>981</v>
      </c>
      <c r="O341" s="67">
        <v>500</v>
      </c>
      <c r="P341" s="67">
        <v>481</v>
      </c>
      <c r="Q341" s="67">
        <v>1173</v>
      </c>
      <c r="R341" s="67">
        <v>598</v>
      </c>
      <c r="S341" s="67">
        <v>575</v>
      </c>
      <c r="T341" s="67">
        <v>922</v>
      </c>
      <c r="U341" s="67">
        <v>476</v>
      </c>
      <c r="V341" s="67">
        <v>446</v>
      </c>
      <c r="W341" s="67">
        <v>1072</v>
      </c>
      <c r="X341" s="67">
        <v>555</v>
      </c>
      <c r="Y341" s="67">
        <v>517</v>
      </c>
      <c r="Z341" s="67">
        <v>833</v>
      </c>
      <c r="AA341" s="67">
        <v>433</v>
      </c>
      <c r="AB341" s="67">
        <v>400</v>
      </c>
      <c r="AC341" s="67">
        <v>975</v>
      </c>
      <c r="AD341" s="67">
        <v>507</v>
      </c>
      <c r="AE341" s="67">
        <v>468</v>
      </c>
      <c r="AF341" s="67">
        <v>808</v>
      </c>
      <c r="AG341" s="67">
        <v>420</v>
      </c>
      <c r="AH341" s="67">
        <v>388</v>
      </c>
      <c r="AI341" s="67">
        <v>1405</v>
      </c>
      <c r="AJ341" s="67">
        <v>736</v>
      </c>
      <c r="AK341" s="67">
        <v>669</v>
      </c>
      <c r="AL341" s="67">
        <v>798</v>
      </c>
      <c r="AM341" s="67">
        <v>418</v>
      </c>
      <c r="AN341" s="67">
        <v>380</v>
      </c>
      <c r="AO341" s="67">
        <v>657</v>
      </c>
      <c r="AP341" s="67">
        <v>349</v>
      </c>
      <c r="AQ341" s="67">
        <v>308</v>
      </c>
      <c r="AR341" s="67" t="s">
        <v>428</v>
      </c>
      <c r="AS341" s="67"/>
      <c r="AT341" s="67" t="s">
        <v>428</v>
      </c>
      <c r="AU341" s="59">
        <v>204</v>
      </c>
      <c r="AV341" s="59">
        <v>0</v>
      </c>
      <c r="AW341" s="59">
        <v>133</v>
      </c>
      <c r="AX341" s="97">
        <f>VLOOKUP(A341,[2]INFANTIL!$A$8:$AA$140,27,0)</f>
        <v>14.388489208633095</v>
      </c>
      <c r="AY341" s="98">
        <f>VLOOKUP(A341,[2]INFANTIL!$A$8:$AA$140,16,0)</f>
        <v>2</v>
      </c>
      <c r="AZ341" s="62">
        <f>VLOOKUP(A341,'[3]2017'!$A$8:$E$140,5,0)</f>
        <v>4.0774719673802249</v>
      </c>
      <c r="BA341" s="63">
        <f>VLOOKUP(A341,'[3]2017'!$A$8:$E$140,4,0)</f>
        <v>4</v>
      </c>
      <c r="BB341" s="62">
        <f>VLOOKUP(A341,[2]MATERNAS!$A$8:$AA$140,27,0)</f>
        <v>0</v>
      </c>
      <c r="BC341" s="63">
        <f>VLOOKUP(A341,[2]MATERNAS!$A$8:$AA$140,26,0)</f>
        <v>0</v>
      </c>
      <c r="BD341" s="68">
        <v>0</v>
      </c>
      <c r="BE341" s="69">
        <v>0</v>
      </c>
      <c r="BF341" s="60">
        <f>VLOOKUP(A341,[4]Controles!$A$7:$L$139,12,0)</f>
        <v>7.1942446043165464</v>
      </c>
      <c r="BG341" s="61">
        <f>VLOOKUP(A341,[4]Controles!$A$7:$L$139,11,0)</f>
        <v>10</v>
      </c>
      <c r="BH341" s="88">
        <v>5.0359712230215825</v>
      </c>
      <c r="BI341" s="87">
        <v>7</v>
      </c>
      <c r="BJ341" s="68">
        <v>0</v>
      </c>
      <c r="BK341" s="69">
        <v>0</v>
      </c>
      <c r="BL341" s="68">
        <v>0</v>
      </c>
      <c r="BM341" s="69">
        <v>0</v>
      </c>
      <c r="BN341" s="67">
        <v>170.5</v>
      </c>
      <c r="BO341" s="67">
        <v>2</v>
      </c>
      <c r="BP341" s="67">
        <v>170.5</v>
      </c>
      <c r="BQ341" s="67">
        <v>2</v>
      </c>
      <c r="BR341" s="67">
        <v>0</v>
      </c>
      <c r="BS341" s="67">
        <v>0</v>
      </c>
      <c r="BT341" s="67">
        <v>0</v>
      </c>
      <c r="BU341" s="67">
        <v>0</v>
      </c>
      <c r="BV341" s="67">
        <v>55</v>
      </c>
      <c r="BW341" s="67">
        <v>95.3</v>
      </c>
      <c r="BX341" s="67">
        <v>78.5</v>
      </c>
      <c r="BY341" s="67">
        <v>95.3</v>
      </c>
      <c r="BZ341" s="67">
        <v>78.5</v>
      </c>
      <c r="CA341" s="67">
        <v>88.8</v>
      </c>
      <c r="CB341" s="67">
        <v>96.7</v>
      </c>
      <c r="CC341" s="96" t="s">
        <v>3036</v>
      </c>
      <c r="CD341" s="96" t="s">
        <v>3037</v>
      </c>
      <c r="CE341" s="99">
        <v>16.670000000000002</v>
      </c>
      <c r="CF341" s="67" t="s">
        <v>3038</v>
      </c>
      <c r="CG341" s="67" t="s">
        <v>3039</v>
      </c>
      <c r="CH341" s="67">
        <v>102.67</v>
      </c>
      <c r="CI341" s="67">
        <v>1</v>
      </c>
      <c r="CJ341" s="86">
        <v>1.0845986984815619</v>
      </c>
      <c r="CK341" s="87">
        <v>1</v>
      </c>
      <c r="CL341" s="106">
        <v>102.67</v>
      </c>
      <c r="CM341" s="89">
        <v>1</v>
      </c>
      <c r="CN341" s="67">
        <v>0</v>
      </c>
      <c r="CO341" s="67">
        <v>0</v>
      </c>
      <c r="CP341" s="67">
        <v>0</v>
      </c>
      <c r="CQ341" s="67">
        <v>0</v>
      </c>
      <c r="CR341" s="67">
        <v>0</v>
      </c>
      <c r="CS341" s="67">
        <v>0</v>
      </c>
      <c r="CT341" s="67">
        <v>0</v>
      </c>
      <c r="CU341" s="67">
        <v>0</v>
      </c>
      <c r="CV341" s="67">
        <v>0</v>
      </c>
      <c r="CW341" s="67">
        <v>0</v>
      </c>
      <c r="CX341" s="67">
        <v>0</v>
      </c>
      <c r="CY341" s="67">
        <v>0</v>
      </c>
      <c r="CZ341" s="67">
        <v>0</v>
      </c>
      <c r="DA341" s="67">
        <v>0</v>
      </c>
      <c r="DB341" s="62">
        <f>VLOOKUP(A341,'[3]2017'!$A$8:$I$140,9,0)</f>
        <v>0</v>
      </c>
      <c r="DC341" s="63">
        <f>VLOOKUP(A341,'[3]2017'!$A$8:$I$140,8,0)</f>
        <v>0</v>
      </c>
      <c r="DD341" s="96" t="s">
        <v>2833</v>
      </c>
      <c r="DE341" s="96" t="s">
        <v>3040</v>
      </c>
      <c r="DF341" s="99">
        <v>3.3918128654970756</v>
      </c>
      <c r="DG341" s="104">
        <v>0</v>
      </c>
      <c r="DH341" s="67">
        <v>0</v>
      </c>
      <c r="DI341" s="67">
        <v>0</v>
      </c>
      <c r="DJ341" s="67">
        <v>93.28</v>
      </c>
      <c r="DK341" s="67">
        <v>1</v>
      </c>
      <c r="DL341" s="67">
        <v>0</v>
      </c>
      <c r="DM341" s="67">
        <v>0</v>
      </c>
      <c r="DN341" s="67">
        <v>102.56</v>
      </c>
      <c r="DO341" s="67">
        <v>1</v>
      </c>
      <c r="DP341" s="67">
        <v>307.69</v>
      </c>
      <c r="DQ341" s="67">
        <v>3</v>
      </c>
      <c r="DR341" s="67">
        <v>205.13</v>
      </c>
      <c r="DS341" s="67">
        <v>2</v>
      </c>
      <c r="DT341" s="67">
        <v>102.56</v>
      </c>
      <c r="DU341" s="67">
        <v>1</v>
      </c>
      <c r="DV341" s="67">
        <v>0</v>
      </c>
      <c r="DW341" s="67">
        <v>0</v>
      </c>
      <c r="DX341" s="67">
        <v>0</v>
      </c>
      <c r="DY341" s="67">
        <v>0</v>
      </c>
      <c r="DZ341" s="101">
        <f>VLOOKUP(A341,[5]Embarazos!$A$7:$D$139,4,0)</f>
        <v>3.5971223021582732</v>
      </c>
      <c r="EA341" s="63">
        <f>VLOOKUP(A341,[5]Embarazos!$A$7:$D$139,3,0)</f>
        <v>5</v>
      </c>
      <c r="EB341" s="62">
        <f>VLOOKUP(A341,[5]Embarazos!$A$7:$F$139,6,0)</f>
        <v>32.374100719424462</v>
      </c>
      <c r="EC341" s="63">
        <f>VLOOKUP(A341,[5]Embarazos!$A$7:$F$139,5,0)</f>
        <v>45</v>
      </c>
      <c r="ED341" s="62">
        <f>VLOOKUP(A341,'[3]2017'!$A$8:$K$140,11,0)</f>
        <v>4.9504950495049505</v>
      </c>
      <c r="EE341" s="63">
        <f>VLOOKUP(A341,'[3]2017'!$A$8:$K$140,10,0)</f>
        <v>4</v>
      </c>
      <c r="EF341" s="96" t="s">
        <v>3041</v>
      </c>
      <c r="EG341" s="96" t="s">
        <v>3042</v>
      </c>
      <c r="EH341" s="99">
        <v>3.1558185404339252</v>
      </c>
      <c r="EI341" s="104">
        <v>0</v>
      </c>
      <c r="EJ341" s="174" t="s">
        <v>3043</v>
      </c>
      <c r="EK341" s="174" t="s">
        <v>2556</v>
      </c>
      <c r="EL341" s="96" t="s">
        <v>3044</v>
      </c>
      <c r="EM341" s="96" t="s">
        <v>3045</v>
      </c>
      <c r="EN341" s="99">
        <v>4.716981132075472</v>
      </c>
      <c r="EO341" s="100">
        <v>0</v>
      </c>
      <c r="EP341" s="67">
        <v>0</v>
      </c>
      <c r="EQ341" s="67">
        <v>0</v>
      </c>
      <c r="ER341" s="67">
        <v>205.13</v>
      </c>
      <c r="ES341" s="67">
        <v>2</v>
      </c>
      <c r="ET341" s="67">
        <v>0</v>
      </c>
      <c r="EU341" s="67">
        <v>0</v>
      </c>
      <c r="EV341" s="67">
        <v>0</v>
      </c>
      <c r="EW341" s="67">
        <v>0</v>
      </c>
      <c r="EX341" s="67">
        <v>0</v>
      </c>
      <c r="EY341" s="62">
        <f>VLOOKUP(A341,[5]Embarazos!$A$7:$H$139,8,0)</f>
        <v>26.618705035971225</v>
      </c>
      <c r="EZ341" s="63">
        <f>VLOOKUP(A341,[5]Embarazos!$A$7:$H$139,7,0)</f>
        <v>37</v>
      </c>
      <c r="FA341" s="62">
        <f>VLOOKUP(A341,[5]Embarazos!$A$7:$J$139,10,0)</f>
        <v>14.388489208633093</v>
      </c>
      <c r="FB341" s="63">
        <f>VLOOKUP(A341,[5]Embarazos!$A$7:$J$139,9,0)</f>
        <v>20</v>
      </c>
      <c r="FC341" s="67">
        <v>180.61</v>
      </c>
      <c r="FD341" s="67">
        <v>3</v>
      </c>
      <c r="FE341" s="67">
        <v>60.2</v>
      </c>
      <c r="FF341" s="67">
        <v>1</v>
      </c>
      <c r="FG341" s="67">
        <v>0</v>
      </c>
      <c r="FH341" s="67">
        <v>0</v>
      </c>
      <c r="FI341" s="67">
        <v>0</v>
      </c>
      <c r="FJ341" s="67">
        <v>0</v>
      </c>
      <c r="FK341" s="92">
        <v>240.81878386514148</v>
      </c>
      <c r="FL341" s="105">
        <v>4</v>
      </c>
      <c r="FM341" s="67">
        <v>0</v>
      </c>
      <c r="FN341" s="67">
        <v>0</v>
      </c>
      <c r="FO341" s="67">
        <v>60.2</v>
      </c>
      <c r="FP341" s="67">
        <v>1</v>
      </c>
      <c r="FQ341" s="92">
        <v>60.204695966285371</v>
      </c>
      <c r="FR341" s="105">
        <v>1</v>
      </c>
      <c r="FS341" s="62">
        <f>VLOOKUP(A341,'[3]2017'!$A$8:$M$140,13,0)</f>
        <v>2.5062656641604009</v>
      </c>
      <c r="FT341" s="63">
        <f>VLOOKUP(A341,'[3]2017'!$A$8:$M$140,12,0)</f>
        <v>2</v>
      </c>
      <c r="FU341" s="62">
        <f>VLOOKUP(A341,'[3]2017'!$A$8:$O$140,15,0)</f>
        <v>1.5220700152207001</v>
      </c>
      <c r="FV341" s="63">
        <f>VLOOKUP(A341,'[3]2017'!$A$8:$O$140,14,0)</f>
        <v>1</v>
      </c>
      <c r="FW341" s="67"/>
      <c r="FX341" s="67"/>
      <c r="FY341" s="67"/>
      <c r="FZ341" s="67"/>
      <c r="GA341" s="67"/>
      <c r="GB341" s="67"/>
      <c r="GC341" s="67"/>
      <c r="GD341" s="67"/>
      <c r="GE341" s="67"/>
      <c r="GF341" s="67"/>
      <c r="GG341" s="67"/>
      <c r="GH341" s="67"/>
      <c r="GI341" s="67"/>
      <c r="GJ341" s="67"/>
      <c r="GK341" s="67"/>
      <c r="GL341" s="67"/>
      <c r="GM341" s="67"/>
      <c r="GN341" s="67"/>
      <c r="GO341" s="67"/>
      <c r="GP341" s="67"/>
      <c r="GQ341" s="67"/>
      <c r="GR341" s="67"/>
      <c r="GS341" s="67"/>
      <c r="GT341" s="67"/>
      <c r="GU341" s="67"/>
      <c r="GV341" s="67"/>
      <c r="GW341" s="67"/>
      <c r="GX341" s="67"/>
      <c r="GY341" s="67"/>
      <c r="GZ341" s="67"/>
      <c r="HA341" s="67"/>
      <c r="HB341" s="67"/>
      <c r="HC341" s="67"/>
      <c r="HD341" s="67"/>
      <c r="HE341" s="67"/>
      <c r="HF341" s="67"/>
      <c r="HG341" s="67"/>
      <c r="HH341" s="67"/>
      <c r="HI341" s="67"/>
      <c r="HJ341" s="67"/>
      <c r="HK341" s="67"/>
      <c r="HL341" s="67"/>
      <c r="HM341" s="67"/>
      <c r="HN341" s="67"/>
      <c r="HO341" s="67"/>
      <c r="HP341" s="67"/>
      <c r="HQ341" s="67"/>
      <c r="HR341" s="67"/>
      <c r="HS341" s="67"/>
      <c r="HT341" s="67"/>
      <c r="HU341" s="67"/>
      <c r="HV341" s="67"/>
      <c r="HW341" s="67"/>
      <c r="HX341" s="67"/>
      <c r="HY341" s="67"/>
      <c r="HZ341" s="67"/>
      <c r="IA341" s="67"/>
      <c r="IB341" s="67"/>
      <c r="IC341" s="67"/>
      <c r="ID341" s="67"/>
      <c r="IE341" s="67"/>
      <c r="IF341" s="67"/>
      <c r="IG341" s="67"/>
      <c r="IH341" s="67"/>
      <c r="II341" s="67"/>
      <c r="IJ341" s="67"/>
      <c r="IK341" s="67"/>
      <c r="IL341" s="67"/>
      <c r="IM341" s="67"/>
      <c r="IN341" s="67"/>
      <c r="IO341" s="67"/>
      <c r="IP341" s="67"/>
      <c r="IQ341" s="67"/>
      <c r="IR341" s="67"/>
      <c r="IS341" s="67"/>
      <c r="IT341" s="67"/>
      <c r="IU341" s="67"/>
      <c r="IV341" s="67"/>
      <c r="IW341" s="67"/>
      <c r="IX341" s="67"/>
      <c r="IY341" s="67"/>
      <c r="IZ341" s="67"/>
      <c r="JA341" s="67"/>
      <c r="JB341" s="67"/>
      <c r="JC341" s="67"/>
      <c r="JD341" s="67"/>
      <c r="JE341" s="67"/>
      <c r="JF341" s="67"/>
      <c r="JG341" s="67"/>
      <c r="JH341" s="67"/>
      <c r="JI341" s="67"/>
      <c r="JJ341" s="67"/>
      <c r="JK341" s="67"/>
      <c r="JL341" s="67"/>
      <c r="JM341" s="67"/>
      <c r="JN341" s="67"/>
      <c r="JO341" s="67"/>
      <c r="JP341" s="67"/>
      <c r="JQ341" s="67"/>
      <c r="JR341" s="67"/>
      <c r="JS341" s="67"/>
      <c r="JT341" s="67"/>
      <c r="JU341" s="67"/>
      <c r="JV341" s="67"/>
      <c r="JW341" s="67"/>
      <c r="JX341" s="67"/>
      <c r="JY341" s="67"/>
      <c r="JZ341" s="67"/>
      <c r="KA341" s="67"/>
      <c r="KB341" s="67"/>
      <c r="KC341" s="67"/>
      <c r="KD341" s="67"/>
      <c r="KE341" s="67"/>
      <c r="KF341" s="67"/>
      <c r="KG341" s="67"/>
      <c r="KH341" s="67"/>
      <c r="KI341" s="67"/>
      <c r="KJ341" s="67"/>
      <c r="KK341" s="67"/>
      <c r="KL341" s="67"/>
      <c r="KM341" s="67"/>
      <c r="KN341" s="67"/>
      <c r="KO341" s="67"/>
      <c r="KP341" s="67"/>
      <c r="KQ341" s="67"/>
      <c r="KR341" s="67"/>
      <c r="KS341" s="67"/>
      <c r="KT341" s="67"/>
      <c r="KU341" s="67"/>
      <c r="KV341" s="67"/>
      <c r="KW341" s="67"/>
      <c r="KX341" s="67"/>
      <c r="KY341" s="67"/>
      <c r="KZ341" s="67"/>
      <c r="LA341" s="67"/>
      <c r="LB341" s="67"/>
      <c r="LC341" s="67"/>
      <c r="LD341" s="67"/>
      <c r="LE341" s="67"/>
      <c r="LF341" s="67"/>
      <c r="LG341" s="67"/>
      <c r="LH341" s="67"/>
      <c r="LI341" s="67"/>
      <c r="LJ341" s="67"/>
      <c r="LK341" s="67"/>
      <c r="LL341" s="67"/>
      <c r="LM341" s="67"/>
      <c r="LN341" s="67"/>
      <c r="LO341" s="67"/>
      <c r="LP341" s="67"/>
      <c r="LQ341" s="67"/>
      <c r="LR341" s="67"/>
      <c r="LS341" s="67"/>
      <c r="LT341" s="67"/>
      <c r="LU341" s="67"/>
      <c r="LV341" s="67"/>
      <c r="LW341" s="67"/>
      <c r="LX341" s="67"/>
      <c r="LY341" s="67"/>
      <c r="LZ341" s="67"/>
      <c r="MA341" s="67"/>
      <c r="MB341" s="67"/>
      <c r="MC341" s="67"/>
      <c r="MD341" s="67"/>
      <c r="ME341" s="67"/>
      <c r="MF341" s="67"/>
      <c r="MG341" s="67"/>
      <c r="MH341" s="67"/>
      <c r="MI341" s="67"/>
      <c r="MJ341" s="67"/>
      <c r="MK341" s="67"/>
      <c r="ML341" s="67"/>
      <c r="MM341" s="67"/>
      <c r="MN341" s="67"/>
      <c r="MO341" s="67"/>
      <c r="MP341" s="67"/>
      <c r="MQ341" s="67"/>
      <c r="MR341" s="67"/>
      <c r="MS341" s="67"/>
      <c r="MT341" s="67"/>
      <c r="MU341" s="67"/>
      <c r="MV341" s="67"/>
      <c r="MW341" s="67"/>
      <c r="MX341" s="67"/>
      <c r="MY341" s="67"/>
      <c r="MZ341" s="67"/>
      <c r="NA341" s="67"/>
      <c r="NB341" s="67"/>
      <c r="NC341" s="67"/>
      <c r="ND341" s="67"/>
      <c r="NE341" s="67"/>
      <c r="NF341" s="67"/>
      <c r="NG341" s="67"/>
      <c r="NH341" s="67"/>
      <c r="NI341" s="67"/>
      <c r="NJ341" s="67"/>
      <c r="NK341" s="67"/>
      <c r="NL341" s="67"/>
      <c r="NM341" s="67"/>
      <c r="NN341" s="67"/>
      <c r="NO341" s="67"/>
      <c r="NP341" s="67"/>
      <c r="NQ341" s="67"/>
      <c r="NR341" s="12"/>
      <c r="NS341" s="12"/>
      <c r="NT341" s="12"/>
      <c r="NU341" s="12"/>
      <c r="NV341" s="12"/>
      <c r="NW341" s="12"/>
      <c r="NX341" s="12"/>
      <c r="NY341" s="12"/>
      <c r="NZ341" s="12"/>
      <c r="OA341" s="12"/>
      <c r="OB341" s="12"/>
      <c r="OC341" s="12"/>
      <c r="OD341" s="12"/>
      <c r="OE341" s="12"/>
      <c r="OF341" s="12"/>
      <c r="OG341" s="12"/>
      <c r="OH341" s="12"/>
      <c r="OI341" s="12"/>
      <c r="OJ341" s="12"/>
      <c r="OK341" s="12"/>
      <c r="OL341" s="12"/>
      <c r="OM341" s="12"/>
      <c r="ON341" s="12"/>
      <c r="OO341" s="12"/>
      <c r="OP341" s="12"/>
      <c r="OQ341" s="12"/>
    </row>
    <row r="342" spans="1:407">
      <c r="A342" s="96" t="s">
        <v>1258</v>
      </c>
      <c r="B342" s="56" t="s">
        <v>1259</v>
      </c>
      <c r="C342" s="96" t="s">
        <v>598</v>
      </c>
      <c r="D342" s="74">
        <v>1</v>
      </c>
      <c r="E342" s="67">
        <v>2017</v>
      </c>
      <c r="F342" s="161">
        <v>81.195013807907799</v>
      </c>
      <c r="G342" s="67">
        <v>53236</v>
      </c>
      <c r="H342" s="67">
        <v>42515</v>
      </c>
      <c r="I342" s="67">
        <v>10721</v>
      </c>
      <c r="J342" s="67">
        <v>98.19</v>
      </c>
      <c r="K342" s="78">
        <v>479</v>
      </c>
      <c r="L342" s="67">
        <v>10.37</v>
      </c>
      <c r="M342" s="78">
        <v>5519</v>
      </c>
      <c r="N342" s="67">
        <v>2789</v>
      </c>
      <c r="O342" s="67">
        <v>1419</v>
      </c>
      <c r="P342" s="67">
        <v>1370</v>
      </c>
      <c r="Q342" s="67">
        <v>3389</v>
      </c>
      <c r="R342" s="67">
        <v>1722</v>
      </c>
      <c r="S342" s="67">
        <v>1667</v>
      </c>
      <c r="T342" s="67">
        <v>2963</v>
      </c>
      <c r="U342" s="67">
        <v>1495</v>
      </c>
      <c r="V342" s="67">
        <v>1468</v>
      </c>
      <c r="W342" s="67">
        <v>3498</v>
      </c>
      <c r="X342" s="67">
        <v>1763</v>
      </c>
      <c r="Y342" s="67">
        <v>1735</v>
      </c>
      <c r="Z342" s="67">
        <v>2957</v>
      </c>
      <c r="AA342" s="67">
        <v>1485</v>
      </c>
      <c r="AB342" s="67">
        <v>1472</v>
      </c>
      <c r="AC342" s="67">
        <v>4062</v>
      </c>
      <c r="AD342" s="67">
        <v>2036</v>
      </c>
      <c r="AE342" s="67">
        <v>2026</v>
      </c>
      <c r="AF342" s="67">
        <v>3929</v>
      </c>
      <c r="AG342" s="67">
        <v>1968</v>
      </c>
      <c r="AH342" s="67">
        <v>1961</v>
      </c>
      <c r="AI342" s="67">
        <v>8286</v>
      </c>
      <c r="AJ342" s="67">
        <v>4130</v>
      </c>
      <c r="AK342" s="67">
        <v>4156</v>
      </c>
      <c r="AL342" s="67">
        <v>4671</v>
      </c>
      <c r="AM342" s="67">
        <v>2332</v>
      </c>
      <c r="AN342" s="67">
        <v>2339</v>
      </c>
      <c r="AO342" s="67">
        <v>4747</v>
      </c>
      <c r="AP342" s="67">
        <v>2332</v>
      </c>
      <c r="AQ342" s="67">
        <v>2415</v>
      </c>
      <c r="AR342" s="67" t="s">
        <v>428</v>
      </c>
      <c r="AS342" s="67"/>
      <c r="AT342" s="67" t="s">
        <v>428</v>
      </c>
      <c r="AU342" s="59">
        <v>366</v>
      </c>
      <c r="AV342" s="59">
        <v>0</v>
      </c>
      <c r="AW342" s="59">
        <v>406</v>
      </c>
      <c r="AX342" s="97">
        <f>VLOOKUP(A342,[2]INFANTIL!$A$8:$AA$140,27,0)</f>
        <v>5.9737156511350067</v>
      </c>
      <c r="AY342" s="98">
        <f>VLOOKUP(A342,[2]INFANTIL!$A$8:$AA$140,16,0)</f>
        <v>0</v>
      </c>
      <c r="AZ342" s="62">
        <f>VLOOKUP(A342,'[3]2017'!$A$8:$E$140,5,0)</f>
        <v>2.151308712800287</v>
      </c>
      <c r="BA342" s="63">
        <f>VLOOKUP(A342,'[3]2017'!$A$8:$E$140,4,0)</f>
        <v>6</v>
      </c>
      <c r="BB342" s="62">
        <f>VLOOKUP(A342,[2]MATERNAS!$A$8:$AA$140,27,0)</f>
        <v>0</v>
      </c>
      <c r="BC342" s="63">
        <f>VLOOKUP(A342,[2]MATERNAS!$A$8:$AA$140,26,0)</f>
        <v>0</v>
      </c>
      <c r="BD342" s="68">
        <v>0</v>
      </c>
      <c r="BE342" s="69">
        <v>0</v>
      </c>
      <c r="BF342" s="60">
        <f>VLOOKUP(A342,[4]Controles!$A$7:$L$139,12,0)</f>
        <v>1.5531660692951015</v>
      </c>
      <c r="BG342" s="61">
        <f>VLOOKUP(A342,[4]Controles!$A$7:$L$139,11,0)</f>
        <v>13</v>
      </c>
      <c r="BH342" s="88">
        <v>7.8853046594982077</v>
      </c>
      <c r="BI342" s="87">
        <v>66</v>
      </c>
      <c r="BJ342" s="68">
        <v>0</v>
      </c>
      <c r="BK342" s="69">
        <v>0</v>
      </c>
      <c r="BL342" s="68">
        <v>0</v>
      </c>
      <c r="BM342" s="69">
        <v>0</v>
      </c>
      <c r="BN342" s="67">
        <v>0</v>
      </c>
      <c r="BO342" s="67">
        <v>0</v>
      </c>
      <c r="BP342" s="67">
        <v>0</v>
      </c>
      <c r="BQ342" s="67">
        <v>0</v>
      </c>
      <c r="BR342" s="67">
        <v>0</v>
      </c>
      <c r="BS342" s="67">
        <v>0</v>
      </c>
      <c r="BT342" s="67">
        <v>0</v>
      </c>
      <c r="BU342" s="67">
        <v>0</v>
      </c>
      <c r="BV342" s="67">
        <v>4.4000000000000004</v>
      </c>
      <c r="BW342" s="67">
        <v>101.2</v>
      </c>
      <c r="BX342" s="67">
        <v>103.7</v>
      </c>
      <c r="BY342" s="67">
        <v>100.4</v>
      </c>
      <c r="BZ342" s="67">
        <v>118.5</v>
      </c>
      <c r="CA342" s="67">
        <v>101.7</v>
      </c>
      <c r="CB342" s="67">
        <v>109.8</v>
      </c>
      <c r="CC342" s="96" t="s">
        <v>3046</v>
      </c>
      <c r="CD342" s="96" t="s">
        <v>2756</v>
      </c>
      <c r="CE342" s="99" t="s">
        <v>428</v>
      </c>
      <c r="CF342" s="67" t="s">
        <v>3047</v>
      </c>
      <c r="CG342" s="67" t="s">
        <v>3048</v>
      </c>
      <c r="CH342" s="67">
        <v>139.76</v>
      </c>
      <c r="CI342" s="67">
        <v>4</v>
      </c>
      <c r="CJ342" s="86">
        <v>0</v>
      </c>
      <c r="CK342" s="87">
        <v>0</v>
      </c>
      <c r="CL342" s="106">
        <v>139.76</v>
      </c>
      <c r="CM342" s="89">
        <v>4</v>
      </c>
      <c r="CN342" s="67">
        <v>104.82</v>
      </c>
      <c r="CO342" s="67">
        <v>3</v>
      </c>
      <c r="CP342" s="67">
        <v>34.94</v>
      </c>
      <c r="CQ342" s="67">
        <v>1</v>
      </c>
      <c r="CR342" s="67">
        <v>0</v>
      </c>
      <c r="CS342" s="67">
        <v>0</v>
      </c>
      <c r="CT342" s="67">
        <v>0</v>
      </c>
      <c r="CU342" s="67">
        <v>0</v>
      </c>
      <c r="CV342" s="67">
        <v>0</v>
      </c>
      <c r="CW342" s="67">
        <v>0</v>
      </c>
      <c r="CX342" s="67">
        <v>0</v>
      </c>
      <c r="CY342" s="67">
        <v>0</v>
      </c>
      <c r="CZ342" s="67">
        <v>0</v>
      </c>
      <c r="DA342" s="67">
        <v>0</v>
      </c>
      <c r="DB342" s="62">
        <f>VLOOKUP(A342,'[3]2017'!$A$8:$I$140,9,0)</f>
        <v>0.33818058843422388</v>
      </c>
      <c r="DC342" s="63">
        <f>VLOOKUP(A342,'[3]2017'!$A$8:$I$140,8,0)</f>
        <v>1</v>
      </c>
      <c r="DD342" s="96" t="s">
        <v>3049</v>
      </c>
      <c r="DE342" s="96" t="s">
        <v>2861</v>
      </c>
      <c r="DF342" s="100" t="s">
        <v>428</v>
      </c>
      <c r="DG342" s="67" t="s">
        <v>428</v>
      </c>
      <c r="DH342" s="67">
        <v>0</v>
      </c>
      <c r="DI342" s="67">
        <v>0</v>
      </c>
      <c r="DJ342" s="67">
        <v>200.11</v>
      </c>
      <c r="DK342" s="67">
        <v>7</v>
      </c>
      <c r="DL342" s="67">
        <v>28.59</v>
      </c>
      <c r="DM342" s="67">
        <v>1</v>
      </c>
      <c r="DN342" s="67">
        <v>344.66</v>
      </c>
      <c r="DO342" s="67">
        <v>14</v>
      </c>
      <c r="DP342" s="67">
        <v>73.86</v>
      </c>
      <c r="DQ342" s="67">
        <v>3</v>
      </c>
      <c r="DR342" s="67">
        <v>49.24</v>
      </c>
      <c r="DS342" s="67">
        <v>2</v>
      </c>
      <c r="DT342" s="67">
        <v>0</v>
      </c>
      <c r="DU342" s="67">
        <v>0</v>
      </c>
      <c r="DV342" s="67">
        <v>24.62</v>
      </c>
      <c r="DW342" s="67">
        <v>1</v>
      </c>
      <c r="DX342" s="67">
        <v>0</v>
      </c>
      <c r="DY342" s="67">
        <v>0</v>
      </c>
      <c r="DZ342" s="101">
        <f>VLOOKUP(A342,[5]Embarazos!$A$7:$D$139,4,0)</f>
        <v>0.11013215859030838</v>
      </c>
      <c r="EA342" s="63">
        <f>VLOOKUP(A342,[5]Embarazos!$A$7:$D$139,3,0)</f>
        <v>1</v>
      </c>
      <c r="EB342" s="62">
        <f>VLOOKUP(A342,[5]Embarazos!$A$7:$F$139,6,0)</f>
        <v>5.9471365638766516</v>
      </c>
      <c r="EC342" s="63">
        <f>VLOOKUP(A342,[5]Embarazos!$A$7:$F$139,5,0)</f>
        <v>54</v>
      </c>
      <c r="ED342" s="62">
        <f>VLOOKUP(A342,'[3]2017'!$A$8:$K$140,11,0)</f>
        <v>0.76355306693815217</v>
      </c>
      <c r="EE342" s="63">
        <f>VLOOKUP(A342,'[3]2017'!$A$8:$K$140,10,0)</f>
        <v>3</v>
      </c>
      <c r="EF342" s="96" t="s">
        <v>3050</v>
      </c>
      <c r="EG342" s="96" t="s">
        <v>3051</v>
      </c>
      <c r="EH342" s="96" t="s">
        <v>428</v>
      </c>
      <c r="EI342" s="67" t="s">
        <v>428</v>
      </c>
      <c r="EJ342" s="174" t="s">
        <v>3052</v>
      </c>
      <c r="EK342" s="174" t="s">
        <v>3053</v>
      </c>
      <c r="EL342" s="96" t="s">
        <v>3054</v>
      </c>
      <c r="EM342" s="96" t="s">
        <v>3055</v>
      </c>
      <c r="EN342" s="67" t="s">
        <v>428</v>
      </c>
      <c r="EO342" s="96" t="s">
        <v>428</v>
      </c>
      <c r="EP342" s="67">
        <v>246.18</v>
      </c>
      <c r="EQ342" s="67">
        <v>10</v>
      </c>
      <c r="ER342" s="67">
        <v>98.47</v>
      </c>
      <c r="ES342" s="67">
        <v>4</v>
      </c>
      <c r="ET342" s="92">
        <v>344.65780403741996</v>
      </c>
      <c r="EU342" s="105">
        <v>14</v>
      </c>
      <c r="EV342" s="67">
        <v>246.18</v>
      </c>
      <c r="EW342" s="67">
        <v>10</v>
      </c>
      <c r="EX342" s="67">
        <v>0</v>
      </c>
      <c r="EY342" s="62">
        <f>VLOOKUP(A342,[5]Embarazos!$A$7:$H$139,8,0)</f>
        <v>17.731277533039645</v>
      </c>
      <c r="EZ342" s="63">
        <f>VLOOKUP(A342,[5]Embarazos!$A$7:$H$139,7,0)</f>
        <v>161</v>
      </c>
      <c r="FA342" s="62">
        <f>VLOOKUP(A342,[5]Embarazos!$A$7:$J$139,10,0)</f>
        <v>26.982378854625548</v>
      </c>
      <c r="FB342" s="63">
        <f>VLOOKUP(A342,[5]Embarazos!$A$7:$J$139,9,0)</f>
        <v>245</v>
      </c>
      <c r="FC342" s="67">
        <v>0</v>
      </c>
      <c r="FD342" s="67">
        <v>0</v>
      </c>
      <c r="FE342" s="67">
        <v>9.82</v>
      </c>
      <c r="FF342" s="67">
        <v>1</v>
      </c>
      <c r="FG342" s="67">
        <v>9.82</v>
      </c>
      <c r="FH342" s="67">
        <v>1</v>
      </c>
      <c r="FI342" s="67">
        <v>9.82</v>
      </c>
      <c r="FJ342" s="67">
        <v>1</v>
      </c>
      <c r="FK342" s="92">
        <v>29.455081001472752</v>
      </c>
      <c r="FL342" s="105">
        <v>3</v>
      </c>
      <c r="FM342" s="67">
        <v>255.28</v>
      </c>
      <c r="FN342" s="67">
        <v>26</v>
      </c>
      <c r="FO342" s="67">
        <v>579.28</v>
      </c>
      <c r="FP342" s="67">
        <v>59</v>
      </c>
      <c r="FQ342" s="92">
        <v>19.636720667648504</v>
      </c>
      <c r="FR342" s="105">
        <v>2</v>
      </c>
      <c r="FS342" s="62">
        <f>VLOOKUP(A342,'[3]2017'!$A$8:$M$140,13,0)</f>
        <v>0.64226075786769421</v>
      </c>
      <c r="FT342" s="63">
        <f>VLOOKUP(A342,'[3]2017'!$A$8:$M$140,12,0)</f>
        <v>3</v>
      </c>
      <c r="FU342" s="62">
        <f>VLOOKUP(A342,'[3]2017'!$A$8:$O$140,15,0)</f>
        <v>1.2639561828523278</v>
      </c>
      <c r="FV342" s="63">
        <f>VLOOKUP(A342,'[3]2017'!$A$8:$O$140,14,0)</f>
        <v>6</v>
      </c>
      <c r="FW342" s="67"/>
      <c r="FX342" s="67"/>
      <c r="FY342" s="67"/>
      <c r="FZ342" s="67"/>
      <c r="GA342" s="67"/>
      <c r="GB342" s="67"/>
      <c r="GC342" s="67"/>
      <c r="GD342" s="67"/>
      <c r="GE342" s="67"/>
      <c r="GF342" s="67"/>
      <c r="GG342" s="67"/>
      <c r="GH342" s="67"/>
      <c r="GI342" s="67"/>
      <c r="GJ342" s="67"/>
      <c r="GK342" s="67"/>
      <c r="GL342" s="67"/>
      <c r="GM342" s="67"/>
      <c r="GN342" s="67"/>
      <c r="GO342" s="67"/>
      <c r="GP342" s="67"/>
      <c r="GQ342" s="67"/>
      <c r="GR342" s="67"/>
      <c r="GS342" s="67"/>
      <c r="GT342" s="67"/>
      <c r="GU342" s="67"/>
      <c r="GV342" s="67"/>
      <c r="GW342" s="67"/>
      <c r="GX342" s="67"/>
      <c r="GY342" s="67"/>
      <c r="GZ342" s="67"/>
      <c r="HA342" s="67"/>
      <c r="HB342" s="67"/>
      <c r="HC342" s="67"/>
      <c r="HD342" s="67"/>
      <c r="HE342" s="67"/>
      <c r="HF342" s="67"/>
      <c r="HG342" s="67"/>
      <c r="HH342" s="67"/>
      <c r="HI342" s="67"/>
      <c r="HJ342" s="67"/>
      <c r="HK342" s="67"/>
      <c r="HL342" s="67"/>
      <c r="HM342" s="67"/>
      <c r="HN342" s="67"/>
      <c r="HO342" s="67"/>
      <c r="HP342" s="67"/>
      <c r="HQ342" s="67"/>
      <c r="HR342" s="67"/>
      <c r="HS342" s="67"/>
      <c r="HT342" s="67"/>
      <c r="HU342" s="67"/>
      <c r="HV342" s="67"/>
      <c r="HW342" s="67"/>
      <c r="HX342" s="67"/>
      <c r="HY342" s="67"/>
      <c r="HZ342" s="67"/>
      <c r="IA342" s="67"/>
      <c r="IB342" s="67"/>
      <c r="IC342" s="67"/>
      <c r="ID342" s="67"/>
      <c r="IE342" s="67"/>
      <c r="IF342" s="67"/>
      <c r="IG342" s="67"/>
      <c r="IH342" s="67"/>
      <c r="II342" s="67"/>
      <c r="IJ342" s="67"/>
      <c r="IK342" s="67"/>
      <c r="IL342" s="67"/>
      <c r="IM342" s="67"/>
      <c r="IN342" s="67"/>
      <c r="IO342" s="67"/>
      <c r="IP342" s="67"/>
      <c r="IQ342" s="67"/>
      <c r="IR342" s="67"/>
      <c r="IS342" s="67"/>
      <c r="IT342" s="67"/>
      <c r="IU342" s="67"/>
      <c r="IV342" s="67"/>
      <c r="IW342" s="67"/>
      <c r="IX342" s="67"/>
      <c r="IY342" s="67"/>
      <c r="IZ342" s="67"/>
      <c r="JA342" s="67"/>
      <c r="JB342" s="67"/>
      <c r="JC342" s="67"/>
      <c r="JD342" s="67"/>
      <c r="JE342" s="67"/>
      <c r="JF342" s="67"/>
      <c r="JG342" s="67"/>
      <c r="JH342" s="67"/>
      <c r="JI342" s="67"/>
      <c r="JJ342" s="67"/>
      <c r="JK342" s="67"/>
      <c r="JL342" s="67"/>
      <c r="JM342" s="67"/>
      <c r="JN342" s="67"/>
      <c r="JO342" s="67"/>
      <c r="JP342" s="67"/>
      <c r="JQ342" s="67"/>
      <c r="JR342" s="67"/>
      <c r="JS342" s="67"/>
      <c r="JT342" s="67"/>
      <c r="JU342" s="67"/>
      <c r="JV342" s="67"/>
      <c r="JW342" s="67"/>
      <c r="JX342" s="67"/>
      <c r="JY342" s="67"/>
      <c r="JZ342" s="67"/>
      <c r="KA342" s="67"/>
      <c r="KB342" s="67"/>
      <c r="KC342" s="67"/>
      <c r="KD342" s="67"/>
      <c r="KE342" s="67"/>
      <c r="KF342" s="67"/>
      <c r="KG342" s="67"/>
      <c r="KH342" s="67"/>
      <c r="KI342" s="67"/>
      <c r="KJ342" s="67"/>
      <c r="KK342" s="67"/>
      <c r="KL342" s="67"/>
      <c r="KM342" s="67"/>
      <c r="KN342" s="67"/>
      <c r="KO342" s="67"/>
      <c r="KP342" s="67"/>
      <c r="KQ342" s="67"/>
      <c r="KR342" s="67"/>
      <c r="KS342" s="67"/>
      <c r="KT342" s="67"/>
      <c r="KU342" s="67"/>
      <c r="KV342" s="67"/>
      <c r="KW342" s="67"/>
      <c r="KX342" s="67"/>
      <c r="KY342" s="67"/>
      <c r="KZ342" s="67"/>
      <c r="LA342" s="67"/>
      <c r="LB342" s="67"/>
      <c r="LC342" s="67"/>
      <c r="LD342" s="67"/>
      <c r="LE342" s="67"/>
      <c r="LF342" s="67"/>
      <c r="LG342" s="67"/>
      <c r="LH342" s="67"/>
      <c r="LI342" s="67"/>
      <c r="LJ342" s="67"/>
      <c r="LK342" s="67"/>
      <c r="LL342" s="67"/>
      <c r="LM342" s="67"/>
      <c r="LN342" s="67"/>
      <c r="LO342" s="67"/>
      <c r="LP342" s="67"/>
      <c r="LQ342" s="67"/>
      <c r="LR342" s="67"/>
      <c r="LS342" s="67"/>
      <c r="LT342" s="67"/>
      <c r="LU342" s="67"/>
      <c r="LV342" s="67"/>
      <c r="LW342" s="67"/>
      <c r="LX342" s="67"/>
      <c r="LY342" s="67"/>
      <c r="LZ342" s="67"/>
      <c r="MA342" s="67"/>
      <c r="MB342" s="67"/>
      <c r="MC342" s="67"/>
      <c r="MD342" s="67"/>
      <c r="ME342" s="67"/>
      <c r="MF342" s="67"/>
      <c r="MG342" s="67"/>
      <c r="MH342" s="67"/>
      <c r="MI342" s="67"/>
      <c r="MJ342" s="67"/>
      <c r="MK342" s="67"/>
      <c r="ML342" s="67"/>
      <c r="MM342" s="67"/>
      <c r="MN342" s="67"/>
      <c r="MO342" s="67"/>
      <c r="MP342" s="67"/>
      <c r="MQ342" s="67"/>
      <c r="MR342" s="67"/>
      <c r="MS342" s="67"/>
      <c r="MT342" s="67"/>
      <c r="MU342" s="67"/>
      <c r="MV342" s="67"/>
      <c r="MW342" s="67"/>
      <c r="MX342" s="67"/>
      <c r="MY342" s="67"/>
      <c r="MZ342" s="67"/>
      <c r="NA342" s="67"/>
      <c r="NB342" s="67"/>
      <c r="NC342" s="67"/>
      <c r="ND342" s="67"/>
      <c r="NE342" s="67"/>
      <c r="NF342" s="67"/>
      <c r="NG342" s="67"/>
      <c r="NH342" s="67"/>
      <c r="NI342" s="67"/>
      <c r="NJ342" s="67"/>
      <c r="NK342" s="67"/>
      <c r="NL342" s="67"/>
      <c r="NM342" s="67"/>
      <c r="NN342" s="67"/>
      <c r="NO342" s="67"/>
      <c r="NP342" s="67"/>
      <c r="NQ342" s="67"/>
      <c r="NR342" s="12"/>
      <c r="NS342" s="12"/>
      <c r="NT342" s="12"/>
      <c r="NU342" s="12"/>
      <c r="NV342" s="12"/>
      <c r="NW342" s="12"/>
      <c r="NX342" s="12"/>
      <c r="NY342" s="12"/>
      <c r="NZ342" s="12"/>
      <c r="OA342" s="12"/>
      <c r="OB342" s="12"/>
      <c r="OC342" s="12"/>
      <c r="OD342" s="12"/>
      <c r="OE342" s="12"/>
      <c r="OF342" s="12"/>
      <c r="OG342" s="12"/>
      <c r="OH342" s="12"/>
      <c r="OI342" s="12"/>
      <c r="OJ342" s="12"/>
      <c r="OK342" s="12"/>
      <c r="OL342" s="12"/>
      <c r="OM342" s="12"/>
      <c r="ON342" s="12"/>
      <c r="OO342" s="12"/>
      <c r="OP342" s="12"/>
      <c r="OQ342" s="12"/>
    </row>
    <row r="343" spans="1:407">
      <c r="A343" s="96" t="s">
        <v>1269</v>
      </c>
      <c r="B343" s="56" t="s">
        <v>1270</v>
      </c>
      <c r="C343" s="96" t="s">
        <v>466</v>
      </c>
      <c r="D343" s="74">
        <v>6</v>
      </c>
      <c r="E343" s="67">
        <v>2017</v>
      </c>
      <c r="F343" s="161">
        <v>65.291548214256082</v>
      </c>
      <c r="G343" s="67">
        <v>17469</v>
      </c>
      <c r="H343" s="67">
        <v>8960</v>
      </c>
      <c r="I343" s="67">
        <v>8509</v>
      </c>
      <c r="J343" s="67">
        <v>11.55</v>
      </c>
      <c r="K343" s="78">
        <v>2018</v>
      </c>
      <c r="L343" s="67">
        <v>75.040000000000006</v>
      </c>
      <c r="M343" s="78">
        <v>13109</v>
      </c>
      <c r="N343" s="67">
        <v>1823</v>
      </c>
      <c r="O343" s="67">
        <v>936</v>
      </c>
      <c r="P343" s="67">
        <v>887</v>
      </c>
      <c r="Q343" s="67">
        <v>2174</v>
      </c>
      <c r="R343" s="67">
        <v>1118</v>
      </c>
      <c r="S343" s="67">
        <v>1056</v>
      </c>
      <c r="T343" s="67">
        <v>1754</v>
      </c>
      <c r="U343" s="67">
        <v>912</v>
      </c>
      <c r="V343" s="67">
        <v>842</v>
      </c>
      <c r="W343" s="67">
        <v>2116</v>
      </c>
      <c r="X343" s="67">
        <v>1103</v>
      </c>
      <c r="Y343" s="67">
        <v>1013</v>
      </c>
      <c r="Z343" s="67">
        <v>1756</v>
      </c>
      <c r="AA343" s="67">
        <v>922</v>
      </c>
      <c r="AB343" s="67">
        <v>834</v>
      </c>
      <c r="AC343" s="67">
        <v>1977</v>
      </c>
      <c r="AD343" s="67">
        <v>1043</v>
      </c>
      <c r="AE343" s="67">
        <v>934</v>
      </c>
      <c r="AF343" s="67">
        <v>1543</v>
      </c>
      <c r="AG343" s="67">
        <v>818</v>
      </c>
      <c r="AH343" s="67">
        <v>725</v>
      </c>
      <c r="AI343" s="67">
        <v>2817</v>
      </c>
      <c r="AJ343" s="67">
        <v>1503</v>
      </c>
      <c r="AK343" s="67">
        <v>1314</v>
      </c>
      <c r="AL343" s="67">
        <v>1586</v>
      </c>
      <c r="AM343" s="67">
        <v>846</v>
      </c>
      <c r="AN343" s="67">
        <v>740</v>
      </c>
      <c r="AO343" s="67">
        <v>1507</v>
      </c>
      <c r="AP343" s="67">
        <v>807</v>
      </c>
      <c r="AQ343" s="67">
        <v>700</v>
      </c>
      <c r="AR343" s="67" t="s">
        <v>428</v>
      </c>
      <c r="AS343" s="67"/>
      <c r="AT343" s="67" t="s">
        <v>428</v>
      </c>
      <c r="AU343" s="59">
        <v>573</v>
      </c>
      <c r="AV343" s="59">
        <v>0</v>
      </c>
      <c r="AW343" s="59">
        <v>56</v>
      </c>
      <c r="AX343" s="97">
        <f>VLOOKUP(A343,[2]INFANTIL!$A$8:$AA$140,27,0)</f>
        <v>16.574585635359114</v>
      </c>
      <c r="AY343" s="98">
        <f>VLOOKUP(A343,[2]INFANTIL!$A$8:$AA$140,16,0)</f>
        <v>4</v>
      </c>
      <c r="AZ343" s="62">
        <f>VLOOKUP(A343,'[3]2017'!$A$8:$E$140,5,0)</f>
        <v>1.6456390565002743</v>
      </c>
      <c r="BA343" s="63">
        <f>VLOOKUP(A343,'[3]2017'!$A$8:$E$140,4,0)</f>
        <v>3</v>
      </c>
      <c r="BB343" s="62">
        <f>VLOOKUP(A343,[2]MATERNAS!$A$8:$AA$140,27,0)</f>
        <v>0</v>
      </c>
      <c r="BC343" s="63">
        <f>VLOOKUP(A343,[2]MATERNAS!$A$8:$AA$140,26,0)</f>
        <v>0</v>
      </c>
      <c r="BD343" s="68">
        <v>0</v>
      </c>
      <c r="BE343" s="69">
        <v>0</v>
      </c>
      <c r="BF343" s="60">
        <f>VLOOKUP(A343,[4]Controles!$A$7:$L$139,12,0)</f>
        <v>7.7348066298342539</v>
      </c>
      <c r="BG343" s="61">
        <f>VLOOKUP(A343,[4]Controles!$A$7:$L$139,11,0)</f>
        <v>14</v>
      </c>
      <c r="BH343" s="88">
        <v>4.4198895027624303</v>
      </c>
      <c r="BI343" s="87">
        <v>8</v>
      </c>
      <c r="BJ343" s="68">
        <v>0</v>
      </c>
      <c r="BK343" s="69">
        <v>0</v>
      </c>
      <c r="BL343" s="68">
        <v>0</v>
      </c>
      <c r="BM343" s="69">
        <v>0</v>
      </c>
      <c r="BN343" s="67">
        <v>0</v>
      </c>
      <c r="BO343" s="67">
        <v>0</v>
      </c>
      <c r="BP343" s="67">
        <v>0</v>
      </c>
      <c r="BQ343" s="67">
        <v>0</v>
      </c>
      <c r="BR343" s="67">
        <v>0</v>
      </c>
      <c r="BS343" s="67">
        <v>0</v>
      </c>
      <c r="BT343" s="67">
        <v>0</v>
      </c>
      <c r="BU343" s="67">
        <v>0</v>
      </c>
      <c r="BV343" s="67">
        <v>35.6</v>
      </c>
      <c r="BW343" s="67">
        <v>81.7</v>
      </c>
      <c r="BX343" s="67">
        <v>82.2</v>
      </c>
      <c r="BY343" s="67">
        <v>81.2</v>
      </c>
      <c r="BZ343" s="67">
        <v>87.4</v>
      </c>
      <c r="CA343" s="67">
        <v>93.9</v>
      </c>
      <c r="CB343" s="67">
        <v>97.4</v>
      </c>
      <c r="CC343" s="96" t="s">
        <v>3056</v>
      </c>
      <c r="CD343" s="96" t="s">
        <v>3057</v>
      </c>
      <c r="CE343" s="99">
        <v>46.153846153846153</v>
      </c>
      <c r="CF343" s="67" t="s">
        <v>2561</v>
      </c>
      <c r="CG343" s="67" t="s">
        <v>3058</v>
      </c>
      <c r="CH343" s="67">
        <v>0</v>
      </c>
      <c r="CI343" s="67">
        <v>0</v>
      </c>
      <c r="CJ343" s="86">
        <v>0</v>
      </c>
      <c r="CK343" s="87">
        <v>0</v>
      </c>
      <c r="CL343" s="106">
        <v>0</v>
      </c>
      <c r="CM343" s="89">
        <v>0</v>
      </c>
      <c r="CN343" s="67">
        <v>111.17</v>
      </c>
      <c r="CO343" s="67">
        <v>2</v>
      </c>
      <c r="CP343" s="67">
        <v>0</v>
      </c>
      <c r="CQ343" s="67">
        <v>0</v>
      </c>
      <c r="CR343" s="67">
        <v>0</v>
      </c>
      <c r="CS343" s="67">
        <v>0</v>
      </c>
      <c r="CT343" s="67">
        <v>0</v>
      </c>
      <c r="CU343" s="67">
        <v>0</v>
      </c>
      <c r="CV343" s="67">
        <v>0</v>
      </c>
      <c r="CW343" s="67">
        <v>0</v>
      </c>
      <c r="CX343" s="67">
        <v>0</v>
      </c>
      <c r="CY343" s="67">
        <v>0</v>
      </c>
      <c r="CZ343" s="67">
        <v>0</v>
      </c>
      <c r="DA343" s="67">
        <v>0</v>
      </c>
      <c r="DB343" s="62">
        <f>VLOOKUP(A343,'[3]2017'!$A$8:$I$140,9,0)</f>
        <v>0</v>
      </c>
      <c r="DC343" s="63">
        <f>VLOOKUP(A343,'[3]2017'!$A$8:$I$140,8,0)</f>
        <v>0</v>
      </c>
      <c r="DD343" s="96" t="s">
        <v>3059</v>
      </c>
      <c r="DE343" s="96" t="s">
        <v>3060</v>
      </c>
      <c r="DF343" s="99">
        <v>3.9628482972136228</v>
      </c>
      <c r="DG343" s="100">
        <v>4.7491039426523294</v>
      </c>
      <c r="DH343" s="67">
        <v>141.78</v>
      </c>
      <c r="DI343" s="67">
        <v>3</v>
      </c>
      <c r="DJ343" s="67">
        <v>236.29</v>
      </c>
      <c r="DK343" s="67">
        <v>5</v>
      </c>
      <c r="DL343" s="67">
        <v>94.52</v>
      </c>
      <c r="DM343" s="67">
        <v>2</v>
      </c>
      <c r="DN343" s="67">
        <v>303.49</v>
      </c>
      <c r="DO343" s="67">
        <v>6</v>
      </c>
      <c r="DP343" s="67">
        <v>101.16</v>
      </c>
      <c r="DQ343" s="67">
        <v>2</v>
      </c>
      <c r="DR343" s="67">
        <v>0</v>
      </c>
      <c r="DS343" s="67">
        <v>0</v>
      </c>
      <c r="DT343" s="67" t="s">
        <v>3061</v>
      </c>
      <c r="DU343" s="67">
        <v>2</v>
      </c>
      <c r="DV343" s="67">
        <v>0</v>
      </c>
      <c r="DW343" s="67">
        <v>0</v>
      </c>
      <c r="DX343" s="67">
        <v>0</v>
      </c>
      <c r="DY343" s="67">
        <v>0</v>
      </c>
      <c r="DZ343" s="101">
        <f>VLOOKUP(A343,[5]Embarazos!$A$7:$D$139,4,0)</f>
        <v>0.5494505494505495</v>
      </c>
      <c r="EA343" s="63">
        <f>VLOOKUP(A343,[5]Embarazos!$A$7:$D$139,3,0)</f>
        <v>1</v>
      </c>
      <c r="EB343" s="62">
        <f>VLOOKUP(A343,[5]Embarazos!$A$7:$F$139,6,0)</f>
        <v>28.021978021978022</v>
      </c>
      <c r="EC343" s="63">
        <f>VLOOKUP(A343,[5]Embarazos!$A$7:$F$139,5,0)</f>
        <v>51</v>
      </c>
      <c r="ED343" s="62">
        <f>VLOOKUP(A343,'[3]2017'!$A$8:$K$140,11,0)</f>
        <v>1.9442644199611148</v>
      </c>
      <c r="EE343" s="63">
        <f>VLOOKUP(A343,'[3]2017'!$A$8:$K$140,10,0)</f>
        <v>3</v>
      </c>
      <c r="EF343" s="96" t="s">
        <v>3062</v>
      </c>
      <c r="EG343" s="96" t="s">
        <v>2940</v>
      </c>
      <c r="EH343" s="99">
        <v>4.4740024183796852</v>
      </c>
      <c r="EI343" s="104">
        <v>2.0964360587002098</v>
      </c>
      <c r="EJ343" s="174" t="s">
        <v>3063</v>
      </c>
      <c r="EK343" s="174" t="s">
        <v>3064</v>
      </c>
      <c r="EL343" s="96" t="s">
        <v>3065</v>
      </c>
      <c r="EM343" s="96" t="s">
        <v>3066</v>
      </c>
      <c r="EN343" s="99">
        <v>0.42918454935622319</v>
      </c>
      <c r="EO343" s="100">
        <v>0.96153846153846156</v>
      </c>
      <c r="EP343" s="67">
        <v>252.91</v>
      </c>
      <c r="EQ343" s="67">
        <v>5</v>
      </c>
      <c r="ER343" s="67">
        <v>252.91</v>
      </c>
      <c r="ES343" s="67">
        <v>5</v>
      </c>
      <c r="ET343" s="92">
        <v>455.2352048558422</v>
      </c>
      <c r="EU343" s="105">
        <v>9</v>
      </c>
      <c r="EV343" s="67">
        <v>252.91</v>
      </c>
      <c r="EW343" s="67">
        <v>5</v>
      </c>
      <c r="EX343" s="67">
        <v>0</v>
      </c>
      <c r="EY343" s="62">
        <f>VLOOKUP(A343,[5]Embarazos!$A$7:$H$139,8,0)</f>
        <v>34.065934065934066</v>
      </c>
      <c r="EZ343" s="63">
        <f>VLOOKUP(A343,[5]Embarazos!$A$7:$H$139,7,0)</f>
        <v>62</v>
      </c>
      <c r="FA343" s="62">
        <f>VLOOKUP(A343,[5]Embarazos!$A$7:$J$139,10,0)</f>
        <v>23.626373626373624</v>
      </c>
      <c r="FB343" s="63">
        <f>VLOOKUP(A343,[5]Embarazos!$A$7:$J$139,9,0)</f>
        <v>43</v>
      </c>
      <c r="FC343" s="67">
        <v>29.27</v>
      </c>
      <c r="FD343" s="67">
        <v>1</v>
      </c>
      <c r="FE343" s="67">
        <v>87.82</v>
      </c>
      <c r="FF343" s="67">
        <v>3</v>
      </c>
      <c r="FG343" s="67">
        <v>0</v>
      </c>
      <c r="FH343" s="67">
        <v>0</v>
      </c>
      <c r="FI343" s="67">
        <v>29.27</v>
      </c>
      <c r="FJ343" s="67">
        <v>1</v>
      </c>
      <c r="FK343" s="92">
        <v>146.37002341920376</v>
      </c>
      <c r="FL343" s="105">
        <v>5</v>
      </c>
      <c r="FM343" s="67">
        <v>175.64</v>
      </c>
      <c r="FN343" s="67">
        <v>6</v>
      </c>
      <c r="FO343" s="67">
        <v>263.47000000000003</v>
      </c>
      <c r="FP343" s="67">
        <v>9</v>
      </c>
      <c r="FQ343" s="67">
        <v>0</v>
      </c>
      <c r="FR343" s="67">
        <v>0</v>
      </c>
      <c r="FS343" s="62">
        <f>VLOOKUP(A343,'[3]2017'!$A$8:$M$140,13,0)</f>
        <v>0.63051702395964693</v>
      </c>
      <c r="FT343" s="63">
        <f>VLOOKUP(A343,'[3]2017'!$A$8:$M$140,12,0)</f>
        <v>1</v>
      </c>
      <c r="FU343" s="62">
        <f>VLOOKUP(A343,'[3]2017'!$A$8:$O$140,15,0)</f>
        <v>1.3271400132714002</v>
      </c>
      <c r="FV343" s="63">
        <f>VLOOKUP(A343,'[3]2017'!$A$8:$O$140,14,0)</f>
        <v>2</v>
      </c>
      <c r="FW343" s="67"/>
      <c r="FX343" s="67"/>
      <c r="FY343" s="67"/>
      <c r="FZ343" s="67"/>
      <c r="GA343" s="67"/>
      <c r="GB343" s="67"/>
      <c r="GC343" s="67"/>
      <c r="GD343" s="67"/>
      <c r="GE343" s="67"/>
      <c r="GF343" s="67"/>
      <c r="GG343" s="67"/>
      <c r="GH343" s="67"/>
      <c r="GI343" s="67"/>
      <c r="GJ343" s="67"/>
      <c r="GK343" s="67"/>
      <c r="GL343" s="67"/>
      <c r="GM343" s="67"/>
      <c r="GN343" s="67"/>
      <c r="GO343" s="67"/>
      <c r="GP343" s="67"/>
      <c r="GQ343" s="67"/>
      <c r="GR343" s="67"/>
      <c r="GS343" s="67"/>
      <c r="GT343" s="67"/>
      <c r="GU343" s="67"/>
      <c r="GV343" s="67"/>
      <c r="GW343" s="67"/>
      <c r="GX343" s="67"/>
      <c r="GY343" s="67"/>
      <c r="GZ343" s="67"/>
      <c r="HA343" s="67"/>
      <c r="HB343" s="67"/>
      <c r="HC343" s="67"/>
      <c r="HD343" s="67"/>
      <c r="HE343" s="67"/>
      <c r="HF343" s="67"/>
      <c r="HG343" s="67"/>
      <c r="HH343" s="67"/>
      <c r="HI343" s="67"/>
      <c r="HJ343" s="67"/>
      <c r="HK343" s="67"/>
      <c r="HL343" s="67"/>
      <c r="HM343" s="67"/>
      <c r="HN343" s="67"/>
      <c r="HO343" s="67"/>
      <c r="HP343" s="67"/>
      <c r="HQ343" s="67"/>
      <c r="HR343" s="67"/>
      <c r="HS343" s="67"/>
      <c r="HT343" s="67"/>
      <c r="HU343" s="67"/>
      <c r="HV343" s="67"/>
      <c r="HW343" s="67"/>
      <c r="HX343" s="67"/>
      <c r="HY343" s="67"/>
      <c r="HZ343" s="67"/>
      <c r="IA343" s="67"/>
      <c r="IB343" s="67"/>
      <c r="IC343" s="67"/>
      <c r="ID343" s="67"/>
      <c r="IE343" s="67"/>
      <c r="IF343" s="67"/>
      <c r="IG343" s="67"/>
      <c r="IH343" s="67"/>
      <c r="II343" s="67"/>
      <c r="IJ343" s="67"/>
      <c r="IK343" s="67"/>
      <c r="IL343" s="67"/>
      <c r="IM343" s="67"/>
      <c r="IN343" s="67"/>
      <c r="IO343" s="67"/>
      <c r="IP343" s="67"/>
      <c r="IQ343" s="67"/>
      <c r="IR343" s="67"/>
      <c r="IS343" s="67"/>
      <c r="IT343" s="67"/>
      <c r="IU343" s="67"/>
      <c r="IV343" s="67"/>
      <c r="IW343" s="67"/>
      <c r="IX343" s="67"/>
      <c r="IY343" s="67"/>
      <c r="IZ343" s="67"/>
      <c r="JA343" s="67"/>
      <c r="JB343" s="67"/>
      <c r="JC343" s="67"/>
      <c r="JD343" s="67"/>
      <c r="JE343" s="67"/>
      <c r="JF343" s="67"/>
      <c r="JG343" s="67"/>
      <c r="JH343" s="67"/>
      <c r="JI343" s="67"/>
      <c r="JJ343" s="67"/>
      <c r="JK343" s="67"/>
      <c r="JL343" s="67"/>
      <c r="JM343" s="67"/>
      <c r="JN343" s="67"/>
      <c r="JO343" s="67"/>
      <c r="JP343" s="67"/>
      <c r="JQ343" s="67"/>
      <c r="JR343" s="67"/>
      <c r="JS343" s="67"/>
      <c r="JT343" s="67"/>
      <c r="JU343" s="67"/>
      <c r="JV343" s="67"/>
      <c r="JW343" s="67"/>
      <c r="JX343" s="67"/>
      <c r="JY343" s="67"/>
      <c r="JZ343" s="67"/>
      <c r="KA343" s="67"/>
      <c r="KB343" s="67"/>
      <c r="KC343" s="67"/>
      <c r="KD343" s="67"/>
      <c r="KE343" s="67"/>
      <c r="KF343" s="67"/>
      <c r="KG343" s="67"/>
      <c r="KH343" s="67"/>
      <c r="KI343" s="67"/>
      <c r="KJ343" s="67"/>
      <c r="KK343" s="67"/>
      <c r="KL343" s="67"/>
      <c r="KM343" s="67"/>
      <c r="KN343" s="67"/>
      <c r="KO343" s="67"/>
      <c r="KP343" s="67"/>
      <c r="KQ343" s="67"/>
      <c r="KR343" s="67"/>
      <c r="KS343" s="67"/>
      <c r="KT343" s="67"/>
      <c r="KU343" s="67"/>
      <c r="KV343" s="67"/>
      <c r="KW343" s="67"/>
      <c r="KX343" s="67"/>
      <c r="KY343" s="67"/>
      <c r="KZ343" s="67"/>
      <c r="LA343" s="67"/>
      <c r="LB343" s="67"/>
      <c r="LC343" s="67"/>
      <c r="LD343" s="67"/>
      <c r="LE343" s="67"/>
      <c r="LF343" s="67"/>
      <c r="LG343" s="67"/>
      <c r="LH343" s="67"/>
      <c r="LI343" s="67"/>
      <c r="LJ343" s="67"/>
      <c r="LK343" s="67"/>
      <c r="LL343" s="67"/>
      <c r="LM343" s="67"/>
      <c r="LN343" s="67"/>
      <c r="LO343" s="67"/>
      <c r="LP343" s="67"/>
      <c r="LQ343" s="67"/>
      <c r="LR343" s="67"/>
      <c r="LS343" s="67"/>
      <c r="LT343" s="67"/>
      <c r="LU343" s="67"/>
      <c r="LV343" s="67"/>
      <c r="LW343" s="67"/>
      <c r="LX343" s="67"/>
      <c r="LY343" s="67"/>
      <c r="LZ343" s="67"/>
      <c r="MA343" s="67"/>
      <c r="MB343" s="67"/>
      <c r="MC343" s="67"/>
      <c r="MD343" s="67"/>
      <c r="ME343" s="67"/>
      <c r="MF343" s="67"/>
      <c r="MG343" s="67"/>
      <c r="MH343" s="67"/>
      <c r="MI343" s="67"/>
      <c r="MJ343" s="67"/>
      <c r="MK343" s="67"/>
      <c r="ML343" s="67"/>
      <c r="MM343" s="67"/>
      <c r="MN343" s="67"/>
      <c r="MO343" s="67"/>
      <c r="MP343" s="67"/>
      <c r="MQ343" s="67"/>
      <c r="MR343" s="67"/>
      <c r="MS343" s="67"/>
      <c r="MT343" s="67"/>
      <c r="MU343" s="67"/>
      <c r="MV343" s="67"/>
      <c r="MW343" s="67"/>
      <c r="MX343" s="67"/>
      <c r="MY343" s="67"/>
      <c r="MZ343" s="67"/>
      <c r="NA343" s="67"/>
      <c r="NB343" s="67"/>
      <c r="NC343" s="67"/>
      <c r="ND343" s="67"/>
      <c r="NE343" s="67"/>
      <c r="NF343" s="67"/>
      <c r="NG343" s="67"/>
      <c r="NH343" s="67"/>
      <c r="NI343" s="67"/>
      <c r="NJ343" s="67"/>
      <c r="NK343" s="67"/>
      <c r="NL343" s="67"/>
      <c r="NM343" s="67"/>
      <c r="NN343" s="67"/>
      <c r="NO343" s="67"/>
      <c r="NP343" s="67"/>
      <c r="NQ343" s="67"/>
      <c r="NR343" s="12"/>
      <c r="NS343" s="12"/>
      <c r="NT343" s="12"/>
      <c r="NU343" s="12"/>
      <c r="NV343" s="12"/>
      <c r="NW343" s="12"/>
      <c r="NX343" s="12"/>
      <c r="NY343" s="12"/>
      <c r="NZ343" s="12"/>
      <c r="OA343" s="12"/>
      <c r="OB343" s="12"/>
      <c r="OC343" s="12"/>
      <c r="OD343" s="12"/>
      <c r="OE343" s="12"/>
      <c r="OF343" s="12"/>
      <c r="OG343" s="12"/>
      <c r="OH343" s="12"/>
      <c r="OI343" s="12"/>
      <c r="OJ343" s="12"/>
      <c r="OK343" s="12"/>
      <c r="OL343" s="12"/>
      <c r="OM343" s="12"/>
      <c r="ON343" s="12"/>
      <c r="OO343" s="12"/>
      <c r="OP343" s="12"/>
      <c r="OQ343" s="12"/>
    </row>
    <row r="344" spans="1:407">
      <c r="A344" s="96" t="s">
        <v>2019</v>
      </c>
      <c r="B344" s="56" t="s">
        <v>1277</v>
      </c>
      <c r="C344" s="96" t="s">
        <v>514</v>
      </c>
      <c r="D344" s="74">
        <v>6</v>
      </c>
      <c r="E344" s="67">
        <v>2017</v>
      </c>
      <c r="F344" s="161">
        <v>64.382176717022745</v>
      </c>
      <c r="G344" s="67">
        <v>6024</v>
      </c>
      <c r="H344" s="67">
        <v>2532</v>
      </c>
      <c r="I344" s="67">
        <v>3492</v>
      </c>
      <c r="J344" s="67">
        <v>22.92</v>
      </c>
      <c r="K344" s="78">
        <v>1381</v>
      </c>
      <c r="L344" s="67">
        <v>73.87</v>
      </c>
      <c r="M344" s="78">
        <v>4450</v>
      </c>
      <c r="N344" s="67">
        <v>605</v>
      </c>
      <c r="O344" s="67">
        <v>310</v>
      </c>
      <c r="P344" s="67">
        <v>295</v>
      </c>
      <c r="Q344" s="67">
        <v>726</v>
      </c>
      <c r="R344" s="67">
        <v>372</v>
      </c>
      <c r="S344" s="67">
        <v>354</v>
      </c>
      <c r="T344" s="67">
        <v>589</v>
      </c>
      <c r="U344" s="67">
        <v>304</v>
      </c>
      <c r="V344" s="67">
        <v>285</v>
      </c>
      <c r="W344" s="67">
        <v>692</v>
      </c>
      <c r="X344" s="67">
        <v>360</v>
      </c>
      <c r="Y344" s="67">
        <v>332</v>
      </c>
      <c r="Z344" s="67">
        <v>550</v>
      </c>
      <c r="AA344" s="67">
        <v>290</v>
      </c>
      <c r="AB344" s="67">
        <v>260</v>
      </c>
      <c r="AC344" s="67">
        <v>650</v>
      </c>
      <c r="AD344" s="67">
        <v>343</v>
      </c>
      <c r="AE344" s="67">
        <v>307</v>
      </c>
      <c r="AF344" s="67">
        <v>538</v>
      </c>
      <c r="AG344" s="67">
        <v>285</v>
      </c>
      <c r="AH344" s="67">
        <v>253</v>
      </c>
      <c r="AI344" s="67">
        <v>931</v>
      </c>
      <c r="AJ344" s="67">
        <v>497</v>
      </c>
      <c r="AK344" s="67">
        <v>434</v>
      </c>
      <c r="AL344" s="67">
        <v>521</v>
      </c>
      <c r="AM344" s="67">
        <v>279</v>
      </c>
      <c r="AN344" s="67">
        <v>242</v>
      </c>
      <c r="AO344" s="67">
        <v>471</v>
      </c>
      <c r="AP344" s="67">
        <v>251</v>
      </c>
      <c r="AQ344" s="67">
        <v>220</v>
      </c>
      <c r="AR344" s="67" t="s">
        <v>428</v>
      </c>
      <c r="AS344" s="67"/>
      <c r="AT344" s="67" t="s">
        <v>428</v>
      </c>
      <c r="AU344" s="59">
        <v>362</v>
      </c>
      <c r="AV344" s="59">
        <v>0</v>
      </c>
      <c r="AW344" s="59">
        <v>74</v>
      </c>
      <c r="AX344" s="97" t="e">
        <f>VLOOKUP(A344,[2]INFANTIL!$A$8:$AA$140,27,0)</f>
        <v>#N/A</v>
      </c>
      <c r="AY344" s="98" t="e">
        <f>VLOOKUP(A344,[2]INFANTIL!$A$8:$AA$140,16,0)</f>
        <v>#N/A</v>
      </c>
      <c r="AZ344" s="62">
        <f>VLOOKUP(A344,'[3]2017'!$A$8:$E$140,5,0)</f>
        <v>1.6528925619834711</v>
      </c>
      <c r="BA344" s="63">
        <f>VLOOKUP(A344,'[3]2017'!$A$8:$E$140,4,0)</f>
        <v>1</v>
      </c>
      <c r="BB344" s="62">
        <f>VLOOKUP(A344,[2]MATERNAS!$A$8:$AA$140,27,0)</f>
        <v>0</v>
      </c>
      <c r="BC344" s="63">
        <f>VLOOKUP(A344,[2]MATERNAS!$A$8:$AA$140,26,0)</f>
        <v>0</v>
      </c>
      <c r="BD344" s="68">
        <v>0</v>
      </c>
      <c r="BE344" s="69">
        <v>0</v>
      </c>
      <c r="BF344" s="60">
        <f>VLOOKUP(A344,[4]Controles!$A$7:$L$139,12,0)</f>
        <v>6.1224489795918364</v>
      </c>
      <c r="BG344" s="61">
        <f>VLOOKUP(A344,[4]Controles!$A$7:$L$139,11,0)</f>
        <v>6</v>
      </c>
      <c r="BH344" s="88">
        <v>7.1428571428571423</v>
      </c>
      <c r="BI344" s="87">
        <v>7</v>
      </c>
      <c r="BJ344" s="68">
        <v>0</v>
      </c>
      <c r="BK344" s="69">
        <v>0</v>
      </c>
      <c r="BL344" s="68">
        <v>0</v>
      </c>
      <c r="BM344" s="69">
        <v>0</v>
      </c>
      <c r="BN344" s="67">
        <v>0</v>
      </c>
      <c r="BO344" s="67">
        <v>0</v>
      </c>
      <c r="BP344" s="67">
        <v>0</v>
      </c>
      <c r="BQ344" s="67">
        <v>0</v>
      </c>
      <c r="BR344" s="67">
        <v>0</v>
      </c>
      <c r="BS344" s="67">
        <v>0</v>
      </c>
      <c r="BT344" s="67">
        <v>0</v>
      </c>
      <c r="BU344" s="67">
        <v>0</v>
      </c>
      <c r="BV344" s="67">
        <v>40.4</v>
      </c>
      <c r="BW344" s="67">
        <v>101.9</v>
      </c>
      <c r="BX344" s="67">
        <v>103.8</v>
      </c>
      <c r="BY344" s="67">
        <v>101.9</v>
      </c>
      <c r="BZ344" s="67">
        <v>111.5</v>
      </c>
      <c r="CA344" s="67">
        <v>97.1</v>
      </c>
      <c r="CB344" s="67">
        <v>101</v>
      </c>
      <c r="CC344" s="96" t="s">
        <v>2194</v>
      </c>
      <c r="CD344" s="96" t="s">
        <v>2817</v>
      </c>
      <c r="CE344" s="99">
        <v>15.555555555555555</v>
      </c>
      <c r="CF344" s="67" t="s">
        <v>1975</v>
      </c>
      <c r="CG344" s="67" t="s">
        <v>3067</v>
      </c>
      <c r="CH344" s="67">
        <v>0</v>
      </c>
      <c r="CI344" s="67">
        <v>0</v>
      </c>
      <c r="CJ344" s="86">
        <v>0</v>
      </c>
      <c r="CK344" s="87">
        <v>0</v>
      </c>
      <c r="CL344" s="106">
        <v>0</v>
      </c>
      <c r="CM344" s="89">
        <v>0</v>
      </c>
      <c r="CN344" s="67">
        <v>0</v>
      </c>
      <c r="CO344" s="67">
        <v>0</v>
      </c>
      <c r="CP344" s="67">
        <v>0</v>
      </c>
      <c r="CQ344" s="67">
        <v>0</v>
      </c>
      <c r="CR344" s="67">
        <v>0</v>
      </c>
      <c r="CS344" s="67">
        <v>0</v>
      </c>
      <c r="CT344" s="67">
        <v>0</v>
      </c>
      <c r="CU344" s="67">
        <v>0</v>
      </c>
      <c r="CV344" s="67">
        <v>0</v>
      </c>
      <c r="CW344" s="67">
        <v>0</v>
      </c>
      <c r="CX344" s="67">
        <v>0</v>
      </c>
      <c r="CY344" s="67">
        <v>0</v>
      </c>
      <c r="CZ344" s="67">
        <v>0</v>
      </c>
      <c r="DA344" s="67">
        <v>0</v>
      </c>
      <c r="DB344" s="62">
        <f>VLOOKUP(A344,'[3]2017'!$A$8:$I$140,9,0)</f>
        <v>0</v>
      </c>
      <c r="DC344" s="63">
        <f>VLOOKUP(A344,'[3]2017'!$A$8:$I$140,8,0)</f>
        <v>0</v>
      </c>
      <c r="DD344" s="96" t="s">
        <v>3068</v>
      </c>
      <c r="DE344" s="96" t="s">
        <v>3069</v>
      </c>
      <c r="DF344" s="99">
        <v>5.7182705718270572</v>
      </c>
      <c r="DG344" s="100">
        <v>8.8838268792710693</v>
      </c>
      <c r="DH344" s="67">
        <v>0</v>
      </c>
      <c r="DI344" s="67">
        <v>0</v>
      </c>
      <c r="DJ344" s="67">
        <v>144.51</v>
      </c>
      <c r="DK344" s="67">
        <v>1</v>
      </c>
      <c r="DL344" s="67">
        <v>0</v>
      </c>
      <c r="DM344" s="67">
        <v>0</v>
      </c>
      <c r="DN344" s="67">
        <v>307.69</v>
      </c>
      <c r="DO344" s="67">
        <v>2</v>
      </c>
      <c r="DP344" s="67">
        <v>0</v>
      </c>
      <c r="DQ344" s="67">
        <v>0</v>
      </c>
      <c r="DR344" s="67">
        <v>0</v>
      </c>
      <c r="DS344" s="67">
        <v>0</v>
      </c>
      <c r="DT344" s="67">
        <v>0</v>
      </c>
      <c r="DU344" s="67">
        <v>0</v>
      </c>
      <c r="DV344" s="67">
        <v>0</v>
      </c>
      <c r="DW344" s="67">
        <v>0</v>
      </c>
      <c r="DX344" s="67">
        <v>0</v>
      </c>
      <c r="DY344" s="67">
        <v>0</v>
      </c>
      <c r="DZ344" s="101">
        <f>VLOOKUP(A344,[5]Embarazos!$A$7:$D$139,4,0)</f>
        <v>0.98039215686274506</v>
      </c>
      <c r="EA344" s="63">
        <f>VLOOKUP(A344,[5]Embarazos!$A$7:$D$139,3,0)</f>
        <v>1</v>
      </c>
      <c r="EB344" s="62">
        <f>VLOOKUP(A344,[5]Embarazos!$A$7:$F$139,6,0)</f>
        <v>26.47058823529412</v>
      </c>
      <c r="EC344" s="63">
        <f>VLOOKUP(A344,[5]Embarazos!$A$7:$F$139,5,0)</f>
        <v>27</v>
      </c>
      <c r="ED344" s="62">
        <f>VLOOKUP(A344,'[3]2017'!$A$8:$K$140,11,0)</f>
        <v>1.8587360594795539</v>
      </c>
      <c r="EE344" s="63">
        <f>VLOOKUP(A344,'[3]2017'!$A$8:$K$140,10,0)</f>
        <v>1</v>
      </c>
      <c r="EF344" s="96" t="s">
        <v>3070</v>
      </c>
      <c r="EG344" s="96" t="s">
        <v>3071</v>
      </c>
      <c r="EH344" s="99">
        <v>5.6842105263157894</v>
      </c>
      <c r="EI344" s="104">
        <v>1.048951048951049</v>
      </c>
      <c r="EJ344" s="174" t="s">
        <v>2181</v>
      </c>
      <c r="EK344" s="174" t="s">
        <v>1530</v>
      </c>
      <c r="EL344" s="96" t="s">
        <v>3072</v>
      </c>
      <c r="EM344" s="96" t="s">
        <v>3073</v>
      </c>
      <c r="EN344" s="99">
        <v>7.2847682119205297</v>
      </c>
      <c r="EO344" s="100">
        <v>0</v>
      </c>
      <c r="EP344" s="67">
        <v>307.69</v>
      </c>
      <c r="EQ344" s="67">
        <v>2</v>
      </c>
      <c r="ER344" s="67">
        <v>0</v>
      </c>
      <c r="ES344" s="67">
        <v>0</v>
      </c>
      <c r="ET344" s="67">
        <v>0</v>
      </c>
      <c r="EU344" s="67">
        <v>0</v>
      </c>
      <c r="EV344" s="67">
        <v>307.69</v>
      </c>
      <c r="EW344" s="67">
        <v>2</v>
      </c>
      <c r="EX344" s="67">
        <v>0</v>
      </c>
      <c r="EY344" s="62">
        <f>VLOOKUP(A344,[5]Embarazos!$A$7:$H$139,8,0)</f>
        <v>23.52941176470588</v>
      </c>
      <c r="EZ344" s="63">
        <f>VLOOKUP(A344,[5]Embarazos!$A$7:$H$139,7,0)</f>
        <v>24</v>
      </c>
      <c r="FA344" s="62">
        <f>VLOOKUP(A344,[5]Embarazos!$A$7:$J$139,10,0)</f>
        <v>23.52941176470588</v>
      </c>
      <c r="FB344" s="63">
        <f>VLOOKUP(A344,[5]Embarazos!$A$7:$J$139,9,0)</f>
        <v>24</v>
      </c>
      <c r="FC344" s="67">
        <v>0</v>
      </c>
      <c r="FD344" s="67">
        <v>0</v>
      </c>
      <c r="FE344" s="67">
        <v>268.33999999999997</v>
      </c>
      <c r="FF344" s="67">
        <v>3</v>
      </c>
      <c r="FG344" s="67">
        <v>0</v>
      </c>
      <c r="FH344" s="67">
        <v>0</v>
      </c>
      <c r="FI344" s="67">
        <v>0</v>
      </c>
      <c r="FJ344" s="67">
        <v>0</v>
      </c>
      <c r="FK344" s="92">
        <v>268.33631484794273</v>
      </c>
      <c r="FL344" s="105">
        <v>3</v>
      </c>
      <c r="FM344" s="67">
        <v>715.56</v>
      </c>
      <c r="FN344" s="67">
        <v>8</v>
      </c>
      <c r="FO344" s="67">
        <v>447.23</v>
      </c>
      <c r="FP344" s="67">
        <v>5</v>
      </c>
      <c r="FQ344" s="67">
        <v>0</v>
      </c>
      <c r="FR344" s="67">
        <v>0</v>
      </c>
      <c r="FS344" s="62">
        <f>VLOOKUP(A344,'[3]2017'!$A$8:$M$140,13,0)</f>
        <v>7.6775431861804222</v>
      </c>
      <c r="FT344" s="63">
        <f>VLOOKUP(A344,'[3]2017'!$A$8:$M$140,12,0)</f>
        <v>4</v>
      </c>
      <c r="FU344" s="62">
        <f>VLOOKUP(A344,'[3]2017'!$A$8:$O$140,15,0)</f>
        <v>2.1231422505307855</v>
      </c>
      <c r="FV344" s="63">
        <f>VLOOKUP(A344,'[3]2017'!$A$8:$O$140,14,0)</f>
        <v>1</v>
      </c>
      <c r="FW344" s="67"/>
      <c r="FX344" s="67"/>
      <c r="FY344" s="67"/>
      <c r="FZ344" s="67"/>
      <c r="GA344" s="67"/>
      <c r="GB344" s="67"/>
      <c r="GC344" s="67"/>
      <c r="GD344" s="67"/>
      <c r="GE344" s="67"/>
      <c r="GF344" s="67"/>
      <c r="GG344" s="67"/>
      <c r="GH344" s="67"/>
      <c r="GI344" s="67"/>
      <c r="GJ344" s="67"/>
      <c r="GK344" s="67"/>
      <c r="GL344" s="67"/>
      <c r="GM344" s="67"/>
      <c r="GN344" s="67"/>
      <c r="GO344" s="67"/>
      <c r="GP344" s="67"/>
      <c r="GQ344" s="67"/>
      <c r="GR344" s="67"/>
      <c r="GS344" s="67"/>
      <c r="GT344" s="67"/>
      <c r="GU344" s="67"/>
      <c r="GV344" s="67"/>
      <c r="GW344" s="67"/>
      <c r="GX344" s="67"/>
      <c r="GY344" s="67"/>
      <c r="GZ344" s="67"/>
      <c r="HA344" s="67"/>
      <c r="HB344" s="67"/>
      <c r="HC344" s="67"/>
      <c r="HD344" s="67"/>
      <c r="HE344" s="67"/>
      <c r="HF344" s="67"/>
      <c r="HG344" s="67"/>
      <c r="HH344" s="67"/>
      <c r="HI344" s="67"/>
      <c r="HJ344" s="67"/>
      <c r="HK344" s="67"/>
      <c r="HL344" s="67"/>
      <c r="HM344" s="67"/>
      <c r="HN344" s="67"/>
      <c r="HO344" s="67"/>
      <c r="HP344" s="67"/>
      <c r="HQ344" s="67"/>
      <c r="HR344" s="67"/>
      <c r="HS344" s="67"/>
      <c r="HT344" s="67"/>
      <c r="HU344" s="67"/>
      <c r="HV344" s="67"/>
      <c r="HW344" s="67"/>
      <c r="HX344" s="67"/>
      <c r="HY344" s="67"/>
      <c r="HZ344" s="67"/>
      <c r="IA344" s="67"/>
      <c r="IB344" s="67"/>
      <c r="IC344" s="67"/>
      <c r="ID344" s="67"/>
      <c r="IE344" s="67"/>
      <c r="IF344" s="67"/>
      <c r="IG344" s="67"/>
      <c r="IH344" s="67"/>
      <c r="II344" s="67"/>
      <c r="IJ344" s="67"/>
      <c r="IK344" s="67"/>
      <c r="IL344" s="67"/>
      <c r="IM344" s="67"/>
      <c r="IN344" s="67"/>
      <c r="IO344" s="67"/>
      <c r="IP344" s="67"/>
      <c r="IQ344" s="67"/>
      <c r="IR344" s="67"/>
      <c r="IS344" s="67"/>
      <c r="IT344" s="67"/>
      <c r="IU344" s="67"/>
      <c r="IV344" s="67"/>
      <c r="IW344" s="67"/>
      <c r="IX344" s="67"/>
      <c r="IY344" s="67"/>
      <c r="IZ344" s="67"/>
      <c r="JA344" s="67"/>
      <c r="JB344" s="67"/>
      <c r="JC344" s="67"/>
      <c r="JD344" s="67"/>
      <c r="JE344" s="67"/>
      <c r="JF344" s="67"/>
      <c r="JG344" s="67"/>
      <c r="JH344" s="67"/>
      <c r="JI344" s="67"/>
      <c r="JJ344" s="67"/>
      <c r="JK344" s="67"/>
      <c r="JL344" s="67"/>
      <c r="JM344" s="67"/>
      <c r="JN344" s="67"/>
      <c r="JO344" s="67"/>
      <c r="JP344" s="67"/>
      <c r="JQ344" s="67"/>
      <c r="JR344" s="67"/>
      <c r="JS344" s="67"/>
      <c r="JT344" s="67"/>
      <c r="JU344" s="67"/>
      <c r="JV344" s="67"/>
      <c r="JW344" s="67"/>
      <c r="JX344" s="67"/>
      <c r="JY344" s="67"/>
      <c r="JZ344" s="67"/>
      <c r="KA344" s="67"/>
      <c r="KB344" s="67"/>
      <c r="KC344" s="67"/>
      <c r="KD344" s="67"/>
      <c r="KE344" s="67"/>
      <c r="KF344" s="67"/>
      <c r="KG344" s="67"/>
      <c r="KH344" s="67"/>
      <c r="KI344" s="67"/>
      <c r="KJ344" s="67"/>
      <c r="KK344" s="67"/>
      <c r="KL344" s="67"/>
      <c r="KM344" s="67"/>
      <c r="KN344" s="67"/>
      <c r="KO344" s="67"/>
      <c r="KP344" s="67"/>
      <c r="KQ344" s="67"/>
      <c r="KR344" s="67"/>
      <c r="KS344" s="67"/>
      <c r="KT344" s="67"/>
      <c r="KU344" s="67"/>
      <c r="KV344" s="67"/>
      <c r="KW344" s="67"/>
      <c r="KX344" s="67"/>
      <c r="KY344" s="67"/>
      <c r="KZ344" s="67"/>
      <c r="LA344" s="67"/>
      <c r="LB344" s="67"/>
      <c r="LC344" s="67"/>
      <c r="LD344" s="67"/>
      <c r="LE344" s="67"/>
      <c r="LF344" s="67"/>
      <c r="LG344" s="67"/>
      <c r="LH344" s="67"/>
      <c r="LI344" s="67"/>
      <c r="LJ344" s="67"/>
      <c r="LK344" s="67"/>
      <c r="LL344" s="67"/>
      <c r="LM344" s="67"/>
      <c r="LN344" s="67"/>
      <c r="LO344" s="67"/>
      <c r="LP344" s="67"/>
      <c r="LQ344" s="67"/>
      <c r="LR344" s="67"/>
      <c r="LS344" s="67"/>
      <c r="LT344" s="67"/>
      <c r="LU344" s="67"/>
      <c r="LV344" s="67"/>
      <c r="LW344" s="67"/>
      <c r="LX344" s="67"/>
      <c r="LY344" s="67"/>
      <c r="LZ344" s="67"/>
      <c r="MA344" s="67"/>
      <c r="MB344" s="67"/>
      <c r="MC344" s="67"/>
      <c r="MD344" s="67"/>
      <c r="ME344" s="67"/>
      <c r="MF344" s="67"/>
      <c r="MG344" s="67"/>
      <c r="MH344" s="67"/>
      <c r="MI344" s="67"/>
      <c r="MJ344" s="67"/>
      <c r="MK344" s="67"/>
      <c r="ML344" s="67"/>
      <c r="MM344" s="67"/>
      <c r="MN344" s="67"/>
      <c r="MO344" s="67"/>
      <c r="MP344" s="67"/>
      <c r="MQ344" s="67"/>
      <c r="MR344" s="67"/>
      <c r="MS344" s="67"/>
      <c r="MT344" s="67"/>
      <c r="MU344" s="67"/>
      <c r="MV344" s="67"/>
      <c r="MW344" s="67"/>
      <c r="MX344" s="67"/>
      <c r="MY344" s="67"/>
      <c r="MZ344" s="67"/>
      <c r="NA344" s="67"/>
      <c r="NB344" s="67"/>
      <c r="NC344" s="67"/>
      <c r="ND344" s="67"/>
      <c r="NE344" s="67"/>
      <c r="NF344" s="67"/>
      <c r="NG344" s="67"/>
      <c r="NH344" s="67"/>
      <c r="NI344" s="67"/>
      <c r="NJ344" s="67"/>
      <c r="NK344" s="67"/>
      <c r="NL344" s="67"/>
      <c r="NM344" s="67"/>
      <c r="NN344" s="67"/>
      <c r="NO344" s="67"/>
      <c r="NP344" s="67"/>
      <c r="NQ344" s="67"/>
      <c r="NR344" s="12"/>
      <c r="NS344" s="12"/>
      <c r="NT344" s="12"/>
      <c r="NU344" s="12"/>
      <c r="NV344" s="12"/>
      <c r="NW344" s="12"/>
      <c r="NX344" s="12"/>
      <c r="NY344" s="12"/>
      <c r="NZ344" s="12"/>
      <c r="OA344" s="12"/>
      <c r="OB344" s="12"/>
      <c r="OC344" s="12"/>
      <c r="OD344" s="12"/>
      <c r="OE344" s="12"/>
      <c r="OF344" s="12"/>
      <c r="OG344" s="12"/>
      <c r="OH344" s="12"/>
      <c r="OI344" s="12"/>
      <c r="OJ344" s="12"/>
      <c r="OK344" s="12"/>
      <c r="OL344" s="12"/>
      <c r="OM344" s="12"/>
      <c r="ON344" s="12"/>
      <c r="OO344" s="12"/>
      <c r="OP344" s="12"/>
      <c r="OQ344" s="12"/>
    </row>
    <row r="345" spans="1:407">
      <c r="A345" s="96" t="s">
        <v>1286</v>
      </c>
      <c r="B345" s="56" t="s">
        <v>1287</v>
      </c>
      <c r="C345" s="96" t="s">
        <v>427</v>
      </c>
      <c r="D345" s="74">
        <v>6</v>
      </c>
      <c r="E345" s="67">
        <v>2017</v>
      </c>
      <c r="F345" s="161">
        <v>70.644643958143277</v>
      </c>
      <c r="G345" s="67">
        <v>16111</v>
      </c>
      <c r="H345" s="67">
        <v>6023</v>
      </c>
      <c r="I345" s="67">
        <v>10088</v>
      </c>
      <c r="J345" s="67">
        <v>16.45</v>
      </c>
      <c r="K345" s="78">
        <v>2651</v>
      </c>
      <c r="L345" s="67">
        <v>60.78</v>
      </c>
      <c r="M345" s="78">
        <v>9792</v>
      </c>
      <c r="N345" s="67">
        <v>1462</v>
      </c>
      <c r="O345" s="67">
        <v>750</v>
      </c>
      <c r="P345" s="67">
        <v>712</v>
      </c>
      <c r="Q345" s="67">
        <v>1755</v>
      </c>
      <c r="R345" s="67">
        <v>902</v>
      </c>
      <c r="S345" s="67">
        <v>853</v>
      </c>
      <c r="T345" s="67">
        <v>1475</v>
      </c>
      <c r="U345" s="67">
        <v>767</v>
      </c>
      <c r="V345" s="67">
        <v>708</v>
      </c>
      <c r="W345" s="67">
        <v>1770</v>
      </c>
      <c r="X345" s="67">
        <v>921</v>
      </c>
      <c r="Y345" s="67">
        <v>849</v>
      </c>
      <c r="Z345" s="67">
        <v>1427</v>
      </c>
      <c r="AA345" s="67">
        <v>745</v>
      </c>
      <c r="AB345" s="67">
        <v>682</v>
      </c>
      <c r="AC345" s="67">
        <v>1565</v>
      </c>
      <c r="AD345" s="67">
        <v>821</v>
      </c>
      <c r="AE345" s="67">
        <v>744</v>
      </c>
      <c r="AF345" s="67">
        <v>1198</v>
      </c>
      <c r="AG345" s="67">
        <v>631</v>
      </c>
      <c r="AH345" s="67">
        <v>567</v>
      </c>
      <c r="AI345" s="67">
        <v>2189</v>
      </c>
      <c r="AJ345" s="67">
        <v>1157</v>
      </c>
      <c r="AK345" s="67">
        <v>1032</v>
      </c>
      <c r="AL345" s="67">
        <v>1243</v>
      </c>
      <c r="AM345" s="67">
        <v>656</v>
      </c>
      <c r="AN345" s="67">
        <v>587</v>
      </c>
      <c r="AO345" s="67">
        <v>1135</v>
      </c>
      <c r="AP345" s="67">
        <v>604</v>
      </c>
      <c r="AQ345" s="67">
        <v>531</v>
      </c>
      <c r="AR345" s="67" t="s">
        <v>428</v>
      </c>
      <c r="AS345" s="67"/>
      <c r="AT345" s="67" t="s">
        <v>428</v>
      </c>
      <c r="AU345" s="59">
        <v>433</v>
      </c>
      <c r="AV345" s="59">
        <v>0</v>
      </c>
      <c r="AW345" s="59">
        <v>76</v>
      </c>
      <c r="AX345" s="97">
        <f>VLOOKUP(A345,[2]INFANTIL!$A$8:$AA$140,27,0)</f>
        <v>27.586206896551722</v>
      </c>
      <c r="AY345" s="98">
        <f>VLOOKUP(A345,[2]INFANTIL!$A$8:$AA$140,16,0)</f>
        <v>1</v>
      </c>
      <c r="AZ345" s="62">
        <f>VLOOKUP(A345,'[3]2017'!$A$8:$E$140,5,0)</f>
        <v>2.7359781121751023</v>
      </c>
      <c r="BA345" s="63">
        <f>VLOOKUP(A345,'[3]2017'!$A$8:$E$140,4,0)</f>
        <v>4</v>
      </c>
      <c r="BB345" s="62">
        <f>VLOOKUP(A345,[2]MATERNAS!$A$8:$AA$140,27,0)</f>
        <v>0</v>
      </c>
      <c r="BC345" s="63">
        <f>VLOOKUP(A345,[2]MATERNAS!$A$8:$AA$140,26,0)</f>
        <v>0</v>
      </c>
      <c r="BD345" s="68">
        <v>0</v>
      </c>
      <c r="BE345" s="69">
        <v>0</v>
      </c>
      <c r="BF345" s="60">
        <f>VLOOKUP(A345,[4]Controles!$A$7:$L$139,12,0)</f>
        <v>5.5172413793103452</v>
      </c>
      <c r="BG345" s="61">
        <f>VLOOKUP(A345,[4]Controles!$A$7:$L$139,11,0)</f>
        <v>8</v>
      </c>
      <c r="BH345" s="88">
        <v>7.5862068965517242</v>
      </c>
      <c r="BI345" s="87">
        <v>11</v>
      </c>
      <c r="BJ345" s="68">
        <v>0</v>
      </c>
      <c r="BK345" s="69">
        <v>0</v>
      </c>
      <c r="BL345" s="68">
        <v>0</v>
      </c>
      <c r="BM345" s="69">
        <v>0</v>
      </c>
      <c r="BN345" s="67">
        <v>0</v>
      </c>
      <c r="BO345" s="67">
        <v>0</v>
      </c>
      <c r="BP345" s="67">
        <v>0</v>
      </c>
      <c r="BQ345" s="67">
        <v>0</v>
      </c>
      <c r="BR345" s="67">
        <v>0</v>
      </c>
      <c r="BS345" s="67">
        <v>0</v>
      </c>
      <c r="BT345" s="67">
        <v>0</v>
      </c>
      <c r="BU345" s="67">
        <v>0</v>
      </c>
      <c r="BV345" s="67">
        <v>15.8</v>
      </c>
      <c r="BW345" s="67">
        <v>93.5</v>
      </c>
      <c r="BX345" s="67">
        <v>92.4</v>
      </c>
      <c r="BY345" s="67">
        <v>93.5</v>
      </c>
      <c r="BZ345" s="67">
        <v>104.3</v>
      </c>
      <c r="CA345" s="67">
        <v>92.4</v>
      </c>
      <c r="CB345" s="67">
        <v>99.5</v>
      </c>
      <c r="CC345" s="96" t="s">
        <v>3074</v>
      </c>
      <c r="CD345" s="96" t="s">
        <v>3075</v>
      </c>
      <c r="CE345" s="99">
        <v>33.333333333333329</v>
      </c>
      <c r="CF345" s="67" t="s">
        <v>2470</v>
      </c>
      <c r="CG345" s="67" t="s">
        <v>3076</v>
      </c>
      <c r="CH345" s="67">
        <v>273.41000000000003</v>
      </c>
      <c r="CI345" s="67">
        <v>4</v>
      </c>
      <c r="CJ345" s="86">
        <v>0.67796610169491534</v>
      </c>
      <c r="CK345" s="87">
        <v>1</v>
      </c>
      <c r="CL345" s="106">
        <v>273.41000000000003</v>
      </c>
      <c r="CM345" s="89">
        <v>4</v>
      </c>
      <c r="CN345" s="67">
        <v>205.06</v>
      </c>
      <c r="CO345" s="67">
        <v>3</v>
      </c>
      <c r="CP345" s="67">
        <v>0</v>
      </c>
      <c r="CQ345" s="67">
        <v>0</v>
      </c>
      <c r="CR345" s="67">
        <v>0</v>
      </c>
      <c r="CS345" s="67">
        <v>0</v>
      </c>
      <c r="CT345" s="67">
        <v>0</v>
      </c>
      <c r="CU345" s="67">
        <v>0</v>
      </c>
      <c r="CV345" s="67">
        <v>0</v>
      </c>
      <c r="CW345" s="67">
        <v>0</v>
      </c>
      <c r="CX345" s="67">
        <v>0</v>
      </c>
      <c r="CY345" s="67">
        <v>0</v>
      </c>
      <c r="CZ345" s="67">
        <v>0</v>
      </c>
      <c r="DA345" s="67">
        <v>0</v>
      </c>
      <c r="DB345" s="62">
        <f>VLOOKUP(A345,'[3]2017'!$A$8:$I$140,9,0)</f>
        <v>0.70077084793272593</v>
      </c>
      <c r="DC345" s="63">
        <f>VLOOKUP(A345,'[3]2017'!$A$8:$I$140,8,0)</f>
        <v>1</v>
      </c>
      <c r="DD345" s="96" t="s">
        <v>3077</v>
      </c>
      <c r="DE345" s="96" t="s">
        <v>3078</v>
      </c>
      <c r="DF345" s="99">
        <v>3.68763557483731</v>
      </c>
      <c r="DG345" s="100">
        <v>5.8290155440414511</v>
      </c>
      <c r="DH345" s="67">
        <v>169.49</v>
      </c>
      <c r="DI345" s="67">
        <v>3</v>
      </c>
      <c r="DJ345" s="67">
        <v>169.49</v>
      </c>
      <c r="DK345" s="67">
        <v>3</v>
      </c>
      <c r="DL345" s="67">
        <v>0</v>
      </c>
      <c r="DM345" s="67">
        <v>0</v>
      </c>
      <c r="DN345" s="67">
        <v>255.59</v>
      </c>
      <c r="DO345" s="67">
        <v>4</v>
      </c>
      <c r="DP345" s="67">
        <v>127.8</v>
      </c>
      <c r="DQ345" s="67">
        <v>2</v>
      </c>
      <c r="DR345" s="67">
        <v>63.9</v>
      </c>
      <c r="DS345" s="67">
        <v>1</v>
      </c>
      <c r="DT345" s="67">
        <v>63.9</v>
      </c>
      <c r="DU345" s="67">
        <v>1</v>
      </c>
      <c r="DV345" s="67">
        <v>0</v>
      </c>
      <c r="DW345" s="67">
        <v>0</v>
      </c>
      <c r="DX345" s="67">
        <v>0</v>
      </c>
      <c r="DY345" s="67">
        <v>0</v>
      </c>
      <c r="DZ345" s="101">
        <f>VLOOKUP(A345,[5]Embarazos!$A$7:$D$139,4,0)</f>
        <v>1.2903225806451613</v>
      </c>
      <c r="EA345" s="63">
        <f>VLOOKUP(A345,[5]Embarazos!$A$7:$D$139,3,0)</f>
        <v>2</v>
      </c>
      <c r="EB345" s="62">
        <f>VLOOKUP(A345,[5]Embarazos!$A$7:$F$139,6,0)</f>
        <v>27.096774193548391</v>
      </c>
      <c r="EC345" s="63">
        <f>VLOOKUP(A345,[5]Embarazos!$A$7:$F$139,5,0)</f>
        <v>42</v>
      </c>
      <c r="ED345" s="62">
        <f>VLOOKUP(A345,'[3]2017'!$A$8:$K$140,11,0)</f>
        <v>1.669449081803005</v>
      </c>
      <c r="EE345" s="63">
        <f>VLOOKUP(A345,'[3]2017'!$A$8:$K$140,10,0)</f>
        <v>2</v>
      </c>
      <c r="EF345" s="96" t="s">
        <v>3079</v>
      </c>
      <c r="EG345" s="96" t="s">
        <v>3080</v>
      </c>
      <c r="EH345" s="99">
        <v>3.5137701804368469</v>
      </c>
      <c r="EI345" s="104">
        <v>2.753872633390706</v>
      </c>
      <c r="EJ345" s="174" t="s">
        <v>3081</v>
      </c>
      <c r="EK345" s="174" t="s">
        <v>2018</v>
      </c>
      <c r="EL345" s="96" t="s">
        <v>3082</v>
      </c>
      <c r="EM345" s="96" t="s">
        <v>2929</v>
      </c>
      <c r="EN345" s="99">
        <v>1.607717041800643</v>
      </c>
      <c r="EO345" s="100">
        <v>0</v>
      </c>
      <c r="EP345" s="67">
        <v>124.27</v>
      </c>
      <c r="EQ345" s="67">
        <v>6</v>
      </c>
      <c r="ER345" s="67">
        <v>319.49</v>
      </c>
      <c r="ES345" s="67">
        <v>5</v>
      </c>
      <c r="ET345" s="92">
        <v>319.4888178913738</v>
      </c>
      <c r="EU345" s="105">
        <v>5</v>
      </c>
      <c r="EV345" s="67">
        <v>255.59</v>
      </c>
      <c r="EW345" s="67">
        <v>4</v>
      </c>
      <c r="EX345" s="67">
        <v>0</v>
      </c>
      <c r="EY345" s="62">
        <f>VLOOKUP(A345,[5]Embarazos!$A$7:$H$139,8,0)</f>
        <v>24.516129032258064</v>
      </c>
      <c r="EZ345" s="63">
        <f>VLOOKUP(A345,[5]Embarazos!$A$7:$H$139,7,0)</f>
        <v>38</v>
      </c>
      <c r="FA345" s="62">
        <f>VLOOKUP(A345,[5]Embarazos!$A$7:$J$139,10,0)</f>
        <v>24.516129032258064</v>
      </c>
      <c r="FB345" s="63">
        <f>VLOOKUP(A345,[5]Embarazos!$A$7:$J$139,9,0)</f>
        <v>38</v>
      </c>
      <c r="FC345" s="67">
        <v>37.909999999999997</v>
      </c>
      <c r="FD345" s="67">
        <v>1</v>
      </c>
      <c r="FE345" s="67">
        <v>0</v>
      </c>
      <c r="FF345" s="67">
        <v>0</v>
      </c>
      <c r="FG345" s="67">
        <v>75.819999999999993</v>
      </c>
      <c r="FH345" s="67">
        <v>2</v>
      </c>
      <c r="FI345" s="67">
        <v>0</v>
      </c>
      <c r="FJ345" s="67">
        <v>0</v>
      </c>
      <c r="FK345" s="92">
        <v>113.72251705837756</v>
      </c>
      <c r="FL345" s="105">
        <v>3</v>
      </c>
      <c r="FM345" s="67">
        <v>341.17</v>
      </c>
      <c r="FN345" s="67">
        <v>9</v>
      </c>
      <c r="FO345" s="67">
        <v>416.98</v>
      </c>
      <c r="FP345" s="67">
        <v>11</v>
      </c>
      <c r="FQ345" s="92">
        <v>75.815011372251703</v>
      </c>
      <c r="FR345" s="67">
        <v>2</v>
      </c>
      <c r="FS345" s="62">
        <f>VLOOKUP(A345,'[3]2017'!$A$8:$M$140,13,0)</f>
        <v>2.4135156878519708</v>
      </c>
      <c r="FT345" s="63">
        <f>VLOOKUP(A345,'[3]2017'!$A$8:$M$140,12,0)</f>
        <v>3</v>
      </c>
      <c r="FU345" s="62">
        <f>VLOOKUP(A345,'[3]2017'!$A$8:$O$140,15,0)</f>
        <v>0</v>
      </c>
      <c r="FV345" s="63">
        <f>VLOOKUP(A345,'[3]2017'!$A$8:$O$140,14,0)</f>
        <v>0</v>
      </c>
      <c r="FW345" s="67"/>
      <c r="FX345" s="67"/>
      <c r="FY345" s="67"/>
      <c r="FZ345" s="67"/>
      <c r="GA345" s="67"/>
      <c r="GB345" s="67"/>
      <c r="GC345" s="67"/>
      <c r="GD345" s="67"/>
      <c r="GE345" s="67"/>
      <c r="GF345" s="67"/>
      <c r="GG345" s="67"/>
      <c r="GH345" s="67"/>
      <c r="GI345" s="67"/>
      <c r="GJ345" s="67"/>
      <c r="GK345" s="67"/>
      <c r="GL345" s="67"/>
      <c r="GM345" s="67"/>
      <c r="GN345" s="67"/>
      <c r="GO345" s="67"/>
      <c r="GP345" s="67"/>
      <c r="GQ345" s="67"/>
      <c r="GR345" s="67"/>
      <c r="GS345" s="67"/>
      <c r="GT345" s="67"/>
      <c r="GU345" s="67"/>
      <c r="GV345" s="67"/>
      <c r="GW345" s="67"/>
      <c r="GX345" s="67"/>
      <c r="GY345" s="67"/>
      <c r="GZ345" s="67"/>
      <c r="HA345" s="67"/>
      <c r="HB345" s="67"/>
      <c r="HC345" s="67"/>
      <c r="HD345" s="67"/>
      <c r="HE345" s="67"/>
      <c r="HF345" s="67"/>
      <c r="HG345" s="67"/>
      <c r="HH345" s="67"/>
      <c r="HI345" s="67"/>
      <c r="HJ345" s="67"/>
      <c r="HK345" s="67"/>
      <c r="HL345" s="67"/>
      <c r="HM345" s="67"/>
      <c r="HN345" s="67"/>
      <c r="HO345" s="67"/>
      <c r="HP345" s="67"/>
      <c r="HQ345" s="67"/>
      <c r="HR345" s="67"/>
      <c r="HS345" s="67"/>
      <c r="HT345" s="67"/>
      <c r="HU345" s="67"/>
      <c r="HV345" s="67"/>
      <c r="HW345" s="67"/>
      <c r="HX345" s="67"/>
      <c r="HY345" s="67"/>
      <c r="HZ345" s="67"/>
      <c r="IA345" s="67"/>
      <c r="IB345" s="67"/>
      <c r="IC345" s="67"/>
      <c r="ID345" s="67"/>
      <c r="IE345" s="67"/>
      <c r="IF345" s="67"/>
      <c r="IG345" s="67"/>
      <c r="IH345" s="67"/>
      <c r="II345" s="67"/>
      <c r="IJ345" s="67"/>
      <c r="IK345" s="67"/>
      <c r="IL345" s="67"/>
      <c r="IM345" s="67"/>
      <c r="IN345" s="67"/>
      <c r="IO345" s="67"/>
      <c r="IP345" s="67"/>
      <c r="IQ345" s="67"/>
      <c r="IR345" s="67"/>
      <c r="IS345" s="67"/>
      <c r="IT345" s="67"/>
      <c r="IU345" s="67"/>
      <c r="IV345" s="67"/>
      <c r="IW345" s="67"/>
      <c r="IX345" s="67"/>
      <c r="IY345" s="67"/>
      <c r="IZ345" s="67"/>
      <c r="JA345" s="67"/>
      <c r="JB345" s="67"/>
      <c r="JC345" s="67"/>
      <c r="JD345" s="67"/>
      <c r="JE345" s="67"/>
      <c r="JF345" s="67"/>
      <c r="JG345" s="67"/>
      <c r="JH345" s="67"/>
      <c r="JI345" s="67"/>
      <c r="JJ345" s="67"/>
      <c r="JK345" s="67"/>
      <c r="JL345" s="67"/>
      <c r="JM345" s="67"/>
      <c r="JN345" s="67"/>
      <c r="JO345" s="67"/>
      <c r="JP345" s="67"/>
      <c r="JQ345" s="67"/>
      <c r="JR345" s="67"/>
      <c r="JS345" s="67"/>
      <c r="JT345" s="67"/>
      <c r="JU345" s="67"/>
      <c r="JV345" s="67"/>
      <c r="JW345" s="67"/>
      <c r="JX345" s="67"/>
      <c r="JY345" s="67"/>
      <c r="JZ345" s="67"/>
      <c r="KA345" s="67"/>
      <c r="KB345" s="67"/>
      <c r="KC345" s="67"/>
      <c r="KD345" s="67"/>
      <c r="KE345" s="67"/>
      <c r="KF345" s="67"/>
      <c r="KG345" s="67"/>
      <c r="KH345" s="67"/>
      <c r="KI345" s="67"/>
      <c r="KJ345" s="67"/>
      <c r="KK345" s="67"/>
      <c r="KL345" s="67"/>
      <c r="KM345" s="67"/>
      <c r="KN345" s="67"/>
      <c r="KO345" s="67"/>
      <c r="KP345" s="67"/>
      <c r="KQ345" s="67"/>
      <c r="KR345" s="67"/>
      <c r="KS345" s="67"/>
      <c r="KT345" s="67"/>
      <c r="KU345" s="67"/>
      <c r="KV345" s="67"/>
      <c r="KW345" s="67"/>
      <c r="KX345" s="67"/>
      <c r="KY345" s="67"/>
      <c r="KZ345" s="67"/>
      <c r="LA345" s="67"/>
      <c r="LB345" s="67"/>
      <c r="LC345" s="67"/>
      <c r="LD345" s="67"/>
      <c r="LE345" s="67"/>
      <c r="LF345" s="67"/>
      <c r="LG345" s="67"/>
      <c r="LH345" s="67"/>
      <c r="LI345" s="67"/>
      <c r="LJ345" s="67"/>
      <c r="LK345" s="67"/>
      <c r="LL345" s="67"/>
      <c r="LM345" s="67"/>
      <c r="LN345" s="67"/>
      <c r="LO345" s="67"/>
      <c r="LP345" s="67"/>
      <c r="LQ345" s="67"/>
      <c r="LR345" s="67"/>
      <c r="LS345" s="67"/>
      <c r="LT345" s="67"/>
      <c r="LU345" s="67"/>
      <c r="LV345" s="67"/>
      <c r="LW345" s="67"/>
      <c r="LX345" s="67"/>
      <c r="LY345" s="67"/>
      <c r="LZ345" s="67"/>
      <c r="MA345" s="67"/>
      <c r="MB345" s="67"/>
      <c r="MC345" s="67"/>
      <c r="MD345" s="67"/>
      <c r="ME345" s="67"/>
      <c r="MF345" s="67"/>
      <c r="MG345" s="67"/>
      <c r="MH345" s="67"/>
      <c r="MI345" s="67"/>
      <c r="MJ345" s="67"/>
      <c r="MK345" s="67"/>
      <c r="ML345" s="67"/>
      <c r="MM345" s="67"/>
      <c r="MN345" s="67"/>
      <c r="MO345" s="67"/>
      <c r="MP345" s="67"/>
      <c r="MQ345" s="67"/>
      <c r="MR345" s="67"/>
      <c r="MS345" s="67"/>
      <c r="MT345" s="67"/>
      <c r="MU345" s="67"/>
      <c r="MV345" s="67"/>
      <c r="MW345" s="67"/>
      <c r="MX345" s="67"/>
      <c r="MY345" s="67"/>
      <c r="MZ345" s="67"/>
      <c r="NA345" s="67"/>
      <c r="NB345" s="67"/>
      <c r="NC345" s="67"/>
      <c r="ND345" s="67"/>
      <c r="NE345" s="67"/>
      <c r="NF345" s="67"/>
      <c r="NG345" s="67"/>
      <c r="NH345" s="67"/>
      <c r="NI345" s="67"/>
      <c r="NJ345" s="67"/>
      <c r="NK345" s="67"/>
      <c r="NL345" s="67"/>
      <c r="NM345" s="67"/>
      <c r="NN345" s="67"/>
      <c r="NO345" s="67"/>
      <c r="NP345" s="67"/>
      <c r="NQ345" s="67"/>
      <c r="NR345" s="12"/>
      <c r="NS345" s="12"/>
      <c r="NT345" s="12"/>
      <c r="NU345" s="12"/>
      <c r="NV345" s="12"/>
      <c r="NW345" s="12"/>
      <c r="NX345" s="12"/>
      <c r="NY345" s="12"/>
      <c r="NZ345" s="12"/>
      <c r="OA345" s="12"/>
      <c r="OB345" s="12"/>
      <c r="OC345" s="12"/>
      <c r="OD345" s="12"/>
      <c r="OE345" s="12"/>
      <c r="OF345" s="12"/>
      <c r="OG345" s="12"/>
      <c r="OH345" s="12"/>
      <c r="OI345" s="12"/>
      <c r="OJ345" s="12"/>
      <c r="OK345" s="12"/>
      <c r="OL345" s="12"/>
      <c r="OM345" s="12"/>
      <c r="ON345" s="12"/>
      <c r="OO345" s="12"/>
      <c r="OP345" s="12"/>
      <c r="OQ345" s="12"/>
    </row>
    <row r="346" spans="1:407">
      <c r="A346" s="96" t="s">
        <v>1297</v>
      </c>
      <c r="B346" s="56" t="s">
        <v>1298</v>
      </c>
      <c r="C346" s="96" t="s">
        <v>427</v>
      </c>
      <c r="D346" s="74">
        <v>6</v>
      </c>
      <c r="E346" s="67">
        <v>2017</v>
      </c>
      <c r="F346" s="161">
        <v>65.009946415459311</v>
      </c>
      <c r="G346" s="67">
        <v>5119</v>
      </c>
      <c r="H346" s="67">
        <v>2458</v>
      </c>
      <c r="I346" s="67">
        <v>2661</v>
      </c>
      <c r="J346" s="67">
        <v>9.08</v>
      </c>
      <c r="K346" s="67">
        <v>465</v>
      </c>
      <c r="L346" s="67">
        <v>97.6</v>
      </c>
      <c r="M346" s="78">
        <v>4996</v>
      </c>
      <c r="N346" s="67">
        <v>517</v>
      </c>
      <c r="O346" s="67">
        <v>265</v>
      </c>
      <c r="P346" s="67">
        <v>252</v>
      </c>
      <c r="Q346" s="67">
        <v>619</v>
      </c>
      <c r="R346" s="67">
        <v>318</v>
      </c>
      <c r="S346" s="67">
        <v>301</v>
      </c>
      <c r="T346" s="67">
        <v>489</v>
      </c>
      <c r="U346" s="67">
        <v>258</v>
      </c>
      <c r="V346" s="67">
        <v>231</v>
      </c>
      <c r="W346" s="67">
        <v>571</v>
      </c>
      <c r="X346" s="67">
        <v>303</v>
      </c>
      <c r="Y346" s="67">
        <v>268</v>
      </c>
      <c r="Z346" s="67">
        <v>441</v>
      </c>
      <c r="AA346" s="67">
        <v>235</v>
      </c>
      <c r="AB346" s="67">
        <v>206</v>
      </c>
      <c r="AC346" s="67">
        <v>491</v>
      </c>
      <c r="AD346" s="67">
        <v>260</v>
      </c>
      <c r="AE346" s="67">
        <v>231</v>
      </c>
      <c r="AF346" s="67">
        <v>393</v>
      </c>
      <c r="AG346" s="67">
        <v>206</v>
      </c>
      <c r="AH346" s="67">
        <v>187</v>
      </c>
      <c r="AI346" s="67">
        <v>766</v>
      </c>
      <c r="AJ346" s="67">
        <v>394</v>
      </c>
      <c r="AK346" s="67">
        <v>372</v>
      </c>
      <c r="AL346" s="67">
        <v>439</v>
      </c>
      <c r="AM346" s="67">
        <v>226</v>
      </c>
      <c r="AN346" s="67">
        <v>213</v>
      </c>
      <c r="AO346" s="67">
        <v>400</v>
      </c>
      <c r="AP346" s="67">
        <v>202</v>
      </c>
      <c r="AQ346" s="67">
        <v>198</v>
      </c>
      <c r="AR346" s="67" t="s">
        <v>428</v>
      </c>
      <c r="AS346" s="67"/>
      <c r="AT346" s="67" t="s">
        <v>428</v>
      </c>
      <c r="AU346" s="59">
        <v>305</v>
      </c>
      <c r="AV346" s="59">
        <v>0</v>
      </c>
      <c r="AW346" s="59">
        <v>60</v>
      </c>
      <c r="AX346" s="97">
        <f>VLOOKUP(A346,[2]INFANTIL!$A$8:$AA$140,27,0)</f>
        <v>12.345679012345679</v>
      </c>
      <c r="AY346" s="98">
        <f>VLOOKUP(A346,[2]INFANTIL!$A$8:$AA$140,16,0)</f>
        <v>1</v>
      </c>
      <c r="AZ346" s="62">
        <f>VLOOKUP(A346,'[3]2017'!$A$8:$E$140,5,0)</f>
        <v>1.9342359767891684</v>
      </c>
      <c r="BA346" s="63">
        <f>VLOOKUP(A346,'[3]2017'!$A$8:$E$140,4,0)</f>
        <v>1</v>
      </c>
      <c r="BB346" s="62">
        <f>VLOOKUP(A346,[2]MATERNAS!$A$8:$AA$140,27,0)</f>
        <v>0</v>
      </c>
      <c r="BC346" s="63">
        <f>VLOOKUP(A346,[2]MATERNAS!$A$8:$AA$140,26,0)</f>
        <v>0</v>
      </c>
      <c r="BD346" s="68">
        <v>0</v>
      </c>
      <c r="BE346" s="69">
        <v>0</v>
      </c>
      <c r="BF346" s="60">
        <f>VLOOKUP(A346,[4]Controles!$A$7:$L$139,12,0)</f>
        <v>9.8765432098765427</v>
      </c>
      <c r="BG346" s="61">
        <f>VLOOKUP(A346,[4]Controles!$A$7:$L$139,11,0)</f>
        <v>8</v>
      </c>
      <c r="BH346" s="88">
        <v>9.8765432098765427</v>
      </c>
      <c r="BI346" s="87">
        <v>8</v>
      </c>
      <c r="BJ346" s="68">
        <v>0</v>
      </c>
      <c r="BK346" s="69">
        <v>0</v>
      </c>
      <c r="BL346" s="68">
        <v>0</v>
      </c>
      <c r="BM346" s="69">
        <v>0</v>
      </c>
      <c r="BN346" s="67">
        <v>0</v>
      </c>
      <c r="BO346" s="67">
        <v>0</v>
      </c>
      <c r="BP346" s="67">
        <v>0</v>
      </c>
      <c r="BQ346" s="67">
        <v>0</v>
      </c>
      <c r="BR346" s="67">
        <v>0</v>
      </c>
      <c r="BS346" s="67">
        <v>0</v>
      </c>
      <c r="BT346" s="67">
        <v>0</v>
      </c>
      <c r="BU346" s="67">
        <v>0</v>
      </c>
      <c r="BV346" s="67">
        <v>14.6</v>
      </c>
      <c r="BW346" s="67">
        <v>87.5</v>
      </c>
      <c r="BX346" s="67">
        <v>67.7</v>
      </c>
      <c r="BY346" s="67">
        <v>87.5</v>
      </c>
      <c r="BZ346" s="67">
        <v>67.7</v>
      </c>
      <c r="CA346" s="67">
        <v>92.2</v>
      </c>
      <c r="CB346" s="67">
        <v>94.1</v>
      </c>
      <c r="CC346" s="96" t="s">
        <v>3083</v>
      </c>
      <c r="CD346" s="96" t="s">
        <v>3084</v>
      </c>
      <c r="CE346" s="99">
        <v>0</v>
      </c>
      <c r="CF346" s="67" t="s">
        <v>3085</v>
      </c>
      <c r="CG346" s="67" t="s">
        <v>3086</v>
      </c>
      <c r="CH346" s="67">
        <v>0</v>
      </c>
      <c r="CI346" s="67">
        <v>0</v>
      </c>
      <c r="CJ346" s="86">
        <v>0</v>
      </c>
      <c r="CK346" s="87">
        <v>0</v>
      </c>
      <c r="CL346" s="106">
        <v>0</v>
      </c>
      <c r="CM346" s="89">
        <v>0</v>
      </c>
      <c r="CN346" s="67">
        <v>0</v>
      </c>
      <c r="CO346" s="67">
        <v>0</v>
      </c>
      <c r="CP346" s="67">
        <v>0</v>
      </c>
      <c r="CQ346" s="67">
        <v>0</v>
      </c>
      <c r="CR346" s="67">
        <v>0</v>
      </c>
      <c r="CS346" s="67">
        <v>0</v>
      </c>
      <c r="CT346" s="67">
        <v>0</v>
      </c>
      <c r="CU346" s="67">
        <v>0</v>
      </c>
      <c r="CV346" s="67">
        <v>0</v>
      </c>
      <c r="CW346" s="67">
        <v>0</v>
      </c>
      <c r="CX346" s="67">
        <v>0</v>
      </c>
      <c r="CY346" s="67">
        <v>0</v>
      </c>
      <c r="CZ346" s="67">
        <v>0</v>
      </c>
      <c r="DA346" s="67">
        <v>0</v>
      </c>
      <c r="DB346" s="62">
        <f>VLOOKUP(A346,'[3]2017'!$A$8:$I$140,9,0)</f>
        <v>0</v>
      </c>
      <c r="DC346" s="63">
        <f>VLOOKUP(A346,'[3]2017'!$A$8:$I$140,8,0)</f>
        <v>0</v>
      </c>
      <c r="DD346" s="96" t="s">
        <v>2973</v>
      </c>
      <c r="DE346" s="96" t="s">
        <v>3087</v>
      </c>
      <c r="DF346" s="99">
        <v>3.374777975133215</v>
      </c>
      <c r="DG346" s="100">
        <v>2.3809523809523809</v>
      </c>
      <c r="DH346" s="67">
        <v>0</v>
      </c>
      <c r="DI346" s="67">
        <v>0</v>
      </c>
      <c r="DJ346" s="67">
        <v>0</v>
      </c>
      <c r="DK346" s="67">
        <v>0</v>
      </c>
      <c r="DL346" s="67">
        <v>0</v>
      </c>
      <c r="DM346" s="67">
        <v>0</v>
      </c>
      <c r="DN346" s="67">
        <v>0</v>
      </c>
      <c r="DO346" s="67">
        <v>0</v>
      </c>
      <c r="DP346" s="67">
        <v>0</v>
      </c>
      <c r="DQ346" s="67">
        <v>0</v>
      </c>
      <c r="DR346" s="67">
        <v>0</v>
      </c>
      <c r="DS346" s="67">
        <v>0</v>
      </c>
      <c r="DT346" s="67">
        <v>0</v>
      </c>
      <c r="DU346" s="67">
        <v>0</v>
      </c>
      <c r="DV346" s="67">
        <v>0</v>
      </c>
      <c r="DW346" s="67">
        <v>0</v>
      </c>
      <c r="DX346" s="67">
        <v>0</v>
      </c>
      <c r="DY346" s="67">
        <v>0</v>
      </c>
      <c r="DZ346" s="101">
        <f>VLOOKUP(A346,[5]Embarazos!$A$7:$D$139,4,0)</f>
        <v>1.1764705882352942</v>
      </c>
      <c r="EA346" s="63">
        <f>VLOOKUP(A346,[5]Embarazos!$A$7:$D$139,3,0)</f>
        <v>1</v>
      </c>
      <c r="EB346" s="62">
        <f>VLOOKUP(A346,[5]Embarazos!$A$7:$F$139,6,0)</f>
        <v>16.470588235294116</v>
      </c>
      <c r="EC346" s="63">
        <f>VLOOKUP(A346,[5]Embarazos!$A$7:$F$139,5,0)</f>
        <v>14</v>
      </c>
      <c r="ED346" s="62">
        <f>VLOOKUP(A346,'[3]2017'!$A$8:$K$140,11,0)</f>
        <v>0</v>
      </c>
      <c r="EE346" s="63">
        <f>VLOOKUP(A346,'[3]2017'!$A$8:$K$140,10,0)</f>
        <v>0</v>
      </c>
      <c r="EF346" s="96" t="s">
        <v>3088</v>
      </c>
      <c r="EG346" s="96" t="s">
        <v>3089</v>
      </c>
      <c r="EH346" s="99">
        <v>3.4188034188034191</v>
      </c>
      <c r="EI346" s="104">
        <v>0</v>
      </c>
      <c r="EJ346" s="174" t="s">
        <v>1931</v>
      </c>
      <c r="EK346" s="174" t="s">
        <v>1371</v>
      </c>
      <c r="EL346" s="96" t="s">
        <v>3090</v>
      </c>
      <c r="EM346" s="96" t="s">
        <v>3091</v>
      </c>
      <c r="EN346" s="99">
        <v>4.5454545454545459</v>
      </c>
      <c r="EO346" s="100">
        <v>0</v>
      </c>
      <c r="EP346" s="67">
        <v>0</v>
      </c>
      <c r="EQ346" s="67">
        <v>0</v>
      </c>
      <c r="ER346" s="67">
        <v>0</v>
      </c>
      <c r="ES346" s="67">
        <v>0</v>
      </c>
      <c r="ET346" s="67">
        <v>0</v>
      </c>
      <c r="EU346" s="67">
        <v>0</v>
      </c>
      <c r="EV346" s="67">
        <v>0</v>
      </c>
      <c r="EW346" s="67">
        <v>0</v>
      </c>
      <c r="EX346" s="67">
        <v>0</v>
      </c>
      <c r="EY346" s="62">
        <f>VLOOKUP(A346,[5]Embarazos!$A$7:$H$139,8,0)</f>
        <v>35.294117647058826</v>
      </c>
      <c r="EZ346" s="63">
        <f>VLOOKUP(A346,[5]Embarazos!$A$7:$H$139,7,0)</f>
        <v>30</v>
      </c>
      <c r="FA346" s="62">
        <f>VLOOKUP(A346,[5]Embarazos!$A$7:$J$139,10,0)</f>
        <v>21.176470588235293</v>
      </c>
      <c r="FB346" s="63">
        <f>VLOOKUP(A346,[5]Embarazos!$A$7:$J$139,9,0)</f>
        <v>18</v>
      </c>
      <c r="FC346" s="67">
        <v>0</v>
      </c>
      <c r="FD346" s="67">
        <v>0</v>
      </c>
      <c r="FE346" s="67">
        <v>108.23</v>
      </c>
      <c r="FF346" s="67">
        <v>1</v>
      </c>
      <c r="FG346" s="67">
        <v>0</v>
      </c>
      <c r="FH346" s="67">
        <v>0</v>
      </c>
      <c r="FI346" s="67">
        <v>0</v>
      </c>
      <c r="FJ346" s="67">
        <v>0</v>
      </c>
      <c r="FK346" s="92">
        <v>108.22510822510823</v>
      </c>
      <c r="FL346" s="105">
        <v>1</v>
      </c>
      <c r="FM346" s="67">
        <v>108.23</v>
      </c>
      <c r="FN346" s="67">
        <v>1</v>
      </c>
      <c r="FO346" s="67">
        <v>0</v>
      </c>
      <c r="FP346" s="67">
        <v>0</v>
      </c>
      <c r="FQ346" s="67">
        <v>0</v>
      </c>
      <c r="FR346" s="67">
        <v>0</v>
      </c>
      <c r="FS346" s="62">
        <f>VLOOKUP(A346,'[3]2017'!$A$8:$M$140,13,0)</f>
        <v>0</v>
      </c>
      <c r="FT346" s="63">
        <f>VLOOKUP(A346,'[3]2017'!$A$8:$M$140,12,0)</f>
        <v>0</v>
      </c>
      <c r="FU346" s="62">
        <f>VLOOKUP(A346,'[3]2017'!$A$8:$O$140,15,0)</f>
        <v>2.5</v>
      </c>
      <c r="FV346" s="63">
        <f>VLOOKUP(A346,'[3]2017'!$A$8:$O$140,14,0)</f>
        <v>1</v>
      </c>
      <c r="FW346" s="67"/>
      <c r="FX346" s="67"/>
      <c r="FY346" s="67"/>
      <c r="FZ346" s="67"/>
      <c r="GA346" s="67"/>
      <c r="GB346" s="67"/>
      <c r="GC346" s="67"/>
      <c r="GD346" s="67"/>
      <c r="GE346" s="67"/>
      <c r="GF346" s="67"/>
      <c r="GG346" s="67"/>
      <c r="GH346" s="67"/>
      <c r="GI346" s="67"/>
      <c r="GJ346" s="67"/>
      <c r="GK346" s="67"/>
      <c r="GL346" s="67"/>
      <c r="GM346" s="67"/>
      <c r="GN346" s="67"/>
      <c r="GO346" s="67"/>
      <c r="GP346" s="67"/>
      <c r="GQ346" s="67"/>
      <c r="GR346" s="67"/>
      <c r="GS346" s="67"/>
      <c r="GT346" s="67"/>
      <c r="GU346" s="67"/>
      <c r="GV346" s="67"/>
      <c r="GW346" s="67"/>
      <c r="GX346" s="67"/>
      <c r="GY346" s="67"/>
      <c r="GZ346" s="67"/>
      <c r="HA346" s="67"/>
      <c r="HB346" s="67"/>
      <c r="HC346" s="67"/>
      <c r="HD346" s="67"/>
      <c r="HE346" s="67"/>
      <c r="HF346" s="67"/>
      <c r="HG346" s="67"/>
      <c r="HH346" s="67"/>
      <c r="HI346" s="67"/>
      <c r="HJ346" s="67"/>
      <c r="HK346" s="67"/>
      <c r="HL346" s="67"/>
      <c r="HM346" s="67"/>
      <c r="HN346" s="67"/>
      <c r="HO346" s="67"/>
      <c r="HP346" s="67"/>
      <c r="HQ346" s="67"/>
      <c r="HR346" s="67"/>
      <c r="HS346" s="67"/>
      <c r="HT346" s="67"/>
      <c r="HU346" s="67"/>
      <c r="HV346" s="67"/>
      <c r="HW346" s="67"/>
      <c r="HX346" s="67"/>
      <c r="HY346" s="67"/>
      <c r="HZ346" s="67"/>
      <c r="IA346" s="67"/>
      <c r="IB346" s="67"/>
      <c r="IC346" s="67"/>
      <c r="ID346" s="67"/>
      <c r="IE346" s="67"/>
      <c r="IF346" s="67"/>
      <c r="IG346" s="67"/>
      <c r="IH346" s="67"/>
      <c r="II346" s="67"/>
      <c r="IJ346" s="67"/>
      <c r="IK346" s="67"/>
      <c r="IL346" s="67"/>
      <c r="IM346" s="67"/>
      <c r="IN346" s="67"/>
      <c r="IO346" s="67"/>
      <c r="IP346" s="67"/>
      <c r="IQ346" s="67"/>
      <c r="IR346" s="67"/>
      <c r="IS346" s="67"/>
      <c r="IT346" s="67"/>
      <c r="IU346" s="67"/>
      <c r="IV346" s="67"/>
      <c r="IW346" s="67"/>
      <c r="IX346" s="67"/>
      <c r="IY346" s="67"/>
      <c r="IZ346" s="67"/>
      <c r="JA346" s="67"/>
      <c r="JB346" s="67"/>
      <c r="JC346" s="67"/>
      <c r="JD346" s="67"/>
      <c r="JE346" s="67"/>
      <c r="JF346" s="67"/>
      <c r="JG346" s="67"/>
      <c r="JH346" s="67"/>
      <c r="JI346" s="67"/>
      <c r="JJ346" s="67"/>
      <c r="JK346" s="67"/>
      <c r="JL346" s="67"/>
      <c r="JM346" s="67"/>
      <c r="JN346" s="67"/>
      <c r="JO346" s="67"/>
      <c r="JP346" s="67"/>
      <c r="JQ346" s="67"/>
      <c r="JR346" s="67"/>
      <c r="JS346" s="67"/>
      <c r="JT346" s="67"/>
      <c r="JU346" s="67"/>
      <c r="JV346" s="67"/>
      <c r="JW346" s="67"/>
      <c r="JX346" s="67"/>
      <c r="JY346" s="67"/>
      <c r="JZ346" s="67"/>
      <c r="KA346" s="67"/>
      <c r="KB346" s="67"/>
      <c r="KC346" s="67"/>
      <c r="KD346" s="67"/>
      <c r="KE346" s="67"/>
      <c r="KF346" s="67"/>
      <c r="KG346" s="67"/>
      <c r="KH346" s="67"/>
      <c r="KI346" s="67"/>
      <c r="KJ346" s="67"/>
      <c r="KK346" s="67"/>
      <c r="KL346" s="67"/>
      <c r="KM346" s="67"/>
      <c r="KN346" s="67"/>
      <c r="KO346" s="67"/>
      <c r="KP346" s="67"/>
      <c r="KQ346" s="67"/>
      <c r="KR346" s="67"/>
      <c r="KS346" s="67"/>
      <c r="KT346" s="67"/>
      <c r="KU346" s="67"/>
      <c r="KV346" s="67"/>
      <c r="KW346" s="67"/>
      <c r="KX346" s="67"/>
      <c r="KY346" s="67"/>
      <c r="KZ346" s="67"/>
      <c r="LA346" s="67"/>
      <c r="LB346" s="67"/>
      <c r="LC346" s="67"/>
      <c r="LD346" s="67"/>
      <c r="LE346" s="67"/>
      <c r="LF346" s="67"/>
      <c r="LG346" s="67"/>
      <c r="LH346" s="67"/>
      <c r="LI346" s="67"/>
      <c r="LJ346" s="67"/>
      <c r="LK346" s="67"/>
      <c r="LL346" s="67"/>
      <c r="LM346" s="67"/>
      <c r="LN346" s="67"/>
      <c r="LO346" s="67"/>
      <c r="LP346" s="67"/>
      <c r="LQ346" s="67"/>
      <c r="LR346" s="67"/>
      <c r="LS346" s="67"/>
      <c r="LT346" s="67"/>
      <c r="LU346" s="67"/>
      <c r="LV346" s="67"/>
      <c r="LW346" s="67"/>
      <c r="LX346" s="67"/>
      <c r="LY346" s="67"/>
      <c r="LZ346" s="67"/>
      <c r="MA346" s="67"/>
      <c r="MB346" s="67"/>
      <c r="MC346" s="67"/>
      <c r="MD346" s="67"/>
      <c r="ME346" s="67"/>
      <c r="MF346" s="67"/>
      <c r="MG346" s="67"/>
      <c r="MH346" s="67"/>
      <c r="MI346" s="67"/>
      <c r="MJ346" s="67"/>
      <c r="MK346" s="67"/>
      <c r="ML346" s="67"/>
      <c r="MM346" s="67"/>
      <c r="MN346" s="67"/>
      <c r="MO346" s="67"/>
      <c r="MP346" s="67"/>
      <c r="MQ346" s="67"/>
      <c r="MR346" s="67"/>
      <c r="MS346" s="67"/>
      <c r="MT346" s="67"/>
      <c r="MU346" s="67"/>
      <c r="MV346" s="67"/>
      <c r="MW346" s="67"/>
      <c r="MX346" s="67"/>
      <c r="MY346" s="67"/>
      <c r="MZ346" s="67"/>
      <c r="NA346" s="67"/>
      <c r="NB346" s="67"/>
      <c r="NC346" s="67"/>
      <c r="ND346" s="67"/>
      <c r="NE346" s="67"/>
      <c r="NF346" s="67"/>
      <c r="NG346" s="67"/>
      <c r="NH346" s="67"/>
      <c r="NI346" s="67"/>
      <c r="NJ346" s="67"/>
      <c r="NK346" s="67"/>
      <c r="NL346" s="67"/>
      <c r="NM346" s="67"/>
      <c r="NN346" s="67"/>
      <c r="NO346" s="67"/>
      <c r="NP346" s="67"/>
      <c r="NQ346" s="67"/>
      <c r="NR346" s="12"/>
      <c r="NS346" s="12"/>
      <c r="NT346" s="12"/>
      <c r="NU346" s="12"/>
      <c r="NV346" s="12"/>
      <c r="NW346" s="12"/>
      <c r="NX346" s="12"/>
      <c r="NY346" s="12"/>
      <c r="NZ346" s="12"/>
      <c r="OA346" s="12"/>
      <c r="OB346" s="12"/>
      <c r="OC346" s="12"/>
      <c r="OD346" s="12"/>
      <c r="OE346" s="12"/>
      <c r="OF346" s="12"/>
      <c r="OG346" s="12"/>
      <c r="OH346" s="12"/>
      <c r="OI346" s="12"/>
      <c r="OJ346" s="12"/>
      <c r="OK346" s="12"/>
      <c r="OL346" s="12"/>
      <c r="OM346" s="12"/>
      <c r="ON346" s="12"/>
      <c r="OO346" s="12"/>
      <c r="OP346" s="12"/>
      <c r="OQ346" s="12"/>
    </row>
    <row r="347" spans="1:407">
      <c r="A347" s="96" t="s">
        <v>1305</v>
      </c>
      <c r="B347" s="56" t="s">
        <v>1306</v>
      </c>
      <c r="C347" s="96" t="s">
        <v>441</v>
      </c>
      <c r="D347" s="74">
        <v>6</v>
      </c>
      <c r="E347" s="67">
        <v>2017</v>
      </c>
      <c r="F347" s="161">
        <v>78.835572810510158</v>
      </c>
      <c r="G347" s="67">
        <v>12811</v>
      </c>
      <c r="H347" s="67">
        <v>4185</v>
      </c>
      <c r="I347" s="67">
        <v>8626</v>
      </c>
      <c r="J347" s="67">
        <v>35.729999999999997</v>
      </c>
      <c r="K347" s="78">
        <v>4578</v>
      </c>
      <c r="L347" s="67">
        <v>50.6</v>
      </c>
      <c r="M347" s="78">
        <v>12811</v>
      </c>
      <c r="N347" s="67">
        <v>1204</v>
      </c>
      <c r="O347" s="67">
        <v>612</v>
      </c>
      <c r="P347" s="67">
        <v>592</v>
      </c>
      <c r="Q347" s="67">
        <v>1439</v>
      </c>
      <c r="R347" s="67">
        <v>732</v>
      </c>
      <c r="S347" s="67">
        <v>707</v>
      </c>
      <c r="T347" s="67">
        <v>1172</v>
      </c>
      <c r="U347" s="67">
        <v>599</v>
      </c>
      <c r="V347" s="67">
        <v>573</v>
      </c>
      <c r="W347" s="67">
        <v>1401</v>
      </c>
      <c r="X347" s="67">
        <v>717</v>
      </c>
      <c r="Y347" s="67">
        <v>684</v>
      </c>
      <c r="Z347" s="67">
        <v>1156</v>
      </c>
      <c r="AA347" s="67">
        <v>594</v>
      </c>
      <c r="AB347" s="67">
        <v>562</v>
      </c>
      <c r="AC347" s="67">
        <v>1370</v>
      </c>
      <c r="AD347" s="67">
        <v>704</v>
      </c>
      <c r="AE347" s="67">
        <v>666</v>
      </c>
      <c r="AF347" s="67">
        <v>1133</v>
      </c>
      <c r="AG347" s="67">
        <v>582</v>
      </c>
      <c r="AH347" s="67">
        <v>551</v>
      </c>
      <c r="AI347" s="67">
        <v>2067</v>
      </c>
      <c r="AJ347" s="67">
        <v>1075</v>
      </c>
      <c r="AK347" s="67">
        <v>992</v>
      </c>
      <c r="AL347" s="67">
        <v>1165</v>
      </c>
      <c r="AM347" s="67">
        <v>607</v>
      </c>
      <c r="AN347" s="67">
        <v>558</v>
      </c>
      <c r="AO347" s="67">
        <v>1080</v>
      </c>
      <c r="AP347" s="67">
        <v>564</v>
      </c>
      <c r="AQ347" s="67">
        <v>516</v>
      </c>
      <c r="AR347" s="67" t="s">
        <v>428</v>
      </c>
      <c r="AS347" s="67"/>
      <c r="AT347" s="67" t="s">
        <v>428</v>
      </c>
      <c r="AU347" s="59">
        <v>456</v>
      </c>
      <c r="AV347" s="59">
        <v>0</v>
      </c>
      <c r="AW347" s="59">
        <v>2</v>
      </c>
      <c r="AX347" s="97">
        <f>VLOOKUP(A347,[2]INFANTIL!$A$8:$AA$140,27,0)</f>
        <v>7.1428571428571423</v>
      </c>
      <c r="AY347" s="98">
        <f>VLOOKUP(A347,[2]INFANTIL!$A$8:$AA$140,16,0)</f>
        <v>0</v>
      </c>
      <c r="AZ347" s="62">
        <f>VLOOKUP(A347,'[3]2017'!$A$8:$E$140,5,0)</f>
        <v>1.6611295681063123</v>
      </c>
      <c r="BA347" s="63">
        <f>VLOOKUP(A347,'[3]2017'!$A$8:$E$140,4,0)</f>
        <v>2</v>
      </c>
      <c r="BB347" s="62">
        <f>VLOOKUP(A347,[2]MATERNAS!$A$8:$AA$140,27,0)</f>
        <v>0</v>
      </c>
      <c r="BC347" s="63">
        <f>VLOOKUP(A347,[2]MATERNAS!$A$8:$AA$140,26,0)</f>
        <v>0</v>
      </c>
      <c r="BD347" s="68">
        <v>0</v>
      </c>
      <c r="BE347" s="69">
        <v>0</v>
      </c>
      <c r="BF347" s="60">
        <f>VLOOKUP(A347,[4]Controles!$A$7:$L$139,12,0)</f>
        <v>9.2857142857142865</v>
      </c>
      <c r="BG347" s="61">
        <f>VLOOKUP(A347,[4]Controles!$A$7:$L$139,11,0)</f>
        <v>13</v>
      </c>
      <c r="BH347" s="88">
        <v>8.5714285714285712</v>
      </c>
      <c r="BI347" s="87">
        <v>12</v>
      </c>
      <c r="BJ347" s="68">
        <v>0</v>
      </c>
      <c r="BK347" s="69">
        <v>0</v>
      </c>
      <c r="BL347" s="68">
        <v>0</v>
      </c>
      <c r="BM347" s="69">
        <v>0</v>
      </c>
      <c r="BN347" s="67">
        <v>0</v>
      </c>
      <c r="BO347" s="67">
        <v>0</v>
      </c>
      <c r="BP347" s="67">
        <v>138.97999999999999</v>
      </c>
      <c r="BQ347" s="67">
        <v>2</v>
      </c>
      <c r="BR347" s="67">
        <v>0</v>
      </c>
      <c r="BS347" s="67">
        <v>0</v>
      </c>
      <c r="BT347" s="67">
        <v>83.75</v>
      </c>
      <c r="BU347" s="67">
        <v>2</v>
      </c>
      <c r="BV347" s="67">
        <v>23.5</v>
      </c>
      <c r="BW347" s="67">
        <v>103</v>
      </c>
      <c r="BX347" s="67">
        <v>103.8</v>
      </c>
      <c r="BY347" s="88">
        <v>103</v>
      </c>
      <c r="BZ347" s="67">
        <v>105.3</v>
      </c>
      <c r="CA347" s="67">
        <v>98.6</v>
      </c>
      <c r="CB347" s="67">
        <v>100</v>
      </c>
      <c r="CC347" s="96" t="s">
        <v>3092</v>
      </c>
      <c r="CD347" s="96" t="s">
        <v>2363</v>
      </c>
      <c r="CE347" s="99">
        <v>41.666666666666671</v>
      </c>
      <c r="CF347" s="67" t="s">
        <v>3093</v>
      </c>
      <c r="CG347" s="67" t="s">
        <v>3094</v>
      </c>
      <c r="CH347" s="67">
        <v>0</v>
      </c>
      <c r="CI347" s="67">
        <v>0</v>
      </c>
      <c r="CJ347" s="86">
        <v>0.85324232081911267</v>
      </c>
      <c r="CK347" s="87">
        <v>1</v>
      </c>
      <c r="CL347" s="106">
        <v>0</v>
      </c>
      <c r="CM347" s="89">
        <v>0</v>
      </c>
      <c r="CN347" s="67">
        <v>0</v>
      </c>
      <c r="CO347" s="67">
        <v>0</v>
      </c>
      <c r="CP347" s="67">
        <v>0</v>
      </c>
      <c r="CQ347" s="67">
        <v>0</v>
      </c>
      <c r="CR347" s="67">
        <v>71.38</v>
      </c>
      <c r="CS347" s="67">
        <v>1</v>
      </c>
      <c r="CT347" s="67">
        <v>71.38</v>
      </c>
      <c r="CU347" s="67">
        <v>1</v>
      </c>
      <c r="CV347" s="67">
        <v>0</v>
      </c>
      <c r="CW347" s="67">
        <v>0</v>
      </c>
      <c r="CX347" s="67">
        <v>0</v>
      </c>
      <c r="CY347" s="67">
        <v>0</v>
      </c>
      <c r="CZ347" s="67">
        <v>0</v>
      </c>
      <c r="DA347" s="67">
        <v>0</v>
      </c>
      <c r="DB347" s="62">
        <f>VLOOKUP(A347,'[3]2017'!$A$8:$I$140,9,0)</f>
        <v>0</v>
      </c>
      <c r="DC347" s="63">
        <f>VLOOKUP(A347,'[3]2017'!$A$8:$I$140,8,0)</f>
        <v>0</v>
      </c>
      <c r="DD347" s="96" t="s">
        <v>3095</v>
      </c>
      <c r="DE347" s="96" t="s">
        <v>3096</v>
      </c>
      <c r="DF347" s="99">
        <v>1.5090543259557343</v>
      </c>
      <c r="DG347" s="100">
        <v>7.01219512195122</v>
      </c>
      <c r="DH347" s="67">
        <v>0</v>
      </c>
      <c r="DI347" s="67">
        <v>0</v>
      </c>
      <c r="DJ347" s="67">
        <v>0</v>
      </c>
      <c r="DK347" s="67">
        <v>0</v>
      </c>
      <c r="DL347" s="67">
        <v>0</v>
      </c>
      <c r="DM347" s="67">
        <v>0</v>
      </c>
      <c r="DN347" s="67">
        <v>0</v>
      </c>
      <c r="DO347" s="67">
        <v>0</v>
      </c>
      <c r="DP347" s="67">
        <v>0</v>
      </c>
      <c r="DQ347" s="67">
        <v>0</v>
      </c>
      <c r="DR347" s="67">
        <v>0</v>
      </c>
      <c r="DS347" s="67">
        <v>0</v>
      </c>
      <c r="DT347" s="67">
        <v>0</v>
      </c>
      <c r="DU347" s="67">
        <v>0</v>
      </c>
      <c r="DV347" s="67">
        <v>0</v>
      </c>
      <c r="DW347" s="67">
        <v>0</v>
      </c>
      <c r="DX347" s="67">
        <v>0</v>
      </c>
      <c r="DY347" s="67">
        <v>0</v>
      </c>
      <c r="DZ347" s="101">
        <f>VLOOKUP(A347,[5]Embarazos!$A$7:$D$139,4,0)</f>
        <v>0</v>
      </c>
      <c r="EA347" s="63">
        <f>VLOOKUP(A347,[5]Embarazos!$A$7:$D$139,3,0)</f>
        <v>0</v>
      </c>
      <c r="EB347" s="62">
        <f>VLOOKUP(A347,[5]Embarazos!$A$7:$F$139,6,0)</f>
        <v>25</v>
      </c>
      <c r="EC347" s="63">
        <f>VLOOKUP(A347,[5]Embarazos!$A$7:$F$139,5,0)</f>
        <v>36</v>
      </c>
      <c r="ED347" s="62">
        <f>VLOOKUP(A347,'[3]2017'!$A$8:$K$140,11,0)</f>
        <v>0</v>
      </c>
      <c r="EE347" s="63">
        <f>VLOOKUP(A347,'[3]2017'!$A$8:$K$140,10,0)</f>
        <v>0</v>
      </c>
      <c r="EF347" s="96" t="s">
        <v>3097</v>
      </c>
      <c r="EG347" s="96" t="s">
        <v>3098</v>
      </c>
      <c r="EH347" s="99">
        <v>1.7817371937639197</v>
      </c>
      <c r="EI347" s="104">
        <v>10.256410256410255</v>
      </c>
      <c r="EJ347" s="174" t="s">
        <v>3099</v>
      </c>
      <c r="EK347" s="174" t="s">
        <v>3100</v>
      </c>
      <c r="EL347" s="96" t="s">
        <v>3101</v>
      </c>
      <c r="EM347" s="96" t="s">
        <v>3102</v>
      </c>
      <c r="EN347" s="99">
        <v>1.977401129943503</v>
      </c>
      <c r="EO347" s="100">
        <v>8.9795918367346932</v>
      </c>
      <c r="EP347" s="67">
        <v>0</v>
      </c>
      <c r="EQ347" s="67">
        <v>0</v>
      </c>
      <c r="ER347" s="67">
        <v>218.98</v>
      </c>
      <c r="ES347" s="67">
        <v>3</v>
      </c>
      <c r="ET347" s="67">
        <v>0</v>
      </c>
      <c r="EU347" s="67">
        <v>0</v>
      </c>
      <c r="EV347" s="67">
        <v>0</v>
      </c>
      <c r="EW347" s="67">
        <v>0</v>
      </c>
      <c r="EX347" s="67">
        <v>0</v>
      </c>
      <c r="EY347" s="62">
        <f>VLOOKUP(A347,[5]Embarazos!$A$7:$H$139,8,0)</f>
        <v>26.388888888888889</v>
      </c>
      <c r="EZ347" s="63">
        <f>VLOOKUP(A347,[5]Embarazos!$A$7:$H$139,7,0)</f>
        <v>38</v>
      </c>
      <c r="FA347" s="62">
        <f>VLOOKUP(A347,[5]Embarazos!$A$7:$J$139,10,0)</f>
        <v>25.694444444444443</v>
      </c>
      <c r="FB347" s="63">
        <f>VLOOKUP(A347,[5]Embarazos!$A$7:$J$139,9,0)</f>
        <v>37</v>
      </c>
      <c r="FC347" s="67">
        <v>40.1</v>
      </c>
      <c r="FD347" s="67">
        <v>1</v>
      </c>
      <c r="FE347" s="67">
        <v>120.29</v>
      </c>
      <c r="FF347" s="67">
        <v>3</v>
      </c>
      <c r="FG347" s="67">
        <v>40.1</v>
      </c>
      <c r="FH347" s="67">
        <v>1</v>
      </c>
      <c r="FI347" s="67">
        <v>0</v>
      </c>
      <c r="FJ347" s="67">
        <v>0</v>
      </c>
      <c r="FK347" s="92">
        <v>200.48115477145149</v>
      </c>
      <c r="FL347" s="105">
        <v>5</v>
      </c>
      <c r="FM347" s="67">
        <v>40.1</v>
      </c>
      <c r="FN347" s="67">
        <v>1</v>
      </c>
      <c r="FO347" s="67">
        <v>80.19</v>
      </c>
      <c r="FP347" s="67">
        <v>2</v>
      </c>
      <c r="FQ347" s="92">
        <v>40.096230954290299</v>
      </c>
      <c r="FR347" s="67">
        <v>1</v>
      </c>
      <c r="FS347" s="62">
        <f>VLOOKUP(A347,'[3]2017'!$A$8:$M$140,13,0)</f>
        <v>2.5751072961373391</v>
      </c>
      <c r="FT347" s="63">
        <f>VLOOKUP(A347,'[3]2017'!$A$8:$M$140,12,0)</f>
        <v>3</v>
      </c>
      <c r="FU347" s="62">
        <f>VLOOKUP(A347,'[3]2017'!$A$8:$O$140,15,0)</f>
        <v>2.7777777777777777</v>
      </c>
      <c r="FV347" s="63">
        <f>VLOOKUP(A347,'[3]2017'!$A$8:$O$140,14,0)</f>
        <v>3</v>
      </c>
      <c r="FW347" s="67"/>
      <c r="FX347" s="67"/>
      <c r="FY347" s="67"/>
      <c r="FZ347" s="67"/>
      <c r="GA347" s="67"/>
      <c r="GB347" s="67"/>
      <c r="GC347" s="67"/>
      <c r="GD347" s="67"/>
      <c r="GE347" s="67"/>
      <c r="GF347" s="67"/>
      <c r="GG347" s="67"/>
      <c r="GH347" s="67"/>
      <c r="GI347" s="67"/>
      <c r="GJ347" s="67"/>
      <c r="GK347" s="67"/>
      <c r="GL347" s="67"/>
      <c r="GM347" s="67"/>
      <c r="GN347" s="67"/>
      <c r="GO347" s="67"/>
      <c r="GP347" s="67"/>
      <c r="GQ347" s="67"/>
      <c r="GR347" s="67"/>
      <c r="GS347" s="67"/>
      <c r="GT347" s="67"/>
      <c r="GU347" s="67"/>
      <c r="GV347" s="67"/>
      <c r="GW347" s="67"/>
      <c r="GX347" s="67"/>
      <c r="GY347" s="67"/>
      <c r="GZ347" s="67"/>
      <c r="HA347" s="67"/>
      <c r="HB347" s="67"/>
      <c r="HC347" s="67"/>
      <c r="HD347" s="67"/>
      <c r="HE347" s="67"/>
      <c r="HF347" s="67"/>
      <c r="HG347" s="67"/>
      <c r="HH347" s="67"/>
      <c r="HI347" s="67"/>
      <c r="HJ347" s="67"/>
      <c r="HK347" s="67"/>
      <c r="HL347" s="67"/>
      <c r="HM347" s="67"/>
      <c r="HN347" s="67"/>
      <c r="HO347" s="67"/>
      <c r="HP347" s="67"/>
      <c r="HQ347" s="67"/>
      <c r="HR347" s="67"/>
      <c r="HS347" s="67"/>
      <c r="HT347" s="67"/>
      <c r="HU347" s="67"/>
      <c r="HV347" s="67"/>
      <c r="HW347" s="67"/>
      <c r="HX347" s="67"/>
      <c r="HY347" s="67"/>
      <c r="HZ347" s="67"/>
      <c r="IA347" s="67"/>
      <c r="IB347" s="67"/>
      <c r="IC347" s="67"/>
      <c r="ID347" s="67"/>
      <c r="IE347" s="67"/>
      <c r="IF347" s="67"/>
      <c r="IG347" s="67"/>
      <c r="IH347" s="67"/>
      <c r="II347" s="67"/>
      <c r="IJ347" s="67"/>
      <c r="IK347" s="67"/>
      <c r="IL347" s="67"/>
      <c r="IM347" s="67"/>
      <c r="IN347" s="67"/>
      <c r="IO347" s="67"/>
      <c r="IP347" s="67"/>
      <c r="IQ347" s="67"/>
      <c r="IR347" s="67"/>
      <c r="IS347" s="67"/>
      <c r="IT347" s="67"/>
      <c r="IU347" s="67"/>
      <c r="IV347" s="67"/>
      <c r="IW347" s="67"/>
      <c r="IX347" s="67"/>
      <c r="IY347" s="67"/>
      <c r="IZ347" s="67"/>
      <c r="JA347" s="67"/>
      <c r="JB347" s="67"/>
      <c r="JC347" s="67"/>
      <c r="JD347" s="67"/>
      <c r="JE347" s="67"/>
      <c r="JF347" s="67"/>
      <c r="JG347" s="67"/>
      <c r="JH347" s="67"/>
      <c r="JI347" s="67"/>
      <c r="JJ347" s="67"/>
      <c r="JK347" s="67"/>
      <c r="JL347" s="67"/>
      <c r="JM347" s="67"/>
      <c r="JN347" s="67"/>
      <c r="JO347" s="67"/>
      <c r="JP347" s="67"/>
      <c r="JQ347" s="67"/>
      <c r="JR347" s="67"/>
      <c r="JS347" s="67"/>
      <c r="JT347" s="67"/>
      <c r="JU347" s="67"/>
      <c r="JV347" s="67"/>
      <c r="JW347" s="67"/>
      <c r="JX347" s="67"/>
      <c r="JY347" s="67"/>
      <c r="JZ347" s="67"/>
      <c r="KA347" s="67"/>
      <c r="KB347" s="67"/>
      <c r="KC347" s="67"/>
      <c r="KD347" s="67"/>
      <c r="KE347" s="67"/>
      <c r="KF347" s="67"/>
      <c r="KG347" s="67"/>
      <c r="KH347" s="67"/>
      <c r="KI347" s="67"/>
      <c r="KJ347" s="67"/>
      <c r="KK347" s="67"/>
      <c r="KL347" s="67"/>
      <c r="KM347" s="67"/>
      <c r="KN347" s="67"/>
      <c r="KO347" s="67"/>
      <c r="KP347" s="67"/>
      <c r="KQ347" s="67"/>
      <c r="KR347" s="67"/>
      <c r="KS347" s="67"/>
      <c r="KT347" s="67"/>
      <c r="KU347" s="67"/>
      <c r="KV347" s="67"/>
      <c r="KW347" s="67"/>
      <c r="KX347" s="67"/>
      <c r="KY347" s="67"/>
      <c r="KZ347" s="67"/>
      <c r="LA347" s="67"/>
      <c r="LB347" s="67"/>
      <c r="LC347" s="67"/>
      <c r="LD347" s="67"/>
      <c r="LE347" s="67"/>
      <c r="LF347" s="67"/>
      <c r="LG347" s="67"/>
      <c r="LH347" s="67"/>
      <c r="LI347" s="67"/>
      <c r="LJ347" s="67"/>
      <c r="LK347" s="67"/>
      <c r="LL347" s="67"/>
      <c r="LM347" s="67"/>
      <c r="LN347" s="67"/>
      <c r="LO347" s="67"/>
      <c r="LP347" s="67"/>
      <c r="LQ347" s="67"/>
      <c r="LR347" s="67"/>
      <c r="LS347" s="67"/>
      <c r="LT347" s="67"/>
      <c r="LU347" s="67"/>
      <c r="LV347" s="67"/>
      <c r="LW347" s="67"/>
      <c r="LX347" s="67"/>
      <c r="LY347" s="67"/>
      <c r="LZ347" s="67"/>
      <c r="MA347" s="67"/>
      <c r="MB347" s="67"/>
      <c r="MC347" s="67"/>
      <c r="MD347" s="67"/>
      <c r="ME347" s="67"/>
      <c r="MF347" s="67"/>
      <c r="MG347" s="67"/>
      <c r="MH347" s="67"/>
      <c r="MI347" s="67"/>
      <c r="MJ347" s="67"/>
      <c r="MK347" s="67"/>
      <c r="ML347" s="67"/>
      <c r="MM347" s="67"/>
      <c r="MN347" s="67"/>
      <c r="MO347" s="67"/>
      <c r="MP347" s="67"/>
      <c r="MQ347" s="67"/>
      <c r="MR347" s="67"/>
      <c r="MS347" s="67"/>
      <c r="MT347" s="67"/>
      <c r="MU347" s="67"/>
      <c r="MV347" s="67"/>
      <c r="MW347" s="67"/>
      <c r="MX347" s="67"/>
      <c r="MY347" s="67"/>
      <c r="MZ347" s="67"/>
      <c r="NA347" s="67"/>
      <c r="NB347" s="67"/>
      <c r="NC347" s="67"/>
      <c r="ND347" s="67"/>
      <c r="NE347" s="67"/>
      <c r="NF347" s="67"/>
      <c r="NG347" s="67"/>
      <c r="NH347" s="67"/>
      <c r="NI347" s="67"/>
      <c r="NJ347" s="67"/>
      <c r="NK347" s="67"/>
      <c r="NL347" s="67"/>
      <c r="NM347" s="67"/>
      <c r="NN347" s="67"/>
      <c r="NO347" s="67"/>
      <c r="NP347" s="67"/>
      <c r="NQ347" s="67"/>
      <c r="NR347" s="12"/>
      <c r="NS347" s="12"/>
      <c r="NT347" s="12"/>
      <c r="NU347" s="12"/>
      <c r="NV347" s="12"/>
      <c r="NW347" s="12"/>
      <c r="NX347" s="12"/>
      <c r="NY347" s="12"/>
      <c r="NZ347" s="12"/>
      <c r="OA347" s="12"/>
      <c r="OB347" s="12"/>
      <c r="OC347" s="12"/>
      <c r="OD347" s="12"/>
      <c r="OE347" s="12"/>
      <c r="OF347" s="12"/>
      <c r="OG347" s="12"/>
      <c r="OH347" s="12"/>
      <c r="OI347" s="12"/>
      <c r="OJ347" s="12"/>
      <c r="OK347" s="12"/>
      <c r="OL347" s="12"/>
      <c r="OM347" s="12"/>
      <c r="ON347" s="12"/>
      <c r="OO347" s="12"/>
      <c r="OP347" s="12"/>
      <c r="OQ347" s="12"/>
    </row>
    <row r="348" spans="1:407">
      <c r="A348" s="96" t="s">
        <v>2035</v>
      </c>
      <c r="B348" s="56" t="s">
        <v>1315</v>
      </c>
      <c r="C348" s="96" t="s">
        <v>514</v>
      </c>
      <c r="D348" s="74">
        <v>6</v>
      </c>
      <c r="E348" s="67">
        <v>2017</v>
      </c>
      <c r="F348" s="161">
        <v>63.932815394712136</v>
      </c>
      <c r="G348" s="67">
        <v>3401</v>
      </c>
      <c r="H348" s="67">
        <v>2226</v>
      </c>
      <c r="I348" s="67">
        <v>1175</v>
      </c>
      <c r="J348" s="67">
        <v>31.49</v>
      </c>
      <c r="K348" s="78">
        <v>1071</v>
      </c>
      <c r="L348" s="67">
        <v>57.75</v>
      </c>
      <c r="M348" s="78">
        <v>1964</v>
      </c>
      <c r="N348" s="67">
        <v>393</v>
      </c>
      <c r="O348" s="67">
        <v>200</v>
      </c>
      <c r="P348" s="67">
        <v>193</v>
      </c>
      <c r="Q348" s="67">
        <v>475</v>
      </c>
      <c r="R348" s="67">
        <v>242</v>
      </c>
      <c r="S348" s="67">
        <v>233</v>
      </c>
      <c r="T348" s="67">
        <v>398</v>
      </c>
      <c r="U348" s="67">
        <v>202</v>
      </c>
      <c r="V348" s="67">
        <v>196</v>
      </c>
      <c r="W348" s="67">
        <v>476</v>
      </c>
      <c r="X348" s="67">
        <v>241</v>
      </c>
      <c r="Y348" s="67">
        <v>235</v>
      </c>
      <c r="Z348" s="67">
        <v>385</v>
      </c>
      <c r="AA348" s="67">
        <v>195</v>
      </c>
      <c r="AB348" s="67">
        <v>190</v>
      </c>
      <c r="AC348" s="67">
        <v>432</v>
      </c>
      <c r="AD348" s="67">
        <v>220</v>
      </c>
      <c r="AE348" s="67">
        <v>212</v>
      </c>
      <c r="AF348" s="67">
        <v>336</v>
      </c>
      <c r="AG348" s="67">
        <v>172</v>
      </c>
      <c r="AH348" s="67">
        <v>164</v>
      </c>
      <c r="AI348" s="67">
        <v>534</v>
      </c>
      <c r="AJ348" s="67">
        <v>273</v>
      </c>
      <c r="AK348" s="67">
        <v>261</v>
      </c>
      <c r="AL348" s="67">
        <v>297</v>
      </c>
      <c r="AM348" s="67">
        <v>152</v>
      </c>
      <c r="AN348" s="67">
        <v>145</v>
      </c>
      <c r="AO348" s="67">
        <v>261</v>
      </c>
      <c r="AP348" s="67">
        <v>134</v>
      </c>
      <c r="AQ348" s="67">
        <v>127</v>
      </c>
      <c r="AR348" s="67" t="s">
        <v>428</v>
      </c>
      <c r="AS348" s="67"/>
      <c r="AT348" s="67" t="s">
        <v>428</v>
      </c>
      <c r="AU348" s="59">
        <v>125</v>
      </c>
      <c r="AV348" s="59">
        <v>0</v>
      </c>
      <c r="AW348" s="59">
        <v>42</v>
      </c>
      <c r="AX348" s="97" t="e">
        <f>VLOOKUP(A348,[2]INFANTIL!$A$8:$AA$140,27,0)</f>
        <v>#N/A</v>
      </c>
      <c r="AY348" s="98" t="e">
        <f>VLOOKUP(A348,[2]INFANTIL!$A$8:$AA$140,16,0)</f>
        <v>#N/A</v>
      </c>
      <c r="AZ348" s="62">
        <f>VLOOKUP(A348,'[3]2017'!$A$8:$E$140,5,0)</f>
        <v>2.5445292620865141</v>
      </c>
      <c r="BA348" s="63">
        <f>VLOOKUP(A348,'[3]2017'!$A$8:$E$140,4,0)</f>
        <v>1</v>
      </c>
      <c r="BB348" s="62">
        <f>VLOOKUP(A348,[2]MATERNAS!$A$8:$AA$140,27,0)</f>
        <v>0</v>
      </c>
      <c r="BC348" s="63">
        <f>VLOOKUP(A348,[2]MATERNAS!$A$8:$AA$140,26,0)</f>
        <v>0</v>
      </c>
      <c r="BD348" s="68">
        <v>0</v>
      </c>
      <c r="BE348" s="69">
        <v>0</v>
      </c>
      <c r="BF348" s="60">
        <f>VLOOKUP(A348,[4]Controles!$A$7:$L$139,12,0)</f>
        <v>4.4444444444444446</v>
      </c>
      <c r="BG348" s="61">
        <f>VLOOKUP(A348,[4]Controles!$A$7:$L$139,11,0)</f>
        <v>2</v>
      </c>
      <c r="BH348" s="88">
        <v>8.8888888888888893</v>
      </c>
      <c r="BI348" s="87">
        <v>4</v>
      </c>
      <c r="BJ348" s="68">
        <v>0</v>
      </c>
      <c r="BK348" s="69">
        <v>0</v>
      </c>
      <c r="BL348" s="68">
        <v>0</v>
      </c>
      <c r="BM348" s="69">
        <v>0</v>
      </c>
      <c r="BN348" s="67">
        <v>0</v>
      </c>
      <c r="BO348" s="67">
        <v>0</v>
      </c>
      <c r="BP348" s="67">
        <v>0</v>
      </c>
      <c r="BQ348" s="67">
        <v>0</v>
      </c>
      <c r="BR348" s="67">
        <v>0</v>
      </c>
      <c r="BS348" s="67">
        <v>0</v>
      </c>
      <c r="BT348" s="67">
        <v>0</v>
      </c>
      <c r="BU348" s="67">
        <v>0</v>
      </c>
      <c r="BV348" s="67">
        <v>40.799999999999997</v>
      </c>
      <c r="BW348" s="67">
        <v>81.599999999999994</v>
      </c>
      <c r="BX348" s="67">
        <v>85.7</v>
      </c>
      <c r="BY348" s="67">
        <v>81.599999999999994</v>
      </c>
      <c r="BZ348" s="67">
        <v>81.599999999999994</v>
      </c>
      <c r="CA348" s="67">
        <v>101.9</v>
      </c>
      <c r="CB348" s="67">
        <v>86.5</v>
      </c>
      <c r="CC348" s="96" t="s">
        <v>3103</v>
      </c>
      <c r="CD348" s="96" t="s">
        <v>3104</v>
      </c>
      <c r="CE348" s="99">
        <v>0</v>
      </c>
      <c r="CF348" s="67" t="s">
        <v>1745</v>
      </c>
      <c r="CG348" s="67" t="s">
        <v>3105</v>
      </c>
      <c r="CH348" s="67">
        <v>0</v>
      </c>
      <c r="CI348" s="67">
        <v>0</v>
      </c>
      <c r="CJ348" s="86">
        <v>2.512562814070352</v>
      </c>
      <c r="CK348" s="87">
        <v>1</v>
      </c>
      <c r="CL348" s="106">
        <v>0</v>
      </c>
      <c r="CM348" s="89">
        <v>0</v>
      </c>
      <c r="CN348" s="67">
        <v>0</v>
      </c>
      <c r="CO348" s="67">
        <v>0</v>
      </c>
      <c r="CP348" s="67">
        <v>0</v>
      </c>
      <c r="CQ348" s="67">
        <v>0</v>
      </c>
      <c r="CR348" s="67">
        <v>0</v>
      </c>
      <c r="CS348" s="67">
        <v>0</v>
      </c>
      <c r="CT348" s="67">
        <v>0</v>
      </c>
      <c r="CU348" s="67">
        <v>0</v>
      </c>
      <c r="CV348" s="67">
        <v>0</v>
      </c>
      <c r="CW348" s="67">
        <v>0</v>
      </c>
      <c r="CX348" s="67">
        <v>0</v>
      </c>
      <c r="CY348" s="67">
        <v>0</v>
      </c>
      <c r="CZ348" s="67">
        <v>0</v>
      </c>
      <c r="DA348" s="67">
        <v>0</v>
      </c>
      <c r="DB348" s="62">
        <f>VLOOKUP(A348,'[3]2017'!$A$8:$I$140,9,0)</f>
        <v>0</v>
      </c>
      <c r="DC348" s="63">
        <f>VLOOKUP(A348,'[3]2017'!$A$8:$I$140,8,0)</f>
        <v>0</v>
      </c>
      <c r="DD348" s="96" t="s">
        <v>3106</v>
      </c>
      <c r="DE348" s="96" t="s">
        <v>3107</v>
      </c>
      <c r="DF348" s="99">
        <v>3.5598705501618122</v>
      </c>
      <c r="DG348" s="100">
        <v>1.8018018018018018</v>
      </c>
      <c r="DH348" s="67">
        <v>0</v>
      </c>
      <c r="DI348" s="67">
        <v>0</v>
      </c>
      <c r="DJ348" s="67">
        <v>0</v>
      </c>
      <c r="DK348" s="67">
        <v>0</v>
      </c>
      <c r="DL348" s="67">
        <v>0</v>
      </c>
      <c r="DM348" s="67">
        <v>0</v>
      </c>
      <c r="DN348" s="67">
        <v>0</v>
      </c>
      <c r="DO348" s="67">
        <v>0</v>
      </c>
      <c r="DP348" s="67">
        <v>462.96</v>
      </c>
      <c r="DQ348" s="67">
        <v>2</v>
      </c>
      <c r="DR348" s="67">
        <v>0</v>
      </c>
      <c r="DS348" s="67">
        <v>0</v>
      </c>
      <c r="DT348" s="67">
        <v>0</v>
      </c>
      <c r="DU348" s="67">
        <v>0</v>
      </c>
      <c r="DV348" s="67">
        <v>231.48</v>
      </c>
      <c r="DW348" s="67">
        <v>1</v>
      </c>
      <c r="DX348" s="67">
        <v>231.48</v>
      </c>
      <c r="DY348" s="67">
        <v>1</v>
      </c>
      <c r="DZ348" s="101">
        <f>VLOOKUP(A348,[5]Embarazos!$A$7:$D$139,4,0)</f>
        <v>2.2222222222222223</v>
      </c>
      <c r="EA348" s="63">
        <f>VLOOKUP(A348,[5]Embarazos!$A$7:$D$139,3,0)</f>
        <v>1</v>
      </c>
      <c r="EB348" s="62">
        <f>VLOOKUP(A348,[5]Embarazos!$A$7:$F$139,6,0)</f>
        <v>22.222222222222221</v>
      </c>
      <c r="EC348" s="63">
        <f>VLOOKUP(A348,[5]Embarazos!$A$7:$F$139,5,0)</f>
        <v>10</v>
      </c>
      <c r="ED348" s="62">
        <f>VLOOKUP(A348,'[3]2017'!$A$8:$K$140,11,0)</f>
        <v>5.9523809523809517</v>
      </c>
      <c r="EE348" s="63">
        <f>VLOOKUP(A348,'[3]2017'!$A$8:$K$140,10,0)</f>
        <v>2</v>
      </c>
      <c r="EF348" s="96" t="s">
        <v>3108</v>
      </c>
      <c r="EG348" s="96" t="s">
        <v>3109</v>
      </c>
      <c r="EH348" s="99">
        <v>2.2123893805309733</v>
      </c>
      <c r="EI348" s="104">
        <v>0</v>
      </c>
      <c r="EJ348" s="174" t="s">
        <v>3110</v>
      </c>
      <c r="EK348" s="174" t="s">
        <v>3111</v>
      </c>
      <c r="EL348" s="96" t="s">
        <v>3112</v>
      </c>
      <c r="EM348" s="96" t="s">
        <v>3113</v>
      </c>
      <c r="EN348" s="99">
        <v>0</v>
      </c>
      <c r="EO348" s="100">
        <v>0</v>
      </c>
      <c r="EP348" s="67">
        <v>0</v>
      </c>
      <c r="EQ348" s="67">
        <v>0</v>
      </c>
      <c r="ER348" s="67">
        <v>0</v>
      </c>
      <c r="ES348" s="67">
        <v>0</v>
      </c>
      <c r="ET348" s="67">
        <v>0</v>
      </c>
      <c r="EU348" s="67">
        <v>0</v>
      </c>
      <c r="EV348" s="67">
        <v>0</v>
      </c>
      <c r="EW348" s="67">
        <v>0</v>
      </c>
      <c r="EX348" s="67">
        <v>0</v>
      </c>
      <c r="EY348" s="62">
        <f>VLOOKUP(A348,[5]Embarazos!$A$7:$H$139,8,0)</f>
        <v>37.777777777777779</v>
      </c>
      <c r="EZ348" s="63">
        <f>VLOOKUP(A348,[5]Embarazos!$A$7:$H$139,7,0)</f>
        <v>17</v>
      </c>
      <c r="FA348" s="62">
        <f>VLOOKUP(A348,[5]Embarazos!$A$7:$J$139,10,0)</f>
        <v>22.222222222222221</v>
      </c>
      <c r="FB348" s="63">
        <f>VLOOKUP(A348,[5]Embarazos!$A$7:$J$139,9,0)</f>
        <v>10</v>
      </c>
      <c r="FC348" s="67">
        <v>313.97000000000003</v>
      </c>
      <c r="FD348" s="67">
        <v>2</v>
      </c>
      <c r="FE348" s="67">
        <v>0</v>
      </c>
      <c r="FF348" s="67">
        <v>0</v>
      </c>
      <c r="FG348" s="67">
        <v>0</v>
      </c>
      <c r="FH348" s="67">
        <v>0</v>
      </c>
      <c r="FI348" s="67">
        <v>0</v>
      </c>
      <c r="FJ348" s="67">
        <v>0</v>
      </c>
      <c r="FK348" s="92">
        <v>313.97174254317116</v>
      </c>
      <c r="FL348" s="105">
        <v>2</v>
      </c>
      <c r="FM348" s="67">
        <v>0</v>
      </c>
      <c r="FN348" s="67">
        <v>0</v>
      </c>
      <c r="FO348" s="67">
        <v>156.99</v>
      </c>
      <c r="FP348" s="67">
        <v>1</v>
      </c>
      <c r="FQ348" s="67">
        <v>0</v>
      </c>
      <c r="FR348" s="67">
        <v>0</v>
      </c>
      <c r="FS348" s="62">
        <f>VLOOKUP(A348,'[3]2017'!$A$8:$M$140,13,0)</f>
        <v>3.3670033670033668</v>
      </c>
      <c r="FT348" s="63">
        <f>VLOOKUP(A348,'[3]2017'!$A$8:$M$140,12,0)</f>
        <v>1</v>
      </c>
      <c r="FU348" s="62">
        <f>VLOOKUP(A348,'[3]2017'!$A$8:$O$140,15,0)</f>
        <v>0</v>
      </c>
      <c r="FV348" s="63">
        <f>VLOOKUP(A348,'[3]2017'!$A$8:$O$140,14,0)</f>
        <v>0</v>
      </c>
      <c r="FW348" s="67"/>
      <c r="FX348" s="67"/>
      <c r="FY348" s="67"/>
      <c r="FZ348" s="67"/>
      <c r="GA348" s="67"/>
      <c r="GB348" s="67"/>
      <c r="GC348" s="67"/>
      <c r="GD348" s="67"/>
      <c r="GE348" s="67"/>
      <c r="GF348" s="67"/>
      <c r="GG348" s="67"/>
      <c r="GH348" s="67"/>
      <c r="GI348" s="67"/>
      <c r="GJ348" s="67"/>
      <c r="GK348" s="67"/>
      <c r="GL348" s="67"/>
      <c r="GM348" s="67"/>
      <c r="GN348" s="67"/>
      <c r="GO348" s="67"/>
      <c r="GP348" s="67"/>
      <c r="GQ348" s="67"/>
      <c r="GR348" s="67"/>
      <c r="GS348" s="67"/>
      <c r="GT348" s="67"/>
      <c r="GU348" s="67"/>
      <c r="GV348" s="67"/>
      <c r="GW348" s="67"/>
      <c r="GX348" s="67"/>
      <c r="GY348" s="67"/>
      <c r="GZ348" s="67"/>
      <c r="HA348" s="67"/>
      <c r="HB348" s="67"/>
      <c r="HC348" s="67"/>
      <c r="HD348" s="67"/>
      <c r="HE348" s="67"/>
      <c r="HF348" s="67"/>
      <c r="HG348" s="67"/>
      <c r="HH348" s="67"/>
      <c r="HI348" s="67"/>
      <c r="HJ348" s="67"/>
      <c r="HK348" s="67"/>
      <c r="HL348" s="67"/>
      <c r="HM348" s="67"/>
      <c r="HN348" s="67"/>
      <c r="HO348" s="67"/>
      <c r="HP348" s="67"/>
      <c r="HQ348" s="67"/>
      <c r="HR348" s="67"/>
      <c r="HS348" s="67"/>
      <c r="HT348" s="67"/>
      <c r="HU348" s="67"/>
      <c r="HV348" s="67"/>
      <c r="HW348" s="67"/>
      <c r="HX348" s="67"/>
      <c r="HY348" s="67"/>
      <c r="HZ348" s="67"/>
      <c r="IA348" s="67"/>
      <c r="IB348" s="67"/>
      <c r="IC348" s="67"/>
      <c r="ID348" s="67"/>
      <c r="IE348" s="67"/>
      <c r="IF348" s="67"/>
      <c r="IG348" s="67"/>
      <c r="IH348" s="67"/>
      <c r="II348" s="67"/>
      <c r="IJ348" s="67"/>
      <c r="IK348" s="67"/>
      <c r="IL348" s="67"/>
      <c r="IM348" s="67"/>
      <c r="IN348" s="67"/>
      <c r="IO348" s="67"/>
      <c r="IP348" s="67"/>
      <c r="IQ348" s="67"/>
      <c r="IR348" s="67"/>
      <c r="IS348" s="67"/>
      <c r="IT348" s="67"/>
      <c r="IU348" s="67"/>
      <c r="IV348" s="67"/>
      <c r="IW348" s="67"/>
      <c r="IX348" s="67"/>
      <c r="IY348" s="67"/>
      <c r="IZ348" s="67"/>
      <c r="JA348" s="67"/>
      <c r="JB348" s="67"/>
      <c r="JC348" s="67"/>
      <c r="JD348" s="67"/>
      <c r="JE348" s="67"/>
      <c r="JF348" s="67"/>
      <c r="JG348" s="67"/>
      <c r="JH348" s="67"/>
      <c r="JI348" s="67"/>
      <c r="JJ348" s="67"/>
      <c r="JK348" s="67"/>
      <c r="JL348" s="67"/>
      <c r="JM348" s="67"/>
      <c r="JN348" s="67"/>
      <c r="JO348" s="67"/>
      <c r="JP348" s="67"/>
      <c r="JQ348" s="67"/>
      <c r="JR348" s="67"/>
      <c r="JS348" s="67"/>
      <c r="JT348" s="67"/>
      <c r="JU348" s="67"/>
      <c r="JV348" s="67"/>
      <c r="JW348" s="67"/>
      <c r="JX348" s="67"/>
      <c r="JY348" s="67"/>
      <c r="JZ348" s="67"/>
      <c r="KA348" s="67"/>
      <c r="KB348" s="67"/>
      <c r="KC348" s="67"/>
      <c r="KD348" s="67"/>
      <c r="KE348" s="67"/>
      <c r="KF348" s="67"/>
      <c r="KG348" s="67"/>
      <c r="KH348" s="67"/>
      <c r="KI348" s="67"/>
      <c r="KJ348" s="67"/>
      <c r="KK348" s="67"/>
      <c r="KL348" s="67"/>
      <c r="KM348" s="67"/>
      <c r="KN348" s="67"/>
      <c r="KO348" s="67"/>
      <c r="KP348" s="67"/>
      <c r="KQ348" s="67"/>
      <c r="KR348" s="67"/>
      <c r="KS348" s="67"/>
      <c r="KT348" s="67"/>
      <c r="KU348" s="67"/>
      <c r="KV348" s="67"/>
      <c r="KW348" s="67"/>
      <c r="KX348" s="67"/>
      <c r="KY348" s="67"/>
      <c r="KZ348" s="67"/>
      <c r="LA348" s="67"/>
      <c r="LB348" s="67"/>
      <c r="LC348" s="67"/>
      <c r="LD348" s="67"/>
      <c r="LE348" s="67"/>
      <c r="LF348" s="67"/>
      <c r="LG348" s="67"/>
      <c r="LH348" s="67"/>
      <c r="LI348" s="67"/>
      <c r="LJ348" s="67"/>
      <c r="LK348" s="67"/>
      <c r="LL348" s="67"/>
      <c r="LM348" s="67"/>
      <c r="LN348" s="67"/>
      <c r="LO348" s="67"/>
      <c r="LP348" s="67"/>
      <c r="LQ348" s="67"/>
      <c r="LR348" s="67"/>
      <c r="LS348" s="67"/>
      <c r="LT348" s="67"/>
      <c r="LU348" s="67"/>
      <c r="LV348" s="67"/>
      <c r="LW348" s="67"/>
      <c r="LX348" s="67"/>
      <c r="LY348" s="67"/>
      <c r="LZ348" s="67"/>
      <c r="MA348" s="67"/>
      <c r="MB348" s="67"/>
      <c r="MC348" s="67"/>
      <c r="MD348" s="67"/>
      <c r="ME348" s="67"/>
      <c r="MF348" s="67"/>
      <c r="MG348" s="67"/>
      <c r="MH348" s="67"/>
      <c r="MI348" s="67"/>
      <c r="MJ348" s="67"/>
      <c r="MK348" s="67"/>
      <c r="ML348" s="67"/>
      <c r="MM348" s="67"/>
      <c r="MN348" s="67"/>
      <c r="MO348" s="67"/>
      <c r="MP348" s="67"/>
      <c r="MQ348" s="67"/>
      <c r="MR348" s="67"/>
      <c r="MS348" s="67"/>
      <c r="MT348" s="67"/>
      <c r="MU348" s="67"/>
      <c r="MV348" s="67"/>
      <c r="MW348" s="67"/>
      <c r="MX348" s="67"/>
      <c r="MY348" s="67"/>
      <c r="MZ348" s="67"/>
      <c r="NA348" s="67"/>
      <c r="NB348" s="67"/>
      <c r="NC348" s="67"/>
      <c r="ND348" s="67"/>
      <c r="NE348" s="67"/>
      <c r="NF348" s="67"/>
      <c r="NG348" s="67"/>
      <c r="NH348" s="67"/>
      <c r="NI348" s="67"/>
      <c r="NJ348" s="67"/>
      <c r="NK348" s="67"/>
      <c r="NL348" s="67"/>
      <c r="NM348" s="67"/>
      <c r="NN348" s="67"/>
      <c r="NO348" s="67"/>
      <c r="NP348" s="67"/>
      <c r="NQ348" s="67"/>
      <c r="NR348" s="12"/>
      <c r="NS348" s="12"/>
      <c r="NT348" s="12"/>
      <c r="NU348" s="12"/>
      <c r="NV348" s="12"/>
      <c r="NW348" s="12"/>
      <c r="NX348" s="12"/>
      <c r="NY348" s="12"/>
      <c r="NZ348" s="12"/>
      <c r="OA348" s="12"/>
      <c r="OB348" s="12"/>
      <c r="OC348" s="12"/>
      <c r="OD348" s="12"/>
      <c r="OE348" s="12"/>
      <c r="OF348" s="12"/>
      <c r="OG348" s="12"/>
      <c r="OH348" s="12"/>
      <c r="OI348" s="12"/>
      <c r="OJ348" s="12"/>
      <c r="OK348" s="12"/>
      <c r="OL348" s="12"/>
      <c r="OM348" s="12"/>
      <c r="ON348" s="12"/>
      <c r="OO348" s="12"/>
      <c r="OP348" s="12"/>
      <c r="OQ348" s="12"/>
    </row>
    <row r="349" spans="1:407">
      <c r="A349" s="96" t="s">
        <v>2039</v>
      </c>
      <c r="B349" s="56" t="s">
        <v>1320</v>
      </c>
      <c r="C349" s="96" t="s">
        <v>547</v>
      </c>
      <c r="D349" s="74">
        <v>6</v>
      </c>
      <c r="E349" s="67">
        <v>2017</v>
      </c>
      <c r="F349" s="161">
        <v>68.481776199248529</v>
      </c>
      <c r="G349" s="67">
        <v>26146</v>
      </c>
      <c r="H349" s="67">
        <v>8390</v>
      </c>
      <c r="I349" s="67">
        <v>17756</v>
      </c>
      <c r="J349" s="67">
        <v>4.0199999999999996</v>
      </c>
      <c r="K349" s="78">
        <v>1051</v>
      </c>
      <c r="L349" s="67">
        <v>77.87</v>
      </c>
      <c r="M349" s="78">
        <v>20360</v>
      </c>
      <c r="N349" s="67">
        <v>3588</v>
      </c>
      <c r="O349" s="67">
        <v>1825</v>
      </c>
      <c r="P349" s="67">
        <v>1763</v>
      </c>
      <c r="Q349" s="67">
        <v>4263</v>
      </c>
      <c r="R349" s="67">
        <v>2170</v>
      </c>
      <c r="S349" s="67">
        <v>2093</v>
      </c>
      <c r="T349" s="67">
        <v>3261</v>
      </c>
      <c r="U349" s="67">
        <v>1667</v>
      </c>
      <c r="V349" s="67">
        <v>1594</v>
      </c>
      <c r="W349" s="67">
        <v>3812</v>
      </c>
      <c r="X349" s="67">
        <v>1951</v>
      </c>
      <c r="Y349" s="67">
        <v>1861</v>
      </c>
      <c r="Z349" s="67">
        <v>2949</v>
      </c>
      <c r="AA349" s="67">
        <v>1517</v>
      </c>
      <c r="AB349" s="67">
        <v>1432</v>
      </c>
      <c r="AC349" s="67">
        <v>3263</v>
      </c>
      <c r="AD349" s="67">
        <v>1683</v>
      </c>
      <c r="AE349" s="67">
        <v>1580</v>
      </c>
      <c r="AF349" s="67">
        <v>2500</v>
      </c>
      <c r="AG349" s="67">
        <v>1291</v>
      </c>
      <c r="AH349" s="67">
        <v>1209</v>
      </c>
      <c r="AI349" s="67">
        <v>4105</v>
      </c>
      <c r="AJ349" s="67">
        <v>2114</v>
      </c>
      <c r="AK349" s="67">
        <v>1991</v>
      </c>
      <c r="AL349" s="67">
        <v>2267</v>
      </c>
      <c r="AM349" s="67">
        <v>1168</v>
      </c>
      <c r="AN349" s="67">
        <v>1099</v>
      </c>
      <c r="AO349" s="67">
        <v>2123</v>
      </c>
      <c r="AP349" s="67">
        <v>1086</v>
      </c>
      <c r="AQ349" s="67">
        <v>1037</v>
      </c>
      <c r="AR349" s="67" t="s">
        <v>428</v>
      </c>
      <c r="AS349" s="67"/>
      <c r="AT349" s="67" t="s">
        <v>428</v>
      </c>
      <c r="AU349" s="59">
        <v>883</v>
      </c>
      <c r="AV349" s="59">
        <v>0</v>
      </c>
      <c r="AW349" s="59">
        <v>431</v>
      </c>
      <c r="AX349" s="97" t="e">
        <f>VLOOKUP(A349,[2]INFANTIL!$A$8:$AA$140,27,0)</f>
        <v>#N/A</v>
      </c>
      <c r="AY349" s="98" t="e">
        <f>VLOOKUP(A349,[2]INFANTIL!$A$8:$AA$140,16,0)</f>
        <v>#N/A</v>
      </c>
      <c r="AZ349" s="62">
        <f>VLOOKUP(A349,'[3]2017'!$A$8:$E$140,5,0)</f>
        <v>1.6722408026755853</v>
      </c>
      <c r="BA349" s="63">
        <f>VLOOKUP(A349,'[3]2017'!$A$8:$E$140,4,0)</f>
        <v>6</v>
      </c>
      <c r="BB349" s="62">
        <f>VLOOKUP(A349,[2]MATERNAS!$A$8:$AA$140,27,0)</f>
        <v>0</v>
      </c>
      <c r="BC349" s="63">
        <f>VLOOKUP(A349,[2]MATERNAS!$A$8:$AA$140,26,0)</f>
        <v>0</v>
      </c>
      <c r="BD349" s="68">
        <v>0</v>
      </c>
      <c r="BE349" s="69">
        <v>0</v>
      </c>
      <c r="BF349" s="60">
        <f>VLOOKUP(A349,[4]Controles!$A$7:$L$139,12,0)</f>
        <v>14.634146341463413</v>
      </c>
      <c r="BG349" s="61">
        <f>VLOOKUP(A349,[4]Controles!$A$7:$L$139,11,0)</f>
        <v>60</v>
      </c>
      <c r="BH349" s="88">
        <v>11.707317073170733</v>
      </c>
      <c r="BI349" s="87">
        <v>48</v>
      </c>
      <c r="BJ349" s="68">
        <v>0</v>
      </c>
      <c r="BK349" s="69">
        <v>0</v>
      </c>
      <c r="BL349" s="68">
        <v>0</v>
      </c>
      <c r="BM349" s="69">
        <v>0</v>
      </c>
      <c r="BN349" s="67">
        <v>0</v>
      </c>
      <c r="BO349" s="67">
        <v>0</v>
      </c>
      <c r="BP349" s="67">
        <v>0</v>
      </c>
      <c r="BQ349" s="67">
        <v>0</v>
      </c>
      <c r="BR349" s="67">
        <v>0</v>
      </c>
      <c r="BS349" s="67">
        <v>0</v>
      </c>
      <c r="BT349" s="67">
        <v>0</v>
      </c>
      <c r="BU349" s="67">
        <v>0</v>
      </c>
      <c r="BV349" s="67">
        <v>23.5</v>
      </c>
      <c r="BW349" s="67">
        <v>81.400000000000006</v>
      </c>
      <c r="BX349" s="67">
        <v>80.400000000000006</v>
      </c>
      <c r="BY349" s="67">
        <v>81.400000000000006</v>
      </c>
      <c r="BZ349" s="67">
        <v>91.2</v>
      </c>
      <c r="CA349" s="67">
        <v>76.2</v>
      </c>
      <c r="CB349" s="67">
        <v>84.7</v>
      </c>
      <c r="CC349" s="96" t="s">
        <v>3114</v>
      </c>
      <c r="CD349" s="96" t="s">
        <v>3115</v>
      </c>
      <c r="CE349" s="99">
        <v>26.829268292682929</v>
      </c>
      <c r="CF349" s="67" t="s">
        <v>853</v>
      </c>
      <c r="CG349" s="67" t="s">
        <v>2582</v>
      </c>
      <c r="CH349" s="67">
        <v>0</v>
      </c>
      <c r="CI349" s="67">
        <v>0</v>
      </c>
      <c r="CJ349" s="86">
        <v>0.61330880098129414</v>
      </c>
      <c r="CK349" s="87">
        <v>2</v>
      </c>
      <c r="CL349" s="106">
        <v>0</v>
      </c>
      <c r="CM349" s="89">
        <v>0</v>
      </c>
      <c r="CN349" s="67">
        <v>0</v>
      </c>
      <c r="CO349" s="67">
        <v>0</v>
      </c>
      <c r="CP349" s="67">
        <v>0</v>
      </c>
      <c r="CQ349" s="67">
        <v>0</v>
      </c>
      <c r="CR349" s="67">
        <v>0</v>
      </c>
      <c r="CS349" s="67">
        <v>0</v>
      </c>
      <c r="CT349" s="67">
        <v>0</v>
      </c>
      <c r="CU349" s="67">
        <v>0</v>
      </c>
      <c r="CV349" s="67">
        <v>0</v>
      </c>
      <c r="CW349" s="67">
        <v>0</v>
      </c>
      <c r="CX349" s="67">
        <v>0</v>
      </c>
      <c r="CY349" s="67">
        <v>0</v>
      </c>
      <c r="CZ349" s="67">
        <v>0</v>
      </c>
      <c r="DA349" s="67">
        <v>0</v>
      </c>
      <c r="DB349" s="62">
        <f>VLOOKUP(A349,'[3]2017'!$A$8:$I$140,9,0)</f>
        <v>1.0172939979654119</v>
      </c>
      <c r="DC349" s="63">
        <f>VLOOKUP(A349,'[3]2017'!$A$8:$I$140,8,0)</f>
        <v>3</v>
      </c>
      <c r="DD349" s="96" t="s">
        <v>3116</v>
      </c>
      <c r="DE349" s="96" t="s">
        <v>3117</v>
      </c>
      <c r="DF349" s="99">
        <v>3.5245113745594359</v>
      </c>
      <c r="DG349" s="100">
        <v>3.2677000418935904</v>
      </c>
      <c r="DH349" s="67">
        <v>0</v>
      </c>
      <c r="DI349" s="67">
        <v>0</v>
      </c>
      <c r="DJ349" s="67">
        <v>0</v>
      </c>
      <c r="DK349" s="67">
        <v>0</v>
      </c>
      <c r="DL349" s="67">
        <v>0</v>
      </c>
      <c r="DM349" s="67">
        <v>0</v>
      </c>
      <c r="DN349" s="67">
        <v>61.29</v>
      </c>
      <c r="DO349" s="67">
        <v>2</v>
      </c>
      <c r="DP349" s="67">
        <v>0</v>
      </c>
      <c r="DQ349" s="67">
        <v>0</v>
      </c>
      <c r="DR349" s="67">
        <v>0</v>
      </c>
      <c r="DS349" s="67">
        <v>0</v>
      </c>
      <c r="DT349" s="67">
        <v>0</v>
      </c>
      <c r="DU349" s="67">
        <v>0</v>
      </c>
      <c r="DV349" s="67">
        <v>0</v>
      </c>
      <c r="DW349" s="67">
        <v>0</v>
      </c>
      <c r="DX349" s="67">
        <v>0</v>
      </c>
      <c r="DY349" s="67">
        <v>0</v>
      </c>
      <c r="DZ349" s="101">
        <f>VLOOKUP(A349,[5]Embarazos!$A$7:$D$139,4,0)</f>
        <v>2.7397260273972601</v>
      </c>
      <c r="EA349" s="63">
        <f>VLOOKUP(A349,[5]Embarazos!$A$7:$D$139,3,0)</f>
        <v>12</v>
      </c>
      <c r="EB349" s="62">
        <f>VLOOKUP(A349,[5]Embarazos!$A$7:$F$139,6,0)</f>
        <v>30.365296803652971</v>
      </c>
      <c r="EC349" s="63">
        <f>VLOOKUP(A349,[5]Embarazos!$A$7:$F$139,5,0)</f>
        <v>133</v>
      </c>
      <c r="ED349" s="62">
        <f>VLOOKUP(A349,'[3]2017'!$A$8:$K$140,11,0)</f>
        <v>0</v>
      </c>
      <c r="EE349" s="63">
        <f>VLOOKUP(A349,'[3]2017'!$A$8:$K$140,10,0)</f>
        <v>0</v>
      </c>
      <c r="EF349" s="96" t="s">
        <v>3118</v>
      </c>
      <c r="EG349" s="96" t="s">
        <v>3119</v>
      </c>
      <c r="EH349" s="99">
        <v>1.3853258081067215</v>
      </c>
      <c r="EI349" s="104">
        <v>3.5465924895688459</v>
      </c>
      <c r="EJ349" s="174" t="s">
        <v>1004</v>
      </c>
      <c r="EK349" s="174" t="s">
        <v>3120</v>
      </c>
      <c r="EL349" s="96" t="s">
        <v>3121</v>
      </c>
      <c r="EM349" s="96" t="s">
        <v>3122</v>
      </c>
      <c r="EN349" s="99">
        <v>1.2295081967213115</v>
      </c>
      <c r="EO349" s="100">
        <v>0.94339622641509435</v>
      </c>
      <c r="EP349" s="67">
        <v>0</v>
      </c>
      <c r="EQ349" s="67">
        <v>0</v>
      </c>
      <c r="ER349" s="67">
        <v>30.65</v>
      </c>
      <c r="ES349" s="67">
        <v>1</v>
      </c>
      <c r="ET349" s="67">
        <v>0</v>
      </c>
      <c r="EU349" s="67">
        <v>0</v>
      </c>
      <c r="EV349" s="67">
        <v>61.29</v>
      </c>
      <c r="EW349" s="67">
        <v>2</v>
      </c>
      <c r="EX349" s="67">
        <v>0</v>
      </c>
      <c r="EY349" s="62">
        <f>VLOOKUP(A349,[5]Embarazos!$A$7:$H$139,8,0)</f>
        <v>31.278538812785389</v>
      </c>
      <c r="EZ349" s="63">
        <f>VLOOKUP(A349,[5]Embarazos!$A$7:$H$139,7,0)</f>
        <v>137</v>
      </c>
      <c r="FA349" s="62">
        <f>VLOOKUP(A349,[5]Embarazos!$A$7:$J$139,10,0)</f>
        <v>17.579908675799086</v>
      </c>
      <c r="FB349" s="63">
        <f>VLOOKUP(A349,[5]Embarazos!$A$7:$J$139,9,0)</f>
        <v>77</v>
      </c>
      <c r="FC349" s="67">
        <v>20.190000000000001</v>
      </c>
      <c r="FD349" s="67">
        <v>1</v>
      </c>
      <c r="FE349" s="67">
        <v>0</v>
      </c>
      <c r="FF349" s="67">
        <v>0</v>
      </c>
      <c r="FG349" s="67">
        <v>0</v>
      </c>
      <c r="FH349" s="67">
        <v>0</v>
      </c>
      <c r="FI349" s="67">
        <v>0</v>
      </c>
      <c r="FJ349" s="67">
        <v>0</v>
      </c>
      <c r="FK349" s="92">
        <v>20.185708518368994</v>
      </c>
      <c r="FL349" s="105">
        <v>1</v>
      </c>
      <c r="FM349" s="67">
        <v>0</v>
      </c>
      <c r="FN349" s="67">
        <v>0</v>
      </c>
      <c r="FO349" s="67">
        <v>0</v>
      </c>
      <c r="FP349" s="67">
        <v>0</v>
      </c>
      <c r="FQ349" s="67">
        <v>0</v>
      </c>
      <c r="FR349" s="67">
        <v>0</v>
      </c>
      <c r="FS349" s="62">
        <f>VLOOKUP(A349,'[3]2017'!$A$8:$M$140,13,0)</f>
        <v>0.44111160123511245</v>
      </c>
      <c r="FT349" s="63">
        <f>VLOOKUP(A349,'[3]2017'!$A$8:$M$140,12,0)</f>
        <v>1</v>
      </c>
      <c r="FU349" s="62">
        <f>VLOOKUP(A349,'[3]2017'!$A$8:$O$140,15,0)</f>
        <v>1.4130946773433821</v>
      </c>
      <c r="FV349" s="63">
        <f>VLOOKUP(A349,'[3]2017'!$A$8:$O$140,14,0)</f>
        <v>3</v>
      </c>
      <c r="FW349" s="67"/>
      <c r="FX349" s="67"/>
      <c r="FY349" s="67"/>
      <c r="FZ349" s="67"/>
      <c r="GA349" s="67"/>
      <c r="GB349" s="67"/>
      <c r="GC349" s="67"/>
      <c r="GD349" s="67"/>
      <c r="GE349" s="67"/>
      <c r="GF349" s="67"/>
      <c r="GG349" s="67"/>
      <c r="GH349" s="67"/>
      <c r="GI349" s="67"/>
      <c r="GJ349" s="67"/>
      <c r="GK349" s="67"/>
      <c r="GL349" s="67"/>
      <c r="GM349" s="67"/>
      <c r="GN349" s="67"/>
      <c r="GO349" s="67"/>
      <c r="GP349" s="67"/>
      <c r="GQ349" s="67"/>
      <c r="GR349" s="67"/>
      <c r="GS349" s="67"/>
      <c r="GT349" s="67"/>
      <c r="GU349" s="67"/>
      <c r="GV349" s="67"/>
      <c r="GW349" s="67"/>
      <c r="GX349" s="67"/>
      <c r="GY349" s="67"/>
      <c r="GZ349" s="67"/>
      <c r="HA349" s="67"/>
      <c r="HB349" s="67"/>
      <c r="HC349" s="67"/>
      <c r="HD349" s="67"/>
      <c r="HE349" s="67"/>
      <c r="HF349" s="67"/>
      <c r="HG349" s="67"/>
      <c r="HH349" s="67"/>
      <c r="HI349" s="67"/>
      <c r="HJ349" s="67"/>
      <c r="HK349" s="67"/>
      <c r="HL349" s="67"/>
      <c r="HM349" s="67"/>
      <c r="HN349" s="67"/>
      <c r="HO349" s="67"/>
      <c r="HP349" s="67"/>
      <c r="HQ349" s="67"/>
      <c r="HR349" s="67"/>
      <c r="HS349" s="67"/>
      <c r="HT349" s="67"/>
      <c r="HU349" s="67"/>
      <c r="HV349" s="67"/>
      <c r="HW349" s="67"/>
      <c r="HX349" s="67"/>
      <c r="HY349" s="67"/>
      <c r="HZ349" s="67"/>
      <c r="IA349" s="67"/>
      <c r="IB349" s="67"/>
      <c r="IC349" s="67"/>
      <c r="ID349" s="67"/>
      <c r="IE349" s="67"/>
      <c r="IF349" s="67"/>
      <c r="IG349" s="67"/>
      <c r="IH349" s="67"/>
      <c r="II349" s="67"/>
      <c r="IJ349" s="67"/>
      <c r="IK349" s="67"/>
      <c r="IL349" s="67"/>
      <c r="IM349" s="67"/>
      <c r="IN349" s="67"/>
      <c r="IO349" s="67"/>
      <c r="IP349" s="67"/>
      <c r="IQ349" s="67"/>
      <c r="IR349" s="67"/>
      <c r="IS349" s="67"/>
      <c r="IT349" s="67"/>
      <c r="IU349" s="67"/>
      <c r="IV349" s="67"/>
      <c r="IW349" s="67"/>
      <c r="IX349" s="67"/>
      <c r="IY349" s="67"/>
      <c r="IZ349" s="67"/>
      <c r="JA349" s="67"/>
      <c r="JB349" s="67"/>
      <c r="JC349" s="67"/>
      <c r="JD349" s="67"/>
      <c r="JE349" s="67"/>
      <c r="JF349" s="67"/>
      <c r="JG349" s="67"/>
      <c r="JH349" s="67"/>
      <c r="JI349" s="67"/>
      <c r="JJ349" s="67"/>
      <c r="JK349" s="67"/>
      <c r="JL349" s="67"/>
      <c r="JM349" s="67"/>
      <c r="JN349" s="67"/>
      <c r="JO349" s="67"/>
      <c r="JP349" s="67"/>
      <c r="JQ349" s="67"/>
      <c r="JR349" s="67"/>
      <c r="JS349" s="67"/>
      <c r="JT349" s="67"/>
      <c r="JU349" s="67"/>
      <c r="JV349" s="67"/>
      <c r="JW349" s="67"/>
      <c r="JX349" s="67"/>
      <c r="JY349" s="67"/>
      <c r="JZ349" s="67"/>
      <c r="KA349" s="67"/>
      <c r="KB349" s="67"/>
      <c r="KC349" s="67"/>
      <c r="KD349" s="67"/>
      <c r="KE349" s="67"/>
      <c r="KF349" s="67"/>
      <c r="KG349" s="67"/>
      <c r="KH349" s="67"/>
      <c r="KI349" s="67"/>
      <c r="KJ349" s="67"/>
      <c r="KK349" s="67"/>
      <c r="KL349" s="67"/>
      <c r="KM349" s="67"/>
      <c r="KN349" s="67"/>
      <c r="KO349" s="67"/>
      <c r="KP349" s="67"/>
      <c r="KQ349" s="67"/>
      <c r="KR349" s="67"/>
      <c r="KS349" s="67"/>
      <c r="KT349" s="67"/>
      <c r="KU349" s="67"/>
      <c r="KV349" s="67"/>
      <c r="KW349" s="67"/>
      <c r="KX349" s="67"/>
      <c r="KY349" s="67"/>
      <c r="KZ349" s="67"/>
      <c r="LA349" s="67"/>
      <c r="LB349" s="67"/>
      <c r="LC349" s="67"/>
      <c r="LD349" s="67"/>
      <c r="LE349" s="67"/>
      <c r="LF349" s="67"/>
      <c r="LG349" s="67"/>
      <c r="LH349" s="67"/>
      <c r="LI349" s="67"/>
      <c r="LJ349" s="67"/>
      <c r="LK349" s="67"/>
      <c r="LL349" s="67"/>
      <c r="LM349" s="67"/>
      <c r="LN349" s="67"/>
      <c r="LO349" s="67"/>
      <c r="LP349" s="67"/>
      <c r="LQ349" s="67"/>
      <c r="LR349" s="67"/>
      <c r="LS349" s="67"/>
      <c r="LT349" s="67"/>
      <c r="LU349" s="67"/>
      <c r="LV349" s="67"/>
      <c r="LW349" s="67"/>
      <c r="LX349" s="67"/>
      <c r="LY349" s="67"/>
      <c r="LZ349" s="67"/>
      <c r="MA349" s="67"/>
      <c r="MB349" s="67"/>
      <c r="MC349" s="67"/>
      <c r="MD349" s="67"/>
      <c r="ME349" s="67"/>
      <c r="MF349" s="67"/>
      <c r="MG349" s="67"/>
      <c r="MH349" s="67"/>
      <c r="MI349" s="67"/>
      <c r="MJ349" s="67"/>
      <c r="MK349" s="67"/>
      <c r="ML349" s="67"/>
      <c r="MM349" s="67"/>
      <c r="MN349" s="67"/>
      <c r="MO349" s="67"/>
      <c r="MP349" s="67"/>
      <c r="MQ349" s="67"/>
      <c r="MR349" s="67"/>
      <c r="MS349" s="67"/>
      <c r="MT349" s="67"/>
      <c r="MU349" s="67"/>
      <c r="MV349" s="67"/>
      <c r="MW349" s="67"/>
      <c r="MX349" s="67"/>
      <c r="MY349" s="67"/>
      <c r="MZ349" s="67"/>
      <c r="NA349" s="67"/>
      <c r="NB349" s="67"/>
      <c r="NC349" s="67"/>
      <c r="ND349" s="67"/>
      <c r="NE349" s="67"/>
      <c r="NF349" s="67"/>
      <c r="NG349" s="67"/>
      <c r="NH349" s="67"/>
      <c r="NI349" s="67"/>
      <c r="NJ349" s="67"/>
      <c r="NK349" s="67"/>
      <c r="NL349" s="67"/>
      <c r="NM349" s="67"/>
      <c r="NN349" s="67"/>
      <c r="NO349" s="67"/>
      <c r="NP349" s="67"/>
      <c r="NQ349" s="67"/>
      <c r="NR349" s="12"/>
      <c r="NS349" s="12"/>
      <c r="NT349" s="12"/>
      <c r="NU349" s="12"/>
      <c r="NV349" s="12"/>
      <c r="NW349" s="12"/>
      <c r="NX349" s="12"/>
      <c r="NY349" s="12"/>
      <c r="NZ349" s="12"/>
      <c r="OA349" s="12"/>
      <c r="OB349" s="12"/>
      <c r="OC349" s="12"/>
      <c r="OD349" s="12"/>
      <c r="OE349" s="12"/>
      <c r="OF349" s="12"/>
      <c r="OG349" s="12"/>
      <c r="OH349" s="12"/>
      <c r="OI349" s="12"/>
      <c r="OJ349" s="12"/>
      <c r="OK349" s="12"/>
      <c r="OL349" s="12"/>
      <c r="OM349" s="12"/>
      <c r="ON349" s="12"/>
      <c r="OO349" s="12"/>
      <c r="OP349" s="12"/>
      <c r="OQ349" s="12"/>
    </row>
    <row r="350" spans="1:407">
      <c r="A350" s="96" t="s">
        <v>1329</v>
      </c>
      <c r="B350" s="56" t="s">
        <v>1330</v>
      </c>
      <c r="C350" s="96" t="s">
        <v>427</v>
      </c>
      <c r="D350" s="74">
        <v>6</v>
      </c>
      <c r="E350" s="67">
        <v>2017</v>
      </c>
      <c r="F350" s="161">
        <v>64.693325054413194</v>
      </c>
      <c r="G350" s="67">
        <v>10929</v>
      </c>
      <c r="H350" s="67">
        <v>4697</v>
      </c>
      <c r="I350" s="67">
        <v>6232</v>
      </c>
      <c r="J350" s="67">
        <v>28.52</v>
      </c>
      <c r="K350" s="78">
        <v>3117</v>
      </c>
      <c r="L350" s="67">
        <v>92.84</v>
      </c>
      <c r="M350" s="78">
        <v>10147</v>
      </c>
      <c r="N350" s="67">
        <v>1037</v>
      </c>
      <c r="O350" s="67">
        <v>532</v>
      </c>
      <c r="P350" s="67">
        <v>505</v>
      </c>
      <c r="Q350" s="67">
        <v>1246</v>
      </c>
      <c r="R350" s="67">
        <v>642</v>
      </c>
      <c r="S350" s="67">
        <v>604</v>
      </c>
      <c r="T350" s="67">
        <v>1039</v>
      </c>
      <c r="U350" s="67">
        <v>550</v>
      </c>
      <c r="V350" s="67">
        <v>489</v>
      </c>
      <c r="W350" s="67">
        <v>1240</v>
      </c>
      <c r="X350" s="67">
        <v>661</v>
      </c>
      <c r="Y350" s="67">
        <v>579</v>
      </c>
      <c r="Z350" s="67">
        <v>1004</v>
      </c>
      <c r="AA350" s="67">
        <v>544</v>
      </c>
      <c r="AB350" s="67">
        <v>460</v>
      </c>
      <c r="AC350" s="67">
        <v>1144</v>
      </c>
      <c r="AD350" s="67">
        <v>625</v>
      </c>
      <c r="AE350" s="67">
        <v>519</v>
      </c>
      <c r="AF350" s="67">
        <v>911</v>
      </c>
      <c r="AG350" s="67">
        <v>502</v>
      </c>
      <c r="AH350" s="67">
        <v>409</v>
      </c>
      <c r="AI350" s="67">
        <v>1659</v>
      </c>
      <c r="AJ350" s="67">
        <v>924</v>
      </c>
      <c r="AK350" s="67">
        <v>735</v>
      </c>
      <c r="AL350" s="67">
        <v>935</v>
      </c>
      <c r="AM350" s="67">
        <v>521</v>
      </c>
      <c r="AN350" s="67">
        <v>414</v>
      </c>
      <c r="AO350" s="67">
        <v>873</v>
      </c>
      <c r="AP350" s="67">
        <v>487</v>
      </c>
      <c r="AQ350" s="67">
        <v>386</v>
      </c>
      <c r="AR350" s="67" t="s">
        <v>428</v>
      </c>
      <c r="AS350" s="67"/>
      <c r="AT350" s="67" t="s">
        <v>428</v>
      </c>
      <c r="AU350" s="59">
        <v>567</v>
      </c>
      <c r="AV350" s="59">
        <v>0</v>
      </c>
      <c r="AW350" s="59">
        <v>172</v>
      </c>
      <c r="AX350" s="97">
        <f>VLOOKUP(A350,[2]INFANTIL!$A$8:$AA$140,27,0)</f>
        <v>10.204081632653061</v>
      </c>
      <c r="AY350" s="98">
        <f>VLOOKUP(A350,[2]INFANTIL!$A$8:$AA$140,16,0)</f>
        <v>2</v>
      </c>
      <c r="AZ350" s="62">
        <f>VLOOKUP(A350,'[3]2017'!$A$8:$E$140,5,0)</f>
        <v>1.9286403085824495</v>
      </c>
      <c r="BA350" s="63">
        <f>VLOOKUP(A350,'[3]2017'!$A$8:$E$140,4,0)</f>
        <v>2</v>
      </c>
      <c r="BB350" s="62">
        <f>VLOOKUP(A350,[2]MATERNAS!$A$8:$AA$140,27,0)</f>
        <v>0</v>
      </c>
      <c r="BC350" s="63">
        <f>VLOOKUP(A350,[2]MATERNAS!$A$8:$AA$140,26,0)</f>
        <v>0</v>
      </c>
      <c r="BD350" s="68">
        <v>0</v>
      </c>
      <c r="BE350" s="69">
        <v>0</v>
      </c>
      <c r="BF350" s="60">
        <f>VLOOKUP(A350,[4]Controles!$A$7:$L$139,12,0)</f>
        <v>4.0816326530612246</v>
      </c>
      <c r="BG350" s="61">
        <f>VLOOKUP(A350,[4]Controles!$A$7:$L$139,11,0)</f>
        <v>8</v>
      </c>
      <c r="BH350" s="88">
        <v>6.1224489795918364</v>
      </c>
      <c r="BI350" s="87">
        <v>12</v>
      </c>
      <c r="BJ350" s="68">
        <v>0</v>
      </c>
      <c r="BK350" s="69">
        <v>0</v>
      </c>
      <c r="BL350" s="68">
        <v>0</v>
      </c>
      <c r="BM350" s="69">
        <v>0</v>
      </c>
      <c r="BN350" s="67">
        <v>0</v>
      </c>
      <c r="BO350" s="67">
        <v>0</v>
      </c>
      <c r="BP350" s="67">
        <v>0</v>
      </c>
      <c r="BQ350" s="67">
        <v>0</v>
      </c>
      <c r="BR350" s="67">
        <v>0</v>
      </c>
      <c r="BS350" s="67">
        <v>0</v>
      </c>
      <c r="BT350" s="67">
        <v>0</v>
      </c>
      <c r="BU350" s="67">
        <v>0</v>
      </c>
      <c r="BV350" s="67">
        <v>18.8</v>
      </c>
      <c r="BW350" s="67">
        <v>84.4</v>
      </c>
      <c r="BX350" s="67">
        <v>73</v>
      </c>
      <c r="BY350" s="88">
        <v>84</v>
      </c>
      <c r="BZ350" s="67">
        <v>85.5</v>
      </c>
      <c r="CA350" s="67">
        <v>90.8</v>
      </c>
      <c r="CB350" s="67">
        <v>80</v>
      </c>
      <c r="CC350" s="96" t="s">
        <v>3123</v>
      </c>
      <c r="CD350" s="96" t="s">
        <v>3124</v>
      </c>
      <c r="CE350" s="99">
        <v>63.636363636363633</v>
      </c>
      <c r="CF350" s="67" t="s">
        <v>1075</v>
      </c>
      <c r="CG350" s="67" t="s">
        <v>3125</v>
      </c>
      <c r="CH350" s="67">
        <v>0</v>
      </c>
      <c r="CI350" s="67">
        <v>0</v>
      </c>
      <c r="CJ350" s="86">
        <v>0.9624639076034649</v>
      </c>
      <c r="CK350" s="87">
        <v>1</v>
      </c>
      <c r="CL350" s="106">
        <v>0</v>
      </c>
      <c r="CM350" s="89">
        <v>0</v>
      </c>
      <c r="CN350" s="67">
        <v>192.31</v>
      </c>
      <c r="CO350" s="67">
        <v>2</v>
      </c>
      <c r="CP350" s="67">
        <v>0</v>
      </c>
      <c r="CQ350" s="67">
        <v>0</v>
      </c>
      <c r="CR350" s="67">
        <v>0</v>
      </c>
      <c r="CS350" s="67">
        <v>0</v>
      </c>
      <c r="CT350" s="67">
        <v>0</v>
      </c>
      <c r="CU350" s="67">
        <v>0</v>
      </c>
      <c r="CV350" s="67">
        <v>0</v>
      </c>
      <c r="CW350" s="67">
        <v>0</v>
      </c>
      <c r="CX350" s="67">
        <v>0</v>
      </c>
      <c r="CY350" s="67">
        <v>0</v>
      </c>
      <c r="CZ350" s="67">
        <v>0</v>
      </c>
      <c r="DA350" s="67">
        <v>0</v>
      </c>
      <c r="DB350" s="62">
        <f>VLOOKUP(A350,'[3]2017'!$A$8:$I$140,9,0)</f>
        <v>0.99601593625498008</v>
      </c>
      <c r="DC350" s="63">
        <f>VLOOKUP(A350,'[3]2017'!$A$8:$I$140,8,0)</f>
        <v>1</v>
      </c>
      <c r="DD350" s="96" t="s">
        <v>3126</v>
      </c>
      <c r="DE350" s="96" t="s">
        <v>3127</v>
      </c>
      <c r="DF350" s="99">
        <v>2.7879677182685256</v>
      </c>
      <c r="DG350" s="100">
        <v>5.0769230769230766</v>
      </c>
      <c r="DH350" s="67">
        <v>0</v>
      </c>
      <c r="DI350" s="67">
        <v>0</v>
      </c>
      <c r="DJ350" s="67">
        <v>0</v>
      </c>
      <c r="DK350" s="67">
        <v>0</v>
      </c>
      <c r="DL350" s="67">
        <v>0</v>
      </c>
      <c r="DM350" s="67">
        <v>0</v>
      </c>
      <c r="DN350" s="67">
        <v>0</v>
      </c>
      <c r="DO350" s="67">
        <v>0</v>
      </c>
      <c r="DP350" s="67">
        <v>87.41</v>
      </c>
      <c r="DQ350" s="67">
        <v>1</v>
      </c>
      <c r="DR350" s="67">
        <v>87.41</v>
      </c>
      <c r="DS350" s="67">
        <v>1</v>
      </c>
      <c r="DT350" s="67">
        <v>0</v>
      </c>
      <c r="DU350" s="67">
        <v>0</v>
      </c>
      <c r="DV350" s="67">
        <v>0</v>
      </c>
      <c r="DW350" s="67">
        <v>0</v>
      </c>
      <c r="DX350" s="67">
        <v>0</v>
      </c>
      <c r="DY350" s="67">
        <v>0</v>
      </c>
      <c r="DZ350" s="101">
        <f>VLOOKUP(A350,[5]Embarazos!$A$7:$D$139,4,0)</f>
        <v>0.46082949308755761</v>
      </c>
      <c r="EA350" s="63">
        <f>VLOOKUP(A350,[5]Embarazos!$A$7:$D$139,3,0)</f>
        <v>1</v>
      </c>
      <c r="EB350" s="62">
        <f>VLOOKUP(A350,[5]Embarazos!$A$7:$F$139,6,0)</f>
        <v>22.119815668202765</v>
      </c>
      <c r="EC350" s="63">
        <f>VLOOKUP(A350,[5]Embarazos!$A$7:$F$139,5,0)</f>
        <v>48</v>
      </c>
      <c r="ED350" s="62">
        <f>VLOOKUP(A350,'[3]2017'!$A$8:$K$140,11,0)</f>
        <v>3.2930845225027441</v>
      </c>
      <c r="EE350" s="63">
        <f>VLOOKUP(A350,'[3]2017'!$A$8:$K$140,10,0)</f>
        <v>3</v>
      </c>
      <c r="EF350" s="96" t="s">
        <v>3128</v>
      </c>
      <c r="EG350" s="96" t="s">
        <v>3129</v>
      </c>
      <c r="EH350" s="99">
        <v>4.3525571273122958</v>
      </c>
      <c r="EI350" s="104">
        <v>2.7906976744186047</v>
      </c>
      <c r="EJ350" s="174" t="s">
        <v>3130</v>
      </c>
      <c r="EK350" s="174" t="s">
        <v>3131</v>
      </c>
      <c r="EL350" s="96" t="s">
        <v>3132</v>
      </c>
      <c r="EM350" s="96" t="s">
        <v>2940</v>
      </c>
      <c r="EN350" s="99">
        <v>1.8450184501845017</v>
      </c>
      <c r="EO350" s="100">
        <v>0.98039215686274506</v>
      </c>
      <c r="EP350" s="67">
        <v>0</v>
      </c>
      <c r="EQ350" s="67">
        <v>0</v>
      </c>
      <c r="ER350" s="67">
        <v>0</v>
      </c>
      <c r="ES350" s="67">
        <v>0</v>
      </c>
      <c r="ET350" s="92">
        <v>174.82517482517483</v>
      </c>
      <c r="EU350" s="67">
        <v>2</v>
      </c>
      <c r="EV350" s="67">
        <v>0</v>
      </c>
      <c r="EW350" s="67">
        <v>0</v>
      </c>
      <c r="EX350" s="67">
        <v>0</v>
      </c>
      <c r="EY350" s="62">
        <f>VLOOKUP(A350,[5]Embarazos!$A$7:$H$139,8,0)</f>
        <v>24.423963133640552</v>
      </c>
      <c r="EZ350" s="63">
        <f>VLOOKUP(A350,[5]Embarazos!$A$7:$H$139,7,0)</f>
        <v>53</v>
      </c>
      <c r="FA350" s="62">
        <f>VLOOKUP(A350,[5]Embarazos!$A$7:$J$139,10,0)</f>
        <v>20.276497695852534</v>
      </c>
      <c r="FB350" s="63">
        <f>VLOOKUP(A350,[5]Embarazos!$A$7:$J$139,9,0)</f>
        <v>44</v>
      </c>
      <c r="FC350" s="67">
        <v>299.25</v>
      </c>
      <c r="FD350" s="67">
        <v>6</v>
      </c>
      <c r="FE350" s="67">
        <v>49.68</v>
      </c>
      <c r="FF350" s="67">
        <v>1</v>
      </c>
      <c r="FG350" s="67">
        <v>0</v>
      </c>
      <c r="FH350" s="67">
        <v>0</v>
      </c>
      <c r="FI350" s="67">
        <v>0</v>
      </c>
      <c r="FJ350" s="67">
        <v>0</v>
      </c>
      <c r="FK350" s="92">
        <v>349.12718204488777</v>
      </c>
      <c r="FL350" s="105">
        <v>7</v>
      </c>
      <c r="FM350" s="67">
        <v>301.2</v>
      </c>
      <c r="FN350" s="67">
        <v>7</v>
      </c>
      <c r="FO350" s="67">
        <v>349.13</v>
      </c>
      <c r="FP350" s="67">
        <v>7</v>
      </c>
      <c r="FQ350" s="67">
        <v>0</v>
      </c>
      <c r="FR350" s="67">
        <v>0</v>
      </c>
      <c r="FS350" s="62">
        <f>VLOOKUP(A350,'[3]2017'!$A$8:$M$140,13,0)</f>
        <v>7.4866310160427805</v>
      </c>
      <c r="FT350" s="63">
        <f>VLOOKUP(A350,'[3]2017'!$A$8:$M$140,12,0)</f>
        <v>7</v>
      </c>
      <c r="FU350" s="62">
        <f>VLOOKUP(A350,'[3]2017'!$A$8:$O$140,15,0)</f>
        <v>1.1454753722794961</v>
      </c>
      <c r="FV350" s="63">
        <f>VLOOKUP(A350,'[3]2017'!$A$8:$O$140,14,0)</f>
        <v>1</v>
      </c>
      <c r="FW350" s="67"/>
      <c r="FX350" s="67"/>
      <c r="FY350" s="67"/>
      <c r="FZ350" s="67"/>
      <c r="GA350" s="67"/>
      <c r="GB350" s="67"/>
      <c r="GC350" s="67"/>
      <c r="GD350" s="67"/>
      <c r="GE350" s="67"/>
      <c r="GF350" s="67"/>
      <c r="GG350" s="67"/>
      <c r="GH350" s="67"/>
      <c r="GI350" s="67"/>
      <c r="GJ350" s="67"/>
      <c r="GK350" s="67"/>
      <c r="GL350" s="67"/>
      <c r="GM350" s="67"/>
      <c r="GN350" s="67"/>
      <c r="GO350" s="67"/>
      <c r="GP350" s="67"/>
      <c r="GQ350" s="67"/>
      <c r="GR350" s="67"/>
      <c r="GS350" s="67"/>
      <c r="GT350" s="67"/>
      <c r="GU350" s="67"/>
      <c r="GV350" s="67"/>
      <c r="GW350" s="67"/>
      <c r="GX350" s="67"/>
      <c r="GY350" s="67"/>
      <c r="GZ350" s="67"/>
      <c r="HA350" s="67"/>
      <c r="HB350" s="67"/>
      <c r="HC350" s="67"/>
      <c r="HD350" s="67"/>
      <c r="HE350" s="67"/>
      <c r="HF350" s="67"/>
      <c r="HG350" s="67"/>
      <c r="HH350" s="67"/>
      <c r="HI350" s="67"/>
      <c r="HJ350" s="67"/>
      <c r="HK350" s="67"/>
      <c r="HL350" s="67"/>
      <c r="HM350" s="67"/>
      <c r="HN350" s="67"/>
      <c r="HO350" s="67"/>
      <c r="HP350" s="67"/>
      <c r="HQ350" s="67"/>
      <c r="HR350" s="67"/>
      <c r="HS350" s="67"/>
      <c r="HT350" s="67"/>
      <c r="HU350" s="67"/>
      <c r="HV350" s="67"/>
      <c r="HW350" s="67"/>
      <c r="HX350" s="67"/>
      <c r="HY350" s="67"/>
      <c r="HZ350" s="67"/>
      <c r="IA350" s="67"/>
      <c r="IB350" s="67"/>
      <c r="IC350" s="67"/>
      <c r="ID350" s="67"/>
      <c r="IE350" s="67"/>
      <c r="IF350" s="67"/>
      <c r="IG350" s="67"/>
      <c r="IH350" s="67"/>
      <c r="II350" s="67"/>
      <c r="IJ350" s="67"/>
      <c r="IK350" s="67"/>
      <c r="IL350" s="67"/>
      <c r="IM350" s="67"/>
      <c r="IN350" s="67"/>
      <c r="IO350" s="67"/>
      <c r="IP350" s="67"/>
      <c r="IQ350" s="67"/>
      <c r="IR350" s="67"/>
      <c r="IS350" s="67"/>
      <c r="IT350" s="67"/>
      <c r="IU350" s="67"/>
      <c r="IV350" s="67"/>
      <c r="IW350" s="67"/>
      <c r="IX350" s="67"/>
      <c r="IY350" s="67"/>
      <c r="IZ350" s="67"/>
      <c r="JA350" s="67"/>
      <c r="JB350" s="67"/>
      <c r="JC350" s="67"/>
      <c r="JD350" s="67"/>
      <c r="JE350" s="67"/>
      <c r="JF350" s="67"/>
      <c r="JG350" s="67"/>
      <c r="JH350" s="67"/>
      <c r="JI350" s="67"/>
      <c r="JJ350" s="67"/>
      <c r="JK350" s="67"/>
      <c r="JL350" s="67"/>
      <c r="JM350" s="67"/>
      <c r="JN350" s="67"/>
      <c r="JO350" s="67"/>
      <c r="JP350" s="67"/>
      <c r="JQ350" s="67"/>
      <c r="JR350" s="67"/>
      <c r="JS350" s="67"/>
      <c r="JT350" s="67"/>
      <c r="JU350" s="67"/>
      <c r="JV350" s="67"/>
      <c r="JW350" s="67"/>
      <c r="JX350" s="67"/>
      <c r="JY350" s="67"/>
      <c r="JZ350" s="67"/>
      <c r="KA350" s="67"/>
      <c r="KB350" s="67"/>
      <c r="KC350" s="67"/>
      <c r="KD350" s="67"/>
      <c r="KE350" s="67"/>
      <c r="KF350" s="67"/>
      <c r="KG350" s="67"/>
      <c r="KH350" s="67"/>
      <c r="KI350" s="67"/>
      <c r="KJ350" s="67"/>
      <c r="KK350" s="67"/>
      <c r="KL350" s="67"/>
      <c r="KM350" s="67"/>
      <c r="KN350" s="67"/>
      <c r="KO350" s="67"/>
      <c r="KP350" s="67"/>
      <c r="KQ350" s="67"/>
      <c r="KR350" s="67"/>
      <c r="KS350" s="67"/>
      <c r="KT350" s="67"/>
      <c r="KU350" s="67"/>
      <c r="KV350" s="67"/>
      <c r="KW350" s="67"/>
      <c r="KX350" s="67"/>
      <c r="KY350" s="67"/>
      <c r="KZ350" s="67"/>
      <c r="LA350" s="67"/>
      <c r="LB350" s="67"/>
      <c r="LC350" s="67"/>
      <c r="LD350" s="67"/>
      <c r="LE350" s="67"/>
      <c r="LF350" s="67"/>
      <c r="LG350" s="67"/>
      <c r="LH350" s="67"/>
      <c r="LI350" s="67"/>
      <c r="LJ350" s="67"/>
      <c r="LK350" s="67"/>
      <c r="LL350" s="67"/>
      <c r="LM350" s="67"/>
      <c r="LN350" s="67"/>
      <c r="LO350" s="67"/>
      <c r="LP350" s="67"/>
      <c r="LQ350" s="67"/>
      <c r="LR350" s="67"/>
      <c r="LS350" s="67"/>
      <c r="LT350" s="67"/>
      <c r="LU350" s="67"/>
      <c r="LV350" s="67"/>
      <c r="LW350" s="67"/>
      <c r="LX350" s="67"/>
      <c r="LY350" s="67"/>
      <c r="LZ350" s="67"/>
      <c r="MA350" s="67"/>
      <c r="MB350" s="67"/>
      <c r="MC350" s="67"/>
      <c r="MD350" s="67"/>
      <c r="ME350" s="67"/>
      <c r="MF350" s="67"/>
      <c r="MG350" s="67"/>
      <c r="MH350" s="67"/>
      <c r="MI350" s="67"/>
      <c r="MJ350" s="67"/>
      <c r="MK350" s="67"/>
      <c r="ML350" s="67"/>
      <c r="MM350" s="67"/>
      <c r="MN350" s="67"/>
      <c r="MO350" s="67"/>
      <c r="MP350" s="67"/>
      <c r="MQ350" s="67"/>
      <c r="MR350" s="67"/>
      <c r="MS350" s="67"/>
      <c r="MT350" s="67"/>
      <c r="MU350" s="67"/>
      <c r="MV350" s="67"/>
      <c r="MW350" s="67"/>
      <c r="MX350" s="67"/>
      <c r="MY350" s="67"/>
      <c r="MZ350" s="67"/>
      <c r="NA350" s="67"/>
      <c r="NB350" s="67"/>
      <c r="NC350" s="67"/>
      <c r="ND350" s="67"/>
      <c r="NE350" s="67"/>
      <c r="NF350" s="67"/>
      <c r="NG350" s="67"/>
      <c r="NH350" s="67"/>
      <c r="NI350" s="67"/>
      <c r="NJ350" s="67"/>
      <c r="NK350" s="67"/>
      <c r="NL350" s="67"/>
      <c r="NM350" s="67"/>
      <c r="NN350" s="67"/>
      <c r="NO350" s="67"/>
      <c r="NP350" s="67"/>
      <c r="NQ350" s="67"/>
      <c r="NR350" s="12"/>
      <c r="NS350" s="12"/>
      <c r="NT350" s="12"/>
      <c r="NU350" s="12"/>
      <c r="NV350" s="12"/>
      <c r="NW350" s="12"/>
      <c r="NX350" s="12"/>
      <c r="NY350" s="12"/>
      <c r="NZ350" s="12"/>
      <c r="OA350" s="12"/>
      <c r="OB350" s="12"/>
      <c r="OC350" s="12"/>
      <c r="OD350" s="12"/>
      <c r="OE350" s="12"/>
      <c r="OF350" s="12"/>
      <c r="OG350" s="12"/>
      <c r="OH350" s="12"/>
      <c r="OI350" s="12"/>
      <c r="OJ350" s="12"/>
      <c r="OK350" s="12"/>
      <c r="OL350" s="12"/>
      <c r="OM350" s="12"/>
      <c r="ON350" s="12"/>
      <c r="OO350" s="12"/>
      <c r="OP350" s="12"/>
      <c r="OQ350" s="12"/>
    </row>
    <row r="351" spans="1:407">
      <c r="A351" s="96" t="s">
        <v>1337</v>
      </c>
      <c r="B351" s="56" t="s">
        <v>1338</v>
      </c>
      <c r="C351" s="96" t="s">
        <v>514</v>
      </c>
      <c r="D351" s="74">
        <v>6</v>
      </c>
      <c r="E351" s="67">
        <v>2017</v>
      </c>
      <c r="F351" s="161">
        <v>75.361757794931307</v>
      </c>
      <c r="G351" s="67">
        <v>27513</v>
      </c>
      <c r="H351" s="67">
        <v>14611</v>
      </c>
      <c r="I351" s="67">
        <v>12902</v>
      </c>
      <c r="J351" s="67">
        <v>50.63</v>
      </c>
      <c r="K351" s="78">
        <v>13930</v>
      </c>
      <c r="L351" s="67">
        <v>34.26</v>
      </c>
      <c r="M351" s="78">
        <v>9425</v>
      </c>
      <c r="N351" s="67">
        <v>2625</v>
      </c>
      <c r="O351" s="67">
        <v>1340</v>
      </c>
      <c r="P351" s="67">
        <v>1285</v>
      </c>
      <c r="Q351" s="67">
        <v>3145</v>
      </c>
      <c r="R351" s="67">
        <v>1605</v>
      </c>
      <c r="S351" s="67">
        <v>1540</v>
      </c>
      <c r="T351" s="67">
        <v>2643</v>
      </c>
      <c r="U351" s="67">
        <v>1338</v>
      </c>
      <c r="V351" s="67">
        <v>1305</v>
      </c>
      <c r="W351" s="67">
        <v>3220</v>
      </c>
      <c r="X351" s="67">
        <v>1625</v>
      </c>
      <c r="Y351" s="67">
        <v>1595</v>
      </c>
      <c r="Z351" s="67">
        <v>2722</v>
      </c>
      <c r="AA351" s="67">
        <v>1377</v>
      </c>
      <c r="AB351" s="67">
        <v>1345</v>
      </c>
      <c r="AC351" s="67">
        <v>3115</v>
      </c>
      <c r="AD351" s="67">
        <v>1602</v>
      </c>
      <c r="AE351" s="67">
        <v>1513</v>
      </c>
      <c r="AF351" s="67">
        <v>2489</v>
      </c>
      <c r="AG351" s="67">
        <v>1302</v>
      </c>
      <c r="AH351" s="67">
        <v>1187</v>
      </c>
      <c r="AI351" s="67">
        <v>4752</v>
      </c>
      <c r="AJ351" s="67">
        <v>2476</v>
      </c>
      <c r="AK351" s="67">
        <v>2276</v>
      </c>
      <c r="AL351" s="67">
        <v>2684</v>
      </c>
      <c r="AM351" s="67">
        <v>1398</v>
      </c>
      <c r="AN351" s="67">
        <v>1286</v>
      </c>
      <c r="AO351" s="67">
        <v>2593</v>
      </c>
      <c r="AP351" s="67">
        <v>1340</v>
      </c>
      <c r="AQ351" s="67">
        <v>1253</v>
      </c>
      <c r="AR351" s="67" t="s">
        <v>428</v>
      </c>
      <c r="AS351" s="67"/>
      <c r="AT351" s="67" t="s">
        <v>428</v>
      </c>
      <c r="AU351" s="59">
        <v>356</v>
      </c>
      <c r="AV351" s="59">
        <v>0</v>
      </c>
      <c r="AW351" s="59">
        <v>129</v>
      </c>
      <c r="AX351" s="97">
        <f>VLOOKUP(A351,[2]INFANTIL!$A$8:$AA$140,27,0)</f>
        <v>6.5359477124183005</v>
      </c>
      <c r="AY351" s="98">
        <f>VLOOKUP(A351,[2]INFANTIL!$A$8:$AA$140,16,0)</f>
        <v>2</v>
      </c>
      <c r="AZ351" s="62">
        <f>VLOOKUP(A351,'[3]2017'!$A$8:$E$140,5,0)</f>
        <v>1.142857142857143</v>
      </c>
      <c r="BA351" s="63">
        <f>VLOOKUP(A351,'[3]2017'!$A$8:$E$140,4,0)</f>
        <v>3</v>
      </c>
      <c r="BB351" s="62">
        <f>VLOOKUP(A351,[2]MATERNAS!$A$8:$AA$140,27,0)</f>
        <v>0</v>
      </c>
      <c r="BC351" s="63">
        <f>VLOOKUP(A351,[2]MATERNAS!$A$8:$AA$140,26,0)</f>
        <v>0</v>
      </c>
      <c r="BD351" s="68">
        <v>0</v>
      </c>
      <c r="BE351" s="69">
        <v>0</v>
      </c>
      <c r="BF351" s="60">
        <f>VLOOKUP(A351,[4]Controles!$A$7:$L$139,12,0)</f>
        <v>4.9019607843137258</v>
      </c>
      <c r="BG351" s="61">
        <f>VLOOKUP(A351,[4]Controles!$A$7:$L$139,11,0)</f>
        <v>15</v>
      </c>
      <c r="BH351" s="88">
        <v>10.457516339869281</v>
      </c>
      <c r="BI351" s="87">
        <v>32</v>
      </c>
      <c r="BJ351" s="68">
        <v>0</v>
      </c>
      <c r="BK351" s="69">
        <v>0</v>
      </c>
      <c r="BL351" s="68">
        <v>0</v>
      </c>
      <c r="BM351" s="69">
        <v>0</v>
      </c>
      <c r="BN351" s="67">
        <v>0</v>
      </c>
      <c r="BO351" s="67">
        <v>0</v>
      </c>
      <c r="BP351" s="67">
        <v>0</v>
      </c>
      <c r="BQ351" s="67">
        <v>0</v>
      </c>
      <c r="BR351" s="67">
        <v>0</v>
      </c>
      <c r="BS351" s="67">
        <v>0</v>
      </c>
      <c r="BT351" s="67">
        <v>0</v>
      </c>
      <c r="BU351" s="67">
        <v>0</v>
      </c>
      <c r="BV351" s="67">
        <v>30.3</v>
      </c>
      <c r="BW351" s="67">
        <v>99.1</v>
      </c>
      <c r="BX351" s="67">
        <v>103.2</v>
      </c>
      <c r="BY351" s="67">
        <v>99.1</v>
      </c>
      <c r="BZ351" s="67">
        <v>112.7</v>
      </c>
      <c r="CA351" s="67">
        <v>99.4</v>
      </c>
      <c r="CB351" s="67">
        <v>96.9</v>
      </c>
      <c r="CC351" s="96" t="s">
        <v>3133</v>
      </c>
      <c r="CD351" s="96" t="s">
        <v>3134</v>
      </c>
      <c r="CE351" s="99">
        <v>40.625</v>
      </c>
      <c r="CF351" s="67" t="s">
        <v>1098</v>
      </c>
      <c r="CG351" s="67" t="s">
        <v>1458</v>
      </c>
      <c r="CH351" s="67">
        <v>0</v>
      </c>
      <c r="CI351" s="67">
        <v>0</v>
      </c>
      <c r="CJ351" s="86">
        <v>0</v>
      </c>
      <c r="CK351" s="87">
        <v>0</v>
      </c>
      <c r="CL351" s="106">
        <v>0</v>
      </c>
      <c r="CM351" s="89">
        <v>0</v>
      </c>
      <c r="CN351" s="67">
        <v>76.510000000000005</v>
      </c>
      <c r="CO351" s="67">
        <v>2</v>
      </c>
      <c r="CP351" s="67">
        <v>0</v>
      </c>
      <c r="CQ351" s="67">
        <v>0</v>
      </c>
      <c r="CR351" s="67">
        <v>0</v>
      </c>
      <c r="CS351" s="67">
        <v>0</v>
      </c>
      <c r="CT351" s="67">
        <v>0</v>
      </c>
      <c r="CU351" s="67">
        <v>0</v>
      </c>
      <c r="CV351" s="67">
        <v>0</v>
      </c>
      <c r="CW351" s="67">
        <v>0</v>
      </c>
      <c r="CX351" s="67">
        <v>0</v>
      </c>
      <c r="CY351" s="67">
        <v>0</v>
      </c>
      <c r="CZ351" s="67">
        <v>0</v>
      </c>
      <c r="DA351" s="67">
        <v>0</v>
      </c>
      <c r="DB351" s="62">
        <f>VLOOKUP(A351,'[3]2017'!$A$8:$I$140,9,0)</f>
        <v>0</v>
      </c>
      <c r="DC351" s="63">
        <f>VLOOKUP(A351,'[3]2017'!$A$8:$I$140,8,0)</f>
        <v>0</v>
      </c>
      <c r="DD351" s="96" t="s">
        <v>3135</v>
      </c>
      <c r="DE351" s="96" t="s">
        <v>3136</v>
      </c>
      <c r="DF351" s="99">
        <v>2.072289156626506</v>
      </c>
      <c r="DG351" s="100">
        <v>5.785123966942149</v>
      </c>
      <c r="DH351" s="67">
        <v>31.06</v>
      </c>
      <c r="DI351" s="67">
        <v>1</v>
      </c>
      <c r="DJ351" s="67">
        <v>62.11</v>
      </c>
      <c r="DK351" s="67">
        <v>2</v>
      </c>
      <c r="DL351" s="67">
        <v>0</v>
      </c>
      <c r="DM351" s="67">
        <v>0</v>
      </c>
      <c r="DN351" s="67">
        <v>32.1</v>
      </c>
      <c r="DO351" s="67">
        <v>1</v>
      </c>
      <c r="DP351" s="67">
        <v>32.1</v>
      </c>
      <c r="DQ351" s="67">
        <v>1</v>
      </c>
      <c r="DR351" s="67">
        <v>32.1</v>
      </c>
      <c r="DS351" s="67">
        <v>1</v>
      </c>
      <c r="DT351" s="67">
        <v>0</v>
      </c>
      <c r="DU351" s="67">
        <v>0</v>
      </c>
      <c r="DV351" s="67">
        <v>0</v>
      </c>
      <c r="DW351" s="67">
        <v>0</v>
      </c>
      <c r="DX351" s="67">
        <v>0</v>
      </c>
      <c r="DY351" s="67">
        <v>0</v>
      </c>
      <c r="DZ351" s="101">
        <f>VLOOKUP(A351,[5]Embarazos!$A$7:$D$139,4,0)</f>
        <v>0.3125</v>
      </c>
      <c r="EA351" s="63">
        <f>VLOOKUP(A351,[5]Embarazos!$A$7:$D$139,3,0)</f>
        <v>1</v>
      </c>
      <c r="EB351" s="62">
        <f>VLOOKUP(A351,[5]Embarazos!$A$7:$F$139,6,0)</f>
        <v>23.4375</v>
      </c>
      <c r="EC351" s="63">
        <f>VLOOKUP(A351,[5]Embarazos!$A$7:$F$139,5,0)</f>
        <v>75</v>
      </c>
      <c r="ED351" s="62">
        <f>VLOOKUP(A351,'[3]2017'!$A$8:$K$140,11,0)</f>
        <v>1.2053033346725592</v>
      </c>
      <c r="EE351" s="63">
        <f>VLOOKUP(A351,'[3]2017'!$A$8:$K$140,10,0)</f>
        <v>3</v>
      </c>
      <c r="EF351" s="96" t="s">
        <v>3137</v>
      </c>
      <c r="EG351" s="96" t="s">
        <v>3138</v>
      </c>
      <c r="EH351" s="99">
        <v>1.9764957264957264</v>
      </c>
      <c r="EI351" s="104">
        <v>5.376344086021505</v>
      </c>
      <c r="EJ351" s="174" t="s">
        <v>3139</v>
      </c>
      <c r="EK351" s="174" t="s">
        <v>3140</v>
      </c>
      <c r="EL351" s="96" t="s">
        <v>2394</v>
      </c>
      <c r="EM351" s="96" t="s">
        <v>1992</v>
      </c>
      <c r="EN351" s="99">
        <v>0.65703022339027595</v>
      </c>
      <c r="EO351" s="100">
        <v>3.5087719298245612</v>
      </c>
      <c r="EP351" s="67">
        <v>0</v>
      </c>
      <c r="EQ351" s="67">
        <v>0</v>
      </c>
      <c r="ER351" s="67">
        <v>96.31</v>
      </c>
      <c r="ES351" s="67">
        <v>3</v>
      </c>
      <c r="ET351" s="92">
        <v>64.205457463884429</v>
      </c>
      <c r="EU351" s="67">
        <v>2</v>
      </c>
      <c r="EV351" s="67">
        <v>0</v>
      </c>
      <c r="EW351" s="67">
        <v>0</v>
      </c>
      <c r="EX351" s="67">
        <v>18</v>
      </c>
      <c r="EY351" s="62">
        <f>VLOOKUP(A351,[5]Embarazos!$A$7:$H$139,8,0)</f>
        <v>32.8125</v>
      </c>
      <c r="EZ351" s="63">
        <f>VLOOKUP(A351,[5]Embarazos!$A$7:$H$139,7,0)</f>
        <v>105</v>
      </c>
      <c r="FA351" s="62">
        <f>VLOOKUP(A351,[5]Embarazos!$A$7:$J$139,10,0)</f>
        <v>19.0625</v>
      </c>
      <c r="FB351" s="63">
        <f>VLOOKUP(A351,[5]Embarazos!$A$7:$J$139,9,0)</f>
        <v>61</v>
      </c>
      <c r="FC351" s="67">
        <v>17.28</v>
      </c>
      <c r="FD351" s="67">
        <v>1</v>
      </c>
      <c r="FE351" s="67">
        <v>34.57</v>
      </c>
      <c r="FF351" s="67">
        <v>2</v>
      </c>
      <c r="FG351" s="67">
        <v>17.28</v>
      </c>
      <c r="FH351" s="67">
        <v>1</v>
      </c>
      <c r="FI351" s="67">
        <v>0</v>
      </c>
      <c r="FJ351" s="67">
        <v>0</v>
      </c>
      <c r="FK351" s="92">
        <v>69.132388524023511</v>
      </c>
      <c r="FL351" s="105">
        <v>4</v>
      </c>
      <c r="FM351" s="67">
        <v>155.55000000000001</v>
      </c>
      <c r="FN351" s="67">
        <v>9</v>
      </c>
      <c r="FO351" s="67">
        <v>86.42</v>
      </c>
      <c r="FP351" s="67">
        <v>5</v>
      </c>
      <c r="FQ351" s="67">
        <v>0</v>
      </c>
      <c r="FR351" s="67">
        <v>0</v>
      </c>
      <c r="FS351" s="62">
        <f>VLOOKUP(A351,'[3]2017'!$A$8:$M$140,13,0)</f>
        <v>0.37257824143070045</v>
      </c>
      <c r="FT351" s="63">
        <f>VLOOKUP(A351,'[3]2017'!$A$8:$M$140,12,0)</f>
        <v>1</v>
      </c>
      <c r="FU351" s="62">
        <f>VLOOKUP(A351,'[3]2017'!$A$8:$O$140,15,0)</f>
        <v>1.1569610489780178</v>
      </c>
      <c r="FV351" s="63">
        <f>VLOOKUP(A351,'[3]2017'!$A$8:$O$140,14,0)</f>
        <v>3</v>
      </c>
      <c r="FW351" s="67"/>
      <c r="FX351" s="67"/>
      <c r="FY351" s="67"/>
      <c r="FZ351" s="67"/>
      <c r="GA351" s="67"/>
      <c r="GB351" s="67"/>
      <c r="GC351" s="67"/>
      <c r="GD351" s="67"/>
      <c r="GE351" s="67"/>
      <c r="GF351" s="67"/>
      <c r="GG351" s="67"/>
      <c r="GH351" s="67"/>
      <c r="GI351" s="67"/>
      <c r="GJ351" s="67"/>
      <c r="GK351" s="67"/>
      <c r="GL351" s="67"/>
      <c r="GM351" s="67"/>
      <c r="GN351" s="67"/>
      <c r="GO351" s="67"/>
      <c r="GP351" s="67"/>
      <c r="GQ351" s="67"/>
      <c r="GR351" s="67"/>
      <c r="GS351" s="67"/>
      <c r="GT351" s="67"/>
      <c r="GU351" s="67"/>
      <c r="GV351" s="67"/>
      <c r="GW351" s="67"/>
      <c r="GX351" s="67"/>
      <c r="GY351" s="67"/>
      <c r="GZ351" s="67"/>
      <c r="HA351" s="67"/>
      <c r="HB351" s="67"/>
      <c r="HC351" s="67"/>
      <c r="HD351" s="67"/>
      <c r="HE351" s="67"/>
      <c r="HF351" s="67"/>
      <c r="HG351" s="67"/>
      <c r="HH351" s="67"/>
      <c r="HI351" s="67"/>
      <c r="HJ351" s="67"/>
      <c r="HK351" s="67"/>
      <c r="HL351" s="67"/>
      <c r="HM351" s="67"/>
      <c r="HN351" s="67"/>
      <c r="HO351" s="67"/>
      <c r="HP351" s="67"/>
      <c r="HQ351" s="67"/>
      <c r="HR351" s="67"/>
      <c r="HS351" s="67"/>
      <c r="HT351" s="67"/>
      <c r="HU351" s="67"/>
      <c r="HV351" s="67"/>
      <c r="HW351" s="67"/>
      <c r="HX351" s="67"/>
      <c r="HY351" s="67"/>
      <c r="HZ351" s="67"/>
      <c r="IA351" s="67"/>
      <c r="IB351" s="67"/>
      <c r="IC351" s="67"/>
      <c r="ID351" s="67"/>
      <c r="IE351" s="67"/>
      <c r="IF351" s="67"/>
      <c r="IG351" s="67"/>
      <c r="IH351" s="67"/>
      <c r="II351" s="67"/>
      <c r="IJ351" s="67"/>
      <c r="IK351" s="67"/>
      <c r="IL351" s="67"/>
      <c r="IM351" s="67"/>
      <c r="IN351" s="67"/>
      <c r="IO351" s="67"/>
      <c r="IP351" s="67"/>
      <c r="IQ351" s="67"/>
      <c r="IR351" s="67"/>
      <c r="IS351" s="67"/>
      <c r="IT351" s="67"/>
      <c r="IU351" s="67"/>
      <c r="IV351" s="67"/>
      <c r="IW351" s="67"/>
      <c r="IX351" s="67"/>
      <c r="IY351" s="67"/>
      <c r="IZ351" s="67"/>
      <c r="JA351" s="67"/>
      <c r="JB351" s="67"/>
      <c r="JC351" s="67"/>
      <c r="JD351" s="67"/>
      <c r="JE351" s="67"/>
      <c r="JF351" s="67"/>
      <c r="JG351" s="67"/>
      <c r="JH351" s="67"/>
      <c r="JI351" s="67"/>
      <c r="JJ351" s="67"/>
      <c r="JK351" s="67"/>
      <c r="JL351" s="67"/>
      <c r="JM351" s="67"/>
      <c r="JN351" s="67"/>
      <c r="JO351" s="67"/>
      <c r="JP351" s="67"/>
      <c r="JQ351" s="67"/>
      <c r="JR351" s="67"/>
      <c r="JS351" s="67"/>
      <c r="JT351" s="67"/>
      <c r="JU351" s="67"/>
      <c r="JV351" s="67"/>
      <c r="JW351" s="67"/>
      <c r="JX351" s="67"/>
      <c r="JY351" s="67"/>
      <c r="JZ351" s="67"/>
      <c r="KA351" s="67"/>
      <c r="KB351" s="67"/>
      <c r="KC351" s="67"/>
      <c r="KD351" s="67"/>
      <c r="KE351" s="67"/>
      <c r="KF351" s="67"/>
      <c r="KG351" s="67"/>
      <c r="KH351" s="67"/>
      <c r="KI351" s="67"/>
      <c r="KJ351" s="67"/>
      <c r="KK351" s="67"/>
      <c r="KL351" s="67"/>
      <c r="KM351" s="67"/>
      <c r="KN351" s="67"/>
      <c r="KO351" s="67"/>
      <c r="KP351" s="67"/>
      <c r="KQ351" s="67"/>
      <c r="KR351" s="67"/>
      <c r="KS351" s="67"/>
      <c r="KT351" s="67"/>
      <c r="KU351" s="67"/>
      <c r="KV351" s="67"/>
      <c r="KW351" s="67"/>
      <c r="KX351" s="67"/>
      <c r="KY351" s="67"/>
      <c r="KZ351" s="67"/>
      <c r="LA351" s="67"/>
      <c r="LB351" s="67"/>
      <c r="LC351" s="67"/>
      <c r="LD351" s="67"/>
      <c r="LE351" s="67"/>
      <c r="LF351" s="67"/>
      <c r="LG351" s="67"/>
      <c r="LH351" s="67"/>
      <c r="LI351" s="67"/>
      <c r="LJ351" s="67"/>
      <c r="LK351" s="67"/>
      <c r="LL351" s="67"/>
      <c r="LM351" s="67"/>
      <c r="LN351" s="67"/>
      <c r="LO351" s="67"/>
      <c r="LP351" s="67"/>
      <c r="LQ351" s="67"/>
      <c r="LR351" s="67"/>
      <c r="LS351" s="67"/>
      <c r="LT351" s="67"/>
      <c r="LU351" s="67"/>
      <c r="LV351" s="67"/>
      <c r="LW351" s="67"/>
      <c r="LX351" s="67"/>
      <c r="LY351" s="67"/>
      <c r="LZ351" s="67"/>
      <c r="MA351" s="67"/>
      <c r="MB351" s="67"/>
      <c r="MC351" s="67"/>
      <c r="MD351" s="67"/>
      <c r="ME351" s="67"/>
      <c r="MF351" s="67"/>
      <c r="MG351" s="67"/>
      <c r="MH351" s="67"/>
      <c r="MI351" s="67"/>
      <c r="MJ351" s="67"/>
      <c r="MK351" s="67"/>
      <c r="ML351" s="67"/>
      <c r="MM351" s="67"/>
      <c r="MN351" s="67"/>
      <c r="MO351" s="67"/>
      <c r="MP351" s="67"/>
      <c r="MQ351" s="67"/>
      <c r="MR351" s="67"/>
      <c r="MS351" s="67"/>
      <c r="MT351" s="67"/>
      <c r="MU351" s="67"/>
      <c r="MV351" s="67"/>
      <c r="MW351" s="67"/>
      <c r="MX351" s="67"/>
      <c r="MY351" s="67"/>
      <c r="MZ351" s="67"/>
      <c r="NA351" s="67"/>
      <c r="NB351" s="67"/>
      <c r="NC351" s="67"/>
      <c r="ND351" s="67"/>
      <c r="NE351" s="67"/>
      <c r="NF351" s="67"/>
      <c r="NG351" s="67"/>
      <c r="NH351" s="67"/>
      <c r="NI351" s="67"/>
      <c r="NJ351" s="67"/>
      <c r="NK351" s="67"/>
      <c r="NL351" s="67"/>
      <c r="NM351" s="67"/>
      <c r="NN351" s="67"/>
      <c r="NO351" s="67"/>
      <c r="NP351" s="67"/>
      <c r="NQ351" s="67"/>
      <c r="NR351" s="12"/>
      <c r="NS351" s="12"/>
      <c r="NT351" s="12"/>
      <c r="NU351" s="12"/>
      <c r="NV351" s="12"/>
      <c r="NW351" s="12"/>
      <c r="NX351" s="12"/>
      <c r="NY351" s="12"/>
      <c r="NZ351" s="12"/>
      <c r="OA351" s="12"/>
      <c r="OB351" s="12"/>
      <c r="OC351" s="12"/>
      <c r="OD351" s="12"/>
      <c r="OE351" s="12"/>
      <c r="OF351" s="12"/>
      <c r="OG351" s="12"/>
      <c r="OH351" s="12"/>
      <c r="OI351" s="12"/>
      <c r="OJ351" s="12"/>
      <c r="OK351" s="12"/>
      <c r="OL351" s="12"/>
      <c r="OM351" s="12"/>
      <c r="ON351" s="12"/>
      <c r="OO351" s="12"/>
      <c r="OP351" s="12"/>
      <c r="OQ351" s="12"/>
    </row>
    <row r="352" spans="1:407">
      <c r="A352" s="96" t="s">
        <v>2051</v>
      </c>
      <c r="B352" s="56" t="s">
        <v>1347</v>
      </c>
      <c r="C352" s="96" t="s">
        <v>547</v>
      </c>
      <c r="D352" s="74">
        <v>6</v>
      </c>
      <c r="E352" s="67">
        <v>2017</v>
      </c>
      <c r="F352" s="161">
        <v>68.286937341742288</v>
      </c>
      <c r="G352" s="67">
        <v>31802</v>
      </c>
      <c r="H352" s="67">
        <v>14547</v>
      </c>
      <c r="I352" s="67">
        <v>17255</v>
      </c>
      <c r="J352" s="67">
        <v>8.02</v>
      </c>
      <c r="K352" s="78">
        <v>2551</v>
      </c>
      <c r="L352" s="67">
        <v>95.64</v>
      </c>
      <c r="M352" s="78">
        <v>30416</v>
      </c>
      <c r="N352" s="67">
        <v>3857</v>
      </c>
      <c r="O352" s="67">
        <v>1972</v>
      </c>
      <c r="P352" s="67">
        <v>1885</v>
      </c>
      <c r="Q352" s="67">
        <v>4603</v>
      </c>
      <c r="R352" s="67">
        <v>2355</v>
      </c>
      <c r="S352" s="67">
        <v>2248</v>
      </c>
      <c r="T352" s="67">
        <v>3667</v>
      </c>
      <c r="U352" s="67">
        <v>1887</v>
      </c>
      <c r="V352" s="67">
        <v>1780</v>
      </c>
      <c r="W352" s="67">
        <v>4340</v>
      </c>
      <c r="X352" s="67">
        <v>2235</v>
      </c>
      <c r="Y352" s="67">
        <v>2105</v>
      </c>
      <c r="Z352" s="67">
        <v>3433</v>
      </c>
      <c r="AA352" s="67">
        <v>1769</v>
      </c>
      <c r="AB352" s="67">
        <v>1664</v>
      </c>
      <c r="AC352" s="67">
        <v>3810</v>
      </c>
      <c r="AD352" s="67">
        <v>1959</v>
      </c>
      <c r="AE352" s="67">
        <v>1851</v>
      </c>
      <c r="AF352" s="67">
        <v>2944</v>
      </c>
      <c r="AG352" s="67">
        <v>1512</v>
      </c>
      <c r="AH352" s="67">
        <v>1432</v>
      </c>
      <c r="AI352" s="67">
        <v>5149</v>
      </c>
      <c r="AJ352" s="67">
        <v>2668</v>
      </c>
      <c r="AK352" s="67">
        <v>2481</v>
      </c>
      <c r="AL352" s="67">
        <v>2879</v>
      </c>
      <c r="AM352" s="67">
        <v>1497</v>
      </c>
      <c r="AN352" s="67">
        <v>1382</v>
      </c>
      <c r="AO352" s="67">
        <v>2695</v>
      </c>
      <c r="AP352" s="67">
        <v>1388</v>
      </c>
      <c r="AQ352" s="67">
        <v>1307</v>
      </c>
      <c r="AR352" s="67" t="s">
        <v>428</v>
      </c>
      <c r="AS352" s="67"/>
      <c r="AT352" s="67" t="s">
        <v>428</v>
      </c>
      <c r="AU352" s="59">
        <v>1211</v>
      </c>
      <c r="AV352" s="59">
        <v>0</v>
      </c>
      <c r="AW352" s="59">
        <v>355</v>
      </c>
      <c r="AX352" s="97" t="e">
        <f>VLOOKUP(A352,[2]INFANTIL!$A$8:$AA$140,27,0)</f>
        <v>#N/A</v>
      </c>
      <c r="AY352" s="98" t="e">
        <f>VLOOKUP(A352,[2]INFANTIL!$A$8:$AA$140,16,0)</f>
        <v>#N/A</v>
      </c>
      <c r="AZ352" s="62">
        <f>VLOOKUP(A352,'[3]2017'!$A$8:$E$140,5,0)</f>
        <v>1.55561317085818</v>
      </c>
      <c r="BA352" s="63">
        <f>VLOOKUP(A352,'[3]2017'!$A$8:$E$140,4,0)</f>
        <v>6</v>
      </c>
      <c r="BB352" s="62">
        <f>VLOOKUP(A352,[2]MATERNAS!$A$8:$AA$140,27,0)</f>
        <v>0</v>
      </c>
      <c r="BC352" s="63">
        <f>VLOOKUP(A352,[2]MATERNAS!$A$8:$AA$140,26,0)</f>
        <v>0</v>
      </c>
      <c r="BD352" s="68">
        <v>0</v>
      </c>
      <c r="BE352" s="69">
        <v>0</v>
      </c>
      <c r="BF352" s="60">
        <f>VLOOKUP(A352,[4]Controles!$A$7:$L$139,12,0)</f>
        <v>8.235294117647058</v>
      </c>
      <c r="BG352" s="61">
        <f>VLOOKUP(A352,[4]Controles!$A$7:$L$139,11,0)</f>
        <v>42</v>
      </c>
      <c r="BH352" s="88">
        <v>7.8431372549019605</v>
      </c>
      <c r="BI352" s="87">
        <v>40</v>
      </c>
      <c r="BJ352" s="68">
        <v>0</v>
      </c>
      <c r="BK352" s="69">
        <v>0</v>
      </c>
      <c r="BL352" s="68">
        <v>0</v>
      </c>
      <c r="BM352" s="69">
        <v>0</v>
      </c>
      <c r="BN352" s="67">
        <v>0</v>
      </c>
      <c r="BO352" s="67">
        <v>0</v>
      </c>
      <c r="BP352" s="67">
        <v>0</v>
      </c>
      <c r="BQ352" s="67">
        <v>0</v>
      </c>
      <c r="BR352" s="67">
        <v>0</v>
      </c>
      <c r="BS352" s="67">
        <v>0</v>
      </c>
      <c r="BT352" s="67">
        <v>0</v>
      </c>
      <c r="BU352" s="67">
        <v>0</v>
      </c>
      <c r="BV352" s="67">
        <v>42.3</v>
      </c>
      <c r="BW352" s="67">
        <v>94.5</v>
      </c>
      <c r="BX352" s="67">
        <v>91.3</v>
      </c>
      <c r="BY352" s="67">
        <v>94.5</v>
      </c>
      <c r="BZ352" s="67">
        <v>100.2</v>
      </c>
      <c r="CA352" s="67">
        <v>94.3</v>
      </c>
      <c r="CB352" s="67">
        <v>101.5</v>
      </c>
      <c r="CC352" s="96" t="s">
        <v>3141</v>
      </c>
      <c r="CD352" s="96" t="s">
        <v>3142</v>
      </c>
      <c r="CE352" s="99">
        <v>10.76923076923077</v>
      </c>
      <c r="CF352" s="67" t="s">
        <v>1407</v>
      </c>
      <c r="CG352" s="67" t="s">
        <v>3143</v>
      </c>
      <c r="CH352" s="67">
        <v>0</v>
      </c>
      <c r="CI352" s="67">
        <v>0</v>
      </c>
      <c r="CJ352" s="86">
        <v>0.27270248159258248</v>
      </c>
      <c r="CK352" s="87">
        <v>1</v>
      </c>
      <c r="CL352" s="106">
        <v>0</v>
      </c>
      <c r="CM352" s="89">
        <v>0</v>
      </c>
      <c r="CN352" s="67">
        <v>0</v>
      </c>
      <c r="CO352" s="67">
        <v>0</v>
      </c>
      <c r="CP352" s="67">
        <v>0</v>
      </c>
      <c r="CQ352" s="67">
        <v>0</v>
      </c>
      <c r="CR352" s="67">
        <v>0</v>
      </c>
      <c r="CS352" s="67">
        <v>0</v>
      </c>
      <c r="CT352" s="67">
        <v>0</v>
      </c>
      <c r="CU352" s="67">
        <v>0</v>
      </c>
      <c r="CV352" s="67">
        <v>0</v>
      </c>
      <c r="CW352" s="67">
        <v>0</v>
      </c>
      <c r="CX352" s="67">
        <v>0</v>
      </c>
      <c r="CY352" s="67">
        <v>0</v>
      </c>
      <c r="CZ352" s="67">
        <v>0</v>
      </c>
      <c r="DA352" s="67">
        <v>0</v>
      </c>
      <c r="DB352" s="62">
        <f>VLOOKUP(A352,'[3]2017'!$A$8:$I$140,9,0)</f>
        <v>0.29129041654529564</v>
      </c>
      <c r="DC352" s="63">
        <f>VLOOKUP(A352,'[3]2017'!$A$8:$I$140,8,0)</f>
        <v>1</v>
      </c>
      <c r="DD352" s="96" t="s">
        <v>3144</v>
      </c>
      <c r="DE352" s="96" t="s">
        <v>3145</v>
      </c>
      <c r="DF352" s="99">
        <v>3.240848682676615</v>
      </c>
      <c r="DG352" s="100">
        <v>4.0086673889490791</v>
      </c>
      <c r="DH352" s="67">
        <v>0</v>
      </c>
      <c r="DI352" s="67">
        <v>0</v>
      </c>
      <c r="DJ352" s="67">
        <v>0</v>
      </c>
      <c r="DK352" s="67">
        <v>0</v>
      </c>
      <c r="DL352" s="67">
        <v>0</v>
      </c>
      <c r="DM352" s="67">
        <v>0</v>
      </c>
      <c r="DN352" s="67">
        <v>0</v>
      </c>
      <c r="DO352" s="67">
        <v>0</v>
      </c>
      <c r="DP352" s="67">
        <v>0</v>
      </c>
      <c r="DQ352" s="67">
        <v>0</v>
      </c>
      <c r="DR352" s="67">
        <v>0</v>
      </c>
      <c r="DS352" s="67">
        <v>0</v>
      </c>
      <c r="DT352" s="67">
        <v>0</v>
      </c>
      <c r="DU352" s="67">
        <v>0</v>
      </c>
      <c r="DV352" s="67">
        <v>0</v>
      </c>
      <c r="DW352" s="67">
        <v>0</v>
      </c>
      <c r="DX352" s="67">
        <v>0</v>
      </c>
      <c r="DY352" s="67">
        <v>0</v>
      </c>
      <c r="DZ352" s="101">
        <f>VLOOKUP(A352,[5]Embarazos!$A$7:$D$139,4,0)</f>
        <v>2.4263431542461005</v>
      </c>
      <c r="EA352" s="63">
        <f>VLOOKUP(A352,[5]Embarazos!$A$7:$D$139,3,0)</f>
        <v>14</v>
      </c>
      <c r="EB352" s="62">
        <f>VLOOKUP(A352,[5]Embarazos!$A$7:$F$139,6,0)</f>
        <v>28.942807625649912</v>
      </c>
      <c r="EC352" s="63">
        <f>VLOOKUP(A352,[5]Embarazos!$A$7:$F$139,5,0)</f>
        <v>167</v>
      </c>
      <c r="ED352" s="62">
        <f>VLOOKUP(A352,'[3]2017'!$A$8:$K$140,11,0)</f>
        <v>0.67934782608695654</v>
      </c>
      <c r="EE352" s="63">
        <f>VLOOKUP(A352,'[3]2017'!$A$8:$K$140,10,0)</f>
        <v>2</v>
      </c>
      <c r="EF352" s="96" t="s">
        <v>3146</v>
      </c>
      <c r="EG352" s="96" t="s">
        <v>3147</v>
      </c>
      <c r="EH352" s="99">
        <v>2.8071334214002643</v>
      </c>
      <c r="EI352" s="104">
        <v>2.6400862068965516</v>
      </c>
      <c r="EJ352" s="174" t="s">
        <v>746</v>
      </c>
      <c r="EK352" s="174" t="s">
        <v>3148</v>
      </c>
      <c r="EL352" s="96" t="s">
        <v>3149</v>
      </c>
      <c r="EM352" s="96" t="s">
        <v>2785</v>
      </c>
      <c r="EN352" s="99">
        <v>2.0044543429844097</v>
      </c>
      <c r="EO352" s="100">
        <v>1.4362657091561939</v>
      </c>
      <c r="EP352" s="67">
        <v>0</v>
      </c>
      <c r="EQ352" s="67">
        <v>0</v>
      </c>
      <c r="ER352" s="67">
        <v>26.25</v>
      </c>
      <c r="ES352" s="67">
        <v>1</v>
      </c>
      <c r="ET352" s="67">
        <v>0</v>
      </c>
      <c r="EU352" s="67">
        <v>0</v>
      </c>
      <c r="EV352" s="67">
        <v>0</v>
      </c>
      <c r="EW352" s="67">
        <v>0</v>
      </c>
      <c r="EX352" s="67">
        <v>296</v>
      </c>
      <c r="EY352" s="62">
        <f>VLOOKUP(A352,[5]Embarazos!$A$7:$H$139,8,0)</f>
        <v>29.809358752166375</v>
      </c>
      <c r="EZ352" s="63">
        <f>VLOOKUP(A352,[5]Embarazos!$A$7:$H$139,7,0)</f>
        <v>172</v>
      </c>
      <c r="FA352" s="62">
        <f>VLOOKUP(A352,[5]Embarazos!$A$7:$J$139,10,0)</f>
        <v>20.450606585788559</v>
      </c>
      <c r="FB352" s="63">
        <f>VLOOKUP(A352,[5]Embarazos!$A$7:$J$139,9,0)</f>
        <v>118</v>
      </c>
      <c r="FC352" s="67">
        <v>16.07</v>
      </c>
      <c r="FD352" s="67">
        <v>1</v>
      </c>
      <c r="FE352" s="67">
        <v>0</v>
      </c>
      <c r="FF352" s="67">
        <v>0</v>
      </c>
      <c r="FG352" s="67">
        <v>0</v>
      </c>
      <c r="FH352" s="67">
        <v>0</v>
      </c>
      <c r="FI352" s="67">
        <v>0</v>
      </c>
      <c r="FJ352" s="67">
        <v>0</v>
      </c>
      <c r="FK352" s="92">
        <v>16.069419893941827</v>
      </c>
      <c r="FL352" s="105">
        <v>1</v>
      </c>
      <c r="FM352" s="67">
        <v>0</v>
      </c>
      <c r="FN352" s="67">
        <v>0</v>
      </c>
      <c r="FO352" s="67">
        <v>0</v>
      </c>
      <c r="FP352" s="67">
        <v>0</v>
      </c>
      <c r="FQ352" s="67">
        <v>0</v>
      </c>
      <c r="FR352" s="67">
        <v>0</v>
      </c>
      <c r="FS352" s="62">
        <f>VLOOKUP(A352,'[3]2017'!$A$8:$M$140,13,0)</f>
        <v>0.34734282737061478</v>
      </c>
      <c r="FT352" s="63">
        <f>VLOOKUP(A352,'[3]2017'!$A$8:$M$140,12,0)</f>
        <v>1</v>
      </c>
      <c r="FU352" s="62">
        <f>VLOOKUP(A352,'[3]2017'!$A$8:$O$140,15,0)</f>
        <v>1.484230055658627</v>
      </c>
      <c r="FV352" s="63">
        <f>VLOOKUP(A352,'[3]2017'!$A$8:$O$140,14,0)</f>
        <v>4</v>
      </c>
      <c r="FW352" s="67"/>
      <c r="FX352" s="67"/>
      <c r="FY352" s="67"/>
      <c r="FZ352" s="67"/>
      <c r="GA352" s="67"/>
      <c r="GB352" s="67"/>
      <c r="GC352" s="67"/>
      <c r="GD352" s="67"/>
      <c r="GE352" s="67"/>
      <c r="GF352" s="67"/>
      <c r="GG352" s="67"/>
      <c r="GH352" s="67"/>
      <c r="GI352" s="67"/>
      <c r="GJ352" s="67"/>
      <c r="GK352" s="67"/>
      <c r="GL352" s="67"/>
      <c r="GM352" s="67"/>
      <c r="GN352" s="67"/>
      <c r="GO352" s="67"/>
      <c r="GP352" s="67"/>
      <c r="GQ352" s="67"/>
      <c r="GR352" s="67"/>
      <c r="GS352" s="67"/>
      <c r="GT352" s="67"/>
      <c r="GU352" s="67"/>
      <c r="GV352" s="67"/>
      <c r="GW352" s="67"/>
      <c r="GX352" s="67"/>
      <c r="GY352" s="67"/>
      <c r="GZ352" s="67"/>
      <c r="HA352" s="67"/>
      <c r="HB352" s="67"/>
      <c r="HC352" s="67"/>
      <c r="HD352" s="67"/>
      <c r="HE352" s="67"/>
      <c r="HF352" s="67"/>
      <c r="HG352" s="67"/>
      <c r="HH352" s="67"/>
      <c r="HI352" s="67"/>
      <c r="HJ352" s="67"/>
      <c r="HK352" s="67"/>
      <c r="HL352" s="67"/>
      <c r="HM352" s="67"/>
      <c r="HN352" s="67"/>
      <c r="HO352" s="67"/>
      <c r="HP352" s="67"/>
      <c r="HQ352" s="67"/>
      <c r="HR352" s="67"/>
      <c r="HS352" s="67"/>
      <c r="HT352" s="67"/>
      <c r="HU352" s="67"/>
      <c r="HV352" s="67"/>
      <c r="HW352" s="67"/>
      <c r="HX352" s="67"/>
      <c r="HY352" s="67"/>
      <c r="HZ352" s="67"/>
      <c r="IA352" s="67"/>
      <c r="IB352" s="67"/>
      <c r="IC352" s="67"/>
      <c r="ID352" s="67"/>
      <c r="IE352" s="67"/>
      <c r="IF352" s="67"/>
      <c r="IG352" s="67"/>
      <c r="IH352" s="67"/>
      <c r="II352" s="67"/>
      <c r="IJ352" s="67"/>
      <c r="IK352" s="67"/>
      <c r="IL352" s="67"/>
      <c r="IM352" s="67"/>
      <c r="IN352" s="67"/>
      <c r="IO352" s="67"/>
      <c r="IP352" s="67"/>
      <c r="IQ352" s="67"/>
      <c r="IR352" s="67"/>
      <c r="IS352" s="67"/>
      <c r="IT352" s="67"/>
      <c r="IU352" s="67"/>
      <c r="IV352" s="67"/>
      <c r="IW352" s="67"/>
      <c r="IX352" s="67"/>
      <c r="IY352" s="67"/>
      <c r="IZ352" s="67"/>
      <c r="JA352" s="67"/>
      <c r="JB352" s="67"/>
      <c r="JC352" s="67"/>
      <c r="JD352" s="67"/>
      <c r="JE352" s="67"/>
      <c r="JF352" s="67"/>
      <c r="JG352" s="67"/>
      <c r="JH352" s="67"/>
      <c r="JI352" s="67"/>
      <c r="JJ352" s="67"/>
      <c r="JK352" s="67"/>
      <c r="JL352" s="67"/>
      <c r="JM352" s="67"/>
      <c r="JN352" s="67"/>
      <c r="JO352" s="67"/>
      <c r="JP352" s="67"/>
      <c r="JQ352" s="67"/>
      <c r="JR352" s="67"/>
      <c r="JS352" s="67"/>
      <c r="JT352" s="67"/>
      <c r="JU352" s="67"/>
      <c r="JV352" s="67"/>
      <c r="JW352" s="67"/>
      <c r="JX352" s="67"/>
      <c r="JY352" s="67"/>
      <c r="JZ352" s="67"/>
      <c r="KA352" s="67"/>
      <c r="KB352" s="67"/>
      <c r="KC352" s="67"/>
      <c r="KD352" s="67"/>
      <c r="KE352" s="67"/>
      <c r="KF352" s="67"/>
      <c r="KG352" s="67"/>
      <c r="KH352" s="67"/>
      <c r="KI352" s="67"/>
      <c r="KJ352" s="67"/>
      <c r="KK352" s="67"/>
      <c r="KL352" s="67"/>
      <c r="KM352" s="67"/>
      <c r="KN352" s="67"/>
      <c r="KO352" s="67"/>
      <c r="KP352" s="67"/>
      <c r="KQ352" s="67"/>
      <c r="KR352" s="67"/>
      <c r="KS352" s="67"/>
      <c r="KT352" s="67"/>
      <c r="KU352" s="67"/>
      <c r="KV352" s="67"/>
      <c r="KW352" s="67"/>
      <c r="KX352" s="67"/>
      <c r="KY352" s="67"/>
      <c r="KZ352" s="67"/>
      <c r="LA352" s="67"/>
      <c r="LB352" s="67"/>
      <c r="LC352" s="67"/>
      <c r="LD352" s="67"/>
      <c r="LE352" s="67"/>
      <c r="LF352" s="67"/>
      <c r="LG352" s="67"/>
      <c r="LH352" s="67"/>
      <c r="LI352" s="67"/>
      <c r="LJ352" s="67"/>
      <c r="LK352" s="67"/>
      <c r="LL352" s="67"/>
      <c r="LM352" s="67"/>
      <c r="LN352" s="67"/>
      <c r="LO352" s="67"/>
      <c r="LP352" s="67"/>
      <c r="LQ352" s="67"/>
      <c r="LR352" s="67"/>
      <c r="LS352" s="67"/>
      <c r="LT352" s="67"/>
      <c r="LU352" s="67"/>
      <c r="LV352" s="67"/>
      <c r="LW352" s="67"/>
      <c r="LX352" s="67"/>
      <c r="LY352" s="67"/>
      <c r="LZ352" s="67"/>
      <c r="MA352" s="67"/>
      <c r="MB352" s="67"/>
      <c r="MC352" s="67"/>
      <c r="MD352" s="67"/>
      <c r="ME352" s="67"/>
      <c r="MF352" s="67"/>
      <c r="MG352" s="67"/>
      <c r="MH352" s="67"/>
      <c r="MI352" s="67"/>
      <c r="MJ352" s="67"/>
      <c r="MK352" s="67"/>
      <c r="ML352" s="67"/>
      <c r="MM352" s="67"/>
      <c r="MN352" s="67"/>
      <c r="MO352" s="67"/>
      <c r="MP352" s="67"/>
      <c r="MQ352" s="67"/>
      <c r="MR352" s="67"/>
      <c r="MS352" s="67"/>
      <c r="MT352" s="67"/>
      <c r="MU352" s="67"/>
      <c r="MV352" s="67"/>
      <c r="MW352" s="67"/>
      <c r="MX352" s="67"/>
      <c r="MY352" s="67"/>
      <c r="MZ352" s="67"/>
      <c r="NA352" s="67"/>
      <c r="NB352" s="67"/>
      <c r="NC352" s="67"/>
      <c r="ND352" s="67"/>
      <c r="NE352" s="67"/>
      <c r="NF352" s="67"/>
      <c r="NG352" s="67"/>
      <c r="NH352" s="67"/>
      <c r="NI352" s="67"/>
      <c r="NJ352" s="67"/>
      <c r="NK352" s="67"/>
      <c r="NL352" s="67"/>
      <c r="NM352" s="67"/>
      <c r="NN352" s="67"/>
      <c r="NO352" s="67"/>
      <c r="NP352" s="67"/>
      <c r="NQ352" s="67"/>
      <c r="NR352" s="12"/>
      <c r="NS352" s="12"/>
      <c r="NT352" s="12"/>
      <c r="NU352" s="12"/>
      <c r="NV352" s="12"/>
      <c r="NW352" s="12"/>
      <c r="NX352" s="12"/>
      <c r="NY352" s="12"/>
      <c r="NZ352" s="12"/>
      <c r="OA352" s="12"/>
      <c r="OB352" s="12"/>
      <c r="OC352" s="12"/>
      <c r="OD352" s="12"/>
      <c r="OE352" s="12"/>
      <c r="OF352" s="12"/>
      <c r="OG352" s="12"/>
      <c r="OH352" s="12"/>
      <c r="OI352" s="12"/>
      <c r="OJ352" s="12"/>
      <c r="OK352" s="12"/>
      <c r="OL352" s="12"/>
      <c r="OM352" s="12"/>
      <c r="ON352" s="12"/>
      <c r="OO352" s="12"/>
      <c r="OP352" s="12"/>
      <c r="OQ352" s="12"/>
    </row>
    <row r="353" spans="1:407">
      <c r="A353" s="96" t="s">
        <v>2055</v>
      </c>
      <c r="B353" s="56" t="s">
        <v>1352</v>
      </c>
      <c r="C353" s="96" t="s">
        <v>427</v>
      </c>
      <c r="D353" s="74">
        <v>6</v>
      </c>
      <c r="E353" s="67">
        <v>2017</v>
      </c>
      <c r="F353" s="161">
        <v>65.044292353523417</v>
      </c>
      <c r="G353" s="67">
        <v>12874</v>
      </c>
      <c r="H353" s="67">
        <v>6251</v>
      </c>
      <c r="I353" s="67">
        <v>6623</v>
      </c>
      <c r="J353" s="67">
        <v>24.61</v>
      </c>
      <c r="K353" s="78">
        <v>3168</v>
      </c>
      <c r="L353" s="67">
        <v>71.040000000000006</v>
      </c>
      <c r="M353" s="78">
        <v>9146</v>
      </c>
      <c r="N353" s="67">
        <v>1042</v>
      </c>
      <c r="O353" s="67">
        <v>537</v>
      </c>
      <c r="P353" s="67">
        <v>505</v>
      </c>
      <c r="Q353" s="67">
        <v>1257</v>
      </c>
      <c r="R353" s="67">
        <v>649</v>
      </c>
      <c r="S353" s="67">
        <v>608</v>
      </c>
      <c r="T353" s="67">
        <v>1026</v>
      </c>
      <c r="U353" s="67">
        <v>539</v>
      </c>
      <c r="V353" s="67">
        <v>487</v>
      </c>
      <c r="W353" s="67">
        <v>1179</v>
      </c>
      <c r="X353" s="67">
        <v>624</v>
      </c>
      <c r="Y353" s="67">
        <v>555</v>
      </c>
      <c r="Z353" s="67">
        <v>917</v>
      </c>
      <c r="AA353" s="67">
        <v>491</v>
      </c>
      <c r="AB353" s="67">
        <v>426</v>
      </c>
      <c r="AC353" s="67">
        <v>1181</v>
      </c>
      <c r="AD353" s="67">
        <v>624</v>
      </c>
      <c r="AE353" s="67">
        <v>557</v>
      </c>
      <c r="AF353" s="67">
        <v>1072</v>
      </c>
      <c r="AG353" s="67">
        <v>558</v>
      </c>
      <c r="AH353" s="67">
        <v>514</v>
      </c>
      <c r="AI353" s="67">
        <v>1934</v>
      </c>
      <c r="AJ353" s="67">
        <v>994</v>
      </c>
      <c r="AK353" s="67">
        <v>940</v>
      </c>
      <c r="AL353" s="67">
        <v>1083</v>
      </c>
      <c r="AM353" s="67">
        <v>559</v>
      </c>
      <c r="AN353" s="67">
        <v>524</v>
      </c>
      <c r="AO353" s="67">
        <v>990</v>
      </c>
      <c r="AP353" s="67">
        <v>495</v>
      </c>
      <c r="AQ353" s="67">
        <v>495</v>
      </c>
      <c r="AR353" s="67" t="s">
        <v>428</v>
      </c>
      <c r="AS353" s="67"/>
      <c r="AT353" s="67" t="s">
        <v>428</v>
      </c>
      <c r="AU353" s="59">
        <v>438</v>
      </c>
      <c r="AV353" s="59">
        <v>0</v>
      </c>
      <c r="AW353" s="59">
        <v>0</v>
      </c>
      <c r="AX353" s="97" t="e">
        <f>VLOOKUP(A353,[2]INFANTIL!$A$8:$AA$140,27,0)</f>
        <v>#N/A</v>
      </c>
      <c r="AY353" s="98" t="e">
        <f>VLOOKUP(A353,[2]INFANTIL!$A$8:$AA$140,16,0)</f>
        <v>#N/A</v>
      </c>
      <c r="AZ353" s="62">
        <f>VLOOKUP(A353,'[3]2017'!$A$8:$E$140,5,0)</f>
        <v>1.9193857965451055</v>
      </c>
      <c r="BA353" s="63">
        <f>VLOOKUP(A353,'[3]2017'!$A$8:$E$140,4,0)</f>
        <v>2</v>
      </c>
      <c r="BB353" s="62">
        <f>VLOOKUP(A353,[2]MATERNAS!$A$8:$AA$140,27,0)</f>
        <v>0</v>
      </c>
      <c r="BC353" s="63">
        <f>VLOOKUP(A353,[2]MATERNAS!$A$8:$AA$140,26,0)</f>
        <v>0</v>
      </c>
      <c r="BD353" s="68">
        <v>0</v>
      </c>
      <c r="BE353" s="69">
        <v>0</v>
      </c>
      <c r="BF353" s="60">
        <f>VLOOKUP(A353,[4]Controles!$A$7:$L$139,12,0)</f>
        <v>6.0402684563758395</v>
      </c>
      <c r="BG353" s="61">
        <f>VLOOKUP(A353,[4]Controles!$A$7:$L$139,11,0)</f>
        <v>9</v>
      </c>
      <c r="BH353" s="88">
        <v>6.0402684563758395</v>
      </c>
      <c r="BI353" s="87">
        <v>9</v>
      </c>
      <c r="BJ353" s="68">
        <v>0</v>
      </c>
      <c r="BK353" s="69">
        <v>0</v>
      </c>
      <c r="BL353" s="68">
        <v>0</v>
      </c>
      <c r="BM353" s="69">
        <v>0</v>
      </c>
      <c r="BN353" s="67">
        <v>0</v>
      </c>
      <c r="BO353" s="67">
        <v>0</v>
      </c>
      <c r="BP353" s="67">
        <v>0</v>
      </c>
      <c r="BQ353" s="67">
        <v>0</v>
      </c>
      <c r="BR353" s="67">
        <v>0</v>
      </c>
      <c r="BS353" s="67">
        <v>0</v>
      </c>
      <c r="BT353" s="67">
        <v>0</v>
      </c>
      <c r="BU353" s="67">
        <v>0</v>
      </c>
      <c r="BV353" s="67">
        <v>34.200000000000003</v>
      </c>
      <c r="BW353" s="67">
        <v>89.7</v>
      </c>
      <c r="BX353" s="67">
        <v>84.2</v>
      </c>
      <c r="BY353" s="67">
        <v>89.7</v>
      </c>
      <c r="BZ353" s="67">
        <v>84.8</v>
      </c>
      <c r="CA353" s="67">
        <v>95.4</v>
      </c>
      <c r="CB353" s="67">
        <v>92.9</v>
      </c>
      <c r="CC353" s="96" t="s">
        <v>3150</v>
      </c>
      <c r="CD353" s="96" t="s">
        <v>3151</v>
      </c>
      <c r="CE353" s="99">
        <v>27.27272727272727</v>
      </c>
      <c r="CF353" s="67" t="s">
        <v>3093</v>
      </c>
      <c r="CG353" s="67" t="s">
        <v>901</v>
      </c>
      <c r="CH353" s="67">
        <v>0</v>
      </c>
      <c r="CI353" s="67">
        <v>0</v>
      </c>
      <c r="CJ353" s="86">
        <v>0</v>
      </c>
      <c r="CK353" s="87">
        <v>0</v>
      </c>
      <c r="CL353" s="106">
        <v>0</v>
      </c>
      <c r="CM353" s="89">
        <v>0</v>
      </c>
      <c r="CN353" s="67">
        <v>0</v>
      </c>
      <c r="CO353" s="67">
        <v>0</v>
      </c>
      <c r="CP353" s="67">
        <v>0</v>
      </c>
      <c r="CQ353" s="67">
        <v>0</v>
      </c>
      <c r="CR353" s="67">
        <v>0</v>
      </c>
      <c r="CS353" s="67">
        <v>0</v>
      </c>
      <c r="CT353" s="67">
        <v>0</v>
      </c>
      <c r="CU353" s="67">
        <v>0</v>
      </c>
      <c r="CV353" s="67">
        <v>0</v>
      </c>
      <c r="CW353" s="67">
        <v>0</v>
      </c>
      <c r="CX353" s="67">
        <v>0</v>
      </c>
      <c r="CY353" s="67">
        <v>0</v>
      </c>
      <c r="CZ353" s="67">
        <v>0</v>
      </c>
      <c r="DA353" s="67">
        <v>0</v>
      </c>
      <c r="DB353" s="62">
        <f>VLOOKUP(A353,'[3]2017'!$A$8:$I$140,9,0)</f>
        <v>0</v>
      </c>
      <c r="DC353" s="63">
        <f>VLOOKUP(A353,'[3]2017'!$A$8:$I$140,8,0)</f>
        <v>0</v>
      </c>
      <c r="DD353" s="96" t="s">
        <v>3152</v>
      </c>
      <c r="DE353" s="96" t="s">
        <v>3153</v>
      </c>
      <c r="DF353" s="99">
        <v>1.0185185185185186</v>
      </c>
      <c r="DG353" s="100">
        <v>0.55658627087198509</v>
      </c>
      <c r="DH353" s="67">
        <v>0</v>
      </c>
      <c r="DI353" s="67">
        <v>0</v>
      </c>
      <c r="DJ353" s="67">
        <v>84.82</v>
      </c>
      <c r="DK353" s="67">
        <v>1</v>
      </c>
      <c r="DL353" s="67">
        <v>0</v>
      </c>
      <c r="DM353" s="67">
        <v>0</v>
      </c>
      <c r="DN353" s="67">
        <v>0</v>
      </c>
      <c r="DO353" s="67">
        <v>0</v>
      </c>
      <c r="DP353" s="67">
        <v>0</v>
      </c>
      <c r="DQ353" s="67">
        <v>0</v>
      </c>
      <c r="DR353" s="67">
        <v>0</v>
      </c>
      <c r="DS353" s="67">
        <v>0</v>
      </c>
      <c r="DT353" s="67">
        <v>0</v>
      </c>
      <c r="DU353" s="67">
        <v>0</v>
      </c>
      <c r="DV353" s="67">
        <v>0</v>
      </c>
      <c r="DW353" s="67">
        <v>0</v>
      </c>
      <c r="DX353" s="67">
        <v>0</v>
      </c>
      <c r="DY353" s="67">
        <v>0</v>
      </c>
      <c r="DZ353" s="101">
        <f>VLOOKUP(A353,[5]Embarazos!$A$7:$D$139,4,0)</f>
        <v>1.2422360248447204</v>
      </c>
      <c r="EA353" s="63">
        <f>VLOOKUP(A353,[5]Embarazos!$A$7:$D$139,3,0)</f>
        <v>2</v>
      </c>
      <c r="EB353" s="62">
        <f>VLOOKUP(A353,[5]Embarazos!$A$7:$F$139,6,0)</f>
        <v>24.844720496894411</v>
      </c>
      <c r="EC353" s="63">
        <f>VLOOKUP(A353,[5]Embarazos!$A$7:$F$139,5,0)</f>
        <v>40</v>
      </c>
      <c r="ED353" s="62">
        <f>VLOOKUP(A353,'[3]2017'!$A$8:$K$140,11,0)</f>
        <v>0.93283582089552242</v>
      </c>
      <c r="EE353" s="63">
        <f>VLOOKUP(A353,'[3]2017'!$A$8:$K$140,10,0)</f>
        <v>1</v>
      </c>
      <c r="EF353" s="96" t="s">
        <v>3154</v>
      </c>
      <c r="EG353" s="96" t="s">
        <v>3155</v>
      </c>
      <c r="EH353" s="99">
        <v>2.5069637883008355</v>
      </c>
      <c r="EI353" s="104">
        <v>2.2690437601296596</v>
      </c>
      <c r="EJ353" s="174" t="s">
        <v>3156</v>
      </c>
      <c r="EK353" s="174" t="s">
        <v>3157</v>
      </c>
      <c r="EL353" s="96" t="s">
        <v>3158</v>
      </c>
      <c r="EM353" s="96" t="s">
        <v>3159</v>
      </c>
      <c r="EN353" s="99">
        <v>1.2106537530266344</v>
      </c>
      <c r="EO353" s="100">
        <v>1.153846153846154</v>
      </c>
      <c r="EP353" s="67">
        <v>0</v>
      </c>
      <c r="EQ353" s="67">
        <v>0</v>
      </c>
      <c r="ER353" s="67">
        <v>338.7</v>
      </c>
      <c r="ES353" s="67">
        <v>4</v>
      </c>
      <c r="ET353" s="92">
        <v>338.69602032176118</v>
      </c>
      <c r="EU353" s="105">
        <v>4</v>
      </c>
      <c r="EV353" s="67">
        <v>0</v>
      </c>
      <c r="EW353" s="67">
        <v>0</v>
      </c>
      <c r="EX353" s="67">
        <v>0</v>
      </c>
      <c r="EY353" s="62">
        <f>VLOOKUP(A353,[5]Embarazos!$A$7:$H$139,8,0)</f>
        <v>29.813664596273291</v>
      </c>
      <c r="EZ353" s="63">
        <f>VLOOKUP(A353,[5]Embarazos!$A$7:$H$139,7,0)</f>
        <v>48</v>
      </c>
      <c r="FA353" s="62">
        <f>VLOOKUP(A353,[5]Embarazos!$A$7:$J$139,10,0)</f>
        <v>19.875776397515526</v>
      </c>
      <c r="FB353" s="63">
        <f>VLOOKUP(A353,[5]Embarazos!$A$7:$J$139,9,0)</f>
        <v>32</v>
      </c>
      <c r="FC353" s="67">
        <v>0</v>
      </c>
      <c r="FD353" s="67">
        <v>0</v>
      </c>
      <c r="FE353" s="67">
        <v>0</v>
      </c>
      <c r="FF353" s="67">
        <v>0</v>
      </c>
      <c r="FG353" s="67">
        <v>43.03</v>
      </c>
      <c r="FH353" s="67">
        <v>1</v>
      </c>
      <c r="FI353" s="67">
        <v>43.03</v>
      </c>
      <c r="FJ353" s="67">
        <v>1</v>
      </c>
      <c r="FK353" s="92">
        <v>86.058519793459553</v>
      </c>
      <c r="FL353" s="105">
        <v>2</v>
      </c>
      <c r="FM353" s="67">
        <v>301.2</v>
      </c>
      <c r="FN353" s="67">
        <v>7</v>
      </c>
      <c r="FO353" s="67">
        <v>989.67</v>
      </c>
      <c r="FP353" s="67">
        <v>23</v>
      </c>
      <c r="FQ353" s="92">
        <v>43.029259896729776</v>
      </c>
      <c r="FR353" s="67">
        <v>1</v>
      </c>
      <c r="FS353" s="62">
        <f>VLOOKUP(A353,'[3]2017'!$A$8:$M$140,13,0)</f>
        <v>0</v>
      </c>
      <c r="FT353" s="63">
        <f>VLOOKUP(A353,'[3]2017'!$A$8:$M$140,12,0)</f>
        <v>0</v>
      </c>
      <c r="FU353" s="62">
        <f>VLOOKUP(A353,'[3]2017'!$A$8:$O$140,15,0)</f>
        <v>2.0202020202020203</v>
      </c>
      <c r="FV353" s="63">
        <f>VLOOKUP(A353,'[3]2017'!$A$8:$O$140,14,0)</f>
        <v>2</v>
      </c>
      <c r="FW353" s="67"/>
      <c r="FX353" s="67"/>
      <c r="FY353" s="67"/>
      <c r="FZ353" s="67"/>
      <c r="GA353" s="67"/>
      <c r="GB353" s="67"/>
      <c r="GC353" s="67"/>
      <c r="GD353" s="67"/>
      <c r="GE353" s="67"/>
      <c r="GF353" s="67"/>
      <c r="GG353" s="67"/>
      <c r="GH353" s="67"/>
      <c r="GI353" s="67"/>
      <c r="GJ353" s="67"/>
      <c r="GK353" s="67"/>
      <c r="GL353" s="67"/>
      <c r="GM353" s="67"/>
      <c r="GN353" s="67"/>
      <c r="GO353" s="67"/>
      <c r="GP353" s="67"/>
      <c r="GQ353" s="67"/>
      <c r="GR353" s="67"/>
      <c r="GS353" s="67"/>
      <c r="GT353" s="67"/>
      <c r="GU353" s="67"/>
      <c r="GV353" s="67"/>
      <c r="GW353" s="67"/>
      <c r="GX353" s="67"/>
      <c r="GY353" s="67"/>
      <c r="GZ353" s="67"/>
      <c r="HA353" s="67"/>
      <c r="HB353" s="67"/>
      <c r="HC353" s="67"/>
      <c r="HD353" s="67"/>
      <c r="HE353" s="67"/>
      <c r="HF353" s="67"/>
      <c r="HG353" s="67"/>
      <c r="HH353" s="67"/>
      <c r="HI353" s="67"/>
      <c r="HJ353" s="67"/>
      <c r="HK353" s="67"/>
      <c r="HL353" s="67"/>
      <c r="HM353" s="67"/>
      <c r="HN353" s="67"/>
      <c r="HO353" s="67"/>
      <c r="HP353" s="67"/>
      <c r="HQ353" s="67"/>
      <c r="HR353" s="67"/>
      <c r="HS353" s="67"/>
      <c r="HT353" s="67"/>
      <c r="HU353" s="67"/>
      <c r="HV353" s="67"/>
      <c r="HW353" s="67"/>
      <c r="HX353" s="67"/>
      <c r="HY353" s="67"/>
      <c r="HZ353" s="67"/>
      <c r="IA353" s="67"/>
      <c r="IB353" s="67"/>
      <c r="IC353" s="67"/>
      <c r="ID353" s="67"/>
      <c r="IE353" s="67"/>
      <c r="IF353" s="67"/>
      <c r="IG353" s="67"/>
      <c r="IH353" s="67"/>
      <c r="II353" s="67"/>
      <c r="IJ353" s="67"/>
      <c r="IK353" s="67"/>
      <c r="IL353" s="67"/>
      <c r="IM353" s="67"/>
      <c r="IN353" s="67"/>
      <c r="IO353" s="67"/>
      <c r="IP353" s="67"/>
      <c r="IQ353" s="67"/>
      <c r="IR353" s="67"/>
      <c r="IS353" s="67"/>
      <c r="IT353" s="67"/>
      <c r="IU353" s="67"/>
      <c r="IV353" s="67"/>
      <c r="IW353" s="67"/>
      <c r="IX353" s="67"/>
      <c r="IY353" s="67"/>
      <c r="IZ353" s="67"/>
      <c r="JA353" s="67"/>
      <c r="JB353" s="67"/>
      <c r="JC353" s="67"/>
      <c r="JD353" s="67"/>
      <c r="JE353" s="67"/>
      <c r="JF353" s="67"/>
      <c r="JG353" s="67"/>
      <c r="JH353" s="67"/>
      <c r="JI353" s="67"/>
      <c r="JJ353" s="67"/>
      <c r="JK353" s="67"/>
      <c r="JL353" s="67"/>
      <c r="JM353" s="67"/>
      <c r="JN353" s="67"/>
      <c r="JO353" s="67"/>
      <c r="JP353" s="67"/>
      <c r="JQ353" s="67"/>
      <c r="JR353" s="67"/>
      <c r="JS353" s="67"/>
      <c r="JT353" s="67"/>
      <c r="JU353" s="67"/>
      <c r="JV353" s="67"/>
      <c r="JW353" s="67"/>
      <c r="JX353" s="67"/>
      <c r="JY353" s="67"/>
      <c r="JZ353" s="67"/>
      <c r="KA353" s="67"/>
      <c r="KB353" s="67"/>
      <c r="KC353" s="67"/>
      <c r="KD353" s="67"/>
      <c r="KE353" s="67"/>
      <c r="KF353" s="67"/>
      <c r="KG353" s="67"/>
      <c r="KH353" s="67"/>
      <c r="KI353" s="67"/>
      <c r="KJ353" s="67"/>
      <c r="KK353" s="67"/>
      <c r="KL353" s="67"/>
      <c r="KM353" s="67"/>
      <c r="KN353" s="67"/>
      <c r="KO353" s="67"/>
      <c r="KP353" s="67"/>
      <c r="KQ353" s="67"/>
      <c r="KR353" s="67"/>
      <c r="KS353" s="67"/>
      <c r="KT353" s="67"/>
      <c r="KU353" s="67"/>
      <c r="KV353" s="67"/>
      <c r="KW353" s="67"/>
      <c r="KX353" s="67"/>
      <c r="KY353" s="67"/>
      <c r="KZ353" s="67"/>
      <c r="LA353" s="67"/>
      <c r="LB353" s="67"/>
      <c r="LC353" s="67"/>
      <c r="LD353" s="67"/>
      <c r="LE353" s="67"/>
      <c r="LF353" s="67"/>
      <c r="LG353" s="67"/>
      <c r="LH353" s="67"/>
      <c r="LI353" s="67"/>
      <c r="LJ353" s="67"/>
      <c r="LK353" s="67"/>
      <c r="LL353" s="67"/>
      <c r="LM353" s="67"/>
      <c r="LN353" s="67"/>
      <c r="LO353" s="67"/>
      <c r="LP353" s="67"/>
      <c r="LQ353" s="67"/>
      <c r="LR353" s="67"/>
      <c r="LS353" s="67"/>
      <c r="LT353" s="67"/>
      <c r="LU353" s="67"/>
      <c r="LV353" s="67"/>
      <c r="LW353" s="67"/>
      <c r="LX353" s="67"/>
      <c r="LY353" s="67"/>
      <c r="LZ353" s="67"/>
      <c r="MA353" s="67"/>
      <c r="MB353" s="67"/>
      <c r="MC353" s="67"/>
      <c r="MD353" s="67"/>
      <c r="ME353" s="67"/>
      <c r="MF353" s="67"/>
      <c r="MG353" s="67"/>
      <c r="MH353" s="67"/>
      <c r="MI353" s="67"/>
      <c r="MJ353" s="67"/>
      <c r="MK353" s="67"/>
      <c r="ML353" s="67"/>
      <c r="MM353" s="67"/>
      <c r="MN353" s="67"/>
      <c r="MO353" s="67"/>
      <c r="MP353" s="67"/>
      <c r="MQ353" s="67"/>
      <c r="MR353" s="67"/>
      <c r="MS353" s="67"/>
      <c r="MT353" s="67"/>
      <c r="MU353" s="67"/>
      <c r="MV353" s="67"/>
      <c r="MW353" s="67"/>
      <c r="MX353" s="67"/>
      <c r="MY353" s="67"/>
      <c r="MZ353" s="67"/>
      <c r="NA353" s="67"/>
      <c r="NB353" s="67"/>
      <c r="NC353" s="67"/>
      <c r="ND353" s="67"/>
      <c r="NE353" s="67"/>
      <c r="NF353" s="67"/>
      <c r="NG353" s="67"/>
      <c r="NH353" s="67"/>
      <c r="NI353" s="67"/>
      <c r="NJ353" s="67"/>
      <c r="NK353" s="67"/>
      <c r="NL353" s="67"/>
      <c r="NM353" s="67"/>
      <c r="NN353" s="67"/>
      <c r="NO353" s="67"/>
      <c r="NP353" s="67"/>
      <c r="NQ353" s="67"/>
      <c r="NR353" s="12"/>
      <c r="NS353" s="12"/>
      <c r="NT353" s="12"/>
      <c r="NU353" s="12"/>
      <c r="NV353" s="12"/>
      <c r="NW353" s="12"/>
      <c r="NX353" s="12"/>
      <c r="NY353" s="12"/>
      <c r="NZ353" s="12"/>
      <c r="OA353" s="12"/>
      <c r="OB353" s="12"/>
      <c r="OC353" s="12"/>
      <c r="OD353" s="12"/>
      <c r="OE353" s="12"/>
      <c r="OF353" s="12"/>
      <c r="OG353" s="12"/>
      <c r="OH353" s="12"/>
      <c r="OI353" s="12"/>
      <c r="OJ353" s="12"/>
      <c r="OK353" s="12"/>
      <c r="OL353" s="12"/>
      <c r="OM353" s="12"/>
      <c r="ON353" s="12"/>
      <c r="OO353" s="12"/>
      <c r="OP353" s="12"/>
      <c r="OQ353" s="12"/>
    </row>
    <row r="354" spans="1:407">
      <c r="A354" s="96" t="s">
        <v>1358</v>
      </c>
      <c r="B354" s="56" t="s">
        <v>1359</v>
      </c>
      <c r="C354" s="96" t="s">
        <v>479</v>
      </c>
      <c r="D354" s="74">
        <v>6</v>
      </c>
      <c r="E354" s="67">
        <v>2017</v>
      </c>
      <c r="F354" s="161">
        <v>68.244348857413982</v>
      </c>
      <c r="G354" s="67">
        <v>16520</v>
      </c>
      <c r="H354" s="67">
        <v>6341</v>
      </c>
      <c r="I354" s="67">
        <v>10179</v>
      </c>
      <c r="J354" s="67">
        <v>20.39</v>
      </c>
      <c r="K354" s="78">
        <v>3368</v>
      </c>
      <c r="L354" s="67">
        <v>82.03</v>
      </c>
      <c r="M354" s="78">
        <v>13551</v>
      </c>
      <c r="N354" s="67">
        <v>1675</v>
      </c>
      <c r="O354" s="67">
        <v>856</v>
      </c>
      <c r="P354" s="67">
        <v>819</v>
      </c>
      <c r="Q354" s="67">
        <v>2014</v>
      </c>
      <c r="R354" s="67">
        <v>1030</v>
      </c>
      <c r="S354" s="67">
        <v>984</v>
      </c>
      <c r="T354" s="67">
        <v>1661</v>
      </c>
      <c r="U354" s="67">
        <v>850</v>
      </c>
      <c r="V354" s="67">
        <v>811</v>
      </c>
      <c r="W354" s="67">
        <v>1954</v>
      </c>
      <c r="X354" s="67">
        <v>999</v>
      </c>
      <c r="Y354" s="67">
        <v>955</v>
      </c>
      <c r="Z354" s="67">
        <v>1537</v>
      </c>
      <c r="AA354" s="67">
        <v>786</v>
      </c>
      <c r="AB354" s="67">
        <v>751</v>
      </c>
      <c r="AC354" s="67">
        <v>1764</v>
      </c>
      <c r="AD354" s="67">
        <v>901</v>
      </c>
      <c r="AE354" s="67">
        <v>863</v>
      </c>
      <c r="AF354" s="67">
        <v>1423</v>
      </c>
      <c r="AG354" s="67">
        <v>725</v>
      </c>
      <c r="AH354" s="67">
        <v>698</v>
      </c>
      <c r="AI354" s="67">
        <v>2517</v>
      </c>
      <c r="AJ354" s="67">
        <v>1274</v>
      </c>
      <c r="AK354" s="67">
        <v>1243</v>
      </c>
      <c r="AL354" s="67">
        <v>1412</v>
      </c>
      <c r="AM354" s="67">
        <v>715</v>
      </c>
      <c r="AN354" s="67">
        <v>697</v>
      </c>
      <c r="AO354" s="67">
        <v>1284</v>
      </c>
      <c r="AP354" s="67">
        <v>645</v>
      </c>
      <c r="AQ354" s="67">
        <v>639</v>
      </c>
      <c r="AR354" s="67" t="s">
        <v>428</v>
      </c>
      <c r="AS354" s="67"/>
      <c r="AT354" s="67" t="s">
        <v>428</v>
      </c>
      <c r="AU354" s="59">
        <v>764</v>
      </c>
      <c r="AV354" s="59">
        <v>0</v>
      </c>
      <c r="AW354" s="59">
        <v>157</v>
      </c>
      <c r="AX354" s="97">
        <f>VLOOKUP(A354,[2]INFANTIL!$A$8:$AA$140,27,0)</f>
        <v>0</v>
      </c>
      <c r="AY354" s="98">
        <f>VLOOKUP(A354,[2]INFANTIL!$A$8:$AA$140,16,0)</f>
        <v>4</v>
      </c>
      <c r="AZ354" s="62">
        <f>VLOOKUP(A354,'[3]2017'!$A$8:$E$140,5,0)</f>
        <v>0.59701492537313439</v>
      </c>
      <c r="BA354" s="63">
        <f>VLOOKUP(A354,'[3]2017'!$A$8:$E$140,4,0)</f>
        <v>1</v>
      </c>
      <c r="BB354" s="62">
        <f>VLOOKUP(A354,[2]MATERNAS!$A$8:$AA$140,27,0)</f>
        <v>0</v>
      </c>
      <c r="BC354" s="63">
        <f>VLOOKUP(A354,[2]MATERNAS!$A$8:$AA$140,26,0)</f>
        <v>0</v>
      </c>
      <c r="BD354" s="68">
        <v>0</v>
      </c>
      <c r="BE354" s="69">
        <v>0</v>
      </c>
      <c r="BF354" s="60">
        <f>VLOOKUP(A354,[4]Controles!$A$7:$L$139,12,0)</f>
        <v>4.2105263157894735</v>
      </c>
      <c r="BG354" s="61">
        <f>VLOOKUP(A354,[4]Controles!$A$7:$L$139,11,0)</f>
        <v>8</v>
      </c>
      <c r="BH354" s="88">
        <v>6.8421052631578956</v>
      </c>
      <c r="BI354" s="87">
        <v>13</v>
      </c>
      <c r="BJ354" s="68">
        <v>0</v>
      </c>
      <c r="BK354" s="69">
        <v>0</v>
      </c>
      <c r="BL354" s="68">
        <v>0</v>
      </c>
      <c r="BM354" s="69">
        <v>0</v>
      </c>
      <c r="BN354" s="67">
        <v>0</v>
      </c>
      <c r="BO354" s="67">
        <v>0</v>
      </c>
      <c r="BP354" s="67">
        <v>0</v>
      </c>
      <c r="BQ354" s="67">
        <v>0</v>
      </c>
      <c r="BR354" s="67">
        <v>0</v>
      </c>
      <c r="BS354" s="67">
        <v>0</v>
      </c>
      <c r="BT354" s="67">
        <v>0</v>
      </c>
      <c r="BU354" s="67">
        <v>0</v>
      </c>
      <c r="BV354" s="67">
        <v>28</v>
      </c>
      <c r="BW354" s="67">
        <v>87</v>
      </c>
      <c r="BX354" s="67">
        <v>84.6</v>
      </c>
      <c r="BY354" s="88">
        <v>87</v>
      </c>
      <c r="BZ354" s="67">
        <v>84.6</v>
      </c>
      <c r="CA354" s="67">
        <v>86.2</v>
      </c>
      <c r="CB354" s="67">
        <v>89.4</v>
      </c>
      <c r="CC354" s="96" t="s">
        <v>2871</v>
      </c>
      <c r="CD354" s="96" t="s">
        <v>3160</v>
      </c>
      <c r="CE354" s="99">
        <v>16.666666666666664</v>
      </c>
      <c r="CF354" s="67" t="s">
        <v>1724</v>
      </c>
      <c r="CG354" s="67" t="s">
        <v>3161</v>
      </c>
      <c r="CH354" s="67">
        <v>178.25</v>
      </c>
      <c r="CI354" s="67">
        <v>3</v>
      </c>
      <c r="CJ354" s="86">
        <v>1.2040939193257074</v>
      </c>
      <c r="CK354" s="87">
        <v>2</v>
      </c>
      <c r="CL354" s="106">
        <v>178.25</v>
      </c>
      <c r="CM354" s="89">
        <v>3</v>
      </c>
      <c r="CN354" s="67">
        <v>237.67</v>
      </c>
      <c r="CO354" s="67">
        <v>4</v>
      </c>
      <c r="CP354" s="67">
        <v>0</v>
      </c>
      <c r="CQ354" s="67">
        <v>0</v>
      </c>
      <c r="CR354" s="67">
        <v>0</v>
      </c>
      <c r="CS354" s="67">
        <v>0</v>
      </c>
      <c r="CT354" s="67">
        <v>0</v>
      </c>
      <c r="CU354" s="67">
        <v>0</v>
      </c>
      <c r="CV354" s="67">
        <v>0</v>
      </c>
      <c r="CW354" s="67">
        <v>0</v>
      </c>
      <c r="CX354" s="67">
        <v>0</v>
      </c>
      <c r="CY354" s="67">
        <v>0</v>
      </c>
      <c r="CZ354" s="67">
        <v>0</v>
      </c>
      <c r="DA354" s="67">
        <v>0</v>
      </c>
      <c r="DB354" s="62">
        <f>VLOOKUP(A354,'[3]2017'!$A$8:$I$140,9,0)</f>
        <v>0.65061808718282377</v>
      </c>
      <c r="DC354" s="63">
        <f>VLOOKUP(A354,'[3]2017'!$A$8:$I$140,8,0)</f>
        <v>1</v>
      </c>
      <c r="DD354" s="96" t="s">
        <v>3162</v>
      </c>
      <c r="DE354" s="96" t="s">
        <v>3163</v>
      </c>
      <c r="DF354" s="99">
        <v>3.5254616675993287</v>
      </c>
      <c r="DG354" s="100">
        <v>3.9087947882736152</v>
      </c>
      <c r="DH354" s="67">
        <v>204.71</v>
      </c>
      <c r="DI354" s="67">
        <v>4</v>
      </c>
      <c r="DJ354" s="67">
        <v>102.35</v>
      </c>
      <c r="DK354" s="67">
        <v>2</v>
      </c>
      <c r="DL354" s="67">
        <v>51.18</v>
      </c>
      <c r="DM354" s="67">
        <v>1</v>
      </c>
      <c r="DN354" s="67">
        <v>113.38</v>
      </c>
      <c r="DO354" s="67">
        <v>2</v>
      </c>
      <c r="DP354" s="67">
        <v>0</v>
      </c>
      <c r="DQ354" s="67">
        <v>0</v>
      </c>
      <c r="DR354" s="67">
        <v>0</v>
      </c>
      <c r="DS354" s="67">
        <v>0</v>
      </c>
      <c r="DT354" s="67">
        <v>0</v>
      </c>
      <c r="DU354" s="67">
        <v>0</v>
      </c>
      <c r="DV354" s="67">
        <v>0</v>
      </c>
      <c r="DW354" s="67">
        <v>0</v>
      </c>
      <c r="DX354" s="67">
        <v>0</v>
      </c>
      <c r="DY354" s="67">
        <v>0</v>
      </c>
      <c r="DZ354" s="101">
        <f>VLOOKUP(A354,[5]Embarazos!$A$7:$D$139,4,0)</f>
        <v>2.4154589371980677</v>
      </c>
      <c r="EA354" s="63">
        <f>VLOOKUP(A354,[5]Embarazos!$A$7:$D$139,3,0)</f>
        <v>5</v>
      </c>
      <c r="EB354" s="62">
        <f>VLOOKUP(A354,[5]Embarazos!$A$7:$F$139,6,0)</f>
        <v>28.502415458937197</v>
      </c>
      <c r="EC354" s="63">
        <f>VLOOKUP(A354,[5]Embarazos!$A$7:$F$139,5,0)</f>
        <v>59</v>
      </c>
      <c r="ED354" s="62">
        <f>VLOOKUP(A354,'[3]2017'!$A$8:$K$140,11,0)</f>
        <v>0</v>
      </c>
      <c r="EE354" s="63">
        <f>VLOOKUP(A354,'[3]2017'!$A$8:$K$140,10,0)</f>
        <v>0</v>
      </c>
      <c r="EF354" s="96" t="s">
        <v>3164</v>
      </c>
      <c r="EG354" s="96" t="s">
        <v>3165</v>
      </c>
      <c r="EH354" s="99">
        <v>2.3336214347450301</v>
      </c>
      <c r="EI354" s="104">
        <v>3.9889958734525441</v>
      </c>
      <c r="EJ354" s="174" t="s">
        <v>1694</v>
      </c>
      <c r="EK354" s="174" t="s">
        <v>3166</v>
      </c>
      <c r="EL354" s="96" t="s">
        <v>3167</v>
      </c>
      <c r="EM354" s="96" t="s">
        <v>3168</v>
      </c>
      <c r="EN354" s="99">
        <v>1.3157894736842104</v>
      </c>
      <c r="EO354" s="100">
        <v>6.403940886699508</v>
      </c>
      <c r="EP354" s="67">
        <v>56.69</v>
      </c>
      <c r="EQ354" s="67">
        <v>1</v>
      </c>
      <c r="ER354" s="67">
        <v>566.89</v>
      </c>
      <c r="ES354" s="67">
        <v>10</v>
      </c>
      <c r="ET354" s="92">
        <v>566.8934240362812</v>
      </c>
      <c r="EU354" s="105">
        <v>10</v>
      </c>
      <c r="EV354" s="67">
        <v>56.69</v>
      </c>
      <c r="EW354" s="67">
        <v>1</v>
      </c>
      <c r="EX354" s="67">
        <v>0</v>
      </c>
      <c r="EY354" s="62">
        <f>VLOOKUP(A354,[5]Embarazos!$A$7:$H$139,8,0)</f>
        <v>28.019323671497588</v>
      </c>
      <c r="EZ354" s="63">
        <f>VLOOKUP(A354,[5]Embarazos!$A$7:$H$139,7,0)</f>
        <v>58</v>
      </c>
      <c r="FA354" s="62">
        <f>VLOOKUP(A354,[5]Embarazos!$A$7:$J$139,10,0)</f>
        <v>20.289855072463769</v>
      </c>
      <c r="FB354" s="63">
        <f>VLOOKUP(A354,[5]Embarazos!$A$7:$J$139,9,0)</f>
        <v>42</v>
      </c>
      <c r="FC354" s="67">
        <v>66.069999999999993</v>
      </c>
      <c r="FD354" s="67">
        <v>2</v>
      </c>
      <c r="FE354" s="67">
        <v>198.22</v>
      </c>
      <c r="FF354" s="67">
        <v>6</v>
      </c>
      <c r="FG354" s="67">
        <v>33.04</v>
      </c>
      <c r="FH354" s="67">
        <v>1</v>
      </c>
      <c r="FI354" s="67">
        <v>33.04</v>
      </c>
      <c r="FJ354" s="67">
        <v>1</v>
      </c>
      <c r="FK354" s="92">
        <v>330.36009250082589</v>
      </c>
      <c r="FL354" s="105">
        <v>10</v>
      </c>
      <c r="FM354" s="67">
        <v>429.47</v>
      </c>
      <c r="FN354" s="67">
        <v>13</v>
      </c>
      <c r="FO354" s="67">
        <v>792.86</v>
      </c>
      <c r="FP354" s="67">
        <v>24</v>
      </c>
      <c r="FQ354" s="92">
        <v>33.036009250082586</v>
      </c>
      <c r="FR354" s="67">
        <v>1</v>
      </c>
      <c r="FS354" s="62">
        <f>VLOOKUP(A354,'[3]2017'!$A$8:$M$140,13,0)</f>
        <v>2.8328611898017</v>
      </c>
      <c r="FT354" s="63">
        <f>VLOOKUP(A354,'[3]2017'!$A$8:$M$140,12,0)</f>
        <v>4</v>
      </c>
      <c r="FU354" s="62">
        <f>VLOOKUP(A354,'[3]2017'!$A$8:$O$140,15,0)</f>
        <v>4.6728971962616823</v>
      </c>
      <c r="FV354" s="63">
        <f>VLOOKUP(A354,'[3]2017'!$A$8:$O$140,14,0)</f>
        <v>6</v>
      </c>
      <c r="FW354" s="67"/>
      <c r="FX354" s="67"/>
      <c r="FY354" s="67"/>
      <c r="FZ354" s="67"/>
      <c r="GA354" s="67"/>
      <c r="GB354" s="67"/>
      <c r="GC354" s="67"/>
      <c r="GD354" s="67"/>
      <c r="GE354" s="67"/>
      <c r="GF354" s="67"/>
      <c r="GG354" s="67"/>
      <c r="GH354" s="67"/>
      <c r="GI354" s="67"/>
      <c r="GJ354" s="67"/>
      <c r="GK354" s="67"/>
      <c r="GL354" s="67"/>
      <c r="GM354" s="67"/>
      <c r="GN354" s="67"/>
      <c r="GO354" s="67"/>
      <c r="GP354" s="67"/>
      <c r="GQ354" s="67"/>
      <c r="GR354" s="67"/>
      <c r="GS354" s="67"/>
      <c r="GT354" s="67"/>
      <c r="GU354" s="67"/>
      <c r="GV354" s="67"/>
      <c r="GW354" s="67"/>
      <c r="GX354" s="67"/>
      <c r="GY354" s="67"/>
      <c r="GZ354" s="67"/>
      <c r="HA354" s="67"/>
      <c r="HB354" s="67"/>
      <c r="HC354" s="67"/>
      <c r="HD354" s="67"/>
      <c r="HE354" s="67"/>
      <c r="HF354" s="67"/>
      <c r="HG354" s="67"/>
      <c r="HH354" s="67"/>
      <c r="HI354" s="67"/>
      <c r="HJ354" s="67"/>
      <c r="HK354" s="67"/>
      <c r="HL354" s="67"/>
      <c r="HM354" s="67"/>
      <c r="HN354" s="67"/>
      <c r="HO354" s="67"/>
      <c r="HP354" s="67"/>
      <c r="HQ354" s="67"/>
      <c r="HR354" s="67"/>
      <c r="HS354" s="67"/>
      <c r="HT354" s="67"/>
      <c r="HU354" s="67"/>
      <c r="HV354" s="67"/>
      <c r="HW354" s="67"/>
      <c r="HX354" s="67"/>
      <c r="HY354" s="67"/>
      <c r="HZ354" s="67"/>
      <c r="IA354" s="67"/>
      <c r="IB354" s="67"/>
      <c r="IC354" s="67"/>
      <c r="ID354" s="67"/>
      <c r="IE354" s="67"/>
      <c r="IF354" s="67"/>
      <c r="IG354" s="67"/>
      <c r="IH354" s="67"/>
      <c r="II354" s="67"/>
      <c r="IJ354" s="67"/>
      <c r="IK354" s="67"/>
      <c r="IL354" s="67"/>
      <c r="IM354" s="67"/>
      <c r="IN354" s="67"/>
      <c r="IO354" s="67"/>
      <c r="IP354" s="67"/>
      <c r="IQ354" s="67"/>
      <c r="IR354" s="67"/>
      <c r="IS354" s="67"/>
      <c r="IT354" s="67"/>
      <c r="IU354" s="67"/>
      <c r="IV354" s="67"/>
      <c r="IW354" s="67"/>
      <c r="IX354" s="67"/>
      <c r="IY354" s="67"/>
      <c r="IZ354" s="67"/>
      <c r="JA354" s="67"/>
      <c r="JB354" s="67"/>
      <c r="JC354" s="67"/>
      <c r="JD354" s="67"/>
      <c r="JE354" s="67"/>
      <c r="JF354" s="67"/>
      <c r="JG354" s="67"/>
      <c r="JH354" s="67"/>
      <c r="JI354" s="67"/>
      <c r="JJ354" s="67"/>
      <c r="JK354" s="67"/>
      <c r="JL354" s="67"/>
      <c r="JM354" s="67"/>
      <c r="JN354" s="67"/>
      <c r="JO354" s="67"/>
      <c r="JP354" s="67"/>
      <c r="JQ354" s="67"/>
      <c r="JR354" s="67"/>
      <c r="JS354" s="67"/>
      <c r="JT354" s="67"/>
      <c r="JU354" s="67"/>
      <c r="JV354" s="67"/>
      <c r="JW354" s="67"/>
      <c r="JX354" s="67"/>
      <c r="JY354" s="67"/>
      <c r="JZ354" s="67"/>
      <c r="KA354" s="67"/>
      <c r="KB354" s="67"/>
      <c r="KC354" s="67"/>
      <c r="KD354" s="67"/>
      <c r="KE354" s="67"/>
      <c r="KF354" s="67"/>
      <c r="KG354" s="67"/>
      <c r="KH354" s="67"/>
      <c r="KI354" s="67"/>
      <c r="KJ354" s="67"/>
      <c r="KK354" s="67"/>
      <c r="KL354" s="67"/>
      <c r="KM354" s="67"/>
      <c r="KN354" s="67"/>
      <c r="KO354" s="67"/>
      <c r="KP354" s="67"/>
      <c r="KQ354" s="67"/>
      <c r="KR354" s="67"/>
      <c r="KS354" s="67"/>
      <c r="KT354" s="67"/>
      <c r="KU354" s="67"/>
      <c r="KV354" s="67"/>
      <c r="KW354" s="67"/>
      <c r="KX354" s="67"/>
      <c r="KY354" s="67"/>
      <c r="KZ354" s="67"/>
      <c r="LA354" s="67"/>
      <c r="LB354" s="67"/>
      <c r="LC354" s="67"/>
      <c r="LD354" s="67"/>
      <c r="LE354" s="67"/>
      <c r="LF354" s="67"/>
      <c r="LG354" s="67"/>
      <c r="LH354" s="67"/>
      <c r="LI354" s="67"/>
      <c r="LJ354" s="67"/>
      <c r="LK354" s="67"/>
      <c r="LL354" s="67"/>
      <c r="LM354" s="67"/>
      <c r="LN354" s="67"/>
      <c r="LO354" s="67"/>
      <c r="LP354" s="67"/>
      <c r="LQ354" s="67"/>
      <c r="LR354" s="67"/>
      <c r="LS354" s="67"/>
      <c r="LT354" s="67"/>
      <c r="LU354" s="67"/>
      <c r="LV354" s="67"/>
      <c r="LW354" s="67"/>
      <c r="LX354" s="67"/>
      <c r="LY354" s="67"/>
      <c r="LZ354" s="67"/>
      <c r="MA354" s="67"/>
      <c r="MB354" s="67"/>
      <c r="MC354" s="67"/>
      <c r="MD354" s="67"/>
      <c r="ME354" s="67"/>
      <c r="MF354" s="67"/>
      <c r="MG354" s="67"/>
      <c r="MH354" s="67"/>
      <c r="MI354" s="67"/>
      <c r="MJ354" s="67"/>
      <c r="MK354" s="67"/>
      <c r="ML354" s="67"/>
      <c r="MM354" s="67"/>
      <c r="MN354" s="67"/>
      <c r="MO354" s="67"/>
      <c r="MP354" s="67"/>
      <c r="MQ354" s="67"/>
      <c r="MR354" s="67"/>
      <c r="MS354" s="67"/>
      <c r="MT354" s="67"/>
      <c r="MU354" s="67"/>
      <c r="MV354" s="67"/>
      <c r="MW354" s="67"/>
      <c r="MX354" s="67"/>
      <c r="MY354" s="67"/>
      <c r="MZ354" s="67"/>
      <c r="NA354" s="67"/>
      <c r="NB354" s="67"/>
      <c r="NC354" s="67"/>
      <c r="ND354" s="67"/>
      <c r="NE354" s="67"/>
      <c r="NF354" s="67"/>
      <c r="NG354" s="67"/>
      <c r="NH354" s="67"/>
      <c r="NI354" s="67"/>
      <c r="NJ354" s="67"/>
      <c r="NK354" s="67"/>
      <c r="NL354" s="67"/>
      <c r="NM354" s="67"/>
      <c r="NN354" s="67"/>
      <c r="NO354" s="67"/>
      <c r="NP354" s="67"/>
      <c r="NQ354" s="67"/>
      <c r="NR354" s="12"/>
      <c r="NS354" s="12"/>
      <c r="NT354" s="12"/>
      <c r="NU354" s="12"/>
      <c r="NV354" s="12"/>
      <c r="NW354" s="12"/>
      <c r="NX354" s="12"/>
      <c r="NY354" s="12"/>
      <c r="NZ354" s="12"/>
      <c r="OA354" s="12"/>
      <c r="OB354" s="12"/>
      <c r="OC354" s="12"/>
      <c r="OD354" s="12"/>
      <c r="OE354" s="12"/>
      <c r="OF354" s="12"/>
      <c r="OG354" s="12"/>
      <c r="OH354" s="12"/>
      <c r="OI354" s="12"/>
      <c r="OJ354" s="12"/>
      <c r="OK354" s="12"/>
      <c r="OL354" s="12"/>
      <c r="OM354" s="12"/>
      <c r="ON354" s="12"/>
      <c r="OO354" s="12"/>
      <c r="OP354" s="12"/>
      <c r="OQ354" s="12"/>
    </row>
    <row r="355" spans="1:407">
      <c r="A355" s="96" t="s">
        <v>2062</v>
      </c>
      <c r="B355" s="56" t="s">
        <v>1364</v>
      </c>
      <c r="C355" s="96" t="s">
        <v>427</v>
      </c>
      <c r="D355" s="74">
        <v>6</v>
      </c>
      <c r="E355" s="67">
        <v>2017</v>
      </c>
      <c r="F355" s="161">
        <v>69.012385099712318</v>
      </c>
      <c r="G355" s="67">
        <v>16733</v>
      </c>
      <c r="H355" s="67">
        <v>7405</v>
      </c>
      <c r="I355" s="67">
        <v>9328</v>
      </c>
      <c r="J355" s="67">
        <v>12.66</v>
      </c>
      <c r="K355" s="78">
        <v>2118</v>
      </c>
      <c r="L355" s="67">
        <v>73.319999999999993</v>
      </c>
      <c r="M355" s="78">
        <v>12269</v>
      </c>
      <c r="N355" s="67">
        <v>1350</v>
      </c>
      <c r="O355" s="67">
        <v>695</v>
      </c>
      <c r="P355" s="67">
        <v>655</v>
      </c>
      <c r="Q355" s="67">
        <v>1627</v>
      </c>
      <c r="R355" s="67">
        <v>839</v>
      </c>
      <c r="S355" s="67">
        <v>788</v>
      </c>
      <c r="T355" s="67">
        <v>1381</v>
      </c>
      <c r="U355" s="67">
        <v>716</v>
      </c>
      <c r="V355" s="67">
        <v>665</v>
      </c>
      <c r="W355" s="67">
        <v>1655</v>
      </c>
      <c r="X355" s="67">
        <v>858</v>
      </c>
      <c r="Y355" s="67">
        <v>797</v>
      </c>
      <c r="Z355" s="67">
        <v>1374</v>
      </c>
      <c r="AA355" s="67">
        <v>712</v>
      </c>
      <c r="AB355" s="67">
        <v>662</v>
      </c>
      <c r="AC355" s="67">
        <v>1647</v>
      </c>
      <c r="AD355" s="67">
        <v>850</v>
      </c>
      <c r="AE355" s="67">
        <v>797</v>
      </c>
      <c r="AF355" s="67">
        <v>1390</v>
      </c>
      <c r="AG355" s="67">
        <v>715</v>
      </c>
      <c r="AH355" s="67">
        <v>675</v>
      </c>
      <c r="AI355" s="67">
        <v>2618</v>
      </c>
      <c r="AJ355" s="67">
        <v>1345</v>
      </c>
      <c r="AK355" s="67">
        <v>1273</v>
      </c>
      <c r="AL355" s="67">
        <v>1472</v>
      </c>
      <c r="AM355" s="67">
        <v>757</v>
      </c>
      <c r="AN355" s="67">
        <v>715</v>
      </c>
      <c r="AO355" s="67">
        <v>1405</v>
      </c>
      <c r="AP355" s="67">
        <v>719</v>
      </c>
      <c r="AQ355" s="67">
        <v>686</v>
      </c>
      <c r="AR355" s="67" t="s">
        <v>428</v>
      </c>
      <c r="AS355" s="67"/>
      <c r="AT355" s="67" t="s">
        <v>428</v>
      </c>
      <c r="AU355" s="59">
        <v>331</v>
      </c>
      <c r="AV355" s="59">
        <v>0</v>
      </c>
      <c r="AW355" s="59">
        <v>67</v>
      </c>
      <c r="AX355" s="97" t="e">
        <f>VLOOKUP(A355,[2]INFANTIL!$A$8:$AA$140,27,0)</f>
        <v>#N/A</v>
      </c>
      <c r="AY355" s="98" t="e">
        <f>VLOOKUP(A355,[2]INFANTIL!$A$8:$AA$140,16,0)</f>
        <v>#N/A</v>
      </c>
      <c r="AZ355" s="62">
        <f>VLOOKUP(A355,'[3]2017'!$A$8:$E$140,5,0)</f>
        <v>2.2222222222222223</v>
      </c>
      <c r="BA355" s="63">
        <f>VLOOKUP(A355,'[3]2017'!$A$8:$E$140,4,0)</f>
        <v>3</v>
      </c>
      <c r="BB355" s="62">
        <f>VLOOKUP(A355,[2]MATERNAS!$A$8:$AA$140,27,0)</f>
        <v>0</v>
      </c>
      <c r="BC355" s="63">
        <f>VLOOKUP(A355,[2]MATERNAS!$A$8:$AA$140,26,0)</f>
        <v>0</v>
      </c>
      <c r="BD355" s="68">
        <v>0</v>
      </c>
      <c r="BE355" s="69">
        <v>0</v>
      </c>
      <c r="BF355" s="60">
        <f>VLOOKUP(A355,[4]Controles!$A$7:$L$139,12,0)</f>
        <v>5.2356020942408374</v>
      </c>
      <c r="BG355" s="61">
        <f>VLOOKUP(A355,[4]Controles!$A$7:$L$139,11,0)</f>
        <v>10</v>
      </c>
      <c r="BH355" s="88">
        <v>10.471204188481675</v>
      </c>
      <c r="BI355" s="87">
        <v>20</v>
      </c>
      <c r="BJ355" s="68">
        <v>0</v>
      </c>
      <c r="BK355" s="69">
        <v>0</v>
      </c>
      <c r="BL355" s="68">
        <v>0</v>
      </c>
      <c r="BM355" s="69">
        <v>0</v>
      </c>
      <c r="BN355" s="67">
        <v>0</v>
      </c>
      <c r="BO355" s="67">
        <v>0</v>
      </c>
      <c r="BP355" s="67">
        <v>0</v>
      </c>
      <c r="BQ355" s="67">
        <v>0</v>
      </c>
      <c r="BR355" s="67">
        <v>0</v>
      </c>
      <c r="BS355" s="67">
        <v>0</v>
      </c>
      <c r="BT355" s="67">
        <v>0</v>
      </c>
      <c r="BU355" s="67">
        <v>0</v>
      </c>
      <c r="BV355" s="67">
        <v>9</v>
      </c>
      <c r="BW355" s="67">
        <v>88.5</v>
      </c>
      <c r="BX355" s="67">
        <v>90</v>
      </c>
      <c r="BY355" s="67">
        <v>88.5</v>
      </c>
      <c r="BZ355" s="67">
        <v>90.5</v>
      </c>
      <c r="CA355" s="67">
        <v>91.7</v>
      </c>
      <c r="CB355" s="67">
        <v>85.8</v>
      </c>
      <c r="CC355" s="96" t="s">
        <v>3169</v>
      </c>
      <c r="CD355" s="96" t="s">
        <v>3170</v>
      </c>
      <c r="CE355" s="99">
        <v>45.454545454545453</v>
      </c>
      <c r="CF355" s="67" t="s">
        <v>3171</v>
      </c>
      <c r="CG355" s="67" t="s">
        <v>902</v>
      </c>
      <c r="CH355" s="67">
        <v>0</v>
      </c>
      <c r="CI355" s="67">
        <v>0</v>
      </c>
      <c r="CJ355" s="86">
        <v>0</v>
      </c>
      <c r="CK355" s="87">
        <v>0</v>
      </c>
      <c r="CL355" s="106">
        <v>0</v>
      </c>
      <c r="CM355" s="89">
        <v>0</v>
      </c>
      <c r="CN355" s="67">
        <v>749.06</v>
      </c>
      <c r="CO355" s="67">
        <v>2</v>
      </c>
      <c r="CP355" s="67">
        <v>0</v>
      </c>
      <c r="CQ355" s="67">
        <v>0</v>
      </c>
      <c r="CR355" s="67">
        <v>0</v>
      </c>
      <c r="CS355" s="67">
        <v>0</v>
      </c>
      <c r="CT355" s="67">
        <v>0</v>
      </c>
      <c r="CU355" s="67">
        <v>0</v>
      </c>
      <c r="CV355" s="67">
        <v>0</v>
      </c>
      <c r="CW355" s="67">
        <v>0</v>
      </c>
      <c r="CX355" s="67">
        <v>0</v>
      </c>
      <c r="CY355" s="67">
        <v>0</v>
      </c>
      <c r="CZ355" s="67">
        <v>0</v>
      </c>
      <c r="DA355" s="67">
        <v>0</v>
      </c>
      <c r="DB355" s="62">
        <f>VLOOKUP(A355,'[3]2017'!$A$8:$I$140,9,0)</f>
        <v>0</v>
      </c>
      <c r="DC355" s="63">
        <f>VLOOKUP(A355,'[3]2017'!$A$8:$I$140,8,0)</f>
        <v>0</v>
      </c>
      <c r="DD355" s="96" t="s">
        <v>3172</v>
      </c>
      <c r="DE355" s="96" t="s">
        <v>3173</v>
      </c>
      <c r="DF355" s="99">
        <v>1.75561797752809</v>
      </c>
      <c r="DG355" s="100">
        <v>8.3948339483394836</v>
      </c>
      <c r="DH355" s="67">
        <v>60.42</v>
      </c>
      <c r="DI355" s="67">
        <v>1</v>
      </c>
      <c r="DJ355" s="67">
        <v>60.42</v>
      </c>
      <c r="DK355" s="67">
        <v>1</v>
      </c>
      <c r="DL355" s="67">
        <v>0</v>
      </c>
      <c r="DM355" s="67">
        <v>0</v>
      </c>
      <c r="DN355" s="67">
        <v>0</v>
      </c>
      <c r="DO355" s="67">
        <v>0</v>
      </c>
      <c r="DP355" s="67">
        <v>60.72</v>
      </c>
      <c r="DQ355" s="67">
        <v>1</v>
      </c>
      <c r="DR355" s="67">
        <v>0</v>
      </c>
      <c r="DS355" s="67">
        <v>0</v>
      </c>
      <c r="DT355" s="67">
        <v>60.72</v>
      </c>
      <c r="DU355" s="67">
        <v>1</v>
      </c>
      <c r="DV355" s="67">
        <v>0</v>
      </c>
      <c r="DW355" s="67">
        <v>0</v>
      </c>
      <c r="DX355" s="67">
        <v>0</v>
      </c>
      <c r="DY355" s="67">
        <v>0</v>
      </c>
      <c r="DZ355" s="101">
        <f>VLOOKUP(A355,[5]Embarazos!$A$7:$D$139,4,0)</f>
        <v>0</v>
      </c>
      <c r="EA355" s="63">
        <f>VLOOKUP(A355,[5]Embarazos!$A$7:$D$139,3,0)</f>
        <v>0</v>
      </c>
      <c r="EB355" s="62">
        <f>VLOOKUP(A355,[5]Embarazos!$A$7:$F$139,6,0)</f>
        <v>18.407960199004975</v>
      </c>
      <c r="EC355" s="63">
        <f>VLOOKUP(A355,[5]Embarazos!$A$7:$F$139,5,0)</f>
        <v>37</v>
      </c>
      <c r="ED355" s="62">
        <f>VLOOKUP(A355,'[3]2017'!$A$8:$K$140,11,0)</f>
        <v>1.4388489208633093</v>
      </c>
      <c r="EE355" s="63">
        <f>VLOOKUP(A355,'[3]2017'!$A$8:$K$140,10,0)</f>
        <v>2</v>
      </c>
      <c r="EF355" s="96" t="s">
        <v>3174</v>
      </c>
      <c r="EG355" s="96" t="s">
        <v>3175</v>
      </c>
      <c r="EH355" s="99">
        <v>1.9867549668874174</v>
      </c>
      <c r="EI355" s="104">
        <v>13.459516298633018</v>
      </c>
      <c r="EJ355" s="174" t="s">
        <v>3176</v>
      </c>
      <c r="EK355" s="174" t="s">
        <v>3177</v>
      </c>
      <c r="EL355" s="96" t="s">
        <v>3178</v>
      </c>
      <c r="EM355" s="96" t="s">
        <v>3179</v>
      </c>
      <c r="EN355" s="99">
        <v>1.9900497512437811</v>
      </c>
      <c r="EO355" s="100">
        <v>6.7741935483870979</v>
      </c>
      <c r="EP355" s="67">
        <v>0</v>
      </c>
      <c r="EQ355" s="67">
        <v>0</v>
      </c>
      <c r="ER355" s="67">
        <v>121.43</v>
      </c>
      <c r="ES355" s="67">
        <v>2</v>
      </c>
      <c r="ET355" s="92">
        <v>60.716454159077117</v>
      </c>
      <c r="EU355" s="105">
        <v>1</v>
      </c>
      <c r="EV355" s="67">
        <v>0</v>
      </c>
      <c r="EW355" s="67">
        <v>0</v>
      </c>
      <c r="EX355" s="67">
        <v>0</v>
      </c>
      <c r="EY355" s="62">
        <f>VLOOKUP(A355,[5]Embarazos!$A$7:$H$139,8,0)</f>
        <v>34.328358208955223</v>
      </c>
      <c r="EZ355" s="63">
        <f>VLOOKUP(A355,[5]Embarazos!$A$7:$H$139,7,0)</f>
        <v>69</v>
      </c>
      <c r="FA355" s="62">
        <f>VLOOKUP(A355,[5]Embarazos!$A$7:$J$139,10,0)</f>
        <v>18.407960199004975</v>
      </c>
      <c r="FB355" s="63">
        <f>VLOOKUP(A355,[5]Embarazos!$A$7:$J$139,9,0)</f>
        <v>37</v>
      </c>
      <c r="FC355" s="67">
        <v>31.48</v>
      </c>
      <c r="FD355" s="67">
        <v>1</v>
      </c>
      <c r="FE355" s="67">
        <v>31.48</v>
      </c>
      <c r="FF355" s="67">
        <v>1</v>
      </c>
      <c r="FG355" s="67">
        <v>0</v>
      </c>
      <c r="FH355" s="67">
        <v>0</v>
      </c>
      <c r="FI355" s="67">
        <v>31.28</v>
      </c>
      <c r="FJ355" s="67">
        <v>1</v>
      </c>
      <c r="FK355" s="92">
        <v>94.428706326723329</v>
      </c>
      <c r="FL355" s="105">
        <v>3</v>
      </c>
      <c r="FM355" s="67">
        <v>0</v>
      </c>
      <c r="FN355" s="67">
        <v>0</v>
      </c>
      <c r="FO355" s="67">
        <v>94.43</v>
      </c>
      <c r="FP355" s="67">
        <v>3</v>
      </c>
      <c r="FQ355" s="67">
        <v>0</v>
      </c>
      <c r="FR355" s="67">
        <v>0</v>
      </c>
      <c r="FS355" s="62">
        <f>VLOOKUP(A355,'[3]2017'!$A$8:$M$140,13,0)</f>
        <v>0.67934782608695654</v>
      </c>
      <c r="FT355" s="63">
        <f>VLOOKUP(A355,'[3]2017'!$A$8:$M$140,12,0)</f>
        <v>1</v>
      </c>
      <c r="FU355" s="62">
        <f>VLOOKUP(A355,'[3]2017'!$A$8:$O$140,15,0)</f>
        <v>0.71174377224199292</v>
      </c>
      <c r="FV355" s="63">
        <f>VLOOKUP(A355,'[3]2017'!$A$8:$O$140,14,0)</f>
        <v>1</v>
      </c>
      <c r="FW355" s="67"/>
      <c r="FX355" s="67"/>
      <c r="FY355" s="67"/>
      <c r="FZ355" s="67"/>
      <c r="GA355" s="67"/>
      <c r="GB355" s="67"/>
      <c r="GC355" s="67"/>
      <c r="GD355" s="67"/>
      <c r="GE355" s="67"/>
      <c r="GF355" s="67"/>
      <c r="GG355" s="67"/>
      <c r="GH355" s="67"/>
      <c r="GI355" s="67"/>
      <c r="GJ355" s="67"/>
      <c r="GK355" s="67"/>
      <c r="GL355" s="67"/>
      <c r="GM355" s="67"/>
      <c r="GN355" s="67"/>
      <c r="GO355" s="67"/>
      <c r="GP355" s="67"/>
      <c r="GQ355" s="67"/>
      <c r="GR355" s="67"/>
      <c r="GS355" s="67"/>
      <c r="GT355" s="67"/>
      <c r="GU355" s="67"/>
      <c r="GV355" s="67"/>
      <c r="GW355" s="67"/>
      <c r="GX355" s="67"/>
      <c r="GY355" s="67"/>
      <c r="GZ355" s="67"/>
      <c r="HA355" s="67"/>
      <c r="HB355" s="67"/>
      <c r="HC355" s="67"/>
      <c r="HD355" s="67"/>
      <c r="HE355" s="67"/>
      <c r="HF355" s="67"/>
      <c r="HG355" s="67"/>
      <c r="HH355" s="67"/>
      <c r="HI355" s="67"/>
      <c r="HJ355" s="67"/>
      <c r="HK355" s="67"/>
      <c r="HL355" s="67"/>
      <c r="HM355" s="67"/>
      <c r="HN355" s="67"/>
      <c r="HO355" s="67"/>
      <c r="HP355" s="67"/>
      <c r="HQ355" s="67"/>
      <c r="HR355" s="67"/>
      <c r="HS355" s="67"/>
      <c r="HT355" s="67"/>
      <c r="HU355" s="67"/>
      <c r="HV355" s="67"/>
      <c r="HW355" s="67"/>
      <c r="HX355" s="67"/>
      <c r="HY355" s="67"/>
      <c r="HZ355" s="67"/>
      <c r="IA355" s="67"/>
      <c r="IB355" s="67"/>
      <c r="IC355" s="67"/>
      <c r="ID355" s="67"/>
      <c r="IE355" s="67"/>
      <c r="IF355" s="67"/>
      <c r="IG355" s="67"/>
      <c r="IH355" s="67"/>
      <c r="II355" s="67"/>
      <c r="IJ355" s="67"/>
      <c r="IK355" s="67"/>
      <c r="IL355" s="67"/>
      <c r="IM355" s="67"/>
      <c r="IN355" s="67"/>
      <c r="IO355" s="67"/>
      <c r="IP355" s="67"/>
      <c r="IQ355" s="67"/>
      <c r="IR355" s="67"/>
      <c r="IS355" s="67"/>
      <c r="IT355" s="67"/>
      <c r="IU355" s="67"/>
      <c r="IV355" s="67"/>
      <c r="IW355" s="67"/>
      <c r="IX355" s="67"/>
      <c r="IY355" s="67"/>
      <c r="IZ355" s="67"/>
      <c r="JA355" s="67"/>
      <c r="JB355" s="67"/>
      <c r="JC355" s="67"/>
      <c r="JD355" s="67"/>
      <c r="JE355" s="67"/>
      <c r="JF355" s="67"/>
      <c r="JG355" s="67"/>
      <c r="JH355" s="67"/>
      <c r="JI355" s="67"/>
      <c r="JJ355" s="67"/>
      <c r="JK355" s="67"/>
      <c r="JL355" s="67"/>
      <c r="JM355" s="67"/>
      <c r="JN355" s="67"/>
      <c r="JO355" s="67"/>
      <c r="JP355" s="67"/>
      <c r="JQ355" s="67"/>
      <c r="JR355" s="67"/>
      <c r="JS355" s="67"/>
      <c r="JT355" s="67"/>
      <c r="JU355" s="67"/>
      <c r="JV355" s="67"/>
      <c r="JW355" s="67"/>
      <c r="JX355" s="67"/>
      <c r="JY355" s="67"/>
      <c r="JZ355" s="67"/>
      <c r="KA355" s="67"/>
      <c r="KB355" s="67"/>
      <c r="KC355" s="67"/>
      <c r="KD355" s="67"/>
      <c r="KE355" s="67"/>
      <c r="KF355" s="67"/>
      <c r="KG355" s="67"/>
      <c r="KH355" s="67"/>
      <c r="KI355" s="67"/>
      <c r="KJ355" s="67"/>
      <c r="KK355" s="67"/>
      <c r="KL355" s="67"/>
      <c r="KM355" s="67"/>
      <c r="KN355" s="67"/>
      <c r="KO355" s="67"/>
      <c r="KP355" s="67"/>
      <c r="KQ355" s="67"/>
      <c r="KR355" s="67"/>
      <c r="KS355" s="67"/>
      <c r="KT355" s="67"/>
      <c r="KU355" s="67"/>
      <c r="KV355" s="67"/>
      <c r="KW355" s="67"/>
      <c r="KX355" s="67"/>
      <c r="KY355" s="67"/>
      <c r="KZ355" s="67"/>
      <c r="LA355" s="67"/>
      <c r="LB355" s="67"/>
      <c r="LC355" s="67"/>
      <c r="LD355" s="67"/>
      <c r="LE355" s="67"/>
      <c r="LF355" s="67"/>
      <c r="LG355" s="67"/>
      <c r="LH355" s="67"/>
      <c r="LI355" s="67"/>
      <c r="LJ355" s="67"/>
      <c r="LK355" s="67"/>
      <c r="LL355" s="67"/>
      <c r="LM355" s="67"/>
      <c r="LN355" s="67"/>
      <c r="LO355" s="67"/>
      <c r="LP355" s="67"/>
      <c r="LQ355" s="67"/>
      <c r="LR355" s="67"/>
      <c r="LS355" s="67"/>
      <c r="LT355" s="67"/>
      <c r="LU355" s="67"/>
      <c r="LV355" s="67"/>
      <c r="LW355" s="67"/>
      <c r="LX355" s="67"/>
      <c r="LY355" s="67"/>
      <c r="LZ355" s="67"/>
      <c r="MA355" s="67"/>
      <c r="MB355" s="67"/>
      <c r="MC355" s="67"/>
      <c r="MD355" s="67"/>
      <c r="ME355" s="67"/>
      <c r="MF355" s="67"/>
      <c r="MG355" s="67"/>
      <c r="MH355" s="67"/>
      <c r="MI355" s="67"/>
      <c r="MJ355" s="67"/>
      <c r="MK355" s="67"/>
      <c r="ML355" s="67"/>
      <c r="MM355" s="67"/>
      <c r="MN355" s="67"/>
      <c r="MO355" s="67"/>
      <c r="MP355" s="67"/>
      <c r="MQ355" s="67"/>
      <c r="MR355" s="67"/>
      <c r="MS355" s="67"/>
      <c r="MT355" s="67"/>
      <c r="MU355" s="67"/>
      <c r="MV355" s="67"/>
      <c r="MW355" s="67"/>
      <c r="MX355" s="67"/>
      <c r="MY355" s="67"/>
      <c r="MZ355" s="67"/>
      <c r="NA355" s="67"/>
      <c r="NB355" s="67"/>
      <c r="NC355" s="67"/>
      <c r="ND355" s="67"/>
      <c r="NE355" s="67"/>
      <c r="NF355" s="67"/>
      <c r="NG355" s="67"/>
      <c r="NH355" s="67"/>
      <c r="NI355" s="67"/>
      <c r="NJ355" s="67"/>
      <c r="NK355" s="67"/>
      <c r="NL355" s="67"/>
      <c r="NM355" s="67"/>
      <c r="NN355" s="67"/>
      <c r="NO355" s="67"/>
      <c r="NP355" s="67"/>
      <c r="NQ355" s="67"/>
      <c r="NR355" s="12"/>
      <c r="NS355" s="12"/>
      <c r="NT355" s="12"/>
      <c r="NU355" s="12"/>
      <c r="NV355" s="12"/>
      <c r="NW355" s="12"/>
      <c r="NX355" s="12"/>
      <c r="NY355" s="12"/>
      <c r="NZ355" s="12"/>
      <c r="OA355" s="12"/>
      <c r="OB355" s="12"/>
      <c r="OC355" s="12"/>
      <c r="OD355" s="12"/>
      <c r="OE355" s="12"/>
      <c r="OF355" s="12"/>
      <c r="OG355" s="12"/>
      <c r="OH355" s="12"/>
      <c r="OI355" s="12"/>
      <c r="OJ355" s="12"/>
      <c r="OK355" s="12"/>
      <c r="OL355" s="12"/>
      <c r="OM355" s="12"/>
      <c r="ON355" s="12"/>
      <c r="OO355" s="12"/>
      <c r="OP355" s="12"/>
      <c r="OQ355" s="12"/>
    </row>
    <row r="356" spans="1:407">
      <c r="A356" s="96" t="s">
        <v>2067</v>
      </c>
      <c r="B356" s="56" t="s">
        <v>1373</v>
      </c>
      <c r="C356" s="96" t="s">
        <v>466</v>
      </c>
      <c r="D356" s="74">
        <v>6</v>
      </c>
      <c r="E356" s="67">
        <v>2017</v>
      </c>
      <c r="F356" s="159">
        <v>70.467321153565024</v>
      </c>
      <c r="G356" s="67">
        <v>21754</v>
      </c>
      <c r="H356" s="67">
        <v>10274</v>
      </c>
      <c r="I356" s="67">
        <v>11480</v>
      </c>
      <c r="J356" s="67">
        <v>28.68</v>
      </c>
      <c r="K356" s="78">
        <v>6240</v>
      </c>
      <c r="L356" s="67">
        <v>61.63</v>
      </c>
      <c r="M356" s="78">
        <v>13407</v>
      </c>
      <c r="N356" s="67">
        <v>1987</v>
      </c>
      <c r="O356" s="67">
        <v>1013</v>
      </c>
      <c r="P356" s="67">
        <v>974</v>
      </c>
      <c r="Q356" s="67">
        <v>2380</v>
      </c>
      <c r="R356" s="67">
        <v>1212</v>
      </c>
      <c r="S356" s="67">
        <v>1168</v>
      </c>
      <c r="T356" s="67">
        <v>1971</v>
      </c>
      <c r="U356" s="67">
        <v>1001</v>
      </c>
      <c r="V356" s="67">
        <v>970</v>
      </c>
      <c r="W356" s="67">
        <v>2373</v>
      </c>
      <c r="X356" s="67">
        <v>1213</v>
      </c>
      <c r="Y356" s="67">
        <v>1160</v>
      </c>
      <c r="Z356" s="67">
        <v>1962</v>
      </c>
      <c r="AA356" s="67">
        <v>1014</v>
      </c>
      <c r="AB356" s="67">
        <v>948</v>
      </c>
      <c r="AC356" s="67">
        <v>2252</v>
      </c>
      <c r="AD356" s="67">
        <v>1150</v>
      </c>
      <c r="AE356" s="67">
        <v>1102</v>
      </c>
      <c r="AF356" s="67">
        <v>1821</v>
      </c>
      <c r="AG356" s="67">
        <v>914</v>
      </c>
      <c r="AH356" s="67">
        <v>907</v>
      </c>
      <c r="AI356" s="67">
        <v>3493</v>
      </c>
      <c r="AJ356" s="67">
        <v>1742</v>
      </c>
      <c r="AK356" s="67">
        <v>1751</v>
      </c>
      <c r="AL356" s="67">
        <v>1991</v>
      </c>
      <c r="AM356" s="67">
        <v>990</v>
      </c>
      <c r="AN356" s="67">
        <v>1001</v>
      </c>
      <c r="AO356" s="67">
        <v>1835</v>
      </c>
      <c r="AP356" s="67">
        <v>926</v>
      </c>
      <c r="AQ356" s="67">
        <v>909</v>
      </c>
      <c r="AR356" s="67" t="s">
        <v>428</v>
      </c>
      <c r="AS356" s="67"/>
      <c r="AT356" s="67" t="s">
        <v>428</v>
      </c>
      <c r="AU356" s="59">
        <v>496</v>
      </c>
      <c r="AV356" s="59">
        <v>0</v>
      </c>
      <c r="AW356" s="59">
        <v>0</v>
      </c>
      <c r="AX356" s="97" t="e">
        <f>VLOOKUP(A356,[2]INFANTIL!$A$8:$AA$140,27,0)</f>
        <v>#N/A</v>
      </c>
      <c r="AY356" s="98" t="e">
        <f>VLOOKUP(A356,[2]INFANTIL!$A$8:$AA$140,16,0)</f>
        <v>#N/A</v>
      </c>
      <c r="AZ356" s="62">
        <f>VLOOKUP(A356,'[3]2017'!$A$8:$E$140,5,0)</f>
        <v>0.50327126321087068</v>
      </c>
      <c r="BA356" s="63">
        <f>VLOOKUP(A356,'[3]2017'!$A$8:$E$140,4,0)</f>
        <v>1</v>
      </c>
      <c r="BB356" s="62">
        <f>VLOOKUP(A356,[2]MATERNAS!$A$8:$AA$140,27,0)</f>
        <v>0</v>
      </c>
      <c r="BC356" s="63">
        <f>VLOOKUP(A356,[2]MATERNAS!$A$8:$AA$140,26,0)</f>
        <v>0</v>
      </c>
      <c r="BD356" s="68">
        <v>0</v>
      </c>
      <c r="BE356" s="69">
        <v>0</v>
      </c>
      <c r="BF356" s="60">
        <f>VLOOKUP(A356,[4]Controles!$A$7:$L$139,12,0)</f>
        <v>3.3333333333333335</v>
      </c>
      <c r="BG356" s="61">
        <f>VLOOKUP(A356,[4]Controles!$A$7:$L$139,11,0)</f>
        <v>6</v>
      </c>
      <c r="BH356" s="88">
        <v>7.7777777777777777</v>
      </c>
      <c r="BI356" s="87">
        <v>14</v>
      </c>
      <c r="BJ356" s="68">
        <v>0</v>
      </c>
      <c r="BK356" s="69">
        <v>0</v>
      </c>
      <c r="BL356" s="68">
        <v>0</v>
      </c>
      <c r="BM356" s="69">
        <v>0</v>
      </c>
      <c r="BN356" s="67">
        <v>0</v>
      </c>
      <c r="BO356" s="67">
        <v>0</v>
      </c>
      <c r="BP356" s="67">
        <v>0</v>
      </c>
      <c r="BQ356" s="67">
        <v>0</v>
      </c>
      <c r="BR356" s="67">
        <v>0</v>
      </c>
      <c r="BS356" s="67">
        <v>0</v>
      </c>
      <c r="BT356" s="67">
        <v>0</v>
      </c>
      <c r="BU356" s="67">
        <v>0</v>
      </c>
      <c r="BV356" s="67">
        <v>31.8</v>
      </c>
      <c r="BW356" s="67">
        <v>93.6</v>
      </c>
      <c r="BX356" s="67">
        <v>90.3</v>
      </c>
      <c r="BY356" s="67">
        <v>94.1</v>
      </c>
      <c r="BZ356" s="67">
        <v>103.4</v>
      </c>
      <c r="CA356" s="67">
        <v>83.9</v>
      </c>
      <c r="CB356" s="67">
        <v>82.6</v>
      </c>
      <c r="CC356" s="96" t="s">
        <v>3180</v>
      </c>
      <c r="CD356" s="96" t="s">
        <v>791</v>
      </c>
      <c r="CE356" s="99">
        <v>31.578947368421051</v>
      </c>
      <c r="CF356" s="67" t="s">
        <v>2695</v>
      </c>
      <c r="CG356" s="67" t="s">
        <v>581</v>
      </c>
      <c r="CH356" s="67">
        <v>0</v>
      </c>
      <c r="CI356" s="67">
        <v>0</v>
      </c>
      <c r="CJ356" s="86">
        <v>0</v>
      </c>
      <c r="CK356" s="87">
        <v>0</v>
      </c>
      <c r="CL356" s="106">
        <v>0</v>
      </c>
      <c r="CM356" s="89">
        <v>0</v>
      </c>
      <c r="CN356" s="67">
        <v>101.01</v>
      </c>
      <c r="CO356" s="67">
        <v>2</v>
      </c>
      <c r="CP356" s="67">
        <v>50.51</v>
      </c>
      <c r="CQ356" s="67">
        <v>1</v>
      </c>
      <c r="CR356" s="67">
        <v>0</v>
      </c>
      <c r="CS356" s="67">
        <v>0</v>
      </c>
      <c r="CT356" s="67">
        <v>0</v>
      </c>
      <c r="CU356" s="67">
        <v>0</v>
      </c>
      <c r="CV356" s="67">
        <v>0</v>
      </c>
      <c r="CW356" s="67">
        <v>0</v>
      </c>
      <c r="CX356" s="67">
        <v>0</v>
      </c>
      <c r="CY356" s="67">
        <v>0</v>
      </c>
      <c r="CZ356" s="67">
        <v>0</v>
      </c>
      <c r="DA356" s="67">
        <v>0</v>
      </c>
      <c r="DB356" s="62">
        <f>VLOOKUP(A356,'[3]2017'!$A$8:$I$140,9,0)</f>
        <v>0</v>
      </c>
      <c r="DC356" s="63">
        <f>VLOOKUP(A356,'[3]2017'!$A$8:$I$140,8,0)</f>
        <v>0</v>
      </c>
      <c r="DD356" s="96" t="s">
        <v>3181</v>
      </c>
      <c r="DE356" s="96" t="s">
        <v>2992</v>
      </c>
      <c r="DF356" s="99">
        <v>2.3442319555829738</v>
      </c>
      <c r="DG356" s="100">
        <v>4.1194644696189497</v>
      </c>
      <c r="DH356" s="67">
        <v>0</v>
      </c>
      <c r="DI356" s="67">
        <v>0</v>
      </c>
      <c r="DJ356" s="67">
        <v>168.56</v>
      </c>
      <c r="DK356" s="67">
        <v>4</v>
      </c>
      <c r="DL356" s="67">
        <v>0</v>
      </c>
      <c r="DM356" s="67">
        <v>0</v>
      </c>
      <c r="DN356" s="67">
        <v>310.83</v>
      </c>
      <c r="DO356" s="67">
        <v>7</v>
      </c>
      <c r="DP356" s="67">
        <v>88.81</v>
      </c>
      <c r="DQ356" s="67">
        <v>2</v>
      </c>
      <c r="DR356" s="67">
        <v>0</v>
      </c>
      <c r="DS356" s="67">
        <v>0</v>
      </c>
      <c r="DT356" s="67">
        <v>88.81</v>
      </c>
      <c r="DU356" s="67">
        <v>2</v>
      </c>
      <c r="DV356" s="67">
        <v>0</v>
      </c>
      <c r="DW356" s="67">
        <v>0</v>
      </c>
      <c r="DX356" s="67">
        <v>0</v>
      </c>
      <c r="DY356" s="67">
        <v>0</v>
      </c>
      <c r="DZ356" s="101">
        <f>VLOOKUP(A356,[5]Embarazos!$A$7:$D$139,4,0)</f>
        <v>1.6042780748663104</v>
      </c>
      <c r="EA356" s="63">
        <f>VLOOKUP(A356,[5]Embarazos!$A$7:$D$139,3,0)</f>
        <v>3</v>
      </c>
      <c r="EB356" s="62">
        <f>VLOOKUP(A356,[5]Embarazos!$A$7:$F$139,6,0)</f>
        <v>28.877005347593581</v>
      </c>
      <c r="EC356" s="63">
        <f>VLOOKUP(A356,[5]Embarazos!$A$7:$F$139,5,0)</f>
        <v>54</v>
      </c>
      <c r="ED356" s="62">
        <f>VLOOKUP(A356,'[3]2017'!$A$8:$K$140,11,0)</f>
        <v>1.0982976386600769</v>
      </c>
      <c r="EE356" s="63">
        <f>VLOOKUP(A356,'[3]2017'!$A$8:$K$140,10,0)</f>
        <v>2</v>
      </c>
      <c r="EF356" s="96" t="s">
        <v>3182</v>
      </c>
      <c r="EG356" s="96" t="s">
        <v>3183</v>
      </c>
      <c r="EH356" s="99">
        <v>2.4665257223396759</v>
      </c>
      <c r="EI356" s="104">
        <v>6.2211981566820276</v>
      </c>
      <c r="EJ356" s="174" t="s">
        <v>2065</v>
      </c>
      <c r="EK356" s="174" t="s">
        <v>1734</v>
      </c>
      <c r="EL356" s="96" t="s">
        <v>3184</v>
      </c>
      <c r="EM356" s="96" t="s">
        <v>3185</v>
      </c>
      <c r="EN356" s="99">
        <v>1.7441860465116279</v>
      </c>
      <c r="EO356" s="100">
        <v>5.9016393442622954</v>
      </c>
      <c r="EP356" s="67">
        <v>133.21</v>
      </c>
      <c r="EQ356" s="67">
        <v>3</v>
      </c>
      <c r="ER356" s="67">
        <v>177.62</v>
      </c>
      <c r="ES356" s="67">
        <v>4</v>
      </c>
      <c r="ET356" s="92">
        <v>266.42984014209594</v>
      </c>
      <c r="EU356" s="105">
        <v>6</v>
      </c>
      <c r="EV356" s="67">
        <v>133.21</v>
      </c>
      <c r="EW356" s="67">
        <v>3</v>
      </c>
      <c r="EX356" s="67">
        <v>2</v>
      </c>
      <c r="EY356" s="62">
        <f>VLOOKUP(A356,[5]Embarazos!$A$7:$H$139,8,0)</f>
        <v>28.342245989304814</v>
      </c>
      <c r="EZ356" s="63">
        <f>VLOOKUP(A356,[5]Embarazos!$A$7:$H$139,7,0)</f>
        <v>53</v>
      </c>
      <c r="FA356" s="62">
        <f>VLOOKUP(A356,[5]Embarazos!$A$7:$J$139,10,0)</f>
        <v>16.577540106951872</v>
      </c>
      <c r="FB356" s="63">
        <f>VLOOKUP(A356,[5]Embarazos!$A$7:$J$139,9,0)</f>
        <v>31</v>
      </c>
      <c r="FC356" s="67">
        <v>47.42</v>
      </c>
      <c r="FD356" s="67">
        <v>2</v>
      </c>
      <c r="FE356" s="67">
        <v>94.83</v>
      </c>
      <c r="FF356" s="67">
        <v>4</v>
      </c>
      <c r="FG356" s="67">
        <v>0</v>
      </c>
      <c r="FH356" s="67">
        <v>0</v>
      </c>
      <c r="FI356" s="67">
        <v>0</v>
      </c>
      <c r="FJ356" s="67">
        <v>0</v>
      </c>
      <c r="FK356" s="92">
        <v>142.24751066856331</v>
      </c>
      <c r="FL356" s="105">
        <v>6</v>
      </c>
      <c r="FM356" s="67">
        <v>284.5</v>
      </c>
      <c r="FN356" s="67">
        <v>12</v>
      </c>
      <c r="FO356" s="67">
        <v>331.91</v>
      </c>
      <c r="FP356" s="67">
        <v>14</v>
      </c>
      <c r="FQ356" s="92">
        <v>23.707918444760551</v>
      </c>
      <c r="FR356" s="67">
        <v>1</v>
      </c>
      <c r="FS356" s="62">
        <f>VLOOKUP(A356,'[3]2017'!$A$8:$M$140,13,0)</f>
        <v>1.0045203415369162</v>
      </c>
      <c r="FT356" s="63">
        <f>VLOOKUP(A356,'[3]2017'!$A$8:$M$140,12,0)</f>
        <v>2</v>
      </c>
      <c r="FU356" s="62">
        <f>VLOOKUP(A356,'[3]2017'!$A$8:$O$140,15,0)</f>
        <v>3.8147138964577656</v>
      </c>
      <c r="FV356" s="63">
        <f>VLOOKUP(A356,'[3]2017'!$A$8:$O$140,14,0)</f>
        <v>7</v>
      </c>
      <c r="FW356" s="67"/>
      <c r="FX356" s="67"/>
      <c r="FY356" s="67"/>
      <c r="FZ356" s="67"/>
      <c r="GA356" s="67"/>
      <c r="GB356" s="67"/>
      <c r="GC356" s="67"/>
      <c r="GD356" s="67"/>
      <c r="GE356" s="67"/>
      <c r="GF356" s="67"/>
      <c r="GG356" s="67"/>
      <c r="GH356" s="67"/>
      <c r="GI356" s="67"/>
      <c r="GJ356" s="67"/>
      <c r="GK356" s="67"/>
      <c r="GL356" s="67"/>
      <c r="GM356" s="67"/>
      <c r="GN356" s="67"/>
      <c r="GO356" s="67"/>
      <c r="GP356" s="67"/>
      <c r="GQ356" s="67"/>
      <c r="GR356" s="67"/>
      <c r="GS356" s="67"/>
      <c r="GT356" s="67"/>
      <c r="GU356" s="67"/>
      <c r="GV356" s="67"/>
      <c r="GW356" s="67"/>
      <c r="GX356" s="67"/>
      <c r="GY356" s="67"/>
      <c r="GZ356" s="67"/>
      <c r="HA356" s="67"/>
      <c r="HB356" s="67"/>
      <c r="HC356" s="67"/>
      <c r="HD356" s="67"/>
      <c r="HE356" s="67"/>
      <c r="HF356" s="67"/>
      <c r="HG356" s="67"/>
      <c r="HH356" s="67"/>
      <c r="HI356" s="67"/>
      <c r="HJ356" s="67"/>
      <c r="HK356" s="67"/>
      <c r="HL356" s="67"/>
      <c r="HM356" s="67"/>
      <c r="HN356" s="67"/>
      <c r="HO356" s="67"/>
      <c r="HP356" s="67"/>
      <c r="HQ356" s="67"/>
      <c r="HR356" s="67"/>
      <c r="HS356" s="67"/>
      <c r="HT356" s="67"/>
      <c r="HU356" s="67"/>
      <c r="HV356" s="67"/>
      <c r="HW356" s="67"/>
      <c r="HX356" s="67"/>
      <c r="HY356" s="67"/>
      <c r="HZ356" s="67"/>
      <c r="IA356" s="67"/>
      <c r="IB356" s="67"/>
      <c r="IC356" s="67"/>
      <c r="ID356" s="67"/>
      <c r="IE356" s="67"/>
      <c r="IF356" s="67"/>
      <c r="IG356" s="67"/>
      <c r="IH356" s="67"/>
      <c r="II356" s="67"/>
      <c r="IJ356" s="67"/>
      <c r="IK356" s="67"/>
      <c r="IL356" s="67"/>
      <c r="IM356" s="67"/>
      <c r="IN356" s="67"/>
      <c r="IO356" s="67"/>
      <c r="IP356" s="67"/>
      <c r="IQ356" s="67"/>
      <c r="IR356" s="67"/>
      <c r="IS356" s="67"/>
      <c r="IT356" s="67"/>
      <c r="IU356" s="67"/>
      <c r="IV356" s="67"/>
      <c r="IW356" s="67"/>
      <c r="IX356" s="67"/>
      <c r="IY356" s="67"/>
      <c r="IZ356" s="67"/>
      <c r="JA356" s="67"/>
      <c r="JB356" s="67"/>
      <c r="JC356" s="67"/>
      <c r="JD356" s="67"/>
      <c r="JE356" s="67"/>
      <c r="JF356" s="67"/>
      <c r="JG356" s="67"/>
      <c r="JH356" s="67"/>
      <c r="JI356" s="67"/>
      <c r="JJ356" s="67"/>
      <c r="JK356" s="67"/>
      <c r="JL356" s="67"/>
      <c r="JM356" s="67"/>
      <c r="JN356" s="67"/>
      <c r="JO356" s="67"/>
      <c r="JP356" s="67"/>
      <c r="JQ356" s="67"/>
      <c r="JR356" s="67"/>
      <c r="JS356" s="67"/>
      <c r="JT356" s="67"/>
      <c r="JU356" s="67"/>
      <c r="JV356" s="67"/>
      <c r="JW356" s="67"/>
      <c r="JX356" s="67"/>
      <c r="JY356" s="67"/>
      <c r="JZ356" s="67"/>
      <c r="KA356" s="67"/>
      <c r="KB356" s="67"/>
      <c r="KC356" s="67"/>
      <c r="KD356" s="67"/>
      <c r="KE356" s="67"/>
      <c r="KF356" s="67"/>
      <c r="KG356" s="67"/>
      <c r="KH356" s="67"/>
      <c r="KI356" s="67"/>
      <c r="KJ356" s="67"/>
      <c r="KK356" s="67"/>
      <c r="KL356" s="67"/>
      <c r="KM356" s="67"/>
      <c r="KN356" s="67"/>
      <c r="KO356" s="67"/>
      <c r="KP356" s="67"/>
      <c r="KQ356" s="67"/>
      <c r="KR356" s="67"/>
      <c r="KS356" s="67"/>
      <c r="KT356" s="67"/>
      <c r="KU356" s="67"/>
      <c r="KV356" s="67"/>
      <c r="KW356" s="67"/>
      <c r="KX356" s="67"/>
      <c r="KY356" s="67"/>
      <c r="KZ356" s="67"/>
      <c r="LA356" s="67"/>
      <c r="LB356" s="67"/>
      <c r="LC356" s="67"/>
      <c r="LD356" s="67"/>
      <c r="LE356" s="67"/>
      <c r="LF356" s="67"/>
      <c r="LG356" s="67"/>
      <c r="LH356" s="67"/>
      <c r="LI356" s="67"/>
      <c r="LJ356" s="67"/>
      <c r="LK356" s="67"/>
      <c r="LL356" s="67"/>
      <c r="LM356" s="67"/>
      <c r="LN356" s="67"/>
      <c r="LO356" s="67"/>
      <c r="LP356" s="67"/>
      <c r="LQ356" s="67"/>
      <c r="LR356" s="67"/>
      <c r="LS356" s="67"/>
      <c r="LT356" s="67"/>
      <c r="LU356" s="67"/>
      <c r="LV356" s="67"/>
      <c r="LW356" s="67"/>
      <c r="LX356" s="67"/>
      <c r="LY356" s="67"/>
      <c r="LZ356" s="67"/>
      <c r="MA356" s="67"/>
      <c r="MB356" s="67"/>
      <c r="MC356" s="67"/>
      <c r="MD356" s="67"/>
      <c r="ME356" s="67"/>
      <c r="MF356" s="67"/>
      <c r="MG356" s="67"/>
      <c r="MH356" s="67"/>
      <c r="MI356" s="67"/>
      <c r="MJ356" s="67"/>
      <c r="MK356" s="67"/>
      <c r="ML356" s="67"/>
      <c r="MM356" s="67"/>
      <c r="MN356" s="67"/>
      <c r="MO356" s="67"/>
      <c r="MP356" s="67"/>
      <c r="MQ356" s="67"/>
      <c r="MR356" s="67"/>
      <c r="MS356" s="67"/>
      <c r="MT356" s="67"/>
      <c r="MU356" s="67"/>
      <c r="MV356" s="67"/>
      <c r="MW356" s="67"/>
      <c r="MX356" s="67"/>
      <c r="MY356" s="67"/>
      <c r="MZ356" s="67"/>
      <c r="NA356" s="67"/>
      <c r="NB356" s="67"/>
      <c r="NC356" s="67"/>
      <c r="ND356" s="67"/>
      <c r="NE356" s="67"/>
      <c r="NF356" s="67"/>
      <c r="NG356" s="67"/>
      <c r="NH356" s="67"/>
      <c r="NI356" s="67"/>
      <c r="NJ356" s="67"/>
      <c r="NK356" s="67"/>
      <c r="NL356" s="67"/>
      <c r="NM356" s="67"/>
      <c r="NN356" s="67"/>
      <c r="NO356" s="67"/>
      <c r="NP356" s="67"/>
      <c r="NQ356" s="67"/>
      <c r="NR356" s="12"/>
      <c r="NS356" s="12"/>
      <c r="NT356" s="12"/>
      <c r="NU356" s="12"/>
      <c r="NV356" s="12"/>
      <c r="NW356" s="12"/>
      <c r="NX356" s="12"/>
      <c r="NY356" s="12"/>
      <c r="NZ356" s="12"/>
      <c r="OA356" s="12"/>
      <c r="OB356" s="12"/>
      <c r="OC356" s="12"/>
      <c r="OD356" s="12"/>
      <c r="OE356" s="12"/>
      <c r="OF356" s="12"/>
      <c r="OG356" s="12"/>
      <c r="OH356" s="12"/>
      <c r="OI356" s="12"/>
      <c r="OJ356" s="12"/>
      <c r="OK356" s="12"/>
      <c r="OL356" s="12"/>
      <c r="OM356" s="12"/>
      <c r="ON356" s="12"/>
      <c r="OO356" s="12"/>
      <c r="OP356" s="12"/>
      <c r="OQ356" s="12"/>
    </row>
    <row r="357" spans="1:407">
      <c r="A357" s="96" t="s">
        <v>1381</v>
      </c>
      <c r="B357" s="56" t="s">
        <v>1382</v>
      </c>
      <c r="C357" s="96" t="s">
        <v>441</v>
      </c>
      <c r="D357" s="74">
        <v>5</v>
      </c>
      <c r="E357" s="67">
        <v>2017</v>
      </c>
      <c r="F357" s="161">
        <v>73.858855821096725</v>
      </c>
      <c r="G357" s="67">
        <v>24905</v>
      </c>
      <c r="H357" s="67">
        <v>15974</v>
      </c>
      <c r="I357" s="67">
        <v>8931</v>
      </c>
      <c r="J357" s="67">
        <v>36.58</v>
      </c>
      <c r="K357" s="78">
        <v>9110</v>
      </c>
      <c r="L357" s="67">
        <v>68.099999999999994</v>
      </c>
      <c r="M357" s="78">
        <v>16960</v>
      </c>
      <c r="N357" s="67">
        <v>2602</v>
      </c>
      <c r="O357" s="67">
        <v>1336</v>
      </c>
      <c r="P357" s="67">
        <v>1266</v>
      </c>
      <c r="Q357" s="67">
        <v>3105</v>
      </c>
      <c r="R357" s="67">
        <v>1598</v>
      </c>
      <c r="S357" s="67">
        <v>1507</v>
      </c>
      <c r="T357" s="67">
        <v>2474</v>
      </c>
      <c r="U357" s="67">
        <v>1292</v>
      </c>
      <c r="V357" s="67">
        <v>1182</v>
      </c>
      <c r="W357" s="67">
        <v>2931</v>
      </c>
      <c r="X357" s="67">
        <v>1530</v>
      </c>
      <c r="Y357" s="67">
        <v>1401</v>
      </c>
      <c r="Z357" s="67">
        <v>2343</v>
      </c>
      <c r="AA357" s="67">
        <v>1221</v>
      </c>
      <c r="AB357" s="67">
        <v>1122</v>
      </c>
      <c r="AC357" s="67">
        <v>2664</v>
      </c>
      <c r="AD357" s="67">
        <v>1390</v>
      </c>
      <c r="AE357" s="67">
        <v>1274</v>
      </c>
      <c r="AF357" s="67">
        <v>2155</v>
      </c>
      <c r="AG357" s="67">
        <v>1126</v>
      </c>
      <c r="AH357" s="67">
        <v>1029</v>
      </c>
      <c r="AI357" s="67">
        <v>4121</v>
      </c>
      <c r="AJ357" s="67">
        <v>2164</v>
      </c>
      <c r="AK357" s="67">
        <v>1957</v>
      </c>
      <c r="AL357" s="67">
        <v>2363</v>
      </c>
      <c r="AM357" s="67">
        <v>1239</v>
      </c>
      <c r="AN357" s="67">
        <v>1124</v>
      </c>
      <c r="AO357" s="67">
        <v>2067</v>
      </c>
      <c r="AP357" s="67">
        <v>1096</v>
      </c>
      <c r="AQ357" s="67">
        <v>971</v>
      </c>
      <c r="AR357" s="67" t="s">
        <v>428</v>
      </c>
      <c r="AS357" s="67"/>
      <c r="AT357" s="67" t="s">
        <v>428</v>
      </c>
      <c r="AU357" s="59">
        <v>822</v>
      </c>
      <c r="AV357" s="59">
        <v>0</v>
      </c>
      <c r="AW357" s="59">
        <v>92</v>
      </c>
      <c r="AX357" s="97">
        <f>VLOOKUP(A357,[2]INFANTIL!$A$8:$AA$140,27,0)</f>
        <v>2.3529411764705879</v>
      </c>
      <c r="AY357" s="98">
        <f>VLOOKUP(A357,[2]INFANTIL!$A$8:$AA$140,16,0)</f>
        <v>2</v>
      </c>
      <c r="AZ357" s="62">
        <f>VLOOKUP(A357,'[3]2017'!$A$8:$E$140,5,0)</f>
        <v>1.1529592621060722</v>
      </c>
      <c r="BA357" s="63">
        <f>VLOOKUP(A357,'[3]2017'!$A$8:$E$140,4,0)</f>
        <v>3</v>
      </c>
      <c r="BB357" s="62">
        <f>VLOOKUP(A357,[2]MATERNAS!$A$8:$AA$140,27,0)</f>
        <v>0</v>
      </c>
      <c r="BC357" s="63">
        <f>VLOOKUP(A357,[2]MATERNAS!$A$8:$AA$140,26,0)</f>
        <v>0</v>
      </c>
      <c r="BD357" s="68">
        <v>0</v>
      </c>
      <c r="BE357" s="69">
        <v>0</v>
      </c>
      <c r="BF357" s="60">
        <f>VLOOKUP(A357,[4]Controles!$A$7:$L$139,12,0)</f>
        <v>7.0588235294117645</v>
      </c>
      <c r="BG357" s="61">
        <f>VLOOKUP(A357,[4]Controles!$A$7:$L$139,11,0)</f>
        <v>30</v>
      </c>
      <c r="BH357" s="88">
        <v>10.352941176470589</v>
      </c>
      <c r="BI357" s="87">
        <v>44</v>
      </c>
      <c r="BJ357" s="68">
        <v>0</v>
      </c>
      <c r="BK357" s="69">
        <v>0</v>
      </c>
      <c r="BL357" s="68">
        <v>0</v>
      </c>
      <c r="BM357" s="69">
        <v>0</v>
      </c>
      <c r="BN357" s="67">
        <v>77.73</v>
      </c>
      <c r="BO357" s="67">
        <v>2</v>
      </c>
      <c r="BP357" s="67">
        <v>77.73</v>
      </c>
      <c r="BQ357" s="67">
        <v>2</v>
      </c>
      <c r="BR357" s="67">
        <v>0</v>
      </c>
      <c r="BS357" s="67">
        <v>0</v>
      </c>
      <c r="BT357" s="67">
        <v>0</v>
      </c>
      <c r="BU357" s="67">
        <v>0</v>
      </c>
      <c r="BV357" s="67">
        <v>302.2</v>
      </c>
      <c r="BW357" s="67">
        <v>80.3</v>
      </c>
      <c r="BX357" s="67">
        <v>84.9</v>
      </c>
      <c r="BY357" s="67">
        <v>80.3</v>
      </c>
      <c r="BZ357" s="67">
        <v>87.1</v>
      </c>
      <c r="CA357" s="67">
        <v>83.6</v>
      </c>
      <c r="CB357" s="67">
        <v>81.5</v>
      </c>
      <c r="CC357" s="96" t="s">
        <v>3186</v>
      </c>
      <c r="CD357" s="96" t="s">
        <v>3131</v>
      </c>
      <c r="CE357" s="99">
        <v>22.58064516129032</v>
      </c>
      <c r="CF357" s="67" t="s">
        <v>2590</v>
      </c>
      <c r="CG357" s="67" t="s">
        <v>3187</v>
      </c>
      <c r="CH357" s="67">
        <v>0</v>
      </c>
      <c r="CI357" s="67">
        <v>0</v>
      </c>
      <c r="CJ357" s="86">
        <v>0.40420371867421179</v>
      </c>
      <c r="CK357" s="87">
        <v>1</v>
      </c>
      <c r="CL357" s="106">
        <v>0</v>
      </c>
      <c r="CM357" s="89">
        <v>0</v>
      </c>
      <c r="CN357" s="67">
        <v>194.33</v>
      </c>
      <c r="CO357" s="67">
        <v>5</v>
      </c>
      <c r="CP357" s="67">
        <v>0</v>
      </c>
      <c r="CQ357" s="67">
        <v>0</v>
      </c>
      <c r="CR357" s="67">
        <v>0</v>
      </c>
      <c r="CS357" s="67">
        <v>0</v>
      </c>
      <c r="CT357" s="67">
        <v>0</v>
      </c>
      <c r="CU357" s="67">
        <v>0</v>
      </c>
      <c r="CV357" s="67">
        <v>0</v>
      </c>
      <c r="CW357" s="67">
        <v>0</v>
      </c>
      <c r="CX357" s="67">
        <v>0</v>
      </c>
      <c r="CY357" s="67">
        <v>0</v>
      </c>
      <c r="CZ357" s="67">
        <v>0</v>
      </c>
      <c r="DA357" s="67">
        <v>0</v>
      </c>
      <c r="DB357" s="62">
        <f>VLOOKUP(A357,'[3]2017'!$A$8:$I$140,9,0)</f>
        <v>0</v>
      </c>
      <c r="DC357" s="63">
        <f>VLOOKUP(A357,'[3]2017'!$A$8:$I$140,8,0)</f>
        <v>0</v>
      </c>
      <c r="DD357" s="67">
        <v>118.5</v>
      </c>
      <c r="DE357" s="96" t="s">
        <v>3188</v>
      </c>
      <c r="DF357" s="99">
        <v>2.028584601198709</v>
      </c>
      <c r="DG357" s="100">
        <v>12.212212212212211</v>
      </c>
      <c r="DH357" s="67">
        <v>0</v>
      </c>
      <c r="DI357" s="67">
        <v>0</v>
      </c>
      <c r="DJ357" s="67">
        <v>443.53</v>
      </c>
      <c r="DK357" s="67">
        <v>13</v>
      </c>
      <c r="DL357" s="67">
        <v>136.47</v>
      </c>
      <c r="DM357" s="67">
        <v>4</v>
      </c>
      <c r="DN357" s="67">
        <v>0</v>
      </c>
      <c r="DO357" s="67">
        <v>0</v>
      </c>
      <c r="DP357" s="67">
        <v>0</v>
      </c>
      <c r="DQ357" s="67">
        <v>0</v>
      </c>
      <c r="DR357" s="67">
        <v>0</v>
      </c>
      <c r="DS357" s="67">
        <v>0</v>
      </c>
      <c r="DT357" s="67">
        <v>0</v>
      </c>
      <c r="DU357" s="67">
        <v>0</v>
      </c>
      <c r="DV357" s="67">
        <v>0</v>
      </c>
      <c r="DW357" s="67">
        <v>0</v>
      </c>
      <c r="DX357" s="67">
        <v>0</v>
      </c>
      <c r="DY357" s="67">
        <v>0</v>
      </c>
      <c r="DZ357" s="101">
        <f>VLOOKUP(A357,[5]Embarazos!$A$7:$D$139,4,0)</f>
        <v>0.45977011494252873</v>
      </c>
      <c r="EA357" s="63">
        <f>VLOOKUP(A357,[5]Embarazos!$A$7:$D$139,3,0)</f>
        <v>2</v>
      </c>
      <c r="EB357" s="62">
        <f>VLOOKUP(A357,[5]Embarazos!$A$7:$F$139,6,0)</f>
        <v>22.528735632183906</v>
      </c>
      <c r="EC357" s="63">
        <f>VLOOKUP(A357,[5]Embarazos!$A$7:$F$139,5,0)</f>
        <v>98</v>
      </c>
      <c r="ED357" s="62">
        <f>VLOOKUP(A357,'[3]2017'!$A$8:$K$140,11,0)</f>
        <v>1.8561484918793503</v>
      </c>
      <c r="EE357" s="63">
        <f>VLOOKUP(A357,'[3]2017'!$A$8:$K$140,10,0)</f>
        <v>4</v>
      </c>
      <c r="EF357" s="96" t="s">
        <v>3189</v>
      </c>
      <c r="EG357" s="96" t="s">
        <v>3190</v>
      </c>
      <c r="EH357" s="99">
        <v>2.7517564402810302</v>
      </c>
      <c r="EI357" s="104">
        <v>6.5508021390374331</v>
      </c>
      <c r="EJ357" s="174" t="s">
        <v>2546</v>
      </c>
      <c r="EK357" s="174" t="s">
        <v>2948</v>
      </c>
      <c r="EL357" s="96" t="s">
        <v>3191</v>
      </c>
      <c r="EM357" s="96" t="s">
        <v>1663</v>
      </c>
      <c r="EN357" s="99">
        <v>0.36363636363636365</v>
      </c>
      <c r="EO357" s="100">
        <v>8.4577114427860707</v>
      </c>
      <c r="EP357" s="67">
        <v>37.54</v>
      </c>
      <c r="EQ357" s="67">
        <v>1</v>
      </c>
      <c r="ER357" s="67">
        <v>187.69</v>
      </c>
      <c r="ES357" s="67">
        <v>5</v>
      </c>
      <c r="ET357" s="92">
        <v>75.075075075075077</v>
      </c>
      <c r="EU357" s="67">
        <v>2</v>
      </c>
      <c r="EV357" s="67">
        <v>37.54</v>
      </c>
      <c r="EW357" s="67">
        <v>1</v>
      </c>
      <c r="EX357" s="67">
        <v>0</v>
      </c>
      <c r="EY357" s="62">
        <f>VLOOKUP(A357,[5]Embarazos!$A$7:$H$139,8,0)</f>
        <v>30.804597701149426</v>
      </c>
      <c r="EZ357" s="63">
        <f>VLOOKUP(A357,[5]Embarazos!$A$7:$H$139,7,0)</f>
        <v>134</v>
      </c>
      <c r="FA357" s="62">
        <f>VLOOKUP(A357,[5]Embarazos!$A$7:$J$139,10,0)</f>
        <v>20.919540229885058</v>
      </c>
      <c r="FB357" s="63">
        <f>VLOOKUP(A357,[5]Embarazos!$A$7:$J$139,9,0)</f>
        <v>91</v>
      </c>
      <c r="FC357" s="67">
        <v>81.069999999999993</v>
      </c>
      <c r="FD357" s="67">
        <v>4</v>
      </c>
      <c r="FE357" s="67">
        <v>162.13999999999999</v>
      </c>
      <c r="FF357" s="67">
        <v>8</v>
      </c>
      <c r="FG357" s="67">
        <v>20.27</v>
      </c>
      <c r="FH357" s="67">
        <v>1</v>
      </c>
      <c r="FI357" s="67">
        <v>0</v>
      </c>
      <c r="FJ357" s="67">
        <v>0</v>
      </c>
      <c r="FK357" s="67">
        <v>263.48</v>
      </c>
      <c r="FL357" s="67">
        <v>13</v>
      </c>
      <c r="FM357" s="67">
        <v>202.68</v>
      </c>
      <c r="FN357" s="67">
        <v>10</v>
      </c>
      <c r="FO357" s="67">
        <v>749.9</v>
      </c>
      <c r="FP357" s="67">
        <v>37</v>
      </c>
      <c r="FQ357" s="92">
        <v>101.33765707336846</v>
      </c>
      <c r="FR357" s="67">
        <v>5</v>
      </c>
      <c r="FS357" s="62">
        <f>VLOOKUP(A357,'[3]2017'!$A$8:$M$140,13,0)</f>
        <v>1.6927634363097757</v>
      </c>
      <c r="FT357" s="63">
        <f>VLOOKUP(A357,'[3]2017'!$A$8:$M$140,12,0)</f>
        <v>4</v>
      </c>
      <c r="FU357" s="62">
        <f>VLOOKUP(A357,'[3]2017'!$A$8:$O$140,15,0)</f>
        <v>1.9351717464925011</v>
      </c>
      <c r="FV357" s="63">
        <f>VLOOKUP(A357,'[3]2017'!$A$8:$O$140,14,0)</f>
        <v>4</v>
      </c>
      <c r="FW357" s="67"/>
      <c r="FX357" s="67"/>
      <c r="FY357" s="67"/>
      <c r="FZ357" s="67"/>
      <c r="GA357" s="67"/>
      <c r="GB357" s="67"/>
      <c r="GC357" s="67"/>
      <c r="GD357" s="67"/>
      <c r="GE357" s="67"/>
      <c r="GF357" s="67"/>
      <c r="GG357" s="67"/>
      <c r="GH357" s="67"/>
      <c r="GI357" s="67"/>
      <c r="GJ357" s="67"/>
      <c r="GK357" s="67"/>
      <c r="GL357" s="67"/>
      <c r="GM357" s="67"/>
      <c r="GN357" s="67"/>
      <c r="GO357" s="67"/>
      <c r="GP357" s="67"/>
      <c r="GQ357" s="67"/>
      <c r="GR357" s="67"/>
      <c r="GS357" s="67"/>
      <c r="GT357" s="67"/>
      <c r="GU357" s="67"/>
      <c r="GV357" s="67"/>
      <c r="GW357" s="67"/>
      <c r="GX357" s="67"/>
      <c r="GY357" s="67"/>
      <c r="GZ357" s="67"/>
      <c r="HA357" s="67"/>
      <c r="HB357" s="67"/>
      <c r="HC357" s="67"/>
      <c r="HD357" s="67"/>
      <c r="HE357" s="67"/>
      <c r="HF357" s="67"/>
      <c r="HG357" s="67"/>
      <c r="HH357" s="67"/>
      <c r="HI357" s="67"/>
      <c r="HJ357" s="67"/>
      <c r="HK357" s="67"/>
      <c r="HL357" s="67"/>
      <c r="HM357" s="67"/>
      <c r="HN357" s="67"/>
      <c r="HO357" s="67"/>
      <c r="HP357" s="67"/>
      <c r="HQ357" s="67"/>
      <c r="HR357" s="67"/>
      <c r="HS357" s="67"/>
      <c r="HT357" s="67"/>
      <c r="HU357" s="67"/>
      <c r="HV357" s="67"/>
      <c r="HW357" s="67"/>
      <c r="HX357" s="67"/>
      <c r="HY357" s="67"/>
      <c r="HZ357" s="67"/>
      <c r="IA357" s="67"/>
      <c r="IB357" s="67"/>
      <c r="IC357" s="67"/>
      <c r="ID357" s="67"/>
      <c r="IE357" s="67"/>
      <c r="IF357" s="67"/>
      <c r="IG357" s="67"/>
      <c r="IH357" s="67"/>
      <c r="II357" s="67"/>
      <c r="IJ357" s="67"/>
      <c r="IK357" s="67"/>
      <c r="IL357" s="67"/>
      <c r="IM357" s="67"/>
      <c r="IN357" s="67"/>
      <c r="IO357" s="67"/>
      <c r="IP357" s="67"/>
      <c r="IQ357" s="67"/>
      <c r="IR357" s="67"/>
      <c r="IS357" s="67"/>
      <c r="IT357" s="67"/>
      <c r="IU357" s="67"/>
      <c r="IV357" s="67"/>
      <c r="IW357" s="67"/>
      <c r="IX357" s="67"/>
      <c r="IY357" s="67"/>
      <c r="IZ357" s="67"/>
      <c r="JA357" s="67"/>
      <c r="JB357" s="67"/>
      <c r="JC357" s="67"/>
      <c r="JD357" s="67"/>
      <c r="JE357" s="67"/>
      <c r="JF357" s="67"/>
      <c r="JG357" s="67"/>
      <c r="JH357" s="67"/>
      <c r="JI357" s="67"/>
      <c r="JJ357" s="67"/>
      <c r="JK357" s="67"/>
      <c r="JL357" s="67"/>
      <c r="JM357" s="67"/>
      <c r="JN357" s="67"/>
      <c r="JO357" s="67"/>
      <c r="JP357" s="67"/>
      <c r="JQ357" s="67"/>
      <c r="JR357" s="67"/>
      <c r="JS357" s="67"/>
      <c r="JT357" s="67"/>
      <c r="JU357" s="67"/>
      <c r="JV357" s="67"/>
      <c r="JW357" s="67"/>
      <c r="JX357" s="67"/>
      <c r="JY357" s="67"/>
      <c r="JZ357" s="67"/>
      <c r="KA357" s="67"/>
      <c r="KB357" s="67"/>
      <c r="KC357" s="67"/>
      <c r="KD357" s="67"/>
      <c r="KE357" s="67"/>
      <c r="KF357" s="67"/>
      <c r="KG357" s="67"/>
      <c r="KH357" s="67"/>
      <c r="KI357" s="67"/>
      <c r="KJ357" s="67"/>
      <c r="KK357" s="67"/>
      <c r="KL357" s="67"/>
      <c r="KM357" s="67"/>
      <c r="KN357" s="67"/>
      <c r="KO357" s="67"/>
      <c r="KP357" s="67"/>
      <c r="KQ357" s="67"/>
      <c r="KR357" s="67"/>
      <c r="KS357" s="67"/>
      <c r="KT357" s="67"/>
      <c r="KU357" s="67"/>
      <c r="KV357" s="67"/>
      <c r="KW357" s="67"/>
      <c r="KX357" s="67"/>
      <c r="KY357" s="67"/>
      <c r="KZ357" s="67"/>
      <c r="LA357" s="67"/>
      <c r="LB357" s="67"/>
      <c r="LC357" s="67"/>
      <c r="LD357" s="67"/>
      <c r="LE357" s="67"/>
      <c r="LF357" s="67"/>
      <c r="LG357" s="67"/>
      <c r="LH357" s="67"/>
      <c r="LI357" s="67"/>
      <c r="LJ357" s="67"/>
      <c r="LK357" s="67"/>
      <c r="LL357" s="67"/>
      <c r="LM357" s="67"/>
      <c r="LN357" s="67"/>
      <c r="LO357" s="67"/>
      <c r="LP357" s="67"/>
      <c r="LQ357" s="67"/>
      <c r="LR357" s="67"/>
      <c r="LS357" s="67"/>
      <c r="LT357" s="67"/>
      <c r="LU357" s="67"/>
      <c r="LV357" s="67"/>
      <c r="LW357" s="67"/>
      <c r="LX357" s="67"/>
      <c r="LY357" s="67"/>
      <c r="LZ357" s="67"/>
      <c r="MA357" s="67"/>
      <c r="MB357" s="67"/>
      <c r="MC357" s="67"/>
      <c r="MD357" s="67"/>
      <c r="ME357" s="67"/>
      <c r="MF357" s="67"/>
      <c r="MG357" s="67"/>
      <c r="MH357" s="67"/>
      <c r="MI357" s="67"/>
      <c r="MJ357" s="67"/>
      <c r="MK357" s="67"/>
      <c r="ML357" s="67"/>
      <c r="MM357" s="67"/>
      <c r="MN357" s="67"/>
      <c r="MO357" s="67"/>
      <c r="MP357" s="67"/>
      <c r="MQ357" s="67"/>
      <c r="MR357" s="67"/>
      <c r="MS357" s="67"/>
      <c r="MT357" s="67"/>
      <c r="MU357" s="67"/>
      <c r="MV357" s="67"/>
      <c r="MW357" s="67"/>
      <c r="MX357" s="67"/>
      <c r="MY357" s="67"/>
      <c r="MZ357" s="67"/>
      <c r="NA357" s="67"/>
      <c r="NB357" s="67"/>
      <c r="NC357" s="67"/>
      <c r="ND357" s="67"/>
      <c r="NE357" s="67"/>
      <c r="NF357" s="67"/>
      <c r="NG357" s="67"/>
      <c r="NH357" s="67"/>
      <c r="NI357" s="67"/>
      <c r="NJ357" s="67"/>
      <c r="NK357" s="67"/>
      <c r="NL357" s="67"/>
      <c r="NM357" s="67"/>
      <c r="NN357" s="67"/>
      <c r="NO357" s="67"/>
      <c r="NP357" s="67"/>
      <c r="NQ357" s="67"/>
      <c r="NR357" s="12"/>
      <c r="NS357" s="12"/>
      <c r="NT357" s="12"/>
      <c r="NU357" s="12"/>
      <c r="NV357" s="12"/>
      <c r="NW357" s="12"/>
      <c r="NX357" s="12"/>
      <c r="NY357" s="12"/>
      <c r="NZ357" s="12"/>
      <c r="OA357" s="12"/>
      <c r="OB357" s="12"/>
      <c r="OC357" s="12"/>
      <c r="OD357" s="12"/>
      <c r="OE357" s="12"/>
      <c r="OF357" s="12"/>
      <c r="OG357" s="12"/>
      <c r="OH357" s="12"/>
      <c r="OI357" s="12"/>
      <c r="OJ357" s="12"/>
      <c r="OK357" s="12"/>
      <c r="OL357" s="12"/>
      <c r="OM357" s="12"/>
      <c r="ON357" s="12"/>
      <c r="OO357" s="12"/>
      <c r="OP357" s="12"/>
      <c r="OQ357" s="12"/>
    </row>
    <row r="358" spans="1:407">
      <c r="A358" s="96" t="s">
        <v>1389</v>
      </c>
      <c r="B358" s="56" t="s">
        <v>1390</v>
      </c>
      <c r="C358" s="96" t="s">
        <v>514</v>
      </c>
      <c r="D358" s="74">
        <v>5</v>
      </c>
      <c r="E358" s="67">
        <v>2017</v>
      </c>
      <c r="F358" s="159">
        <v>73.497833483047074</v>
      </c>
      <c r="G358" s="67">
        <v>36548</v>
      </c>
      <c r="H358" s="67">
        <v>19375</v>
      </c>
      <c r="I358" s="67">
        <v>17173</v>
      </c>
      <c r="J358" s="67">
        <v>49.02</v>
      </c>
      <c r="K358" s="78">
        <v>17915</v>
      </c>
      <c r="L358" s="67">
        <v>43.46</v>
      </c>
      <c r="M358" s="78">
        <v>15883</v>
      </c>
      <c r="N358" s="67">
        <v>3269</v>
      </c>
      <c r="O358" s="67">
        <v>1668</v>
      </c>
      <c r="P358" s="67">
        <v>1601</v>
      </c>
      <c r="Q358" s="67">
        <v>3930</v>
      </c>
      <c r="R358" s="67">
        <v>2008</v>
      </c>
      <c r="S358" s="67">
        <v>1922</v>
      </c>
      <c r="T358" s="67">
        <v>3312</v>
      </c>
      <c r="U358" s="67">
        <v>1691</v>
      </c>
      <c r="V358" s="67">
        <v>1621</v>
      </c>
      <c r="W358" s="67">
        <v>3974</v>
      </c>
      <c r="X358" s="67">
        <v>2015</v>
      </c>
      <c r="Y358" s="67">
        <v>1959</v>
      </c>
      <c r="Z358" s="67">
        <v>3329</v>
      </c>
      <c r="AA358" s="67">
        <v>1684</v>
      </c>
      <c r="AB358" s="67">
        <v>1645</v>
      </c>
      <c r="AC358" s="67">
        <v>4059</v>
      </c>
      <c r="AD358" s="67">
        <v>2124</v>
      </c>
      <c r="AE358" s="67">
        <v>1935</v>
      </c>
      <c r="AF358" s="67">
        <v>3442</v>
      </c>
      <c r="AG358" s="67">
        <v>1846</v>
      </c>
      <c r="AH358" s="67">
        <v>1596</v>
      </c>
      <c r="AI358" s="67">
        <v>6254</v>
      </c>
      <c r="AJ358" s="67">
        <v>3254</v>
      </c>
      <c r="AK358" s="67">
        <v>3000</v>
      </c>
      <c r="AL358" s="67">
        <v>3489</v>
      </c>
      <c r="AM358" s="67">
        <v>1784</v>
      </c>
      <c r="AN358" s="67">
        <v>1705</v>
      </c>
      <c r="AO358" s="67">
        <v>3345</v>
      </c>
      <c r="AP358" s="67">
        <v>1783</v>
      </c>
      <c r="AQ358" s="67">
        <v>1562</v>
      </c>
      <c r="AR358" s="67" t="s">
        <v>428</v>
      </c>
      <c r="AS358" s="67"/>
      <c r="AT358" s="67" t="s">
        <v>428</v>
      </c>
      <c r="AU358" s="59">
        <v>658</v>
      </c>
      <c r="AV358" s="59">
        <v>0</v>
      </c>
      <c r="AW358" s="59">
        <v>85</v>
      </c>
      <c r="AX358" s="97">
        <f>VLOOKUP(A358,[2]INFANTIL!$A$8:$AA$140,27,0)</f>
        <v>9.2592592592592595</v>
      </c>
      <c r="AY358" s="98">
        <f>VLOOKUP(A358,[2]INFANTIL!$A$8:$AA$140,16,0)</f>
        <v>5</v>
      </c>
      <c r="AZ358" s="62">
        <f>VLOOKUP(A358,'[3]2017'!$A$8:$E$140,5,0)</f>
        <v>1.8354236769654328</v>
      </c>
      <c r="BA358" s="63">
        <f>VLOOKUP(A358,'[3]2017'!$A$8:$E$140,4,0)</f>
        <v>6</v>
      </c>
      <c r="BB358" s="62">
        <f>VLOOKUP(A358,[2]MATERNAS!$A$8:$AA$140,27,0)</f>
        <v>0</v>
      </c>
      <c r="BC358" s="63">
        <f>VLOOKUP(A358,[2]MATERNAS!$A$8:$AA$140,26,0)</f>
        <v>0</v>
      </c>
      <c r="BD358" s="68">
        <v>0</v>
      </c>
      <c r="BE358" s="69">
        <v>0</v>
      </c>
      <c r="BF358" s="60">
        <f>VLOOKUP(A358,[4]Controles!$A$7:$L$139,12,0)</f>
        <v>6.0185185185185182</v>
      </c>
      <c r="BG358" s="61">
        <f>VLOOKUP(A358,[4]Controles!$A$7:$L$139,11,0)</f>
        <v>26</v>
      </c>
      <c r="BH358" s="88">
        <v>12.268518518518519</v>
      </c>
      <c r="BI358" s="87">
        <v>53</v>
      </c>
      <c r="BJ358" s="68">
        <v>0</v>
      </c>
      <c r="BK358" s="69">
        <v>0</v>
      </c>
      <c r="BL358" s="68">
        <v>0</v>
      </c>
      <c r="BM358" s="69">
        <v>0</v>
      </c>
      <c r="BN358" s="67">
        <v>0</v>
      </c>
      <c r="BO358" s="67">
        <v>0</v>
      </c>
      <c r="BP358" s="67">
        <v>30.48</v>
      </c>
      <c r="BQ358" s="67">
        <v>1</v>
      </c>
      <c r="BR358" s="67">
        <v>0</v>
      </c>
      <c r="BS358" s="67">
        <v>0</v>
      </c>
      <c r="BT358" s="67">
        <v>30.48</v>
      </c>
      <c r="BU358" s="67">
        <v>1</v>
      </c>
      <c r="BV358" s="67">
        <v>30.4</v>
      </c>
      <c r="BW358" s="67">
        <v>93</v>
      </c>
      <c r="BX358" s="67">
        <v>89.6</v>
      </c>
      <c r="BY358" s="88">
        <v>93</v>
      </c>
      <c r="BZ358" s="67">
        <v>100.2</v>
      </c>
      <c r="CA358" s="67">
        <v>102.4</v>
      </c>
      <c r="CB358" s="67">
        <v>103</v>
      </c>
      <c r="CC358" s="96" t="s">
        <v>3192</v>
      </c>
      <c r="CD358" s="96" t="s">
        <v>3193</v>
      </c>
      <c r="CE358" s="99">
        <v>9.8484848484848477</v>
      </c>
      <c r="CF358" s="67" t="s">
        <v>3194</v>
      </c>
      <c r="CG358" s="67" t="s">
        <v>1377</v>
      </c>
      <c r="CH358" s="67">
        <v>0</v>
      </c>
      <c r="CI358" s="67">
        <v>0</v>
      </c>
      <c r="CJ358" s="86">
        <v>0.30193236714975846</v>
      </c>
      <c r="CK358" s="87">
        <v>1</v>
      </c>
      <c r="CL358" s="106">
        <v>0</v>
      </c>
      <c r="CM358" s="89">
        <v>0</v>
      </c>
      <c r="CN358" s="67">
        <v>60.96</v>
      </c>
      <c r="CO358" s="67">
        <v>2</v>
      </c>
      <c r="CP358" s="67">
        <v>0</v>
      </c>
      <c r="CQ358" s="67">
        <v>0</v>
      </c>
      <c r="CR358" s="67">
        <v>25.16</v>
      </c>
      <c r="CS358" s="67">
        <v>1</v>
      </c>
      <c r="CT358" s="67">
        <v>0</v>
      </c>
      <c r="CU358" s="67">
        <v>0</v>
      </c>
      <c r="CV358" s="67">
        <v>0</v>
      </c>
      <c r="CW358" s="67">
        <v>0</v>
      </c>
      <c r="CX358" s="67">
        <v>25.16</v>
      </c>
      <c r="CY358" s="67">
        <v>1</v>
      </c>
      <c r="CZ358" s="67">
        <v>0</v>
      </c>
      <c r="DA358" s="67">
        <v>0</v>
      </c>
      <c r="DB358" s="62">
        <f>VLOOKUP(A358,'[3]2017'!$A$8:$I$140,9,0)</f>
        <v>0.6007810153199159</v>
      </c>
      <c r="DC358" s="63">
        <f>VLOOKUP(A358,'[3]2017'!$A$8:$I$140,8,0)</f>
        <v>2</v>
      </c>
      <c r="DD358" s="96" t="s">
        <v>3195</v>
      </c>
      <c r="DE358" s="96" t="s">
        <v>3196</v>
      </c>
      <c r="DF358" s="99">
        <v>3.4393251135626217</v>
      </c>
      <c r="DG358" s="100">
        <v>3.0498533724340176</v>
      </c>
      <c r="DH358" s="67">
        <v>25.16</v>
      </c>
      <c r="DI358" s="67">
        <v>1</v>
      </c>
      <c r="DJ358" s="67">
        <v>100.65</v>
      </c>
      <c r="DK358" s="67">
        <v>4</v>
      </c>
      <c r="DL358" s="67">
        <v>0</v>
      </c>
      <c r="DM358" s="67">
        <v>0</v>
      </c>
      <c r="DN358" s="67">
        <v>0</v>
      </c>
      <c r="DO358" s="67">
        <v>0</v>
      </c>
      <c r="DP358" s="67">
        <v>49.27</v>
      </c>
      <c r="DQ358" s="67">
        <v>2</v>
      </c>
      <c r="DR358" s="67">
        <v>24.64</v>
      </c>
      <c r="DS358" s="67">
        <v>1</v>
      </c>
      <c r="DT358" s="67">
        <v>0</v>
      </c>
      <c r="DU358" s="67">
        <v>0</v>
      </c>
      <c r="DV358" s="67">
        <v>0</v>
      </c>
      <c r="DW358" s="67">
        <v>0</v>
      </c>
      <c r="DX358" s="67">
        <v>24.64</v>
      </c>
      <c r="DY358" s="67">
        <v>1</v>
      </c>
      <c r="DZ358" s="101">
        <f>VLOOKUP(A358,[5]Embarazos!$A$7:$D$139,4,0)</f>
        <v>1.3215859030837005</v>
      </c>
      <c r="EA358" s="63">
        <f>VLOOKUP(A358,[5]Embarazos!$A$7:$D$139,3,0)</f>
        <v>6</v>
      </c>
      <c r="EB358" s="62">
        <f>VLOOKUP(A358,[5]Embarazos!$A$7:$F$139,6,0)</f>
        <v>25.110132158590311</v>
      </c>
      <c r="EC358" s="63">
        <f>VLOOKUP(A358,[5]Embarazos!$A$7:$F$139,5,0)</f>
        <v>114</v>
      </c>
      <c r="ED358" s="62">
        <f>VLOOKUP(A358,'[3]2017'!$A$8:$K$140,11,0)</f>
        <v>1.4526438117373619</v>
      </c>
      <c r="EE358" s="63">
        <f>VLOOKUP(A358,'[3]2017'!$A$8:$K$140,10,0)</f>
        <v>5</v>
      </c>
      <c r="EF358" s="96" t="s">
        <v>3197</v>
      </c>
      <c r="EG358" s="96" t="s">
        <v>3198</v>
      </c>
      <c r="EH358" s="99">
        <v>2.6705012325390305</v>
      </c>
      <c r="EI358" s="104">
        <v>1.600609756097561</v>
      </c>
      <c r="EJ358" s="174" t="s">
        <v>3199</v>
      </c>
      <c r="EK358" s="174" t="s">
        <v>438</v>
      </c>
      <c r="EL358" s="96" t="s">
        <v>3200</v>
      </c>
      <c r="EM358" s="96" t="s">
        <v>3201</v>
      </c>
      <c r="EN358" s="99">
        <v>1.005586592178771</v>
      </c>
      <c r="EO358" s="100">
        <v>1.9911504424778761</v>
      </c>
      <c r="EP358" s="67">
        <v>0</v>
      </c>
      <c r="EQ358" s="67">
        <v>0</v>
      </c>
      <c r="ER358" s="67">
        <v>271</v>
      </c>
      <c r="ES358" s="67">
        <v>11</v>
      </c>
      <c r="ET358" s="92">
        <v>271.00271002710025</v>
      </c>
      <c r="EU358" s="105">
        <v>11</v>
      </c>
      <c r="EV358" s="67">
        <v>0</v>
      </c>
      <c r="EW358" s="67">
        <v>0</v>
      </c>
      <c r="EX358" s="67">
        <v>0</v>
      </c>
      <c r="EY358" s="62">
        <f>VLOOKUP(A358,[5]Embarazos!$A$7:$H$139,8,0)</f>
        <v>29.735682819383257</v>
      </c>
      <c r="EZ358" s="63">
        <f>VLOOKUP(A358,[5]Embarazos!$A$7:$H$139,7,0)</f>
        <v>135</v>
      </c>
      <c r="FA358" s="62">
        <f>VLOOKUP(A358,[5]Embarazos!$A$7:$J$139,10,0)</f>
        <v>18.502202643171806</v>
      </c>
      <c r="FB358" s="63">
        <f>VLOOKUP(A358,[5]Embarazos!$A$7:$J$139,9,0)</f>
        <v>84</v>
      </c>
      <c r="FC358" s="67">
        <v>26.36</v>
      </c>
      <c r="FD358" s="67">
        <v>2</v>
      </c>
      <c r="FE358" s="67">
        <v>13.18</v>
      </c>
      <c r="FF358" s="67">
        <v>1</v>
      </c>
      <c r="FG358" s="67">
        <v>0</v>
      </c>
      <c r="FH358" s="67">
        <v>0</v>
      </c>
      <c r="FI358" s="67">
        <v>52.72</v>
      </c>
      <c r="FJ358" s="67">
        <v>4</v>
      </c>
      <c r="FK358" s="92">
        <v>92.263081586924997</v>
      </c>
      <c r="FL358" s="105">
        <v>7</v>
      </c>
      <c r="FM358" s="67">
        <v>184.53</v>
      </c>
      <c r="FN358" s="67">
        <v>14</v>
      </c>
      <c r="FO358" s="67">
        <v>421.77</v>
      </c>
      <c r="FP358" s="67">
        <v>32</v>
      </c>
      <c r="FQ358" s="92">
        <v>39.541320680110715</v>
      </c>
      <c r="FR358" s="67">
        <v>3</v>
      </c>
      <c r="FS358" s="62">
        <f>VLOOKUP(A358,'[3]2017'!$A$8:$M$140,13,0)</f>
        <v>1.1464603038119805</v>
      </c>
      <c r="FT358" s="63">
        <f>VLOOKUP(A358,'[3]2017'!$A$8:$M$140,12,0)</f>
        <v>4</v>
      </c>
      <c r="FU358" s="62">
        <f>VLOOKUP(A358,'[3]2017'!$A$8:$O$140,15,0)</f>
        <v>1.195814648729447</v>
      </c>
      <c r="FV358" s="63">
        <f>VLOOKUP(A358,'[3]2017'!$A$8:$O$140,14,0)</f>
        <v>4</v>
      </c>
      <c r="FW358" s="67"/>
      <c r="FX358" s="67"/>
      <c r="FY358" s="67"/>
      <c r="FZ358" s="67"/>
      <c r="GA358" s="67"/>
      <c r="GB358" s="67"/>
      <c r="GC358" s="67"/>
      <c r="GD358" s="67"/>
      <c r="GE358" s="67"/>
      <c r="GF358" s="67"/>
      <c r="GG358" s="67"/>
      <c r="GH358" s="67"/>
      <c r="GI358" s="67"/>
      <c r="GJ358" s="67"/>
      <c r="GK358" s="67"/>
      <c r="GL358" s="67"/>
      <c r="GM358" s="67"/>
      <c r="GN358" s="67"/>
      <c r="GO358" s="67"/>
      <c r="GP358" s="67"/>
      <c r="GQ358" s="67"/>
      <c r="GR358" s="67"/>
      <c r="GS358" s="67"/>
      <c r="GT358" s="67"/>
      <c r="GU358" s="67"/>
      <c r="GV358" s="67"/>
      <c r="GW358" s="67"/>
      <c r="GX358" s="67"/>
      <c r="GY358" s="67"/>
      <c r="GZ358" s="67"/>
      <c r="HA358" s="67"/>
      <c r="HB358" s="67"/>
      <c r="HC358" s="67"/>
      <c r="HD358" s="67"/>
      <c r="HE358" s="67"/>
      <c r="HF358" s="67"/>
      <c r="HG358" s="67"/>
      <c r="HH358" s="67"/>
      <c r="HI358" s="67"/>
      <c r="HJ358" s="67"/>
      <c r="HK358" s="67"/>
      <c r="HL358" s="67"/>
      <c r="HM358" s="67"/>
      <c r="HN358" s="67"/>
      <c r="HO358" s="67"/>
      <c r="HP358" s="67"/>
      <c r="HQ358" s="67"/>
      <c r="HR358" s="67"/>
      <c r="HS358" s="67"/>
      <c r="HT358" s="67"/>
      <c r="HU358" s="67"/>
      <c r="HV358" s="67"/>
      <c r="HW358" s="67"/>
      <c r="HX358" s="67"/>
      <c r="HY358" s="67"/>
      <c r="HZ358" s="67"/>
      <c r="IA358" s="67"/>
      <c r="IB358" s="67"/>
      <c r="IC358" s="67"/>
      <c r="ID358" s="67"/>
      <c r="IE358" s="67"/>
      <c r="IF358" s="67"/>
      <c r="IG358" s="67"/>
      <c r="IH358" s="67"/>
      <c r="II358" s="67"/>
      <c r="IJ358" s="67"/>
      <c r="IK358" s="67"/>
      <c r="IL358" s="67"/>
      <c r="IM358" s="67"/>
      <c r="IN358" s="67"/>
      <c r="IO358" s="67"/>
      <c r="IP358" s="67"/>
      <c r="IQ358" s="67"/>
      <c r="IR358" s="67"/>
      <c r="IS358" s="67"/>
      <c r="IT358" s="67"/>
      <c r="IU358" s="67"/>
      <c r="IV358" s="67"/>
      <c r="IW358" s="67"/>
      <c r="IX358" s="67"/>
      <c r="IY358" s="67"/>
      <c r="IZ358" s="67"/>
      <c r="JA358" s="67"/>
      <c r="JB358" s="67"/>
      <c r="JC358" s="67"/>
      <c r="JD358" s="67"/>
      <c r="JE358" s="67"/>
      <c r="JF358" s="67"/>
      <c r="JG358" s="67"/>
      <c r="JH358" s="67"/>
      <c r="JI358" s="67"/>
      <c r="JJ358" s="67"/>
      <c r="JK358" s="67"/>
      <c r="JL358" s="67"/>
      <c r="JM358" s="67"/>
      <c r="JN358" s="67"/>
      <c r="JO358" s="67"/>
      <c r="JP358" s="67"/>
      <c r="JQ358" s="67"/>
      <c r="JR358" s="67"/>
      <c r="JS358" s="67"/>
      <c r="JT358" s="67"/>
      <c r="JU358" s="67"/>
      <c r="JV358" s="67"/>
      <c r="JW358" s="67"/>
      <c r="JX358" s="67"/>
      <c r="JY358" s="67"/>
      <c r="JZ358" s="67"/>
      <c r="KA358" s="67"/>
      <c r="KB358" s="67"/>
      <c r="KC358" s="67"/>
      <c r="KD358" s="67"/>
      <c r="KE358" s="67"/>
      <c r="KF358" s="67"/>
      <c r="KG358" s="67"/>
      <c r="KH358" s="67"/>
      <c r="KI358" s="67"/>
      <c r="KJ358" s="67"/>
      <c r="KK358" s="67"/>
      <c r="KL358" s="67"/>
      <c r="KM358" s="67"/>
      <c r="KN358" s="67"/>
      <c r="KO358" s="67"/>
      <c r="KP358" s="67"/>
      <c r="KQ358" s="67"/>
      <c r="KR358" s="67"/>
      <c r="KS358" s="67"/>
      <c r="KT358" s="67"/>
      <c r="KU358" s="67"/>
      <c r="KV358" s="67"/>
      <c r="KW358" s="67"/>
      <c r="KX358" s="67"/>
      <c r="KY358" s="67"/>
      <c r="KZ358" s="67"/>
      <c r="LA358" s="67"/>
      <c r="LB358" s="67"/>
      <c r="LC358" s="67"/>
      <c r="LD358" s="67"/>
      <c r="LE358" s="67"/>
      <c r="LF358" s="67"/>
      <c r="LG358" s="67"/>
      <c r="LH358" s="67"/>
      <c r="LI358" s="67"/>
      <c r="LJ358" s="67"/>
      <c r="LK358" s="67"/>
      <c r="LL358" s="67"/>
      <c r="LM358" s="67"/>
      <c r="LN358" s="67"/>
      <c r="LO358" s="67"/>
      <c r="LP358" s="67"/>
      <c r="LQ358" s="67"/>
      <c r="LR358" s="67"/>
      <c r="LS358" s="67"/>
      <c r="LT358" s="67"/>
      <c r="LU358" s="67"/>
      <c r="LV358" s="67"/>
      <c r="LW358" s="67"/>
      <c r="LX358" s="67"/>
      <c r="LY358" s="67"/>
      <c r="LZ358" s="67"/>
      <c r="MA358" s="67"/>
      <c r="MB358" s="67"/>
      <c r="MC358" s="67"/>
      <c r="MD358" s="67"/>
      <c r="ME358" s="67"/>
      <c r="MF358" s="67"/>
      <c r="MG358" s="67"/>
      <c r="MH358" s="67"/>
      <c r="MI358" s="67"/>
      <c r="MJ358" s="67"/>
      <c r="MK358" s="67"/>
      <c r="ML358" s="67"/>
      <c r="MM358" s="67"/>
      <c r="MN358" s="67"/>
      <c r="MO358" s="67"/>
      <c r="MP358" s="67"/>
      <c r="MQ358" s="67"/>
      <c r="MR358" s="67"/>
      <c r="MS358" s="67"/>
      <c r="MT358" s="67"/>
      <c r="MU358" s="67"/>
      <c r="MV358" s="67"/>
      <c r="MW358" s="67"/>
      <c r="MX358" s="67"/>
      <c r="MY358" s="67"/>
      <c r="MZ358" s="67"/>
      <c r="NA358" s="67"/>
      <c r="NB358" s="67"/>
      <c r="NC358" s="67"/>
      <c r="ND358" s="67"/>
      <c r="NE358" s="67"/>
      <c r="NF358" s="67"/>
      <c r="NG358" s="67"/>
      <c r="NH358" s="67"/>
      <c r="NI358" s="67"/>
      <c r="NJ358" s="67"/>
      <c r="NK358" s="67"/>
      <c r="NL358" s="67"/>
      <c r="NM358" s="67"/>
      <c r="NN358" s="67"/>
      <c r="NO358" s="67"/>
      <c r="NP358" s="67"/>
      <c r="NQ358" s="67"/>
      <c r="NR358" s="12"/>
      <c r="NS358" s="12"/>
      <c r="NT358" s="12"/>
      <c r="NU358" s="12"/>
      <c r="NV358" s="12"/>
      <c r="NW358" s="12"/>
      <c r="NX358" s="12"/>
      <c r="NY358" s="12"/>
      <c r="NZ358" s="12"/>
      <c r="OA358" s="12"/>
      <c r="OB358" s="12"/>
      <c r="OC358" s="12"/>
      <c r="OD358" s="12"/>
      <c r="OE358" s="12"/>
      <c r="OF358" s="12"/>
      <c r="OG358" s="12"/>
      <c r="OH358" s="12"/>
      <c r="OI358" s="12"/>
      <c r="OJ358" s="12"/>
      <c r="OK358" s="12"/>
      <c r="OL358" s="12"/>
      <c r="OM358" s="12"/>
      <c r="ON358" s="12"/>
      <c r="OO358" s="12"/>
      <c r="OP358" s="12"/>
      <c r="OQ358" s="12"/>
    </row>
    <row r="359" spans="1:407">
      <c r="A359" s="96" t="s">
        <v>1394</v>
      </c>
      <c r="B359" s="56" t="s">
        <v>1395</v>
      </c>
      <c r="C359" s="96" t="s">
        <v>479</v>
      </c>
      <c r="D359" s="74">
        <v>6</v>
      </c>
      <c r="E359" s="67">
        <v>2017</v>
      </c>
      <c r="F359" s="159">
        <v>77.285952202078306</v>
      </c>
      <c r="G359" s="67">
        <v>10173</v>
      </c>
      <c r="H359" s="67">
        <v>1943</v>
      </c>
      <c r="I359" s="67">
        <v>8230</v>
      </c>
      <c r="J359" s="67">
        <v>12.19</v>
      </c>
      <c r="K359" s="78">
        <v>1240</v>
      </c>
      <c r="L359" s="67">
        <v>65.28</v>
      </c>
      <c r="M359" s="78">
        <v>6641</v>
      </c>
      <c r="N359" s="67">
        <v>985</v>
      </c>
      <c r="O359" s="67">
        <v>507</v>
      </c>
      <c r="P359" s="67">
        <v>478</v>
      </c>
      <c r="Q359" s="67">
        <v>1180</v>
      </c>
      <c r="R359" s="67">
        <v>608</v>
      </c>
      <c r="S359" s="67">
        <v>572</v>
      </c>
      <c r="T359" s="67">
        <v>985</v>
      </c>
      <c r="U359" s="67">
        <v>509</v>
      </c>
      <c r="V359" s="67">
        <v>476</v>
      </c>
      <c r="W359" s="67">
        <v>1185</v>
      </c>
      <c r="X359" s="67">
        <v>610</v>
      </c>
      <c r="Y359" s="67">
        <v>575</v>
      </c>
      <c r="Z359" s="67">
        <v>971</v>
      </c>
      <c r="AA359" s="67">
        <v>499</v>
      </c>
      <c r="AB359" s="67">
        <v>472</v>
      </c>
      <c r="AC359" s="67">
        <v>1101</v>
      </c>
      <c r="AD359" s="67">
        <v>575</v>
      </c>
      <c r="AE359" s="67">
        <v>526</v>
      </c>
      <c r="AF359" s="67">
        <v>877</v>
      </c>
      <c r="AG359" s="67">
        <v>465</v>
      </c>
      <c r="AH359" s="67">
        <v>412</v>
      </c>
      <c r="AI359" s="67">
        <v>1652</v>
      </c>
      <c r="AJ359" s="67">
        <v>873</v>
      </c>
      <c r="AK359" s="67">
        <v>779</v>
      </c>
      <c r="AL359" s="67">
        <v>938</v>
      </c>
      <c r="AM359" s="67">
        <v>494</v>
      </c>
      <c r="AN359" s="67">
        <v>444</v>
      </c>
      <c r="AO359" s="67">
        <v>860</v>
      </c>
      <c r="AP359" s="67">
        <v>455</v>
      </c>
      <c r="AQ359" s="67">
        <v>405</v>
      </c>
      <c r="AR359" s="67" t="s">
        <v>428</v>
      </c>
      <c r="AS359" s="67"/>
      <c r="AT359" s="67" t="s">
        <v>428</v>
      </c>
      <c r="AU359" s="59">
        <v>297</v>
      </c>
      <c r="AV359" s="59">
        <v>0</v>
      </c>
      <c r="AW359" s="59">
        <v>43</v>
      </c>
      <c r="AX359" s="97">
        <f>VLOOKUP(A359,[2]INFANTIL!$A$8:$AA$140,27,0)</f>
        <v>0</v>
      </c>
      <c r="AY359" s="98">
        <f>VLOOKUP(A359,[2]INFANTIL!$A$8:$AA$140,16,0)</f>
        <v>0</v>
      </c>
      <c r="AZ359" s="62">
        <f>VLOOKUP(A359,'[3]2017'!$A$8:$E$140,5,0)</f>
        <v>0</v>
      </c>
      <c r="BA359" s="63">
        <f>VLOOKUP(A359,'[3]2017'!$A$8:$E$140,4,0)</f>
        <v>0</v>
      </c>
      <c r="BB359" s="62">
        <f>VLOOKUP(A359,[2]MATERNAS!$A$8:$AA$140,27,0)</f>
        <v>0</v>
      </c>
      <c r="BC359" s="63">
        <f>VLOOKUP(A359,[2]MATERNAS!$A$8:$AA$140,26,0)</f>
        <v>0</v>
      </c>
      <c r="BD359" s="68">
        <v>0</v>
      </c>
      <c r="BE359" s="69">
        <v>0</v>
      </c>
      <c r="BF359" s="60">
        <f>VLOOKUP(A359,[4]Controles!$A$7:$L$139,12,0)</f>
        <v>5.9405940594059405</v>
      </c>
      <c r="BG359" s="61">
        <f>VLOOKUP(A359,[4]Controles!$A$7:$L$139,11,0)</f>
        <v>6</v>
      </c>
      <c r="BH359" s="88">
        <v>7.9207920792079207</v>
      </c>
      <c r="BI359" s="87">
        <v>8</v>
      </c>
      <c r="BJ359" s="68">
        <v>0</v>
      </c>
      <c r="BK359" s="69">
        <v>0</v>
      </c>
      <c r="BL359" s="68">
        <v>0</v>
      </c>
      <c r="BM359" s="69">
        <v>0</v>
      </c>
      <c r="BN359" s="67">
        <v>0</v>
      </c>
      <c r="BO359" s="67">
        <v>0</v>
      </c>
      <c r="BP359" s="67">
        <v>0</v>
      </c>
      <c r="BQ359" s="67">
        <v>0</v>
      </c>
      <c r="BR359" s="67">
        <v>0</v>
      </c>
      <c r="BS359" s="67">
        <v>0</v>
      </c>
      <c r="BT359" s="67">
        <v>0</v>
      </c>
      <c r="BU359" s="67">
        <v>0</v>
      </c>
      <c r="BV359" s="67">
        <v>21.6</v>
      </c>
      <c r="BW359" s="67">
        <v>133</v>
      </c>
      <c r="BX359" s="67">
        <v>122.7</v>
      </c>
      <c r="BY359" s="67">
        <v>133</v>
      </c>
      <c r="BZ359" s="67">
        <v>123.9</v>
      </c>
      <c r="CA359" s="67">
        <v>85.2</v>
      </c>
      <c r="CB359" s="67">
        <v>108</v>
      </c>
      <c r="CC359" s="96" t="s">
        <v>3202</v>
      </c>
      <c r="CD359" s="96" t="s">
        <v>3203</v>
      </c>
      <c r="CE359" s="99">
        <v>41.666666666666671</v>
      </c>
      <c r="CF359" s="67" t="s">
        <v>3204</v>
      </c>
      <c r="CG359" s="67" t="s">
        <v>3204</v>
      </c>
      <c r="CH359" s="67">
        <v>101.83</v>
      </c>
      <c r="CI359" s="67">
        <v>1</v>
      </c>
      <c r="CJ359" s="86">
        <v>1.0152284263959392</v>
      </c>
      <c r="CK359" s="87">
        <v>1</v>
      </c>
      <c r="CL359" s="106">
        <v>101.83</v>
      </c>
      <c r="CM359" s="89">
        <v>1</v>
      </c>
      <c r="CN359" s="67">
        <v>203.67</v>
      </c>
      <c r="CO359" s="67">
        <v>2</v>
      </c>
      <c r="CP359" s="67">
        <v>0</v>
      </c>
      <c r="CQ359" s="67">
        <v>0</v>
      </c>
      <c r="CR359" s="67">
        <v>0</v>
      </c>
      <c r="CS359" s="67">
        <v>0</v>
      </c>
      <c r="CT359" s="67">
        <v>0</v>
      </c>
      <c r="CU359" s="67">
        <v>0</v>
      </c>
      <c r="CV359" s="67">
        <v>0</v>
      </c>
      <c r="CW359" s="67">
        <v>0</v>
      </c>
      <c r="CX359" s="67">
        <v>0</v>
      </c>
      <c r="CY359" s="67">
        <v>0</v>
      </c>
      <c r="CZ359" s="67">
        <v>0</v>
      </c>
      <c r="DA359" s="67">
        <v>0</v>
      </c>
      <c r="DB359" s="62">
        <f>VLOOKUP(A359,'[3]2017'!$A$8:$I$140,9,0)</f>
        <v>0</v>
      </c>
      <c r="DC359" s="63">
        <f>VLOOKUP(A359,'[3]2017'!$A$8:$I$140,8,0)</f>
        <v>0</v>
      </c>
      <c r="DD359" s="96" t="s">
        <v>3205</v>
      </c>
      <c r="DE359" s="96" t="s">
        <v>3206</v>
      </c>
      <c r="DF359" s="99">
        <v>2.6137463697967087</v>
      </c>
      <c r="DG359" s="104">
        <v>2.7251184834123223</v>
      </c>
      <c r="DH359" s="67">
        <v>0</v>
      </c>
      <c r="DI359" s="67">
        <v>0</v>
      </c>
      <c r="DJ359" s="67">
        <v>337.55</v>
      </c>
      <c r="DK359" s="67">
        <v>4</v>
      </c>
      <c r="DL359" s="67">
        <v>0</v>
      </c>
      <c r="DM359" s="67">
        <v>0</v>
      </c>
      <c r="DN359" s="67">
        <v>0</v>
      </c>
      <c r="DO359" s="67">
        <v>0</v>
      </c>
      <c r="DP359" s="67">
        <v>0</v>
      </c>
      <c r="DQ359" s="67">
        <v>0</v>
      </c>
      <c r="DR359" s="67">
        <v>0</v>
      </c>
      <c r="DS359" s="67">
        <v>0</v>
      </c>
      <c r="DT359" s="67">
        <v>0</v>
      </c>
      <c r="DU359" s="67">
        <v>0</v>
      </c>
      <c r="DV359" s="67">
        <v>0</v>
      </c>
      <c r="DW359" s="67">
        <v>0</v>
      </c>
      <c r="DX359" s="67">
        <v>0</v>
      </c>
      <c r="DY359" s="67">
        <v>0</v>
      </c>
      <c r="DZ359" s="101">
        <f>VLOOKUP(A359,[5]Embarazos!$A$7:$D$139,4,0)</f>
        <v>0</v>
      </c>
      <c r="EA359" s="63">
        <f>VLOOKUP(A359,[5]Embarazos!$A$7:$D$139,3,0)</f>
        <v>0</v>
      </c>
      <c r="EB359" s="62">
        <f>VLOOKUP(A359,[5]Embarazos!$A$7:$F$139,6,0)</f>
        <v>19.26605504587156</v>
      </c>
      <c r="EC359" s="63">
        <f>VLOOKUP(A359,[5]Embarazos!$A$7:$F$139,5,0)</f>
        <v>21</v>
      </c>
      <c r="ED359" s="62">
        <f>VLOOKUP(A359,'[3]2017'!$A$8:$K$140,11,0)</f>
        <v>0</v>
      </c>
      <c r="EE359" s="63">
        <f>VLOOKUP(A359,'[3]2017'!$A$8:$K$140,10,0)</f>
        <v>0</v>
      </c>
      <c r="EF359" s="96" t="s">
        <v>3207</v>
      </c>
      <c r="EG359" s="96" t="s">
        <v>3208</v>
      </c>
      <c r="EH359" s="99">
        <v>2.2675736961451247</v>
      </c>
      <c r="EI359" s="104">
        <v>2.2941970310391366</v>
      </c>
      <c r="EJ359" s="174" t="s">
        <v>3209</v>
      </c>
      <c r="EK359" s="174" t="s">
        <v>2114</v>
      </c>
      <c r="EL359" s="96" t="s">
        <v>3210</v>
      </c>
      <c r="EM359" s="96" t="s">
        <v>3211</v>
      </c>
      <c r="EN359" s="99">
        <v>0.33112582781456956</v>
      </c>
      <c r="EO359" s="100">
        <v>1.2605042016806722</v>
      </c>
      <c r="EP359" s="67">
        <v>0</v>
      </c>
      <c r="EQ359" s="67">
        <v>0</v>
      </c>
      <c r="ER359" s="67">
        <v>0</v>
      </c>
      <c r="ES359" s="67">
        <v>0</v>
      </c>
      <c r="ET359" s="92">
        <v>272.47956403269751</v>
      </c>
      <c r="EU359" s="105">
        <v>3</v>
      </c>
      <c r="EV359" s="67">
        <v>0</v>
      </c>
      <c r="EW359" s="67">
        <v>0</v>
      </c>
      <c r="EX359" s="67">
        <v>0</v>
      </c>
      <c r="EY359" s="62">
        <f>VLOOKUP(A359,[5]Embarazos!$A$7:$H$139,8,0)</f>
        <v>25.688073394495415</v>
      </c>
      <c r="EZ359" s="63">
        <f>VLOOKUP(A359,[5]Embarazos!$A$7:$H$139,7,0)</f>
        <v>28</v>
      </c>
      <c r="FA359" s="62">
        <f>VLOOKUP(A359,[5]Embarazos!$A$7:$J$139,10,0)</f>
        <v>22.018348623853214</v>
      </c>
      <c r="FB359" s="63">
        <f>VLOOKUP(A359,[5]Embarazos!$A$7:$J$139,9,0)</f>
        <v>24</v>
      </c>
      <c r="FC359" s="67">
        <v>50.2</v>
      </c>
      <c r="FD359" s="67">
        <v>1</v>
      </c>
      <c r="FE359" s="67">
        <v>100.4</v>
      </c>
      <c r="FF359" s="67">
        <v>2</v>
      </c>
      <c r="FG359" s="67">
        <v>0</v>
      </c>
      <c r="FH359" s="67">
        <v>0</v>
      </c>
      <c r="FI359" s="67">
        <v>50.2</v>
      </c>
      <c r="FJ359" s="67">
        <v>1</v>
      </c>
      <c r="FK359" s="92">
        <v>200.80321285140559</v>
      </c>
      <c r="FL359" s="105">
        <v>4</v>
      </c>
      <c r="FM359" s="67">
        <v>200.8</v>
      </c>
      <c r="FN359" s="67">
        <v>4</v>
      </c>
      <c r="FO359" s="67">
        <v>301.2</v>
      </c>
      <c r="FP359" s="67">
        <v>6</v>
      </c>
      <c r="FQ359" s="67">
        <v>0</v>
      </c>
      <c r="FR359" s="67">
        <v>0</v>
      </c>
      <c r="FS359" s="62">
        <f>VLOOKUP(A359,'[3]2017'!$A$8:$M$140,13,0)</f>
        <v>0</v>
      </c>
      <c r="FT359" s="63">
        <f>VLOOKUP(A359,'[3]2017'!$A$8:$M$140,12,0)</f>
        <v>0</v>
      </c>
      <c r="FU359" s="62">
        <f>VLOOKUP(A359,'[3]2017'!$A$8:$O$140,15,0)</f>
        <v>3.4883720930232558</v>
      </c>
      <c r="FV359" s="63">
        <f>VLOOKUP(A359,'[3]2017'!$A$8:$O$140,14,0)</f>
        <v>3</v>
      </c>
      <c r="FW359" s="67"/>
      <c r="FX359" s="67"/>
      <c r="FY359" s="67"/>
      <c r="FZ359" s="67"/>
      <c r="GA359" s="67"/>
      <c r="GB359" s="67"/>
      <c r="GC359" s="67"/>
      <c r="GD359" s="67"/>
      <c r="GE359" s="67"/>
      <c r="GF359" s="67"/>
      <c r="GG359" s="67"/>
      <c r="GH359" s="67"/>
      <c r="GI359" s="67"/>
      <c r="GJ359" s="67"/>
      <c r="GK359" s="67"/>
      <c r="GL359" s="67"/>
      <c r="GM359" s="67"/>
      <c r="GN359" s="67"/>
      <c r="GO359" s="67"/>
      <c r="GP359" s="67"/>
      <c r="GQ359" s="67"/>
      <c r="GR359" s="67"/>
      <c r="GS359" s="67"/>
      <c r="GT359" s="67"/>
      <c r="GU359" s="67"/>
      <c r="GV359" s="67"/>
      <c r="GW359" s="67"/>
      <c r="GX359" s="67"/>
      <c r="GY359" s="67"/>
      <c r="GZ359" s="67"/>
      <c r="HA359" s="67"/>
      <c r="HB359" s="67"/>
      <c r="HC359" s="67"/>
      <c r="HD359" s="67"/>
      <c r="HE359" s="67"/>
      <c r="HF359" s="67"/>
      <c r="HG359" s="67"/>
      <c r="HH359" s="67"/>
      <c r="HI359" s="67"/>
      <c r="HJ359" s="67"/>
      <c r="HK359" s="67"/>
      <c r="HL359" s="67"/>
      <c r="HM359" s="67"/>
      <c r="HN359" s="67"/>
      <c r="HO359" s="67"/>
      <c r="HP359" s="67"/>
      <c r="HQ359" s="67"/>
      <c r="HR359" s="67"/>
      <c r="HS359" s="67"/>
      <c r="HT359" s="67"/>
      <c r="HU359" s="67"/>
      <c r="HV359" s="67"/>
      <c r="HW359" s="67"/>
      <c r="HX359" s="67"/>
      <c r="HY359" s="67"/>
      <c r="HZ359" s="67"/>
      <c r="IA359" s="67"/>
      <c r="IB359" s="67"/>
      <c r="IC359" s="67"/>
      <c r="ID359" s="67"/>
      <c r="IE359" s="67"/>
      <c r="IF359" s="67"/>
      <c r="IG359" s="67"/>
      <c r="IH359" s="67"/>
      <c r="II359" s="67"/>
      <c r="IJ359" s="67"/>
      <c r="IK359" s="67"/>
      <c r="IL359" s="67"/>
      <c r="IM359" s="67"/>
      <c r="IN359" s="67"/>
      <c r="IO359" s="67"/>
      <c r="IP359" s="67"/>
      <c r="IQ359" s="67"/>
      <c r="IR359" s="67"/>
      <c r="IS359" s="67"/>
      <c r="IT359" s="67"/>
      <c r="IU359" s="67"/>
      <c r="IV359" s="67"/>
      <c r="IW359" s="67"/>
      <c r="IX359" s="67"/>
      <c r="IY359" s="67"/>
      <c r="IZ359" s="67"/>
      <c r="JA359" s="67"/>
      <c r="JB359" s="67"/>
      <c r="JC359" s="67"/>
      <c r="JD359" s="67"/>
      <c r="JE359" s="67"/>
      <c r="JF359" s="67"/>
      <c r="JG359" s="67"/>
      <c r="JH359" s="67"/>
      <c r="JI359" s="67"/>
      <c r="JJ359" s="67"/>
      <c r="JK359" s="67"/>
      <c r="JL359" s="67"/>
      <c r="JM359" s="67"/>
      <c r="JN359" s="67"/>
      <c r="JO359" s="67"/>
      <c r="JP359" s="67"/>
      <c r="JQ359" s="67"/>
      <c r="JR359" s="67"/>
      <c r="JS359" s="67"/>
      <c r="JT359" s="67"/>
      <c r="JU359" s="67"/>
      <c r="JV359" s="67"/>
      <c r="JW359" s="67"/>
      <c r="JX359" s="67"/>
      <c r="JY359" s="67"/>
      <c r="JZ359" s="67"/>
      <c r="KA359" s="67"/>
      <c r="KB359" s="67"/>
      <c r="KC359" s="67"/>
      <c r="KD359" s="67"/>
      <c r="KE359" s="67"/>
      <c r="KF359" s="67"/>
      <c r="KG359" s="67"/>
      <c r="KH359" s="67"/>
      <c r="KI359" s="67"/>
      <c r="KJ359" s="67"/>
      <c r="KK359" s="67"/>
      <c r="KL359" s="67"/>
      <c r="KM359" s="67"/>
      <c r="KN359" s="67"/>
      <c r="KO359" s="67"/>
      <c r="KP359" s="67"/>
      <c r="KQ359" s="67"/>
      <c r="KR359" s="67"/>
      <c r="KS359" s="67"/>
      <c r="KT359" s="67"/>
      <c r="KU359" s="67"/>
      <c r="KV359" s="67"/>
      <c r="KW359" s="67"/>
      <c r="KX359" s="67"/>
      <c r="KY359" s="67"/>
      <c r="KZ359" s="67"/>
      <c r="LA359" s="67"/>
      <c r="LB359" s="67"/>
      <c r="LC359" s="67"/>
      <c r="LD359" s="67"/>
      <c r="LE359" s="67"/>
      <c r="LF359" s="67"/>
      <c r="LG359" s="67"/>
      <c r="LH359" s="67"/>
      <c r="LI359" s="67"/>
      <c r="LJ359" s="67"/>
      <c r="LK359" s="67"/>
      <c r="LL359" s="67"/>
      <c r="LM359" s="67"/>
      <c r="LN359" s="67"/>
      <c r="LO359" s="67"/>
      <c r="LP359" s="67"/>
      <c r="LQ359" s="67"/>
      <c r="LR359" s="67"/>
      <c r="LS359" s="67"/>
      <c r="LT359" s="67"/>
      <c r="LU359" s="67"/>
      <c r="LV359" s="67"/>
      <c r="LW359" s="67"/>
      <c r="LX359" s="67"/>
      <c r="LY359" s="67"/>
      <c r="LZ359" s="67"/>
      <c r="MA359" s="67"/>
      <c r="MB359" s="67"/>
      <c r="MC359" s="67"/>
      <c r="MD359" s="67"/>
      <c r="ME359" s="67"/>
      <c r="MF359" s="67"/>
      <c r="MG359" s="67"/>
      <c r="MH359" s="67"/>
      <c r="MI359" s="67"/>
      <c r="MJ359" s="67"/>
      <c r="MK359" s="67"/>
      <c r="ML359" s="67"/>
      <c r="MM359" s="67"/>
      <c r="MN359" s="67"/>
      <c r="MO359" s="67"/>
      <c r="MP359" s="67"/>
      <c r="MQ359" s="67"/>
      <c r="MR359" s="67"/>
      <c r="MS359" s="67"/>
      <c r="MT359" s="67"/>
      <c r="MU359" s="67"/>
      <c r="MV359" s="67"/>
      <c r="MW359" s="67"/>
      <c r="MX359" s="67"/>
      <c r="MY359" s="67"/>
      <c r="MZ359" s="67"/>
      <c r="NA359" s="67"/>
      <c r="NB359" s="67"/>
      <c r="NC359" s="67"/>
      <c r="ND359" s="67"/>
      <c r="NE359" s="67"/>
      <c r="NF359" s="67"/>
      <c r="NG359" s="67"/>
      <c r="NH359" s="67"/>
      <c r="NI359" s="67"/>
      <c r="NJ359" s="67"/>
      <c r="NK359" s="67"/>
      <c r="NL359" s="67"/>
      <c r="NM359" s="67"/>
      <c r="NN359" s="67"/>
      <c r="NO359" s="67"/>
      <c r="NP359" s="67"/>
      <c r="NQ359" s="67"/>
      <c r="NR359" s="12"/>
      <c r="NS359" s="12"/>
      <c r="NT359" s="12"/>
      <c r="NU359" s="12"/>
      <c r="NV359" s="12"/>
      <c r="NW359" s="12"/>
      <c r="NX359" s="12"/>
      <c r="NY359" s="12"/>
      <c r="NZ359" s="12"/>
      <c r="OA359" s="12"/>
      <c r="OB359" s="12"/>
      <c r="OC359" s="12"/>
      <c r="OD359" s="12"/>
      <c r="OE359" s="12"/>
      <c r="OF359" s="12"/>
      <c r="OG359" s="12"/>
      <c r="OH359" s="12"/>
      <c r="OI359" s="12"/>
      <c r="OJ359" s="12"/>
      <c r="OK359" s="12"/>
      <c r="OL359" s="12"/>
      <c r="OM359" s="12"/>
      <c r="ON359" s="12"/>
      <c r="OO359" s="12"/>
      <c r="OP359" s="12"/>
      <c r="OQ359" s="12"/>
    </row>
    <row r="360" spans="1:407">
      <c r="A360" s="96" t="s">
        <v>1402</v>
      </c>
      <c r="B360" s="56" t="s">
        <v>1403</v>
      </c>
      <c r="C360" s="96" t="s">
        <v>479</v>
      </c>
      <c r="D360" s="74">
        <v>5</v>
      </c>
      <c r="E360" s="67">
        <v>2017</v>
      </c>
      <c r="F360" s="161">
        <v>64.023513946848425</v>
      </c>
      <c r="G360" s="67">
        <v>41205</v>
      </c>
      <c r="H360" s="67">
        <v>32697</v>
      </c>
      <c r="I360" s="67">
        <v>8508</v>
      </c>
      <c r="J360" s="67">
        <v>34.68</v>
      </c>
      <c r="K360" s="78">
        <v>14288</v>
      </c>
      <c r="L360" s="67">
        <v>57.22</v>
      </c>
      <c r="M360" s="78">
        <v>23578</v>
      </c>
      <c r="N360" s="67">
        <v>4356</v>
      </c>
      <c r="O360" s="67">
        <v>2236</v>
      </c>
      <c r="P360" s="67">
        <v>2120</v>
      </c>
      <c r="Q360" s="67">
        <v>5188</v>
      </c>
      <c r="R360" s="67">
        <v>2665</v>
      </c>
      <c r="S360" s="67">
        <v>2523</v>
      </c>
      <c r="T360" s="67">
        <v>4099</v>
      </c>
      <c r="U360" s="67">
        <v>2118</v>
      </c>
      <c r="V360" s="67">
        <v>1981</v>
      </c>
      <c r="W360" s="67">
        <v>4077</v>
      </c>
      <c r="X360" s="67">
        <v>2108</v>
      </c>
      <c r="Y360" s="67">
        <v>1969</v>
      </c>
      <c r="Z360" s="67">
        <v>4049</v>
      </c>
      <c r="AA360" s="67">
        <v>2098</v>
      </c>
      <c r="AB360" s="67">
        <v>1951</v>
      </c>
      <c r="AC360" s="67">
        <v>5665</v>
      </c>
      <c r="AD360" s="67">
        <v>2938</v>
      </c>
      <c r="AE360" s="67">
        <v>2727</v>
      </c>
      <c r="AF360" s="67">
        <v>4073</v>
      </c>
      <c r="AG360" s="67">
        <v>2115</v>
      </c>
      <c r="AH360" s="67">
        <v>1958</v>
      </c>
      <c r="AI360" s="67">
        <v>7419</v>
      </c>
      <c r="AJ360" s="67">
        <v>3859</v>
      </c>
      <c r="AK360" s="67">
        <v>3560</v>
      </c>
      <c r="AL360" s="67">
        <v>4190</v>
      </c>
      <c r="AM360" s="67">
        <v>2179</v>
      </c>
      <c r="AN360" s="67">
        <v>2011</v>
      </c>
      <c r="AO360" s="67">
        <v>3793</v>
      </c>
      <c r="AP360" s="67">
        <v>1973</v>
      </c>
      <c r="AQ360" s="67">
        <v>1820</v>
      </c>
      <c r="AR360" s="67" t="s">
        <v>428</v>
      </c>
      <c r="AS360" s="67"/>
      <c r="AT360" s="67" t="s">
        <v>428</v>
      </c>
      <c r="AU360" s="59">
        <v>1551</v>
      </c>
      <c r="AV360" s="59">
        <v>1</v>
      </c>
      <c r="AW360" s="59">
        <v>329</v>
      </c>
      <c r="AX360" s="97">
        <f>VLOOKUP(A360,[2]INFANTIL!$A$8:$AA$140,27,0)</f>
        <v>5.4446460980036298</v>
      </c>
      <c r="AY360" s="98">
        <f>VLOOKUP(A360,[2]INFANTIL!$A$8:$AA$140,16,0)</f>
        <v>9</v>
      </c>
      <c r="AZ360" s="62">
        <f>VLOOKUP(A360,'[3]2017'!$A$8:$E$140,5,0)</f>
        <v>0.68870523415977969</v>
      </c>
      <c r="BA360" s="63">
        <f>VLOOKUP(A360,'[3]2017'!$A$8:$E$140,4,0)</f>
        <v>3</v>
      </c>
      <c r="BB360" s="62">
        <f>VLOOKUP(A360,[2]MATERNAS!$A$8:$AA$140,27,0)</f>
        <v>0</v>
      </c>
      <c r="BC360" s="63">
        <f>VLOOKUP(A360,[2]MATERNAS!$A$8:$AA$140,26,0)</f>
        <v>0</v>
      </c>
      <c r="BD360" s="68">
        <v>0</v>
      </c>
      <c r="BE360" s="69">
        <v>0</v>
      </c>
      <c r="BF360" s="60">
        <f>VLOOKUP(A360,[4]Controles!$A$7:$L$139,12,0)</f>
        <v>13.06715063520871</v>
      </c>
      <c r="BG360" s="61">
        <f>VLOOKUP(A360,[4]Controles!$A$7:$L$139,11,0)</f>
        <v>72</v>
      </c>
      <c r="BH360" s="88">
        <v>7.2595281306715069</v>
      </c>
      <c r="BI360" s="87">
        <v>40</v>
      </c>
      <c r="BJ360" s="68">
        <v>0</v>
      </c>
      <c r="BK360" s="69">
        <v>0</v>
      </c>
      <c r="BL360" s="68">
        <v>0</v>
      </c>
      <c r="BM360" s="69">
        <v>0</v>
      </c>
      <c r="BN360" s="67">
        <v>0</v>
      </c>
      <c r="BO360" s="67">
        <v>0</v>
      </c>
      <c r="BP360" s="67">
        <v>0</v>
      </c>
      <c r="BQ360" s="67">
        <v>0</v>
      </c>
      <c r="BR360" s="67">
        <v>0</v>
      </c>
      <c r="BS360" s="67">
        <v>0</v>
      </c>
      <c r="BT360" s="67">
        <v>0</v>
      </c>
      <c r="BU360" s="67">
        <v>0</v>
      </c>
      <c r="BV360" s="67">
        <v>29.9</v>
      </c>
      <c r="BW360" s="67">
        <v>82.9</v>
      </c>
      <c r="BX360" s="67">
        <v>84.5</v>
      </c>
      <c r="BY360" s="67">
        <v>82.9</v>
      </c>
      <c r="BZ360" s="67">
        <v>96.1</v>
      </c>
      <c r="CA360" s="67">
        <v>84.5</v>
      </c>
      <c r="CB360" s="67">
        <v>86.9</v>
      </c>
      <c r="CC360" s="96" t="s">
        <v>3212</v>
      </c>
      <c r="CD360" s="96" t="s">
        <v>3213</v>
      </c>
      <c r="CE360" s="99">
        <v>27.586206896551722</v>
      </c>
      <c r="CF360" s="67" t="s">
        <v>3214</v>
      </c>
      <c r="CG360" s="67" t="s">
        <v>1840</v>
      </c>
      <c r="CH360" s="67">
        <v>23.33</v>
      </c>
      <c r="CI360" s="67">
        <v>1</v>
      </c>
      <c r="CJ360" s="86">
        <v>0.24396194193705781</v>
      </c>
      <c r="CK360" s="87">
        <v>1</v>
      </c>
      <c r="CL360" s="106">
        <v>23.33</v>
      </c>
      <c r="CM360" s="89">
        <v>1</v>
      </c>
      <c r="CN360" s="67">
        <v>0</v>
      </c>
      <c r="CO360" s="67">
        <v>0</v>
      </c>
      <c r="CP360" s="67">
        <v>0</v>
      </c>
      <c r="CQ360" s="67">
        <v>0</v>
      </c>
      <c r="CR360" s="67">
        <v>0</v>
      </c>
      <c r="CS360" s="67">
        <v>0</v>
      </c>
      <c r="CT360" s="67">
        <v>0</v>
      </c>
      <c r="CU360" s="67">
        <v>0</v>
      </c>
      <c r="CV360" s="67">
        <v>0</v>
      </c>
      <c r="CW360" s="67">
        <v>0</v>
      </c>
      <c r="CX360" s="67">
        <v>0</v>
      </c>
      <c r="CY360" s="67">
        <v>0</v>
      </c>
      <c r="CZ360" s="67">
        <v>0</v>
      </c>
      <c r="DA360" s="67">
        <v>0</v>
      </c>
      <c r="DB360" s="62">
        <f>VLOOKUP(A360,'[3]2017'!$A$8:$I$140,9,0)</f>
        <v>0.2469745616201531</v>
      </c>
      <c r="DC360" s="63">
        <f>VLOOKUP(A360,'[3]2017'!$A$8:$I$140,8,0)</f>
        <v>1</v>
      </c>
      <c r="DD360" s="96" t="s">
        <v>3215</v>
      </c>
      <c r="DE360" s="96" t="s">
        <v>3216</v>
      </c>
      <c r="DF360" s="99">
        <v>6.1206386753400359</v>
      </c>
      <c r="DG360" s="104">
        <v>1.6587677725118484</v>
      </c>
      <c r="DH360" s="67">
        <v>0</v>
      </c>
      <c r="DI360" s="67">
        <v>0</v>
      </c>
      <c r="DJ360" s="67">
        <v>40.93</v>
      </c>
      <c r="DK360" s="67">
        <v>2</v>
      </c>
      <c r="DL360" s="67">
        <v>0</v>
      </c>
      <c r="DM360" s="67">
        <v>0</v>
      </c>
      <c r="DN360" s="67">
        <v>41.19</v>
      </c>
      <c r="DO360" s="67">
        <v>2</v>
      </c>
      <c r="DP360" s="67">
        <v>61.78</v>
      </c>
      <c r="DQ360" s="67">
        <v>3</v>
      </c>
      <c r="DR360" s="67">
        <v>0</v>
      </c>
      <c r="DS360" s="67">
        <v>0</v>
      </c>
      <c r="DT360" s="67">
        <v>20.59</v>
      </c>
      <c r="DU360" s="67">
        <v>1</v>
      </c>
      <c r="DV360" s="67">
        <v>0</v>
      </c>
      <c r="DW360" s="67">
        <v>0</v>
      </c>
      <c r="DX360" s="67">
        <v>41.19</v>
      </c>
      <c r="DY360" s="67">
        <v>2</v>
      </c>
      <c r="DZ360" s="101">
        <f>VLOOKUP(A360,[5]Embarazos!$A$7:$D$139,4,0)</f>
        <v>1.9769357495881383</v>
      </c>
      <c r="EA360" s="63">
        <f>VLOOKUP(A360,[5]Embarazos!$A$7:$D$139,3,0)</f>
        <v>12</v>
      </c>
      <c r="EB360" s="62">
        <f>VLOOKUP(A360,[5]Embarazos!$A$7:$F$139,6,0)</f>
        <v>24.382207578253706</v>
      </c>
      <c r="EC360" s="63">
        <f>VLOOKUP(A360,[5]Embarazos!$A$7:$F$139,5,0)</f>
        <v>148</v>
      </c>
      <c r="ED360" s="62">
        <f>VLOOKUP(A360,'[3]2017'!$A$8:$K$140,11,0)</f>
        <v>2.9462312791554139</v>
      </c>
      <c r="EE360" s="63">
        <f>VLOOKUP(A360,'[3]2017'!$A$8:$K$140,10,0)</f>
        <v>12</v>
      </c>
      <c r="EF360" s="96" t="s">
        <v>3217</v>
      </c>
      <c r="EG360" s="96" t="s">
        <v>3218</v>
      </c>
      <c r="EH360" s="99">
        <v>3.0389363722697058</v>
      </c>
      <c r="EI360" s="104">
        <v>1.3029315960912053</v>
      </c>
      <c r="EJ360" s="174" t="s">
        <v>3219</v>
      </c>
      <c r="EK360" s="174" t="s">
        <v>3220</v>
      </c>
      <c r="EL360" s="96" t="s">
        <v>3221</v>
      </c>
      <c r="EM360" s="96" t="s">
        <v>3222</v>
      </c>
      <c r="EN360" s="99">
        <v>1.3725490196078431</v>
      </c>
      <c r="EO360" s="100">
        <v>2.0512820512820511</v>
      </c>
      <c r="EP360" s="67">
        <v>35.26</v>
      </c>
      <c r="EQ360" s="67">
        <v>3</v>
      </c>
      <c r="ER360" s="67">
        <v>82.37</v>
      </c>
      <c r="ES360" s="67">
        <v>4</v>
      </c>
      <c r="ET360" s="92">
        <v>41.186161449752881</v>
      </c>
      <c r="EU360" s="105">
        <v>2</v>
      </c>
      <c r="EV360" s="67">
        <v>54.76</v>
      </c>
      <c r="EW360" s="67">
        <v>3</v>
      </c>
      <c r="EX360" s="67">
        <v>44</v>
      </c>
      <c r="EY360" s="62">
        <f>VLOOKUP(A360,[5]Embarazos!$A$7:$H$139,8,0)</f>
        <v>32.289950576606259</v>
      </c>
      <c r="EZ360" s="63">
        <f>VLOOKUP(A360,[5]Embarazos!$A$7:$H$139,7,0)</f>
        <v>196</v>
      </c>
      <c r="FA360" s="62">
        <f>VLOOKUP(A360,[5]Embarazos!$A$7:$J$139,10,0)</f>
        <v>21.416803953871501</v>
      </c>
      <c r="FB360" s="63">
        <f>VLOOKUP(A360,[5]Embarazos!$A$7:$J$139,9,0)</f>
        <v>130</v>
      </c>
      <c r="FC360" s="67">
        <v>11.22</v>
      </c>
      <c r="FD360" s="67">
        <v>1</v>
      </c>
      <c r="FE360" s="67">
        <v>100.95</v>
      </c>
      <c r="FF360" s="67">
        <v>9</v>
      </c>
      <c r="FG360" s="67">
        <v>0</v>
      </c>
      <c r="FH360" s="67">
        <v>0</v>
      </c>
      <c r="FI360" s="67">
        <v>33.65</v>
      </c>
      <c r="FJ360" s="67">
        <v>3</v>
      </c>
      <c r="FK360" s="92">
        <v>145.82164890633763</v>
      </c>
      <c r="FL360" s="105">
        <v>13</v>
      </c>
      <c r="FM360" s="67">
        <v>33.65</v>
      </c>
      <c r="FN360" s="67">
        <v>3</v>
      </c>
      <c r="FO360" s="67">
        <v>123.39</v>
      </c>
      <c r="FP360" s="67">
        <v>11</v>
      </c>
      <c r="FQ360" s="92">
        <v>44.868199663488504</v>
      </c>
      <c r="FR360" s="105">
        <v>4</v>
      </c>
      <c r="FS360" s="62">
        <f>VLOOKUP(A360,'[3]2017'!$A$8:$M$140,13,0)</f>
        <v>3.5799522673031028</v>
      </c>
      <c r="FT360" s="63">
        <f>VLOOKUP(A360,'[3]2017'!$A$8:$M$140,12,0)</f>
        <v>15</v>
      </c>
      <c r="FU360" s="62">
        <f>VLOOKUP(A360,'[3]2017'!$A$8:$O$140,15,0)</f>
        <v>2.9000790930661746</v>
      </c>
      <c r="FV360" s="63">
        <f>VLOOKUP(A360,'[3]2017'!$A$8:$O$140,14,0)</f>
        <v>11</v>
      </c>
      <c r="FW360" s="67"/>
      <c r="FX360" s="67"/>
      <c r="FY360" s="67"/>
      <c r="FZ360" s="67"/>
      <c r="GA360" s="67"/>
      <c r="GB360" s="67"/>
      <c r="GC360" s="67"/>
      <c r="GD360" s="67"/>
      <c r="GE360" s="67"/>
      <c r="GF360" s="67"/>
      <c r="GG360" s="67"/>
      <c r="GH360" s="67"/>
      <c r="GI360" s="67"/>
      <c r="GJ360" s="67"/>
      <c r="GK360" s="67"/>
      <c r="GL360" s="67"/>
      <c r="GM360" s="67"/>
      <c r="GN360" s="67"/>
      <c r="GO360" s="67"/>
      <c r="GP360" s="67"/>
      <c r="GQ360" s="67"/>
      <c r="GR360" s="67"/>
      <c r="GS360" s="67"/>
      <c r="GT360" s="67"/>
      <c r="GU360" s="67"/>
      <c r="GV360" s="67"/>
      <c r="GW360" s="67"/>
      <c r="GX360" s="67"/>
      <c r="GY360" s="67"/>
      <c r="GZ360" s="67"/>
      <c r="HA360" s="67"/>
      <c r="HB360" s="67"/>
      <c r="HC360" s="67"/>
      <c r="HD360" s="67"/>
      <c r="HE360" s="67"/>
      <c r="HF360" s="67"/>
      <c r="HG360" s="67"/>
      <c r="HH360" s="67"/>
      <c r="HI360" s="67"/>
      <c r="HJ360" s="67"/>
      <c r="HK360" s="67"/>
      <c r="HL360" s="67"/>
      <c r="HM360" s="67"/>
      <c r="HN360" s="67"/>
      <c r="HO360" s="67"/>
      <c r="HP360" s="67"/>
      <c r="HQ360" s="67"/>
      <c r="HR360" s="67"/>
      <c r="HS360" s="67"/>
      <c r="HT360" s="67"/>
      <c r="HU360" s="67"/>
      <c r="HV360" s="67"/>
      <c r="HW360" s="67"/>
      <c r="HX360" s="67"/>
      <c r="HY360" s="67"/>
      <c r="HZ360" s="67"/>
      <c r="IA360" s="67"/>
      <c r="IB360" s="67"/>
      <c r="IC360" s="67"/>
      <c r="ID360" s="67"/>
      <c r="IE360" s="67"/>
      <c r="IF360" s="67"/>
      <c r="IG360" s="67"/>
      <c r="IH360" s="67"/>
      <c r="II360" s="67"/>
      <c r="IJ360" s="67"/>
      <c r="IK360" s="67"/>
      <c r="IL360" s="67"/>
      <c r="IM360" s="67"/>
      <c r="IN360" s="67"/>
      <c r="IO360" s="67"/>
      <c r="IP360" s="67"/>
      <c r="IQ360" s="67"/>
      <c r="IR360" s="67"/>
      <c r="IS360" s="67"/>
      <c r="IT360" s="67"/>
      <c r="IU360" s="67"/>
      <c r="IV360" s="67"/>
      <c r="IW360" s="67"/>
      <c r="IX360" s="67"/>
      <c r="IY360" s="67"/>
      <c r="IZ360" s="67"/>
      <c r="JA360" s="67"/>
      <c r="JB360" s="67"/>
      <c r="JC360" s="67"/>
      <c r="JD360" s="67"/>
      <c r="JE360" s="67"/>
      <c r="JF360" s="67"/>
      <c r="JG360" s="67"/>
      <c r="JH360" s="67"/>
      <c r="JI360" s="67"/>
      <c r="JJ360" s="67"/>
      <c r="JK360" s="67"/>
      <c r="JL360" s="67"/>
      <c r="JM360" s="67"/>
      <c r="JN360" s="67"/>
      <c r="JO360" s="67"/>
      <c r="JP360" s="67"/>
      <c r="JQ360" s="67"/>
      <c r="JR360" s="67"/>
      <c r="JS360" s="67"/>
      <c r="JT360" s="67"/>
      <c r="JU360" s="67"/>
      <c r="JV360" s="67"/>
      <c r="JW360" s="67"/>
      <c r="JX360" s="67"/>
      <c r="JY360" s="67"/>
      <c r="JZ360" s="67"/>
      <c r="KA360" s="67"/>
      <c r="KB360" s="67"/>
      <c r="KC360" s="67"/>
      <c r="KD360" s="67"/>
      <c r="KE360" s="67"/>
      <c r="KF360" s="67"/>
      <c r="KG360" s="67"/>
      <c r="KH360" s="67"/>
      <c r="KI360" s="67"/>
      <c r="KJ360" s="67"/>
      <c r="KK360" s="67"/>
      <c r="KL360" s="67"/>
      <c r="KM360" s="67"/>
      <c r="KN360" s="67"/>
      <c r="KO360" s="67"/>
      <c r="KP360" s="67"/>
      <c r="KQ360" s="67"/>
      <c r="KR360" s="67"/>
      <c r="KS360" s="67"/>
      <c r="KT360" s="67"/>
      <c r="KU360" s="67"/>
      <c r="KV360" s="67"/>
      <c r="KW360" s="67"/>
      <c r="KX360" s="67"/>
      <c r="KY360" s="67"/>
      <c r="KZ360" s="67"/>
      <c r="LA360" s="67"/>
      <c r="LB360" s="67"/>
      <c r="LC360" s="67"/>
      <c r="LD360" s="67"/>
      <c r="LE360" s="67"/>
      <c r="LF360" s="67"/>
      <c r="LG360" s="67"/>
      <c r="LH360" s="67"/>
      <c r="LI360" s="67"/>
      <c r="LJ360" s="67"/>
      <c r="LK360" s="67"/>
      <c r="LL360" s="67"/>
      <c r="LM360" s="67"/>
      <c r="LN360" s="67"/>
      <c r="LO360" s="67"/>
      <c r="LP360" s="67"/>
      <c r="LQ360" s="67"/>
      <c r="LR360" s="67"/>
      <c r="LS360" s="67"/>
      <c r="LT360" s="67"/>
      <c r="LU360" s="67"/>
      <c r="LV360" s="67"/>
      <c r="LW360" s="67"/>
      <c r="LX360" s="67"/>
      <c r="LY360" s="67"/>
      <c r="LZ360" s="67"/>
      <c r="MA360" s="67"/>
      <c r="MB360" s="67"/>
      <c r="MC360" s="67"/>
      <c r="MD360" s="67"/>
      <c r="ME360" s="67"/>
      <c r="MF360" s="67"/>
      <c r="MG360" s="67"/>
      <c r="MH360" s="67"/>
      <c r="MI360" s="67"/>
      <c r="MJ360" s="67"/>
      <c r="MK360" s="67"/>
      <c r="ML360" s="67"/>
      <c r="MM360" s="67"/>
      <c r="MN360" s="67"/>
      <c r="MO360" s="67"/>
      <c r="MP360" s="67"/>
      <c r="MQ360" s="67"/>
      <c r="MR360" s="67"/>
      <c r="MS360" s="67"/>
      <c r="MT360" s="67"/>
      <c r="MU360" s="67"/>
      <c r="MV360" s="67"/>
      <c r="MW360" s="67"/>
      <c r="MX360" s="67"/>
      <c r="MY360" s="67"/>
      <c r="MZ360" s="67"/>
      <c r="NA360" s="67"/>
      <c r="NB360" s="67"/>
      <c r="NC360" s="67"/>
      <c r="ND360" s="67"/>
      <c r="NE360" s="67"/>
      <c r="NF360" s="67"/>
      <c r="NG360" s="67"/>
      <c r="NH360" s="67"/>
      <c r="NI360" s="67"/>
      <c r="NJ360" s="67"/>
      <c r="NK360" s="67"/>
      <c r="NL360" s="67"/>
      <c r="NM360" s="67"/>
      <c r="NN360" s="67"/>
      <c r="NO360" s="67"/>
      <c r="NP360" s="67"/>
      <c r="NQ360" s="67"/>
      <c r="NR360" s="12"/>
      <c r="NS360" s="12"/>
      <c r="NT360" s="12"/>
      <c r="NU360" s="12"/>
      <c r="NV360" s="12"/>
      <c r="NW360" s="12"/>
      <c r="NX360" s="12"/>
      <c r="NY360" s="12"/>
      <c r="NZ360" s="12"/>
      <c r="OA360" s="12"/>
      <c r="OB360" s="12"/>
      <c r="OC360" s="12"/>
      <c r="OD360" s="12"/>
      <c r="OE360" s="12"/>
      <c r="OF360" s="12"/>
      <c r="OG360" s="12"/>
      <c r="OH360" s="12"/>
      <c r="OI360" s="12"/>
      <c r="OJ360" s="12"/>
      <c r="OK360" s="12"/>
      <c r="OL360" s="12"/>
      <c r="OM360" s="12"/>
      <c r="ON360" s="12"/>
      <c r="OO360" s="12"/>
      <c r="OP360" s="12"/>
      <c r="OQ360" s="12"/>
    </row>
    <row r="361" spans="1:407">
      <c r="A361" s="96" t="s">
        <v>1410</v>
      </c>
      <c r="B361" s="56" t="s">
        <v>1411</v>
      </c>
      <c r="C361" s="96" t="s">
        <v>427</v>
      </c>
      <c r="D361" s="74">
        <v>5</v>
      </c>
      <c r="E361" s="67">
        <v>2017</v>
      </c>
      <c r="F361" s="161">
        <v>75.901339123791658</v>
      </c>
      <c r="G361" s="67">
        <v>34696</v>
      </c>
      <c r="H361" s="67">
        <v>14988</v>
      </c>
      <c r="I361" s="67">
        <v>19708</v>
      </c>
      <c r="J361" s="67">
        <v>16.53</v>
      </c>
      <c r="K361" s="78">
        <v>5734</v>
      </c>
      <c r="L361" s="67">
        <v>68.19</v>
      </c>
      <c r="M361" s="78">
        <v>23659</v>
      </c>
      <c r="N361" s="67">
        <v>2980</v>
      </c>
      <c r="O361" s="67">
        <v>1519</v>
      </c>
      <c r="P361" s="67">
        <v>1461</v>
      </c>
      <c r="Q361" s="67">
        <v>618</v>
      </c>
      <c r="R361" s="67">
        <v>316</v>
      </c>
      <c r="S361" s="67">
        <v>302</v>
      </c>
      <c r="T361" s="67">
        <v>3142</v>
      </c>
      <c r="U361" s="67">
        <v>1606</v>
      </c>
      <c r="V361" s="67">
        <v>1536</v>
      </c>
      <c r="W361" s="67">
        <v>4426</v>
      </c>
      <c r="X361" s="67">
        <v>2262</v>
      </c>
      <c r="Y361" s="67">
        <v>2164</v>
      </c>
      <c r="Z361" s="67">
        <v>3175</v>
      </c>
      <c r="AA361" s="67">
        <v>1622</v>
      </c>
      <c r="AB361" s="67">
        <v>1553</v>
      </c>
      <c r="AC361" s="67">
        <v>3652</v>
      </c>
      <c r="AD361" s="67">
        <v>1867</v>
      </c>
      <c r="AE361" s="67">
        <v>1785</v>
      </c>
      <c r="AF361" s="67">
        <v>2972</v>
      </c>
      <c r="AG361" s="67">
        <v>1518</v>
      </c>
      <c r="AH361" s="67">
        <v>1454</v>
      </c>
      <c r="AI361" s="67">
        <v>5890</v>
      </c>
      <c r="AJ361" s="67">
        <v>2982</v>
      </c>
      <c r="AK361" s="67">
        <v>2908</v>
      </c>
      <c r="AL361" s="67">
        <v>3345</v>
      </c>
      <c r="AM361" s="67">
        <v>1693</v>
      </c>
      <c r="AN361" s="67">
        <v>1652</v>
      </c>
      <c r="AO361" s="67">
        <v>3195</v>
      </c>
      <c r="AP361" s="67">
        <v>1607</v>
      </c>
      <c r="AQ361" s="67">
        <v>1588</v>
      </c>
      <c r="AR361" s="67" t="s">
        <v>428</v>
      </c>
      <c r="AS361" s="67"/>
      <c r="AT361" s="67" t="s">
        <v>428</v>
      </c>
      <c r="AU361" s="59">
        <v>1549</v>
      </c>
      <c r="AV361" s="59">
        <v>0</v>
      </c>
      <c r="AW361" s="59">
        <v>120</v>
      </c>
      <c r="AX361" s="97">
        <f>VLOOKUP(A361,[2]INFANTIL!$A$8:$AA$140,27,0)</f>
        <v>15.957446808510637</v>
      </c>
      <c r="AY361" s="98">
        <f>VLOOKUP(A361,[2]INFANTIL!$A$8:$AA$140,16,0)</f>
        <v>5</v>
      </c>
      <c r="AZ361" s="62">
        <f>VLOOKUP(A361,'[3]2017'!$A$8:$E$140,5,0)</f>
        <v>2.348993288590604</v>
      </c>
      <c r="BA361" s="63">
        <f>VLOOKUP(A361,'[3]2017'!$A$8:$E$140,4,0)</f>
        <v>7</v>
      </c>
      <c r="BB361" s="62">
        <f>VLOOKUP(A361,[2]MATERNAS!$A$8:$AA$140,27,0)</f>
        <v>0</v>
      </c>
      <c r="BC361" s="63">
        <f>VLOOKUP(A361,[2]MATERNAS!$A$8:$AA$140,26,0)</f>
        <v>0</v>
      </c>
      <c r="BD361" s="68">
        <v>0</v>
      </c>
      <c r="BE361" s="69">
        <v>0</v>
      </c>
      <c r="BF361" s="60">
        <f>VLOOKUP(A361,[4]Controles!$A$7:$L$139,12,0)</f>
        <v>2.6595744680851063</v>
      </c>
      <c r="BG361" s="61">
        <f>VLOOKUP(A361,[4]Controles!$A$7:$L$139,11,0)</f>
        <v>10</v>
      </c>
      <c r="BH361" s="88">
        <v>13.829787234042554</v>
      </c>
      <c r="BI361" s="87">
        <v>52</v>
      </c>
      <c r="BJ361" s="68">
        <v>0</v>
      </c>
      <c r="BK361" s="69">
        <v>0</v>
      </c>
      <c r="BL361" s="68">
        <v>0</v>
      </c>
      <c r="BM361" s="69">
        <v>0</v>
      </c>
      <c r="BN361" s="67">
        <v>0</v>
      </c>
      <c r="BO361" s="67">
        <v>0</v>
      </c>
      <c r="BP361" s="67">
        <v>0</v>
      </c>
      <c r="BQ361" s="67">
        <v>0</v>
      </c>
      <c r="BR361" s="67">
        <v>0</v>
      </c>
      <c r="BS361" s="67">
        <v>0</v>
      </c>
      <c r="BT361" s="67">
        <v>0</v>
      </c>
      <c r="BU361" s="67">
        <v>0</v>
      </c>
      <c r="BV361" s="67">
        <v>33.799999999999997</v>
      </c>
      <c r="BW361" s="67">
        <v>102</v>
      </c>
      <c r="BX361" s="67">
        <v>111.4</v>
      </c>
      <c r="BY361" s="67">
        <v>102</v>
      </c>
      <c r="BZ361" s="67">
        <v>102</v>
      </c>
      <c r="CA361" s="67">
        <v>94.8</v>
      </c>
      <c r="CB361" s="67">
        <v>97.3</v>
      </c>
      <c r="CC361" s="96" t="s">
        <v>3223</v>
      </c>
      <c r="CD361" s="96" t="s">
        <v>3224</v>
      </c>
      <c r="CE361" s="99">
        <v>28.000000000000004</v>
      </c>
      <c r="CF361" s="67" t="s">
        <v>1203</v>
      </c>
      <c r="CG361" s="67" t="s">
        <v>2735</v>
      </c>
      <c r="CH361" s="67">
        <v>66.290000000000006</v>
      </c>
      <c r="CI361" s="67">
        <v>2</v>
      </c>
      <c r="CJ361" s="86">
        <v>0</v>
      </c>
      <c r="CK361" s="87">
        <v>0</v>
      </c>
      <c r="CL361" s="106">
        <v>66.290000000000006</v>
      </c>
      <c r="CM361" s="89">
        <v>2</v>
      </c>
      <c r="CN361" s="67">
        <v>99.44</v>
      </c>
      <c r="CO361" s="67">
        <v>3</v>
      </c>
      <c r="CP361" s="67">
        <v>172.12</v>
      </c>
      <c r="CQ361" s="67">
        <v>1</v>
      </c>
      <c r="CR361" s="67">
        <v>0</v>
      </c>
      <c r="CS361" s="67">
        <v>0</v>
      </c>
      <c r="CT361" s="67">
        <v>0</v>
      </c>
      <c r="CU361" s="67">
        <v>0</v>
      </c>
      <c r="CV361" s="67">
        <v>0</v>
      </c>
      <c r="CW361" s="67">
        <v>0</v>
      </c>
      <c r="CX361" s="67">
        <v>0</v>
      </c>
      <c r="CY361" s="67">
        <v>0</v>
      </c>
      <c r="CZ361" s="67">
        <v>0</v>
      </c>
      <c r="DA361" s="67">
        <v>0</v>
      </c>
      <c r="DB361" s="62">
        <f>VLOOKUP(A361,'[3]2017'!$A$8:$I$140,9,0)</f>
        <v>0.31496062992125984</v>
      </c>
      <c r="DC361" s="63">
        <f>VLOOKUP(A361,'[3]2017'!$A$8:$I$140,8,0)</f>
        <v>1</v>
      </c>
      <c r="DD361" s="96" t="s">
        <v>3225</v>
      </c>
      <c r="DE361" s="96" t="s">
        <v>3226</v>
      </c>
      <c r="DF361" s="99">
        <v>2.9551630434782608</v>
      </c>
      <c r="DG361" s="104">
        <v>5.5643879173290935</v>
      </c>
      <c r="DH361" s="67">
        <v>105.04</v>
      </c>
      <c r="DI361" s="67">
        <v>4</v>
      </c>
      <c r="DJ361" s="67">
        <v>288.87</v>
      </c>
      <c r="DK361" s="67">
        <v>11</v>
      </c>
      <c r="DL361" s="67">
        <v>26.26</v>
      </c>
      <c r="DM361" s="67">
        <v>1</v>
      </c>
      <c r="DN361" s="67">
        <v>82.15</v>
      </c>
      <c r="DO361" s="67">
        <v>3</v>
      </c>
      <c r="DP361" s="67">
        <v>82.15</v>
      </c>
      <c r="DQ361" s="67">
        <v>3</v>
      </c>
      <c r="DR361" s="67">
        <v>0</v>
      </c>
      <c r="DS361" s="67">
        <v>0</v>
      </c>
      <c r="DT361" s="67">
        <v>27.38</v>
      </c>
      <c r="DU361" s="67">
        <v>1</v>
      </c>
      <c r="DV361" s="67">
        <v>27.38</v>
      </c>
      <c r="DW361" s="67">
        <v>1</v>
      </c>
      <c r="DX361" s="67">
        <v>27.38</v>
      </c>
      <c r="DY361" s="67">
        <v>1</v>
      </c>
      <c r="DZ361" s="101">
        <f>VLOOKUP(A361,[5]Embarazos!$A$7:$D$139,4,0)</f>
        <v>1.0178117048346056</v>
      </c>
      <c r="EA361" s="63">
        <f>VLOOKUP(A361,[5]Embarazos!$A$7:$D$139,3,0)</f>
        <v>4</v>
      </c>
      <c r="EB361" s="62">
        <f>VLOOKUP(A361,[5]Embarazos!$A$7:$F$139,6,0)</f>
        <v>25.699745547073793</v>
      </c>
      <c r="EC361" s="63">
        <f>VLOOKUP(A361,[5]Embarazos!$A$7:$F$139,5,0)</f>
        <v>101</v>
      </c>
      <c r="ED361" s="62">
        <f>VLOOKUP(A361,'[3]2017'!$A$8:$K$140,11,0)</f>
        <v>2.018842530282638</v>
      </c>
      <c r="EE361" s="63">
        <f>VLOOKUP(A361,'[3]2017'!$A$8:$K$140,10,0)</f>
        <v>6</v>
      </c>
      <c r="EF361" s="96" t="s">
        <v>3227</v>
      </c>
      <c r="EG361" s="96" t="s">
        <v>3228</v>
      </c>
      <c r="EH361" s="99">
        <v>3.0303030303030303</v>
      </c>
      <c r="EI361" s="104">
        <v>4.4035228182546033</v>
      </c>
      <c r="EJ361" s="174" t="s">
        <v>1020</v>
      </c>
      <c r="EK361" s="174" t="s">
        <v>3229</v>
      </c>
      <c r="EL361" s="96" t="s">
        <v>3169</v>
      </c>
      <c r="EM361" s="96" t="s">
        <v>1206</v>
      </c>
      <c r="EN361" s="99">
        <v>1.6107382550335572</v>
      </c>
      <c r="EO361" s="100">
        <v>5.9701492537313428</v>
      </c>
      <c r="EP361" s="67">
        <v>0</v>
      </c>
      <c r="EQ361" s="67">
        <v>0</v>
      </c>
      <c r="ER361" s="67">
        <v>301.2</v>
      </c>
      <c r="ES361" s="67">
        <v>11</v>
      </c>
      <c r="ET361" s="92">
        <v>273.82256297918946</v>
      </c>
      <c r="EU361" s="105">
        <v>10</v>
      </c>
      <c r="EV361" s="67">
        <v>0</v>
      </c>
      <c r="EW361" s="67">
        <v>0</v>
      </c>
      <c r="EX361" s="67">
        <v>39</v>
      </c>
      <c r="EY361" s="62">
        <f>VLOOKUP(A361,[5]Embarazos!$A$7:$H$139,8,0)</f>
        <v>26.717557251908396</v>
      </c>
      <c r="EZ361" s="63">
        <f>VLOOKUP(A361,[5]Embarazos!$A$7:$H$139,7,0)</f>
        <v>105</v>
      </c>
      <c r="FA361" s="62">
        <f>VLOOKUP(A361,[5]Embarazos!$A$7:$J$139,10,0)</f>
        <v>23.409669211195929</v>
      </c>
      <c r="FB361" s="63">
        <f>VLOOKUP(A361,[5]Embarazos!$A$7:$J$139,9,0)</f>
        <v>92</v>
      </c>
      <c r="FC361" s="67">
        <v>27.92</v>
      </c>
      <c r="FD361" s="67">
        <v>2</v>
      </c>
      <c r="FE361" s="67">
        <v>69.8</v>
      </c>
      <c r="FF361" s="67">
        <v>5</v>
      </c>
      <c r="FG361" s="67">
        <v>13.96</v>
      </c>
      <c r="FH361" s="67">
        <v>1</v>
      </c>
      <c r="FI361" s="67">
        <v>13.96</v>
      </c>
      <c r="FJ361" s="67">
        <v>1</v>
      </c>
      <c r="FK361" s="92">
        <v>125.64567918469913</v>
      </c>
      <c r="FL361" s="105">
        <v>9</v>
      </c>
      <c r="FM361" s="67">
        <v>139.61000000000001</v>
      </c>
      <c r="FN361" s="67">
        <v>10</v>
      </c>
      <c r="FO361" s="67">
        <v>502.58</v>
      </c>
      <c r="FP361" s="67">
        <v>36</v>
      </c>
      <c r="FQ361" s="92">
        <v>27.921262041044258</v>
      </c>
      <c r="FR361" s="105">
        <v>2</v>
      </c>
      <c r="FS361" s="62">
        <f>VLOOKUP(A361,'[3]2017'!$A$8:$M$140,13,0)</f>
        <v>0.89686098654708524</v>
      </c>
      <c r="FT361" s="63">
        <f>VLOOKUP(A361,'[3]2017'!$A$8:$M$140,12,0)</f>
        <v>3</v>
      </c>
      <c r="FU361" s="62">
        <f>VLOOKUP(A361,'[3]2017'!$A$8:$O$140,15,0)</f>
        <v>2.1909233176838812</v>
      </c>
      <c r="FV361" s="63">
        <f>VLOOKUP(A361,'[3]2017'!$A$8:$O$140,14,0)</f>
        <v>7</v>
      </c>
      <c r="FW361" s="67"/>
      <c r="FX361" s="67"/>
      <c r="FY361" s="67"/>
      <c r="FZ361" s="67"/>
      <c r="GA361" s="67"/>
      <c r="GB361" s="67"/>
      <c r="GC361" s="67"/>
      <c r="GD361" s="67"/>
      <c r="GE361" s="67"/>
      <c r="GF361" s="67"/>
      <c r="GG361" s="67"/>
      <c r="GH361" s="67"/>
      <c r="GI361" s="67"/>
      <c r="GJ361" s="67"/>
      <c r="GK361" s="67"/>
      <c r="GL361" s="67"/>
      <c r="GM361" s="67"/>
      <c r="GN361" s="67"/>
      <c r="GO361" s="67"/>
      <c r="GP361" s="67"/>
      <c r="GQ361" s="67"/>
      <c r="GR361" s="67"/>
      <c r="GS361" s="67"/>
      <c r="GT361" s="67"/>
      <c r="GU361" s="67"/>
      <c r="GV361" s="67"/>
      <c r="GW361" s="67"/>
      <c r="GX361" s="67"/>
      <c r="GY361" s="67"/>
      <c r="GZ361" s="67"/>
      <c r="HA361" s="67"/>
      <c r="HB361" s="67"/>
      <c r="HC361" s="67"/>
      <c r="HD361" s="67"/>
      <c r="HE361" s="67"/>
      <c r="HF361" s="67"/>
      <c r="HG361" s="67"/>
      <c r="HH361" s="67"/>
      <c r="HI361" s="67"/>
      <c r="HJ361" s="67"/>
      <c r="HK361" s="67"/>
      <c r="HL361" s="67"/>
      <c r="HM361" s="67"/>
      <c r="HN361" s="67"/>
      <c r="HO361" s="67"/>
      <c r="HP361" s="67"/>
      <c r="HQ361" s="67"/>
      <c r="HR361" s="67"/>
      <c r="HS361" s="67"/>
      <c r="HT361" s="67"/>
      <c r="HU361" s="67"/>
      <c r="HV361" s="67"/>
      <c r="HW361" s="67"/>
      <c r="HX361" s="67"/>
      <c r="HY361" s="67"/>
      <c r="HZ361" s="67"/>
      <c r="IA361" s="67"/>
      <c r="IB361" s="67"/>
      <c r="IC361" s="67"/>
      <c r="ID361" s="67"/>
      <c r="IE361" s="67"/>
      <c r="IF361" s="67"/>
      <c r="IG361" s="67"/>
      <c r="IH361" s="67"/>
      <c r="II361" s="67"/>
      <c r="IJ361" s="67"/>
      <c r="IK361" s="67"/>
      <c r="IL361" s="67"/>
      <c r="IM361" s="67"/>
      <c r="IN361" s="67"/>
      <c r="IO361" s="67"/>
      <c r="IP361" s="67"/>
      <c r="IQ361" s="67"/>
      <c r="IR361" s="67"/>
      <c r="IS361" s="67"/>
      <c r="IT361" s="67"/>
      <c r="IU361" s="67"/>
      <c r="IV361" s="67"/>
      <c r="IW361" s="67"/>
      <c r="IX361" s="67"/>
      <c r="IY361" s="67"/>
      <c r="IZ361" s="67"/>
      <c r="JA361" s="67"/>
      <c r="JB361" s="67"/>
      <c r="JC361" s="67"/>
      <c r="JD361" s="67"/>
      <c r="JE361" s="67"/>
      <c r="JF361" s="67"/>
      <c r="JG361" s="67"/>
      <c r="JH361" s="67"/>
      <c r="JI361" s="67"/>
      <c r="JJ361" s="67"/>
      <c r="JK361" s="67"/>
      <c r="JL361" s="67"/>
      <c r="JM361" s="67"/>
      <c r="JN361" s="67"/>
      <c r="JO361" s="67"/>
      <c r="JP361" s="67"/>
      <c r="JQ361" s="67"/>
      <c r="JR361" s="67"/>
      <c r="JS361" s="67"/>
      <c r="JT361" s="67"/>
      <c r="JU361" s="67"/>
      <c r="JV361" s="67"/>
      <c r="JW361" s="67"/>
      <c r="JX361" s="67"/>
      <c r="JY361" s="67"/>
      <c r="JZ361" s="67"/>
      <c r="KA361" s="67"/>
      <c r="KB361" s="67"/>
      <c r="KC361" s="67"/>
      <c r="KD361" s="67"/>
      <c r="KE361" s="67"/>
      <c r="KF361" s="67"/>
      <c r="KG361" s="67"/>
      <c r="KH361" s="67"/>
      <c r="KI361" s="67"/>
      <c r="KJ361" s="67"/>
      <c r="KK361" s="67"/>
      <c r="KL361" s="67"/>
      <c r="KM361" s="67"/>
      <c r="KN361" s="67"/>
      <c r="KO361" s="67"/>
      <c r="KP361" s="67"/>
      <c r="KQ361" s="67"/>
      <c r="KR361" s="67"/>
      <c r="KS361" s="67"/>
      <c r="KT361" s="67"/>
      <c r="KU361" s="67"/>
      <c r="KV361" s="67"/>
      <c r="KW361" s="67"/>
      <c r="KX361" s="67"/>
      <c r="KY361" s="67"/>
      <c r="KZ361" s="67"/>
      <c r="LA361" s="67"/>
      <c r="LB361" s="67"/>
      <c r="LC361" s="67"/>
      <c r="LD361" s="67"/>
      <c r="LE361" s="67"/>
      <c r="LF361" s="67"/>
      <c r="LG361" s="67"/>
      <c r="LH361" s="67"/>
      <c r="LI361" s="67"/>
      <c r="LJ361" s="67"/>
      <c r="LK361" s="67"/>
      <c r="LL361" s="67"/>
      <c r="LM361" s="67"/>
      <c r="LN361" s="67"/>
      <c r="LO361" s="67"/>
      <c r="LP361" s="67"/>
      <c r="LQ361" s="67"/>
      <c r="LR361" s="67"/>
      <c r="LS361" s="67"/>
      <c r="LT361" s="67"/>
      <c r="LU361" s="67"/>
      <c r="LV361" s="67"/>
      <c r="LW361" s="67"/>
      <c r="LX361" s="67"/>
      <c r="LY361" s="67"/>
      <c r="LZ361" s="67"/>
      <c r="MA361" s="67"/>
      <c r="MB361" s="67"/>
      <c r="MC361" s="67"/>
      <c r="MD361" s="67"/>
      <c r="ME361" s="67"/>
      <c r="MF361" s="67"/>
      <c r="MG361" s="67"/>
      <c r="MH361" s="67"/>
      <c r="MI361" s="67"/>
      <c r="MJ361" s="67"/>
      <c r="MK361" s="67"/>
      <c r="ML361" s="67"/>
      <c r="MM361" s="67"/>
      <c r="MN361" s="67"/>
      <c r="MO361" s="67"/>
      <c r="MP361" s="67"/>
      <c r="MQ361" s="67"/>
      <c r="MR361" s="67"/>
      <c r="MS361" s="67"/>
      <c r="MT361" s="67"/>
      <c r="MU361" s="67"/>
      <c r="MV361" s="67"/>
      <c r="MW361" s="67"/>
      <c r="MX361" s="67"/>
      <c r="MY361" s="67"/>
      <c r="MZ361" s="67"/>
      <c r="NA361" s="67"/>
      <c r="NB361" s="67"/>
      <c r="NC361" s="67"/>
      <c r="ND361" s="67"/>
      <c r="NE361" s="67"/>
      <c r="NF361" s="67"/>
      <c r="NG361" s="67"/>
      <c r="NH361" s="67"/>
      <c r="NI361" s="67"/>
      <c r="NJ361" s="67"/>
      <c r="NK361" s="67"/>
      <c r="NL361" s="67"/>
      <c r="NM361" s="67"/>
      <c r="NN361" s="67"/>
      <c r="NO361" s="67"/>
      <c r="NP361" s="67"/>
      <c r="NQ361" s="67"/>
      <c r="NR361" s="12"/>
      <c r="NS361" s="12"/>
      <c r="NT361" s="12"/>
      <c r="NU361" s="12"/>
      <c r="NV361" s="12"/>
      <c r="NW361" s="12"/>
      <c r="NX361" s="12"/>
      <c r="NY361" s="12"/>
      <c r="NZ361" s="12"/>
      <c r="OA361" s="12"/>
      <c r="OB361" s="12"/>
      <c r="OC361" s="12"/>
      <c r="OD361" s="12"/>
      <c r="OE361" s="12"/>
      <c r="OF361" s="12"/>
      <c r="OG361" s="12"/>
      <c r="OH361" s="12"/>
      <c r="OI361" s="12"/>
      <c r="OJ361" s="12"/>
      <c r="OK361" s="12"/>
      <c r="OL361" s="12"/>
      <c r="OM361" s="12"/>
      <c r="ON361" s="12"/>
      <c r="OO361" s="12"/>
      <c r="OP361" s="12"/>
      <c r="OQ361" s="12"/>
    </row>
    <row r="362" spans="1:407">
      <c r="A362" s="96" t="s">
        <v>2096</v>
      </c>
      <c r="B362" s="56" t="s">
        <v>1419</v>
      </c>
      <c r="C362" s="96" t="s">
        <v>441</v>
      </c>
      <c r="D362" s="74">
        <v>6</v>
      </c>
      <c r="E362" s="67">
        <v>2017</v>
      </c>
      <c r="F362" s="161">
        <v>71.525791194111292</v>
      </c>
      <c r="G362" s="67">
        <v>14936</v>
      </c>
      <c r="H362" s="67">
        <v>7101</v>
      </c>
      <c r="I362" s="67">
        <v>7835</v>
      </c>
      <c r="J362" s="67">
        <v>18.95</v>
      </c>
      <c r="K362" s="78">
        <v>2831</v>
      </c>
      <c r="L362" s="67">
        <v>50.88</v>
      </c>
      <c r="M362" s="78">
        <v>7600</v>
      </c>
      <c r="N362" s="67">
        <v>1327</v>
      </c>
      <c r="O362" s="67">
        <v>681</v>
      </c>
      <c r="P362" s="67">
        <v>646</v>
      </c>
      <c r="Q362" s="67">
        <v>1595</v>
      </c>
      <c r="R362" s="67">
        <v>818</v>
      </c>
      <c r="S362" s="67">
        <v>777</v>
      </c>
      <c r="T362" s="67">
        <v>1337</v>
      </c>
      <c r="U362" s="67">
        <v>689</v>
      </c>
      <c r="V362" s="67">
        <v>648</v>
      </c>
      <c r="W362" s="67">
        <v>1601</v>
      </c>
      <c r="X362" s="67">
        <v>831</v>
      </c>
      <c r="Y362" s="67">
        <v>770</v>
      </c>
      <c r="Z362" s="67">
        <v>1322</v>
      </c>
      <c r="AA362" s="67">
        <v>699</v>
      </c>
      <c r="AB362" s="67">
        <v>623</v>
      </c>
      <c r="AC362" s="67">
        <v>1569</v>
      </c>
      <c r="AD362" s="67">
        <v>838</v>
      </c>
      <c r="AE362" s="67">
        <v>731</v>
      </c>
      <c r="AF362" s="67">
        <v>1310</v>
      </c>
      <c r="AG362" s="67">
        <v>705</v>
      </c>
      <c r="AH362" s="67">
        <v>605</v>
      </c>
      <c r="AI362" s="67">
        <v>2458</v>
      </c>
      <c r="AJ362" s="67">
        <v>1330</v>
      </c>
      <c r="AK362" s="67">
        <v>1128</v>
      </c>
      <c r="AL362" s="67">
        <v>1388</v>
      </c>
      <c r="AM362" s="67">
        <v>753</v>
      </c>
      <c r="AN362" s="67">
        <v>635</v>
      </c>
      <c r="AO362" s="67">
        <v>1292</v>
      </c>
      <c r="AP362" s="67">
        <v>692</v>
      </c>
      <c r="AQ362" s="67">
        <v>600</v>
      </c>
      <c r="AR362" s="67" t="s">
        <v>428</v>
      </c>
      <c r="AS362" s="67"/>
      <c r="AT362" s="67" t="s">
        <v>428</v>
      </c>
      <c r="AU362" s="59">
        <v>464</v>
      </c>
      <c r="AV362" s="59">
        <v>0</v>
      </c>
      <c r="AW362" s="59">
        <v>103</v>
      </c>
      <c r="AX362" s="97" t="e">
        <f>VLOOKUP(A362,[2]INFANTIL!$A$8:$AA$140,27,0)</f>
        <v>#N/A</v>
      </c>
      <c r="AY362" s="98" t="e">
        <f>VLOOKUP(A362,[2]INFANTIL!$A$8:$AA$140,16,0)</f>
        <v>#N/A</v>
      </c>
      <c r="AZ362" s="62">
        <f>VLOOKUP(A362,'[3]2017'!$A$8:$E$140,5,0)</f>
        <v>0.75357950263752826</v>
      </c>
      <c r="BA362" s="63">
        <f>VLOOKUP(A362,'[3]2017'!$A$8:$E$140,4,0)</f>
        <v>1</v>
      </c>
      <c r="BB362" s="62">
        <f>VLOOKUP(A362,[2]MATERNAS!$A$8:$AA$140,27,0)</f>
        <v>0</v>
      </c>
      <c r="BC362" s="63">
        <f>VLOOKUP(A362,[2]MATERNAS!$A$8:$AA$140,26,0)</f>
        <v>0</v>
      </c>
      <c r="BD362" s="68">
        <v>0</v>
      </c>
      <c r="BE362" s="69">
        <v>0</v>
      </c>
      <c r="BF362" s="60">
        <f>VLOOKUP(A362,[4]Controles!$A$7:$L$139,12,0)</f>
        <v>3.4013605442176873</v>
      </c>
      <c r="BG362" s="61">
        <f>VLOOKUP(A362,[4]Controles!$A$7:$L$139,11,0)</f>
        <v>5</v>
      </c>
      <c r="BH362" s="88">
        <v>15.646258503401361</v>
      </c>
      <c r="BI362" s="87">
        <v>23</v>
      </c>
      <c r="BJ362" s="68">
        <v>0</v>
      </c>
      <c r="BK362" s="69">
        <v>0</v>
      </c>
      <c r="BL362" s="68">
        <v>0</v>
      </c>
      <c r="BM362" s="69">
        <v>0</v>
      </c>
      <c r="BN362" s="67">
        <v>0</v>
      </c>
      <c r="BO362" s="67">
        <v>0</v>
      </c>
      <c r="BP362" s="67">
        <v>0</v>
      </c>
      <c r="BQ362" s="67">
        <v>0</v>
      </c>
      <c r="BR362" s="67">
        <v>0</v>
      </c>
      <c r="BS362" s="67">
        <v>0</v>
      </c>
      <c r="BT362" s="67">
        <v>0</v>
      </c>
      <c r="BU362" s="67">
        <v>0</v>
      </c>
      <c r="BV362" s="67">
        <v>12.9</v>
      </c>
      <c r="BW362" s="67">
        <v>103.8</v>
      </c>
      <c r="BX362" s="67">
        <v>109.8</v>
      </c>
      <c r="BY362" s="67">
        <v>103.8</v>
      </c>
      <c r="BZ362" s="67">
        <v>109.8</v>
      </c>
      <c r="CA362" s="67">
        <v>93.4</v>
      </c>
      <c r="CB362" s="67">
        <v>97.1</v>
      </c>
      <c r="CC362" s="96" t="s">
        <v>3230</v>
      </c>
      <c r="CD362" s="96" t="s">
        <v>3231</v>
      </c>
      <c r="CE362" s="99">
        <v>6.5217391304347823</v>
      </c>
      <c r="CF362" s="67" t="s">
        <v>1504</v>
      </c>
      <c r="CG362" s="67" t="s">
        <v>532</v>
      </c>
      <c r="CH362" s="67">
        <v>0</v>
      </c>
      <c r="CI362" s="67">
        <v>0</v>
      </c>
      <c r="CJ362" s="86">
        <v>1.4958863126402393</v>
      </c>
      <c r="CK362" s="87">
        <v>2</v>
      </c>
      <c r="CL362" s="106">
        <v>0</v>
      </c>
      <c r="CM362" s="89">
        <v>0</v>
      </c>
      <c r="CN362" s="67">
        <v>0</v>
      </c>
      <c r="CO362" s="67">
        <v>0</v>
      </c>
      <c r="CP362" s="67">
        <v>0</v>
      </c>
      <c r="CQ362" s="67">
        <v>0</v>
      </c>
      <c r="CR362" s="67">
        <v>124.92</v>
      </c>
      <c r="CS362" s="67">
        <v>2</v>
      </c>
      <c r="CT362" s="67">
        <v>0</v>
      </c>
      <c r="CU362" s="67">
        <v>0</v>
      </c>
      <c r="CV362" s="67">
        <v>0</v>
      </c>
      <c r="CW362" s="67">
        <v>0</v>
      </c>
      <c r="CX362" s="67">
        <v>0</v>
      </c>
      <c r="CY362" s="67">
        <v>0</v>
      </c>
      <c r="CZ362" s="67">
        <v>124.92</v>
      </c>
      <c r="DA362" s="67">
        <v>2</v>
      </c>
      <c r="DB362" s="62">
        <f>VLOOKUP(A362,'[3]2017'!$A$8:$I$140,9,0)</f>
        <v>0</v>
      </c>
      <c r="DC362" s="63">
        <f>VLOOKUP(A362,'[3]2017'!$A$8:$I$140,8,0)</f>
        <v>0</v>
      </c>
      <c r="DD362" s="96" t="s">
        <v>3232</v>
      </c>
      <c r="DE362" s="96" t="s">
        <v>3233</v>
      </c>
      <c r="DF362" s="99">
        <v>2.4390243902439024</v>
      </c>
      <c r="DG362" s="104">
        <v>7.1999999999999993</v>
      </c>
      <c r="DH362" s="67">
        <v>0</v>
      </c>
      <c r="DI362" s="67">
        <v>0</v>
      </c>
      <c r="DJ362" s="67">
        <v>0</v>
      </c>
      <c r="DK362" s="67">
        <v>0</v>
      </c>
      <c r="DL362" s="67">
        <v>0</v>
      </c>
      <c r="DM362" s="67">
        <v>0</v>
      </c>
      <c r="DN362" s="67">
        <v>0</v>
      </c>
      <c r="DO362" s="67">
        <v>0</v>
      </c>
      <c r="DP362" s="67">
        <v>0</v>
      </c>
      <c r="DQ362" s="67">
        <v>0</v>
      </c>
      <c r="DR362" s="67">
        <v>0</v>
      </c>
      <c r="DS362" s="67">
        <v>0</v>
      </c>
      <c r="DT362" s="67">
        <v>0</v>
      </c>
      <c r="DU362" s="67">
        <v>0</v>
      </c>
      <c r="DV362" s="67">
        <v>0</v>
      </c>
      <c r="DW362" s="67">
        <v>0</v>
      </c>
      <c r="DX362" s="67">
        <v>0</v>
      </c>
      <c r="DY362" s="67">
        <v>0</v>
      </c>
      <c r="DZ362" s="101">
        <f>VLOOKUP(A362,[5]Embarazos!$A$7:$D$139,4,0)</f>
        <v>2.6845637583892619</v>
      </c>
      <c r="EA362" s="63">
        <f>VLOOKUP(A362,[5]Embarazos!$A$7:$D$139,3,0)</f>
        <v>4</v>
      </c>
      <c r="EB362" s="62">
        <f>VLOOKUP(A362,[5]Embarazos!$A$7:$F$139,6,0)</f>
        <v>24.161073825503358</v>
      </c>
      <c r="EC362" s="63">
        <f>VLOOKUP(A362,[5]Embarazos!$A$7:$F$139,5,0)</f>
        <v>36</v>
      </c>
      <c r="ED362" s="62">
        <f>VLOOKUP(A362,'[3]2017'!$A$8:$K$140,11,0)</f>
        <v>0.76335877862595414</v>
      </c>
      <c r="EE362" s="63">
        <f>VLOOKUP(A362,'[3]2017'!$A$8:$K$140,10,0)</f>
        <v>1</v>
      </c>
      <c r="EF362" s="96" t="s">
        <v>3234</v>
      </c>
      <c r="EG362" s="96" t="s">
        <v>3235</v>
      </c>
      <c r="EH362" s="99">
        <v>2.0948180815876514</v>
      </c>
      <c r="EI362" s="104">
        <v>5.4574638844301768</v>
      </c>
      <c r="EJ362" s="174" t="s">
        <v>745</v>
      </c>
      <c r="EK362" s="174" t="s">
        <v>3236</v>
      </c>
      <c r="EL362" s="96" t="s">
        <v>3237</v>
      </c>
      <c r="EM362" s="96" t="s">
        <v>3238</v>
      </c>
      <c r="EN362" s="99">
        <v>3.9877300613496933</v>
      </c>
      <c r="EO362" s="100">
        <v>5.6872037914691944</v>
      </c>
      <c r="EP362" s="67">
        <v>0</v>
      </c>
      <c r="EQ362" s="67">
        <v>0</v>
      </c>
      <c r="ER362" s="67">
        <v>127.47</v>
      </c>
      <c r="ES362" s="67">
        <v>2</v>
      </c>
      <c r="ET362" s="67">
        <v>0</v>
      </c>
      <c r="EU362" s="67">
        <v>0</v>
      </c>
      <c r="EV362" s="67">
        <v>0</v>
      </c>
      <c r="EW362" s="67">
        <v>0</v>
      </c>
      <c r="EX362" s="67">
        <v>0</v>
      </c>
      <c r="EY362" s="62">
        <f>VLOOKUP(A362,[5]Embarazos!$A$7:$H$139,8,0)</f>
        <v>24.832214765100673</v>
      </c>
      <c r="EZ362" s="63">
        <f>VLOOKUP(A362,[5]Embarazos!$A$7:$H$139,7,0)</f>
        <v>37</v>
      </c>
      <c r="FA362" s="62">
        <f>VLOOKUP(A362,[5]Embarazos!$A$7:$J$139,10,0)</f>
        <v>22.818791946308725</v>
      </c>
      <c r="FB362" s="63">
        <f>VLOOKUP(A362,[5]Embarazos!$A$7:$J$139,9,0)</f>
        <v>34</v>
      </c>
      <c r="FC362" s="67">
        <v>0</v>
      </c>
      <c r="FD362" s="67">
        <v>0</v>
      </c>
      <c r="FE362" s="67">
        <v>168.41</v>
      </c>
      <c r="FF362" s="67">
        <v>5</v>
      </c>
      <c r="FG362" s="67">
        <v>0</v>
      </c>
      <c r="FH362" s="67">
        <v>0</v>
      </c>
      <c r="FI362" s="67">
        <v>0</v>
      </c>
      <c r="FJ362" s="67">
        <v>0</v>
      </c>
      <c r="FK362" s="92">
        <v>168.40687100033682</v>
      </c>
      <c r="FL362" s="105">
        <v>5</v>
      </c>
      <c r="FM362" s="67">
        <v>0</v>
      </c>
      <c r="FN362" s="67">
        <v>0</v>
      </c>
      <c r="FO362" s="67">
        <v>67.36</v>
      </c>
      <c r="FP362" s="67">
        <v>2</v>
      </c>
      <c r="FQ362" s="92">
        <v>33.68137420006736</v>
      </c>
      <c r="FR362" s="105">
        <v>1</v>
      </c>
      <c r="FS362" s="62">
        <f>VLOOKUP(A362,'[3]2017'!$A$8:$M$140,13,0)</f>
        <v>2.8818443804034581</v>
      </c>
      <c r="FT362" s="63">
        <f>VLOOKUP(A362,'[3]2017'!$A$8:$M$140,12,0)</f>
        <v>4</v>
      </c>
      <c r="FU362" s="62">
        <f>VLOOKUP(A362,'[3]2017'!$A$8:$O$140,15,0)</f>
        <v>0.77399380804953566</v>
      </c>
      <c r="FV362" s="63">
        <f>VLOOKUP(A362,'[3]2017'!$A$8:$O$140,14,0)</f>
        <v>1</v>
      </c>
      <c r="FW362" s="67"/>
      <c r="FX362" s="67"/>
      <c r="FY362" s="67"/>
      <c r="FZ362" s="67"/>
      <c r="GA362" s="67"/>
      <c r="GB362" s="67"/>
      <c r="GC362" s="67"/>
      <c r="GD362" s="67"/>
      <c r="GE362" s="67"/>
      <c r="GF362" s="67"/>
      <c r="GG362" s="67"/>
      <c r="GH362" s="67"/>
      <c r="GI362" s="67"/>
      <c r="GJ362" s="67"/>
      <c r="GK362" s="67"/>
      <c r="GL362" s="67"/>
      <c r="GM362" s="67"/>
      <c r="GN362" s="67"/>
      <c r="GO362" s="67"/>
      <c r="GP362" s="67"/>
      <c r="GQ362" s="67"/>
      <c r="GR362" s="67"/>
      <c r="GS362" s="67"/>
      <c r="GT362" s="67"/>
      <c r="GU362" s="67"/>
      <c r="GV362" s="67"/>
      <c r="GW362" s="67"/>
      <c r="GX362" s="67"/>
      <c r="GY362" s="67"/>
      <c r="GZ362" s="67"/>
      <c r="HA362" s="67"/>
      <c r="HB362" s="67"/>
      <c r="HC362" s="67"/>
      <c r="HD362" s="67"/>
      <c r="HE362" s="67"/>
      <c r="HF362" s="67"/>
      <c r="HG362" s="67"/>
      <c r="HH362" s="67"/>
      <c r="HI362" s="67"/>
      <c r="HJ362" s="67"/>
      <c r="HK362" s="67"/>
      <c r="HL362" s="67"/>
      <c r="HM362" s="67"/>
      <c r="HN362" s="67"/>
      <c r="HO362" s="67"/>
      <c r="HP362" s="67"/>
      <c r="HQ362" s="67"/>
      <c r="HR362" s="67"/>
      <c r="HS362" s="67"/>
      <c r="HT362" s="67"/>
      <c r="HU362" s="67"/>
      <c r="HV362" s="67"/>
      <c r="HW362" s="67"/>
      <c r="HX362" s="67"/>
      <c r="HY362" s="67"/>
      <c r="HZ362" s="67"/>
      <c r="IA362" s="67"/>
      <c r="IB362" s="67"/>
      <c r="IC362" s="67"/>
      <c r="ID362" s="67"/>
      <c r="IE362" s="67"/>
      <c r="IF362" s="67"/>
      <c r="IG362" s="67"/>
      <c r="IH362" s="67"/>
      <c r="II362" s="67"/>
      <c r="IJ362" s="67"/>
      <c r="IK362" s="67"/>
      <c r="IL362" s="67"/>
      <c r="IM362" s="67"/>
      <c r="IN362" s="67"/>
      <c r="IO362" s="67"/>
      <c r="IP362" s="67"/>
      <c r="IQ362" s="67"/>
      <c r="IR362" s="67"/>
      <c r="IS362" s="67"/>
      <c r="IT362" s="67"/>
      <c r="IU362" s="67"/>
      <c r="IV362" s="67"/>
      <c r="IW362" s="67"/>
      <c r="IX362" s="67"/>
      <c r="IY362" s="67"/>
      <c r="IZ362" s="67"/>
      <c r="JA362" s="67"/>
      <c r="JB362" s="67"/>
      <c r="JC362" s="67"/>
      <c r="JD362" s="67"/>
      <c r="JE362" s="67"/>
      <c r="JF362" s="67"/>
      <c r="JG362" s="67"/>
      <c r="JH362" s="67"/>
      <c r="JI362" s="67"/>
      <c r="JJ362" s="67"/>
      <c r="JK362" s="67"/>
      <c r="JL362" s="67"/>
      <c r="JM362" s="67"/>
      <c r="JN362" s="67"/>
      <c r="JO362" s="67"/>
      <c r="JP362" s="67"/>
      <c r="JQ362" s="67"/>
      <c r="JR362" s="67"/>
      <c r="JS362" s="67"/>
      <c r="JT362" s="67"/>
      <c r="JU362" s="67"/>
      <c r="JV362" s="67"/>
      <c r="JW362" s="67"/>
      <c r="JX362" s="67"/>
      <c r="JY362" s="67"/>
      <c r="JZ362" s="67"/>
      <c r="KA362" s="67"/>
      <c r="KB362" s="67"/>
      <c r="KC362" s="67"/>
      <c r="KD362" s="67"/>
      <c r="KE362" s="67"/>
      <c r="KF362" s="67"/>
      <c r="KG362" s="67"/>
      <c r="KH362" s="67"/>
      <c r="KI362" s="67"/>
      <c r="KJ362" s="67"/>
      <c r="KK362" s="67"/>
      <c r="KL362" s="67"/>
      <c r="KM362" s="67"/>
      <c r="KN362" s="67"/>
      <c r="KO362" s="67"/>
      <c r="KP362" s="67"/>
      <c r="KQ362" s="67"/>
      <c r="KR362" s="67"/>
      <c r="KS362" s="67"/>
      <c r="KT362" s="67"/>
      <c r="KU362" s="67"/>
      <c r="KV362" s="67"/>
      <c r="KW362" s="67"/>
      <c r="KX362" s="67"/>
      <c r="KY362" s="67"/>
      <c r="KZ362" s="67"/>
      <c r="LA362" s="67"/>
      <c r="LB362" s="67"/>
      <c r="LC362" s="67"/>
      <c r="LD362" s="67"/>
      <c r="LE362" s="67"/>
      <c r="LF362" s="67"/>
      <c r="LG362" s="67"/>
      <c r="LH362" s="67"/>
      <c r="LI362" s="67"/>
      <c r="LJ362" s="67"/>
      <c r="LK362" s="67"/>
      <c r="LL362" s="67"/>
      <c r="LM362" s="67"/>
      <c r="LN362" s="67"/>
      <c r="LO362" s="67"/>
      <c r="LP362" s="67"/>
      <c r="LQ362" s="67"/>
      <c r="LR362" s="67"/>
      <c r="LS362" s="67"/>
      <c r="LT362" s="67"/>
      <c r="LU362" s="67"/>
      <c r="LV362" s="67"/>
      <c r="LW362" s="67"/>
      <c r="LX362" s="67"/>
      <c r="LY362" s="67"/>
      <c r="LZ362" s="67"/>
      <c r="MA362" s="67"/>
      <c r="MB362" s="67"/>
      <c r="MC362" s="67"/>
      <c r="MD362" s="67"/>
      <c r="ME362" s="67"/>
      <c r="MF362" s="67"/>
      <c r="MG362" s="67"/>
      <c r="MH362" s="67"/>
      <c r="MI362" s="67"/>
      <c r="MJ362" s="67"/>
      <c r="MK362" s="67"/>
      <c r="ML362" s="67"/>
      <c r="MM362" s="67"/>
      <c r="MN362" s="67"/>
      <c r="MO362" s="67"/>
      <c r="MP362" s="67"/>
      <c r="MQ362" s="67"/>
      <c r="MR362" s="67"/>
      <c r="MS362" s="67"/>
      <c r="MT362" s="67"/>
      <c r="MU362" s="67"/>
      <c r="MV362" s="67"/>
      <c r="MW362" s="67"/>
      <c r="MX362" s="67"/>
      <c r="MY362" s="67"/>
      <c r="MZ362" s="67"/>
      <c r="NA362" s="67"/>
      <c r="NB362" s="67"/>
      <c r="NC362" s="67"/>
      <c r="ND362" s="67"/>
      <c r="NE362" s="67"/>
      <c r="NF362" s="67"/>
      <c r="NG362" s="67"/>
      <c r="NH362" s="67"/>
      <c r="NI362" s="67"/>
      <c r="NJ362" s="67"/>
      <c r="NK362" s="67"/>
      <c r="NL362" s="67"/>
      <c r="NM362" s="67"/>
      <c r="NN362" s="67"/>
      <c r="NO362" s="67"/>
      <c r="NP362" s="67"/>
      <c r="NQ362" s="67"/>
      <c r="NR362" s="12"/>
      <c r="NS362" s="12"/>
      <c r="NT362" s="12"/>
      <c r="NU362" s="12"/>
      <c r="NV362" s="12"/>
      <c r="NW362" s="12"/>
      <c r="NX362" s="12"/>
      <c r="NY362" s="12"/>
      <c r="NZ362" s="12"/>
      <c r="OA362" s="12"/>
      <c r="OB362" s="12"/>
      <c r="OC362" s="12"/>
      <c r="OD362" s="12"/>
      <c r="OE362" s="12"/>
      <c r="OF362" s="12"/>
      <c r="OG362" s="12"/>
      <c r="OH362" s="12"/>
      <c r="OI362" s="12"/>
      <c r="OJ362" s="12"/>
      <c r="OK362" s="12"/>
      <c r="OL362" s="12"/>
      <c r="OM362" s="12"/>
      <c r="ON362" s="12"/>
      <c r="OO362" s="12"/>
      <c r="OP362" s="12"/>
      <c r="OQ362" s="12"/>
    </row>
    <row r="363" spans="1:407">
      <c r="A363" s="96" t="s">
        <v>2101</v>
      </c>
      <c r="B363" s="56" t="s">
        <v>1423</v>
      </c>
      <c r="C363" s="96" t="s">
        <v>466</v>
      </c>
      <c r="D363" s="74">
        <v>6</v>
      </c>
      <c r="E363" s="67">
        <v>2017</v>
      </c>
      <c r="F363" s="161">
        <v>72.78266147834259</v>
      </c>
      <c r="G363" s="67">
        <v>14391</v>
      </c>
      <c r="H363" s="67">
        <v>6494</v>
      </c>
      <c r="I363" s="67">
        <v>7897</v>
      </c>
      <c r="J363" s="67">
        <v>29.29</v>
      </c>
      <c r="K363" s="78">
        <v>4230</v>
      </c>
      <c r="L363" s="67">
        <v>62.3</v>
      </c>
      <c r="M363" s="78">
        <v>8966</v>
      </c>
      <c r="N363" s="67">
        <v>1100</v>
      </c>
      <c r="O363" s="67">
        <v>560</v>
      </c>
      <c r="P363" s="67">
        <v>540</v>
      </c>
      <c r="Q363" s="67">
        <v>1329</v>
      </c>
      <c r="R363" s="67">
        <v>677</v>
      </c>
      <c r="S363" s="67">
        <v>652</v>
      </c>
      <c r="T363" s="67">
        <v>1160</v>
      </c>
      <c r="U363" s="67">
        <v>593</v>
      </c>
      <c r="V363" s="67">
        <v>567</v>
      </c>
      <c r="W363" s="67">
        <v>1391</v>
      </c>
      <c r="X363" s="67">
        <v>712</v>
      </c>
      <c r="Y363" s="67">
        <v>679</v>
      </c>
      <c r="Z363" s="67">
        <v>1140</v>
      </c>
      <c r="AA363" s="67">
        <v>585</v>
      </c>
      <c r="AB363" s="67">
        <v>555</v>
      </c>
      <c r="AC363" s="67">
        <v>1351</v>
      </c>
      <c r="AD363" s="67">
        <v>694</v>
      </c>
      <c r="AE363" s="67">
        <v>657</v>
      </c>
      <c r="AF363" s="67">
        <v>1125</v>
      </c>
      <c r="AG363" s="67">
        <v>580</v>
      </c>
      <c r="AH363" s="67">
        <v>545</v>
      </c>
      <c r="AI363" s="67">
        <v>2024</v>
      </c>
      <c r="AJ363" s="67">
        <v>1059</v>
      </c>
      <c r="AK363" s="67">
        <v>965</v>
      </c>
      <c r="AL363" s="67">
        <v>1151</v>
      </c>
      <c r="AM363" s="67">
        <v>603</v>
      </c>
      <c r="AN363" s="67">
        <v>548</v>
      </c>
      <c r="AO363" s="67">
        <v>976</v>
      </c>
      <c r="AP363" s="67">
        <v>517</v>
      </c>
      <c r="AQ363" s="67">
        <v>459</v>
      </c>
      <c r="AR363" s="67" t="s">
        <v>428</v>
      </c>
      <c r="AS363" s="67"/>
      <c r="AT363" s="67" t="s">
        <v>428</v>
      </c>
      <c r="AU363" s="59">
        <v>751</v>
      </c>
      <c r="AV363" s="59">
        <v>0</v>
      </c>
      <c r="AW363" s="59">
        <v>63</v>
      </c>
      <c r="AX363" s="97" t="e">
        <f>VLOOKUP(A363,[2]INFANTIL!$A$8:$AA$140,27,0)</f>
        <v>#N/A</v>
      </c>
      <c r="AY363" s="98" t="e">
        <f>VLOOKUP(A363,[2]INFANTIL!$A$8:$AA$140,16,0)</f>
        <v>#N/A</v>
      </c>
      <c r="AZ363" s="62">
        <f>VLOOKUP(A363,'[3]2017'!$A$8:$E$140,5,0)</f>
        <v>1.8181818181818181</v>
      </c>
      <c r="BA363" s="63">
        <f>VLOOKUP(A363,'[3]2017'!$A$8:$E$140,4,0)</f>
        <v>2</v>
      </c>
      <c r="BB363" s="62">
        <f>VLOOKUP(A363,[2]MATERNAS!$A$8:$AA$140,27,0)</f>
        <v>0</v>
      </c>
      <c r="BC363" s="63">
        <f>VLOOKUP(A363,[2]MATERNAS!$A$8:$AA$140,26,0)</f>
        <v>0</v>
      </c>
      <c r="BD363" s="68">
        <v>0</v>
      </c>
      <c r="BE363" s="69">
        <v>0</v>
      </c>
      <c r="BF363" s="60">
        <f>VLOOKUP(A363,[4]Controles!$A$7:$L$139,12,0)</f>
        <v>4.4642857142857144</v>
      </c>
      <c r="BG363" s="61">
        <f>VLOOKUP(A363,[4]Controles!$A$7:$L$139,11,0)</f>
        <v>5</v>
      </c>
      <c r="BH363" s="88">
        <v>7.1428571428571423</v>
      </c>
      <c r="BI363" s="87">
        <v>8</v>
      </c>
      <c r="BJ363" s="68">
        <v>0</v>
      </c>
      <c r="BK363" s="69">
        <v>0</v>
      </c>
      <c r="BL363" s="68">
        <v>0</v>
      </c>
      <c r="BM363" s="69">
        <v>0</v>
      </c>
      <c r="BN363" s="67">
        <v>0</v>
      </c>
      <c r="BO363" s="67">
        <v>0</v>
      </c>
      <c r="BP363" s="67">
        <v>0</v>
      </c>
      <c r="BQ363" s="67">
        <v>0</v>
      </c>
      <c r="BR363" s="67">
        <v>0</v>
      </c>
      <c r="BS363" s="67">
        <v>0</v>
      </c>
      <c r="BT363" s="67">
        <v>0</v>
      </c>
      <c r="BU363" s="67">
        <v>0</v>
      </c>
      <c r="BV363" s="67">
        <v>40</v>
      </c>
      <c r="BW363" s="67">
        <v>78.099999999999994</v>
      </c>
      <c r="BX363" s="67">
        <v>78.7</v>
      </c>
      <c r="BY363" s="67">
        <v>78.099999999999994</v>
      </c>
      <c r="BZ363" s="67">
        <v>78.099999999999994</v>
      </c>
      <c r="CA363" s="67">
        <v>98.8</v>
      </c>
      <c r="CB363" s="67">
        <v>82.7</v>
      </c>
      <c r="CC363" s="96" t="s">
        <v>3239</v>
      </c>
      <c r="CD363" s="96" t="s">
        <v>3240</v>
      </c>
      <c r="CE363" s="99">
        <v>5.2631578947368416</v>
      </c>
      <c r="CF363" s="67" t="s">
        <v>724</v>
      </c>
      <c r="CG363" s="67" t="s">
        <v>1361</v>
      </c>
      <c r="CH363" s="67">
        <v>0</v>
      </c>
      <c r="CI363" s="67">
        <v>0</v>
      </c>
      <c r="CJ363" s="86">
        <v>0</v>
      </c>
      <c r="CK363" s="87">
        <v>0</v>
      </c>
      <c r="CL363" s="106">
        <v>0</v>
      </c>
      <c r="CM363" s="89">
        <v>0</v>
      </c>
      <c r="CN363" s="67">
        <v>0</v>
      </c>
      <c r="CO363" s="67">
        <v>0</v>
      </c>
      <c r="CP363" s="67">
        <v>0</v>
      </c>
      <c r="CQ363" s="67">
        <v>0</v>
      </c>
      <c r="CR363" s="67">
        <v>0</v>
      </c>
      <c r="CS363" s="67">
        <v>0</v>
      </c>
      <c r="CT363" s="67">
        <v>0</v>
      </c>
      <c r="CU363" s="67">
        <v>0</v>
      </c>
      <c r="CV363" s="67">
        <v>0</v>
      </c>
      <c r="CW363" s="67">
        <v>0</v>
      </c>
      <c r="CX363" s="67">
        <v>0</v>
      </c>
      <c r="CY363" s="67">
        <v>0</v>
      </c>
      <c r="CZ363" s="67">
        <v>0</v>
      </c>
      <c r="DA363" s="67">
        <v>0</v>
      </c>
      <c r="DB363" s="62">
        <f>VLOOKUP(A363,'[3]2017'!$A$8:$I$140,9,0)</f>
        <v>0.87719298245614041</v>
      </c>
      <c r="DC363" s="63">
        <f>VLOOKUP(A363,'[3]2017'!$A$8:$I$140,8,0)</f>
        <v>1</v>
      </c>
      <c r="DD363" s="96" t="s">
        <v>3241</v>
      </c>
      <c r="DE363" s="96" t="s">
        <v>3242</v>
      </c>
      <c r="DF363" s="99">
        <v>2.2115384615384617</v>
      </c>
      <c r="DG363" s="104">
        <v>6.7019400352733687</v>
      </c>
      <c r="DH363" s="67">
        <v>0</v>
      </c>
      <c r="DI363" s="67">
        <v>0</v>
      </c>
      <c r="DJ363" s="67">
        <v>0</v>
      </c>
      <c r="DK363" s="67">
        <v>0</v>
      </c>
      <c r="DL363" s="67">
        <v>0</v>
      </c>
      <c r="DM363" s="67">
        <v>0</v>
      </c>
      <c r="DN363" s="67">
        <v>0</v>
      </c>
      <c r="DO363" s="67">
        <v>0</v>
      </c>
      <c r="DP363" s="67">
        <v>0</v>
      </c>
      <c r="DQ363" s="67">
        <v>0</v>
      </c>
      <c r="DR363" s="67">
        <v>0</v>
      </c>
      <c r="DS363" s="67">
        <v>0</v>
      </c>
      <c r="DT363" s="67">
        <v>0</v>
      </c>
      <c r="DU363" s="67">
        <v>0</v>
      </c>
      <c r="DV363" s="67">
        <v>0</v>
      </c>
      <c r="DW363" s="67">
        <v>0</v>
      </c>
      <c r="DX363" s="67">
        <v>0</v>
      </c>
      <c r="DY363" s="67">
        <v>0</v>
      </c>
      <c r="DZ363" s="101">
        <f>VLOOKUP(A363,[5]Embarazos!$A$7:$D$139,4,0)</f>
        <v>2.5423728813559325</v>
      </c>
      <c r="EA363" s="63">
        <f>VLOOKUP(A363,[5]Embarazos!$A$7:$D$139,3,0)</f>
        <v>3</v>
      </c>
      <c r="EB363" s="62">
        <f>VLOOKUP(A363,[5]Embarazos!$A$7:$F$139,6,0)</f>
        <v>24.576271186440678</v>
      </c>
      <c r="EC363" s="63">
        <f>VLOOKUP(A363,[5]Embarazos!$A$7:$F$139,5,0)</f>
        <v>29</v>
      </c>
      <c r="ED363" s="62">
        <f>VLOOKUP(A363,'[3]2017'!$A$8:$K$140,11,0)</f>
        <v>1.7777777777777779</v>
      </c>
      <c r="EE363" s="63">
        <f>VLOOKUP(A363,'[3]2017'!$A$8:$K$140,10,0)</f>
        <v>2</v>
      </c>
      <c r="EF363" s="96" t="s">
        <v>3243</v>
      </c>
      <c r="EG363" s="96" t="s">
        <v>3244</v>
      </c>
      <c r="EH363" s="99">
        <v>3.2007759456838021</v>
      </c>
      <c r="EI363" s="104">
        <v>6.7503924646781783</v>
      </c>
      <c r="EJ363" s="174" t="s">
        <v>3245</v>
      </c>
      <c r="EK363" s="174" t="s">
        <v>3246</v>
      </c>
      <c r="EL363" s="96" t="s">
        <v>3247</v>
      </c>
      <c r="EM363" s="96" t="s">
        <v>2071</v>
      </c>
      <c r="EN363" s="99">
        <v>0.49261083743842365</v>
      </c>
      <c r="EO363" s="100">
        <v>6.3636363636363633</v>
      </c>
      <c r="EP363" s="67">
        <v>0</v>
      </c>
      <c r="EQ363" s="67">
        <v>0</v>
      </c>
      <c r="ER363" s="67">
        <v>0</v>
      </c>
      <c r="ES363" s="67">
        <v>0</v>
      </c>
      <c r="ET363" s="67">
        <v>0</v>
      </c>
      <c r="EU363" s="67">
        <v>0</v>
      </c>
      <c r="EV363" s="67">
        <v>0</v>
      </c>
      <c r="EW363" s="67">
        <v>0</v>
      </c>
      <c r="EX363" s="67">
        <v>0</v>
      </c>
      <c r="EY363" s="62">
        <f>VLOOKUP(A363,[5]Embarazos!$A$7:$H$139,8,0)</f>
        <v>27.118644067796609</v>
      </c>
      <c r="EZ363" s="63">
        <f>VLOOKUP(A363,[5]Embarazos!$A$7:$H$139,7,0)</f>
        <v>32</v>
      </c>
      <c r="FA363" s="62">
        <f>VLOOKUP(A363,[5]Embarazos!$A$7:$J$139,10,0)</f>
        <v>18.64406779661017</v>
      </c>
      <c r="FB363" s="63">
        <f>VLOOKUP(A363,[5]Embarazos!$A$7:$J$139,9,0)</f>
        <v>22</v>
      </c>
      <c r="FC363" s="67">
        <v>0</v>
      </c>
      <c r="FD363" s="67">
        <v>0</v>
      </c>
      <c r="FE363" s="67">
        <v>41.56</v>
      </c>
      <c r="FF363" s="67">
        <v>1</v>
      </c>
      <c r="FG363" s="67">
        <v>0</v>
      </c>
      <c r="FH363" s="67">
        <v>0</v>
      </c>
      <c r="FI363" s="67">
        <v>0</v>
      </c>
      <c r="FJ363" s="67">
        <v>0</v>
      </c>
      <c r="FK363" s="92">
        <v>41.562759767248544</v>
      </c>
      <c r="FL363" s="105">
        <v>1</v>
      </c>
      <c r="FM363" s="67">
        <v>0</v>
      </c>
      <c r="FN363" s="67">
        <v>0</v>
      </c>
      <c r="FO363" s="67">
        <v>0</v>
      </c>
      <c r="FP363" s="67">
        <v>0</v>
      </c>
      <c r="FQ363" s="67">
        <v>0</v>
      </c>
      <c r="FR363" s="67">
        <v>0</v>
      </c>
      <c r="FS363" s="62">
        <f>VLOOKUP(A363,'[3]2017'!$A$8:$M$140,13,0)</f>
        <v>1.737619461337967</v>
      </c>
      <c r="FT363" s="63">
        <f>VLOOKUP(A363,'[3]2017'!$A$8:$M$140,12,0)</f>
        <v>2</v>
      </c>
      <c r="FU363" s="62">
        <f>VLOOKUP(A363,'[3]2017'!$A$8:$O$140,15,0)</f>
        <v>1.0245901639344264</v>
      </c>
      <c r="FV363" s="63">
        <f>VLOOKUP(A363,'[3]2017'!$A$8:$O$140,14,0)</f>
        <v>1</v>
      </c>
      <c r="FW363" s="67"/>
      <c r="FX363" s="67"/>
      <c r="FY363" s="67"/>
      <c r="FZ363" s="67"/>
      <c r="GA363" s="67"/>
      <c r="GB363" s="67"/>
      <c r="GC363" s="67"/>
      <c r="GD363" s="67"/>
      <c r="GE363" s="67"/>
      <c r="GF363" s="67"/>
      <c r="GG363" s="67"/>
      <c r="GH363" s="67"/>
      <c r="GI363" s="67"/>
      <c r="GJ363" s="67"/>
      <c r="GK363" s="67"/>
      <c r="GL363" s="67"/>
      <c r="GM363" s="67"/>
      <c r="GN363" s="67"/>
      <c r="GO363" s="67"/>
      <c r="GP363" s="67"/>
      <c r="GQ363" s="67"/>
      <c r="GR363" s="67"/>
      <c r="GS363" s="67"/>
      <c r="GT363" s="67"/>
      <c r="GU363" s="67"/>
      <c r="GV363" s="67"/>
      <c r="GW363" s="67"/>
      <c r="GX363" s="67"/>
      <c r="GY363" s="67"/>
      <c r="GZ363" s="67"/>
      <c r="HA363" s="67"/>
      <c r="HB363" s="67"/>
      <c r="HC363" s="67"/>
      <c r="HD363" s="67"/>
      <c r="HE363" s="67"/>
      <c r="HF363" s="67"/>
      <c r="HG363" s="67"/>
      <c r="HH363" s="67"/>
      <c r="HI363" s="67"/>
      <c r="HJ363" s="67"/>
      <c r="HK363" s="67"/>
      <c r="HL363" s="67"/>
      <c r="HM363" s="67"/>
      <c r="HN363" s="67"/>
      <c r="HO363" s="67"/>
      <c r="HP363" s="67"/>
      <c r="HQ363" s="67"/>
      <c r="HR363" s="67"/>
      <c r="HS363" s="67"/>
      <c r="HT363" s="67"/>
      <c r="HU363" s="67"/>
      <c r="HV363" s="67"/>
      <c r="HW363" s="67"/>
      <c r="HX363" s="67"/>
      <c r="HY363" s="67"/>
      <c r="HZ363" s="67"/>
      <c r="IA363" s="67"/>
      <c r="IB363" s="67"/>
      <c r="IC363" s="67"/>
      <c r="ID363" s="67"/>
      <c r="IE363" s="67"/>
      <c r="IF363" s="67"/>
      <c r="IG363" s="67"/>
      <c r="IH363" s="67"/>
      <c r="II363" s="67"/>
      <c r="IJ363" s="67"/>
      <c r="IK363" s="67"/>
      <c r="IL363" s="67"/>
      <c r="IM363" s="67"/>
      <c r="IN363" s="67"/>
      <c r="IO363" s="67"/>
      <c r="IP363" s="67"/>
      <c r="IQ363" s="67"/>
      <c r="IR363" s="67"/>
      <c r="IS363" s="67"/>
      <c r="IT363" s="67"/>
      <c r="IU363" s="67"/>
      <c r="IV363" s="67"/>
      <c r="IW363" s="67"/>
      <c r="IX363" s="67"/>
      <c r="IY363" s="67"/>
      <c r="IZ363" s="67"/>
      <c r="JA363" s="67"/>
      <c r="JB363" s="67"/>
      <c r="JC363" s="67"/>
      <c r="JD363" s="67"/>
      <c r="JE363" s="67"/>
      <c r="JF363" s="67"/>
      <c r="JG363" s="67"/>
      <c r="JH363" s="67"/>
      <c r="JI363" s="67"/>
      <c r="JJ363" s="67"/>
      <c r="JK363" s="67"/>
      <c r="JL363" s="67"/>
      <c r="JM363" s="67"/>
      <c r="JN363" s="67"/>
      <c r="JO363" s="67"/>
      <c r="JP363" s="67"/>
      <c r="JQ363" s="67"/>
      <c r="JR363" s="67"/>
      <c r="JS363" s="67"/>
      <c r="JT363" s="67"/>
      <c r="JU363" s="67"/>
      <c r="JV363" s="67"/>
      <c r="JW363" s="67"/>
      <c r="JX363" s="67"/>
      <c r="JY363" s="67"/>
      <c r="JZ363" s="67"/>
      <c r="KA363" s="67"/>
      <c r="KB363" s="67"/>
      <c r="KC363" s="67"/>
      <c r="KD363" s="67"/>
      <c r="KE363" s="67"/>
      <c r="KF363" s="67"/>
      <c r="KG363" s="67"/>
      <c r="KH363" s="67"/>
      <c r="KI363" s="67"/>
      <c r="KJ363" s="67"/>
      <c r="KK363" s="67"/>
      <c r="KL363" s="67"/>
      <c r="KM363" s="67"/>
      <c r="KN363" s="67"/>
      <c r="KO363" s="67"/>
      <c r="KP363" s="67"/>
      <c r="KQ363" s="67"/>
      <c r="KR363" s="67"/>
      <c r="KS363" s="67"/>
      <c r="KT363" s="67"/>
      <c r="KU363" s="67"/>
      <c r="KV363" s="67"/>
      <c r="KW363" s="67"/>
      <c r="KX363" s="67"/>
      <c r="KY363" s="67"/>
      <c r="KZ363" s="67"/>
      <c r="LA363" s="67"/>
      <c r="LB363" s="67"/>
      <c r="LC363" s="67"/>
      <c r="LD363" s="67"/>
      <c r="LE363" s="67"/>
      <c r="LF363" s="67"/>
      <c r="LG363" s="67"/>
      <c r="LH363" s="67"/>
      <c r="LI363" s="67"/>
      <c r="LJ363" s="67"/>
      <c r="LK363" s="67"/>
      <c r="LL363" s="67"/>
      <c r="LM363" s="67"/>
      <c r="LN363" s="67"/>
      <c r="LO363" s="67"/>
      <c r="LP363" s="67"/>
      <c r="LQ363" s="67"/>
      <c r="LR363" s="67"/>
      <c r="LS363" s="67"/>
      <c r="LT363" s="67"/>
      <c r="LU363" s="67"/>
      <c r="LV363" s="67"/>
      <c r="LW363" s="67"/>
      <c r="LX363" s="67"/>
      <c r="LY363" s="67"/>
      <c r="LZ363" s="67"/>
      <c r="MA363" s="67"/>
      <c r="MB363" s="67"/>
      <c r="MC363" s="67"/>
      <c r="MD363" s="67"/>
      <c r="ME363" s="67"/>
      <c r="MF363" s="67"/>
      <c r="MG363" s="67"/>
      <c r="MH363" s="67"/>
      <c r="MI363" s="67"/>
      <c r="MJ363" s="67"/>
      <c r="MK363" s="67"/>
      <c r="ML363" s="67"/>
      <c r="MM363" s="67"/>
      <c r="MN363" s="67"/>
      <c r="MO363" s="67"/>
      <c r="MP363" s="67"/>
      <c r="MQ363" s="67"/>
      <c r="MR363" s="67"/>
      <c r="MS363" s="67"/>
      <c r="MT363" s="67"/>
      <c r="MU363" s="67"/>
      <c r="MV363" s="67"/>
      <c r="MW363" s="67"/>
      <c r="MX363" s="67"/>
      <c r="MY363" s="67"/>
      <c r="MZ363" s="67"/>
      <c r="NA363" s="67"/>
      <c r="NB363" s="67"/>
      <c r="NC363" s="67"/>
      <c r="ND363" s="67"/>
      <c r="NE363" s="67"/>
      <c r="NF363" s="67"/>
      <c r="NG363" s="67"/>
      <c r="NH363" s="67"/>
      <c r="NI363" s="67"/>
      <c r="NJ363" s="67"/>
      <c r="NK363" s="67"/>
      <c r="NL363" s="67"/>
      <c r="NM363" s="67"/>
      <c r="NN363" s="67"/>
      <c r="NO363" s="67"/>
      <c r="NP363" s="67"/>
      <c r="NQ363" s="67"/>
      <c r="NR363" s="12"/>
      <c r="NS363" s="12"/>
      <c r="NT363" s="12"/>
      <c r="NU363" s="12"/>
      <c r="NV363" s="12"/>
      <c r="NW363" s="12"/>
      <c r="NX363" s="12"/>
      <c r="NY363" s="12"/>
      <c r="NZ363" s="12"/>
      <c r="OA363" s="12"/>
      <c r="OB363" s="12"/>
      <c r="OC363" s="12"/>
      <c r="OD363" s="12"/>
      <c r="OE363" s="12"/>
      <c r="OF363" s="12"/>
      <c r="OG363" s="12"/>
      <c r="OH363" s="12"/>
      <c r="OI363" s="12"/>
      <c r="OJ363" s="12"/>
      <c r="OK363" s="12"/>
      <c r="OL363" s="12"/>
      <c r="OM363" s="12"/>
      <c r="ON363" s="12"/>
      <c r="OO363" s="12"/>
      <c r="OP363" s="12"/>
      <c r="OQ363" s="12"/>
    </row>
    <row r="364" spans="1:407">
      <c r="A364" s="96" t="s">
        <v>2107</v>
      </c>
      <c r="B364" s="56" t="s">
        <v>1429</v>
      </c>
      <c r="C364" s="96" t="s">
        <v>675</v>
      </c>
      <c r="D364" s="74">
        <v>6</v>
      </c>
      <c r="E364" s="67">
        <v>2017</v>
      </c>
      <c r="F364" s="161">
        <v>64.870033268089799</v>
      </c>
      <c r="G364" s="67">
        <v>45083</v>
      </c>
      <c r="H364" s="67">
        <v>28835</v>
      </c>
      <c r="I364" s="67">
        <v>16248</v>
      </c>
      <c r="J364" s="67">
        <v>5.57</v>
      </c>
      <c r="K364" s="78">
        <v>2510</v>
      </c>
      <c r="L364" s="67">
        <v>69.02</v>
      </c>
      <c r="M364" s="78">
        <v>31118</v>
      </c>
      <c r="N364" s="67">
        <v>5947</v>
      </c>
      <c r="O364" s="67">
        <v>3031</v>
      </c>
      <c r="P364" s="67">
        <v>2916</v>
      </c>
      <c r="Q364" s="67">
        <v>7070</v>
      </c>
      <c r="R364" s="67">
        <v>3605</v>
      </c>
      <c r="S364" s="67">
        <v>3465</v>
      </c>
      <c r="T364" s="67">
        <v>5484</v>
      </c>
      <c r="U364" s="67">
        <v>2807</v>
      </c>
      <c r="V364" s="67">
        <v>2677</v>
      </c>
      <c r="W364" s="67">
        <v>6478</v>
      </c>
      <c r="X364" s="67">
        <v>3318</v>
      </c>
      <c r="Y364" s="67">
        <v>3160</v>
      </c>
      <c r="Z364" s="67">
        <v>5190</v>
      </c>
      <c r="AA364" s="67">
        <v>2664</v>
      </c>
      <c r="AB364" s="67">
        <v>2526</v>
      </c>
      <c r="AC364" s="67">
        <v>5973</v>
      </c>
      <c r="AD364" s="67">
        <v>3073</v>
      </c>
      <c r="AE364" s="67">
        <v>2900</v>
      </c>
      <c r="AF364" s="67">
        <v>4717</v>
      </c>
      <c r="AG364" s="67">
        <v>2429</v>
      </c>
      <c r="AH364" s="67">
        <v>2288</v>
      </c>
      <c r="AI364" s="67">
        <v>7522</v>
      </c>
      <c r="AJ364" s="67">
        <v>3820</v>
      </c>
      <c r="AK364" s="67">
        <v>3702</v>
      </c>
      <c r="AL364" s="67">
        <v>4135</v>
      </c>
      <c r="AM364" s="67">
        <v>2101</v>
      </c>
      <c r="AN364" s="67">
        <v>2034</v>
      </c>
      <c r="AO364" s="67">
        <v>3855</v>
      </c>
      <c r="AP364" s="67">
        <v>1914</v>
      </c>
      <c r="AQ364" s="67">
        <v>1941</v>
      </c>
      <c r="AR364" s="67" t="s">
        <v>428</v>
      </c>
      <c r="AS364" s="67"/>
      <c r="AT364" s="67" t="s">
        <v>428</v>
      </c>
      <c r="AU364" s="59">
        <v>2269</v>
      </c>
      <c r="AV364" s="59">
        <v>0</v>
      </c>
      <c r="AW364" s="59">
        <v>556</v>
      </c>
      <c r="AX364" s="97" t="e">
        <f>VLOOKUP(A364,[2]INFANTIL!$A$8:$AA$140,27,0)</f>
        <v>#N/A</v>
      </c>
      <c r="AY364" s="98" t="e">
        <f>VLOOKUP(A364,[2]INFANTIL!$A$8:$AA$140,16,0)</f>
        <v>#N/A</v>
      </c>
      <c r="AZ364" s="62">
        <f>VLOOKUP(A364,'[3]2017'!$A$8:$E$140,5,0)</f>
        <v>1.3452160753321001</v>
      </c>
      <c r="BA364" s="63">
        <f>VLOOKUP(A364,'[3]2017'!$A$8:$E$140,4,0)</f>
        <v>8</v>
      </c>
      <c r="BB364" s="62">
        <f>VLOOKUP(A364,[2]MATERNAS!$A$8:$AA$140,27,0)</f>
        <v>0</v>
      </c>
      <c r="BC364" s="63">
        <f>VLOOKUP(A364,[2]MATERNAS!$A$8:$AA$140,26,0)</f>
        <v>0</v>
      </c>
      <c r="BD364" s="68">
        <v>0</v>
      </c>
      <c r="BE364" s="69">
        <v>0</v>
      </c>
      <c r="BF364" s="60">
        <f>VLOOKUP(A364,[4]Controles!$A$7:$L$139,12,0)</f>
        <v>7.2897196261682247</v>
      </c>
      <c r="BG364" s="61">
        <f>VLOOKUP(A364,[4]Controles!$A$7:$L$139,11,0)</f>
        <v>39</v>
      </c>
      <c r="BH364" s="88">
        <v>9.9065420560747661</v>
      </c>
      <c r="BI364" s="87">
        <v>53</v>
      </c>
      <c r="BJ364" s="68">
        <v>0</v>
      </c>
      <c r="BK364" s="69">
        <v>0</v>
      </c>
      <c r="BL364" s="68">
        <v>0</v>
      </c>
      <c r="BM364" s="69">
        <v>0</v>
      </c>
      <c r="BN364" s="67">
        <v>34.29</v>
      </c>
      <c r="BO364" s="67">
        <v>2</v>
      </c>
      <c r="BP364" s="67">
        <v>34.29</v>
      </c>
      <c r="BQ364" s="67">
        <v>2</v>
      </c>
      <c r="BR364" s="67">
        <v>0</v>
      </c>
      <c r="BS364" s="67">
        <v>0</v>
      </c>
      <c r="BT364" s="67">
        <v>0</v>
      </c>
      <c r="BU364" s="67">
        <v>0</v>
      </c>
      <c r="BV364" s="67">
        <v>33.6</v>
      </c>
      <c r="BW364" s="67">
        <v>94.9</v>
      </c>
      <c r="BX364" s="67">
        <v>88.7</v>
      </c>
      <c r="BY364" s="67">
        <v>94.9</v>
      </c>
      <c r="BZ364" s="67">
        <v>103.5</v>
      </c>
      <c r="CA364" s="67">
        <v>78.5</v>
      </c>
      <c r="CB364" s="67">
        <v>88.1</v>
      </c>
      <c r="CC364" s="96" t="s">
        <v>1859</v>
      </c>
      <c r="CD364" s="96" t="s">
        <v>3248</v>
      </c>
      <c r="CE364" s="99">
        <v>43.478260869565219</v>
      </c>
      <c r="CF364" s="67" t="s">
        <v>3249</v>
      </c>
      <c r="CG364" s="67" t="s">
        <v>3250</v>
      </c>
      <c r="CH364" s="67">
        <v>0</v>
      </c>
      <c r="CI364" s="67">
        <v>0</v>
      </c>
      <c r="CJ364" s="86">
        <v>0.54704595185995619</v>
      </c>
      <c r="CK364" s="87">
        <v>3</v>
      </c>
      <c r="CL364" s="106">
        <v>0</v>
      </c>
      <c r="CM364" s="89">
        <v>0</v>
      </c>
      <c r="CN364" s="67">
        <v>80.84</v>
      </c>
      <c r="CO364" s="67">
        <v>2</v>
      </c>
      <c r="CP364" s="67">
        <v>0</v>
      </c>
      <c r="CQ364" s="67">
        <v>0</v>
      </c>
      <c r="CR364" s="67">
        <v>46.31</v>
      </c>
      <c r="CS364" s="67">
        <v>3</v>
      </c>
      <c r="CT364" s="67">
        <v>0</v>
      </c>
      <c r="CU364" s="67">
        <v>0</v>
      </c>
      <c r="CV364" s="67">
        <v>0</v>
      </c>
      <c r="CW364" s="67">
        <v>0</v>
      </c>
      <c r="CX364" s="67">
        <v>15.44</v>
      </c>
      <c r="CY364" s="67">
        <v>1</v>
      </c>
      <c r="CZ364" s="67">
        <v>30.87</v>
      </c>
      <c r="DA364" s="67">
        <v>2</v>
      </c>
      <c r="DB364" s="62">
        <f>VLOOKUP(A364,'[3]2017'!$A$8:$I$140,9,0)</f>
        <v>0.77071290944123316</v>
      </c>
      <c r="DC364" s="63">
        <f>VLOOKUP(A364,'[3]2017'!$A$8:$I$140,8,0)</f>
        <v>4</v>
      </c>
      <c r="DD364" s="96" t="s">
        <v>3251</v>
      </c>
      <c r="DE364" s="96" t="s">
        <v>3252</v>
      </c>
      <c r="DF364" s="99">
        <v>6.9974909395037628</v>
      </c>
      <c r="DG364" s="104">
        <v>8.7827426810477665</v>
      </c>
      <c r="DH364" s="67">
        <v>15.44</v>
      </c>
      <c r="DI364" s="67">
        <v>1</v>
      </c>
      <c r="DJ364" s="67">
        <v>30.87</v>
      </c>
      <c r="DK364" s="67">
        <v>2</v>
      </c>
      <c r="DL364" s="67">
        <v>15.44</v>
      </c>
      <c r="DM364" s="67">
        <v>1</v>
      </c>
      <c r="DN364" s="67">
        <v>66.97</v>
      </c>
      <c r="DO364" s="67">
        <v>4</v>
      </c>
      <c r="DP364" s="67">
        <v>50.23</v>
      </c>
      <c r="DQ364" s="67">
        <v>3</v>
      </c>
      <c r="DR364" s="67">
        <v>16.739999999999998</v>
      </c>
      <c r="DS364" s="67">
        <v>1</v>
      </c>
      <c r="DT364" s="67">
        <v>33.479999999999997</v>
      </c>
      <c r="DU364" s="67">
        <v>2</v>
      </c>
      <c r="DV364" s="67">
        <v>0</v>
      </c>
      <c r="DW364" s="67">
        <v>0</v>
      </c>
      <c r="DX364" s="67">
        <v>0</v>
      </c>
      <c r="DY364" s="67">
        <v>0</v>
      </c>
      <c r="DZ364" s="101">
        <f>VLOOKUP(A364,[5]Embarazos!$A$7:$D$139,4,0)</f>
        <v>2.7624309392265194</v>
      </c>
      <c r="EA364" s="63">
        <f>VLOOKUP(A364,[5]Embarazos!$A$7:$D$139,3,0)</f>
        <v>15</v>
      </c>
      <c r="EB364" s="62">
        <f>VLOOKUP(A364,[5]Embarazos!$A$7:$F$139,6,0)</f>
        <v>28.913443830570902</v>
      </c>
      <c r="EC364" s="63">
        <f>VLOOKUP(A364,[5]Embarazos!$A$7:$F$139,5,0)</f>
        <v>157</v>
      </c>
      <c r="ED364" s="62">
        <f>VLOOKUP(A364,'[3]2017'!$A$8:$K$140,11,0)</f>
        <v>0.42399830400678395</v>
      </c>
      <c r="EE364" s="63">
        <f>VLOOKUP(A364,'[3]2017'!$A$8:$K$140,10,0)</f>
        <v>2</v>
      </c>
      <c r="EF364" s="96" t="s">
        <v>3253</v>
      </c>
      <c r="EG364" s="96" t="s">
        <v>3254</v>
      </c>
      <c r="EH364" s="99">
        <v>2.5967143614202435</v>
      </c>
      <c r="EI364" s="104">
        <v>6.0313630880579012</v>
      </c>
      <c r="EJ364" s="174" t="s">
        <v>3255</v>
      </c>
      <c r="EK364" s="174" t="s">
        <v>3256</v>
      </c>
      <c r="EL364" s="96" t="s">
        <v>2446</v>
      </c>
      <c r="EM364" s="96" t="s">
        <v>3257</v>
      </c>
      <c r="EN364" s="99">
        <v>1.392757660167131</v>
      </c>
      <c r="EO364" s="100">
        <v>1.6129032258064515</v>
      </c>
      <c r="EP364" s="67">
        <v>16.739999999999998</v>
      </c>
      <c r="EQ364" s="67">
        <v>1</v>
      </c>
      <c r="ER364" s="67">
        <v>16.739999999999998</v>
      </c>
      <c r="ES364" s="67">
        <v>1</v>
      </c>
      <c r="ET364" s="92">
        <v>50.226017076845814</v>
      </c>
      <c r="EU364" s="105">
        <v>3</v>
      </c>
      <c r="EV364" s="67">
        <v>16.739999999999998</v>
      </c>
      <c r="EW364" s="67">
        <v>1</v>
      </c>
      <c r="EX364" s="67">
        <v>0</v>
      </c>
      <c r="EY364" s="62">
        <f>VLOOKUP(A364,[5]Embarazos!$A$7:$H$139,8,0)</f>
        <v>30.018416206261513</v>
      </c>
      <c r="EZ364" s="63">
        <f>VLOOKUP(A364,[5]Embarazos!$A$7:$H$139,7,0)</f>
        <v>163</v>
      </c>
      <c r="FA364" s="62">
        <f>VLOOKUP(A364,[5]Embarazos!$A$7:$J$139,10,0)</f>
        <v>19.705340699815839</v>
      </c>
      <c r="FB364" s="63">
        <f>VLOOKUP(A364,[5]Embarazos!$A$7:$J$139,9,0)</f>
        <v>107</v>
      </c>
      <c r="FC364" s="67">
        <v>33.130000000000003</v>
      </c>
      <c r="FD364" s="67">
        <v>3</v>
      </c>
      <c r="FE364" s="67">
        <v>154.59</v>
      </c>
      <c r="FF364" s="67">
        <v>14</v>
      </c>
      <c r="FG364" s="67">
        <v>11.04</v>
      </c>
      <c r="FH364" s="67">
        <v>1</v>
      </c>
      <c r="FI364" s="67">
        <v>22.08</v>
      </c>
      <c r="FJ364" s="67">
        <v>2</v>
      </c>
      <c r="FK364" s="92">
        <v>220.84805653710248</v>
      </c>
      <c r="FL364" s="105">
        <v>20</v>
      </c>
      <c r="FM364" s="67">
        <v>33.130000000000003</v>
      </c>
      <c r="FN364" s="67">
        <v>3</v>
      </c>
      <c r="FO364" s="67">
        <v>44.17</v>
      </c>
      <c r="FP364" s="67">
        <v>4</v>
      </c>
      <c r="FQ364" s="67">
        <v>0</v>
      </c>
      <c r="FR364" s="67">
        <v>0</v>
      </c>
      <c r="FS364" s="62">
        <f>VLOOKUP(A364,'[3]2017'!$A$8:$M$140,13,0)</f>
        <v>2.6602176541717051</v>
      </c>
      <c r="FT364" s="63">
        <f>VLOOKUP(A364,'[3]2017'!$A$8:$M$140,12,0)</f>
        <v>11</v>
      </c>
      <c r="FU364" s="62">
        <f>VLOOKUP(A364,'[3]2017'!$A$8:$O$140,15,0)</f>
        <v>3.1128404669260701</v>
      </c>
      <c r="FV364" s="63">
        <f>VLOOKUP(A364,'[3]2017'!$A$8:$O$140,14,0)</f>
        <v>12</v>
      </c>
      <c r="FW364" s="67"/>
      <c r="FX364" s="67"/>
      <c r="FY364" s="67"/>
      <c r="FZ364" s="67"/>
      <c r="GA364" s="67"/>
      <c r="GB364" s="67"/>
      <c r="GC364" s="67"/>
      <c r="GD364" s="67"/>
      <c r="GE364" s="67"/>
      <c r="GF364" s="67"/>
      <c r="GG364" s="67"/>
      <c r="GH364" s="67"/>
      <c r="GI364" s="67"/>
      <c r="GJ364" s="67"/>
      <c r="GK364" s="67"/>
      <c r="GL364" s="67"/>
      <c r="GM364" s="67"/>
      <c r="GN364" s="67"/>
      <c r="GO364" s="67"/>
      <c r="GP364" s="67"/>
      <c r="GQ364" s="67"/>
      <c r="GR364" s="67"/>
      <c r="GS364" s="67"/>
      <c r="GT364" s="67"/>
      <c r="GU364" s="67"/>
      <c r="GV364" s="67"/>
      <c r="GW364" s="67"/>
      <c r="GX364" s="67"/>
      <c r="GY364" s="67"/>
      <c r="GZ364" s="67"/>
      <c r="HA364" s="67"/>
      <c r="HB364" s="67"/>
      <c r="HC364" s="67"/>
      <c r="HD364" s="67"/>
      <c r="HE364" s="67"/>
      <c r="HF364" s="67"/>
      <c r="HG364" s="67"/>
      <c r="HH364" s="67"/>
      <c r="HI364" s="67"/>
      <c r="HJ364" s="67"/>
      <c r="HK364" s="67"/>
      <c r="HL364" s="67"/>
      <c r="HM364" s="67"/>
      <c r="HN364" s="67"/>
      <c r="HO364" s="67"/>
      <c r="HP364" s="67"/>
      <c r="HQ364" s="67"/>
      <c r="HR364" s="67"/>
      <c r="HS364" s="67"/>
      <c r="HT364" s="67"/>
      <c r="HU364" s="67"/>
      <c r="HV364" s="67"/>
      <c r="HW364" s="67"/>
      <c r="HX364" s="67"/>
      <c r="HY364" s="67"/>
      <c r="HZ364" s="67"/>
      <c r="IA364" s="67"/>
      <c r="IB364" s="67"/>
      <c r="IC364" s="67"/>
      <c r="ID364" s="67"/>
      <c r="IE364" s="67"/>
      <c r="IF364" s="67"/>
      <c r="IG364" s="67"/>
      <c r="IH364" s="67"/>
      <c r="II364" s="67"/>
      <c r="IJ364" s="67"/>
      <c r="IK364" s="67"/>
      <c r="IL364" s="67"/>
      <c r="IM364" s="67"/>
      <c r="IN364" s="67"/>
      <c r="IO364" s="67"/>
      <c r="IP364" s="67"/>
      <c r="IQ364" s="67"/>
      <c r="IR364" s="67"/>
      <c r="IS364" s="67"/>
      <c r="IT364" s="67"/>
      <c r="IU364" s="67"/>
      <c r="IV364" s="67"/>
      <c r="IW364" s="67"/>
      <c r="IX364" s="67"/>
      <c r="IY364" s="67"/>
      <c r="IZ364" s="67"/>
      <c r="JA364" s="67"/>
      <c r="JB364" s="67"/>
      <c r="JC364" s="67"/>
      <c r="JD364" s="67"/>
      <c r="JE364" s="67"/>
      <c r="JF364" s="67"/>
      <c r="JG364" s="67"/>
      <c r="JH364" s="67"/>
      <c r="JI364" s="67"/>
      <c r="JJ364" s="67"/>
      <c r="JK364" s="67"/>
      <c r="JL364" s="67"/>
      <c r="JM364" s="67"/>
      <c r="JN364" s="67"/>
      <c r="JO364" s="67"/>
      <c r="JP364" s="67"/>
      <c r="JQ364" s="67"/>
      <c r="JR364" s="67"/>
      <c r="JS364" s="67"/>
      <c r="JT364" s="67"/>
      <c r="JU364" s="67"/>
      <c r="JV364" s="67"/>
      <c r="JW364" s="67"/>
      <c r="JX364" s="67"/>
      <c r="JY364" s="67"/>
      <c r="JZ364" s="67"/>
      <c r="KA364" s="67"/>
      <c r="KB364" s="67"/>
      <c r="KC364" s="67"/>
      <c r="KD364" s="67"/>
      <c r="KE364" s="67"/>
      <c r="KF364" s="67"/>
      <c r="KG364" s="67"/>
      <c r="KH364" s="67"/>
      <c r="KI364" s="67"/>
      <c r="KJ364" s="67"/>
      <c r="KK364" s="67"/>
      <c r="KL364" s="67"/>
      <c r="KM364" s="67"/>
      <c r="KN364" s="67"/>
      <c r="KO364" s="67"/>
      <c r="KP364" s="67"/>
      <c r="KQ364" s="67"/>
      <c r="KR364" s="67"/>
      <c r="KS364" s="67"/>
      <c r="KT364" s="67"/>
      <c r="KU364" s="67"/>
      <c r="KV364" s="67"/>
      <c r="KW364" s="67"/>
      <c r="KX364" s="67"/>
      <c r="KY364" s="67"/>
      <c r="KZ364" s="67"/>
      <c r="LA364" s="67"/>
      <c r="LB364" s="67"/>
      <c r="LC364" s="67"/>
      <c r="LD364" s="67"/>
      <c r="LE364" s="67"/>
      <c r="LF364" s="67"/>
      <c r="LG364" s="67"/>
      <c r="LH364" s="67"/>
      <c r="LI364" s="67"/>
      <c r="LJ364" s="67"/>
      <c r="LK364" s="67"/>
      <c r="LL364" s="67"/>
      <c r="LM364" s="67"/>
      <c r="LN364" s="67"/>
      <c r="LO364" s="67"/>
      <c r="LP364" s="67"/>
      <c r="LQ364" s="67"/>
      <c r="LR364" s="67"/>
      <c r="LS364" s="67"/>
      <c r="LT364" s="67"/>
      <c r="LU364" s="67"/>
      <c r="LV364" s="67"/>
      <c r="LW364" s="67"/>
      <c r="LX364" s="67"/>
      <c r="LY364" s="67"/>
      <c r="LZ364" s="67"/>
      <c r="MA364" s="67"/>
      <c r="MB364" s="67"/>
      <c r="MC364" s="67"/>
      <c r="MD364" s="67"/>
      <c r="ME364" s="67"/>
      <c r="MF364" s="67"/>
      <c r="MG364" s="67"/>
      <c r="MH364" s="67"/>
      <c r="MI364" s="67"/>
      <c r="MJ364" s="67"/>
      <c r="MK364" s="67"/>
      <c r="ML364" s="67"/>
      <c r="MM364" s="67"/>
      <c r="MN364" s="67"/>
      <c r="MO364" s="67"/>
      <c r="MP364" s="67"/>
      <c r="MQ364" s="67"/>
      <c r="MR364" s="67"/>
      <c r="MS364" s="67"/>
      <c r="MT364" s="67"/>
      <c r="MU364" s="67"/>
      <c r="MV364" s="67"/>
      <c r="MW364" s="67"/>
      <c r="MX364" s="67"/>
      <c r="MY364" s="67"/>
      <c r="MZ364" s="67"/>
      <c r="NA364" s="67"/>
      <c r="NB364" s="67"/>
      <c r="NC364" s="67"/>
      <c r="ND364" s="67"/>
      <c r="NE364" s="67"/>
      <c r="NF364" s="67"/>
      <c r="NG364" s="67"/>
      <c r="NH364" s="67"/>
      <c r="NI364" s="67"/>
      <c r="NJ364" s="67"/>
      <c r="NK364" s="67"/>
      <c r="NL364" s="67"/>
      <c r="NM364" s="67"/>
      <c r="NN364" s="67"/>
      <c r="NO364" s="67"/>
      <c r="NP364" s="67"/>
      <c r="NQ364" s="67"/>
      <c r="NR364" s="12"/>
      <c r="NS364" s="12"/>
      <c r="NT364" s="12"/>
      <c r="NU364" s="12"/>
      <c r="NV364" s="12"/>
      <c r="NW364" s="12"/>
      <c r="NX364" s="12"/>
      <c r="NY364" s="12"/>
      <c r="NZ364" s="12"/>
      <c r="OA364" s="12"/>
      <c r="OB364" s="12"/>
      <c r="OC364" s="12"/>
      <c r="OD364" s="12"/>
      <c r="OE364" s="12"/>
      <c r="OF364" s="12"/>
      <c r="OG364" s="12"/>
      <c r="OH364" s="12"/>
      <c r="OI364" s="12"/>
      <c r="OJ364" s="12"/>
      <c r="OK364" s="12"/>
      <c r="OL364" s="12"/>
      <c r="OM364" s="12"/>
      <c r="ON364" s="12"/>
      <c r="OO364" s="12"/>
      <c r="OP364" s="12"/>
      <c r="OQ364" s="12"/>
    </row>
    <row r="365" spans="1:407">
      <c r="A365" s="96" t="s">
        <v>1435</v>
      </c>
      <c r="B365" s="56" t="s">
        <v>1436</v>
      </c>
      <c r="C365" s="96" t="s">
        <v>466</v>
      </c>
      <c r="D365" s="74">
        <v>6</v>
      </c>
      <c r="E365" s="67">
        <v>2017</v>
      </c>
      <c r="F365" s="161">
        <v>60.661167434239673</v>
      </c>
      <c r="G365" s="67">
        <v>7955</v>
      </c>
      <c r="H365" s="67">
        <v>4015</v>
      </c>
      <c r="I365" s="67">
        <v>3940</v>
      </c>
      <c r="J365" s="67">
        <v>23.41</v>
      </c>
      <c r="K365" s="78">
        <v>1862</v>
      </c>
      <c r="L365" s="67">
        <v>39.47</v>
      </c>
      <c r="M365" s="78">
        <v>3140</v>
      </c>
      <c r="N365" s="67">
        <v>811</v>
      </c>
      <c r="O365" s="67">
        <v>420</v>
      </c>
      <c r="P365" s="67">
        <v>391</v>
      </c>
      <c r="Q365" s="67">
        <v>968</v>
      </c>
      <c r="R365" s="67">
        <v>502</v>
      </c>
      <c r="S365" s="67">
        <v>466</v>
      </c>
      <c r="T365" s="67">
        <v>776</v>
      </c>
      <c r="U365" s="67">
        <v>407</v>
      </c>
      <c r="V365" s="67">
        <v>369</v>
      </c>
      <c r="W365" s="67">
        <v>927</v>
      </c>
      <c r="X365" s="67">
        <v>487</v>
      </c>
      <c r="Y365" s="67">
        <v>440</v>
      </c>
      <c r="Z365" s="67">
        <v>762</v>
      </c>
      <c r="AA365" s="67">
        <v>400</v>
      </c>
      <c r="AB365" s="67">
        <v>362</v>
      </c>
      <c r="AC365" s="67">
        <v>884</v>
      </c>
      <c r="AD365" s="67">
        <v>463</v>
      </c>
      <c r="AE365" s="67">
        <v>421</v>
      </c>
      <c r="AF365" s="67">
        <v>714</v>
      </c>
      <c r="AG365" s="67">
        <v>374</v>
      </c>
      <c r="AH365" s="67">
        <v>340</v>
      </c>
      <c r="AI365" s="67">
        <v>1333</v>
      </c>
      <c r="AJ365" s="67">
        <v>700</v>
      </c>
      <c r="AK365" s="67">
        <v>633</v>
      </c>
      <c r="AL365" s="67">
        <v>743</v>
      </c>
      <c r="AM365" s="67">
        <v>390</v>
      </c>
      <c r="AN365" s="67">
        <v>353</v>
      </c>
      <c r="AO365" s="67">
        <v>751</v>
      </c>
      <c r="AP365" s="67">
        <v>394</v>
      </c>
      <c r="AQ365" s="67">
        <v>357</v>
      </c>
      <c r="AR365" s="67" t="s">
        <v>428</v>
      </c>
      <c r="AS365" s="67"/>
      <c r="AT365" s="67" t="s">
        <v>428</v>
      </c>
      <c r="AU365" s="59">
        <v>221</v>
      </c>
      <c r="AV365" s="59">
        <v>0</v>
      </c>
      <c r="AW365" s="59">
        <v>11</v>
      </c>
      <c r="AX365" s="97">
        <f>VLOOKUP(A365,[2]INFANTIL!$A$8:$AA$140,27,0)</f>
        <v>0</v>
      </c>
      <c r="AY365" s="98">
        <f>VLOOKUP(A365,[2]INFANTIL!$A$8:$AA$140,16,0)</f>
        <v>1</v>
      </c>
      <c r="AZ365" s="62">
        <f>VLOOKUP(A365,'[3]2017'!$A$8:$E$140,5,0)</f>
        <v>0</v>
      </c>
      <c r="BA365" s="63">
        <f>VLOOKUP(A365,'[3]2017'!$A$8:$E$140,4,0)</f>
        <v>0</v>
      </c>
      <c r="BB365" s="62">
        <f>VLOOKUP(A365,[2]MATERNAS!$A$8:$AA$140,27,0)</f>
        <v>0</v>
      </c>
      <c r="BC365" s="63">
        <f>VLOOKUP(A365,[2]MATERNAS!$A$8:$AA$140,26,0)</f>
        <v>0</v>
      </c>
      <c r="BD365" s="68">
        <v>0</v>
      </c>
      <c r="BE365" s="69">
        <v>0</v>
      </c>
      <c r="BF365" s="60">
        <f>VLOOKUP(A365,[4]Controles!$A$7:$L$139,12,0)</f>
        <v>3.278688524590164</v>
      </c>
      <c r="BG365" s="61">
        <f>VLOOKUP(A365,[4]Controles!$A$7:$L$139,11,0)</f>
        <v>2</v>
      </c>
      <c r="BH365" s="88">
        <v>3.278688524590164</v>
      </c>
      <c r="BI365" s="87">
        <v>2</v>
      </c>
      <c r="BJ365" s="68">
        <v>0</v>
      </c>
      <c r="BK365" s="69">
        <v>0</v>
      </c>
      <c r="BL365" s="68">
        <v>0</v>
      </c>
      <c r="BM365" s="69">
        <v>0</v>
      </c>
      <c r="BN365" s="67">
        <v>0</v>
      </c>
      <c r="BO365" s="67">
        <v>0</v>
      </c>
      <c r="BP365" s="67">
        <v>0</v>
      </c>
      <c r="BQ365" s="67">
        <v>0</v>
      </c>
      <c r="BR365" s="67">
        <v>0</v>
      </c>
      <c r="BS365" s="67">
        <v>0</v>
      </c>
      <c r="BT365" s="67">
        <v>0</v>
      </c>
      <c r="BU365" s="67">
        <v>0</v>
      </c>
      <c r="BV365" s="67">
        <v>30.9</v>
      </c>
      <c r="BW365" s="67">
        <v>82.4</v>
      </c>
      <c r="BX365" s="67">
        <v>82.4</v>
      </c>
      <c r="BY365" s="67">
        <v>82.4</v>
      </c>
      <c r="BZ365" s="67">
        <v>104.4</v>
      </c>
      <c r="CA365" s="67">
        <v>101.4</v>
      </c>
      <c r="CB365" s="67">
        <v>94.4</v>
      </c>
      <c r="CC365" s="96" t="s">
        <v>3258</v>
      </c>
      <c r="CD365" s="96" t="s">
        <v>3259</v>
      </c>
      <c r="CE365" s="99">
        <v>11.111111111111111</v>
      </c>
      <c r="CF365" s="67" t="s">
        <v>3260</v>
      </c>
      <c r="CG365" s="67" t="s">
        <v>3261</v>
      </c>
      <c r="CH365" s="67">
        <v>0</v>
      </c>
      <c r="CI365" s="67">
        <v>0</v>
      </c>
      <c r="CJ365" s="86">
        <v>0</v>
      </c>
      <c r="CK365" s="87">
        <v>0</v>
      </c>
      <c r="CL365" s="106">
        <v>0</v>
      </c>
      <c r="CM365" s="89">
        <v>0</v>
      </c>
      <c r="CN365" s="67">
        <v>0</v>
      </c>
      <c r="CO365" s="67">
        <v>0</v>
      </c>
      <c r="CP365" s="67">
        <v>0</v>
      </c>
      <c r="CQ365" s="67">
        <v>0</v>
      </c>
      <c r="CR365" s="67">
        <v>0</v>
      </c>
      <c r="CS365" s="67">
        <v>0</v>
      </c>
      <c r="CT365" s="67">
        <v>0</v>
      </c>
      <c r="CU365" s="67">
        <v>0</v>
      </c>
      <c r="CV365" s="67">
        <v>0</v>
      </c>
      <c r="CW365" s="67">
        <v>0</v>
      </c>
      <c r="CX365" s="67">
        <v>0</v>
      </c>
      <c r="CY365" s="67">
        <v>0</v>
      </c>
      <c r="CZ365" s="67">
        <v>0</v>
      </c>
      <c r="DA365" s="67">
        <v>0</v>
      </c>
      <c r="DB365" s="62">
        <f>VLOOKUP(A365,'[3]2017'!$A$8:$I$140,9,0)</f>
        <v>0</v>
      </c>
      <c r="DC365" s="63">
        <f>VLOOKUP(A365,'[3]2017'!$A$8:$I$140,8,0)</f>
        <v>0</v>
      </c>
      <c r="DD365" s="96" t="s">
        <v>3262</v>
      </c>
      <c r="DE365" s="96" t="s">
        <v>2044</v>
      </c>
      <c r="DF365" s="99">
        <v>0.24630541871921183</v>
      </c>
      <c r="DG365" s="104">
        <v>13.043478260869565</v>
      </c>
      <c r="DH365" s="67">
        <v>0</v>
      </c>
      <c r="DI365" s="67">
        <v>0</v>
      </c>
      <c r="DJ365" s="67">
        <v>0</v>
      </c>
      <c r="DK365" s="67">
        <v>0</v>
      </c>
      <c r="DL365" s="67">
        <v>107.87</v>
      </c>
      <c r="DM365" s="67">
        <v>1</v>
      </c>
      <c r="DN365" s="67">
        <v>0</v>
      </c>
      <c r="DO365" s="67">
        <v>0</v>
      </c>
      <c r="DP365" s="67">
        <v>0</v>
      </c>
      <c r="DQ365" s="67">
        <v>0</v>
      </c>
      <c r="DR365" s="67">
        <v>0</v>
      </c>
      <c r="DS365" s="67">
        <v>0</v>
      </c>
      <c r="DT365" s="67">
        <v>0</v>
      </c>
      <c r="DU365" s="67">
        <v>0</v>
      </c>
      <c r="DV365" s="67">
        <v>0</v>
      </c>
      <c r="DW365" s="67">
        <v>0</v>
      </c>
      <c r="DX365" s="67">
        <v>0</v>
      </c>
      <c r="DY365" s="67">
        <v>0</v>
      </c>
      <c r="DZ365" s="101">
        <f>VLOOKUP(A365,[5]Embarazos!$A$7:$D$139,4,0)</f>
        <v>1.6129032258064515</v>
      </c>
      <c r="EA365" s="63">
        <f>VLOOKUP(A365,[5]Embarazos!$A$7:$D$139,3,0)</f>
        <v>1</v>
      </c>
      <c r="EB365" s="62">
        <f>VLOOKUP(A365,[5]Embarazos!$A$7:$F$139,6,0)</f>
        <v>22.58064516129032</v>
      </c>
      <c r="EC365" s="63">
        <f>VLOOKUP(A365,[5]Embarazos!$A$7:$F$139,5,0)</f>
        <v>14</v>
      </c>
      <c r="ED365" s="62">
        <f>VLOOKUP(A365,'[3]2017'!$A$8:$K$140,11,0)</f>
        <v>0</v>
      </c>
      <c r="EE365" s="63">
        <f>VLOOKUP(A365,'[3]2017'!$A$8:$K$140,10,0)</f>
        <v>0</v>
      </c>
      <c r="EF365" s="96" t="s">
        <v>3263</v>
      </c>
      <c r="EG365" s="96" t="s">
        <v>3264</v>
      </c>
      <c r="EH365" s="99">
        <v>3.0379746835443036</v>
      </c>
      <c r="EI365" s="104">
        <v>19.021739130434785</v>
      </c>
      <c r="EJ365" s="174" t="s">
        <v>3037</v>
      </c>
      <c r="EK365" s="174" t="s">
        <v>3265</v>
      </c>
      <c r="EL365" s="96" t="s">
        <v>3266</v>
      </c>
      <c r="EM365" s="96" t="s">
        <v>3267</v>
      </c>
      <c r="EN365" s="99">
        <v>0</v>
      </c>
      <c r="EO365" s="100">
        <v>1.3698630136986301</v>
      </c>
      <c r="EP365" s="67">
        <v>0</v>
      </c>
      <c r="EQ365" s="67">
        <v>0</v>
      </c>
      <c r="ER365" s="67">
        <v>113.12</v>
      </c>
      <c r="ES365" s="67">
        <v>1</v>
      </c>
      <c r="ET365" s="67">
        <v>0</v>
      </c>
      <c r="EU365" s="67">
        <v>0</v>
      </c>
      <c r="EV365" s="67">
        <v>0</v>
      </c>
      <c r="EW365" s="67">
        <v>0</v>
      </c>
      <c r="EX365" s="67">
        <v>0</v>
      </c>
      <c r="EY365" s="62">
        <f>VLOOKUP(A365,[5]Embarazos!$A$7:$H$139,8,0)</f>
        <v>24.193548387096776</v>
      </c>
      <c r="EZ365" s="63">
        <f>VLOOKUP(A365,[5]Embarazos!$A$7:$H$139,7,0)</f>
        <v>15</v>
      </c>
      <c r="FA365" s="62">
        <f>VLOOKUP(A365,[5]Embarazos!$A$7:$J$139,10,0)</f>
        <v>16.129032258064516</v>
      </c>
      <c r="FB365" s="63">
        <f>VLOOKUP(A365,[5]Embarazos!$A$7:$J$139,9,0)</f>
        <v>10</v>
      </c>
      <c r="FC365" s="67">
        <v>122.32</v>
      </c>
      <c r="FD365" s="67">
        <v>2</v>
      </c>
      <c r="FE365" s="67">
        <v>122.32</v>
      </c>
      <c r="FF365" s="67">
        <v>2</v>
      </c>
      <c r="FG365" s="67">
        <v>0</v>
      </c>
      <c r="FH365" s="67">
        <v>0</v>
      </c>
      <c r="FI365" s="67">
        <v>0</v>
      </c>
      <c r="FJ365" s="67">
        <v>0</v>
      </c>
      <c r="FK365" s="92">
        <v>244.64831804281343</v>
      </c>
      <c r="FL365" s="105">
        <v>4</v>
      </c>
      <c r="FM365" s="67">
        <v>0</v>
      </c>
      <c r="FN365" s="67">
        <v>0</v>
      </c>
      <c r="FO365" s="67">
        <v>61.16</v>
      </c>
      <c r="FP365" s="67">
        <v>1</v>
      </c>
      <c r="FQ365" s="67">
        <v>0</v>
      </c>
      <c r="FR365" s="67">
        <v>0</v>
      </c>
      <c r="FS365" s="62">
        <f>VLOOKUP(A365,'[3]2017'!$A$8:$M$140,13,0)</f>
        <v>2.6917900403768504</v>
      </c>
      <c r="FT365" s="63">
        <f>VLOOKUP(A365,'[3]2017'!$A$8:$M$140,12,0)</f>
        <v>2</v>
      </c>
      <c r="FU365" s="62">
        <f>VLOOKUP(A365,'[3]2017'!$A$8:$O$140,15,0)</f>
        <v>3.9946737683089215</v>
      </c>
      <c r="FV365" s="63">
        <f>VLOOKUP(A365,'[3]2017'!$A$8:$O$140,14,0)</f>
        <v>3</v>
      </c>
      <c r="FW365" s="67"/>
      <c r="FX365" s="67"/>
      <c r="FY365" s="67"/>
      <c r="FZ365" s="67"/>
      <c r="GA365" s="67"/>
      <c r="GB365" s="67"/>
      <c r="GC365" s="67"/>
      <c r="GD365" s="67"/>
      <c r="GE365" s="67"/>
      <c r="GF365" s="67"/>
      <c r="GG365" s="67"/>
      <c r="GH365" s="67"/>
      <c r="GI365" s="67"/>
      <c r="GJ365" s="67"/>
      <c r="GK365" s="67"/>
      <c r="GL365" s="67"/>
      <c r="GM365" s="67"/>
      <c r="GN365" s="67"/>
      <c r="GO365" s="67"/>
      <c r="GP365" s="67"/>
      <c r="GQ365" s="67"/>
      <c r="GR365" s="67"/>
      <c r="GS365" s="67"/>
      <c r="GT365" s="67"/>
      <c r="GU365" s="67"/>
      <c r="GV365" s="67"/>
      <c r="GW365" s="67"/>
      <c r="GX365" s="67"/>
      <c r="GY365" s="67"/>
      <c r="GZ365" s="67"/>
      <c r="HA365" s="67"/>
      <c r="HB365" s="67"/>
      <c r="HC365" s="67"/>
      <c r="HD365" s="67"/>
      <c r="HE365" s="67"/>
      <c r="HF365" s="67"/>
      <c r="HG365" s="67"/>
      <c r="HH365" s="67"/>
      <c r="HI365" s="67"/>
      <c r="HJ365" s="67"/>
      <c r="HK365" s="67"/>
      <c r="HL365" s="67"/>
      <c r="HM365" s="67"/>
      <c r="HN365" s="67"/>
      <c r="HO365" s="67"/>
      <c r="HP365" s="67"/>
      <c r="HQ365" s="67"/>
      <c r="HR365" s="67"/>
      <c r="HS365" s="67"/>
      <c r="HT365" s="67"/>
      <c r="HU365" s="67"/>
      <c r="HV365" s="67"/>
      <c r="HW365" s="67"/>
      <c r="HX365" s="67"/>
      <c r="HY365" s="67"/>
      <c r="HZ365" s="67"/>
      <c r="IA365" s="67"/>
      <c r="IB365" s="67"/>
      <c r="IC365" s="67"/>
      <c r="ID365" s="67"/>
      <c r="IE365" s="67"/>
      <c r="IF365" s="67"/>
      <c r="IG365" s="67"/>
      <c r="IH365" s="67"/>
      <c r="II365" s="67"/>
      <c r="IJ365" s="67"/>
      <c r="IK365" s="67"/>
      <c r="IL365" s="67"/>
      <c r="IM365" s="67"/>
      <c r="IN365" s="67"/>
      <c r="IO365" s="67"/>
      <c r="IP365" s="67"/>
      <c r="IQ365" s="67"/>
      <c r="IR365" s="67"/>
      <c r="IS365" s="67"/>
      <c r="IT365" s="67"/>
      <c r="IU365" s="67"/>
      <c r="IV365" s="67"/>
      <c r="IW365" s="67"/>
      <c r="IX365" s="67"/>
      <c r="IY365" s="67"/>
      <c r="IZ365" s="67"/>
      <c r="JA365" s="67"/>
      <c r="JB365" s="67"/>
      <c r="JC365" s="67"/>
      <c r="JD365" s="67"/>
      <c r="JE365" s="67"/>
      <c r="JF365" s="67"/>
      <c r="JG365" s="67"/>
      <c r="JH365" s="67"/>
      <c r="JI365" s="67"/>
      <c r="JJ365" s="67"/>
      <c r="JK365" s="67"/>
      <c r="JL365" s="67"/>
      <c r="JM365" s="67"/>
      <c r="JN365" s="67"/>
      <c r="JO365" s="67"/>
      <c r="JP365" s="67"/>
      <c r="JQ365" s="67"/>
      <c r="JR365" s="67"/>
      <c r="JS365" s="67"/>
      <c r="JT365" s="67"/>
      <c r="JU365" s="67"/>
      <c r="JV365" s="67"/>
      <c r="JW365" s="67"/>
      <c r="JX365" s="67"/>
      <c r="JY365" s="67"/>
      <c r="JZ365" s="67"/>
      <c r="KA365" s="67"/>
      <c r="KB365" s="67"/>
      <c r="KC365" s="67"/>
      <c r="KD365" s="67"/>
      <c r="KE365" s="67"/>
      <c r="KF365" s="67"/>
      <c r="KG365" s="67"/>
      <c r="KH365" s="67"/>
      <c r="KI365" s="67"/>
      <c r="KJ365" s="67"/>
      <c r="KK365" s="67"/>
      <c r="KL365" s="67"/>
      <c r="KM365" s="67"/>
      <c r="KN365" s="67"/>
      <c r="KO365" s="67"/>
      <c r="KP365" s="67"/>
      <c r="KQ365" s="67"/>
      <c r="KR365" s="67"/>
      <c r="KS365" s="67"/>
      <c r="KT365" s="67"/>
      <c r="KU365" s="67"/>
      <c r="KV365" s="67"/>
      <c r="KW365" s="67"/>
      <c r="KX365" s="67"/>
      <c r="KY365" s="67"/>
      <c r="KZ365" s="67"/>
      <c r="LA365" s="67"/>
      <c r="LB365" s="67"/>
      <c r="LC365" s="67"/>
      <c r="LD365" s="67"/>
      <c r="LE365" s="67"/>
      <c r="LF365" s="67"/>
      <c r="LG365" s="67"/>
      <c r="LH365" s="67"/>
      <c r="LI365" s="67"/>
      <c r="LJ365" s="67"/>
      <c r="LK365" s="67"/>
      <c r="LL365" s="67"/>
      <c r="LM365" s="67"/>
      <c r="LN365" s="67"/>
      <c r="LO365" s="67"/>
      <c r="LP365" s="67"/>
      <c r="LQ365" s="67"/>
      <c r="LR365" s="67"/>
      <c r="LS365" s="67"/>
      <c r="LT365" s="67"/>
      <c r="LU365" s="67"/>
      <c r="LV365" s="67"/>
      <c r="LW365" s="67"/>
      <c r="LX365" s="67"/>
      <c r="LY365" s="67"/>
      <c r="LZ365" s="67"/>
      <c r="MA365" s="67"/>
      <c r="MB365" s="67"/>
      <c r="MC365" s="67"/>
      <c r="MD365" s="67"/>
      <c r="ME365" s="67"/>
      <c r="MF365" s="67"/>
      <c r="MG365" s="67"/>
      <c r="MH365" s="67"/>
      <c r="MI365" s="67"/>
      <c r="MJ365" s="67"/>
      <c r="MK365" s="67"/>
      <c r="ML365" s="67"/>
      <c r="MM365" s="67"/>
      <c r="MN365" s="67"/>
      <c r="MO365" s="67"/>
      <c r="MP365" s="67"/>
      <c r="MQ365" s="67"/>
      <c r="MR365" s="67"/>
      <c r="MS365" s="67"/>
      <c r="MT365" s="67"/>
      <c r="MU365" s="67"/>
      <c r="MV365" s="67"/>
      <c r="MW365" s="67"/>
      <c r="MX365" s="67"/>
      <c r="MY365" s="67"/>
      <c r="MZ365" s="67"/>
      <c r="NA365" s="67"/>
      <c r="NB365" s="67"/>
      <c r="NC365" s="67"/>
      <c r="ND365" s="67"/>
      <c r="NE365" s="67"/>
      <c r="NF365" s="67"/>
      <c r="NG365" s="67"/>
      <c r="NH365" s="67"/>
      <c r="NI365" s="67"/>
      <c r="NJ365" s="67"/>
      <c r="NK365" s="67"/>
      <c r="NL365" s="67"/>
      <c r="NM365" s="67"/>
      <c r="NN365" s="67"/>
      <c r="NO365" s="67"/>
      <c r="NP365" s="67"/>
      <c r="NQ365" s="67"/>
      <c r="NR365" s="12"/>
      <c r="NS365" s="12"/>
      <c r="NT365" s="12"/>
      <c r="NU365" s="12"/>
      <c r="NV365" s="12"/>
      <c r="NW365" s="12"/>
      <c r="NX365" s="12"/>
      <c r="NY365" s="12"/>
      <c r="NZ365" s="12"/>
      <c r="OA365" s="12"/>
      <c r="OB365" s="12"/>
      <c r="OC365" s="12"/>
      <c r="OD365" s="12"/>
      <c r="OE365" s="12"/>
      <c r="OF365" s="12"/>
      <c r="OG365" s="12"/>
      <c r="OH365" s="12"/>
      <c r="OI365" s="12"/>
      <c r="OJ365" s="12"/>
      <c r="OK365" s="12"/>
      <c r="OL365" s="12"/>
      <c r="OM365" s="12"/>
      <c r="ON365" s="12"/>
      <c r="OO365" s="12"/>
      <c r="OP365" s="12"/>
      <c r="OQ365" s="12"/>
    </row>
    <row r="366" spans="1:407">
      <c r="A366" s="96" t="s">
        <v>2116</v>
      </c>
      <c r="B366" s="56" t="s">
        <v>1445</v>
      </c>
      <c r="C366" s="96" t="s">
        <v>466</v>
      </c>
      <c r="D366" s="74">
        <v>6</v>
      </c>
      <c r="E366" s="67">
        <v>2017</v>
      </c>
      <c r="F366" s="161">
        <v>69.964190494209234</v>
      </c>
      <c r="G366" s="67">
        <v>14602</v>
      </c>
      <c r="H366" s="67">
        <v>8290</v>
      </c>
      <c r="I366" s="67">
        <v>6312</v>
      </c>
      <c r="J366" s="67">
        <v>24.56</v>
      </c>
      <c r="K366" s="78">
        <v>3586</v>
      </c>
      <c r="L366" s="67">
        <v>25.48</v>
      </c>
      <c r="M366" s="78">
        <v>3720</v>
      </c>
      <c r="N366" s="67">
        <v>1125</v>
      </c>
      <c r="O366" s="67">
        <v>578</v>
      </c>
      <c r="P366" s="67">
        <v>547</v>
      </c>
      <c r="Q366" s="67">
        <v>1354</v>
      </c>
      <c r="R366" s="67">
        <v>696</v>
      </c>
      <c r="S366" s="67">
        <v>658</v>
      </c>
      <c r="T366" s="67">
        <v>1154</v>
      </c>
      <c r="U366" s="67">
        <v>597</v>
      </c>
      <c r="V366" s="67">
        <v>557</v>
      </c>
      <c r="W366" s="67">
        <v>1387</v>
      </c>
      <c r="X366" s="67">
        <v>719</v>
      </c>
      <c r="Y366" s="67">
        <v>668</v>
      </c>
      <c r="Z366" s="67">
        <v>1146</v>
      </c>
      <c r="AA366" s="67">
        <v>596</v>
      </c>
      <c r="AB366" s="67">
        <v>550</v>
      </c>
      <c r="AC366" s="67">
        <v>1342</v>
      </c>
      <c r="AD366" s="67">
        <v>699</v>
      </c>
      <c r="AE366" s="67">
        <v>643</v>
      </c>
      <c r="AF366" s="67">
        <v>1105</v>
      </c>
      <c r="AG366" s="67">
        <v>576</v>
      </c>
      <c r="AH366" s="67">
        <v>529</v>
      </c>
      <c r="AI366" s="67">
        <v>2103</v>
      </c>
      <c r="AJ366" s="67">
        <v>1091</v>
      </c>
      <c r="AK366" s="67">
        <v>1012</v>
      </c>
      <c r="AL366" s="67">
        <v>1180</v>
      </c>
      <c r="AM366" s="67">
        <v>612</v>
      </c>
      <c r="AN366" s="67">
        <v>568</v>
      </c>
      <c r="AO366" s="67">
        <v>1164</v>
      </c>
      <c r="AP366" s="67">
        <v>598</v>
      </c>
      <c r="AQ366" s="67">
        <v>566</v>
      </c>
      <c r="AR366" s="67" t="s">
        <v>428</v>
      </c>
      <c r="AS366" s="67"/>
      <c r="AT366" s="67" t="s">
        <v>428</v>
      </c>
      <c r="AU366" s="59">
        <v>181</v>
      </c>
      <c r="AV366" s="59">
        <v>0</v>
      </c>
      <c r="AW366" s="59">
        <v>31</v>
      </c>
      <c r="AX366" s="97" t="e">
        <f>VLOOKUP(A366,[2]INFANTIL!$A$8:$AA$140,27,0)</f>
        <v>#N/A</v>
      </c>
      <c r="AY366" s="98" t="e">
        <f>VLOOKUP(A366,[2]INFANTIL!$A$8:$AA$140,16,0)</f>
        <v>#N/A</v>
      </c>
      <c r="AZ366" s="62">
        <f>VLOOKUP(A366,'[3]2017'!$A$8:$E$140,5,0)</f>
        <v>0</v>
      </c>
      <c r="BA366" s="63">
        <f>VLOOKUP(A366,'[3]2017'!$A$8:$E$140,4,0)</f>
        <v>0</v>
      </c>
      <c r="BB366" s="62">
        <f>VLOOKUP(A366,[2]MATERNAS!$A$8:$AA$140,27,0)</f>
        <v>0</v>
      </c>
      <c r="BC366" s="63">
        <f>VLOOKUP(A366,[2]MATERNAS!$A$8:$AA$140,26,0)</f>
        <v>0</v>
      </c>
      <c r="BD366" s="68">
        <v>0</v>
      </c>
      <c r="BE366" s="69">
        <v>0</v>
      </c>
      <c r="BF366" s="60">
        <f>VLOOKUP(A366,[4]Controles!$A$7:$L$139,12,0)</f>
        <v>5.7142857142857144</v>
      </c>
      <c r="BG366" s="61">
        <f>VLOOKUP(A366,[4]Controles!$A$7:$L$139,11,0)</f>
        <v>4</v>
      </c>
      <c r="BH366" s="88">
        <v>11.428571428571429</v>
      </c>
      <c r="BI366" s="87">
        <v>8</v>
      </c>
      <c r="BJ366" s="68">
        <v>0</v>
      </c>
      <c r="BK366" s="69">
        <v>0</v>
      </c>
      <c r="BL366" s="68">
        <v>0</v>
      </c>
      <c r="BM366" s="69">
        <v>0</v>
      </c>
      <c r="BN366" s="67">
        <v>0</v>
      </c>
      <c r="BO366" s="67">
        <v>0</v>
      </c>
      <c r="BP366" s="67">
        <v>0</v>
      </c>
      <c r="BQ366" s="67">
        <v>0</v>
      </c>
      <c r="BR366" s="67">
        <v>0</v>
      </c>
      <c r="BS366" s="67">
        <v>0</v>
      </c>
      <c r="BT366" s="67">
        <v>0</v>
      </c>
      <c r="BU366" s="67">
        <v>0</v>
      </c>
      <c r="BV366" s="67">
        <v>45.5</v>
      </c>
      <c r="BW366" s="67">
        <v>118.2</v>
      </c>
      <c r="BX366" s="67">
        <v>115.2</v>
      </c>
      <c r="BY366" s="67">
        <v>115.2</v>
      </c>
      <c r="BZ366" s="67">
        <v>112.1</v>
      </c>
      <c r="CA366" s="67">
        <v>102.9</v>
      </c>
      <c r="CB366" s="67">
        <v>95.7</v>
      </c>
      <c r="CC366" s="96" t="s">
        <v>2365</v>
      </c>
      <c r="CD366" s="96" t="s">
        <v>3268</v>
      </c>
      <c r="CE366" s="99">
        <v>0</v>
      </c>
      <c r="CF366" s="67" t="s">
        <v>2512</v>
      </c>
      <c r="CG366" s="67" t="s">
        <v>3269</v>
      </c>
      <c r="CH366" s="67">
        <v>0</v>
      </c>
      <c r="CI366" s="67">
        <v>0</v>
      </c>
      <c r="CJ366" s="86">
        <v>0</v>
      </c>
      <c r="CK366" s="87">
        <v>0</v>
      </c>
      <c r="CL366" s="106">
        <v>0</v>
      </c>
      <c r="CM366" s="89">
        <v>0</v>
      </c>
      <c r="CN366" s="67">
        <v>0</v>
      </c>
      <c r="CO366" s="67">
        <v>0</v>
      </c>
      <c r="CP366" s="67">
        <v>0</v>
      </c>
      <c r="CQ366" s="67">
        <v>0</v>
      </c>
      <c r="CR366" s="67">
        <v>0</v>
      </c>
      <c r="CS366" s="67">
        <v>0</v>
      </c>
      <c r="CT366" s="67">
        <v>0</v>
      </c>
      <c r="CU366" s="67">
        <v>0</v>
      </c>
      <c r="CV366" s="67">
        <v>0</v>
      </c>
      <c r="CW366" s="67">
        <v>0</v>
      </c>
      <c r="CX366" s="67">
        <v>0</v>
      </c>
      <c r="CY366" s="67">
        <v>0</v>
      </c>
      <c r="CZ366" s="67">
        <v>0</v>
      </c>
      <c r="DA366" s="67">
        <v>0</v>
      </c>
      <c r="DB366" s="62">
        <f>VLOOKUP(A366,'[3]2017'!$A$8:$I$140,9,0)</f>
        <v>0</v>
      </c>
      <c r="DC366" s="63">
        <f>VLOOKUP(A366,'[3]2017'!$A$8:$I$140,8,0)</f>
        <v>0</v>
      </c>
      <c r="DD366" s="96" t="s">
        <v>3270</v>
      </c>
      <c r="DE366" s="96" t="s">
        <v>3271</v>
      </c>
      <c r="DF366" s="99">
        <v>3.2</v>
      </c>
      <c r="DG366" s="104">
        <v>2.9729729729729732</v>
      </c>
      <c r="DH366" s="67">
        <v>0</v>
      </c>
      <c r="DI366" s="67">
        <v>0</v>
      </c>
      <c r="DJ366" s="67">
        <v>144.19999999999999</v>
      </c>
      <c r="DK366" s="67">
        <v>2</v>
      </c>
      <c r="DL366" s="67">
        <v>72.099999999999994</v>
      </c>
      <c r="DM366" s="67">
        <v>1</v>
      </c>
      <c r="DN366" s="67">
        <v>74.52</v>
      </c>
      <c r="DO366" s="67">
        <v>1</v>
      </c>
      <c r="DP366" s="67">
        <v>0</v>
      </c>
      <c r="DQ366" s="67">
        <v>0</v>
      </c>
      <c r="DR366" s="67">
        <v>0</v>
      </c>
      <c r="DS366" s="67">
        <v>0</v>
      </c>
      <c r="DT366" s="67">
        <v>0</v>
      </c>
      <c r="DU366" s="67">
        <v>0</v>
      </c>
      <c r="DV366" s="67">
        <v>0</v>
      </c>
      <c r="DW366" s="67">
        <v>0</v>
      </c>
      <c r="DX366" s="67">
        <v>0</v>
      </c>
      <c r="DY366" s="67">
        <v>0</v>
      </c>
      <c r="DZ366" s="101">
        <f>VLOOKUP(A366,[5]Embarazos!$A$7:$D$139,4,0)</f>
        <v>1.4285714285714286</v>
      </c>
      <c r="EA366" s="63">
        <f>VLOOKUP(A366,[5]Embarazos!$A$7:$D$139,3,0)</f>
        <v>1</v>
      </c>
      <c r="EB366" s="62">
        <f>VLOOKUP(A366,[5]Embarazos!$A$7:$F$139,6,0)</f>
        <v>17.142857142857142</v>
      </c>
      <c r="EC366" s="63">
        <f>VLOOKUP(A366,[5]Embarazos!$A$7:$F$139,5,0)</f>
        <v>12</v>
      </c>
      <c r="ED366" s="62">
        <f>VLOOKUP(A366,'[3]2017'!$A$8:$K$140,11,0)</f>
        <v>1.8099547511312217</v>
      </c>
      <c r="EE366" s="63">
        <f>VLOOKUP(A366,'[3]2017'!$A$8:$K$140,10,0)</f>
        <v>2</v>
      </c>
      <c r="EF366" s="96" t="s">
        <v>3272</v>
      </c>
      <c r="EG366" s="96" t="s">
        <v>1787</v>
      </c>
      <c r="EH366" s="99">
        <v>4.2226487523992322</v>
      </c>
      <c r="EI366" s="104">
        <v>2.9585798816568047</v>
      </c>
      <c r="EJ366" s="174" t="s">
        <v>3273</v>
      </c>
      <c r="EK366" s="174" t="s">
        <v>2140</v>
      </c>
      <c r="EL366" s="96" t="s">
        <v>3274</v>
      </c>
      <c r="EM366" s="96" t="s">
        <v>3275</v>
      </c>
      <c r="EN366" s="99">
        <v>1.5384615384615385</v>
      </c>
      <c r="EO366" s="100">
        <v>15</v>
      </c>
      <c r="EP366" s="67">
        <v>74.52</v>
      </c>
      <c r="EQ366" s="67">
        <v>1</v>
      </c>
      <c r="ER366" s="67">
        <v>223.55</v>
      </c>
      <c r="ES366" s="67">
        <v>3</v>
      </c>
      <c r="ET366" s="92">
        <v>372.57824143070047</v>
      </c>
      <c r="EU366" s="67">
        <v>5</v>
      </c>
      <c r="EV366" s="67">
        <v>74.52</v>
      </c>
      <c r="EW366" s="67">
        <v>1</v>
      </c>
      <c r="EX366" s="67">
        <v>0</v>
      </c>
      <c r="EY366" s="62">
        <f>VLOOKUP(A366,[5]Embarazos!$A$7:$H$139,8,0)</f>
        <v>35.714285714285715</v>
      </c>
      <c r="EZ366" s="63">
        <f>VLOOKUP(A366,[5]Embarazos!$A$7:$H$139,7,0)</f>
        <v>25</v>
      </c>
      <c r="FA366" s="62">
        <f>VLOOKUP(A366,[5]Embarazos!$A$7:$J$139,10,0)</f>
        <v>27.142857142857142</v>
      </c>
      <c r="FB366" s="63">
        <f>VLOOKUP(A366,[5]Embarazos!$A$7:$J$139,9,0)</f>
        <v>19</v>
      </c>
      <c r="FC366" s="67">
        <v>116.78</v>
      </c>
      <c r="FD366" s="67">
        <v>3</v>
      </c>
      <c r="FE366" s="67">
        <v>0</v>
      </c>
      <c r="FF366" s="67">
        <v>0</v>
      </c>
      <c r="FG366" s="67">
        <v>0</v>
      </c>
      <c r="FH366" s="67">
        <v>0</v>
      </c>
      <c r="FI366" s="67">
        <v>0</v>
      </c>
      <c r="FJ366" s="67">
        <v>0</v>
      </c>
      <c r="FK366" s="92">
        <v>116.77695601401324</v>
      </c>
      <c r="FL366" s="105">
        <v>3</v>
      </c>
      <c r="FM366" s="67">
        <v>0</v>
      </c>
      <c r="FN366" s="67">
        <v>0</v>
      </c>
      <c r="FO366" s="67">
        <v>116.78</v>
      </c>
      <c r="FP366" s="67">
        <v>3</v>
      </c>
      <c r="FQ366" s="92">
        <v>38.925652004671079</v>
      </c>
      <c r="FR366" s="105">
        <v>1</v>
      </c>
      <c r="FS366" s="62">
        <f>VLOOKUP(A366,'[3]2017'!$A$8:$M$140,13,0)</f>
        <v>0.84745762711864403</v>
      </c>
      <c r="FT366" s="63">
        <f>VLOOKUP(A366,'[3]2017'!$A$8:$M$140,12,0)</f>
        <v>1</v>
      </c>
      <c r="FU366" s="62">
        <f>VLOOKUP(A366,'[3]2017'!$A$8:$O$140,15,0)</f>
        <v>2.5773195876288661</v>
      </c>
      <c r="FV366" s="63">
        <f>VLOOKUP(A366,'[3]2017'!$A$8:$O$140,14,0)</f>
        <v>3</v>
      </c>
      <c r="FW366" s="67"/>
      <c r="FX366" s="67"/>
      <c r="FY366" s="67"/>
      <c r="FZ366" s="67"/>
      <c r="GA366" s="67"/>
      <c r="GB366" s="67"/>
      <c r="GC366" s="67"/>
      <c r="GD366" s="67"/>
      <c r="GE366" s="67"/>
      <c r="GF366" s="67"/>
      <c r="GG366" s="67"/>
      <c r="GH366" s="67"/>
      <c r="GI366" s="67"/>
      <c r="GJ366" s="67"/>
      <c r="GK366" s="67"/>
      <c r="GL366" s="67"/>
      <c r="GM366" s="67"/>
      <c r="GN366" s="67"/>
      <c r="GO366" s="67"/>
      <c r="GP366" s="67"/>
      <c r="GQ366" s="67"/>
      <c r="GR366" s="67"/>
      <c r="GS366" s="67"/>
      <c r="GT366" s="67"/>
      <c r="GU366" s="67"/>
      <c r="GV366" s="67"/>
      <c r="GW366" s="67"/>
      <c r="GX366" s="67"/>
      <c r="GY366" s="67"/>
      <c r="GZ366" s="67"/>
      <c r="HA366" s="67"/>
      <c r="HB366" s="67"/>
      <c r="HC366" s="67"/>
      <c r="HD366" s="67"/>
      <c r="HE366" s="67"/>
      <c r="HF366" s="67"/>
      <c r="HG366" s="67"/>
      <c r="HH366" s="67"/>
      <c r="HI366" s="67"/>
      <c r="HJ366" s="67"/>
      <c r="HK366" s="67"/>
      <c r="HL366" s="67"/>
      <c r="HM366" s="67"/>
      <c r="HN366" s="67"/>
      <c r="HO366" s="67"/>
      <c r="HP366" s="67"/>
      <c r="HQ366" s="67"/>
      <c r="HR366" s="67"/>
      <c r="HS366" s="67"/>
      <c r="HT366" s="67"/>
      <c r="HU366" s="67"/>
      <c r="HV366" s="67"/>
      <c r="HW366" s="67"/>
      <c r="HX366" s="67"/>
      <c r="HY366" s="67"/>
      <c r="HZ366" s="67"/>
      <c r="IA366" s="67"/>
      <c r="IB366" s="67"/>
      <c r="IC366" s="67"/>
      <c r="ID366" s="67"/>
      <c r="IE366" s="67"/>
      <c r="IF366" s="67"/>
      <c r="IG366" s="67"/>
      <c r="IH366" s="67"/>
      <c r="II366" s="67"/>
      <c r="IJ366" s="67"/>
      <c r="IK366" s="67"/>
      <c r="IL366" s="67"/>
      <c r="IM366" s="67"/>
      <c r="IN366" s="67"/>
      <c r="IO366" s="67"/>
      <c r="IP366" s="67"/>
      <c r="IQ366" s="67"/>
      <c r="IR366" s="67"/>
      <c r="IS366" s="67"/>
      <c r="IT366" s="67"/>
      <c r="IU366" s="67"/>
      <c r="IV366" s="67"/>
      <c r="IW366" s="67"/>
      <c r="IX366" s="67"/>
      <c r="IY366" s="67"/>
      <c r="IZ366" s="67"/>
      <c r="JA366" s="67"/>
      <c r="JB366" s="67"/>
      <c r="JC366" s="67"/>
      <c r="JD366" s="67"/>
      <c r="JE366" s="67"/>
      <c r="JF366" s="67"/>
      <c r="JG366" s="67"/>
      <c r="JH366" s="67"/>
      <c r="JI366" s="67"/>
      <c r="JJ366" s="67"/>
      <c r="JK366" s="67"/>
      <c r="JL366" s="67"/>
      <c r="JM366" s="67"/>
      <c r="JN366" s="67"/>
      <c r="JO366" s="67"/>
      <c r="JP366" s="67"/>
      <c r="JQ366" s="67"/>
      <c r="JR366" s="67"/>
      <c r="JS366" s="67"/>
      <c r="JT366" s="67"/>
      <c r="JU366" s="67"/>
      <c r="JV366" s="67"/>
      <c r="JW366" s="67"/>
      <c r="JX366" s="67"/>
      <c r="JY366" s="67"/>
      <c r="JZ366" s="67"/>
      <c r="KA366" s="67"/>
      <c r="KB366" s="67"/>
      <c r="KC366" s="67"/>
      <c r="KD366" s="67"/>
      <c r="KE366" s="67"/>
      <c r="KF366" s="67"/>
      <c r="KG366" s="67"/>
      <c r="KH366" s="67"/>
      <c r="KI366" s="67"/>
      <c r="KJ366" s="67"/>
      <c r="KK366" s="67"/>
      <c r="KL366" s="67"/>
      <c r="KM366" s="67"/>
      <c r="KN366" s="67"/>
      <c r="KO366" s="67"/>
      <c r="KP366" s="67"/>
      <c r="KQ366" s="67"/>
      <c r="KR366" s="67"/>
      <c r="KS366" s="67"/>
      <c r="KT366" s="67"/>
      <c r="KU366" s="67"/>
      <c r="KV366" s="67"/>
      <c r="KW366" s="67"/>
      <c r="KX366" s="67"/>
      <c r="KY366" s="67"/>
      <c r="KZ366" s="67"/>
      <c r="LA366" s="67"/>
      <c r="LB366" s="67"/>
      <c r="LC366" s="67"/>
      <c r="LD366" s="67"/>
      <c r="LE366" s="67"/>
      <c r="LF366" s="67"/>
      <c r="LG366" s="67"/>
      <c r="LH366" s="67"/>
      <c r="LI366" s="67"/>
      <c r="LJ366" s="67"/>
      <c r="LK366" s="67"/>
      <c r="LL366" s="67"/>
      <c r="LM366" s="67"/>
      <c r="LN366" s="67"/>
      <c r="LO366" s="67"/>
      <c r="LP366" s="67"/>
      <c r="LQ366" s="67"/>
      <c r="LR366" s="67"/>
      <c r="LS366" s="67"/>
      <c r="LT366" s="67"/>
      <c r="LU366" s="67"/>
      <c r="LV366" s="67"/>
      <c r="LW366" s="67"/>
      <c r="LX366" s="67"/>
      <c r="LY366" s="67"/>
      <c r="LZ366" s="67"/>
      <c r="MA366" s="67"/>
      <c r="MB366" s="67"/>
      <c r="MC366" s="67"/>
      <c r="MD366" s="67"/>
      <c r="ME366" s="67"/>
      <c r="MF366" s="67"/>
      <c r="MG366" s="67"/>
      <c r="MH366" s="67"/>
      <c r="MI366" s="67"/>
      <c r="MJ366" s="67"/>
      <c r="MK366" s="67"/>
      <c r="ML366" s="67"/>
      <c r="MM366" s="67"/>
      <c r="MN366" s="67"/>
      <c r="MO366" s="67"/>
      <c r="MP366" s="67"/>
      <c r="MQ366" s="67"/>
      <c r="MR366" s="67"/>
      <c r="MS366" s="67"/>
      <c r="MT366" s="67"/>
      <c r="MU366" s="67"/>
      <c r="MV366" s="67"/>
      <c r="MW366" s="67"/>
      <c r="MX366" s="67"/>
      <c r="MY366" s="67"/>
      <c r="MZ366" s="67"/>
      <c r="NA366" s="67"/>
      <c r="NB366" s="67"/>
      <c r="NC366" s="67"/>
      <c r="ND366" s="67"/>
      <c r="NE366" s="67"/>
      <c r="NF366" s="67"/>
      <c r="NG366" s="67"/>
      <c r="NH366" s="67"/>
      <c r="NI366" s="67"/>
      <c r="NJ366" s="67"/>
      <c r="NK366" s="67"/>
      <c r="NL366" s="67"/>
      <c r="NM366" s="67"/>
      <c r="NN366" s="67"/>
      <c r="NO366" s="67"/>
      <c r="NP366" s="67"/>
      <c r="NQ366" s="67"/>
      <c r="NR366" s="12"/>
      <c r="NS366" s="12"/>
      <c r="NT366" s="12"/>
      <c r="NU366" s="12"/>
      <c r="NV366" s="12"/>
      <c r="NW366" s="12"/>
      <c r="NX366" s="12"/>
      <c r="NY366" s="12"/>
      <c r="NZ366" s="12"/>
      <c r="OA366" s="12"/>
      <c r="OB366" s="12"/>
      <c r="OC366" s="12"/>
      <c r="OD366" s="12"/>
      <c r="OE366" s="12"/>
      <c r="OF366" s="12"/>
      <c r="OG366" s="12"/>
      <c r="OH366" s="12"/>
      <c r="OI366" s="12"/>
      <c r="OJ366" s="12"/>
      <c r="OK366" s="12"/>
      <c r="OL366" s="12"/>
      <c r="OM366" s="12"/>
      <c r="ON366" s="12"/>
      <c r="OO366" s="12"/>
      <c r="OP366" s="12"/>
      <c r="OQ366" s="12"/>
    </row>
    <row r="367" spans="1:407">
      <c r="A367" s="96" t="s">
        <v>1452</v>
      </c>
      <c r="B367" s="56" t="s">
        <v>1453</v>
      </c>
      <c r="C367" s="96" t="s">
        <v>514</v>
      </c>
      <c r="D367" s="74">
        <v>6</v>
      </c>
      <c r="E367" s="67">
        <v>2017</v>
      </c>
      <c r="F367" s="161">
        <v>67.395285031717478</v>
      </c>
      <c r="G367" s="67">
        <v>6552</v>
      </c>
      <c r="H367" s="67">
        <v>1016</v>
      </c>
      <c r="I367" s="67">
        <v>5536</v>
      </c>
      <c r="J367" s="67">
        <v>15.43</v>
      </c>
      <c r="K367" s="78">
        <v>1011</v>
      </c>
      <c r="L367" s="67">
        <v>61.81</v>
      </c>
      <c r="M367" s="78">
        <v>4050</v>
      </c>
      <c r="N367" s="67">
        <v>761</v>
      </c>
      <c r="O367" s="67">
        <v>393</v>
      </c>
      <c r="P367" s="67">
        <v>368</v>
      </c>
      <c r="Q367" s="67">
        <v>908</v>
      </c>
      <c r="R367" s="67">
        <v>469</v>
      </c>
      <c r="S367" s="67">
        <v>439</v>
      </c>
      <c r="T367" s="67">
        <v>708</v>
      </c>
      <c r="U367" s="67">
        <v>365</v>
      </c>
      <c r="V367" s="67">
        <v>343</v>
      </c>
      <c r="W367" s="67">
        <v>826</v>
      </c>
      <c r="X367" s="67">
        <v>426</v>
      </c>
      <c r="Y367" s="67">
        <v>400</v>
      </c>
      <c r="Z367" s="67">
        <v>640</v>
      </c>
      <c r="AA367" s="67">
        <v>330</v>
      </c>
      <c r="AB367" s="67">
        <v>310</v>
      </c>
      <c r="AC367" s="67">
        <v>721</v>
      </c>
      <c r="AD367" s="67">
        <v>371</v>
      </c>
      <c r="AE367" s="67">
        <v>350</v>
      </c>
      <c r="AF367" s="67">
        <v>570</v>
      </c>
      <c r="AG367" s="67">
        <v>294</v>
      </c>
      <c r="AH367" s="67">
        <v>276</v>
      </c>
      <c r="AI367" s="67">
        <v>978</v>
      </c>
      <c r="AJ367" s="67">
        <v>509</v>
      </c>
      <c r="AK367" s="67">
        <v>469</v>
      </c>
      <c r="AL367" s="67">
        <v>550</v>
      </c>
      <c r="AM367" s="67">
        <v>286</v>
      </c>
      <c r="AN367" s="67">
        <v>264</v>
      </c>
      <c r="AO367" s="67">
        <v>492</v>
      </c>
      <c r="AP367" s="67">
        <v>257</v>
      </c>
      <c r="AQ367" s="67">
        <v>235</v>
      </c>
      <c r="AR367" s="67" t="s">
        <v>428</v>
      </c>
      <c r="AS367" s="67"/>
      <c r="AT367" s="67" t="s">
        <v>428</v>
      </c>
      <c r="AU367" s="59">
        <v>293</v>
      </c>
      <c r="AV367" s="59">
        <v>0</v>
      </c>
      <c r="AW367" s="59">
        <v>49</v>
      </c>
      <c r="AX367" s="97">
        <f>VLOOKUP(A367,[2]INFANTIL!$A$8:$AA$140,27,0)</f>
        <v>14.925373134328359</v>
      </c>
      <c r="AY367" s="98">
        <f>VLOOKUP(A367,[2]INFANTIL!$A$8:$AA$140,16,0)</f>
        <v>0</v>
      </c>
      <c r="AZ367" s="62">
        <f>VLOOKUP(A367,'[3]2017'!$A$8:$E$140,5,0)</f>
        <v>1.3140604467805519</v>
      </c>
      <c r="BA367" s="63">
        <f>VLOOKUP(A367,'[3]2017'!$A$8:$E$140,4,0)</f>
        <v>1</v>
      </c>
      <c r="BB367" s="62">
        <f>VLOOKUP(A367,[2]MATERNAS!$A$8:$AA$140,27,0)</f>
        <v>1492.5373134328358</v>
      </c>
      <c r="BC367" s="63">
        <f>VLOOKUP(A367,[2]MATERNAS!$A$8:$AA$140,26,0)</f>
        <v>1</v>
      </c>
      <c r="BD367" s="68">
        <v>0</v>
      </c>
      <c r="BE367" s="69">
        <v>0</v>
      </c>
      <c r="BF367" s="60">
        <f>VLOOKUP(A367,[4]Controles!$A$7:$L$139,12,0)</f>
        <v>8.9552238805970141</v>
      </c>
      <c r="BG367" s="61">
        <f>VLOOKUP(A367,[4]Controles!$A$7:$L$139,11,0)</f>
        <v>6</v>
      </c>
      <c r="BH367" s="88">
        <v>14.925373134328357</v>
      </c>
      <c r="BI367" s="87">
        <v>10</v>
      </c>
      <c r="BJ367" s="68">
        <v>0</v>
      </c>
      <c r="BK367" s="69">
        <v>0</v>
      </c>
      <c r="BL367" s="68">
        <v>0</v>
      </c>
      <c r="BM367" s="69">
        <v>0</v>
      </c>
      <c r="BN367" s="67">
        <v>0</v>
      </c>
      <c r="BO367" s="67">
        <v>0</v>
      </c>
      <c r="BP367" s="67">
        <v>0</v>
      </c>
      <c r="BQ367" s="67">
        <v>0</v>
      </c>
      <c r="BR367" s="67">
        <v>0</v>
      </c>
      <c r="BS367" s="67">
        <v>0</v>
      </c>
      <c r="BT367" s="67">
        <v>0</v>
      </c>
      <c r="BU367" s="67">
        <v>0</v>
      </c>
      <c r="BV367" s="67">
        <v>28.4</v>
      </c>
      <c r="BW367" s="67">
        <v>100</v>
      </c>
      <c r="BX367" s="67">
        <v>108.1</v>
      </c>
      <c r="BY367" s="67">
        <v>100</v>
      </c>
      <c r="BZ367" s="67">
        <v>108.1</v>
      </c>
      <c r="CA367" s="67">
        <v>96.3</v>
      </c>
      <c r="CB367" s="67">
        <v>95.1</v>
      </c>
      <c r="CC367" s="96" t="s">
        <v>3276</v>
      </c>
      <c r="CD367" s="96" t="s">
        <v>3277</v>
      </c>
      <c r="CE367" s="99">
        <v>40</v>
      </c>
      <c r="CF367" s="67" t="s">
        <v>3278</v>
      </c>
      <c r="CG367" s="67" t="s">
        <v>3279</v>
      </c>
      <c r="CH367" s="67">
        <v>0</v>
      </c>
      <c r="CI367" s="67">
        <v>0</v>
      </c>
      <c r="CJ367" s="86">
        <v>0</v>
      </c>
      <c r="CK367" s="87">
        <v>0</v>
      </c>
      <c r="CL367" s="106">
        <v>0</v>
      </c>
      <c r="CM367" s="89">
        <v>0</v>
      </c>
      <c r="CN367" s="67">
        <v>0</v>
      </c>
      <c r="CO367" s="67">
        <v>0</v>
      </c>
      <c r="CP367" s="67">
        <v>0</v>
      </c>
      <c r="CQ367" s="67">
        <v>0</v>
      </c>
      <c r="CR367" s="67">
        <v>0</v>
      </c>
      <c r="CS367" s="67">
        <v>0</v>
      </c>
      <c r="CT367" s="67">
        <v>0</v>
      </c>
      <c r="CU367" s="67">
        <v>0</v>
      </c>
      <c r="CV367" s="67">
        <v>0</v>
      </c>
      <c r="CW367" s="67">
        <v>0</v>
      </c>
      <c r="CX367" s="67">
        <v>0</v>
      </c>
      <c r="CY367" s="67">
        <v>0</v>
      </c>
      <c r="CZ367" s="67">
        <v>0</v>
      </c>
      <c r="DA367" s="67">
        <v>0</v>
      </c>
      <c r="DB367" s="62">
        <f>VLOOKUP(A367,'[3]2017'!$A$8:$I$140,9,0)</f>
        <v>0</v>
      </c>
      <c r="DC367" s="63">
        <f>VLOOKUP(A367,'[3]2017'!$A$8:$I$140,8,0)</f>
        <v>0</v>
      </c>
      <c r="DD367" s="96" t="s">
        <v>3280</v>
      </c>
      <c r="DE367" s="96" t="s">
        <v>3281</v>
      </c>
      <c r="DF367" s="99">
        <v>1.8237082066869299</v>
      </c>
      <c r="DG367" s="104">
        <v>22.562141491395792</v>
      </c>
      <c r="DH367" s="67">
        <v>121.07</v>
      </c>
      <c r="DI367" s="67">
        <v>1</v>
      </c>
      <c r="DJ367" s="67">
        <v>0</v>
      </c>
      <c r="DK367" s="67">
        <v>0</v>
      </c>
      <c r="DL367" s="67">
        <v>0</v>
      </c>
      <c r="DM367" s="67">
        <v>0</v>
      </c>
      <c r="DN367" s="67">
        <v>0</v>
      </c>
      <c r="DO367" s="67">
        <v>0</v>
      </c>
      <c r="DP367" s="67">
        <v>0</v>
      </c>
      <c r="DQ367" s="67">
        <v>0</v>
      </c>
      <c r="DR367" s="67">
        <v>0</v>
      </c>
      <c r="DS367" s="67">
        <v>0</v>
      </c>
      <c r="DT367" s="67">
        <v>0</v>
      </c>
      <c r="DU367" s="67">
        <v>0</v>
      </c>
      <c r="DV367" s="67">
        <v>0</v>
      </c>
      <c r="DW367" s="67">
        <v>0</v>
      </c>
      <c r="DX367" s="67">
        <v>0</v>
      </c>
      <c r="DY367" s="67">
        <v>0</v>
      </c>
      <c r="DZ367" s="101">
        <f>VLOOKUP(A367,[5]Embarazos!$A$7:$D$139,4,0)</f>
        <v>2.9411764705882351</v>
      </c>
      <c r="EA367" s="63">
        <f>VLOOKUP(A367,[5]Embarazos!$A$7:$D$139,3,0)</f>
        <v>2</v>
      </c>
      <c r="EB367" s="62">
        <f>VLOOKUP(A367,[5]Embarazos!$A$7:$F$139,6,0)</f>
        <v>26.47058823529412</v>
      </c>
      <c r="EC367" s="63">
        <f>VLOOKUP(A367,[5]Embarazos!$A$7:$F$139,5,0)</f>
        <v>18</v>
      </c>
      <c r="ED367" s="62">
        <f>VLOOKUP(A367,'[3]2017'!$A$8:$K$140,11,0)</f>
        <v>0</v>
      </c>
      <c r="EE367" s="63">
        <f>VLOOKUP(A367,'[3]2017'!$A$8:$K$140,10,0)</f>
        <v>0</v>
      </c>
      <c r="EF367" s="96" t="s">
        <v>3282</v>
      </c>
      <c r="EG367" s="96" t="s">
        <v>3283</v>
      </c>
      <c r="EH367" s="99">
        <v>2.5510204081632653</v>
      </c>
      <c r="EI367" s="104">
        <v>12.195121951219512</v>
      </c>
      <c r="EJ367" s="174" t="s">
        <v>3284</v>
      </c>
      <c r="EK367" s="174" t="s">
        <v>3285</v>
      </c>
      <c r="EL367" s="96" t="s">
        <v>3286</v>
      </c>
      <c r="EM367" s="96" t="s">
        <v>3287</v>
      </c>
      <c r="EN367" s="99">
        <v>0</v>
      </c>
      <c r="EO367" s="100">
        <v>0</v>
      </c>
      <c r="EP367" s="67">
        <v>0</v>
      </c>
      <c r="EQ367" s="67">
        <v>0</v>
      </c>
      <c r="ER367" s="67">
        <v>416.09</v>
      </c>
      <c r="ES367" s="67">
        <v>3</v>
      </c>
      <c r="ET367" s="92">
        <v>138.69625520110958</v>
      </c>
      <c r="EU367" s="105">
        <v>1</v>
      </c>
      <c r="EV367" s="67">
        <v>0</v>
      </c>
      <c r="EW367" s="67">
        <v>0</v>
      </c>
      <c r="EX367" s="67">
        <v>0</v>
      </c>
      <c r="EY367" s="62">
        <f>VLOOKUP(A367,[5]Embarazos!$A$7:$H$139,8,0)</f>
        <v>17.647058823529413</v>
      </c>
      <c r="EZ367" s="63">
        <f>VLOOKUP(A367,[5]Embarazos!$A$7:$H$139,7,0)</f>
        <v>12</v>
      </c>
      <c r="FA367" s="62">
        <f>VLOOKUP(A367,[5]Embarazos!$A$7:$J$139,10,0)</f>
        <v>26.47058823529412</v>
      </c>
      <c r="FB367" s="63">
        <f>VLOOKUP(A367,[5]Embarazos!$A$7:$J$139,9,0)</f>
        <v>18</v>
      </c>
      <c r="FC367" s="67">
        <v>0</v>
      </c>
      <c r="FD367" s="67">
        <v>0</v>
      </c>
      <c r="FE367" s="67">
        <v>255.97</v>
      </c>
      <c r="FF367" s="67">
        <v>3</v>
      </c>
      <c r="FG367" s="67">
        <v>0</v>
      </c>
      <c r="FH367" s="67">
        <v>0</v>
      </c>
      <c r="FI367" s="67">
        <v>0</v>
      </c>
      <c r="FJ367" s="67">
        <v>0</v>
      </c>
      <c r="FK367" s="92">
        <v>255.97269624573377</v>
      </c>
      <c r="FL367" s="105">
        <v>3</v>
      </c>
      <c r="FM367" s="67">
        <v>85.32</v>
      </c>
      <c r="FN367" s="67">
        <v>1</v>
      </c>
      <c r="FO367" s="67">
        <v>597.27</v>
      </c>
      <c r="FP367" s="67">
        <v>7</v>
      </c>
      <c r="FQ367" s="92">
        <v>170.64846416382252</v>
      </c>
      <c r="FR367" s="105">
        <v>2</v>
      </c>
      <c r="FS367" s="62">
        <f>VLOOKUP(A367,'[3]2017'!$A$8:$M$140,13,0)</f>
        <v>1.8181818181818181</v>
      </c>
      <c r="FT367" s="63">
        <f>VLOOKUP(A367,'[3]2017'!$A$8:$M$140,12,0)</f>
        <v>1</v>
      </c>
      <c r="FU367" s="62">
        <f>VLOOKUP(A367,'[3]2017'!$A$8:$O$140,15,0)</f>
        <v>2.0325203252032522</v>
      </c>
      <c r="FV367" s="63">
        <f>VLOOKUP(A367,'[3]2017'!$A$8:$O$140,14,0)</f>
        <v>1</v>
      </c>
      <c r="FW367" s="67"/>
      <c r="FX367" s="67"/>
      <c r="FY367" s="67"/>
      <c r="FZ367" s="67"/>
      <c r="GA367" s="67"/>
      <c r="GB367" s="67"/>
      <c r="GC367" s="67"/>
      <c r="GD367" s="67"/>
      <c r="GE367" s="67"/>
      <c r="GF367" s="67"/>
      <c r="GG367" s="67"/>
      <c r="GH367" s="67"/>
      <c r="GI367" s="67"/>
      <c r="GJ367" s="67"/>
      <c r="GK367" s="67"/>
      <c r="GL367" s="67"/>
      <c r="GM367" s="67"/>
      <c r="GN367" s="67"/>
      <c r="GO367" s="67"/>
      <c r="GP367" s="67"/>
      <c r="GQ367" s="67"/>
      <c r="GR367" s="67"/>
      <c r="GS367" s="67"/>
      <c r="GT367" s="67"/>
      <c r="GU367" s="67"/>
      <c r="GV367" s="67"/>
      <c r="GW367" s="67"/>
      <c r="GX367" s="67"/>
      <c r="GY367" s="67"/>
      <c r="GZ367" s="67"/>
      <c r="HA367" s="67"/>
      <c r="HB367" s="67"/>
      <c r="HC367" s="67"/>
      <c r="HD367" s="67"/>
      <c r="HE367" s="67"/>
      <c r="HF367" s="67"/>
      <c r="HG367" s="67"/>
      <c r="HH367" s="67"/>
      <c r="HI367" s="67"/>
      <c r="HJ367" s="67"/>
      <c r="HK367" s="67"/>
      <c r="HL367" s="67"/>
      <c r="HM367" s="67"/>
      <c r="HN367" s="67"/>
      <c r="HO367" s="67"/>
      <c r="HP367" s="67"/>
      <c r="HQ367" s="67"/>
      <c r="HR367" s="67"/>
      <c r="HS367" s="67"/>
      <c r="HT367" s="67"/>
      <c r="HU367" s="67"/>
      <c r="HV367" s="67"/>
      <c r="HW367" s="67"/>
      <c r="HX367" s="67"/>
      <c r="HY367" s="67"/>
      <c r="HZ367" s="67"/>
      <c r="IA367" s="67"/>
      <c r="IB367" s="67"/>
      <c r="IC367" s="67"/>
      <c r="ID367" s="67"/>
      <c r="IE367" s="67"/>
      <c r="IF367" s="67"/>
      <c r="IG367" s="67"/>
      <c r="IH367" s="67"/>
      <c r="II367" s="67"/>
      <c r="IJ367" s="67"/>
      <c r="IK367" s="67"/>
      <c r="IL367" s="67"/>
      <c r="IM367" s="67"/>
      <c r="IN367" s="67"/>
      <c r="IO367" s="67"/>
      <c r="IP367" s="67"/>
      <c r="IQ367" s="67"/>
      <c r="IR367" s="67"/>
      <c r="IS367" s="67"/>
      <c r="IT367" s="67"/>
      <c r="IU367" s="67"/>
      <c r="IV367" s="67"/>
      <c r="IW367" s="67"/>
      <c r="IX367" s="67"/>
      <c r="IY367" s="67"/>
      <c r="IZ367" s="67"/>
      <c r="JA367" s="67"/>
      <c r="JB367" s="67"/>
      <c r="JC367" s="67"/>
      <c r="JD367" s="67"/>
      <c r="JE367" s="67"/>
      <c r="JF367" s="67"/>
      <c r="JG367" s="67"/>
      <c r="JH367" s="67"/>
      <c r="JI367" s="67"/>
      <c r="JJ367" s="67"/>
      <c r="JK367" s="67"/>
      <c r="JL367" s="67"/>
      <c r="JM367" s="67"/>
      <c r="JN367" s="67"/>
      <c r="JO367" s="67"/>
      <c r="JP367" s="67"/>
      <c r="JQ367" s="67"/>
      <c r="JR367" s="67"/>
      <c r="JS367" s="67"/>
      <c r="JT367" s="67"/>
      <c r="JU367" s="67"/>
      <c r="JV367" s="67"/>
      <c r="JW367" s="67"/>
      <c r="JX367" s="67"/>
      <c r="JY367" s="67"/>
      <c r="JZ367" s="67"/>
      <c r="KA367" s="67"/>
      <c r="KB367" s="67"/>
      <c r="KC367" s="67"/>
      <c r="KD367" s="67"/>
      <c r="KE367" s="67"/>
      <c r="KF367" s="67"/>
      <c r="KG367" s="67"/>
      <c r="KH367" s="67"/>
      <c r="KI367" s="67"/>
      <c r="KJ367" s="67"/>
      <c r="KK367" s="67"/>
      <c r="KL367" s="67"/>
      <c r="KM367" s="67"/>
      <c r="KN367" s="67"/>
      <c r="KO367" s="67"/>
      <c r="KP367" s="67"/>
      <c r="KQ367" s="67"/>
      <c r="KR367" s="67"/>
      <c r="KS367" s="67"/>
      <c r="KT367" s="67"/>
      <c r="KU367" s="67"/>
      <c r="KV367" s="67"/>
      <c r="KW367" s="67"/>
      <c r="KX367" s="67"/>
      <c r="KY367" s="67"/>
      <c r="KZ367" s="67"/>
      <c r="LA367" s="67"/>
      <c r="LB367" s="67"/>
      <c r="LC367" s="67"/>
      <c r="LD367" s="67"/>
      <c r="LE367" s="67"/>
      <c r="LF367" s="67"/>
      <c r="LG367" s="67"/>
      <c r="LH367" s="67"/>
      <c r="LI367" s="67"/>
      <c r="LJ367" s="67"/>
      <c r="LK367" s="67"/>
      <c r="LL367" s="67"/>
      <c r="LM367" s="67"/>
      <c r="LN367" s="67"/>
      <c r="LO367" s="67"/>
      <c r="LP367" s="67"/>
      <c r="LQ367" s="67"/>
      <c r="LR367" s="67"/>
      <c r="LS367" s="67"/>
      <c r="LT367" s="67"/>
      <c r="LU367" s="67"/>
      <c r="LV367" s="67"/>
      <c r="LW367" s="67"/>
      <c r="LX367" s="67"/>
      <c r="LY367" s="67"/>
      <c r="LZ367" s="67"/>
      <c r="MA367" s="67"/>
      <c r="MB367" s="67"/>
      <c r="MC367" s="67"/>
      <c r="MD367" s="67"/>
      <c r="ME367" s="67"/>
      <c r="MF367" s="67"/>
      <c r="MG367" s="67"/>
      <c r="MH367" s="67"/>
      <c r="MI367" s="67"/>
      <c r="MJ367" s="67"/>
      <c r="MK367" s="67"/>
      <c r="ML367" s="67"/>
      <c r="MM367" s="67"/>
      <c r="MN367" s="67"/>
      <c r="MO367" s="67"/>
      <c r="MP367" s="67"/>
      <c r="MQ367" s="67"/>
      <c r="MR367" s="67"/>
      <c r="MS367" s="67"/>
      <c r="MT367" s="67"/>
      <c r="MU367" s="67"/>
      <c r="MV367" s="67"/>
      <c r="MW367" s="67"/>
      <c r="MX367" s="67"/>
      <c r="MY367" s="67"/>
      <c r="MZ367" s="67"/>
      <c r="NA367" s="67"/>
      <c r="NB367" s="67"/>
      <c r="NC367" s="67"/>
      <c r="ND367" s="67"/>
      <c r="NE367" s="67"/>
      <c r="NF367" s="67"/>
      <c r="NG367" s="67"/>
      <c r="NH367" s="67"/>
      <c r="NI367" s="67"/>
      <c r="NJ367" s="67"/>
      <c r="NK367" s="67"/>
      <c r="NL367" s="67"/>
      <c r="NM367" s="67"/>
      <c r="NN367" s="67"/>
      <c r="NO367" s="67"/>
      <c r="NP367" s="67"/>
      <c r="NQ367" s="67"/>
      <c r="NR367" s="12"/>
      <c r="NS367" s="12"/>
      <c r="NT367" s="12"/>
      <c r="NU367" s="12"/>
      <c r="NV367" s="12"/>
      <c r="NW367" s="12"/>
      <c r="NX367" s="12"/>
      <c r="NY367" s="12"/>
      <c r="NZ367" s="12"/>
      <c r="OA367" s="12"/>
      <c r="OB367" s="12"/>
      <c r="OC367" s="12"/>
      <c r="OD367" s="12"/>
      <c r="OE367" s="12"/>
      <c r="OF367" s="12"/>
      <c r="OG367" s="12"/>
      <c r="OH367" s="12"/>
      <c r="OI367" s="12"/>
      <c r="OJ367" s="12"/>
      <c r="OK367" s="12"/>
      <c r="OL367" s="12"/>
      <c r="OM367" s="12"/>
      <c r="ON367" s="12"/>
      <c r="OO367" s="12"/>
      <c r="OP367" s="12"/>
      <c r="OQ367" s="12"/>
    </row>
    <row r="368" spans="1:407">
      <c r="A368" s="96" t="s">
        <v>1461</v>
      </c>
      <c r="B368" s="56" t="s">
        <v>1462</v>
      </c>
      <c r="C368" s="96" t="s">
        <v>547</v>
      </c>
      <c r="D368" s="74">
        <v>4</v>
      </c>
      <c r="E368" s="67">
        <v>2017</v>
      </c>
      <c r="F368" s="161">
        <v>70.534819210829042</v>
      </c>
      <c r="G368" s="67">
        <v>167886</v>
      </c>
      <c r="H368" s="67">
        <v>67148</v>
      </c>
      <c r="I368" s="67">
        <v>100738</v>
      </c>
      <c r="J368" s="67">
        <v>21.75</v>
      </c>
      <c r="K368" s="78">
        <v>36516</v>
      </c>
      <c r="L368" s="67">
        <v>54.91</v>
      </c>
      <c r="M368" s="78">
        <v>92186</v>
      </c>
      <c r="N368" s="67">
        <v>20806</v>
      </c>
      <c r="O368" s="67">
        <v>10691</v>
      </c>
      <c r="P368" s="67">
        <v>10115</v>
      </c>
      <c r="Q368" s="67">
        <v>24738</v>
      </c>
      <c r="R368" s="67">
        <v>12706</v>
      </c>
      <c r="S368" s="67">
        <v>12032</v>
      </c>
      <c r="T368" s="67">
        <v>19030</v>
      </c>
      <c r="U368" s="67">
        <v>9820</v>
      </c>
      <c r="V368" s="67">
        <v>9210</v>
      </c>
      <c r="W368" s="67">
        <v>22331</v>
      </c>
      <c r="X368" s="67">
        <v>11596</v>
      </c>
      <c r="Y368" s="67">
        <v>10735</v>
      </c>
      <c r="Z368" s="67">
        <v>17961</v>
      </c>
      <c r="AA368" s="67">
        <v>9312</v>
      </c>
      <c r="AB368" s="67">
        <v>8649</v>
      </c>
      <c r="AC368" s="67">
        <v>21634</v>
      </c>
      <c r="AD368" s="67">
        <v>10746</v>
      </c>
      <c r="AE368" s="67">
        <v>10888</v>
      </c>
      <c r="AF368" s="67">
        <v>18087</v>
      </c>
      <c r="AG368" s="67">
        <v>8691</v>
      </c>
      <c r="AH368" s="67">
        <v>9396</v>
      </c>
      <c r="AI368" s="67">
        <v>30681</v>
      </c>
      <c r="AJ368" s="67">
        <v>15545</v>
      </c>
      <c r="AK368" s="67">
        <v>15136</v>
      </c>
      <c r="AL368" s="67">
        <v>17015</v>
      </c>
      <c r="AM368" s="67">
        <v>8777</v>
      </c>
      <c r="AN368" s="67">
        <v>8238</v>
      </c>
      <c r="AO368" s="67">
        <v>15535</v>
      </c>
      <c r="AP368" s="67">
        <v>7810</v>
      </c>
      <c r="AQ368" s="67">
        <v>7725</v>
      </c>
      <c r="AR368" s="67" t="s">
        <v>428</v>
      </c>
      <c r="AS368" s="67"/>
      <c r="AT368" s="67" t="s">
        <v>428</v>
      </c>
      <c r="AU368" s="59">
        <v>4990</v>
      </c>
      <c r="AV368" s="59">
        <v>0</v>
      </c>
      <c r="AW368" s="59">
        <v>1213</v>
      </c>
      <c r="AX368" s="97">
        <f>VLOOKUP(A368,[2]INFANTIL!$A$8:$AA$140,27,0)</f>
        <v>10.108303249097473</v>
      </c>
      <c r="AY368" s="98">
        <f>VLOOKUP(A368,[2]INFANTIL!$A$8:$AA$140,16,0)</f>
        <v>37</v>
      </c>
      <c r="AZ368" s="62">
        <f>VLOOKUP(A368,'[3]2017'!$A$8:$E$140,5,0)</f>
        <v>1.5860809381909065</v>
      </c>
      <c r="BA368" s="63">
        <f>VLOOKUP(A368,'[3]2017'!$A$8:$E$140,4,0)</f>
        <v>33</v>
      </c>
      <c r="BB368" s="62">
        <f>VLOOKUP(A368,[2]MATERNAS!$A$8:$AA$140,27,0)</f>
        <v>0</v>
      </c>
      <c r="BC368" s="63">
        <f>VLOOKUP(A368,[2]MATERNAS!$A$8:$AA$140,26,0)</f>
        <v>0</v>
      </c>
      <c r="BD368" s="68">
        <v>0</v>
      </c>
      <c r="BE368" s="69">
        <v>0</v>
      </c>
      <c r="BF368" s="60">
        <f>VLOOKUP(A368,[4]Controles!$A$7:$L$139,12,0)</f>
        <v>9.530685920577616</v>
      </c>
      <c r="BG368" s="61">
        <f>VLOOKUP(A368,[4]Controles!$A$7:$L$139,11,0)</f>
        <v>264</v>
      </c>
      <c r="BH368" s="88">
        <v>7.653429602888087</v>
      </c>
      <c r="BI368" s="87">
        <v>212</v>
      </c>
      <c r="BJ368" s="68">
        <v>4.8063058733057771</v>
      </c>
      <c r="BK368" s="69">
        <v>1</v>
      </c>
      <c r="BL368" s="68">
        <v>14.41891761991733</v>
      </c>
      <c r="BM368" s="69">
        <v>3</v>
      </c>
      <c r="BN368" s="67">
        <v>0</v>
      </c>
      <c r="BO368" s="67">
        <v>0</v>
      </c>
      <c r="BP368" s="67">
        <v>20.21</v>
      </c>
      <c r="BQ368" s="67">
        <v>5</v>
      </c>
      <c r="BR368" s="67">
        <v>0</v>
      </c>
      <c r="BS368" s="67">
        <v>0</v>
      </c>
      <c r="BT368" s="67">
        <v>19.600000000000001</v>
      </c>
      <c r="BU368" s="67">
        <v>5</v>
      </c>
      <c r="BV368" s="67">
        <v>84.4</v>
      </c>
      <c r="BW368" s="67">
        <v>85.1</v>
      </c>
      <c r="BX368" s="67">
        <v>76.3</v>
      </c>
      <c r="BY368" s="67">
        <v>84.5</v>
      </c>
      <c r="BZ368" s="67">
        <v>86.7</v>
      </c>
      <c r="CA368" s="67">
        <v>70.099999999999994</v>
      </c>
      <c r="CB368" s="67">
        <v>85</v>
      </c>
      <c r="CC368" s="96" t="s">
        <v>3288</v>
      </c>
      <c r="CD368" s="96" t="s">
        <v>3199</v>
      </c>
      <c r="CE368" s="67" t="s">
        <v>428</v>
      </c>
      <c r="CF368" s="67" t="s">
        <v>3204</v>
      </c>
      <c r="CG368" s="67" t="s">
        <v>2736</v>
      </c>
      <c r="CH368" s="67">
        <v>14.7</v>
      </c>
      <c r="CI368" s="67">
        <v>3</v>
      </c>
      <c r="CJ368" s="86">
        <v>0.31529164477141353</v>
      </c>
      <c r="CK368" s="87">
        <v>6</v>
      </c>
      <c r="CL368" s="106">
        <v>14.7</v>
      </c>
      <c r="CM368" s="89">
        <v>3</v>
      </c>
      <c r="CN368" s="67">
        <v>19.600000000000001</v>
      </c>
      <c r="CO368" s="67">
        <v>4</v>
      </c>
      <c r="CP368" s="67">
        <v>4.9000000000000004</v>
      </c>
      <c r="CQ368" s="67">
        <v>1</v>
      </c>
      <c r="CR368" s="67">
        <v>8.9600000000000009</v>
      </c>
      <c r="CS368" s="67">
        <v>2</v>
      </c>
      <c r="CT368" s="67">
        <v>0</v>
      </c>
      <c r="CU368" s="67">
        <v>0</v>
      </c>
      <c r="CV368" s="67">
        <v>0</v>
      </c>
      <c r="CW368" s="67">
        <v>0</v>
      </c>
      <c r="CX368" s="67">
        <v>0</v>
      </c>
      <c r="CY368" s="67">
        <v>0</v>
      </c>
      <c r="CZ368" s="67">
        <v>8.9600000000000009</v>
      </c>
      <c r="DA368" s="67">
        <v>2</v>
      </c>
      <c r="DB368" s="62">
        <f>VLOOKUP(A368,'[3]2017'!$A$8:$I$140,9,0)</f>
        <v>0.11135237458938811</v>
      </c>
      <c r="DC368" s="63">
        <f>VLOOKUP(A368,'[3]2017'!$A$8:$I$140,8,0)</f>
        <v>2</v>
      </c>
      <c r="DD368" s="96" t="s">
        <v>3289</v>
      </c>
      <c r="DE368" s="96" t="s">
        <v>3290</v>
      </c>
      <c r="DF368" s="100" t="s">
        <v>428</v>
      </c>
      <c r="DG368" s="67" t="s">
        <v>428</v>
      </c>
      <c r="DH368" s="67">
        <v>40.299999999999997</v>
      </c>
      <c r="DI368" s="67">
        <v>9</v>
      </c>
      <c r="DJ368" s="67">
        <v>71.650000000000006</v>
      </c>
      <c r="DK368" s="67">
        <v>16</v>
      </c>
      <c r="DL368" s="67">
        <v>8.9600000000000009</v>
      </c>
      <c r="DM368" s="67">
        <v>2</v>
      </c>
      <c r="DN368" s="67">
        <v>50.85</v>
      </c>
      <c r="DO368" s="67">
        <v>11</v>
      </c>
      <c r="DP368" s="67">
        <v>83.2</v>
      </c>
      <c r="DQ368" s="67">
        <v>18</v>
      </c>
      <c r="DR368" s="67">
        <v>18.489999999999998</v>
      </c>
      <c r="DS368" s="67">
        <v>4</v>
      </c>
      <c r="DT368" s="67">
        <v>64.709999999999994</v>
      </c>
      <c r="DU368" s="67">
        <v>14</v>
      </c>
      <c r="DV368" s="67">
        <v>0</v>
      </c>
      <c r="DW368" s="67">
        <v>0</v>
      </c>
      <c r="DX368" s="67">
        <v>0</v>
      </c>
      <c r="DY368" s="67">
        <v>0</v>
      </c>
      <c r="DZ368" s="101">
        <f>VLOOKUP(A368,[5]Embarazos!$A$7:$D$139,4,0)</f>
        <v>1.756803306923872</v>
      </c>
      <c r="EA368" s="63">
        <f>VLOOKUP(A368,[5]Embarazos!$A$7:$D$139,3,0)</f>
        <v>51</v>
      </c>
      <c r="EB368" s="62">
        <f>VLOOKUP(A368,[5]Embarazos!$A$7:$F$139,6,0)</f>
        <v>28.728901136755081</v>
      </c>
      <c r="EC368" s="63">
        <f>VLOOKUP(A368,[5]Embarazos!$A$7:$F$139,5,0)</f>
        <v>834</v>
      </c>
      <c r="ED368" s="62">
        <f>VLOOKUP(A368,'[3]2017'!$A$8:$K$140,11,0)</f>
        <v>1.935091502183889</v>
      </c>
      <c r="EE368" s="63">
        <f>VLOOKUP(A368,'[3]2017'!$A$8:$K$140,10,0)</f>
        <v>35</v>
      </c>
      <c r="EF368" s="96" t="s">
        <v>2534</v>
      </c>
      <c r="EG368" s="96" t="s">
        <v>3291</v>
      </c>
      <c r="EH368" s="96" t="s">
        <v>428</v>
      </c>
      <c r="EI368" s="67" t="s">
        <v>428</v>
      </c>
      <c r="EJ368" s="174" t="s">
        <v>1706</v>
      </c>
      <c r="EK368" s="174" t="s">
        <v>3292</v>
      </c>
      <c r="EL368" s="96" t="s">
        <v>2412</v>
      </c>
      <c r="EM368" s="96" t="s">
        <v>3293</v>
      </c>
      <c r="EN368" s="67" t="s">
        <v>428</v>
      </c>
      <c r="EO368" s="100">
        <v>4.0752351097178678</v>
      </c>
      <c r="EP368" s="67">
        <v>23.11</v>
      </c>
      <c r="EQ368" s="67">
        <v>5</v>
      </c>
      <c r="ER368" s="67">
        <v>115.56</v>
      </c>
      <c r="ES368" s="67">
        <v>25</v>
      </c>
      <c r="ET368" s="92">
        <v>143.29296477766479</v>
      </c>
      <c r="EU368" s="105">
        <v>31</v>
      </c>
      <c r="EV368" s="67">
        <v>23.11</v>
      </c>
      <c r="EW368" s="67">
        <v>5</v>
      </c>
      <c r="EX368" s="67">
        <v>3</v>
      </c>
      <c r="EY368" s="62">
        <f>VLOOKUP(A368,[5]Embarazos!$A$7:$H$139,8,0)</f>
        <v>29.555632104719255</v>
      </c>
      <c r="EZ368" s="63">
        <f>VLOOKUP(A368,[5]Embarazos!$A$7:$H$139,7,0)</f>
        <v>858</v>
      </c>
      <c r="FA368" s="62">
        <f>VLOOKUP(A368,[5]Embarazos!$A$7:$J$139,10,0)</f>
        <v>20.496038580778507</v>
      </c>
      <c r="FB368" s="63">
        <f>VLOOKUP(A368,[5]Embarazos!$A$7:$J$139,9,0)</f>
        <v>595</v>
      </c>
      <c r="FC368" s="67">
        <v>32.57</v>
      </c>
      <c r="FD368" s="67">
        <v>12</v>
      </c>
      <c r="FE368" s="67">
        <v>127.55</v>
      </c>
      <c r="FF368" s="67">
        <v>47</v>
      </c>
      <c r="FG368" s="67">
        <v>8.14</v>
      </c>
      <c r="FH368" s="67">
        <v>3</v>
      </c>
      <c r="FI368" s="67">
        <v>0</v>
      </c>
      <c r="FJ368" s="67">
        <v>0</v>
      </c>
      <c r="FK368" s="92">
        <v>168.25879287885365</v>
      </c>
      <c r="FL368" s="105">
        <v>62</v>
      </c>
      <c r="FM368" s="67">
        <v>203.54</v>
      </c>
      <c r="FN368" s="67">
        <v>75</v>
      </c>
      <c r="FO368" s="67">
        <v>187.26</v>
      </c>
      <c r="FP368" s="67">
        <v>69</v>
      </c>
      <c r="FQ368" s="92">
        <v>10.855405992184108</v>
      </c>
      <c r="FR368" s="105">
        <v>4</v>
      </c>
      <c r="FS368" s="62">
        <f>VLOOKUP(A368,'[3]2017'!$A$8:$M$140,13,0)</f>
        <v>2.1745518660005878</v>
      </c>
      <c r="FT368" s="63">
        <f>VLOOKUP(A368,'[3]2017'!$A$8:$M$140,12,0)</f>
        <v>37</v>
      </c>
      <c r="FU368" s="62">
        <f>VLOOKUP(A368,'[3]2017'!$A$8:$O$140,15,0)</f>
        <v>1.4161570646926296</v>
      </c>
      <c r="FV368" s="63">
        <f>VLOOKUP(A368,'[3]2017'!$A$8:$O$140,14,0)</f>
        <v>22</v>
      </c>
      <c r="FW368" s="67"/>
      <c r="FX368" s="67"/>
      <c r="FY368" s="67"/>
      <c r="FZ368" s="67"/>
      <c r="GA368" s="67"/>
      <c r="GB368" s="67"/>
      <c r="GC368" s="67"/>
      <c r="GD368" s="67"/>
      <c r="GE368" s="67"/>
      <c r="GF368" s="67"/>
      <c r="GG368" s="67"/>
      <c r="GH368" s="67"/>
      <c r="GI368" s="67"/>
      <c r="GJ368" s="67"/>
      <c r="GK368" s="67"/>
      <c r="GL368" s="67"/>
      <c r="GM368" s="67"/>
      <c r="GN368" s="67"/>
      <c r="GO368" s="67"/>
      <c r="GP368" s="67"/>
      <c r="GQ368" s="67"/>
      <c r="GR368" s="67"/>
      <c r="GS368" s="67"/>
      <c r="GT368" s="67"/>
      <c r="GU368" s="67"/>
      <c r="GV368" s="67"/>
      <c r="GW368" s="67"/>
      <c r="GX368" s="67"/>
      <c r="GY368" s="67"/>
      <c r="GZ368" s="67"/>
      <c r="HA368" s="67"/>
      <c r="HB368" s="67"/>
      <c r="HC368" s="67"/>
      <c r="HD368" s="67"/>
      <c r="HE368" s="67"/>
      <c r="HF368" s="67"/>
      <c r="HG368" s="67"/>
      <c r="HH368" s="67"/>
      <c r="HI368" s="67"/>
      <c r="HJ368" s="67"/>
      <c r="HK368" s="67"/>
      <c r="HL368" s="67"/>
      <c r="HM368" s="67"/>
      <c r="HN368" s="67"/>
      <c r="HO368" s="67"/>
      <c r="HP368" s="67"/>
      <c r="HQ368" s="67"/>
      <c r="HR368" s="67"/>
      <c r="HS368" s="67"/>
      <c r="HT368" s="67"/>
      <c r="HU368" s="67"/>
      <c r="HV368" s="67"/>
      <c r="HW368" s="67"/>
      <c r="HX368" s="67"/>
      <c r="HY368" s="67"/>
      <c r="HZ368" s="67"/>
      <c r="IA368" s="67"/>
      <c r="IB368" s="67"/>
      <c r="IC368" s="67"/>
      <c r="ID368" s="67"/>
      <c r="IE368" s="67"/>
      <c r="IF368" s="67"/>
      <c r="IG368" s="67"/>
      <c r="IH368" s="67"/>
      <c r="II368" s="67"/>
      <c r="IJ368" s="67"/>
      <c r="IK368" s="67"/>
      <c r="IL368" s="67"/>
      <c r="IM368" s="67"/>
      <c r="IN368" s="67"/>
      <c r="IO368" s="67"/>
      <c r="IP368" s="67"/>
      <c r="IQ368" s="67"/>
      <c r="IR368" s="67"/>
      <c r="IS368" s="67"/>
      <c r="IT368" s="67"/>
      <c r="IU368" s="67"/>
      <c r="IV368" s="67"/>
      <c r="IW368" s="67"/>
      <c r="IX368" s="67"/>
      <c r="IY368" s="67"/>
      <c r="IZ368" s="67"/>
      <c r="JA368" s="67"/>
      <c r="JB368" s="67"/>
      <c r="JC368" s="67"/>
      <c r="JD368" s="67"/>
      <c r="JE368" s="67"/>
      <c r="JF368" s="67"/>
      <c r="JG368" s="67"/>
      <c r="JH368" s="67"/>
      <c r="JI368" s="67"/>
      <c r="JJ368" s="67"/>
      <c r="JK368" s="67"/>
      <c r="JL368" s="67"/>
      <c r="JM368" s="67"/>
      <c r="JN368" s="67"/>
      <c r="JO368" s="67"/>
      <c r="JP368" s="67"/>
      <c r="JQ368" s="67"/>
      <c r="JR368" s="67"/>
      <c r="JS368" s="67"/>
      <c r="JT368" s="67"/>
      <c r="JU368" s="67"/>
      <c r="JV368" s="67"/>
      <c r="JW368" s="67"/>
      <c r="JX368" s="67"/>
      <c r="JY368" s="67"/>
      <c r="JZ368" s="67"/>
      <c r="KA368" s="67"/>
      <c r="KB368" s="67"/>
      <c r="KC368" s="67"/>
      <c r="KD368" s="67"/>
      <c r="KE368" s="67"/>
      <c r="KF368" s="67"/>
      <c r="KG368" s="67"/>
      <c r="KH368" s="67"/>
      <c r="KI368" s="67"/>
      <c r="KJ368" s="67"/>
      <c r="KK368" s="67"/>
      <c r="KL368" s="67"/>
      <c r="KM368" s="67"/>
      <c r="KN368" s="67"/>
      <c r="KO368" s="67"/>
      <c r="KP368" s="67"/>
      <c r="KQ368" s="67"/>
      <c r="KR368" s="67"/>
      <c r="KS368" s="67"/>
      <c r="KT368" s="67"/>
      <c r="KU368" s="67"/>
      <c r="KV368" s="67"/>
      <c r="KW368" s="67"/>
      <c r="KX368" s="67"/>
      <c r="KY368" s="67"/>
      <c r="KZ368" s="67"/>
      <c r="LA368" s="67"/>
      <c r="LB368" s="67"/>
      <c r="LC368" s="67"/>
      <c r="LD368" s="67"/>
      <c r="LE368" s="67"/>
      <c r="LF368" s="67"/>
      <c r="LG368" s="67"/>
      <c r="LH368" s="67"/>
      <c r="LI368" s="67"/>
      <c r="LJ368" s="67"/>
      <c r="LK368" s="67"/>
      <c r="LL368" s="67"/>
      <c r="LM368" s="67"/>
      <c r="LN368" s="67"/>
      <c r="LO368" s="67"/>
      <c r="LP368" s="67"/>
      <c r="LQ368" s="67"/>
      <c r="LR368" s="67"/>
      <c r="LS368" s="67"/>
      <c r="LT368" s="67"/>
      <c r="LU368" s="67"/>
      <c r="LV368" s="67"/>
      <c r="LW368" s="67"/>
      <c r="LX368" s="67"/>
      <c r="LY368" s="67"/>
      <c r="LZ368" s="67"/>
      <c r="MA368" s="67"/>
      <c r="MB368" s="67"/>
      <c r="MC368" s="67"/>
      <c r="MD368" s="67"/>
      <c r="ME368" s="67"/>
      <c r="MF368" s="67"/>
      <c r="MG368" s="67"/>
      <c r="MH368" s="67"/>
      <c r="MI368" s="67"/>
      <c r="MJ368" s="67"/>
      <c r="MK368" s="67"/>
      <c r="ML368" s="67"/>
      <c r="MM368" s="67"/>
      <c r="MN368" s="67"/>
      <c r="MO368" s="67"/>
      <c r="MP368" s="67"/>
      <c r="MQ368" s="67"/>
      <c r="MR368" s="67"/>
      <c r="MS368" s="67"/>
      <c r="MT368" s="67"/>
      <c r="MU368" s="67"/>
      <c r="MV368" s="67"/>
      <c r="MW368" s="67"/>
      <c r="MX368" s="67"/>
      <c r="MY368" s="67"/>
      <c r="MZ368" s="67"/>
      <c r="NA368" s="67"/>
      <c r="NB368" s="67"/>
      <c r="NC368" s="67"/>
      <c r="ND368" s="67"/>
      <c r="NE368" s="67"/>
      <c r="NF368" s="67"/>
      <c r="NG368" s="67"/>
      <c r="NH368" s="67"/>
      <c r="NI368" s="67"/>
      <c r="NJ368" s="67"/>
      <c r="NK368" s="67"/>
      <c r="NL368" s="67"/>
      <c r="NM368" s="67"/>
      <c r="NN368" s="67"/>
      <c r="NO368" s="67"/>
      <c r="NP368" s="67"/>
      <c r="NQ368" s="67"/>
      <c r="NR368" s="12"/>
      <c r="NS368" s="12"/>
      <c r="NT368" s="12"/>
      <c r="NU368" s="12"/>
      <c r="NV368" s="12"/>
      <c r="NW368" s="12"/>
      <c r="NX368" s="12"/>
      <c r="NY368" s="12"/>
      <c r="NZ368" s="12"/>
      <c r="OA368" s="12"/>
      <c r="OB368" s="12"/>
      <c r="OC368" s="12"/>
      <c r="OD368" s="12"/>
      <c r="OE368" s="12"/>
      <c r="OF368" s="12"/>
      <c r="OG368" s="12"/>
      <c r="OH368" s="12"/>
      <c r="OI368" s="12"/>
      <c r="OJ368" s="12"/>
      <c r="OK368" s="12"/>
      <c r="OL368" s="12"/>
      <c r="OM368" s="12"/>
      <c r="ON368" s="12"/>
      <c r="OO368" s="12"/>
      <c r="OP368" s="12"/>
      <c r="OQ368" s="12"/>
    </row>
    <row r="369" spans="1:410">
      <c r="A369" s="96" t="s">
        <v>1468</v>
      </c>
      <c r="B369" s="56" t="s">
        <v>1469</v>
      </c>
      <c r="C369" s="96" t="s">
        <v>441</v>
      </c>
      <c r="D369" s="74">
        <v>6</v>
      </c>
      <c r="E369" s="67">
        <v>2017</v>
      </c>
      <c r="F369" s="161">
        <v>65.773419236413005</v>
      </c>
      <c r="G369" s="67">
        <v>8221</v>
      </c>
      <c r="H369" s="67">
        <v>2613</v>
      </c>
      <c r="I369" s="67">
        <v>5608</v>
      </c>
      <c r="J369" s="67">
        <v>6.88</v>
      </c>
      <c r="K369" s="78">
        <v>566</v>
      </c>
      <c r="L369" s="67">
        <v>68.540000000000006</v>
      </c>
      <c r="M369" s="78">
        <v>5635</v>
      </c>
      <c r="N369" s="67">
        <v>842</v>
      </c>
      <c r="O369" s="67">
        <v>842</v>
      </c>
      <c r="P369" s="67">
        <v>401</v>
      </c>
      <c r="Q369" s="67">
        <v>1007</v>
      </c>
      <c r="R369" s="67">
        <v>528</v>
      </c>
      <c r="S369" s="67">
        <v>479</v>
      </c>
      <c r="T369" s="67">
        <v>803</v>
      </c>
      <c r="U369" s="67">
        <v>803</v>
      </c>
      <c r="V369" s="67">
        <v>374</v>
      </c>
      <c r="W369" s="67">
        <v>943</v>
      </c>
      <c r="X369" s="67">
        <v>506</v>
      </c>
      <c r="Y369" s="67">
        <v>437</v>
      </c>
      <c r="Z369" s="67">
        <v>753</v>
      </c>
      <c r="AA369" s="67">
        <v>753</v>
      </c>
      <c r="AB369" s="67">
        <v>346</v>
      </c>
      <c r="AC369" s="67">
        <v>910</v>
      </c>
      <c r="AD369" s="67">
        <v>494</v>
      </c>
      <c r="AE369" s="67">
        <v>416</v>
      </c>
      <c r="AF369" s="67">
        <v>765</v>
      </c>
      <c r="AG369" s="67">
        <v>765</v>
      </c>
      <c r="AH369" s="67">
        <v>349</v>
      </c>
      <c r="AI369" s="67">
        <v>1303</v>
      </c>
      <c r="AJ369" s="67">
        <v>718</v>
      </c>
      <c r="AK369" s="67">
        <v>585</v>
      </c>
      <c r="AL369" s="67">
        <v>711</v>
      </c>
      <c r="AM369" s="67">
        <v>711</v>
      </c>
      <c r="AN369" s="67">
        <v>317</v>
      </c>
      <c r="AO369" s="67">
        <v>703</v>
      </c>
      <c r="AP369" s="67">
        <v>703</v>
      </c>
      <c r="AQ369" s="67">
        <v>317</v>
      </c>
      <c r="AR369" s="67" t="s">
        <v>428</v>
      </c>
      <c r="AS369" s="67"/>
      <c r="AT369" s="67" t="s">
        <v>428</v>
      </c>
      <c r="AU369" s="59">
        <v>119</v>
      </c>
      <c r="AV369" s="59">
        <v>0</v>
      </c>
      <c r="AW369" s="59">
        <v>75</v>
      </c>
      <c r="AX369" s="97">
        <f>VLOOKUP(A369,[2]INFANTIL!$A$8:$AA$140,27,0)</f>
        <v>0</v>
      </c>
      <c r="AY369" s="98">
        <f>VLOOKUP(A369,[2]INFANTIL!$A$8:$AA$140,16,0)</f>
        <v>2</v>
      </c>
      <c r="AZ369" s="62">
        <f>VLOOKUP(A369,'[3]2017'!$A$8:$E$140,5,0)</f>
        <v>0</v>
      </c>
      <c r="BA369" s="63">
        <f>VLOOKUP(A369,'[3]2017'!$A$8:$E$140,4,0)</f>
        <v>0</v>
      </c>
      <c r="BB369" s="62">
        <f>VLOOKUP(A369,[2]MATERNAS!$A$8:$AA$140,27,0)</f>
        <v>0</v>
      </c>
      <c r="BC369" s="63">
        <f>VLOOKUP(A369,[2]MATERNAS!$A$8:$AA$140,26,0)</f>
        <v>0</v>
      </c>
      <c r="BD369" s="68">
        <v>0</v>
      </c>
      <c r="BE369" s="69">
        <v>0</v>
      </c>
      <c r="BF369" s="60">
        <f>VLOOKUP(A369,[4]Controles!$A$7:$L$139,12,0)</f>
        <v>6.8181818181818175</v>
      </c>
      <c r="BG369" s="61">
        <f>VLOOKUP(A369,[4]Controles!$A$7:$L$139,11,0)</f>
        <v>6</v>
      </c>
      <c r="BH369" s="88">
        <v>9.0909090909090917</v>
      </c>
      <c r="BI369" s="87">
        <v>8</v>
      </c>
      <c r="BJ369" s="68">
        <v>0</v>
      </c>
      <c r="BK369" s="69">
        <v>0</v>
      </c>
      <c r="BL369" s="68">
        <v>0</v>
      </c>
      <c r="BM369" s="69">
        <v>0</v>
      </c>
      <c r="BN369" s="67">
        <v>0</v>
      </c>
      <c r="BO369" s="67">
        <v>0</v>
      </c>
      <c r="BP369" s="67">
        <v>0</v>
      </c>
      <c r="BQ369" s="67">
        <v>0</v>
      </c>
      <c r="BR369" s="67">
        <v>0</v>
      </c>
      <c r="BS369" s="67">
        <v>0</v>
      </c>
      <c r="BT369" s="67">
        <v>0</v>
      </c>
      <c r="BU369" s="67">
        <v>0</v>
      </c>
      <c r="BV369" s="67">
        <v>58.3</v>
      </c>
      <c r="BW369" s="67">
        <v>106</v>
      </c>
      <c r="BX369" s="67">
        <v>111.9</v>
      </c>
      <c r="BY369" s="67">
        <v>106</v>
      </c>
      <c r="BZ369" s="67">
        <v>113.1</v>
      </c>
      <c r="CA369" s="67">
        <v>100</v>
      </c>
      <c r="CB369" s="67">
        <v>90.4</v>
      </c>
      <c r="CC369" s="96" t="s">
        <v>3294</v>
      </c>
      <c r="CD369" s="96" t="s">
        <v>3295</v>
      </c>
      <c r="CE369" s="99">
        <v>10.344827586206897</v>
      </c>
      <c r="CF369" s="67" t="s">
        <v>1765</v>
      </c>
      <c r="CG369" s="67" t="s">
        <v>1936</v>
      </c>
      <c r="CH369" s="67">
        <v>239.52</v>
      </c>
      <c r="CI369" s="67">
        <v>2</v>
      </c>
      <c r="CJ369" s="86">
        <v>1.2453300124533002</v>
      </c>
      <c r="CK369" s="87">
        <v>1</v>
      </c>
      <c r="CL369" s="106">
        <v>239.52</v>
      </c>
      <c r="CM369" s="89">
        <v>2</v>
      </c>
      <c r="CN369" s="67">
        <v>0</v>
      </c>
      <c r="CO369" s="67">
        <v>0</v>
      </c>
      <c r="CP369" s="67">
        <v>0</v>
      </c>
      <c r="CQ369" s="67">
        <v>0</v>
      </c>
      <c r="CR369" s="67">
        <v>0</v>
      </c>
      <c r="CS369" s="67">
        <v>0</v>
      </c>
      <c r="CT369" s="67">
        <v>0</v>
      </c>
      <c r="CU369" s="67">
        <v>0</v>
      </c>
      <c r="CV369" s="67">
        <v>0</v>
      </c>
      <c r="CW369" s="67">
        <v>0</v>
      </c>
      <c r="CX369" s="67">
        <v>0</v>
      </c>
      <c r="CY369" s="67">
        <v>0</v>
      </c>
      <c r="CZ369" s="67">
        <v>0</v>
      </c>
      <c r="DA369" s="67">
        <v>0</v>
      </c>
      <c r="DB369" s="62">
        <f>VLOOKUP(A369,'[3]2017'!$A$8:$I$140,9,0)</f>
        <v>0</v>
      </c>
      <c r="DC369" s="63">
        <f>VLOOKUP(A369,'[3]2017'!$A$8:$I$140,8,0)</f>
        <v>0</v>
      </c>
      <c r="DD369" s="96" t="s">
        <v>3296</v>
      </c>
      <c r="DE369" s="96" t="s">
        <v>3297</v>
      </c>
      <c r="DF369" s="99">
        <v>2.9715762273901807</v>
      </c>
      <c r="DG369" s="104">
        <v>8.5106382978723403</v>
      </c>
      <c r="DH369" s="67">
        <v>212.09</v>
      </c>
      <c r="DI369" s="67">
        <v>2</v>
      </c>
      <c r="DJ369" s="67">
        <v>212.09</v>
      </c>
      <c r="DK369" s="67">
        <v>2</v>
      </c>
      <c r="DL369" s="67">
        <v>0</v>
      </c>
      <c r="DM369" s="67">
        <v>0</v>
      </c>
      <c r="DN369" s="67">
        <v>219.78</v>
      </c>
      <c r="DO369" s="67">
        <v>2</v>
      </c>
      <c r="DP369" s="67">
        <v>109.89</v>
      </c>
      <c r="DQ369" s="67">
        <v>1</v>
      </c>
      <c r="DR369" s="67">
        <v>0</v>
      </c>
      <c r="DS369" s="67">
        <v>0</v>
      </c>
      <c r="DT369" s="67">
        <v>109.89</v>
      </c>
      <c r="DU369" s="67">
        <v>1</v>
      </c>
      <c r="DV369" s="67">
        <v>0</v>
      </c>
      <c r="DW369" s="67">
        <v>0</v>
      </c>
      <c r="DX369" s="67">
        <v>0</v>
      </c>
      <c r="DY369" s="67">
        <v>0</v>
      </c>
      <c r="DZ369" s="101">
        <f>VLOOKUP(A369,[5]Embarazos!$A$7:$D$139,4,0)</f>
        <v>0</v>
      </c>
      <c r="EA369" s="63">
        <f>VLOOKUP(A369,[5]Embarazos!$A$7:$D$139,3,0)</f>
        <v>0</v>
      </c>
      <c r="EB369" s="62">
        <f>VLOOKUP(A369,[5]Embarazos!$A$7:$F$139,6,0)</f>
        <v>31.818181818181817</v>
      </c>
      <c r="EC369" s="63">
        <f>VLOOKUP(A369,[5]Embarazos!$A$7:$F$139,5,0)</f>
        <v>28</v>
      </c>
      <c r="ED369" s="62">
        <f>VLOOKUP(A369,'[3]2017'!$A$8:$K$140,11,0)</f>
        <v>1.3071895424836601</v>
      </c>
      <c r="EE369" s="63">
        <f>VLOOKUP(A369,'[3]2017'!$A$8:$K$140,10,0)</f>
        <v>1</v>
      </c>
      <c r="EF369" s="96" t="s">
        <v>3298</v>
      </c>
      <c r="EG369" s="96" t="s">
        <v>1169</v>
      </c>
      <c r="EH369" s="99">
        <v>5.4862842892768073</v>
      </c>
      <c r="EI369" s="104">
        <v>2.4193548387096775</v>
      </c>
      <c r="EJ369" s="174" t="s">
        <v>3299</v>
      </c>
      <c r="EK369" s="174" t="s">
        <v>2996</v>
      </c>
      <c r="EL369" s="96" t="s">
        <v>2671</v>
      </c>
      <c r="EM369" s="96" t="s">
        <v>3300</v>
      </c>
      <c r="EN369" s="99">
        <v>0.64102564102564097</v>
      </c>
      <c r="EO369" s="100">
        <v>0</v>
      </c>
      <c r="EP369" s="67">
        <v>219.78</v>
      </c>
      <c r="EQ369" s="67">
        <v>2</v>
      </c>
      <c r="ER369" s="67">
        <v>329.67</v>
      </c>
      <c r="ES369" s="67">
        <v>3</v>
      </c>
      <c r="ET369" s="67">
        <v>0</v>
      </c>
      <c r="EU369" s="67">
        <v>0</v>
      </c>
      <c r="EV369" s="67">
        <v>219.78</v>
      </c>
      <c r="EW369" s="67">
        <v>2</v>
      </c>
      <c r="EX369" s="67">
        <v>0</v>
      </c>
      <c r="EY369" s="62">
        <f>VLOOKUP(A369,[5]Embarazos!$A$7:$H$139,8,0)</f>
        <v>26.136363636363637</v>
      </c>
      <c r="EZ369" s="63">
        <f>VLOOKUP(A369,[5]Embarazos!$A$7:$H$139,7,0)</f>
        <v>23</v>
      </c>
      <c r="FA369" s="62">
        <f>VLOOKUP(A369,[5]Embarazos!$A$7:$J$139,10,0)</f>
        <v>21.59090909090909</v>
      </c>
      <c r="FB369" s="63">
        <f>VLOOKUP(A369,[5]Embarazos!$A$7:$J$139,9,0)</f>
        <v>19</v>
      </c>
      <c r="FC369" s="67">
        <v>0</v>
      </c>
      <c r="FD369" s="67">
        <v>0</v>
      </c>
      <c r="FE369" s="67">
        <v>0</v>
      </c>
      <c r="FF369" s="67">
        <v>0</v>
      </c>
      <c r="FG369" s="67">
        <v>0</v>
      </c>
      <c r="FH369" s="67">
        <v>0</v>
      </c>
      <c r="FI369" s="67">
        <v>0</v>
      </c>
      <c r="FJ369" s="67">
        <v>0</v>
      </c>
      <c r="FK369" s="67">
        <v>0</v>
      </c>
      <c r="FL369" s="67">
        <v>0</v>
      </c>
      <c r="FM369" s="67">
        <v>63.05</v>
      </c>
      <c r="FN369" s="67">
        <v>1</v>
      </c>
      <c r="FO369" s="67">
        <v>63.05</v>
      </c>
      <c r="FP369" s="67">
        <v>1</v>
      </c>
      <c r="FQ369" s="67">
        <v>0</v>
      </c>
      <c r="FR369" s="67">
        <v>0</v>
      </c>
      <c r="FS369" s="62">
        <f>VLOOKUP(A369,'[3]2017'!$A$8:$M$140,13,0)</f>
        <v>1.4064697609001406</v>
      </c>
      <c r="FT369" s="63">
        <f>VLOOKUP(A369,'[3]2017'!$A$8:$M$140,12,0)</f>
        <v>1</v>
      </c>
      <c r="FU369" s="62">
        <f>VLOOKUP(A369,'[3]2017'!$A$8:$O$140,15,0)</f>
        <v>0</v>
      </c>
      <c r="FV369" s="63">
        <f>VLOOKUP(A369,'[3]2017'!$A$8:$O$140,14,0)</f>
        <v>0</v>
      </c>
      <c r="FW369" s="67"/>
      <c r="FX369" s="67"/>
      <c r="FY369" s="67"/>
      <c r="FZ369" s="67"/>
      <c r="GA369" s="67"/>
      <c r="GB369" s="67"/>
      <c r="GC369" s="67"/>
      <c r="GD369" s="67"/>
      <c r="GE369" s="67"/>
      <c r="GF369" s="67"/>
      <c r="GG369" s="67"/>
      <c r="GH369" s="67"/>
      <c r="GI369" s="67"/>
      <c r="GJ369" s="67"/>
      <c r="GK369" s="67"/>
      <c r="GL369" s="67"/>
      <c r="GM369" s="67"/>
      <c r="GN369" s="67"/>
      <c r="GO369" s="67"/>
      <c r="GP369" s="67"/>
      <c r="GQ369" s="67"/>
      <c r="GR369" s="67"/>
      <c r="GS369" s="67"/>
      <c r="GT369" s="67"/>
      <c r="GU369" s="67"/>
      <c r="GV369" s="67"/>
      <c r="GW369" s="67"/>
      <c r="GX369" s="67"/>
      <c r="GY369" s="67"/>
      <c r="GZ369" s="67"/>
      <c r="HA369" s="67"/>
      <c r="HB369" s="67"/>
      <c r="HC369" s="67"/>
      <c r="HD369" s="67"/>
      <c r="HE369" s="67"/>
      <c r="HF369" s="67"/>
      <c r="HG369" s="67"/>
      <c r="HH369" s="67"/>
      <c r="HI369" s="67"/>
      <c r="HJ369" s="67"/>
      <c r="HK369" s="67"/>
      <c r="HL369" s="67"/>
      <c r="HM369" s="67"/>
      <c r="HN369" s="67"/>
      <c r="HO369" s="67"/>
      <c r="HP369" s="67"/>
      <c r="HQ369" s="67"/>
      <c r="HR369" s="67"/>
      <c r="HS369" s="67"/>
      <c r="HT369" s="67"/>
      <c r="HU369" s="67"/>
      <c r="HV369" s="67"/>
      <c r="HW369" s="67"/>
      <c r="HX369" s="67"/>
      <c r="HY369" s="67"/>
      <c r="HZ369" s="67"/>
      <c r="IA369" s="67"/>
      <c r="IB369" s="67"/>
      <c r="IC369" s="67"/>
      <c r="ID369" s="67"/>
      <c r="IE369" s="67"/>
      <c r="IF369" s="67"/>
      <c r="IG369" s="67"/>
      <c r="IH369" s="67"/>
      <c r="II369" s="67"/>
      <c r="IJ369" s="67"/>
      <c r="IK369" s="67"/>
      <c r="IL369" s="67"/>
      <c r="IM369" s="67"/>
      <c r="IN369" s="67"/>
      <c r="IO369" s="67"/>
      <c r="IP369" s="67"/>
      <c r="IQ369" s="67"/>
      <c r="IR369" s="67"/>
      <c r="IS369" s="67"/>
      <c r="IT369" s="67"/>
      <c r="IU369" s="67"/>
      <c r="IV369" s="67"/>
      <c r="IW369" s="67"/>
      <c r="IX369" s="67"/>
      <c r="IY369" s="67"/>
      <c r="IZ369" s="67"/>
      <c r="JA369" s="67"/>
      <c r="JB369" s="67"/>
      <c r="JC369" s="67"/>
      <c r="JD369" s="67"/>
      <c r="JE369" s="67"/>
      <c r="JF369" s="67"/>
      <c r="JG369" s="67"/>
      <c r="JH369" s="67"/>
      <c r="JI369" s="67"/>
      <c r="JJ369" s="67"/>
      <c r="JK369" s="67"/>
      <c r="JL369" s="67"/>
      <c r="JM369" s="67"/>
      <c r="JN369" s="67"/>
      <c r="JO369" s="67"/>
      <c r="JP369" s="67"/>
      <c r="JQ369" s="67"/>
      <c r="JR369" s="67"/>
      <c r="JS369" s="67"/>
      <c r="JT369" s="67"/>
      <c r="JU369" s="67"/>
      <c r="JV369" s="67"/>
      <c r="JW369" s="67"/>
      <c r="JX369" s="67"/>
      <c r="JY369" s="67"/>
      <c r="JZ369" s="67"/>
      <c r="KA369" s="67"/>
      <c r="KB369" s="67"/>
      <c r="KC369" s="67"/>
      <c r="KD369" s="67"/>
      <c r="KE369" s="67"/>
      <c r="KF369" s="67"/>
      <c r="KG369" s="67"/>
      <c r="KH369" s="67"/>
      <c r="KI369" s="67"/>
      <c r="KJ369" s="67"/>
      <c r="KK369" s="67"/>
      <c r="KL369" s="67"/>
      <c r="KM369" s="67"/>
      <c r="KN369" s="67"/>
      <c r="KO369" s="67"/>
      <c r="KP369" s="67"/>
      <c r="KQ369" s="67"/>
      <c r="KR369" s="67"/>
      <c r="KS369" s="67"/>
      <c r="KT369" s="67"/>
      <c r="KU369" s="67"/>
      <c r="KV369" s="67"/>
      <c r="KW369" s="67"/>
      <c r="KX369" s="67"/>
      <c r="KY369" s="67"/>
      <c r="KZ369" s="67"/>
      <c r="LA369" s="67"/>
      <c r="LB369" s="67"/>
      <c r="LC369" s="67"/>
      <c r="LD369" s="67"/>
      <c r="LE369" s="67"/>
      <c r="LF369" s="67"/>
      <c r="LG369" s="67"/>
      <c r="LH369" s="67"/>
      <c r="LI369" s="67"/>
      <c r="LJ369" s="67"/>
      <c r="LK369" s="67"/>
      <c r="LL369" s="67"/>
      <c r="LM369" s="67"/>
      <c r="LN369" s="67"/>
      <c r="LO369" s="67"/>
      <c r="LP369" s="67"/>
      <c r="LQ369" s="67"/>
      <c r="LR369" s="67"/>
      <c r="LS369" s="67"/>
      <c r="LT369" s="67"/>
      <c r="LU369" s="67"/>
      <c r="LV369" s="67"/>
      <c r="LW369" s="67"/>
      <c r="LX369" s="67"/>
      <c r="LY369" s="67"/>
      <c r="LZ369" s="67"/>
      <c r="MA369" s="67"/>
      <c r="MB369" s="67"/>
      <c r="MC369" s="67"/>
      <c r="MD369" s="67"/>
      <c r="ME369" s="67"/>
      <c r="MF369" s="67"/>
      <c r="MG369" s="67"/>
      <c r="MH369" s="67"/>
      <c r="MI369" s="67"/>
      <c r="MJ369" s="67"/>
      <c r="MK369" s="67"/>
      <c r="ML369" s="67"/>
      <c r="MM369" s="67"/>
      <c r="MN369" s="67"/>
      <c r="MO369" s="67"/>
      <c r="MP369" s="67"/>
      <c r="MQ369" s="67"/>
      <c r="MR369" s="67"/>
      <c r="MS369" s="67"/>
      <c r="MT369" s="67"/>
      <c r="MU369" s="67"/>
      <c r="MV369" s="67"/>
      <c r="MW369" s="67"/>
      <c r="MX369" s="67"/>
      <c r="MY369" s="67"/>
      <c r="MZ369" s="67"/>
      <c r="NA369" s="67"/>
      <c r="NB369" s="67"/>
      <c r="NC369" s="67"/>
      <c r="ND369" s="67"/>
      <c r="NE369" s="67"/>
      <c r="NF369" s="67"/>
      <c r="NG369" s="67"/>
      <c r="NH369" s="67"/>
      <c r="NI369" s="67"/>
      <c r="NJ369" s="67"/>
      <c r="NK369" s="67"/>
      <c r="NL369" s="67"/>
      <c r="NM369" s="67"/>
      <c r="NN369" s="67"/>
      <c r="NO369" s="67"/>
      <c r="NP369" s="67"/>
      <c r="NQ369" s="67"/>
      <c r="NR369" s="12"/>
      <c r="NS369" s="12"/>
      <c r="NT369" s="12"/>
      <c r="NU369" s="12"/>
      <c r="NV369" s="12"/>
      <c r="NW369" s="12"/>
      <c r="NX369" s="12"/>
      <c r="NY369" s="12"/>
      <c r="NZ369" s="12"/>
      <c r="OA369" s="12"/>
      <c r="OB369" s="12"/>
      <c r="OC369" s="12"/>
      <c r="OD369" s="12"/>
      <c r="OE369" s="12"/>
      <c r="OF369" s="12"/>
      <c r="OG369" s="12"/>
      <c r="OH369" s="12"/>
      <c r="OI369" s="12"/>
      <c r="OJ369" s="12"/>
      <c r="OK369" s="12"/>
      <c r="OL369" s="12"/>
      <c r="OM369" s="12"/>
      <c r="ON369" s="12"/>
      <c r="OO369" s="12"/>
      <c r="OP369" s="12"/>
      <c r="OQ369" s="12"/>
    </row>
    <row r="370" spans="1:410">
      <c r="A370" s="96" t="s">
        <v>1475</v>
      </c>
      <c r="B370" s="56" t="s">
        <v>1476</v>
      </c>
      <c r="C370" s="96" t="s">
        <v>466</v>
      </c>
      <c r="D370" s="74">
        <v>6</v>
      </c>
      <c r="E370" s="67">
        <v>2017</v>
      </c>
      <c r="F370" s="161">
        <v>67.066724158341984</v>
      </c>
      <c r="G370" s="67">
        <v>45896</v>
      </c>
      <c r="H370" s="67">
        <v>17893</v>
      </c>
      <c r="I370" s="67">
        <v>28003</v>
      </c>
      <c r="J370" s="67">
        <v>8.4700000000000006</v>
      </c>
      <c r="K370" s="78">
        <v>3887</v>
      </c>
      <c r="L370" s="67">
        <v>54.31</v>
      </c>
      <c r="M370" s="78">
        <v>24926</v>
      </c>
      <c r="N370" s="67">
        <v>4692</v>
      </c>
      <c r="O370" s="67">
        <v>441</v>
      </c>
      <c r="P370" s="67">
        <v>2287</v>
      </c>
      <c r="Q370" s="67">
        <v>5623</v>
      </c>
      <c r="R370" s="67">
        <v>2884</v>
      </c>
      <c r="S370" s="67">
        <v>2739</v>
      </c>
      <c r="T370" s="67">
        <v>4581</v>
      </c>
      <c r="U370" s="67">
        <v>429</v>
      </c>
      <c r="V370" s="67">
        <v>2205</v>
      </c>
      <c r="W370" s="67">
        <v>4538</v>
      </c>
      <c r="X370" s="67">
        <v>2364</v>
      </c>
      <c r="Y370" s="67">
        <v>2174</v>
      </c>
      <c r="Z370" s="67">
        <v>4333</v>
      </c>
      <c r="AA370" s="67">
        <v>407</v>
      </c>
      <c r="AB370" s="67">
        <v>2028</v>
      </c>
      <c r="AC370" s="67">
        <v>5940</v>
      </c>
      <c r="AD370" s="67">
        <v>3183</v>
      </c>
      <c r="AE370" s="67">
        <v>2757</v>
      </c>
      <c r="AF370" s="67">
        <v>4110</v>
      </c>
      <c r="AG370" s="67">
        <v>416</v>
      </c>
      <c r="AH370" s="67">
        <v>1890</v>
      </c>
      <c r="AI370" s="67">
        <v>6927</v>
      </c>
      <c r="AJ370" s="67">
        <v>3729</v>
      </c>
      <c r="AK370" s="67">
        <v>3198</v>
      </c>
      <c r="AL370" s="67">
        <v>3843</v>
      </c>
      <c r="AM370" s="67">
        <v>394</v>
      </c>
      <c r="AN370" s="67">
        <v>1764</v>
      </c>
      <c r="AO370" s="67">
        <v>3509</v>
      </c>
      <c r="AP370" s="67">
        <v>386</v>
      </c>
      <c r="AQ370" s="67">
        <v>1669</v>
      </c>
      <c r="AR370" s="67" t="s">
        <v>428</v>
      </c>
      <c r="AS370" s="67"/>
      <c r="AT370" s="67" t="s">
        <v>428</v>
      </c>
      <c r="AU370" s="59">
        <v>1103</v>
      </c>
      <c r="AV370" s="59">
        <v>0</v>
      </c>
      <c r="AW370" s="59">
        <v>151</v>
      </c>
      <c r="AX370" s="97">
        <f>VLOOKUP(A370,[2]INFANTIL!$A$8:$AA$140,27,0)</f>
        <v>8.3160083160083165</v>
      </c>
      <c r="AY370" s="98">
        <f>VLOOKUP(A370,[2]INFANTIL!$A$8:$AA$140,16,0)</f>
        <v>5</v>
      </c>
      <c r="AZ370" s="62">
        <f>VLOOKUP(A370,'[3]2017'!$A$8:$E$140,5,0)</f>
        <v>0.85251491901108267</v>
      </c>
      <c r="BA370" s="63">
        <f>VLOOKUP(A370,'[3]2017'!$A$8:$E$140,4,0)</f>
        <v>4</v>
      </c>
      <c r="BB370" s="62">
        <f>VLOOKUP(A370,[2]MATERNAS!$A$8:$AA$140,27,0)</f>
        <v>0</v>
      </c>
      <c r="BC370" s="63">
        <f>VLOOKUP(A370,[2]MATERNAS!$A$8:$AA$140,26,0)</f>
        <v>0</v>
      </c>
      <c r="BD370" s="68">
        <v>0</v>
      </c>
      <c r="BE370" s="69">
        <v>0</v>
      </c>
      <c r="BF370" s="60">
        <f>VLOOKUP(A370,[4]Controles!$A$7:$L$139,12,0)</f>
        <v>3.5343035343035343</v>
      </c>
      <c r="BG370" s="61">
        <f>VLOOKUP(A370,[4]Controles!$A$7:$L$139,11,0)</f>
        <v>17</v>
      </c>
      <c r="BH370" s="88">
        <v>7.4844074844074848</v>
      </c>
      <c r="BI370" s="87">
        <v>36</v>
      </c>
      <c r="BJ370" s="68">
        <v>0</v>
      </c>
      <c r="BK370" s="69">
        <v>0</v>
      </c>
      <c r="BL370" s="68">
        <v>0</v>
      </c>
      <c r="BM370" s="69">
        <v>0</v>
      </c>
      <c r="BN370" s="67">
        <v>0</v>
      </c>
      <c r="BO370" s="67">
        <v>0</v>
      </c>
      <c r="BP370" s="67">
        <v>0</v>
      </c>
      <c r="BQ370" s="67">
        <v>0</v>
      </c>
      <c r="BR370" s="67">
        <v>0</v>
      </c>
      <c r="BS370" s="67">
        <v>0</v>
      </c>
      <c r="BT370" s="67">
        <v>0</v>
      </c>
      <c r="BU370" s="67">
        <v>0</v>
      </c>
      <c r="BV370" s="67">
        <v>67.2</v>
      </c>
      <c r="BW370" s="67">
        <v>85</v>
      </c>
      <c r="BX370" s="67">
        <v>77.2</v>
      </c>
      <c r="BY370" s="67">
        <v>85</v>
      </c>
      <c r="BZ370" s="67">
        <v>93.7</v>
      </c>
      <c r="CA370" s="67">
        <v>88.9</v>
      </c>
      <c r="CB370" s="67">
        <v>95.1</v>
      </c>
      <c r="CC370" s="96" t="s">
        <v>3301</v>
      </c>
      <c r="CD370" s="96" t="s">
        <v>3302</v>
      </c>
      <c r="CE370" s="99">
        <v>37.5</v>
      </c>
      <c r="CF370" s="67" t="s">
        <v>3303</v>
      </c>
      <c r="CG370" s="67" t="s">
        <v>3304</v>
      </c>
      <c r="CH370" s="67">
        <v>21.36</v>
      </c>
      <c r="CI370" s="67">
        <v>1</v>
      </c>
      <c r="CJ370" s="86">
        <v>0.21829294913774286</v>
      </c>
      <c r="CK370" s="87">
        <v>1</v>
      </c>
      <c r="CL370" s="106">
        <v>21.36</v>
      </c>
      <c r="CM370" s="89">
        <v>1</v>
      </c>
      <c r="CN370" s="67">
        <v>21.36</v>
      </c>
      <c r="CO370" s="67">
        <v>1</v>
      </c>
      <c r="CP370" s="67">
        <v>0</v>
      </c>
      <c r="CQ370" s="67">
        <v>0</v>
      </c>
      <c r="CR370" s="67">
        <v>18.47</v>
      </c>
      <c r="CS370" s="67">
        <v>1</v>
      </c>
      <c r="CT370" s="67">
        <v>0</v>
      </c>
      <c r="CU370" s="67">
        <v>0</v>
      </c>
      <c r="CV370" s="67">
        <v>0</v>
      </c>
      <c r="CW370" s="67">
        <v>0</v>
      </c>
      <c r="CX370" s="67">
        <v>18.47</v>
      </c>
      <c r="CY370" s="67">
        <v>1</v>
      </c>
      <c r="CZ370" s="67">
        <v>0</v>
      </c>
      <c r="DA370" s="67">
        <v>0</v>
      </c>
      <c r="DB370" s="62">
        <f>VLOOKUP(A370,'[3]2017'!$A$8:$I$140,9,0)</f>
        <v>0.46157396722824834</v>
      </c>
      <c r="DC370" s="63">
        <f>VLOOKUP(A370,'[3]2017'!$A$8:$I$140,8,0)</f>
        <v>2</v>
      </c>
      <c r="DD370" s="96" t="s">
        <v>3305</v>
      </c>
      <c r="DE370" s="96" t="s">
        <v>3306</v>
      </c>
      <c r="DF370" s="99">
        <v>4.4202652159129547</v>
      </c>
      <c r="DG370" s="104">
        <v>13.948256467941508</v>
      </c>
      <c r="DH370" s="67">
        <v>92.35</v>
      </c>
      <c r="DI370" s="67">
        <v>5</v>
      </c>
      <c r="DJ370" s="67">
        <v>55.41</v>
      </c>
      <c r="DK370" s="67">
        <v>3</v>
      </c>
      <c r="DL370" s="67">
        <v>0</v>
      </c>
      <c r="DM370" s="67">
        <v>0</v>
      </c>
      <c r="DN370" s="67">
        <v>138.22999999999999</v>
      </c>
      <c r="DO370" s="67">
        <v>7</v>
      </c>
      <c r="DP370" s="67">
        <v>19.75</v>
      </c>
      <c r="DQ370" s="67">
        <v>1</v>
      </c>
      <c r="DR370" s="67">
        <v>0</v>
      </c>
      <c r="DS370" s="67">
        <v>0</v>
      </c>
      <c r="DT370" s="67">
        <v>0</v>
      </c>
      <c r="DU370" s="67">
        <v>0</v>
      </c>
      <c r="DV370" s="67">
        <v>19.75</v>
      </c>
      <c r="DW370" s="67">
        <v>1</v>
      </c>
      <c r="DX370" s="67">
        <v>0</v>
      </c>
      <c r="DY370" s="67">
        <v>0</v>
      </c>
      <c r="DZ370" s="101">
        <f>VLOOKUP(A370,[5]Embarazos!$A$7:$D$139,4,0)</f>
        <v>3.2653061224489797</v>
      </c>
      <c r="EA370" s="63">
        <f>VLOOKUP(A370,[5]Embarazos!$A$7:$D$139,3,0)</f>
        <v>16</v>
      </c>
      <c r="EB370" s="62">
        <f>VLOOKUP(A370,[5]Embarazos!$A$7:$F$139,6,0)</f>
        <v>24.081632653061224</v>
      </c>
      <c r="EC370" s="63">
        <f>VLOOKUP(A370,[5]Embarazos!$A$7:$F$139,5,0)</f>
        <v>118</v>
      </c>
      <c r="ED370" s="62">
        <f>VLOOKUP(A370,'[3]2017'!$A$8:$K$140,11,0)</f>
        <v>0.72992700729927007</v>
      </c>
      <c r="EE370" s="63">
        <f>VLOOKUP(A370,'[3]2017'!$A$8:$K$140,10,0)</f>
        <v>3</v>
      </c>
      <c r="EF370" s="96" t="s">
        <v>3307</v>
      </c>
      <c r="EG370" s="96" t="s">
        <v>3308</v>
      </c>
      <c r="EH370" s="99">
        <v>3.8988408851422554</v>
      </c>
      <c r="EI370" s="104">
        <v>4.2716319824753564</v>
      </c>
      <c r="EJ370" s="174" t="s">
        <v>1927</v>
      </c>
      <c r="EK370" s="174" t="s">
        <v>3309</v>
      </c>
      <c r="EL370" s="96" t="s">
        <v>3310</v>
      </c>
      <c r="EM370" s="96" t="s">
        <v>2468</v>
      </c>
      <c r="EN370" s="99">
        <v>2.5139664804469275</v>
      </c>
      <c r="EO370" s="100">
        <v>0</v>
      </c>
      <c r="EP370" s="67">
        <v>138.22999999999999</v>
      </c>
      <c r="EQ370" s="67">
        <v>7</v>
      </c>
      <c r="ER370" s="67">
        <v>236.97</v>
      </c>
      <c r="ES370" s="67">
        <v>12</v>
      </c>
      <c r="ET370" s="92">
        <v>157.9778830963665</v>
      </c>
      <c r="EU370" s="67">
        <v>8</v>
      </c>
      <c r="EV370" s="67">
        <v>138.22999999999999</v>
      </c>
      <c r="EW370" s="67">
        <v>7</v>
      </c>
      <c r="EX370" s="67">
        <v>0</v>
      </c>
      <c r="EY370" s="62">
        <f>VLOOKUP(A370,[5]Embarazos!$A$7:$H$139,8,0)</f>
        <v>31.020408163265305</v>
      </c>
      <c r="EZ370" s="63">
        <f>VLOOKUP(A370,[5]Embarazos!$A$7:$H$139,7,0)</f>
        <v>152</v>
      </c>
      <c r="FA370" s="62">
        <f>VLOOKUP(A370,[5]Embarazos!$A$7:$J$139,10,0)</f>
        <v>19.795918367346939</v>
      </c>
      <c r="FB370" s="63">
        <f>VLOOKUP(A370,[5]Embarazos!$A$7:$J$139,9,0)</f>
        <v>97</v>
      </c>
      <c r="FC370" s="67">
        <v>48.6</v>
      </c>
      <c r="FD370" s="67">
        <v>4</v>
      </c>
      <c r="FE370" s="67">
        <v>72.09</v>
      </c>
      <c r="FF370" s="67">
        <v>6</v>
      </c>
      <c r="FG370" s="67">
        <v>0</v>
      </c>
      <c r="FH370" s="67">
        <v>0</v>
      </c>
      <c r="FI370" s="67">
        <v>0</v>
      </c>
      <c r="FJ370" s="67">
        <v>0</v>
      </c>
      <c r="FK370" s="92">
        <v>120.14898474107893</v>
      </c>
      <c r="FL370" s="105">
        <v>10</v>
      </c>
      <c r="FM370" s="67">
        <v>144.18</v>
      </c>
      <c r="FN370" s="67">
        <v>12</v>
      </c>
      <c r="FO370" s="67">
        <v>228.28</v>
      </c>
      <c r="FP370" s="67">
        <v>19</v>
      </c>
      <c r="FQ370" s="92">
        <v>24.029796948215786</v>
      </c>
      <c r="FR370" s="67">
        <v>2</v>
      </c>
      <c r="FS370" s="62">
        <f>VLOOKUP(A370,'[3]2017'!$A$8:$M$140,13,0)</f>
        <v>1.8214936247723132</v>
      </c>
      <c r="FT370" s="63">
        <f>VLOOKUP(A370,'[3]2017'!$A$8:$M$140,12,0)</f>
        <v>7</v>
      </c>
      <c r="FU370" s="62">
        <f>VLOOKUP(A370,'[3]2017'!$A$8:$O$140,15,0)</f>
        <v>1.4249073810202335</v>
      </c>
      <c r="FV370" s="63">
        <f>VLOOKUP(A370,'[3]2017'!$A$8:$O$140,14,0)</f>
        <v>5</v>
      </c>
      <c r="FW370" s="67"/>
      <c r="FX370" s="67"/>
      <c r="FY370" s="67"/>
      <c r="FZ370" s="67"/>
      <c r="GA370" s="67"/>
      <c r="GB370" s="67"/>
      <c r="GC370" s="67"/>
      <c r="GD370" s="67"/>
      <c r="GE370" s="67"/>
      <c r="GF370" s="67"/>
      <c r="GG370" s="67"/>
      <c r="GH370" s="67"/>
      <c r="GI370" s="67"/>
      <c r="GJ370" s="67"/>
      <c r="GK370" s="67"/>
      <c r="GL370" s="67"/>
      <c r="GM370" s="67"/>
      <c r="GN370" s="67"/>
      <c r="GO370" s="67"/>
      <c r="GP370" s="67"/>
      <c r="GQ370" s="67"/>
      <c r="GR370" s="67"/>
      <c r="GS370" s="67"/>
      <c r="GT370" s="67"/>
      <c r="GU370" s="67"/>
      <c r="GV370" s="67"/>
      <c r="GW370" s="67"/>
      <c r="GX370" s="67"/>
      <c r="GY370" s="67"/>
      <c r="GZ370" s="67"/>
      <c r="HA370" s="67"/>
      <c r="HB370" s="67"/>
      <c r="HC370" s="67"/>
      <c r="HD370" s="67"/>
      <c r="HE370" s="67"/>
      <c r="HF370" s="67"/>
      <c r="HG370" s="67"/>
      <c r="HH370" s="67"/>
      <c r="HI370" s="67"/>
      <c r="HJ370" s="67"/>
      <c r="HK370" s="67"/>
      <c r="HL370" s="67"/>
      <c r="HM370" s="67"/>
      <c r="HN370" s="67"/>
      <c r="HO370" s="67"/>
      <c r="HP370" s="67"/>
      <c r="HQ370" s="67"/>
      <c r="HR370" s="67"/>
      <c r="HS370" s="67"/>
      <c r="HT370" s="67"/>
      <c r="HU370" s="67"/>
      <c r="HV370" s="67"/>
      <c r="HW370" s="67"/>
      <c r="HX370" s="67"/>
      <c r="HY370" s="67"/>
      <c r="HZ370" s="67"/>
      <c r="IA370" s="67"/>
      <c r="IB370" s="67"/>
      <c r="IC370" s="67"/>
      <c r="ID370" s="67"/>
      <c r="IE370" s="67"/>
      <c r="IF370" s="67"/>
      <c r="IG370" s="67"/>
      <c r="IH370" s="67"/>
      <c r="II370" s="67"/>
      <c r="IJ370" s="67"/>
      <c r="IK370" s="67"/>
      <c r="IL370" s="67"/>
      <c r="IM370" s="67"/>
      <c r="IN370" s="67"/>
      <c r="IO370" s="67"/>
      <c r="IP370" s="67"/>
      <c r="IQ370" s="67"/>
      <c r="IR370" s="67"/>
      <c r="IS370" s="67"/>
      <c r="IT370" s="67"/>
      <c r="IU370" s="67"/>
      <c r="IV370" s="67"/>
      <c r="IW370" s="67"/>
      <c r="IX370" s="67"/>
      <c r="IY370" s="67"/>
      <c r="IZ370" s="67"/>
      <c r="JA370" s="67"/>
      <c r="JB370" s="67"/>
      <c r="JC370" s="67"/>
      <c r="JD370" s="67"/>
      <c r="JE370" s="67"/>
      <c r="JF370" s="67"/>
      <c r="JG370" s="67"/>
      <c r="JH370" s="67"/>
      <c r="JI370" s="67"/>
      <c r="JJ370" s="67"/>
      <c r="JK370" s="67"/>
      <c r="JL370" s="67"/>
      <c r="JM370" s="67"/>
      <c r="JN370" s="67"/>
      <c r="JO370" s="67"/>
      <c r="JP370" s="67"/>
      <c r="JQ370" s="67"/>
      <c r="JR370" s="67"/>
      <c r="JS370" s="67"/>
      <c r="JT370" s="67"/>
      <c r="JU370" s="67"/>
      <c r="JV370" s="67"/>
      <c r="JW370" s="67"/>
      <c r="JX370" s="67"/>
      <c r="JY370" s="67"/>
      <c r="JZ370" s="67"/>
      <c r="KA370" s="67"/>
      <c r="KB370" s="67"/>
      <c r="KC370" s="67"/>
      <c r="KD370" s="67"/>
      <c r="KE370" s="67"/>
      <c r="KF370" s="67"/>
      <c r="KG370" s="67"/>
      <c r="KH370" s="67"/>
      <c r="KI370" s="67"/>
      <c r="KJ370" s="67"/>
      <c r="KK370" s="67"/>
      <c r="KL370" s="67"/>
      <c r="KM370" s="67"/>
      <c r="KN370" s="67"/>
      <c r="KO370" s="67"/>
      <c r="KP370" s="67"/>
      <c r="KQ370" s="67"/>
      <c r="KR370" s="67"/>
      <c r="KS370" s="67"/>
      <c r="KT370" s="67"/>
      <c r="KU370" s="67"/>
      <c r="KV370" s="67"/>
      <c r="KW370" s="67"/>
      <c r="KX370" s="67"/>
      <c r="KY370" s="67"/>
      <c r="KZ370" s="67"/>
      <c r="LA370" s="67"/>
      <c r="LB370" s="67"/>
      <c r="LC370" s="67"/>
      <c r="LD370" s="67"/>
      <c r="LE370" s="67"/>
      <c r="LF370" s="67"/>
      <c r="LG370" s="67"/>
      <c r="LH370" s="67"/>
      <c r="LI370" s="67"/>
      <c r="LJ370" s="67"/>
      <c r="LK370" s="67"/>
      <c r="LL370" s="67"/>
      <c r="LM370" s="67"/>
      <c r="LN370" s="67"/>
      <c r="LO370" s="67"/>
      <c r="LP370" s="67"/>
      <c r="LQ370" s="67"/>
      <c r="LR370" s="67"/>
      <c r="LS370" s="67"/>
      <c r="LT370" s="67"/>
      <c r="LU370" s="67"/>
      <c r="LV370" s="67"/>
      <c r="LW370" s="67"/>
      <c r="LX370" s="67"/>
      <c r="LY370" s="67"/>
      <c r="LZ370" s="67"/>
      <c r="MA370" s="67"/>
      <c r="MB370" s="67"/>
      <c r="MC370" s="67"/>
      <c r="MD370" s="67"/>
      <c r="ME370" s="67"/>
      <c r="MF370" s="67"/>
      <c r="MG370" s="67"/>
      <c r="MH370" s="67"/>
      <c r="MI370" s="67"/>
      <c r="MJ370" s="67"/>
      <c r="MK370" s="67"/>
      <c r="ML370" s="67"/>
      <c r="MM370" s="67"/>
      <c r="MN370" s="67"/>
      <c r="MO370" s="67"/>
      <c r="MP370" s="67"/>
      <c r="MQ370" s="67"/>
      <c r="MR370" s="67"/>
      <c r="MS370" s="67"/>
      <c r="MT370" s="67"/>
      <c r="MU370" s="67"/>
      <c r="MV370" s="67"/>
      <c r="MW370" s="67"/>
      <c r="MX370" s="67"/>
      <c r="MY370" s="67"/>
      <c r="MZ370" s="67"/>
      <c r="NA370" s="67"/>
      <c r="NB370" s="67"/>
      <c r="NC370" s="67"/>
      <c r="ND370" s="67"/>
      <c r="NE370" s="67"/>
      <c r="NF370" s="67"/>
      <c r="NG370" s="67"/>
      <c r="NH370" s="67"/>
      <c r="NI370" s="67"/>
      <c r="NJ370" s="67"/>
      <c r="NK370" s="67"/>
      <c r="NL370" s="67"/>
      <c r="NM370" s="67"/>
      <c r="NN370" s="67"/>
      <c r="NO370" s="67"/>
      <c r="NP370" s="67"/>
      <c r="NQ370" s="67"/>
      <c r="NR370" s="12"/>
      <c r="NS370" s="12"/>
      <c r="NT370" s="12"/>
      <c r="NU370" s="12"/>
      <c r="NV370" s="12"/>
      <c r="NW370" s="12"/>
      <c r="NX370" s="12"/>
      <c r="NY370" s="12"/>
      <c r="NZ370" s="12"/>
      <c r="OA370" s="12"/>
      <c r="OB370" s="12"/>
      <c r="OC370" s="12"/>
      <c r="OD370" s="12"/>
      <c r="OE370" s="12"/>
      <c r="OF370" s="12"/>
      <c r="OG370" s="12"/>
      <c r="OH370" s="12"/>
      <c r="OI370" s="12"/>
      <c r="OJ370" s="12"/>
      <c r="OK370" s="12"/>
      <c r="OL370" s="12"/>
      <c r="OM370" s="12"/>
      <c r="ON370" s="12"/>
      <c r="OO370" s="12"/>
      <c r="OP370" s="12"/>
      <c r="OQ370" s="12"/>
    </row>
    <row r="371" spans="1:410">
      <c r="A371" s="96" t="s">
        <v>1483</v>
      </c>
      <c r="B371" s="56" t="s">
        <v>1484</v>
      </c>
      <c r="C371" s="96" t="s">
        <v>514</v>
      </c>
      <c r="D371" s="74">
        <v>6</v>
      </c>
      <c r="E371" s="67">
        <v>2017</v>
      </c>
      <c r="F371" s="161">
        <v>71.410585400806625</v>
      </c>
      <c r="G371" s="67">
        <v>23333</v>
      </c>
      <c r="H371" s="67">
        <v>6908</v>
      </c>
      <c r="I371" s="67">
        <v>16425</v>
      </c>
      <c r="J371" s="67">
        <v>5.79</v>
      </c>
      <c r="K371" s="78">
        <v>1351</v>
      </c>
      <c r="L371" s="67">
        <v>56.24</v>
      </c>
      <c r="M371" s="78">
        <v>13123</v>
      </c>
      <c r="N371" s="67">
        <v>2979</v>
      </c>
      <c r="O371" s="67">
        <v>2405</v>
      </c>
      <c r="P371" s="67">
        <v>1453</v>
      </c>
      <c r="Q371" s="67">
        <v>3534</v>
      </c>
      <c r="R371" s="67">
        <v>1811</v>
      </c>
      <c r="S371" s="67">
        <v>1723</v>
      </c>
      <c r="T371" s="67">
        <v>2654</v>
      </c>
      <c r="U371" s="67">
        <v>2376</v>
      </c>
      <c r="V371" s="67">
        <v>1290</v>
      </c>
      <c r="W371" s="67">
        <v>3092</v>
      </c>
      <c r="X371" s="67">
        <v>1590</v>
      </c>
      <c r="Y371" s="67">
        <v>1502</v>
      </c>
      <c r="Z371" s="67">
        <v>2439</v>
      </c>
      <c r="AA371" s="67">
        <v>2305</v>
      </c>
      <c r="AB371" s="67">
        <v>1182</v>
      </c>
      <c r="AC371" s="67">
        <v>2867</v>
      </c>
      <c r="AD371" s="67">
        <v>1483</v>
      </c>
      <c r="AE371" s="67">
        <v>1384</v>
      </c>
      <c r="AF371" s="67">
        <v>2376</v>
      </c>
      <c r="AG371" s="67">
        <v>2220</v>
      </c>
      <c r="AH371" s="67">
        <v>1143</v>
      </c>
      <c r="AI371" s="67">
        <v>4231</v>
      </c>
      <c r="AJ371" s="67">
        <v>2175</v>
      </c>
      <c r="AK371" s="67">
        <v>2056</v>
      </c>
      <c r="AL371" s="67">
        <v>2399</v>
      </c>
      <c r="AM371" s="67">
        <v>2079</v>
      </c>
      <c r="AN371" s="67">
        <v>1166</v>
      </c>
      <c r="AO371" s="67">
        <v>2048</v>
      </c>
      <c r="AP371" s="67">
        <v>1840</v>
      </c>
      <c r="AQ371" s="67">
        <v>1015</v>
      </c>
      <c r="AR371" s="67" t="s">
        <v>428</v>
      </c>
      <c r="AS371" s="67"/>
      <c r="AT371" s="67" t="s">
        <v>428</v>
      </c>
      <c r="AU371" s="59">
        <v>621</v>
      </c>
      <c r="AV371" s="59">
        <v>0</v>
      </c>
      <c r="AW371" s="59">
        <v>6</v>
      </c>
      <c r="AX371" s="97">
        <f>VLOOKUP(A371,[2]INFANTIL!$A$8:$AA$140,27,0)</f>
        <v>22.641509433962263</v>
      </c>
      <c r="AY371" s="98">
        <f>VLOOKUP(A371,[2]INFANTIL!$A$8:$AA$140,16,0)</f>
        <v>3</v>
      </c>
      <c r="AZ371" s="62">
        <f>VLOOKUP(A371,'[3]2017'!$A$8:$E$140,5,0)</f>
        <v>2.0140986908358509</v>
      </c>
      <c r="BA371" s="63">
        <f>VLOOKUP(A371,'[3]2017'!$A$8:$E$140,4,0)</f>
        <v>6</v>
      </c>
      <c r="BB371" s="62">
        <f>VLOOKUP(A371,[2]MATERNAS!$A$8:$AA$140,27,0)</f>
        <v>0</v>
      </c>
      <c r="BC371" s="63">
        <f>VLOOKUP(A371,[2]MATERNAS!$A$8:$AA$140,26,0)</f>
        <v>0</v>
      </c>
      <c r="BD371" s="68">
        <v>33.568311513930851</v>
      </c>
      <c r="BE371" s="69">
        <v>1</v>
      </c>
      <c r="BF371" s="60">
        <f>VLOOKUP(A371,[4]Controles!$A$7:$L$139,12,0)</f>
        <v>11.320754716981133</v>
      </c>
      <c r="BG371" s="61">
        <f>VLOOKUP(A371,[4]Controles!$A$7:$L$139,11,0)</f>
        <v>30</v>
      </c>
      <c r="BH371" s="88">
        <v>8.6792452830188669</v>
      </c>
      <c r="BI371" s="87">
        <v>23</v>
      </c>
      <c r="BJ371" s="68">
        <v>0</v>
      </c>
      <c r="BK371" s="69">
        <v>0</v>
      </c>
      <c r="BL371" s="68">
        <v>0</v>
      </c>
      <c r="BM371" s="69">
        <v>0</v>
      </c>
      <c r="BN371" s="67">
        <v>0</v>
      </c>
      <c r="BO371" s="67">
        <v>0</v>
      </c>
      <c r="BP371" s="67">
        <v>0</v>
      </c>
      <c r="BQ371" s="67">
        <v>0</v>
      </c>
      <c r="BR371" s="67">
        <v>0</v>
      </c>
      <c r="BS371" s="67">
        <v>0</v>
      </c>
      <c r="BT371" s="67">
        <v>0</v>
      </c>
      <c r="BU371" s="67">
        <v>0</v>
      </c>
      <c r="BV371" s="67">
        <v>26</v>
      </c>
      <c r="BW371" s="67">
        <v>105.8</v>
      </c>
      <c r="BX371" s="67">
        <v>98.9</v>
      </c>
      <c r="BY371" s="67">
        <v>106.1</v>
      </c>
      <c r="BZ371" s="67">
        <v>106.9</v>
      </c>
      <c r="CA371" s="67">
        <v>82.7</v>
      </c>
      <c r="CB371" s="67">
        <v>103.9</v>
      </c>
      <c r="CC371" s="96" t="s">
        <v>1443</v>
      </c>
      <c r="CD371" s="96" t="s">
        <v>3311</v>
      </c>
      <c r="CE371" s="99">
        <v>26.666666666666668</v>
      </c>
      <c r="CF371" s="67" t="s">
        <v>498</v>
      </c>
      <c r="CG371" s="67" t="s">
        <v>3312</v>
      </c>
      <c r="CH371" s="67">
        <v>0</v>
      </c>
      <c r="CI371" s="67">
        <v>0</v>
      </c>
      <c r="CJ371" s="86">
        <v>0</v>
      </c>
      <c r="CK371" s="87">
        <v>0</v>
      </c>
      <c r="CL371" s="106">
        <v>0</v>
      </c>
      <c r="CM371" s="89">
        <v>0</v>
      </c>
      <c r="CN371" s="67">
        <v>0</v>
      </c>
      <c r="CO371" s="67">
        <v>0</v>
      </c>
      <c r="CP371" s="67">
        <v>0</v>
      </c>
      <c r="CQ371" s="67">
        <v>0</v>
      </c>
      <c r="CR371" s="67">
        <v>32.340000000000003</v>
      </c>
      <c r="CS371" s="67">
        <v>1</v>
      </c>
      <c r="CT371" s="67">
        <v>32.340000000000003</v>
      </c>
      <c r="CU371" s="67">
        <v>1</v>
      </c>
      <c r="CV371" s="67">
        <v>0</v>
      </c>
      <c r="CW371" s="67">
        <v>0</v>
      </c>
      <c r="CX371" s="67">
        <v>0</v>
      </c>
      <c r="CY371" s="67">
        <v>0</v>
      </c>
      <c r="CZ371" s="67">
        <v>0</v>
      </c>
      <c r="DA371" s="67">
        <v>0</v>
      </c>
      <c r="DB371" s="62">
        <f>VLOOKUP(A371,'[3]2017'!$A$8:$I$140,9,0)</f>
        <v>1.2300123001230012</v>
      </c>
      <c r="DC371" s="63">
        <f>VLOOKUP(A371,'[3]2017'!$A$8:$I$140,8,0)</f>
        <v>3</v>
      </c>
      <c r="DD371" s="96" t="s">
        <v>3313</v>
      </c>
      <c r="DE371" s="96" t="s">
        <v>3314</v>
      </c>
      <c r="DF371" s="99">
        <v>6.7001675041876041</v>
      </c>
      <c r="DG371" s="104">
        <v>1.8786127167630058</v>
      </c>
      <c r="DH371" s="67">
        <v>0</v>
      </c>
      <c r="DI371" s="67">
        <v>0</v>
      </c>
      <c r="DJ371" s="67">
        <v>0</v>
      </c>
      <c r="DK371" s="67">
        <v>0</v>
      </c>
      <c r="DL371" s="67">
        <v>0</v>
      </c>
      <c r="DM371" s="67">
        <v>0</v>
      </c>
      <c r="DN371" s="67">
        <v>0</v>
      </c>
      <c r="DO371" s="67">
        <v>0</v>
      </c>
      <c r="DP371" s="67">
        <v>0</v>
      </c>
      <c r="DQ371" s="67">
        <v>0</v>
      </c>
      <c r="DR371" s="67">
        <v>0</v>
      </c>
      <c r="DS371" s="67">
        <v>0</v>
      </c>
      <c r="DT371" s="67">
        <v>0</v>
      </c>
      <c r="DU371" s="67">
        <v>0</v>
      </c>
      <c r="DV371" s="67">
        <v>0</v>
      </c>
      <c r="DW371" s="67">
        <v>0</v>
      </c>
      <c r="DX371" s="67">
        <v>0</v>
      </c>
      <c r="DY371" s="67">
        <v>0</v>
      </c>
      <c r="DZ371" s="101">
        <f>VLOOKUP(A371,[5]Embarazos!$A$7:$D$139,4,0)</f>
        <v>3.7453183520599254</v>
      </c>
      <c r="EA371" s="63">
        <f>VLOOKUP(A371,[5]Embarazos!$A$7:$D$139,3,0)</f>
        <v>10</v>
      </c>
      <c r="EB371" s="62">
        <f>VLOOKUP(A371,[5]Embarazos!$A$7:$F$139,6,0)</f>
        <v>29.213483146067414</v>
      </c>
      <c r="EC371" s="63">
        <f>VLOOKUP(A371,[5]Embarazos!$A$7:$F$139,5,0)</f>
        <v>78</v>
      </c>
      <c r="ED371" s="62">
        <f>VLOOKUP(A371,'[3]2017'!$A$8:$K$140,11,0)</f>
        <v>1.2626262626262628</v>
      </c>
      <c r="EE371" s="63">
        <f>VLOOKUP(A371,'[3]2017'!$A$8:$K$140,10,0)</f>
        <v>3</v>
      </c>
      <c r="EF371" s="96" t="s">
        <v>3315</v>
      </c>
      <c r="EG371" s="96" t="s">
        <v>3316</v>
      </c>
      <c r="EH371" s="99">
        <v>6.2656641604010019</v>
      </c>
      <c r="EI371" s="104">
        <v>0.20242914979757085</v>
      </c>
      <c r="EJ371" s="174" t="s">
        <v>3317</v>
      </c>
      <c r="EK371" s="174" t="s">
        <v>3318</v>
      </c>
      <c r="EL371" s="96" t="s">
        <v>3319</v>
      </c>
      <c r="EM371" s="96" t="s">
        <v>3027</v>
      </c>
      <c r="EN371" s="99">
        <v>3.4285714285714288</v>
      </c>
      <c r="EO371" s="100">
        <v>0</v>
      </c>
      <c r="EP371" s="67">
        <v>0</v>
      </c>
      <c r="EQ371" s="67">
        <v>0</v>
      </c>
      <c r="ER371" s="67">
        <v>69.760000000000005</v>
      </c>
      <c r="ES371" s="67">
        <v>2</v>
      </c>
      <c r="ET371" s="67">
        <v>0</v>
      </c>
      <c r="EU371" s="67">
        <v>0</v>
      </c>
      <c r="EV371" s="67">
        <v>0</v>
      </c>
      <c r="EW371" s="67">
        <v>0</v>
      </c>
      <c r="EX371" s="67">
        <v>0</v>
      </c>
      <c r="EY371" s="62">
        <f>VLOOKUP(A371,[5]Embarazos!$A$7:$H$139,8,0)</f>
        <v>28.08988764044944</v>
      </c>
      <c r="EZ371" s="63">
        <f>VLOOKUP(A371,[5]Embarazos!$A$7:$H$139,7,0)</f>
        <v>75</v>
      </c>
      <c r="FA371" s="62">
        <f>VLOOKUP(A371,[5]Embarazos!$A$7:$J$139,10,0)</f>
        <v>20.973782771535582</v>
      </c>
      <c r="FB371" s="63">
        <f>VLOOKUP(A371,[5]Embarazos!$A$7:$J$139,9,0)</f>
        <v>56</v>
      </c>
      <c r="FC371" s="67">
        <v>19.86</v>
      </c>
      <c r="FD371" s="67">
        <v>1</v>
      </c>
      <c r="FE371" s="67">
        <v>19.86</v>
      </c>
      <c r="FF371" s="67">
        <v>1</v>
      </c>
      <c r="FG371" s="67">
        <v>0</v>
      </c>
      <c r="FH371" s="67">
        <v>0</v>
      </c>
      <c r="FI371" s="67">
        <v>0</v>
      </c>
      <c r="FJ371" s="67">
        <v>0</v>
      </c>
      <c r="FK371" s="92">
        <v>39.729837107667855</v>
      </c>
      <c r="FL371" s="105">
        <v>2</v>
      </c>
      <c r="FM371" s="67">
        <v>0</v>
      </c>
      <c r="FN371" s="67">
        <v>0</v>
      </c>
      <c r="FO371" s="67">
        <v>19.86</v>
      </c>
      <c r="FP371" s="67">
        <v>1</v>
      </c>
      <c r="FQ371" s="67">
        <v>0</v>
      </c>
      <c r="FR371" s="67">
        <v>0</v>
      </c>
      <c r="FS371" s="62">
        <f>VLOOKUP(A371,'[3]2017'!$A$8:$M$140,13,0)</f>
        <v>3.3347228011671532</v>
      </c>
      <c r="FT371" s="63">
        <f>VLOOKUP(A371,'[3]2017'!$A$8:$M$140,12,0)</f>
        <v>8</v>
      </c>
      <c r="FU371" s="62">
        <f>VLOOKUP(A371,'[3]2017'!$A$8:$O$140,15,0)</f>
        <v>1.46484375</v>
      </c>
      <c r="FV371" s="63">
        <f>VLOOKUP(A371,'[3]2017'!$A$8:$O$140,14,0)</f>
        <v>3</v>
      </c>
      <c r="FW371" s="67"/>
      <c r="FX371" s="67"/>
      <c r="FY371" s="67"/>
      <c r="FZ371" s="67"/>
      <c r="GA371" s="67"/>
      <c r="GB371" s="67"/>
      <c r="GC371" s="67"/>
      <c r="GD371" s="67"/>
      <c r="GE371" s="67"/>
      <c r="GF371" s="67"/>
      <c r="GG371" s="67"/>
      <c r="GH371" s="67"/>
      <c r="GI371" s="67"/>
      <c r="GJ371" s="67"/>
      <c r="GK371" s="67"/>
      <c r="GL371" s="67"/>
      <c r="GM371" s="67"/>
      <c r="GN371" s="67"/>
      <c r="GO371" s="67"/>
      <c r="GP371" s="67"/>
      <c r="GQ371" s="67"/>
      <c r="GR371" s="67"/>
      <c r="GS371" s="67"/>
      <c r="GT371" s="67"/>
      <c r="GU371" s="67"/>
      <c r="GV371" s="67"/>
      <c r="GW371" s="67"/>
      <c r="GX371" s="67"/>
      <c r="GY371" s="67"/>
      <c r="GZ371" s="67"/>
      <c r="HA371" s="67"/>
      <c r="HB371" s="67"/>
      <c r="HC371" s="67"/>
      <c r="HD371" s="67"/>
      <c r="HE371" s="67"/>
      <c r="HF371" s="67"/>
      <c r="HG371" s="67"/>
      <c r="HH371" s="67"/>
      <c r="HI371" s="67"/>
      <c r="HJ371" s="67"/>
      <c r="HK371" s="67"/>
      <c r="HL371" s="67"/>
      <c r="HM371" s="67"/>
      <c r="HN371" s="67"/>
      <c r="HO371" s="67"/>
      <c r="HP371" s="67"/>
      <c r="HQ371" s="67"/>
      <c r="HR371" s="67"/>
      <c r="HS371" s="67"/>
      <c r="HT371" s="67"/>
      <c r="HU371" s="67"/>
      <c r="HV371" s="67"/>
      <c r="HW371" s="67"/>
      <c r="HX371" s="67"/>
      <c r="HY371" s="67"/>
      <c r="HZ371" s="67"/>
      <c r="IA371" s="67"/>
      <c r="IB371" s="67"/>
      <c r="IC371" s="67"/>
      <c r="ID371" s="67"/>
      <c r="IE371" s="67"/>
      <c r="IF371" s="67"/>
      <c r="IG371" s="67"/>
      <c r="IH371" s="67"/>
      <c r="II371" s="67"/>
      <c r="IJ371" s="67"/>
      <c r="IK371" s="67"/>
      <c r="IL371" s="67"/>
      <c r="IM371" s="67"/>
      <c r="IN371" s="67"/>
      <c r="IO371" s="67"/>
      <c r="IP371" s="67"/>
      <c r="IQ371" s="67"/>
      <c r="IR371" s="67"/>
      <c r="IS371" s="67"/>
      <c r="IT371" s="67"/>
      <c r="IU371" s="67"/>
      <c r="IV371" s="67"/>
      <c r="IW371" s="67"/>
      <c r="IX371" s="67"/>
      <c r="IY371" s="67"/>
      <c r="IZ371" s="67"/>
      <c r="JA371" s="67"/>
      <c r="JB371" s="67"/>
      <c r="JC371" s="67"/>
      <c r="JD371" s="67"/>
      <c r="JE371" s="67"/>
      <c r="JF371" s="67"/>
      <c r="JG371" s="67"/>
      <c r="JH371" s="67"/>
      <c r="JI371" s="67"/>
      <c r="JJ371" s="67"/>
      <c r="JK371" s="67"/>
      <c r="JL371" s="67"/>
      <c r="JM371" s="67"/>
      <c r="JN371" s="67"/>
      <c r="JO371" s="67"/>
      <c r="JP371" s="67"/>
      <c r="JQ371" s="67"/>
      <c r="JR371" s="67"/>
      <c r="JS371" s="67"/>
      <c r="JT371" s="67"/>
      <c r="JU371" s="67"/>
      <c r="JV371" s="67"/>
      <c r="JW371" s="67"/>
      <c r="JX371" s="67"/>
      <c r="JY371" s="67"/>
      <c r="JZ371" s="67"/>
      <c r="KA371" s="67"/>
      <c r="KB371" s="67"/>
      <c r="KC371" s="67"/>
      <c r="KD371" s="67"/>
      <c r="KE371" s="67"/>
      <c r="KF371" s="67"/>
      <c r="KG371" s="67"/>
      <c r="KH371" s="67"/>
      <c r="KI371" s="67"/>
      <c r="KJ371" s="67"/>
      <c r="KK371" s="67"/>
      <c r="KL371" s="67"/>
      <c r="KM371" s="67"/>
      <c r="KN371" s="67"/>
      <c r="KO371" s="67"/>
      <c r="KP371" s="67"/>
      <c r="KQ371" s="67"/>
      <c r="KR371" s="67"/>
      <c r="KS371" s="67"/>
      <c r="KT371" s="67"/>
      <c r="KU371" s="67"/>
      <c r="KV371" s="67"/>
      <c r="KW371" s="67"/>
      <c r="KX371" s="67"/>
      <c r="KY371" s="67"/>
      <c r="KZ371" s="67"/>
      <c r="LA371" s="67"/>
      <c r="LB371" s="67"/>
      <c r="LC371" s="67"/>
      <c r="LD371" s="67"/>
      <c r="LE371" s="67"/>
      <c r="LF371" s="67"/>
      <c r="LG371" s="67"/>
      <c r="LH371" s="67"/>
      <c r="LI371" s="67"/>
      <c r="LJ371" s="67"/>
      <c r="LK371" s="67"/>
      <c r="LL371" s="67"/>
      <c r="LM371" s="67"/>
      <c r="LN371" s="67"/>
      <c r="LO371" s="67"/>
      <c r="LP371" s="67"/>
      <c r="LQ371" s="67"/>
      <c r="LR371" s="67"/>
      <c r="LS371" s="67"/>
      <c r="LT371" s="67"/>
      <c r="LU371" s="67"/>
      <c r="LV371" s="67"/>
      <c r="LW371" s="67"/>
      <c r="LX371" s="67"/>
      <c r="LY371" s="67"/>
      <c r="LZ371" s="67"/>
      <c r="MA371" s="67"/>
      <c r="MB371" s="67"/>
      <c r="MC371" s="67"/>
      <c r="MD371" s="67"/>
      <c r="ME371" s="67"/>
      <c r="MF371" s="67"/>
      <c r="MG371" s="67"/>
      <c r="MH371" s="67"/>
      <c r="MI371" s="67"/>
      <c r="MJ371" s="67"/>
      <c r="MK371" s="67"/>
      <c r="ML371" s="67"/>
      <c r="MM371" s="67"/>
      <c r="MN371" s="67"/>
      <c r="MO371" s="67"/>
      <c r="MP371" s="67"/>
      <c r="MQ371" s="67"/>
      <c r="MR371" s="67"/>
      <c r="MS371" s="67"/>
      <c r="MT371" s="67"/>
      <c r="MU371" s="67"/>
      <c r="MV371" s="67"/>
      <c r="MW371" s="67"/>
      <c r="MX371" s="67"/>
      <c r="MY371" s="67"/>
      <c r="MZ371" s="67"/>
      <c r="NA371" s="67"/>
      <c r="NB371" s="67"/>
      <c r="NC371" s="67"/>
      <c r="ND371" s="67"/>
      <c r="NE371" s="67"/>
      <c r="NF371" s="67"/>
      <c r="NG371" s="67"/>
      <c r="NH371" s="67"/>
      <c r="NI371" s="67"/>
      <c r="NJ371" s="67"/>
      <c r="NK371" s="67"/>
      <c r="NL371" s="67"/>
      <c r="NM371" s="67"/>
      <c r="NN371" s="67"/>
      <c r="NO371" s="67"/>
      <c r="NP371" s="67"/>
      <c r="NQ371" s="67"/>
      <c r="NR371" s="12"/>
      <c r="NS371" s="12"/>
      <c r="NT371" s="12"/>
      <c r="NU371" s="12"/>
      <c r="NV371" s="12"/>
      <c r="NW371" s="12"/>
      <c r="NX371" s="12"/>
      <c r="NY371" s="12"/>
      <c r="NZ371" s="12"/>
      <c r="OA371" s="12"/>
      <c r="OB371" s="12"/>
      <c r="OC371" s="12"/>
      <c r="OD371" s="12"/>
      <c r="OE371" s="12"/>
      <c r="OF371" s="12"/>
      <c r="OG371" s="12"/>
      <c r="OH371" s="12"/>
      <c r="OI371" s="12"/>
      <c r="OJ371" s="12"/>
      <c r="OK371" s="12"/>
      <c r="OL371" s="12"/>
      <c r="OM371" s="12"/>
      <c r="ON371" s="12"/>
      <c r="OO371" s="12"/>
      <c r="OP371" s="12"/>
      <c r="OQ371" s="12"/>
    </row>
    <row r="372" spans="1:410">
      <c r="A372" s="96" t="s">
        <v>2144</v>
      </c>
      <c r="B372" s="56" t="s">
        <v>1494</v>
      </c>
      <c r="C372" s="96" t="s">
        <v>466</v>
      </c>
      <c r="D372" s="74">
        <v>6</v>
      </c>
      <c r="E372" s="67">
        <v>2017</v>
      </c>
      <c r="F372" s="161">
        <v>66.237997604887084</v>
      </c>
      <c r="G372" s="67">
        <v>6131</v>
      </c>
      <c r="H372" s="67">
        <v>3374</v>
      </c>
      <c r="I372" s="67">
        <v>2757</v>
      </c>
      <c r="J372" s="67">
        <v>25.77</v>
      </c>
      <c r="K372" s="78">
        <v>1580</v>
      </c>
      <c r="L372" s="67">
        <v>53.32</v>
      </c>
      <c r="M372" s="78">
        <v>3269</v>
      </c>
      <c r="N372" s="67">
        <v>577</v>
      </c>
      <c r="O372" s="67">
        <v>297</v>
      </c>
      <c r="P372" s="67">
        <v>280</v>
      </c>
      <c r="Q372" s="67">
        <v>691</v>
      </c>
      <c r="R372" s="67">
        <v>357</v>
      </c>
      <c r="S372" s="67">
        <v>334</v>
      </c>
      <c r="T372" s="67">
        <v>575</v>
      </c>
      <c r="U372" s="67">
        <v>303</v>
      </c>
      <c r="V372" s="67">
        <v>272</v>
      </c>
      <c r="W372" s="67">
        <v>694</v>
      </c>
      <c r="X372" s="67">
        <v>365</v>
      </c>
      <c r="Y372" s="67">
        <v>329</v>
      </c>
      <c r="Z372" s="67">
        <v>579</v>
      </c>
      <c r="AA372" s="67">
        <v>301</v>
      </c>
      <c r="AB372" s="67">
        <v>278</v>
      </c>
      <c r="AC372" s="67">
        <v>661</v>
      </c>
      <c r="AD372" s="67">
        <v>343</v>
      </c>
      <c r="AE372" s="67">
        <v>318</v>
      </c>
      <c r="AF372" s="67">
        <v>528</v>
      </c>
      <c r="AG372" s="67">
        <v>273</v>
      </c>
      <c r="AH372" s="67">
        <v>255</v>
      </c>
      <c r="AI372" s="67">
        <v>1008</v>
      </c>
      <c r="AJ372" s="67">
        <v>515</v>
      </c>
      <c r="AK372" s="67">
        <v>493</v>
      </c>
      <c r="AL372" s="67">
        <v>571</v>
      </c>
      <c r="AM372" s="67">
        <v>291</v>
      </c>
      <c r="AN372" s="67">
        <v>280</v>
      </c>
      <c r="AO372" s="67">
        <v>536</v>
      </c>
      <c r="AP372" s="67">
        <v>277</v>
      </c>
      <c r="AQ372" s="67">
        <v>259</v>
      </c>
      <c r="AR372" s="67" t="s">
        <v>428</v>
      </c>
      <c r="AS372" s="67"/>
      <c r="AT372" s="67" t="s">
        <v>428</v>
      </c>
      <c r="AU372" s="59">
        <v>199</v>
      </c>
      <c r="AV372" s="59">
        <v>0</v>
      </c>
      <c r="AW372" s="59">
        <v>26</v>
      </c>
      <c r="AX372" s="97" t="e">
        <f>VLOOKUP(A372,[2]INFANTIL!$A$8:$AA$140,27,0)</f>
        <v>#N/A</v>
      </c>
      <c r="AY372" s="98" t="e">
        <f>VLOOKUP(A372,[2]INFANTIL!$A$8:$AA$140,16,0)</f>
        <v>#N/A</v>
      </c>
      <c r="AZ372" s="62">
        <f>VLOOKUP(A372,'[3]2017'!$A$8:$E$140,5,0)</f>
        <v>1.7331022530329288</v>
      </c>
      <c r="BA372" s="63">
        <f>VLOOKUP(A372,'[3]2017'!$A$8:$E$140,4,0)</f>
        <v>1</v>
      </c>
      <c r="BB372" s="62">
        <f>VLOOKUP(A372,[2]MATERNAS!$A$8:$AA$140,27,0)</f>
        <v>0</v>
      </c>
      <c r="BC372" s="63">
        <f>VLOOKUP(A372,[2]MATERNAS!$A$8:$AA$140,26,0)</f>
        <v>0</v>
      </c>
      <c r="BD372" s="68">
        <v>0</v>
      </c>
      <c r="BE372" s="69">
        <v>0</v>
      </c>
      <c r="BF372" s="60">
        <f>VLOOKUP(A372,[4]Controles!$A$7:$L$139,12,0)</f>
        <v>5.5555555555555554</v>
      </c>
      <c r="BG372" s="61">
        <f>VLOOKUP(A372,[4]Controles!$A$7:$L$139,11,0)</f>
        <v>3</v>
      </c>
      <c r="BH372" s="88">
        <v>7.4074074074074066</v>
      </c>
      <c r="BI372" s="87">
        <v>4</v>
      </c>
      <c r="BJ372" s="68">
        <v>0</v>
      </c>
      <c r="BK372" s="69">
        <v>0</v>
      </c>
      <c r="BL372" s="68">
        <v>0</v>
      </c>
      <c r="BM372" s="69">
        <v>0</v>
      </c>
      <c r="BN372" s="67">
        <v>0</v>
      </c>
      <c r="BO372" s="67">
        <v>0</v>
      </c>
      <c r="BP372" s="67">
        <v>0</v>
      </c>
      <c r="BQ372" s="67">
        <v>0</v>
      </c>
      <c r="BR372" s="67">
        <v>0</v>
      </c>
      <c r="BS372" s="67">
        <v>0</v>
      </c>
      <c r="BT372" s="67">
        <v>0</v>
      </c>
      <c r="BU372" s="67">
        <v>0</v>
      </c>
      <c r="BV372" s="67">
        <v>28.6</v>
      </c>
      <c r="BW372" s="67">
        <v>75</v>
      </c>
      <c r="BX372" s="67">
        <v>66.099999999999994</v>
      </c>
      <c r="BY372" s="88">
        <v>75</v>
      </c>
      <c r="BZ372" s="67">
        <v>71.400000000000006</v>
      </c>
      <c r="CA372" s="67">
        <v>108.6</v>
      </c>
      <c r="CB372" s="67">
        <v>75.900000000000006</v>
      </c>
      <c r="CC372" s="96" t="s">
        <v>3320</v>
      </c>
      <c r="CD372" s="96" t="s">
        <v>2721</v>
      </c>
      <c r="CE372" s="99">
        <v>0</v>
      </c>
      <c r="CF372" s="67" t="s">
        <v>1656</v>
      </c>
      <c r="CG372" s="67" t="s">
        <v>735</v>
      </c>
      <c r="CH372" s="67">
        <v>0</v>
      </c>
      <c r="CI372" s="67">
        <v>0</v>
      </c>
      <c r="CJ372" s="86">
        <v>0</v>
      </c>
      <c r="CK372" s="87">
        <v>0</v>
      </c>
      <c r="CL372" s="106">
        <v>0</v>
      </c>
      <c r="CM372" s="89">
        <v>0</v>
      </c>
      <c r="CN372" s="67">
        <v>0</v>
      </c>
      <c r="CO372" s="67">
        <v>0</v>
      </c>
      <c r="CP372" s="67">
        <v>0</v>
      </c>
      <c r="CQ372" s="67">
        <v>0</v>
      </c>
      <c r="CR372" s="67">
        <v>0</v>
      </c>
      <c r="CS372" s="67">
        <v>0</v>
      </c>
      <c r="CT372" s="67">
        <v>0</v>
      </c>
      <c r="CU372" s="67">
        <v>0</v>
      </c>
      <c r="CV372" s="67">
        <v>0</v>
      </c>
      <c r="CW372" s="67">
        <v>0</v>
      </c>
      <c r="CX372" s="67">
        <v>0</v>
      </c>
      <c r="CY372" s="67">
        <v>0</v>
      </c>
      <c r="CZ372" s="67">
        <v>0</v>
      </c>
      <c r="DA372" s="67">
        <v>0</v>
      </c>
      <c r="DB372" s="62">
        <f>VLOOKUP(A372,'[3]2017'!$A$8:$I$140,9,0)</f>
        <v>0</v>
      </c>
      <c r="DC372" s="63">
        <f>VLOOKUP(A372,'[3]2017'!$A$8:$I$140,8,0)</f>
        <v>0</v>
      </c>
      <c r="DD372" s="96" t="s">
        <v>2782</v>
      </c>
      <c r="DE372" s="96" t="s">
        <v>3321</v>
      </c>
      <c r="DF372" s="99">
        <v>2.9411764705882351</v>
      </c>
      <c r="DG372" s="104">
        <v>1.7751479289940828</v>
      </c>
      <c r="DH372" s="67">
        <v>0</v>
      </c>
      <c r="DI372" s="67">
        <v>0</v>
      </c>
      <c r="DJ372" s="67">
        <v>144.09</v>
      </c>
      <c r="DK372" s="67">
        <v>1</v>
      </c>
      <c r="DL372" s="67">
        <v>0</v>
      </c>
      <c r="DM372" s="67">
        <v>0</v>
      </c>
      <c r="DN372" s="67">
        <v>151.29</v>
      </c>
      <c r="DO372" s="67">
        <v>1</v>
      </c>
      <c r="DP372" s="67">
        <v>0</v>
      </c>
      <c r="DQ372" s="67">
        <v>0</v>
      </c>
      <c r="DR372" s="67">
        <v>0</v>
      </c>
      <c r="DS372" s="67">
        <v>0</v>
      </c>
      <c r="DT372" s="67">
        <v>0</v>
      </c>
      <c r="DU372" s="67">
        <v>0</v>
      </c>
      <c r="DV372" s="67">
        <v>0</v>
      </c>
      <c r="DW372" s="67">
        <v>0</v>
      </c>
      <c r="DX372" s="67">
        <v>0</v>
      </c>
      <c r="DY372" s="67">
        <v>0</v>
      </c>
      <c r="DZ372" s="101">
        <f>VLOOKUP(A372,[5]Embarazos!$A$7:$D$139,4,0)</f>
        <v>6.7796610169491522</v>
      </c>
      <c r="EA372" s="63">
        <f>VLOOKUP(A372,[5]Embarazos!$A$7:$D$139,3,0)</f>
        <v>4</v>
      </c>
      <c r="EB372" s="62">
        <f>VLOOKUP(A372,[5]Embarazos!$A$7:$F$139,6,0)</f>
        <v>25.423728813559322</v>
      </c>
      <c r="EC372" s="63">
        <f>VLOOKUP(A372,[5]Embarazos!$A$7:$F$139,5,0)</f>
        <v>15</v>
      </c>
      <c r="ED372" s="62">
        <f>VLOOKUP(A372,'[3]2017'!$A$8:$K$140,11,0)</f>
        <v>0</v>
      </c>
      <c r="EE372" s="63">
        <f>VLOOKUP(A372,'[3]2017'!$A$8:$K$140,10,0)</f>
        <v>0</v>
      </c>
      <c r="EF372" s="96" t="s">
        <v>3322</v>
      </c>
      <c r="EG372" s="96" t="s">
        <v>1734</v>
      </c>
      <c r="EH372" s="99">
        <v>5.9800664451827243</v>
      </c>
      <c r="EI372" s="104">
        <v>0.77519379844961245</v>
      </c>
      <c r="EJ372" s="174" t="s">
        <v>3323</v>
      </c>
      <c r="EK372" s="174" t="s">
        <v>810</v>
      </c>
      <c r="EL372" s="96" t="s">
        <v>3324</v>
      </c>
      <c r="EM372" s="96" t="s">
        <v>3325</v>
      </c>
      <c r="EN372" s="99">
        <v>0</v>
      </c>
      <c r="EO372" s="100">
        <v>0</v>
      </c>
      <c r="EP372" s="67">
        <v>151.29</v>
      </c>
      <c r="EQ372" s="67">
        <v>1</v>
      </c>
      <c r="ER372" s="67">
        <v>0</v>
      </c>
      <c r="ES372" s="67">
        <v>0</v>
      </c>
      <c r="ET372" s="67">
        <v>0</v>
      </c>
      <c r="EU372" s="67">
        <v>0</v>
      </c>
      <c r="EV372" s="67">
        <v>151.29</v>
      </c>
      <c r="EW372" s="67">
        <v>1</v>
      </c>
      <c r="EX372" s="67">
        <v>0</v>
      </c>
      <c r="EY372" s="62">
        <f>VLOOKUP(A372,[5]Embarazos!$A$7:$H$139,8,0)</f>
        <v>23.728813559322035</v>
      </c>
      <c r="EZ372" s="63">
        <f>VLOOKUP(A372,[5]Embarazos!$A$7:$H$139,7,0)</f>
        <v>14</v>
      </c>
      <c r="FA372" s="62">
        <f>VLOOKUP(A372,[5]Embarazos!$A$7:$J$139,10,0)</f>
        <v>16.949152542372879</v>
      </c>
      <c r="FB372" s="63">
        <f>VLOOKUP(A372,[5]Embarazos!$A$7:$J$139,9,0)</f>
        <v>10</v>
      </c>
      <c r="FC372" s="67">
        <v>0</v>
      </c>
      <c r="FD372" s="67">
        <v>0</v>
      </c>
      <c r="FE372" s="67">
        <v>0</v>
      </c>
      <c r="FF372" s="67">
        <v>0</v>
      </c>
      <c r="FG372" s="67">
        <v>0</v>
      </c>
      <c r="FH372" s="67">
        <v>0</v>
      </c>
      <c r="FI372" s="67">
        <v>0</v>
      </c>
      <c r="FJ372" s="67">
        <v>0</v>
      </c>
      <c r="FK372" s="67">
        <v>0</v>
      </c>
      <c r="FL372" s="67">
        <v>0</v>
      </c>
      <c r="FM372" s="67">
        <v>0</v>
      </c>
      <c r="FN372" s="67">
        <v>0</v>
      </c>
      <c r="FO372" s="67">
        <v>0</v>
      </c>
      <c r="FP372" s="67">
        <v>0</v>
      </c>
      <c r="FQ372" s="67">
        <v>0</v>
      </c>
      <c r="FR372" s="67">
        <v>0</v>
      </c>
      <c r="FS372" s="62">
        <f>VLOOKUP(A372,'[3]2017'!$A$8:$M$140,13,0)</f>
        <v>0</v>
      </c>
      <c r="FT372" s="63">
        <f>VLOOKUP(A372,'[3]2017'!$A$8:$M$140,12,0)</f>
        <v>0</v>
      </c>
      <c r="FU372" s="62">
        <f>VLOOKUP(A372,'[3]2017'!$A$8:$O$140,15,0)</f>
        <v>1.8656716417910448</v>
      </c>
      <c r="FV372" s="63">
        <f>VLOOKUP(A372,'[3]2017'!$A$8:$O$140,14,0)</f>
        <v>1</v>
      </c>
      <c r="FW372" s="67"/>
      <c r="FX372" s="67"/>
      <c r="FY372" s="67"/>
      <c r="FZ372" s="67"/>
      <c r="GA372" s="67"/>
      <c r="GB372" s="67"/>
      <c r="GC372" s="67"/>
      <c r="GD372" s="67"/>
      <c r="GE372" s="67"/>
      <c r="GF372" s="67"/>
      <c r="GG372" s="67"/>
      <c r="GH372" s="67"/>
      <c r="GI372" s="67"/>
      <c r="GJ372" s="67"/>
      <c r="GK372" s="67"/>
      <c r="GL372" s="67"/>
      <c r="GM372" s="67"/>
      <c r="GN372" s="67"/>
      <c r="GO372" s="67"/>
      <c r="GP372" s="67"/>
      <c r="GQ372" s="67"/>
      <c r="GR372" s="67"/>
      <c r="GS372" s="67"/>
      <c r="GT372" s="67"/>
      <c r="GU372" s="67"/>
      <c r="GV372" s="67"/>
      <c r="GW372" s="67"/>
      <c r="GX372" s="67"/>
      <c r="GY372" s="67"/>
      <c r="GZ372" s="67"/>
      <c r="HA372" s="67"/>
      <c r="HB372" s="67"/>
      <c r="HC372" s="67"/>
      <c r="HD372" s="67"/>
      <c r="HE372" s="67"/>
      <c r="HF372" s="67"/>
      <c r="HG372" s="67"/>
      <c r="HH372" s="67"/>
      <c r="HI372" s="67"/>
      <c r="HJ372" s="67"/>
      <c r="HK372" s="67"/>
      <c r="HL372" s="67"/>
      <c r="HM372" s="67"/>
      <c r="HN372" s="67"/>
      <c r="HO372" s="67"/>
      <c r="HP372" s="67"/>
      <c r="HQ372" s="67"/>
      <c r="HR372" s="67"/>
      <c r="HS372" s="67"/>
      <c r="HT372" s="67"/>
      <c r="HU372" s="67"/>
      <c r="HV372" s="67"/>
      <c r="HW372" s="67"/>
      <c r="HX372" s="67"/>
      <c r="HY372" s="67"/>
      <c r="HZ372" s="67"/>
      <c r="IA372" s="67"/>
      <c r="IB372" s="67"/>
      <c r="IC372" s="67"/>
      <c r="ID372" s="67"/>
      <c r="IE372" s="67"/>
      <c r="IF372" s="67"/>
      <c r="IG372" s="67"/>
      <c r="IH372" s="67"/>
      <c r="II372" s="67"/>
      <c r="IJ372" s="67"/>
      <c r="IK372" s="67"/>
      <c r="IL372" s="67"/>
      <c r="IM372" s="67"/>
      <c r="IN372" s="67"/>
      <c r="IO372" s="67"/>
      <c r="IP372" s="67"/>
      <c r="IQ372" s="67"/>
      <c r="IR372" s="67"/>
      <c r="IS372" s="67"/>
      <c r="IT372" s="67"/>
      <c r="IU372" s="67"/>
      <c r="IV372" s="67"/>
      <c r="IW372" s="67"/>
      <c r="IX372" s="67"/>
      <c r="IY372" s="67"/>
      <c r="IZ372" s="67"/>
      <c r="JA372" s="67"/>
      <c r="JB372" s="67"/>
      <c r="JC372" s="67"/>
      <c r="JD372" s="67"/>
      <c r="JE372" s="67"/>
      <c r="JF372" s="67"/>
      <c r="JG372" s="67"/>
      <c r="JH372" s="67"/>
      <c r="JI372" s="67"/>
      <c r="JJ372" s="67"/>
      <c r="JK372" s="67"/>
      <c r="JL372" s="67"/>
      <c r="JM372" s="67"/>
      <c r="JN372" s="67"/>
      <c r="JO372" s="67"/>
      <c r="JP372" s="67"/>
      <c r="JQ372" s="67"/>
      <c r="JR372" s="67"/>
      <c r="JS372" s="67"/>
      <c r="JT372" s="67"/>
      <c r="JU372" s="67"/>
      <c r="JV372" s="67"/>
      <c r="JW372" s="67"/>
      <c r="JX372" s="67"/>
      <c r="JY372" s="67"/>
      <c r="JZ372" s="67"/>
      <c r="KA372" s="67"/>
      <c r="KB372" s="67"/>
      <c r="KC372" s="67"/>
      <c r="KD372" s="67"/>
      <c r="KE372" s="67"/>
      <c r="KF372" s="67"/>
      <c r="KG372" s="67"/>
      <c r="KH372" s="67"/>
      <c r="KI372" s="67"/>
      <c r="KJ372" s="67"/>
      <c r="KK372" s="67"/>
      <c r="KL372" s="67"/>
      <c r="KM372" s="67"/>
      <c r="KN372" s="67"/>
      <c r="KO372" s="67"/>
      <c r="KP372" s="67"/>
      <c r="KQ372" s="67"/>
      <c r="KR372" s="67"/>
      <c r="KS372" s="67"/>
      <c r="KT372" s="67"/>
      <c r="KU372" s="67"/>
      <c r="KV372" s="67"/>
      <c r="KW372" s="67"/>
      <c r="KX372" s="67"/>
      <c r="KY372" s="67"/>
      <c r="KZ372" s="67"/>
      <c r="LA372" s="67"/>
      <c r="LB372" s="67"/>
      <c r="LC372" s="67"/>
      <c r="LD372" s="67"/>
      <c r="LE372" s="67"/>
      <c r="LF372" s="67"/>
      <c r="LG372" s="67"/>
      <c r="LH372" s="67"/>
      <c r="LI372" s="67"/>
      <c r="LJ372" s="67"/>
      <c r="LK372" s="67"/>
      <c r="LL372" s="67"/>
      <c r="LM372" s="67"/>
      <c r="LN372" s="67"/>
      <c r="LO372" s="67"/>
      <c r="LP372" s="67"/>
      <c r="LQ372" s="67"/>
      <c r="LR372" s="67"/>
      <c r="LS372" s="67"/>
      <c r="LT372" s="67"/>
      <c r="LU372" s="67"/>
      <c r="LV372" s="67"/>
      <c r="LW372" s="67"/>
      <c r="LX372" s="67"/>
      <c r="LY372" s="67"/>
      <c r="LZ372" s="67"/>
      <c r="MA372" s="67"/>
      <c r="MB372" s="67"/>
      <c r="MC372" s="67"/>
      <c r="MD372" s="67"/>
      <c r="ME372" s="67"/>
      <c r="MF372" s="67"/>
      <c r="MG372" s="67"/>
      <c r="MH372" s="67"/>
      <c r="MI372" s="67"/>
      <c r="MJ372" s="67"/>
      <c r="MK372" s="67"/>
      <c r="ML372" s="67"/>
      <c r="MM372" s="67"/>
      <c r="MN372" s="67"/>
      <c r="MO372" s="67"/>
      <c r="MP372" s="67"/>
      <c r="MQ372" s="67"/>
      <c r="MR372" s="67"/>
      <c r="MS372" s="67"/>
      <c r="MT372" s="67"/>
      <c r="MU372" s="67"/>
      <c r="MV372" s="67"/>
      <c r="MW372" s="67"/>
      <c r="MX372" s="67"/>
      <c r="MY372" s="67"/>
      <c r="MZ372" s="67"/>
      <c r="NA372" s="67"/>
      <c r="NB372" s="67"/>
      <c r="NC372" s="67"/>
      <c r="ND372" s="67"/>
      <c r="NE372" s="67"/>
      <c r="NF372" s="67"/>
      <c r="NG372" s="67"/>
      <c r="NH372" s="67"/>
      <c r="NI372" s="67"/>
      <c r="NJ372" s="67"/>
      <c r="NK372" s="67"/>
      <c r="NL372" s="67"/>
      <c r="NM372" s="67"/>
      <c r="NN372" s="67"/>
      <c r="NO372" s="67"/>
      <c r="NP372" s="67"/>
      <c r="NQ372" s="67"/>
      <c r="NR372" s="12"/>
      <c r="NS372" s="12"/>
      <c r="NT372" s="12"/>
      <c r="NU372" s="12"/>
      <c r="NV372" s="12"/>
      <c r="NW372" s="12"/>
      <c r="NX372" s="12"/>
      <c r="NY372" s="12"/>
      <c r="NZ372" s="12"/>
      <c r="OA372" s="12"/>
      <c r="OB372" s="12"/>
      <c r="OC372" s="12"/>
      <c r="OD372" s="12"/>
      <c r="OE372" s="12"/>
      <c r="OF372" s="12"/>
      <c r="OG372" s="12"/>
      <c r="OH372" s="12"/>
      <c r="OI372" s="12"/>
      <c r="OJ372" s="12"/>
      <c r="OK372" s="12"/>
      <c r="OL372" s="12"/>
      <c r="OM372" s="12"/>
      <c r="ON372" s="12"/>
      <c r="OO372" s="12"/>
      <c r="OP372" s="12"/>
      <c r="OQ372" s="12"/>
    </row>
    <row r="373" spans="1:410">
      <c r="A373" s="96" t="s">
        <v>1499</v>
      </c>
      <c r="B373" s="56" t="s">
        <v>1500</v>
      </c>
      <c r="C373" s="96" t="s">
        <v>479</v>
      </c>
      <c r="D373" s="74">
        <v>6</v>
      </c>
      <c r="E373" s="67">
        <v>2017</v>
      </c>
      <c r="F373" s="161">
        <v>67.352316519541972</v>
      </c>
      <c r="G373" s="67">
        <v>9108</v>
      </c>
      <c r="H373" s="67">
        <v>5515</v>
      </c>
      <c r="I373" s="67">
        <v>3593</v>
      </c>
      <c r="J373" s="67">
        <v>21.7</v>
      </c>
      <c r="K373" s="78">
        <v>1976</v>
      </c>
      <c r="L373" s="67">
        <v>113.92</v>
      </c>
      <c r="M373" s="78">
        <v>10376</v>
      </c>
      <c r="N373" s="67">
        <v>1006</v>
      </c>
      <c r="O373" s="67">
        <v>517</v>
      </c>
      <c r="P373" s="67">
        <v>489</v>
      </c>
      <c r="Q373" s="67">
        <v>1208</v>
      </c>
      <c r="R373" s="67">
        <v>622</v>
      </c>
      <c r="S373" s="67">
        <v>586</v>
      </c>
      <c r="T373" s="67">
        <v>996</v>
      </c>
      <c r="U373" s="67">
        <v>514</v>
      </c>
      <c r="V373" s="67">
        <v>482</v>
      </c>
      <c r="W373" s="67">
        <v>1179</v>
      </c>
      <c r="X373" s="67">
        <v>604</v>
      </c>
      <c r="Y373" s="67">
        <v>575</v>
      </c>
      <c r="Z373" s="67">
        <v>940</v>
      </c>
      <c r="AA373" s="67">
        <v>475</v>
      </c>
      <c r="AB373" s="67">
        <v>465</v>
      </c>
      <c r="AC373" s="67">
        <v>1070</v>
      </c>
      <c r="AD373" s="67">
        <v>544</v>
      </c>
      <c r="AE373" s="67">
        <v>526</v>
      </c>
      <c r="AF373" s="67">
        <v>837</v>
      </c>
      <c r="AG373" s="67">
        <v>429</v>
      </c>
      <c r="AH373" s="67">
        <v>408</v>
      </c>
      <c r="AI373" s="67">
        <v>1348</v>
      </c>
      <c r="AJ373" s="67">
        <v>666</v>
      </c>
      <c r="AK373" s="67">
        <v>682</v>
      </c>
      <c r="AL373" s="67">
        <v>745</v>
      </c>
      <c r="AM373" s="67">
        <v>370</v>
      </c>
      <c r="AN373" s="67">
        <v>375</v>
      </c>
      <c r="AO373" s="67">
        <v>670</v>
      </c>
      <c r="AP373" s="67">
        <v>309</v>
      </c>
      <c r="AQ373" s="67">
        <v>361</v>
      </c>
      <c r="AR373" s="67" t="s">
        <v>428</v>
      </c>
      <c r="AS373" s="67"/>
      <c r="AT373" s="67" t="s">
        <v>428</v>
      </c>
      <c r="AU373" s="59">
        <v>635</v>
      </c>
      <c r="AV373" s="59">
        <v>0</v>
      </c>
      <c r="AW373" s="59">
        <v>115</v>
      </c>
      <c r="AX373" s="97">
        <f>VLOOKUP(A373,[2]INFANTIL!$A$8:$AA$140,27,0)</f>
        <v>0</v>
      </c>
      <c r="AY373" s="98">
        <f>VLOOKUP(A373,[2]INFANTIL!$A$8:$AA$140,16,0)</f>
        <v>2</v>
      </c>
      <c r="AZ373" s="62">
        <f>VLOOKUP(A373,'[3]2017'!$A$8:$E$140,5,0)</f>
        <v>0</v>
      </c>
      <c r="BA373" s="63">
        <f>VLOOKUP(A373,'[3]2017'!$A$8:$E$140,4,0)</f>
        <v>0</v>
      </c>
      <c r="BB373" s="62">
        <f>VLOOKUP(A373,[2]MATERNAS!$A$8:$AA$140,27,0)</f>
        <v>0</v>
      </c>
      <c r="BC373" s="63">
        <f>VLOOKUP(A373,[2]MATERNAS!$A$8:$AA$140,26,0)</f>
        <v>0</v>
      </c>
      <c r="BD373" s="68">
        <v>0</v>
      </c>
      <c r="BE373" s="69">
        <v>0</v>
      </c>
      <c r="BF373" s="60">
        <f>VLOOKUP(A373,[4]Controles!$A$7:$L$139,12,0)</f>
        <v>8.8235294117647065</v>
      </c>
      <c r="BG373" s="61">
        <f>VLOOKUP(A373,[4]Controles!$A$7:$L$139,11,0)</f>
        <v>15</v>
      </c>
      <c r="BH373" s="88">
        <v>8.235294117647058</v>
      </c>
      <c r="BI373" s="87">
        <v>14</v>
      </c>
      <c r="BJ373" s="68">
        <v>0</v>
      </c>
      <c r="BK373" s="69">
        <v>0</v>
      </c>
      <c r="BL373" s="68">
        <v>0</v>
      </c>
      <c r="BM373" s="69">
        <v>0</v>
      </c>
      <c r="BN373" s="67">
        <v>0</v>
      </c>
      <c r="BO373" s="67">
        <v>0</v>
      </c>
      <c r="BP373" s="67">
        <v>0</v>
      </c>
      <c r="BQ373" s="67">
        <v>0</v>
      </c>
      <c r="BR373" s="67">
        <v>0</v>
      </c>
      <c r="BS373" s="67">
        <v>0</v>
      </c>
      <c r="BT373" s="67">
        <v>0</v>
      </c>
      <c r="BU373" s="67">
        <v>0</v>
      </c>
      <c r="BV373" s="67">
        <v>43.6</v>
      </c>
      <c r="BW373" s="67">
        <v>89.9</v>
      </c>
      <c r="BX373" s="67">
        <v>75.5</v>
      </c>
      <c r="BY373" s="67">
        <v>89.9</v>
      </c>
      <c r="BZ373" s="67">
        <v>82.4</v>
      </c>
      <c r="CA373" s="67">
        <v>89.4</v>
      </c>
      <c r="CB373" s="67">
        <v>79.900000000000006</v>
      </c>
      <c r="CC373" s="96" t="s">
        <v>3326</v>
      </c>
      <c r="CD373" s="96" t="s">
        <v>2462</v>
      </c>
      <c r="CE373" s="99">
        <v>20</v>
      </c>
      <c r="CF373" s="67" t="s">
        <v>461</v>
      </c>
      <c r="CG373" s="67" t="s">
        <v>3327</v>
      </c>
      <c r="CH373" s="67">
        <v>500</v>
      </c>
      <c r="CI373" s="67">
        <v>1</v>
      </c>
      <c r="CJ373" s="86">
        <v>0</v>
      </c>
      <c r="CK373" s="87">
        <v>0</v>
      </c>
      <c r="CL373" s="106">
        <v>500</v>
      </c>
      <c r="CM373" s="89">
        <v>1</v>
      </c>
      <c r="CN373" s="67">
        <v>99.21</v>
      </c>
      <c r="CO373" s="67">
        <v>1</v>
      </c>
      <c r="CP373" s="67">
        <v>0</v>
      </c>
      <c r="CQ373" s="67">
        <v>0</v>
      </c>
      <c r="CR373" s="67">
        <v>0</v>
      </c>
      <c r="CS373" s="67">
        <v>0</v>
      </c>
      <c r="CT373" s="67">
        <v>0</v>
      </c>
      <c r="CU373" s="67">
        <v>0</v>
      </c>
      <c r="CV373" s="67">
        <v>0</v>
      </c>
      <c r="CW373" s="67">
        <v>0</v>
      </c>
      <c r="CX373" s="67">
        <v>0</v>
      </c>
      <c r="CY373" s="67">
        <v>0</v>
      </c>
      <c r="CZ373" s="67">
        <v>0</v>
      </c>
      <c r="DA373" s="67">
        <v>0</v>
      </c>
      <c r="DB373" s="62">
        <f>VLOOKUP(A373,'[3]2017'!$A$8:$I$140,9,0)</f>
        <v>0</v>
      </c>
      <c r="DC373" s="63">
        <f>VLOOKUP(A373,'[3]2017'!$A$8:$I$140,8,0)</f>
        <v>0</v>
      </c>
      <c r="DD373" s="96" t="s">
        <v>3328</v>
      </c>
      <c r="DE373" s="96" t="s">
        <v>3329</v>
      </c>
      <c r="DF373" s="99">
        <v>4.4062733383121735</v>
      </c>
      <c r="DG373" s="104">
        <v>0.41067761806981523</v>
      </c>
      <c r="DH373" s="67">
        <v>0</v>
      </c>
      <c r="DI373" s="67">
        <v>0</v>
      </c>
      <c r="DJ373" s="67">
        <v>84.82</v>
      </c>
      <c r="DK373" s="67">
        <v>1</v>
      </c>
      <c r="DL373" s="67">
        <v>0</v>
      </c>
      <c r="DM373" s="67">
        <v>0</v>
      </c>
      <c r="DN373" s="67">
        <v>0</v>
      </c>
      <c r="DO373" s="67">
        <v>0</v>
      </c>
      <c r="DP373" s="67">
        <v>280.37</v>
      </c>
      <c r="DQ373" s="67">
        <v>3</v>
      </c>
      <c r="DR373" s="67">
        <v>93.46</v>
      </c>
      <c r="DS373" s="67">
        <v>1</v>
      </c>
      <c r="DT373" s="67">
        <v>186.92</v>
      </c>
      <c r="DU373" s="67">
        <v>2</v>
      </c>
      <c r="DV373" s="67">
        <v>0</v>
      </c>
      <c r="DW373" s="67">
        <v>0</v>
      </c>
      <c r="DX373" s="67">
        <v>0</v>
      </c>
      <c r="DY373" s="67">
        <v>0</v>
      </c>
      <c r="DZ373" s="101">
        <f>VLOOKUP(A373,[5]Embarazos!$A$7:$D$139,4,0)</f>
        <v>2.0942408376963351</v>
      </c>
      <c r="EA373" s="63">
        <f>VLOOKUP(A373,[5]Embarazos!$A$7:$D$139,3,0)</f>
        <v>4</v>
      </c>
      <c r="EB373" s="62">
        <f>VLOOKUP(A373,[5]Embarazos!$A$7:$F$139,6,0)</f>
        <v>29.842931937172771</v>
      </c>
      <c r="EC373" s="63">
        <f>VLOOKUP(A373,[5]Embarazos!$A$7:$F$139,5,0)</f>
        <v>57</v>
      </c>
      <c r="ED373" s="62">
        <f>VLOOKUP(A373,'[3]2017'!$A$8:$K$140,11,0)</f>
        <v>4.7789725209080043</v>
      </c>
      <c r="EE373" s="63">
        <f>VLOOKUP(A373,'[3]2017'!$A$8:$K$140,10,0)</f>
        <v>4</v>
      </c>
      <c r="EF373" s="96" t="s">
        <v>3330</v>
      </c>
      <c r="EG373" s="96" t="s">
        <v>3331</v>
      </c>
      <c r="EH373" s="99">
        <v>2.0338983050847457</v>
      </c>
      <c r="EI373" s="104">
        <v>0.29498525073746312</v>
      </c>
      <c r="EJ373" s="174" t="s">
        <v>3332</v>
      </c>
      <c r="EK373" s="174" t="s">
        <v>3333</v>
      </c>
      <c r="EL373" s="96" t="s">
        <v>3334</v>
      </c>
      <c r="EM373" s="96" t="s">
        <v>3335</v>
      </c>
      <c r="EN373" s="99">
        <v>1.824817518248175</v>
      </c>
      <c r="EO373" s="100">
        <v>0.73529411764705876</v>
      </c>
      <c r="EP373" s="67">
        <v>0</v>
      </c>
      <c r="EQ373" s="67">
        <v>0</v>
      </c>
      <c r="ER373" s="67">
        <v>0</v>
      </c>
      <c r="ES373" s="67">
        <v>0</v>
      </c>
      <c r="ET373" s="67">
        <v>0</v>
      </c>
      <c r="EU373" s="67">
        <v>0</v>
      </c>
      <c r="EV373" s="67">
        <v>0</v>
      </c>
      <c r="EW373" s="67">
        <v>0</v>
      </c>
      <c r="EX373" s="67">
        <v>0</v>
      </c>
      <c r="EY373" s="62">
        <f>VLOOKUP(A373,[5]Embarazos!$A$7:$H$139,8,0)</f>
        <v>25.654450261780106</v>
      </c>
      <c r="EZ373" s="63">
        <f>VLOOKUP(A373,[5]Embarazos!$A$7:$H$139,7,0)</f>
        <v>49</v>
      </c>
      <c r="FA373" s="62">
        <f>VLOOKUP(A373,[5]Embarazos!$A$7:$J$139,10,0)</f>
        <v>25.654450261780106</v>
      </c>
      <c r="FB373" s="63">
        <f>VLOOKUP(A373,[5]Embarazos!$A$7:$J$139,9,0)</f>
        <v>49</v>
      </c>
      <c r="FC373" s="67">
        <v>0</v>
      </c>
      <c r="FD373" s="67">
        <v>0</v>
      </c>
      <c r="FE373" s="67">
        <v>309.60000000000002</v>
      </c>
      <c r="FF373" s="67">
        <v>5</v>
      </c>
      <c r="FG373" s="67">
        <v>0</v>
      </c>
      <c r="FH373" s="67">
        <v>0</v>
      </c>
      <c r="FI373" s="67">
        <v>0</v>
      </c>
      <c r="FJ373" s="67">
        <v>0</v>
      </c>
      <c r="FK373" s="92">
        <v>309.59752321981426</v>
      </c>
      <c r="FL373" s="105">
        <v>5</v>
      </c>
      <c r="FM373" s="67">
        <v>61.92</v>
      </c>
      <c r="FN373" s="67">
        <v>1</v>
      </c>
      <c r="FO373" s="67">
        <v>247.68</v>
      </c>
      <c r="FP373" s="67">
        <v>4</v>
      </c>
      <c r="FQ373" s="92">
        <v>123.83900928792571</v>
      </c>
      <c r="FR373" s="67">
        <v>2</v>
      </c>
      <c r="FS373" s="62">
        <f>VLOOKUP(A373,'[3]2017'!$A$8:$M$140,13,0)</f>
        <v>0</v>
      </c>
      <c r="FT373" s="63">
        <f>VLOOKUP(A373,'[3]2017'!$A$8:$M$140,12,0)</f>
        <v>0</v>
      </c>
      <c r="FU373" s="62">
        <f>VLOOKUP(A373,'[3]2017'!$A$8:$O$140,15,0)</f>
        <v>8.9552238805970159</v>
      </c>
      <c r="FV373" s="63">
        <f>VLOOKUP(A373,'[3]2017'!$A$8:$O$140,14,0)</f>
        <v>6</v>
      </c>
      <c r="FW373" s="67"/>
      <c r="FX373" s="67"/>
      <c r="FY373" s="67"/>
      <c r="FZ373" s="67"/>
      <c r="GA373" s="67"/>
      <c r="GB373" s="67"/>
      <c r="GC373" s="67"/>
      <c r="GD373" s="67"/>
      <c r="GE373" s="67"/>
      <c r="GF373" s="67"/>
      <c r="GG373" s="67"/>
      <c r="GH373" s="67"/>
      <c r="GI373" s="67"/>
      <c r="GJ373" s="67"/>
      <c r="GK373" s="67"/>
      <c r="GL373" s="67"/>
      <c r="GM373" s="67"/>
      <c r="GN373" s="67"/>
      <c r="GO373" s="67"/>
      <c r="GP373" s="67"/>
      <c r="GQ373" s="67"/>
      <c r="GR373" s="67"/>
      <c r="GS373" s="67"/>
      <c r="GT373" s="67"/>
      <c r="GU373" s="67"/>
      <c r="GV373" s="67"/>
      <c r="GW373" s="67"/>
      <c r="GX373" s="67"/>
      <c r="GY373" s="67"/>
      <c r="GZ373" s="67"/>
      <c r="HA373" s="67"/>
      <c r="HB373" s="67"/>
      <c r="HC373" s="67"/>
      <c r="HD373" s="67"/>
      <c r="HE373" s="67"/>
      <c r="HF373" s="67"/>
      <c r="HG373" s="67"/>
      <c r="HH373" s="67"/>
      <c r="HI373" s="67"/>
      <c r="HJ373" s="67"/>
      <c r="HK373" s="67"/>
      <c r="HL373" s="67"/>
      <c r="HM373" s="67"/>
      <c r="HN373" s="67"/>
      <c r="HO373" s="67"/>
      <c r="HP373" s="67"/>
      <c r="HQ373" s="67"/>
      <c r="HR373" s="67"/>
      <c r="HS373" s="67"/>
      <c r="HT373" s="67"/>
      <c r="HU373" s="67"/>
      <c r="HV373" s="67"/>
      <c r="HW373" s="67"/>
      <c r="HX373" s="67"/>
      <c r="HY373" s="67"/>
      <c r="HZ373" s="67"/>
      <c r="IA373" s="67"/>
      <c r="IB373" s="67"/>
      <c r="IC373" s="67"/>
      <c r="ID373" s="67"/>
      <c r="IE373" s="67"/>
      <c r="IF373" s="67"/>
      <c r="IG373" s="67"/>
      <c r="IH373" s="67"/>
      <c r="II373" s="67"/>
      <c r="IJ373" s="67"/>
      <c r="IK373" s="67"/>
      <c r="IL373" s="67"/>
      <c r="IM373" s="67"/>
      <c r="IN373" s="67"/>
      <c r="IO373" s="67"/>
      <c r="IP373" s="67"/>
      <c r="IQ373" s="67"/>
      <c r="IR373" s="67"/>
      <c r="IS373" s="67"/>
      <c r="IT373" s="67"/>
      <c r="IU373" s="67"/>
      <c r="IV373" s="67"/>
      <c r="IW373" s="67"/>
      <c r="IX373" s="67"/>
      <c r="IY373" s="67"/>
      <c r="IZ373" s="67"/>
      <c r="JA373" s="67"/>
      <c r="JB373" s="67"/>
      <c r="JC373" s="67"/>
      <c r="JD373" s="67"/>
      <c r="JE373" s="67"/>
      <c r="JF373" s="67"/>
      <c r="JG373" s="67"/>
      <c r="JH373" s="67"/>
      <c r="JI373" s="67"/>
      <c r="JJ373" s="67"/>
      <c r="JK373" s="67"/>
      <c r="JL373" s="67"/>
      <c r="JM373" s="67"/>
      <c r="JN373" s="67"/>
      <c r="JO373" s="67"/>
      <c r="JP373" s="67"/>
      <c r="JQ373" s="67"/>
      <c r="JR373" s="67"/>
      <c r="JS373" s="67"/>
      <c r="JT373" s="67"/>
      <c r="JU373" s="67"/>
      <c r="JV373" s="67"/>
      <c r="JW373" s="67"/>
      <c r="JX373" s="67"/>
      <c r="JY373" s="67"/>
      <c r="JZ373" s="67"/>
      <c r="KA373" s="67"/>
      <c r="KB373" s="67"/>
      <c r="KC373" s="67"/>
      <c r="KD373" s="67"/>
      <c r="KE373" s="67"/>
      <c r="KF373" s="67"/>
      <c r="KG373" s="67"/>
      <c r="KH373" s="67"/>
      <c r="KI373" s="67"/>
      <c r="KJ373" s="67"/>
      <c r="KK373" s="67"/>
      <c r="KL373" s="67"/>
      <c r="KM373" s="67"/>
      <c r="KN373" s="67"/>
      <c r="KO373" s="67"/>
      <c r="KP373" s="67"/>
      <c r="KQ373" s="67"/>
      <c r="KR373" s="67"/>
      <c r="KS373" s="67"/>
      <c r="KT373" s="67"/>
      <c r="KU373" s="67"/>
      <c r="KV373" s="67"/>
      <c r="KW373" s="67"/>
      <c r="KX373" s="67"/>
      <c r="KY373" s="67"/>
      <c r="KZ373" s="67"/>
      <c r="LA373" s="67"/>
      <c r="LB373" s="67"/>
      <c r="LC373" s="67"/>
      <c r="LD373" s="67"/>
      <c r="LE373" s="67"/>
      <c r="LF373" s="67"/>
      <c r="LG373" s="67"/>
      <c r="LH373" s="67"/>
      <c r="LI373" s="67"/>
      <c r="LJ373" s="67"/>
      <c r="LK373" s="67"/>
      <c r="LL373" s="67"/>
      <c r="LM373" s="67"/>
      <c r="LN373" s="67"/>
      <c r="LO373" s="67"/>
      <c r="LP373" s="67"/>
      <c r="LQ373" s="67"/>
      <c r="LR373" s="67"/>
      <c r="LS373" s="67"/>
      <c r="LT373" s="67"/>
      <c r="LU373" s="67"/>
      <c r="LV373" s="67"/>
      <c r="LW373" s="67"/>
      <c r="LX373" s="67"/>
      <c r="LY373" s="67"/>
      <c r="LZ373" s="67"/>
      <c r="MA373" s="67"/>
      <c r="MB373" s="67"/>
      <c r="MC373" s="67"/>
      <c r="MD373" s="67"/>
      <c r="ME373" s="67"/>
      <c r="MF373" s="67"/>
      <c r="MG373" s="67"/>
      <c r="MH373" s="67"/>
      <c r="MI373" s="67"/>
      <c r="MJ373" s="67"/>
      <c r="MK373" s="67"/>
      <c r="ML373" s="67"/>
      <c r="MM373" s="67"/>
      <c r="MN373" s="67"/>
      <c r="MO373" s="67"/>
      <c r="MP373" s="67"/>
      <c r="MQ373" s="67"/>
      <c r="MR373" s="67"/>
      <c r="MS373" s="67"/>
      <c r="MT373" s="67"/>
      <c r="MU373" s="67"/>
      <c r="MV373" s="67"/>
      <c r="MW373" s="67"/>
      <c r="MX373" s="67"/>
      <c r="MY373" s="67"/>
      <c r="MZ373" s="67"/>
      <c r="NA373" s="67"/>
      <c r="NB373" s="67"/>
      <c r="NC373" s="67"/>
      <c r="ND373" s="67"/>
      <c r="NE373" s="67"/>
      <c r="NF373" s="67"/>
      <c r="NG373" s="67"/>
      <c r="NH373" s="67"/>
      <c r="NI373" s="67"/>
      <c r="NJ373" s="67"/>
      <c r="NK373" s="67"/>
      <c r="NL373" s="67"/>
      <c r="NM373" s="67"/>
      <c r="NN373" s="67"/>
      <c r="NO373" s="67"/>
      <c r="NP373" s="67"/>
      <c r="NQ373" s="67"/>
      <c r="NR373" s="12"/>
      <c r="NS373" s="12"/>
      <c r="NT373" s="12"/>
      <c r="NU373" s="12"/>
      <c r="NV373" s="12"/>
      <c r="NW373" s="12"/>
      <c r="NX373" s="12"/>
      <c r="NY373" s="12"/>
      <c r="NZ373" s="12"/>
      <c r="OA373" s="12"/>
      <c r="OB373" s="12"/>
      <c r="OC373" s="12"/>
      <c r="OD373" s="12"/>
      <c r="OE373" s="12"/>
      <c r="OF373" s="12"/>
      <c r="OG373" s="12"/>
      <c r="OH373" s="12"/>
      <c r="OI373" s="12"/>
      <c r="OJ373" s="12"/>
      <c r="OK373" s="12"/>
      <c r="OL373" s="12"/>
      <c r="OM373" s="12"/>
      <c r="ON373" s="12"/>
      <c r="OO373" s="12"/>
      <c r="OP373" s="12"/>
      <c r="OQ373" s="12"/>
    </row>
    <row r="374" spans="1:410">
      <c r="A374" s="96" t="s">
        <v>1507</v>
      </c>
      <c r="B374" s="56" t="s">
        <v>1508</v>
      </c>
      <c r="C374" s="96" t="s">
        <v>466</v>
      </c>
      <c r="D374" s="74">
        <v>6</v>
      </c>
      <c r="E374" s="67">
        <v>2017</v>
      </c>
      <c r="F374" s="161">
        <v>73.5215250730934</v>
      </c>
      <c r="G374" s="67">
        <v>13208</v>
      </c>
      <c r="H374" s="67">
        <v>6910</v>
      </c>
      <c r="I374" s="67">
        <v>6298</v>
      </c>
      <c r="J374" s="67">
        <v>31.53</v>
      </c>
      <c r="K374" s="78">
        <v>4165</v>
      </c>
      <c r="L374" s="67">
        <v>44.56</v>
      </c>
      <c r="M374" s="78">
        <v>5885</v>
      </c>
      <c r="N374" s="67">
        <v>1050</v>
      </c>
      <c r="O374" s="67">
        <v>537</v>
      </c>
      <c r="P374" s="67">
        <v>513</v>
      </c>
      <c r="Q374" s="67">
        <v>1262</v>
      </c>
      <c r="R374" s="67">
        <v>646</v>
      </c>
      <c r="S374" s="67">
        <v>616</v>
      </c>
      <c r="T374" s="67">
        <v>1047</v>
      </c>
      <c r="U374" s="67">
        <v>542</v>
      </c>
      <c r="V374" s="67">
        <v>505</v>
      </c>
      <c r="W374" s="67">
        <v>1238</v>
      </c>
      <c r="X374" s="67">
        <v>644</v>
      </c>
      <c r="Y374" s="67">
        <v>594</v>
      </c>
      <c r="Z374" s="67">
        <v>1005</v>
      </c>
      <c r="AA374" s="67">
        <v>527</v>
      </c>
      <c r="AB374" s="67">
        <v>478</v>
      </c>
      <c r="AC374" s="67">
        <v>1227</v>
      </c>
      <c r="AD374" s="67">
        <v>649</v>
      </c>
      <c r="AE374" s="67">
        <v>578</v>
      </c>
      <c r="AF374" s="67">
        <v>1049</v>
      </c>
      <c r="AG374" s="67">
        <v>560</v>
      </c>
      <c r="AH374" s="67">
        <v>489</v>
      </c>
      <c r="AI374" s="67">
        <v>1918</v>
      </c>
      <c r="AJ374" s="67">
        <v>1030</v>
      </c>
      <c r="AK374" s="67">
        <v>888</v>
      </c>
      <c r="AL374" s="67">
        <v>1069</v>
      </c>
      <c r="AM374" s="67">
        <v>574</v>
      </c>
      <c r="AN374" s="67">
        <v>495</v>
      </c>
      <c r="AO374" s="67">
        <v>1035</v>
      </c>
      <c r="AP374" s="67">
        <v>558</v>
      </c>
      <c r="AQ374" s="67">
        <v>477</v>
      </c>
      <c r="AR374" s="67" t="s">
        <v>428</v>
      </c>
      <c r="AS374" s="67"/>
      <c r="AT374" s="67" t="s">
        <v>428</v>
      </c>
      <c r="AU374" s="59">
        <v>306</v>
      </c>
      <c r="AV374" s="59">
        <v>0</v>
      </c>
      <c r="AW374" s="59">
        <v>66</v>
      </c>
      <c r="AX374" s="97">
        <f>VLOOKUP(A374,[2]INFANTIL!$A$8:$AA$140,27,0)</f>
        <v>0</v>
      </c>
      <c r="AY374" s="98">
        <f>VLOOKUP(A374,[2]INFANTIL!$A$8:$AA$140,16,0)</f>
        <v>1</v>
      </c>
      <c r="AZ374" s="62">
        <f>VLOOKUP(A374,'[3]2017'!$A$8:$E$140,5,0)</f>
        <v>0</v>
      </c>
      <c r="BA374" s="63">
        <f>VLOOKUP(A374,'[3]2017'!$A$8:$E$140,4,0)</f>
        <v>0</v>
      </c>
      <c r="BB374" s="62">
        <f>VLOOKUP(A374,[2]MATERNAS!$A$8:$AA$140,27,0)</f>
        <v>0</v>
      </c>
      <c r="BC374" s="63">
        <f>VLOOKUP(A374,[2]MATERNAS!$A$8:$AA$140,26,0)</f>
        <v>0</v>
      </c>
      <c r="BD374" s="68">
        <v>0</v>
      </c>
      <c r="BE374" s="69">
        <v>0</v>
      </c>
      <c r="BF374" s="60">
        <f>VLOOKUP(A374,[4]Controles!$A$7:$L$139,12,0)</f>
        <v>10.256410256410255</v>
      </c>
      <c r="BG374" s="61">
        <f>VLOOKUP(A374,[4]Controles!$A$7:$L$139,11,0)</f>
        <v>8</v>
      </c>
      <c r="BH374" s="88">
        <v>8.9743589743589745</v>
      </c>
      <c r="BI374" s="87">
        <v>7</v>
      </c>
      <c r="BJ374" s="68">
        <v>0</v>
      </c>
      <c r="BK374" s="69">
        <v>0</v>
      </c>
      <c r="BL374" s="68">
        <v>0</v>
      </c>
      <c r="BM374" s="69">
        <v>0</v>
      </c>
      <c r="BN374" s="67">
        <v>0</v>
      </c>
      <c r="BO374" s="67">
        <v>0</v>
      </c>
      <c r="BP374" s="67">
        <v>0</v>
      </c>
      <c r="BQ374" s="67">
        <v>0</v>
      </c>
      <c r="BR374" s="67">
        <v>0</v>
      </c>
      <c r="BS374" s="67">
        <v>0</v>
      </c>
      <c r="BT374" s="67">
        <v>0</v>
      </c>
      <c r="BU374" s="67">
        <v>0</v>
      </c>
      <c r="BV374" s="67">
        <v>16.5</v>
      </c>
      <c r="BW374" s="67">
        <v>101</v>
      </c>
      <c r="BX374" s="67">
        <v>97.1</v>
      </c>
      <c r="BY374" s="88">
        <v>101</v>
      </c>
      <c r="BZ374" s="67">
        <v>99</v>
      </c>
      <c r="CA374" s="67">
        <v>109.3</v>
      </c>
      <c r="CB374" s="67">
        <v>103.7</v>
      </c>
      <c r="CC374" s="96" t="s">
        <v>3336</v>
      </c>
      <c r="CD374" s="96" t="s">
        <v>3337</v>
      </c>
      <c r="CE374" s="99">
        <v>71.428571428571431</v>
      </c>
      <c r="CF374" s="67" t="s">
        <v>1646</v>
      </c>
      <c r="CG374" s="67" t="s">
        <v>3338</v>
      </c>
      <c r="CH374" s="67">
        <v>0</v>
      </c>
      <c r="CI374" s="67">
        <v>0</v>
      </c>
      <c r="CJ374" s="86">
        <v>0</v>
      </c>
      <c r="CK374" s="87">
        <v>0</v>
      </c>
      <c r="CL374" s="106">
        <v>0</v>
      </c>
      <c r="CM374" s="89">
        <v>0</v>
      </c>
      <c r="CN374" s="67">
        <v>94.7</v>
      </c>
      <c r="CO374" s="67">
        <v>1</v>
      </c>
      <c r="CP374" s="67">
        <v>0</v>
      </c>
      <c r="CQ374" s="67">
        <v>0</v>
      </c>
      <c r="CR374" s="67">
        <v>0</v>
      </c>
      <c r="CS374" s="67">
        <v>0</v>
      </c>
      <c r="CT374" s="67">
        <v>0</v>
      </c>
      <c r="CU374" s="67">
        <v>0</v>
      </c>
      <c r="CV374" s="67">
        <v>0</v>
      </c>
      <c r="CW374" s="67">
        <v>0</v>
      </c>
      <c r="CX374" s="67">
        <v>0</v>
      </c>
      <c r="CY374" s="67">
        <v>0</v>
      </c>
      <c r="CZ374" s="67">
        <v>0</v>
      </c>
      <c r="DA374" s="67">
        <v>0</v>
      </c>
      <c r="DB374" s="62">
        <f>VLOOKUP(A374,'[3]2017'!$A$8:$I$140,9,0)</f>
        <v>0.99502487562189046</v>
      </c>
      <c r="DC374" s="63">
        <f>VLOOKUP(A374,'[3]2017'!$A$8:$I$140,8,0)</f>
        <v>1</v>
      </c>
      <c r="DD374" s="96" t="s">
        <v>3339</v>
      </c>
      <c r="DE374" s="96" t="s">
        <v>3340</v>
      </c>
      <c r="DF374" s="99">
        <v>4.7158403869407497</v>
      </c>
      <c r="DG374" s="104">
        <v>0</v>
      </c>
      <c r="DH374" s="67">
        <v>80.78</v>
      </c>
      <c r="DI374" s="67">
        <v>1</v>
      </c>
      <c r="DJ374" s="67">
        <v>565.42999999999995</v>
      </c>
      <c r="DK374" s="67">
        <v>7</v>
      </c>
      <c r="DL374" s="67">
        <v>0</v>
      </c>
      <c r="DM374" s="67">
        <v>0</v>
      </c>
      <c r="DN374" s="67">
        <v>0</v>
      </c>
      <c r="DO374" s="67">
        <v>0</v>
      </c>
      <c r="DP374" s="67">
        <v>81.5</v>
      </c>
      <c r="DQ374" s="67">
        <v>1</v>
      </c>
      <c r="DR374" s="67">
        <v>0</v>
      </c>
      <c r="DS374" s="67">
        <v>0</v>
      </c>
      <c r="DT374" s="67">
        <v>81.5</v>
      </c>
      <c r="DU374" s="67">
        <v>1</v>
      </c>
      <c r="DV374" s="67">
        <v>0</v>
      </c>
      <c r="DW374" s="67">
        <v>0</v>
      </c>
      <c r="DX374" s="67">
        <v>0</v>
      </c>
      <c r="DY374" s="67">
        <v>0</v>
      </c>
      <c r="DZ374" s="101">
        <f>VLOOKUP(A374,[5]Embarazos!$A$7:$D$139,4,0)</f>
        <v>0</v>
      </c>
      <c r="EA374" s="63">
        <f>VLOOKUP(A374,[5]Embarazos!$A$7:$D$139,3,0)</f>
        <v>0</v>
      </c>
      <c r="EB374" s="62">
        <f>VLOOKUP(A374,[5]Embarazos!$A$7:$F$139,6,0)</f>
        <v>33.75</v>
      </c>
      <c r="EC374" s="63">
        <f>VLOOKUP(A374,[5]Embarazos!$A$7:$F$139,5,0)</f>
        <v>27</v>
      </c>
      <c r="ED374" s="62">
        <f>VLOOKUP(A374,'[3]2017'!$A$8:$K$140,11,0)</f>
        <v>3.8131553860819829</v>
      </c>
      <c r="EE374" s="63">
        <f>VLOOKUP(A374,'[3]2017'!$A$8:$K$140,10,0)</f>
        <v>4</v>
      </c>
      <c r="EF374" s="96" t="s">
        <v>3341</v>
      </c>
      <c r="EG374" s="96" t="s">
        <v>3342</v>
      </c>
      <c r="EH374" s="99">
        <v>3.2061068702290076</v>
      </c>
      <c r="EI374" s="104">
        <v>0.53050397877984079</v>
      </c>
      <c r="EJ374" s="174" t="s">
        <v>3343</v>
      </c>
      <c r="EK374" s="174" t="s">
        <v>3344</v>
      </c>
      <c r="EL374" s="96" t="s">
        <v>3345</v>
      </c>
      <c r="EM374" s="96" t="s">
        <v>3346</v>
      </c>
      <c r="EN374" s="99">
        <v>2.8037383177570092</v>
      </c>
      <c r="EO374" s="100">
        <v>8.3333333333333321</v>
      </c>
      <c r="EP374" s="67">
        <v>0</v>
      </c>
      <c r="EQ374" s="67">
        <v>0</v>
      </c>
      <c r="ER374" s="67">
        <v>326</v>
      </c>
      <c r="ES374" s="67">
        <v>4</v>
      </c>
      <c r="ET374" s="92">
        <v>81.499592502037487</v>
      </c>
      <c r="EU374" s="67">
        <v>1</v>
      </c>
      <c r="EV374" s="67">
        <v>0</v>
      </c>
      <c r="EW374" s="67">
        <v>0</v>
      </c>
      <c r="EX374" s="67">
        <v>0</v>
      </c>
      <c r="EY374" s="62">
        <f>VLOOKUP(A374,[5]Embarazos!$A$7:$H$139,8,0)</f>
        <v>27.500000000000004</v>
      </c>
      <c r="EZ374" s="63">
        <f>VLOOKUP(A374,[5]Embarazos!$A$7:$H$139,7,0)</f>
        <v>22</v>
      </c>
      <c r="FA374" s="62">
        <f>VLOOKUP(A374,[5]Embarazos!$A$7:$J$139,10,0)</f>
        <v>20</v>
      </c>
      <c r="FB374" s="63">
        <f>VLOOKUP(A374,[5]Embarazos!$A$7:$J$139,9,0)</f>
        <v>16</v>
      </c>
      <c r="FC374" s="67">
        <v>85.8</v>
      </c>
      <c r="FD374" s="67">
        <v>2</v>
      </c>
      <c r="FE374" s="67">
        <v>257.39999999999998</v>
      </c>
      <c r="FF374" s="67">
        <v>6</v>
      </c>
      <c r="FG374" s="67">
        <v>0</v>
      </c>
      <c r="FH374" s="67">
        <v>0</v>
      </c>
      <c r="FI374" s="67">
        <v>0</v>
      </c>
      <c r="FJ374" s="67">
        <v>0</v>
      </c>
      <c r="FK374" s="92">
        <v>343.20034320034318</v>
      </c>
      <c r="FL374" s="105">
        <v>8</v>
      </c>
      <c r="FM374" s="67">
        <v>0</v>
      </c>
      <c r="FN374" s="67">
        <v>0</v>
      </c>
      <c r="FO374" s="67">
        <v>128.69999999999999</v>
      </c>
      <c r="FP374" s="67">
        <v>3</v>
      </c>
      <c r="FQ374" s="67">
        <v>0</v>
      </c>
      <c r="FR374" s="67">
        <v>0</v>
      </c>
      <c r="FS374" s="62">
        <f>VLOOKUP(A374,'[3]2017'!$A$8:$M$140,13,0)</f>
        <v>3.7418147801683816</v>
      </c>
      <c r="FT374" s="63">
        <f>VLOOKUP(A374,'[3]2017'!$A$8:$M$140,12,0)</f>
        <v>4</v>
      </c>
      <c r="FU374" s="62">
        <f>VLOOKUP(A374,'[3]2017'!$A$8:$O$140,15,0)</f>
        <v>1.932367149758454</v>
      </c>
      <c r="FV374" s="63">
        <f>VLOOKUP(A374,'[3]2017'!$A$8:$O$140,14,0)</f>
        <v>2</v>
      </c>
      <c r="FW374" s="67"/>
      <c r="FX374" s="67"/>
      <c r="FY374" s="67"/>
      <c r="FZ374" s="67"/>
      <c r="GA374" s="67"/>
      <c r="GB374" s="67"/>
      <c r="GC374" s="67"/>
      <c r="GD374" s="67"/>
      <c r="GE374" s="67"/>
      <c r="GF374" s="67"/>
      <c r="GG374" s="67"/>
      <c r="GH374" s="67"/>
      <c r="GI374" s="67"/>
      <c r="GJ374" s="67"/>
      <c r="GK374" s="67"/>
      <c r="GL374" s="67"/>
      <c r="GM374" s="67"/>
      <c r="GN374" s="67"/>
      <c r="GO374" s="67"/>
      <c r="GP374" s="67"/>
      <c r="GQ374" s="67"/>
      <c r="GR374" s="67"/>
      <c r="GS374" s="67"/>
      <c r="GT374" s="67"/>
      <c r="GU374" s="67"/>
      <c r="GV374" s="67"/>
      <c r="GW374" s="67"/>
      <c r="GX374" s="67"/>
      <c r="GY374" s="67"/>
      <c r="GZ374" s="67"/>
      <c r="HA374" s="67"/>
      <c r="HB374" s="67"/>
      <c r="HC374" s="67"/>
      <c r="HD374" s="67"/>
      <c r="HE374" s="67"/>
      <c r="HF374" s="67"/>
      <c r="HG374" s="67"/>
      <c r="HH374" s="67"/>
      <c r="HI374" s="67"/>
      <c r="HJ374" s="67"/>
      <c r="HK374" s="67"/>
      <c r="HL374" s="67"/>
      <c r="HM374" s="67"/>
      <c r="HN374" s="67"/>
      <c r="HO374" s="67"/>
      <c r="HP374" s="67"/>
      <c r="HQ374" s="67"/>
      <c r="HR374" s="67"/>
      <c r="HS374" s="67"/>
      <c r="HT374" s="67"/>
      <c r="HU374" s="67"/>
      <c r="HV374" s="67"/>
      <c r="HW374" s="67"/>
      <c r="HX374" s="67"/>
      <c r="HY374" s="67"/>
      <c r="HZ374" s="67"/>
      <c r="IA374" s="67"/>
      <c r="IB374" s="67"/>
      <c r="IC374" s="67"/>
      <c r="ID374" s="67"/>
      <c r="IE374" s="67"/>
      <c r="IF374" s="67"/>
      <c r="IG374" s="67"/>
      <c r="IH374" s="67"/>
      <c r="II374" s="67"/>
      <c r="IJ374" s="67"/>
      <c r="IK374" s="67"/>
      <c r="IL374" s="67"/>
      <c r="IM374" s="67"/>
      <c r="IN374" s="67"/>
      <c r="IO374" s="67"/>
      <c r="IP374" s="67"/>
      <c r="IQ374" s="67"/>
      <c r="IR374" s="67"/>
      <c r="IS374" s="67"/>
      <c r="IT374" s="67"/>
      <c r="IU374" s="67"/>
      <c r="IV374" s="67"/>
      <c r="IW374" s="67"/>
      <c r="IX374" s="67"/>
      <c r="IY374" s="67"/>
      <c r="IZ374" s="67"/>
      <c r="JA374" s="67"/>
      <c r="JB374" s="67"/>
      <c r="JC374" s="67"/>
      <c r="JD374" s="67"/>
      <c r="JE374" s="67"/>
      <c r="JF374" s="67"/>
      <c r="JG374" s="67"/>
      <c r="JH374" s="67"/>
      <c r="JI374" s="67"/>
      <c r="JJ374" s="67"/>
      <c r="JK374" s="67"/>
      <c r="JL374" s="67"/>
      <c r="JM374" s="67"/>
      <c r="JN374" s="67"/>
      <c r="JO374" s="67"/>
      <c r="JP374" s="67"/>
      <c r="JQ374" s="67"/>
      <c r="JR374" s="67"/>
      <c r="JS374" s="67"/>
      <c r="JT374" s="67"/>
      <c r="JU374" s="67"/>
      <c r="JV374" s="67"/>
      <c r="JW374" s="67"/>
      <c r="JX374" s="67"/>
      <c r="JY374" s="67"/>
      <c r="JZ374" s="67"/>
      <c r="KA374" s="67"/>
      <c r="KB374" s="67"/>
      <c r="KC374" s="67"/>
      <c r="KD374" s="67"/>
      <c r="KE374" s="67"/>
      <c r="KF374" s="67"/>
      <c r="KG374" s="67"/>
      <c r="KH374" s="67"/>
      <c r="KI374" s="67"/>
      <c r="KJ374" s="67"/>
      <c r="KK374" s="67"/>
      <c r="KL374" s="67"/>
      <c r="KM374" s="67"/>
      <c r="KN374" s="67"/>
      <c r="KO374" s="67"/>
      <c r="KP374" s="67"/>
      <c r="KQ374" s="67"/>
      <c r="KR374" s="67"/>
      <c r="KS374" s="67"/>
      <c r="KT374" s="67"/>
      <c r="KU374" s="67"/>
      <c r="KV374" s="67"/>
      <c r="KW374" s="67"/>
      <c r="KX374" s="67"/>
      <c r="KY374" s="67"/>
      <c r="KZ374" s="67"/>
      <c r="LA374" s="67"/>
      <c r="LB374" s="67"/>
      <c r="LC374" s="67"/>
      <c r="LD374" s="67"/>
      <c r="LE374" s="67"/>
      <c r="LF374" s="67"/>
      <c r="LG374" s="67"/>
      <c r="LH374" s="67"/>
      <c r="LI374" s="67"/>
      <c r="LJ374" s="67"/>
      <c r="LK374" s="67"/>
      <c r="LL374" s="67"/>
      <c r="LM374" s="67"/>
      <c r="LN374" s="67"/>
      <c r="LO374" s="67"/>
      <c r="LP374" s="67"/>
      <c r="LQ374" s="67"/>
      <c r="LR374" s="67"/>
      <c r="LS374" s="67"/>
      <c r="LT374" s="67"/>
      <c r="LU374" s="67"/>
      <c r="LV374" s="67"/>
      <c r="LW374" s="67"/>
      <c r="LX374" s="67"/>
      <c r="LY374" s="67"/>
      <c r="LZ374" s="67"/>
      <c r="MA374" s="67"/>
      <c r="MB374" s="67"/>
      <c r="MC374" s="67"/>
      <c r="MD374" s="67"/>
      <c r="ME374" s="67"/>
      <c r="MF374" s="67"/>
      <c r="MG374" s="67"/>
      <c r="MH374" s="67"/>
      <c r="MI374" s="67"/>
      <c r="MJ374" s="67"/>
      <c r="MK374" s="67"/>
      <c r="ML374" s="67"/>
      <c r="MM374" s="67"/>
      <c r="MN374" s="67"/>
      <c r="MO374" s="67"/>
      <c r="MP374" s="67"/>
      <c r="MQ374" s="67"/>
      <c r="MR374" s="67"/>
      <c r="MS374" s="67"/>
      <c r="MT374" s="67"/>
      <c r="MU374" s="67"/>
      <c r="MV374" s="67"/>
      <c r="MW374" s="67"/>
      <c r="MX374" s="67"/>
      <c r="MY374" s="67"/>
      <c r="MZ374" s="67"/>
      <c r="NA374" s="67"/>
      <c r="NB374" s="67"/>
      <c r="NC374" s="67"/>
      <c r="ND374" s="67"/>
      <c r="NE374" s="67"/>
      <c r="NF374" s="67"/>
      <c r="NG374" s="67"/>
      <c r="NH374" s="67"/>
      <c r="NI374" s="67"/>
      <c r="NJ374" s="67"/>
      <c r="NK374" s="67"/>
      <c r="NL374" s="67"/>
      <c r="NM374" s="67"/>
      <c r="NN374" s="67"/>
      <c r="NO374" s="67"/>
      <c r="NP374" s="67"/>
      <c r="NQ374" s="67"/>
      <c r="NR374" s="12"/>
      <c r="NS374" s="12"/>
      <c r="NT374" s="12"/>
      <c r="NU374" s="12"/>
      <c r="NV374" s="12"/>
      <c r="NW374" s="12"/>
      <c r="NX374" s="12"/>
      <c r="NY374" s="12"/>
      <c r="NZ374" s="12"/>
      <c r="OA374" s="12"/>
      <c r="OB374" s="12"/>
      <c r="OC374" s="12"/>
      <c r="OD374" s="12"/>
      <c r="OE374" s="12"/>
      <c r="OF374" s="12"/>
      <c r="OG374" s="12"/>
      <c r="OH374" s="12"/>
      <c r="OI374" s="12"/>
      <c r="OJ374" s="12"/>
      <c r="OK374" s="12"/>
      <c r="OL374" s="12"/>
      <c r="OM374" s="12"/>
      <c r="ON374" s="12"/>
      <c r="OO374" s="12"/>
      <c r="OP374" s="12"/>
      <c r="OQ374" s="12"/>
    </row>
    <row r="375" spans="1:410">
      <c r="A375" s="96" t="s">
        <v>1516</v>
      </c>
      <c r="B375" s="56" t="s">
        <v>1517</v>
      </c>
      <c r="C375" s="96" t="s">
        <v>547</v>
      </c>
      <c r="D375" s="74">
        <v>6</v>
      </c>
      <c r="E375" s="67">
        <v>2017</v>
      </c>
      <c r="F375" s="161">
        <v>63.851640496076293</v>
      </c>
      <c r="G375" s="67">
        <v>5606</v>
      </c>
      <c r="H375" s="67">
        <v>2105</v>
      </c>
      <c r="I375" s="67">
        <v>3501</v>
      </c>
      <c r="J375" s="67">
        <v>2.64</v>
      </c>
      <c r="K375" s="78">
        <v>148</v>
      </c>
      <c r="L375" s="67">
        <v>124.55</v>
      </c>
      <c r="M375" s="78">
        <v>6982</v>
      </c>
      <c r="N375" s="67">
        <v>591</v>
      </c>
      <c r="O375" s="67">
        <v>302</v>
      </c>
      <c r="P375" s="67">
        <v>289</v>
      </c>
      <c r="Q375" s="67">
        <v>702</v>
      </c>
      <c r="R375" s="67">
        <v>359</v>
      </c>
      <c r="S375" s="67">
        <v>343</v>
      </c>
      <c r="T375" s="67">
        <v>529</v>
      </c>
      <c r="U375" s="67">
        <v>271</v>
      </c>
      <c r="V375" s="67">
        <v>258</v>
      </c>
      <c r="W375" s="67">
        <v>617</v>
      </c>
      <c r="X375" s="67">
        <v>317</v>
      </c>
      <c r="Y375" s="67">
        <v>300</v>
      </c>
      <c r="Z375" s="67">
        <v>494</v>
      </c>
      <c r="AA375" s="67">
        <v>254</v>
      </c>
      <c r="AB375" s="67">
        <v>240</v>
      </c>
      <c r="AC375" s="67">
        <v>591</v>
      </c>
      <c r="AD375" s="67">
        <v>302</v>
      </c>
      <c r="AE375" s="67">
        <v>289</v>
      </c>
      <c r="AF375" s="67">
        <v>500</v>
      </c>
      <c r="AG375" s="67">
        <v>256</v>
      </c>
      <c r="AH375" s="67">
        <v>244</v>
      </c>
      <c r="AI375" s="67">
        <v>960</v>
      </c>
      <c r="AJ375" s="67">
        <v>498</v>
      </c>
      <c r="AK375" s="67">
        <v>462</v>
      </c>
      <c r="AL375" s="67">
        <v>541</v>
      </c>
      <c r="AM375" s="67">
        <v>280</v>
      </c>
      <c r="AN375" s="67">
        <v>261</v>
      </c>
      <c r="AO375" s="67">
        <v>510</v>
      </c>
      <c r="AP375" s="67">
        <v>270</v>
      </c>
      <c r="AQ375" s="67">
        <v>240</v>
      </c>
      <c r="AR375" s="67" t="s">
        <v>428</v>
      </c>
      <c r="AS375" s="67"/>
      <c r="AT375" s="67" t="s">
        <v>428</v>
      </c>
      <c r="AU375" s="59">
        <v>550</v>
      </c>
      <c r="AV375" s="59">
        <v>0</v>
      </c>
      <c r="AW375" s="59">
        <v>160</v>
      </c>
      <c r="AX375" s="97">
        <f>VLOOKUP(A375,[2]INFANTIL!$A$8:$AA$140,27,0)</f>
        <v>7.7519379844961236</v>
      </c>
      <c r="AY375" s="98">
        <f>VLOOKUP(A375,[2]INFANTIL!$A$8:$AA$140,16,0)</f>
        <v>4</v>
      </c>
      <c r="AZ375" s="62">
        <f>VLOOKUP(A375,'[3]2017'!$A$8:$E$140,5,0)</f>
        <v>1.6920473773265652</v>
      </c>
      <c r="BA375" s="63">
        <f>VLOOKUP(A375,'[3]2017'!$A$8:$E$140,4,0)</f>
        <v>1</v>
      </c>
      <c r="BB375" s="62">
        <f>VLOOKUP(A375,[2]MATERNAS!$A$8:$AA$140,27,0)</f>
        <v>0</v>
      </c>
      <c r="BC375" s="63">
        <f>VLOOKUP(A375,[2]MATERNAS!$A$8:$AA$140,26,0)</f>
        <v>0</v>
      </c>
      <c r="BD375" s="68">
        <v>0</v>
      </c>
      <c r="BE375" s="69">
        <v>0</v>
      </c>
      <c r="BF375" s="60">
        <f>VLOOKUP(A375,[4]Controles!$A$7:$L$139,12,0)</f>
        <v>10.077519379844961</v>
      </c>
      <c r="BG375" s="61">
        <f>VLOOKUP(A375,[4]Controles!$A$7:$L$139,11,0)</f>
        <v>13</v>
      </c>
      <c r="BH375" s="88">
        <v>6.2015503875968996</v>
      </c>
      <c r="BI375" s="87">
        <v>8</v>
      </c>
      <c r="BJ375" s="68">
        <v>0</v>
      </c>
      <c r="BK375" s="69">
        <v>0</v>
      </c>
      <c r="BL375" s="68">
        <v>0</v>
      </c>
      <c r="BM375" s="69">
        <v>0</v>
      </c>
      <c r="BN375" s="67">
        <v>0</v>
      </c>
      <c r="BO375" s="67">
        <v>0</v>
      </c>
      <c r="BP375" s="67">
        <v>0</v>
      </c>
      <c r="BQ375" s="67">
        <v>0</v>
      </c>
      <c r="BR375" s="67">
        <v>0</v>
      </c>
      <c r="BS375" s="67">
        <v>0</v>
      </c>
      <c r="BT375" s="67">
        <v>0</v>
      </c>
      <c r="BU375" s="67">
        <v>0</v>
      </c>
      <c r="BV375" s="67">
        <v>86.3</v>
      </c>
      <c r="BW375" s="67">
        <v>97.6</v>
      </c>
      <c r="BX375" s="67">
        <v>88.1</v>
      </c>
      <c r="BY375" s="67">
        <v>97.6</v>
      </c>
      <c r="BZ375" s="67">
        <v>88.7</v>
      </c>
      <c r="CA375" s="67">
        <v>85.3</v>
      </c>
      <c r="CB375" s="67">
        <v>121.2</v>
      </c>
      <c r="CC375" s="96" t="s">
        <v>3347</v>
      </c>
      <c r="CD375" s="96" t="s">
        <v>3348</v>
      </c>
      <c r="CE375" s="99">
        <v>0</v>
      </c>
      <c r="CF375" s="67" t="s">
        <v>1106</v>
      </c>
      <c r="CG375" s="67" t="s">
        <v>581</v>
      </c>
      <c r="CH375" s="67">
        <v>0</v>
      </c>
      <c r="CI375" s="67">
        <v>0</v>
      </c>
      <c r="CJ375" s="86">
        <v>0</v>
      </c>
      <c r="CK375" s="87">
        <v>0</v>
      </c>
      <c r="CL375" s="106">
        <v>0</v>
      </c>
      <c r="CM375" s="89">
        <v>0</v>
      </c>
      <c r="CN375" s="67">
        <v>346.62</v>
      </c>
      <c r="CO375" s="67">
        <v>2</v>
      </c>
      <c r="CP375" s="67">
        <v>0</v>
      </c>
      <c r="CQ375" s="67">
        <v>0</v>
      </c>
      <c r="CR375" s="67">
        <v>0</v>
      </c>
      <c r="CS375" s="67">
        <v>0</v>
      </c>
      <c r="CT375" s="67">
        <v>0</v>
      </c>
      <c r="CU375" s="67">
        <v>0</v>
      </c>
      <c r="CV375" s="67">
        <v>0</v>
      </c>
      <c r="CW375" s="67">
        <v>0</v>
      </c>
      <c r="CX375" s="67">
        <v>0</v>
      </c>
      <c r="CY375" s="67">
        <v>0</v>
      </c>
      <c r="CZ375" s="67">
        <v>0</v>
      </c>
      <c r="DA375" s="67">
        <v>0</v>
      </c>
      <c r="DB375" s="62">
        <f>VLOOKUP(A375,'[3]2017'!$A$8:$I$140,9,0)</f>
        <v>2.0242914979757085</v>
      </c>
      <c r="DC375" s="63">
        <f>VLOOKUP(A375,'[3]2017'!$A$8:$I$140,8,0)</f>
        <v>1</v>
      </c>
      <c r="DD375" s="96" t="s">
        <v>3349</v>
      </c>
      <c r="DE375" s="96" t="s">
        <v>3350</v>
      </c>
      <c r="DF375" s="99">
        <v>2.7407407407407409</v>
      </c>
      <c r="DG375" s="104">
        <v>0.92592592592592582</v>
      </c>
      <c r="DH375" s="67">
        <v>0</v>
      </c>
      <c r="DI375" s="67">
        <v>0</v>
      </c>
      <c r="DJ375" s="67">
        <v>324.14999999999998</v>
      </c>
      <c r="DK375" s="67">
        <v>2</v>
      </c>
      <c r="DL375" s="67">
        <v>0</v>
      </c>
      <c r="DM375" s="67">
        <v>0</v>
      </c>
      <c r="DN375" s="67">
        <v>0</v>
      </c>
      <c r="DO375" s="67">
        <v>0</v>
      </c>
      <c r="DP375" s="67">
        <v>0</v>
      </c>
      <c r="DQ375" s="67">
        <v>0</v>
      </c>
      <c r="DR375" s="67">
        <v>0</v>
      </c>
      <c r="DS375" s="67">
        <v>0</v>
      </c>
      <c r="DT375" s="67">
        <v>0</v>
      </c>
      <c r="DU375" s="67">
        <v>0</v>
      </c>
      <c r="DV375" s="67">
        <v>0</v>
      </c>
      <c r="DW375" s="67">
        <v>0</v>
      </c>
      <c r="DX375" s="67">
        <v>0</v>
      </c>
      <c r="DY375" s="67">
        <v>0</v>
      </c>
      <c r="DZ375" s="101">
        <f>VLOOKUP(A375,[5]Embarazos!$A$7:$D$139,4,0)</f>
        <v>5.4421768707482991</v>
      </c>
      <c r="EA375" s="63">
        <f>VLOOKUP(A375,[5]Embarazos!$A$7:$D$139,3,0)</f>
        <v>8</v>
      </c>
      <c r="EB375" s="62">
        <f>VLOOKUP(A375,[5]Embarazos!$A$7:$F$139,6,0)</f>
        <v>25.170068027210885</v>
      </c>
      <c r="EC375" s="63">
        <f>VLOOKUP(A375,[5]Embarazos!$A$7:$F$139,5,0)</f>
        <v>37</v>
      </c>
      <c r="ED375" s="62">
        <f>VLOOKUP(A375,'[3]2017'!$A$8:$K$140,11,0)</f>
        <v>0</v>
      </c>
      <c r="EE375" s="63">
        <f>VLOOKUP(A375,'[3]2017'!$A$8:$K$140,10,0)</f>
        <v>0</v>
      </c>
      <c r="EF375" s="96" t="s">
        <v>3351</v>
      </c>
      <c r="EG375" s="96" t="s">
        <v>3352</v>
      </c>
      <c r="EH375" s="99">
        <v>4.2622950819672125</v>
      </c>
      <c r="EI375" s="104">
        <v>0.2857142857142857</v>
      </c>
      <c r="EJ375" s="174" t="s">
        <v>3353</v>
      </c>
      <c r="EK375" s="174" t="s">
        <v>3354</v>
      </c>
      <c r="EL375" s="96" t="s">
        <v>3355</v>
      </c>
      <c r="EM375" s="96" t="s">
        <v>1350</v>
      </c>
      <c r="EN375" s="99">
        <v>3.0567685589519651</v>
      </c>
      <c r="EO375" s="100">
        <v>1.0676156583629894</v>
      </c>
      <c r="EP375" s="67">
        <v>0</v>
      </c>
      <c r="EQ375" s="67">
        <v>0</v>
      </c>
      <c r="ER375" s="67">
        <v>0</v>
      </c>
      <c r="ES375" s="67">
        <v>0</v>
      </c>
      <c r="ET375" s="67">
        <v>0</v>
      </c>
      <c r="EU375" s="67">
        <v>0</v>
      </c>
      <c r="EV375" s="67">
        <v>0</v>
      </c>
      <c r="EW375" s="67">
        <v>0</v>
      </c>
      <c r="EX375" s="67">
        <v>0</v>
      </c>
      <c r="EY375" s="62">
        <f>VLOOKUP(A375,[5]Embarazos!$A$7:$H$139,8,0)</f>
        <v>25.850340136054424</v>
      </c>
      <c r="EZ375" s="63">
        <f>VLOOKUP(A375,[5]Embarazos!$A$7:$H$139,7,0)</f>
        <v>38</v>
      </c>
      <c r="FA375" s="62">
        <f>VLOOKUP(A375,[5]Embarazos!$A$7:$J$139,10,0)</f>
        <v>16.326530612244898</v>
      </c>
      <c r="FB375" s="63">
        <f>VLOOKUP(A375,[5]Embarazos!$A$7:$J$139,9,0)</f>
        <v>24</v>
      </c>
      <c r="FC375" s="67">
        <v>0</v>
      </c>
      <c r="FD375" s="67">
        <v>0</v>
      </c>
      <c r="FE375" s="67">
        <v>0</v>
      </c>
      <c r="FF375" s="67">
        <v>0</v>
      </c>
      <c r="FG375" s="67">
        <v>0</v>
      </c>
      <c r="FH375" s="67">
        <v>0</v>
      </c>
      <c r="FI375" s="67">
        <v>0</v>
      </c>
      <c r="FJ375" s="67">
        <v>0</v>
      </c>
      <c r="FK375" s="67">
        <v>0</v>
      </c>
      <c r="FL375" s="67">
        <v>0</v>
      </c>
      <c r="FM375" s="67">
        <v>0</v>
      </c>
      <c r="FN375" s="67">
        <v>0</v>
      </c>
      <c r="FO375" s="67">
        <v>0</v>
      </c>
      <c r="FP375" s="67">
        <v>0</v>
      </c>
      <c r="FQ375" s="67">
        <v>0</v>
      </c>
      <c r="FR375" s="67">
        <v>0</v>
      </c>
      <c r="FS375" s="62">
        <f>VLOOKUP(A375,'[3]2017'!$A$8:$M$140,13,0)</f>
        <v>0</v>
      </c>
      <c r="FT375" s="63">
        <f>VLOOKUP(A375,'[3]2017'!$A$8:$M$140,12,0)</f>
        <v>0</v>
      </c>
      <c r="FU375" s="62">
        <f>VLOOKUP(A375,'[3]2017'!$A$8:$O$140,15,0)</f>
        <v>1.9607843137254901</v>
      </c>
      <c r="FV375" s="63">
        <f>VLOOKUP(A375,'[3]2017'!$A$8:$O$140,14,0)</f>
        <v>1</v>
      </c>
      <c r="FW375" s="67"/>
      <c r="FX375" s="67"/>
      <c r="FY375" s="67"/>
      <c r="FZ375" s="67"/>
      <c r="GA375" s="67"/>
      <c r="GB375" s="67"/>
      <c r="GC375" s="67"/>
      <c r="GD375" s="67"/>
      <c r="GE375" s="67"/>
      <c r="GF375" s="67"/>
      <c r="GG375" s="67"/>
      <c r="GH375" s="67"/>
      <c r="GI375" s="67"/>
      <c r="GJ375" s="67"/>
      <c r="GK375" s="67"/>
      <c r="GL375" s="67"/>
      <c r="GM375" s="67"/>
      <c r="GN375" s="67"/>
      <c r="GO375" s="67"/>
      <c r="GP375" s="67"/>
      <c r="GQ375" s="67"/>
      <c r="GR375" s="67"/>
      <c r="GS375" s="67"/>
      <c r="GT375" s="67"/>
      <c r="GU375" s="67"/>
      <c r="GV375" s="67"/>
      <c r="GW375" s="67"/>
      <c r="GX375" s="67"/>
      <c r="GY375" s="67"/>
      <c r="GZ375" s="67"/>
      <c r="HA375" s="67"/>
      <c r="HB375" s="67"/>
      <c r="HC375" s="67"/>
      <c r="HD375" s="67"/>
      <c r="HE375" s="67"/>
      <c r="HF375" s="67"/>
      <c r="HG375" s="67"/>
      <c r="HH375" s="67"/>
      <c r="HI375" s="67"/>
      <c r="HJ375" s="67"/>
      <c r="HK375" s="67"/>
      <c r="HL375" s="67"/>
      <c r="HM375" s="67"/>
      <c r="HN375" s="67"/>
      <c r="HO375" s="67"/>
      <c r="HP375" s="67"/>
      <c r="HQ375" s="67"/>
      <c r="HR375" s="67"/>
      <c r="HS375" s="67"/>
      <c r="HT375" s="67"/>
      <c r="HU375" s="67"/>
      <c r="HV375" s="67"/>
      <c r="HW375" s="67"/>
      <c r="HX375" s="67"/>
      <c r="HY375" s="67"/>
      <c r="HZ375" s="67"/>
      <c r="IA375" s="67"/>
      <c r="IB375" s="67"/>
      <c r="IC375" s="67"/>
      <c r="ID375" s="67"/>
      <c r="IE375" s="67"/>
      <c r="IF375" s="67"/>
      <c r="IG375" s="67"/>
      <c r="IH375" s="67"/>
      <c r="II375" s="67"/>
      <c r="IJ375" s="67"/>
      <c r="IK375" s="67"/>
      <c r="IL375" s="67"/>
      <c r="IM375" s="67"/>
      <c r="IN375" s="67"/>
      <c r="IO375" s="67"/>
      <c r="IP375" s="67"/>
      <c r="IQ375" s="67"/>
      <c r="IR375" s="67"/>
      <c r="IS375" s="67"/>
      <c r="IT375" s="67"/>
      <c r="IU375" s="67"/>
      <c r="IV375" s="67"/>
      <c r="IW375" s="67"/>
      <c r="IX375" s="67"/>
      <c r="IY375" s="67"/>
      <c r="IZ375" s="67"/>
      <c r="JA375" s="67"/>
      <c r="JB375" s="67"/>
      <c r="JC375" s="67"/>
      <c r="JD375" s="67"/>
      <c r="JE375" s="67"/>
      <c r="JF375" s="67"/>
      <c r="JG375" s="67"/>
      <c r="JH375" s="67"/>
      <c r="JI375" s="67"/>
      <c r="JJ375" s="67"/>
      <c r="JK375" s="67"/>
      <c r="JL375" s="67"/>
      <c r="JM375" s="67"/>
      <c r="JN375" s="67"/>
      <c r="JO375" s="67"/>
      <c r="JP375" s="67"/>
      <c r="JQ375" s="67"/>
      <c r="JR375" s="67"/>
      <c r="JS375" s="67"/>
      <c r="JT375" s="67"/>
      <c r="JU375" s="67"/>
      <c r="JV375" s="67"/>
      <c r="JW375" s="67"/>
      <c r="JX375" s="67"/>
      <c r="JY375" s="67"/>
      <c r="JZ375" s="67"/>
      <c r="KA375" s="67"/>
      <c r="KB375" s="67"/>
      <c r="KC375" s="67"/>
      <c r="KD375" s="67"/>
      <c r="KE375" s="67"/>
      <c r="KF375" s="67"/>
      <c r="KG375" s="67"/>
      <c r="KH375" s="67"/>
      <c r="KI375" s="67"/>
      <c r="KJ375" s="67"/>
      <c r="KK375" s="67"/>
      <c r="KL375" s="67"/>
      <c r="KM375" s="67"/>
      <c r="KN375" s="67"/>
      <c r="KO375" s="67"/>
      <c r="KP375" s="67"/>
      <c r="KQ375" s="67"/>
      <c r="KR375" s="67"/>
      <c r="KS375" s="67"/>
      <c r="KT375" s="67"/>
      <c r="KU375" s="67"/>
      <c r="KV375" s="67"/>
      <c r="KW375" s="67"/>
      <c r="KX375" s="67"/>
      <c r="KY375" s="67"/>
      <c r="KZ375" s="67"/>
      <c r="LA375" s="67"/>
      <c r="LB375" s="67"/>
      <c r="LC375" s="67"/>
      <c r="LD375" s="67"/>
      <c r="LE375" s="67"/>
      <c r="LF375" s="67"/>
      <c r="LG375" s="67"/>
      <c r="LH375" s="67"/>
      <c r="LI375" s="67"/>
      <c r="LJ375" s="67"/>
      <c r="LK375" s="67"/>
      <c r="LL375" s="67"/>
      <c r="LM375" s="67"/>
      <c r="LN375" s="67"/>
      <c r="LO375" s="67"/>
      <c r="LP375" s="67"/>
      <c r="LQ375" s="67"/>
      <c r="LR375" s="67"/>
      <c r="LS375" s="67"/>
      <c r="LT375" s="67"/>
      <c r="LU375" s="67"/>
      <c r="LV375" s="67"/>
      <c r="LW375" s="67"/>
      <c r="LX375" s="67"/>
      <c r="LY375" s="67"/>
      <c r="LZ375" s="67"/>
      <c r="MA375" s="67"/>
      <c r="MB375" s="67"/>
      <c r="MC375" s="67"/>
      <c r="MD375" s="67"/>
      <c r="ME375" s="67"/>
      <c r="MF375" s="67"/>
      <c r="MG375" s="67"/>
      <c r="MH375" s="67"/>
      <c r="MI375" s="67"/>
      <c r="MJ375" s="67"/>
      <c r="MK375" s="67"/>
      <c r="ML375" s="67"/>
      <c r="MM375" s="67"/>
      <c r="MN375" s="67"/>
      <c r="MO375" s="67"/>
      <c r="MP375" s="67"/>
      <c r="MQ375" s="67"/>
      <c r="MR375" s="67"/>
      <c r="MS375" s="67"/>
      <c r="MT375" s="67"/>
      <c r="MU375" s="67"/>
      <c r="MV375" s="67"/>
      <c r="MW375" s="67"/>
      <c r="MX375" s="67"/>
      <c r="MY375" s="67"/>
      <c r="MZ375" s="67"/>
      <c r="NA375" s="67"/>
      <c r="NB375" s="67"/>
      <c r="NC375" s="67"/>
      <c r="ND375" s="67"/>
      <c r="NE375" s="67"/>
      <c r="NF375" s="67"/>
      <c r="NG375" s="67"/>
      <c r="NH375" s="67"/>
      <c r="NI375" s="67"/>
      <c r="NJ375" s="67"/>
      <c r="NK375" s="67"/>
      <c r="NL375" s="67"/>
      <c r="NM375" s="67"/>
      <c r="NN375" s="67"/>
      <c r="NO375" s="67"/>
      <c r="NP375" s="67"/>
      <c r="NQ375" s="67"/>
      <c r="NR375" s="12"/>
      <c r="NS375" s="12"/>
      <c r="NT375" s="12"/>
      <c r="NU375" s="12"/>
      <c r="NV375" s="12"/>
      <c r="NW375" s="12"/>
      <c r="NX375" s="12"/>
      <c r="NY375" s="12"/>
      <c r="NZ375" s="12"/>
      <c r="OA375" s="12"/>
      <c r="OB375" s="12"/>
      <c r="OC375" s="12"/>
      <c r="OD375" s="12"/>
      <c r="OE375" s="12"/>
      <c r="OF375" s="12"/>
      <c r="OG375" s="12"/>
      <c r="OH375" s="12"/>
      <c r="OI375" s="12"/>
      <c r="OJ375" s="12"/>
      <c r="OK375" s="12"/>
      <c r="OL375" s="12"/>
      <c r="OM375" s="12"/>
      <c r="ON375" s="12"/>
      <c r="OO375" s="12"/>
      <c r="OP375" s="12"/>
      <c r="OQ375" s="12"/>
    </row>
    <row r="376" spans="1:410">
      <c r="A376" s="96" t="s">
        <v>2166</v>
      </c>
      <c r="B376" s="56" t="s">
        <v>1527</v>
      </c>
      <c r="C376" s="96" t="s">
        <v>479</v>
      </c>
      <c r="D376" s="74">
        <v>6</v>
      </c>
      <c r="E376" s="67">
        <v>2017</v>
      </c>
      <c r="F376" s="161">
        <v>62.658564781678571</v>
      </c>
      <c r="G376" s="67">
        <v>8486</v>
      </c>
      <c r="H376" s="67">
        <v>3260</v>
      </c>
      <c r="I376" s="67">
        <v>5226</v>
      </c>
      <c r="J376" s="67">
        <v>9.4700000000000006</v>
      </c>
      <c r="K376" s="78">
        <v>804</v>
      </c>
      <c r="L376" s="67">
        <v>63.79</v>
      </c>
      <c r="M376" s="78">
        <v>5413</v>
      </c>
      <c r="N376" s="67">
        <v>1018</v>
      </c>
      <c r="O376" s="67">
        <v>519</v>
      </c>
      <c r="P376" s="67">
        <v>499</v>
      </c>
      <c r="Q376" s="67">
        <v>1207</v>
      </c>
      <c r="R376" s="67">
        <v>617</v>
      </c>
      <c r="S376" s="67">
        <v>590</v>
      </c>
      <c r="T376" s="67">
        <v>921</v>
      </c>
      <c r="U376" s="67">
        <v>478</v>
      </c>
      <c r="V376" s="67">
        <v>443</v>
      </c>
      <c r="W376" s="67">
        <v>1092</v>
      </c>
      <c r="X376" s="67">
        <v>568</v>
      </c>
      <c r="Y376" s="67">
        <v>524</v>
      </c>
      <c r="Z376" s="67">
        <v>884</v>
      </c>
      <c r="AA376" s="67">
        <v>463</v>
      </c>
      <c r="AB376" s="67">
        <v>421</v>
      </c>
      <c r="AC376" s="67">
        <v>1011</v>
      </c>
      <c r="AD376" s="67">
        <v>531</v>
      </c>
      <c r="AE376" s="67">
        <v>480</v>
      </c>
      <c r="AF376" s="67">
        <v>805</v>
      </c>
      <c r="AG376" s="67">
        <v>424</v>
      </c>
      <c r="AH376" s="67">
        <v>381</v>
      </c>
      <c r="AI376" s="67">
        <v>1407</v>
      </c>
      <c r="AJ376" s="67">
        <v>746</v>
      </c>
      <c r="AK376" s="67">
        <v>661</v>
      </c>
      <c r="AL376" s="67">
        <v>793</v>
      </c>
      <c r="AM376" s="67">
        <v>420</v>
      </c>
      <c r="AN376" s="67">
        <v>373</v>
      </c>
      <c r="AO376" s="67">
        <v>702</v>
      </c>
      <c r="AP376" s="67">
        <v>374</v>
      </c>
      <c r="AQ376" s="67">
        <v>328</v>
      </c>
      <c r="AR376" s="67" t="s">
        <v>428</v>
      </c>
      <c r="AS376" s="67"/>
      <c r="AT376" s="67" t="s">
        <v>428</v>
      </c>
      <c r="AU376" s="59">
        <v>256</v>
      </c>
      <c r="AV376" s="59">
        <v>0</v>
      </c>
      <c r="AW376" s="59">
        <v>41</v>
      </c>
      <c r="AX376" s="97" t="e">
        <f>VLOOKUP(A376,[2]INFANTIL!$A$8:$AA$140,27,0)</f>
        <v>#N/A</v>
      </c>
      <c r="AY376" s="98" t="e">
        <f>VLOOKUP(A376,[2]INFANTIL!$A$8:$AA$140,16,0)</f>
        <v>#N/A</v>
      </c>
      <c r="AZ376" s="62">
        <f>VLOOKUP(A376,'[3]2017'!$A$8:$E$140,5,0)</f>
        <v>1.9646365422396854</v>
      </c>
      <c r="BA376" s="63">
        <f>VLOOKUP(A376,'[3]2017'!$A$8:$E$140,4,0)</f>
        <v>2</v>
      </c>
      <c r="BB376" s="62">
        <f>VLOOKUP(A376,[2]MATERNAS!$A$8:$AA$140,27,0)</f>
        <v>0</v>
      </c>
      <c r="BC376" s="63">
        <f>VLOOKUP(A376,[2]MATERNAS!$A$8:$AA$140,26,0)</f>
        <v>0</v>
      </c>
      <c r="BD376" s="68">
        <v>0</v>
      </c>
      <c r="BE376" s="69">
        <v>0</v>
      </c>
      <c r="BF376" s="60">
        <f>VLOOKUP(A376,[4]Controles!$A$7:$L$139,12,0)</f>
        <v>8.9552238805970141</v>
      </c>
      <c r="BG376" s="61">
        <f>VLOOKUP(A376,[4]Controles!$A$7:$L$139,11,0)</f>
        <v>6</v>
      </c>
      <c r="BH376" s="88">
        <v>14.925373134328357</v>
      </c>
      <c r="BI376" s="87">
        <v>10</v>
      </c>
      <c r="BJ376" s="68">
        <v>0</v>
      </c>
      <c r="BK376" s="69">
        <v>0</v>
      </c>
      <c r="BL376" s="68">
        <v>0</v>
      </c>
      <c r="BM376" s="69">
        <v>0</v>
      </c>
      <c r="BN376" s="67">
        <v>0</v>
      </c>
      <c r="BO376" s="67">
        <v>0</v>
      </c>
      <c r="BP376" s="67">
        <v>0</v>
      </c>
      <c r="BQ376" s="67">
        <v>0</v>
      </c>
      <c r="BR376" s="67">
        <v>0</v>
      </c>
      <c r="BS376" s="67">
        <v>0</v>
      </c>
      <c r="BT376" s="67">
        <v>0</v>
      </c>
      <c r="BU376" s="67">
        <v>0</v>
      </c>
      <c r="BV376" s="67">
        <v>25.5</v>
      </c>
      <c r="BW376" s="67">
        <v>85.1</v>
      </c>
      <c r="BX376" s="67">
        <v>86.2</v>
      </c>
      <c r="BY376" s="67">
        <v>85.1</v>
      </c>
      <c r="BZ376" s="67">
        <v>90.4</v>
      </c>
      <c r="CA376" s="67">
        <v>84</v>
      </c>
      <c r="CB376" s="67">
        <v>99</v>
      </c>
      <c r="CC376" s="96" t="s">
        <v>1658</v>
      </c>
      <c r="CD376" s="96" t="s">
        <v>2890</v>
      </c>
      <c r="CE376" s="99">
        <v>50</v>
      </c>
      <c r="CF376" s="67" t="s">
        <v>1840</v>
      </c>
      <c r="CG376" s="67" t="s">
        <v>1966</v>
      </c>
      <c r="CH376" s="67">
        <v>0</v>
      </c>
      <c r="CI376" s="67">
        <v>0</v>
      </c>
      <c r="CJ376" s="86">
        <v>1.0857763300760044</v>
      </c>
      <c r="CK376" s="87">
        <v>1</v>
      </c>
      <c r="CL376" s="106">
        <v>0</v>
      </c>
      <c r="CM376" s="89">
        <v>0</v>
      </c>
      <c r="CN376" s="67">
        <v>0</v>
      </c>
      <c r="CO376" s="67">
        <v>0</v>
      </c>
      <c r="CP376" s="67">
        <v>0</v>
      </c>
      <c r="CQ376" s="67">
        <v>0</v>
      </c>
      <c r="CR376" s="67">
        <v>0</v>
      </c>
      <c r="CS376" s="67">
        <v>0</v>
      </c>
      <c r="CT376" s="67">
        <v>0</v>
      </c>
      <c r="CU376" s="67">
        <v>0</v>
      </c>
      <c r="CV376" s="67">
        <v>0</v>
      </c>
      <c r="CW376" s="67">
        <v>0</v>
      </c>
      <c r="CX376" s="67">
        <v>0</v>
      </c>
      <c r="CY376" s="67">
        <v>0</v>
      </c>
      <c r="CZ376" s="67">
        <v>0</v>
      </c>
      <c r="DA376" s="67">
        <v>0</v>
      </c>
      <c r="DB376" s="62">
        <f>VLOOKUP(A376,'[3]2017'!$A$8:$I$140,9,0)</f>
        <v>0</v>
      </c>
      <c r="DC376" s="63">
        <f>VLOOKUP(A376,'[3]2017'!$A$8:$I$140,8,0)</f>
        <v>0</v>
      </c>
      <c r="DD376" s="96" t="s">
        <v>3356</v>
      </c>
      <c r="DE376" s="96" t="s">
        <v>3357</v>
      </c>
      <c r="DF376" s="99">
        <v>4.5936395759717312</v>
      </c>
      <c r="DG376" s="104">
        <v>4.225352112676056</v>
      </c>
      <c r="DH376" s="67">
        <v>0</v>
      </c>
      <c r="DI376" s="67">
        <v>0</v>
      </c>
      <c r="DJ376" s="67">
        <v>0</v>
      </c>
      <c r="DK376" s="67">
        <v>0</v>
      </c>
      <c r="DL376" s="67">
        <v>0</v>
      </c>
      <c r="DM376" s="67">
        <v>0</v>
      </c>
      <c r="DN376" s="67">
        <v>0</v>
      </c>
      <c r="DO376" s="67">
        <v>0</v>
      </c>
      <c r="DP376" s="67">
        <v>98.91</v>
      </c>
      <c r="DQ376" s="67">
        <v>1</v>
      </c>
      <c r="DR376" s="67">
        <v>0</v>
      </c>
      <c r="DS376" s="67">
        <v>0</v>
      </c>
      <c r="DT376" s="67">
        <v>98.91</v>
      </c>
      <c r="DU376" s="67">
        <v>1</v>
      </c>
      <c r="DV376" s="67">
        <v>0</v>
      </c>
      <c r="DW376" s="67">
        <v>0</v>
      </c>
      <c r="DX376" s="67">
        <v>0</v>
      </c>
      <c r="DY376" s="67">
        <v>0</v>
      </c>
      <c r="DZ376" s="101">
        <f>VLOOKUP(A376,[5]Embarazos!$A$7:$D$139,4,0)</f>
        <v>2.8169014084507045</v>
      </c>
      <c r="EA376" s="63">
        <f>VLOOKUP(A376,[5]Embarazos!$A$7:$D$139,3,0)</f>
        <v>2</v>
      </c>
      <c r="EB376" s="62">
        <f>VLOOKUP(A376,[5]Embarazos!$A$7:$F$139,6,0)</f>
        <v>23.943661971830984</v>
      </c>
      <c r="EC376" s="63">
        <f>VLOOKUP(A376,[5]Embarazos!$A$7:$F$139,5,0)</f>
        <v>17</v>
      </c>
      <c r="ED376" s="62">
        <f>VLOOKUP(A376,'[3]2017'!$A$8:$K$140,11,0)</f>
        <v>2.4844720496894412</v>
      </c>
      <c r="EE376" s="63">
        <f>VLOOKUP(A376,'[3]2017'!$A$8:$K$140,10,0)</f>
        <v>2</v>
      </c>
      <c r="EF376" s="96" t="s">
        <v>3358</v>
      </c>
      <c r="EG376" s="96" t="s">
        <v>1561</v>
      </c>
      <c r="EH376" s="99">
        <v>6.7331670822942637</v>
      </c>
      <c r="EI376" s="104">
        <v>4.455445544554455</v>
      </c>
      <c r="EJ376" s="174" t="s">
        <v>3359</v>
      </c>
      <c r="EK376" s="174" t="s">
        <v>1554</v>
      </c>
      <c r="EL376" s="96" t="s">
        <v>2982</v>
      </c>
      <c r="EM376" s="96" t="s">
        <v>3360</v>
      </c>
      <c r="EN376" s="99">
        <v>3.75</v>
      </c>
      <c r="EO376" s="100">
        <v>0.31347962382445138</v>
      </c>
      <c r="EP376" s="67">
        <v>0</v>
      </c>
      <c r="EQ376" s="67">
        <v>0</v>
      </c>
      <c r="ER376" s="67">
        <v>0</v>
      </c>
      <c r="ES376" s="67">
        <v>0</v>
      </c>
      <c r="ET376" s="67">
        <v>0</v>
      </c>
      <c r="EU376" s="67">
        <v>0</v>
      </c>
      <c r="EV376" s="67">
        <v>0</v>
      </c>
      <c r="EW376" s="67">
        <v>0</v>
      </c>
      <c r="EX376" s="67">
        <v>0</v>
      </c>
      <c r="EY376" s="62">
        <f>VLOOKUP(A376,[5]Embarazos!$A$7:$H$139,8,0)</f>
        <v>28.169014084507044</v>
      </c>
      <c r="EZ376" s="63">
        <f>VLOOKUP(A376,[5]Embarazos!$A$7:$H$139,7,0)</f>
        <v>20</v>
      </c>
      <c r="FA376" s="62">
        <f>VLOOKUP(A376,[5]Embarazos!$A$7:$J$139,10,0)</f>
        <v>18.30985915492958</v>
      </c>
      <c r="FB376" s="63">
        <f>VLOOKUP(A376,[5]Embarazos!$A$7:$J$139,9,0)</f>
        <v>13</v>
      </c>
      <c r="FC376" s="67">
        <v>0</v>
      </c>
      <c r="FD376" s="67">
        <v>0</v>
      </c>
      <c r="FE376" s="67">
        <v>297.08999999999997</v>
      </c>
      <c r="FF376" s="67">
        <v>5</v>
      </c>
      <c r="FG376" s="67">
        <v>59.42</v>
      </c>
      <c r="FH376" s="67">
        <v>1</v>
      </c>
      <c r="FI376" s="67">
        <v>0</v>
      </c>
      <c r="FJ376" s="67">
        <v>0</v>
      </c>
      <c r="FK376" s="92">
        <v>356.50623885918003</v>
      </c>
      <c r="FL376" s="105">
        <v>6</v>
      </c>
      <c r="FM376" s="67">
        <v>0</v>
      </c>
      <c r="FN376" s="67">
        <v>0</v>
      </c>
      <c r="FO376" s="67">
        <v>0</v>
      </c>
      <c r="FP376" s="67">
        <v>0</v>
      </c>
      <c r="FQ376" s="67">
        <v>0</v>
      </c>
      <c r="FR376" s="67">
        <v>0</v>
      </c>
      <c r="FS376" s="62">
        <f>VLOOKUP(A376,'[3]2017'!$A$8:$M$140,13,0)</f>
        <v>3.7831021437578816</v>
      </c>
      <c r="FT376" s="63">
        <f>VLOOKUP(A376,'[3]2017'!$A$8:$M$140,12,0)</f>
        <v>3</v>
      </c>
      <c r="FU376" s="62">
        <f>VLOOKUP(A376,'[3]2017'!$A$8:$O$140,15,0)</f>
        <v>4.2735042735042743</v>
      </c>
      <c r="FV376" s="63">
        <f>VLOOKUP(A376,'[3]2017'!$A$8:$O$140,14,0)</f>
        <v>3</v>
      </c>
      <c r="FW376" s="67"/>
      <c r="FX376" s="67"/>
      <c r="FY376" s="67"/>
      <c r="FZ376" s="67"/>
      <c r="GA376" s="67"/>
      <c r="GB376" s="67"/>
      <c r="GC376" s="67"/>
      <c r="GD376" s="67"/>
      <c r="GE376" s="67"/>
      <c r="GF376" s="67"/>
      <c r="GG376" s="67"/>
      <c r="GH376" s="67"/>
      <c r="GI376" s="67"/>
      <c r="GJ376" s="67"/>
      <c r="GK376" s="67"/>
      <c r="GL376" s="67"/>
      <c r="GM376" s="67"/>
      <c r="GN376" s="67"/>
      <c r="GO376" s="67"/>
      <c r="GP376" s="67"/>
      <c r="GQ376" s="67"/>
      <c r="GR376" s="67"/>
      <c r="GS376" s="67"/>
      <c r="GT376" s="67"/>
      <c r="GU376" s="67"/>
      <c r="GV376" s="67"/>
      <c r="GW376" s="67"/>
      <c r="GX376" s="67"/>
      <c r="GY376" s="67"/>
      <c r="GZ376" s="67"/>
      <c r="HA376" s="67"/>
      <c r="HB376" s="67"/>
      <c r="HC376" s="67"/>
      <c r="HD376" s="67"/>
      <c r="HE376" s="67"/>
      <c r="HF376" s="67"/>
      <c r="HG376" s="67"/>
      <c r="HH376" s="67"/>
      <c r="HI376" s="67"/>
      <c r="HJ376" s="67"/>
      <c r="HK376" s="67"/>
      <c r="HL376" s="67"/>
      <c r="HM376" s="67"/>
      <c r="HN376" s="67"/>
      <c r="HO376" s="67"/>
      <c r="HP376" s="67"/>
      <c r="HQ376" s="67"/>
      <c r="HR376" s="67"/>
      <c r="HS376" s="67"/>
      <c r="HT376" s="67"/>
      <c r="HU376" s="67"/>
      <c r="HV376" s="67"/>
      <c r="HW376" s="67"/>
      <c r="HX376" s="67"/>
      <c r="HY376" s="67"/>
      <c r="HZ376" s="67"/>
      <c r="IA376" s="67"/>
      <c r="IB376" s="67"/>
      <c r="IC376" s="67"/>
      <c r="ID376" s="67"/>
      <c r="IE376" s="67"/>
      <c r="IF376" s="67"/>
      <c r="IG376" s="67"/>
      <c r="IH376" s="67"/>
      <c r="II376" s="67"/>
      <c r="IJ376" s="67"/>
      <c r="IK376" s="67"/>
      <c r="IL376" s="67"/>
      <c r="IM376" s="67"/>
      <c r="IN376" s="67"/>
      <c r="IO376" s="67"/>
      <c r="IP376" s="67"/>
      <c r="IQ376" s="67"/>
      <c r="IR376" s="67"/>
      <c r="IS376" s="67"/>
      <c r="IT376" s="67"/>
      <c r="IU376" s="67"/>
      <c r="IV376" s="67"/>
      <c r="IW376" s="67"/>
      <c r="IX376" s="67"/>
      <c r="IY376" s="67"/>
      <c r="IZ376" s="67"/>
      <c r="JA376" s="67"/>
      <c r="JB376" s="67"/>
      <c r="JC376" s="67"/>
      <c r="JD376" s="67"/>
      <c r="JE376" s="67"/>
      <c r="JF376" s="67"/>
      <c r="JG376" s="67"/>
      <c r="JH376" s="67"/>
      <c r="JI376" s="67"/>
      <c r="JJ376" s="67"/>
      <c r="JK376" s="67"/>
      <c r="JL376" s="67"/>
      <c r="JM376" s="67"/>
      <c r="JN376" s="67"/>
      <c r="JO376" s="67"/>
      <c r="JP376" s="67"/>
      <c r="JQ376" s="67"/>
      <c r="JR376" s="67"/>
      <c r="JS376" s="67"/>
      <c r="JT376" s="67"/>
      <c r="JU376" s="67"/>
      <c r="JV376" s="67"/>
      <c r="JW376" s="67"/>
      <c r="JX376" s="67"/>
      <c r="JY376" s="67"/>
      <c r="JZ376" s="67"/>
      <c r="KA376" s="67"/>
      <c r="KB376" s="67"/>
      <c r="KC376" s="67"/>
      <c r="KD376" s="67"/>
      <c r="KE376" s="67"/>
      <c r="KF376" s="67"/>
      <c r="KG376" s="67"/>
      <c r="KH376" s="67"/>
      <c r="KI376" s="67"/>
      <c r="KJ376" s="67"/>
      <c r="KK376" s="67"/>
      <c r="KL376" s="67"/>
      <c r="KM376" s="67"/>
      <c r="KN376" s="67"/>
      <c r="KO376" s="67"/>
      <c r="KP376" s="67"/>
      <c r="KQ376" s="67"/>
      <c r="KR376" s="67"/>
      <c r="KS376" s="67"/>
      <c r="KT376" s="67"/>
      <c r="KU376" s="67"/>
      <c r="KV376" s="67"/>
      <c r="KW376" s="67"/>
      <c r="KX376" s="67"/>
      <c r="KY376" s="67"/>
      <c r="KZ376" s="67"/>
      <c r="LA376" s="67"/>
      <c r="LB376" s="67"/>
      <c r="LC376" s="67"/>
      <c r="LD376" s="67"/>
      <c r="LE376" s="67"/>
      <c r="LF376" s="67"/>
      <c r="LG376" s="67"/>
      <c r="LH376" s="67"/>
      <c r="LI376" s="67"/>
      <c r="LJ376" s="67"/>
      <c r="LK376" s="67"/>
      <c r="LL376" s="67"/>
      <c r="LM376" s="67"/>
      <c r="LN376" s="67"/>
      <c r="LO376" s="67"/>
      <c r="LP376" s="67"/>
      <c r="LQ376" s="67"/>
      <c r="LR376" s="67"/>
      <c r="LS376" s="67"/>
      <c r="LT376" s="67"/>
      <c r="LU376" s="67"/>
      <c r="LV376" s="67"/>
      <c r="LW376" s="67"/>
      <c r="LX376" s="67"/>
      <c r="LY376" s="67"/>
      <c r="LZ376" s="67"/>
      <c r="MA376" s="67"/>
      <c r="MB376" s="67"/>
      <c r="MC376" s="67"/>
      <c r="MD376" s="67"/>
      <c r="ME376" s="67"/>
      <c r="MF376" s="67"/>
      <c r="MG376" s="67"/>
      <c r="MH376" s="67"/>
      <c r="MI376" s="67"/>
      <c r="MJ376" s="67"/>
      <c r="MK376" s="67"/>
      <c r="ML376" s="67"/>
      <c r="MM376" s="67"/>
      <c r="MN376" s="67"/>
      <c r="MO376" s="67"/>
      <c r="MP376" s="67"/>
      <c r="MQ376" s="67"/>
      <c r="MR376" s="67"/>
      <c r="MS376" s="67"/>
      <c r="MT376" s="67"/>
      <c r="MU376" s="67"/>
      <c r="MV376" s="67"/>
      <c r="MW376" s="67"/>
      <c r="MX376" s="67"/>
      <c r="MY376" s="67"/>
      <c r="MZ376" s="67"/>
      <c r="NA376" s="67"/>
      <c r="NB376" s="67"/>
      <c r="NC376" s="67"/>
      <c r="ND376" s="67"/>
      <c r="NE376" s="67"/>
      <c r="NF376" s="67"/>
      <c r="NG376" s="67"/>
      <c r="NH376" s="67"/>
      <c r="NI376" s="67"/>
      <c r="NJ376" s="67"/>
      <c r="NK376" s="67"/>
      <c r="NL376" s="67"/>
      <c r="NM376" s="67"/>
      <c r="NN376" s="67"/>
      <c r="NO376" s="67"/>
      <c r="NP376" s="67"/>
      <c r="NQ376" s="67"/>
      <c r="NR376" s="12"/>
      <c r="NS376" s="12"/>
      <c r="NT376" s="12"/>
      <c r="NU376" s="12"/>
      <c r="NV376" s="12"/>
      <c r="NW376" s="12"/>
      <c r="NX376" s="12"/>
      <c r="NY376" s="12"/>
      <c r="NZ376" s="12"/>
      <c r="OA376" s="12"/>
      <c r="OB376" s="12"/>
      <c r="OC376" s="12"/>
      <c r="OD376" s="12"/>
      <c r="OE376" s="12"/>
      <c r="OF376" s="12"/>
      <c r="OG376" s="12"/>
      <c r="OH376" s="12"/>
      <c r="OI376" s="12"/>
      <c r="OJ376" s="12"/>
      <c r="OK376" s="12"/>
      <c r="OL376" s="12"/>
      <c r="OM376" s="12"/>
      <c r="ON376" s="12"/>
      <c r="OO376" s="12"/>
      <c r="OP376" s="12"/>
      <c r="OQ376" s="12"/>
    </row>
    <row r="377" spans="1:410">
      <c r="A377" s="96" t="s">
        <v>1531</v>
      </c>
      <c r="B377" s="56" t="s">
        <v>1532</v>
      </c>
      <c r="C377" s="96" t="s">
        <v>514</v>
      </c>
      <c r="D377" s="74">
        <v>6</v>
      </c>
      <c r="E377" s="67">
        <v>2017</v>
      </c>
      <c r="F377" s="161">
        <v>73.675861758659295</v>
      </c>
      <c r="G377" s="67">
        <v>47995</v>
      </c>
      <c r="H377" s="67">
        <v>31286</v>
      </c>
      <c r="I377" s="67">
        <v>16709</v>
      </c>
      <c r="J377" s="67">
        <v>31.96</v>
      </c>
      <c r="K377" s="78">
        <v>15341</v>
      </c>
      <c r="L377" s="67">
        <v>59.45</v>
      </c>
      <c r="M377" s="78">
        <v>28531</v>
      </c>
      <c r="N377" s="67">
        <v>5010</v>
      </c>
      <c r="O377" s="67">
        <v>2571</v>
      </c>
      <c r="P377" s="67">
        <v>2439</v>
      </c>
      <c r="Q377" s="67">
        <v>6005</v>
      </c>
      <c r="R377" s="67">
        <v>3079</v>
      </c>
      <c r="S377" s="67">
        <v>2926</v>
      </c>
      <c r="T377" s="67">
        <v>4964</v>
      </c>
      <c r="U377" s="67">
        <v>2536</v>
      </c>
      <c r="V377" s="67">
        <v>2428</v>
      </c>
      <c r="W377" s="67">
        <v>5954</v>
      </c>
      <c r="X377" s="67">
        <v>3045</v>
      </c>
      <c r="Y377" s="67">
        <v>2909</v>
      </c>
      <c r="Z377" s="67">
        <v>4869</v>
      </c>
      <c r="AA377" s="67">
        <v>2497</v>
      </c>
      <c r="AB377" s="67">
        <v>2372</v>
      </c>
      <c r="AC377" s="67">
        <v>5508</v>
      </c>
      <c r="AD377" s="67">
        <v>2820</v>
      </c>
      <c r="AE377" s="67">
        <v>2688</v>
      </c>
      <c r="AF377" s="67">
        <v>4392</v>
      </c>
      <c r="AG377" s="67">
        <v>2237</v>
      </c>
      <c r="AH377" s="67">
        <v>2155</v>
      </c>
      <c r="AI377" s="67">
        <v>8213</v>
      </c>
      <c r="AJ377" s="67">
        <v>4138</v>
      </c>
      <c r="AK377" s="67">
        <v>4075</v>
      </c>
      <c r="AL377" s="67">
        <v>4716</v>
      </c>
      <c r="AM377" s="67">
        <v>2374</v>
      </c>
      <c r="AN377" s="67">
        <v>2342</v>
      </c>
      <c r="AO377" s="67">
        <v>4086</v>
      </c>
      <c r="AP377" s="67">
        <v>2044</v>
      </c>
      <c r="AQ377" s="67">
        <v>2042</v>
      </c>
      <c r="AR377" s="67" t="s">
        <v>428</v>
      </c>
      <c r="AS377" s="67"/>
      <c r="AT377" s="67" t="s">
        <v>428</v>
      </c>
      <c r="AU377" s="59">
        <v>1116</v>
      </c>
      <c r="AV377" s="59">
        <v>19</v>
      </c>
      <c r="AW377" s="59">
        <v>346</v>
      </c>
      <c r="AX377" s="97">
        <f>VLOOKUP(A377,[2]INFANTIL!$A$8:$AA$140,27,0)</f>
        <v>7.6804915514592933</v>
      </c>
      <c r="AY377" s="98">
        <f>VLOOKUP(A377,[2]INFANTIL!$A$8:$AA$140,16,0)</f>
        <v>4</v>
      </c>
      <c r="AZ377" s="62">
        <f>VLOOKUP(A377,'[3]2017'!$A$8:$E$140,5,0)</f>
        <v>1.3972055888223553</v>
      </c>
      <c r="BA377" s="63">
        <f>VLOOKUP(A377,'[3]2017'!$A$8:$E$140,4,0)</f>
        <v>7</v>
      </c>
      <c r="BB377" s="62">
        <f>VLOOKUP(A377,[2]MATERNAS!$A$8:$AA$140,27,0)</f>
        <v>0</v>
      </c>
      <c r="BC377" s="63">
        <f>VLOOKUP(A377,[2]MATERNAS!$A$8:$AA$140,26,0)</f>
        <v>0</v>
      </c>
      <c r="BD377" s="68">
        <v>0</v>
      </c>
      <c r="BE377" s="69">
        <v>0</v>
      </c>
      <c r="BF377" s="60">
        <f>VLOOKUP(A377,[4]Controles!$A$7:$L$139,12,0)</f>
        <v>7.0660522273425492</v>
      </c>
      <c r="BG377" s="61">
        <f>VLOOKUP(A377,[4]Controles!$A$7:$L$139,11,0)</f>
        <v>46</v>
      </c>
      <c r="BH377" s="88">
        <v>10.138248847926267</v>
      </c>
      <c r="BI377" s="87">
        <v>66</v>
      </c>
      <c r="BJ377" s="68">
        <v>0</v>
      </c>
      <c r="BK377" s="69">
        <v>0</v>
      </c>
      <c r="BL377" s="68">
        <v>0</v>
      </c>
      <c r="BM377" s="69">
        <v>0</v>
      </c>
      <c r="BN377" s="67">
        <v>0</v>
      </c>
      <c r="BO377" s="67">
        <v>0</v>
      </c>
      <c r="BP377" s="67">
        <v>0</v>
      </c>
      <c r="BQ377" s="67">
        <v>0</v>
      </c>
      <c r="BR377" s="67">
        <v>0</v>
      </c>
      <c r="BS377" s="67">
        <v>0</v>
      </c>
      <c r="BT377" s="67">
        <v>0</v>
      </c>
      <c r="BU377" s="67">
        <v>0</v>
      </c>
      <c r="BV377" s="67">
        <v>178.2</v>
      </c>
      <c r="BW377" s="67">
        <v>88.9</v>
      </c>
      <c r="BX377" s="67">
        <v>85.5</v>
      </c>
      <c r="BY377" s="67">
        <v>88.9</v>
      </c>
      <c r="BZ377" s="67">
        <v>94.8</v>
      </c>
      <c r="CA377" s="67">
        <v>90.5</v>
      </c>
      <c r="CB377" s="67">
        <v>84.6</v>
      </c>
      <c r="CC377" s="96" t="s">
        <v>3361</v>
      </c>
      <c r="CD377" s="96" t="s">
        <v>3362</v>
      </c>
      <c r="CE377" s="99">
        <v>25.581395348837212</v>
      </c>
      <c r="CF377" s="67" t="s">
        <v>3363</v>
      </c>
      <c r="CG377" s="67" t="s">
        <v>3364</v>
      </c>
      <c r="CH377" s="67">
        <v>0</v>
      </c>
      <c r="CI377" s="67">
        <v>0</v>
      </c>
      <c r="CJ377" s="86">
        <v>0</v>
      </c>
      <c r="CK377" s="87">
        <v>0</v>
      </c>
      <c r="CL377" s="106">
        <v>0</v>
      </c>
      <c r="CM377" s="89">
        <v>0</v>
      </c>
      <c r="CN377" s="67">
        <v>20.010000000000002</v>
      </c>
      <c r="CO377" s="67">
        <v>1</v>
      </c>
      <c r="CP377" s="67">
        <v>0</v>
      </c>
      <c r="CQ377" s="67">
        <v>0</v>
      </c>
      <c r="CR377" s="67">
        <v>0</v>
      </c>
      <c r="CS377" s="67">
        <v>0</v>
      </c>
      <c r="CT377" s="67">
        <v>0</v>
      </c>
      <c r="CU377" s="67">
        <v>0</v>
      </c>
      <c r="CV377" s="67">
        <v>0</v>
      </c>
      <c r="CW377" s="67">
        <v>0</v>
      </c>
      <c r="CX377" s="67">
        <v>0</v>
      </c>
      <c r="CY377" s="67">
        <v>0</v>
      </c>
      <c r="CZ377" s="67">
        <v>0</v>
      </c>
      <c r="DA377" s="67">
        <v>0</v>
      </c>
      <c r="DB377" s="62">
        <f>VLOOKUP(A377,'[3]2017'!$A$8:$I$140,9,0)</f>
        <v>0.20538098172109262</v>
      </c>
      <c r="DC377" s="63">
        <f>VLOOKUP(A377,'[3]2017'!$A$8:$I$140,8,0)</f>
        <v>1</v>
      </c>
      <c r="DD377" s="96" t="s">
        <v>3365</v>
      </c>
      <c r="DE377" s="96" t="s">
        <v>3366</v>
      </c>
      <c r="DF377" s="99">
        <v>3.7139689578713968</v>
      </c>
      <c r="DG377" s="104">
        <v>3.4653465346534658</v>
      </c>
      <c r="DH377" s="67">
        <v>16.8</v>
      </c>
      <c r="DI377" s="67">
        <v>1</v>
      </c>
      <c r="DJ377" s="67">
        <v>50.39</v>
      </c>
      <c r="DK377" s="67">
        <v>3</v>
      </c>
      <c r="DL377" s="67">
        <v>0</v>
      </c>
      <c r="DM377" s="67">
        <v>0</v>
      </c>
      <c r="DN377" s="67">
        <v>54.47</v>
      </c>
      <c r="DO377" s="67">
        <v>3</v>
      </c>
      <c r="DP377" s="67">
        <v>54.4</v>
      </c>
      <c r="DQ377" s="67">
        <v>3</v>
      </c>
      <c r="DR377" s="67">
        <v>0</v>
      </c>
      <c r="DS377" s="67">
        <v>0</v>
      </c>
      <c r="DT377" s="67">
        <v>18.16</v>
      </c>
      <c r="DU377" s="67">
        <v>1</v>
      </c>
      <c r="DV377" s="67">
        <v>36.31</v>
      </c>
      <c r="DW377" s="67">
        <v>2</v>
      </c>
      <c r="DX377" s="67">
        <v>0</v>
      </c>
      <c r="DY377" s="67">
        <v>0</v>
      </c>
      <c r="DZ377" s="101">
        <f>VLOOKUP(A377,[5]Embarazos!$A$7:$D$139,4,0)</f>
        <v>1.2195121951219512</v>
      </c>
      <c r="EA377" s="63">
        <f>VLOOKUP(A377,[5]Embarazos!$A$7:$D$139,3,0)</f>
        <v>8</v>
      </c>
      <c r="EB377" s="62">
        <f>VLOOKUP(A377,[5]Embarazos!$A$7:$F$139,6,0)</f>
        <v>27.286585365853661</v>
      </c>
      <c r="EC377" s="63">
        <f>VLOOKUP(A377,[5]Embarazos!$A$7:$F$139,5,0)</f>
        <v>179</v>
      </c>
      <c r="ED377" s="62">
        <f>VLOOKUP(A377,'[3]2017'!$A$8:$K$140,11,0)</f>
        <v>1.5938069216757742</v>
      </c>
      <c r="EE377" s="63">
        <f>VLOOKUP(A377,'[3]2017'!$A$8:$K$140,10,0)</f>
        <v>7</v>
      </c>
      <c r="EF377" s="96" t="s">
        <v>3367</v>
      </c>
      <c r="EG377" s="96" t="s">
        <v>3368</v>
      </c>
      <c r="EH377" s="99">
        <v>3.4039597082320254</v>
      </c>
      <c r="EI377" s="104">
        <v>1.6359918200409</v>
      </c>
      <c r="EJ377" s="174" t="s">
        <v>3369</v>
      </c>
      <c r="EK377" s="174" t="s">
        <v>3370</v>
      </c>
      <c r="EL377" s="96" t="s">
        <v>3371</v>
      </c>
      <c r="EM377" s="96" t="s">
        <v>3372</v>
      </c>
      <c r="EN377" s="99">
        <v>2.3001095290251916</v>
      </c>
      <c r="EO377" s="100">
        <v>2.8169014084507045</v>
      </c>
      <c r="EP377" s="67">
        <v>18.16</v>
      </c>
      <c r="EQ377" s="67">
        <v>1</v>
      </c>
      <c r="ER377" s="67">
        <v>108.93</v>
      </c>
      <c r="ES377" s="67">
        <v>6</v>
      </c>
      <c r="ET377" s="92">
        <v>272.33115468409585</v>
      </c>
      <c r="EU377" s="105">
        <v>15</v>
      </c>
      <c r="EV377" s="67">
        <v>18.16</v>
      </c>
      <c r="EW377" s="67">
        <v>1</v>
      </c>
      <c r="EX377" s="67">
        <v>9</v>
      </c>
      <c r="EY377" s="62">
        <f>VLOOKUP(A377,[5]Embarazos!$A$7:$H$139,8,0)</f>
        <v>30.640243902439025</v>
      </c>
      <c r="EZ377" s="63">
        <f>VLOOKUP(A377,[5]Embarazos!$A$7:$H$139,7,0)</f>
        <v>201</v>
      </c>
      <c r="FA377" s="62">
        <f>VLOOKUP(A377,[5]Embarazos!$A$7:$J$139,10,0)</f>
        <v>18.75</v>
      </c>
      <c r="FB377" s="63">
        <f>VLOOKUP(A377,[5]Embarazos!$A$7:$J$139,9,0)</f>
        <v>123</v>
      </c>
      <c r="FC377" s="67">
        <v>0</v>
      </c>
      <c r="FD377" s="67">
        <v>0</v>
      </c>
      <c r="FE377" s="67">
        <v>101.93</v>
      </c>
      <c r="FF377" s="67">
        <v>10</v>
      </c>
      <c r="FG377" s="67">
        <v>10.19</v>
      </c>
      <c r="FH377" s="67">
        <v>1</v>
      </c>
      <c r="FI377" s="67">
        <v>0</v>
      </c>
      <c r="FJ377" s="67">
        <v>0</v>
      </c>
      <c r="FK377" s="92">
        <v>112.11905004586689</v>
      </c>
      <c r="FL377" s="105">
        <v>11</v>
      </c>
      <c r="FM377" s="67">
        <v>244.62</v>
      </c>
      <c r="FN377" s="67">
        <v>24</v>
      </c>
      <c r="FO377" s="67">
        <v>519.82000000000005</v>
      </c>
      <c r="FP377" s="67">
        <v>51</v>
      </c>
      <c r="FQ377" s="92">
        <v>10.192640913260625</v>
      </c>
      <c r="FR377" s="67">
        <v>1</v>
      </c>
      <c r="FS377" s="62">
        <f>VLOOKUP(A377,'[3]2017'!$A$8:$M$140,13,0)</f>
        <v>0.63613231552162852</v>
      </c>
      <c r="FT377" s="63">
        <f>VLOOKUP(A377,'[3]2017'!$A$8:$M$140,12,0)</f>
        <v>3</v>
      </c>
      <c r="FU377" s="62">
        <f>VLOOKUP(A377,'[3]2017'!$A$8:$O$140,15,0)</f>
        <v>1.9579050416054824</v>
      </c>
      <c r="FV377" s="63">
        <f>VLOOKUP(A377,'[3]2017'!$A$8:$O$140,14,0)</f>
        <v>8</v>
      </c>
      <c r="FW377" s="67"/>
      <c r="FX377" s="67"/>
      <c r="FY377" s="67"/>
      <c r="FZ377" s="67"/>
      <c r="GA377" s="67"/>
      <c r="GB377" s="67"/>
      <c r="GC377" s="67"/>
      <c r="GD377" s="67"/>
      <c r="GE377" s="67"/>
      <c r="GF377" s="67"/>
      <c r="GG377" s="67"/>
      <c r="GH377" s="67"/>
      <c r="GI377" s="67"/>
      <c r="GJ377" s="67"/>
      <c r="GK377" s="67"/>
      <c r="GL377" s="67"/>
      <c r="GM377" s="67"/>
      <c r="GN377" s="67"/>
      <c r="GO377" s="67"/>
      <c r="GP377" s="67"/>
      <c r="GQ377" s="67"/>
      <c r="GR377" s="67"/>
      <c r="GS377" s="67"/>
      <c r="GT377" s="67"/>
      <c r="GU377" s="67"/>
      <c r="GV377" s="67"/>
      <c r="GW377" s="67"/>
      <c r="GX377" s="67"/>
      <c r="GY377" s="67"/>
      <c r="GZ377" s="67"/>
      <c r="HA377" s="67"/>
      <c r="HB377" s="67"/>
      <c r="HC377" s="67"/>
      <c r="HD377" s="67"/>
      <c r="HE377" s="67"/>
      <c r="HF377" s="67"/>
      <c r="HG377" s="67"/>
      <c r="HH377" s="67"/>
      <c r="HI377" s="67"/>
      <c r="HJ377" s="67"/>
      <c r="HK377" s="67"/>
      <c r="HL377" s="67"/>
      <c r="HM377" s="67"/>
      <c r="HN377" s="67"/>
      <c r="HO377" s="67"/>
      <c r="HP377" s="67"/>
      <c r="HQ377" s="67"/>
      <c r="HR377" s="67"/>
      <c r="HS377" s="67"/>
      <c r="HT377" s="67"/>
      <c r="HU377" s="67"/>
      <c r="HV377" s="67"/>
      <c r="HW377" s="67"/>
      <c r="HX377" s="67"/>
      <c r="HY377" s="67"/>
      <c r="HZ377" s="67"/>
      <c r="IA377" s="67"/>
      <c r="IB377" s="67"/>
      <c r="IC377" s="67"/>
      <c r="ID377" s="67"/>
      <c r="IE377" s="67"/>
      <c r="IF377" s="67"/>
      <c r="IG377" s="67"/>
      <c r="IH377" s="67"/>
      <c r="II377" s="67"/>
      <c r="IJ377" s="67"/>
      <c r="IK377" s="67"/>
      <c r="IL377" s="67"/>
      <c r="IM377" s="67"/>
      <c r="IN377" s="67"/>
      <c r="IO377" s="67"/>
      <c r="IP377" s="67"/>
      <c r="IQ377" s="67"/>
      <c r="IR377" s="67"/>
      <c r="IS377" s="67"/>
      <c r="IT377" s="67"/>
      <c r="IU377" s="67"/>
      <c r="IV377" s="67"/>
      <c r="IW377" s="67"/>
      <c r="IX377" s="67"/>
      <c r="IY377" s="67"/>
      <c r="IZ377" s="67"/>
      <c r="JA377" s="67"/>
      <c r="JB377" s="67"/>
      <c r="JC377" s="67"/>
      <c r="JD377" s="67"/>
      <c r="JE377" s="67"/>
      <c r="JF377" s="67"/>
      <c r="JG377" s="67"/>
      <c r="JH377" s="67"/>
      <c r="JI377" s="67"/>
      <c r="JJ377" s="67"/>
      <c r="JK377" s="67"/>
      <c r="JL377" s="67"/>
      <c r="JM377" s="67"/>
      <c r="JN377" s="67"/>
      <c r="JO377" s="67"/>
      <c r="JP377" s="67"/>
      <c r="JQ377" s="67"/>
      <c r="JR377" s="67"/>
      <c r="JS377" s="67"/>
      <c r="JT377" s="67"/>
      <c r="JU377" s="67"/>
      <c r="JV377" s="67"/>
      <c r="JW377" s="67"/>
      <c r="JX377" s="67"/>
      <c r="JY377" s="67"/>
      <c r="JZ377" s="67"/>
      <c r="KA377" s="67"/>
      <c r="KB377" s="67"/>
      <c r="KC377" s="67"/>
      <c r="KD377" s="67"/>
      <c r="KE377" s="67"/>
      <c r="KF377" s="67"/>
      <c r="KG377" s="67"/>
      <c r="KH377" s="67"/>
      <c r="KI377" s="67"/>
      <c r="KJ377" s="67"/>
      <c r="KK377" s="67"/>
      <c r="KL377" s="67"/>
      <c r="KM377" s="67"/>
      <c r="KN377" s="67"/>
      <c r="KO377" s="67"/>
      <c r="KP377" s="67"/>
      <c r="KQ377" s="67"/>
      <c r="KR377" s="67"/>
      <c r="KS377" s="67"/>
      <c r="KT377" s="67"/>
      <c r="KU377" s="67"/>
      <c r="KV377" s="67"/>
      <c r="KW377" s="67"/>
      <c r="KX377" s="67"/>
      <c r="KY377" s="67"/>
      <c r="KZ377" s="67"/>
      <c r="LA377" s="67"/>
      <c r="LB377" s="67"/>
      <c r="LC377" s="67"/>
      <c r="LD377" s="67"/>
      <c r="LE377" s="67"/>
      <c r="LF377" s="67"/>
      <c r="LG377" s="67"/>
      <c r="LH377" s="67"/>
      <c r="LI377" s="67"/>
      <c r="LJ377" s="67"/>
      <c r="LK377" s="67"/>
      <c r="LL377" s="67"/>
      <c r="LM377" s="67"/>
      <c r="LN377" s="67"/>
      <c r="LO377" s="67"/>
      <c r="LP377" s="67"/>
      <c r="LQ377" s="67"/>
      <c r="LR377" s="67"/>
      <c r="LS377" s="67"/>
      <c r="LT377" s="67"/>
      <c r="LU377" s="67"/>
      <c r="LV377" s="67"/>
      <c r="LW377" s="67"/>
      <c r="LX377" s="67"/>
      <c r="LY377" s="67"/>
      <c r="LZ377" s="67"/>
      <c r="MA377" s="67"/>
      <c r="MB377" s="67"/>
      <c r="MC377" s="67"/>
      <c r="MD377" s="67"/>
      <c r="ME377" s="67"/>
      <c r="MF377" s="67"/>
      <c r="MG377" s="67"/>
      <c r="MH377" s="67"/>
      <c r="MI377" s="67"/>
      <c r="MJ377" s="67"/>
      <c r="MK377" s="67"/>
      <c r="ML377" s="67"/>
      <c r="MM377" s="67"/>
      <c r="MN377" s="67"/>
      <c r="MO377" s="67"/>
      <c r="MP377" s="67"/>
      <c r="MQ377" s="67"/>
      <c r="MR377" s="67"/>
      <c r="MS377" s="67"/>
      <c r="MT377" s="67"/>
      <c r="MU377" s="67"/>
      <c r="MV377" s="67"/>
      <c r="MW377" s="67"/>
      <c r="MX377" s="67"/>
      <c r="MY377" s="67"/>
      <c r="MZ377" s="67"/>
      <c r="NA377" s="67"/>
      <c r="NB377" s="67"/>
      <c r="NC377" s="67"/>
      <c r="ND377" s="67"/>
      <c r="NE377" s="67"/>
      <c r="NF377" s="67"/>
      <c r="NG377" s="67"/>
      <c r="NH377" s="67"/>
      <c r="NI377" s="67"/>
      <c r="NJ377" s="67"/>
      <c r="NK377" s="67"/>
      <c r="NL377" s="67"/>
      <c r="NM377" s="67"/>
      <c r="NN377" s="67"/>
      <c r="NO377" s="67"/>
      <c r="NP377" s="67"/>
      <c r="NQ377" s="67"/>
      <c r="NR377" s="12"/>
      <c r="NS377" s="12"/>
      <c r="NT377" s="12"/>
      <c r="NU377" s="12"/>
      <c r="NV377" s="12"/>
      <c r="NW377" s="12"/>
      <c r="NX377" s="12"/>
      <c r="NY377" s="12"/>
      <c r="NZ377" s="12"/>
      <c r="OA377" s="12"/>
      <c r="OB377" s="12"/>
      <c r="OC377" s="12"/>
      <c r="OD377" s="12"/>
      <c r="OE377" s="12"/>
      <c r="OF377" s="12"/>
      <c r="OG377" s="12"/>
      <c r="OH377" s="12"/>
      <c r="OI377" s="12"/>
      <c r="OJ377" s="12"/>
      <c r="OK377" s="12"/>
      <c r="OL377" s="12"/>
      <c r="OM377" s="12"/>
      <c r="ON377" s="12"/>
      <c r="OO377" s="12"/>
      <c r="OP377" s="12"/>
      <c r="OQ377" s="12"/>
    </row>
    <row r="378" spans="1:410">
      <c r="A378" s="96" t="s">
        <v>1539</v>
      </c>
      <c r="B378" s="56" t="s">
        <v>1540</v>
      </c>
      <c r="C378" s="96" t="s">
        <v>479</v>
      </c>
      <c r="D378" s="74">
        <v>6</v>
      </c>
      <c r="E378" s="67">
        <v>2017</v>
      </c>
      <c r="F378" s="161">
        <v>73.369092628988355</v>
      </c>
      <c r="G378" s="67">
        <v>24809</v>
      </c>
      <c r="H378" s="67">
        <v>7438</v>
      </c>
      <c r="I378" s="67">
        <v>17371</v>
      </c>
      <c r="J378" s="67">
        <v>11.45</v>
      </c>
      <c r="K378" s="78">
        <v>2841</v>
      </c>
      <c r="L378" s="67">
        <v>58.98</v>
      </c>
      <c r="M378" s="78">
        <v>14633</v>
      </c>
      <c r="N378" s="67">
        <v>2427</v>
      </c>
      <c r="O378" s="67">
        <v>1239</v>
      </c>
      <c r="P378" s="67">
        <v>1188</v>
      </c>
      <c r="Q378" s="67">
        <v>2915</v>
      </c>
      <c r="R378" s="67">
        <v>1488</v>
      </c>
      <c r="S378" s="67">
        <v>1427</v>
      </c>
      <c r="T378" s="67">
        <v>2449</v>
      </c>
      <c r="U378" s="67">
        <v>1253</v>
      </c>
      <c r="V378" s="67">
        <v>1196</v>
      </c>
      <c r="W378" s="67">
        <v>2938</v>
      </c>
      <c r="X378" s="67">
        <v>1505</v>
      </c>
      <c r="Y378" s="67">
        <v>1433</v>
      </c>
      <c r="Z378" s="67">
        <v>2388</v>
      </c>
      <c r="AA378" s="67">
        <v>1226</v>
      </c>
      <c r="AB378" s="67">
        <v>1162</v>
      </c>
      <c r="AC378" s="67">
        <v>2684</v>
      </c>
      <c r="AD378" s="67">
        <v>1381</v>
      </c>
      <c r="AE378" s="67">
        <v>1303</v>
      </c>
      <c r="AF378" s="67">
        <v>2128</v>
      </c>
      <c r="AG378" s="67">
        <v>1097</v>
      </c>
      <c r="AH378" s="67">
        <v>1031</v>
      </c>
      <c r="AI378" s="67">
        <v>4096</v>
      </c>
      <c r="AJ378" s="67">
        <v>2112</v>
      </c>
      <c r="AK378" s="67">
        <v>1984</v>
      </c>
      <c r="AL378" s="67">
        <v>2324</v>
      </c>
      <c r="AM378" s="67">
        <v>1198</v>
      </c>
      <c r="AN378" s="67">
        <v>1126</v>
      </c>
      <c r="AO378" s="67">
        <v>2185</v>
      </c>
      <c r="AP378" s="67">
        <v>1126</v>
      </c>
      <c r="AQ378" s="67">
        <v>1059</v>
      </c>
      <c r="AR378" s="67" t="s">
        <v>428</v>
      </c>
      <c r="AS378" s="67"/>
      <c r="AT378" s="67" t="s">
        <v>428</v>
      </c>
      <c r="AU378" s="59">
        <v>1162</v>
      </c>
      <c r="AV378" s="59">
        <v>0</v>
      </c>
      <c r="AW378" s="59">
        <v>220</v>
      </c>
      <c r="AX378" s="97">
        <f>VLOOKUP(A378,[2]INFANTIL!$A$8:$AA$140,27,0)</f>
        <v>16.326530612244898</v>
      </c>
      <c r="AY378" s="98">
        <f>VLOOKUP(A378,[2]INFANTIL!$A$8:$AA$140,16,0)</f>
        <v>2</v>
      </c>
      <c r="AZ378" s="62">
        <f>VLOOKUP(A378,'[3]2017'!$A$8:$E$140,5,0)</f>
        <v>1.6481252575195715</v>
      </c>
      <c r="BA378" s="63">
        <f>VLOOKUP(A378,'[3]2017'!$A$8:$E$140,4,0)</f>
        <v>4</v>
      </c>
      <c r="BB378" s="62">
        <f>VLOOKUP(A378,[2]MATERNAS!$A$8:$AA$140,27,0)</f>
        <v>0</v>
      </c>
      <c r="BC378" s="63">
        <f>VLOOKUP(A378,[2]MATERNAS!$A$8:$AA$140,26,0)</f>
        <v>0</v>
      </c>
      <c r="BD378" s="68">
        <v>0</v>
      </c>
      <c r="BE378" s="69">
        <v>0</v>
      </c>
      <c r="BF378" s="60">
        <f>VLOOKUP(A378,[4]Controles!$A$7:$L$139,12,0)</f>
        <v>7.3469387755102051</v>
      </c>
      <c r="BG378" s="61">
        <f>VLOOKUP(A378,[4]Controles!$A$7:$L$139,11,0)</f>
        <v>18</v>
      </c>
      <c r="BH378" s="88">
        <v>8.1632653061224492</v>
      </c>
      <c r="BI378" s="87">
        <v>20</v>
      </c>
      <c r="BJ378" s="68">
        <v>0</v>
      </c>
      <c r="BK378" s="69">
        <v>0</v>
      </c>
      <c r="BL378" s="68">
        <v>0</v>
      </c>
      <c r="BM378" s="69">
        <v>0</v>
      </c>
      <c r="BN378" s="67">
        <v>0</v>
      </c>
      <c r="BO378" s="67">
        <v>0</v>
      </c>
      <c r="BP378" s="67">
        <v>0</v>
      </c>
      <c r="BQ378" s="67">
        <v>0</v>
      </c>
      <c r="BR378" s="67">
        <v>0</v>
      </c>
      <c r="BS378" s="67">
        <v>0</v>
      </c>
      <c r="BT378" s="67">
        <v>0</v>
      </c>
      <c r="BU378" s="67">
        <v>0</v>
      </c>
      <c r="BV378" s="67">
        <v>476.5</v>
      </c>
      <c r="BW378" s="67">
        <v>96.2</v>
      </c>
      <c r="BX378" s="67">
        <v>87.3</v>
      </c>
      <c r="BY378" s="67">
        <v>96.2</v>
      </c>
      <c r="BZ378" s="67">
        <v>95.8</v>
      </c>
      <c r="CA378" s="67">
        <v>94.4</v>
      </c>
      <c r="CB378" s="67">
        <v>95.3</v>
      </c>
      <c r="CC378" s="96" t="s">
        <v>3373</v>
      </c>
      <c r="CD378" s="96" t="s">
        <v>3374</v>
      </c>
      <c r="CE378" s="99">
        <v>20</v>
      </c>
      <c r="CF378" s="67" t="s">
        <v>3375</v>
      </c>
      <c r="CG378" s="67" t="s">
        <v>1713</v>
      </c>
      <c r="CH378" s="67">
        <v>41.08</v>
      </c>
      <c r="CI378" s="67">
        <v>1</v>
      </c>
      <c r="CJ378" s="86">
        <v>0</v>
      </c>
      <c r="CK378" s="87">
        <v>0</v>
      </c>
      <c r="CL378" s="106">
        <v>41.08</v>
      </c>
      <c r="CM378" s="89">
        <v>1</v>
      </c>
      <c r="CN378" s="67">
        <v>82.17</v>
      </c>
      <c r="CO378" s="67">
        <v>2</v>
      </c>
      <c r="CP378" s="67">
        <v>0</v>
      </c>
      <c r="CQ378" s="67">
        <v>0</v>
      </c>
      <c r="CR378" s="67">
        <v>0</v>
      </c>
      <c r="CS378" s="67">
        <v>0</v>
      </c>
      <c r="CT378" s="67">
        <v>0</v>
      </c>
      <c r="CU378" s="67">
        <v>0</v>
      </c>
      <c r="CV378" s="67">
        <v>0</v>
      </c>
      <c r="CW378" s="67">
        <v>0</v>
      </c>
      <c r="CX378" s="67">
        <v>0</v>
      </c>
      <c r="CY378" s="67">
        <v>0</v>
      </c>
      <c r="CZ378" s="67">
        <v>0</v>
      </c>
      <c r="DA378" s="67">
        <v>0</v>
      </c>
      <c r="DB378" s="62">
        <f>VLOOKUP(A378,'[3]2017'!$A$8:$I$140,9,0)</f>
        <v>0</v>
      </c>
      <c r="DC378" s="63">
        <f>VLOOKUP(A378,'[3]2017'!$A$8:$I$140,8,0)</f>
        <v>0</v>
      </c>
      <c r="DD378" s="96" t="s">
        <v>3376</v>
      </c>
      <c r="DE378" s="96" t="s">
        <v>2547</v>
      </c>
      <c r="DF378" s="99">
        <v>3.4446210916799154</v>
      </c>
      <c r="DG378" s="104">
        <v>0.47581284694686754</v>
      </c>
      <c r="DH378" s="67">
        <v>0</v>
      </c>
      <c r="DI378" s="67">
        <v>0</v>
      </c>
      <c r="DJ378" s="67">
        <v>34.04</v>
      </c>
      <c r="DK378" s="67">
        <v>1</v>
      </c>
      <c r="DL378" s="67">
        <v>34.04</v>
      </c>
      <c r="DM378" s="67">
        <v>1</v>
      </c>
      <c r="DN378" s="67">
        <v>0</v>
      </c>
      <c r="DO378" s="67">
        <v>0</v>
      </c>
      <c r="DP378" s="67">
        <v>0</v>
      </c>
      <c r="DQ378" s="67">
        <v>0</v>
      </c>
      <c r="DR378" s="67">
        <v>0</v>
      </c>
      <c r="DS378" s="67">
        <v>0</v>
      </c>
      <c r="DT378" s="67">
        <v>0</v>
      </c>
      <c r="DU378" s="67">
        <v>0</v>
      </c>
      <c r="DV378" s="67">
        <v>0</v>
      </c>
      <c r="DW378" s="67">
        <v>0</v>
      </c>
      <c r="DX378" s="67">
        <v>0</v>
      </c>
      <c r="DY378" s="67">
        <v>0</v>
      </c>
      <c r="DZ378" s="101">
        <f>VLOOKUP(A378,[5]Embarazos!$A$7:$D$139,4,0)</f>
        <v>1.0344827586206897</v>
      </c>
      <c r="EA378" s="63">
        <f>VLOOKUP(A378,[5]Embarazos!$A$7:$D$139,3,0)</f>
        <v>3</v>
      </c>
      <c r="EB378" s="62">
        <f>VLOOKUP(A378,[5]Embarazos!$A$7:$F$139,6,0)</f>
        <v>27.931034482758619</v>
      </c>
      <c r="EC378" s="63">
        <f>VLOOKUP(A378,[5]Embarazos!$A$7:$F$139,5,0)</f>
        <v>81</v>
      </c>
      <c r="ED378" s="62">
        <f>VLOOKUP(A378,'[3]2017'!$A$8:$K$140,11,0)</f>
        <v>0.93984962406015038</v>
      </c>
      <c r="EE378" s="63">
        <f>VLOOKUP(A378,'[3]2017'!$A$8:$K$140,10,0)</f>
        <v>2</v>
      </c>
      <c r="EF378" s="96" t="s">
        <v>3377</v>
      </c>
      <c r="EG378" s="96" t="s">
        <v>3378</v>
      </c>
      <c r="EH378" s="99">
        <v>4</v>
      </c>
      <c r="EI378" s="104">
        <v>1.7505470459518599</v>
      </c>
      <c r="EJ378" s="174" t="s">
        <v>930</v>
      </c>
      <c r="EK378" s="174" t="s">
        <v>2385</v>
      </c>
      <c r="EL378" s="96" t="s">
        <v>3379</v>
      </c>
      <c r="EM378" s="96" t="s">
        <v>3380</v>
      </c>
      <c r="EN378" s="99">
        <v>1.4256619144602851</v>
      </c>
      <c r="EO378" s="100">
        <v>0</v>
      </c>
      <c r="EP378" s="67">
        <v>0</v>
      </c>
      <c r="EQ378" s="67">
        <v>0</v>
      </c>
      <c r="ER378" s="67">
        <v>74.52</v>
      </c>
      <c r="ES378" s="67">
        <v>2</v>
      </c>
      <c r="ET378" s="92">
        <v>74.515648286140092</v>
      </c>
      <c r="EU378" s="105">
        <v>2</v>
      </c>
      <c r="EV378" s="67">
        <v>0</v>
      </c>
      <c r="EW378" s="67">
        <v>0</v>
      </c>
      <c r="EX378" s="67">
        <v>91</v>
      </c>
      <c r="EY378" s="62">
        <f>VLOOKUP(A378,[5]Embarazos!$A$7:$H$139,8,0)</f>
        <v>23.793103448275861</v>
      </c>
      <c r="EZ378" s="63">
        <f>VLOOKUP(A378,[5]Embarazos!$A$7:$H$139,7,0)</f>
        <v>69</v>
      </c>
      <c r="FA378" s="62">
        <f>VLOOKUP(A378,[5]Embarazos!$A$7:$J$139,10,0)</f>
        <v>20</v>
      </c>
      <c r="FB378" s="63">
        <f>VLOOKUP(A378,[5]Embarazos!$A$7:$J$139,9,0)</f>
        <v>58</v>
      </c>
      <c r="FC378" s="67">
        <v>60.41</v>
      </c>
      <c r="FD378" s="67">
        <v>3</v>
      </c>
      <c r="FE378" s="67">
        <v>40.270000000000003</v>
      </c>
      <c r="FF378" s="67">
        <v>2</v>
      </c>
      <c r="FG378" s="67">
        <v>0</v>
      </c>
      <c r="FH378" s="67">
        <v>0</v>
      </c>
      <c r="FI378" s="67">
        <v>20.14</v>
      </c>
      <c r="FJ378" s="67">
        <v>1</v>
      </c>
      <c r="FK378" s="92">
        <v>120.82158679017317</v>
      </c>
      <c r="FL378" s="105">
        <v>6</v>
      </c>
      <c r="FM378" s="67">
        <v>40.270000000000003</v>
      </c>
      <c r="FN378" s="67">
        <v>2</v>
      </c>
      <c r="FO378" s="67">
        <v>80.55</v>
      </c>
      <c r="FP378" s="67">
        <v>4</v>
      </c>
      <c r="FQ378" s="67">
        <v>0</v>
      </c>
      <c r="FR378" s="67">
        <v>0</v>
      </c>
      <c r="FS378" s="62">
        <f>VLOOKUP(A378,'[3]2017'!$A$8:$M$140,13,0)</f>
        <v>1.7211703958691911</v>
      </c>
      <c r="FT378" s="63">
        <f>VLOOKUP(A378,'[3]2017'!$A$8:$M$140,12,0)</f>
        <v>4</v>
      </c>
      <c r="FU378" s="62">
        <f>VLOOKUP(A378,'[3]2017'!$A$8:$O$140,15,0)</f>
        <v>1.3729977116704806</v>
      </c>
      <c r="FV378" s="63">
        <f>VLOOKUP(A378,'[3]2017'!$A$8:$O$140,14,0)</f>
        <v>3</v>
      </c>
      <c r="FW378" s="67"/>
      <c r="FX378" s="67"/>
      <c r="FY378" s="67"/>
      <c r="FZ378" s="67"/>
      <c r="GA378" s="67"/>
      <c r="GB378" s="67"/>
      <c r="GC378" s="67"/>
      <c r="GD378" s="67"/>
      <c r="GE378" s="67"/>
      <c r="GF378" s="67"/>
      <c r="GG378" s="67"/>
      <c r="GH378" s="67"/>
      <c r="GI378" s="67"/>
      <c r="GJ378" s="67"/>
      <c r="GK378" s="67"/>
      <c r="GL378" s="67"/>
      <c r="GM378" s="67"/>
      <c r="GN378" s="67"/>
      <c r="GO378" s="67"/>
      <c r="GP378" s="67"/>
      <c r="GQ378" s="67"/>
      <c r="GR378" s="67"/>
      <c r="GS378" s="67"/>
      <c r="GT378" s="67"/>
      <c r="GU378" s="67"/>
      <c r="GV378" s="67"/>
      <c r="GW378" s="67"/>
      <c r="GX378" s="67"/>
      <c r="GY378" s="67"/>
      <c r="GZ378" s="67"/>
      <c r="HA378" s="67"/>
      <c r="HB378" s="67"/>
      <c r="HC378" s="67"/>
      <c r="HD378" s="67"/>
      <c r="HE378" s="67"/>
      <c r="HF378" s="67"/>
      <c r="HG378" s="67"/>
      <c r="HH378" s="67"/>
      <c r="HI378" s="67"/>
      <c r="HJ378" s="67"/>
      <c r="HK378" s="67"/>
      <c r="HL378" s="67"/>
      <c r="HM378" s="67"/>
      <c r="HN378" s="67"/>
      <c r="HO378" s="67"/>
      <c r="HP378" s="67"/>
      <c r="HQ378" s="67"/>
      <c r="HR378" s="67"/>
      <c r="HS378" s="67"/>
      <c r="HT378" s="67"/>
      <c r="HU378" s="67"/>
      <c r="HV378" s="67"/>
      <c r="HW378" s="67"/>
      <c r="HX378" s="67"/>
      <c r="HY378" s="67"/>
      <c r="HZ378" s="67"/>
      <c r="IA378" s="67"/>
      <c r="IB378" s="67"/>
      <c r="IC378" s="67"/>
      <c r="ID378" s="67"/>
      <c r="IE378" s="67"/>
      <c r="IF378" s="67"/>
      <c r="IG378" s="67"/>
      <c r="IH378" s="67"/>
      <c r="II378" s="67"/>
      <c r="IJ378" s="67"/>
      <c r="IK378" s="67"/>
      <c r="IL378" s="67"/>
      <c r="IM378" s="67"/>
      <c r="IN378" s="67"/>
      <c r="IO378" s="67"/>
      <c r="IP378" s="67"/>
      <c r="IQ378" s="67"/>
      <c r="IR378" s="67"/>
      <c r="IS378" s="67"/>
      <c r="IT378" s="67"/>
      <c r="IU378" s="67"/>
      <c r="IV378" s="67"/>
      <c r="IW378" s="67"/>
      <c r="IX378" s="67"/>
      <c r="IY378" s="67"/>
      <c r="IZ378" s="67"/>
      <c r="JA378" s="67"/>
      <c r="JB378" s="67"/>
      <c r="JC378" s="67"/>
      <c r="JD378" s="67"/>
      <c r="JE378" s="67"/>
      <c r="JF378" s="67"/>
      <c r="JG378" s="67"/>
      <c r="JH378" s="67"/>
      <c r="JI378" s="67"/>
      <c r="JJ378" s="67"/>
      <c r="JK378" s="67"/>
      <c r="JL378" s="67"/>
      <c r="JM378" s="67"/>
      <c r="JN378" s="67"/>
      <c r="JO378" s="67"/>
      <c r="JP378" s="67"/>
      <c r="JQ378" s="67"/>
      <c r="JR378" s="67"/>
      <c r="JS378" s="67"/>
      <c r="JT378" s="67"/>
      <c r="JU378" s="67"/>
      <c r="JV378" s="67"/>
      <c r="JW378" s="67"/>
      <c r="JX378" s="67"/>
      <c r="JY378" s="67"/>
      <c r="JZ378" s="67"/>
      <c r="KA378" s="67"/>
      <c r="KB378" s="67"/>
      <c r="KC378" s="67"/>
      <c r="KD378" s="67"/>
      <c r="KE378" s="67"/>
      <c r="KF378" s="67"/>
      <c r="KG378" s="67"/>
      <c r="KH378" s="67"/>
      <c r="KI378" s="67"/>
      <c r="KJ378" s="67"/>
      <c r="KK378" s="67"/>
      <c r="KL378" s="67"/>
      <c r="KM378" s="67"/>
      <c r="KN378" s="67"/>
      <c r="KO378" s="67"/>
      <c r="KP378" s="67"/>
      <c r="KQ378" s="67"/>
      <c r="KR378" s="67"/>
      <c r="KS378" s="67"/>
      <c r="KT378" s="67"/>
      <c r="KU378" s="67"/>
      <c r="KV378" s="67"/>
      <c r="KW378" s="67"/>
      <c r="KX378" s="67"/>
      <c r="KY378" s="67"/>
      <c r="KZ378" s="67"/>
      <c r="LA378" s="67"/>
      <c r="LB378" s="67"/>
      <c r="LC378" s="67"/>
      <c r="LD378" s="67"/>
      <c r="LE378" s="67"/>
      <c r="LF378" s="67"/>
      <c r="LG378" s="67"/>
      <c r="LH378" s="67"/>
      <c r="LI378" s="67"/>
      <c r="LJ378" s="67"/>
      <c r="LK378" s="67"/>
      <c r="LL378" s="67"/>
      <c r="LM378" s="67"/>
      <c r="LN378" s="67"/>
      <c r="LO378" s="67"/>
      <c r="LP378" s="67"/>
      <c r="LQ378" s="67"/>
      <c r="LR378" s="67"/>
      <c r="LS378" s="67"/>
      <c r="LT378" s="67"/>
      <c r="LU378" s="67"/>
      <c r="LV378" s="67"/>
      <c r="LW378" s="67"/>
      <c r="LX378" s="67"/>
      <c r="LY378" s="67"/>
      <c r="LZ378" s="67"/>
      <c r="MA378" s="67"/>
      <c r="MB378" s="67"/>
      <c r="MC378" s="67"/>
      <c r="MD378" s="67"/>
      <c r="ME378" s="67"/>
      <c r="MF378" s="67"/>
      <c r="MG378" s="67"/>
      <c r="MH378" s="67"/>
      <c r="MI378" s="67"/>
      <c r="MJ378" s="67"/>
      <c r="MK378" s="67"/>
      <c r="ML378" s="67"/>
      <c r="MM378" s="67"/>
      <c r="MN378" s="67"/>
      <c r="MO378" s="67"/>
      <c r="MP378" s="67"/>
      <c r="MQ378" s="67"/>
      <c r="MR378" s="67"/>
      <c r="MS378" s="67"/>
      <c r="MT378" s="67"/>
      <c r="MU378" s="67"/>
      <c r="MV378" s="67"/>
      <c r="MW378" s="67"/>
      <c r="MX378" s="67"/>
      <c r="MY378" s="67"/>
      <c r="MZ378" s="67"/>
      <c r="NA378" s="67"/>
      <c r="NB378" s="67"/>
      <c r="NC378" s="67"/>
      <c r="ND378" s="67"/>
      <c r="NE378" s="67"/>
      <c r="NF378" s="67"/>
      <c r="NG378" s="67"/>
      <c r="NH378" s="67"/>
      <c r="NI378" s="67"/>
      <c r="NJ378" s="67"/>
      <c r="NK378" s="67"/>
      <c r="NL378" s="67"/>
      <c r="NM378" s="67"/>
      <c r="NN378" s="67"/>
      <c r="NO378" s="67"/>
      <c r="NP378" s="67"/>
      <c r="NQ378" s="67"/>
      <c r="NR378" s="12"/>
      <c r="NS378" s="12"/>
      <c r="NT378" s="12"/>
      <c r="NU378" s="12"/>
      <c r="NV378" s="12"/>
      <c r="NW378" s="12"/>
      <c r="NX378" s="12"/>
      <c r="NY378" s="12"/>
      <c r="NZ378" s="12"/>
      <c r="OA378" s="12"/>
      <c r="OB378" s="12"/>
      <c r="OC378" s="12"/>
      <c r="OD378" s="12"/>
      <c r="OE378" s="12"/>
      <c r="OF378" s="12"/>
      <c r="OG378" s="12"/>
      <c r="OH378" s="12"/>
      <c r="OI378" s="12"/>
      <c r="OJ378" s="12"/>
      <c r="OK378" s="12"/>
      <c r="OL378" s="12"/>
      <c r="OM378" s="12"/>
      <c r="ON378" s="12"/>
      <c r="OO378" s="12"/>
      <c r="OP378" s="12"/>
      <c r="OQ378" s="12"/>
    </row>
    <row r="379" spans="1:410">
      <c r="A379" s="96" t="s">
        <v>2176</v>
      </c>
      <c r="B379" s="56" t="s">
        <v>1547</v>
      </c>
      <c r="C379" s="96" t="s">
        <v>730</v>
      </c>
      <c r="D379" s="74">
        <v>6</v>
      </c>
      <c r="E379" s="67">
        <v>2017</v>
      </c>
      <c r="F379" s="161">
        <v>78.094345336399471</v>
      </c>
      <c r="G379" s="67">
        <v>19365</v>
      </c>
      <c r="H379" s="67">
        <v>9834</v>
      </c>
      <c r="I379" s="67">
        <v>9531</v>
      </c>
      <c r="J379" s="67"/>
      <c r="K379" s="78">
        <v>668</v>
      </c>
      <c r="L379" s="67">
        <v>52.82</v>
      </c>
      <c r="M379" s="78">
        <v>10229</v>
      </c>
      <c r="N379" s="67">
        <v>1936</v>
      </c>
      <c r="O379" s="67">
        <v>992</v>
      </c>
      <c r="P379" s="67">
        <v>944</v>
      </c>
      <c r="Q379" s="67">
        <v>2314</v>
      </c>
      <c r="R379" s="67">
        <v>1187</v>
      </c>
      <c r="S379" s="67">
        <v>1127</v>
      </c>
      <c r="T379" s="67">
        <v>1852</v>
      </c>
      <c r="U379" s="67">
        <v>953</v>
      </c>
      <c r="V379" s="67">
        <v>899</v>
      </c>
      <c r="W379" s="67">
        <v>2188</v>
      </c>
      <c r="X379" s="67">
        <v>1124</v>
      </c>
      <c r="Y379" s="67">
        <v>1064</v>
      </c>
      <c r="Z379" s="67">
        <v>1781</v>
      </c>
      <c r="AA379" s="67">
        <v>913</v>
      </c>
      <c r="AB379" s="67">
        <v>868</v>
      </c>
      <c r="AC379" s="67">
        <v>2158</v>
      </c>
      <c r="AD379" s="67">
        <v>1111</v>
      </c>
      <c r="AE379" s="67">
        <v>1047</v>
      </c>
      <c r="AF379" s="67">
        <v>1826</v>
      </c>
      <c r="AG379" s="67">
        <v>944</v>
      </c>
      <c r="AH379" s="67">
        <v>882</v>
      </c>
      <c r="AI379" s="67">
        <v>3308</v>
      </c>
      <c r="AJ379" s="67">
        <v>1699</v>
      </c>
      <c r="AK379" s="67">
        <v>1609</v>
      </c>
      <c r="AL379" s="67">
        <v>1844</v>
      </c>
      <c r="AM379" s="67">
        <v>944</v>
      </c>
      <c r="AN379" s="67">
        <v>900</v>
      </c>
      <c r="AO379" s="67">
        <v>1788</v>
      </c>
      <c r="AP379" s="67">
        <v>919</v>
      </c>
      <c r="AQ379" s="67">
        <v>869</v>
      </c>
      <c r="AR379" s="67" t="s">
        <v>428</v>
      </c>
      <c r="AS379" s="67"/>
      <c r="AT379" s="67" t="s">
        <v>428</v>
      </c>
      <c r="AU379" s="59">
        <v>578</v>
      </c>
      <c r="AV379" s="59">
        <v>0</v>
      </c>
      <c r="AW379" s="59">
        <v>228</v>
      </c>
      <c r="AX379" s="97" t="e">
        <f>VLOOKUP(A379,[2]INFANTIL!$A$8:$AA$140,27,0)</f>
        <v>#N/A</v>
      </c>
      <c r="AY379" s="98" t="e">
        <f>VLOOKUP(A379,[2]INFANTIL!$A$8:$AA$140,16,0)</f>
        <v>#N/A</v>
      </c>
      <c r="AZ379" s="62">
        <f>VLOOKUP(A379,'[3]2017'!$A$8:$E$140,5,0)</f>
        <v>0.51652892561983477</v>
      </c>
      <c r="BA379" s="63">
        <f>VLOOKUP(A379,'[3]2017'!$A$8:$E$140,4,0)</f>
        <v>1</v>
      </c>
      <c r="BB379" s="62">
        <f>VLOOKUP(A379,[2]MATERNAS!$A$8:$AA$140,27,0)</f>
        <v>0</v>
      </c>
      <c r="BC379" s="63">
        <f>VLOOKUP(A379,[2]MATERNAS!$A$8:$AA$140,26,0)</f>
        <v>0</v>
      </c>
      <c r="BD379" s="68">
        <v>0</v>
      </c>
      <c r="BE379" s="69">
        <v>0</v>
      </c>
      <c r="BF379" s="60">
        <f>VLOOKUP(A379,[4]Controles!$A$7:$L$139,12,0)</f>
        <v>10.909090909090908</v>
      </c>
      <c r="BG379" s="61">
        <f>VLOOKUP(A379,[4]Controles!$A$7:$L$139,11,0)</f>
        <v>30</v>
      </c>
      <c r="BH379" s="88">
        <v>8.3636363636363633</v>
      </c>
      <c r="BI379" s="87">
        <v>23</v>
      </c>
      <c r="BJ379" s="68">
        <v>0</v>
      </c>
      <c r="BK379" s="69">
        <v>0</v>
      </c>
      <c r="BL379" s="68">
        <v>51.652892561983471</v>
      </c>
      <c r="BM379" s="69">
        <v>1</v>
      </c>
      <c r="BN379" s="67">
        <v>0</v>
      </c>
      <c r="BO379" s="67">
        <v>0</v>
      </c>
      <c r="BP379" s="67">
        <v>0</v>
      </c>
      <c r="BQ379" s="67">
        <v>0</v>
      </c>
      <c r="BR379" s="67">
        <v>0</v>
      </c>
      <c r="BS379" s="67">
        <v>0</v>
      </c>
      <c r="BT379" s="67">
        <v>0</v>
      </c>
      <c r="BU379" s="67">
        <v>0</v>
      </c>
      <c r="BV379" s="67">
        <v>25.2</v>
      </c>
      <c r="BW379" s="67">
        <v>103</v>
      </c>
      <c r="BX379" s="67">
        <v>92.1</v>
      </c>
      <c r="BY379" s="67">
        <v>103</v>
      </c>
      <c r="BZ379" s="67">
        <v>101</v>
      </c>
      <c r="CA379" s="67">
        <v>93.7</v>
      </c>
      <c r="CB379" s="67">
        <v>108.2</v>
      </c>
      <c r="CC379" s="96" t="s">
        <v>3381</v>
      </c>
      <c r="CD379" s="96" t="s">
        <v>2774</v>
      </c>
      <c r="CE379" s="99">
        <v>37.037037037037038</v>
      </c>
      <c r="CF379" s="67" t="s">
        <v>3382</v>
      </c>
      <c r="CG379" s="67" t="s">
        <v>3383</v>
      </c>
      <c r="CH379" s="67">
        <v>0</v>
      </c>
      <c r="CI379" s="67">
        <v>0</v>
      </c>
      <c r="CJ379" s="86">
        <v>0.53995680345572361</v>
      </c>
      <c r="CK379" s="87">
        <v>1</v>
      </c>
      <c r="CL379" s="106">
        <v>0</v>
      </c>
      <c r="CM379" s="89">
        <v>0</v>
      </c>
      <c r="CN379" s="67">
        <v>52.03</v>
      </c>
      <c r="CO379" s="67">
        <v>1</v>
      </c>
      <c r="CP379" s="67">
        <v>0</v>
      </c>
      <c r="CQ379" s="67">
        <v>0</v>
      </c>
      <c r="CR379" s="67">
        <v>0</v>
      </c>
      <c r="CS379" s="67">
        <v>0</v>
      </c>
      <c r="CT379" s="67">
        <v>0</v>
      </c>
      <c r="CU379" s="67">
        <v>0</v>
      </c>
      <c r="CV379" s="67">
        <v>0</v>
      </c>
      <c r="CW379" s="67">
        <v>0</v>
      </c>
      <c r="CX379" s="67">
        <v>0</v>
      </c>
      <c r="CY379" s="67">
        <v>0</v>
      </c>
      <c r="CZ379" s="67">
        <v>0</v>
      </c>
      <c r="DA379" s="67">
        <v>0</v>
      </c>
      <c r="DB379" s="62">
        <f>VLOOKUP(A379,'[3]2017'!$A$8:$I$140,9,0)</f>
        <v>0.56148231330713083</v>
      </c>
      <c r="DC379" s="63">
        <f>VLOOKUP(A379,'[3]2017'!$A$8:$I$140,8,0)</f>
        <v>1</v>
      </c>
      <c r="DD379" s="96" t="s">
        <v>3384</v>
      </c>
      <c r="DE379" s="96" t="s">
        <v>3385</v>
      </c>
      <c r="DF379" s="99">
        <v>4.2194092827004219</v>
      </c>
      <c r="DG379" s="104">
        <v>6.075216972034716</v>
      </c>
      <c r="DH379" s="67">
        <v>0</v>
      </c>
      <c r="DI379" s="67">
        <v>0</v>
      </c>
      <c r="DJ379" s="67">
        <v>0</v>
      </c>
      <c r="DK379" s="67">
        <v>0</v>
      </c>
      <c r="DL379" s="67">
        <v>0</v>
      </c>
      <c r="DM379" s="67">
        <v>0</v>
      </c>
      <c r="DN379" s="67">
        <v>0</v>
      </c>
      <c r="DO379" s="67">
        <v>0</v>
      </c>
      <c r="DP379" s="67">
        <v>92.68</v>
      </c>
      <c r="DQ379" s="67">
        <v>2</v>
      </c>
      <c r="DR379" s="67">
        <v>0</v>
      </c>
      <c r="DS379" s="67">
        <v>0</v>
      </c>
      <c r="DT379" s="67">
        <v>46.34</v>
      </c>
      <c r="DU379" s="67">
        <v>1</v>
      </c>
      <c r="DV379" s="67">
        <v>0</v>
      </c>
      <c r="DW379" s="67">
        <v>0</v>
      </c>
      <c r="DX379" s="67">
        <v>46.34</v>
      </c>
      <c r="DY379" s="67">
        <v>1</v>
      </c>
      <c r="DZ379" s="101">
        <f>VLOOKUP(A379,[5]Embarazos!$A$7:$D$139,4,0)</f>
        <v>1.0714285714285714</v>
      </c>
      <c r="EA379" s="63">
        <f>VLOOKUP(A379,[5]Embarazos!$A$7:$D$139,3,0)</f>
        <v>3</v>
      </c>
      <c r="EB379" s="62">
        <f>VLOOKUP(A379,[5]Embarazos!$A$7:$F$139,6,0)</f>
        <v>23.214285714285715</v>
      </c>
      <c r="EC379" s="63">
        <f>VLOOKUP(A379,[5]Embarazos!$A$7:$F$139,5,0)</f>
        <v>65</v>
      </c>
      <c r="ED379" s="62">
        <f>VLOOKUP(A379,'[3]2017'!$A$8:$K$140,11,0)</f>
        <v>0.547645125958379</v>
      </c>
      <c r="EE379" s="63">
        <f>VLOOKUP(A379,'[3]2017'!$A$8:$K$140,10,0)</f>
        <v>1</v>
      </c>
      <c r="EF379" s="96" t="s">
        <v>3386</v>
      </c>
      <c r="EG379" s="96" t="s">
        <v>3387</v>
      </c>
      <c r="EH379" s="99">
        <v>2.9211295034079843</v>
      </c>
      <c r="EI379" s="104">
        <v>6.7915690866510543</v>
      </c>
      <c r="EJ379" s="174" t="s">
        <v>3388</v>
      </c>
      <c r="EK379" s="174" t="s">
        <v>1345</v>
      </c>
      <c r="EL379" s="96" t="s">
        <v>3389</v>
      </c>
      <c r="EM379" s="96" t="s">
        <v>3390</v>
      </c>
      <c r="EN379" s="99">
        <v>2.5210084033613445</v>
      </c>
      <c r="EO379" s="100">
        <v>0</v>
      </c>
      <c r="EP379" s="67">
        <v>0</v>
      </c>
      <c r="EQ379" s="67">
        <v>0</v>
      </c>
      <c r="ER379" s="67">
        <v>139.02000000000001</v>
      </c>
      <c r="ES379" s="67">
        <v>3</v>
      </c>
      <c r="ET379" s="92">
        <v>46.339202965708992</v>
      </c>
      <c r="EU379" s="105">
        <v>1</v>
      </c>
      <c r="EV379" s="67">
        <v>0</v>
      </c>
      <c r="EW379" s="67">
        <v>0</v>
      </c>
      <c r="EX379" s="67">
        <v>4</v>
      </c>
      <c r="EY379" s="62">
        <f>VLOOKUP(A379,[5]Embarazos!$A$7:$H$139,8,0)</f>
        <v>31.428571428571427</v>
      </c>
      <c r="EZ379" s="63">
        <f>VLOOKUP(A379,[5]Embarazos!$A$7:$H$139,7,0)</f>
        <v>88</v>
      </c>
      <c r="FA379" s="62">
        <f>VLOOKUP(A379,[5]Embarazos!$A$7:$J$139,10,0)</f>
        <v>20</v>
      </c>
      <c r="FB379" s="63">
        <f>VLOOKUP(A379,[5]Embarazos!$A$7:$J$139,9,0)</f>
        <v>56</v>
      </c>
      <c r="FC379" s="67">
        <v>74.569999999999993</v>
      </c>
      <c r="FD379" s="67">
        <v>3</v>
      </c>
      <c r="FE379" s="67">
        <v>24.86</v>
      </c>
      <c r="FF379" s="67">
        <v>1</v>
      </c>
      <c r="FG379" s="67">
        <v>0</v>
      </c>
      <c r="FH379" s="67">
        <v>0</v>
      </c>
      <c r="FI379" s="67">
        <v>0</v>
      </c>
      <c r="FJ379" s="67">
        <v>0</v>
      </c>
      <c r="FK379" s="92">
        <v>99.428287347750427</v>
      </c>
      <c r="FL379" s="105">
        <v>4</v>
      </c>
      <c r="FM379" s="67">
        <v>149.13999999999999</v>
      </c>
      <c r="FN379" s="67">
        <v>6</v>
      </c>
      <c r="FO379" s="67">
        <v>174</v>
      </c>
      <c r="FP379" s="67">
        <v>7</v>
      </c>
      <c r="FQ379" s="67">
        <v>0</v>
      </c>
      <c r="FR379" s="67">
        <v>0</v>
      </c>
      <c r="FS379" s="62">
        <f>VLOOKUP(A379,'[3]2017'!$A$8:$M$140,13,0)</f>
        <v>2.1691973969631237</v>
      </c>
      <c r="FT379" s="63">
        <f>VLOOKUP(A379,'[3]2017'!$A$8:$M$140,12,0)</f>
        <v>4</v>
      </c>
      <c r="FU379" s="62">
        <f>VLOOKUP(A379,'[3]2017'!$A$8:$O$140,15,0)</f>
        <v>0.5592841163310962</v>
      </c>
      <c r="FV379" s="63">
        <f>VLOOKUP(A379,'[3]2017'!$A$8:$O$140,14,0)</f>
        <v>1</v>
      </c>
      <c r="FW379" s="67"/>
      <c r="FX379" s="67"/>
      <c r="FY379" s="67"/>
      <c r="FZ379" s="67"/>
      <c r="GA379" s="67"/>
      <c r="GB379" s="67"/>
      <c r="GC379" s="67"/>
      <c r="GD379" s="67"/>
      <c r="GE379" s="67"/>
      <c r="GF379" s="67"/>
      <c r="GG379" s="67"/>
      <c r="GH379" s="67"/>
      <c r="GI379" s="67"/>
      <c r="GJ379" s="67"/>
      <c r="GK379" s="67"/>
      <c r="GL379" s="67"/>
      <c r="GM379" s="67"/>
      <c r="GN379" s="67"/>
      <c r="GO379" s="67"/>
      <c r="GP379" s="67"/>
      <c r="GQ379" s="67"/>
      <c r="GR379" s="67"/>
      <c r="GS379" s="67"/>
      <c r="GT379" s="67"/>
      <c r="GU379" s="67"/>
      <c r="GV379" s="67"/>
      <c r="GW379" s="67"/>
      <c r="GX379" s="67"/>
      <c r="GY379" s="67"/>
      <c r="GZ379" s="67"/>
      <c r="HA379" s="67"/>
      <c r="HB379" s="67"/>
      <c r="HC379" s="67"/>
      <c r="HD379" s="67"/>
      <c r="HE379" s="67"/>
      <c r="HF379" s="67"/>
      <c r="HG379" s="67"/>
      <c r="HH379" s="67"/>
      <c r="HI379" s="67"/>
      <c r="HJ379" s="67"/>
      <c r="HK379" s="67"/>
      <c r="HL379" s="67"/>
      <c r="HM379" s="67"/>
      <c r="HN379" s="67"/>
      <c r="HO379" s="67"/>
      <c r="HP379" s="67"/>
      <c r="HQ379" s="67"/>
      <c r="HR379" s="67"/>
      <c r="HS379" s="67"/>
      <c r="HT379" s="67"/>
      <c r="HU379" s="67"/>
      <c r="HV379" s="67"/>
      <c r="HW379" s="67"/>
      <c r="HX379" s="67"/>
      <c r="HY379" s="67"/>
      <c r="HZ379" s="67"/>
      <c r="IA379" s="67"/>
      <c r="IB379" s="67"/>
      <c r="IC379" s="67"/>
      <c r="ID379" s="67"/>
      <c r="IE379" s="67"/>
      <c r="IF379" s="67"/>
      <c r="IG379" s="67"/>
      <c r="IH379" s="67"/>
      <c r="II379" s="67"/>
      <c r="IJ379" s="67"/>
      <c r="IK379" s="67"/>
      <c r="IL379" s="67"/>
      <c r="IM379" s="67"/>
      <c r="IN379" s="67"/>
      <c r="IO379" s="67"/>
      <c r="IP379" s="67"/>
      <c r="IQ379" s="67"/>
      <c r="IR379" s="67"/>
      <c r="IS379" s="67"/>
      <c r="IT379" s="67"/>
      <c r="IU379" s="67"/>
      <c r="IV379" s="67"/>
      <c r="IW379" s="67"/>
      <c r="IX379" s="67"/>
      <c r="IY379" s="67"/>
      <c r="IZ379" s="67"/>
      <c r="JA379" s="67"/>
      <c r="JB379" s="67"/>
      <c r="JC379" s="67"/>
      <c r="JD379" s="67"/>
      <c r="JE379" s="67"/>
      <c r="JF379" s="67"/>
      <c r="JG379" s="67"/>
      <c r="JH379" s="67"/>
      <c r="JI379" s="67"/>
      <c r="JJ379" s="67"/>
      <c r="JK379" s="67"/>
      <c r="JL379" s="67"/>
      <c r="JM379" s="67"/>
      <c r="JN379" s="67"/>
      <c r="JO379" s="67"/>
      <c r="JP379" s="67"/>
      <c r="JQ379" s="67"/>
      <c r="JR379" s="67"/>
      <c r="JS379" s="67"/>
      <c r="JT379" s="67"/>
      <c r="JU379" s="67"/>
      <c r="JV379" s="67"/>
      <c r="JW379" s="67"/>
      <c r="JX379" s="67"/>
      <c r="JY379" s="67"/>
      <c r="JZ379" s="67"/>
      <c r="KA379" s="67"/>
      <c r="KB379" s="67"/>
      <c r="KC379" s="67"/>
      <c r="KD379" s="67"/>
      <c r="KE379" s="67"/>
      <c r="KF379" s="67"/>
      <c r="KG379" s="67"/>
      <c r="KH379" s="67"/>
      <c r="KI379" s="67"/>
      <c r="KJ379" s="67"/>
      <c r="KK379" s="67"/>
      <c r="KL379" s="67"/>
      <c r="KM379" s="67"/>
      <c r="KN379" s="67"/>
      <c r="KO379" s="67"/>
      <c r="KP379" s="67"/>
      <c r="KQ379" s="67"/>
      <c r="KR379" s="67"/>
      <c r="KS379" s="67"/>
      <c r="KT379" s="67"/>
      <c r="KU379" s="67"/>
      <c r="KV379" s="67"/>
      <c r="KW379" s="67"/>
      <c r="KX379" s="67"/>
      <c r="KY379" s="67"/>
      <c r="KZ379" s="67"/>
      <c r="LA379" s="67"/>
      <c r="LB379" s="67"/>
      <c r="LC379" s="67"/>
      <c r="LD379" s="67"/>
      <c r="LE379" s="67"/>
      <c r="LF379" s="67"/>
      <c r="LG379" s="67"/>
      <c r="LH379" s="67"/>
      <c r="LI379" s="67"/>
      <c r="LJ379" s="67"/>
      <c r="LK379" s="67"/>
      <c r="LL379" s="67"/>
      <c r="LM379" s="67"/>
      <c r="LN379" s="67"/>
      <c r="LO379" s="67"/>
      <c r="LP379" s="67"/>
      <c r="LQ379" s="67"/>
      <c r="LR379" s="67"/>
      <c r="LS379" s="67"/>
      <c r="LT379" s="67"/>
      <c r="LU379" s="67"/>
      <c r="LV379" s="67"/>
      <c r="LW379" s="67"/>
      <c r="LX379" s="67"/>
      <c r="LY379" s="67"/>
      <c r="LZ379" s="67"/>
      <c r="MA379" s="67"/>
      <c r="MB379" s="67"/>
      <c r="MC379" s="67"/>
      <c r="MD379" s="67"/>
      <c r="ME379" s="67"/>
      <c r="MF379" s="67"/>
      <c r="MG379" s="67"/>
      <c r="MH379" s="67"/>
      <c r="MI379" s="67"/>
      <c r="MJ379" s="67"/>
      <c r="MK379" s="67"/>
      <c r="ML379" s="67"/>
      <c r="MM379" s="67"/>
      <c r="MN379" s="67"/>
      <c r="MO379" s="67"/>
      <c r="MP379" s="67"/>
      <c r="MQ379" s="67"/>
      <c r="MR379" s="67"/>
      <c r="MS379" s="67"/>
      <c r="MT379" s="67"/>
      <c r="MU379" s="67"/>
      <c r="MV379" s="67"/>
      <c r="MW379" s="67"/>
      <c r="MX379" s="67"/>
      <c r="MY379" s="67"/>
      <c r="MZ379" s="67"/>
      <c r="NA379" s="67"/>
      <c r="NB379" s="67"/>
      <c r="NC379" s="67"/>
      <c r="ND379" s="67"/>
      <c r="NE379" s="67"/>
      <c r="NF379" s="67"/>
      <c r="NG379" s="67"/>
      <c r="NH379" s="67"/>
      <c r="NI379" s="67"/>
      <c r="NJ379" s="67"/>
      <c r="NK379" s="67"/>
      <c r="NL379" s="67"/>
      <c r="NM379" s="67"/>
      <c r="NN379" s="67"/>
      <c r="NO379" s="67"/>
      <c r="NP379" s="67"/>
      <c r="NQ379" s="67"/>
      <c r="NR379" s="12"/>
      <c r="NS379" s="12"/>
      <c r="NT379" s="12"/>
      <c r="NU379" s="12"/>
      <c r="NV379" s="12"/>
      <c r="NW379" s="12"/>
      <c r="NX379" s="12"/>
      <c r="NY379" s="12"/>
      <c r="NZ379" s="12"/>
      <c r="OA379" s="12"/>
      <c r="OB379" s="12"/>
      <c r="OC379" s="12"/>
      <c r="OD379" s="12"/>
      <c r="OE379" s="12"/>
      <c r="OF379" s="12"/>
      <c r="OG379" s="12"/>
      <c r="OH379" s="12"/>
      <c r="OI379" s="12"/>
      <c r="OJ379" s="12"/>
      <c r="OK379" s="12"/>
      <c r="OL379" s="12"/>
      <c r="OM379" s="12"/>
      <c r="ON379" s="12"/>
      <c r="OO379" s="12"/>
      <c r="OP379" s="12"/>
      <c r="OQ379" s="12"/>
    </row>
    <row r="380" spans="1:410">
      <c r="A380" s="96" t="s">
        <v>1556</v>
      </c>
      <c r="B380" s="56" t="s">
        <v>1557</v>
      </c>
      <c r="C380" s="96" t="s">
        <v>675</v>
      </c>
      <c r="D380" s="75">
        <v>6</v>
      </c>
      <c r="E380" s="56">
        <v>2017</v>
      </c>
      <c r="F380" s="159">
        <v>71.723632199331632</v>
      </c>
      <c r="G380" s="56">
        <v>31503</v>
      </c>
      <c r="H380" s="56">
        <v>14291</v>
      </c>
      <c r="I380" s="56">
        <v>17212</v>
      </c>
      <c r="J380" s="56">
        <v>6.88</v>
      </c>
      <c r="K380" s="111">
        <v>2168</v>
      </c>
      <c r="L380" s="56">
        <v>71.959999999999994</v>
      </c>
      <c r="M380" s="111">
        <v>22668</v>
      </c>
      <c r="N380" s="56">
        <v>3570</v>
      </c>
      <c r="O380" s="56">
        <v>1833</v>
      </c>
      <c r="P380" s="56">
        <v>1737</v>
      </c>
      <c r="Q380" s="56">
        <v>4237</v>
      </c>
      <c r="R380" s="56">
        <v>2176</v>
      </c>
      <c r="S380" s="56">
        <v>2061</v>
      </c>
      <c r="T380" s="56">
        <v>3286</v>
      </c>
      <c r="U380" s="56">
        <v>1691</v>
      </c>
      <c r="V380" s="56">
        <v>1595</v>
      </c>
      <c r="W380" s="56">
        <v>3930</v>
      </c>
      <c r="X380" s="56">
        <v>2025</v>
      </c>
      <c r="Y380" s="56">
        <v>1905</v>
      </c>
      <c r="Z380" s="56">
        <v>3260</v>
      </c>
      <c r="AA380" s="56">
        <v>1686</v>
      </c>
      <c r="AB380" s="56">
        <v>1574</v>
      </c>
      <c r="AC380" s="56">
        <v>3812</v>
      </c>
      <c r="AD380" s="56">
        <v>1977</v>
      </c>
      <c r="AE380" s="56">
        <v>1835</v>
      </c>
      <c r="AF380" s="56">
        <v>3117</v>
      </c>
      <c r="AG380" s="56">
        <v>1623</v>
      </c>
      <c r="AH380" s="56">
        <v>1494</v>
      </c>
      <c r="AI380" s="56">
        <v>5725</v>
      </c>
      <c r="AJ380" s="56">
        <v>3011</v>
      </c>
      <c r="AK380" s="56">
        <v>2714</v>
      </c>
      <c r="AL380" s="56">
        <v>3245</v>
      </c>
      <c r="AM380" s="56">
        <v>1707</v>
      </c>
      <c r="AN380" s="56">
        <v>1538</v>
      </c>
      <c r="AO380" s="56">
        <v>2949</v>
      </c>
      <c r="AP380" s="56">
        <v>1565</v>
      </c>
      <c r="AQ380" s="56">
        <v>1384</v>
      </c>
      <c r="AR380" s="56" t="s">
        <v>428</v>
      </c>
      <c r="AS380" s="56"/>
      <c r="AT380" s="56" t="s">
        <v>428</v>
      </c>
      <c r="AU380" s="59">
        <v>824</v>
      </c>
      <c r="AV380" s="59">
        <v>0</v>
      </c>
      <c r="AW380" s="59">
        <v>191</v>
      </c>
      <c r="AX380" s="97">
        <f>VLOOKUP(A380,[2]INFANTIL!$A$8:$AA$140,27,0)</f>
        <v>23.640661938534279</v>
      </c>
      <c r="AY380" s="98">
        <f>VLOOKUP(A380,[2]INFANTIL!$A$8:$AA$140,16,0)</f>
        <v>5</v>
      </c>
      <c r="AZ380" s="62">
        <f>VLOOKUP(A380,'[3]2017'!$A$8:$E$140,5,0)</f>
        <v>3.6414565826330532</v>
      </c>
      <c r="BA380" s="63">
        <f>VLOOKUP(A380,'[3]2017'!$A$8:$E$140,4,0)</f>
        <v>13</v>
      </c>
      <c r="BB380" s="62">
        <f>VLOOKUP(A380,[2]MATERNAS!$A$8:$AA$140,27,0)</f>
        <v>0</v>
      </c>
      <c r="BC380" s="63">
        <f>VLOOKUP(A380,[2]MATERNAS!$A$8:$AA$140,26,0)</f>
        <v>0</v>
      </c>
      <c r="BD380" s="64">
        <v>0</v>
      </c>
      <c r="BE380" s="65">
        <v>0</v>
      </c>
      <c r="BF380" s="60">
        <f>VLOOKUP(A380,[4]Controles!$A$7:$L$139,12,0)</f>
        <v>13.475177304964539</v>
      </c>
      <c r="BG380" s="61">
        <f>VLOOKUP(A380,[4]Controles!$A$7:$L$139,11,0)</f>
        <v>57</v>
      </c>
      <c r="BH380" s="62">
        <v>6.8557919621749415</v>
      </c>
      <c r="BI380" s="61">
        <v>29</v>
      </c>
      <c r="BJ380" s="64">
        <v>0</v>
      </c>
      <c r="BK380" s="65">
        <v>0</v>
      </c>
      <c r="BL380" s="64">
        <v>0</v>
      </c>
      <c r="BM380" s="65">
        <v>0</v>
      </c>
      <c r="BN380" s="56">
        <v>0</v>
      </c>
      <c r="BO380" s="56">
        <v>0</v>
      </c>
      <c r="BP380" s="56">
        <v>57.39</v>
      </c>
      <c r="BQ380" s="56">
        <v>2</v>
      </c>
      <c r="BR380" s="56">
        <v>28.69</v>
      </c>
      <c r="BS380" s="56">
        <v>1</v>
      </c>
      <c r="BT380" s="56">
        <v>28.69</v>
      </c>
      <c r="BU380" s="56">
        <v>1</v>
      </c>
      <c r="BV380" s="56">
        <v>38</v>
      </c>
      <c r="BW380" s="56">
        <v>78.2</v>
      </c>
      <c r="BX380" s="56">
        <v>73.5</v>
      </c>
      <c r="BY380" s="56">
        <v>78.8</v>
      </c>
      <c r="BZ380" s="56">
        <v>89.5</v>
      </c>
      <c r="CA380" s="56">
        <v>77</v>
      </c>
      <c r="CB380" s="56">
        <v>78.3</v>
      </c>
      <c r="CC380" s="96" t="s">
        <v>3391</v>
      </c>
      <c r="CD380" s="96" t="s">
        <v>3392</v>
      </c>
      <c r="CE380" s="99">
        <v>20</v>
      </c>
      <c r="CF380" s="56" t="s">
        <v>1202</v>
      </c>
      <c r="CG380" s="56" t="s">
        <v>3393</v>
      </c>
      <c r="CH380" s="56">
        <v>0</v>
      </c>
      <c r="CI380" s="56">
        <v>0</v>
      </c>
      <c r="CJ380" s="60">
        <v>0.60864272671941566</v>
      </c>
      <c r="CK380" s="61">
        <v>2</v>
      </c>
      <c r="CL380" s="107">
        <v>0</v>
      </c>
      <c r="CM380" s="63">
        <v>0</v>
      </c>
      <c r="CN380" s="56">
        <v>28.69</v>
      </c>
      <c r="CO380" s="56">
        <v>1</v>
      </c>
      <c r="CP380" s="56">
        <v>0</v>
      </c>
      <c r="CQ380" s="56">
        <v>0</v>
      </c>
      <c r="CR380" s="56">
        <v>0</v>
      </c>
      <c r="CS380" s="56">
        <v>0</v>
      </c>
      <c r="CT380" s="56">
        <v>0</v>
      </c>
      <c r="CU380" s="56">
        <v>0</v>
      </c>
      <c r="CV380" s="56">
        <v>0</v>
      </c>
      <c r="CW380" s="56">
        <v>0</v>
      </c>
      <c r="CX380" s="56">
        <v>0</v>
      </c>
      <c r="CY380" s="56">
        <v>0</v>
      </c>
      <c r="CZ380" s="56">
        <v>0</v>
      </c>
      <c r="DA380" s="56">
        <v>0</v>
      </c>
      <c r="DB380" s="62">
        <f>VLOOKUP(A380,'[3]2017'!$A$8:$I$140,9,0)</f>
        <v>0.30674846625766872</v>
      </c>
      <c r="DC380" s="63">
        <f>VLOOKUP(A380,'[3]2017'!$A$8:$I$140,8,0)</f>
        <v>1</v>
      </c>
      <c r="DD380" s="96" t="s">
        <v>3394</v>
      </c>
      <c r="DE380" s="96" t="s">
        <v>3395</v>
      </c>
      <c r="DF380" s="99">
        <v>4.8809810050492901</v>
      </c>
      <c r="DG380" s="102">
        <v>0.37205456800330716</v>
      </c>
      <c r="DH380" s="56">
        <v>0</v>
      </c>
      <c r="DI380" s="56">
        <v>0</v>
      </c>
      <c r="DJ380" s="56">
        <v>0</v>
      </c>
      <c r="DK380" s="56">
        <v>0</v>
      </c>
      <c r="DL380" s="56">
        <v>0</v>
      </c>
      <c r="DM380" s="56">
        <v>0</v>
      </c>
      <c r="DN380" s="56">
        <v>26.23</v>
      </c>
      <c r="DO380" s="56">
        <v>1</v>
      </c>
      <c r="DP380" s="56">
        <v>52.47</v>
      </c>
      <c r="DQ380" s="56">
        <v>2</v>
      </c>
      <c r="DR380" s="56">
        <v>0</v>
      </c>
      <c r="DS380" s="56">
        <v>0</v>
      </c>
      <c r="DT380" s="56">
        <v>0</v>
      </c>
      <c r="DU380" s="56">
        <v>0</v>
      </c>
      <c r="DV380" s="56">
        <v>26.23</v>
      </c>
      <c r="DW380" s="56">
        <v>1</v>
      </c>
      <c r="DX380" s="56">
        <v>26.23</v>
      </c>
      <c r="DY380" s="56">
        <v>1</v>
      </c>
      <c r="DZ380" s="101">
        <f>VLOOKUP(A380,[5]Embarazos!$A$7:$D$139,4,0)</f>
        <v>3.0023094688221708</v>
      </c>
      <c r="EA380" s="63">
        <f>VLOOKUP(A380,[5]Embarazos!$A$7:$D$139,3,0)</f>
        <v>13</v>
      </c>
      <c r="EB380" s="62">
        <f>VLOOKUP(A380,[5]Embarazos!$A$7:$F$139,6,0)</f>
        <v>29.330254041570434</v>
      </c>
      <c r="EC380" s="63">
        <f>VLOOKUP(A380,[5]Embarazos!$A$7:$F$139,5,0)</f>
        <v>127</v>
      </c>
      <c r="ED380" s="62">
        <f>VLOOKUP(A380,'[3]2017'!$A$8:$K$140,11,0)</f>
        <v>1.6041065126724414</v>
      </c>
      <c r="EE380" s="63">
        <f>VLOOKUP(A380,'[3]2017'!$A$8:$K$140,10,0)</f>
        <v>5</v>
      </c>
      <c r="EF380" s="96" t="s">
        <v>3396</v>
      </c>
      <c r="EG380" s="96" t="s">
        <v>3109</v>
      </c>
      <c r="EH380" s="99">
        <v>3.2243415077202542</v>
      </c>
      <c r="EI380" s="102">
        <v>0.33613445378151263</v>
      </c>
      <c r="EJ380" s="173" t="s">
        <v>3397</v>
      </c>
      <c r="EK380" s="173" t="s">
        <v>3398</v>
      </c>
      <c r="EL380" s="96" t="s">
        <v>3399</v>
      </c>
      <c r="EM380" s="96" t="s">
        <v>2334</v>
      </c>
      <c r="EN380" s="99">
        <v>0.50632911392405067</v>
      </c>
      <c r="EO380" s="100">
        <v>0</v>
      </c>
      <c r="EP380" s="56">
        <v>26.23</v>
      </c>
      <c r="EQ380" s="56">
        <v>1</v>
      </c>
      <c r="ER380" s="56">
        <v>26.23</v>
      </c>
      <c r="ES380" s="56">
        <v>1</v>
      </c>
      <c r="ET380" s="56">
        <v>0</v>
      </c>
      <c r="EU380" s="56">
        <v>0</v>
      </c>
      <c r="EV380" s="56">
        <v>26.23</v>
      </c>
      <c r="EW380" s="56">
        <v>1</v>
      </c>
      <c r="EX380" s="56">
        <v>595</v>
      </c>
      <c r="EY380" s="62">
        <f>VLOOKUP(A380,[5]Embarazos!$A$7:$H$139,8,0)</f>
        <v>30.946882217090071</v>
      </c>
      <c r="EZ380" s="63">
        <f>VLOOKUP(A380,[5]Embarazos!$A$7:$H$139,7,0)</f>
        <v>134</v>
      </c>
      <c r="FA380" s="62">
        <f>VLOOKUP(A380,[5]Embarazos!$A$7:$J$139,10,0)</f>
        <v>19.399538106235568</v>
      </c>
      <c r="FB380" s="63">
        <f>VLOOKUP(A380,[5]Embarazos!$A$7:$J$139,9,0)</f>
        <v>84</v>
      </c>
      <c r="FC380" s="56">
        <v>14.52</v>
      </c>
      <c r="FD380" s="56">
        <v>1</v>
      </c>
      <c r="FE380" s="56">
        <v>58.06</v>
      </c>
      <c r="FF380" s="56">
        <v>4</v>
      </c>
      <c r="FG380" s="56">
        <v>58.06</v>
      </c>
      <c r="FH380" s="56">
        <v>4</v>
      </c>
      <c r="FI380" s="56">
        <v>0</v>
      </c>
      <c r="FJ380" s="56">
        <v>0</v>
      </c>
      <c r="FK380" s="103">
        <v>130.64305414428802</v>
      </c>
      <c r="FL380" s="108">
        <v>9</v>
      </c>
      <c r="FM380" s="56">
        <v>0</v>
      </c>
      <c r="FN380" s="56">
        <v>0</v>
      </c>
      <c r="FO380" s="56">
        <v>29.03</v>
      </c>
      <c r="FP380" s="56">
        <v>2</v>
      </c>
      <c r="FQ380" s="56">
        <v>0</v>
      </c>
      <c r="FR380" s="56">
        <v>0</v>
      </c>
      <c r="FS380" s="62">
        <f>VLOOKUP(A380,'[3]2017'!$A$8:$M$140,13,0)</f>
        <v>1.5408320493066257</v>
      </c>
      <c r="FT380" s="63">
        <f>VLOOKUP(A380,'[3]2017'!$A$8:$M$140,12,0)</f>
        <v>5</v>
      </c>
      <c r="FU380" s="62">
        <f>VLOOKUP(A380,'[3]2017'!$A$8:$O$140,15,0)</f>
        <v>1.0172939979654119</v>
      </c>
      <c r="FV380" s="63">
        <f>VLOOKUP(A380,'[3]2017'!$A$8:$O$140,14,0)</f>
        <v>3</v>
      </c>
      <c r="FW380" s="56"/>
      <c r="FX380" s="56"/>
      <c r="FY380" s="56"/>
      <c r="FZ380" s="56"/>
      <c r="GA380" s="56"/>
      <c r="GB380" s="56"/>
      <c r="GC380" s="56"/>
      <c r="GD380" s="56"/>
      <c r="GE380" s="56"/>
      <c r="GF380" s="56"/>
      <c r="GG380" s="56"/>
      <c r="GH380" s="56"/>
      <c r="GI380" s="56"/>
      <c r="GJ380" s="56"/>
      <c r="GK380" s="56"/>
      <c r="GL380" s="56"/>
      <c r="GM380" s="56"/>
      <c r="GN380" s="56"/>
      <c r="GO380" s="56"/>
      <c r="GP380" s="56"/>
      <c r="GQ380" s="56"/>
      <c r="GR380" s="56"/>
      <c r="GS380" s="56"/>
      <c r="GT380" s="56"/>
      <c r="GU380" s="56"/>
      <c r="GV380" s="56"/>
      <c r="GW380" s="56"/>
      <c r="GX380" s="56"/>
      <c r="GY380" s="56"/>
      <c r="GZ380" s="56"/>
      <c r="HA380" s="56"/>
      <c r="HB380" s="56"/>
      <c r="HC380" s="56"/>
      <c r="HD380" s="56"/>
      <c r="HE380" s="56"/>
      <c r="HF380" s="56"/>
      <c r="HG380" s="56"/>
      <c r="HH380" s="56"/>
      <c r="HI380" s="56"/>
      <c r="HJ380" s="56"/>
      <c r="HK380" s="56"/>
      <c r="HL380" s="56"/>
      <c r="HM380" s="56"/>
      <c r="HN380" s="56"/>
      <c r="HO380" s="56"/>
      <c r="HP380" s="56"/>
      <c r="HQ380" s="56"/>
      <c r="HR380" s="56"/>
      <c r="HS380" s="56"/>
      <c r="HT380" s="56"/>
      <c r="HU380" s="56"/>
      <c r="HV380" s="56"/>
      <c r="HW380" s="56"/>
      <c r="HX380" s="56"/>
      <c r="HY380" s="56"/>
      <c r="HZ380" s="56"/>
      <c r="IA380" s="56"/>
      <c r="IB380" s="56"/>
      <c r="IC380" s="56"/>
      <c r="ID380" s="56"/>
      <c r="IE380" s="56"/>
      <c r="IF380" s="56"/>
      <c r="IG380" s="56"/>
      <c r="IH380" s="56"/>
      <c r="II380" s="56"/>
      <c r="IJ380" s="56"/>
      <c r="IK380" s="56"/>
      <c r="IL380" s="56"/>
      <c r="IM380" s="56"/>
      <c r="IN380" s="56"/>
      <c r="IO380" s="56"/>
      <c r="IP380" s="56"/>
      <c r="IQ380" s="56"/>
      <c r="IR380" s="56"/>
      <c r="IS380" s="56"/>
      <c r="IT380" s="56"/>
      <c r="IU380" s="56"/>
      <c r="IV380" s="56"/>
      <c r="IW380" s="56"/>
      <c r="IX380" s="56"/>
      <c r="IY380" s="56"/>
      <c r="IZ380" s="56"/>
      <c r="JA380" s="56"/>
      <c r="JB380" s="56"/>
      <c r="JC380" s="56"/>
      <c r="JD380" s="56"/>
      <c r="JE380" s="56"/>
      <c r="JF380" s="56"/>
      <c r="JG380" s="56"/>
      <c r="JH380" s="56"/>
      <c r="JI380" s="56"/>
      <c r="JJ380" s="56"/>
      <c r="JK380" s="56"/>
      <c r="JL380" s="56"/>
      <c r="JM380" s="56"/>
      <c r="JN380" s="56"/>
      <c r="JO380" s="56"/>
      <c r="JP380" s="56"/>
      <c r="JQ380" s="56"/>
      <c r="JR380" s="56"/>
      <c r="JS380" s="56"/>
      <c r="JT380" s="56"/>
      <c r="JU380" s="56"/>
      <c r="JV380" s="56"/>
      <c r="JW380" s="56"/>
      <c r="JX380" s="56"/>
      <c r="JY380" s="56"/>
      <c r="JZ380" s="56"/>
      <c r="KA380" s="56"/>
      <c r="KB380" s="56"/>
      <c r="KC380" s="56"/>
      <c r="KD380" s="56"/>
      <c r="KE380" s="56"/>
      <c r="KF380" s="56"/>
      <c r="KG380" s="56"/>
      <c r="KH380" s="56"/>
      <c r="KI380" s="56"/>
      <c r="KJ380" s="56"/>
      <c r="KK380" s="56"/>
      <c r="KL380" s="56"/>
      <c r="KM380" s="56"/>
      <c r="KN380" s="56"/>
      <c r="KO380" s="56"/>
      <c r="KP380" s="56"/>
      <c r="KQ380" s="56"/>
      <c r="KR380" s="56"/>
      <c r="KS380" s="56"/>
      <c r="KT380" s="56"/>
      <c r="KU380" s="56"/>
      <c r="KV380" s="56"/>
      <c r="KW380" s="56"/>
      <c r="KX380" s="56"/>
      <c r="KY380" s="56"/>
      <c r="KZ380" s="56"/>
      <c r="LA380" s="56"/>
      <c r="LB380" s="56"/>
      <c r="LC380" s="56"/>
      <c r="LD380" s="56"/>
      <c r="LE380" s="56"/>
      <c r="LF380" s="56"/>
      <c r="LG380" s="56"/>
      <c r="LH380" s="56"/>
      <c r="LI380" s="56"/>
      <c r="LJ380" s="56"/>
      <c r="LK380" s="56"/>
      <c r="LL380" s="56"/>
      <c r="LM380" s="56"/>
      <c r="LN380" s="56"/>
      <c r="LO380" s="56"/>
      <c r="LP380" s="56"/>
      <c r="LQ380" s="56"/>
      <c r="LR380" s="56"/>
      <c r="LS380" s="56"/>
      <c r="LT380" s="56"/>
      <c r="LU380" s="56"/>
      <c r="LV380" s="56"/>
      <c r="LW380" s="56"/>
      <c r="LX380" s="56"/>
      <c r="LY380" s="56"/>
      <c r="LZ380" s="56"/>
      <c r="MA380" s="56"/>
      <c r="MB380" s="56"/>
      <c r="MC380" s="56"/>
      <c r="MD380" s="56"/>
      <c r="ME380" s="56"/>
      <c r="MF380" s="56"/>
      <c r="MG380" s="56"/>
      <c r="MH380" s="56"/>
      <c r="MI380" s="56"/>
      <c r="MJ380" s="56"/>
      <c r="MK380" s="56"/>
      <c r="ML380" s="56"/>
      <c r="MM380" s="56"/>
      <c r="MN380" s="56"/>
      <c r="MO380" s="56"/>
      <c r="MP380" s="56"/>
      <c r="MQ380" s="56"/>
      <c r="MR380" s="56"/>
      <c r="MS380" s="56"/>
      <c r="MT380" s="56"/>
      <c r="MU380" s="56"/>
      <c r="MV380" s="56"/>
      <c r="MW380" s="56"/>
      <c r="MX380" s="56"/>
      <c r="MY380" s="56"/>
      <c r="MZ380" s="56"/>
      <c r="NA380" s="56"/>
      <c r="NB380" s="56"/>
      <c r="NC380" s="56"/>
      <c r="ND380" s="56"/>
      <c r="NE380" s="56"/>
      <c r="NF380" s="56"/>
      <c r="NG380" s="56"/>
      <c r="NH380" s="56"/>
      <c r="NI380" s="56"/>
      <c r="NJ380" s="56"/>
      <c r="NK380" s="56"/>
      <c r="NL380" s="56"/>
      <c r="NM380" s="56"/>
      <c r="NN380" s="56"/>
      <c r="NO380" s="56"/>
      <c r="NP380" s="56"/>
      <c r="NQ380" s="56"/>
      <c r="NR380" s="12"/>
      <c r="NS380" s="12"/>
      <c r="NT380" s="12"/>
      <c r="NU380" s="12"/>
      <c r="NV380" s="12"/>
      <c r="NW380" s="12"/>
      <c r="NX380" s="12"/>
      <c r="NY380" s="12"/>
      <c r="NZ380" s="12"/>
      <c r="OA380" s="12"/>
      <c r="OB380" s="12"/>
      <c r="OC380" s="12"/>
      <c r="OD380" s="12"/>
      <c r="OE380" s="12"/>
      <c r="OF380" s="12"/>
      <c r="OG380" s="12"/>
      <c r="OH380" s="12"/>
      <c r="OI380" s="12"/>
      <c r="OJ380" s="12"/>
      <c r="OK380" s="12"/>
      <c r="OL380" s="12"/>
      <c r="OM380" s="12"/>
      <c r="ON380" s="12"/>
      <c r="OO380" s="12"/>
      <c r="OP380" s="12"/>
      <c r="OQ380" s="12"/>
    </row>
    <row r="381" spans="1:410" s="10" customFormat="1">
      <c r="A381" s="45" t="s">
        <v>417</v>
      </c>
      <c r="B381" s="46"/>
      <c r="C381" s="46"/>
      <c r="D381" s="46"/>
      <c r="E381" s="46">
        <v>2018</v>
      </c>
      <c r="F381" s="46"/>
      <c r="G381" s="82">
        <v>6407102</v>
      </c>
      <c r="H381" s="82">
        <v>4972941</v>
      </c>
      <c r="I381" s="82">
        <v>1434161</v>
      </c>
      <c r="J381" s="46">
        <v>59.18</v>
      </c>
      <c r="K381" s="82">
        <v>3791942</v>
      </c>
      <c r="L381" s="46">
        <v>36.5</v>
      </c>
      <c r="M381" s="82">
        <v>2338345</v>
      </c>
      <c r="N381" s="82">
        <v>451139</v>
      </c>
      <c r="O381" s="82">
        <v>230491</v>
      </c>
      <c r="P381" s="82">
        <v>220648</v>
      </c>
      <c r="Q381" s="82">
        <v>542105</v>
      </c>
      <c r="R381" s="82">
        <v>276981</v>
      </c>
      <c r="S381" s="82">
        <v>265124</v>
      </c>
      <c r="T381" s="175">
        <v>459957</v>
      </c>
      <c r="U381" s="175">
        <v>235055</v>
      </c>
      <c r="V381" s="175">
        <v>224902</v>
      </c>
      <c r="W381" s="175">
        <v>558334</v>
      </c>
      <c r="X381" s="175">
        <v>285286</v>
      </c>
      <c r="Y381" s="175">
        <v>273048</v>
      </c>
      <c r="Z381" s="175">
        <v>483185</v>
      </c>
      <c r="AA381" s="175">
        <v>246682</v>
      </c>
      <c r="AB381" s="175">
        <v>236503</v>
      </c>
      <c r="AC381" s="82">
        <v>603572</v>
      </c>
      <c r="AD381" s="82">
        <v>307657</v>
      </c>
      <c r="AE381" s="82">
        <v>295915</v>
      </c>
      <c r="AF381" s="175">
        <v>527055</v>
      </c>
      <c r="AG381" s="175">
        <v>267830</v>
      </c>
      <c r="AH381" s="176">
        <v>259225</v>
      </c>
      <c r="AI381" s="182"/>
      <c r="AJ381" s="182"/>
      <c r="AK381" s="182"/>
      <c r="AL381" s="175">
        <v>566674</v>
      </c>
      <c r="AM381" s="175">
        <v>284886</v>
      </c>
      <c r="AN381" s="175">
        <v>281788</v>
      </c>
      <c r="AO381" s="175">
        <v>551560</v>
      </c>
      <c r="AP381" s="175">
        <v>274746</v>
      </c>
      <c r="AQ381" s="175">
        <v>276814</v>
      </c>
      <c r="AR381" s="82">
        <v>47166</v>
      </c>
      <c r="AS381" s="82">
        <v>136827</v>
      </c>
      <c r="AT381" s="46"/>
      <c r="AU381" s="82">
        <v>185853</v>
      </c>
      <c r="AV381" s="46">
        <v>381</v>
      </c>
      <c r="AW381" s="82">
        <v>66627</v>
      </c>
      <c r="AX381" s="83">
        <v>8.5</v>
      </c>
      <c r="AY381" s="83">
        <v>632</v>
      </c>
      <c r="AZ381" s="83">
        <v>1.7</v>
      </c>
      <c r="BA381" s="46">
        <v>759</v>
      </c>
      <c r="BB381" s="46">
        <v>22.8</v>
      </c>
      <c r="BC381" s="46">
        <v>17</v>
      </c>
      <c r="BD381" s="46">
        <v>2.2000000000000002</v>
      </c>
      <c r="BE381" s="46">
        <v>10</v>
      </c>
      <c r="BF381" s="46">
        <v>5.5</v>
      </c>
      <c r="BG381" s="82">
        <v>4079</v>
      </c>
      <c r="BH381" s="46">
        <v>9.5</v>
      </c>
      <c r="BI381" s="82">
        <v>7101</v>
      </c>
      <c r="BJ381" s="46">
        <v>2.7</v>
      </c>
      <c r="BK381" s="46">
        <v>12</v>
      </c>
      <c r="BL381" s="46">
        <v>7.5</v>
      </c>
      <c r="BM381" s="46">
        <v>34</v>
      </c>
      <c r="BN381" s="46">
        <v>24.72</v>
      </c>
      <c r="BO381" s="46">
        <v>7</v>
      </c>
      <c r="BP381" s="46">
        <v>9.4700000000000006</v>
      </c>
      <c r="BQ381" s="46">
        <v>44</v>
      </c>
      <c r="BR381" s="46">
        <v>5.67</v>
      </c>
      <c r="BS381" s="46">
        <v>9</v>
      </c>
      <c r="BT381" s="46">
        <v>10.09</v>
      </c>
      <c r="BU381" s="46">
        <v>28</v>
      </c>
      <c r="BV381" s="84">
        <v>95</v>
      </c>
      <c r="BW381" s="84">
        <v>94.1</v>
      </c>
      <c r="BX381" s="84">
        <v>91</v>
      </c>
      <c r="BY381" s="84">
        <v>94</v>
      </c>
      <c r="BZ381" s="84">
        <v>95.2</v>
      </c>
      <c r="CA381" s="84">
        <v>85.9</v>
      </c>
      <c r="CB381" s="84">
        <v>95.9</v>
      </c>
      <c r="CC381" s="46">
        <v>74.63</v>
      </c>
      <c r="CD381" s="46" t="s">
        <v>3400</v>
      </c>
      <c r="CE381" s="46"/>
      <c r="CF381" s="46">
        <v>3.97</v>
      </c>
      <c r="CG381" s="46">
        <v>3.13</v>
      </c>
      <c r="CH381" s="46">
        <v>50.44</v>
      </c>
      <c r="CI381" s="46">
        <v>215</v>
      </c>
      <c r="CJ381" s="46">
        <v>0.2</v>
      </c>
      <c r="CK381" s="46">
        <v>96</v>
      </c>
      <c r="CL381" s="46">
        <v>50.44</v>
      </c>
      <c r="CM381" s="46">
        <v>215</v>
      </c>
      <c r="CN381" s="46">
        <v>125.79</v>
      </c>
      <c r="CO381" s="46">
        <v>630</v>
      </c>
      <c r="CP381" s="46">
        <v>10.79</v>
      </c>
      <c r="CQ381" s="46">
        <v>30</v>
      </c>
      <c r="CR381" s="46">
        <v>4.22</v>
      </c>
      <c r="CS381" s="46">
        <v>30</v>
      </c>
      <c r="CT381" s="46">
        <v>3.32</v>
      </c>
      <c r="CU381" s="46">
        <v>8</v>
      </c>
      <c r="CV381" s="46">
        <v>16.850000000000001</v>
      </c>
      <c r="CW381" s="46">
        <v>8</v>
      </c>
      <c r="CX381" s="46">
        <v>2.54</v>
      </c>
      <c r="CY381" s="46">
        <v>5</v>
      </c>
      <c r="CZ381" s="46">
        <v>3.98</v>
      </c>
      <c r="DA381" s="46">
        <v>9</v>
      </c>
      <c r="DB381" s="46">
        <v>0.3</v>
      </c>
      <c r="DC381" s="46">
        <v>154</v>
      </c>
      <c r="DD381" s="46">
        <v>99.27</v>
      </c>
      <c r="DE381" s="46">
        <v>80.03</v>
      </c>
      <c r="DF381" s="46"/>
      <c r="DG381" s="46"/>
      <c r="DH381" s="46">
        <v>82.76</v>
      </c>
      <c r="DI381" s="46">
        <v>416</v>
      </c>
      <c r="DJ381" s="46">
        <v>183.15</v>
      </c>
      <c r="DK381" s="82">
        <v>1084</v>
      </c>
      <c r="DL381" s="46">
        <v>20.98</v>
      </c>
      <c r="DM381" s="46">
        <v>89</v>
      </c>
      <c r="DN381" s="46">
        <v>82.76</v>
      </c>
      <c r="DO381" s="46">
        <v>416</v>
      </c>
      <c r="DP381" s="46">
        <v>16.32</v>
      </c>
      <c r="DQ381" s="46">
        <v>245</v>
      </c>
      <c r="DR381" s="109">
        <v>12.5</v>
      </c>
      <c r="DS381" s="46">
        <v>49</v>
      </c>
      <c r="DT381" s="46">
        <v>34.49</v>
      </c>
      <c r="DU381" s="46">
        <v>142</v>
      </c>
      <c r="DV381" s="46">
        <v>9.7100000000000009</v>
      </c>
      <c r="DW381" s="46">
        <v>41</v>
      </c>
      <c r="DX381" s="46">
        <v>4.72</v>
      </c>
      <c r="DY381" s="46">
        <v>13</v>
      </c>
      <c r="DZ381" s="46">
        <v>3.4</v>
      </c>
      <c r="EA381" s="46">
        <v>805</v>
      </c>
      <c r="EB381" s="46">
        <v>57.7</v>
      </c>
      <c r="EC381" s="46">
        <v>14947</v>
      </c>
      <c r="ED381" s="46">
        <v>1.1000000000000001</v>
      </c>
      <c r="EE381" s="46">
        <v>576</v>
      </c>
      <c r="EF381" s="46">
        <v>99.27</v>
      </c>
      <c r="EG381" s="46">
        <v>80.03</v>
      </c>
      <c r="EH381" s="46"/>
      <c r="EI381" s="46"/>
      <c r="EJ381" s="46"/>
      <c r="EK381" s="46"/>
      <c r="EL381" s="46">
        <v>81.819999999999993</v>
      </c>
      <c r="EM381" s="46">
        <v>41.96</v>
      </c>
      <c r="EN381" s="46"/>
      <c r="EO381" s="46"/>
      <c r="EP381" s="46">
        <v>100.03</v>
      </c>
      <c r="EQ381" s="46">
        <v>552</v>
      </c>
      <c r="ER381" s="46">
        <v>191.94</v>
      </c>
      <c r="ES381" s="82">
        <v>1149</v>
      </c>
      <c r="ET381" s="46">
        <v>188.23</v>
      </c>
      <c r="EU381" s="82">
        <v>1109</v>
      </c>
      <c r="EV381" s="46">
        <v>126.63</v>
      </c>
      <c r="EW381" s="46">
        <v>703</v>
      </c>
      <c r="EX381" s="46"/>
      <c r="EY381" s="109">
        <v>81</v>
      </c>
      <c r="EZ381" s="46">
        <v>22809</v>
      </c>
      <c r="FA381" s="46">
        <v>68</v>
      </c>
      <c r="FB381" s="46">
        <v>18831</v>
      </c>
      <c r="FC381" s="46">
        <v>22.53</v>
      </c>
      <c r="FD381" s="46">
        <v>248</v>
      </c>
      <c r="FE381" s="46">
        <v>82.86</v>
      </c>
      <c r="FF381" s="46">
        <v>977</v>
      </c>
      <c r="FG381" s="46">
        <v>8.3800000000000008</v>
      </c>
      <c r="FH381" s="46">
        <v>81</v>
      </c>
      <c r="FI381" s="46">
        <v>13.76</v>
      </c>
      <c r="FJ381" s="46">
        <v>132</v>
      </c>
      <c r="FK381" s="46">
        <v>118.39</v>
      </c>
      <c r="FL381" s="46">
        <v>1438</v>
      </c>
      <c r="FM381" s="46">
        <v>266.8</v>
      </c>
      <c r="FN381" s="82">
        <v>3120</v>
      </c>
      <c r="FO381" s="46">
        <v>387.73</v>
      </c>
      <c r="FP381" s="82">
        <v>4642</v>
      </c>
      <c r="FQ381" s="46">
        <v>26.52</v>
      </c>
      <c r="FR381" s="46">
        <v>272</v>
      </c>
      <c r="FS381" s="46">
        <v>1.7</v>
      </c>
      <c r="FT381" s="46">
        <v>975</v>
      </c>
      <c r="FU381" s="46">
        <v>1.6</v>
      </c>
      <c r="FV381" s="46">
        <v>867</v>
      </c>
      <c r="FW381" s="46" t="s">
        <v>3401</v>
      </c>
      <c r="FX381" s="46">
        <v>3.74</v>
      </c>
      <c r="FY381" s="46"/>
      <c r="FZ381" s="82">
        <v>1983566</v>
      </c>
      <c r="GA381" s="82">
        <v>2322286</v>
      </c>
      <c r="GB381" s="46">
        <v>44.21</v>
      </c>
      <c r="GC381" s="46" t="s">
        <v>3402</v>
      </c>
      <c r="GD381" s="46">
        <v>29.96</v>
      </c>
      <c r="GE381" s="46">
        <v>73.37</v>
      </c>
      <c r="GF381" s="46">
        <v>90.6</v>
      </c>
      <c r="GG381" s="46">
        <v>82.62</v>
      </c>
      <c r="GH381" s="46">
        <v>98.8</v>
      </c>
      <c r="GI381" s="46">
        <v>62.2</v>
      </c>
      <c r="GJ381" s="46">
        <v>52.46</v>
      </c>
      <c r="GK381" s="46">
        <v>88.9</v>
      </c>
      <c r="GL381" s="46">
        <v>1.97</v>
      </c>
      <c r="GM381" s="46">
        <v>11.68</v>
      </c>
      <c r="GN381" s="46">
        <v>3.81</v>
      </c>
      <c r="GO381" s="46">
        <v>25.65</v>
      </c>
      <c r="GP381" s="46">
        <v>5.95</v>
      </c>
      <c r="GQ381" s="46">
        <v>3.42</v>
      </c>
      <c r="GR381" s="46">
        <v>11.59</v>
      </c>
      <c r="GS381" s="46"/>
      <c r="GT381" s="46"/>
      <c r="GU381" s="46"/>
      <c r="GV381" s="46"/>
      <c r="GW381" s="46"/>
      <c r="GX381" s="46"/>
      <c r="GY381" s="46"/>
      <c r="GZ381" s="46"/>
      <c r="HA381" s="46"/>
      <c r="HB381" s="46"/>
      <c r="HC381" s="46"/>
      <c r="HD381" s="46"/>
      <c r="HE381" s="46"/>
      <c r="HF381" s="46"/>
      <c r="HG381" s="46"/>
      <c r="HH381" s="46"/>
      <c r="HI381" s="46"/>
      <c r="HJ381" s="46"/>
      <c r="HK381" s="46"/>
      <c r="HL381" s="46"/>
      <c r="HM381" s="46"/>
      <c r="HN381" s="46"/>
      <c r="HO381" s="46"/>
      <c r="HP381" s="46"/>
      <c r="HQ381" s="46"/>
      <c r="HR381" s="46"/>
      <c r="HS381" s="46"/>
      <c r="HT381" s="46"/>
      <c r="HU381" s="46"/>
      <c r="HV381" s="46"/>
      <c r="HW381" s="46"/>
      <c r="HX381" s="46"/>
      <c r="HY381" s="46"/>
      <c r="HZ381" s="46"/>
      <c r="IA381" s="46"/>
      <c r="IB381" s="46"/>
      <c r="IC381" s="46"/>
      <c r="ID381" s="46"/>
      <c r="IE381" s="46"/>
      <c r="IF381" s="46"/>
      <c r="IG381" s="46"/>
      <c r="IH381" s="46"/>
      <c r="II381" s="46"/>
      <c r="IJ381" s="46"/>
      <c r="IK381" s="46"/>
      <c r="IL381" s="46"/>
      <c r="IM381" s="46"/>
      <c r="IN381" s="46"/>
      <c r="IO381" s="46"/>
      <c r="IP381" s="46"/>
      <c r="IQ381" s="46"/>
      <c r="IR381" s="46"/>
      <c r="IS381" s="46"/>
      <c r="IT381" s="46"/>
      <c r="IU381" s="46"/>
      <c r="IV381" s="46"/>
      <c r="IW381" s="46"/>
      <c r="IX381" s="46"/>
      <c r="IY381" s="46"/>
      <c r="IZ381" s="46"/>
      <c r="JA381" s="46"/>
      <c r="JB381" s="46"/>
      <c r="JC381" s="46"/>
      <c r="JD381" s="46"/>
      <c r="JE381" s="46"/>
      <c r="JF381" s="46"/>
      <c r="JG381" s="46"/>
      <c r="JH381" s="46"/>
      <c r="JI381" s="46"/>
      <c r="JJ381" s="46"/>
      <c r="JK381" s="46"/>
      <c r="JL381" s="46"/>
      <c r="JM381" s="46"/>
      <c r="JN381" s="46"/>
      <c r="JO381" s="46"/>
      <c r="JP381" s="46"/>
      <c r="JQ381" s="46"/>
      <c r="JR381" s="46"/>
      <c r="JS381" s="46"/>
      <c r="JT381" s="46"/>
      <c r="JU381" s="46"/>
      <c r="JV381" s="46"/>
      <c r="JW381" s="46"/>
      <c r="JX381" s="46"/>
      <c r="JY381" s="46"/>
      <c r="JZ381" s="46"/>
      <c r="KA381" s="46"/>
      <c r="KB381" s="46"/>
      <c r="KC381" s="46"/>
      <c r="KD381" s="46"/>
      <c r="KE381" s="46"/>
      <c r="KF381" s="46"/>
      <c r="KG381" s="46"/>
      <c r="KH381" s="46"/>
      <c r="KI381" s="46"/>
      <c r="KJ381" s="46"/>
      <c r="KK381" s="46"/>
      <c r="KL381" s="46"/>
      <c r="KM381" s="46"/>
      <c r="KN381" s="46"/>
      <c r="KO381" s="46"/>
      <c r="KP381" s="46"/>
      <c r="KQ381" s="46"/>
      <c r="KR381" s="46"/>
      <c r="KS381" s="46"/>
      <c r="KT381" s="46"/>
      <c r="KU381" s="46"/>
      <c r="KV381" s="46"/>
      <c r="KW381" s="46"/>
      <c r="KX381" s="46"/>
      <c r="KY381" s="46"/>
      <c r="KZ381" s="46"/>
      <c r="LA381" s="46"/>
      <c r="LB381" s="46"/>
      <c r="LC381" s="46"/>
      <c r="LD381" s="46"/>
      <c r="LE381" s="46"/>
      <c r="LF381" s="46"/>
      <c r="LG381" s="46"/>
      <c r="LH381" s="46"/>
      <c r="LI381" s="46"/>
      <c r="LJ381" s="46"/>
      <c r="LK381" s="46"/>
      <c r="LL381" s="46"/>
      <c r="LM381" s="46"/>
      <c r="LN381" s="46"/>
      <c r="LO381" s="46"/>
      <c r="LP381" s="46"/>
      <c r="LQ381" s="46"/>
      <c r="LR381" s="46"/>
      <c r="LS381" s="46"/>
      <c r="LT381" s="46"/>
      <c r="LU381" s="46"/>
      <c r="LV381" s="46"/>
      <c r="LW381" s="46"/>
      <c r="LX381" s="46"/>
      <c r="LY381" s="46"/>
      <c r="LZ381" s="46"/>
      <c r="MA381" s="46"/>
      <c r="MB381" s="46"/>
      <c r="MC381" s="46"/>
      <c r="MD381" s="46"/>
      <c r="ME381" s="46"/>
      <c r="MF381" s="46"/>
      <c r="MG381" s="46"/>
      <c r="MH381" s="46"/>
      <c r="MI381" s="46"/>
      <c r="MJ381" s="46"/>
      <c r="MK381" s="46"/>
      <c r="ML381" s="46"/>
      <c r="MM381" s="46"/>
      <c r="MN381" s="46"/>
      <c r="MO381" s="46"/>
      <c r="MP381" s="46"/>
      <c r="MQ381" s="46"/>
      <c r="MR381" s="46"/>
      <c r="MS381" s="46"/>
      <c r="MT381" s="46"/>
      <c r="MU381" s="46"/>
      <c r="MV381" s="46"/>
      <c r="MW381" s="46"/>
      <c r="MX381" s="46"/>
      <c r="MY381" s="46"/>
      <c r="MZ381" s="46"/>
      <c r="NA381" s="46"/>
      <c r="NB381" s="46"/>
      <c r="NC381" s="46"/>
      <c r="ND381" s="46"/>
      <c r="NE381" s="46"/>
      <c r="NF381" s="46"/>
      <c r="NG381" s="46"/>
      <c r="NH381" s="46"/>
      <c r="NI381" s="46"/>
      <c r="NJ381" s="46"/>
      <c r="NK381" s="46"/>
      <c r="NL381" s="46"/>
      <c r="NM381" s="46"/>
      <c r="NN381" s="46"/>
      <c r="NO381" s="46"/>
      <c r="NP381" s="46"/>
      <c r="NQ381" s="46"/>
      <c r="NR381" s="46"/>
      <c r="NS381" s="46"/>
      <c r="NT381" s="46"/>
      <c r="NU381" s="46"/>
      <c r="NV381" s="46"/>
      <c r="NW381" s="46"/>
      <c r="NX381" s="46"/>
      <c r="NY381" s="46"/>
      <c r="NZ381" s="46"/>
      <c r="OA381" s="46"/>
      <c r="OB381" s="46"/>
      <c r="OC381" s="46"/>
      <c r="OD381" s="46"/>
      <c r="OE381" s="46"/>
      <c r="OF381" s="46"/>
      <c r="OG381" s="46"/>
      <c r="OH381" s="46"/>
      <c r="OI381" s="46"/>
      <c r="OJ381" s="46"/>
      <c r="OK381" s="46"/>
      <c r="OL381" s="46"/>
      <c r="OM381" s="46"/>
      <c r="ON381" s="46"/>
      <c r="OO381" s="46"/>
      <c r="OP381" s="46"/>
      <c r="OQ381" s="46"/>
      <c r="OR381" s="46"/>
      <c r="OS381" s="46"/>
      <c r="OT381" s="46"/>
    </row>
    <row r="382" spans="1:410" s="10" customFormat="1">
      <c r="A382" s="55" t="s">
        <v>425</v>
      </c>
      <c r="B382" s="56" t="s">
        <v>426</v>
      </c>
      <c r="C382" s="55" t="s">
        <v>427</v>
      </c>
      <c r="D382" s="57">
        <v>6</v>
      </c>
      <c r="E382" s="96">
        <v>2018</v>
      </c>
      <c r="F382" s="56">
        <v>68.489999999999995</v>
      </c>
      <c r="G382" s="110">
        <v>20367</v>
      </c>
      <c r="H382" s="110">
        <v>7674</v>
      </c>
      <c r="I382" s="110">
        <v>12693</v>
      </c>
      <c r="J382" s="110">
        <v>12.97</v>
      </c>
      <c r="K382" s="110">
        <v>2464</v>
      </c>
      <c r="L382" s="100">
        <v>61.94</v>
      </c>
      <c r="M382" s="110">
        <v>12615</v>
      </c>
      <c r="N382" s="111">
        <v>1328</v>
      </c>
      <c r="O382" s="56">
        <v>659</v>
      </c>
      <c r="P382" s="56">
        <v>669</v>
      </c>
      <c r="Q382" s="112">
        <v>1606</v>
      </c>
      <c r="R382" s="113">
        <v>800</v>
      </c>
      <c r="S382" s="113">
        <v>806</v>
      </c>
      <c r="T382" s="111">
        <v>1469</v>
      </c>
      <c r="U382" s="56">
        <v>754</v>
      </c>
      <c r="V382" s="56">
        <v>715</v>
      </c>
      <c r="W382" s="114">
        <v>1836</v>
      </c>
      <c r="X382" s="113">
        <v>951</v>
      </c>
      <c r="Y382" s="113">
        <v>885</v>
      </c>
      <c r="Z382" s="111">
        <v>1656</v>
      </c>
      <c r="AA382" s="56">
        <v>874</v>
      </c>
      <c r="AB382" s="56">
        <v>782</v>
      </c>
      <c r="AC382" s="112">
        <v>2042</v>
      </c>
      <c r="AD382" s="112">
        <v>1089</v>
      </c>
      <c r="AE382" s="112">
        <v>953</v>
      </c>
      <c r="AF382" s="111">
        <v>1690</v>
      </c>
      <c r="AG382" s="56">
        <v>909</v>
      </c>
      <c r="AH382" s="177">
        <v>781</v>
      </c>
      <c r="AI382" s="182"/>
      <c r="AJ382" s="182"/>
      <c r="AK382" s="182"/>
      <c r="AL382" s="111">
        <v>1460</v>
      </c>
      <c r="AM382" s="56">
        <v>795</v>
      </c>
      <c r="AN382" s="56">
        <v>665</v>
      </c>
      <c r="AO382" s="111">
        <v>1249</v>
      </c>
      <c r="AP382" s="56">
        <v>657</v>
      </c>
      <c r="AQ382" s="56">
        <v>592</v>
      </c>
      <c r="AR382" s="56">
        <v>97</v>
      </c>
      <c r="AS382" s="80">
        <v>146</v>
      </c>
      <c r="AT382" s="115" t="s">
        <v>428</v>
      </c>
      <c r="AU382" s="59">
        <v>928</v>
      </c>
      <c r="AV382" s="59">
        <v>0</v>
      </c>
      <c r="AW382" s="59">
        <v>97</v>
      </c>
      <c r="AX382" s="59">
        <v>12.8</v>
      </c>
      <c r="AY382" s="59">
        <v>2</v>
      </c>
      <c r="AZ382" s="62">
        <v>1.1771630370806356</v>
      </c>
      <c r="BA382" s="63">
        <v>2</v>
      </c>
      <c r="BB382" s="62">
        <v>0</v>
      </c>
      <c r="BC382" s="63">
        <v>0</v>
      </c>
      <c r="BD382" s="64">
        <v>0</v>
      </c>
      <c r="BE382" s="65">
        <v>0</v>
      </c>
      <c r="BF382" s="62">
        <v>1.2820512820512819</v>
      </c>
      <c r="BG382" s="63">
        <v>2</v>
      </c>
      <c r="BH382" s="62">
        <v>11.538461538461538</v>
      </c>
      <c r="BI382" s="63">
        <v>18</v>
      </c>
      <c r="BJ382" s="64">
        <v>0</v>
      </c>
      <c r="BK382" s="65">
        <v>0</v>
      </c>
      <c r="BL382" s="64">
        <v>58.858151854031782</v>
      </c>
      <c r="BM382" s="65">
        <v>1</v>
      </c>
      <c r="BN382" s="56">
        <v>0</v>
      </c>
      <c r="BO382" s="56">
        <v>0</v>
      </c>
      <c r="BP382" s="56">
        <v>0</v>
      </c>
      <c r="BQ382" s="56">
        <v>0</v>
      </c>
      <c r="BR382" s="56">
        <v>0</v>
      </c>
      <c r="BS382" s="56">
        <v>0</v>
      </c>
      <c r="BT382" s="56">
        <v>0</v>
      </c>
      <c r="BU382" s="56">
        <v>0</v>
      </c>
      <c r="BV382" s="116">
        <v>23.8</v>
      </c>
      <c r="BW382" s="70">
        <v>0.78712871287128716</v>
      </c>
      <c r="BX382" s="56">
        <v>82.1</v>
      </c>
      <c r="BY382" s="107">
        <v>78.2</v>
      </c>
      <c r="BZ382" s="56">
        <v>75.2</v>
      </c>
      <c r="CA382" s="56">
        <v>82.3</v>
      </c>
      <c r="CB382" s="56">
        <v>75.5</v>
      </c>
      <c r="CC382" s="96" t="s">
        <v>3403</v>
      </c>
      <c r="CD382" s="96" t="s">
        <v>3404</v>
      </c>
      <c r="CE382" s="96" t="s">
        <v>555</v>
      </c>
      <c r="CF382" s="96" t="s">
        <v>3405</v>
      </c>
      <c r="CG382" s="96" t="s">
        <v>2093</v>
      </c>
      <c r="CH382" s="56">
        <v>0</v>
      </c>
      <c r="CI382" s="56">
        <v>0</v>
      </c>
      <c r="CJ382" s="60">
        <v>0</v>
      </c>
      <c r="CK382" s="61">
        <v>0</v>
      </c>
      <c r="CL382" s="61">
        <v>0</v>
      </c>
      <c r="CM382" s="61">
        <v>0</v>
      </c>
      <c r="CN382" s="56">
        <v>118.84</v>
      </c>
      <c r="CO382" s="56">
        <v>2</v>
      </c>
      <c r="CP382" s="56">
        <v>0</v>
      </c>
      <c r="CQ382" s="56">
        <v>0</v>
      </c>
      <c r="CR382" s="56">
        <v>52.88</v>
      </c>
      <c r="CS382" s="56">
        <v>1</v>
      </c>
      <c r="CT382" s="56">
        <v>0</v>
      </c>
      <c r="CU382" s="56">
        <v>0</v>
      </c>
      <c r="CV382" s="56">
        <v>0</v>
      </c>
      <c r="CW382" s="56">
        <v>0</v>
      </c>
      <c r="CX382" s="56">
        <v>52.08</v>
      </c>
      <c r="CY382" s="56">
        <v>1</v>
      </c>
      <c r="CZ382" s="56">
        <v>0</v>
      </c>
      <c r="DA382" s="56">
        <v>0</v>
      </c>
      <c r="DB382" s="60">
        <v>0.66006600660066006</v>
      </c>
      <c r="DC382" s="61">
        <v>1</v>
      </c>
      <c r="DD382" s="56" t="s">
        <v>3406</v>
      </c>
      <c r="DE382" s="56" t="s">
        <v>3407</v>
      </c>
      <c r="DF382" s="96" t="s">
        <v>555</v>
      </c>
      <c r="DG382" s="96" t="s">
        <v>555</v>
      </c>
      <c r="DH382" s="56">
        <v>105.76</v>
      </c>
      <c r="DI382" s="56">
        <v>2</v>
      </c>
      <c r="DJ382" s="56">
        <v>264.41000000000003</v>
      </c>
      <c r="DK382" s="56">
        <v>5</v>
      </c>
      <c r="DL382" s="56">
        <v>0</v>
      </c>
      <c r="DM382" s="56">
        <v>0</v>
      </c>
      <c r="DN382" s="56">
        <v>168.07</v>
      </c>
      <c r="DO382" s="56">
        <v>2</v>
      </c>
      <c r="DP382" s="107">
        <v>56.022408963585427</v>
      </c>
      <c r="DQ382" s="56">
        <v>1</v>
      </c>
      <c r="DR382" s="56">
        <v>0</v>
      </c>
      <c r="DS382" s="56">
        <v>0</v>
      </c>
      <c r="DT382" s="56">
        <v>0</v>
      </c>
      <c r="DU382" s="56">
        <v>0</v>
      </c>
      <c r="DV382" s="56">
        <v>0</v>
      </c>
      <c r="DW382" s="56">
        <v>0</v>
      </c>
      <c r="DX382" s="56">
        <v>56.02</v>
      </c>
      <c r="DY382" s="56">
        <v>1</v>
      </c>
      <c r="DZ382" s="62">
        <v>1.2345679012345678</v>
      </c>
      <c r="EA382" s="63">
        <v>2</v>
      </c>
      <c r="EB382" s="62">
        <v>30.246913580246915</v>
      </c>
      <c r="EC382" s="63">
        <v>49</v>
      </c>
      <c r="ED382" s="60">
        <v>2.0352781546811398</v>
      </c>
      <c r="EE382" s="61">
        <v>3</v>
      </c>
      <c r="EF382" s="56" t="s">
        <v>3408</v>
      </c>
      <c r="EG382" s="56" t="s">
        <v>3291</v>
      </c>
      <c r="EH382" s="56" t="s">
        <v>555</v>
      </c>
      <c r="EI382" s="56" t="s">
        <v>555</v>
      </c>
      <c r="EJ382" s="56" t="s">
        <v>3409</v>
      </c>
      <c r="EK382" s="56" t="s">
        <v>3410</v>
      </c>
      <c r="EL382" s="56" t="s">
        <v>2431</v>
      </c>
      <c r="EM382" s="56" t="s">
        <v>3411</v>
      </c>
      <c r="EN382" s="56" t="s">
        <v>555</v>
      </c>
      <c r="EO382" s="56" t="s">
        <v>555</v>
      </c>
      <c r="EP382" s="56">
        <v>168.07</v>
      </c>
      <c r="EQ382" s="56">
        <v>3</v>
      </c>
      <c r="ER382" s="56">
        <v>448.18</v>
      </c>
      <c r="ES382" s="56">
        <v>8</v>
      </c>
      <c r="ET382" s="56">
        <v>168.07</v>
      </c>
      <c r="EU382" s="56">
        <v>3</v>
      </c>
      <c r="EV382" s="107">
        <v>224.09</v>
      </c>
      <c r="EW382" s="56">
        <v>4</v>
      </c>
      <c r="EX382" s="56">
        <v>1</v>
      </c>
      <c r="EY382" s="62">
        <v>72.180451127819552</v>
      </c>
      <c r="EZ382" s="63">
        <v>48</v>
      </c>
      <c r="FA382" s="62">
        <v>52.364864864864863</v>
      </c>
      <c r="FB382" s="63">
        <v>31</v>
      </c>
      <c r="FC382" s="56">
        <v>0</v>
      </c>
      <c r="FD382" s="56">
        <v>0</v>
      </c>
      <c r="FE382" s="56">
        <v>30.59</v>
      </c>
      <c r="FF382" s="56">
        <v>1</v>
      </c>
      <c r="FG382" s="56">
        <v>0</v>
      </c>
      <c r="FH382" s="56">
        <v>0</v>
      </c>
      <c r="FI382" s="56">
        <v>30.59</v>
      </c>
      <c r="FJ382" s="56">
        <v>1</v>
      </c>
      <c r="FK382" s="56">
        <v>61.18</v>
      </c>
      <c r="FL382" s="56">
        <v>2</v>
      </c>
      <c r="FM382" s="56">
        <v>91.77</v>
      </c>
      <c r="FN382" s="56">
        <v>3</v>
      </c>
      <c r="FO382" s="56">
        <v>489.45</v>
      </c>
      <c r="FP382" s="56">
        <v>16</v>
      </c>
      <c r="FQ382" s="56">
        <v>30.59</v>
      </c>
      <c r="FR382" s="56">
        <v>1</v>
      </c>
      <c r="FS382" s="60">
        <v>1</v>
      </c>
      <c r="FT382" s="61">
        <v>1</v>
      </c>
      <c r="FU382" s="60">
        <v>0</v>
      </c>
      <c r="FV382" s="61">
        <v>0</v>
      </c>
      <c r="FW382" s="56" t="s">
        <v>3412</v>
      </c>
      <c r="FX382" s="56">
        <v>2.92</v>
      </c>
      <c r="FY382" s="56">
        <v>11.7</v>
      </c>
      <c r="FZ382" s="111">
        <v>6028</v>
      </c>
      <c r="GA382" s="111">
        <v>8511</v>
      </c>
      <c r="GB382" s="56">
        <v>27.87</v>
      </c>
      <c r="GC382" s="56">
        <v>72.13</v>
      </c>
      <c r="GD382" s="56">
        <v>29.25</v>
      </c>
      <c r="GE382" s="56">
        <v>81.790000000000006</v>
      </c>
      <c r="GF382" s="56">
        <v>68.63</v>
      </c>
      <c r="GG382" s="56">
        <v>43.64</v>
      </c>
      <c r="GH382" s="56">
        <v>99.01</v>
      </c>
      <c r="GI382" s="56">
        <v>24.87</v>
      </c>
      <c r="GJ382" s="56">
        <v>19.14</v>
      </c>
      <c r="GK382" s="56">
        <v>43.42</v>
      </c>
      <c r="GL382" s="56">
        <v>1.9</v>
      </c>
      <c r="GM382" s="56">
        <v>16.13</v>
      </c>
      <c r="GN382" s="56">
        <v>3.3</v>
      </c>
      <c r="GO382" s="56">
        <v>10.55</v>
      </c>
      <c r="GP382" s="56">
        <v>1.32</v>
      </c>
      <c r="GQ382" s="56">
        <v>1.28</v>
      </c>
      <c r="GR382" s="56">
        <v>1.82</v>
      </c>
      <c r="GS382" s="56">
        <v>0.89</v>
      </c>
      <c r="GT382" s="56">
        <v>7.52</v>
      </c>
      <c r="GU382" s="56">
        <v>13.99</v>
      </c>
      <c r="GV382" s="117">
        <v>0.86</v>
      </c>
      <c r="GW382" s="117">
        <v>32.619999999999997</v>
      </c>
      <c r="GX382" s="117">
        <v>59.23</v>
      </c>
      <c r="GY382" s="117">
        <v>6.58</v>
      </c>
      <c r="GZ382" s="117">
        <v>0.14000000000000001</v>
      </c>
      <c r="HA382" s="117">
        <v>0.28999999999999998</v>
      </c>
      <c r="HB382" s="117">
        <v>0.28999999999999998</v>
      </c>
      <c r="HC382" s="117">
        <v>0.28999999999999998</v>
      </c>
      <c r="HD382" s="118">
        <v>0</v>
      </c>
      <c r="HE382" s="118">
        <v>0</v>
      </c>
      <c r="HF382" s="118">
        <v>0</v>
      </c>
      <c r="HG382" s="118">
        <v>0</v>
      </c>
      <c r="HH382" s="118">
        <v>2</v>
      </c>
      <c r="HI382" s="118">
        <v>150</v>
      </c>
      <c r="HJ382" s="118">
        <v>1</v>
      </c>
      <c r="HK382" s="118">
        <v>153</v>
      </c>
      <c r="HL382" s="119">
        <v>0</v>
      </c>
      <c r="HM382" s="119">
        <v>0</v>
      </c>
      <c r="HN382" s="119">
        <v>0</v>
      </c>
      <c r="HO382" s="119">
        <v>0</v>
      </c>
      <c r="HP382" s="119">
        <v>1</v>
      </c>
      <c r="HQ382" s="119">
        <v>171</v>
      </c>
      <c r="HR382" s="119">
        <v>1</v>
      </c>
      <c r="HS382" s="119">
        <v>173</v>
      </c>
      <c r="HT382" s="119">
        <v>0</v>
      </c>
      <c r="HU382" s="119">
        <v>0</v>
      </c>
      <c r="HV382" s="119">
        <v>0</v>
      </c>
      <c r="HW382" s="119">
        <v>0</v>
      </c>
      <c r="HX382" s="119">
        <v>6</v>
      </c>
      <c r="HY382" s="119">
        <v>208</v>
      </c>
      <c r="HZ382" s="119">
        <v>2</v>
      </c>
      <c r="IA382" s="119">
        <v>216</v>
      </c>
      <c r="IB382" s="119">
        <v>1</v>
      </c>
      <c r="IC382" s="119">
        <v>0</v>
      </c>
      <c r="ID382" s="119">
        <v>0</v>
      </c>
      <c r="IE382" s="119">
        <v>0</v>
      </c>
      <c r="IF382" s="119">
        <v>18</v>
      </c>
      <c r="IG382" s="119">
        <v>361</v>
      </c>
      <c r="IH382" s="119">
        <v>2</v>
      </c>
      <c r="II382" s="119">
        <v>383</v>
      </c>
      <c r="IJ382" s="119">
        <v>0</v>
      </c>
      <c r="IK382" s="119">
        <v>0</v>
      </c>
      <c r="IL382" s="119">
        <v>0</v>
      </c>
      <c r="IM382" s="119">
        <v>0</v>
      </c>
      <c r="IN382" s="119">
        <v>0</v>
      </c>
      <c r="IO382" s="119">
        <v>0</v>
      </c>
      <c r="IP382" s="119">
        <v>0</v>
      </c>
      <c r="IQ382" s="119">
        <v>0</v>
      </c>
      <c r="IR382" s="119">
        <v>0</v>
      </c>
      <c r="IS382" s="119">
        <v>0</v>
      </c>
      <c r="IT382" s="119">
        <v>0</v>
      </c>
      <c r="IU382" s="119">
        <v>0</v>
      </c>
      <c r="IV382" s="119">
        <v>0</v>
      </c>
      <c r="IW382" s="119">
        <v>0</v>
      </c>
      <c r="IX382" s="119">
        <v>0</v>
      </c>
      <c r="IY382" s="119">
        <v>0</v>
      </c>
      <c r="IZ382" s="119">
        <v>0</v>
      </c>
      <c r="JA382" s="119">
        <v>0</v>
      </c>
      <c r="JB382" s="119">
        <v>0</v>
      </c>
      <c r="JC382" s="119">
        <v>0</v>
      </c>
      <c r="JD382" s="119">
        <v>0</v>
      </c>
      <c r="JE382" s="119">
        <v>0</v>
      </c>
      <c r="JF382" s="119">
        <v>0</v>
      </c>
      <c r="JG382" s="119">
        <v>0</v>
      </c>
      <c r="JH382" s="119">
        <v>0</v>
      </c>
      <c r="JI382" s="119">
        <v>0</v>
      </c>
      <c r="JJ382" s="119">
        <v>0</v>
      </c>
      <c r="JK382" s="119">
        <v>0</v>
      </c>
      <c r="JL382" s="119">
        <v>0</v>
      </c>
      <c r="JM382" s="119">
        <v>0</v>
      </c>
      <c r="JN382" s="119">
        <v>0</v>
      </c>
      <c r="JO382" s="119">
        <v>0</v>
      </c>
      <c r="JP382" s="119">
        <v>0</v>
      </c>
      <c r="JQ382" s="119">
        <v>0</v>
      </c>
      <c r="JR382" s="119">
        <v>0</v>
      </c>
      <c r="JS382" s="119">
        <v>0</v>
      </c>
      <c r="JT382" s="119">
        <v>0</v>
      </c>
      <c r="JU382" s="119">
        <v>0</v>
      </c>
      <c r="JV382" s="119">
        <v>0</v>
      </c>
      <c r="JW382" s="119">
        <v>0</v>
      </c>
      <c r="JX382" s="119">
        <v>0</v>
      </c>
      <c r="JY382" s="119">
        <v>0</v>
      </c>
      <c r="JZ382" s="119">
        <v>0</v>
      </c>
      <c r="KA382" s="119">
        <v>0</v>
      </c>
      <c r="KB382" s="119">
        <v>0</v>
      </c>
      <c r="KC382" s="119">
        <v>0</v>
      </c>
      <c r="KD382" s="119">
        <v>0</v>
      </c>
      <c r="KE382" s="119">
        <v>0</v>
      </c>
      <c r="KF382" s="119">
        <v>0</v>
      </c>
      <c r="KG382" s="119">
        <v>0</v>
      </c>
      <c r="KH382" s="119">
        <v>0</v>
      </c>
      <c r="KI382" s="119">
        <v>0</v>
      </c>
      <c r="KJ382" s="119">
        <v>0</v>
      </c>
      <c r="KK382" s="119">
        <v>0</v>
      </c>
      <c r="KL382" s="119">
        <v>0</v>
      </c>
      <c r="KM382" s="119">
        <v>0</v>
      </c>
      <c r="KN382" s="119">
        <v>0</v>
      </c>
      <c r="KO382" s="119">
        <v>0</v>
      </c>
      <c r="KP382" s="119">
        <v>0</v>
      </c>
      <c r="KQ382" s="119">
        <v>0</v>
      </c>
      <c r="KR382" s="119">
        <v>0</v>
      </c>
      <c r="KS382" s="119">
        <v>0</v>
      </c>
      <c r="KT382" s="119">
        <v>0</v>
      </c>
      <c r="KU382" s="119">
        <v>0</v>
      </c>
      <c r="KV382" s="119">
        <v>0</v>
      </c>
      <c r="KW382" s="119">
        <v>0</v>
      </c>
      <c r="KX382" s="119">
        <v>0</v>
      </c>
      <c r="KY382" s="119">
        <v>0</v>
      </c>
      <c r="KZ382" s="119">
        <v>0</v>
      </c>
      <c r="LA382" s="119">
        <v>0</v>
      </c>
      <c r="LB382" s="119">
        <v>0</v>
      </c>
      <c r="LC382" s="119">
        <v>0</v>
      </c>
      <c r="LD382" s="119">
        <v>0</v>
      </c>
      <c r="LE382" s="119">
        <v>0</v>
      </c>
      <c r="LF382" s="119">
        <v>0</v>
      </c>
      <c r="LG382" s="119">
        <v>0</v>
      </c>
      <c r="LH382" s="119">
        <v>0</v>
      </c>
      <c r="LI382" s="119">
        <v>0</v>
      </c>
      <c r="LJ382" s="119">
        <v>0</v>
      </c>
      <c r="LK382" s="119">
        <v>0</v>
      </c>
      <c r="LL382" s="119">
        <v>0</v>
      </c>
      <c r="LM382" s="119">
        <v>0</v>
      </c>
      <c r="LN382" s="119">
        <v>0</v>
      </c>
      <c r="LO382" s="119">
        <v>0</v>
      </c>
      <c r="LP382" s="119">
        <v>0</v>
      </c>
      <c r="LQ382" s="119">
        <v>0</v>
      </c>
      <c r="LR382" s="119">
        <v>0</v>
      </c>
      <c r="LS382" s="119">
        <v>0</v>
      </c>
      <c r="LT382" s="119">
        <v>0</v>
      </c>
      <c r="LU382" s="119">
        <v>0</v>
      </c>
      <c r="LV382" s="119">
        <v>0</v>
      </c>
      <c r="LW382" s="119">
        <v>0</v>
      </c>
      <c r="LX382" s="119">
        <v>0</v>
      </c>
      <c r="LY382" s="119">
        <v>0</v>
      </c>
      <c r="LZ382" s="119">
        <v>0</v>
      </c>
      <c r="MA382" s="119">
        <v>0</v>
      </c>
      <c r="MB382" s="119">
        <v>0</v>
      </c>
      <c r="MC382" s="119">
        <v>0</v>
      </c>
      <c r="MD382" s="119">
        <v>0</v>
      </c>
      <c r="ME382" s="119">
        <v>0</v>
      </c>
      <c r="MF382" s="119">
        <v>0</v>
      </c>
      <c r="MG382" s="119">
        <v>0</v>
      </c>
      <c r="MH382" s="119">
        <v>0</v>
      </c>
      <c r="MI382" s="119">
        <v>0</v>
      </c>
      <c r="MJ382" s="119">
        <v>0</v>
      </c>
      <c r="MK382" s="119">
        <v>0</v>
      </c>
      <c r="ML382" s="119">
        <v>0</v>
      </c>
      <c r="MM382" s="119">
        <v>0</v>
      </c>
      <c r="MN382" s="119">
        <v>0</v>
      </c>
      <c r="MO382" s="119">
        <v>0</v>
      </c>
      <c r="MP382" s="119">
        <v>0</v>
      </c>
      <c r="MQ382" s="119">
        <v>0</v>
      </c>
      <c r="MR382" s="119">
        <v>0</v>
      </c>
      <c r="MS382" s="119">
        <v>0</v>
      </c>
      <c r="MT382" s="119">
        <v>0</v>
      </c>
      <c r="MU382" s="119">
        <v>0</v>
      </c>
      <c r="MV382" s="119">
        <v>0</v>
      </c>
      <c r="MW382" s="119">
        <v>0</v>
      </c>
      <c r="MX382" s="119">
        <v>0</v>
      </c>
      <c r="MY382" s="119">
        <v>0</v>
      </c>
      <c r="MZ382" s="119">
        <v>0</v>
      </c>
      <c r="NA382" s="119">
        <v>0</v>
      </c>
      <c r="NB382" s="119">
        <v>0</v>
      </c>
      <c r="NC382" s="119">
        <v>0</v>
      </c>
      <c r="ND382" s="119">
        <v>0</v>
      </c>
      <c r="NE382" s="119">
        <v>0</v>
      </c>
      <c r="NF382" s="119">
        <v>0</v>
      </c>
      <c r="NG382" s="119">
        <v>0</v>
      </c>
      <c r="NH382" s="119">
        <v>0</v>
      </c>
      <c r="NI382" s="119">
        <v>0</v>
      </c>
      <c r="NJ382" s="119">
        <v>0</v>
      </c>
      <c r="NK382" s="119">
        <v>0</v>
      </c>
      <c r="NL382" s="119">
        <v>0</v>
      </c>
      <c r="NM382" s="119">
        <v>0</v>
      </c>
      <c r="NN382" s="119">
        <v>0</v>
      </c>
      <c r="NO382" s="119">
        <v>0</v>
      </c>
      <c r="NP382" s="119">
        <v>0</v>
      </c>
      <c r="NQ382" s="119">
        <v>0</v>
      </c>
      <c r="NR382" s="119">
        <v>0</v>
      </c>
      <c r="NS382" s="119">
        <v>0</v>
      </c>
      <c r="NT382" s="119">
        <v>0</v>
      </c>
      <c r="NU382" s="119">
        <v>0</v>
      </c>
      <c r="NV382" s="119">
        <v>0</v>
      </c>
      <c r="NW382" s="119">
        <v>0</v>
      </c>
      <c r="NX382" s="119">
        <v>0</v>
      </c>
      <c r="NY382" s="119">
        <v>0</v>
      </c>
      <c r="NZ382" s="119">
        <v>0</v>
      </c>
      <c r="OA382" s="119">
        <v>0</v>
      </c>
      <c r="OB382" s="119">
        <v>0</v>
      </c>
      <c r="OC382" s="119">
        <v>0</v>
      </c>
      <c r="OD382" s="119">
        <v>0</v>
      </c>
      <c r="OE382" s="119">
        <v>0</v>
      </c>
      <c r="OF382" s="119">
        <v>0</v>
      </c>
      <c r="OG382" s="119">
        <v>0</v>
      </c>
      <c r="OH382" s="119">
        <v>0</v>
      </c>
      <c r="OI382" s="119">
        <v>0</v>
      </c>
      <c r="OJ382" s="119">
        <v>0</v>
      </c>
      <c r="OK382" s="119">
        <v>0</v>
      </c>
      <c r="OL382" s="119">
        <v>0</v>
      </c>
      <c r="OM382" s="119">
        <v>0</v>
      </c>
      <c r="ON382" s="119">
        <v>0</v>
      </c>
      <c r="OO382" s="119">
        <v>0</v>
      </c>
      <c r="OP382" s="119">
        <v>0</v>
      </c>
      <c r="OQ382" s="119">
        <v>0</v>
      </c>
      <c r="OR382" s="119">
        <v>0</v>
      </c>
      <c r="OS382" s="119">
        <v>0</v>
      </c>
      <c r="OT382" s="119">
        <v>0</v>
      </c>
    </row>
    <row r="383" spans="1:410" s="10" customFormat="1">
      <c r="A383" s="55" t="s">
        <v>489</v>
      </c>
      <c r="B383" s="56" t="s">
        <v>490</v>
      </c>
      <c r="C383" s="55" t="s">
        <v>466</v>
      </c>
      <c r="D383" s="57">
        <v>6</v>
      </c>
      <c r="E383" s="96">
        <v>2018</v>
      </c>
      <c r="F383" s="56">
        <v>66.44</v>
      </c>
      <c r="G383" s="110">
        <v>43269</v>
      </c>
      <c r="H383" s="110">
        <v>20250</v>
      </c>
      <c r="I383" s="110">
        <v>23019</v>
      </c>
      <c r="J383" s="110">
        <v>17.64</v>
      </c>
      <c r="K383" s="110">
        <v>8291</v>
      </c>
      <c r="L383" s="100">
        <v>62.1</v>
      </c>
      <c r="M383" s="110">
        <v>29188</v>
      </c>
      <c r="N383" s="111">
        <v>3162</v>
      </c>
      <c r="O383" s="111">
        <v>1655</v>
      </c>
      <c r="P383" s="111">
        <v>1507</v>
      </c>
      <c r="Q383" s="112">
        <v>3795</v>
      </c>
      <c r="R383" s="113">
        <v>1986</v>
      </c>
      <c r="S383" s="113">
        <v>1809</v>
      </c>
      <c r="T383" s="111">
        <v>3198</v>
      </c>
      <c r="U383" s="111">
        <v>1673</v>
      </c>
      <c r="V383" s="111">
        <v>1525</v>
      </c>
      <c r="W383" s="114">
        <v>3880</v>
      </c>
      <c r="X383" s="113">
        <v>2029</v>
      </c>
      <c r="Y383" s="113">
        <v>1851</v>
      </c>
      <c r="Z383" s="111">
        <v>3347</v>
      </c>
      <c r="AA383" s="111">
        <v>1747</v>
      </c>
      <c r="AB383" s="111">
        <v>1600</v>
      </c>
      <c r="AC383" s="112">
        <v>4135</v>
      </c>
      <c r="AD383" s="112">
        <v>2151</v>
      </c>
      <c r="AE383" s="112">
        <v>1984</v>
      </c>
      <c r="AF383" s="111">
        <v>3693</v>
      </c>
      <c r="AG383" s="111">
        <v>1993</v>
      </c>
      <c r="AH383" s="178">
        <v>1700</v>
      </c>
      <c r="AI383" s="182"/>
      <c r="AJ383" s="182"/>
      <c r="AK383" s="182"/>
      <c r="AL383" s="111">
        <v>3680</v>
      </c>
      <c r="AM383" s="111">
        <v>2016</v>
      </c>
      <c r="AN383" s="111">
        <v>1664</v>
      </c>
      <c r="AO383" s="111">
        <v>3235</v>
      </c>
      <c r="AP383" s="111">
        <v>1706</v>
      </c>
      <c r="AQ383" s="111">
        <v>1529</v>
      </c>
      <c r="AR383" s="56">
        <v>561</v>
      </c>
      <c r="AS383" s="80">
        <v>154</v>
      </c>
      <c r="AT383" s="115" t="s">
        <v>3413</v>
      </c>
      <c r="AU383" s="59">
        <v>1130</v>
      </c>
      <c r="AV383" s="59">
        <v>2</v>
      </c>
      <c r="AW383" s="59">
        <v>350</v>
      </c>
      <c r="AX383" s="59">
        <v>12.3</v>
      </c>
      <c r="AY383" s="59">
        <v>5</v>
      </c>
      <c r="AZ383" s="62">
        <v>1.144950767117014</v>
      </c>
      <c r="BA383" s="63">
        <v>5</v>
      </c>
      <c r="BB383" s="62">
        <v>0</v>
      </c>
      <c r="BC383" s="63">
        <v>0</v>
      </c>
      <c r="BD383" s="64">
        <v>0</v>
      </c>
      <c r="BE383" s="65">
        <v>0</v>
      </c>
      <c r="BF383" s="62">
        <v>3.7128712871287126</v>
      </c>
      <c r="BG383" s="63">
        <v>15</v>
      </c>
      <c r="BH383" s="62">
        <v>8.9108910891089099</v>
      </c>
      <c r="BI383" s="63">
        <v>36</v>
      </c>
      <c r="BJ383" s="64">
        <v>0</v>
      </c>
      <c r="BK383" s="65">
        <v>0</v>
      </c>
      <c r="BL383" s="64">
        <v>0</v>
      </c>
      <c r="BM383" s="65">
        <v>0</v>
      </c>
      <c r="BN383" s="56">
        <v>0</v>
      </c>
      <c r="BO383" s="56">
        <v>0</v>
      </c>
      <c r="BP383" s="56">
        <v>0</v>
      </c>
      <c r="BQ383" s="56">
        <v>0</v>
      </c>
      <c r="BR383" s="56">
        <v>0</v>
      </c>
      <c r="BS383" s="56">
        <v>0</v>
      </c>
      <c r="BT383" s="56">
        <v>0</v>
      </c>
      <c r="BU383" s="56">
        <v>0</v>
      </c>
      <c r="BV383" s="116">
        <v>34.6</v>
      </c>
      <c r="BW383" s="70">
        <v>0.91451292246520877</v>
      </c>
      <c r="BX383" s="56">
        <v>87.9</v>
      </c>
      <c r="BY383" s="107">
        <v>91.1</v>
      </c>
      <c r="BZ383" s="56">
        <v>91.1</v>
      </c>
      <c r="CA383" s="56">
        <v>95</v>
      </c>
      <c r="CB383" s="56">
        <v>103</v>
      </c>
      <c r="CC383" s="96" t="s">
        <v>3414</v>
      </c>
      <c r="CD383" s="96" t="s">
        <v>1663</v>
      </c>
      <c r="CE383" s="96" t="s">
        <v>555</v>
      </c>
      <c r="CF383" s="96" t="s">
        <v>2500</v>
      </c>
      <c r="CG383" s="96" t="s">
        <v>3415</v>
      </c>
      <c r="CH383" s="56">
        <v>23.01</v>
      </c>
      <c r="CI383" s="56">
        <v>1</v>
      </c>
      <c r="CJ383" s="60">
        <v>0.46242774566473988</v>
      </c>
      <c r="CK383" s="61">
        <v>2</v>
      </c>
      <c r="CL383" s="107">
        <v>23.014959723820482</v>
      </c>
      <c r="CM383" s="56">
        <v>1</v>
      </c>
      <c r="CN383" s="56">
        <v>92.06</v>
      </c>
      <c r="CO383" s="56">
        <v>4</v>
      </c>
      <c r="CP383" s="56">
        <v>113.38</v>
      </c>
      <c r="CQ383" s="56">
        <v>1</v>
      </c>
      <c r="CR383" s="56">
        <v>19.170000000000002</v>
      </c>
      <c r="CS383" s="56">
        <v>1</v>
      </c>
      <c r="CT383" s="56">
        <v>0</v>
      </c>
      <c r="CU383" s="56">
        <v>0</v>
      </c>
      <c r="CV383" s="56">
        <v>19.170000000000002</v>
      </c>
      <c r="CW383" s="56">
        <v>1</v>
      </c>
      <c r="CX383" s="56">
        <v>0</v>
      </c>
      <c r="CY383" s="56">
        <v>0</v>
      </c>
      <c r="CZ383" s="56">
        <v>0</v>
      </c>
      <c r="DA383" s="56">
        <v>0</v>
      </c>
      <c r="DB383" s="60">
        <v>0.46178711613945972</v>
      </c>
      <c r="DC383" s="61">
        <v>2</v>
      </c>
      <c r="DD383" s="56" t="s">
        <v>3416</v>
      </c>
      <c r="DE383" s="56" t="s">
        <v>3417</v>
      </c>
      <c r="DF383" s="96" t="s">
        <v>555</v>
      </c>
      <c r="DG383" s="96" t="s">
        <v>555</v>
      </c>
      <c r="DH383" s="56">
        <v>57.5</v>
      </c>
      <c r="DI383" s="56">
        <v>3</v>
      </c>
      <c r="DJ383" s="56">
        <v>230.02</v>
      </c>
      <c r="DK383" s="56">
        <v>12</v>
      </c>
      <c r="DL383" s="56">
        <v>57.5</v>
      </c>
      <c r="DM383" s="56">
        <v>3</v>
      </c>
      <c r="DN383" s="107">
        <v>57.5</v>
      </c>
      <c r="DO383" s="56">
        <v>3</v>
      </c>
      <c r="DP383" s="107">
        <v>20.048115477145149</v>
      </c>
      <c r="DQ383" s="56">
        <v>3</v>
      </c>
      <c r="DR383" s="56">
        <v>20.05</v>
      </c>
      <c r="DS383" s="56">
        <v>1</v>
      </c>
      <c r="DT383" s="56">
        <v>20.05</v>
      </c>
      <c r="DU383" s="56">
        <v>1</v>
      </c>
      <c r="DV383" s="56">
        <v>20.05</v>
      </c>
      <c r="DW383" s="56">
        <v>1</v>
      </c>
      <c r="DX383" s="56">
        <v>0</v>
      </c>
      <c r="DY383" s="56">
        <v>0</v>
      </c>
      <c r="DZ383" s="62">
        <v>0.96852300242130751</v>
      </c>
      <c r="EA383" s="63">
        <v>4</v>
      </c>
      <c r="EB383" s="62">
        <v>24.455205811138015</v>
      </c>
      <c r="EC383" s="63">
        <v>101</v>
      </c>
      <c r="ED383" s="77">
        <v>1.2503125781445361</v>
      </c>
      <c r="EE383" s="72">
        <v>5</v>
      </c>
      <c r="EF383" s="56" t="s">
        <v>3418</v>
      </c>
      <c r="EG383" s="56" t="s">
        <v>3419</v>
      </c>
      <c r="EH383" s="56" t="s">
        <v>555</v>
      </c>
      <c r="EI383" s="56" t="s">
        <v>555</v>
      </c>
      <c r="EJ383" s="56" t="s">
        <v>2847</v>
      </c>
      <c r="EK383" s="56" t="s">
        <v>3420</v>
      </c>
      <c r="EL383" s="56" t="s">
        <v>3421</v>
      </c>
      <c r="EM383" s="56" t="s">
        <v>3422</v>
      </c>
      <c r="EN383" s="56" t="s">
        <v>555</v>
      </c>
      <c r="EO383" s="56" t="s">
        <v>555</v>
      </c>
      <c r="EP383" s="56">
        <v>60.14</v>
      </c>
      <c r="EQ383" s="56">
        <v>3</v>
      </c>
      <c r="ER383" s="56">
        <v>220.53</v>
      </c>
      <c r="ES383" s="56">
        <v>11</v>
      </c>
      <c r="ET383" s="56">
        <v>461.11</v>
      </c>
      <c r="EU383" s="56">
        <v>23</v>
      </c>
      <c r="EV383" s="107">
        <v>100.24</v>
      </c>
      <c r="EW383" s="56">
        <v>5</v>
      </c>
      <c r="EX383" s="56">
        <v>0</v>
      </c>
      <c r="EY383" s="62">
        <v>77.524038461538467</v>
      </c>
      <c r="EZ383" s="63">
        <v>129</v>
      </c>
      <c r="FA383" s="62">
        <v>52.321778940483973</v>
      </c>
      <c r="FB383" s="63">
        <v>80</v>
      </c>
      <c r="FC383" s="56">
        <v>32.58</v>
      </c>
      <c r="FD383" s="111">
        <v>3</v>
      </c>
      <c r="FE383" s="56">
        <v>173.74</v>
      </c>
      <c r="FF383" s="56">
        <v>16</v>
      </c>
      <c r="FG383" s="56">
        <v>0</v>
      </c>
      <c r="FH383" s="56">
        <v>0</v>
      </c>
      <c r="FI383" s="56">
        <v>32.58</v>
      </c>
      <c r="FJ383" s="56">
        <v>3</v>
      </c>
      <c r="FK383" s="56">
        <v>238.9</v>
      </c>
      <c r="FL383" s="56">
        <v>22</v>
      </c>
      <c r="FM383" s="56">
        <v>358.35</v>
      </c>
      <c r="FN383" s="56">
        <v>33</v>
      </c>
      <c r="FO383" s="56">
        <v>542.95000000000005</v>
      </c>
      <c r="FP383" s="56">
        <v>50</v>
      </c>
      <c r="FQ383" s="56">
        <v>10.86</v>
      </c>
      <c r="FR383" s="56">
        <v>1</v>
      </c>
      <c r="FS383" s="60">
        <v>9</v>
      </c>
      <c r="FT383" s="61">
        <v>9</v>
      </c>
      <c r="FU383" s="60">
        <v>4.945904173106646</v>
      </c>
      <c r="FV383" s="61">
        <v>16</v>
      </c>
      <c r="FW383" s="56" t="s">
        <v>3423</v>
      </c>
      <c r="FX383" s="56">
        <v>3.02</v>
      </c>
      <c r="FY383" s="56">
        <v>30.01</v>
      </c>
      <c r="FZ383" s="111">
        <v>12242</v>
      </c>
      <c r="GA383" s="111">
        <v>14552</v>
      </c>
      <c r="GB383" s="56">
        <v>32.630000000000003</v>
      </c>
      <c r="GC383" s="56">
        <v>67.37</v>
      </c>
      <c r="GD383" s="56">
        <v>26.02</v>
      </c>
      <c r="GE383" s="56">
        <v>79.290000000000006</v>
      </c>
      <c r="GF383" s="56">
        <v>68.06</v>
      </c>
      <c r="GG383" s="56">
        <v>54.21</v>
      </c>
      <c r="GH383" s="56">
        <v>98.88</v>
      </c>
      <c r="GI383" s="56">
        <v>13.69</v>
      </c>
      <c r="GJ383" s="56">
        <v>19.88</v>
      </c>
      <c r="GK383" s="56">
        <v>70.95</v>
      </c>
      <c r="GL383" s="56">
        <v>1.66</v>
      </c>
      <c r="GM383" s="56">
        <v>14.69</v>
      </c>
      <c r="GN383" s="56">
        <v>3.22</v>
      </c>
      <c r="GO383" s="56">
        <v>15.99</v>
      </c>
      <c r="GP383" s="56">
        <v>2.16</v>
      </c>
      <c r="GQ383" s="56">
        <v>1.46</v>
      </c>
      <c r="GR383" s="56">
        <v>3.56</v>
      </c>
      <c r="GS383" s="56">
        <v>0.76</v>
      </c>
      <c r="GT383" s="56">
        <v>7.99</v>
      </c>
      <c r="GU383" s="56">
        <v>12.26</v>
      </c>
      <c r="GV383" s="120">
        <v>0.19005196733481799</v>
      </c>
      <c r="GW383" s="120">
        <v>0.654788418708241</v>
      </c>
      <c r="GX383" s="120">
        <v>0.15219005196733501</v>
      </c>
      <c r="GY383" s="120">
        <v>2.2271714922049001E-3</v>
      </c>
      <c r="GZ383" s="120">
        <v>7.4239049740163301E-4</v>
      </c>
      <c r="HA383" s="113">
        <v>0</v>
      </c>
      <c r="HB383" s="113">
        <v>0</v>
      </c>
      <c r="HC383" s="113">
        <v>0</v>
      </c>
      <c r="HD383" s="121">
        <v>1</v>
      </c>
      <c r="HE383" s="121">
        <v>0</v>
      </c>
      <c r="HF383" s="121">
        <v>0</v>
      </c>
      <c r="HG383" s="121">
        <v>0</v>
      </c>
      <c r="HH383" s="121">
        <v>0</v>
      </c>
      <c r="HI383" s="121">
        <v>216</v>
      </c>
      <c r="HJ383" s="121">
        <v>0</v>
      </c>
      <c r="HK383" s="121">
        <v>217</v>
      </c>
      <c r="HL383" s="121">
        <v>1</v>
      </c>
      <c r="HM383" s="121">
        <v>0</v>
      </c>
      <c r="HN383" s="121">
        <v>0</v>
      </c>
      <c r="HO383" s="121">
        <v>0</v>
      </c>
      <c r="HP383" s="121">
        <v>0</v>
      </c>
      <c r="HQ383" s="121">
        <v>289</v>
      </c>
      <c r="HR383" s="121">
        <v>0</v>
      </c>
      <c r="HS383" s="121">
        <v>290</v>
      </c>
      <c r="HT383" s="121">
        <v>0</v>
      </c>
      <c r="HU383" s="121">
        <v>0</v>
      </c>
      <c r="HV383" s="121">
        <v>0</v>
      </c>
      <c r="HW383" s="121">
        <v>0</v>
      </c>
      <c r="HX383" s="121">
        <v>0</v>
      </c>
      <c r="HY383" s="121">
        <v>344</v>
      </c>
      <c r="HZ383" s="121">
        <v>0</v>
      </c>
      <c r="IA383" s="121">
        <v>344</v>
      </c>
      <c r="IB383" s="121">
        <v>0</v>
      </c>
      <c r="IC383" s="121">
        <v>0</v>
      </c>
      <c r="ID383" s="121">
        <v>0</v>
      </c>
      <c r="IE383" s="121">
        <v>0</v>
      </c>
      <c r="IF383" s="121">
        <v>1</v>
      </c>
      <c r="IG383" s="121">
        <v>482</v>
      </c>
      <c r="IH383" s="121">
        <v>1</v>
      </c>
      <c r="II383" s="121">
        <v>484</v>
      </c>
      <c r="IJ383" s="122">
        <v>0</v>
      </c>
      <c r="IK383" s="123">
        <v>0</v>
      </c>
      <c r="IL383" s="122">
        <v>0</v>
      </c>
      <c r="IM383" s="123">
        <v>0</v>
      </c>
      <c r="IN383" s="122">
        <v>0</v>
      </c>
      <c r="IO383" s="122">
        <v>0</v>
      </c>
      <c r="IP383" s="122">
        <v>0</v>
      </c>
      <c r="IQ383" s="122">
        <v>0</v>
      </c>
      <c r="IR383" s="122">
        <v>0</v>
      </c>
      <c r="IS383" s="122">
        <v>0</v>
      </c>
      <c r="IT383" s="122">
        <v>0</v>
      </c>
      <c r="IU383" s="122">
        <v>0</v>
      </c>
      <c r="IV383" s="122">
        <v>0</v>
      </c>
      <c r="IW383" s="122">
        <v>0</v>
      </c>
      <c r="IX383" s="122">
        <v>0</v>
      </c>
      <c r="IY383" s="122">
        <v>0</v>
      </c>
      <c r="IZ383" s="122">
        <v>3</v>
      </c>
      <c r="JA383" s="123">
        <v>1</v>
      </c>
      <c r="JB383" s="122">
        <v>0</v>
      </c>
      <c r="JC383" s="122">
        <v>0</v>
      </c>
      <c r="JD383" s="122">
        <v>0</v>
      </c>
      <c r="JE383" s="122">
        <v>0</v>
      </c>
      <c r="JF383" s="122">
        <v>0</v>
      </c>
      <c r="JG383" s="122">
        <v>0</v>
      </c>
      <c r="JH383" s="122">
        <v>0</v>
      </c>
      <c r="JI383" s="122">
        <v>0</v>
      </c>
      <c r="JJ383" s="122">
        <v>0</v>
      </c>
      <c r="JK383" s="122">
        <v>0</v>
      </c>
      <c r="JL383" s="122">
        <v>0</v>
      </c>
      <c r="JM383" s="122">
        <v>0</v>
      </c>
      <c r="JN383" s="122">
        <v>0</v>
      </c>
      <c r="JO383" s="122">
        <v>0</v>
      </c>
      <c r="JP383" s="122">
        <v>0</v>
      </c>
      <c r="JQ383" s="122">
        <v>0</v>
      </c>
      <c r="JR383" s="122">
        <v>0</v>
      </c>
      <c r="JS383" s="119">
        <v>0</v>
      </c>
      <c r="JT383" s="119">
        <v>0</v>
      </c>
      <c r="JU383" s="119">
        <v>0</v>
      </c>
      <c r="JV383" s="119">
        <v>0</v>
      </c>
      <c r="JW383" s="119">
        <v>0</v>
      </c>
      <c r="JX383" s="119">
        <v>0</v>
      </c>
      <c r="JY383" s="119">
        <v>0</v>
      </c>
      <c r="JZ383" s="119">
        <v>0</v>
      </c>
      <c r="KA383" s="119"/>
      <c r="KB383" s="119"/>
      <c r="KC383" s="119"/>
      <c r="KD383" s="119">
        <v>0</v>
      </c>
      <c r="KE383" s="119">
        <v>0</v>
      </c>
      <c r="KF383" s="119">
        <v>0</v>
      </c>
      <c r="KG383" s="119">
        <v>0</v>
      </c>
      <c r="KH383" s="119">
        <v>0</v>
      </c>
      <c r="KI383" s="119">
        <v>0</v>
      </c>
      <c r="KJ383" s="119">
        <v>0</v>
      </c>
      <c r="KK383" s="119">
        <v>0</v>
      </c>
      <c r="KL383" s="119">
        <v>0</v>
      </c>
      <c r="KM383" s="119">
        <v>0</v>
      </c>
      <c r="KN383" s="119">
        <v>0</v>
      </c>
      <c r="KO383" s="119">
        <v>0</v>
      </c>
      <c r="KP383" s="119">
        <v>0</v>
      </c>
      <c r="KQ383" s="119">
        <v>0</v>
      </c>
      <c r="KR383" s="119">
        <v>0</v>
      </c>
      <c r="KS383" s="119">
        <v>0</v>
      </c>
      <c r="KT383" s="119">
        <v>0</v>
      </c>
      <c r="KU383" s="119">
        <v>0</v>
      </c>
      <c r="KV383" s="119">
        <v>0</v>
      </c>
      <c r="KW383" s="119">
        <v>0</v>
      </c>
      <c r="KX383" s="119">
        <v>0</v>
      </c>
      <c r="KY383" s="119">
        <v>0</v>
      </c>
      <c r="KZ383" s="119">
        <v>0</v>
      </c>
      <c r="LA383" s="119">
        <v>0</v>
      </c>
      <c r="LB383" s="119">
        <v>0</v>
      </c>
      <c r="LC383" s="119">
        <v>0</v>
      </c>
      <c r="LD383" s="119">
        <v>0</v>
      </c>
      <c r="LE383" s="119">
        <v>0</v>
      </c>
      <c r="LF383" s="119">
        <v>0</v>
      </c>
      <c r="LG383" s="119">
        <v>0</v>
      </c>
      <c r="LH383" s="119">
        <v>0</v>
      </c>
      <c r="LI383" s="119">
        <v>0</v>
      </c>
      <c r="LJ383" s="119">
        <v>0</v>
      </c>
      <c r="LK383" s="119">
        <v>0</v>
      </c>
      <c r="LL383" s="119">
        <v>0</v>
      </c>
      <c r="LM383" s="119">
        <v>0</v>
      </c>
      <c r="LN383" s="119">
        <v>0</v>
      </c>
      <c r="LO383" s="119">
        <v>0</v>
      </c>
      <c r="LP383" s="119">
        <v>0</v>
      </c>
      <c r="LQ383" s="119">
        <v>0</v>
      </c>
      <c r="LR383" s="119">
        <v>0</v>
      </c>
      <c r="LS383" s="119">
        <v>0</v>
      </c>
      <c r="LT383" s="119">
        <v>0</v>
      </c>
      <c r="LU383" s="119">
        <v>0</v>
      </c>
      <c r="LV383" s="119">
        <v>0</v>
      </c>
      <c r="LW383" s="119">
        <v>0</v>
      </c>
      <c r="LX383" s="119">
        <v>0</v>
      </c>
      <c r="LY383" s="119">
        <v>0</v>
      </c>
      <c r="LZ383" s="119">
        <v>0</v>
      </c>
      <c r="MA383" s="119">
        <v>0</v>
      </c>
      <c r="MB383" s="119">
        <v>0</v>
      </c>
      <c r="MC383" s="119">
        <v>0</v>
      </c>
      <c r="MD383" s="119">
        <v>0</v>
      </c>
      <c r="ME383" s="119">
        <v>0</v>
      </c>
      <c r="MF383" s="119">
        <v>0</v>
      </c>
      <c r="MG383" s="119">
        <v>0</v>
      </c>
      <c r="MH383" s="119">
        <v>0</v>
      </c>
      <c r="MI383" s="119">
        <v>0</v>
      </c>
      <c r="MJ383" s="119">
        <v>0</v>
      </c>
      <c r="MK383" s="119">
        <v>0</v>
      </c>
      <c r="ML383" s="119">
        <v>0</v>
      </c>
      <c r="MM383" s="119">
        <v>0</v>
      </c>
      <c r="MN383" s="119">
        <v>0</v>
      </c>
      <c r="MO383" s="119">
        <v>0</v>
      </c>
      <c r="MP383" s="119">
        <v>0</v>
      </c>
      <c r="MQ383" s="119">
        <v>0</v>
      </c>
      <c r="MR383" s="119">
        <v>0</v>
      </c>
      <c r="MS383" s="119">
        <v>0</v>
      </c>
      <c r="MT383" s="119">
        <v>0</v>
      </c>
      <c r="MU383" s="119">
        <v>0</v>
      </c>
      <c r="MV383" s="119">
        <v>0</v>
      </c>
      <c r="MW383" s="119">
        <v>0</v>
      </c>
      <c r="MX383" s="119">
        <v>0</v>
      </c>
      <c r="MY383" s="119">
        <v>0</v>
      </c>
      <c r="MZ383" s="119">
        <v>0</v>
      </c>
      <c r="NA383" s="119">
        <v>0</v>
      </c>
      <c r="NB383" s="119">
        <v>0</v>
      </c>
      <c r="NC383" s="119">
        <v>0</v>
      </c>
      <c r="ND383" s="119">
        <v>0</v>
      </c>
      <c r="NE383" s="119">
        <v>0</v>
      </c>
      <c r="NF383" s="119">
        <v>0</v>
      </c>
      <c r="NG383" s="119">
        <v>0</v>
      </c>
      <c r="NH383" s="119">
        <v>0</v>
      </c>
      <c r="NI383" s="119">
        <v>0</v>
      </c>
      <c r="NJ383" s="119">
        <v>0</v>
      </c>
      <c r="NK383" s="119">
        <v>0</v>
      </c>
      <c r="NL383" s="119">
        <v>0</v>
      </c>
      <c r="NM383" s="119">
        <v>0</v>
      </c>
      <c r="NN383" s="119">
        <v>0</v>
      </c>
      <c r="NO383" s="119">
        <v>0</v>
      </c>
      <c r="NP383" s="119">
        <v>0</v>
      </c>
      <c r="NQ383" s="119">
        <v>0</v>
      </c>
      <c r="NR383" s="119">
        <v>0</v>
      </c>
      <c r="NS383" s="119">
        <v>0</v>
      </c>
      <c r="NT383" s="119">
        <v>0</v>
      </c>
      <c r="NU383" s="119">
        <v>0</v>
      </c>
      <c r="NV383" s="119">
        <v>0</v>
      </c>
      <c r="NW383" s="119">
        <v>0</v>
      </c>
      <c r="NX383" s="119">
        <v>0</v>
      </c>
      <c r="NY383" s="119">
        <v>0</v>
      </c>
      <c r="NZ383" s="119">
        <v>0</v>
      </c>
      <c r="OA383" s="119">
        <v>0</v>
      </c>
      <c r="OB383" s="119">
        <v>0</v>
      </c>
      <c r="OC383" s="119">
        <v>0</v>
      </c>
      <c r="OD383" s="119">
        <v>0</v>
      </c>
      <c r="OE383" s="119">
        <v>0</v>
      </c>
      <c r="OF383" s="119">
        <v>0</v>
      </c>
      <c r="OG383" s="119">
        <v>0</v>
      </c>
      <c r="OH383" s="119">
        <v>0</v>
      </c>
      <c r="OI383" s="119">
        <v>0</v>
      </c>
      <c r="OJ383" s="119">
        <v>0</v>
      </c>
      <c r="OK383" s="119">
        <v>0</v>
      </c>
      <c r="OL383" s="119">
        <v>0</v>
      </c>
      <c r="OM383" s="119">
        <v>0</v>
      </c>
      <c r="ON383" s="119">
        <v>0</v>
      </c>
      <c r="OO383" s="119">
        <v>0</v>
      </c>
      <c r="OP383" s="119">
        <v>0</v>
      </c>
      <c r="OQ383" s="119">
        <v>0</v>
      </c>
      <c r="OR383" s="119">
        <v>0</v>
      </c>
      <c r="OS383" s="119">
        <v>0</v>
      </c>
      <c r="OT383" s="119">
        <v>0</v>
      </c>
    </row>
    <row r="384" spans="1:410" s="10" customFormat="1">
      <c r="A384" s="55" t="s">
        <v>596</v>
      </c>
      <c r="B384" s="56" t="s">
        <v>597</v>
      </c>
      <c r="C384" s="55" t="s">
        <v>598</v>
      </c>
      <c r="D384" s="57">
        <v>4</v>
      </c>
      <c r="E384" s="96">
        <v>2018</v>
      </c>
      <c r="F384" s="56">
        <v>72.61</v>
      </c>
      <c r="G384" s="110">
        <v>51969</v>
      </c>
      <c r="H384" s="110">
        <v>22174</v>
      </c>
      <c r="I384" s="110">
        <v>29795</v>
      </c>
      <c r="J384" s="100">
        <v>45.11</v>
      </c>
      <c r="K384" s="110">
        <v>23634</v>
      </c>
      <c r="L384" s="100">
        <v>32.700000000000003</v>
      </c>
      <c r="M384" s="110">
        <v>17132</v>
      </c>
      <c r="N384" s="111">
        <v>3227</v>
      </c>
      <c r="O384" s="111">
        <v>1606</v>
      </c>
      <c r="P384" s="111">
        <v>1621</v>
      </c>
      <c r="Q384" s="112">
        <v>3881</v>
      </c>
      <c r="R384" s="113">
        <v>1934</v>
      </c>
      <c r="S384" s="113">
        <v>1947</v>
      </c>
      <c r="T384" s="111">
        <v>3361</v>
      </c>
      <c r="U384" s="111">
        <v>1697</v>
      </c>
      <c r="V384" s="111">
        <v>1664</v>
      </c>
      <c r="W384" s="114">
        <v>4136</v>
      </c>
      <c r="X384" s="113">
        <v>2097</v>
      </c>
      <c r="Y384" s="113">
        <v>2039</v>
      </c>
      <c r="Z384" s="111">
        <v>3692</v>
      </c>
      <c r="AA384" s="111">
        <v>1886</v>
      </c>
      <c r="AB384" s="111">
        <v>1806</v>
      </c>
      <c r="AC384" s="112">
        <v>4697</v>
      </c>
      <c r="AD384" s="112">
        <v>2403</v>
      </c>
      <c r="AE384" s="112">
        <v>2294</v>
      </c>
      <c r="AF384" s="111">
        <v>4141</v>
      </c>
      <c r="AG384" s="124">
        <v>2113</v>
      </c>
      <c r="AH384" s="179">
        <v>2028</v>
      </c>
      <c r="AI384" s="182"/>
      <c r="AJ384" s="182"/>
      <c r="AK384" s="182"/>
      <c r="AL384" s="111">
        <v>4357</v>
      </c>
      <c r="AM384" s="111">
        <v>2217</v>
      </c>
      <c r="AN384" s="111">
        <v>2140</v>
      </c>
      <c r="AO384" s="111">
        <v>4165</v>
      </c>
      <c r="AP384" s="111">
        <v>2116</v>
      </c>
      <c r="AQ384" s="111">
        <v>2049</v>
      </c>
      <c r="AR384" s="56">
        <v>417</v>
      </c>
      <c r="AS384" s="80">
        <v>375</v>
      </c>
      <c r="AT384" s="115" t="s">
        <v>3413</v>
      </c>
      <c r="AU384" s="59">
        <v>702</v>
      </c>
      <c r="AV384" s="59">
        <v>0</v>
      </c>
      <c r="AW384" s="59">
        <v>309</v>
      </c>
      <c r="AX384" s="59">
        <v>7.7</v>
      </c>
      <c r="AY384" s="59">
        <v>3</v>
      </c>
      <c r="AZ384" s="62">
        <v>0.62526052521884112</v>
      </c>
      <c r="BA384" s="63">
        <v>3</v>
      </c>
      <c r="BB384" s="62">
        <v>255.75447570332483</v>
      </c>
      <c r="BC384" s="63">
        <v>1</v>
      </c>
      <c r="BD384" s="64">
        <v>0</v>
      </c>
      <c r="BE384" s="65">
        <v>0</v>
      </c>
      <c r="BF384" s="62">
        <v>4.6035805626598467</v>
      </c>
      <c r="BG384" s="63">
        <v>18</v>
      </c>
      <c r="BH384" s="62">
        <v>7.9283887468030692</v>
      </c>
      <c r="BI384" s="63">
        <v>31</v>
      </c>
      <c r="BJ384" s="64">
        <v>0</v>
      </c>
      <c r="BK384" s="65">
        <v>0</v>
      </c>
      <c r="BL384" s="64">
        <v>20.842017507294706</v>
      </c>
      <c r="BM384" s="65">
        <v>1</v>
      </c>
      <c r="BN384" s="56">
        <v>0</v>
      </c>
      <c r="BO384" s="56">
        <v>0</v>
      </c>
      <c r="BP384" s="56">
        <v>0</v>
      </c>
      <c r="BQ384" s="56">
        <v>0</v>
      </c>
      <c r="BR384" s="56">
        <v>0</v>
      </c>
      <c r="BS384" s="56">
        <v>0</v>
      </c>
      <c r="BT384" s="56">
        <v>0</v>
      </c>
      <c r="BU384" s="56">
        <v>0</v>
      </c>
      <c r="BV384" s="116">
        <v>14.2</v>
      </c>
      <c r="BW384" s="70">
        <v>0.99555555555555553</v>
      </c>
      <c r="BX384" s="56">
        <v>92.7</v>
      </c>
      <c r="BY384" s="107">
        <v>99.1</v>
      </c>
      <c r="BZ384" s="56">
        <v>93.8</v>
      </c>
      <c r="CA384" s="56">
        <v>94.5</v>
      </c>
      <c r="CB384" s="56">
        <v>108.4</v>
      </c>
      <c r="CC384" s="96" t="s">
        <v>3424</v>
      </c>
      <c r="CD384" s="96" t="s">
        <v>3425</v>
      </c>
      <c r="CE384" s="96" t="s">
        <v>555</v>
      </c>
      <c r="CF384" s="96" t="s">
        <v>2069</v>
      </c>
      <c r="CG384" s="96" t="s">
        <v>3426</v>
      </c>
      <c r="CH384" s="56">
        <v>20.95</v>
      </c>
      <c r="CI384" s="56">
        <v>1</v>
      </c>
      <c r="CJ384" s="60">
        <v>0</v>
      </c>
      <c r="CK384" s="61">
        <v>0</v>
      </c>
      <c r="CL384" s="111">
        <v>4773</v>
      </c>
      <c r="CM384" s="56">
        <v>1</v>
      </c>
      <c r="CN384" s="56">
        <v>167.61</v>
      </c>
      <c r="CO384" s="56">
        <v>8</v>
      </c>
      <c r="CP384" s="56">
        <v>102.9</v>
      </c>
      <c r="CQ384" s="56">
        <v>1</v>
      </c>
      <c r="CR384" s="56">
        <v>17.48</v>
      </c>
      <c r="CS384" s="56">
        <v>1</v>
      </c>
      <c r="CT384" s="56">
        <v>0</v>
      </c>
      <c r="CU384" s="56">
        <v>0</v>
      </c>
      <c r="CV384" s="56">
        <v>0</v>
      </c>
      <c r="CW384" s="56">
        <v>0</v>
      </c>
      <c r="CX384" s="56">
        <v>17.48</v>
      </c>
      <c r="CY384" s="56">
        <v>1</v>
      </c>
      <c r="CZ384" s="56">
        <v>0</v>
      </c>
      <c r="DA384" s="56">
        <v>0</v>
      </c>
      <c r="DB384" s="60">
        <v>0.41779820346772506</v>
      </c>
      <c r="DC384" s="61">
        <v>2</v>
      </c>
      <c r="DD384" s="56" t="s">
        <v>3427</v>
      </c>
      <c r="DE384" s="56" t="s">
        <v>3428</v>
      </c>
      <c r="DF384" s="96" t="s">
        <v>555</v>
      </c>
      <c r="DG384" s="96" t="s">
        <v>555</v>
      </c>
      <c r="DH384" s="56">
        <v>122.36</v>
      </c>
      <c r="DI384" s="56">
        <v>7</v>
      </c>
      <c r="DJ384" s="56">
        <v>244.71</v>
      </c>
      <c r="DK384" s="56">
        <v>14</v>
      </c>
      <c r="DL384" s="56">
        <v>0</v>
      </c>
      <c r="DM384" s="56">
        <v>0</v>
      </c>
      <c r="DN384" s="56">
        <v>122.36</v>
      </c>
      <c r="DO384" s="56">
        <v>7</v>
      </c>
      <c r="DP384" s="107">
        <v>17.790428749332857</v>
      </c>
      <c r="DQ384" s="56">
        <v>2</v>
      </c>
      <c r="DR384" s="56">
        <v>17.79</v>
      </c>
      <c r="DS384" s="56">
        <v>1</v>
      </c>
      <c r="DT384" s="56">
        <v>0</v>
      </c>
      <c r="DU384" s="56">
        <v>0</v>
      </c>
      <c r="DV384" s="56">
        <v>17.79</v>
      </c>
      <c r="DW384" s="56">
        <v>1</v>
      </c>
      <c r="DX384" s="56">
        <v>0</v>
      </c>
      <c r="DY384" s="56">
        <v>0</v>
      </c>
      <c r="DZ384" s="62">
        <v>0.67962997923352841</v>
      </c>
      <c r="EA384" s="63">
        <v>36</v>
      </c>
      <c r="EB384" s="62">
        <v>15.782518406645272</v>
      </c>
      <c r="EC384" s="63">
        <v>836</v>
      </c>
      <c r="ED384" s="60">
        <v>1.3057671381936886</v>
      </c>
      <c r="EE384" s="61">
        <v>6</v>
      </c>
      <c r="EF384" s="56" t="s">
        <v>3429</v>
      </c>
      <c r="EG384" s="56" t="s">
        <v>2312</v>
      </c>
      <c r="EH384" s="56" t="s">
        <v>555</v>
      </c>
      <c r="EI384" s="56" t="s">
        <v>555</v>
      </c>
      <c r="EJ384" s="56" t="s">
        <v>1249</v>
      </c>
      <c r="EK384" s="56" t="s">
        <v>3430</v>
      </c>
      <c r="EL384" s="56" t="s">
        <v>3431</v>
      </c>
      <c r="EM384" s="56" t="s">
        <v>3432</v>
      </c>
      <c r="EN384" s="56" t="s">
        <v>555</v>
      </c>
      <c r="EO384" s="56" t="s">
        <v>555</v>
      </c>
      <c r="EP384" s="56">
        <v>142.32</v>
      </c>
      <c r="EQ384" s="56">
        <v>8</v>
      </c>
      <c r="ER384" s="56">
        <v>284.64999999999998</v>
      </c>
      <c r="ES384" s="56">
        <v>16</v>
      </c>
      <c r="ET384" s="56">
        <v>106.74</v>
      </c>
      <c r="EU384" s="56">
        <v>6</v>
      </c>
      <c r="EV384" s="107">
        <v>213.49</v>
      </c>
      <c r="EW384" s="56">
        <v>12</v>
      </c>
      <c r="EX384" s="56">
        <v>2</v>
      </c>
      <c r="EY384" s="62">
        <v>62.616822429906541</v>
      </c>
      <c r="EZ384" s="63">
        <v>134</v>
      </c>
      <c r="FA384" s="62">
        <v>47.340165934602247</v>
      </c>
      <c r="FB384" s="63">
        <v>97</v>
      </c>
      <c r="FC384" s="56">
        <v>77.319999999999993</v>
      </c>
      <c r="FD384" s="111">
        <v>8</v>
      </c>
      <c r="FE384" s="56">
        <v>67.66</v>
      </c>
      <c r="FF384" s="56">
        <v>7</v>
      </c>
      <c r="FG384" s="56">
        <v>0</v>
      </c>
      <c r="FH384" s="56">
        <v>0</v>
      </c>
      <c r="FI384" s="56">
        <v>19.329999999999998</v>
      </c>
      <c r="FJ384" s="56">
        <v>2</v>
      </c>
      <c r="FK384" s="56">
        <v>164.31</v>
      </c>
      <c r="FL384" s="56">
        <v>17</v>
      </c>
      <c r="FM384" s="56">
        <v>318.95999999999998</v>
      </c>
      <c r="FN384" s="56">
        <v>33</v>
      </c>
      <c r="FO384" s="56">
        <v>425.29</v>
      </c>
      <c r="FP384" s="56">
        <v>44</v>
      </c>
      <c r="FQ384" s="56">
        <v>48.33</v>
      </c>
      <c r="FR384" s="56">
        <v>5</v>
      </c>
      <c r="FS384" s="60">
        <v>40</v>
      </c>
      <c r="FT384" s="61">
        <v>40</v>
      </c>
      <c r="FU384" s="60">
        <v>1.007626348441143</v>
      </c>
      <c r="FV384" s="61">
        <v>51</v>
      </c>
      <c r="FW384" s="56" t="s">
        <v>3433</v>
      </c>
      <c r="FX384" s="56">
        <v>2.77</v>
      </c>
      <c r="FY384" s="56">
        <v>77.38</v>
      </c>
      <c r="FZ384" s="111">
        <v>16130</v>
      </c>
      <c r="GA384" s="111">
        <v>19220</v>
      </c>
      <c r="GB384" s="56">
        <v>36.659999999999997</v>
      </c>
      <c r="GC384" s="56">
        <v>63.34</v>
      </c>
      <c r="GD384" s="56">
        <v>34.520000000000003</v>
      </c>
      <c r="GE384" s="56">
        <v>80.97</v>
      </c>
      <c r="GF384" s="56">
        <v>72.58</v>
      </c>
      <c r="GG384" s="56">
        <v>53.03</v>
      </c>
      <c r="GH384" s="56">
        <v>99.48</v>
      </c>
      <c r="GI384" s="56">
        <v>37.79</v>
      </c>
      <c r="GJ384" s="56">
        <v>31.78</v>
      </c>
      <c r="GK384" s="56">
        <v>78.17</v>
      </c>
      <c r="GL384" s="56">
        <v>1.66</v>
      </c>
      <c r="GM384" s="56">
        <v>14.55</v>
      </c>
      <c r="GN384" s="56">
        <v>3.59</v>
      </c>
      <c r="GO384" s="56">
        <v>24.92</v>
      </c>
      <c r="GP384" s="56">
        <v>5.57</v>
      </c>
      <c r="GQ384" s="56">
        <v>2.8</v>
      </c>
      <c r="GR384" s="56">
        <v>4.33</v>
      </c>
      <c r="GS384" s="56">
        <v>0.75</v>
      </c>
      <c r="GT384" s="56">
        <v>4.3499999999999996</v>
      </c>
      <c r="GU384" s="99">
        <v>6.9205082808543059</v>
      </c>
      <c r="GV384" s="120">
        <v>1.7233976110547299E-2</v>
      </c>
      <c r="GW384" s="120">
        <v>0.25764436463944601</v>
      </c>
      <c r="GX384" s="120">
        <v>0.32309964347984499</v>
      </c>
      <c r="GY384" s="120">
        <v>0.343963879563848</v>
      </c>
      <c r="GZ384" s="120">
        <v>5.6282041273063202E-2</v>
      </c>
      <c r="HA384" s="120">
        <v>5.2697322195331404E-4</v>
      </c>
      <c r="HB384" s="120">
        <v>2.7324537434616299E-4</v>
      </c>
      <c r="HC384" s="120">
        <v>9.75876336950582E-4</v>
      </c>
      <c r="HD384" s="121">
        <v>24</v>
      </c>
      <c r="HE384" s="121">
        <v>0</v>
      </c>
      <c r="HF384" s="121">
        <v>3</v>
      </c>
      <c r="HG384" s="121">
        <v>1</v>
      </c>
      <c r="HH384" s="121">
        <v>703</v>
      </c>
      <c r="HI384" s="121">
        <v>31677</v>
      </c>
      <c r="HJ384" s="121">
        <v>225</v>
      </c>
      <c r="HK384" s="121">
        <v>32633</v>
      </c>
      <c r="HL384" s="121">
        <v>22</v>
      </c>
      <c r="HM384" s="121">
        <v>0</v>
      </c>
      <c r="HN384" s="121">
        <v>5</v>
      </c>
      <c r="HO384" s="121">
        <v>2</v>
      </c>
      <c r="HP384" s="121">
        <v>777</v>
      </c>
      <c r="HQ384" s="121">
        <v>35000</v>
      </c>
      <c r="HR384" s="121">
        <v>246</v>
      </c>
      <c r="HS384" s="121">
        <v>36052</v>
      </c>
      <c r="HT384" s="121">
        <v>31</v>
      </c>
      <c r="HU384" s="121">
        <v>1</v>
      </c>
      <c r="HV384" s="121">
        <v>8</v>
      </c>
      <c r="HW384" s="121">
        <v>2</v>
      </c>
      <c r="HX384" s="121">
        <v>928</v>
      </c>
      <c r="HY384" s="121">
        <v>40856</v>
      </c>
      <c r="HZ384" s="121">
        <v>244</v>
      </c>
      <c r="IA384" s="121">
        <v>42070</v>
      </c>
      <c r="IB384" s="121">
        <v>102</v>
      </c>
      <c r="IC384" s="121">
        <v>1</v>
      </c>
      <c r="ID384" s="121">
        <v>16</v>
      </c>
      <c r="IE384" s="121">
        <v>4</v>
      </c>
      <c r="IF384" s="121">
        <v>2017</v>
      </c>
      <c r="IG384" s="121">
        <v>99466</v>
      </c>
      <c r="IH384" s="121">
        <v>1721</v>
      </c>
      <c r="II384" s="121">
        <v>103327</v>
      </c>
      <c r="IJ384" s="122">
        <v>84</v>
      </c>
      <c r="IK384" s="123">
        <v>0.27722772277227697</v>
      </c>
      <c r="IL384" s="122">
        <v>27</v>
      </c>
      <c r="IM384" s="123">
        <v>8.9108910891089105E-2</v>
      </c>
      <c r="IN384" s="122">
        <v>42</v>
      </c>
      <c r="IO384" s="123">
        <v>0.13861386138613899</v>
      </c>
      <c r="IP384" s="119">
        <v>0</v>
      </c>
      <c r="IQ384" s="119">
        <v>0</v>
      </c>
      <c r="IR384" s="122">
        <v>4</v>
      </c>
      <c r="IS384" s="123">
        <v>1.32013201320132E-2</v>
      </c>
      <c r="IT384" s="122">
        <v>0</v>
      </c>
      <c r="IU384" s="123">
        <v>0</v>
      </c>
      <c r="IV384" s="122">
        <v>3</v>
      </c>
      <c r="IW384" s="123">
        <v>9.9009900990098994E-3</v>
      </c>
      <c r="IX384" s="122">
        <v>54</v>
      </c>
      <c r="IY384" s="123">
        <v>0.17821782178217799</v>
      </c>
      <c r="IZ384" s="122">
        <v>13</v>
      </c>
      <c r="JA384" s="123">
        <v>4.2904290429042903E-2</v>
      </c>
      <c r="JB384" s="122">
        <v>6</v>
      </c>
      <c r="JC384" s="123">
        <v>1.9801980198019799E-2</v>
      </c>
      <c r="JD384" s="122">
        <v>0</v>
      </c>
      <c r="JE384" s="123">
        <v>0</v>
      </c>
      <c r="JF384" s="122">
        <v>0</v>
      </c>
      <c r="JG384" s="123">
        <v>0</v>
      </c>
      <c r="JH384" s="122">
        <v>0</v>
      </c>
      <c r="JI384" s="123">
        <v>0</v>
      </c>
      <c r="JJ384" s="122">
        <v>9</v>
      </c>
      <c r="JK384" s="123">
        <v>2.9702970297029702E-2</v>
      </c>
      <c r="JL384" s="122">
        <v>1</v>
      </c>
      <c r="JM384" s="123">
        <v>3.3003300330032999E-3</v>
      </c>
      <c r="JN384" s="122">
        <v>3</v>
      </c>
      <c r="JO384" s="123">
        <v>9.9009900990098994E-3</v>
      </c>
      <c r="JP384" s="122">
        <v>0</v>
      </c>
      <c r="JQ384" s="123">
        <v>0</v>
      </c>
      <c r="JR384" s="122">
        <v>1</v>
      </c>
      <c r="JS384" s="123">
        <v>3.3003300330032999E-3</v>
      </c>
      <c r="JT384" s="122">
        <v>1</v>
      </c>
      <c r="JU384" s="123">
        <v>3.3003300330032999E-3</v>
      </c>
      <c r="JV384" s="122">
        <v>2</v>
      </c>
      <c r="JW384" s="123">
        <v>6.6006600660065999E-3</v>
      </c>
      <c r="JX384" s="122">
        <v>0</v>
      </c>
      <c r="JY384" s="123">
        <v>0</v>
      </c>
      <c r="JZ384" s="122">
        <v>0</v>
      </c>
      <c r="KA384" s="123">
        <v>0</v>
      </c>
      <c r="KB384" s="122">
        <v>12</v>
      </c>
      <c r="KC384" s="123">
        <v>3.9603960396039598E-2</v>
      </c>
      <c r="KD384" s="122">
        <v>3</v>
      </c>
      <c r="KE384" s="123">
        <v>9.9009900990098994E-3</v>
      </c>
      <c r="KF384" s="122">
        <v>2</v>
      </c>
      <c r="KG384" s="123">
        <v>6.6006600660065999E-3</v>
      </c>
      <c r="KH384" s="122">
        <v>8</v>
      </c>
      <c r="KI384" s="123">
        <v>2.6402640264026399E-2</v>
      </c>
      <c r="KJ384" s="122">
        <v>0</v>
      </c>
      <c r="KK384" s="123">
        <v>0</v>
      </c>
      <c r="KL384" s="122">
        <v>0</v>
      </c>
      <c r="KM384" s="123">
        <v>0</v>
      </c>
      <c r="KN384" s="122">
        <v>0</v>
      </c>
      <c r="KO384" s="123">
        <v>0</v>
      </c>
      <c r="KP384" s="122">
        <v>0</v>
      </c>
      <c r="KQ384" s="123">
        <v>0</v>
      </c>
      <c r="KR384" s="119">
        <v>0</v>
      </c>
      <c r="KS384" s="119">
        <v>0</v>
      </c>
      <c r="KT384" s="119">
        <v>0</v>
      </c>
      <c r="KU384" s="119">
        <v>0</v>
      </c>
      <c r="KV384" s="119">
        <v>0</v>
      </c>
      <c r="KW384" s="119">
        <v>0</v>
      </c>
      <c r="KX384" s="119">
        <v>0</v>
      </c>
      <c r="KY384" s="119">
        <v>0</v>
      </c>
      <c r="KZ384" s="119">
        <v>0</v>
      </c>
      <c r="LA384" s="119">
        <v>0</v>
      </c>
      <c r="LB384" s="119">
        <v>0</v>
      </c>
      <c r="LC384" s="119">
        <v>0</v>
      </c>
      <c r="LD384" s="119">
        <v>0</v>
      </c>
      <c r="LE384" s="119">
        <v>0</v>
      </c>
      <c r="LF384" s="119">
        <v>0</v>
      </c>
      <c r="LG384" s="119">
        <v>0</v>
      </c>
      <c r="LH384" s="119">
        <v>0</v>
      </c>
      <c r="LI384" s="119">
        <v>0</v>
      </c>
      <c r="LJ384" s="119">
        <v>0</v>
      </c>
      <c r="LK384" s="119">
        <v>0</v>
      </c>
      <c r="LL384" s="119">
        <v>0</v>
      </c>
      <c r="LM384" s="119">
        <v>0</v>
      </c>
      <c r="LN384" s="119">
        <v>0</v>
      </c>
      <c r="LO384" s="119">
        <v>0</v>
      </c>
      <c r="LP384" s="119">
        <v>0</v>
      </c>
      <c r="LQ384" s="119">
        <v>0</v>
      </c>
      <c r="LR384" s="119">
        <v>0</v>
      </c>
      <c r="LS384" s="119">
        <v>0</v>
      </c>
      <c r="LT384" s="119">
        <v>0</v>
      </c>
      <c r="LU384" s="119">
        <v>0</v>
      </c>
      <c r="LV384" s="119">
        <v>0</v>
      </c>
      <c r="LW384" s="119">
        <v>0</v>
      </c>
      <c r="LX384" s="119">
        <v>0</v>
      </c>
      <c r="LY384" s="119">
        <v>0</v>
      </c>
      <c r="LZ384" s="119">
        <v>0</v>
      </c>
      <c r="MA384" s="119">
        <v>0</v>
      </c>
      <c r="MB384" s="119">
        <v>0</v>
      </c>
      <c r="MC384" s="119">
        <v>0</v>
      </c>
      <c r="MD384" s="119">
        <v>0</v>
      </c>
      <c r="ME384" s="119">
        <v>0</v>
      </c>
      <c r="MF384" s="119">
        <v>0</v>
      </c>
      <c r="MG384" s="119">
        <v>0</v>
      </c>
      <c r="MH384" s="119">
        <v>0</v>
      </c>
      <c r="MI384" s="119">
        <v>0</v>
      </c>
      <c r="MJ384" s="119">
        <v>0</v>
      </c>
      <c r="MK384" s="119">
        <v>0</v>
      </c>
      <c r="ML384" s="119">
        <v>0</v>
      </c>
      <c r="MM384" s="119">
        <v>0</v>
      </c>
      <c r="MN384" s="119">
        <v>0</v>
      </c>
      <c r="MO384" s="119">
        <v>0</v>
      </c>
      <c r="MP384" s="119">
        <v>0</v>
      </c>
      <c r="MQ384" s="119">
        <v>0</v>
      </c>
      <c r="MR384" s="119">
        <v>0</v>
      </c>
      <c r="MS384" s="119">
        <v>0</v>
      </c>
      <c r="MT384" s="119">
        <v>0</v>
      </c>
      <c r="MU384" s="119">
        <v>0</v>
      </c>
      <c r="MV384" s="119">
        <v>0</v>
      </c>
      <c r="MW384" s="119">
        <v>0</v>
      </c>
      <c r="MX384" s="119">
        <v>0</v>
      </c>
      <c r="MY384" s="119">
        <v>0</v>
      </c>
      <c r="MZ384" s="119">
        <v>0</v>
      </c>
      <c r="NA384" s="119">
        <v>0</v>
      </c>
      <c r="NB384" s="119">
        <v>0</v>
      </c>
      <c r="NC384" s="119">
        <v>0</v>
      </c>
      <c r="ND384" s="119">
        <v>0</v>
      </c>
      <c r="NE384" s="119">
        <v>0</v>
      </c>
      <c r="NF384" s="119">
        <v>0</v>
      </c>
      <c r="NG384" s="119">
        <v>0</v>
      </c>
      <c r="NH384" s="119">
        <v>0</v>
      </c>
      <c r="NI384" s="119">
        <v>0</v>
      </c>
      <c r="NJ384" s="119">
        <v>0</v>
      </c>
      <c r="NK384" s="119">
        <v>0</v>
      </c>
      <c r="NL384" s="119">
        <v>0</v>
      </c>
      <c r="NM384" s="119">
        <v>0</v>
      </c>
      <c r="NN384" s="119">
        <v>0</v>
      </c>
      <c r="NO384" s="119">
        <v>0</v>
      </c>
      <c r="NP384" s="119">
        <v>0</v>
      </c>
      <c r="NQ384" s="119">
        <v>0</v>
      </c>
      <c r="NR384" s="119">
        <v>0</v>
      </c>
      <c r="NS384" s="119">
        <v>0</v>
      </c>
      <c r="NT384" s="119">
        <v>0</v>
      </c>
      <c r="NU384" s="119">
        <v>0</v>
      </c>
      <c r="NV384" s="119">
        <v>0</v>
      </c>
      <c r="NW384" s="119">
        <v>0</v>
      </c>
      <c r="NX384" s="119">
        <v>0</v>
      </c>
      <c r="NY384" s="119">
        <v>0</v>
      </c>
      <c r="NZ384" s="119">
        <v>0</v>
      </c>
      <c r="OA384" s="119">
        <v>0</v>
      </c>
      <c r="OB384" s="119">
        <v>0</v>
      </c>
      <c r="OC384" s="119">
        <v>0</v>
      </c>
      <c r="OD384" s="119">
        <v>0</v>
      </c>
      <c r="OE384" s="119">
        <v>0</v>
      </c>
      <c r="OF384" s="119">
        <v>0</v>
      </c>
      <c r="OG384" s="119">
        <v>0</v>
      </c>
      <c r="OH384" s="119">
        <v>0</v>
      </c>
      <c r="OI384" s="119">
        <v>0</v>
      </c>
      <c r="OJ384" s="119">
        <v>0</v>
      </c>
      <c r="OK384" s="119">
        <v>0</v>
      </c>
      <c r="OL384" s="119">
        <v>0</v>
      </c>
      <c r="OM384" s="119">
        <v>0</v>
      </c>
      <c r="ON384" s="119">
        <v>0</v>
      </c>
      <c r="OO384" s="119">
        <v>0</v>
      </c>
      <c r="OP384" s="119">
        <v>0</v>
      </c>
      <c r="OQ384" s="119">
        <v>0</v>
      </c>
      <c r="OR384" s="119">
        <v>0</v>
      </c>
      <c r="OS384" s="119">
        <v>0</v>
      </c>
      <c r="OT384" s="119">
        <v>0</v>
      </c>
    </row>
    <row r="385" spans="1:410" s="10" customFormat="1">
      <c r="A385" s="55" t="s">
        <v>610</v>
      </c>
      <c r="B385" s="56" t="s">
        <v>611</v>
      </c>
      <c r="C385" s="55" t="s">
        <v>598</v>
      </c>
      <c r="D385" s="57">
        <v>1</v>
      </c>
      <c r="E385" s="96">
        <v>2018</v>
      </c>
      <c r="F385" s="56">
        <v>79.260000000000005</v>
      </c>
      <c r="G385" s="48">
        <v>522264</v>
      </c>
      <c r="H385" s="111">
        <v>495483</v>
      </c>
      <c r="I385" s="111">
        <v>26781</v>
      </c>
      <c r="J385" s="100">
        <v>63.1</v>
      </c>
      <c r="K385" s="110">
        <v>304323</v>
      </c>
      <c r="L385" s="100">
        <v>18.32</v>
      </c>
      <c r="M385" s="110">
        <v>88357</v>
      </c>
      <c r="N385" s="111">
        <v>34307</v>
      </c>
      <c r="O385" s="111">
        <v>17653</v>
      </c>
      <c r="P385" s="111">
        <v>16654</v>
      </c>
      <c r="Q385" s="112">
        <v>41241</v>
      </c>
      <c r="R385" s="113">
        <v>21207</v>
      </c>
      <c r="S385" s="113">
        <v>20034</v>
      </c>
      <c r="T385" s="111">
        <v>34947</v>
      </c>
      <c r="U385" s="111">
        <v>17846</v>
      </c>
      <c r="V385" s="111">
        <v>17101</v>
      </c>
      <c r="W385" s="114">
        <v>42411</v>
      </c>
      <c r="X385" s="113">
        <v>21595</v>
      </c>
      <c r="Y385" s="113">
        <v>20816</v>
      </c>
      <c r="Z385" s="111">
        <v>37048</v>
      </c>
      <c r="AA385" s="111">
        <v>18737</v>
      </c>
      <c r="AB385" s="111">
        <v>18311</v>
      </c>
      <c r="AC385" s="112">
        <v>47351</v>
      </c>
      <c r="AD385" s="112">
        <v>23837</v>
      </c>
      <c r="AE385" s="112">
        <v>23514</v>
      </c>
      <c r="AF385" s="111">
        <v>42833</v>
      </c>
      <c r="AG385" s="124">
        <v>21460</v>
      </c>
      <c r="AH385" s="179">
        <v>21373</v>
      </c>
      <c r="AI385" s="182"/>
      <c r="AJ385" s="182"/>
      <c r="AK385" s="182"/>
      <c r="AL385" s="111">
        <v>50186</v>
      </c>
      <c r="AM385" s="111">
        <v>25167</v>
      </c>
      <c r="AN385" s="111">
        <v>25019</v>
      </c>
      <c r="AO385" s="111">
        <v>50614</v>
      </c>
      <c r="AP385" s="111">
        <v>25670</v>
      </c>
      <c r="AQ385" s="111">
        <v>24944</v>
      </c>
      <c r="AR385" s="56">
        <v>1251</v>
      </c>
      <c r="AS385" s="112">
        <v>12439</v>
      </c>
      <c r="AT385" s="115" t="s">
        <v>3434</v>
      </c>
      <c r="AU385" s="59">
        <v>5722</v>
      </c>
      <c r="AV385" s="59">
        <v>19</v>
      </c>
      <c r="AW385" s="59">
        <v>2281</v>
      </c>
      <c r="AX385" s="59">
        <v>7.7</v>
      </c>
      <c r="AY385" s="59">
        <v>39</v>
      </c>
      <c r="AZ385" s="62">
        <v>1.0989853553811946</v>
      </c>
      <c r="BA385" s="63">
        <v>43</v>
      </c>
      <c r="BB385" s="62">
        <v>39.525691699604742</v>
      </c>
      <c r="BC385" s="63">
        <v>2</v>
      </c>
      <c r="BD385" s="64">
        <v>0</v>
      </c>
      <c r="BE385" s="65">
        <v>0</v>
      </c>
      <c r="BF385" s="62">
        <v>4.3280632411067197</v>
      </c>
      <c r="BG385" s="63">
        <v>219</v>
      </c>
      <c r="BH385" s="62">
        <v>10.454545454545453</v>
      </c>
      <c r="BI385" s="63">
        <v>529</v>
      </c>
      <c r="BJ385" s="64">
        <v>2.555779896235336</v>
      </c>
      <c r="BK385" s="65">
        <v>1</v>
      </c>
      <c r="BL385" s="64">
        <v>7.6673396887060088</v>
      </c>
      <c r="BM385" s="65">
        <v>3</v>
      </c>
      <c r="BN385" s="56">
        <v>0</v>
      </c>
      <c r="BO385" s="56">
        <v>0</v>
      </c>
      <c r="BP385" s="56">
        <v>0</v>
      </c>
      <c r="BQ385" s="56">
        <v>0</v>
      </c>
      <c r="BR385" s="56">
        <v>0</v>
      </c>
      <c r="BS385" s="56">
        <v>0</v>
      </c>
      <c r="BT385" s="56">
        <v>0</v>
      </c>
      <c r="BU385" s="56">
        <v>0</v>
      </c>
      <c r="BV385" s="116">
        <v>1.4</v>
      </c>
      <c r="BW385" s="70">
        <v>0.99784693677823444</v>
      </c>
      <c r="BX385" s="56">
        <v>98</v>
      </c>
      <c r="BY385" s="107">
        <v>99.4</v>
      </c>
      <c r="BZ385" s="56">
        <v>99.4</v>
      </c>
      <c r="CA385" s="56">
        <v>93.8</v>
      </c>
      <c r="CB385" s="56">
        <v>101.2</v>
      </c>
      <c r="CC385" s="96" t="s">
        <v>2289</v>
      </c>
      <c r="CD385" s="96" t="s">
        <v>3435</v>
      </c>
      <c r="CE385" s="96" t="s">
        <v>555</v>
      </c>
      <c r="CF385" s="96" t="s">
        <v>1772</v>
      </c>
      <c r="CG385" s="96" t="s">
        <v>3436</v>
      </c>
      <c r="CH385" s="56">
        <v>12.84</v>
      </c>
      <c r="CI385" s="56">
        <v>5</v>
      </c>
      <c r="CJ385" s="60">
        <v>0.12906889697720644</v>
      </c>
      <c r="CK385" s="61">
        <v>5</v>
      </c>
      <c r="CL385" s="61">
        <v>0</v>
      </c>
      <c r="CM385" s="61">
        <v>0</v>
      </c>
      <c r="CN385" s="56">
        <v>100.29</v>
      </c>
      <c r="CO385" s="56">
        <v>47</v>
      </c>
      <c r="CP385" s="56">
        <v>6.4</v>
      </c>
      <c r="CQ385" s="56">
        <v>3</v>
      </c>
      <c r="CR385" s="56">
        <v>0</v>
      </c>
      <c r="CS385" s="56">
        <v>0</v>
      </c>
      <c r="CT385" s="56">
        <v>0</v>
      </c>
      <c r="CU385" s="56">
        <v>0</v>
      </c>
      <c r="CV385" s="56">
        <v>0</v>
      </c>
      <c r="CW385" s="56">
        <v>0</v>
      </c>
      <c r="CX385" s="56">
        <v>0</v>
      </c>
      <c r="CY385" s="56">
        <v>0</v>
      </c>
      <c r="CZ385" s="56">
        <v>0</v>
      </c>
      <c r="DA385" s="56">
        <v>0</v>
      </c>
      <c r="DB385" s="60">
        <v>0.2274450341167551</v>
      </c>
      <c r="DC385" s="61">
        <v>9</v>
      </c>
      <c r="DD385" s="56" t="s">
        <v>3437</v>
      </c>
      <c r="DE385" s="56" t="s">
        <v>3438</v>
      </c>
      <c r="DF385" s="96" t="s">
        <v>555</v>
      </c>
      <c r="DG385" s="96" t="s">
        <v>555</v>
      </c>
      <c r="DH385" s="56">
        <v>120.63</v>
      </c>
      <c r="DI385" s="56">
        <v>1</v>
      </c>
      <c r="DJ385" s="56">
        <v>158.49</v>
      </c>
      <c r="DK385" s="56">
        <v>74</v>
      </c>
      <c r="DL385" s="56">
        <v>10.71</v>
      </c>
      <c r="DM385" s="56">
        <v>5</v>
      </c>
      <c r="DN385" s="56">
        <v>38.549999999999997</v>
      </c>
      <c r="DO385" s="56">
        <v>18</v>
      </c>
      <c r="DP385" s="56">
        <v>8.99</v>
      </c>
      <c r="DQ385" s="56">
        <v>13</v>
      </c>
      <c r="DR385" s="56">
        <v>6.23</v>
      </c>
      <c r="DS385" s="56">
        <v>3</v>
      </c>
      <c r="DT385" s="56">
        <v>16.600000000000001</v>
      </c>
      <c r="DU385" s="56">
        <v>8</v>
      </c>
      <c r="DV385" s="56">
        <v>4.1500000000000004</v>
      </c>
      <c r="DW385" s="56">
        <v>2</v>
      </c>
      <c r="DX385" s="56">
        <v>0</v>
      </c>
      <c r="DY385" s="56">
        <v>0</v>
      </c>
      <c r="DZ385" s="62">
        <v>0.58823529411764708</v>
      </c>
      <c r="EA385" s="63">
        <v>5</v>
      </c>
      <c r="EB385" s="62">
        <v>16.352941176470591</v>
      </c>
      <c r="EC385" s="63">
        <v>139</v>
      </c>
      <c r="ED385" s="60">
        <v>0.82222920848347081</v>
      </c>
      <c r="EE385" s="61">
        <v>34</v>
      </c>
      <c r="EF385" s="56" t="s">
        <v>2919</v>
      </c>
      <c r="EG385" s="56" t="s">
        <v>3439</v>
      </c>
      <c r="EH385" s="56" t="s">
        <v>555</v>
      </c>
      <c r="EI385" s="56" t="s">
        <v>555</v>
      </c>
      <c r="EJ385" s="56" t="s">
        <v>2535</v>
      </c>
      <c r="EK385" s="56" t="s">
        <v>1238</v>
      </c>
      <c r="EL385" s="56" t="s">
        <v>3440</v>
      </c>
      <c r="EM385" s="56" t="s">
        <v>3441</v>
      </c>
      <c r="EN385" s="56" t="s">
        <v>555</v>
      </c>
      <c r="EO385" s="56" t="s">
        <v>555</v>
      </c>
      <c r="EP385" s="56">
        <v>97.54</v>
      </c>
      <c r="EQ385" s="56">
        <v>47</v>
      </c>
      <c r="ER385" s="56">
        <v>174.33</v>
      </c>
      <c r="ES385" s="56">
        <v>84</v>
      </c>
      <c r="ET385" s="56">
        <v>132.82</v>
      </c>
      <c r="EU385" s="56">
        <v>64</v>
      </c>
      <c r="EV385" s="107">
        <v>132.82</v>
      </c>
      <c r="EW385" s="56">
        <v>64</v>
      </c>
      <c r="EX385" s="56">
        <v>0</v>
      </c>
      <c r="EY385" s="62">
        <v>59.674647268076257</v>
      </c>
      <c r="EZ385" s="63">
        <v>1493</v>
      </c>
      <c r="FA385" s="62">
        <v>55.08338678640154</v>
      </c>
      <c r="FB385" s="63">
        <v>1374</v>
      </c>
      <c r="FC385" s="56">
        <v>9.99</v>
      </c>
      <c r="FD385" s="111">
        <v>10</v>
      </c>
      <c r="FE385" s="56">
        <v>34.950000000000003</v>
      </c>
      <c r="FF385" s="56">
        <v>35</v>
      </c>
      <c r="FG385" s="56">
        <v>3</v>
      </c>
      <c r="FH385" s="56">
        <v>3</v>
      </c>
      <c r="FI385" s="56">
        <v>8.99</v>
      </c>
      <c r="FJ385" s="56">
        <v>9</v>
      </c>
      <c r="FK385" s="56">
        <v>56.92</v>
      </c>
      <c r="FL385" s="56">
        <v>57</v>
      </c>
      <c r="FM385" s="56">
        <v>239.67</v>
      </c>
      <c r="FN385" s="56">
        <v>240</v>
      </c>
      <c r="FO385" s="56">
        <v>211.71</v>
      </c>
      <c r="FP385" s="56">
        <v>212</v>
      </c>
      <c r="FQ385" s="56">
        <v>15.98</v>
      </c>
      <c r="FR385" s="56">
        <v>16</v>
      </c>
      <c r="FS385" s="60">
        <v>14</v>
      </c>
      <c r="FT385" s="61">
        <v>14</v>
      </c>
      <c r="FU385" s="60">
        <v>0.99971436732362184</v>
      </c>
      <c r="FV385" s="61">
        <v>7</v>
      </c>
      <c r="FW385" s="56" t="s">
        <v>3442</v>
      </c>
      <c r="FX385" s="56">
        <v>2.95</v>
      </c>
      <c r="FY385" s="102">
        <v>1049.2</v>
      </c>
      <c r="FZ385" s="111">
        <v>161647</v>
      </c>
      <c r="GA385" s="111">
        <v>175988</v>
      </c>
      <c r="GB385" s="56">
        <v>45.42</v>
      </c>
      <c r="GC385" s="56">
        <v>54.58</v>
      </c>
      <c r="GD385" s="56">
        <v>30.18</v>
      </c>
      <c r="GE385" s="56">
        <v>73.69</v>
      </c>
      <c r="GF385" s="56">
        <v>93.31</v>
      </c>
      <c r="GG385" s="56">
        <v>92.62</v>
      </c>
      <c r="GH385" s="56">
        <v>99.15</v>
      </c>
      <c r="GI385" s="56">
        <v>75.459999999999994</v>
      </c>
      <c r="GJ385" s="56">
        <v>62.74</v>
      </c>
      <c r="GK385" s="56">
        <v>96.99</v>
      </c>
      <c r="GL385" s="56">
        <v>1.84</v>
      </c>
      <c r="GM385" s="56">
        <v>10.95</v>
      </c>
      <c r="GN385" s="56">
        <v>4.34</v>
      </c>
      <c r="GO385" s="56">
        <v>26.32</v>
      </c>
      <c r="GP385" s="56">
        <v>8.3000000000000007</v>
      </c>
      <c r="GQ385" s="56">
        <v>4.63</v>
      </c>
      <c r="GR385" s="56">
        <v>9.2899999999999991</v>
      </c>
      <c r="GS385" s="56">
        <v>1.66</v>
      </c>
      <c r="GT385" s="56">
        <v>2.0099999999999998</v>
      </c>
      <c r="GU385" s="99">
        <v>5.5</v>
      </c>
      <c r="GV385" s="120">
        <v>3.6073776691685601E-3</v>
      </c>
      <c r="GW385" s="120">
        <v>0.53790655728166603</v>
      </c>
      <c r="GX385" s="120">
        <v>0.30005236515971401</v>
      </c>
      <c r="GY385" s="120">
        <v>0.13239657880956501</v>
      </c>
      <c r="GZ385" s="120">
        <v>2.14115319718392E-2</v>
      </c>
      <c r="HA385" s="120">
        <v>1.8618723453773199E-3</v>
      </c>
      <c r="HB385" s="120">
        <v>1E-4</v>
      </c>
      <c r="HC385" s="120">
        <v>2.6764414964799001E-3</v>
      </c>
      <c r="HD385" s="121">
        <v>117</v>
      </c>
      <c r="HE385" s="121">
        <v>0</v>
      </c>
      <c r="HF385" s="121">
        <v>3</v>
      </c>
      <c r="HG385" s="125">
        <v>0</v>
      </c>
      <c r="HH385" s="125">
        <v>3816</v>
      </c>
      <c r="HI385" s="121">
        <v>6605</v>
      </c>
      <c r="HJ385" s="121">
        <v>45</v>
      </c>
      <c r="HK385" s="121">
        <v>10586</v>
      </c>
      <c r="HL385" s="121">
        <v>95</v>
      </c>
      <c r="HM385" s="121">
        <v>0</v>
      </c>
      <c r="HN385" s="121">
        <v>1</v>
      </c>
      <c r="HO385" s="121">
        <v>0</v>
      </c>
      <c r="HP385" s="121">
        <v>4836</v>
      </c>
      <c r="HQ385" s="121">
        <v>7152</v>
      </c>
      <c r="HR385" s="121">
        <v>43</v>
      </c>
      <c r="HS385" s="121">
        <v>12127</v>
      </c>
      <c r="HT385" s="121">
        <v>105</v>
      </c>
      <c r="HU385" s="121">
        <v>0</v>
      </c>
      <c r="HV385" s="121">
        <v>2</v>
      </c>
      <c r="HW385" s="121">
        <v>0</v>
      </c>
      <c r="HX385" s="121">
        <v>5742</v>
      </c>
      <c r="HY385" s="121">
        <v>8008</v>
      </c>
      <c r="HZ385" s="121">
        <v>70</v>
      </c>
      <c r="IA385" s="121">
        <v>13927</v>
      </c>
      <c r="IB385" s="121">
        <v>171</v>
      </c>
      <c r="IC385" s="121">
        <v>2</v>
      </c>
      <c r="ID385" s="121">
        <v>3</v>
      </c>
      <c r="IE385" s="121">
        <v>2</v>
      </c>
      <c r="IF385" s="121">
        <v>8968</v>
      </c>
      <c r="IG385" s="121">
        <v>14610</v>
      </c>
      <c r="IH385" s="121">
        <v>184</v>
      </c>
      <c r="II385" s="121">
        <v>23941</v>
      </c>
      <c r="IJ385" s="122">
        <v>189</v>
      </c>
      <c r="IK385" s="123">
        <v>0.233333333333333</v>
      </c>
      <c r="IL385" s="122">
        <v>97</v>
      </c>
      <c r="IM385" s="123">
        <v>0.119753086419753</v>
      </c>
      <c r="IN385" s="122">
        <v>122</v>
      </c>
      <c r="IO385" s="123">
        <v>0.15061728395061699</v>
      </c>
      <c r="IP385" s="119">
        <v>0</v>
      </c>
      <c r="IQ385" s="119">
        <v>0</v>
      </c>
      <c r="IR385" s="122">
        <v>1</v>
      </c>
      <c r="IS385" s="123">
        <v>1.23456790123457E-3</v>
      </c>
      <c r="IT385" s="122">
        <v>0</v>
      </c>
      <c r="IU385" s="123">
        <v>0</v>
      </c>
      <c r="IV385" s="122">
        <v>14</v>
      </c>
      <c r="IW385" s="123">
        <v>1.0160493827160499</v>
      </c>
      <c r="IX385" s="122">
        <v>347</v>
      </c>
      <c r="IY385" s="123">
        <v>0.42839506172839498</v>
      </c>
      <c r="IZ385" s="122">
        <v>0</v>
      </c>
      <c r="JA385" s="123">
        <v>0</v>
      </c>
      <c r="JB385" s="122">
        <v>7</v>
      </c>
      <c r="JC385" s="123">
        <v>8.6419753086419797E-3</v>
      </c>
      <c r="JD385" s="122">
        <v>0</v>
      </c>
      <c r="JE385" s="123">
        <v>0</v>
      </c>
      <c r="JF385" s="122">
        <v>3</v>
      </c>
      <c r="JG385" s="123">
        <v>3.7037037037036999E-3</v>
      </c>
      <c r="JH385" s="122">
        <v>0</v>
      </c>
      <c r="JI385" s="123">
        <v>0</v>
      </c>
      <c r="JJ385" s="122">
        <v>1</v>
      </c>
      <c r="JK385" s="123">
        <v>1.23456790123457E-3</v>
      </c>
      <c r="JL385" s="122">
        <v>0</v>
      </c>
      <c r="JM385" s="123">
        <v>0</v>
      </c>
      <c r="JN385" s="122">
        <v>1</v>
      </c>
      <c r="JO385" s="123">
        <v>1.23456790123457E-3</v>
      </c>
      <c r="JP385" s="122">
        <v>3</v>
      </c>
      <c r="JQ385" s="123">
        <v>3.7037037037036999E-3</v>
      </c>
      <c r="JR385" s="122">
        <v>3</v>
      </c>
      <c r="JS385" s="123">
        <v>3.7037037037036999E-3</v>
      </c>
      <c r="JT385" s="122">
        <v>1</v>
      </c>
      <c r="JU385" s="123">
        <v>1.23456790123457E-3</v>
      </c>
      <c r="JV385" s="122">
        <v>1</v>
      </c>
      <c r="JW385" s="123">
        <v>1.23456790123457E-3</v>
      </c>
      <c r="JX385" s="122">
        <v>2</v>
      </c>
      <c r="JY385" s="123">
        <v>2.4691358024691401E-3</v>
      </c>
      <c r="JZ385" s="122">
        <v>1</v>
      </c>
      <c r="KA385" s="123">
        <v>1.23456790123457E-3</v>
      </c>
      <c r="KB385" s="122">
        <v>6</v>
      </c>
      <c r="KC385" s="123">
        <v>7.4074074074074103E-3</v>
      </c>
      <c r="KD385" s="122">
        <v>2</v>
      </c>
      <c r="KE385" s="123">
        <v>2.4691358024691401E-3</v>
      </c>
      <c r="KF385" s="122">
        <v>1</v>
      </c>
      <c r="KG385" s="123">
        <v>1.23456790123457E-3</v>
      </c>
      <c r="KH385" s="122">
        <v>5</v>
      </c>
      <c r="KI385" s="123">
        <v>6.17283950617284E-3</v>
      </c>
      <c r="KJ385" s="122">
        <v>1</v>
      </c>
      <c r="KK385" s="123">
        <v>1.23456790123457E-3</v>
      </c>
      <c r="KL385" s="122">
        <v>1</v>
      </c>
      <c r="KM385" s="123">
        <v>1.23456790123457E-3</v>
      </c>
      <c r="KN385" s="122">
        <v>1</v>
      </c>
      <c r="KO385" s="123">
        <v>1.23456790123457E-3</v>
      </c>
      <c r="KP385" s="122">
        <v>1</v>
      </c>
      <c r="KQ385" s="123">
        <v>1.23456790123457E-3</v>
      </c>
      <c r="KR385" s="119">
        <v>0</v>
      </c>
      <c r="KS385" s="119">
        <v>0</v>
      </c>
      <c r="KT385" s="119">
        <v>0</v>
      </c>
      <c r="KU385" s="119">
        <v>0</v>
      </c>
      <c r="KV385" s="119">
        <v>0</v>
      </c>
      <c r="KW385" s="119">
        <v>0</v>
      </c>
      <c r="KX385" s="119"/>
      <c r="KY385" s="119">
        <v>0</v>
      </c>
      <c r="KZ385" s="119">
        <v>0</v>
      </c>
      <c r="LA385" s="119">
        <v>0</v>
      </c>
      <c r="LB385" s="119">
        <v>0</v>
      </c>
      <c r="LC385" s="119">
        <v>0</v>
      </c>
      <c r="LD385" s="119">
        <v>0</v>
      </c>
      <c r="LE385" s="119">
        <v>0</v>
      </c>
      <c r="LF385" s="119">
        <v>0</v>
      </c>
      <c r="LG385" s="119">
        <v>0</v>
      </c>
      <c r="LH385" s="119">
        <v>0</v>
      </c>
      <c r="LI385" s="119">
        <v>0</v>
      </c>
      <c r="LJ385" s="119">
        <v>0</v>
      </c>
      <c r="LK385" s="119">
        <v>0</v>
      </c>
      <c r="LL385" s="119">
        <v>0</v>
      </c>
      <c r="LM385" s="119">
        <v>0</v>
      </c>
      <c r="LN385" s="119">
        <v>0</v>
      </c>
      <c r="LO385" s="119">
        <v>0</v>
      </c>
      <c r="LP385" s="119">
        <v>0</v>
      </c>
      <c r="LQ385" s="119">
        <v>0</v>
      </c>
      <c r="LR385" s="119">
        <v>0</v>
      </c>
      <c r="LS385" s="119">
        <v>0</v>
      </c>
      <c r="LT385" s="119">
        <v>0</v>
      </c>
      <c r="LU385" s="119">
        <v>0</v>
      </c>
      <c r="LV385" s="119">
        <v>0</v>
      </c>
      <c r="LW385" s="119">
        <v>0</v>
      </c>
      <c r="LX385" s="119">
        <v>0</v>
      </c>
      <c r="LY385" s="119">
        <v>0</v>
      </c>
      <c r="LZ385" s="119">
        <v>0</v>
      </c>
      <c r="MA385" s="119">
        <v>0</v>
      </c>
      <c r="MB385" s="119">
        <v>0</v>
      </c>
      <c r="MC385" s="119">
        <v>0</v>
      </c>
      <c r="MD385" s="119">
        <v>0</v>
      </c>
      <c r="ME385" s="119">
        <v>0</v>
      </c>
      <c r="MF385" s="119">
        <v>0</v>
      </c>
      <c r="MG385" s="119">
        <v>0</v>
      </c>
      <c r="MH385" s="119">
        <v>0</v>
      </c>
      <c r="MI385" s="119">
        <v>0</v>
      </c>
      <c r="MJ385" s="119">
        <v>0</v>
      </c>
      <c r="MK385" s="119">
        <v>0</v>
      </c>
      <c r="ML385" s="119">
        <v>0</v>
      </c>
      <c r="MM385" s="119">
        <v>0</v>
      </c>
      <c r="MN385" s="119">
        <v>0</v>
      </c>
      <c r="MO385" s="119">
        <v>0</v>
      </c>
      <c r="MP385" s="119">
        <v>0</v>
      </c>
      <c r="MQ385" s="119">
        <v>0</v>
      </c>
      <c r="MR385" s="119">
        <v>0</v>
      </c>
      <c r="MS385" s="119">
        <v>0</v>
      </c>
      <c r="MT385" s="119">
        <v>0</v>
      </c>
      <c r="MU385" s="119">
        <v>0</v>
      </c>
      <c r="MV385" s="119">
        <v>0</v>
      </c>
      <c r="MW385" s="119">
        <v>0</v>
      </c>
      <c r="MX385" s="119">
        <v>0</v>
      </c>
      <c r="MY385" s="119">
        <v>0</v>
      </c>
      <c r="MZ385" s="119">
        <v>0</v>
      </c>
      <c r="NA385" s="119">
        <v>0</v>
      </c>
      <c r="NB385" s="119">
        <v>0</v>
      </c>
      <c r="NC385" s="119">
        <v>0</v>
      </c>
      <c r="ND385" s="119">
        <v>0</v>
      </c>
      <c r="NE385" s="119">
        <v>0</v>
      </c>
      <c r="NF385" s="119">
        <v>0</v>
      </c>
      <c r="NG385" s="119">
        <v>0</v>
      </c>
      <c r="NH385" s="119">
        <v>0</v>
      </c>
      <c r="NI385" s="119">
        <v>0</v>
      </c>
      <c r="NJ385" s="119">
        <v>0</v>
      </c>
      <c r="NK385" s="119">
        <v>0</v>
      </c>
      <c r="NL385" s="119">
        <v>0</v>
      </c>
      <c r="NM385" s="119">
        <v>0</v>
      </c>
      <c r="NN385" s="119">
        <v>0</v>
      </c>
      <c r="NO385" s="119">
        <v>0</v>
      </c>
      <c r="NP385" s="119">
        <v>0</v>
      </c>
      <c r="NQ385" s="119">
        <v>0</v>
      </c>
      <c r="NR385" s="119">
        <v>0</v>
      </c>
      <c r="NS385" s="119">
        <v>0</v>
      </c>
      <c r="NT385" s="119">
        <v>0</v>
      </c>
      <c r="NU385" s="119">
        <v>0</v>
      </c>
      <c r="NV385" s="119">
        <v>0</v>
      </c>
      <c r="NW385" s="119">
        <v>0</v>
      </c>
      <c r="NX385" s="119">
        <v>0</v>
      </c>
      <c r="NY385" s="119">
        <v>0</v>
      </c>
      <c r="NZ385" s="119">
        <v>0</v>
      </c>
      <c r="OA385" s="119">
        <v>0</v>
      </c>
      <c r="OB385" s="119">
        <v>0</v>
      </c>
      <c r="OC385" s="119">
        <v>0</v>
      </c>
      <c r="OD385" s="119">
        <v>0</v>
      </c>
      <c r="OE385" s="119">
        <v>0</v>
      </c>
      <c r="OF385" s="119">
        <v>0</v>
      </c>
      <c r="OG385" s="119">
        <v>0</v>
      </c>
      <c r="OH385" s="119">
        <v>0</v>
      </c>
      <c r="OI385" s="119">
        <v>0</v>
      </c>
      <c r="OJ385" s="119">
        <v>0</v>
      </c>
      <c r="OK385" s="119">
        <v>0</v>
      </c>
      <c r="OL385" s="119">
        <v>0</v>
      </c>
      <c r="OM385" s="119">
        <v>0</v>
      </c>
      <c r="ON385" s="119">
        <v>0</v>
      </c>
      <c r="OO385" s="119">
        <v>0</v>
      </c>
      <c r="OP385" s="119">
        <v>0</v>
      </c>
      <c r="OQ385" s="119">
        <v>0</v>
      </c>
      <c r="OR385" s="119">
        <v>0</v>
      </c>
      <c r="OS385" s="119">
        <v>0</v>
      </c>
      <c r="OT385" s="119">
        <v>0</v>
      </c>
    </row>
    <row r="386" spans="1:410" s="10" customFormat="1">
      <c r="A386" s="55" t="s">
        <v>619</v>
      </c>
      <c r="B386" s="56" t="s">
        <v>620</v>
      </c>
      <c r="C386" s="55" t="s">
        <v>514</v>
      </c>
      <c r="D386" s="57">
        <v>6</v>
      </c>
      <c r="E386" s="96">
        <v>2018</v>
      </c>
      <c r="F386" s="56">
        <v>66.069999999999993</v>
      </c>
      <c r="G386" s="48">
        <v>6000</v>
      </c>
      <c r="H386" s="111">
        <v>1623</v>
      </c>
      <c r="I386" s="110">
        <v>4377</v>
      </c>
      <c r="J386" s="100">
        <v>15.63</v>
      </c>
      <c r="K386" s="110">
        <v>1083</v>
      </c>
      <c r="L386" s="100">
        <v>41.47</v>
      </c>
      <c r="M386" s="110">
        <v>2874</v>
      </c>
      <c r="N386" s="56">
        <v>490</v>
      </c>
      <c r="O386" s="56">
        <v>247</v>
      </c>
      <c r="P386" s="56">
        <v>243</v>
      </c>
      <c r="Q386" s="112">
        <v>591</v>
      </c>
      <c r="R386" s="113">
        <v>297</v>
      </c>
      <c r="S386" s="113">
        <v>294</v>
      </c>
      <c r="T386" s="56">
        <v>532</v>
      </c>
      <c r="U386" s="56">
        <v>266</v>
      </c>
      <c r="V386" s="56">
        <v>266</v>
      </c>
      <c r="W386" s="114">
        <v>660</v>
      </c>
      <c r="X386" s="113">
        <v>331</v>
      </c>
      <c r="Y386" s="113">
        <v>329</v>
      </c>
      <c r="Z386" s="56">
        <v>590</v>
      </c>
      <c r="AA386" s="56">
        <v>298</v>
      </c>
      <c r="AB386" s="56">
        <v>292</v>
      </c>
      <c r="AC386" s="112">
        <v>722</v>
      </c>
      <c r="AD386" s="112">
        <v>367</v>
      </c>
      <c r="AE386" s="112">
        <v>355</v>
      </c>
      <c r="AF386" s="56">
        <v>592</v>
      </c>
      <c r="AG386" s="56">
        <v>304</v>
      </c>
      <c r="AH386" s="177">
        <v>288</v>
      </c>
      <c r="AI386" s="182"/>
      <c r="AJ386" s="182"/>
      <c r="AK386" s="182"/>
      <c r="AL386" s="56">
        <v>517</v>
      </c>
      <c r="AM386" s="56">
        <v>270</v>
      </c>
      <c r="AN386" s="56">
        <v>247</v>
      </c>
      <c r="AO386" s="56">
        <v>418</v>
      </c>
      <c r="AP386" s="56">
        <v>212</v>
      </c>
      <c r="AQ386" s="56">
        <v>206</v>
      </c>
      <c r="AR386" s="56">
        <v>98</v>
      </c>
      <c r="AS386" s="80">
        <v>22</v>
      </c>
      <c r="AT386" s="115" t="s">
        <v>428</v>
      </c>
      <c r="AU386" s="59">
        <v>185</v>
      </c>
      <c r="AV386" s="59">
        <v>1</v>
      </c>
      <c r="AW386" s="59">
        <v>37</v>
      </c>
      <c r="AX386" s="59">
        <v>20</v>
      </c>
      <c r="AY386" s="59">
        <v>1</v>
      </c>
      <c r="AZ386" s="62">
        <v>1.3422818791946307</v>
      </c>
      <c r="BA386" s="63">
        <v>1</v>
      </c>
      <c r="BB386" s="62">
        <v>0</v>
      </c>
      <c r="BC386" s="63">
        <v>0</v>
      </c>
      <c r="BD386" s="64">
        <v>0</v>
      </c>
      <c r="BE386" s="65">
        <v>0</v>
      </c>
      <c r="BF386" s="62">
        <v>6</v>
      </c>
      <c r="BG386" s="63">
        <v>3</v>
      </c>
      <c r="BH386" s="62">
        <v>12</v>
      </c>
      <c r="BI386" s="63">
        <v>6</v>
      </c>
      <c r="BJ386" s="64">
        <v>0</v>
      </c>
      <c r="BK386" s="65">
        <v>0</v>
      </c>
      <c r="BL386" s="64">
        <v>0</v>
      </c>
      <c r="BM386" s="65">
        <v>0</v>
      </c>
      <c r="BN386" s="56">
        <v>0</v>
      </c>
      <c r="BO386" s="56">
        <v>0</v>
      </c>
      <c r="BP386" s="56">
        <v>0</v>
      </c>
      <c r="BQ386" s="56">
        <v>0</v>
      </c>
      <c r="BR386" s="56">
        <v>0</v>
      </c>
      <c r="BS386" s="56">
        <v>0</v>
      </c>
      <c r="BT386" s="56">
        <v>0</v>
      </c>
      <c r="BU386" s="56">
        <v>0</v>
      </c>
      <c r="BV386" s="116">
        <v>25</v>
      </c>
      <c r="BW386" s="70">
        <v>0.91176470588235292</v>
      </c>
      <c r="BX386" s="56">
        <v>83.8</v>
      </c>
      <c r="BY386" s="107">
        <v>91.2</v>
      </c>
      <c r="BZ386" s="56">
        <v>91.2</v>
      </c>
      <c r="CA386" s="56">
        <v>88.2</v>
      </c>
      <c r="CB386" s="56">
        <v>95.6</v>
      </c>
      <c r="CC386" s="96" t="s">
        <v>3443</v>
      </c>
      <c r="CD386" s="96" t="s">
        <v>1573</v>
      </c>
      <c r="CE386" s="96" t="s">
        <v>555</v>
      </c>
      <c r="CF386" s="96" t="s">
        <v>2346</v>
      </c>
      <c r="CG386" s="96" t="s">
        <v>1157</v>
      </c>
      <c r="CH386" s="56">
        <v>0</v>
      </c>
      <c r="CI386" s="56">
        <v>0</v>
      </c>
      <c r="CJ386" s="60">
        <v>0</v>
      </c>
      <c r="CK386" s="61">
        <v>0</v>
      </c>
      <c r="CL386" s="111">
        <v>38942</v>
      </c>
      <c r="CM386" s="56">
        <v>5</v>
      </c>
      <c r="CN386" s="56">
        <v>0</v>
      </c>
      <c r="CO386" s="56">
        <v>0</v>
      </c>
      <c r="CP386" s="56">
        <v>0</v>
      </c>
      <c r="CQ386" s="56">
        <v>0</v>
      </c>
      <c r="CR386" s="56">
        <v>0</v>
      </c>
      <c r="CS386" s="56">
        <v>0</v>
      </c>
      <c r="CT386" s="56">
        <v>0</v>
      </c>
      <c r="CU386" s="56">
        <v>0</v>
      </c>
      <c r="CV386" s="56">
        <v>0</v>
      </c>
      <c r="CW386" s="56">
        <v>0</v>
      </c>
      <c r="CX386" s="56">
        <v>0</v>
      </c>
      <c r="CY386" s="56">
        <v>0</v>
      </c>
      <c r="CZ386" s="56">
        <v>0</v>
      </c>
      <c r="DA386" s="56">
        <v>0</v>
      </c>
      <c r="DB386" s="60">
        <v>1.5082956259426847</v>
      </c>
      <c r="DC386" s="61">
        <v>1</v>
      </c>
      <c r="DD386" s="56" t="s">
        <v>3444</v>
      </c>
      <c r="DE386" s="56" t="s">
        <v>3445</v>
      </c>
      <c r="DF386" s="96" t="s">
        <v>555</v>
      </c>
      <c r="DG386" s="96" t="s">
        <v>555</v>
      </c>
      <c r="DH386" s="56">
        <v>38.549999999999997</v>
      </c>
      <c r="DI386" s="56">
        <v>18</v>
      </c>
      <c r="DJ386" s="56">
        <v>120.63</v>
      </c>
      <c r="DK386" s="56">
        <v>1</v>
      </c>
      <c r="DL386" s="56">
        <v>0</v>
      </c>
      <c r="DM386" s="56">
        <v>0</v>
      </c>
      <c r="DN386" s="56">
        <v>120.63</v>
      </c>
      <c r="DO386" s="56">
        <v>1</v>
      </c>
      <c r="DP386" s="107">
        <v>126.58227848101266</v>
      </c>
      <c r="DQ386" s="56">
        <v>1</v>
      </c>
      <c r="DR386" s="56">
        <v>126.58</v>
      </c>
      <c r="DS386" s="56">
        <v>1</v>
      </c>
      <c r="DT386" s="56">
        <v>0</v>
      </c>
      <c r="DU386" s="56">
        <v>0</v>
      </c>
      <c r="DV386" s="56">
        <v>0</v>
      </c>
      <c r="DW386" s="56">
        <v>0</v>
      </c>
      <c r="DX386" s="56">
        <v>0</v>
      </c>
      <c r="DY386" s="56">
        <v>0</v>
      </c>
      <c r="DZ386" s="62">
        <v>3.9215686274509802</v>
      </c>
      <c r="EA386" s="63">
        <v>2</v>
      </c>
      <c r="EB386" s="62">
        <v>21.568627450980394</v>
      </c>
      <c r="EC386" s="63">
        <v>11</v>
      </c>
      <c r="ED386" s="60">
        <v>0</v>
      </c>
      <c r="EE386" s="61">
        <v>0</v>
      </c>
      <c r="EF386" s="56" t="s">
        <v>3446</v>
      </c>
      <c r="EG386" s="56" t="s">
        <v>3447</v>
      </c>
      <c r="EH386" s="56" t="s">
        <v>555</v>
      </c>
      <c r="EI386" s="56" t="s">
        <v>555</v>
      </c>
      <c r="EJ386" s="56" t="s">
        <v>3448</v>
      </c>
      <c r="EK386" s="56" t="s">
        <v>3449</v>
      </c>
      <c r="EL386" s="56" t="s">
        <v>3450</v>
      </c>
      <c r="EM386" s="56" t="s">
        <v>3451</v>
      </c>
      <c r="EN386" s="56" t="s">
        <v>555</v>
      </c>
      <c r="EO386" s="56" t="s">
        <v>555</v>
      </c>
      <c r="EP386" s="56">
        <v>126.58</v>
      </c>
      <c r="EQ386" s="56">
        <v>1</v>
      </c>
      <c r="ER386" s="56">
        <v>379.75</v>
      </c>
      <c r="ES386" s="56">
        <v>3</v>
      </c>
      <c r="ET386" s="56">
        <v>153.16</v>
      </c>
      <c r="EU386" s="56">
        <v>2</v>
      </c>
      <c r="EV386" s="107">
        <v>126.58</v>
      </c>
      <c r="EW386" s="56">
        <v>1</v>
      </c>
      <c r="EX386" s="56">
        <v>0</v>
      </c>
      <c r="EY386" s="62">
        <v>52.631578947368418</v>
      </c>
      <c r="EZ386" s="63">
        <v>13</v>
      </c>
      <c r="FA386" s="62">
        <v>72.815533980582515</v>
      </c>
      <c r="FB386" s="63">
        <v>15</v>
      </c>
      <c r="FC386" s="56">
        <v>0</v>
      </c>
      <c r="FD386" s="56">
        <v>0</v>
      </c>
      <c r="FE386" s="56">
        <v>0</v>
      </c>
      <c r="FF386" s="56">
        <v>0</v>
      </c>
      <c r="FG386" s="56">
        <v>0</v>
      </c>
      <c r="FH386" s="56">
        <v>0</v>
      </c>
      <c r="FI386" s="56">
        <v>0</v>
      </c>
      <c r="FJ386" s="56">
        <v>0</v>
      </c>
      <c r="FK386" s="56">
        <v>0</v>
      </c>
      <c r="FL386" s="56">
        <v>0</v>
      </c>
      <c r="FM386" s="56">
        <v>356.13</v>
      </c>
      <c r="FN386" s="56">
        <v>5</v>
      </c>
      <c r="FO386" s="56">
        <v>0</v>
      </c>
      <c r="FP386" s="56">
        <v>0</v>
      </c>
      <c r="FQ386" s="56">
        <v>0</v>
      </c>
      <c r="FR386" s="56">
        <v>0</v>
      </c>
      <c r="FS386" s="60">
        <v>0</v>
      </c>
      <c r="FT386" s="61">
        <v>0</v>
      </c>
      <c r="FU386" s="60">
        <v>2.3923444976076556</v>
      </c>
      <c r="FV386" s="61">
        <v>1</v>
      </c>
      <c r="FW386" s="56" t="s">
        <v>3452</v>
      </c>
      <c r="FX386" s="56">
        <v>3.42</v>
      </c>
      <c r="FY386" s="56">
        <v>5.21</v>
      </c>
      <c r="FZ386" s="111">
        <v>1563</v>
      </c>
      <c r="GA386" s="111">
        <v>2295</v>
      </c>
      <c r="GB386" s="56">
        <v>30.84</v>
      </c>
      <c r="GC386" s="56">
        <v>69.16</v>
      </c>
      <c r="GD386" s="56">
        <v>24.61</v>
      </c>
      <c r="GE386" s="56">
        <v>74.069999999999993</v>
      </c>
      <c r="GF386" s="56">
        <v>57.91</v>
      </c>
      <c r="GG386" s="56">
        <v>38.520000000000003</v>
      </c>
      <c r="GH386" s="56">
        <v>98.51</v>
      </c>
      <c r="GI386" s="56">
        <v>26.33</v>
      </c>
      <c r="GJ386" s="56">
        <v>16.21</v>
      </c>
      <c r="GK386" s="56">
        <v>52.85</v>
      </c>
      <c r="GL386" s="56">
        <v>2.5499999999999998</v>
      </c>
      <c r="GM386" s="56">
        <v>17.329999999999998</v>
      </c>
      <c r="GN386" s="56">
        <v>3.31</v>
      </c>
      <c r="GO386" s="56">
        <v>18.73</v>
      </c>
      <c r="GP386" s="56">
        <v>3.39</v>
      </c>
      <c r="GQ386" s="56">
        <v>1.38</v>
      </c>
      <c r="GR386" s="56">
        <v>1.76</v>
      </c>
      <c r="GS386" s="56">
        <v>0.5</v>
      </c>
      <c r="GT386" s="56">
        <v>4.3099999999999996</v>
      </c>
      <c r="GU386" s="99">
        <v>13.42</v>
      </c>
      <c r="GV386" s="120">
        <v>1.9749835418038202E-3</v>
      </c>
      <c r="GW386" s="120">
        <v>0.197498354180382</v>
      </c>
      <c r="GX386" s="120">
        <v>0.68136932192231703</v>
      </c>
      <c r="GY386" s="120">
        <v>0.11454904542462099</v>
      </c>
      <c r="GZ386" s="120">
        <v>2.6333113890717602E-3</v>
      </c>
      <c r="HA386" s="120">
        <v>6.5832784726793897E-4</v>
      </c>
      <c r="HB386" s="113">
        <v>0</v>
      </c>
      <c r="HC386" s="120">
        <v>1.3166556945358801E-3</v>
      </c>
      <c r="HD386" s="121">
        <v>0</v>
      </c>
      <c r="HE386" s="121">
        <v>0</v>
      </c>
      <c r="HF386" s="121">
        <v>0</v>
      </c>
      <c r="HG386" s="121">
        <v>0</v>
      </c>
      <c r="HH386" s="121">
        <v>134</v>
      </c>
      <c r="HI386" s="121">
        <v>286</v>
      </c>
      <c r="HJ386" s="121">
        <v>0</v>
      </c>
      <c r="HK386" s="121">
        <v>420</v>
      </c>
      <c r="HL386" s="121">
        <v>0</v>
      </c>
      <c r="HM386" s="121">
        <v>0</v>
      </c>
      <c r="HN386" s="121">
        <v>0</v>
      </c>
      <c r="HO386" s="121">
        <v>0</v>
      </c>
      <c r="HP386" s="121">
        <v>203</v>
      </c>
      <c r="HQ386" s="121">
        <v>315</v>
      </c>
      <c r="HR386" s="121">
        <v>0</v>
      </c>
      <c r="HS386" s="121">
        <v>518</v>
      </c>
      <c r="HT386" s="121">
        <v>0</v>
      </c>
      <c r="HU386" s="121">
        <v>0</v>
      </c>
      <c r="HV386" s="121">
        <v>0</v>
      </c>
      <c r="HW386" s="121">
        <v>0</v>
      </c>
      <c r="HX386" s="121">
        <v>285</v>
      </c>
      <c r="HY386" s="121">
        <v>422</v>
      </c>
      <c r="HZ386" s="121">
        <v>3</v>
      </c>
      <c r="IA386" s="121">
        <v>710</v>
      </c>
      <c r="IB386" s="121">
        <v>1</v>
      </c>
      <c r="IC386" s="121">
        <v>0</v>
      </c>
      <c r="ID386" s="121">
        <v>0</v>
      </c>
      <c r="IE386" s="121">
        <v>0</v>
      </c>
      <c r="IF386" s="121">
        <v>389</v>
      </c>
      <c r="IG386" s="121">
        <v>589</v>
      </c>
      <c r="IH386" s="121">
        <v>6</v>
      </c>
      <c r="II386" s="121">
        <v>985</v>
      </c>
      <c r="IJ386" s="122">
        <v>0</v>
      </c>
      <c r="IK386" s="123">
        <v>0</v>
      </c>
      <c r="IL386" s="122">
        <v>0</v>
      </c>
      <c r="IM386" s="123">
        <v>0</v>
      </c>
      <c r="IN386" s="122">
        <v>1</v>
      </c>
      <c r="IO386" s="123">
        <v>1</v>
      </c>
      <c r="IP386" s="119">
        <v>0</v>
      </c>
      <c r="IQ386" s="119">
        <v>0</v>
      </c>
      <c r="IR386" s="119">
        <v>0</v>
      </c>
      <c r="IS386" s="122">
        <v>0</v>
      </c>
      <c r="IT386" s="122">
        <v>0</v>
      </c>
      <c r="IU386" s="122">
        <v>0</v>
      </c>
      <c r="IV386" s="122">
        <v>0</v>
      </c>
      <c r="IW386" s="122">
        <v>0</v>
      </c>
      <c r="IX386" s="122">
        <v>0</v>
      </c>
      <c r="IY386" s="122">
        <v>0</v>
      </c>
      <c r="IZ386" s="122">
        <v>0</v>
      </c>
      <c r="JA386" s="122">
        <v>0</v>
      </c>
      <c r="JB386" s="122">
        <v>0</v>
      </c>
      <c r="JC386" s="122">
        <v>0</v>
      </c>
      <c r="JD386" s="122">
        <v>0</v>
      </c>
      <c r="JE386" s="122">
        <v>0</v>
      </c>
      <c r="JF386" s="122">
        <v>0</v>
      </c>
      <c r="JG386" s="122">
        <v>0</v>
      </c>
      <c r="JH386" s="122">
        <v>0</v>
      </c>
      <c r="JI386" s="122">
        <v>0</v>
      </c>
      <c r="JJ386" s="122">
        <v>0</v>
      </c>
      <c r="JK386" s="122">
        <v>0</v>
      </c>
      <c r="JL386" s="122">
        <v>0</v>
      </c>
      <c r="JM386" s="119">
        <v>0</v>
      </c>
      <c r="JN386" s="119">
        <v>0</v>
      </c>
      <c r="JO386" s="119">
        <v>0</v>
      </c>
      <c r="JP386" s="119">
        <v>0</v>
      </c>
      <c r="JQ386" s="119">
        <v>0</v>
      </c>
      <c r="JR386" s="119">
        <v>0</v>
      </c>
      <c r="JS386" s="119">
        <v>0</v>
      </c>
      <c r="JT386" s="119">
        <v>0</v>
      </c>
      <c r="JU386" s="119">
        <v>0</v>
      </c>
      <c r="JV386" s="119">
        <v>0</v>
      </c>
      <c r="JW386" s="119">
        <v>0</v>
      </c>
      <c r="JX386" s="119">
        <v>0</v>
      </c>
      <c r="JY386" s="119">
        <v>0</v>
      </c>
      <c r="JZ386" s="119">
        <v>0</v>
      </c>
      <c r="KA386" s="119">
        <v>0</v>
      </c>
      <c r="KB386" s="119">
        <v>0</v>
      </c>
      <c r="KC386" s="119">
        <v>0</v>
      </c>
      <c r="KD386" s="119">
        <v>0</v>
      </c>
      <c r="KE386" s="119">
        <v>0</v>
      </c>
      <c r="KF386" s="119">
        <v>0</v>
      </c>
      <c r="KG386" s="119">
        <v>0</v>
      </c>
      <c r="KH386" s="119">
        <v>0</v>
      </c>
      <c r="KI386" s="119">
        <v>0</v>
      </c>
      <c r="KJ386" s="119">
        <v>0</v>
      </c>
      <c r="KK386" s="119">
        <v>0</v>
      </c>
      <c r="KL386" s="119">
        <v>0</v>
      </c>
      <c r="KM386" s="119">
        <v>0</v>
      </c>
      <c r="KN386" s="119">
        <v>0</v>
      </c>
      <c r="KO386" s="119">
        <v>0</v>
      </c>
      <c r="KP386" s="119">
        <v>0</v>
      </c>
      <c r="KQ386" s="119">
        <v>0</v>
      </c>
      <c r="KR386" s="119">
        <v>0</v>
      </c>
      <c r="KS386" s="119">
        <v>0</v>
      </c>
      <c r="KT386" s="119">
        <v>0</v>
      </c>
      <c r="KU386" s="119">
        <v>0</v>
      </c>
      <c r="KV386" s="119">
        <v>0</v>
      </c>
      <c r="KW386" s="119">
        <v>0</v>
      </c>
      <c r="KX386" s="122">
        <v>1</v>
      </c>
      <c r="KY386" s="123">
        <v>3.3003300330032999E-3</v>
      </c>
      <c r="KZ386" s="122">
        <v>3</v>
      </c>
      <c r="LA386" s="123">
        <v>9.9009900990098994E-3</v>
      </c>
      <c r="LB386" s="122">
        <v>4</v>
      </c>
      <c r="LC386" s="123">
        <v>1.32013201320132E-2</v>
      </c>
      <c r="LD386" s="122">
        <v>1</v>
      </c>
      <c r="LE386" s="123">
        <v>3.3003300330032999E-3</v>
      </c>
      <c r="LF386" s="122">
        <v>2</v>
      </c>
      <c r="LG386" s="123">
        <v>6.6006600660065999E-3</v>
      </c>
      <c r="LH386" s="122">
        <v>1</v>
      </c>
      <c r="LI386" s="123">
        <v>3.3003300330032999E-3</v>
      </c>
      <c r="LJ386" s="122">
        <v>4</v>
      </c>
      <c r="LK386" s="123">
        <v>1.32013201320132E-2</v>
      </c>
      <c r="LL386" s="122">
        <v>1</v>
      </c>
      <c r="LM386" s="123">
        <v>3.3003300330032999E-3</v>
      </c>
      <c r="LN386" s="122">
        <v>1</v>
      </c>
      <c r="LO386" s="123">
        <v>3.3003300330032999E-3</v>
      </c>
      <c r="LP386" s="122">
        <v>2</v>
      </c>
      <c r="LQ386" s="123">
        <v>6.6006600660065999E-3</v>
      </c>
      <c r="LR386" s="122">
        <v>4</v>
      </c>
      <c r="LS386" s="123">
        <v>1.32013201320132E-2</v>
      </c>
      <c r="LT386" s="122">
        <v>1</v>
      </c>
      <c r="LU386" s="123">
        <v>3.3003300330032999E-3</v>
      </c>
      <c r="LV386" s="122">
        <v>1</v>
      </c>
      <c r="LW386" s="123">
        <v>3.3003300330032999E-3</v>
      </c>
      <c r="LX386" s="122">
        <v>1</v>
      </c>
      <c r="LY386" s="123">
        <v>3.3003300330032999E-3</v>
      </c>
      <c r="LZ386" s="122">
        <v>1</v>
      </c>
      <c r="MA386" s="123">
        <v>3.3003300330032999E-3</v>
      </c>
      <c r="MB386" s="119"/>
      <c r="MC386" s="119"/>
      <c r="MD386" s="119">
        <v>0</v>
      </c>
      <c r="ME386" s="119">
        <v>0</v>
      </c>
      <c r="MF386" s="119">
        <v>0</v>
      </c>
      <c r="MG386" s="119">
        <v>0</v>
      </c>
      <c r="MH386" s="119">
        <v>0</v>
      </c>
      <c r="MI386" s="119">
        <v>0</v>
      </c>
      <c r="MJ386" s="119">
        <v>0</v>
      </c>
      <c r="MK386" s="119">
        <v>0</v>
      </c>
      <c r="ML386" s="119">
        <v>0</v>
      </c>
      <c r="MM386" s="119">
        <v>0</v>
      </c>
      <c r="MN386" s="119">
        <v>0</v>
      </c>
      <c r="MO386" s="119">
        <v>0</v>
      </c>
      <c r="MP386" s="119">
        <v>0</v>
      </c>
      <c r="MQ386" s="119">
        <v>0</v>
      </c>
      <c r="MR386" s="119">
        <v>0</v>
      </c>
      <c r="MS386" s="119">
        <v>0</v>
      </c>
      <c r="MT386" s="119">
        <v>0</v>
      </c>
      <c r="MU386" s="119">
        <v>0</v>
      </c>
      <c r="MV386" s="119">
        <v>0</v>
      </c>
      <c r="MW386" s="119">
        <v>0</v>
      </c>
      <c r="MX386" s="119">
        <v>0</v>
      </c>
      <c r="MY386" s="119">
        <v>0</v>
      </c>
      <c r="MZ386" s="119">
        <v>0</v>
      </c>
      <c r="NA386" s="119">
        <v>0</v>
      </c>
      <c r="NB386" s="119">
        <v>0</v>
      </c>
      <c r="NC386" s="119">
        <v>0</v>
      </c>
      <c r="ND386" s="119">
        <v>0</v>
      </c>
      <c r="NE386" s="119">
        <v>0</v>
      </c>
      <c r="NF386" s="119">
        <v>0</v>
      </c>
      <c r="NG386" s="119">
        <v>0</v>
      </c>
      <c r="NH386" s="119">
        <v>0</v>
      </c>
      <c r="NI386" s="119">
        <v>0</v>
      </c>
      <c r="NJ386" s="119">
        <v>0</v>
      </c>
      <c r="NK386" s="119">
        <v>0</v>
      </c>
      <c r="NL386" s="119">
        <v>0</v>
      </c>
      <c r="NM386" s="119">
        <v>0</v>
      </c>
      <c r="NN386" s="119">
        <v>0</v>
      </c>
      <c r="NO386" s="119">
        <v>0</v>
      </c>
      <c r="NP386" s="119">
        <v>0</v>
      </c>
      <c r="NQ386" s="119">
        <v>0</v>
      </c>
      <c r="NR386" s="119">
        <v>0</v>
      </c>
      <c r="NS386" s="119">
        <v>0</v>
      </c>
      <c r="NT386" s="119">
        <v>0</v>
      </c>
      <c r="NU386" s="119">
        <v>0</v>
      </c>
      <c r="NV386" s="119">
        <v>0</v>
      </c>
      <c r="NW386" s="119">
        <v>0</v>
      </c>
      <c r="NX386" s="119">
        <v>0</v>
      </c>
      <c r="NY386" s="119">
        <v>0</v>
      </c>
      <c r="NZ386" s="119">
        <v>0</v>
      </c>
      <c r="OA386" s="119">
        <v>0</v>
      </c>
      <c r="OB386" s="119">
        <v>0</v>
      </c>
      <c r="OC386" s="119">
        <v>0</v>
      </c>
      <c r="OD386" s="119">
        <v>0</v>
      </c>
      <c r="OE386" s="119">
        <v>0</v>
      </c>
      <c r="OF386" s="119">
        <v>0</v>
      </c>
      <c r="OG386" s="119">
        <v>0</v>
      </c>
      <c r="OH386" s="119">
        <v>0</v>
      </c>
      <c r="OI386" s="119">
        <v>0</v>
      </c>
      <c r="OJ386" s="119">
        <v>0</v>
      </c>
      <c r="OK386" s="119">
        <v>0</v>
      </c>
      <c r="OL386" s="119">
        <v>0</v>
      </c>
      <c r="OM386" s="119">
        <v>0</v>
      </c>
      <c r="ON386" s="119">
        <v>0</v>
      </c>
      <c r="OO386" s="119">
        <v>0</v>
      </c>
      <c r="OP386" s="119">
        <v>0</v>
      </c>
      <c r="OQ386" s="119">
        <v>0</v>
      </c>
      <c r="OR386" s="119">
        <v>0</v>
      </c>
      <c r="OS386" s="119">
        <v>0</v>
      </c>
      <c r="OT386" s="119">
        <v>0</v>
      </c>
    </row>
    <row r="387" spans="1:410" s="10" customFormat="1">
      <c r="A387" s="55" t="s">
        <v>631</v>
      </c>
      <c r="B387" s="56" t="s">
        <v>632</v>
      </c>
      <c r="C387" s="55" t="s">
        <v>466</v>
      </c>
      <c r="D387" s="57">
        <v>6</v>
      </c>
      <c r="E387" s="96">
        <v>2018</v>
      </c>
      <c r="F387" s="56">
        <v>60.58</v>
      </c>
      <c r="G387" s="48">
        <v>10323</v>
      </c>
      <c r="H387" s="111">
        <v>3601</v>
      </c>
      <c r="I387" s="110">
        <v>6722</v>
      </c>
      <c r="J387" s="100">
        <v>9.2245989304812834</v>
      </c>
      <c r="K387" s="110">
        <v>828</v>
      </c>
      <c r="L387" s="100">
        <v>72.11</v>
      </c>
      <c r="M387" s="110">
        <v>6473</v>
      </c>
      <c r="N387" s="56">
        <v>805</v>
      </c>
      <c r="O387" s="56">
        <v>420</v>
      </c>
      <c r="P387" s="56">
        <v>385</v>
      </c>
      <c r="Q387" s="112">
        <v>973</v>
      </c>
      <c r="R387" s="113">
        <v>507</v>
      </c>
      <c r="S387" s="113">
        <v>466</v>
      </c>
      <c r="T387" s="56">
        <v>876</v>
      </c>
      <c r="U387" s="56">
        <v>446</v>
      </c>
      <c r="V387" s="56">
        <v>430</v>
      </c>
      <c r="W387" s="114">
        <v>1084</v>
      </c>
      <c r="X387" s="113">
        <v>548</v>
      </c>
      <c r="Y387" s="113">
        <v>536</v>
      </c>
      <c r="Z387" s="56">
        <v>956</v>
      </c>
      <c r="AA387" s="56">
        <v>480</v>
      </c>
      <c r="AB387" s="56">
        <v>476</v>
      </c>
      <c r="AC387" s="112">
        <v>1161</v>
      </c>
      <c r="AD387" s="112">
        <v>587</v>
      </c>
      <c r="AE387" s="112">
        <v>574</v>
      </c>
      <c r="AF387" s="56">
        <v>952</v>
      </c>
      <c r="AG387" s="56">
        <v>488</v>
      </c>
      <c r="AH387" s="177">
        <v>464</v>
      </c>
      <c r="AI387" s="182"/>
      <c r="AJ387" s="182"/>
      <c r="AK387" s="182"/>
      <c r="AL387" s="56">
        <v>827</v>
      </c>
      <c r="AM387" s="56">
        <v>429</v>
      </c>
      <c r="AN387" s="56">
        <v>398</v>
      </c>
      <c r="AO387" s="56">
        <v>693</v>
      </c>
      <c r="AP387" s="56">
        <v>356</v>
      </c>
      <c r="AQ387" s="56">
        <v>337</v>
      </c>
      <c r="AR387" s="56">
        <v>76</v>
      </c>
      <c r="AS387" s="80">
        <v>17</v>
      </c>
      <c r="AT387" s="126" t="s">
        <v>3413</v>
      </c>
      <c r="AU387" s="59">
        <v>354</v>
      </c>
      <c r="AV387" s="59">
        <v>0</v>
      </c>
      <c r="AW387" s="59">
        <v>70</v>
      </c>
      <c r="AX387" s="59">
        <v>0</v>
      </c>
      <c r="AY387" s="59">
        <v>0</v>
      </c>
      <c r="AZ387" s="62">
        <v>0</v>
      </c>
      <c r="BA387" s="63">
        <v>0</v>
      </c>
      <c r="BB387" s="62">
        <v>0</v>
      </c>
      <c r="BC387" s="63">
        <v>0</v>
      </c>
      <c r="BD387" s="64">
        <v>0</v>
      </c>
      <c r="BE387" s="65">
        <v>0</v>
      </c>
      <c r="BF387" s="62">
        <v>3.3333333333333335</v>
      </c>
      <c r="BG387" s="63">
        <v>3</v>
      </c>
      <c r="BH387" s="62">
        <v>11.111111111111111</v>
      </c>
      <c r="BI387" s="63">
        <v>10</v>
      </c>
      <c r="BJ387" s="64">
        <v>0</v>
      </c>
      <c r="BK387" s="65">
        <v>0</v>
      </c>
      <c r="BL387" s="64">
        <v>0</v>
      </c>
      <c r="BM387" s="65">
        <v>0</v>
      </c>
      <c r="BN387" s="56">
        <v>0</v>
      </c>
      <c r="BO387" s="56">
        <v>0</v>
      </c>
      <c r="BP387" s="56">
        <v>0</v>
      </c>
      <c r="BQ387" s="56">
        <v>0</v>
      </c>
      <c r="BR387" s="56">
        <v>0</v>
      </c>
      <c r="BS387" s="56">
        <v>0</v>
      </c>
      <c r="BT387" s="56">
        <v>0</v>
      </c>
      <c r="BU387" s="56">
        <v>0</v>
      </c>
      <c r="BV387" s="116">
        <v>28.7</v>
      </c>
      <c r="BW387" s="70">
        <v>0.81481481481481477</v>
      </c>
      <c r="BX387" s="56">
        <v>75</v>
      </c>
      <c r="BY387" s="107">
        <v>80.599999999999994</v>
      </c>
      <c r="BZ387" s="56">
        <v>76.900000000000006</v>
      </c>
      <c r="CA387" s="56">
        <v>73.599999999999994</v>
      </c>
      <c r="CB387" s="56">
        <v>80</v>
      </c>
      <c r="CC387" s="96" t="s">
        <v>3453</v>
      </c>
      <c r="CD387" s="96" t="s">
        <v>3454</v>
      </c>
      <c r="CE387" s="96" t="s">
        <v>555</v>
      </c>
      <c r="CF387" s="96" t="s">
        <v>3455</v>
      </c>
      <c r="CG387" s="96" t="s">
        <v>3456</v>
      </c>
      <c r="CH387" s="56">
        <v>0</v>
      </c>
      <c r="CI387" s="56">
        <v>0</v>
      </c>
      <c r="CJ387" s="60">
        <v>0</v>
      </c>
      <c r="CK387" s="61">
        <v>0</v>
      </c>
      <c r="CL387" s="61">
        <v>0</v>
      </c>
      <c r="CM387" s="61">
        <v>0</v>
      </c>
      <c r="CN387" s="56">
        <v>0</v>
      </c>
      <c r="CO387" s="56">
        <v>0</v>
      </c>
      <c r="CP387" s="56">
        <v>0</v>
      </c>
      <c r="CQ387" s="56">
        <v>0</v>
      </c>
      <c r="CR387" s="56">
        <v>0</v>
      </c>
      <c r="CS387" s="56">
        <v>0</v>
      </c>
      <c r="CT387" s="56">
        <v>0</v>
      </c>
      <c r="CU387" s="56">
        <v>0</v>
      </c>
      <c r="CV387" s="56">
        <v>0</v>
      </c>
      <c r="CW387" s="56">
        <v>0</v>
      </c>
      <c r="CX387" s="56">
        <v>0</v>
      </c>
      <c r="CY387" s="56">
        <v>0</v>
      </c>
      <c r="CZ387" s="56">
        <v>0</v>
      </c>
      <c r="DA387" s="56">
        <v>0</v>
      </c>
      <c r="DB387" s="60">
        <v>0</v>
      </c>
      <c r="DC387" s="61">
        <v>0</v>
      </c>
      <c r="DD387" s="56" t="s">
        <v>3457</v>
      </c>
      <c r="DE387" s="56" t="s">
        <v>3458</v>
      </c>
      <c r="DF387" s="96" t="s">
        <v>555</v>
      </c>
      <c r="DG387" s="96" t="s">
        <v>555</v>
      </c>
      <c r="DH387" s="56">
        <v>92.76</v>
      </c>
      <c r="DI387" s="56">
        <v>1</v>
      </c>
      <c r="DJ387" s="56">
        <v>92.76</v>
      </c>
      <c r="DK387" s="56">
        <v>1</v>
      </c>
      <c r="DL387" s="56">
        <v>0</v>
      </c>
      <c r="DM387" s="56">
        <v>0</v>
      </c>
      <c r="DN387" s="56">
        <v>92.76</v>
      </c>
      <c r="DO387" s="56">
        <v>1</v>
      </c>
      <c r="DP387" s="56">
        <v>0</v>
      </c>
      <c r="DQ387" s="56">
        <v>0</v>
      </c>
      <c r="DR387" s="56">
        <v>0</v>
      </c>
      <c r="DS387" s="56">
        <v>0</v>
      </c>
      <c r="DT387" s="56">
        <v>0</v>
      </c>
      <c r="DU387" s="56">
        <v>0</v>
      </c>
      <c r="DV387" s="56">
        <v>0</v>
      </c>
      <c r="DW387" s="56">
        <v>0</v>
      </c>
      <c r="DX387" s="56">
        <v>0</v>
      </c>
      <c r="DY387" s="56">
        <v>0</v>
      </c>
      <c r="DZ387" s="62">
        <v>0</v>
      </c>
      <c r="EA387" s="63">
        <v>0</v>
      </c>
      <c r="EB387" s="62">
        <v>24.210526315789473</v>
      </c>
      <c r="EC387" s="63">
        <v>23</v>
      </c>
      <c r="ED387" s="77">
        <v>0</v>
      </c>
      <c r="EE387" s="72">
        <v>0</v>
      </c>
      <c r="EF387" s="56" t="s">
        <v>3459</v>
      </c>
      <c r="EG387" s="56" t="s">
        <v>3460</v>
      </c>
      <c r="EH387" s="56" t="s">
        <v>555</v>
      </c>
      <c r="EI387" s="56" t="s">
        <v>555</v>
      </c>
      <c r="EJ387" s="56" t="s">
        <v>892</v>
      </c>
      <c r="EK387" s="56" t="s">
        <v>3461</v>
      </c>
      <c r="EL387" s="56" t="s">
        <v>3462</v>
      </c>
      <c r="EM387" s="56" t="s">
        <v>3463</v>
      </c>
      <c r="EN387" s="56" t="s">
        <v>555</v>
      </c>
      <c r="EO387" s="56" t="s">
        <v>555</v>
      </c>
      <c r="EP387" s="56">
        <v>0</v>
      </c>
      <c r="EQ387" s="56">
        <v>0</v>
      </c>
      <c r="ER387" s="56">
        <v>97.47</v>
      </c>
      <c r="ES387" s="56">
        <v>1</v>
      </c>
      <c r="ET387" s="56">
        <v>0</v>
      </c>
      <c r="EU387" s="56">
        <v>0</v>
      </c>
      <c r="EV387" s="56">
        <v>0</v>
      </c>
      <c r="EW387" s="56">
        <v>0</v>
      </c>
      <c r="EX387" s="56">
        <v>0</v>
      </c>
      <c r="EY387" s="62">
        <v>75.37688442211055</v>
      </c>
      <c r="EZ387" s="63">
        <v>30</v>
      </c>
      <c r="FA387" s="62">
        <v>47.477744807121667</v>
      </c>
      <c r="FB387" s="63">
        <v>16</v>
      </c>
      <c r="FC387" s="56">
        <v>0</v>
      </c>
      <c r="FD387" s="56">
        <v>0</v>
      </c>
      <c r="FE387" s="56">
        <v>165.75</v>
      </c>
      <c r="FF387" s="56">
        <v>3</v>
      </c>
      <c r="FG387" s="56">
        <v>0</v>
      </c>
      <c r="FH387" s="56">
        <v>0</v>
      </c>
      <c r="FI387" s="56">
        <v>0</v>
      </c>
      <c r="FJ387" s="56">
        <v>0</v>
      </c>
      <c r="FK387" s="56">
        <v>165.75</v>
      </c>
      <c r="FL387" s="56">
        <v>3</v>
      </c>
      <c r="FM387" s="56">
        <v>0</v>
      </c>
      <c r="FN387" s="56">
        <v>0</v>
      </c>
      <c r="FO387" s="56">
        <v>55.25</v>
      </c>
      <c r="FP387" s="56">
        <v>1</v>
      </c>
      <c r="FQ387" s="56">
        <v>55.25</v>
      </c>
      <c r="FR387" s="56">
        <v>1</v>
      </c>
      <c r="FS387" s="60">
        <v>0</v>
      </c>
      <c r="FT387" s="61">
        <v>0</v>
      </c>
      <c r="FU387" s="60">
        <v>4.329004329004329</v>
      </c>
      <c r="FV387" s="61">
        <v>3</v>
      </c>
      <c r="FW387" s="56" t="s">
        <v>3464</v>
      </c>
      <c r="FX387" s="56">
        <v>3.23</v>
      </c>
      <c r="FY387" s="56">
        <v>14.36</v>
      </c>
      <c r="FZ387" s="111">
        <v>2663</v>
      </c>
      <c r="GA387" s="111">
        <v>3656</v>
      </c>
      <c r="GB387" s="56">
        <v>31.96</v>
      </c>
      <c r="GC387" s="56">
        <v>68.040000000000006</v>
      </c>
      <c r="GD387" s="56">
        <v>25.5</v>
      </c>
      <c r="GE387" s="56">
        <v>65.099999999999994</v>
      </c>
      <c r="GF387" s="56">
        <v>57.08</v>
      </c>
      <c r="GG387" s="56">
        <v>45.7</v>
      </c>
      <c r="GH387" s="56">
        <v>98.19</v>
      </c>
      <c r="GI387" s="56">
        <v>33.74</v>
      </c>
      <c r="GJ387" s="56">
        <v>13.42</v>
      </c>
      <c r="GK387" s="56">
        <v>47.05</v>
      </c>
      <c r="GL387" s="56">
        <v>2.4300000000000002</v>
      </c>
      <c r="GM387" s="56">
        <v>15.21</v>
      </c>
      <c r="GN387" s="56">
        <v>3.48</v>
      </c>
      <c r="GO387" s="56">
        <v>11.83</v>
      </c>
      <c r="GP387" s="56">
        <v>2.25</v>
      </c>
      <c r="GQ387" s="56">
        <v>0.87</v>
      </c>
      <c r="GR387" s="56">
        <v>2.16</v>
      </c>
      <c r="GS387" s="56">
        <v>0.43</v>
      </c>
      <c r="GT387" s="56">
        <v>10.65</v>
      </c>
      <c r="GU387" s="99">
        <v>16.13</v>
      </c>
      <c r="GV387" s="120">
        <v>6.6771406127258404E-3</v>
      </c>
      <c r="GW387" s="120">
        <v>0.146504320502749</v>
      </c>
      <c r="GX387" s="120">
        <v>0.757266300078554</v>
      </c>
      <c r="GY387" s="120">
        <v>8.7588373919874299E-2</v>
      </c>
      <c r="GZ387" s="120">
        <v>3.9277297721916702E-4</v>
      </c>
      <c r="HA387" s="120">
        <v>3.9277297721916702E-4</v>
      </c>
      <c r="HB387" s="120">
        <v>1.1783189316575001E-3</v>
      </c>
      <c r="HC387" s="113"/>
      <c r="HD387" s="121">
        <v>1</v>
      </c>
      <c r="HE387" s="121">
        <v>0</v>
      </c>
      <c r="HF387" s="121">
        <v>0</v>
      </c>
      <c r="HG387" s="121">
        <v>0</v>
      </c>
      <c r="HH387" s="121">
        <v>9</v>
      </c>
      <c r="HI387" s="121">
        <v>634</v>
      </c>
      <c r="HJ387" s="121">
        <v>2</v>
      </c>
      <c r="HK387" s="121">
        <v>646</v>
      </c>
      <c r="HL387" s="121">
        <v>3</v>
      </c>
      <c r="HM387" s="121">
        <v>0</v>
      </c>
      <c r="HN387" s="121">
        <v>0</v>
      </c>
      <c r="HO387" s="121">
        <v>0</v>
      </c>
      <c r="HP387" s="121">
        <v>7</v>
      </c>
      <c r="HQ387" s="121">
        <v>813</v>
      </c>
      <c r="HR387" s="121">
        <v>2</v>
      </c>
      <c r="HS387" s="121">
        <v>825</v>
      </c>
      <c r="HT387" s="121">
        <v>4</v>
      </c>
      <c r="HU387" s="121">
        <v>0</v>
      </c>
      <c r="HV387" s="121">
        <v>0</v>
      </c>
      <c r="HW387" s="121">
        <v>0</v>
      </c>
      <c r="HX387" s="121">
        <v>6</v>
      </c>
      <c r="HY387" s="121">
        <v>1021</v>
      </c>
      <c r="HZ387" s="121">
        <v>1</v>
      </c>
      <c r="IA387" s="121">
        <v>1032</v>
      </c>
      <c r="IB387" s="121">
        <v>14</v>
      </c>
      <c r="IC387" s="121">
        <v>0</v>
      </c>
      <c r="ID387" s="121">
        <v>0</v>
      </c>
      <c r="IE387" s="121">
        <v>0</v>
      </c>
      <c r="IF387" s="121">
        <v>14</v>
      </c>
      <c r="IG387" s="121">
        <v>1468</v>
      </c>
      <c r="IH387" s="121">
        <v>7</v>
      </c>
      <c r="II387" s="121">
        <v>1503</v>
      </c>
      <c r="IJ387" s="122">
        <v>7</v>
      </c>
      <c r="IK387" s="123">
        <v>0.21875</v>
      </c>
      <c r="IL387" s="122">
        <v>11</v>
      </c>
      <c r="IM387" s="123">
        <v>0.34375</v>
      </c>
      <c r="IN387" s="122">
        <v>11</v>
      </c>
      <c r="IO387" s="123">
        <v>0.34375</v>
      </c>
      <c r="IP387" s="119">
        <v>0</v>
      </c>
      <c r="IQ387" s="119">
        <v>0</v>
      </c>
      <c r="IR387" s="122">
        <v>0</v>
      </c>
      <c r="IS387" s="122">
        <v>0</v>
      </c>
      <c r="IT387" s="122">
        <v>0</v>
      </c>
      <c r="IU387" s="122">
        <v>0</v>
      </c>
      <c r="IV387" s="122">
        <v>0</v>
      </c>
      <c r="IW387" s="122">
        <v>0</v>
      </c>
      <c r="IX387" s="122">
        <v>0</v>
      </c>
      <c r="IY387" s="122">
        <v>0</v>
      </c>
      <c r="IZ387" s="122">
        <v>0</v>
      </c>
      <c r="JA387" s="122">
        <v>0</v>
      </c>
      <c r="JB387" s="122">
        <v>0</v>
      </c>
      <c r="JC387" s="122">
        <v>0</v>
      </c>
      <c r="JD387" s="122">
        <v>0</v>
      </c>
      <c r="JE387" s="122">
        <v>0</v>
      </c>
      <c r="JF387" s="122">
        <v>0</v>
      </c>
      <c r="JG387" s="122">
        <v>0</v>
      </c>
      <c r="JH387" s="122">
        <v>0</v>
      </c>
      <c r="JI387" s="122">
        <v>0</v>
      </c>
      <c r="JJ387" s="122">
        <v>0</v>
      </c>
      <c r="JK387" s="122">
        <v>0</v>
      </c>
      <c r="JL387" s="122">
        <v>0</v>
      </c>
      <c r="JM387" s="122">
        <v>0</v>
      </c>
      <c r="JN387" s="122">
        <v>1</v>
      </c>
      <c r="JO387" s="123">
        <v>3.125E-2</v>
      </c>
      <c r="JP387" s="119">
        <v>0</v>
      </c>
      <c r="JQ387" s="119">
        <v>0</v>
      </c>
      <c r="JR387" s="119">
        <v>0</v>
      </c>
      <c r="JS387" s="119">
        <v>0</v>
      </c>
      <c r="JT387" s="119">
        <v>0</v>
      </c>
      <c r="JU387" s="119">
        <v>0</v>
      </c>
      <c r="JV387" s="119">
        <v>0</v>
      </c>
      <c r="JW387" s="119">
        <v>0</v>
      </c>
      <c r="JX387" s="119">
        <v>0</v>
      </c>
      <c r="JY387" s="119">
        <v>0</v>
      </c>
      <c r="JZ387" s="119">
        <v>0</v>
      </c>
      <c r="KA387" s="119">
        <v>0</v>
      </c>
      <c r="KB387" s="122">
        <v>1</v>
      </c>
      <c r="KC387" s="123">
        <v>3.125E-2</v>
      </c>
      <c r="KD387" s="119">
        <v>0</v>
      </c>
      <c r="KE387" s="119">
        <v>0</v>
      </c>
      <c r="KF387" s="119">
        <v>0</v>
      </c>
      <c r="KG387" s="119">
        <v>0</v>
      </c>
      <c r="KH387" s="119">
        <v>0</v>
      </c>
      <c r="KI387" s="119">
        <v>0</v>
      </c>
      <c r="KJ387" s="119">
        <v>0</v>
      </c>
      <c r="KK387" s="119">
        <v>0</v>
      </c>
      <c r="KL387" s="119">
        <v>0</v>
      </c>
      <c r="KM387" s="119">
        <v>0</v>
      </c>
      <c r="KN387" s="119">
        <v>0</v>
      </c>
      <c r="KO387" s="119">
        <v>0</v>
      </c>
      <c r="KP387" s="119">
        <v>0</v>
      </c>
      <c r="KQ387" s="119">
        <v>0</v>
      </c>
      <c r="KR387" s="119">
        <v>0</v>
      </c>
      <c r="KS387" s="119">
        <v>0</v>
      </c>
      <c r="KT387" s="119">
        <v>0</v>
      </c>
      <c r="KU387" s="119">
        <v>0</v>
      </c>
      <c r="KV387" s="119">
        <v>0</v>
      </c>
      <c r="KW387" s="119">
        <v>0</v>
      </c>
      <c r="KX387" s="119">
        <v>0</v>
      </c>
      <c r="KY387" s="119">
        <v>0</v>
      </c>
      <c r="KZ387" s="119">
        <v>0</v>
      </c>
      <c r="LA387" s="119">
        <v>0</v>
      </c>
      <c r="LB387" s="119">
        <v>0</v>
      </c>
      <c r="LC387" s="119">
        <v>0</v>
      </c>
      <c r="LD387" s="119">
        <v>0</v>
      </c>
      <c r="LE387" s="119">
        <v>0</v>
      </c>
      <c r="LF387" s="119">
        <v>0</v>
      </c>
      <c r="LG387" s="119">
        <v>0</v>
      </c>
      <c r="LH387" s="119">
        <v>0</v>
      </c>
      <c r="LI387" s="119">
        <v>0</v>
      </c>
      <c r="LJ387" s="119">
        <v>0</v>
      </c>
      <c r="LK387" s="119">
        <v>0</v>
      </c>
      <c r="LL387" s="119">
        <v>0</v>
      </c>
      <c r="LM387" s="119">
        <v>0</v>
      </c>
      <c r="LN387" s="119">
        <v>0</v>
      </c>
      <c r="LO387" s="119">
        <v>0</v>
      </c>
      <c r="LP387" s="119">
        <v>0</v>
      </c>
      <c r="LQ387" s="119">
        <v>0</v>
      </c>
      <c r="LR387" s="119">
        <v>0</v>
      </c>
      <c r="LS387" s="119">
        <v>0</v>
      </c>
      <c r="LT387" s="119">
        <v>0</v>
      </c>
      <c r="LU387" s="119">
        <v>0</v>
      </c>
      <c r="LV387" s="119">
        <v>0</v>
      </c>
      <c r="LW387" s="119">
        <v>0</v>
      </c>
      <c r="LX387" s="119">
        <v>0</v>
      </c>
      <c r="LY387" s="119">
        <v>0</v>
      </c>
      <c r="LZ387" s="119">
        <v>0</v>
      </c>
      <c r="MA387" s="119">
        <v>0</v>
      </c>
      <c r="MB387" s="122">
        <v>1</v>
      </c>
      <c r="MC387" s="123">
        <v>3.125E-2</v>
      </c>
      <c r="MD387" s="119">
        <v>0</v>
      </c>
      <c r="ME387" s="119">
        <v>0</v>
      </c>
      <c r="MF387" s="119">
        <v>0</v>
      </c>
      <c r="MG387" s="119">
        <v>0</v>
      </c>
      <c r="MH387" s="119">
        <v>0</v>
      </c>
      <c r="MI387" s="119">
        <v>0</v>
      </c>
      <c r="MJ387" s="119">
        <v>0</v>
      </c>
      <c r="MK387" s="119">
        <v>0</v>
      </c>
      <c r="ML387" s="119">
        <v>0</v>
      </c>
      <c r="MM387" s="119">
        <v>0</v>
      </c>
      <c r="MN387" s="119">
        <v>0</v>
      </c>
      <c r="MO387" s="119">
        <v>0</v>
      </c>
      <c r="MP387" s="119">
        <v>0</v>
      </c>
      <c r="MQ387" s="119">
        <v>0</v>
      </c>
      <c r="MR387" s="119">
        <v>0</v>
      </c>
      <c r="MS387" s="119">
        <v>0</v>
      </c>
      <c r="MT387" s="119">
        <v>0</v>
      </c>
      <c r="MU387" s="119">
        <v>0</v>
      </c>
      <c r="MV387" s="119">
        <v>0</v>
      </c>
      <c r="MW387" s="119">
        <v>0</v>
      </c>
      <c r="MX387" s="119">
        <v>0</v>
      </c>
      <c r="MY387" s="119">
        <v>0</v>
      </c>
      <c r="MZ387" s="119">
        <v>0</v>
      </c>
      <c r="NA387" s="119">
        <v>0</v>
      </c>
      <c r="NB387" s="119">
        <v>0</v>
      </c>
      <c r="NC387" s="119">
        <v>0</v>
      </c>
      <c r="ND387" s="119">
        <v>0</v>
      </c>
      <c r="NE387" s="119">
        <v>0</v>
      </c>
      <c r="NF387" s="119">
        <v>0</v>
      </c>
      <c r="NG387" s="119">
        <v>0</v>
      </c>
      <c r="NH387" s="119">
        <v>0</v>
      </c>
      <c r="NI387" s="119">
        <v>0</v>
      </c>
      <c r="NJ387" s="119">
        <v>0</v>
      </c>
      <c r="NK387" s="119">
        <v>0</v>
      </c>
      <c r="NL387" s="119">
        <v>0</v>
      </c>
      <c r="NM387" s="119">
        <v>0</v>
      </c>
      <c r="NN387" s="119">
        <v>0</v>
      </c>
      <c r="NO387" s="119">
        <v>0</v>
      </c>
      <c r="NP387" s="119">
        <v>0</v>
      </c>
      <c r="NQ387" s="119">
        <v>0</v>
      </c>
      <c r="NR387" s="119">
        <v>0</v>
      </c>
      <c r="NS387" s="119">
        <v>0</v>
      </c>
      <c r="NT387" s="119">
        <v>0</v>
      </c>
      <c r="NU387" s="119">
        <v>0</v>
      </c>
      <c r="NV387" s="119">
        <v>0</v>
      </c>
      <c r="NW387" s="119">
        <v>0</v>
      </c>
      <c r="NX387" s="119">
        <v>0</v>
      </c>
      <c r="NY387" s="119">
        <v>0</v>
      </c>
      <c r="NZ387" s="119">
        <v>0</v>
      </c>
      <c r="OA387" s="119">
        <v>0</v>
      </c>
      <c r="OB387" s="119">
        <v>0</v>
      </c>
      <c r="OC387" s="119">
        <v>0</v>
      </c>
      <c r="OD387" s="119">
        <v>0</v>
      </c>
      <c r="OE387" s="119">
        <v>0</v>
      </c>
      <c r="OF387" s="119">
        <v>0</v>
      </c>
      <c r="OG387" s="119">
        <v>0</v>
      </c>
      <c r="OH387" s="119">
        <v>0</v>
      </c>
      <c r="OI387" s="119">
        <v>0</v>
      </c>
      <c r="OJ387" s="119">
        <v>0</v>
      </c>
      <c r="OK387" s="119">
        <v>0</v>
      </c>
      <c r="OL387" s="119">
        <v>0</v>
      </c>
      <c r="OM387" s="119">
        <v>0</v>
      </c>
      <c r="ON387" s="119">
        <v>0</v>
      </c>
      <c r="OO387" s="119">
        <v>0</v>
      </c>
      <c r="OP387" s="119">
        <v>0</v>
      </c>
      <c r="OQ387" s="119">
        <v>0</v>
      </c>
      <c r="OR387" s="119">
        <v>0</v>
      </c>
      <c r="OS387" s="119">
        <v>0</v>
      </c>
      <c r="OT387" s="119">
        <v>0</v>
      </c>
    </row>
    <row r="388" spans="1:410" s="10" customFormat="1">
      <c r="A388" s="55" t="s">
        <v>640</v>
      </c>
      <c r="B388" s="56" t="s">
        <v>641</v>
      </c>
      <c r="C388" s="55" t="s">
        <v>466</v>
      </c>
      <c r="D388" s="57">
        <v>6</v>
      </c>
      <c r="E388" s="96">
        <v>2018</v>
      </c>
      <c r="F388" s="56">
        <v>63.69</v>
      </c>
      <c r="G388" s="48">
        <v>15607</v>
      </c>
      <c r="H388" s="111">
        <v>4274</v>
      </c>
      <c r="I388" s="110">
        <v>11333</v>
      </c>
      <c r="J388" s="100">
        <v>6.5609838655082919</v>
      </c>
      <c r="K388" s="110">
        <v>1163</v>
      </c>
      <c r="L388" s="100">
        <v>78.81</v>
      </c>
      <c r="M388" s="110">
        <v>13969</v>
      </c>
      <c r="N388" s="111">
        <v>1380</v>
      </c>
      <c r="O388" s="56">
        <v>708</v>
      </c>
      <c r="P388" s="56">
        <v>672</v>
      </c>
      <c r="Q388" s="112">
        <v>1656</v>
      </c>
      <c r="R388" s="113">
        <v>850</v>
      </c>
      <c r="S388" s="113">
        <v>806</v>
      </c>
      <c r="T388" s="111">
        <v>1414</v>
      </c>
      <c r="U388" s="56">
        <v>731</v>
      </c>
      <c r="V388" s="56">
        <v>683</v>
      </c>
      <c r="W388" s="114">
        <v>1725</v>
      </c>
      <c r="X388" s="113">
        <v>892</v>
      </c>
      <c r="Y388" s="113">
        <v>833</v>
      </c>
      <c r="Z388" s="111">
        <v>1486</v>
      </c>
      <c r="AA388" s="56">
        <v>768</v>
      </c>
      <c r="AB388" s="56">
        <v>718</v>
      </c>
      <c r="AC388" s="112">
        <v>1797</v>
      </c>
      <c r="AD388" s="112">
        <v>927</v>
      </c>
      <c r="AE388" s="112">
        <v>870</v>
      </c>
      <c r="AF388" s="111">
        <v>1473</v>
      </c>
      <c r="AG388" s="56">
        <v>755</v>
      </c>
      <c r="AH388" s="177">
        <v>718</v>
      </c>
      <c r="AI388" s="182"/>
      <c r="AJ388" s="182"/>
      <c r="AK388" s="182"/>
      <c r="AL388" s="111">
        <v>1287</v>
      </c>
      <c r="AM388" s="56">
        <v>660</v>
      </c>
      <c r="AN388" s="56">
        <v>627</v>
      </c>
      <c r="AO388" s="111">
        <v>1123</v>
      </c>
      <c r="AP388" s="56">
        <v>582</v>
      </c>
      <c r="AQ388" s="56">
        <v>541</v>
      </c>
      <c r="AR388" s="56">
        <v>207</v>
      </c>
      <c r="AS388" s="80">
        <v>4</v>
      </c>
      <c r="AT388" s="126" t="s">
        <v>3413</v>
      </c>
      <c r="AU388" s="59">
        <v>611</v>
      </c>
      <c r="AV388" s="59">
        <v>0</v>
      </c>
      <c r="AW388" s="59">
        <v>119</v>
      </c>
      <c r="AX388" s="59">
        <v>11</v>
      </c>
      <c r="AY388" s="59">
        <v>2</v>
      </c>
      <c r="AZ388" s="62">
        <v>1.10803324099723</v>
      </c>
      <c r="BA388" s="63">
        <v>2</v>
      </c>
      <c r="BB388" s="62">
        <v>0</v>
      </c>
      <c r="BC388" s="63">
        <v>0</v>
      </c>
      <c r="BD388" s="64">
        <v>55.4016620498615</v>
      </c>
      <c r="BE388" s="65">
        <v>1</v>
      </c>
      <c r="BF388" s="62">
        <v>3.296703296703297</v>
      </c>
      <c r="BG388" s="63">
        <v>6</v>
      </c>
      <c r="BH388" s="62">
        <v>9.3406593406593412</v>
      </c>
      <c r="BI388" s="63">
        <v>17</v>
      </c>
      <c r="BJ388" s="64">
        <v>0</v>
      </c>
      <c r="BK388" s="65">
        <v>0</v>
      </c>
      <c r="BL388" s="64">
        <v>0</v>
      </c>
      <c r="BM388" s="65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0</v>
      </c>
      <c r="BV388" s="116">
        <v>32.5</v>
      </c>
      <c r="BW388" s="70">
        <v>0.78968253968253965</v>
      </c>
      <c r="BX388" s="56">
        <v>81</v>
      </c>
      <c r="BY388" s="107">
        <v>80.2</v>
      </c>
      <c r="BZ388" s="56">
        <v>80.599999999999994</v>
      </c>
      <c r="CA388" s="56">
        <v>88</v>
      </c>
      <c r="CB388" s="56">
        <v>85.3</v>
      </c>
      <c r="CC388" s="96" t="s">
        <v>3465</v>
      </c>
      <c r="CD388" s="96" t="s">
        <v>3466</v>
      </c>
      <c r="CE388" s="96" t="s">
        <v>555</v>
      </c>
      <c r="CF388" s="96" t="s">
        <v>1638</v>
      </c>
      <c r="CG388" s="96" t="s">
        <v>557</v>
      </c>
      <c r="CH388" s="56">
        <v>0</v>
      </c>
      <c r="CI388" s="56">
        <v>0</v>
      </c>
      <c r="CJ388" s="60">
        <v>0.5617977528089888</v>
      </c>
      <c r="CK388" s="61">
        <v>1</v>
      </c>
      <c r="CL388" s="61">
        <v>0</v>
      </c>
      <c r="CM388" s="61">
        <v>0</v>
      </c>
      <c r="CN388" s="56">
        <v>95.59</v>
      </c>
      <c r="CO388" s="56">
        <v>2</v>
      </c>
      <c r="CP388" s="56">
        <v>0</v>
      </c>
      <c r="CQ388" s="56">
        <v>0</v>
      </c>
      <c r="CR388" s="56">
        <v>46.6</v>
      </c>
      <c r="CS388" s="56">
        <v>1</v>
      </c>
      <c r="CT388" s="56">
        <v>0</v>
      </c>
      <c r="CU388" s="56">
        <v>0</v>
      </c>
      <c r="CV388" s="56">
        <v>0</v>
      </c>
      <c r="CW388" s="56">
        <v>0</v>
      </c>
      <c r="CX388" s="56">
        <v>0</v>
      </c>
      <c r="CY388" s="56">
        <v>0</v>
      </c>
      <c r="CZ388" s="107">
        <v>46.598322460391422</v>
      </c>
      <c r="DA388" s="56">
        <v>1</v>
      </c>
      <c r="DB388" s="60">
        <v>0.56497175141242939</v>
      </c>
      <c r="DC388" s="61">
        <v>1</v>
      </c>
      <c r="DD388" s="56" t="s">
        <v>3467</v>
      </c>
      <c r="DE388" s="56" t="s">
        <v>3468</v>
      </c>
      <c r="DF388" s="96" t="s">
        <v>555</v>
      </c>
      <c r="DG388" s="96" t="s">
        <v>555</v>
      </c>
      <c r="DH388" s="56">
        <v>93.2</v>
      </c>
      <c r="DI388" s="56">
        <v>2</v>
      </c>
      <c r="DJ388" s="56">
        <v>372.79</v>
      </c>
      <c r="DK388" s="56">
        <v>8</v>
      </c>
      <c r="DL388" s="56">
        <v>0</v>
      </c>
      <c r="DM388" s="56">
        <v>0</v>
      </c>
      <c r="DN388" s="56">
        <v>93.2</v>
      </c>
      <c r="DO388" s="56">
        <v>2</v>
      </c>
      <c r="DP388" s="56">
        <v>0</v>
      </c>
      <c r="DQ388" s="56">
        <v>0</v>
      </c>
      <c r="DR388" s="56">
        <v>0</v>
      </c>
      <c r="DS388" s="56">
        <v>0</v>
      </c>
      <c r="DT388" s="56">
        <v>0</v>
      </c>
      <c r="DU388" s="56">
        <v>0</v>
      </c>
      <c r="DV388" s="56">
        <v>0</v>
      </c>
      <c r="DW388" s="56">
        <v>0</v>
      </c>
      <c r="DX388" s="56">
        <v>0</v>
      </c>
      <c r="DY388" s="56">
        <v>0</v>
      </c>
      <c r="DZ388" s="62">
        <v>2.1857923497267762</v>
      </c>
      <c r="EA388" s="63">
        <v>4</v>
      </c>
      <c r="EB388" s="62">
        <v>29.508196721311474</v>
      </c>
      <c r="EC388" s="63">
        <v>54</v>
      </c>
      <c r="ED388" s="77">
        <v>1.2779552715654952</v>
      </c>
      <c r="EE388" s="72">
        <v>2</v>
      </c>
      <c r="EF388" s="56" t="s">
        <v>3469</v>
      </c>
      <c r="EG388" s="56" t="s">
        <v>3470</v>
      </c>
      <c r="EH388" s="56" t="s">
        <v>555</v>
      </c>
      <c r="EI388" s="56" t="s">
        <v>555</v>
      </c>
      <c r="EJ388" s="56" t="s">
        <v>487</v>
      </c>
      <c r="EK388" s="56" t="s">
        <v>3471</v>
      </c>
      <c r="EL388" s="56" t="s">
        <v>3472</v>
      </c>
      <c r="EM388" s="56" t="s">
        <v>3473</v>
      </c>
      <c r="EN388" s="56" t="s">
        <v>555</v>
      </c>
      <c r="EO388" s="56" t="s">
        <v>555</v>
      </c>
      <c r="EP388" s="56">
        <v>0</v>
      </c>
      <c r="EQ388" s="56">
        <v>0</v>
      </c>
      <c r="ER388" s="56">
        <v>100.25</v>
      </c>
      <c r="ES388" s="56">
        <v>2</v>
      </c>
      <c r="ET388" s="56">
        <v>150.38</v>
      </c>
      <c r="EU388" s="56">
        <v>3</v>
      </c>
      <c r="EV388" s="56">
        <v>50.13</v>
      </c>
      <c r="EW388" s="56">
        <v>1</v>
      </c>
      <c r="EX388" s="56">
        <v>0</v>
      </c>
      <c r="EY388" s="62">
        <v>94.098883572567786</v>
      </c>
      <c r="EZ388" s="63">
        <v>59</v>
      </c>
      <c r="FA388" s="62">
        <v>62.846580406654347</v>
      </c>
      <c r="FB388" s="63">
        <v>34</v>
      </c>
      <c r="FC388" s="56">
        <v>0</v>
      </c>
      <c r="FD388" s="56">
        <v>0</v>
      </c>
      <c r="FE388" s="56">
        <v>27.71</v>
      </c>
      <c r="FF388" s="56">
        <v>1</v>
      </c>
      <c r="FG388" s="56">
        <v>0</v>
      </c>
      <c r="FH388" s="56">
        <v>0</v>
      </c>
      <c r="FI388" s="56">
        <v>0</v>
      </c>
      <c r="FJ388" s="56">
        <v>0</v>
      </c>
      <c r="FK388" s="56">
        <v>27.71</v>
      </c>
      <c r="FL388" s="56">
        <v>1</v>
      </c>
      <c r="FM388" s="56">
        <v>221.67</v>
      </c>
      <c r="FN388" s="56">
        <v>8</v>
      </c>
      <c r="FO388" s="56">
        <v>166.25</v>
      </c>
      <c r="FP388" s="56">
        <v>6</v>
      </c>
      <c r="FQ388" s="56">
        <v>0</v>
      </c>
      <c r="FR388" s="56">
        <v>0</v>
      </c>
      <c r="FS388" s="60">
        <v>4</v>
      </c>
      <c r="FT388" s="61">
        <v>4</v>
      </c>
      <c r="FU388" s="60">
        <v>2.6714158504007126</v>
      </c>
      <c r="FV388" s="61">
        <v>3</v>
      </c>
      <c r="FW388" s="56" t="s">
        <v>3474</v>
      </c>
      <c r="FX388" s="56">
        <v>3.17</v>
      </c>
      <c r="FY388" s="56">
        <v>17.95</v>
      </c>
      <c r="FZ388" s="111">
        <v>4754</v>
      </c>
      <c r="GA388" s="111">
        <v>6633</v>
      </c>
      <c r="GB388" s="56">
        <v>30.67</v>
      </c>
      <c r="GC388" s="56">
        <v>69.33</v>
      </c>
      <c r="GD388" s="56">
        <v>21.72</v>
      </c>
      <c r="GE388" s="56">
        <v>73.459999999999994</v>
      </c>
      <c r="GF388" s="56">
        <v>75.75</v>
      </c>
      <c r="GG388" s="56">
        <v>39.54</v>
      </c>
      <c r="GH388" s="56">
        <v>97.37</v>
      </c>
      <c r="GI388" s="56">
        <v>21.68</v>
      </c>
      <c r="GJ388" s="56">
        <v>10.85</v>
      </c>
      <c r="GK388" s="56">
        <v>39.03</v>
      </c>
      <c r="GL388" s="56">
        <v>2.2599999999999998</v>
      </c>
      <c r="GM388" s="56">
        <v>15.57</v>
      </c>
      <c r="GN388" s="56">
        <v>3.48</v>
      </c>
      <c r="GO388" s="56">
        <v>11.84</v>
      </c>
      <c r="GP388" s="56">
        <v>1.51</v>
      </c>
      <c r="GQ388" s="56">
        <v>0.83</v>
      </c>
      <c r="GR388" s="56">
        <v>1.1499999999999999</v>
      </c>
      <c r="GS388" s="56">
        <v>0.33</v>
      </c>
      <c r="GT388" s="56">
        <v>10.85</v>
      </c>
      <c r="GU388" s="99">
        <v>17.13</v>
      </c>
      <c r="GV388" s="120">
        <v>6.9792802617230096E-3</v>
      </c>
      <c r="GW388" s="120">
        <v>0.583206106870229</v>
      </c>
      <c r="GX388" s="120">
        <v>0.26761177753544202</v>
      </c>
      <c r="GY388" s="120">
        <v>6.4994547437295505E-2</v>
      </c>
      <c r="GZ388" s="120">
        <v>8.5059978189749204E-3</v>
      </c>
      <c r="HA388" s="120">
        <v>1.5267175572519099E-3</v>
      </c>
      <c r="HB388" s="120">
        <v>8.7241003271537599E-4</v>
      </c>
      <c r="HC388" s="120">
        <v>6.6303162486368597E-2</v>
      </c>
      <c r="HD388" s="121">
        <v>7</v>
      </c>
      <c r="HE388" s="121">
        <v>0</v>
      </c>
      <c r="HF388" s="121">
        <v>0</v>
      </c>
      <c r="HG388" s="121">
        <v>0</v>
      </c>
      <c r="HH388" s="121">
        <v>8</v>
      </c>
      <c r="HI388" s="121">
        <v>1243</v>
      </c>
      <c r="HJ388" s="121">
        <v>3</v>
      </c>
      <c r="HK388" s="121">
        <v>1261</v>
      </c>
      <c r="HL388" s="121">
        <v>1</v>
      </c>
      <c r="HM388" s="121">
        <v>0</v>
      </c>
      <c r="HN388" s="121">
        <v>0</v>
      </c>
      <c r="HO388" s="121">
        <v>0</v>
      </c>
      <c r="HP388" s="121">
        <v>12</v>
      </c>
      <c r="HQ388" s="121">
        <v>1482</v>
      </c>
      <c r="HR388" s="121">
        <v>4</v>
      </c>
      <c r="HS388" s="121">
        <v>1499</v>
      </c>
      <c r="HT388" s="121">
        <v>2</v>
      </c>
      <c r="HU388" s="121">
        <v>0</v>
      </c>
      <c r="HV388" s="121">
        <v>0</v>
      </c>
      <c r="HW388" s="121">
        <v>0</v>
      </c>
      <c r="HX388" s="121">
        <v>10</v>
      </c>
      <c r="HY388" s="121">
        <v>2000</v>
      </c>
      <c r="HZ388" s="121">
        <v>6</v>
      </c>
      <c r="IA388" s="121">
        <v>2018</v>
      </c>
      <c r="IB388" s="121">
        <v>8</v>
      </c>
      <c r="IC388" s="121">
        <v>0</v>
      </c>
      <c r="ID388" s="121">
        <v>0</v>
      </c>
      <c r="IE388" s="121">
        <v>0</v>
      </c>
      <c r="IF388" s="121">
        <v>10</v>
      </c>
      <c r="IG388" s="121">
        <v>2654</v>
      </c>
      <c r="IH388" s="121">
        <v>23</v>
      </c>
      <c r="II388" s="121">
        <v>2695</v>
      </c>
      <c r="IJ388" s="122">
        <v>0</v>
      </c>
      <c r="IK388" s="123">
        <v>0</v>
      </c>
      <c r="IL388" s="122">
        <v>11</v>
      </c>
      <c r="IM388" s="123">
        <v>0.407407407407407</v>
      </c>
      <c r="IN388" s="122">
        <v>1</v>
      </c>
      <c r="IO388" s="123">
        <v>3.7037037037037E-2</v>
      </c>
      <c r="IP388" s="119">
        <v>0</v>
      </c>
      <c r="IQ388" s="119">
        <v>0</v>
      </c>
      <c r="IR388" s="119">
        <v>0</v>
      </c>
      <c r="IS388" s="119">
        <v>0</v>
      </c>
      <c r="IT388" s="119">
        <v>0</v>
      </c>
      <c r="IU388" s="119">
        <v>0</v>
      </c>
      <c r="IV388" s="119">
        <v>0</v>
      </c>
      <c r="IW388" s="119">
        <v>0</v>
      </c>
      <c r="IX388" s="122">
        <v>2</v>
      </c>
      <c r="IY388" s="123">
        <v>7.4074074074074098E-2</v>
      </c>
      <c r="IZ388" s="122">
        <v>0</v>
      </c>
      <c r="JA388" s="122">
        <v>0</v>
      </c>
      <c r="JB388" s="122">
        <v>0</v>
      </c>
      <c r="JC388" s="122">
        <v>0</v>
      </c>
      <c r="JD388" s="122">
        <v>0</v>
      </c>
      <c r="JE388" s="122">
        <v>0</v>
      </c>
      <c r="JF388" s="122">
        <v>0</v>
      </c>
      <c r="JG388" s="122">
        <v>0</v>
      </c>
      <c r="JH388" s="122">
        <v>0</v>
      </c>
      <c r="JI388" s="122">
        <v>0</v>
      </c>
      <c r="JJ388" s="122">
        <v>1</v>
      </c>
      <c r="JK388" s="123">
        <v>3.7037037037037E-2</v>
      </c>
      <c r="JL388" s="122">
        <v>6</v>
      </c>
      <c r="JM388" s="123">
        <v>0.22222222222222199</v>
      </c>
      <c r="JN388" s="119">
        <v>0</v>
      </c>
      <c r="JO388" s="119">
        <v>0</v>
      </c>
      <c r="JP388" s="119">
        <v>0</v>
      </c>
      <c r="JQ388" s="119">
        <v>0</v>
      </c>
      <c r="JR388" s="119">
        <v>0</v>
      </c>
      <c r="JS388" s="119">
        <v>0</v>
      </c>
      <c r="JT388" s="119">
        <v>0</v>
      </c>
      <c r="JU388" s="119">
        <v>0</v>
      </c>
      <c r="JV388" s="122">
        <v>1</v>
      </c>
      <c r="JW388" s="123">
        <v>3.7037037037037E-2</v>
      </c>
      <c r="JX388" s="119"/>
      <c r="JY388" s="119">
        <v>0</v>
      </c>
      <c r="JZ388" s="119">
        <v>0</v>
      </c>
      <c r="KA388" s="119">
        <v>0</v>
      </c>
      <c r="KB388" s="119">
        <v>0</v>
      </c>
      <c r="KC388" s="119">
        <v>0</v>
      </c>
      <c r="KD388" s="119">
        <v>0</v>
      </c>
      <c r="KE388" s="119">
        <v>0</v>
      </c>
      <c r="KF388" s="119">
        <v>0</v>
      </c>
      <c r="KG388" s="119">
        <v>0</v>
      </c>
      <c r="KH388" s="119">
        <v>0</v>
      </c>
      <c r="KI388" s="119">
        <v>0</v>
      </c>
      <c r="KJ388" s="119">
        <v>0</v>
      </c>
      <c r="KK388" s="119">
        <v>0</v>
      </c>
      <c r="KL388" s="119">
        <v>0</v>
      </c>
      <c r="KM388" s="119">
        <v>0</v>
      </c>
      <c r="KN388" s="119">
        <v>0</v>
      </c>
      <c r="KO388" s="119">
        <v>0</v>
      </c>
      <c r="KP388" s="119">
        <v>0</v>
      </c>
      <c r="KQ388" s="119">
        <v>0</v>
      </c>
      <c r="KR388" s="119">
        <v>0</v>
      </c>
      <c r="KS388" s="119">
        <v>0</v>
      </c>
      <c r="KT388" s="122">
        <v>5</v>
      </c>
      <c r="KU388" s="123">
        <v>0.18518518518518501</v>
      </c>
      <c r="KV388" s="119">
        <v>0</v>
      </c>
      <c r="KW388" s="119">
        <v>0</v>
      </c>
      <c r="KX388" s="119">
        <v>0</v>
      </c>
      <c r="KY388" s="119">
        <v>0</v>
      </c>
      <c r="KZ388" s="119">
        <v>0</v>
      </c>
      <c r="LA388" s="119">
        <v>0</v>
      </c>
      <c r="LB388" s="119">
        <v>0</v>
      </c>
      <c r="LC388" s="119">
        <v>0</v>
      </c>
      <c r="LD388" s="119">
        <v>0</v>
      </c>
      <c r="LE388" s="119">
        <v>0</v>
      </c>
      <c r="LF388" s="119">
        <v>0</v>
      </c>
      <c r="LG388" s="119">
        <v>0</v>
      </c>
      <c r="LH388" s="119">
        <v>0</v>
      </c>
      <c r="LI388" s="119">
        <v>0</v>
      </c>
      <c r="LJ388" s="119">
        <v>0</v>
      </c>
      <c r="LK388" s="119">
        <v>0</v>
      </c>
      <c r="LL388" s="119">
        <v>0</v>
      </c>
      <c r="LM388" s="119">
        <v>0</v>
      </c>
      <c r="LN388" s="119">
        <v>0</v>
      </c>
      <c r="LO388" s="119">
        <v>0</v>
      </c>
      <c r="LP388" s="119">
        <v>0</v>
      </c>
      <c r="LQ388" s="119">
        <v>0</v>
      </c>
      <c r="LR388" s="119">
        <v>0</v>
      </c>
      <c r="LS388" s="119">
        <v>0</v>
      </c>
      <c r="LT388" s="119">
        <v>0</v>
      </c>
      <c r="LU388" s="119">
        <v>0</v>
      </c>
      <c r="LV388" s="119">
        <v>0</v>
      </c>
      <c r="LW388" s="119">
        <v>0</v>
      </c>
      <c r="LX388" s="119">
        <v>0</v>
      </c>
      <c r="LY388" s="119">
        <v>0</v>
      </c>
      <c r="LZ388" s="119">
        <v>0</v>
      </c>
      <c r="MA388" s="119">
        <v>0</v>
      </c>
      <c r="MB388" s="119">
        <v>0</v>
      </c>
      <c r="MC388" s="119">
        <v>0</v>
      </c>
      <c r="MD388" s="119">
        <v>0</v>
      </c>
      <c r="ME388" s="119">
        <v>0</v>
      </c>
      <c r="MF388" s="119">
        <v>0</v>
      </c>
      <c r="MG388" s="119">
        <v>0</v>
      </c>
      <c r="MH388" s="119">
        <v>0</v>
      </c>
      <c r="MI388" s="119">
        <v>0</v>
      </c>
      <c r="MJ388" s="119">
        <v>0</v>
      </c>
      <c r="MK388" s="119">
        <v>0</v>
      </c>
      <c r="ML388" s="119">
        <v>0</v>
      </c>
      <c r="MM388" s="119">
        <v>0</v>
      </c>
      <c r="MN388" s="119">
        <v>0</v>
      </c>
      <c r="MO388" s="119">
        <v>0</v>
      </c>
      <c r="MP388" s="119">
        <v>0</v>
      </c>
      <c r="MQ388" s="119">
        <v>0</v>
      </c>
      <c r="MR388" s="119">
        <v>0</v>
      </c>
      <c r="MS388" s="119">
        <v>0</v>
      </c>
      <c r="MT388" s="119">
        <v>0</v>
      </c>
      <c r="MU388" s="119">
        <v>0</v>
      </c>
      <c r="MV388" s="119">
        <v>0</v>
      </c>
      <c r="MW388" s="119">
        <v>0</v>
      </c>
      <c r="MX388" s="119">
        <v>0</v>
      </c>
      <c r="MY388" s="119">
        <v>0</v>
      </c>
      <c r="MZ388" s="119">
        <v>0</v>
      </c>
      <c r="NA388" s="119">
        <v>0</v>
      </c>
      <c r="NB388" s="119">
        <v>0</v>
      </c>
      <c r="NC388" s="119">
        <v>0</v>
      </c>
      <c r="ND388" s="119">
        <v>0</v>
      </c>
      <c r="NE388" s="119">
        <v>0</v>
      </c>
      <c r="NF388" s="119">
        <v>0</v>
      </c>
      <c r="NG388" s="119">
        <v>0</v>
      </c>
      <c r="NH388" s="119">
        <v>0</v>
      </c>
      <c r="NI388" s="119">
        <v>0</v>
      </c>
      <c r="NJ388" s="119">
        <v>0</v>
      </c>
      <c r="NK388" s="119">
        <v>0</v>
      </c>
      <c r="NL388" s="119">
        <v>0</v>
      </c>
      <c r="NM388" s="119">
        <v>0</v>
      </c>
      <c r="NN388" s="119">
        <v>0</v>
      </c>
      <c r="NO388" s="119">
        <v>0</v>
      </c>
      <c r="NP388" s="119">
        <v>0</v>
      </c>
      <c r="NQ388" s="119">
        <v>0</v>
      </c>
      <c r="NR388" s="119">
        <v>0</v>
      </c>
      <c r="NS388" s="119">
        <v>0</v>
      </c>
      <c r="NT388" s="119">
        <v>0</v>
      </c>
      <c r="NU388" s="119">
        <v>0</v>
      </c>
      <c r="NV388" s="119">
        <v>0</v>
      </c>
      <c r="NW388" s="119">
        <v>0</v>
      </c>
      <c r="NX388" s="119">
        <v>0</v>
      </c>
      <c r="NY388" s="119">
        <v>0</v>
      </c>
      <c r="NZ388" s="119">
        <v>0</v>
      </c>
      <c r="OA388" s="119">
        <v>0</v>
      </c>
      <c r="OB388" s="119">
        <v>0</v>
      </c>
      <c r="OC388" s="119">
        <v>0</v>
      </c>
      <c r="OD388" s="119">
        <v>0</v>
      </c>
      <c r="OE388" s="119">
        <v>0</v>
      </c>
      <c r="OF388" s="119">
        <v>0</v>
      </c>
      <c r="OG388" s="119">
        <v>0</v>
      </c>
      <c r="OH388" s="119">
        <v>0</v>
      </c>
      <c r="OI388" s="119">
        <v>0</v>
      </c>
      <c r="OJ388" s="119">
        <v>0</v>
      </c>
      <c r="OK388" s="119">
        <v>0</v>
      </c>
      <c r="OL388" s="119">
        <v>0</v>
      </c>
      <c r="OM388" s="119">
        <v>0</v>
      </c>
      <c r="ON388" s="119">
        <v>0</v>
      </c>
      <c r="OO388" s="119">
        <v>0</v>
      </c>
      <c r="OP388" s="119">
        <v>0</v>
      </c>
      <c r="OQ388" s="119">
        <v>0</v>
      </c>
      <c r="OR388" s="119">
        <v>0</v>
      </c>
      <c r="OS388" s="119">
        <v>0</v>
      </c>
      <c r="OT388" s="119">
        <v>0</v>
      </c>
    </row>
    <row r="389" spans="1:410" s="10" customFormat="1">
      <c r="A389" s="55" t="s">
        <v>1670</v>
      </c>
      <c r="B389" s="56" t="s">
        <v>652</v>
      </c>
      <c r="C389" s="55" t="s">
        <v>514</v>
      </c>
      <c r="D389" s="57">
        <v>6</v>
      </c>
      <c r="E389" s="96">
        <v>2018</v>
      </c>
      <c r="F389" s="56">
        <v>82.68</v>
      </c>
      <c r="G389" s="48">
        <v>8039</v>
      </c>
      <c r="H389" s="110">
        <v>2552</v>
      </c>
      <c r="I389" s="110">
        <v>5487</v>
      </c>
      <c r="J389" s="100">
        <v>9.0500000000000007</v>
      </c>
      <c r="K389" s="96">
        <v>785</v>
      </c>
      <c r="L389" s="100">
        <v>68.64</v>
      </c>
      <c r="M389" s="110">
        <v>5953</v>
      </c>
      <c r="N389" s="56">
        <v>844</v>
      </c>
      <c r="O389" s="56">
        <v>416</v>
      </c>
      <c r="P389" s="56">
        <v>428</v>
      </c>
      <c r="Q389" s="112">
        <v>1011</v>
      </c>
      <c r="R389" s="113">
        <v>501</v>
      </c>
      <c r="S389" s="113">
        <v>510</v>
      </c>
      <c r="T389" s="112">
        <v>834</v>
      </c>
      <c r="U389" s="112">
        <v>435</v>
      </c>
      <c r="V389" s="112">
        <v>399</v>
      </c>
      <c r="W389" s="114">
        <v>999</v>
      </c>
      <c r="X389" s="113">
        <v>530</v>
      </c>
      <c r="Y389" s="113">
        <v>469</v>
      </c>
      <c r="Z389" s="56">
        <v>827</v>
      </c>
      <c r="AA389" s="56">
        <v>451</v>
      </c>
      <c r="AB389" s="56">
        <v>376</v>
      </c>
      <c r="AC389" s="112">
        <v>976</v>
      </c>
      <c r="AD389" s="112">
        <v>529</v>
      </c>
      <c r="AE389" s="112">
        <v>447</v>
      </c>
      <c r="AF389" s="56">
        <v>778</v>
      </c>
      <c r="AG389" s="56">
        <v>413</v>
      </c>
      <c r="AH389" s="177">
        <v>365</v>
      </c>
      <c r="AI389" s="182"/>
      <c r="AJ389" s="182"/>
      <c r="AK389" s="182"/>
      <c r="AL389" s="56">
        <v>657</v>
      </c>
      <c r="AM389" s="56">
        <v>337</v>
      </c>
      <c r="AN389" s="56">
        <v>320</v>
      </c>
      <c r="AO389" s="56">
        <v>603</v>
      </c>
      <c r="AP389" s="56">
        <v>303</v>
      </c>
      <c r="AQ389" s="56">
        <v>300</v>
      </c>
      <c r="AR389" s="56">
        <v>62</v>
      </c>
      <c r="AS389" s="80">
        <v>4</v>
      </c>
      <c r="AT389" s="115" t="s">
        <v>428</v>
      </c>
      <c r="AU389" s="59">
        <v>280</v>
      </c>
      <c r="AV389" s="59">
        <v>0</v>
      </c>
      <c r="AW389" s="59">
        <v>72</v>
      </c>
      <c r="AX389" s="59">
        <v>18.899999999999999</v>
      </c>
      <c r="AY389" s="59">
        <v>2</v>
      </c>
      <c r="AZ389" s="62">
        <v>2.2346368715083798</v>
      </c>
      <c r="BA389" s="63">
        <v>2</v>
      </c>
      <c r="BB389" s="62">
        <v>0</v>
      </c>
      <c r="BC389" s="63">
        <v>0</v>
      </c>
      <c r="BD389" s="64">
        <v>0</v>
      </c>
      <c r="BE389" s="65">
        <v>0</v>
      </c>
      <c r="BF389" s="62">
        <v>8.5714285714285712</v>
      </c>
      <c r="BG389" s="63">
        <v>9</v>
      </c>
      <c r="BH389" s="62">
        <v>4.7619047619047619</v>
      </c>
      <c r="BI389" s="63">
        <v>5</v>
      </c>
      <c r="BJ389" s="64">
        <v>0</v>
      </c>
      <c r="BK389" s="65">
        <v>0</v>
      </c>
      <c r="BL389" s="64">
        <v>0</v>
      </c>
      <c r="BM389" s="65">
        <v>0</v>
      </c>
      <c r="BN389" s="56">
        <v>0</v>
      </c>
      <c r="BO389" s="56">
        <v>0</v>
      </c>
      <c r="BP389" s="56">
        <v>0</v>
      </c>
      <c r="BQ389" s="56">
        <v>0</v>
      </c>
      <c r="BR389" s="56">
        <v>0</v>
      </c>
      <c r="BS389" s="56">
        <v>0</v>
      </c>
      <c r="BT389" s="56">
        <v>0</v>
      </c>
      <c r="BU389" s="56">
        <v>0</v>
      </c>
      <c r="BV389" s="116">
        <v>28.2</v>
      </c>
      <c r="BW389" s="70">
        <v>0.82905982905982911</v>
      </c>
      <c r="BX389" s="56">
        <v>88</v>
      </c>
      <c r="BY389" s="107">
        <v>82.9</v>
      </c>
      <c r="BZ389" s="56">
        <v>88</v>
      </c>
      <c r="CA389" s="56">
        <v>91.5</v>
      </c>
      <c r="CB389" s="56">
        <v>74.400000000000006</v>
      </c>
      <c r="CC389" s="96" t="s">
        <v>3475</v>
      </c>
      <c r="CD389" s="96" t="s">
        <v>1062</v>
      </c>
      <c r="CE389" s="96" t="s">
        <v>555</v>
      </c>
      <c r="CF389" s="96" t="s">
        <v>3476</v>
      </c>
      <c r="CG389" s="96" t="s">
        <v>1878</v>
      </c>
      <c r="CH389" s="56">
        <v>0</v>
      </c>
      <c r="CI389" s="56">
        <v>0</v>
      </c>
      <c r="CJ389" s="60">
        <v>0</v>
      </c>
      <c r="CK389" s="61">
        <v>0</v>
      </c>
      <c r="CL389" s="61">
        <v>0</v>
      </c>
      <c r="CM389" s="61">
        <v>0</v>
      </c>
      <c r="CN389" s="56">
        <v>223.71</v>
      </c>
      <c r="CO389" s="56">
        <v>2</v>
      </c>
      <c r="CP389" s="56">
        <v>111.86</v>
      </c>
      <c r="CQ389" s="56">
        <v>1</v>
      </c>
      <c r="CR389" s="56">
        <v>0</v>
      </c>
      <c r="CS389" s="56">
        <v>0</v>
      </c>
      <c r="CT389" s="56">
        <v>0</v>
      </c>
      <c r="CU389" s="56">
        <v>0</v>
      </c>
      <c r="CV389" s="56">
        <v>0</v>
      </c>
      <c r="CW389" s="56">
        <v>0</v>
      </c>
      <c r="CX389" s="56">
        <v>0</v>
      </c>
      <c r="CY389" s="56">
        <v>0</v>
      </c>
      <c r="CZ389" s="56">
        <v>0</v>
      </c>
      <c r="DA389" s="56">
        <v>0</v>
      </c>
      <c r="DB389" s="60">
        <v>0</v>
      </c>
      <c r="DC389" s="61">
        <v>0</v>
      </c>
      <c r="DD389" s="56" t="s">
        <v>3477</v>
      </c>
      <c r="DE389" s="56" t="s">
        <v>3478</v>
      </c>
      <c r="DF389" s="96" t="s">
        <v>555</v>
      </c>
      <c r="DG389" s="96" t="s">
        <v>555</v>
      </c>
      <c r="DH389" s="56">
        <v>371.4</v>
      </c>
      <c r="DI389" s="56">
        <v>4</v>
      </c>
      <c r="DJ389" s="56">
        <v>649.95000000000005</v>
      </c>
      <c r="DK389" s="56">
        <v>7</v>
      </c>
      <c r="DL389" s="56">
        <v>92.85</v>
      </c>
      <c r="DM389" s="56">
        <v>1</v>
      </c>
      <c r="DN389" s="56">
        <v>371.4</v>
      </c>
      <c r="DO389" s="56">
        <v>4</v>
      </c>
      <c r="DP389" s="107">
        <v>200.80321285140559</v>
      </c>
      <c r="DQ389" s="56">
        <v>2</v>
      </c>
      <c r="DR389" s="56">
        <v>0</v>
      </c>
      <c r="DS389" s="56">
        <v>0</v>
      </c>
      <c r="DT389" s="56">
        <v>200.8</v>
      </c>
      <c r="DU389" s="56">
        <v>2</v>
      </c>
      <c r="DV389" s="56">
        <v>0</v>
      </c>
      <c r="DW389" s="56">
        <v>0</v>
      </c>
      <c r="DX389" s="56">
        <v>0</v>
      </c>
      <c r="DY389" s="56">
        <v>0</v>
      </c>
      <c r="DZ389" s="62">
        <v>3.7383177570093453</v>
      </c>
      <c r="EA389" s="63">
        <v>4</v>
      </c>
      <c r="EB389" s="62">
        <v>23.364485981308412</v>
      </c>
      <c r="EC389" s="63">
        <v>25</v>
      </c>
      <c r="ED389" s="60">
        <v>3.8265306122448979</v>
      </c>
      <c r="EE389" s="61">
        <v>3</v>
      </c>
      <c r="EF389" s="56" t="s">
        <v>3479</v>
      </c>
      <c r="EG389" s="56" t="s">
        <v>3480</v>
      </c>
      <c r="EH389" s="56" t="s">
        <v>555</v>
      </c>
      <c r="EI389" s="56" t="s">
        <v>555</v>
      </c>
      <c r="EJ389" s="56" t="s">
        <v>1726</v>
      </c>
      <c r="EK389" s="56" t="s">
        <v>3481</v>
      </c>
      <c r="EL389" s="56" t="s">
        <v>3482</v>
      </c>
      <c r="EM389" s="56" t="s">
        <v>3483</v>
      </c>
      <c r="EN389" s="56" t="s">
        <v>555</v>
      </c>
      <c r="EO389" s="56" t="s">
        <v>555</v>
      </c>
      <c r="EP389" s="56">
        <v>301.2</v>
      </c>
      <c r="EQ389" s="56">
        <v>3</v>
      </c>
      <c r="ER389" s="56">
        <v>301.2</v>
      </c>
      <c r="ES389" s="56">
        <v>3</v>
      </c>
      <c r="ET389" s="56">
        <v>200.8</v>
      </c>
      <c r="EU389" s="56">
        <v>2</v>
      </c>
      <c r="EV389" s="107">
        <v>301.20481927710847</v>
      </c>
      <c r="EW389" s="56">
        <v>3</v>
      </c>
      <c r="EX389" s="56">
        <v>0</v>
      </c>
      <c r="EY389" s="62">
        <v>87.5</v>
      </c>
      <c r="EZ389" s="63">
        <v>28</v>
      </c>
      <c r="FA389" s="62">
        <v>70</v>
      </c>
      <c r="FB389" s="63">
        <v>21</v>
      </c>
      <c r="FC389" s="56">
        <v>0</v>
      </c>
      <c r="FD389" s="56">
        <v>0</v>
      </c>
      <c r="FE389" s="56">
        <v>399.54</v>
      </c>
      <c r="FF389" s="56">
        <v>7</v>
      </c>
      <c r="FG389" s="56">
        <v>114.16</v>
      </c>
      <c r="FH389" s="56">
        <v>2</v>
      </c>
      <c r="FI389" s="56">
        <v>57.08</v>
      </c>
      <c r="FJ389" s="56">
        <v>1</v>
      </c>
      <c r="FK389" s="56">
        <v>570.78</v>
      </c>
      <c r="FL389" s="56">
        <v>10</v>
      </c>
      <c r="FM389" s="56">
        <v>285.39</v>
      </c>
      <c r="FN389" s="56">
        <v>5</v>
      </c>
      <c r="FO389" s="56">
        <v>513.70000000000005</v>
      </c>
      <c r="FP389" s="56">
        <v>9</v>
      </c>
      <c r="FQ389" s="56">
        <v>57.08</v>
      </c>
      <c r="FR389" s="56">
        <v>1</v>
      </c>
      <c r="FS389" s="60">
        <v>7</v>
      </c>
      <c r="FT389" s="61">
        <v>7</v>
      </c>
      <c r="FU389" s="60">
        <v>1.6583747927031509</v>
      </c>
      <c r="FV389" s="61">
        <v>1</v>
      </c>
      <c r="FW389" s="56" t="s">
        <v>3484</v>
      </c>
      <c r="FX389" s="56">
        <v>2.93</v>
      </c>
      <c r="FY389" s="56">
        <v>5.09</v>
      </c>
      <c r="FZ389" s="111">
        <v>2032</v>
      </c>
      <c r="GA389" s="111">
        <v>2646</v>
      </c>
      <c r="GB389" s="56">
        <v>34.6</v>
      </c>
      <c r="GC389" s="56">
        <v>65.400000000000006</v>
      </c>
      <c r="GD389" s="56">
        <v>34.76</v>
      </c>
      <c r="GE389" s="56">
        <v>76.959999999999994</v>
      </c>
      <c r="GF389" s="56">
        <v>56.69</v>
      </c>
      <c r="GG389" s="56">
        <v>50.94</v>
      </c>
      <c r="GH389" s="56">
        <v>95.09</v>
      </c>
      <c r="GI389" s="56">
        <v>1.04</v>
      </c>
      <c r="GJ389" s="56">
        <v>3.19</v>
      </c>
      <c r="GK389" s="56">
        <v>49.63</v>
      </c>
      <c r="GL389" s="56">
        <v>3.87</v>
      </c>
      <c r="GM389" s="56">
        <v>16.41</v>
      </c>
      <c r="GN389" s="56">
        <v>2.69</v>
      </c>
      <c r="GO389" s="56">
        <v>9.14</v>
      </c>
      <c r="GP389" s="56">
        <v>3.36</v>
      </c>
      <c r="GQ389" s="56">
        <v>0.85</v>
      </c>
      <c r="GR389" s="56">
        <v>2.4500000000000002</v>
      </c>
      <c r="GS389" s="56">
        <v>0.35</v>
      </c>
      <c r="GT389" s="56">
        <v>11.74</v>
      </c>
      <c r="GU389" s="99">
        <v>25.33</v>
      </c>
      <c r="GV389" s="120">
        <v>3.2967032967033002E-3</v>
      </c>
      <c r="GW389" s="120">
        <v>0.57362637362637403</v>
      </c>
      <c r="GX389" s="120">
        <v>0.356043956043956</v>
      </c>
      <c r="GY389" s="120">
        <v>6.4285714285714293E-2</v>
      </c>
      <c r="GZ389" s="120">
        <v>5.4945054945054902E-4</v>
      </c>
      <c r="HA389" s="120">
        <v>0</v>
      </c>
      <c r="HB389" s="120">
        <v>0</v>
      </c>
      <c r="HC389" s="120">
        <v>2.1978021978022E-3</v>
      </c>
      <c r="HD389" s="121">
        <v>0</v>
      </c>
      <c r="HE389" s="121">
        <v>0</v>
      </c>
      <c r="HF389" s="121">
        <v>0</v>
      </c>
      <c r="HG389" s="121">
        <v>0</v>
      </c>
      <c r="HH389" s="121">
        <v>3</v>
      </c>
      <c r="HI389" s="121">
        <v>561</v>
      </c>
      <c r="HJ389" s="121">
        <v>1</v>
      </c>
      <c r="HK389" s="121">
        <v>565</v>
      </c>
      <c r="HL389" s="121">
        <v>1</v>
      </c>
      <c r="HM389" s="121">
        <v>0</v>
      </c>
      <c r="HN389" s="121">
        <v>0</v>
      </c>
      <c r="HO389" s="121">
        <v>0</v>
      </c>
      <c r="HP389" s="121">
        <v>3</v>
      </c>
      <c r="HQ389" s="121">
        <v>741</v>
      </c>
      <c r="HR389" s="121">
        <v>0</v>
      </c>
      <c r="HS389" s="121">
        <v>745</v>
      </c>
      <c r="HT389" s="121">
        <v>0</v>
      </c>
      <c r="HU389" s="121">
        <v>0</v>
      </c>
      <c r="HV389" s="121">
        <v>0</v>
      </c>
      <c r="HW389" s="121">
        <v>0</v>
      </c>
      <c r="HX389" s="121">
        <v>1</v>
      </c>
      <c r="HY389" s="121">
        <v>833</v>
      </c>
      <c r="HZ389" s="121">
        <v>1</v>
      </c>
      <c r="IA389" s="121">
        <v>836</v>
      </c>
      <c r="IB389" s="121">
        <v>2</v>
      </c>
      <c r="IC389" s="119"/>
      <c r="ID389" s="119"/>
      <c r="IE389" s="119"/>
      <c r="IF389" s="119"/>
      <c r="IG389" s="119"/>
      <c r="IH389" s="119"/>
      <c r="II389" s="119"/>
      <c r="IJ389" s="122">
        <v>0</v>
      </c>
      <c r="IK389" s="122">
        <v>0</v>
      </c>
      <c r="IL389" s="122">
        <v>0</v>
      </c>
      <c r="IM389" s="122">
        <v>0</v>
      </c>
      <c r="IN389" s="122">
        <v>0</v>
      </c>
      <c r="IO389" s="122">
        <v>0</v>
      </c>
      <c r="IP389" s="122">
        <v>0</v>
      </c>
      <c r="IQ389" s="119">
        <v>0</v>
      </c>
      <c r="IR389" s="122">
        <v>1</v>
      </c>
      <c r="IS389" s="123">
        <v>0.33333333333333298</v>
      </c>
      <c r="IT389" s="119"/>
      <c r="IU389" s="119">
        <v>0</v>
      </c>
      <c r="IV389" s="119">
        <v>0</v>
      </c>
      <c r="IW389" s="119"/>
      <c r="IX389" s="119"/>
      <c r="IY389" s="119"/>
      <c r="IZ389" s="122">
        <v>0</v>
      </c>
      <c r="JA389" s="122">
        <v>0</v>
      </c>
      <c r="JB389" s="122">
        <v>0</v>
      </c>
      <c r="JC389" s="122">
        <v>0</v>
      </c>
      <c r="JD389" s="122">
        <v>0</v>
      </c>
      <c r="JE389" s="122">
        <v>0</v>
      </c>
      <c r="JF389" s="122">
        <v>0</v>
      </c>
      <c r="JG389" s="122">
        <v>0</v>
      </c>
      <c r="JH389" s="122">
        <v>0</v>
      </c>
      <c r="JI389" s="122">
        <v>0</v>
      </c>
      <c r="JJ389" s="122">
        <v>1</v>
      </c>
      <c r="JK389" s="123">
        <v>0.33333333333333298</v>
      </c>
      <c r="JL389" s="119">
        <v>0</v>
      </c>
      <c r="JM389" s="119">
        <v>0</v>
      </c>
      <c r="JN389" s="119">
        <v>0</v>
      </c>
      <c r="JO389" s="119">
        <v>0</v>
      </c>
      <c r="JP389" s="119">
        <v>0</v>
      </c>
      <c r="JQ389" s="119">
        <v>0</v>
      </c>
      <c r="JR389" s="119">
        <v>0</v>
      </c>
      <c r="JS389" s="119">
        <v>0</v>
      </c>
      <c r="JT389" s="119">
        <v>0</v>
      </c>
      <c r="JU389" s="119">
        <v>0</v>
      </c>
      <c r="JV389" s="119">
        <v>0</v>
      </c>
      <c r="JW389" s="119">
        <v>0</v>
      </c>
      <c r="JX389" s="119">
        <v>0</v>
      </c>
      <c r="JY389" s="119">
        <v>0</v>
      </c>
      <c r="JZ389" s="119">
        <v>0</v>
      </c>
      <c r="KA389" s="119">
        <v>0</v>
      </c>
      <c r="KB389" s="119"/>
      <c r="KC389" s="119"/>
      <c r="KD389" s="119">
        <v>0</v>
      </c>
      <c r="KE389" s="119">
        <v>0</v>
      </c>
      <c r="KF389" s="119">
        <v>0</v>
      </c>
      <c r="KG389" s="119">
        <v>0</v>
      </c>
      <c r="KH389" s="119">
        <v>0</v>
      </c>
      <c r="KI389" s="119">
        <v>0</v>
      </c>
      <c r="KJ389" s="119">
        <v>0</v>
      </c>
      <c r="KK389" s="119">
        <v>0</v>
      </c>
      <c r="KL389" s="119">
        <v>0</v>
      </c>
      <c r="KM389" s="119">
        <v>0</v>
      </c>
      <c r="KN389" s="119">
        <v>0</v>
      </c>
      <c r="KO389" s="119">
        <v>0</v>
      </c>
      <c r="KP389" s="119">
        <v>0</v>
      </c>
      <c r="KQ389" s="119">
        <v>0</v>
      </c>
      <c r="KR389" s="119">
        <v>0</v>
      </c>
      <c r="KS389" s="119">
        <v>0</v>
      </c>
      <c r="KT389" s="119">
        <v>0</v>
      </c>
      <c r="KU389" s="119">
        <v>0</v>
      </c>
      <c r="KV389" s="119">
        <v>0</v>
      </c>
      <c r="KW389" s="119">
        <v>0</v>
      </c>
      <c r="KX389" s="119">
        <v>0</v>
      </c>
      <c r="KY389" s="119">
        <v>0</v>
      </c>
      <c r="KZ389" s="119">
        <v>0</v>
      </c>
      <c r="LA389" s="119">
        <v>0</v>
      </c>
      <c r="LB389" s="119">
        <v>0</v>
      </c>
      <c r="LC389" s="119">
        <v>0</v>
      </c>
      <c r="LD389" s="119">
        <v>0</v>
      </c>
      <c r="LE389" s="119">
        <v>0</v>
      </c>
      <c r="LF389" s="119">
        <v>0</v>
      </c>
      <c r="LG389" s="119">
        <v>0</v>
      </c>
      <c r="LH389" s="119">
        <v>0</v>
      </c>
      <c r="LI389" s="119">
        <v>0</v>
      </c>
      <c r="LJ389" s="119">
        <v>0</v>
      </c>
      <c r="LK389" s="119">
        <v>0</v>
      </c>
      <c r="LL389" s="119">
        <v>0</v>
      </c>
      <c r="LM389" s="119">
        <v>0</v>
      </c>
      <c r="LN389" s="119">
        <v>0</v>
      </c>
      <c r="LO389" s="119">
        <v>0</v>
      </c>
      <c r="LP389" s="119">
        <v>0</v>
      </c>
      <c r="LQ389" s="119">
        <v>0</v>
      </c>
      <c r="LR389" s="119">
        <v>0</v>
      </c>
      <c r="LS389" s="119">
        <v>0</v>
      </c>
      <c r="LT389" s="119">
        <v>0</v>
      </c>
      <c r="LU389" s="119">
        <v>0</v>
      </c>
      <c r="LV389" s="119">
        <v>0</v>
      </c>
      <c r="LW389" s="119">
        <v>0</v>
      </c>
      <c r="LX389" s="119">
        <v>0</v>
      </c>
      <c r="LY389" s="119">
        <v>0</v>
      </c>
      <c r="LZ389" s="119">
        <v>0</v>
      </c>
      <c r="MA389" s="119">
        <v>0</v>
      </c>
      <c r="MB389" s="119">
        <v>0</v>
      </c>
      <c r="MC389" s="119">
        <v>0</v>
      </c>
      <c r="MD389" s="122">
        <v>1</v>
      </c>
      <c r="ME389" s="123">
        <v>0.33333333333333298</v>
      </c>
      <c r="MF389" s="119"/>
      <c r="MG389" s="119"/>
      <c r="MH389" s="119">
        <v>0</v>
      </c>
      <c r="MI389" s="119">
        <v>0</v>
      </c>
      <c r="MJ389" s="119">
        <v>0</v>
      </c>
      <c r="MK389" s="119">
        <v>0</v>
      </c>
      <c r="ML389" s="119">
        <v>0</v>
      </c>
      <c r="MM389" s="119">
        <v>0</v>
      </c>
      <c r="MN389" s="119">
        <v>0</v>
      </c>
      <c r="MO389" s="119">
        <v>0</v>
      </c>
      <c r="MP389" s="119">
        <v>0</v>
      </c>
      <c r="MQ389" s="119">
        <v>0</v>
      </c>
      <c r="MR389" s="119">
        <v>0</v>
      </c>
      <c r="MS389" s="119">
        <v>0</v>
      </c>
      <c r="MT389" s="119">
        <v>0</v>
      </c>
      <c r="MU389" s="119">
        <v>0</v>
      </c>
      <c r="MV389" s="119">
        <v>0</v>
      </c>
      <c r="MW389" s="119">
        <v>0</v>
      </c>
      <c r="MX389" s="119">
        <v>0</v>
      </c>
      <c r="MY389" s="119">
        <v>0</v>
      </c>
      <c r="MZ389" s="119">
        <v>0</v>
      </c>
      <c r="NA389" s="119">
        <v>0</v>
      </c>
      <c r="NB389" s="119">
        <v>0</v>
      </c>
      <c r="NC389" s="119">
        <v>0</v>
      </c>
      <c r="ND389" s="119">
        <v>0</v>
      </c>
      <c r="NE389" s="119">
        <v>0</v>
      </c>
      <c r="NF389" s="119">
        <v>0</v>
      </c>
      <c r="NG389" s="119">
        <v>0</v>
      </c>
      <c r="NH389" s="119">
        <v>0</v>
      </c>
      <c r="NI389" s="119">
        <v>0</v>
      </c>
      <c r="NJ389" s="119">
        <v>0</v>
      </c>
      <c r="NK389" s="119">
        <v>0</v>
      </c>
      <c r="NL389" s="119">
        <v>0</v>
      </c>
      <c r="NM389" s="119">
        <v>0</v>
      </c>
      <c r="NN389" s="119">
        <v>0</v>
      </c>
      <c r="NO389" s="119">
        <v>0</v>
      </c>
      <c r="NP389" s="119">
        <v>0</v>
      </c>
      <c r="NQ389" s="119">
        <v>0</v>
      </c>
      <c r="NR389" s="119">
        <v>0</v>
      </c>
      <c r="NS389" s="119">
        <v>0</v>
      </c>
      <c r="NT389" s="119">
        <v>0</v>
      </c>
      <c r="NU389" s="119">
        <v>0</v>
      </c>
      <c r="NV389" s="119">
        <v>0</v>
      </c>
      <c r="NW389" s="119">
        <v>0</v>
      </c>
      <c r="NX389" s="119">
        <v>0</v>
      </c>
      <c r="NY389" s="119">
        <v>0</v>
      </c>
      <c r="NZ389" s="119">
        <v>0</v>
      </c>
      <c r="OA389" s="119">
        <v>0</v>
      </c>
      <c r="OB389" s="119">
        <v>0</v>
      </c>
      <c r="OC389" s="119">
        <v>0</v>
      </c>
      <c r="OD389" s="119">
        <v>0</v>
      </c>
      <c r="OE389" s="119">
        <v>0</v>
      </c>
      <c r="OF389" s="119">
        <v>0</v>
      </c>
      <c r="OG389" s="119">
        <v>0</v>
      </c>
      <c r="OH389" s="119">
        <v>0</v>
      </c>
      <c r="OI389" s="119">
        <v>0</v>
      </c>
      <c r="OJ389" s="119">
        <v>0</v>
      </c>
      <c r="OK389" s="119">
        <v>0</v>
      </c>
      <c r="OL389" s="119">
        <v>0</v>
      </c>
      <c r="OM389" s="119">
        <v>0</v>
      </c>
      <c r="ON389" s="119">
        <v>0</v>
      </c>
      <c r="OO389" s="119">
        <v>0</v>
      </c>
      <c r="OP389" s="119">
        <v>0</v>
      </c>
      <c r="OQ389" s="119">
        <v>0</v>
      </c>
      <c r="OR389" s="119">
        <v>0</v>
      </c>
      <c r="OS389" s="119">
        <v>0</v>
      </c>
      <c r="OT389" s="119">
        <v>0</v>
      </c>
    </row>
    <row r="390" spans="1:410" s="10" customFormat="1">
      <c r="A390" s="55" t="s">
        <v>696</v>
      </c>
      <c r="B390" s="56" t="s">
        <v>697</v>
      </c>
      <c r="C390" s="55" t="s">
        <v>598</v>
      </c>
      <c r="D390" s="57">
        <v>3</v>
      </c>
      <c r="E390" s="96">
        <v>2018</v>
      </c>
      <c r="F390" s="56">
        <v>75.739999999999995</v>
      </c>
      <c r="G390" s="110">
        <v>79638</v>
      </c>
      <c r="H390" s="110">
        <v>62987</v>
      </c>
      <c r="I390" s="110">
        <v>16651</v>
      </c>
      <c r="J390" s="100">
        <v>79.430000000000007</v>
      </c>
      <c r="K390" s="110">
        <v>63962</v>
      </c>
      <c r="L390" s="100">
        <v>17.899999999999999</v>
      </c>
      <c r="M390" s="110">
        <v>14418</v>
      </c>
      <c r="N390" s="111">
        <v>4357</v>
      </c>
      <c r="O390" s="111">
        <v>2241</v>
      </c>
      <c r="P390" s="111">
        <v>2116</v>
      </c>
      <c r="Q390" s="112">
        <v>5243</v>
      </c>
      <c r="R390" s="113">
        <v>2694</v>
      </c>
      <c r="S390" s="113">
        <v>2549</v>
      </c>
      <c r="T390" s="111">
        <v>4539</v>
      </c>
      <c r="U390" s="111">
        <v>2311</v>
      </c>
      <c r="V390" s="111">
        <v>2228</v>
      </c>
      <c r="W390" s="114">
        <v>5579</v>
      </c>
      <c r="X390" s="113">
        <v>2831</v>
      </c>
      <c r="Y390" s="113">
        <v>2748</v>
      </c>
      <c r="Z390" s="111">
        <v>5010</v>
      </c>
      <c r="AA390" s="111">
        <v>2524</v>
      </c>
      <c r="AB390" s="111">
        <v>2486</v>
      </c>
      <c r="AC390" s="112">
        <v>6493</v>
      </c>
      <c r="AD390" s="112">
        <v>3258</v>
      </c>
      <c r="AE390" s="112">
        <v>3235</v>
      </c>
      <c r="AF390" s="111">
        <v>5922</v>
      </c>
      <c r="AG390" s="111">
        <v>2959</v>
      </c>
      <c r="AH390" s="178">
        <v>2963</v>
      </c>
      <c r="AI390" s="182"/>
      <c r="AJ390" s="182"/>
      <c r="AK390" s="182"/>
      <c r="AL390" s="111">
        <v>6983</v>
      </c>
      <c r="AM390" s="111">
        <v>3475</v>
      </c>
      <c r="AN390" s="111">
        <v>3508</v>
      </c>
      <c r="AO390" s="111">
        <v>7002</v>
      </c>
      <c r="AP390" s="111">
        <v>3476</v>
      </c>
      <c r="AQ390" s="111">
        <v>3526</v>
      </c>
      <c r="AR390" s="56">
        <v>486</v>
      </c>
      <c r="AS390" s="80">
        <v>804</v>
      </c>
      <c r="AT390" s="115" t="s">
        <v>3413</v>
      </c>
      <c r="AU390" s="59">
        <v>473</v>
      </c>
      <c r="AV390" s="59">
        <v>0</v>
      </c>
      <c r="AW390" s="59">
        <v>990</v>
      </c>
      <c r="AX390" s="59">
        <v>6.1</v>
      </c>
      <c r="AY390" s="59">
        <v>5</v>
      </c>
      <c r="AZ390" s="62">
        <v>1.0617589807113785</v>
      </c>
      <c r="BA390" s="63">
        <v>6</v>
      </c>
      <c r="BB390" s="62">
        <v>0</v>
      </c>
      <c r="BC390" s="63">
        <v>0</v>
      </c>
      <c r="BD390" s="64">
        <v>0</v>
      </c>
      <c r="BE390" s="65">
        <v>0</v>
      </c>
      <c r="BF390" s="62">
        <v>3.9024390243902438</v>
      </c>
      <c r="BG390" s="63">
        <v>32</v>
      </c>
      <c r="BH390" s="62">
        <v>9.3902439024390247</v>
      </c>
      <c r="BI390" s="63">
        <v>77</v>
      </c>
      <c r="BJ390" s="64">
        <v>0</v>
      </c>
      <c r="BK390" s="65">
        <v>0</v>
      </c>
      <c r="BL390" s="64">
        <v>17.695983011856306</v>
      </c>
      <c r="BM390" s="65">
        <v>1</v>
      </c>
      <c r="BN390" s="56">
        <v>0</v>
      </c>
      <c r="BO390" s="56">
        <v>0</v>
      </c>
      <c r="BP390" s="56">
        <v>88.57</v>
      </c>
      <c r="BQ390" s="56">
        <v>1</v>
      </c>
      <c r="BR390" s="56">
        <v>88.57</v>
      </c>
      <c r="BS390" s="56">
        <v>1</v>
      </c>
      <c r="BT390" s="56">
        <v>0</v>
      </c>
      <c r="BU390" s="56">
        <v>0</v>
      </c>
      <c r="BV390" s="116">
        <v>132.69999999999999</v>
      </c>
      <c r="BW390" s="70">
        <v>0.98231132075471694</v>
      </c>
      <c r="BX390" s="56">
        <v>88</v>
      </c>
      <c r="BY390" s="107">
        <v>97.3</v>
      </c>
      <c r="BZ390" s="56">
        <v>98.3</v>
      </c>
      <c r="CA390" s="56">
        <v>86.4</v>
      </c>
      <c r="CB390" s="56">
        <v>94.4</v>
      </c>
      <c r="CC390" s="96" t="s">
        <v>3485</v>
      </c>
      <c r="CD390" s="96" t="s">
        <v>3486</v>
      </c>
      <c r="CE390" s="96" t="s">
        <v>555</v>
      </c>
      <c r="CF390" s="96" t="s">
        <v>2500</v>
      </c>
      <c r="CG390" s="96" t="s">
        <v>2724</v>
      </c>
      <c r="CH390" s="56">
        <v>17.66</v>
      </c>
      <c r="CI390" s="56">
        <v>1</v>
      </c>
      <c r="CJ390" s="60">
        <v>0.34217279726261762</v>
      </c>
      <c r="CK390" s="61">
        <v>2</v>
      </c>
      <c r="CL390" s="111">
        <v>5663</v>
      </c>
      <c r="CM390" s="56">
        <v>1</v>
      </c>
      <c r="CN390" s="56">
        <v>103.06</v>
      </c>
      <c r="CO390" s="56">
        <v>7</v>
      </c>
      <c r="CP390" s="56">
        <v>0</v>
      </c>
      <c r="CQ390" s="56">
        <v>0</v>
      </c>
      <c r="CR390" s="56">
        <v>0</v>
      </c>
      <c r="CS390" s="56">
        <v>0</v>
      </c>
      <c r="CT390" s="56">
        <v>0</v>
      </c>
      <c r="CU390" s="56">
        <v>0</v>
      </c>
      <c r="CV390" s="56">
        <v>0</v>
      </c>
      <c r="CW390" s="56">
        <v>0</v>
      </c>
      <c r="CX390" s="56">
        <v>0</v>
      </c>
      <c r="CY390" s="56">
        <v>0</v>
      </c>
      <c r="CZ390" s="56">
        <v>0</v>
      </c>
      <c r="DA390" s="56">
        <v>0</v>
      </c>
      <c r="DB390" s="60">
        <v>0.16066838046272491</v>
      </c>
      <c r="DC390" s="61">
        <v>1</v>
      </c>
      <c r="DD390" s="56" t="s">
        <v>3487</v>
      </c>
      <c r="DE390" s="56" t="s">
        <v>2300</v>
      </c>
      <c r="DF390" s="96" t="s">
        <v>555</v>
      </c>
      <c r="DG390" s="96" t="s">
        <v>555</v>
      </c>
      <c r="DH390" s="56">
        <v>69.77</v>
      </c>
      <c r="DI390" s="56">
        <v>5</v>
      </c>
      <c r="DJ390" s="56">
        <v>223.28</v>
      </c>
      <c r="DK390" s="56">
        <v>16</v>
      </c>
      <c r="DL390" s="56">
        <v>41.86</v>
      </c>
      <c r="DM390" s="56">
        <v>3</v>
      </c>
      <c r="DN390" s="56">
        <v>69.77</v>
      </c>
      <c r="DO390" s="56">
        <v>5</v>
      </c>
      <c r="DP390" s="107">
        <v>26.755852842809364</v>
      </c>
      <c r="DQ390" s="56">
        <v>2</v>
      </c>
      <c r="DR390" s="56">
        <v>26.76</v>
      </c>
      <c r="DS390" s="56">
        <v>2</v>
      </c>
      <c r="DT390" s="56">
        <v>0</v>
      </c>
      <c r="DU390" s="56">
        <v>0</v>
      </c>
      <c r="DV390" s="56">
        <v>0</v>
      </c>
      <c r="DW390" s="56">
        <v>0</v>
      </c>
      <c r="DX390" s="56">
        <v>0</v>
      </c>
      <c r="DY390" s="56">
        <v>0</v>
      </c>
      <c r="DZ390" s="62">
        <v>0.32840722495894908</v>
      </c>
      <c r="EA390" s="63">
        <v>2</v>
      </c>
      <c r="EB390" s="62">
        <v>13.957307060755337</v>
      </c>
      <c r="EC390" s="63">
        <v>85</v>
      </c>
      <c r="ED390" s="60">
        <v>0.63775510204081631</v>
      </c>
      <c r="EE390" s="61">
        <v>4</v>
      </c>
      <c r="EF390" s="56" t="s">
        <v>3488</v>
      </c>
      <c r="EG390" s="56" t="s">
        <v>3489</v>
      </c>
      <c r="EH390" s="56" t="s">
        <v>555</v>
      </c>
      <c r="EI390" s="56" t="s">
        <v>555</v>
      </c>
      <c r="EJ390" s="56" t="s">
        <v>2872</v>
      </c>
      <c r="EK390" s="56" t="s">
        <v>1020</v>
      </c>
      <c r="EL390" s="56" t="s">
        <v>3490</v>
      </c>
      <c r="EM390" s="56" t="s">
        <v>3491</v>
      </c>
      <c r="EN390" s="56" t="s">
        <v>555</v>
      </c>
      <c r="EO390" s="56" t="s">
        <v>555</v>
      </c>
      <c r="EP390" s="56">
        <v>80.27</v>
      </c>
      <c r="EQ390" s="56">
        <v>6</v>
      </c>
      <c r="ER390" s="56">
        <v>147.16</v>
      </c>
      <c r="ES390" s="56">
        <v>11</v>
      </c>
      <c r="ET390" s="56">
        <v>173.91</v>
      </c>
      <c r="EU390" s="56">
        <v>13</v>
      </c>
      <c r="EV390" s="107">
        <v>107.2</v>
      </c>
      <c r="EW390" s="56">
        <v>8</v>
      </c>
      <c r="EX390" s="56">
        <v>0</v>
      </c>
      <c r="EY390" s="62">
        <v>73.831242873432146</v>
      </c>
      <c r="EZ390" s="63">
        <v>259</v>
      </c>
      <c r="FA390" s="62">
        <v>62.393647192285876</v>
      </c>
      <c r="FB390" s="63">
        <v>220</v>
      </c>
      <c r="FC390" s="56">
        <v>26.61</v>
      </c>
      <c r="FD390" s="111">
        <v>4</v>
      </c>
      <c r="FE390" s="56">
        <v>86.48</v>
      </c>
      <c r="FF390" s="56">
        <v>13</v>
      </c>
      <c r="FG390" s="56">
        <v>13.3</v>
      </c>
      <c r="FH390" s="56">
        <v>2</v>
      </c>
      <c r="FI390" s="56">
        <v>19.96</v>
      </c>
      <c r="FJ390" s="56">
        <v>3</v>
      </c>
      <c r="FK390" s="56">
        <v>146.34</v>
      </c>
      <c r="FL390" s="56">
        <v>22</v>
      </c>
      <c r="FM390" s="56">
        <v>146.34</v>
      </c>
      <c r="FN390" s="56">
        <v>22</v>
      </c>
      <c r="FO390" s="56">
        <v>232.82</v>
      </c>
      <c r="FP390" s="56">
        <v>35</v>
      </c>
      <c r="FQ390" s="56">
        <v>0</v>
      </c>
      <c r="FR390" s="56">
        <v>0</v>
      </c>
      <c r="FS390" s="60">
        <v>7</v>
      </c>
      <c r="FT390" s="61">
        <v>7</v>
      </c>
      <c r="FU390" s="60">
        <v>0.58927519151443719</v>
      </c>
      <c r="FV390" s="61">
        <v>4</v>
      </c>
      <c r="FW390" s="56" t="s">
        <v>3492</v>
      </c>
      <c r="FX390" s="56">
        <v>3.1</v>
      </c>
      <c r="FY390" s="56">
        <v>182.01</v>
      </c>
      <c r="FZ390" s="111">
        <v>24476</v>
      </c>
      <c r="GA390" s="111">
        <v>26536</v>
      </c>
      <c r="GB390" s="56">
        <v>41.86</v>
      </c>
      <c r="GC390" s="56">
        <v>58.14</v>
      </c>
      <c r="GD390" s="56">
        <v>25.46</v>
      </c>
      <c r="GE390" s="56">
        <v>74.069999999999993</v>
      </c>
      <c r="GF390" s="56">
        <v>95.15</v>
      </c>
      <c r="GG390" s="56">
        <v>88.44</v>
      </c>
      <c r="GH390" s="56">
        <v>99.71</v>
      </c>
      <c r="GI390" s="56">
        <v>66.59</v>
      </c>
      <c r="GJ390" s="56">
        <v>63.2</v>
      </c>
      <c r="GK390" s="56">
        <v>97.11</v>
      </c>
      <c r="GL390" s="56">
        <v>1.64</v>
      </c>
      <c r="GM390" s="56">
        <v>14.45</v>
      </c>
      <c r="GN390" s="56">
        <v>3.74</v>
      </c>
      <c r="GO390" s="56">
        <v>26.21</v>
      </c>
      <c r="GP390" s="56">
        <v>7.54</v>
      </c>
      <c r="GQ390" s="56">
        <v>4.2300000000000004</v>
      </c>
      <c r="GR390" s="56">
        <v>6.9</v>
      </c>
      <c r="GS390" s="56">
        <v>1.28</v>
      </c>
      <c r="GT390" s="56">
        <v>2.54</v>
      </c>
      <c r="GU390" s="99">
        <v>5.4547129825854599</v>
      </c>
      <c r="GV390" s="120">
        <v>5.1050053955341602E-3</v>
      </c>
      <c r="GW390" s="120">
        <v>9.8987299742674506E-2</v>
      </c>
      <c r="GX390" s="120">
        <v>0.65024487424254995</v>
      </c>
      <c r="GY390" s="120">
        <v>0.23869013032290201</v>
      </c>
      <c r="GZ390" s="120">
        <v>4.0258985639578301E-3</v>
      </c>
      <c r="HA390" s="120">
        <v>1.9921972275255299E-3</v>
      </c>
      <c r="HB390" s="120">
        <v>3.3203287125425403E-4</v>
      </c>
      <c r="HC390" s="120">
        <v>6.2256163360172598E-4</v>
      </c>
      <c r="HD390" s="118">
        <v>2</v>
      </c>
      <c r="HE390" s="118">
        <v>0</v>
      </c>
      <c r="HF390" s="118">
        <v>0</v>
      </c>
      <c r="HG390" s="118">
        <v>0</v>
      </c>
      <c r="HH390" s="122">
        <v>18</v>
      </c>
      <c r="HI390" s="122">
        <v>4199</v>
      </c>
      <c r="HJ390" s="122">
        <v>28</v>
      </c>
      <c r="HK390" s="122">
        <v>4247</v>
      </c>
      <c r="HL390" s="118">
        <v>3</v>
      </c>
      <c r="HM390" s="118">
        <v>0</v>
      </c>
      <c r="HN390" s="118">
        <v>0</v>
      </c>
      <c r="HO390" s="118">
        <v>2</v>
      </c>
      <c r="HP390" s="122">
        <v>30</v>
      </c>
      <c r="HQ390" s="122">
        <v>4896</v>
      </c>
      <c r="HR390" s="122">
        <v>64</v>
      </c>
      <c r="HS390" s="122">
        <v>4995</v>
      </c>
      <c r="HT390" s="118">
        <v>2</v>
      </c>
      <c r="HU390" s="118">
        <v>0</v>
      </c>
      <c r="HV390" s="118">
        <v>0</v>
      </c>
      <c r="HW390" s="118">
        <v>1</v>
      </c>
      <c r="HX390" s="122">
        <v>43</v>
      </c>
      <c r="HY390" s="122">
        <v>5931</v>
      </c>
      <c r="HZ390" s="122">
        <v>99</v>
      </c>
      <c r="IA390" s="122">
        <v>6076</v>
      </c>
      <c r="IB390" s="118">
        <v>31</v>
      </c>
      <c r="IC390" s="118">
        <v>0</v>
      </c>
      <c r="ID390" s="118">
        <v>0</v>
      </c>
      <c r="IE390" s="118">
        <v>0</v>
      </c>
      <c r="IF390" s="122">
        <v>79</v>
      </c>
      <c r="IG390" s="122">
        <v>14553</v>
      </c>
      <c r="IH390" s="122">
        <v>164</v>
      </c>
      <c r="II390" s="122">
        <v>14827</v>
      </c>
      <c r="IJ390" s="122">
        <v>0</v>
      </c>
      <c r="IK390" s="122">
        <v>0</v>
      </c>
      <c r="IL390" s="122">
        <v>5</v>
      </c>
      <c r="IM390" s="123">
        <v>0.102040816326531</v>
      </c>
      <c r="IN390" s="122">
        <v>33</v>
      </c>
      <c r="IO390" s="123">
        <v>0.67346938775510201</v>
      </c>
      <c r="IP390" s="119">
        <v>0</v>
      </c>
      <c r="IQ390" s="119">
        <v>0</v>
      </c>
      <c r="IR390" s="122">
        <v>1</v>
      </c>
      <c r="IS390" s="123">
        <v>2.04081632653061E-2</v>
      </c>
      <c r="IT390" s="122">
        <v>0</v>
      </c>
      <c r="IU390" s="119">
        <v>0</v>
      </c>
      <c r="IV390" s="119">
        <v>0</v>
      </c>
      <c r="IW390" s="119">
        <v>0</v>
      </c>
      <c r="IX390" s="119">
        <v>0</v>
      </c>
      <c r="IY390" s="119">
        <v>0</v>
      </c>
      <c r="IZ390" s="119">
        <v>0</v>
      </c>
      <c r="JA390" s="119">
        <v>0</v>
      </c>
      <c r="JB390" s="119">
        <v>0</v>
      </c>
      <c r="JC390" s="119">
        <v>0</v>
      </c>
      <c r="JD390" s="119">
        <v>0</v>
      </c>
      <c r="JE390" s="119">
        <v>0</v>
      </c>
      <c r="JF390" s="119">
        <v>0</v>
      </c>
      <c r="JG390" s="119">
        <v>0</v>
      </c>
      <c r="JH390" s="119">
        <v>0</v>
      </c>
      <c r="JI390" s="119">
        <v>0</v>
      </c>
      <c r="JJ390" s="122">
        <v>1</v>
      </c>
      <c r="JK390" s="123">
        <v>2.04081632653061E-2</v>
      </c>
      <c r="JL390" s="122">
        <v>0</v>
      </c>
      <c r="JM390" s="122">
        <v>0</v>
      </c>
      <c r="JN390" s="122">
        <v>0</v>
      </c>
      <c r="JO390" s="122">
        <v>0</v>
      </c>
      <c r="JP390" s="122">
        <v>0</v>
      </c>
      <c r="JQ390" s="122">
        <v>0</v>
      </c>
      <c r="JR390" s="122">
        <v>0</v>
      </c>
      <c r="JS390" s="122">
        <v>0</v>
      </c>
      <c r="JT390" s="122">
        <v>0</v>
      </c>
      <c r="JU390" s="122">
        <v>0</v>
      </c>
      <c r="JV390" s="122">
        <v>4</v>
      </c>
      <c r="JW390" s="123">
        <v>8.1632653061224497E-2</v>
      </c>
      <c r="JX390" s="122">
        <v>0</v>
      </c>
      <c r="JY390" s="122">
        <v>0</v>
      </c>
      <c r="JZ390" s="122">
        <v>0</v>
      </c>
      <c r="KA390" s="122">
        <v>0</v>
      </c>
      <c r="KB390" s="122">
        <v>1</v>
      </c>
      <c r="KC390" s="123">
        <v>2.04081632653061E-2</v>
      </c>
      <c r="KD390" s="122">
        <v>0</v>
      </c>
      <c r="KE390" s="122">
        <v>0</v>
      </c>
      <c r="KF390" s="122">
        <v>0</v>
      </c>
      <c r="KG390" s="122">
        <v>0</v>
      </c>
      <c r="KH390" s="122">
        <v>0</v>
      </c>
      <c r="KI390" s="122">
        <v>0</v>
      </c>
      <c r="KJ390" s="122">
        <v>0</v>
      </c>
      <c r="KK390" s="122">
        <v>0</v>
      </c>
      <c r="KL390" s="122">
        <v>3</v>
      </c>
      <c r="KM390" s="123">
        <v>6.1224489795918401E-2</v>
      </c>
      <c r="KN390" s="122">
        <v>0</v>
      </c>
      <c r="KO390" s="122">
        <v>0</v>
      </c>
      <c r="KP390" s="122">
        <v>0</v>
      </c>
      <c r="KQ390" s="122">
        <v>0</v>
      </c>
      <c r="KR390" s="122">
        <v>0</v>
      </c>
      <c r="KS390" s="122">
        <v>0</v>
      </c>
      <c r="KT390" s="122">
        <v>0</v>
      </c>
      <c r="KU390" s="122">
        <v>0</v>
      </c>
      <c r="KV390" s="119">
        <v>0</v>
      </c>
      <c r="KW390" s="119">
        <v>0</v>
      </c>
      <c r="KX390" s="122">
        <v>0</v>
      </c>
      <c r="KY390" s="122">
        <v>0</v>
      </c>
      <c r="KZ390" s="122">
        <v>0</v>
      </c>
      <c r="LA390" s="122">
        <v>0</v>
      </c>
      <c r="LB390" s="122">
        <v>0</v>
      </c>
      <c r="LC390" s="122">
        <v>0</v>
      </c>
      <c r="LD390" s="119">
        <v>0</v>
      </c>
      <c r="LE390" s="119">
        <v>0</v>
      </c>
      <c r="LF390" s="119">
        <v>0</v>
      </c>
      <c r="LG390" s="119">
        <v>0</v>
      </c>
      <c r="LH390" s="119">
        <v>0</v>
      </c>
      <c r="LI390" s="119">
        <v>0</v>
      </c>
      <c r="LJ390" s="119">
        <v>0</v>
      </c>
      <c r="LK390" s="119">
        <v>0</v>
      </c>
      <c r="LL390" s="119">
        <v>0</v>
      </c>
      <c r="LM390" s="119">
        <v>0</v>
      </c>
      <c r="LN390" s="119">
        <v>0</v>
      </c>
      <c r="LO390" s="119">
        <v>0</v>
      </c>
      <c r="LP390" s="119">
        <v>0</v>
      </c>
      <c r="LQ390" s="119">
        <v>0</v>
      </c>
      <c r="LR390" s="119">
        <v>0</v>
      </c>
      <c r="LS390" s="119">
        <v>0</v>
      </c>
      <c r="LT390" s="119">
        <v>0</v>
      </c>
      <c r="LU390" s="119">
        <v>0</v>
      </c>
      <c r="LV390" s="119">
        <v>0</v>
      </c>
      <c r="LW390" s="119">
        <v>0</v>
      </c>
      <c r="LX390" s="119">
        <v>0</v>
      </c>
      <c r="LY390" s="119">
        <v>0</v>
      </c>
      <c r="LZ390" s="119">
        <v>0</v>
      </c>
      <c r="MA390" s="119">
        <v>0</v>
      </c>
      <c r="MB390" s="119">
        <v>0</v>
      </c>
      <c r="MC390" s="119">
        <v>0</v>
      </c>
      <c r="MD390" s="119">
        <v>0</v>
      </c>
      <c r="ME390" s="119">
        <v>0</v>
      </c>
      <c r="MF390" s="119">
        <v>0</v>
      </c>
      <c r="MG390" s="119">
        <v>0</v>
      </c>
      <c r="MH390" s="122">
        <v>2</v>
      </c>
      <c r="MI390" s="123">
        <v>1.0204081632653099</v>
      </c>
      <c r="MJ390" s="119">
        <v>0</v>
      </c>
      <c r="MK390" s="119">
        <v>0</v>
      </c>
      <c r="ML390" s="119">
        <v>0</v>
      </c>
      <c r="MM390" s="119">
        <v>0</v>
      </c>
      <c r="MN390" s="119">
        <v>0</v>
      </c>
      <c r="MO390" s="119">
        <v>0</v>
      </c>
      <c r="MP390" s="119">
        <v>0</v>
      </c>
      <c r="MQ390" s="119">
        <v>0</v>
      </c>
      <c r="MR390" s="119">
        <v>0</v>
      </c>
      <c r="MS390" s="119">
        <v>0</v>
      </c>
      <c r="MT390" s="119">
        <v>0</v>
      </c>
      <c r="MU390" s="119">
        <v>0</v>
      </c>
      <c r="MV390" s="119">
        <v>0</v>
      </c>
      <c r="MW390" s="119">
        <v>0</v>
      </c>
      <c r="MX390" s="119">
        <v>0</v>
      </c>
      <c r="MY390" s="119">
        <v>0</v>
      </c>
      <c r="MZ390" s="119">
        <v>0</v>
      </c>
      <c r="NA390" s="119">
        <v>0</v>
      </c>
      <c r="NB390" s="119">
        <v>0</v>
      </c>
      <c r="NC390" s="119">
        <v>0</v>
      </c>
      <c r="ND390" s="119">
        <v>0</v>
      </c>
      <c r="NE390" s="119">
        <v>0</v>
      </c>
      <c r="NF390" s="119">
        <v>0</v>
      </c>
      <c r="NG390" s="119">
        <v>0</v>
      </c>
      <c r="NH390" s="119">
        <v>0</v>
      </c>
      <c r="NI390" s="119">
        <v>0</v>
      </c>
      <c r="NJ390" s="119">
        <v>0</v>
      </c>
      <c r="NK390" s="119">
        <v>0</v>
      </c>
      <c r="NL390" s="119">
        <v>0</v>
      </c>
      <c r="NM390" s="119">
        <v>0</v>
      </c>
      <c r="NN390" s="119">
        <v>0</v>
      </c>
      <c r="NO390" s="119">
        <v>0</v>
      </c>
      <c r="NP390" s="119">
        <v>0</v>
      </c>
      <c r="NQ390" s="119">
        <v>0</v>
      </c>
      <c r="NR390" s="119">
        <v>0</v>
      </c>
      <c r="NS390" s="119">
        <v>0</v>
      </c>
      <c r="NT390" s="119">
        <v>0</v>
      </c>
      <c r="NU390" s="119">
        <v>0</v>
      </c>
      <c r="NV390" s="119">
        <v>0</v>
      </c>
      <c r="NW390" s="119">
        <v>0</v>
      </c>
      <c r="NX390" s="119">
        <v>0</v>
      </c>
      <c r="NY390" s="119">
        <v>0</v>
      </c>
      <c r="NZ390" s="119">
        <v>0</v>
      </c>
      <c r="OA390" s="119">
        <v>0</v>
      </c>
      <c r="OB390" s="119">
        <v>0</v>
      </c>
      <c r="OC390" s="119">
        <v>0</v>
      </c>
      <c r="OD390" s="119">
        <v>0</v>
      </c>
      <c r="OE390" s="119">
        <v>0</v>
      </c>
      <c r="OF390" s="119">
        <v>0</v>
      </c>
      <c r="OG390" s="119">
        <v>0</v>
      </c>
      <c r="OH390" s="119">
        <v>0</v>
      </c>
      <c r="OI390" s="119">
        <v>0</v>
      </c>
      <c r="OJ390" s="119">
        <v>0</v>
      </c>
      <c r="OK390" s="119">
        <v>0</v>
      </c>
      <c r="OL390" s="119">
        <v>0</v>
      </c>
      <c r="OM390" s="119">
        <v>0</v>
      </c>
      <c r="ON390" s="119">
        <v>0</v>
      </c>
      <c r="OO390" s="119">
        <v>0</v>
      </c>
      <c r="OP390" s="119">
        <v>0</v>
      </c>
      <c r="OQ390" s="119">
        <v>0</v>
      </c>
      <c r="OR390" s="119">
        <v>0</v>
      </c>
      <c r="OS390" s="119">
        <v>0</v>
      </c>
      <c r="OT390" s="119">
        <v>0</v>
      </c>
    </row>
    <row r="391" spans="1:410" s="10" customFormat="1">
      <c r="A391" s="55" t="s">
        <v>718</v>
      </c>
      <c r="B391" s="56" t="s">
        <v>719</v>
      </c>
      <c r="C391" s="55" t="s">
        <v>441</v>
      </c>
      <c r="D391" s="57">
        <v>6</v>
      </c>
      <c r="E391" s="96">
        <v>2018</v>
      </c>
      <c r="F391" s="56">
        <v>64.66</v>
      </c>
      <c r="G391" s="110">
        <v>15523</v>
      </c>
      <c r="H391" s="110">
        <v>5076</v>
      </c>
      <c r="I391" s="110">
        <v>10447</v>
      </c>
      <c r="J391" s="99">
        <v>11.49</v>
      </c>
      <c r="K391" s="110">
        <v>1923</v>
      </c>
      <c r="L391" s="100">
        <v>67.88</v>
      </c>
      <c r="M391" s="110">
        <v>11361</v>
      </c>
      <c r="N391" s="111">
        <v>1262</v>
      </c>
      <c r="O391" s="56">
        <v>632</v>
      </c>
      <c r="P391" s="56">
        <v>630</v>
      </c>
      <c r="Q391" s="112">
        <v>1517</v>
      </c>
      <c r="R391" s="113">
        <v>761</v>
      </c>
      <c r="S391" s="113">
        <v>756</v>
      </c>
      <c r="T391" s="111">
        <v>1309</v>
      </c>
      <c r="U391" s="56">
        <v>654</v>
      </c>
      <c r="V391" s="56">
        <v>655</v>
      </c>
      <c r="W391" s="114">
        <v>1599</v>
      </c>
      <c r="X391" s="113">
        <v>795</v>
      </c>
      <c r="Y391" s="113">
        <v>804</v>
      </c>
      <c r="Z391" s="111">
        <v>1381</v>
      </c>
      <c r="AA391" s="56">
        <v>684</v>
      </c>
      <c r="AB391" s="56">
        <v>697</v>
      </c>
      <c r="AC391" s="112">
        <v>1677</v>
      </c>
      <c r="AD391" s="112">
        <v>834</v>
      </c>
      <c r="AE391" s="112">
        <v>843</v>
      </c>
      <c r="AF391" s="111">
        <v>1383</v>
      </c>
      <c r="AG391" s="56">
        <v>690</v>
      </c>
      <c r="AH391" s="177">
        <v>693</v>
      </c>
      <c r="AI391" s="182"/>
      <c r="AJ391" s="182"/>
      <c r="AK391" s="182"/>
      <c r="AL391" s="111">
        <v>1215</v>
      </c>
      <c r="AM391" s="111">
        <v>600</v>
      </c>
      <c r="AN391" s="56">
        <v>615</v>
      </c>
      <c r="AO391" s="111">
        <v>1051</v>
      </c>
      <c r="AP391" s="56">
        <v>513</v>
      </c>
      <c r="AQ391" s="56">
        <v>538</v>
      </c>
      <c r="AR391" s="56">
        <v>265</v>
      </c>
      <c r="AS391" s="80">
        <v>5</v>
      </c>
      <c r="AT391" s="115" t="s">
        <v>3413</v>
      </c>
      <c r="AU391" s="59">
        <v>668</v>
      </c>
      <c r="AV391" s="59">
        <v>0</v>
      </c>
      <c r="AW391" s="59">
        <v>99</v>
      </c>
      <c r="AX391" s="59">
        <v>0</v>
      </c>
      <c r="AY391" s="59">
        <v>0</v>
      </c>
      <c r="AZ391" s="62">
        <v>0.52246603970741912</v>
      </c>
      <c r="BA391" s="63">
        <v>1</v>
      </c>
      <c r="BB391" s="62">
        <v>0</v>
      </c>
      <c r="BC391" s="63">
        <v>0</v>
      </c>
      <c r="BD391" s="64">
        <v>0</v>
      </c>
      <c r="BE391" s="65">
        <v>0</v>
      </c>
      <c r="BF391" s="62">
        <v>4.0650406504065035</v>
      </c>
      <c r="BG391" s="63">
        <v>5</v>
      </c>
      <c r="BH391" s="62">
        <v>8.1300813008130071</v>
      </c>
      <c r="BI391" s="63">
        <v>10</v>
      </c>
      <c r="BJ391" s="64">
        <v>0</v>
      </c>
      <c r="BK391" s="65">
        <v>0</v>
      </c>
      <c r="BL391" s="64">
        <v>0</v>
      </c>
      <c r="BM391" s="65">
        <v>0</v>
      </c>
      <c r="BN391" s="56">
        <v>0</v>
      </c>
      <c r="BO391" s="56">
        <v>0</v>
      </c>
      <c r="BP391" s="56">
        <v>0</v>
      </c>
      <c r="BQ391" s="56">
        <v>0</v>
      </c>
      <c r="BR391" s="56">
        <v>0</v>
      </c>
      <c r="BS391" s="56">
        <v>0</v>
      </c>
      <c r="BT391" s="56">
        <v>0</v>
      </c>
      <c r="BU391" s="56">
        <v>0</v>
      </c>
      <c r="BV391" s="116">
        <v>25.9</v>
      </c>
      <c r="BW391" s="70">
        <v>0.80540540540540539</v>
      </c>
      <c r="BX391" s="56">
        <v>79.5</v>
      </c>
      <c r="BY391" s="107">
        <v>81.099999999999994</v>
      </c>
      <c r="BZ391" s="56">
        <v>78.900000000000006</v>
      </c>
      <c r="CA391" s="56">
        <v>97.4</v>
      </c>
      <c r="CB391" s="56">
        <v>95.9</v>
      </c>
      <c r="CC391" s="96" t="s">
        <v>3493</v>
      </c>
      <c r="CD391" s="96" t="s">
        <v>3494</v>
      </c>
      <c r="CE391" s="96" t="s">
        <v>555</v>
      </c>
      <c r="CF391" s="96" t="s">
        <v>2064</v>
      </c>
      <c r="CG391" s="96" t="s">
        <v>2724</v>
      </c>
      <c r="CH391" s="56">
        <v>0</v>
      </c>
      <c r="CI391" s="56">
        <v>0</v>
      </c>
      <c r="CJ391" s="60">
        <v>0</v>
      </c>
      <c r="CK391" s="61">
        <v>0</v>
      </c>
      <c r="CL391" s="61">
        <v>0</v>
      </c>
      <c r="CM391" s="61">
        <v>0</v>
      </c>
      <c r="CN391" s="56">
        <v>0</v>
      </c>
      <c r="CO391" s="56">
        <v>0</v>
      </c>
      <c r="CP391" s="56">
        <v>0</v>
      </c>
      <c r="CQ391" s="56">
        <v>0</v>
      </c>
      <c r="CR391" s="56">
        <v>0</v>
      </c>
      <c r="CS391" s="56">
        <v>0</v>
      </c>
      <c r="CT391" s="56">
        <v>0</v>
      </c>
      <c r="CU391" s="56">
        <v>0</v>
      </c>
      <c r="CV391" s="56">
        <v>0</v>
      </c>
      <c r="CW391" s="56">
        <v>0</v>
      </c>
      <c r="CX391" s="56">
        <v>0</v>
      </c>
      <c r="CY391" s="56">
        <v>0</v>
      </c>
      <c r="CZ391" s="56">
        <v>0</v>
      </c>
      <c r="DA391" s="56">
        <v>0</v>
      </c>
      <c r="DB391" s="60">
        <v>0</v>
      </c>
      <c r="DC391" s="61">
        <v>0</v>
      </c>
      <c r="DD391" s="56" t="s">
        <v>3495</v>
      </c>
      <c r="DE391" s="56" t="s">
        <v>3496</v>
      </c>
      <c r="DF391" s="96" t="s">
        <v>555</v>
      </c>
      <c r="DG391" s="96" t="s">
        <v>555</v>
      </c>
      <c r="DH391" s="56">
        <v>93.68</v>
      </c>
      <c r="DI391" s="56">
        <v>2</v>
      </c>
      <c r="DJ391" s="56">
        <v>0</v>
      </c>
      <c r="DK391" s="56">
        <v>0</v>
      </c>
      <c r="DL391" s="56">
        <v>0</v>
      </c>
      <c r="DM391" s="56">
        <v>0</v>
      </c>
      <c r="DN391" s="56">
        <v>93.68</v>
      </c>
      <c r="DO391" s="56">
        <v>2</v>
      </c>
      <c r="DP391" s="56">
        <v>0</v>
      </c>
      <c r="DQ391" s="56">
        <v>0</v>
      </c>
      <c r="DR391" s="56">
        <v>0</v>
      </c>
      <c r="DS391" s="56">
        <v>0</v>
      </c>
      <c r="DT391" s="56">
        <v>0</v>
      </c>
      <c r="DU391" s="56">
        <v>0</v>
      </c>
      <c r="DV391" s="56">
        <v>0</v>
      </c>
      <c r="DW391" s="56">
        <v>0</v>
      </c>
      <c r="DX391" s="56">
        <v>0</v>
      </c>
      <c r="DY391" s="56">
        <v>0</v>
      </c>
      <c r="DZ391" s="62">
        <v>2.3809523809523809</v>
      </c>
      <c r="EA391" s="63">
        <v>7</v>
      </c>
      <c r="EB391" s="62">
        <v>26.870748299319729</v>
      </c>
      <c r="EC391" s="63">
        <v>79</v>
      </c>
      <c r="ED391" s="77">
        <v>0</v>
      </c>
      <c r="EE391" s="72">
        <v>0</v>
      </c>
      <c r="EF391" s="56" t="s">
        <v>3497</v>
      </c>
      <c r="EG391" s="56" t="s">
        <v>3498</v>
      </c>
      <c r="EH391" s="56" t="s">
        <v>555</v>
      </c>
      <c r="EI391" s="56" t="s">
        <v>555</v>
      </c>
      <c r="EJ391" s="56" t="s">
        <v>3065</v>
      </c>
      <c r="EK391" s="56" t="s">
        <v>3499</v>
      </c>
      <c r="EL391" s="56" t="s">
        <v>3500</v>
      </c>
      <c r="EM391" s="56" t="s">
        <v>3501</v>
      </c>
      <c r="EN391" s="56" t="s">
        <v>555</v>
      </c>
      <c r="EO391" s="56" t="s">
        <v>555</v>
      </c>
      <c r="EP391" s="56">
        <v>106.61</v>
      </c>
      <c r="EQ391" s="56">
        <v>2</v>
      </c>
      <c r="ER391" s="56">
        <v>266.52</v>
      </c>
      <c r="ES391" s="56">
        <v>5</v>
      </c>
      <c r="ET391" s="56">
        <v>0</v>
      </c>
      <c r="EU391" s="56">
        <v>0</v>
      </c>
      <c r="EV391" s="107">
        <v>159.91</v>
      </c>
      <c r="EW391" s="56">
        <v>3</v>
      </c>
      <c r="EX391" s="56">
        <v>0</v>
      </c>
      <c r="EY391" s="62">
        <v>61.788617886178862</v>
      </c>
      <c r="EZ391" s="63">
        <v>38</v>
      </c>
      <c r="FA391" s="62">
        <v>44.609665427509292</v>
      </c>
      <c r="FB391" s="63">
        <v>24</v>
      </c>
      <c r="FC391" s="56">
        <v>0</v>
      </c>
      <c r="FD391" s="56">
        <v>0</v>
      </c>
      <c r="FE391" s="56">
        <v>31.86</v>
      </c>
      <c r="FF391" s="56">
        <v>1</v>
      </c>
      <c r="FG391" s="56">
        <v>31.85</v>
      </c>
      <c r="FH391" s="56">
        <v>1</v>
      </c>
      <c r="FI391" s="56">
        <v>0</v>
      </c>
      <c r="FJ391" s="56">
        <v>0</v>
      </c>
      <c r="FK391" s="56">
        <v>63.69</v>
      </c>
      <c r="FL391" s="56">
        <v>2</v>
      </c>
      <c r="FM391" s="56">
        <v>95.54</v>
      </c>
      <c r="FN391" s="56">
        <v>3</v>
      </c>
      <c r="FO391" s="56">
        <v>127.39</v>
      </c>
      <c r="FP391" s="56">
        <v>4</v>
      </c>
      <c r="FQ391" s="56">
        <v>0</v>
      </c>
      <c r="FR391" s="56">
        <v>0</v>
      </c>
      <c r="FS391" s="60">
        <v>4</v>
      </c>
      <c r="FT391" s="61">
        <v>4</v>
      </c>
      <c r="FU391" s="60">
        <v>3.5885167464114835</v>
      </c>
      <c r="FV391" s="61">
        <v>6</v>
      </c>
      <c r="FW391" s="56" t="s">
        <v>3502</v>
      </c>
      <c r="FX391" s="56">
        <v>3.07</v>
      </c>
      <c r="FY391" s="56">
        <v>11.95</v>
      </c>
      <c r="FZ391" s="111">
        <v>4418</v>
      </c>
      <c r="GA391" s="111">
        <v>5354</v>
      </c>
      <c r="GB391" s="56">
        <v>41.58</v>
      </c>
      <c r="GC391" s="56">
        <v>58.42</v>
      </c>
      <c r="GD391" s="56">
        <v>36.380000000000003</v>
      </c>
      <c r="GE391" s="56">
        <v>67.83</v>
      </c>
      <c r="GF391" s="56">
        <v>65.489999999999995</v>
      </c>
      <c r="GG391" s="56">
        <v>40.06</v>
      </c>
      <c r="GH391" s="56">
        <v>97.11</v>
      </c>
      <c r="GI391" s="56">
        <v>26.55</v>
      </c>
      <c r="GJ391" s="56">
        <v>8.85</v>
      </c>
      <c r="GK391" s="56">
        <v>40.840000000000003</v>
      </c>
      <c r="GL391" s="56">
        <v>1.6</v>
      </c>
      <c r="GM391" s="56">
        <v>13.24</v>
      </c>
      <c r="GN391" s="56">
        <v>3.36</v>
      </c>
      <c r="GO391" s="56">
        <v>20.12</v>
      </c>
      <c r="GP391" s="56">
        <v>2.29</v>
      </c>
      <c r="GQ391" s="56">
        <v>1.18</v>
      </c>
      <c r="GR391" s="56">
        <v>1.7</v>
      </c>
      <c r="GS391" s="56">
        <v>0.72</v>
      </c>
      <c r="GT391" s="56">
        <v>8.5399999999999991</v>
      </c>
      <c r="GU391" s="99">
        <v>22.835864916678958</v>
      </c>
      <c r="GV391" s="120">
        <v>1.41676505312869E-3</v>
      </c>
      <c r="GW391" s="120">
        <v>0.65950413223140503</v>
      </c>
      <c r="GX391" s="120">
        <v>0.32798110979929201</v>
      </c>
      <c r="GY391" s="120">
        <v>9.9173553719008305E-3</v>
      </c>
      <c r="GZ391" s="120">
        <v>2.36127508854782E-4</v>
      </c>
      <c r="HA391" s="120">
        <v>2.36127508854782E-4</v>
      </c>
      <c r="HB391" s="120">
        <v>0</v>
      </c>
      <c r="HC391" s="120">
        <v>7.0838252656434499E-4</v>
      </c>
      <c r="HD391" s="118">
        <v>0</v>
      </c>
      <c r="HE391" s="118">
        <v>0</v>
      </c>
      <c r="HF391" s="118">
        <v>0</v>
      </c>
      <c r="HG391" s="118">
        <v>0</v>
      </c>
      <c r="HH391" s="122">
        <v>3</v>
      </c>
      <c r="HI391" s="122">
        <v>1054</v>
      </c>
      <c r="HJ391" s="122">
        <v>7</v>
      </c>
      <c r="HK391" s="122">
        <v>1064</v>
      </c>
      <c r="HL391" s="118">
        <v>0</v>
      </c>
      <c r="HM391" s="118">
        <v>0</v>
      </c>
      <c r="HN391" s="118">
        <v>0</v>
      </c>
      <c r="HO391" s="118">
        <v>0</v>
      </c>
      <c r="HP391" s="118">
        <v>4</v>
      </c>
      <c r="HQ391" s="122">
        <v>1272</v>
      </c>
      <c r="HR391" s="122">
        <v>2</v>
      </c>
      <c r="HS391" s="122">
        <v>1278</v>
      </c>
      <c r="HT391" s="118">
        <v>0</v>
      </c>
      <c r="HU391" s="118">
        <v>0</v>
      </c>
      <c r="HV391" s="118">
        <v>0</v>
      </c>
      <c r="HW391" s="118">
        <v>0</v>
      </c>
      <c r="HX391" s="118">
        <v>3</v>
      </c>
      <c r="HY391" s="122">
        <v>1606</v>
      </c>
      <c r="HZ391" s="118">
        <v>6</v>
      </c>
      <c r="IA391" s="122">
        <v>1615</v>
      </c>
      <c r="IB391" s="118">
        <v>0</v>
      </c>
      <c r="IC391" s="118">
        <v>0</v>
      </c>
      <c r="ID391" s="118">
        <v>0</v>
      </c>
      <c r="IE391" s="118">
        <v>0</v>
      </c>
      <c r="IF391" s="122">
        <v>15</v>
      </c>
      <c r="IG391" s="122">
        <v>2304</v>
      </c>
      <c r="IH391" s="118">
        <v>18</v>
      </c>
      <c r="II391" s="122">
        <v>2337</v>
      </c>
      <c r="IJ391" s="122">
        <v>0</v>
      </c>
      <c r="IK391" s="122">
        <v>0</v>
      </c>
      <c r="IL391" s="122">
        <v>0</v>
      </c>
      <c r="IM391" s="122">
        <v>0</v>
      </c>
      <c r="IN391" s="122">
        <v>1</v>
      </c>
      <c r="IO391" s="123">
        <v>0.33333333333333298</v>
      </c>
      <c r="IP391" s="119">
        <v>0</v>
      </c>
      <c r="IQ391" s="119">
        <v>0</v>
      </c>
      <c r="IR391" s="122">
        <v>0</v>
      </c>
      <c r="IS391" s="122">
        <v>0</v>
      </c>
      <c r="IT391" s="122">
        <v>0</v>
      </c>
      <c r="IU391" s="119">
        <v>0</v>
      </c>
      <c r="IV391" s="119">
        <v>0</v>
      </c>
      <c r="IW391" s="122">
        <v>0</v>
      </c>
      <c r="IX391" s="122">
        <v>0</v>
      </c>
      <c r="IY391" s="122">
        <v>0</v>
      </c>
      <c r="IZ391" s="122">
        <v>0</v>
      </c>
      <c r="JA391" s="122">
        <v>0</v>
      </c>
      <c r="JB391" s="122">
        <v>0</v>
      </c>
      <c r="JC391" s="122">
        <v>0</v>
      </c>
      <c r="JD391" s="122">
        <v>0</v>
      </c>
      <c r="JE391" s="122">
        <v>0</v>
      </c>
      <c r="JF391" s="122">
        <v>0</v>
      </c>
      <c r="JG391" s="122">
        <v>0</v>
      </c>
      <c r="JH391" s="122">
        <v>0</v>
      </c>
      <c r="JI391" s="122">
        <v>0</v>
      </c>
      <c r="JJ391" s="122">
        <v>0</v>
      </c>
      <c r="JK391" s="122">
        <v>0</v>
      </c>
      <c r="JL391" s="122">
        <v>0</v>
      </c>
      <c r="JM391" s="122">
        <v>0</v>
      </c>
      <c r="JN391" s="122">
        <v>0</v>
      </c>
      <c r="JO391" s="122">
        <v>0</v>
      </c>
      <c r="JP391" s="122">
        <v>0</v>
      </c>
      <c r="JQ391" s="122">
        <v>0</v>
      </c>
      <c r="JR391" s="122">
        <v>0</v>
      </c>
      <c r="JS391" s="122">
        <v>0</v>
      </c>
      <c r="JT391" s="122">
        <v>0</v>
      </c>
      <c r="JU391" s="122">
        <v>0</v>
      </c>
      <c r="JV391" s="122">
        <v>0</v>
      </c>
      <c r="JW391" s="122">
        <v>0</v>
      </c>
      <c r="JX391" s="122">
        <v>1</v>
      </c>
      <c r="JY391" s="123">
        <v>0.33333333333333298</v>
      </c>
      <c r="JZ391" s="122">
        <v>0</v>
      </c>
      <c r="KA391" s="122">
        <v>0</v>
      </c>
      <c r="KB391" s="122">
        <v>0</v>
      </c>
      <c r="KC391" s="122">
        <v>0</v>
      </c>
      <c r="KD391" s="122">
        <v>0</v>
      </c>
      <c r="KE391" s="122">
        <v>0</v>
      </c>
      <c r="KF391" s="122">
        <v>0</v>
      </c>
      <c r="KG391" s="122">
        <v>0</v>
      </c>
      <c r="KH391" s="122">
        <v>0</v>
      </c>
      <c r="KI391" s="122">
        <v>0</v>
      </c>
      <c r="KJ391" s="122">
        <v>0</v>
      </c>
      <c r="KK391" s="122">
        <v>0</v>
      </c>
      <c r="KL391" s="122">
        <v>0</v>
      </c>
      <c r="KM391" s="122">
        <v>0</v>
      </c>
      <c r="KN391" s="122">
        <v>0</v>
      </c>
      <c r="KO391" s="122">
        <v>0</v>
      </c>
      <c r="KP391" s="122">
        <v>0</v>
      </c>
      <c r="KQ391" s="122">
        <v>0</v>
      </c>
      <c r="KR391" s="122">
        <v>0</v>
      </c>
      <c r="KS391" s="119">
        <v>0</v>
      </c>
      <c r="KT391" s="122">
        <v>0</v>
      </c>
      <c r="KU391" s="122">
        <v>0</v>
      </c>
      <c r="KV391" s="119">
        <v>0</v>
      </c>
      <c r="KW391" s="122">
        <v>0</v>
      </c>
      <c r="KX391" s="122">
        <v>0</v>
      </c>
      <c r="KY391" s="122">
        <v>0</v>
      </c>
      <c r="KZ391" s="122">
        <v>0</v>
      </c>
      <c r="LA391" s="122">
        <v>0</v>
      </c>
      <c r="LB391" s="122">
        <v>0</v>
      </c>
      <c r="LC391" s="122">
        <v>0</v>
      </c>
      <c r="LD391" s="119">
        <v>0</v>
      </c>
      <c r="LE391" s="119">
        <v>0</v>
      </c>
      <c r="LF391" s="119">
        <v>0</v>
      </c>
      <c r="LG391" s="119">
        <v>0</v>
      </c>
      <c r="LH391" s="119">
        <v>0</v>
      </c>
      <c r="LI391" s="119">
        <v>0</v>
      </c>
      <c r="LJ391" s="122">
        <v>1</v>
      </c>
      <c r="LK391" s="123">
        <v>0.33333333333333298</v>
      </c>
      <c r="LL391" s="119">
        <v>0</v>
      </c>
      <c r="LM391" s="119">
        <v>0</v>
      </c>
      <c r="LN391" s="122">
        <v>0</v>
      </c>
      <c r="LO391" s="122">
        <v>0</v>
      </c>
      <c r="LP391" s="119">
        <v>0</v>
      </c>
      <c r="LQ391" s="122">
        <v>0</v>
      </c>
      <c r="LR391" s="119">
        <v>0</v>
      </c>
      <c r="LS391" s="119">
        <v>0</v>
      </c>
      <c r="LT391" s="122">
        <v>0</v>
      </c>
      <c r="LU391" s="122">
        <v>0</v>
      </c>
      <c r="LV391" s="122">
        <v>0</v>
      </c>
      <c r="LW391" s="122">
        <v>0</v>
      </c>
      <c r="LX391" s="122">
        <v>0</v>
      </c>
      <c r="LY391" s="122">
        <v>0</v>
      </c>
      <c r="LZ391" s="122">
        <v>0</v>
      </c>
      <c r="MA391" s="122">
        <v>0</v>
      </c>
      <c r="MB391" s="122">
        <v>0</v>
      </c>
      <c r="MC391" s="122">
        <v>0</v>
      </c>
      <c r="MD391" s="119">
        <v>0</v>
      </c>
      <c r="ME391" s="119">
        <v>0</v>
      </c>
      <c r="MF391" s="119">
        <v>0</v>
      </c>
      <c r="MG391" s="119">
        <v>0</v>
      </c>
      <c r="MH391" s="122">
        <v>0</v>
      </c>
      <c r="MI391" s="122">
        <v>0</v>
      </c>
      <c r="MJ391" s="119">
        <v>0</v>
      </c>
      <c r="MK391" s="119">
        <v>0</v>
      </c>
      <c r="ML391" s="119">
        <v>0</v>
      </c>
      <c r="MM391" s="119">
        <v>0</v>
      </c>
      <c r="MN391" s="119">
        <v>0</v>
      </c>
      <c r="MO391" s="119">
        <v>0</v>
      </c>
      <c r="MP391" s="119">
        <v>0</v>
      </c>
      <c r="MQ391" s="119">
        <v>0</v>
      </c>
      <c r="MR391" s="119">
        <v>0</v>
      </c>
      <c r="MS391" s="119">
        <v>0</v>
      </c>
      <c r="MT391" s="119">
        <v>0</v>
      </c>
      <c r="MU391" s="119">
        <v>0</v>
      </c>
      <c r="MV391" s="119">
        <v>0</v>
      </c>
      <c r="MW391" s="119">
        <v>0</v>
      </c>
      <c r="MX391" s="119">
        <v>0</v>
      </c>
      <c r="MY391" s="119">
        <v>0</v>
      </c>
      <c r="MZ391" s="119">
        <v>0</v>
      </c>
      <c r="NA391" s="119">
        <v>0</v>
      </c>
      <c r="NB391" s="119">
        <v>0</v>
      </c>
      <c r="NC391" s="119">
        <v>0</v>
      </c>
      <c r="ND391" s="119">
        <v>0</v>
      </c>
      <c r="NE391" s="119">
        <v>0</v>
      </c>
      <c r="NF391" s="119">
        <v>0</v>
      </c>
      <c r="NG391" s="119">
        <v>0</v>
      </c>
      <c r="NH391" s="119">
        <v>0</v>
      </c>
      <c r="NI391" s="119">
        <v>0</v>
      </c>
      <c r="NJ391" s="119">
        <v>0</v>
      </c>
      <c r="NK391" s="119">
        <v>0</v>
      </c>
      <c r="NL391" s="119">
        <v>0</v>
      </c>
      <c r="NM391" s="119">
        <v>0</v>
      </c>
      <c r="NN391" s="119">
        <v>0</v>
      </c>
      <c r="NO391" s="119">
        <v>0</v>
      </c>
      <c r="NP391" s="119">
        <v>0</v>
      </c>
      <c r="NQ391" s="119">
        <v>0</v>
      </c>
      <c r="NR391" s="119">
        <v>0</v>
      </c>
      <c r="NS391" s="119">
        <v>0</v>
      </c>
      <c r="NT391" s="119">
        <v>0</v>
      </c>
      <c r="NU391" s="119">
        <v>0</v>
      </c>
      <c r="NV391" s="119">
        <v>0</v>
      </c>
      <c r="NW391" s="119">
        <v>0</v>
      </c>
      <c r="NX391" s="119">
        <v>0</v>
      </c>
      <c r="NY391" s="119">
        <v>0</v>
      </c>
      <c r="NZ391" s="119">
        <v>0</v>
      </c>
      <c r="OA391" s="119">
        <v>0</v>
      </c>
      <c r="OB391" s="119">
        <v>0</v>
      </c>
      <c r="OC391" s="119">
        <v>0</v>
      </c>
      <c r="OD391" s="119">
        <v>0</v>
      </c>
      <c r="OE391" s="119">
        <v>0</v>
      </c>
      <c r="OF391" s="119">
        <v>0</v>
      </c>
      <c r="OG391" s="119">
        <v>0</v>
      </c>
      <c r="OH391" s="119">
        <v>0</v>
      </c>
      <c r="OI391" s="119">
        <v>0</v>
      </c>
      <c r="OJ391" s="119">
        <v>0</v>
      </c>
      <c r="OK391" s="119">
        <v>0</v>
      </c>
      <c r="OL391" s="119">
        <v>0</v>
      </c>
      <c r="OM391" s="119">
        <v>0</v>
      </c>
      <c r="ON391" s="119">
        <v>0</v>
      </c>
      <c r="OO391" s="119">
        <v>0</v>
      </c>
      <c r="OP391" s="119">
        <v>0</v>
      </c>
      <c r="OQ391" s="119">
        <v>0</v>
      </c>
      <c r="OR391" s="119">
        <v>0</v>
      </c>
      <c r="OS391" s="119">
        <v>0</v>
      </c>
      <c r="OT391" s="119">
        <v>0</v>
      </c>
    </row>
    <row r="392" spans="1:410" s="10" customFormat="1">
      <c r="A392" s="55" t="s">
        <v>757</v>
      </c>
      <c r="B392" s="56" t="s">
        <v>758</v>
      </c>
      <c r="C392" s="55" t="s">
        <v>514</v>
      </c>
      <c r="D392" s="57">
        <v>6</v>
      </c>
      <c r="E392" s="96">
        <v>2018</v>
      </c>
      <c r="F392" s="56">
        <v>64.02</v>
      </c>
      <c r="G392" s="110">
        <v>3954</v>
      </c>
      <c r="H392" s="110">
        <v>2929</v>
      </c>
      <c r="I392" s="110">
        <v>1025</v>
      </c>
      <c r="J392" s="100">
        <v>31.55</v>
      </c>
      <c r="K392" s="110">
        <v>1108</v>
      </c>
      <c r="L392" s="100">
        <v>45.22</v>
      </c>
      <c r="M392" s="110">
        <v>1588</v>
      </c>
      <c r="N392" s="56">
        <v>181</v>
      </c>
      <c r="O392" s="56">
        <v>99</v>
      </c>
      <c r="P392" s="56">
        <v>82</v>
      </c>
      <c r="Q392" s="112">
        <v>219</v>
      </c>
      <c r="R392" s="113">
        <v>119</v>
      </c>
      <c r="S392" s="113">
        <v>100</v>
      </c>
      <c r="T392" s="56">
        <v>213</v>
      </c>
      <c r="U392" s="56">
        <v>112</v>
      </c>
      <c r="V392" s="56">
        <v>101</v>
      </c>
      <c r="W392" s="114">
        <v>273</v>
      </c>
      <c r="X392" s="113">
        <v>143</v>
      </c>
      <c r="Y392" s="113">
        <v>130</v>
      </c>
      <c r="Z392" s="56">
        <v>261</v>
      </c>
      <c r="AA392" s="56">
        <v>135</v>
      </c>
      <c r="AB392" s="56">
        <v>126</v>
      </c>
      <c r="AC392" s="112">
        <v>342</v>
      </c>
      <c r="AD392" s="112">
        <v>174</v>
      </c>
      <c r="AE392" s="112">
        <v>168</v>
      </c>
      <c r="AF392" s="56">
        <v>295</v>
      </c>
      <c r="AG392" s="56">
        <v>148</v>
      </c>
      <c r="AH392" s="177">
        <v>147</v>
      </c>
      <c r="AI392" s="182"/>
      <c r="AJ392" s="182"/>
      <c r="AK392" s="182"/>
      <c r="AL392" s="56">
        <v>274</v>
      </c>
      <c r="AM392" s="56">
        <v>144</v>
      </c>
      <c r="AN392" s="56">
        <v>130</v>
      </c>
      <c r="AO392" s="56">
        <v>264</v>
      </c>
      <c r="AP392" s="56">
        <v>148</v>
      </c>
      <c r="AQ392" s="56">
        <v>116</v>
      </c>
      <c r="AR392" s="56">
        <v>72</v>
      </c>
      <c r="AS392" s="80">
        <v>6</v>
      </c>
      <c r="AT392" s="115" t="s">
        <v>3413</v>
      </c>
      <c r="AU392" s="59">
        <v>80</v>
      </c>
      <c r="AV392" s="59">
        <v>0</v>
      </c>
      <c r="AW392" s="59">
        <v>12</v>
      </c>
      <c r="AX392" s="59">
        <v>0</v>
      </c>
      <c r="AY392" s="59">
        <v>0</v>
      </c>
      <c r="AZ392" s="62">
        <v>7.042253521126761</v>
      </c>
      <c r="BA392" s="63">
        <v>2</v>
      </c>
      <c r="BB392" s="62">
        <v>44.822949350067233</v>
      </c>
      <c r="BC392" s="63">
        <v>0</v>
      </c>
      <c r="BD392" s="64">
        <v>0</v>
      </c>
      <c r="BE392" s="65">
        <v>0</v>
      </c>
      <c r="BF392" s="62">
        <v>4.7619047619047619</v>
      </c>
      <c r="BG392" s="63">
        <v>1</v>
      </c>
      <c r="BH392" s="62">
        <v>9.5238095238095237</v>
      </c>
      <c r="BI392" s="63">
        <v>2</v>
      </c>
      <c r="BJ392" s="64">
        <v>0</v>
      </c>
      <c r="BK392" s="65">
        <v>0</v>
      </c>
      <c r="BL392" s="64">
        <v>0</v>
      </c>
      <c r="BM392" s="65">
        <v>0</v>
      </c>
      <c r="BN392" s="56">
        <v>0</v>
      </c>
      <c r="BO392" s="56">
        <v>0</v>
      </c>
      <c r="BP392" s="56">
        <v>0</v>
      </c>
      <c r="BQ392" s="56">
        <v>0</v>
      </c>
      <c r="BR392" s="56">
        <v>0</v>
      </c>
      <c r="BS392" s="56">
        <v>0</v>
      </c>
      <c r="BT392" s="56">
        <v>0</v>
      </c>
      <c r="BU392" s="56">
        <v>0</v>
      </c>
      <c r="BV392" s="116">
        <v>17.2</v>
      </c>
      <c r="BW392" s="70">
        <v>0.82758620689655171</v>
      </c>
      <c r="BX392" s="56">
        <v>62.1</v>
      </c>
      <c r="BY392" s="107">
        <v>82.8</v>
      </c>
      <c r="BZ392" s="56">
        <v>72.400000000000006</v>
      </c>
      <c r="CA392" s="56">
        <v>65.5</v>
      </c>
      <c r="CB392" s="56">
        <v>62.1</v>
      </c>
      <c r="CC392" s="96" t="s">
        <v>3503</v>
      </c>
      <c r="CD392" s="96" t="s">
        <v>3252</v>
      </c>
      <c r="CE392" s="96" t="s">
        <v>555</v>
      </c>
      <c r="CF392" s="96" t="s">
        <v>3504</v>
      </c>
      <c r="CG392" s="96" t="s">
        <v>3505</v>
      </c>
      <c r="CH392" s="56">
        <v>355.87</v>
      </c>
      <c r="CI392" s="56">
        <v>1</v>
      </c>
      <c r="CJ392" s="60">
        <v>0</v>
      </c>
      <c r="CK392" s="61">
        <v>0</v>
      </c>
      <c r="CL392" s="107">
        <v>355.87188612099641</v>
      </c>
      <c r="CM392" s="56">
        <v>1</v>
      </c>
      <c r="CN392" s="56">
        <v>0</v>
      </c>
      <c r="CO392" s="56">
        <v>0</v>
      </c>
      <c r="CP392" s="56">
        <v>0</v>
      </c>
      <c r="CQ392" s="56">
        <v>0</v>
      </c>
      <c r="CR392" s="56">
        <v>0</v>
      </c>
      <c r="CS392" s="56">
        <v>0</v>
      </c>
      <c r="CT392" s="56">
        <v>0</v>
      </c>
      <c r="CU392" s="56">
        <v>0</v>
      </c>
      <c r="CV392" s="56">
        <v>0</v>
      </c>
      <c r="CW392" s="56">
        <v>0</v>
      </c>
      <c r="CX392" s="56">
        <v>0</v>
      </c>
      <c r="CY392" s="56">
        <v>0</v>
      </c>
      <c r="CZ392" s="56">
        <v>0</v>
      </c>
      <c r="DA392" s="56">
        <v>0</v>
      </c>
      <c r="DB392" s="60">
        <v>0</v>
      </c>
      <c r="DC392" s="61">
        <v>0</v>
      </c>
      <c r="DD392" s="56" t="s">
        <v>3506</v>
      </c>
      <c r="DE392" s="56" t="s">
        <v>3507</v>
      </c>
      <c r="DF392" s="96" t="s">
        <v>555</v>
      </c>
      <c r="DG392" s="96" t="s">
        <v>555</v>
      </c>
      <c r="DH392" s="56">
        <v>0</v>
      </c>
      <c r="DI392" s="56">
        <v>0</v>
      </c>
      <c r="DJ392" s="56">
        <v>291.55</v>
      </c>
      <c r="DK392" s="56">
        <v>1</v>
      </c>
      <c r="DL392" s="56">
        <v>0</v>
      </c>
      <c r="DM392" s="56">
        <v>0</v>
      </c>
      <c r="DN392" s="56">
        <v>0</v>
      </c>
      <c r="DO392" s="56">
        <v>0</v>
      </c>
      <c r="DP392" s="56">
        <v>0</v>
      </c>
      <c r="DQ392" s="56">
        <v>0</v>
      </c>
      <c r="DR392" s="56">
        <v>0</v>
      </c>
      <c r="DS392" s="56">
        <v>0</v>
      </c>
      <c r="DT392" s="56">
        <v>0</v>
      </c>
      <c r="DU392" s="56">
        <v>0</v>
      </c>
      <c r="DV392" s="56">
        <v>0</v>
      </c>
      <c r="DW392" s="56">
        <v>0</v>
      </c>
      <c r="DX392" s="56">
        <v>0</v>
      </c>
      <c r="DY392" s="56">
        <v>0</v>
      </c>
      <c r="DZ392" s="62">
        <v>0</v>
      </c>
      <c r="EA392" s="63">
        <v>0</v>
      </c>
      <c r="EB392" s="62">
        <v>18.181818181818183</v>
      </c>
      <c r="EC392" s="63">
        <v>4</v>
      </c>
      <c r="ED392" s="60">
        <v>0</v>
      </c>
      <c r="EE392" s="61">
        <v>0</v>
      </c>
      <c r="EF392" s="56" t="s">
        <v>3508</v>
      </c>
      <c r="EG392" s="56" t="s">
        <v>3509</v>
      </c>
      <c r="EH392" s="56" t="s">
        <v>555</v>
      </c>
      <c r="EI392" s="56" t="s">
        <v>555</v>
      </c>
      <c r="EJ392" s="56" t="s">
        <v>3510</v>
      </c>
      <c r="EK392" s="56" t="s">
        <v>3511</v>
      </c>
      <c r="EL392" s="56" t="s">
        <v>3512</v>
      </c>
      <c r="EM392" s="56" t="s">
        <v>2890</v>
      </c>
      <c r="EN392" s="56" t="s">
        <v>555</v>
      </c>
      <c r="EO392" s="56" t="s">
        <v>555</v>
      </c>
      <c r="EP392" s="56">
        <v>595.24</v>
      </c>
      <c r="EQ392" s="56">
        <v>2</v>
      </c>
      <c r="ER392" s="56">
        <v>297.62</v>
      </c>
      <c r="ES392" s="56">
        <v>1</v>
      </c>
      <c r="ET392" s="56">
        <v>297.62</v>
      </c>
      <c r="EU392" s="56">
        <v>1</v>
      </c>
      <c r="EV392" s="107">
        <v>595.23809523809518</v>
      </c>
      <c r="EW392" s="56">
        <v>2</v>
      </c>
      <c r="EX392" s="56">
        <v>0</v>
      </c>
      <c r="EY392" s="62">
        <v>61.53846153846154</v>
      </c>
      <c r="EZ392" s="63">
        <v>8</v>
      </c>
      <c r="FA392" s="62">
        <v>34.482758620689651</v>
      </c>
      <c r="FB392" s="63">
        <v>4</v>
      </c>
      <c r="FC392" s="56">
        <v>0</v>
      </c>
      <c r="FD392" s="56">
        <v>0</v>
      </c>
      <c r="FE392" s="56">
        <v>0</v>
      </c>
      <c r="FF392" s="56">
        <v>0</v>
      </c>
      <c r="FG392" s="56">
        <v>0</v>
      </c>
      <c r="FH392" s="56">
        <v>0</v>
      </c>
      <c r="FI392" s="56">
        <v>0</v>
      </c>
      <c r="FJ392" s="56">
        <v>0</v>
      </c>
      <c r="FK392" s="56">
        <v>0</v>
      </c>
      <c r="FL392" s="56">
        <v>0</v>
      </c>
      <c r="FM392" s="56">
        <v>0</v>
      </c>
      <c r="FN392" s="56">
        <v>0</v>
      </c>
      <c r="FO392" s="56">
        <v>641.03</v>
      </c>
      <c r="FP392" s="56">
        <v>4</v>
      </c>
      <c r="FQ392" s="56">
        <v>0</v>
      </c>
      <c r="FR392" s="56">
        <v>0</v>
      </c>
      <c r="FS392" s="60">
        <v>0</v>
      </c>
      <c r="FT392" s="61">
        <v>0</v>
      </c>
      <c r="FU392" s="60">
        <v>0</v>
      </c>
      <c r="FV392" s="61">
        <v>0</v>
      </c>
      <c r="FW392" s="56" t="s">
        <v>3513</v>
      </c>
      <c r="FX392" s="56">
        <v>2.56</v>
      </c>
      <c r="FY392" s="56">
        <v>8.41</v>
      </c>
      <c r="FZ392" s="111">
        <v>1297</v>
      </c>
      <c r="GA392" s="111">
        <v>1727</v>
      </c>
      <c r="GB392" s="56">
        <v>46.57</v>
      </c>
      <c r="GC392" s="56">
        <v>53.43</v>
      </c>
      <c r="GD392" s="56">
        <v>44.01</v>
      </c>
      <c r="GE392" s="56">
        <v>77.319999999999993</v>
      </c>
      <c r="GF392" s="56">
        <v>86.65</v>
      </c>
      <c r="GG392" s="56">
        <v>82.91</v>
      </c>
      <c r="GH392" s="56">
        <v>99.36</v>
      </c>
      <c r="GI392" s="56">
        <v>66.53</v>
      </c>
      <c r="GJ392" s="56">
        <v>23.37</v>
      </c>
      <c r="GK392" s="56">
        <v>90.94</v>
      </c>
      <c r="GL392" s="56">
        <v>1.1200000000000001</v>
      </c>
      <c r="GM392" s="56">
        <v>13.91</v>
      </c>
      <c r="GN392" s="56">
        <v>4.51</v>
      </c>
      <c r="GO392" s="56">
        <v>22.84</v>
      </c>
      <c r="GP392" s="56">
        <v>5.29</v>
      </c>
      <c r="GQ392" s="56">
        <v>2.4</v>
      </c>
      <c r="GR392" s="56">
        <v>4.8499999999999996</v>
      </c>
      <c r="GS392" s="56">
        <v>1.92</v>
      </c>
      <c r="GT392" s="56">
        <v>5.01</v>
      </c>
      <c r="GU392" s="99">
        <v>6.2</v>
      </c>
      <c r="GV392" s="120">
        <v>8.0000000000000004E-4</v>
      </c>
      <c r="GW392" s="120">
        <v>0.32319999999999999</v>
      </c>
      <c r="GX392" s="120">
        <v>0.64559999999999995</v>
      </c>
      <c r="GY392" s="120">
        <v>2.1600000000000001E-2</v>
      </c>
      <c r="GZ392" s="120">
        <v>1.6000000000000001E-3</v>
      </c>
      <c r="HA392" s="120">
        <v>8.0000000000000004E-4</v>
      </c>
      <c r="HB392" s="120">
        <v>5.5999999999999999E-3</v>
      </c>
      <c r="HC392" s="120">
        <v>8.0000000000000004E-4</v>
      </c>
      <c r="HD392" s="118">
        <v>0</v>
      </c>
      <c r="HE392" s="118">
        <v>0</v>
      </c>
      <c r="HF392" s="118">
        <v>0</v>
      </c>
      <c r="HG392" s="118">
        <v>0</v>
      </c>
      <c r="HH392" s="122">
        <v>2</v>
      </c>
      <c r="HI392" s="122">
        <v>155</v>
      </c>
      <c r="HJ392" s="118">
        <v>1</v>
      </c>
      <c r="HK392" s="122">
        <v>158</v>
      </c>
      <c r="HL392" s="118">
        <v>0</v>
      </c>
      <c r="HM392" s="118">
        <v>0</v>
      </c>
      <c r="HN392" s="118">
        <v>0</v>
      </c>
      <c r="HO392" s="118">
        <v>0</v>
      </c>
      <c r="HP392" s="118">
        <v>4</v>
      </c>
      <c r="HQ392" s="122">
        <v>220</v>
      </c>
      <c r="HR392" s="118">
        <v>0</v>
      </c>
      <c r="HS392" s="122">
        <v>224</v>
      </c>
      <c r="HT392" s="118">
        <v>1</v>
      </c>
      <c r="HU392" s="118">
        <v>0</v>
      </c>
      <c r="HV392" s="118">
        <v>0</v>
      </c>
      <c r="HW392" s="118">
        <v>0</v>
      </c>
      <c r="HX392" s="118">
        <v>1</v>
      </c>
      <c r="HY392" s="122">
        <v>320</v>
      </c>
      <c r="HZ392" s="122">
        <v>3</v>
      </c>
      <c r="IA392" s="122">
        <v>325</v>
      </c>
      <c r="IB392" s="118">
        <v>1</v>
      </c>
      <c r="IC392" s="118">
        <v>0</v>
      </c>
      <c r="ID392" s="118">
        <v>0</v>
      </c>
      <c r="IE392" s="118">
        <v>0</v>
      </c>
      <c r="IF392" s="122">
        <v>8</v>
      </c>
      <c r="IG392" s="122">
        <v>479</v>
      </c>
      <c r="IH392" s="122">
        <v>5</v>
      </c>
      <c r="II392" s="122">
        <v>493</v>
      </c>
      <c r="IJ392" s="122">
        <v>0</v>
      </c>
      <c r="IK392" s="122">
        <v>0</v>
      </c>
      <c r="IL392" s="122">
        <v>0</v>
      </c>
      <c r="IM392" s="122">
        <v>0</v>
      </c>
      <c r="IN392" s="122">
        <v>0</v>
      </c>
      <c r="IO392" s="122">
        <v>0</v>
      </c>
      <c r="IP392" s="119">
        <v>0</v>
      </c>
      <c r="IQ392" s="119">
        <v>0</v>
      </c>
      <c r="IR392" s="122">
        <v>0</v>
      </c>
      <c r="IS392" s="122">
        <v>0</v>
      </c>
      <c r="IT392" s="122">
        <v>0</v>
      </c>
      <c r="IU392" s="122">
        <v>0</v>
      </c>
      <c r="IV392" s="122">
        <v>0</v>
      </c>
      <c r="IW392" s="122">
        <v>0</v>
      </c>
      <c r="IX392" s="122">
        <v>1</v>
      </c>
      <c r="IY392" s="123">
        <v>0.125</v>
      </c>
      <c r="IZ392" s="122">
        <v>0</v>
      </c>
      <c r="JA392" s="122">
        <v>0</v>
      </c>
      <c r="JB392" s="122">
        <v>0</v>
      </c>
      <c r="JC392" s="122">
        <v>0</v>
      </c>
      <c r="JD392" s="122">
        <v>0</v>
      </c>
      <c r="JE392" s="122">
        <v>0</v>
      </c>
      <c r="JF392" s="122">
        <v>0</v>
      </c>
      <c r="JG392" s="122">
        <v>0</v>
      </c>
      <c r="JH392" s="122">
        <v>0</v>
      </c>
      <c r="JI392" s="122">
        <v>0</v>
      </c>
      <c r="JJ392" s="122">
        <v>0</v>
      </c>
      <c r="JK392" s="122">
        <v>0</v>
      </c>
      <c r="JL392" s="122">
        <v>0</v>
      </c>
      <c r="JM392" s="122">
        <v>0</v>
      </c>
      <c r="JN392" s="122">
        <v>0</v>
      </c>
      <c r="JO392" s="122">
        <v>0</v>
      </c>
      <c r="JP392" s="122">
        <v>0</v>
      </c>
      <c r="JQ392" s="122">
        <v>0</v>
      </c>
      <c r="JR392" s="122">
        <v>0</v>
      </c>
      <c r="JS392" s="122">
        <v>0</v>
      </c>
      <c r="JT392" s="122">
        <v>0</v>
      </c>
      <c r="JU392" s="122">
        <v>0</v>
      </c>
      <c r="JV392" s="122">
        <v>0</v>
      </c>
      <c r="JW392" s="122">
        <v>0</v>
      </c>
      <c r="JX392" s="122">
        <v>0</v>
      </c>
      <c r="JY392" s="122">
        <v>0</v>
      </c>
      <c r="JZ392" s="122">
        <v>0</v>
      </c>
      <c r="KA392" s="122">
        <v>0</v>
      </c>
      <c r="KB392" s="122">
        <v>6</v>
      </c>
      <c r="KC392" s="123">
        <v>0.75</v>
      </c>
      <c r="KD392" s="122">
        <v>0</v>
      </c>
      <c r="KE392" s="122">
        <v>0</v>
      </c>
      <c r="KF392" s="122">
        <v>0</v>
      </c>
      <c r="KG392" s="122">
        <v>0</v>
      </c>
      <c r="KH392" s="122">
        <v>0</v>
      </c>
      <c r="KI392" s="122">
        <v>0</v>
      </c>
      <c r="KJ392" s="122">
        <v>0</v>
      </c>
      <c r="KK392" s="122">
        <v>0</v>
      </c>
      <c r="KL392" s="122">
        <v>0</v>
      </c>
      <c r="KM392" s="122">
        <v>0</v>
      </c>
      <c r="KN392" s="122">
        <v>0</v>
      </c>
      <c r="KO392" s="122">
        <v>0</v>
      </c>
      <c r="KP392" s="122">
        <v>0</v>
      </c>
      <c r="KQ392" s="122">
        <v>0</v>
      </c>
      <c r="KR392" s="122">
        <v>1</v>
      </c>
      <c r="KS392" s="123">
        <v>0.125</v>
      </c>
      <c r="KT392" s="122">
        <v>0</v>
      </c>
      <c r="KU392" s="122">
        <v>0</v>
      </c>
      <c r="KV392" s="122">
        <v>0</v>
      </c>
      <c r="KW392" s="122">
        <v>0</v>
      </c>
      <c r="KX392" s="122">
        <v>0</v>
      </c>
      <c r="KY392" s="122">
        <v>0</v>
      </c>
      <c r="KZ392" s="122">
        <v>0</v>
      </c>
      <c r="LA392" s="122">
        <v>0</v>
      </c>
      <c r="LB392" s="122">
        <v>0</v>
      </c>
      <c r="LC392" s="122">
        <v>0</v>
      </c>
      <c r="LD392" s="119">
        <v>0</v>
      </c>
      <c r="LE392" s="119">
        <v>0</v>
      </c>
      <c r="LF392" s="119">
        <v>0</v>
      </c>
      <c r="LG392" s="119">
        <v>0</v>
      </c>
      <c r="LH392" s="122">
        <v>0</v>
      </c>
      <c r="LI392" s="122">
        <v>0</v>
      </c>
      <c r="LJ392" s="122">
        <v>0</v>
      </c>
      <c r="LK392" s="122">
        <v>0</v>
      </c>
      <c r="LL392" s="122">
        <v>0</v>
      </c>
      <c r="LM392" s="122">
        <v>0</v>
      </c>
      <c r="LN392" s="122">
        <v>0</v>
      </c>
      <c r="LO392" s="122">
        <v>0</v>
      </c>
      <c r="LP392" s="122">
        <v>0</v>
      </c>
      <c r="LQ392" s="122">
        <v>0</v>
      </c>
      <c r="LR392" s="122">
        <v>0</v>
      </c>
      <c r="LS392" s="119">
        <v>0</v>
      </c>
      <c r="LT392" s="122">
        <v>0</v>
      </c>
      <c r="LU392" s="122">
        <v>0</v>
      </c>
      <c r="LV392" s="122">
        <v>0</v>
      </c>
      <c r="LW392" s="122">
        <v>0</v>
      </c>
      <c r="LX392" s="122">
        <v>0</v>
      </c>
      <c r="LY392" s="122">
        <v>0</v>
      </c>
      <c r="LZ392" s="122">
        <v>0</v>
      </c>
      <c r="MA392" s="122">
        <v>0</v>
      </c>
      <c r="MB392" s="122">
        <v>0</v>
      </c>
      <c r="MC392" s="122">
        <v>0</v>
      </c>
      <c r="MD392" s="122">
        <v>0</v>
      </c>
      <c r="ME392" s="122">
        <v>0</v>
      </c>
      <c r="MF392" s="122">
        <v>0</v>
      </c>
      <c r="MG392" s="122">
        <v>0</v>
      </c>
      <c r="MH392" s="122">
        <v>0</v>
      </c>
      <c r="MI392" s="122">
        <v>0</v>
      </c>
      <c r="MJ392" s="119">
        <v>0</v>
      </c>
      <c r="MK392" s="119">
        <v>0</v>
      </c>
      <c r="ML392" s="119">
        <v>0</v>
      </c>
      <c r="MM392" s="119">
        <v>0</v>
      </c>
      <c r="MN392" s="119">
        <v>0</v>
      </c>
      <c r="MO392" s="119">
        <v>0</v>
      </c>
      <c r="MP392" s="119">
        <v>0</v>
      </c>
      <c r="MQ392" s="119">
        <v>0</v>
      </c>
      <c r="MR392" s="119">
        <v>0</v>
      </c>
      <c r="MS392" s="119">
        <v>0</v>
      </c>
      <c r="MT392" s="119">
        <v>0</v>
      </c>
      <c r="MU392" s="119">
        <v>0</v>
      </c>
      <c r="MV392" s="119">
        <v>0</v>
      </c>
      <c r="MW392" s="119">
        <v>0</v>
      </c>
      <c r="MX392" s="119">
        <v>0</v>
      </c>
      <c r="MY392" s="119">
        <v>0</v>
      </c>
      <c r="MZ392" s="119">
        <v>0</v>
      </c>
      <c r="NA392" s="119">
        <v>0</v>
      </c>
      <c r="NB392" s="119">
        <v>0</v>
      </c>
      <c r="NC392" s="119">
        <v>0</v>
      </c>
      <c r="ND392" s="119">
        <v>0</v>
      </c>
      <c r="NE392" s="119">
        <v>0</v>
      </c>
      <c r="NF392" s="119">
        <v>0</v>
      </c>
      <c r="NG392" s="119">
        <v>0</v>
      </c>
      <c r="NH392" s="119">
        <v>0</v>
      </c>
      <c r="NI392" s="119">
        <v>0</v>
      </c>
      <c r="NJ392" s="119">
        <v>0</v>
      </c>
      <c r="NK392" s="119">
        <v>0</v>
      </c>
      <c r="NL392" s="119">
        <v>0</v>
      </c>
      <c r="NM392" s="119">
        <v>0</v>
      </c>
      <c r="NN392" s="119">
        <v>0</v>
      </c>
      <c r="NO392" s="119">
        <v>0</v>
      </c>
      <c r="NP392" s="119">
        <v>0</v>
      </c>
      <c r="NQ392" s="119">
        <v>0</v>
      </c>
      <c r="NR392" s="119">
        <v>0</v>
      </c>
      <c r="NS392" s="119">
        <v>0</v>
      </c>
      <c r="NT392" s="119">
        <v>0</v>
      </c>
      <c r="NU392" s="119">
        <v>0</v>
      </c>
      <c r="NV392" s="119">
        <v>0</v>
      </c>
      <c r="NW392" s="119">
        <v>0</v>
      </c>
      <c r="NX392" s="119">
        <v>0</v>
      </c>
      <c r="NY392" s="119">
        <v>0</v>
      </c>
      <c r="NZ392" s="119">
        <v>0</v>
      </c>
      <c r="OA392" s="119">
        <v>0</v>
      </c>
      <c r="OB392" s="119">
        <v>0</v>
      </c>
      <c r="OC392" s="119">
        <v>0</v>
      </c>
      <c r="OD392" s="119">
        <v>0</v>
      </c>
      <c r="OE392" s="119">
        <v>0</v>
      </c>
      <c r="OF392" s="119">
        <v>0</v>
      </c>
      <c r="OG392" s="119">
        <v>0</v>
      </c>
      <c r="OH392" s="119">
        <v>0</v>
      </c>
      <c r="OI392" s="119">
        <v>0</v>
      </c>
      <c r="OJ392" s="119">
        <v>0</v>
      </c>
      <c r="OK392" s="119">
        <v>0</v>
      </c>
      <c r="OL392" s="119">
        <v>0</v>
      </c>
      <c r="OM392" s="119">
        <v>0</v>
      </c>
      <c r="ON392" s="119">
        <v>0</v>
      </c>
      <c r="OO392" s="119">
        <v>0</v>
      </c>
      <c r="OP392" s="119">
        <v>0</v>
      </c>
      <c r="OQ392" s="119">
        <v>0</v>
      </c>
      <c r="OR392" s="119">
        <v>0</v>
      </c>
      <c r="OS392" s="119">
        <v>0</v>
      </c>
      <c r="OT392" s="119">
        <v>0</v>
      </c>
    </row>
    <row r="393" spans="1:410" s="10" customFormat="1">
      <c r="A393" s="55" t="s">
        <v>767</v>
      </c>
      <c r="B393" s="56" t="s">
        <v>768</v>
      </c>
      <c r="C393" s="55" t="s">
        <v>675</v>
      </c>
      <c r="D393" s="57">
        <v>5</v>
      </c>
      <c r="E393" s="96">
        <v>2018</v>
      </c>
      <c r="F393" s="56">
        <v>75.27</v>
      </c>
      <c r="G393" s="110">
        <v>90213</v>
      </c>
      <c r="H393" s="110">
        <v>76772</v>
      </c>
      <c r="I393" s="110">
        <v>13441</v>
      </c>
      <c r="J393" s="100">
        <v>21.74</v>
      </c>
      <c r="K393" s="110">
        <v>26192</v>
      </c>
      <c r="L393" s="110">
        <v>61.17</v>
      </c>
      <c r="M393" s="110">
        <v>73698</v>
      </c>
      <c r="N393" s="111">
        <v>9228</v>
      </c>
      <c r="O393" s="111">
        <v>4706</v>
      </c>
      <c r="P393" s="111">
        <v>4522</v>
      </c>
      <c r="Q393" s="112">
        <v>11088</v>
      </c>
      <c r="R393" s="113">
        <v>5654</v>
      </c>
      <c r="S393" s="113">
        <v>5434</v>
      </c>
      <c r="T393" s="111">
        <v>9297</v>
      </c>
      <c r="U393" s="111">
        <v>4726</v>
      </c>
      <c r="V393" s="111">
        <v>4571</v>
      </c>
      <c r="W393" s="114">
        <v>11134</v>
      </c>
      <c r="X393" s="113">
        <v>5646</v>
      </c>
      <c r="Y393" s="113">
        <v>5488</v>
      </c>
      <c r="Z393" s="111">
        <v>9172</v>
      </c>
      <c r="AA393" s="111">
        <v>4618</v>
      </c>
      <c r="AB393" s="111">
        <v>4554</v>
      </c>
      <c r="AC393" s="112">
        <v>10779</v>
      </c>
      <c r="AD393" s="112">
        <v>5389</v>
      </c>
      <c r="AE393" s="112">
        <v>5390</v>
      </c>
      <c r="AF393" s="111">
        <v>8676</v>
      </c>
      <c r="AG393" s="111">
        <v>4296</v>
      </c>
      <c r="AH393" s="178">
        <v>4380</v>
      </c>
      <c r="AI393" s="182"/>
      <c r="AJ393" s="182"/>
      <c r="AK393" s="182"/>
      <c r="AL393" s="111">
        <v>7837</v>
      </c>
      <c r="AM393" s="111">
        <v>3775</v>
      </c>
      <c r="AN393" s="111">
        <v>4062</v>
      </c>
      <c r="AO393" s="111">
        <v>7158</v>
      </c>
      <c r="AP393" s="111">
        <v>3386</v>
      </c>
      <c r="AQ393" s="111">
        <v>3772</v>
      </c>
      <c r="AR393" s="56">
        <v>804</v>
      </c>
      <c r="AS393" s="112">
        <v>1913</v>
      </c>
      <c r="AT393" s="115" t="s">
        <v>3413</v>
      </c>
      <c r="AU393" s="59">
        <v>3261</v>
      </c>
      <c r="AV393" s="59">
        <v>5</v>
      </c>
      <c r="AW393" s="59">
        <v>2201</v>
      </c>
      <c r="AX393" s="59">
        <v>10.3</v>
      </c>
      <c r="AY393" s="59">
        <v>23</v>
      </c>
      <c r="AZ393" s="62">
        <v>2.0871985157699444</v>
      </c>
      <c r="BA393" s="63">
        <v>27</v>
      </c>
      <c r="BB393" s="62">
        <v>0</v>
      </c>
      <c r="BC393" s="63">
        <v>1</v>
      </c>
      <c r="BD393" s="64">
        <v>7.7303648732220163</v>
      </c>
      <c r="BE393" s="65">
        <v>1</v>
      </c>
      <c r="BF393" s="62">
        <v>10.171017101710172</v>
      </c>
      <c r="BG393" s="63">
        <v>226</v>
      </c>
      <c r="BH393" s="62">
        <v>6.3456345634563451</v>
      </c>
      <c r="BI393" s="63">
        <v>141</v>
      </c>
      <c r="BJ393" s="64">
        <v>7.7303648732220163</v>
      </c>
      <c r="BK393" s="65">
        <v>1</v>
      </c>
      <c r="BL393" s="64">
        <v>7.7303648732220163</v>
      </c>
      <c r="BM393" s="65">
        <v>1</v>
      </c>
      <c r="BN393" s="56">
        <v>0</v>
      </c>
      <c r="BO393" s="56">
        <v>0</v>
      </c>
      <c r="BP393" s="56">
        <v>7.8</v>
      </c>
      <c r="BQ393" s="56">
        <v>1</v>
      </c>
      <c r="BR393" s="56">
        <v>0</v>
      </c>
      <c r="BS393" s="56">
        <v>0</v>
      </c>
      <c r="BT393" s="56">
        <v>7.8</v>
      </c>
      <c r="BU393" s="56">
        <v>1</v>
      </c>
      <c r="BV393" s="116">
        <v>230.8</v>
      </c>
      <c r="BW393" s="70">
        <v>0.98936170212765961</v>
      </c>
      <c r="BX393" s="56">
        <v>86.1</v>
      </c>
      <c r="BY393" s="107">
        <v>99.1</v>
      </c>
      <c r="BZ393" s="56">
        <v>110</v>
      </c>
      <c r="CA393" s="56">
        <v>99.5</v>
      </c>
      <c r="CB393" s="56">
        <v>100.4</v>
      </c>
      <c r="CC393" s="96" t="s">
        <v>3514</v>
      </c>
      <c r="CD393" s="96" t="s">
        <v>3515</v>
      </c>
      <c r="CE393" s="96" t="s">
        <v>555</v>
      </c>
      <c r="CF393" s="96" t="s">
        <v>3516</v>
      </c>
      <c r="CG393" s="96" t="s">
        <v>2346</v>
      </c>
      <c r="CH393" s="56">
        <v>15.61</v>
      </c>
      <c r="CI393" s="56">
        <v>2</v>
      </c>
      <c r="CJ393" s="60">
        <v>8.1779522407589136E-2</v>
      </c>
      <c r="CK393" s="61">
        <v>1</v>
      </c>
      <c r="CL393" s="107">
        <v>15.609146960118631</v>
      </c>
      <c r="CM393" s="56">
        <v>2</v>
      </c>
      <c r="CN393" s="56">
        <v>64.72</v>
      </c>
      <c r="CO393" s="56">
        <v>10</v>
      </c>
      <c r="CP393" s="56">
        <v>0</v>
      </c>
      <c r="CQ393" s="56">
        <v>0</v>
      </c>
      <c r="CR393" s="56">
        <v>0</v>
      </c>
      <c r="CS393" s="56">
        <v>0</v>
      </c>
      <c r="CT393" s="56">
        <v>0</v>
      </c>
      <c r="CU393" s="56">
        <v>0</v>
      </c>
      <c r="CV393" s="56">
        <v>0</v>
      </c>
      <c r="CW393" s="56">
        <v>0</v>
      </c>
      <c r="CX393" s="56">
        <v>0</v>
      </c>
      <c r="CY393" s="56">
        <v>0</v>
      </c>
      <c r="CZ393" s="56">
        <v>0</v>
      </c>
      <c r="DA393" s="56">
        <v>0</v>
      </c>
      <c r="DB393" s="60">
        <v>0</v>
      </c>
      <c r="DC393" s="61">
        <v>0</v>
      </c>
      <c r="DD393" s="56" t="s">
        <v>2849</v>
      </c>
      <c r="DE393" s="56" t="s">
        <v>3475</v>
      </c>
      <c r="DF393" s="96" t="s">
        <v>555</v>
      </c>
      <c r="DG393" s="96" t="s">
        <v>555</v>
      </c>
      <c r="DH393" s="56">
        <v>20.89</v>
      </c>
      <c r="DI393" s="56">
        <v>3</v>
      </c>
      <c r="DJ393" s="56">
        <v>174.05</v>
      </c>
      <c r="DK393" s="56">
        <v>25</v>
      </c>
      <c r="DL393" s="56">
        <v>13.92</v>
      </c>
      <c r="DM393" s="56">
        <v>2</v>
      </c>
      <c r="DN393" s="56">
        <v>20.89</v>
      </c>
      <c r="DO393" s="56">
        <v>3</v>
      </c>
      <c r="DP393" s="56">
        <v>39.159999999999997</v>
      </c>
      <c r="DQ393" s="56">
        <v>11</v>
      </c>
      <c r="DR393" s="56">
        <v>0</v>
      </c>
      <c r="DS393" s="56">
        <v>0</v>
      </c>
      <c r="DT393" s="56">
        <v>71.209999999999994</v>
      </c>
      <c r="DU393" s="56">
        <v>10</v>
      </c>
      <c r="DV393" s="56">
        <v>0</v>
      </c>
      <c r="DW393" s="56">
        <v>0</v>
      </c>
      <c r="DX393" s="56">
        <v>7.12</v>
      </c>
      <c r="DY393" s="56">
        <v>1</v>
      </c>
      <c r="DZ393" s="62">
        <v>1.7325633051976899</v>
      </c>
      <c r="EA393" s="63">
        <v>39</v>
      </c>
      <c r="EB393" s="62">
        <v>24.966681474900042</v>
      </c>
      <c r="EC393" s="63">
        <v>562</v>
      </c>
      <c r="ED393" s="60">
        <v>1.5924901517056407</v>
      </c>
      <c r="EE393" s="61">
        <v>19</v>
      </c>
      <c r="EF393" s="56" t="s">
        <v>3517</v>
      </c>
      <c r="EG393" s="56" t="s">
        <v>3345</v>
      </c>
      <c r="EH393" s="56" t="s">
        <v>555</v>
      </c>
      <c r="EI393" s="56" t="s">
        <v>555</v>
      </c>
      <c r="EJ393" s="56" t="s">
        <v>3518</v>
      </c>
      <c r="EK393" s="56" t="s">
        <v>3519</v>
      </c>
      <c r="EL393" s="56" t="s">
        <v>3486</v>
      </c>
      <c r="EM393" s="56" t="s">
        <v>3520</v>
      </c>
      <c r="EN393" s="56" t="s">
        <v>555</v>
      </c>
      <c r="EO393" s="56" t="s">
        <v>555</v>
      </c>
      <c r="EP393" s="56">
        <v>7.12</v>
      </c>
      <c r="EQ393" s="56">
        <v>1</v>
      </c>
      <c r="ER393" s="56">
        <v>149.54</v>
      </c>
      <c r="ES393" s="56">
        <v>21</v>
      </c>
      <c r="ET393" s="56">
        <v>99.69</v>
      </c>
      <c r="EU393" s="56">
        <v>14</v>
      </c>
      <c r="EV393" s="107">
        <v>14.24</v>
      </c>
      <c r="EW393" s="56">
        <v>2</v>
      </c>
      <c r="EX393" s="56">
        <v>0</v>
      </c>
      <c r="EY393" s="62">
        <v>165.4357459379616</v>
      </c>
      <c r="EZ393" s="63">
        <v>672</v>
      </c>
      <c r="FA393" s="62">
        <v>137.32767762460233</v>
      </c>
      <c r="FB393" s="63">
        <v>518</v>
      </c>
      <c r="FC393" s="56">
        <v>7.86</v>
      </c>
      <c r="FD393" s="111">
        <v>2</v>
      </c>
      <c r="FE393" s="56">
        <v>251.67</v>
      </c>
      <c r="FF393" s="56">
        <v>64</v>
      </c>
      <c r="FG393" s="56">
        <v>3.93</v>
      </c>
      <c r="FH393" s="56">
        <v>1</v>
      </c>
      <c r="FI393" s="56">
        <v>3.93</v>
      </c>
      <c r="FJ393" s="56">
        <v>1</v>
      </c>
      <c r="FK393" s="56">
        <v>267.39999999999998</v>
      </c>
      <c r="FL393" s="56">
        <v>68</v>
      </c>
      <c r="FM393" s="56">
        <v>173.02</v>
      </c>
      <c r="FN393" s="56">
        <v>44</v>
      </c>
      <c r="FO393" s="56">
        <v>263.47000000000003</v>
      </c>
      <c r="FP393" s="56">
        <v>67</v>
      </c>
      <c r="FQ393" s="56">
        <v>23.59</v>
      </c>
      <c r="FR393" s="56">
        <v>6</v>
      </c>
      <c r="FS393" s="60">
        <v>39</v>
      </c>
      <c r="FT393" s="61">
        <v>39</v>
      </c>
      <c r="FU393" s="60">
        <v>2.7940765576976809</v>
      </c>
      <c r="FV393" s="61">
        <v>20</v>
      </c>
      <c r="FW393" s="56" t="s">
        <v>3521</v>
      </c>
      <c r="FX393" s="56">
        <v>3.34</v>
      </c>
      <c r="FY393" s="56">
        <v>17.149999999999999</v>
      </c>
      <c r="FZ393" s="111">
        <v>25315</v>
      </c>
      <c r="GA393" s="111">
        <v>30599</v>
      </c>
      <c r="GB393" s="56">
        <v>57.34</v>
      </c>
      <c r="GC393" s="56">
        <v>42.66</v>
      </c>
      <c r="GD393" s="56">
        <v>30.73</v>
      </c>
      <c r="GE393" s="56">
        <v>54.33</v>
      </c>
      <c r="GF393" s="56">
        <v>86.17</v>
      </c>
      <c r="GG393" s="56">
        <v>81.36</v>
      </c>
      <c r="GH393" s="56">
        <v>99.01</v>
      </c>
      <c r="GI393" s="56">
        <v>53.23</v>
      </c>
      <c r="GJ393" s="56">
        <v>25.04</v>
      </c>
      <c r="GK393" s="56">
        <v>88.03</v>
      </c>
      <c r="GL393" s="56">
        <v>2.73</v>
      </c>
      <c r="GM393" s="56">
        <v>12.93</v>
      </c>
      <c r="GN393" s="56">
        <v>4.32</v>
      </c>
      <c r="GO393" s="56">
        <v>20.27</v>
      </c>
      <c r="GP393" s="56">
        <v>4.25</v>
      </c>
      <c r="GQ393" s="56">
        <v>3.08</v>
      </c>
      <c r="GR393" s="56">
        <v>4.12</v>
      </c>
      <c r="GS393" s="56">
        <v>1.05</v>
      </c>
      <c r="GT393" s="56">
        <v>6.85</v>
      </c>
      <c r="GU393" s="99">
        <v>22.050935957091607</v>
      </c>
      <c r="GV393" s="120">
        <v>6.7180480567118703E-3</v>
      </c>
      <c r="GW393" s="120">
        <v>0.56138977043234495</v>
      </c>
      <c r="GX393" s="120">
        <v>0.31533610847792898</v>
      </c>
      <c r="GY393" s="120">
        <v>0.105345587932243</v>
      </c>
      <c r="GZ393" s="120">
        <v>8.8612290318592097E-3</v>
      </c>
      <c r="HA393" s="120">
        <v>7.8308535630383701E-4</v>
      </c>
      <c r="HB393" s="120">
        <v>2.4729011251700098E-4</v>
      </c>
      <c r="HC393" s="120">
        <v>1.31888060009067E-3</v>
      </c>
      <c r="HD393" s="122">
        <v>106</v>
      </c>
      <c r="HE393" s="118">
        <v>0</v>
      </c>
      <c r="HF393" s="118">
        <v>0</v>
      </c>
      <c r="HG393" s="118">
        <v>0</v>
      </c>
      <c r="HH393" s="122">
        <v>341</v>
      </c>
      <c r="HI393" s="122">
        <v>8161</v>
      </c>
      <c r="HJ393" s="122">
        <v>39</v>
      </c>
      <c r="HK393" s="122">
        <v>8647</v>
      </c>
      <c r="HL393" s="122">
        <v>146</v>
      </c>
      <c r="HM393" s="118">
        <v>0</v>
      </c>
      <c r="HN393" s="118">
        <v>0</v>
      </c>
      <c r="HO393" s="118">
        <v>0</v>
      </c>
      <c r="HP393" s="122">
        <v>421</v>
      </c>
      <c r="HQ393" s="122">
        <v>9096</v>
      </c>
      <c r="HR393" s="122">
        <v>60</v>
      </c>
      <c r="HS393" s="122">
        <v>9724</v>
      </c>
      <c r="HT393" s="122">
        <v>150</v>
      </c>
      <c r="HU393" s="118">
        <v>0</v>
      </c>
      <c r="HV393" s="118">
        <v>0</v>
      </c>
      <c r="HW393" s="118">
        <v>0</v>
      </c>
      <c r="HX393" s="122">
        <v>459</v>
      </c>
      <c r="HY393" s="122">
        <v>9885</v>
      </c>
      <c r="HZ393" s="122">
        <v>47</v>
      </c>
      <c r="IA393" s="122">
        <v>10541</v>
      </c>
      <c r="IB393" s="122">
        <v>188</v>
      </c>
      <c r="IC393" s="118">
        <v>1</v>
      </c>
      <c r="ID393" s="118">
        <v>2</v>
      </c>
      <c r="IE393" s="118">
        <v>0</v>
      </c>
      <c r="IF393" s="122">
        <v>573</v>
      </c>
      <c r="IG393" s="122">
        <v>15423</v>
      </c>
      <c r="IH393" s="122">
        <v>128</v>
      </c>
      <c r="II393" s="122">
        <v>16315</v>
      </c>
      <c r="IJ393" s="122">
        <v>3</v>
      </c>
      <c r="IK393" s="123">
        <v>2.7855153203342601E-3</v>
      </c>
      <c r="IL393" s="122">
        <v>3</v>
      </c>
      <c r="IM393" s="123">
        <v>2.7855153203342601E-3</v>
      </c>
      <c r="IN393" s="122">
        <v>961</v>
      </c>
      <c r="IO393" s="123">
        <v>0.89229340761374198</v>
      </c>
      <c r="IP393" s="119">
        <v>0</v>
      </c>
      <c r="IQ393" s="119">
        <v>0</v>
      </c>
      <c r="IR393" s="122">
        <v>20</v>
      </c>
      <c r="IS393" s="123">
        <v>1.8570102135561699E-2</v>
      </c>
      <c r="IT393" s="122">
        <v>0</v>
      </c>
      <c r="IU393" s="122">
        <v>0</v>
      </c>
      <c r="IV393" s="122">
        <v>3</v>
      </c>
      <c r="IW393" s="123">
        <v>2.7855153203342601E-3</v>
      </c>
      <c r="IX393" s="122">
        <v>63</v>
      </c>
      <c r="IY393" s="123">
        <v>5.8495821727019497E-2</v>
      </c>
      <c r="IZ393" s="122">
        <v>4</v>
      </c>
      <c r="JA393" s="123">
        <v>3.71402042711235E-3</v>
      </c>
      <c r="JB393" s="122">
        <v>2</v>
      </c>
      <c r="JC393" s="123">
        <v>1.85701021355617E-3</v>
      </c>
      <c r="JD393" s="122">
        <v>0</v>
      </c>
      <c r="JE393" s="122">
        <v>0</v>
      </c>
      <c r="JF393" s="122">
        <v>0</v>
      </c>
      <c r="JG393" s="122">
        <v>0</v>
      </c>
      <c r="JH393" s="122">
        <v>0</v>
      </c>
      <c r="JI393" s="122">
        <v>0</v>
      </c>
      <c r="JJ393" s="122">
        <v>1</v>
      </c>
      <c r="JK393" s="123">
        <v>9.2850510677808696E-4</v>
      </c>
      <c r="JL393" s="122">
        <v>0</v>
      </c>
      <c r="JM393" s="122">
        <v>0</v>
      </c>
      <c r="JN393" s="122">
        <v>0</v>
      </c>
      <c r="JO393" s="122">
        <v>0</v>
      </c>
      <c r="JP393" s="122">
        <v>2</v>
      </c>
      <c r="JQ393" s="123">
        <v>1.85701021355617E-3</v>
      </c>
      <c r="JR393" s="122">
        <v>0</v>
      </c>
      <c r="JS393" s="122">
        <v>0</v>
      </c>
      <c r="JT393" s="122">
        <v>0</v>
      </c>
      <c r="JU393" s="122">
        <v>0</v>
      </c>
      <c r="JV393" s="122">
        <v>0</v>
      </c>
      <c r="JW393" s="122">
        <v>0</v>
      </c>
      <c r="JX393" s="122">
        <v>0</v>
      </c>
      <c r="JY393" s="122">
        <v>0</v>
      </c>
      <c r="JZ393" s="122">
        <v>0</v>
      </c>
      <c r="KA393" s="122">
        <v>0</v>
      </c>
      <c r="KB393" s="122">
        <v>1</v>
      </c>
      <c r="KC393" s="123">
        <v>9.2850510677808696E-4</v>
      </c>
      <c r="KD393" s="122">
        <v>0</v>
      </c>
      <c r="KE393" s="122">
        <v>0</v>
      </c>
      <c r="KF393" s="122">
        <v>0</v>
      </c>
      <c r="KG393" s="122">
        <v>0</v>
      </c>
      <c r="KH393" s="122">
        <v>0</v>
      </c>
      <c r="KI393" s="122">
        <v>0</v>
      </c>
      <c r="KJ393" s="122">
        <v>0</v>
      </c>
      <c r="KK393" s="122">
        <v>0</v>
      </c>
      <c r="KL393" s="122">
        <v>0</v>
      </c>
      <c r="KM393" s="122">
        <v>0</v>
      </c>
      <c r="KN393" s="122">
        <v>0</v>
      </c>
      <c r="KO393" s="122">
        <v>0</v>
      </c>
      <c r="KP393" s="122">
        <v>0</v>
      </c>
      <c r="KQ393" s="122">
        <v>0</v>
      </c>
      <c r="KR393" s="122">
        <v>0</v>
      </c>
      <c r="KS393" s="122">
        <v>0</v>
      </c>
      <c r="KT393" s="122">
        <v>0</v>
      </c>
      <c r="KU393" s="122">
        <v>0</v>
      </c>
      <c r="KV393" s="122">
        <v>0</v>
      </c>
      <c r="KW393" s="122">
        <v>0</v>
      </c>
      <c r="KX393" s="122">
        <v>0</v>
      </c>
      <c r="KY393" s="122">
        <v>0</v>
      </c>
      <c r="KZ393" s="122">
        <v>0</v>
      </c>
      <c r="LA393" s="122">
        <v>0</v>
      </c>
      <c r="LB393" s="122">
        <v>0</v>
      </c>
      <c r="LC393" s="122">
        <v>0</v>
      </c>
      <c r="LD393" s="119">
        <v>0</v>
      </c>
      <c r="LE393" s="122">
        <v>0</v>
      </c>
      <c r="LF393" s="119">
        <v>0</v>
      </c>
      <c r="LG393" s="119">
        <v>0</v>
      </c>
      <c r="LH393" s="122">
        <v>1</v>
      </c>
      <c r="LI393" s="123">
        <v>9.2850510677808696E-4</v>
      </c>
      <c r="LJ393" s="122">
        <v>9</v>
      </c>
      <c r="LK393" s="123">
        <v>8.3565459610027894E-3</v>
      </c>
      <c r="LL393" s="122">
        <v>0</v>
      </c>
      <c r="LM393" s="122">
        <v>0</v>
      </c>
      <c r="LN393" s="122">
        <v>0</v>
      </c>
      <c r="LO393" s="122">
        <v>0</v>
      </c>
      <c r="LP393" s="122">
        <v>0</v>
      </c>
      <c r="LQ393" s="122">
        <v>0</v>
      </c>
      <c r="LR393" s="122">
        <v>0</v>
      </c>
      <c r="LS393" s="119">
        <v>0</v>
      </c>
      <c r="LT393" s="122">
        <v>0</v>
      </c>
      <c r="LU393" s="122">
        <v>0</v>
      </c>
      <c r="LV393" s="122">
        <v>0</v>
      </c>
      <c r="LW393" s="122">
        <v>0</v>
      </c>
      <c r="LX393" s="122">
        <v>0</v>
      </c>
      <c r="LY393" s="122">
        <v>0</v>
      </c>
      <c r="LZ393" s="122">
        <v>0</v>
      </c>
      <c r="MA393" s="122">
        <v>0</v>
      </c>
      <c r="MB393" s="122">
        <v>0</v>
      </c>
      <c r="MC393" s="122">
        <v>0</v>
      </c>
      <c r="MD393" s="122">
        <v>0</v>
      </c>
      <c r="ME393" s="122">
        <v>0</v>
      </c>
      <c r="MF393" s="122">
        <v>2</v>
      </c>
      <c r="MG393" s="123">
        <v>1.85701021355617E-3</v>
      </c>
      <c r="MH393" s="122">
        <v>0</v>
      </c>
      <c r="MI393" s="122">
        <v>0</v>
      </c>
      <c r="MJ393" s="119">
        <v>0</v>
      </c>
      <c r="MK393" s="122">
        <v>0</v>
      </c>
      <c r="ML393" s="122">
        <v>1</v>
      </c>
      <c r="MM393" s="123">
        <v>9.2850510677808696E-4</v>
      </c>
      <c r="MN393" s="122">
        <v>1</v>
      </c>
      <c r="MO393" s="123">
        <v>9.2850510677808696E-4</v>
      </c>
      <c r="MP393" s="119"/>
      <c r="MQ393" s="119"/>
      <c r="MR393" s="119"/>
      <c r="MS393" s="119"/>
      <c r="MT393" s="119"/>
      <c r="MU393" s="119"/>
      <c r="MV393" s="119">
        <v>0</v>
      </c>
      <c r="MW393" s="119">
        <v>0</v>
      </c>
      <c r="MX393" s="119">
        <v>0</v>
      </c>
      <c r="MY393" s="119">
        <v>0</v>
      </c>
      <c r="MZ393" s="119">
        <v>0</v>
      </c>
      <c r="NA393" s="119">
        <v>0</v>
      </c>
      <c r="NB393" s="119">
        <v>0</v>
      </c>
      <c r="NC393" s="119">
        <v>0</v>
      </c>
      <c r="ND393" s="119">
        <v>0</v>
      </c>
      <c r="NE393" s="119">
        <v>0</v>
      </c>
      <c r="NF393" s="119">
        <v>0</v>
      </c>
      <c r="NG393" s="119">
        <v>0</v>
      </c>
      <c r="NH393" s="119">
        <v>0</v>
      </c>
      <c r="NI393" s="119">
        <v>0</v>
      </c>
      <c r="NJ393" s="119">
        <v>0</v>
      </c>
      <c r="NK393" s="119">
        <v>0</v>
      </c>
      <c r="NL393" s="119">
        <v>0</v>
      </c>
      <c r="NM393" s="119">
        <v>0</v>
      </c>
      <c r="NN393" s="119">
        <v>0</v>
      </c>
      <c r="NO393" s="119">
        <v>0</v>
      </c>
      <c r="NP393" s="119">
        <v>0</v>
      </c>
      <c r="NQ393" s="119">
        <v>0</v>
      </c>
      <c r="NR393" s="119">
        <v>0</v>
      </c>
      <c r="NS393" s="119">
        <v>0</v>
      </c>
      <c r="NT393" s="119">
        <v>0</v>
      </c>
      <c r="NU393" s="119">
        <v>0</v>
      </c>
      <c r="NV393" s="119">
        <v>0</v>
      </c>
      <c r="NW393" s="119">
        <v>0</v>
      </c>
      <c r="NX393" s="119">
        <v>0</v>
      </c>
      <c r="NY393" s="119">
        <v>0</v>
      </c>
      <c r="NZ393" s="119">
        <v>0</v>
      </c>
      <c r="OA393" s="119">
        <v>0</v>
      </c>
      <c r="OB393" s="119">
        <v>0</v>
      </c>
      <c r="OC393" s="119">
        <v>0</v>
      </c>
      <c r="OD393" s="119">
        <v>0</v>
      </c>
      <c r="OE393" s="119">
        <v>0</v>
      </c>
      <c r="OF393" s="119">
        <v>0</v>
      </c>
      <c r="OG393" s="119">
        <v>0</v>
      </c>
      <c r="OH393" s="119">
        <v>0</v>
      </c>
      <c r="OI393" s="119">
        <v>0</v>
      </c>
      <c r="OJ393" s="119">
        <v>0</v>
      </c>
      <c r="OK393" s="119">
        <v>0</v>
      </c>
      <c r="OL393" s="119">
        <v>0</v>
      </c>
      <c r="OM393" s="119">
        <v>0</v>
      </c>
      <c r="ON393" s="119">
        <v>0</v>
      </c>
      <c r="OO393" s="119">
        <v>0</v>
      </c>
      <c r="OP393" s="119">
        <v>0</v>
      </c>
      <c r="OQ393" s="119">
        <v>0</v>
      </c>
      <c r="OR393" s="119">
        <v>0</v>
      </c>
      <c r="OS393" s="119">
        <v>0</v>
      </c>
      <c r="OT393" s="119">
        <v>0</v>
      </c>
    </row>
    <row r="394" spans="1:410" s="10" customFormat="1">
      <c r="A394" s="55" t="s">
        <v>776</v>
      </c>
      <c r="B394" s="56" t="s">
        <v>777</v>
      </c>
      <c r="C394" s="55" t="s">
        <v>547</v>
      </c>
      <c r="D394" s="57">
        <v>5</v>
      </c>
      <c r="E394" s="96">
        <v>2018</v>
      </c>
      <c r="F394" s="56">
        <v>74.38</v>
      </c>
      <c r="G394" s="110">
        <v>57375</v>
      </c>
      <c r="H394" s="110">
        <v>47046</v>
      </c>
      <c r="I394" s="110">
        <v>10329</v>
      </c>
      <c r="J394" s="100">
        <v>35.81</v>
      </c>
      <c r="K394" s="110">
        <v>29416</v>
      </c>
      <c r="L394" s="100">
        <v>42.54</v>
      </c>
      <c r="M394" s="110">
        <v>34951</v>
      </c>
      <c r="N394" s="111">
        <v>5640</v>
      </c>
      <c r="O394" s="111">
        <v>2931</v>
      </c>
      <c r="P394" s="111">
        <v>2709</v>
      </c>
      <c r="Q394" s="112">
        <v>6798</v>
      </c>
      <c r="R394" s="113">
        <v>3531</v>
      </c>
      <c r="S394" s="113">
        <v>3267</v>
      </c>
      <c r="T394" s="111">
        <v>5933</v>
      </c>
      <c r="U394" s="111">
        <v>3062</v>
      </c>
      <c r="V394" s="111">
        <v>2871</v>
      </c>
      <c r="W394" s="114">
        <v>7233</v>
      </c>
      <c r="X394" s="113">
        <v>3720</v>
      </c>
      <c r="Y394" s="113">
        <v>3513</v>
      </c>
      <c r="Z394" s="111">
        <v>6188</v>
      </c>
      <c r="AA394" s="111">
        <v>3153</v>
      </c>
      <c r="AB394" s="111">
        <v>3035</v>
      </c>
      <c r="AC394" s="112">
        <v>7403</v>
      </c>
      <c r="AD394" s="112">
        <v>3743</v>
      </c>
      <c r="AE394" s="112">
        <v>3660</v>
      </c>
      <c r="AF394" s="111">
        <v>6015</v>
      </c>
      <c r="AG394" s="111">
        <v>3009</v>
      </c>
      <c r="AH394" s="178">
        <v>3006</v>
      </c>
      <c r="AI394" s="182"/>
      <c r="AJ394" s="182"/>
      <c r="AK394" s="182"/>
      <c r="AL394" s="111">
        <v>5391</v>
      </c>
      <c r="AM394" s="111">
        <v>2625</v>
      </c>
      <c r="AN394" s="111">
        <v>2766</v>
      </c>
      <c r="AO394" s="111">
        <v>4758</v>
      </c>
      <c r="AP394" s="111">
        <v>2232</v>
      </c>
      <c r="AQ394" s="111">
        <v>2526</v>
      </c>
      <c r="AR394" s="56">
        <v>396</v>
      </c>
      <c r="AS394" s="80">
        <v>392</v>
      </c>
      <c r="AT394" s="115" t="s">
        <v>3413</v>
      </c>
      <c r="AU394" s="59">
        <v>4042</v>
      </c>
      <c r="AV394" s="59">
        <v>0</v>
      </c>
      <c r="AW394" s="59">
        <v>1302</v>
      </c>
      <c r="AX394" s="59">
        <v>8.1</v>
      </c>
      <c r="AY394" s="59">
        <v>9</v>
      </c>
      <c r="AZ394" s="62">
        <v>1.5070832914699086</v>
      </c>
      <c r="BA394" s="63">
        <v>15</v>
      </c>
      <c r="BB394" s="62">
        <v>0</v>
      </c>
      <c r="BC394" s="63">
        <v>0</v>
      </c>
      <c r="BD394" s="64">
        <v>0</v>
      </c>
      <c r="BE394" s="65">
        <v>0</v>
      </c>
      <c r="BF394" s="62">
        <v>9.502262443438914</v>
      </c>
      <c r="BG394" s="63">
        <v>105</v>
      </c>
      <c r="BH394" s="62">
        <v>8.4162895927601813</v>
      </c>
      <c r="BI394" s="63">
        <v>93</v>
      </c>
      <c r="BJ394" s="64">
        <v>20.094443886265449</v>
      </c>
      <c r="BK394" s="65">
        <v>2</v>
      </c>
      <c r="BL394" s="64">
        <v>10.047221943132724</v>
      </c>
      <c r="BM394" s="65">
        <v>1</v>
      </c>
      <c r="BN394" s="56">
        <v>10.24</v>
      </c>
      <c r="BO394" s="56">
        <v>1</v>
      </c>
      <c r="BP394" s="56">
        <v>10.24</v>
      </c>
      <c r="BQ394" s="56">
        <v>1</v>
      </c>
      <c r="BR394" s="56">
        <v>0</v>
      </c>
      <c r="BS394" s="56">
        <v>0</v>
      </c>
      <c r="BT394" s="56">
        <v>0</v>
      </c>
      <c r="BU394" s="56">
        <v>0</v>
      </c>
      <c r="BV394" s="116">
        <v>169.4</v>
      </c>
      <c r="BW394" s="70">
        <v>0.88265306122448983</v>
      </c>
      <c r="BX394" s="56">
        <v>88.9</v>
      </c>
      <c r="BY394" s="107">
        <v>87.8</v>
      </c>
      <c r="BZ394" s="56">
        <v>93.6</v>
      </c>
      <c r="CA394" s="56">
        <v>93.8</v>
      </c>
      <c r="CB394" s="56">
        <v>91</v>
      </c>
      <c r="CC394" s="96" t="s">
        <v>3522</v>
      </c>
      <c r="CD394" s="96" t="s">
        <v>1862</v>
      </c>
      <c r="CE394" s="96" t="s">
        <v>555</v>
      </c>
      <c r="CF394" s="96" t="s">
        <v>3523</v>
      </c>
      <c r="CG394" s="96" t="s">
        <v>1061</v>
      </c>
      <c r="CH394" s="56">
        <v>0</v>
      </c>
      <c r="CI394" s="56">
        <v>0</v>
      </c>
      <c r="CJ394" s="60">
        <v>0.32826348615822304</v>
      </c>
      <c r="CK394" s="61">
        <v>3</v>
      </c>
      <c r="CL394" s="61">
        <v>0</v>
      </c>
      <c r="CM394" s="61">
        <v>0</v>
      </c>
      <c r="CN394" s="56">
        <v>42.23</v>
      </c>
      <c r="CO394" s="56">
        <v>5</v>
      </c>
      <c r="CP394" s="56">
        <v>0</v>
      </c>
      <c r="CQ394" s="56">
        <v>0</v>
      </c>
      <c r="CR394" s="56">
        <v>9.31</v>
      </c>
      <c r="CS394" s="56">
        <v>1</v>
      </c>
      <c r="CT394" s="56">
        <v>9.31</v>
      </c>
      <c r="CU394" s="56">
        <v>1</v>
      </c>
      <c r="CV394" s="56">
        <v>0</v>
      </c>
      <c r="CW394" s="56">
        <v>0</v>
      </c>
      <c r="CX394" s="56">
        <v>0</v>
      </c>
      <c r="CY394" s="56">
        <v>0</v>
      </c>
      <c r="CZ394" s="56">
        <v>0</v>
      </c>
      <c r="DA394" s="56">
        <v>0</v>
      </c>
      <c r="DB394" s="60">
        <v>0.11657729074376311</v>
      </c>
      <c r="DC394" s="61">
        <v>1</v>
      </c>
      <c r="DD394" s="56" t="s">
        <v>3524</v>
      </c>
      <c r="DE394" s="56" t="s">
        <v>3525</v>
      </c>
      <c r="DF394" s="96" t="s">
        <v>555</v>
      </c>
      <c r="DG394" s="96" t="s">
        <v>555</v>
      </c>
      <c r="DH394" s="56">
        <v>9.31</v>
      </c>
      <c r="DI394" s="56">
        <v>1</v>
      </c>
      <c r="DJ394" s="56">
        <v>93.09</v>
      </c>
      <c r="DK394" s="56">
        <v>10</v>
      </c>
      <c r="DL394" s="56">
        <v>0</v>
      </c>
      <c r="DM394" s="56">
        <v>0</v>
      </c>
      <c r="DN394" s="56">
        <v>9.31</v>
      </c>
      <c r="DO394" s="56">
        <v>1</v>
      </c>
      <c r="DP394" s="56">
        <v>24.9</v>
      </c>
      <c r="DQ394" s="56">
        <v>5</v>
      </c>
      <c r="DR394" s="56">
        <v>0</v>
      </c>
      <c r="DS394" s="56">
        <v>0</v>
      </c>
      <c r="DT394" s="56">
        <v>29.88</v>
      </c>
      <c r="DU394" s="56">
        <v>3</v>
      </c>
      <c r="DV394" s="56">
        <v>19.920000000000002</v>
      </c>
      <c r="DW394" s="56">
        <v>2</v>
      </c>
      <c r="DX394" s="56">
        <v>0</v>
      </c>
      <c r="DY394" s="56">
        <v>0</v>
      </c>
      <c r="DZ394" s="62">
        <v>1.7391304347826086</v>
      </c>
      <c r="EA394" s="63">
        <v>22</v>
      </c>
      <c r="EB394" s="62">
        <v>27.27272727272727</v>
      </c>
      <c r="EC394" s="63">
        <v>345</v>
      </c>
      <c r="ED394" s="60">
        <v>1.578627808136005</v>
      </c>
      <c r="EE394" s="61">
        <v>13</v>
      </c>
      <c r="EF394" s="56" t="s">
        <v>2761</v>
      </c>
      <c r="EG394" s="56" t="s">
        <v>3526</v>
      </c>
      <c r="EH394" s="56" t="s">
        <v>555</v>
      </c>
      <c r="EI394" s="56" t="s">
        <v>555</v>
      </c>
      <c r="EJ394" s="56" t="s">
        <v>3527</v>
      </c>
      <c r="EK394" s="56" t="s">
        <v>3528</v>
      </c>
      <c r="EL394" s="56" t="s">
        <v>3529</v>
      </c>
      <c r="EM394" s="56" t="s">
        <v>3530</v>
      </c>
      <c r="EN394" s="56" t="s">
        <v>555</v>
      </c>
      <c r="EO394" s="56" t="s">
        <v>555</v>
      </c>
      <c r="EP394" s="56">
        <v>29.88</v>
      </c>
      <c r="EQ394" s="56">
        <v>3</v>
      </c>
      <c r="ER394" s="56">
        <v>79.680000000000007</v>
      </c>
      <c r="ES394" s="56">
        <v>8</v>
      </c>
      <c r="ET394" s="56">
        <v>49.8</v>
      </c>
      <c r="EU394" s="56">
        <v>5</v>
      </c>
      <c r="EV394" s="107">
        <v>39.840000000000003</v>
      </c>
      <c r="EW394" s="56">
        <v>4</v>
      </c>
      <c r="EX394" s="56">
        <v>0</v>
      </c>
      <c r="EY394" s="62">
        <v>132.6825741142444</v>
      </c>
      <c r="EZ394" s="63">
        <v>367</v>
      </c>
      <c r="FA394" s="62">
        <v>111.24307205067301</v>
      </c>
      <c r="FB394" s="63">
        <v>281</v>
      </c>
      <c r="FC394" s="56">
        <v>22.79</v>
      </c>
      <c r="FD394" s="111">
        <v>4</v>
      </c>
      <c r="FE394" s="56">
        <v>159.52000000000001</v>
      </c>
      <c r="FF394" s="56">
        <v>28</v>
      </c>
      <c r="FG394" s="56">
        <v>5.7</v>
      </c>
      <c r="FH394" s="56">
        <v>1</v>
      </c>
      <c r="FI394" s="56">
        <v>5.7</v>
      </c>
      <c r="FJ394" s="56">
        <v>1</v>
      </c>
      <c r="FK394" s="56">
        <v>193.7</v>
      </c>
      <c r="FL394" s="56">
        <v>34</v>
      </c>
      <c r="FM394" s="56">
        <v>96.85</v>
      </c>
      <c r="FN394" s="56">
        <v>17</v>
      </c>
      <c r="FO394" s="56">
        <v>119.64</v>
      </c>
      <c r="FP394" s="56">
        <v>21</v>
      </c>
      <c r="FQ394" s="56">
        <v>5.7</v>
      </c>
      <c r="FR394" s="56">
        <v>1</v>
      </c>
      <c r="FS394" s="60">
        <v>18</v>
      </c>
      <c r="FT394" s="61">
        <v>18</v>
      </c>
      <c r="FU394" s="60">
        <v>2.7322404371584699</v>
      </c>
      <c r="FV394" s="61">
        <v>13</v>
      </c>
      <c r="FW394" s="56" t="s">
        <v>3531</v>
      </c>
      <c r="FX394" s="56">
        <v>3.28</v>
      </c>
      <c r="FY394" s="56">
        <v>22.75</v>
      </c>
      <c r="FZ394" s="111">
        <v>16927</v>
      </c>
      <c r="GA394" s="111">
        <v>19561</v>
      </c>
      <c r="GB394" s="56">
        <v>41.23</v>
      </c>
      <c r="GC394" s="56">
        <v>58.77</v>
      </c>
      <c r="GD394" s="56">
        <v>26.06</v>
      </c>
      <c r="GE394" s="56">
        <v>77.400000000000006</v>
      </c>
      <c r="GF394" s="56">
        <v>80.48</v>
      </c>
      <c r="GG394" s="56">
        <v>83.65</v>
      </c>
      <c r="GH394" s="56">
        <v>98.1</v>
      </c>
      <c r="GI394" s="56">
        <v>57.8</v>
      </c>
      <c r="GJ394" s="56">
        <v>22.29</v>
      </c>
      <c r="GK394" s="56">
        <v>90.96</v>
      </c>
      <c r="GL394" s="56">
        <v>2.48</v>
      </c>
      <c r="GM394" s="56">
        <v>11.56</v>
      </c>
      <c r="GN394" s="56">
        <v>4.6100000000000003</v>
      </c>
      <c r="GO394" s="56">
        <v>21.56</v>
      </c>
      <c r="GP394" s="56">
        <v>3.89</v>
      </c>
      <c r="GQ394" s="56">
        <v>1.7</v>
      </c>
      <c r="GR394" s="56">
        <v>2.87</v>
      </c>
      <c r="GS394" s="56">
        <v>0.6</v>
      </c>
      <c r="GT394" s="56">
        <v>7.77</v>
      </c>
      <c r="GU394" s="99">
        <v>21.077072608805214</v>
      </c>
      <c r="GV394" s="120">
        <v>7.8852601514963396E-3</v>
      </c>
      <c r="GW394" s="120">
        <v>0.59158077735005599</v>
      </c>
      <c r="GX394" s="120">
        <v>0.38451508754501401</v>
      </c>
      <c r="GY394" s="120">
        <v>1.41562150751273E-2</v>
      </c>
      <c r="GZ394" s="120">
        <v>6.8297528871228102E-4</v>
      </c>
      <c r="HA394" s="120">
        <v>1.24177325220415E-4</v>
      </c>
      <c r="HB394" s="120">
        <v>1E-4</v>
      </c>
      <c r="HC394" s="120">
        <v>9.9341860176331803E-4</v>
      </c>
      <c r="HD394" s="122">
        <v>396</v>
      </c>
      <c r="HE394" s="118">
        <v>0</v>
      </c>
      <c r="HF394" s="118">
        <v>0</v>
      </c>
      <c r="HG394" s="118">
        <v>0</v>
      </c>
      <c r="HH394" s="122">
        <v>2636</v>
      </c>
      <c r="HI394" s="122">
        <v>2450</v>
      </c>
      <c r="HJ394" s="122">
        <v>17</v>
      </c>
      <c r="HK394" s="122">
        <v>5499</v>
      </c>
      <c r="HL394" s="122">
        <v>427</v>
      </c>
      <c r="HM394" s="118">
        <v>0</v>
      </c>
      <c r="HN394" s="118">
        <v>0</v>
      </c>
      <c r="HO394" s="118">
        <v>0</v>
      </c>
      <c r="HP394" s="122">
        <v>3252</v>
      </c>
      <c r="HQ394" s="122">
        <v>2926</v>
      </c>
      <c r="HR394" s="122">
        <v>11</v>
      </c>
      <c r="HS394" s="122">
        <v>6616</v>
      </c>
      <c r="HT394" s="122">
        <v>338</v>
      </c>
      <c r="HU394" s="118">
        <v>0</v>
      </c>
      <c r="HV394" s="118">
        <v>0</v>
      </c>
      <c r="HW394" s="118">
        <v>0</v>
      </c>
      <c r="HX394" s="122">
        <v>3772</v>
      </c>
      <c r="HY394" s="122">
        <v>3346</v>
      </c>
      <c r="HZ394" s="122">
        <v>16</v>
      </c>
      <c r="IA394" s="122">
        <v>7472</v>
      </c>
      <c r="IB394" s="122">
        <v>459</v>
      </c>
      <c r="IC394" s="118">
        <v>0</v>
      </c>
      <c r="ID394" s="118">
        <v>0</v>
      </c>
      <c r="IE394" s="118">
        <v>1</v>
      </c>
      <c r="IF394" s="122">
        <v>5641</v>
      </c>
      <c r="IG394" s="122">
        <v>5229</v>
      </c>
      <c r="IH394" s="122">
        <v>86</v>
      </c>
      <c r="II394" s="122">
        <v>11417</v>
      </c>
      <c r="IJ394" s="122">
        <v>240</v>
      </c>
      <c r="IK394" s="123">
        <v>0.108108108108108</v>
      </c>
      <c r="IL394" s="122">
        <v>61</v>
      </c>
      <c r="IM394" s="123">
        <v>2.7477477477477499E-2</v>
      </c>
      <c r="IN394" s="122">
        <v>1</v>
      </c>
      <c r="IO394" s="123">
        <v>4.5045045045045002E-4</v>
      </c>
      <c r="IP394" s="119">
        <v>0</v>
      </c>
      <c r="IQ394" s="119">
        <v>0</v>
      </c>
      <c r="IR394" s="122">
        <v>0</v>
      </c>
      <c r="IS394" s="122">
        <v>0</v>
      </c>
      <c r="IT394" s="122">
        <v>1</v>
      </c>
      <c r="IU394" s="123">
        <v>4.5045045045045002E-4</v>
      </c>
      <c r="IV394" s="122">
        <v>0</v>
      </c>
      <c r="IW394" s="122">
        <v>0</v>
      </c>
      <c r="IX394" s="122">
        <v>1898</v>
      </c>
      <c r="IY394" s="123">
        <v>0.85495495495495499</v>
      </c>
      <c r="IZ394" s="122">
        <v>1</v>
      </c>
      <c r="JA394" s="123">
        <v>4.5045045045045002E-4</v>
      </c>
      <c r="JB394" s="122">
        <v>1</v>
      </c>
      <c r="JC394" s="123">
        <v>4.5045045045045002E-4</v>
      </c>
      <c r="JD394" s="122">
        <v>0</v>
      </c>
      <c r="JE394" s="122">
        <v>0</v>
      </c>
      <c r="JF394" s="122">
        <v>0</v>
      </c>
      <c r="JG394" s="122">
        <v>0</v>
      </c>
      <c r="JH394" s="122">
        <v>0</v>
      </c>
      <c r="JI394" s="122">
        <v>0</v>
      </c>
      <c r="JJ394" s="122">
        <v>1</v>
      </c>
      <c r="JK394" s="123">
        <v>4.5045045045045002E-4</v>
      </c>
      <c r="JL394" s="122">
        <v>0</v>
      </c>
      <c r="JM394" s="122">
        <v>0</v>
      </c>
      <c r="JN394" s="122">
        <v>0</v>
      </c>
      <c r="JO394" s="122">
        <v>0</v>
      </c>
      <c r="JP394" s="122">
        <v>0</v>
      </c>
      <c r="JQ394" s="122">
        <v>0</v>
      </c>
      <c r="JR394" s="122">
        <v>0</v>
      </c>
      <c r="JS394" s="122">
        <v>0</v>
      </c>
      <c r="JT394" s="122">
        <v>0</v>
      </c>
      <c r="JU394" s="122">
        <v>0</v>
      </c>
      <c r="JV394" s="122">
        <v>1</v>
      </c>
      <c r="JW394" s="123">
        <v>4.5045045045045002E-4</v>
      </c>
      <c r="JX394" s="122">
        <v>1</v>
      </c>
      <c r="JY394" s="123">
        <v>4.5045045045045002E-4</v>
      </c>
      <c r="JZ394" s="122">
        <v>0</v>
      </c>
      <c r="KA394" s="122">
        <v>0</v>
      </c>
      <c r="KB394" s="122">
        <v>0</v>
      </c>
      <c r="KC394" s="122">
        <v>0</v>
      </c>
      <c r="KD394" s="122">
        <v>0</v>
      </c>
      <c r="KE394" s="122">
        <v>0</v>
      </c>
      <c r="KF394" s="122">
        <v>0</v>
      </c>
      <c r="KG394" s="122">
        <v>0</v>
      </c>
      <c r="KH394" s="122">
        <v>9</v>
      </c>
      <c r="KI394" s="123">
        <v>4.0540540540540499E-3</v>
      </c>
      <c r="KJ394" s="122">
        <v>0</v>
      </c>
      <c r="KK394" s="122">
        <v>0</v>
      </c>
      <c r="KL394" s="122">
        <v>0</v>
      </c>
      <c r="KM394" s="122">
        <v>0</v>
      </c>
      <c r="KN394" s="122">
        <v>0</v>
      </c>
      <c r="KO394" s="122">
        <v>0</v>
      </c>
      <c r="KP394" s="122">
        <v>0</v>
      </c>
      <c r="KQ394" s="122">
        <v>0</v>
      </c>
      <c r="KR394" s="122">
        <v>0</v>
      </c>
      <c r="KS394" s="122">
        <v>0</v>
      </c>
      <c r="KT394" s="122">
        <v>1</v>
      </c>
      <c r="KU394" s="123">
        <v>4.5045045045045002E-4</v>
      </c>
      <c r="KV394" s="122">
        <v>0</v>
      </c>
      <c r="KW394" s="122">
        <v>0</v>
      </c>
      <c r="KX394" s="122">
        <v>0</v>
      </c>
      <c r="KY394" s="122">
        <v>0</v>
      </c>
      <c r="KZ394" s="122">
        <v>0</v>
      </c>
      <c r="LA394" s="122">
        <v>0</v>
      </c>
      <c r="LB394" s="122">
        <v>0</v>
      </c>
      <c r="LC394" s="122">
        <v>0</v>
      </c>
      <c r="LD394" s="122">
        <v>0</v>
      </c>
      <c r="LE394" s="122">
        <v>0</v>
      </c>
      <c r="LF394" s="119">
        <v>0</v>
      </c>
      <c r="LG394" s="119">
        <v>0</v>
      </c>
      <c r="LH394" s="122">
        <v>0</v>
      </c>
      <c r="LI394" s="122">
        <v>0</v>
      </c>
      <c r="LJ394" s="122">
        <v>0</v>
      </c>
      <c r="LK394" s="122">
        <v>0</v>
      </c>
      <c r="LL394" s="122">
        <v>0</v>
      </c>
      <c r="LM394" s="122">
        <v>0</v>
      </c>
      <c r="LN394" s="122">
        <v>0</v>
      </c>
      <c r="LO394" s="122">
        <v>0</v>
      </c>
      <c r="LP394" s="122">
        <v>0</v>
      </c>
      <c r="LQ394" s="122">
        <v>0</v>
      </c>
      <c r="LR394" s="122">
        <v>0</v>
      </c>
      <c r="LS394" s="119">
        <v>0</v>
      </c>
      <c r="LT394" s="122">
        <v>0</v>
      </c>
      <c r="LU394" s="122">
        <v>0</v>
      </c>
      <c r="LV394" s="122">
        <v>0</v>
      </c>
      <c r="LW394" s="122">
        <v>0</v>
      </c>
      <c r="LX394" s="122">
        <v>0</v>
      </c>
      <c r="LY394" s="122">
        <v>0</v>
      </c>
      <c r="LZ394" s="122">
        <v>0</v>
      </c>
      <c r="MA394" s="122">
        <v>0</v>
      </c>
      <c r="MB394" s="122">
        <v>0</v>
      </c>
      <c r="MC394" s="122">
        <v>0</v>
      </c>
      <c r="MD394" s="122">
        <v>0</v>
      </c>
      <c r="ME394" s="122">
        <v>0</v>
      </c>
      <c r="MF394" s="122">
        <v>1</v>
      </c>
      <c r="MG394" s="123">
        <v>4.5045045045045002E-4</v>
      </c>
      <c r="MH394" s="122">
        <v>0</v>
      </c>
      <c r="MI394" s="122">
        <v>0</v>
      </c>
      <c r="MJ394" s="119">
        <v>0</v>
      </c>
      <c r="MK394" s="122">
        <v>0</v>
      </c>
      <c r="ML394" s="122">
        <v>0</v>
      </c>
      <c r="MM394" s="122">
        <v>0</v>
      </c>
      <c r="MN394" s="122">
        <v>0</v>
      </c>
      <c r="MO394" s="122">
        <v>0</v>
      </c>
      <c r="MP394" s="122">
        <v>1</v>
      </c>
      <c r="MQ394" s="123">
        <v>4.5045045045045002E-4</v>
      </c>
      <c r="MR394" s="122">
        <v>1</v>
      </c>
      <c r="MS394" s="123">
        <v>4.5045045045045002E-4</v>
      </c>
      <c r="MT394" s="122">
        <v>1</v>
      </c>
      <c r="MU394" s="123">
        <v>4.5045045045045002E-4</v>
      </c>
      <c r="MV394" s="119">
        <v>0</v>
      </c>
      <c r="MW394" s="119">
        <v>0</v>
      </c>
      <c r="MX394" s="119">
        <v>0</v>
      </c>
      <c r="MY394" s="119">
        <v>0</v>
      </c>
      <c r="MZ394" s="119">
        <v>0</v>
      </c>
      <c r="NA394" s="119">
        <v>0</v>
      </c>
      <c r="NB394" s="119">
        <v>0</v>
      </c>
      <c r="NC394" s="119">
        <v>0</v>
      </c>
      <c r="ND394" s="119">
        <v>0</v>
      </c>
      <c r="NE394" s="119">
        <v>0</v>
      </c>
      <c r="NF394" s="119">
        <v>0</v>
      </c>
      <c r="NG394" s="119">
        <v>0</v>
      </c>
      <c r="NH394" s="119">
        <v>0</v>
      </c>
      <c r="NI394" s="119">
        <v>0</v>
      </c>
      <c r="NJ394" s="119">
        <v>0</v>
      </c>
      <c r="NK394" s="119">
        <v>0</v>
      </c>
      <c r="NL394" s="119">
        <v>0</v>
      </c>
      <c r="NM394" s="119">
        <v>0</v>
      </c>
      <c r="NN394" s="119">
        <v>0</v>
      </c>
      <c r="NO394" s="119">
        <v>0</v>
      </c>
      <c r="NP394" s="119">
        <v>0</v>
      </c>
      <c r="NQ394" s="119">
        <v>0</v>
      </c>
      <c r="NR394" s="119">
        <v>0</v>
      </c>
      <c r="NS394" s="119">
        <v>0</v>
      </c>
      <c r="NT394" s="119">
        <v>0</v>
      </c>
      <c r="NU394" s="119">
        <v>0</v>
      </c>
      <c r="NV394" s="119">
        <v>0</v>
      </c>
      <c r="NW394" s="119">
        <v>0</v>
      </c>
      <c r="NX394" s="119">
        <v>0</v>
      </c>
      <c r="NY394" s="119">
        <v>0</v>
      </c>
      <c r="NZ394" s="119">
        <v>0</v>
      </c>
      <c r="OA394" s="119">
        <v>0</v>
      </c>
      <c r="OB394" s="119">
        <v>0</v>
      </c>
      <c r="OC394" s="119">
        <v>0</v>
      </c>
      <c r="OD394" s="119">
        <v>0</v>
      </c>
      <c r="OE394" s="119">
        <v>0</v>
      </c>
      <c r="OF394" s="119">
        <v>0</v>
      </c>
      <c r="OG394" s="119">
        <v>0</v>
      </c>
      <c r="OH394" s="119">
        <v>0</v>
      </c>
      <c r="OI394" s="119">
        <v>0</v>
      </c>
      <c r="OJ394" s="119">
        <v>0</v>
      </c>
      <c r="OK394" s="119">
        <v>0</v>
      </c>
      <c r="OL394" s="119">
        <v>0</v>
      </c>
      <c r="OM394" s="119">
        <v>0</v>
      </c>
      <c r="ON394" s="119">
        <v>0</v>
      </c>
      <c r="OO394" s="119">
        <v>0</v>
      </c>
      <c r="OP394" s="119">
        <v>0</v>
      </c>
      <c r="OQ394" s="119">
        <v>0</v>
      </c>
      <c r="OR394" s="119">
        <v>0</v>
      </c>
      <c r="OS394" s="119">
        <v>0</v>
      </c>
      <c r="OT394" s="119">
        <v>0</v>
      </c>
    </row>
    <row r="395" spans="1:410" s="10" customFormat="1">
      <c r="A395" s="55" t="s">
        <v>784</v>
      </c>
      <c r="B395" s="56" t="s">
        <v>785</v>
      </c>
      <c r="C395" s="55" t="s">
        <v>479</v>
      </c>
      <c r="D395" s="57">
        <v>6</v>
      </c>
      <c r="E395" s="96">
        <v>2018</v>
      </c>
      <c r="F395" s="56">
        <v>66.760000000000005</v>
      </c>
      <c r="G395" s="110">
        <v>9775</v>
      </c>
      <c r="H395" s="110">
        <v>8415</v>
      </c>
      <c r="I395" s="110">
        <v>1360</v>
      </c>
      <c r="J395" s="100">
        <v>32.799999999999997</v>
      </c>
      <c r="K395" s="110">
        <v>2909</v>
      </c>
      <c r="L395" s="110">
        <v>6446</v>
      </c>
      <c r="M395" s="110">
        <v>6446</v>
      </c>
      <c r="N395" s="56">
        <v>639</v>
      </c>
      <c r="O395" s="56">
        <v>327</v>
      </c>
      <c r="P395" s="56">
        <v>312</v>
      </c>
      <c r="Q395" s="112">
        <v>772</v>
      </c>
      <c r="R395" s="113">
        <v>394</v>
      </c>
      <c r="S395" s="113">
        <v>378</v>
      </c>
      <c r="T395" s="56">
        <v>696</v>
      </c>
      <c r="U395" s="56">
        <v>351</v>
      </c>
      <c r="V395" s="56">
        <v>345</v>
      </c>
      <c r="W395" s="114">
        <v>859</v>
      </c>
      <c r="X395" s="113">
        <v>433</v>
      </c>
      <c r="Y395" s="113">
        <v>426</v>
      </c>
      <c r="Z395" s="56">
        <v>752</v>
      </c>
      <c r="AA395" s="56">
        <v>376</v>
      </c>
      <c r="AB395" s="56">
        <v>376</v>
      </c>
      <c r="AC395" s="112">
        <v>152</v>
      </c>
      <c r="AD395" s="112">
        <v>76</v>
      </c>
      <c r="AE395" s="112">
        <v>76</v>
      </c>
      <c r="AF395" s="56">
        <v>754</v>
      </c>
      <c r="AG395" s="56">
        <v>376</v>
      </c>
      <c r="AH395" s="177">
        <v>378</v>
      </c>
      <c r="AI395" s="182"/>
      <c r="AJ395" s="182"/>
      <c r="AK395" s="182"/>
      <c r="AL395" s="56">
        <v>721</v>
      </c>
      <c r="AM395" s="56">
        <v>350</v>
      </c>
      <c r="AN395" s="56">
        <v>371</v>
      </c>
      <c r="AO395" s="56">
        <v>706</v>
      </c>
      <c r="AP395" s="56">
        <v>338</v>
      </c>
      <c r="AQ395" s="56">
        <v>368</v>
      </c>
      <c r="AR395" s="56">
        <v>124</v>
      </c>
      <c r="AS395" s="80">
        <v>14</v>
      </c>
      <c r="AT395" s="115" t="s">
        <v>3413</v>
      </c>
      <c r="AU395" s="59">
        <v>397</v>
      </c>
      <c r="AV395" s="59">
        <v>0</v>
      </c>
      <c r="AW395" s="59">
        <v>116</v>
      </c>
      <c r="AX395" s="59">
        <v>0</v>
      </c>
      <c r="AY395" s="59">
        <v>0</v>
      </c>
      <c r="AZ395" s="62">
        <v>0</v>
      </c>
      <c r="BA395" s="63">
        <v>0</v>
      </c>
      <c r="BB395" s="62">
        <v>0</v>
      </c>
      <c r="BC395" s="63">
        <v>0</v>
      </c>
      <c r="BD395" s="64">
        <v>0</v>
      </c>
      <c r="BE395" s="65">
        <v>0</v>
      </c>
      <c r="BF395" s="62">
        <v>7.6923076923076925</v>
      </c>
      <c r="BG395" s="63">
        <v>8</v>
      </c>
      <c r="BH395" s="62">
        <v>4.8076923076923084</v>
      </c>
      <c r="BI395" s="63">
        <v>5</v>
      </c>
      <c r="BJ395" s="64">
        <v>0</v>
      </c>
      <c r="BK395" s="65">
        <v>0</v>
      </c>
      <c r="BL395" s="64">
        <v>0</v>
      </c>
      <c r="BM395" s="65">
        <v>0</v>
      </c>
      <c r="BN395" s="56">
        <v>0</v>
      </c>
      <c r="BO395" s="56">
        <v>0</v>
      </c>
      <c r="BP395" s="56">
        <v>0</v>
      </c>
      <c r="BQ395" s="56">
        <v>0</v>
      </c>
      <c r="BR395" s="56">
        <v>0</v>
      </c>
      <c r="BS395" s="56">
        <v>0</v>
      </c>
      <c r="BT395" s="56">
        <v>0</v>
      </c>
      <c r="BU395" s="56">
        <v>0</v>
      </c>
      <c r="BV395" s="116">
        <v>21.8</v>
      </c>
      <c r="BW395" s="70">
        <v>1.1512605042016806</v>
      </c>
      <c r="BX395" s="56">
        <v>104.2</v>
      </c>
      <c r="BY395" s="107">
        <v>116</v>
      </c>
      <c r="BZ395" s="56">
        <v>104.2</v>
      </c>
      <c r="CA395" s="56">
        <v>105.7</v>
      </c>
      <c r="CB395" s="56">
        <v>116.4</v>
      </c>
      <c r="CC395" s="96" t="s">
        <v>3532</v>
      </c>
      <c r="CD395" s="96" t="s">
        <v>1721</v>
      </c>
      <c r="CE395" s="96" t="s">
        <v>555</v>
      </c>
      <c r="CF395" s="96" t="s">
        <v>1865</v>
      </c>
      <c r="CG395" s="96" t="s">
        <v>2831</v>
      </c>
      <c r="CH395" s="56">
        <v>0</v>
      </c>
      <c r="CI395" s="56">
        <v>0</v>
      </c>
      <c r="CJ395" s="60">
        <v>0</v>
      </c>
      <c r="CK395" s="61">
        <v>0</v>
      </c>
      <c r="CL395" s="61">
        <v>0</v>
      </c>
      <c r="CM395" s="61">
        <v>0</v>
      </c>
      <c r="CN395" s="56">
        <v>0</v>
      </c>
      <c r="CO395" s="56">
        <v>0</v>
      </c>
      <c r="CP395" s="56">
        <v>0</v>
      </c>
      <c r="CQ395" s="56">
        <v>0</v>
      </c>
      <c r="CR395" s="56">
        <v>0</v>
      </c>
      <c r="CS395" s="56">
        <v>0</v>
      </c>
      <c r="CT395" s="56">
        <v>0</v>
      </c>
      <c r="CU395" s="56">
        <v>0</v>
      </c>
      <c r="CV395" s="56">
        <v>0</v>
      </c>
      <c r="CW395" s="56">
        <v>0</v>
      </c>
      <c r="CX395" s="56">
        <v>0</v>
      </c>
      <c r="CY395" s="56">
        <v>0</v>
      </c>
      <c r="CZ395" s="56">
        <v>0</v>
      </c>
      <c r="DA395" s="56">
        <v>0</v>
      </c>
      <c r="DB395" s="60">
        <v>0</v>
      </c>
      <c r="DC395" s="61">
        <v>0</v>
      </c>
      <c r="DD395" s="56" t="s">
        <v>3533</v>
      </c>
      <c r="DE395" s="56" t="s">
        <v>3534</v>
      </c>
      <c r="DF395" s="96" t="s">
        <v>555</v>
      </c>
      <c r="DG395" s="96" t="s">
        <v>555</v>
      </c>
      <c r="DH395" s="56">
        <v>112.99</v>
      </c>
      <c r="DI395" s="56">
        <v>1</v>
      </c>
      <c r="DJ395" s="56">
        <v>338.98</v>
      </c>
      <c r="DK395" s="56">
        <v>3</v>
      </c>
      <c r="DL395" s="56">
        <v>0</v>
      </c>
      <c r="DM395" s="56">
        <v>0</v>
      </c>
      <c r="DN395" s="56">
        <v>366.3</v>
      </c>
      <c r="DO395" s="56">
        <v>1</v>
      </c>
      <c r="DP395" s="56">
        <v>118.48</v>
      </c>
      <c r="DQ395" s="56">
        <v>2</v>
      </c>
      <c r="DR395" s="56">
        <v>118.48</v>
      </c>
      <c r="DS395" s="56">
        <v>1</v>
      </c>
      <c r="DT395" s="56">
        <v>118.48</v>
      </c>
      <c r="DU395" s="56">
        <v>1</v>
      </c>
      <c r="DV395" s="56">
        <v>0</v>
      </c>
      <c r="DW395" s="56">
        <v>0</v>
      </c>
      <c r="DX395" s="56">
        <v>0</v>
      </c>
      <c r="DY395" s="56">
        <v>0</v>
      </c>
      <c r="DZ395" s="62">
        <v>2.4390243902439024</v>
      </c>
      <c r="EA395" s="63">
        <v>3</v>
      </c>
      <c r="EB395" s="62">
        <v>19.512195121951219</v>
      </c>
      <c r="EC395" s="63">
        <v>24</v>
      </c>
      <c r="ED395" s="60">
        <v>2.8776978417266186</v>
      </c>
      <c r="EE395" s="61">
        <v>2</v>
      </c>
      <c r="EF395" s="56" t="s">
        <v>3535</v>
      </c>
      <c r="EG395" s="56" t="s">
        <v>3536</v>
      </c>
      <c r="EH395" s="56" t="s">
        <v>555</v>
      </c>
      <c r="EI395" s="56" t="s">
        <v>555</v>
      </c>
      <c r="EJ395" s="56" t="s">
        <v>608</v>
      </c>
      <c r="EK395" s="56" t="s">
        <v>3537</v>
      </c>
      <c r="EL395" s="56" t="s">
        <v>3538</v>
      </c>
      <c r="EM395" s="56" t="s">
        <v>2804</v>
      </c>
      <c r="EN395" s="56" t="s">
        <v>555</v>
      </c>
      <c r="EO395" s="56" t="s">
        <v>555</v>
      </c>
      <c r="EP395" s="56">
        <v>0</v>
      </c>
      <c r="EQ395" s="56">
        <v>0</v>
      </c>
      <c r="ER395" s="56">
        <v>473.93</v>
      </c>
      <c r="ES395" s="56">
        <v>4</v>
      </c>
      <c r="ET395" s="56">
        <v>473.93</v>
      </c>
      <c r="EU395" s="56">
        <v>4</v>
      </c>
      <c r="EV395" s="56">
        <v>0</v>
      </c>
      <c r="EW395" s="56">
        <v>0</v>
      </c>
      <c r="EX395" s="56">
        <v>0</v>
      </c>
      <c r="EY395" s="62">
        <v>99.730458221024264</v>
      </c>
      <c r="EZ395" s="63">
        <v>37</v>
      </c>
      <c r="FA395" s="62">
        <v>81.521739130434781</v>
      </c>
      <c r="FB395" s="63">
        <v>30</v>
      </c>
      <c r="FC395" s="56">
        <v>0</v>
      </c>
      <c r="FD395" s="56">
        <v>0</v>
      </c>
      <c r="FE395" s="56">
        <v>396.04</v>
      </c>
      <c r="FF395" s="56">
        <v>6</v>
      </c>
      <c r="FG395" s="56">
        <v>0</v>
      </c>
      <c r="FH395" s="56">
        <v>0</v>
      </c>
      <c r="FI395" s="56">
        <v>0</v>
      </c>
      <c r="FJ395" s="56">
        <v>0</v>
      </c>
      <c r="FK395" s="56">
        <v>396.04</v>
      </c>
      <c r="FL395" s="56">
        <v>6</v>
      </c>
      <c r="FM395" s="56">
        <v>264.02999999999997</v>
      </c>
      <c r="FN395" s="56">
        <v>4</v>
      </c>
      <c r="FO395" s="56">
        <v>1056.1099999999999</v>
      </c>
      <c r="FP395" s="56">
        <v>16</v>
      </c>
      <c r="FQ395" s="56">
        <v>0</v>
      </c>
      <c r="FR395" s="56"/>
      <c r="FS395" s="60">
        <v>5</v>
      </c>
      <c r="FT395" s="61">
        <v>5</v>
      </c>
      <c r="FU395" s="60">
        <v>2.8328611898017</v>
      </c>
      <c r="FV395" s="61">
        <v>2</v>
      </c>
      <c r="FW395" s="56" t="s">
        <v>3539</v>
      </c>
      <c r="FX395" s="56">
        <v>2.77</v>
      </c>
      <c r="FY395" s="56">
        <v>65.900000000000006</v>
      </c>
      <c r="FZ395" s="111">
        <v>3207</v>
      </c>
      <c r="GA395" s="111">
        <v>3950</v>
      </c>
      <c r="GB395" s="56">
        <v>49.83</v>
      </c>
      <c r="GC395" s="56">
        <v>50.17</v>
      </c>
      <c r="GD395" s="56">
        <v>35.18</v>
      </c>
      <c r="GE395" s="56">
        <v>68.209999999999994</v>
      </c>
      <c r="GF395" s="56">
        <v>66.31</v>
      </c>
      <c r="GG395" s="56">
        <v>64.73</v>
      </c>
      <c r="GH395" s="56">
        <v>99.52</v>
      </c>
      <c r="GI395" s="56">
        <v>56.39</v>
      </c>
      <c r="GJ395" s="56">
        <v>26.93</v>
      </c>
      <c r="GK395" s="56">
        <v>85.22</v>
      </c>
      <c r="GL395" s="56">
        <v>1.67</v>
      </c>
      <c r="GM395" s="56">
        <v>12.86</v>
      </c>
      <c r="GN395" s="56">
        <v>3.8</v>
      </c>
      <c r="GO395" s="56">
        <v>23.67</v>
      </c>
      <c r="GP395" s="56">
        <v>3.44</v>
      </c>
      <c r="GQ395" s="56">
        <v>3.88</v>
      </c>
      <c r="GR395" s="56">
        <v>2.4500000000000002</v>
      </c>
      <c r="GS395" s="56">
        <v>1.1000000000000001</v>
      </c>
      <c r="GT395" s="56">
        <v>4.42</v>
      </c>
      <c r="GU395" s="99">
        <v>13.148127319761556</v>
      </c>
      <c r="GV395" s="120">
        <v>7.7972709551656898E-3</v>
      </c>
      <c r="GW395" s="120">
        <v>0.34730344379467198</v>
      </c>
      <c r="GX395" s="120">
        <v>0.53541260558804404</v>
      </c>
      <c r="GY395" s="120">
        <v>0.10623781676413301</v>
      </c>
      <c r="GZ395" s="120">
        <v>2.59909031838856E-3</v>
      </c>
      <c r="HA395" s="120">
        <v>0</v>
      </c>
      <c r="HB395" s="120">
        <v>0</v>
      </c>
      <c r="HC395" s="120">
        <v>6.4977257959714096E-4</v>
      </c>
      <c r="HD395" s="118">
        <v>1</v>
      </c>
      <c r="HE395" s="118">
        <v>0</v>
      </c>
      <c r="HF395" s="118">
        <v>0</v>
      </c>
      <c r="HG395" s="118">
        <v>0</v>
      </c>
      <c r="HH395" s="122">
        <v>8</v>
      </c>
      <c r="HI395" s="122">
        <v>566</v>
      </c>
      <c r="HJ395" s="122">
        <v>4</v>
      </c>
      <c r="HK395" s="122">
        <v>579</v>
      </c>
      <c r="HL395" s="118">
        <v>1</v>
      </c>
      <c r="HM395" s="118">
        <v>0</v>
      </c>
      <c r="HN395" s="118">
        <v>0</v>
      </c>
      <c r="HO395" s="118">
        <v>0</v>
      </c>
      <c r="HP395" s="118">
        <v>13</v>
      </c>
      <c r="HQ395" s="122">
        <v>718</v>
      </c>
      <c r="HR395" s="122">
        <v>2</v>
      </c>
      <c r="HS395" s="122">
        <v>734</v>
      </c>
      <c r="HT395" s="118">
        <v>0</v>
      </c>
      <c r="HU395" s="118">
        <v>0</v>
      </c>
      <c r="HV395" s="118">
        <v>0</v>
      </c>
      <c r="HW395" s="118">
        <v>0</v>
      </c>
      <c r="HX395" s="122">
        <v>10</v>
      </c>
      <c r="HY395" s="122">
        <v>858</v>
      </c>
      <c r="HZ395" s="118">
        <v>6</v>
      </c>
      <c r="IA395" s="122">
        <v>874</v>
      </c>
      <c r="IB395" s="118">
        <v>1</v>
      </c>
      <c r="IC395" s="118">
        <v>0</v>
      </c>
      <c r="ID395" s="118">
        <v>0</v>
      </c>
      <c r="IE395" s="118">
        <v>0</v>
      </c>
      <c r="IF395" s="118">
        <v>19</v>
      </c>
      <c r="IG395" s="122">
        <v>1417</v>
      </c>
      <c r="IH395" s="122">
        <v>14</v>
      </c>
      <c r="II395" s="122">
        <v>1451</v>
      </c>
      <c r="IJ395" s="122">
        <v>0</v>
      </c>
      <c r="IK395" s="122">
        <v>0</v>
      </c>
      <c r="IL395" s="122">
        <v>0</v>
      </c>
      <c r="IM395" s="122">
        <v>0</v>
      </c>
      <c r="IN395" s="122">
        <v>3</v>
      </c>
      <c r="IO395" s="123">
        <v>0.5</v>
      </c>
      <c r="IP395" s="119">
        <v>0</v>
      </c>
      <c r="IQ395" s="119">
        <v>0</v>
      </c>
      <c r="IR395" s="122">
        <v>0</v>
      </c>
      <c r="IS395" s="122">
        <v>0</v>
      </c>
      <c r="IT395" s="122">
        <v>0</v>
      </c>
      <c r="IU395" s="122">
        <v>0</v>
      </c>
      <c r="IV395" s="122">
        <v>0</v>
      </c>
      <c r="IW395" s="122">
        <v>0</v>
      </c>
      <c r="IX395" s="122">
        <v>0</v>
      </c>
      <c r="IY395" s="122">
        <v>0</v>
      </c>
      <c r="IZ395" s="122">
        <v>0</v>
      </c>
      <c r="JA395" s="122">
        <v>0</v>
      </c>
      <c r="JB395" s="122">
        <v>0</v>
      </c>
      <c r="JC395" s="122">
        <v>0</v>
      </c>
      <c r="JD395" s="122">
        <v>0</v>
      </c>
      <c r="JE395" s="122">
        <v>0</v>
      </c>
      <c r="JF395" s="122">
        <v>0</v>
      </c>
      <c r="JG395" s="122">
        <v>0</v>
      </c>
      <c r="JH395" s="122">
        <v>0</v>
      </c>
      <c r="JI395" s="122">
        <v>0</v>
      </c>
      <c r="JJ395" s="122">
        <v>0</v>
      </c>
      <c r="JK395" s="122">
        <v>0</v>
      </c>
      <c r="JL395" s="122">
        <v>0</v>
      </c>
      <c r="JM395" s="122">
        <v>0</v>
      </c>
      <c r="JN395" s="122">
        <v>0</v>
      </c>
      <c r="JO395" s="122">
        <v>0</v>
      </c>
      <c r="JP395" s="122">
        <v>0</v>
      </c>
      <c r="JQ395" s="122">
        <v>0</v>
      </c>
      <c r="JR395" s="122">
        <v>0</v>
      </c>
      <c r="JS395" s="122">
        <v>0</v>
      </c>
      <c r="JT395" s="122">
        <v>0</v>
      </c>
      <c r="JU395" s="122">
        <v>0</v>
      </c>
      <c r="JV395" s="122">
        <v>0</v>
      </c>
      <c r="JW395" s="122">
        <v>0</v>
      </c>
      <c r="JX395" s="122">
        <v>0</v>
      </c>
      <c r="JY395" s="122">
        <v>0</v>
      </c>
      <c r="JZ395" s="122">
        <v>0</v>
      </c>
      <c r="KA395" s="122">
        <v>0</v>
      </c>
      <c r="KB395" s="122">
        <v>2</v>
      </c>
      <c r="KC395" s="123">
        <v>0.33333333333333298</v>
      </c>
      <c r="KD395" s="119">
        <v>0</v>
      </c>
      <c r="KE395" s="119">
        <v>0</v>
      </c>
      <c r="KF395" s="119">
        <v>0</v>
      </c>
      <c r="KG395" s="119">
        <v>0</v>
      </c>
      <c r="KH395" s="119">
        <v>0</v>
      </c>
      <c r="KI395" s="119">
        <v>0</v>
      </c>
      <c r="KJ395" s="119">
        <v>0</v>
      </c>
      <c r="KK395" s="119">
        <v>0</v>
      </c>
      <c r="KL395" s="119">
        <v>0</v>
      </c>
      <c r="KM395" s="119">
        <v>0</v>
      </c>
      <c r="KN395" s="119">
        <v>0</v>
      </c>
      <c r="KO395" s="119">
        <v>0</v>
      </c>
      <c r="KP395" s="119">
        <v>0</v>
      </c>
      <c r="KQ395" s="119">
        <v>0</v>
      </c>
      <c r="KR395" s="119">
        <v>0</v>
      </c>
      <c r="KS395" s="119">
        <v>0</v>
      </c>
      <c r="KT395" s="119">
        <v>0</v>
      </c>
      <c r="KU395" s="119">
        <v>0</v>
      </c>
      <c r="KV395" s="119">
        <v>0</v>
      </c>
      <c r="KW395" s="119">
        <v>0</v>
      </c>
      <c r="KX395" s="119">
        <v>0</v>
      </c>
      <c r="KY395" s="119">
        <v>0</v>
      </c>
      <c r="KZ395" s="119">
        <v>0</v>
      </c>
      <c r="LA395" s="119">
        <v>0</v>
      </c>
      <c r="LB395" s="119">
        <v>0</v>
      </c>
      <c r="LC395" s="122">
        <v>0</v>
      </c>
      <c r="LD395" s="122">
        <v>0</v>
      </c>
      <c r="LE395" s="122">
        <v>0</v>
      </c>
      <c r="LF395" s="119">
        <v>0</v>
      </c>
      <c r="LG395" s="122">
        <v>0</v>
      </c>
      <c r="LH395" s="122">
        <v>0</v>
      </c>
      <c r="LI395" s="122">
        <v>0</v>
      </c>
      <c r="LJ395" s="122">
        <v>0</v>
      </c>
      <c r="LK395" s="122">
        <v>0</v>
      </c>
      <c r="LL395" s="122">
        <v>0</v>
      </c>
      <c r="LM395" s="119">
        <v>0</v>
      </c>
      <c r="LN395" s="119">
        <v>0</v>
      </c>
      <c r="LO395" s="119">
        <v>0</v>
      </c>
      <c r="LP395" s="119">
        <v>0</v>
      </c>
      <c r="LQ395" s="119">
        <v>0</v>
      </c>
      <c r="LR395" s="122">
        <v>0</v>
      </c>
      <c r="LS395" s="119">
        <v>0</v>
      </c>
      <c r="LT395" s="122">
        <v>0</v>
      </c>
      <c r="LU395" s="122">
        <v>0</v>
      </c>
      <c r="LV395" s="122">
        <v>0</v>
      </c>
      <c r="LW395" s="122">
        <v>0</v>
      </c>
      <c r="LX395" s="122">
        <v>0</v>
      </c>
      <c r="LY395" s="119">
        <v>0</v>
      </c>
      <c r="LZ395" s="119">
        <v>0</v>
      </c>
      <c r="MA395" s="119">
        <v>0</v>
      </c>
      <c r="MB395" s="119">
        <v>0</v>
      </c>
      <c r="MC395" s="119">
        <v>0</v>
      </c>
      <c r="MD395" s="122">
        <v>1</v>
      </c>
      <c r="ME395" s="123">
        <v>0.16666666666666699</v>
      </c>
      <c r="MF395" s="122">
        <v>0</v>
      </c>
      <c r="MG395" s="122">
        <v>0</v>
      </c>
      <c r="MH395" s="122">
        <v>0</v>
      </c>
      <c r="MI395" s="122">
        <v>0</v>
      </c>
      <c r="MJ395" s="122">
        <v>0</v>
      </c>
      <c r="MK395" s="122">
        <v>0</v>
      </c>
      <c r="ML395" s="122">
        <v>0</v>
      </c>
      <c r="MM395" s="122">
        <v>0</v>
      </c>
      <c r="MN395" s="122">
        <v>0</v>
      </c>
      <c r="MO395" s="122">
        <v>0</v>
      </c>
      <c r="MP395" s="122">
        <v>0</v>
      </c>
      <c r="MQ395" s="122">
        <v>0</v>
      </c>
      <c r="MR395" s="122">
        <v>0</v>
      </c>
      <c r="MS395" s="122">
        <v>0</v>
      </c>
      <c r="MT395" s="122">
        <v>0</v>
      </c>
      <c r="MU395" s="122">
        <v>0</v>
      </c>
      <c r="MV395" s="119">
        <v>0</v>
      </c>
      <c r="MW395" s="119">
        <v>0</v>
      </c>
      <c r="MX395" s="119">
        <v>0</v>
      </c>
      <c r="MY395" s="119">
        <v>0</v>
      </c>
      <c r="MZ395" s="119">
        <v>0</v>
      </c>
      <c r="NA395" s="119">
        <v>0</v>
      </c>
      <c r="NB395" s="119">
        <v>0</v>
      </c>
      <c r="NC395" s="119">
        <v>0</v>
      </c>
      <c r="ND395" s="119">
        <v>0</v>
      </c>
      <c r="NE395" s="119">
        <v>0</v>
      </c>
      <c r="NF395" s="119">
        <v>0</v>
      </c>
      <c r="NG395" s="119">
        <v>0</v>
      </c>
      <c r="NH395" s="119">
        <v>0</v>
      </c>
      <c r="NI395" s="119">
        <v>0</v>
      </c>
      <c r="NJ395" s="119">
        <v>0</v>
      </c>
      <c r="NK395" s="119">
        <v>0</v>
      </c>
      <c r="NL395" s="119">
        <v>0</v>
      </c>
      <c r="NM395" s="119">
        <v>0</v>
      </c>
      <c r="NN395" s="119">
        <v>0</v>
      </c>
      <c r="NO395" s="119">
        <v>0</v>
      </c>
      <c r="NP395" s="119">
        <v>0</v>
      </c>
      <c r="NQ395" s="119">
        <v>0</v>
      </c>
      <c r="NR395" s="119">
        <v>0</v>
      </c>
      <c r="NS395" s="119">
        <v>0</v>
      </c>
      <c r="NT395" s="119">
        <v>0</v>
      </c>
      <c r="NU395" s="119">
        <v>0</v>
      </c>
      <c r="NV395" s="119">
        <v>0</v>
      </c>
      <c r="NW395" s="119">
        <v>0</v>
      </c>
      <c r="NX395" s="119">
        <v>0</v>
      </c>
      <c r="NY395" s="119">
        <v>0</v>
      </c>
      <c r="NZ395" s="119">
        <v>0</v>
      </c>
      <c r="OA395" s="119">
        <v>0</v>
      </c>
      <c r="OB395" s="119">
        <v>0</v>
      </c>
      <c r="OC395" s="119">
        <v>0</v>
      </c>
      <c r="OD395" s="119">
        <v>0</v>
      </c>
      <c r="OE395" s="119">
        <v>0</v>
      </c>
      <c r="OF395" s="119">
        <v>0</v>
      </c>
      <c r="OG395" s="119">
        <v>0</v>
      </c>
      <c r="OH395" s="119">
        <v>0</v>
      </c>
      <c r="OI395" s="119">
        <v>0</v>
      </c>
      <c r="OJ395" s="119">
        <v>0</v>
      </c>
      <c r="OK395" s="119">
        <v>0</v>
      </c>
      <c r="OL395" s="119">
        <v>0</v>
      </c>
      <c r="OM395" s="119">
        <v>0</v>
      </c>
      <c r="ON395" s="119">
        <v>0</v>
      </c>
      <c r="OO395" s="119">
        <v>0</v>
      </c>
      <c r="OP395" s="119">
        <v>0</v>
      </c>
      <c r="OQ395" s="119">
        <v>0</v>
      </c>
      <c r="OR395" s="119">
        <v>0</v>
      </c>
      <c r="OS395" s="119">
        <v>0</v>
      </c>
      <c r="OT395" s="119">
        <v>0</v>
      </c>
    </row>
    <row r="396" spans="1:410" s="10" customFormat="1">
      <c r="A396" s="55" t="s">
        <v>793</v>
      </c>
      <c r="B396" s="56" t="s">
        <v>794</v>
      </c>
      <c r="C396" s="55" t="s">
        <v>466</v>
      </c>
      <c r="D396" s="57">
        <v>6</v>
      </c>
      <c r="E396" s="96">
        <v>2018</v>
      </c>
      <c r="F396" s="56">
        <v>69.680000000000007</v>
      </c>
      <c r="G396" s="48">
        <v>26118</v>
      </c>
      <c r="H396" s="111">
        <v>15604</v>
      </c>
      <c r="I396" s="110">
        <v>10514</v>
      </c>
      <c r="J396" s="100">
        <v>28.301745449097311</v>
      </c>
      <c r="K396" s="110">
        <v>7556</v>
      </c>
      <c r="L396" s="100">
        <v>70.38</v>
      </c>
      <c r="M396" s="110">
        <v>18789</v>
      </c>
      <c r="N396" s="111">
        <v>1874</v>
      </c>
      <c r="O396" s="56">
        <v>970</v>
      </c>
      <c r="P396" s="56">
        <v>904</v>
      </c>
      <c r="Q396" s="112">
        <v>2261</v>
      </c>
      <c r="R396" s="113">
        <v>1171</v>
      </c>
      <c r="S396" s="113">
        <v>1090</v>
      </c>
      <c r="T396" s="114">
        <v>2016</v>
      </c>
      <c r="U396" s="114">
        <v>1049</v>
      </c>
      <c r="V396" s="114">
        <v>967</v>
      </c>
      <c r="W396" s="114">
        <v>2487</v>
      </c>
      <c r="X396" s="113">
        <v>1295</v>
      </c>
      <c r="Y396" s="113">
        <v>1192</v>
      </c>
      <c r="Z396" s="111">
        <v>2178</v>
      </c>
      <c r="AA396" s="111">
        <v>1133</v>
      </c>
      <c r="AB396" s="111">
        <v>1045</v>
      </c>
      <c r="AC396" s="112">
        <v>2643</v>
      </c>
      <c r="AD396" s="112">
        <v>1368</v>
      </c>
      <c r="AE396" s="112">
        <v>1275</v>
      </c>
      <c r="AF396" s="111">
        <v>2175</v>
      </c>
      <c r="AG396" s="111">
        <v>1114</v>
      </c>
      <c r="AH396" s="178">
        <v>1061</v>
      </c>
      <c r="AI396" s="182"/>
      <c r="AJ396" s="182"/>
      <c r="AK396" s="182"/>
      <c r="AL396" s="111">
        <v>2011</v>
      </c>
      <c r="AM396" s="111">
        <v>1032</v>
      </c>
      <c r="AN396" s="56">
        <v>979</v>
      </c>
      <c r="AO396" s="111">
        <v>1852</v>
      </c>
      <c r="AP396" s="56">
        <v>949</v>
      </c>
      <c r="AQ396" s="56">
        <v>903</v>
      </c>
      <c r="AR396" s="56">
        <v>142</v>
      </c>
      <c r="AS396" s="80">
        <v>103</v>
      </c>
      <c r="AT396" s="115" t="s">
        <v>428</v>
      </c>
      <c r="AU396" s="59">
        <v>1146</v>
      </c>
      <c r="AV396" s="59">
        <v>0</v>
      </c>
      <c r="AW396" s="59">
        <v>335</v>
      </c>
      <c r="AX396" s="59">
        <v>6.5</v>
      </c>
      <c r="AY396" s="59">
        <v>2</v>
      </c>
      <c r="AZ396" s="62">
        <v>1.1737089201877935</v>
      </c>
      <c r="BA396" s="63">
        <v>3</v>
      </c>
      <c r="BB396" s="62">
        <v>0</v>
      </c>
      <c r="BC396" s="63">
        <v>0</v>
      </c>
      <c r="BD396" s="64">
        <v>0</v>
      </c>
      <c r="BE396" s="65">
        <v>0</v>
      </c>
      <c r="BF396" s="62">
        <v>3.2679738562091507</v>
      </c>
      <c r="BG396" s="63">
        <v>10</v>
      </c>
      <c r="BH396" s="62">
        <v>6.5359477124183014</v>
      </c>
      <c r="BI396" s="63">
        <v>20</v>
      </c>
      <c r="BJ396" s="64">
        <v>0</v>
      </c>
      <c r="BK396" s="65">
        <v>0</v>
      </c>
      <c r="BL396" s="64">
        <v>0</v>
      </c>
      <c r="BM396" s="65">
        <v>0</v>
      </c>
      <c r="BN396" s="56">
        <v>0</v>
      </c>
      <c r="BO396" s="56">
        <v>0</v>
      </c>
      <c r="BP396" s="56">
        <v>0</v>
      </c>
      <c r="BQ396" s="56">
        <v>0</v>
      </c>
      <c r="BR396" s="56">
        <v>0</v>
      </c>
      <c r="BS396" s="56">
        <v>0</v>
      </c>
      <c r="BT396" s="56">
        <v>0</v>
      </c>
      <c r="BU396" s="56">
        <v>0</v>
      </c>
      <c r="BV396" s="116">
        <v>166</v>
      </c>
      <c r="BW396" s="70">
        <v>0.73756906077348061</v>
      </c>
      <c r="BX396" s="56">
        <v>72.099999999999994</v>
      </c>
      <c r="BY396" s="107">
        <v>73.5</v>
      </c>
      <c r="BZ396" s="56">
        <v>72.7</v>
      </c>
      <c r="CA396" s="56">
        <v>78</v>
      </c>
      <c r="CB396" s="56">
        <v>75.8</v>
      </c>
      <c r="CC396" s="96" t="s">
        <v>3540</v>
      </c>
      <c r="CD396" s="96" t="s">
        <v>3541</v>
      </c>
      <c r="CE396" s="96" t="s">
        <v>555</v>
      </c>
      <c r="CF396" s="96" t="s">
        <v>3542</v>
      </c>
      <c r="CG396" s="96" t="s">
        <v>1002</v>
      </c>
      <c r="CH396" s="56">
        <v>39.32</v>
      </c>
      <c r="CI396" s="56">
        <v>1</v>
      </c>
      <c r="CJ396" s="60">
        <v>0</v>
      </c>
      <c r="CK396" s="61">
        <v>0</v>
      </c>
      <c r="CL396" s="111">
        <v>2543</v>
      </c>
      <c r="CM396" s="56">
        <v>1</v>
      </c>
      <c r="CN396" s="56">
        <v>78.650000000000006</v>
      </c>
      <c r="CO396" s="56">
        <v>2</v>
      </c>
      <c r="CP396" s="56">
        <v>0</v>
      </c>
      <c r="CQ396" s="56">
        <v>0</v>
      </c>
      <c r="CR396" s="56">
        <v>0</v>
      </c>
      <c r="CS396" s="56">
        <v>0</v>
      </c>
      <c r="CT396" s="56">
        <v>0</v>
      </c>
      <c r="CU396" s="56">
        <v>0</v>
      </c>
      <c r="CV396" s="56">
        <v>0</v>
      </c>
      <c r="CW396" s="56">
        <v>0</v>
      </c>
      <c r="CX396" s="56">
        <v>0</v>
      </c>
      <c r="CY396" s="56">
        <v>0</v>
      </c>
      <c r="CZ396" s="56">
        <v>0</v>
      </c>
      <c r="DA396" s="56">
        <v>0</v>
      </c>
      <c r="DB396" s="60">
        <v>0</v>
      </c>
      <c r="DC396" s="61">
        <v>0</v>
      </c>
      <c r="DD396" s="56" t="s">
        <v>3543</v>
      </c>
      <c r="DE396" s="56" t="s">
        <v>3544</v>
      </c>
      <c r="DF396" s="96" t="s">
        <v>555</v>
      </c>
      <c r="DG396" s="96" t="s">
        <v>555</v>
      </c>
      <c r="DH396" s="56">
        <v>0</v>
      </c>
      <c r="DI396" s="56">
        <v>0</v>
      </c>
      <c r="DJ396" s="56">
        <v>133.96</v>
      </c>
      <c r="DK396" s="56">
        <v>4</v>
      </c>
      <c r="DL396" s="56">
        <v>0</v>
      </c>
      <c r="DM396" s="56">
        <v>0</v>
      </c>
      <c r="DN396" s="56">
        <v>33.49</v>
      </c>
      <c r="DO396" s="56">
        <v>1</v>
      </c>
      <c r="DP396" s="107">
        <v>68.989306657468092</v>
      </c>
      <c r="DQ396" s="56">
        <v>2</v>
      </c>
      <c r="DR396" s="56">
        <v>0</v>
      </c>
      <c r="DS396" s="56">
        <v>0</v>
      </c>
      <c r="DT396" s="56">
        <v>68.989999999999995</v>
      </c>
      <c r="DU396" s="56">
        <v>2</v>
      </c>
      <c r="DV396" s="56">
        <v>0</v>
      </c>
      <c r="DW396" s="56">
        <v>0</v>
      </c>
      <c r="DX396" s="56">
        <v>0</v>
      </c>
      <c r="DY396" s="56">
        <v>0</v>
      </c>
      <c r="DZ396" s="62">
        <v>0</v>
      </c>
      <c r="EA396" s="63">
        <v>0</v>
      </c>
      <c r="EB396" s="62">
        <v>28.125</v>
      </c>
      <c r="EC396" s="63">
        <v>9</v>
      </c>
      <c r="ED396" s="77">
        <v>3.357112882920688</v>
      </c>
      <c r="EE396" s="72">
        <v>8</v>
      </c>
      <c r="EF396" s="56" t="s">
        <v>3545</v>
      </c>
      <c r="EG396" s="56" t="s">
        <v>3546</v>
      </c>
      <c r="EH396" s="56" t="s">
        <v>555</v>
      </c>
      <c r="EI396" s="56" t="s">
        <v>555</v>
      </c>
      <c r="EJ396" s="56" t="s">
        <v>834</v>
      </c>
      <c r="EK396" s="56" t="s">
        <v>3547</v>
      </c>
      <c r="EL396" s="56" t="s">
        <v>3170</v>
      </c>
      <c r="EM396" s="56" t="s">
        <v>3548</v>
      </c>
      <c r="EN396" s="56" t="s">
        <v>555</v>
      </c>
      <c r="EO396" s="56" t="s">
        <v>555</v>
      </c>
      <c r="EP396" s="56">
        <v>34.49</v>
      </c>
      <c r="EQ396" s="56">
        <v>1</v>
      </c>
      <c r="ER396" s="56">
        <v>103.48</v>
      </c>
      <c r="ES396" s="56">
        <v>3</v>
      </c>
      <c r="ET396" s="56">
        <v>103.48</v>
      </c>
      <c r="EU396" s="56">
        <v>3</v>
      </c>
      <c r="EV396" s="107">
        <v>34.494653328734046</v>
      </c>
      <c r="EW396" s="56">
        <v>1</v>
      </c>
      <c r="EX396" s="56">
        <v>0</v>
      </c>
      <c r="EY396" s="62">
        <v>90.909090909090907</v>
      </c>
      <c r="EZ396" s="63">
        <v>89</v>
      </c>
      <c r="FA396" s="62">
        <v>75.304540420819492</v>
      </c>
      <c r="FB396" s="63">
        <v>68</v>
      </c>
      <c r="FC396" s="56">
        <v>0</v>
      </c>
      <c r="FD396" s="56">
        <v>0</v>
      </c>
      <c r="FE396" s="56">
        <v>338.35</v>
      </c>
      <c r="FF396" s="56">
        <v>18</v>
      </c>
      <c r="FG396" s="56">
        <v>0</v>
      </c>
      <c r="FH396" s="56">
        <v>0</v>
      </c>
      <c r="FI396" s="56">
        <v>0</v>
      </c>
      <c r="FJ396" s="56">
        <v>0</v>
      </c>
      <c r="FK396" s="56">
        <v>338.35</v>
      </c>
      <c r="FL396" s="56">
        <v>18</v>
      </c>
      <c r="FM396" s="56">
        <v>169.17</v>
      </c>
      <c r="FN396" s="56">
        <v>9</v>
      </c>
      <c r="FO396" s="56">
        <v>225.56</v>
      </c>
      <c r="FP396" s="56">
        <v>12</v>
      </c>
      <c r="FQ396" s="56">
        <v>37.590000000000003</v>
      </c>
      <c r="FR396" s="56">
        <v>2</v>
      </c>
      <c r="FS396" s="60">
        <v>0</v>
      </c>
      <c r="FT396" s="61">
        <v>0</v>
      </c>
      <c r="FU396" s="60">
        <v>0</v>
      </c>
      <c r="FV396" s="61">
        <v>0</v>
      </c>
      <c r="FW396" s="56" t="s">
        <v>3549</v>
      </c>
      <c r="FX396" s="56">
        <v>3.08</v>
      </c>
      <c r="FY396" s="56">
        <v>28.16</v>
      </c>
      <c r="FZ396" s="111">
        <v>7495</v>
      </c>
      <c r="GA396" s="111">
        <v>9375</v>
      </c>
      <c r="GB396" s="56">
        <v>37.81</v>
      </c>
      <c r="GC396" s="56">
        <v>62.19</v>
      </c>
      <c r="GD396" s="56">
        <v>27.16</v>
      </c>
      <c r="GE396" s="56">
        <v>74.239999999999995</v>
      </c>
      <c r="GF396" s="56">
        <v>79.92</v>
      </c>
      <c r="GG396" s="56">
        <v>65.47</v>
      </c>
      <c r="GH396" s="56">
        <v>99.09</v>
      </c>
      <c r="GI396" s="56">
        <v>39.85</v>
      </c>
      <c r="GJ396" s="56">
        <v>24.98</v>
      </c>
      <c r="GK396" s="56">
        <v>78.28</v>
      </c>
      <c r="GL396" s="56">
        <v>2.2599999999999998</v>
      </c>
      <c r="GM396" s="56">
        <v>14.76</v>
      </c>
      <c r="GN396" s="56">
        <v>3.34</v>
      </c>
      <c r="GO396" s="56">
        <v>16.010000000000002</v>
      </c>
      <c r="GP396" s="56">
        <v>2.83</v>
      </c>
      <c r="GQ396" s="56">
        <v>1.55</v>
      </c>
      <c r="GR396" s="56">
        <v>3.07</v>
      </c>
      <c r="GS396" s="56">
        <v>0.8</v>
      </c>
      <c r="GT396" s="56">
        <v>8.8000000000000007</v>
      </c>
      <c r="GU396" s="99">
        <v>11.71</v>
      </c>
      <c r="GV396" s="120">
        <v>1.1557512383048999E-2</v>
      </c>
      <c r="GW396" s="120">
        <v>0.21876719867914099</v>
      </c>
      <c r="GX396" s="120">
        <v>0.46780407264722101</v>
      </c>
      <c r="GY396" s="120">
        <v>0.26086956521739102</v>
      </c>
      <c r="GZ396" s="120">
        <v>5.3659878921298804E-3</v>
      </c>
      <c r="HA396" s="120">
        <v>4.1276829939460599E-4</v>
      </c>
      <c r="HB396" s="120">
        <v>0</v>
      </c>
      <c r="HC396" s="120">
        <v>3.52228948816731E-2</v>
      </c>
      <c r="HD396" s="121">
        <v>28</v>
      </c>
      <c r="HE396" s="121">
        <v>0</v>
      </c>
      <c r="HF396" s="121">
        <v>0</v>
      </c>
      <c r="HG396" s="125">
        <v>0</v>
      </c>
      <c r="HH396" s="121">
        <v>13</v>
      </c>
      <c r="HI396" s="121">
        <v>1586</v>
      </c>
      <c r="HJ396" s="121">
        <v>4</v>
      </c>
      <c r="HK396" s="121">
        <v>1634</v>
      </c>
      <c r="HL396" s="121">
        <v>23</v>
      </c>
      <c r="HM396" s="121">
        <v>0</v>
      </c>
      <c r="HN396" s="121">
        <v>0</v>
      </c>
      <c r="HO396" s="121">
        <v>0</v>
      </c>
      <c r="HP396" s="121">
        <v>14</v>
      </c>
      <c r="HQ396" s="121">
        <v>1996</v>
      </c>
      <c r="HR396" s="121">
        <v>3</v>
      </c>
      <c r="HS396" s="121">
        <v>2036</v>
      </c>
      <c r="HT396" s="121">
        <v>45</v>
      </c>
      <c r="HU396" s="121">
        <v>0</v>
      </c>
      <c r="HV396" s="121">
        <v>0</v>
      </c>
      <c r="HW396" s="121">
        <v>0</v>
      </c>
      <c r="HX396" s="121">
        <v>20</v>
      </c>
      <c r="HY396" s="121">
        <v>2500</v>
      </c>
      <c r="HZ396" s="121">
        <v>8</v>
      </c>
      <c r="IA396" s="121">
        <v>2573</v>
      </c>
      <c r="IB396" s="121">
        <v>56</v>
      </c>
      <c r="IC396" s="121">
        <v>0</v>
      </c>
      <c r="ID396" s="121">
        <v>0</v>
      </c>
      <c r="IE396" s="121">
        <v>0</v>
      </c>
      <c r="IF396" s="121">
        <v>29</v>
      </c>
      <c r="IG396" s="121">
        <v>3813</v>
      </c>
      <c r="IH396" s="121">
        <v>23</v>
      </c>
      <c r="II396" s="121">
        <v>3921</v>
      </c>
      <c r="IJ396" s="122">
        <v>226</v>
      </c>
      <c r="IK396" s="123">
        <v>0.88627450980392197</v>
      </c>
      <c r="IL396" s="122">
        <v>2</v>
      </c>
      <c r="IM396" s="123">
        <v>7.8431372549019607E-3</v>
      </c>
      <c r="IN396" s="119">
        <v>0</v>
      </c>
      <c r="IO396" s="122">
        <v>0</v>
      </c>
      <c r="IP396" s="119">
        <v>0</v>
      </c>
      <c r="IQ396" s="119">
        <v>0</v>
      </c>
      <c r="IR396" s="122">
        <v>0</v>
      </c>
      <c r="IS396" s="122">
        <v>0</v>
      </c>
      <c r="IT396" s="122">
        <v>0</v>
      </c>
      <c r="IU396" s="122">
        <v>0</v>
      </c>
      <c r="IV396" s="122">
        <v>3</v>
      </c>
      <c r="IW396" s="123">
        <v>1.1764705882352899E-2</v>
      </c>
      <c r="IX396" s="122">
        <v>15</v>
      </c>
      <c r="IY396" s="123">
        <v>5.8823529411764698E-2</v>
      </c>
      <c r="IZ396" s="122">
        <v>0</v>
      </c>
      <c r="JA396" s="122">
        <v>0</v>
      </c>
      <c r="JB396" s="122">
        <v>0</v>
      </c>
      <c r="JC396" s="122">
        <v>0</v>
      </c>
      <c r="JD396" s="122">
        <v>0</v>
      </c>
      <c r="JE396" s="122">
        <v>0</v>
      </c>
      <c r="JF396" s="122">
        <v>0</v>
      </c>
      <c r="JG396" s="122">
        <v>0</v>
      </c>
      <c r="JH396" s="122">
        <v>0</v>
      </c>
      <c r="JI396" s="122">
        <v>0</v>
      </c>
      <c r="JJ396" s="122">
        <v>7</v>
      </c>
      <c r="JK396" s="123">
        <v>2.7450980392156901E-2</v>
      </c>
      <c r="JL396" s="119"/>
      <c r="JM396" s="119"/>
      <c r="JN396" s="119"/>
      <c r="JO396" s="119"/>
      <c r="JP396" s="119"/>
      <c r="JQ396" s="119"/>
      <c r="JR396" s="119"/>
      <c r="JS396" s="119"/>
      <c r="JT396" s="119"/>
      <c r="JU396" s="119"/>
      <c r="JV396" s="119"/>
      <c r="JW396" s="119"/>
      <c r="JX396" s="119"/>
      <c r="JY396" s="119"/>
      <c r="JZ396" s="122">
        <v>0</v>
      </c>
      <c r="KA396" s="122">
        <v>0</v>
      </c>
      <c r="KB396" s="119"/>
      <c r="KC396" s="119"/>
      <c r="KD396" s="119"/>
      <c r="KE396" s="119"/>
      <c r="KF396" s="122">
        <v>1</v>
      </c>
      <c r="KG396" s="123">
        <v>3.9215686274509803E-3</v>
      </c>
      <c r="KH396" s="119"/>
      <c r="KI396" s="119"/>
      <c r="KJ396" s="119"/>
      <c r="KK396" s="119"/>
      <c r="KL396" s="119"/>
      <c r="KM396" s="119"/>
      <c r="KN396" s="119"/>
      <c r="KO396" s="119"/>
      <c r="KP396" s="119"/>
      <c r="KQ396" s="119"/>
      <c r="KR396" s="119"/>
      <c r="KS396" s="119"/>
      <c r="KT396" s="119"/>
      <c r="KU396" s="119"/>
      <c r="KV396" s="119"/>
      <c r="KW396" s="119"/>
      <c r="KX396" s="119"/>
      <c r="KY396" s="119"/>
      <c r="KZ396" s="119"/>
      <c r="LA396" s="119"/>
      <c r="LB396" s="119"/>
      <c r="LC396" s="122">
        <v>0</v>
      </c>
      <c r="LD396" s="122">
        <v>0</v>
      </c>
      <c r="LE396" s="122">
        <v>0</v>
      </c>
      <c r="LF396" s="119">
        <v>0</v>
      </c>
      <c r="LG396" s="122">
        <v>0</v>
      </c>
      <c r="LH396" s="122">
        <v>0</v>
      </c>
      <c r="LI396" s="119"/>
      <c r="LJ396" s="119"/>
      <c r="LK396" s="119"/>
      <c r="LL396" s="119"/>
      <c r="LM396" s="119"/>
      <c r="LN396" s="119"/>
      <c r="LO396" s="119"/>
      <c r="LP396" s="119"/>
      <c r="LQ396" s="119"/>
      <c r="LR396" s="122">
        <v>0</v>
      </c>
      <c r="LS396" s="119">
        <v>0</v>
      </c>
      <c r="LT396" s="122">
        <v>0</v>
      </c>
      <c r="LU396" s="122">
        <v>0</v>
      </c>
      <c r="LV396" s="122">
        <v>0</v>
      </c>
      <c r="LW396" s="122">
        <v>0</v>
      </c>
      <c r="LX396" s="122">
        <v>0</v>
      </c>
      <c r="LY396" s="122">
        <v>0</v>
      </c>
      <c r="LZ396" s="122">
        <v>0</v>
      </c>
      <c r="MA396" s="122">
        <v>0</v>
      </c>
      <c r="MB396" s="122">
        <v>0</v>
      </c>
      <c r="MC396" s="122">
        <v>0</v>
      </c>
      <c r="MD396" s="122">
        <v>0</v>
      </c>
      <c r="ME396" s="122">
        <v>0</v>
      </c>
      <c r="MF396" s="122">
        <v>0</v>
      </c>
      <c r="MG396" s="122">
        <v>0</v>
      </c>
      <c r="MH396" s="122">
        <v>0</v>
      </c>
      <c r="MI396" s="122">
        <v>0</v>
      </c>
      <c r="MJ396" s="122">
        <v>0</v>
      </c>
      <c r="MK396" s="122">
        <v>0</v>
      </c>
      <c r="ML396" s="122">
        <v>0</v>
      </c>
      <c r="MM396" s="122">
        <v>0</v>
      </c>
      <c r="MN396" s="122">
        <v>0</v>
      </c>
      <c r="MO396" s="122">
        <v>0</v>
      </c>
      <c r="MP396" s="122">
        <v>0</v>
      </c>
      <c r="MQ396" s="122">
        <v>0</v>
      </c>
      <c r="MR396" s="122">
        <v>0</v>
      </c>
      <c r="MS396" s="122">
        <v>0</v>
      </c>
      <c r="MT396" s="122">
        <v>0</v>
      </c>
      <c r="MU396" s="122">
        <v>0</v>
      </c>
      <c r="MV396" s="119">
        <v>0</v>
      </c>
      <c r="MW396" s="119">
        <v>0</v>
      </c>
      <c r="MX396" s="119">
        <v>0</v>
      </c>
      <c r="MY396" s="119">
        <v>0</v>
      </c>
      <c r="MZ396" s="119">
        <v>0</v>
      </c>
      <c r="NA396" s="119">
        <v>0</v>
      </c>
      <c r="NB396" s="119">
        <v>0</v>
      </c>
      <c r="NC396" s="119">
        <v>0</v>
      </c>
      <c r="ND396" s="119">
        <v>0</v>
      </c>
      <c r="NE396" s="119">
        <v>0</v>
      </c>
      <c r="NF396" s="119">
        <v>0</v>
      </c>
      <c r="NG396" s="119">
        <v>0</v>
      </c>
      <c r="NH396" s="119">
        <v>0</v>
      </c>
      <c r="NI396" s="119">
        <v>0</v>
      </c>
      <c r="NJ396" s="119">
        <v>0</v>
      </c>
      <c r="NK396" s="119">
        <v>0</v>
      </c>
      <c r="NL396" s="119">
        <v>0</v>
      </c>
      <c r="NM396" s="119">
        <v>0</v>
      </c>
      <c r="NN396" s="119">
        <v>0</v>
      </c>
      <c r="NO396" s="119">
        <v>0</v>
      </c>
      <c r="NP396" s="119">
        <v>0</v>
      </c>
      <c r="NQ396" s="119">
        <v>0</v>
      </c>
      <c r="NR396" s="119">
        <v>0</v>
      </c>
      <c r="NS396" s="119">
        <v>0</v>
      </c>
      <c r="NT396" s="119">
        <v>0</v>
      </c>
      <c r="NU396" s="119">
        <v>0</v>
      </c>
      <c r="NV396" s="119">
        <v>0</v>
      </c>
      <c r="NW396" s="119">
        <v>0</v>
      </c>
      <c r="NX396" s="119">
        <v>0</v>
      </c>
      <c r="NY396" s="119">
        <v>0</v>
      </c>
      <c r="NZ396" s="119">
        <v>0</v>
      </c>
      <c r="OA396" s="119">
        <v>0</v>
      </c>
      <c r="OB396" s="119">
        <v>0</v>
      </c>
      <c r="OC396" s="119">
        <v>0</v>
      </c>
      <c r="OD396" s="119">
        <v>0</v>
      </c>
      <c r="OE396" s="119">
        <v>0</v>
      </c>
      <c r="OF396" s="119">
        <v>0</v>
      </c>
      <c r="OG396" s="119">
        <v>0</v>
      </c>
      <c r="OH396" s="119">
        <v>0</v>
      </c>
      <c r="OI396" s="119">
        <v>0</v>
      </c>
      <c r="OJ396" s="119">
        <v>0</v>
      </c>
      <c r="OK396" s="119">
        <v>0</v>
      </c>
      <c r="OL396" s="119">
        <v>0</v>
      </c>
      <c r="OM396" s="119">
        <v>0</v>
      </c>
      <c r="ON396" s="119">
        <v>0</v>
      </c>
      <c r="OO396" s="119">
        <v>0</v>
      </c>
      <c r="OP396" s="119">
        <v>0</v>
      </c>
      <c r="OQ396" s="119">
        <v>0</v>
      </c>
      <c r="OR396" s="119">
        <v>0</v>
      </c>
      <c r="OS396" s="119">
        <v>0</v>
      </c>
      <c r="OT396" s="119">
        <v>0</v>
      </c>
    </row>
    <row r="397" spans="1:410" s="10" customFormat="1">
      <c r="A397" s="55" t="s">
        <v>811</v>
      </c>
      <c r="B397" s="56" t="s">
        <v>812</v>
      </c>
      <c r="C397" s="55" t="s">
        <v>427</v>
      </c>
      <c r="D397" s="57">
        <v>6</v>
      </c>
      <c r="E397" s="96">
        <v>2018</v>
      </c>
      <c r="F397" s="56">
        <v>59.32</v>
      </c>
      <c r="G397" s="110">
        <v>4797</v>
      </c>
      <c r="H397" s="110">
        <v>1908</v>
      </c>
      <c r="I397" s="110">
        <v>2889</v>
      </c>
      <c r="J397" s="100">
        <v>19.91</v>
      </c>
      <c r="K397" s="110">
        <v>636</v>
      </c>
      <c r="L397" s="100">
        <v>90.08</v>
      </c>
      <c r="M397" s="110">
        <v>2877</v>
      </c>
      <c r="N397" s="56">
        <v>348</v>
      </c>
      <c r="O397" s="56">
        <v>188</v>
      </c>
      <c r="P397" s="56">
        <v>160</v>
      </c>
      <c r="Q397" s="112">
        <v>419</v>
      </c>
      <c r="R397" s="113">
        <v>228</v>
      </c>
      <c r="S397" s="113">
        <v>191</v>
      </c>
      <c r="T397" s="56">
        <v>356</v>
      </c>
      <c r="U397" s="56">
        <v>197</v>
      </c>
      <c r="V397" s="56">
        <v>159</v>
      </c>
      <c r="W397" s="114">
        <v>432</v>
      </c>
      <c r="X397" s="113">
        <v>239</v>
      </c>
      <c r="Y397" s="113">
        <v>193</v>
      </c>
      <c r="Z397" s="56">
        <v>369</v>
      </c>
      <c r="AA397" s="56">
        <v>205</v>
      </c>
      <c r="AB397" s="56">
        <v>164</v>
      </c>
      <c r="AC397" s="112">
        <v>442</v>
      </c>
      <c r="AD397" s="112">
        <v>242</v>
      </c>
      <c r="AE397" s="112">
        <v>200</v>
      </c>
      <c r="AF397" s="56">
        <v>365</v>
      </c>
      <c r="AG397" s="56">
        <v>195</v>
      </c>
      <c r="AH397" s="177">
        <v>170</v>
      </c>
      <c r="AI397" s="182"/>
      <c r="AJ397" s="182"/>
      <c r="AK397" s="182"/>
      <c r="AL397" s="56">
        <v>338</v>
      </c>
      <c r="AM397" s="56">
        <v>172</v>
      </c>
      <c r="AN397" s="56">
        <v>166</v>
      </c>
      <c r="AO397" s="56">
        <v>280</v>
      </c>
      <c r="AP397" s="56">
        <v>136</v>
      </c>
      <c r="AQ397" s="56">
        <v>144</v>
      </c>
      <c r="AR397" s="56">
        <v>127</v>
      </c>
      <c r="AS397" s="80">
        <v>11</v>
      </c>
      <c r="AT397" s="115" t="s">
        <v>3550</v>
      </c>
      <c r="AU397" s="59">
        <v>234</v>
      </c>
      <c r="AV397" s="59">
        <v>0</v>
      </c>
      <c r="AW397" s="59">
        <v>22</v>
      </c>
      <c r="AX397" s="59">
        <v>68.2</v>
      </c>
      <c r="AY397" s="59">
        <v>3</v>
      </c>
      <c r="AZ397" s="62">
        <v>13.45291479820628</v>
      </c>
      <c r="BA397" s="63">
        <v>3</v>
      </c>
      <c r="BB397" s="62">
        <v>0</v>
      </c>
      <c r="BC397" s="63">
        <v>0</v>
      </c>
      <c r="BD397" s="64">
        <v>0</v>
      </c>
      <c r="BE397" s="65">
        <v>0</v>
      </c>
      <c r="BF397" s="62">
        <v>4.5454545454545459</v>
      </c>
      <c r="BG397" s="63">
        <v>2</v>
      </c>
      <c r="BH397" s="62">
        <v>9.0909090909090917</v>
      </c>
      <c r="BI397" s="63">
        <v>4</v>
      </c>
      <c r="BJ397" s="64">
        <v>0</v>
      </c>
      <c r="BK397" s="65">
        <v>0</v>
      </c>
      <c r="BL397" s="64">
        <v>0</v>
      </c>
      <c r="BM397" s="65">
        <v>0</v>
      </c>
      <c r="BN397" s="56">
        <v>0</v>
      </c>
      <c r="BO397" s="56">
        <v>0</v>
      </c>
      <c r="BP397" s="56">
        <v>0</v>
      </c>
      <c r="BQ397" s="56">
        <v>0</v>
      </c>
      <c r="BR397" s="56">
        <v>0</v>
      </c>
      <c r="BS397" s="56">
        <v>0</v>
      </c>
      <c r="BT397" s="56">
        <v>0</v>
      </c>
      <c r="BU397" s="56">
        <v>0</v>
      </c>
      <c r="BV397" s="116">
        <v>19.600000000000001</v>
      </c>
      <c r="BW397" s="70">
        <v>0.73913043478260865</v>
      </c>
      <c r="BX397" s="56">
        <v>73.900000000000006</v>
      </c>
      <c r="BY397" s="107">
        <v>69.599999999999994</v>
      </c>
      <c r="BZ397" s="56">
        <v>73.900000000000006</v>
      </c>
      <c r="CA397" s="56">
        <v>82.6</v>
      </c>
      <c r="CB397" s="56">
        <v>65.2</v>
      </c>
      <c r="CC397" s="96" t="s">
        <v>3551</v>
      </c>
      <c r="CD397" s="96" t="s">
        <v>3552</v>
      </c>
      <c r="CE397" s="96" t="s">
        <v>555</v>
      </c>
      <c r="CF397" s="96" t="s">
        <v>3553</v>
      </c>
      <c r="CG397" s="96" t="s">
        <v>3554</v>
      </c>
      <c r="CH397" s="56">
        <v>0</v>
      </c>
      <c r="CI397" s="56">
        <v>0</v>
      </c>
      <c r="CJ397" s="60">
        <v>0</v>
      </c>
      <c r="CK397" s="61">
        <v>0</v>
      </c>
      <c r="CL397" s="61">
        <v>0</v>
      </c>
      <c r="CM397" s="61">
        <v>0</v>
      </c>
      <c r="CN397" s="56">
        <v>0</v>
      </c>
      <c r="CO397" s="56">
        <v>0</v>
      </c>
      <c r="CP397" s="56">
        <v>0</v>
      </c>
      <c r="CQ397" s="56">
        <v>0</v>
      </c>
      <c r="CR397" s="56">
        <v>0</v>
      </c>
      <c r="CS397" s="56">
        <v>0</v>
      </c>
      <c r="CT397" s="56">
        <v>0</v>
      </c>
      <c r="CU397" s="56">
        <v>0</v>
      </c>
      <c r="CV397" s="56">
        <v>0</v>
      </c>
      <c r="CW397" s="56">
        <v>0</v>
      </c>
      <c r="CX397" s="56">
        <v>0</v>
      </c>
      <c r="CY397" s="56">
        <v>0</v>
      </c>
      <c r="CZ397" s="56">
        <v>0</v>
      </c>
      <c r="DA397" s="56">
        <v>0</v>
      </c>
      <c r="DB397" s="60">
        <v>4.5871559633027523</v>
      </c>
      <c r="DC397" s="61">
        <v>1</v>
      </c>
      <c r="DD397" s="56" t="s">
        <v>3555</v>
      </c>
      <c r="DE397" s="56" t="s">
        <v>3556</v>
      </c>
      <c r="DF397" s="96" t="s">
        <v>555</v>
      </c>
      <c r="DG397" s="96" t="s">
        <v>555</v>
      </c>
      <c r="DH397" s="56">
        <v>366.3</v>
      </c>
      <c r="DI397" s="56">
        <v>1</v>
      </c>
      <c r="DJ397" s="56">
        <v>1098.9000000000001</v>
      </c>
      <c r="DK397" s="56">
        <v>3</v>
      </c>
      <c r="DL397" s="56">
        <v>0</v>
      </c>
      <c r="DM397" s="56">
        <v>0</v>
      </c>
      <c r="DN397" s="56">
        <v>366.3</v>
      </c>
      <c r="DO397" s="56">
        <v>1</v>
      </c>
      <c r="DP397" s="56">
        <v>0</v>
      </c>
      <c r="DQ397" s="56">
        <v>0</v>
      </c>
      <c r="DR397" s="56">
        <v>0</v>
      </c>
      <c r="DS397" s="56">
        <v>0</v>
      </c>
      <c r="DT397" s="56">
        <v>0</v>
      </c>
      <c r="DU397" s="56">
        <v>0</v>
      </c>
      <c r="DV397" s="56">
        <v>0</v>
      </c>
      <c r="DW397" s="56">
        <v>0</v>
      </c>
      <c r="DX397" s="56">
        <v>0</v>
      </c>
      <c r="DY397" s="56">
        <v>0</v>
      </c>
      <c r="DZ397" s="62">
        <v>0.6775067750677507</v>
      </c>
      <c r="EA397" s="63">
        <v>5</v>
      </c>
      <c r="EB397" s="62">
        <v>19.512195121951219</v>
      </c>
      <c r="EC397" s="63">
        <v>144</v>
      </c>
      <c r="ED397" s="60">
        <v>4.7619047619047628</v>
      </c>
      <c r="EE397" s="61">
        <v>1</v>
      </c>
      <c r="EF397" s="56" t="s">
        <v>3557</v>
      </c>
      <c r="EG397" s="56" t="s">
        <v>1268</v>
      </c>
      <c r="EH397" s="56" t="s">
        <v>555</v>
      </c>
      <c r="EI397" s="56" t="s">
        <v>555</v>
      </c>
      <c r="EJ397" s="56" t="s">
        <v>1960</v>
      </c>
      <c r="EK397" s="56" t="s">
        <v>3558</v>
      </c>
      <c r="EL397" s="56" t="s">
        <v>3559</v>
      </c>
      <c r="EM397" s="56" t="s">
        <v>3560</v>
      </c>
      <c r="EN397" s="56" t="s">
        <v>555</v>
      </c>
      <c r="EO397" s="56" t="s">
        <v>555</v>
      </c>
      <c r="EP397" s="56">
        <v>0</v>
      </c>
      <c r="EQ397" s="56">
        <v>0</v>
      </c>
      <c r="ER397" s="99">
        <v>395.25691699604738</v>
      </c>
      <c r="ES397" s="96">
        <v>1</v>
      </c>
      <c r="ET397" s="56">
        <v>0</v>
      </c>
      <c r="EU397" s="56">
        <v>0</v>
      </c>
      <c r="EV397" s="56">
        <v>0</v>
      </c>
      <c r="EW397" s="56">
        <v>0</v>
      </c>
      <c r="EX397" s="56">
        <v>0</v>
      </c>
      <c r="EY397" s="62">
        <v>72.289156626506028</v>
      </c>
      <c r="EZ397" s="63">
        <v>12</v>
      </c>
      <c r="FA397" s="62">
        <v>55.55555555555555</v>
      </c>
      <c r="FB397" s="63">
        <v>8</v>
      </c>
      <c r="FC397" s="56">
        <v>0</v>
      </c>
      <c r="FD397" s="56">
        <v>0</v>
      </c>
      <c r="FE397" s="56">
        <v>0</v>
      </c>
      <c r="FF397" s="56">
        <v>0</v>
      </c>
      <c r="FG397" s="56">
        <v>0</v>
      </c>
      <c r="FH397" s="56">
        <v>0</v>
      </c>
      <c r="FI397" s="56">
        <v>0</v>
      </c>
      <c r="FJ397" s="56">
        <v>0</v>
      </c>
      <c r="FK397" s="56">
        <v>0</v>
      </c>
      <c r="FL397" s="56">
        <v>0</v>
      </c>
      <c r="FM397" s="56">
        <v>0</v>
      </c>
      <c r="FN397" s="56">
        <v>0</v>
      </c>
      <c r="FO397" s="56">
        <v>0</v>
      </c>
      <c r="FP397" s="56">
        <v>0</v>
      </c>
      <c r="FQ397" s="56">
        <v>0</v>
      </c>
      <c r="FR397" s="56">
        <v>0</v>
      </c>
      <c r="FS397" s="60">
        <v>7</v>
      </c>
      <c r="FT397" s="61">
        <v>7</v>
      </c>
      <c r="FU397" s="60">
        <v>0.77851304009342148</v>
      </c>
      <c r="FV397" s="61">
        <v>4</v>
      </c>
      <c r="FW397" s="56" t="s">
        <v>3561</v>
      </c>
      <c r="FX397" s="56">
        <v>2.78</v>
      </c>
      <c r="FY397" s="56">
        <v>6.82</v>
      </c>
      <c r="FZ397" s="111">
        <v>1404</v>
      </c>
      <c r="GA397" s="111">
        <v>2676</v>
      </c>
      <c r="GB397" s="56">
        <v>30.98</v>
      </c>
      <c r="GC397" s="56">
        <v>69.02</v>
      </c>
      <c r="GD397" s="56">
        <v>28.17</v>
      </c>
      <c r="GE397" s="56">
        <v>82.99</v>
      </c>
      <c r="GF397" s="56">
        <v>51.41</v>
      </c>
      <c r="GG397" s="56">
        <v>46.92</v>
      </c>
      <c r="GH397" s="56">
        <v>99.06</v>
      </c>
      <c r="GI397" s="56">
        <v>35.9</v>
      </c>
      <c r="GJ397" s="56">
        <v>12.81</v>
      </c>
      <c r="GK397" s="56">
        <v>48.44</v>
      </c>
      <c r="GL397" s="56">
        <v>2.15</v>
      </c>
      <c r="GM397" s="56">
        <v>15.73</v>
      </c>
      <c r="GN397" s="56">
        <v>3.66</v>
      </c>
      <c r="GO397" s="56">
        <v>15.94</v>
      </c>
      <c r="GP397" s="56">
        <v>3.12</v>
      </c>
      <c r="GQ397" s="56">
        <v>2.4700000000000002</v>
      </c>
      <c r="GR397" s="56">
        <v>2.63</v>
      </c>
      <c r="GS397" s="56">
        <v>0.7</v>
      </c>
      <c r="GT397" s="56">
        <v>5.24</v>
      </c>
      <c r="GU397" s="99">
        <v>12.15</v>
      </c>
      <c r="GV397" s="120">
        <v>1.02489019033675E-2</v>
      </c>
      <c r="GW397" s="120">
        <v>0.24011713030746701</v>
      </c>
      <c r="GX397" s="120">
        <v>0.59809663250365996</v>
      </c>
      <c r="GY397" s="120">
        <v>0.149341142020498</v>
      </c>
      <c r="GZ397" s="120">
        <v>7.3206442166910701E-4</v>
      </c>
      <c r="HA397" s="120">
        <v>7.3206442166910701E-4</v>
      </c>
      <c r="HB397" s="120">
        <v>0</v>
      </c>
      <c r="HC397" s="120">
        <v>7.3206442166910701E-4</v>
      </c>
      <c r="HD397" s="118">
        <v>0</v>
      </c>
      <c r="HE397" s="118">
        <v>0</v>
      </c>
      <c r="HF397" s="118">
        <v>0</v>
      </c>
      <c r="HG397" s="118">
        <v>0</v>
      </c>
      <c r="HH397" s="118">
        <v>0</v>
      </c>
      <c r="HI397" s="122">
        <v>263</v>
      </c>
      <c r="HJ397" s="118">
        <v>1</v>
      </c>
      <c r="HK397" s="122">
        <v>264</v>
      </c>
      <c r="HL397" s="118">
        <v>0</v>
      </c>
      <c r="HM397" s="118">
        <v>0</v>
      </c>
      <c r="HN397" s="118">
        <v>0</v>
      </c>
      <c r="HO397" s="118">
        <v>0</v>
      </c>
      <c r="HP397" s="118">
        <v>0</v>
      </c>
      <c r="HQ397" s="122">
        <v>319</v>
      </c>
      <c r="HR397" s="118">
        <v>0</v>
      </c>
      <c r="HS397" s="122">
        <v>319</v>
      </c>
      <c r="HT397" s="118">
        <v>0</v>
      </c>
      <c r="HU397" s="118">
        <v>0</v>
      </c>
      <c r="HV397" s="118">
        <v>0</v>
      </c>
      <c r="HW397" s="118">
        <v>0</v>
      </c>
      <c r="HX397" s="118">
        <v>1</v>
      </c>
      <c r="HY397" s="122">
        <v>370</v>
      </c>
      <c r="HZ397" s="118">
        <v>0</v>
      </c>
      <c r="IA397" s="122">
        <v>371</v>
      </c>
      <c r="IB397" s="118">
        <v>0</v>
      </c>
      <c r="IC397" s="118">
        <v>0</v>
      </c>
      <c r="ID397" s="118">
        <v>0</v>
      </c>
      <c r="IE397" s="118">
        <v>0</v>
      </c>
      <c r="IF397" s="122">
        <v>5</v>
      </c>
      <c r="IG397" s="122">
        <v>599</v>
      </c>
      <c r="IH397" s="118">
        <v>5</v>
      </c>
      <c r="II397" s="122">
        <v>609</v>
      </c>
      <c r="IJ397" s="122">
        <v>0</v>
      </c>
      <c r="IK397" s="122">
        <v>0</v>
      </c>
      <c r="IL397" s="122">
        <v>0</v>
      </c>
      <c r="IM397" s="122">
        <v>0</v>
      </c>
      <c r="IN397" s="122">
        <v>0</v>
      </c>
      <c r="IO397" s="122">
        <v>0</v>
      </c>
      <c r="IP397" s="119">
        <v>0</v>
      </c>
      <c r="IQ397" s="119">
        <v>0</v>
      </c>
      <c r="IR397" s="122">
        <v>0</v>
      </c>
      <c r="IS397" s="122">
        <v>0</v>
      </c>
      <c r="IT397" s="122">
        <v>0</v>
      </c>
      <c r="IU397" s="122">
        <v>0</v>
      </c>
      <c r="IV397" s="122">
        <v>0</v>
      </c>
      <c r="IW397" s="122">
        <v>0</v>
      </c>
      <c r="IX397" s="122">
        <v>0</v>
      </c>
      <c r="IY397" s="122">
        <v>0</v>
      </c>
      <c r="IZ397" s="122">
        <v>0</v>
      </c>
      <c r="JA397" s="122">
        <v>0</v>
      </c>
      <c r="JB397" s="122">
        <v>0</v>
      </c>
      <c r="JC397" s="122">
        <v>0</v>
      </c>
      <c r="JD397" s="122">
        <v>0</v>
      </c>
      <c r="JE397" s="122">
        <v>0</v>
      </c>
      <c r="JF397" s="122">
        <v>0</v>
      </c>
      <c r="JG397" s="122">
        <v>0</v>
      </c>
      <c r="JH397" s="122">
        <v>0</v>
      </c>
      <c r="JI397" s="122">
        <v>0</v>
      </c>
      <c r="JJ397" s="122">
        <v>0</v>
      </c>
      <c r="JK397" s="122">
        <v>0</v>
      </c>
      <c r="JL397" s="122">
        <v>0</v>
      </c>
      <c r="JM397" s="122">
        <v>0</v>
      </c>
      <c r="JN397" s="122">
        <v>0</v>
      </c>
      <c r="JO397" s="122">
        <v>0</v>
      </c>
      <c r="JP397" s="122">
        <v>0</v>
      </c>
      <c r="JQ397" s="122">
        <v>0</v>
      </c>
      <c r="JR397" s="122">
        <v>0</v>
      </c>
      <c r="JS397" s="122">
        <v>0</v>
      </c>
      <c r="JT397" s="122">
        <v>0</v>
      </c>
      <c r="JU397" s="118">
        <v>0</v>
      </c>
      <c r="JV397" s="122">
        <v>0</v>
      </c>
      <c r="JW397" s="122">
        <v>0</v>
      </c>
      <c r="JX397" s="122">
        <v>0</v>
      </c>
      <c r="JY397" s="122">
        <v>0</v>
      </c>
      <c r="JZ397" s="122">
        <v>0</v>
      </c>
      <c r="KA397" s="122">
        <v>0</v>
      </c>
      <c r="KB397" s="122">
        <v>0</v>
      </c>
      <c r="KC397" s="122">
        <v>0</v>
      </c>
      <c r="KD397" s="122">
        <v>0</v>
      </c>
      <c r="KE397" s="122">
        <v>0</v>
      </c>
      <c r="KF397" s="122">
        <v>0</v>
      </c>
      <c r="KG397" s="122">
        <v>0</v>
      </c>
      <c r="KH397" s="122">
        <v>0</v>
      </c>
      <c r="KI397" s="122">
        <v>0</v>
      </c>
      <c r="KJ397" s="122">
        <v>0</v>
      </c>
      <c r="KK397" s="122">
        <v>0</v>
      </c>
      <c r="KL397" s="122">
        <v>0</v>
      </c>
      <c r="KM397" s="122">
        <v>0</v>
      </c>
      <c r="KN397" s="122">
        <v>0</v>
      </c>
      <c r="KO397" s="122">
        <v>0</v>
      </c>
      <c r="KP397" s="122">
        <v>0</v>
      </c>
      <c r="KQ397" s="122">
        <v>0</v>
      </c>
      <c r="KR397" s="122">
        <v>0</v>
      </c>
      <c r="KS397" s="122">
        <v>0</v>
      </c>
      <c r="KT397" s="122">
        <v>0</v>
      </c>
      <c r="KU397" s="122">
        <v>0</v>
      </c>
      <c r="KV397" s="122">
        <v>0</v>
      </c>
      <c r="KW397" s="122">
        <v>0</v>
      </c>
      <c r="KX397" s="122">
        <v>0</v>
      </c>
      <c r="KY397" s="122">
        <v>0</v>
      </c>
      <c r="KZ397" s="122">
        <v>0</v>
      </c>
      <c r="LA397" s="122">
        <v>0</v>
      </c>
      <c r="LB397" s="122">
        <v>0</v>
      </c>
      <c r="LC397" s="122">
        <v>0</v>
      </c>
      <c r="LD397" s="122">
        <v>0</v>
      </c>
      <c r="LE397" s="122">
        <v>0</v>
      </c>
      <c r="LF397" s="119">
        <v>0</v>
      </c>
      <c r="LG397" s="122">
        <v>0</v>
      </c>
      <c r="LH397" s="122">
        <v>0</v>
      </c>
      <c r="LI397" s="122">
        <v>0</v>
      </c>
      <c r="LJ397" s="122">
        <v>0</v>
      </c>
      <c r="LK397" s="122">
        <v>0</v>
      </c>
      <c r="LL397" s="122">
        <v>0</v>
      </c>
      <c r="LM397" s="122">
        <v>0</v>
      </c>
      <c r="LN397" s="122">
        <v>0</v>
      </c>
      <c r="LO397" s="122">
        <v>0</v>
      </c>
      <c r="LP397" s="122">
        <v>0</v>
      </c>
      <c r="LQ397" s="122">
        <v>0</v>
      </c>
      <c r="LR397" s="122">
        <v>0</v>
      </c>
      <c r="LS397" s="119">
        <v>0</v>
      </c>
      <c r="LT397" s="122">
        <v>0</v>
      </c>
      <c r="LU397" s="122">
        <v>0</v>
      </c>
      <c r="LV397" s="122">
        <v>0</v>
      </c>
      <c r="LW397" s="122">
        <v>0</v>
      </c>
      <c r="LX397" s="122">
        <v>0</v>
      </c>
      <c r="LY397" s="122">
        <v>0</v>
      </c>
      <c r="LZ397" s="122">
        <v>0</v>
      </c>
      <c r="MA397" s="122">
        <v>0</v>
      </c>
      <c r="MB397" s="122">
        <v>0</v>
      </c>
      <c r="MC397" s="122">
        <v>0</v>
      </c>
      <c r="MD397" s="122">
        <v>0</v>
      </c>
      <c r="ME397" s="122">
        <v>0</v>
      </c>
      <c r="MF397" s="122">
        <v>0</v>
      </c>
      <c r="MG397" s="122">
        <v>0</v>
      </c>
      <c r="MH397" s="122">
        <v>0</v>
      </c>
      <c r="MI397" s="122">
        <v>0</v>
      </c>
      <c r="MJ397" s="122">
        <v>0</v>
      </c>
      <c r="MK397" s="122">
        <v>0</v>
      </c>
      <c r="ML397" s="122">
        <v>0</v>
      </c>
      <c r="MM397" s="122">
        <v>0</v>
      </c>
      <c r="MN397" s="122">
        <v>0</v>
      </c>
      <c r="MO397" s="122">
        <v>0</v>
      </c>
      <c r="MP397" s="122">
        <v>0</v>
      </c>
      <c r="MQ397" s="122">
        <v>0</v>
      </c>
      <c r="MR397" s="122">
        <v>0</v>
      </c>
      <c r="MS397" s="122">
        <v>0</v>
      </c>
      <c r="MT397" s="122">
        <v>0</v>
      </c>
      <c r="MU397" s="122">
        <v>0</v>
      </c>
      <c r="MV397" s="119">
        <v>0</v>
      </c>
      <c r="MW397" s="119">
        <v>0</v>
      </c>
      <c r="MX397" s="119">
        <v>0</v>
      </c>
      <c r="MY397" s="119">
        <v>0</v>
      </c>
      <c r="MZ397" s="119">
        <v>0</v>
      </c>
      <c r="NA397" s="119">
        <v>0</v>
      </c>
      <c r="NB397" s="119">
        <v>0</v>
      </c>
      <c r="NC397" s="119">
        <v>0</v>
      </c>
      <c r="ND397" s="119">
        <v>0</v>
      </c>
      <c r="NE397" s="119">
        <v>0</v>
      </c>
      <c r="NF397" s="119">
        <v>0</v>
      </c>
      <c r="NG397" s="119">
        <v>0</v>
      </c>
      <c r="NH397" s="119">
        <v>0</v>
      </c>
      <c r="NI397" s="119">
        <v>0</v>
      </c>
      <c r="NJ397" s="119">
        <v>0</v>
      </c>
      <c r="NK397" s="119">
        <v>0</v>
      </c>
      <c r="NL397" s="119">
        <v>0</v>
      </c>
      <c r="NM397" s="119">
        <v>0</v>
      </c>
      <c r="NN397" s="119">
        <v>0</v>
      </c>
      <c r="NO397" s="119">
        <v>0</v>
      </c>
      <c r="NP397" s="119">
        <v>0</v>
      </c>
      <c r="NQ397" s="119">
        <v>0</v>
      </c>
      <c r="NR397" s="119">
        <v>0</v>
      </c>
      <c r="NS397" s="119">
        <v>0</v>
      </c>
      <c r="NT397" s="119">
        <v>0</v>
      </c>
      <c r="NU397" s="119">
        <v>0</v>
      </c>
      <c r="NV397" s="119">
        <v>0</v>
      </c>
      <c r="NW397" s="119">
        <v>0</v>
      </c>
      <c r="NX397" s="119">
        <v>0</v>
      </c>
      <c r="NY397" s="119">
        <v>0</v>
      </c>
      <c r="NZ397" s="119">
        <v>0</v>
      </c>
      <c r="OA397" s="119">
        <v>0</v>
      </c>
      <c r="OB397" s="119">
        <v>0</v>
      </c>
      <c r="OC397" s="119">
        <v>0</v>
      </c>
      <c r="OD397" s="119">
        <v>0</v>
      </c>
      <c r="OE397" s="119">
        <v>0</v>
      </c>
      <c r="OF397" s="119">
        <v>0</v>
      </c>
      <c r="OG397" s="119">
        <v>0</v>
      </c>
      <c r="OH397" s="119">
        <v>0</v>
      </c>
      <c r="OI397" s="119">
        <v>0</v>
      </c>
      <c r="OJ397" s="119">
        <v>0</v>
      </c>
      <c r="OK397" s="119">
        <v>0</v>
      </c>
      <c r="OL397" s="119">
        <v>0</v>
      </c>
      <c r="OM397" s="119">
        <v>0</v>
      </c>
      <c r="ON397" s="119">
        <v>0</v>
      </c>
      <c r="OO397" s="119">
        <v>0</v>
      </c>
      <c r="OP397" s="119">
        <v>0</v>
      </c>
      <c r="OQ397" s="119">
        <v>0</v>
      </c>
      <c r="OR397" s="119">
        <v>0</v>
      </c>
      <c r="OS397" s="119">
        <v>0</v>
      </c>
      <c r="OT397" s="119">
        <v>0</v>
      </c>
    </row>
    <row r="398" spans="1:410" s="10" customFormat="1">
      <c r="A398" s="55" t="s">
        <v>821</v>
      </c>
      <c r="B398" s="56" t="s">
        <v>822</v>
      </c>
      <c r="C398" s="55" t="s">
        <v>466</v>
      </c>
      <c r="D398" s="57">
        <v>6</v>
      </c>
      <c r="E398" s="96">
        <v>2018</v>
      </c>
      <c r="F398" s="56">
        <v>66.569999999999993</v>
      </c>
      <c r="G398" s="110">
        <v>21377</v>
      </c>
      <c r="H398" s="110">
        <v>7349</v>
      </c>
      <c r="I398" s="110">
        <v>14028</v>
      </c>
      <c r="J398" s="100">
        <v>15.54</v>
      </c>
      <c r="K398" s="110">
        <v>3166</v>
      </c>
      <c r="L398" s="100">
        <v>66.739999999999995</v>
      </c>
      <c r="M398" s="110">
        <v>13595</v>
      </c>
      <c r="N398" s="111">
        <v>1495</v>
      </c>
      <c r="O398" s="56">
        <v>771</v>
      </c>
      <c r="P398" s="56">
        <v>724</v>
      </c>
      <c r="Q398" s="112">
        <v>1806</v>
      </c>
      <c r="R398" s="113">
        <v>932</v>
      </c>
      <c r="S398" s="113">
        <v>874</v>
      </c>
      <c r="T398" s="111">
        <v>1645</v>
      </c>
      <c r="U398" s="56">
        <v>848</v>
      </c>
      <c r="V398" s="56">
        <v>797</v>
      </c>
      <c r="W398" s="114">
        <v>2052</v>
      </c>
      <c r="X398" s="113">
        <v>1056</v>
      </c>
      <c r="Y398" s="113">
        <v>996</v>
      </c>
      <c r="Z398" s="111">
        <v>1845</v>
      </c>
      <c r="AA398" s="56">
        <v>945</v>
      </c>
      <c r="AB398" s="56">
        <v>900</v>
      </c>
      <c r="AC398" s="112">
        <v>2277</v>
      </c>
      <c r="AD398" s="112">
        <v>1159</v>
      </c>
      <c r="AE398" s="112">
        <v>1118</v>
      </c>
      <c r="AF398" s="111">
        <v>1897</v>
      </c>
      <c r="AG398" s="56">
        <v>957</v>
      </c>
      <c r="AH398" s="177">
        <v>940</v>
      </c>
      <c r="AI398" s="182"/>
      <c r="AJ398" s="182"/>
      <c r="AK398" s="182"/>
      <c r="AL398" s="111">
        <v>1698</v>
      </c>
      <c r="AM398" s="56">
        <v>849</v>
      </c>
      <c r="AN398" s="56">
        <v>849</v>
      </c>
      <c r="AO398" s="111">
        <v>1461</v>
      </c>
      <c r="AP398" s="56">
        <v>730</v>
      </c>
      <c r="AQ398" s="56">
        <v>731</v>
      </c>
      <c r="AR398" s="56">
        <v>225</v>
      </c>
      <c r="AS398" s="80">
        <v>12</v>
      </c>
      <c r="AT398" s="115" t="s">
        <v>3413</v>
      </c>
      <c r="AU398" s="59">
        <v>885</v>
      </c>
      <c r="AV398" s="59">
        <v>0</v>
      </c>
      <c r="AW398" s="59">
        <v>152</v>
      </c>
      <c r="AX398" s="59">
        <v>10</v>
      </c>
      <c r="AY398" s="59">
        <v>2</v>
      </c>
      <c r="AZ398" s="62">
        <v>1.4251781472684086</v>
      </c>
      <c r="BA398" s="63">
        <v>3</v>
      </c>
      <c r="BB398" s="62">
        <v>0</v>
      </c>
      <c r="BC398" s="63">
        <v>0</v>
      </c>
      <c r="BD398" s="64">
        <v>0</v>
      </c>
      <c r="BE398" s="65">
        <v>0</v>
      </c>
      <c r="BF398" s="62">
        <v>4.5</v>
      </c>
      <c r="BG398" s="63">
        <v>9</v>
      </c>
      <c r="BH398" s="62">
        <v>9</v>
      </c>
      <c r="BI398" s="63">
        <v>18</v>
      </c>
      <c r="BJ398" s="64">
        <v>0</v>
      </c>
      <c r="BK398" s="65">
        <v>0</v>
      </c>
      <c r="BL398" s="64">
        <v>0</v>
      </c>
      <c r="BM398" s="65">
        <v>0</v>
      </c>
      <c r="BN398" s="56">
        <v>0</v>
      </c>
      <c r="BO398" s="56">
        <v>0</v>
      </c>
      <c r="BP398" s="56">
        <v>0</v>
      </c>
      <c r="BQ398" s="56">
        <v>0</v>
      </c>
      <c r="BR398" s="56">
        <v>0</v>
      </c>
      <c r="BS398" s="56">
        <v>0</v>
      </c>
      <c r="BT398" s="56">
        <v>0</v>
      </c>
      <c r="BU398" s="56">
        <v>0</v>
      </c>
      <c r="BV398" s="116">
        <v>46.2</v>
      </c>
      <c r="BW398" s="70">
        <v>1.0285714285714285</v>
      </c>
      <c r="BX398" s="56">
        <v>100.5</v>
      </c>
      <c r="BY398" s="107">
        <v>102.4</v>
      </c>
      <c r="BZ398" s="56">
        <v>98.1</v>
      </c>
      <c r="CA398" s="56">
        <v>88.4</v>
      </c>
      <c r="CB398" s="56">
        <v>94</v>
      </c>
      <c r="CC398" s="96" t="s">
        <v>3562</v>
      </c>
      <c r="CD398" s="96" t="s">
        <v>3563</v>
      </c>
      <c r="CE398" s="96" t="s">
        <v>555</v>
      </c>
      <c r="CF398" s="96" t="s">
        <v>3093</v>
      </c>
      <c r="CG398" s="96" t="s">
        <v>3564</v>
      </c>
      <c r="CH398" s="56">
        <v>47.92</v>
      </c>
      <c r="CI398" s="56">
        <v>1</v>
      </c>
      <c r="CJ398" s="60">
        <v>0</v>
      </c>
      <c r="CK398" s="61">
        <v>0</v>
      </c>
      <c r="CL398" s="107">
        <v>47.915668423574509</v>
      </c>
      <c r="CM398" s="56">
        <v>1</v>
      </c>
      <c r="CN398" s="56">
        <v>95.83</v>
      </c>
      <c r="CO398" s="56">
        <v>2</v>
      </c>
      <c r="CP398" s="56">
        <v>0</v>
      </c>
      <c r="CQ398" s="56">
        <v>0</v>
      </c>
      <c r="CR398" s="56">
        <v>0</v>
      </c>
      <c r="CS398" s="56">
        <v>0</v>
      </c>
      <c r="CT398" s="56">
        <v>0</v>
      </c>
      <c r="CU398" s="56">
        <v>0</v>
      </c>
      <c r="CV398" s="56">
        <v>0</v>
      </c>
      <c r="CW398" s="56">
        <v>0</v>
      </c>
      <c r="CX398" s="56">
        <v>0</v>
      </c>
      <c r="CY398" s="56">
        <v>0</v>
      </c>
      <c r="CZ398" s="56">
        <v>0</v>
      </c>
      <c r="DA398" s="56">
        <v>0</v>
      </c>
      <c r="DB398" s="60">
        <v>0.48520135856380397</v>
      </c>
      <c r="DC398" s="61">
        <v>1</v>
      </c>
      <c r="DD398" s="56" t="s">
        <v>3565</v>
      </c>
      <c r="DE398" s="56" t="s">
        <v>3566</v>
      </c>
      <c r="DF398" s="96" t="s">
        <v>555</v>
      </c>
      <c r="DG398" s="96" t="s">
        <v>555</v>
      </c>
      <c r="DH398" s="56">
        <v>40.19</v>
      </c>
      <c r="DI398" s="56">
        <v>1</v>
      </c>
      <c r="DJ398" s="56">
        <v>442.12</v>
      </c>
      <c r="DK398" s="56">
        <v>11</v>
      </c>
      <c r="DL398" s="56">
        <v>0</v>
      </c>
      <c r="DM398" s="56">
        <v>0</v>
      </c>
      <c r="DN398" s="56">
        <v>40.19</v>
      </c>
      <c r="DO398" s="56">
        <v>1</v>
      </c>
      <c r="DP398" s="107">
        <v>42.571306939123033</v>
      </c>
      <c r="DQ398" s="56">
        <v>1</v>
      </c>
      <c r="DR398" s="56">
        <v>42.57</v>
      </c>
      <c r="DS398" s="56">
        <v>1</v>
      </c>
      <c r="DT398" s="56">
        <v>0</v>
      </c>
      <c r="DU398" s="56">
        <v>0</v>
      </c>
      <c r="DV398" s="56">
        <v>0</v>
      </c>
      <c r="DW398" s="56">
        <v>0</v>
      </c>
      <c r="DX398" s="56">
        <v>0</v>
      </c>
      <c r="DY398" s="56">
        <v>0</v>
      </c>
      <c r="DZ398" s="62">
        <v>0.48309178743961351</v>
      </c>
      <c r="EA398" s="63">
        <v>1</v>
      </c>
      <c r="EB398" s="62">
        <v>27.053140096618357</v>
      </c>
      <c r="EC398" s="63">
        <v>56</v>
      </c>
      <c r="ED398" s="77">
        <v>0</v>
      </c>
      <c r="EE398" s="72">
        <v>0</v>
      </c>
      <c r="EF398" s="56" t="s">
        <v>3567</v>
      </c>
      <c r="EG398" s="56" t="s">
        <v>3568</v>
      </c>
      <c r="EH398" s="56" t="s">
        <v>555</v>
      </c>
      <c r="EI398" s="56" t="s">
        <v>555</v>
      </c>
      <c r="EJ398" s="56" t="s">
        <v>3569</v>
      </c>
      <c r="EK398" s="56" t="s">
        <v>1862</v>
      </c>
      <c r="EL398" s="56" t="s">
        <v>3570</v>
      </c>
      <c r="EM398" s="56" t="s">
        <v>3571</v>
      </c>
      <c r="EN398" s="56" t="s">
        <v>555</v>
      </c>
      <c r="EO398" s="56" t="s">
        <v>555</v>
      </c>
      <c r="EP398" s="56" t="s">
        <v>3572</v>
      </c>
      <c r="EQ398" s="56">
        <v>2</v>
      </c>
      <c r="ER398" s="99">
        <v>638.56960408684552</v>
      </c>
      <c r="ES398" s="96">
        <v>15</v>
      </c>
      <c r="ET398" s="56">
        <v>212.86</v>
      </c>
      <c r="EU398" s="56">
        <v>5</v>
      </c>
      <c r="EV398" s="107">
        <v>170.29</v>
      </c>
      <c r="EW398" s="56">
        <v>4</v>
      </c>
      <c r="EX398" s="56">
        <v>1</v>
      </c>
      <c r="EY398" s="62">
        <v>77.738515901060069</v>
      </c>
      <c r="EZ398" s="63">
        <v>66</v>
      </c>
      <c r="FA398" s="62">
        <v>49.247606019151846</v>
      </c>
      <c r="FB398" s="63">
        <v>36</v>
      </c>
      <c r="FC398" s="56">
        <v>24.75</v>
      </c>
      <c r="FD398" s="111">
        <v>1</v>
      </c>
      <c r="FE398" s="56">
        <v>49.5</v>
      </c>
      <c r="FF398" s="56">
        <v>2</v>
      </c>
      <c r="FG398" s="56">
        <v>49.5</v>
      </c>
      <c r="FH398" s="56">
        <v>2</v>
      </c>
      <c r="FI398" s="56">
        <v>0</v>
      </c>
      <c r="FJ398" s="56">
        <v>0</v>
      </c>
      <c r="FK398" s="56">
        <v>123.76</v>
      </c>
      <c r="FL398" s="56">
        <v>5</v>
      </c>
      <c r="FM398" s="56">
        <v>148.51</v>
      </c>
      <c r="FN398" s="56">
        <v>6</v>
      </c>
      <c r="FO398" s="56">
        <v>742.57</v>
      </c>
      <c r="FP398" s="56">
        <v>30</v>
      </c>
      <c r="FQ398" s="56">
        <v>24.75</v>
      </c>
      <c r="FR398" s="56">
        <v>1</v>
      </c>
      <c r="FS398" s="60">
        <v>3</v>
      </c>
      <c r="FT398" s="61">
        <v>3</v>
      </c>
      <c r="FU398" s="60">
        <v>1.3689253935660506</v>
      </c>
      <c r="FV398" s="61">
        <v>2</v>
      </c>
      <c r="FW398" s="56" t="s">
        <v>3573</v>
      </c>
      <c r="FX398" s="56">
        <v>3.02</v>
      </c>
      <c r="FY398" s="56">
        <v>21.23</v>
      </c>
      <c r="FZ398" s="111">
        <v>5311</v>
      </c>
      <c r="GA398" s="111">
        <v>6885</v>
      </c>
      <c r="GB398" s="56">
        <v>31.44</v>
      </c>
      <c r="GC398" s="56">
        <v>68.56</v>
      </c>
      <c r="GD398" s="56">
        <v>25.32</v>
      </c>
      <c r="GE398" s="56">
        <v>85.75</v>
      </c>
      <c r="GF398" s="56">
        <v>63.23</v>
      </c>
      <c r="GG398" s="56">
        <v>53.79</v>
      </c>
      <c r="GH398" s="56">
        <v>99.35</v>
      </c>
      <c r="GI398" s="56">
        <v>30.82</v>
      </c>
      <c r="GJ398" s="56">
        <v>12.05</v>
      </c>
      <c r="GK398" s="56">
        <v>50.75</v>
      </c>
      <c r="GL398" s="56">
        <v>1.72</v>
      </c>
      <c r="GM398" s="56">
        <v>14.31</v>
      </c>
      <c r="GN398" s="56">
        <v>2.85</v>
      </c>
      <c r="GO398" s="56">
        <v>13.1</v>
      </c>
      <c r="GP398" s="56">
        <v>1.76</v>
      </c>
      <c r="GQ398" s="56">
        <v>1.1499999999999999</v>
      </c>
      <c r="GR398" s="56">
        <v>1.81</v>
      </c>
      <c r="GS398" s="56">
        <v>0.47</v>
      </c>
      <c r="GT398" s="56">
        <v>13.35</v>
      </c>
      <c r="GU398" s="99">
        <v>18.45</v>
      </c>
      <c r="GV398" s="120">
        <v>3.8248231019315398E-3</v>
      </c>
      <c r="GW398" s="120">
        <v>0.240007649646204</v>
      </c>
      <c r="GX398" s="120">
        <v>0.58844903423216699</v>
      </c>
      <c r="GY398" s="120">
        <v>0.155096576783324</v>
      </c>
      <c r="GZ398" s="120">
        <v>1.01357812201186E-2</v>
      </c>
      <c r="HA398" s="120">
        <v>1.1474469305794599E-3</v>
      </c>
      <c r="HB398" s="120">
        <v>5.7372346528972997E-4</v>
      </c>
      <c r="HC398" s="120">
        <v>7.6496462038630703E-4</v>
      </c>
      <c r="HD398" s="118">
        <v>0</v>
      </c>
      <c r="HE398" s="118">
        <v>0</v>
      </c>
      <c r="HF398" s="118">
        <v>0</v>
      </c>
      <c r="HG398" s="118">
        <v>0</v>
      </c>
      <c r="HH398" s="118">
        <v>2</v>
      </c>
      <c r="HI398" s="122">
        <v>1099</v>
      </c>
      <c r="HJ398" s="118">
        <v>2</v>
      </c>
      <c r="HK398" s="122">
        <v>1103</v>
      </c>
      <c r="HL398" s="118">
        <v>0</v>
      </c>
      <c r="HM398" s="118">
        <v>0</v>
      </c>
      <c r="HN398" s="118">
        <v>0</v>
      </c>
      <c r="HO398" s="118">
        <v>0</v>
      </c>
      <c r="HP398" s="122">
        <v>6</v>
      </c>
      <c r="HQ398" s="122">
        <v>1334</v>
      </c>
      <c r="HR398" s="122">
        <v>5</v>
      </c>
      <c r="HS398" s="122">
        <v>1345</v>
      </c>
      <c r="HT398" s="118">
        <v>0</v>
      </c>
      <c r="HU398" s="118">
        <v>0</v>
      </c>
      <c r="HV398" s="118">
        <v>0</v>
      </c>
      <c r="HW398" s="118">
        <v>0</v>
      </c>
      <c r="HX398" s="118">
        <v>4</v>
      </c>
      <c r="HY398" s="122">
        <v>1839</v>
      </c>
      <c r="HZ398" s="118">
        <v>5</v>
      </c>
      <c r="IA398" s="122">
        <v>1848</v>
      </c>
      <c r="IB398" s="118">
        <v>0</v>
      </c>
      <c r="IC398" s="118">
        <v>0</v>
      </c>
      <c r="ID398" s="118">
        <v>0</v>
      </c>
      <c r="IE398" s="118">
        <v>0</v>
      </c>
      <c r="IF398" s="122">
        <v>7</v>
      </c>
      <c r="IG398" s="122">
        <v>2741</v>
      </c>
      <c r="IH398" s="122">
        <v>16</v>
      </c>
      <c r="II398" s="122">
        <v>2764</v>
      </c>
      <c r="IJ398" s="122">
        <v>0</v>
      </c>
      <c r="IK398" s="122">
        <v>0</v>
      </c>
      <c r="IL398" s="122">
        <v>0</v>
      </c>
      <c r="IM398" s="122">
        <v>0</v>
      </c>
      <c r="IN398" s="122">
        <v>0</v>
      </c>
      <c r="IO398" s="122">
        <v>0</v>
      </c>
      <c r="IP398" s="119">
        <v>0</v>
      </c>
      <c r="IQ398" s="119">
        <v>0</v>
      </c>
      <c r="IR398" s="122">
        <v>0</v>
      </c>
      <c r="IS398" s="122">
        <v>0</v>
      </c>
      <c r="IT398" s="122">
        <v>0</v>
      </c>
      <c r="IU398" s="122">
        <v>0</v>
      </c>
      <c r="IV398" s="122">
        <v>0</v>
      </c>
      <c r="IW398" s="122">
        <v>0</v>
      </c>
      <c r="IX398" s="122">
        <v>0</v>
      </c>
      <c r="IY398" s="122">
        <v>0</v>
      </c>
      <c r="IZ398" s="122">
        <v>0</v>
      </c>
      <c r="JA398" s="122">
        <v>0</v>
      </c>
      <c r="JB398" s="122">
        <v>0</v>
      </c>
      <c r="JC398" s="122">
        <v>0</v>
      </c>
      <c r="JD398" s="122">
        <v>0</v>
      </c>
      <c r="JE398" s="122">
        <v>0</v>
      </c>
      <c r="JF398" s="122">
        <v>0</v>
      </c>
      <c r="JG398" s="122">
        <v>0</v>
      </c>
      <c r="JH398" s="122">
        <v>0</v>
      </c>
      <c r="JI398" s="122">
        <v>0</v>
      </c>
      <c r="JJ398" s="122">
        <v>0</v>
      </c>
      <c r="JK398" s="122">
        <v>0</v>
      </c>
      <c r="JL398" s="122">
        <v>0</v>
      </c>
      <c r="JM398" s="122">
        <v>0</v>
      </c>
      <c r="JN398" s="122">
        <v>0</v>
      </c>
      <c r="JO398" s="122">
        <v>0</v>
      </c>
      <c r="JP398" s="122">
        <v>0</v>
      </c>
      <c r="JQ398" s="122">
        <v>0</v>
      </c>
      <c r="JR398" s="122">
        <v>0</v>
      </c>
      <c r="JS398" s="122">
        <v>0</v>
      </c>
      <c r="JT398" s="122">
        <v>0</v>
      </c>
      <c r="JU398" s="118">
        <v>0</v>
      </c>
      <c r="JV398" s="122">
        <v>0</v>
      </c>
      <c r="JW398" s="122">
        <v>0</v>
      </c>
      <c r="JX398" s="122">
        <v>0</v>
      </c>
      <c r="JY398" s="122">
        <v>0</v>
      </c>
      <c r="JZ398" s="122">
        <v>0</v>
      </c>
      <c r="KA398" s="122">
        <v>0</v>
      </c>
      <c r="KB398" s="122">
        <v>0</v>
      </c>
      <c r="KC398" s="122">
        <v>0</v>
      </c>
      <c r="KD398" s="122">
        <v>0</v>
      </c>
      <c r="KE398" s="122">
        <v>0</v>
      </c>
      <c r="KF398" s="122">
        <v>0</v>
      </c>
      <c r="KG398" s="122">
        <v>0</v>
      </c>
      <c r="KH398" s="122">
        <v>0</v>
      </c>
      <c r="KI398" s="122">
        <v>0</v>
      </c>
      <c r="KJ398" s="122">
        <v>0</v>
      </c>
      <c r="KK398" s="122">
        <v>0</v>
      </c>
      <c r="KL398" s="122">
        <v>0</v>
      </c>
      <c r="KM398" s="122">
        <v>0</v>
      </c>
      <c r="KN398" s="122">
        <v>0</v>
      </c>
      <c r="KO398" s="122">
        <v>0</v>
      </c>
      <c r="KP398" s="122">
        <v>0</v>
      </c>
      <c r="KQ398" s="122">
        <v>0</v>
      </c>
      <c r="KR398" s="122">
        <v>0</v>
      </c>
      <c r="KS398" s="122">
        <v>0</v>
      </c>
      <c r="KT398" s="122">
        <v>0</v>
      </c>
      <c r="KU398" s="122">
        <v>0</v>
      </c>
      <c r="KV398" s="122">
        <v>0</v>
      </c>
      <c r="KW398" s="122">
        <v>0</v>
      </c>
      <c r="KX398" s="122">
        <v>0</v>
      </c>
      <c r="KY398" s="122">
        <v>0</v>
      </c>
      <c r="KZ398" s="122">
        <v>0</v>
      </c>
      <c r="LA398" s="122">
        <v>0</v>
      </c>
      <c r="LB398" s="122">
        <v>0</v>
      </c>
      <c r="LC398" s="122">
        <v>0</v>
      </c>
      <c r="LD398" s="122">
        <v>0</v>
      </c>
      <c r="LE398" s="122">
        <v>0</v>
      </c>
      <c r="LF398" s="119">
        <v>0</v>
      </c>
      <c r="LG398" s="122">
        <v>0</v>
      </c>
      <c r="LH398" s="122">
        <v>0</v>
      </c>
      <c r="LI398" s="122">
        <v>0</v>
      </c>
      <c r="LJ398" s="122">
        <v>0</v>
      </c>
      <c r="LK398" s="122">
        <v>0</v>
      </c>
      <c r="LL398" s="122">
        <v>0</v>
      </c>
      <c r="LM398" s="122">
        <v>0</v>
      </c>
      <c r="LN398" s="122">
        <v>0</v>
      </c>
      <c r="LO398" s="122">
        <v>0</v>
      </c>
      <c r="LP398" s="122">
        <v>0</v>
      </c>
      <c r="LQ398" s="122">
        <v>0</v>
      </c>
      <c r="LR398" s="122">
        <v>0</v>
      </c>
      <c r="LS398" s="119">
        <v>0</v>
      </c>
      <c r="LT398" s="122">
        <v>0</v>
      </c>
      <c r="LU398" s="122">
        <v>0</v>
      </c>
      <c r="LV398" s="122">
        <v>0</v>
      </c>
      <c r="LW398" s="122">
        <v>0</v>
      </c>
      <c r="LX398" s="122">
        <v>0</v>
      </c>
      <c r="LY398" s="122">
        <v>0</v>
      </c>
      <c r="LZ398" s="122">
        <v>0</v>
      </c>
      <c r="MA398" s="122">
        <v>0</v>
      </c>
      <c r="MB398" s="122">
        <v>0</v>
      </c>
      <c r="MC398" s="122">
        <v>0</v>
      </c>
      <c r="MD398" s="122">
        <v>0</v>
      </c>
      <c r="ME398" s="122">
        <v>0</v>
      </c>
      <c r="MF398" s="122">
        <v>0</v>
      </c>
      <c r="MG398" s="122">
        <v>0</v>
      </c>
      <c r="MH398" s="122">
        <v>0</v>
      </c>
      <c r="MI398" s="122">
        <v>0</v>
      </c>
      <c r="MJ398" s="122">
        <v>0</v>
      </c>
      <c r="MK398" s="122">
        <v>0</v>
      </c>
      <c r="ML398" s="122">
        <v>0</v>
      </c>
      <c r="MM398" s="122">
        <v>0</v>
      </c>
      <c r="MN398" s="122">
        <v>0</v>
      </c>
      <c r="MO398" s="122">
        <v>0</v>
      </c>
      <c r="MP398" s="122">
        <v>0</v>
      </c>
      <c r="MQ398" s="122">
        <v>0</v>
      </c>
      <c r="MR398" s="122">
        <v>0</v>
      </c>
      <c r="MS398" s="122">
        <v>0</v>
      </c>
      <c r="MT398" s="122">
        <v>0</v>
      </c>
      <c r="MU398" s="122">
        <v>0</v>
      </c>
      <c r="MV398" s="119">
        <v>0</v>
      </c>
      <c r="MW398" s="119">
        <v>0</v>
      </c>
      <c r="MX398" s="119">
        <v>0</v>
      </c>
      <c r="MY398" s="119">
        <v>0</v>
      </c>
      <c r="MZ398" s="119">
        <v>0</v>
      </c>
      <c r="NA398" s="119">
        <v>0</v>
      </c>
      <c r="NB398" s="119">
        <v>0</v>
      </c>
      <c r="NC398" s="119">
        <v>0</v>
      </c>
      <c r="ND398" s="119">
        <v>0</v>
      </c>
      <c r="NE398" s="119">
        <v>0</v>
      </c>
      <c r="NF398" s="119">
        <v>0</v>
      </c>
      <c r="NG398" s="119">
        <v>0</v>
      </c>
      <c r="NH398" s="119">
        <v>0</v>
      </c>
      <c r="NI398" s="119">
        <v>0</v>
      </c>
      <c r="NJ398" s="119">
        <v>0</v>
      </c>
      <c r="NK398" s="119">
        <v>0</v>
      </c>
      <c r="NL398" s="119">
        <v>0</v>
      </c>
      <c r="NM398" s="119">
        <v>0</v>
      </c>
      <c r="NN398" s="119">
        <v>0</v>
      </c>
      <c r="NO398" s="119">
        <v>0</v>
      </c>
      <c r="NP398" s="119">
        <v>0</v>
      </c>
      <c r="NQ398" s="119">
        <v>0</v>
      </c>
      <c r="NR398" s="119">
        <v>0</v>
      </c>
      <c r="NS398" s="119">
        <v>0</v>
      </c>
      <c r="NT398" s="119">
        <v>0</v>
      </c>
      <c r="NU398" s="119">
        <v>0</v>
      </c>
      <c r="NV398" s="119">
        <v>0</v>
      </c>
      <c r="NW398" s="119">
        <v>0</v>
      </c>
      <c r="NX398" s="119">
        <v>0</v>
      </c>
      <c r="NY398" s="119">
        <v>0</v>
      </c>
      <c r="NZ398" s="119">
        <v>0</v>
      </c>
      <c r="OA398" s="119">
        <v>0</v>
      </c>
      <c r="OB398" s="119">
        <v>0</v>
      </c>
      <c r="OC398" s="119">
        <v>0</v>
      </c>
      <c r="OD398" s="119">
        <v>0</v>
      </c>
      <c r="OE398" s="119">
        <v>0</v>
      </c>
      <c r="OF398" s="119">
        <v>0</v>
      </c>
      <c r="OG398" s="119">
        <v>0</v>
      </c>
      <c r="OH398" s="119">
        <v>0</v>
      </c>
      <c r="OI398" s="119">
        <v>0</v>
      </c>
      <c r="OJ398" s="119">
        <v>0</v>
      </c>
      <c r="OK398" s="119">
        <v>0</v>
      </c>
      <c r="OL398" s="119">
        <v>0</v>
      </c>
      <c r="OM398" s="119">
        <v>0</v>
      </c>
      <c r="ON398" s="119">
        <v>0</v>
      </c>
      <c r="OO398" s="119">
        <v>0</v>
      </c>
      <c r="OP398" s="119">
        <v>0</v>
      </c>
      <c r="OQ398" s="119">
        <v>0</v>
      </c>
      <c r="OR398" s="119">
        <v>0</v>
      </c>
      <c r="OS398" s="119">
        <v>0</v>
      </c>
      <c r="OT398" s="119">
        <v>0</v>
      </c>
    </row>
    <row r="399" spans="1:410" s="10" customFormat="1">
      <c r="A399" s="55" t="s">
        <v>829</v>
      </c>
      <c r="B399" s="56" t="s">
        <v>830</v>
      </c>
      <c r="C399" s="55" t="s">
        <v>598</v>
      </c>
      <c r="D399" s="57">
        <v>3</v>
      </c>
      <c r="E399" s="96">
        <v>2018</v>
      </c>
      <c r="F399" s="56">
        <v>80.36</v>
      </c>
      <c r="G399" s="110">
        <v>77884</v>
      </c>
      <c r="H399" s="110">
        <v>62343</v>
      </c>
      <c r="I399" s="110">
        <v>15541</v>
      </c>
      <c r="J399" s="100">
        <v>59.46</v>
      </c>
      <c r="K399" s="110">
        <v>43249</v>
      </c>
      <c r="L399" s="100">
        <v>21.7</v>
      </c>
      <c r="M399" s="110">
        <v>15781</v>
      </c>
      <c r="N399" s="111">
        <v>4262</v>
      </c>
      <c r="O399" s="111">
        <v>2166</v>
      </c>
      <c r="P399" s="111">
        <v>2096</v>
      </c>
      <c r="Q399" s="112">
        <v>5133</v>
      </c>
      <c r="R399" s="113">
        <v>2610</v>
      </c>
      <c r="S399" s="113">
        <v>2523</v>
      </c>
      <c r="T399" s="111">
        <v>4495</v>
      </c>
      <c r="U399" s="111">
        <v>2297</v>
      </c>
      <c r="V399" s="111">
        <v>2198</v>
      </c>
      <c r="W399" s="114">
        <v>5557</v>
      </c>
      <c r="X399" s="113">
        <v>2843</v>
      </c>
      <c r="Y399" s="113">
        <v>2714</v>
      </c>
      <c r="Z399" s="111">
        <v>5057</v>
      </c>
      <c r="AA399" s="111">
        <v>2587</v>
      </c>
      <c r="AB399" s="111">
        <v>2470</v>
      </c>
      <c r="AC399" s="112">
        <v>6600</v>
      </c>
      <c r="AD399" s="112">
        <v>3360</v>
      </c>
      <c r="AE399" s="112">
        <v>3240</v>
      </c>
      <c r="AF399" s="111">
        <v>6033</v>
      </c>
      <c r="AG399" s="111">
        <v>3045</v>
      </c>
      <c r="AH399" s="178">
        <v>2988</v>
      </c>
      <c r="AI399" s="182"/>
      <c r="AJ399" s="182"/>
      <c r="AK399" s="182"/>
      <c r="AL399" s="111">
        <v>6935</v>
      </c>
      <c r="AM399" s="111">
        <v>3476</v>
      </c>
      <c r="AN399" s="111">
        <v>3459</v>
      </c>
      <c r="AO399" s="111">
        <v>6788</v>
      </c>
      <c r="AP399" s="111">
        <v>3444</v>
      </c>
      <c r="AQ399" s="111">
        <v>3344</v>
      </c>
      <c r="AR399" s="56">
        <v>633</v>
      </c>
      <c r="AS399" s="80">
        <v>802</v>
      </c>
      <c r="AT399" s="115" t="s">
        <v>3413</v>
      </c>
      <c r="AU399" s="59">
        <v>887</v>
      </c>
      <c r="AV399" s="59">
        <v>0</v>
      </c>
      <c r="AW399" s="59">
        <v>436</v>
      </c>
      <c r="AX399" s="59">
        <v>6.9</v>
      </c>
      <c r="AY399" s="59">
        <v>4</v>
      </c>
      <c r="AZ399" s="62">
        <v>0.85966043412851922</v>
      </c>
      <c r="BA399" s="63">
        <v>4</v>
      </c>
      <c r="BB399" s="62">
        <v>171.52658662092625</v>
      </c>
      <c r="BC399" s="63">
        <v>1</v>
      </c>
      <c r="BD399" s="64">
        <v>0</v>
      </c>
      <c r="BE399" s="65">
        <v>0</v>
      </c>
      <c r="BF399" s="62">
        <v>2.9159519725557463</v>
      </c>
      <c r="BG399" s="63">
        <v>17</v>
      </c>
      <c r="BH399" s="62">
        <v>7.7186963979416809</v>
      </c>
      <c r="BI399" s="63">
        <v>45</v>
      </c>
      <c r="BJ399" s="64">
        <v>0</v>
      </c>
      <c r="BK399" s="65">
        <v>0</v>
      </c>
      <c r="BL399" s="64">
        <v>0</v>
      </c>
      <c r="BM399" s="65">
        <v>0</v>
      </c>
      <c r="BN399" s="56">
        <v>0</v>
      </c>
      <c r="BO399" s="56">
        <v>0</v>
      </c>
      <c r="BP399" s="56">
        <v>21.05</v>
      </c>
      <c r="BQ399" s="56">
        <v>1</v>
      </c>
      <c r="BR399" s="56">
        <v>0</v>
      </c>
      <c r="BS399" s="56">
        <v>0</v>
      </c>
      <c r="BT399" s="56">
        <v>21.05</v>
      </c>
      <c r="BU399" s="56">
        <v>1</v>
      </c>
      <c r="BV399" s="116">
        <v>5.7</v>
      </c>
      <c r="BW399" s="70">
        <v>1.0129870129870129</v>
      </c>
      <c r="BX399" s="56">
        <v>96.3</v>
      </c>
      <c r="BY399" s="107">
        <v>101.1</v>
      </c>
      <c r="BZ399" s="56">
        <v>95.5</v>
      </c>
      <c r="CA399" s="56">
        <v>98.5</v>
      </c>
      <c r="CB399" s="56">
        <v>101.8</v>
      </c>
      <c r="CC399" s="96" t="s">
        <v>1371</v>
      </c>
      <c r="CD399" s="96" t="s">
        <v>3574</v>
      </c>
      <c r="CE399" s="96" t="s">
        <v>555</v>
      </c>
      <c r="CF399" s="96" t="s">
        <v>3575</v>
      </c>
      <c r="CG399" s="96" t="s">
        <v>2893</v>
      </c>
      <c r="CH399" s="56">
        <v>42.1</v>
      </c>
      <c r="CI399" s="56">
        <v>2</v>
      </c>
      <c r="CJ399" s="60">
        <v>0</v>
      </c>
      <c r="CK399" s="61">
        <v>0</v>
      </c>
      <c r="CL399" s="107">
        <v>42.096400757735211</v>
      </c>
      <c r="CM399" s="56">
        <v>2</v>
      </c>
      <c r="CN399" s="56">
        <v>147.34</v>
      </c>
      <c r="CO399" s="56">
        <v>7</v>
      </c>
      <c r="CP399" s="56">
        <v>21.05</v>
      </c>
      <c r="CQ399" s="56">
        <v>1</v>
      </c>
      <c r="CR399" s="56">
        <v>0</v>
      </c>
      <c r="CS399" s="56">
        <v>0</v>
      </c>
      <c r="CT399" s="56">
        <v>0</v>
      </c>
      <c r="CU399" s="56">
        <v>0</v>
      </c>
      <c r="CV399" s="56">
        <v>0</v>
      </c>
      <c r="CW399" s="56">
        <v>0</v>
      </c>
      <c r="CX399" s="56">
        <v>0</v>
      </c>
      <c r="CY399" s="56">
        <v>0</v>
      </c>
      <c r="CZ399" s="56">
        <v>0</v>
      </c>
      <c r="DA399" s="56">
        <v>0</v>
      </c>
      <c r="DB399" s="60">
        <v>0</v>
      </c>
      <c r="DC399" s="61">
        <v>0</v>
      </c>
      <c r="DD399" s="56" t="s">
        <v>3576</v>
      </c>
      <c r="DE399" s="56" t="s">
        <v>3577</v>
      </c>
      <c r="DF399" s="96" t="s">
        <v>555</v>
      </c>
      <c r="DG399" s="96" t="s">
        <v>555</v>
      </c>
      <c r="DH399" s="56">
        <v>50.25</v>
      </c>
      <c r="DI399" s="56">
        <v>3</v>
      </c>
      <c r="DJ399" s="56">
        <v>167.5</v>
      </c>
      <c r="DK399" s="56">
        <v>10</v>
      </c>
      <c r="DL399" s="56">
        <v>0</v>
      </c>
      <c r="DM399" s="56">
        <v>0</v>
      </c>
      <c r="DN399" s="56">
        <v>50.25</v>
      </c>
      <c r="DO399" s="56">
        <v>3</v>
      </c>
      <c r="DP399" s="107">
        <v>15.654351909830932</v>
      </c>
      <c r="DQ399" s="56">
        <v>1</v>
      </c>
      <c r="DR399" s="56">
        <v>0</v>
      </c>
      <c r="DS399" s="56">
        <v>0</v>
      </c>
      <c r="DT399" s="56">
        <v>0</v>
      </c>
      <c r="DU399" s="56">
        <v>0</v>
      </c>
      <c r="DV399" s="56">
        <v>15.65</v>
      </c>
      <c r="DW399" s="56">
        <v>1</v>
      </c>
      <c r="DX399" s="56">
        <v>0</v>
      </c>
      <c r="DY399" s="56">
        <v>0</v>
      </c>
      <c r="DZ399" s="62">
        <v>0</v>
      </c>
      <c r="EA399" s="63">
        <v>0</v>
      </c>
      <c r="EB399" s="62">
        <v>5.8553386911595871</v>
      </c>
      <c r="EC399" s="63">
        <v>102</v>
      </c>
      <c r="ED399" s="60">
        <v>0.35260930888575459</v>
      </c>
      <c r="EE399" s="61">
        <v>2</v>
      </c>
      <c r="EF399" s="56" t="s">
        <v>3578</v>
      </c>
      <c r="EG399" s="56" t="s">
        <v>3579</v>
      </c>
      <c r="EH399" s="56" t="s">
        <v>555</v>
      </c>
      <c r="EI399" s="56" t="s">
        <v>555</v>
      </c>
      <c r="EJ399" s="56" t="s">
        <v>3142</v>
      </c>
      <c r="EK399" s="56" t="s">
        <v>3580</v>
      </c>
      <c r="EL399" s="56" t="s">
        <v>3581</v>
      </c>
      <c r="EM399" s="56" t="s">
        <v>2373</v>
      </c>
      <c r="EN399" s="56" t="s">
        <v>555</v>
      </c>
      <c r="EO399" s="56" t="s">
        <v>555</v>
      </c>
      <c r="EP399" s="56">
        <v>125.23</v>
      </c>
      <c r="EQ399" s="56">
        <v>8</v>
      </c>
      <c r="ER399" s="99">
        <v>344.39574201628051</v>
      </c>
      <c r="ES399" s="96">
        <v>22</v>
      </c>
      <c r="ET399" s="56">
        <v>187.85</v>
      </c>
      <c r="EU399" s="56">
        <v>12</v>
      </c>
      <c r="EV399" s="107">
        <v>125.23481527864746</v>
      </c>
      <c r="EW399" s="56">
        <v>8</v>
      </c>
      <c r="EX399" s="56">
        <v>0</v>
      </c>
      <c r="EY399" s="62">
        <v>51.749060422087311</v>
      </c>
      <c r="EZ399" s="63">
        <v>179</v>
      </c>
      <c r="FA399" s="62">
        <v>49.641148325358856</v>
      </c>
      <c r="FB399" s="63">
        <v>166</v>
      </c>
      <c r="FC399" s="56">
        <v>30.12</v>
      </c>
      <c r="FD399" s="111">
        <v>4</v>
      </c>
      <c r="FE399" s="56">
        <v>97.88</v>
      </c>
      <c r="FF399" s="56">
        <v>13</v>
      </c>
      <c r="FG399" s="56">
        <v>7.53</v>
      </c>
      <c r="FH399" s="56">
        <v>1</v>
      </c>
      <c r="FI399" s="56">
        <v>0</v>
      </c>
      <c r="FJ399" s="56">
        <v>0</v>
      </c>
      <c r="FK399" s="56">
        <v>135.52000000000001</v>
      </c>
      <c r="FL399" s="56">
        <v>18</v>
      </c>
      <c r="FM399" s="56">
        <v>338.8</v>
      </c>
      <c r="FN399" s="56">
        <v>45</v>
      </c>
      <c r="FO399" s="56">
        <v>399.04</v>
      </c>
      <c r="FP399" s="56">
        <v>53</v>
      </c>
      <c r="FQ399" s="56">
        <v>45.17</v>
      </c>
      <c r="FR399" s="56">
        <v>6</v>
      </c>
      <c r="FS399" s="60">
        <v>13</v>
      </c>
      <c r="FT399" s="61">
        <v>13</v>
      </c>
      <c r="FU399" s="60">
        <v>0.6023106828012923</v>
      </c>
      <c r="FV399" s="61">
        <v>11</v>
      </c>
      <c r="FW399" s="56" t="s">
        <v>3582</v>
      </c>
      <c r="FX399" s="56">
        <v>3.03</v>
      </c>
      <c r="FY399" s="56">
        <v>361.95</v>
      </c>
      <c r="FZ399" s="111">
        <v>25114</v>
      </c>
      <c r="GA399" s="111">
        <v>27641</v>
      </c>
      <c r="GB399" s="56">
        <v>38.590000000000003</v>
      </c>
      <c r="GC399" s="56">
        <v>61.41</v>
      </c>
      <c r="GD399" s="56">
        <v>25.62</v>
      </c>
      <c r="GE399" s="56">
        <v>76.959999999999994</v>
      </c>
      <c r="GF399" s="56">
        <v>95.91</v>
      </c>
      <c r="GG399" s="56">
        <v>83.45</v>
      </c>
      <c r="GH399" s="56">
        <v>99.62</v>
      </c>
      <c r="GI399" s="56">
        <v>71.31</v>
      </c>
      <c r="GJ399" s="56">
        <v>66.209999999999994</v>
      </c>
      <c r="GK399" s="56">
        <v>95.54</v>
      </c>
      <c r="GL399" s="56">
        <v>2.0499999999999998</v>
      </c>
      <c r="GM399" s="56">
        <v>10.88</v>
      </c>
      <c r="GN399" s="56">
        <v>3.8</v>
      </c>
      <c r="GO399" s="56">
        <v>25.3</v>
      </c>
      <c r="GP399" s="56">
        <v>8.3000000000000007</v>
      </c>
      <c r="GQ399" s="56">
        <v>5.01</v>
      </c>
      <c r="GR399" s="56">
        <v>10.23</v>
      </c>
      <c r="GS399" s="56">
        <v>2.21</v>
      </c>
      <c r="GT399" s="56">
        <v>2.12</v>
      </c>
      <c r="GU399" s="99">
        <v>3.79</v>
      </c>
      <c r="GV399" s="120">
        <v>2.3328149300155501E-3</v>
      </c>
      <c r="GW399" s="120">
        <v>4.7884095931898199E-2</v>
      </c>
      <c r="GX399" s="120">
        <v>0.61844151592043894</v>
      </c>
      <c r="GY399" s="120">
        <v>0.307522304984857</v>
      </c>
      <c r="GZ399" s="120">
        <v>1.25235327821888E-2</v>
      </c>
      <c r="HA399" s="120">
        <v>6.01620692477695E-3</v>
      </c>
      <c r="HB399" s="120">
        <v>4.2972906605549602E-3</v>
      </c>
      <c r="HC399" s="120">
        <v>9.822378652697061E-4</v>
      </c>
      <c r="HD399" s="118">
        <v>3</v>
      </c>
      <c r="HE399" s="118">
        <v>0</v>
      </c>
      <c r="HF399" s="118">
        <v>0</v>
      </c>
      <c r="HG399" s="118">
        <v>0</v>
      </c>
      <c r="HH399" s="122">
        <v>27</v>
      </c>
      <c r="HI399" s="122">
        <v>4284</v>
      </c>
      <c r="HJ399" s="122">
        <v>27</v>
      </c>
      <c r="HK399" s="122">
        <v>4341</v>
      </c>
      <c r="HL399" s="122">
        <v>5</v>
      </c>
      <c r="HM399" s="118">
        <v>0</v>
      </c>
      <c r="HN399" s="118">
        <v>0</v>
      </c>
      <c r="HO399" s="118">
        <v>0</v>
      </c>
      <c r="HP399" s="122">
        <v>55</v>
      </c>
      <c r="HQ399" s="122">
        <v>5018</v>
      </c>
      <c r="HR399" s="122">
        <v>42</v>
      </c>
      <c r="HS399" s="122">
        <v>5120</v>
      </c>
      <c r="HT399" s="122">
        <v>3</v>
      </c>
      <c r="HU399" s="118">
        <v>1</v>
      </c>
      <c r="HV399" s="118">
        <v>0</v>
      </c>
      <c r="HW399" s="118">
        <v>0</v>
      </c>
      <c r="HX399" s="122">
        <v>60</v>
      </c>
      <c r="HY399" s="122">
        <v>6165</v>
      </c>
      <c r="HZ399" s="122">
        <v>44</v>
      </c>
      <c r="IA399" s="122">
        <v>6273</v>
      </c>
      <c r="IB399" s="118">
        <v>10</v>
      </c>
      <c r="IC399" s="118">
        <v>0</v>
      </c>
      <c r="ID399" s="118">
        <v>2</v>
      </c>
      <c r="IE399" s="118">
        <v>0</v>
      </c>
      <c r="IF399" s="122">
        <v>128</v>
      </c>
      <c r="IG399" s="122">
        <v>14694</v>
      </c>
      <c r="IH399" s="122">
        <v>206</v>
      </c>
      <c r="II399" s="122">
        <v>15040</v>
      </c>
      <c r="IJ399" s="122">
        <v>11</v>
      </c>
      <c r="IK399" s="123">
        <v>0.21153846153846201</v>
      </c>
      <c r="IL399" s="122">
        <v>2</v>
      </c>
      <c r="IM399" s="123">
        <v>3.8461538461538498E-2</v>
      </c>
      <c r="IN399" s="122">
        <v>6</v>
      </c>
      <c r="IO399" s="123">
        <v>0.115384615384615</v>
      </c>
      <c r="IP399" s="119">
        <v>0</v>
      </c>
      <c r="IQ399" s="119">
        <v>0</v>
      </c>
      <c r="IR399" s="122">
        <v>0</v>
      </c>
      <c r="IS399" s="122">
        <v>0</v>
      </c>
      <c r="IT399" s="122">
        <v>0</v>
      </c>
      <c r="IU399" s="122">
        <v>0</v>
      </c>
      <c r="IV399" s="119"/>
      <c r="IW399" s="119"/>
      <c r="IX399" s="122">
        <v>6</v>
      </c>
      <c r="IY399" s="123">
        <v>0.115384615384615</v>
      </c>
      <c r="IZ399" s="122">
        <v>0</v>
      </c>
      <c r="JA399" s="122">
        <v>0</v>
      </c>
      <c r="JB399" s="122">
        <v>0</v>
      </c>
      <c r="JC399" s="122">
        <v>0</v>
      </c>
      <c r="JD399" s="122">
        <v>0</v>
      </c>
      <c r="JE399" s="122">
        <v>0</v>
      </c>
      <c r="JF399" s="122">
        <v>0</v>
      </c>
      <c r="JG399" s="122">
        <v>0</v>
      </c>
      <c r="JH399" s="122">
        <v>0</v>
      </c>
      <c r="JI399" s="122">
        <v>0</v>
      </c>
      <c r="JJ399" s="122">
        <v>4</v>
      </c>
      <c r="JK399" s="123">
        <v>7.69230769230769E-2</v>
      </c>
      <c r="JL399" s="122">
        <v>1</v>
      </c>
      <c r="JM399" s="123">
        <v>1.9230769230769201E-2</v>
      </c>
      <c r="JN399" s="122">
        <v>0</v>
      </c>
      <c r="JO399" s="122">
        <v>0</v>
      </c>
      <c r="JP399" s="122">
        <v>5</v>
      </c>
      <c r="JQ399" s="123">
        <v>9.6153846153846201E-2</v>
      </c>
      <c r="JR399" s="119"/>
      <c r="JS399" s="119"/>
      <c r="JT399" s="119"/>
      <c r="JU399" s="118">
        <v>0</v>
      </c>
      <c r="JV399" s="119"/>
      <c r="JW399" s="119"/>
      <c r="JX399" s="119"/>
      <c r="JY399" s="119"/>
      <c r="JZ399" s="122">
        <v>0</v>
      </c>
      <c r="KA399" s="122">
        <v>0</v>
      </c>
      <c r="KB399" s="122">
        <v>6</v>
      </c>
      <c r="KC399" s="123">
        <v>0.115384615384615</v>
      </c>
      <c r="KD399" s="122">
        <v>1</v>
      </c>
      <c r="KE399" s="123">
        <v>1.9230769230769201E-2</v>
      </c>
      <c r="KF399" s="122">
        <v>0</v>
      </c>
      <c r="KG399" s="122">
        <v>0</v>
      </c>
      <c r="KH399" s="122">
        <v>0</v>
      </c>
      <c r="KI399" s="122">
        <v>0</v>
      </c>
      <c r="KJ399" s="122">
        <v>0</v>
      </c>
      <c r="KK399" s="122">
        <v>0</v>
      </c>
      <c r="KL399" s="122">
        <v>0</v>
      </c>
      <c r="KM399" s="122">
        <v>0</v>
      </c>
      <c r="KN399" s="122">
        <v>3</v>
      </c>
      <c r="KO399" s="123">
        <v>5.7692307692307702E-2</v>
      </c>
      <c r="KP399" s="122">
        <v>0</v>
      </c>
      <c r="KQ399" s="122">
        <v>0</v>
      </c>
      <c r="KR399" s="122">
        <v>0</v>
      </c>
      <c r="KS399" s="122">
        <v>0</v>
      </c>
      <c r="KT399" s="122">
        <v>1</v>
      </c>
      <c r="KU399" s="123">
        <v>1.9230769230769201E-2</v>
      </c>
      <c r="KV399" s="122">
        <v>1</v>
      </c>
      <c r="KW399" s="123">
        <v>1.9230769230769201E-2</v>
      </c>
      <c r="KX399" s="122">
        <v>1</v>
      </c>
      <c r="KY399" s="123">
        <v>1.9230769230769201E-2</v>
      </c>
      <c r="KZ399" s="122">
        <v>0</v>
      </c>
      <c r="LA399" s="122">
        <v>0</v>
      </c>
      <c r="LB399" s="122">
        <v>0</v>
      </c>
      <c r="LC399" s="122">
        <v>0</v>
      </c>
      <c r="LD399" s="122">
        <v>0</v>
      </c>
      <c r="LE399" s="122">
        <v>0</v>
      </c>
      <c r="LF399" s="122">
        <v>0</v>
      </c>
      <c r="LG399" s="122">
        <v>0</v>
      </c>
      <c r="LH399" s="122">
        <v>0</v>
      </c>
      <c r="LI399" s="122">
        <v>0</v>
      </c>
      <c r="LJ399" s="122">
        <v>0</v>
      </c>
      <c r="LK399" s="122">
        <v>0</v>
      </c>
      <c r="LL399" s="122">
        <v>0</v>
      </c>
      <c r="LM399" s="122">
        <v>0</v>
      </c>
      <c r="LN399" s="122">
        <v>0</v>
      </c>
      <c r="LO399" s="122">
        <v>0</v>
      </c>
      <c r="LP399" s="122">
        <v>1</v>
      </c>
      <c r="LQ399" s="123">
        <v>1.9230769230769201E-2</v>
      </c>
      <c r="LR399" s="122">
        <v>0</v>
      </c>
      <c r="LS399" s="122">
        <v>0</v>
      </c>
      <c r="LT399" s="122">
        <v>0</v>
      </c>
      <c r="LU399" s="122">
        <v>0</v>
      </c>
      <c r="LV399" s="122">
        <v>0</v>
      </c>
      <c r="LW399" s="122">
        <v>0</v>
      </c>
      <c r="LX399" s="122">
        <v>0</v>
      </c>
      <c r="LY399" s="122">
        <v>0</v>
      </c>
      <c r="LZ399" s="122">
        <v>0</v>
      </c>
      <c r="MA399" s="122">
        <v>0</v>
      </c>
      <c r="MB399" s="122">
        <v>0</v>
      </c>
      <c r="MC399" s="122">
        <v>0</v>
      </c>
      <c r="MD399" s="122">
        <v>0</v>
      </c>
      <c r="ME399" s="122">
        <v>0</v>
      </c>
      <c r="MF399" s="122">
        <v>0</v>
      </c>
      <c r="MG399" s="122">
        <v>0</v>
      </c>
      <c r="MH399" s="122">
        <v>0</v>
      </c>
      <c r="MI399" s="122">
        <v>0</v>
      </c>
      <c r="MJ399" s="122">
        <v>0</v>
      </c>
      <c r="MK399" s="122">
        <v>0</v>
      </c>
      <c r="ML399" s="122">
        <v>0</v>
      </c>
      <c r="MM399" s="122">
        <v>0</v>
      </c>
      <c r="MN399" s="122">
        <v>0</v>
      </c>
      <c r="MO399" s="122">
        <v>0</v>
      </c>
      <c r="MP399" s="122">
        <v>0</v>
      </c>
      <c r="MQ399" s="122">
        <v>0</v>
      </c>
      <c r="MR399" s="122">
        <v>0</v>
      </c>
      <c r="MS399" s="122">
        <v>0</v>
      </c>
      <c r="MT399" s="122">
        <v>0</v>
      </c>
      <c r="MU399" s="122">
        <v>0</v>
      </c>
      <c r="MV399" s="122">
        <v>1</v>
      </c>
      <c r="MW399" s="123">
        <v>1.9230769230769201E-2</v>
      </c>
      <c r="MX399" s="122">
        <v>1</v>
      </c>
      <c r="MY399" s="123">
        <v>1.9230769230769201E-2</v>
      </c>
      <c r="MZ399" s="119"/>
      <c r="NA399" s="119"/>
      <c r="NB399" s="119">
        <v>0</v>
      </c>
      <c r="NC399" s="119">
        <v>0</v>
      </c>
      <c r="ND399" s="119">
        <v>0</v>
      </c>
      <c r="NE399" s="119">
        <v>0</v>
      </c>
      <c r="NF399" s="119">
        <v>0</v>
      </c>
      <c r="NG399" s="119">
        <v>0</v>
      </c>
      <c r="NH399" s="119">
        <v>0</v>
      </c>
      <c r="NI399" s="119">
        <v>0</v>
      </c>
      <c r="NJ399" s="119">
        <v>0</v>
      </c>
      <c r="NK399" s="119">
        <v>0</v>
      </c>
      <c r="NL399" s="119">
        <v>0</v>
      </c>
      <c r="NM399" s="119">
        <v>0</v>
      </c>
      <c r="NN399" s="119">
        <v>0</v>
      </c>
      <c r="NO399" s="119">
        <v>0</v>
      </c>
      <c r="NP399" s="119">
        <v>0</v>
      </c>
      <c r="NQ399" s="119">
        <v>0</v>
      </c>
      <c r="NR399" s="119">
        <v>0</v>
      </c>
      <c r="NS399" s="119">
        <v>0</v>
      </c>
      <c r="NT399" s="119">
        <v>0</v>
      </c>
      <c r="NU399" s="119">
        <v>0</v>
      </c>
      <c r="NV399" s="119">
        <v>0</v>
      </c>
      <c r="NW399" s="119">
        <v>0</v>
      </c>
      <c r="NX399" s="119">
        <v>0</v>
      </c>
      <c r="NY399" s="119">
        <v>0</v>
      </c>
      <c r="NZ399" s="119">
        <v>0</v>
      </c>
      <c r="OA399" s="119">
        <v>0</v>
      </c>
      <c r="OB399" s="119">
        <v>0</v>
      </c>
      <c r="OC399" s="119">
        <v>0</v>
      </c>
      <c r="OD399" s="119">
        <v>0</v>
      </c>
      <c r="OE399" s="119">
        <v>0</v>
      </c>
      <c r="OF399" s="119">
        <v>0</v>
      </c>
      <c r="OG399" s="119">
        <v>0</v>
      </c>
      <c r="OH399" s="119">
        <v>0</v>
      </c>
      <c r="OI399" s="119">
        <v>0</v>
      </c>
      <c r="OJ399" s="119">
        <v>0</v>
      </c>
      <c r="OK399" s="119">
        <v>0</v>
      </c>
      <c r="OL399" s="119">
        <v>0</v>
      </c>
      <c r="OM399" s="119">
        <v>0</v>
      </c>
      <c r="ON399" s="119">
        <v>0</v>
      </c>
      <c r="OO399" s="119">
        <v>0</v>
      </c>
      <c r="OP399" s="119">
        <v>0</v>
      </c>
      <c r="OQ399" s="119">
        <v>0</v>
      </c>
      <c r="OR399" s="119">
        <v>0</v>
      </c>
      <c r="OS399" s="119">
        <v>0</v>
      </c>
      <c r="OT399" s="119">
        <v>0</v>
      </c>
    </row>
    <row r="400" spans="1:410" s="10" customFormat="1">
      <c r="A400" s="55" t="s">
        <v>836</v>
      </c>
      <c r="B400" s="56" t="s">
        <v>837</v>
      </c>
      <c r="C400" s="55" t="s">
        <v>441</v>
      </c>
      <c r="D400" s="57">
        <v>6</v>
      </c>
      <c r="E400" s="96">
        <v>2018</v>
      </c>
      <c r="F400" s="56">
        <v>58.73</v>
      </c>
      <c r="G400" s="110">
        <v>23044</v>
      </c>
      <c r="H400" s="110">
        <v>9042</v>
      </c>
      <c r="I400" s="110">
        <v>14002</v>
      </c>
      <c r="J400" s="127">
        <v>22.763561924257932</v>
      </c>
      <c r="K400" s="110">
        <v>1841</v>
      </c>
      <c r="L400" s="100">
        <v>87.34</v>
      </c>
      <c r="M400" s="110">
        <v>20148</v>
      </c>
      <c r="N400" s="111">
        <v>3114</v>
      </c>
      <c r="O400" s="111">
        <v>1614</v>
      </c>
      <c r="P400" s="111">
        <v>1500</v>
      </c>
      <c r="Q400" s="112">
        <v>3703</v>
      </c>
      <c r="R400" s="113">
        <v>1920</v>
      </c>
      <c r="S400" s="113">
        <v>1783</v>
      </c>
      <c r="T400" s="111">
        <v>2810</v>
      </c>
      <c r="U400" s="111">
        <v>1454</v>
      </c>
      <c r="V400" s="111">
        <v>1356</v>
      </c>
      <c r="W400" s="114">
        <v>3250</v>
      </c>
      <c r="X400" s="113">
        <v>1676</v>
      </c>
      <c r="Y400" s="113">
        <v>1574</v>
      </c>
      <c r="Z400" s="111">
        <v>2486</v>
      </c>
      <c r="AA400" s="111">
        <v>1272</v>
      </c>
      <c r="AB400" s="111">
        <v>1214</v>
      </c>
      <c r="AC400" s="112">
        <v>2800</v>
      </c>
      <c r="AD400" s="112">
        <v>1423</v>
      </c>
      <c r="AE400" s="112">
        <v>1377</v>
      </c>
      <c r="AF400" s="111">
        <v>2160</v>
      </c>
      <c r="AG400" s="111">
        <v>1086</v>
      </c>
      <c r="AH400" s="178">
        <v>1074</v>
      </c>
      <c r="AI400" s="182"/>
      <c r="AJ400" s="182"/>
      <c r="AK400" s="182"/>
      <c r="AL400" s="111">
        <v>1849</v>
      </c>
      <c r="AM400" s="56">
        <v>913</v>
      </c>
      <c r="AN400" s="56">
        <v>936</v>
      </c>
      <c r="AO400" s="111">
        <v>1672</v>
      </c>
      <c r="AP400" s="56">
        <v>831</v>
      </c>
      <c r="AQ400" s="56">
        <v>841</v>
      </c>
      <c r="AR400" s="56">
        <v>196</v>
      </c>
      <c r="AS400" s="80">
        <v>18</v>
      </c>
      <c r="AT400" s="115" t="s">
        <v>3413</v>
      </c>
      <c r="AU400" s="59">
        <v>966</v>
      </c>
      <c r="AV400" s="59">
        <v>7</v>
      </c>
      <c r="AW400" s="59">
        <v>367</v>
      </c>
      <c r="AX400" s="59">
        <v>14</v>
      </c>
      <c r="AY400" s="59">
        <v>4</v>
      </c>
      <c r="AZ400" s="62">
        <v>2.9379360998898272</v>
      </c>
      <c r="BA400" s="63">
        <v>8</v>
      </c>
      <c r="BB400" s="62">
        <v>0</v>
      </c>
      <c r="BC400" s="63">
        <v>0</v>
      </c>
      <c r="BD400" s="64">
        <v>0</v>
      </c>
      <c r="BE400" s="65">
        <v>0</v>
      </c>
      <c r="BF400" s="62">
        <v>9.0909090909090917</v>
      </c>
      <c r="BG400" s="63">
        <v>26</v>
      </c>
      <c r="BH400" s="62">
        <v>3.8461538461538463</v>
      </c>
      <c r="BI400" s="63">
        <v>11</v>
      </c>
      <c r="BJ400" s="64">
        <v>36.72420124862284</v>
      </c>
      <c r="BK400" s="65">
        <v>1</v>
      </c>
      <c r="BL400" s="64">
        <v>0</v>
      </c>
      <c r="BM400" s="65">
        <v>0</v>
      </c>
      <c r="BN400" s="56">
        <v>174.52</v>
      </c>
      <c r="BO400" s="56">
        <v>1</v>
      </c>
      <c r="BP400" s="56">
        <v>174.52</v>
      </c>
      <c r="BQ400" s="56">
        <v>1</v>
      </c>
      <c r="BR400" s="56">
        <v>0</v>
      </c>
      <c r="BS400" s="56">
        <v>0</v>
      </c>
      <c r="BT400" s="56">
        <v>0</v>
      </c>
      <c r="BU400" s="56">
        <v>0</v>
      </c>
      <c r="BV400" s="116">
        <v>68.5</v>
      </c>
      <c r="BW400" s="70">
        <v>0.89830508474576276</v>
      </c>
      <c r="BX400" s="56">
        <v>87.2</v>
      </c>
      <c r="BY400" s="107">
        <v>90.1</v>
      </c>
      <c r="BZ400" s="56">
        <v>94.7</v>
      </c>
      <c r="CA400" s="56">
        <v>86.4</v>
      </c>
      <c r="CB400" s="56">
        <v>101.8</v>
      </c>
      <c r="CC400" s="96" t="s">
        <v>3583</v>
      </c>
      <c r="CD400" s="96" t="s">
        <v>3584</v>
      </c>
      <c r="CE400" s="96" t="s">
        <v>555</v>
      </c>
      <c r="CF400" s="96" t="s">
        <v>1266</v>
      </c>
      <c r="CG400" s="96" t="s">
        <v>1414</v>
      </c>
      <c r="CH400" s="56">
        <v>174.52</v>
      </c>
      <c r="CI400" s="56">
        <v>1</v>
      </c>
      <c r="CJ400" s="60">
        <v>0</v>
      </c>
      <c r="CK400" s="61">
        <v>0</v>
      </c>
      <c r="CL400" s="107">
        <v>174.52006980802793</v>
      </c>
      <c r="CM400" s="56">
        <v>1</v>
      </c>
      <c r="CN400" s="56">
        <v>112.95</v>
      </c>
      <c r="CO400" s="56">
        <v>3</v>
      </c>
      <c r="CP400" s="56">
        <v>0</v>
      </c>
      <c r="CQ400" s="56">
        <v>0</v>
      </c>
      <c r="CR400" s="56">
        <v>37.479999999999997</v>
      </c>
      <c r="CS400" s="56">
        <v>1</v>
      </c>
      <c r="CT400" s="56">
        <v>0</v>
      </c>
      <c r="CU400" s="56">
        <v>0</v>
      </c>
      <c r="CV400" s="56">
        <v>37.479999999999997</v>
      </c>
      <c r="CW400" s="56">
        <v>1</v>
      </c>
      <c r="CX400" s="56">
        <v>0</v>
      </c>
      <c r="CY400" s="56">
        <v>0</v>
      </c>
      <c r="CZ400" s="56">
        <v>0</v>
      </c>
      <c r="DA400" s="56">
        <v>0</v>
      </c>
      <c r="DB400" s="60">
        <v>0.48614487117160909</v>
      </c>
      <c r="DC400" s="61">
        <v>1</v>
      </c>
      <c r="DD400" s="56" t="s">
        <v>3585</v>
      </c>
      <c r="DE400" s="56" t="s">
        <v>3586</v>
      </c>
      <c r="DF400" s="96" t="s">
        <v>555</v>
      </c>
      <c r="DG400" s="96" t="s">
        <v>555</v>
      </c>
      <c r="DH400" s="56">
        <v>149.93</v>
      </c>
      <c r="DI400" s="56">
        <v>4</v>
      </c>
      <c r="DJ400" s="56">
        <v>224.89</v>
      </c>
      <c r="DK400" s="56">
        <v>6</v>
      </c>
      <c r="DL400" s="56">
        <v>37.479999999999997</v>
      </c>
      <c r="DM400" s="56">
        <v>1</v>
      </c>
      <c r="DN400" s="56">
        <v>149.93</v>
      </c>
      <c r="DO400" s="56">
        <v>4</v>
      </c>
      <c r="DP400" s="107">
        <v>37.41114852225963</v>
      </c>
      <c r="DQ400" s="56">
        <v>2</v>
      </c>
      <c r="DR400" s="56">
        <v>37.409999999999997</v>
      </c>
      <c r="DS400" s="56">
        <v>1</v>
      </c>
      <c r="DT400" s="56">
        <v>0</v>
      </c>
      <c r="DU400" s="56">
        <v>0</v>
      </c>
      <c r="DV400" s="56">
        <v>37.409999999999997</v>
      </c>
      <c r="DW400" s="56">
        <v>1</v>
      </c>
      <c r="DX400" s="56">
        <v>0</v>
      </c>
      <c r="DY400" s="56">
        <v>0</v>
      </c>
      <c r="DZ400" s="62">
        <v>0</v>
      </c>
      <c r="EA400" s="63">
        <v>0</v>
      </c>
      <c r="EB400" s="62">
        <v>18.811881188118811</v>
      </c>
      <c r="EC400" s="63">
        <v>19</v>
      </c>
      <c r="ED400" s="60">
        <v>0.83647009619406099</v>
      </c>
      <c r="EE400" s="61">
        <v>2</v>
      </c>
      <c r="EF400" s="56" t="s">
        <v>3587</v>
      </c>
      <c r="EG400" s="56" t="s">
        <v>3588</v>
      </c>
      <c r="EH400" s="56" t="s">
        <v>555</v>
      </c>
      <c r="EI400" s="56" t="s">
        <v>555</v>
      </c>
      <c r="EJ400" s="56" t="s">
        <v>3589</v>
      </c>
      <c r="EK400" s="56" t="s">
        <v>3274</v>
      </c>
      <c r="EL400" s="56" t="s">
        <v>3590</v>
      </c>
      <c r="EM400" s="56" t="s">
        <v>3591</v>
      </c>
      <c r="EN400" s="56" t="s">
        <v>555</v>
      </c>
      <c r="EO400" s="56" t="s">
        <v>555</v>
      </c>
      <c r="EP400" s="56">
        <v>37.409999999999997</v>
      </c>
      <c r="EQ400" s="56">
        <v>1</v>
      </c>
      <c r="ER400" s="99">
        <v>187.05574261129817</v>
      </c>
      <c r="ES400" s="96">
        <v>5</v>
      </c>
      <c r="ET400" s="56">
        <v>37.409999999999997</v>
      </c>
      <c r="EU400" s="56">
        <v>1</v>
      </c>
      <c r="EV400" s="107">
        <v>37.41114852225963</v>
      </c>
      <c r="EW400" s="56">
        <v>1</v>
      </c>
      <c r="EX400" s="56">
        <v>0</v>
      </c>
      <c r="EY400" s="62">
        <v>90.811965811965806</v>
      </c>
      <c r="EZ400" s="63">
        <v>85</v>
      </c>
      <c r="FA400" s="62">
        <v>73.721759809750296</v>
      </c>
      <c r="FB400" s="63">
        <v>62</v>
      </c>
      <c r="FC400" s="56">
        <v>0</v>
      </c>
      <c r="FD400" s="56">
        <v>0</v>
      </c>
      <c r="FE400" s="56">
        <v>112.99</v>
      </c>
      <c r="FF400" s="56">
        <v>5</v>
      </c>
      <c r="FG400" s="56">
        <v>22.6</v>
      </c>
      <c r="FH400" s="56">
        <v>1</v>
      </c>
      <c r="FI400" s="56">
        <v>45.2</v>
      </c>
      <c r="FJ400" s="56">
        <v>2</v>
      </c>
      <c r="FK400" s="56">
        <v>180.79</v>
      </c>
      <c r="FL400" s="56">
        <v>8</v>
      </c>
      <c r="FM400" s="56">
        <v>271.19</v>
      </c>
      <c r="FN400" s="56">
        <v>12</v>
      </c>
      <c r="FO400" s="56">
        <v>180.79</v>
      </c>
      <c r="FP400" s="56">
        <v>8</v>
      </c>
      <c r="FQ400" s="56">
        <v>0</v>
      </c>
      <c r="FR400" s="56">
        <v>0</v>
      </c>
      <c r="FS400" s="60">
        <v>1</v>
      </c>
      <c r="FT400" s="61">
        <v>1</v>
      </c>
      <c r="FU400" s="60">
        <v>1.4858841010401187</v>
      </c>
      <c r="FV400" s="61">
        <v>1</v>
      </c>
      <c r="FW400" s="56" t="s">
        <v>3592</v>
      </c>
      <c r="FX400" s="56">
        <v>3.47</v>
      </c>
      <c r="FY400" s="56">
        <v>3.3</v>
      </c>
      <c r="FZ400" s="111">
        <v>6544</v>
      </c>
      <c r="GA400" s="111">
        <v>7629</v>
      </c>
      <c r="GB400" s="56">
        <v>35.56</v>
      </c>
      <c r="GC400" s="56">
        <v>64.44</v>
      </c>
      <c r="GD400" s="56">
        <v>31.06</v>
      </c>
      <c r="GE400" s="56">
        <v>80.099999999999994</v>
      </c>
      <c r="GF400" s="56">
        <v>51.3</v>
      </c>
      <c r="GG400" s="56">
        <v>44.98</v>
      </c>
      <c r="GH400" s="56">
        <v>85.05</v>
      </c>
      <c r="GI400" s="56">
        <v>28.02</v>
      </c>
      <c r="GJ400" s="56">
        <v>10.43</v>
      </c>
      <c r="GK400" s="56">
        <v>44.51</v>
      </c>
      <c r="GL400" s="56">
        <v>2.52</v>
      </c>
      <c r="GM400" s="56">
        <v>11.43</v>
      </c>
      <c r="GN400" s="56">
        <v>3</v>
      </c>
      <c r="GO400" s="56">
        <v>11.93</v>
      </c>
      <c r="GP400" s="56">
        <v>2.75</v>
      </c>
      <c r="GQ400" s="56">
        <v>1.01</v>
      </c>
      <c r="GR400" s="56">
        <v>2.06</v>
      </c>
      <c r="GS400" s="56">
        <v>0.56999999999999995</v>
      </c>
      <c r="GT400" s="56">
        <v>17.350000000000001</v>
      </c>
      <c r="GU400" s="99">
        <v>47.22</v>
      </c>
      <c r="GV400" s="120">
        <v>7.6558512577469904E-3</v>
      </c>
      <c r="GW400" s="120">
        <v>0.662231133795115</v>
      </c>
      <c r="GX400" s="120">
        <v>0.20069267225665299</v>
      </c>
      <c r="GY400" s="120">
        <v>0.127232956616843</v>
      </c>
      <c r="GZ400" s="120">
        <v>1.458257382428E-3</v>
      </c>
      <c r="HA400" s="120">
        <v>0</v>
      </c>
      <c r="HB400" s="120">
        <v>0</v>
      </c>
      <c r="HC400" s="120">
        <v>0</v>
      </c>
      <c r="HD400" s="122">
        <v>1001</v>
      </c>
      <c r="HE400" s="118">
        <v>0</v>
      </c>
      <c r="HF400" s="118">
        <v>0</v>
      </c>
      <c r="HG400" s="118">
        <v>0</v>
      </c>
      <c r="HH400" s="122">
        <v>9</v>
      </c>
      <c r="HI400" s="122">
        <v>1696</v>
      </c>
      <c r="HJ400" s="122">
        <v>86</v>
      </c>
      <c r="HK400" s="122">
        <v>2792</v>
      </c>
      <c r="HL400" s="122">
        <v>941</v>
      </c>
      <c r="HM400" s="118">
        <v>0</v>
      </c>
      <c r="HN400" s="118">
        <v>0</v>
      </c>
      <c r="HO400" s="118">
        <v>0</v>
      </c>
      <c r="HP400" s="122">
        <v>10</v>
      </c>
      <c r="HQ400" s="122">
        <v>2100</v>
      </c>
      <c r="HR400" s="122">
        <v>38</v>
      </c>
      <c r="HS400" s="122">
        <v>3089</v>
      </c>
      <c r="HT400" s="122">
        <v>738</v>
      </c>
      <c r="HU400" s="118">
        <v>0</v>
      </c>
      <c r="HV400" s="118">
        <v>0</v>
      </c>
      <c r="HW400" s="118">
        <v>0</v>
      </c>
      <c r="HX400" s="122">
        <v>12</v>
      </c>
      <c r="HY400" s="122">
        <v>2281</v>
      </c>
      <c r="HZ400" s="122">
        <v>34</v>
      </c>
      <c r="IA400" s="122">
        <v>3065</v>
      </c>
      <c r="IB400" s="122">
        <v>891</v>
      </c>
      <c r="IC400" s="118">
        <v>0</v>
      </c>
      <c r="ID400" s="118">
        <v>0</v>
      </c>
      <c r="IE400" s="118">
        <v>0</v>
      </c>
      <c r="IF400" s="122">
        <v>27</v>
      </c>
      <c r="IG400" s="122">
        <v>3153</v>
      </c>
      <c r="IH400" s="122">
        <v>34</v>
      </c>
      <c r="II400" s="122">
        <v>4105</v>
      </c>
      <c r="IJ400" s="122">
        <v>27</v>
      </c>
      <c r="IK400" s="123">
        <v>5.6878028228354704E-3</v>
      </c>
      <c r="IL400" s="122">
        <v>37</v>
      </c>
      <c r="IM400" s="123">
        <v>7.7943964609226901E-3</v>
      </c>
      <c r="IN400" s="122">
        <v>11</v>
      </c>
      <c r="IO400" s="123">
        <v>2.31725300189593E-3</v>
      </c>
      <c r="IP400" s="119">
        <v>0</v>
      </c>
      <c r="IQ400" s="119">
        <v>0</v>
      </c>
      <c r="IR400" s="122">
        <v>0</v>
      </c>
      <c r="IS400" s="122">
        <v>0</v>
      </c>
      <c r="IT400" s="122">
        <v>0</v>
      </c>
      <c r="IU400" s="122">
        <v>0</v>
      </c>
      <c r="IV400" s="122">
        <v>3</v>
      </c>
      <c r="IW400" s="123">
        <v>6.31978091426164E-4</v>
      </c>
      <c r="IX400" s="122">
        <v>4652</v>
      </c>
      <c r="IY400" s="123">
        <v>0.97998736043817203</v>
      </c>
      <c r="IZ400" s="122">
        <v>0</v>
      </c>
      <c r="JA400" s="122">
        <v>0</v>
      </c>
      <c r="JB400" s="122">
        <v>1</v>
      </c>
      <c r="JC400" s="123">
        <v>2.10659363808721E-4</v>
      </c>
      <c r="JD400" s="122">
        <v>0</v>
      </c>
      <c r="JE400" s="122">
        <v>0</v>
      </c>
      <c r="JF400" s="122">
        <v>0</v>
      </c>
      <c r="JG400" s="122">
        <v>0</v>
      </c>
      <c r="JH400" s="122">
        <v>0</v>
      </c>
      <c r="JI400" s="122">
        <v>0</v>
      </c>
      <c r="JJ400" s="122">
        <v>11</v>
      </c>
      <c r="JK400" s="123">
        <v>2.31725300189593E-3</v>
      </c>
      <c r="JL400" s="119"/>
      <c r="JM400" s="119"/>
      <c r="JN400" s="122">
        <v>0</v>
      </c>
      <c r="JO400" s="122">
        <v>0</v>
      </c>
      <c r="JP400" s="119"/>
      <c r="JQ400" s="119"/>
      <c r="JR400" s="119"/>
      <c r="JS400" s="119"/>
      <c r="JT400" s="119"/>
      <c r="JU400" s="118">
        <v>0</v>
      </c>
      <c r="JV400" s="122">
        <v>1</v>
      </c>
      <c r="JW400" s="123">
        <v>2.10659363808721E-4</v>
      </c>
      <c r="JX400" s="119"/>
      <c r="JY400" s="119"/>
      <c r="JZ400" s="122">
        <v>0</v>
      </c>
      <c r="KA400" s="122">
        <v>0</v>
      </c>
      <c r="KB400" s="122">
        <v>1</v>
      </c>
      <c r="KC400" s="123">
        <v>2.10659363808721E-4</v>
      </c>
      <c r="KD400" s="119"/>
      <c r="KE400" s="119"/>
      <c r="KF400" s="122">
        <v>0</v>
      </c>
      <c r="KG400" s="122">
        <v>0</v>
      </c>
      <c r="KH400" s="122">
        <v>0</v>
      </c>
      <c r="KI400" s="122">
        <v>0</v>
      </c>
      <c r="KJ400" s="122">
        <v>0</v>
      </c>
      <c r="KK400" s="122">
        <v>0</v>
      </c>
      <c r="KL400" s="122">
        <v>0</v>
      </c>
      <c r="KM400" s="122">
        <v>0</v>
      </c>
      <c r="KN400" s="122">
        <v>0</v>
      </c>
      <c r="KO400" s="122">
        <v>0</v>
      </c>
      <c r="KP400" s="122">
        <v>0</v>
      </c>
      <c r="KQ400" s="122">
        <v>0</v>
      </c>
      <c r="KR400" s="122">
        <v>0</v>
      </c>
      <c r="KS400" s="122">
        <v>0</v>
      </c>
      <c r="KT400" s="122">
        <v>0</v>
      </c>
      <c r="KU400" s="122">
        <v>0</v>
      </c>
      <c r="KV400" s="122">
        <v>0</v>
      </c>
      <c r="KW400" s="122">
        <v>0</v>
      </c>
      <c r="KX400" s="122">
        <v>0</v>
      </c>
      <c r="KY400" s="122">
        <v>0</v>
      </c>
      <c r="KZ400" s="122">
        <v>0</v>
      </c>
      <c r="LA400" s="122">
        <v>0</v>
      </c>
      <c r="LB400" s="122">
        <v>0</v>
      </c>
      <c r="LC400" s="122">
        <v>0</v>
      </c>
      <c r="LD400" s="122">
        <v>0</v>
      </c>
      <c r="LE400" s="122">
        <v>0</v>
      </c>
      <c r="LF400" s="122">
        <v>0</v>
      </c>
      <c r="LG400" s="122">
        <v>0</v>
      </c>
      <c r="LH400" s="122">
        <v>0</v>
      </c>
      <c r="LI400" s="122">
        <v>0</v>
      </c>
      <c r="LJ400" s="122">
        <v>0</v>
      </c>
      <c r="LK400" s="122">
        <v>0</v>
      </c>
      <c r="LL400" s="122">
        <v>0</v>
      </c>
      <c r="LM400" s="122">
        <v>0</v>
      </c>
      <c r="LN400" s="122">
        <v>0</v>
      </c>
      <c r="LO400" s="122">
        <v>0</v>
      </c>
      <c r="LP400" s="122">
        <v>2</v>
      </c>
      <c r="LQ400" s="123">
        <v>4.2131872761744298E-4</v>
      </c>
      <c r="LR400" s="122">
        <v>0</v>
      </c>
      <c r="LS400" s="122">
        <v>0</v>
      </c>
      <c r="LT400" s="122">
        <v>0</v>
      </c>
      <c r="LU400" s="122">
        <v>0</v>
      </c>
      <c r="LV400" s="122">
        <v>0</v>
      </c>
      <c r="LW400" s="122">
        <v>0</v>
      </c>
      <c r="LX400" s="122">
        <v>0</v>
      </c>
      <c r="LY400" s="122">
        <v>0</v>
      </c>
      <c r="LZ400" s="122">
        <v>0</v>
      </c>
      <c r="MA400" s="122">
        <v>0</v>
      </c>
      <c r="MB400" s="122">
        <v>0</v>
      </c>
      <c r="MC400" s="122">
        <v>0</v>
      </c>
      <c r="MD400" s="122">
        <v>0</v>
      </c>
      <c r="ME400" s="122">
        <v>0</v>
      </c>
      <c r="MF400" s="122">
        <v>0</v>
      </c>
      <c r="MG400" s="122">
        <v>0</v>
      </c>
      <c r="MH400" s="122">
        <v>0</v>
      </c>
      <c r="MI400" s="122">
        <v>0</v>
      </c>
      <c r="MJ400" s="122">
        <v>0</v>
      </c>
      <c r="MK400" s="122">
        <v>0</v>
      </c>
      <c r="ML400" s="122">
        <v>0</v>
      </c>
      <c r="MM400" s="122">
        <v>0</v>
      </c>
      <c r="MN400" s="122">
        <v>0</v>
      </c>
      <c r="MO400" s="122">
        <v>0</v>
      </c>
      <c r="MP400" s="122">
        <v>0</v>
      </c>
      <c r="MQ400" s="122">
        <v>0</v>
      </c>
      <c r="MR400" s="122">
        <v>0</v>
      </c>
      <c r="MS400" s="122">
        <v>0</v>
      </c>
      <c r="MT400" s="122">
        <v>0</v>
      </c>
      <c r="MU400" s="122">
        <v>0</v>
      </c>
      <c r="MV400" s="119"/>
      <c r="MW400" s="119"/>
      <c r="MX400" s="119"/>
      <c r="MY400" s="119"/>
      <c r="MZ400" s="122">
        <v>1</v>
      </c>
      <c r="NA400" s="123">
        <v>2.10659363808721E-4</v>
      </c>
      <c r="NB400" s="119">
        <v>0</v>
      </c>
      <c r="NC400" s="119">
        <v>0</v>
      </c>
      <c r="ND400" s="119">
        <v>0</v>
      </c>
      <c r="NE400" s="119">
        <v>0</v>
      </c>
      <c r="NF400" s="119">
        <v>0</v>
      </c>
      <c r="NG400" s="119">
        <v>0</v>
      </c>
      <c r="NH400" s="119">
        <v>0</v>
      </c>
      <c r="NI400" s="119">
        <v>0</v>
      </c>
      <c r="NJ400" s="119">
        <v>0</v>
      </c>
      <c r="NK400" s="119">
        <v>0</v>
      </c>
      <c r="NL400" s="119">
        <v>0</v>
      </c>
      <c r="NM400" s="119">
        <v>0</v>
      </c>
      <c r="NN400" s="119">
        <v>0</v>
      </c>
      <c r="NO400" s="119">
        <v>0</v>
      </c>
      <c r="NP400" s="119">
        <v>0</v>
      </c>
      <c r="NQ400" s="119">
        <v>0</v>
      </c>
      <c r="NR400" s="119">
        <v>0</v>
      </c>
      <c r="NS400" s="119">
        <v>0</v>
      </c>
      <c r="NT400" s="119">
        <v>0</v>
      </c>
      <c r="NU400" s="119">
        <v>0</v>
      </c>
      <c r="NV400" s="119">
        <v>0</v>
      </c>
      <c r="NW400" s="119">
        <v>0</v>
      </c>
      <c r="NX400" s="119">
        <v>0</v>
      </c>
      <c r="NY400" s="119">
        <v>0</v>
      </c>
      <c r="NZ400" s="119">
        <v>0</v>
      </c>
      <c r="OA400" s="119">
        <v>0</v>
      </c>
      <c r="OB400" s="119">
        <v>0</v>
      </c>
      <c r="OC400" s="119">
        <v>0</v>
      </c>
      <c r="OD400" s="119">
        <v>0</v>
      </c>
      <c r="OE400" s="119">
        <v>0</v>
      </c>
      <c r="OF400" s="119">
        <v>0</v>
      </c>
      <c r="OG400" s="119">
        <v>0</v>
      </c>
      <c r="OH400" s="119">
        <v>0</v>
      </c>
      <c r="OI400" s="119">
        <v>0</v>
      </c>
      <c r="OJ400" s="119">
        <v>0</v>
      </c>
      <c r="OK400" s="119">
        <v>0</v>
      </c>
      <c r="OL400" s="119">
        <v>0</v>
      </c>
      <c r="OM400" s="119">
        <v>0</v>
      </c>
      <c r="ON400" s="119">
        <v>0</v>
      </c>
      <c r="OO400" s="119">
        <v>0</v>
      </c>
      <c r="OP400" s="119">
        <v>0</v>
      </c>
      <c r="OQ400" s="119">
        <v>0</v>
      </c>
      <c r="OR400" s="119">
        <v>0</v>
      </c>
      <c r="OS400" s="119">
        <v>0</v>
      </c>
      <c r="OT400" s="119">
        <v>0</v>
      </c>
    </row>
    <row r="401" spans="1:410" s="10" customFormat="1">
      <c r="A401" s="55" t="s">
        <v>854</v>
      </c>
      <c r="B401" s="56" t="s">
        <v>855</v>
      </c>
      <c r="C401" s="55" t="s">
        <v>441</v>
      </c>
      <c r="D401" s="57">
        <v>6</v>
      </c>
      <c r="E401" s="96">
        <v>2018</v>
      </c>
      <c r="F401" s="56">
        <v>64.42</v>
      </c>
      <c r="G401" s="110">
        <v>12158</v>
      </c>
      <c r="H401" s="110">
        <v>2229</v>
      </c>
      <c r="I401" s="110">
        <v>9929</v>
      </c>
      <c r="J401" s="127">
        <v>31.277421532230846</v>
      </c>
      <c r="K401" s="110">
        <v>1789</v>
      </c>
      <c r="L401" s="100">
        <v>56.15</v>
      </c>
      <c r="M401" s="110">
        <v>7013</v>
      </c>
      <c r="N401" s="56">
        <v>723</v>
      </c>
      <c r="O401" s="56">
        <v>336</v>
      </c>
      <c r="P401" s="56">
        <v>387</v>
      </c>
      <c r="Q401" s="112">
        <v>873</v>
      </c>
      <c r="R401" s="113">
        <v>408</v>
      </c>
      <c r="S401" s="113">
        <v>465</v>
      </c>
      <c r="T401" s="56">
        <v>794</v>
      </c>
      <c r="U401" s="56">
        <v>393</v>
      </c>
      <c r="V401" s="56">
        <v>401</v>
      </c>
      <c r="W401" s="114">
        <v>990</v>
      </c>
      <c r="X401" s="113">
        <v>501</v>
      </c>
      <c r="Y401" s="113">
        <v>489</v>
      </c>
      <c r="Z401" s="56">
        <v>884</v>
      </c>
      <c r="AA401" s="56">
        <v>466</v>
      </c>
      <c r="AB401" s="56">
        <v>418</v>
      </c>
      <c r="AC401" s="112">
        <v>1080</v>
      </c>
      <c r="AD401" s="112">
        <v>583</v>
      </c>
      <c r="AE401" s="112">
        <v>497</v>
      </c>
      <c r="AF401" s="56">
        <v>883</v>
      </c>
      <c r="AG401" s="56">
        <v>486</v>
      </c>
      <c r="AH401" s="177">
        <v>397</v>
      </c>
      <c r="AI401" s="182"/>
      <c r="AJ401" s="182"/>
      <c r="AK401" s="182"/>
      <c r="AL401" s="56">
        <v>754</v>
      </c>
      <c r="AM401" s="56">
        <v>407</v>
      </c>
      <c r="AN401" s="56">
        <v>347</v>
      </c>
      <c r="AO401" s="56">
        <v>673</v>
      </c>
      <c r="AP401" s="56">
        <v>328</v>
      </c>
      <c r="AQ401" s="56">
        <v>345</v>
      </c>
      <c r="AR401" s="56">
        <v>264</v>
      </c>
      <c r="AS401" s="80">
        <v>17</v>
      </c>
      <c r="AT401" s="115" t="s">
        <v>3413</v>
      </c>
      <c r="AU401" s="59">
        <v>201</v>
      </c>
      <c r="AV401" s="59">
        <v>0</v>
      </c>
      <c r="AW401" s="59">
        <v>80</v>
      </c>
      <c r="AX401" s="59">
        <v>10</v>
      </c>
      <c r="AY401" s="59">
        <v>1</v>
      </c>
      <c r="AZ401" s="62">
        <v>0.84530853761622993</v>
      </c>
      <c r="BA401" s="63">
        <v>1</v>
      </c>
      <c r="BB401" s="62">
        <v>0</v>
      </c>
      <c r="BC401" s="63">
        <v>0</v>
      </c>
      <c r="BD401" s="64">
        <v>0</v>
      </c>
      <c r="BE401" s="65">
        <v>0</v>
      </c>
      <c r="BF401" s="62">
        <v>5</v>
      </c>
      <c r="BG401" s="63">
        <v>5</v>
      </c>
      <c r="BH401" s="62">
        <v>11</v>
      </c>
      <c r="BI401" s="63">
        <v>11</v>
      </c>
      <c r="BJ401" s="64">
        <v>0</v>
      </c>
      <c r="BK401" s="65">
        <v>0</v>
      </c>
      <c r="BL401" s="64">
        <v>0</v>
      </c>
      <c r="BM401" s="65">
        <v>0</v>
      </c>
      <c r="BN401" s="56">
        <v>0</v>
      </c>
      <c r="BO401" s="56">
        <v>0</v>
      </c>
      <c r="BP401" s="56">
        <v>0</v>
      </c>
      <c r="BQ401" s="56">
        <v>0</v>
      </c>
      <c r="BR401" s="56">
        <v>0</v>
      </c>
      <c r="BS401" s="56">
        <v>0</v>
      </c>
      <c r="BT401" s="56">
        <v>0</v>
      </c>
      <c r="BU401" s="56">
        <v>0</v>
      </c>
      <c r="BV401" s="116">
        <v>31.1</v>
      </c>
      <c r="BW401" s="70">
        <v>1.0555555555555556</v>
      </c>
      <c r="BX401" s="56">
        <v>111.1</v>
      </c>
      <c r="BY401" s="107">
        <v>105.6</v>
      </c>
      <c r="BZ401" s="56">
        <v>110</v>
      </c>
      <c r="CA401" s="56">
        <v>115.4</v>
      </c>
      <c r="CB401" s="56">
        <v>101.1</v>
      </c>
      <c r="CC401" s="96" t="s">
        <v>3593</v>
      </c>
      <c r="CD401" s="96" t="s">
        <v>3594</v>
      </c>
      <c r="CE401" s="96" t="s">
        <v>555</v>
      </c>
      <c r="CF401" s="96" t="s">
        <v>1572</v>
      </c>
      <c r="CG401" s="96" t="s">
        <v>1832</v>
      </c>
      <c r="CH401" s="56">
        <v>0</v>
      </c>
      <c r="CI401" s="56">
        <v>0</v>
      </c>
      <c r="CJ401" s="60">
        <v>0</v>
      </c>
      <c r="CK401" s="61">
        <v>0</v>
      </c>
      <c r="CL401" s="61">
        <v>0</v>
      </c>
      <c r="CM401" s="61">
        <v>0</v>
      </c>
      <c r="CN401" s="56">
        <v>169.2</v>
      </c>
      <c r="CO401" s="56">
        <v>2</v>
      </c>
      <c r="CP401" s="56">
        <v>0</v>
      </c>
      <c r="CQ401" s="56">
        <v>0</v>
      </c>
      <c r="CR401" s="56">
        <v>0</v>
      </c>
      <c r="CS401" s="56">
        <v>0</v>
      </c>
      <c r="CT401" s="56">
        <v>0</v>
      </c>
      <c r="CU401" s="56">
        <v>0</v>
      </c>
      <c r="CV401" s="56">
        <v>0</v>
      </c>
      <c r="CW401" s="56">
        <v>0</v>
      </c>
      <c r="CX401" s="56">
        <v>0</v>
      </c>
      <c r="CY401" s="56">
        <v>0</v>
      </c>
      <c r="CZ401" s="56">
        <v>0</v>
      </c>
      <c r="DA401" s="56">
        <v>0</v>
      </c>
      <c r="DB401" s="60">
        <v>0</v>
      </c>
      <c r="DC401" s="61">
        <v>0</v>
      </c>
      <c r="DD401" s="56" t="s">
        <v>3595</v>
      </c>
      <c r="DE401" s="56" t="s">
        <v>3596</v>
      </c>
      <c r="DF401" s="96" t="s">
        <v>555</v>
      </c>
      <c r="DG401" s="96" t="s">
        <v>555</v>
      </c>
      <c r="DH401" s="56">
        <v>72.73</v>
      </c>
      <c r="DI401" s="56">
        <v>1</v>
      </c>
      <c r="DJ401" s="56">
        <v>72.73</v>
      </c>
      <c r="DK401" s="56">
        <v>1</v>
      </c>
      <c r="DL401" s="56">
        <v>0</v>
      </c>
      <c r="DM401" s="56">
        <v>0</v>
      </c>
      <c r="DN401" s="56">
        <v>72.73</v>
      </c>
      <c r="DO401" s="56">
        <v>1</v>
      </c>
      <c r="DP401" s="56">
        <v>0</v>
      </c>
      <c r="DQ401" s="56">
        <v>0</v>
      </c>
      <c r="DR401" s="56">
        <v>0</v>
      </c>
      <c r="DS401" s="56">
        <v>0</v>
      </c>
      <c r="DT401" s="56">
        <v>0</v>
      </c>
      <c r="DU401" s="56">
        <v>0</v>
      </c>
      <c r="DV401" s="56">
        <v>0</v>
      </c>
      <c r="DW401" s="56">
        <v>0</v>
      </c>
      <c r="DX401" s="56">
        <v>0</v>
      </c>
      <c r="DY401" s="56">
        <v>0</v>
      </c>
      <c r="DZ401" s="62">
        <v>1.680672268907563</v>
      </c>
      <c r="EA401" s="63">
        <v>4</v>
      </c>
      <c r="EB401" s="62">
        <v>25.630252100840334</v>
      </c>
      <c r="EC401" s="63">
        <v>61</v>
      </c>
      <c r="ED401" s="60">
        <v>0.94339622641509435</v>
      </c>
      <c r="EE401" s="61">
        <v>1</v>
      </c>
      <c r="EF401" s="56" t="s">
        <v>3597</v>
      </c>
      <c r="EG401" s="56" t="s">
        <v>3221</v>
      </c>
      <c r="EH401" s="56" t="s">
        <v>555</v>
      </c>
      <c r="EI401" s="56" t="s">
        <v>555</v>
      </c>
      <c r="EJ401" s="56" t="s">
        <v>2708</v>
      </c>
      <c r="EK401" s="56" t="s">
        <v>3598</v>
      </c>
      <c r="EL401" s="56" t="s">
        <v>3599</v>
      </c>
      <c r="EM401" s="56" t="s">
        <v>3600</v>
      </c>
      <c r="EN401" s="56" t="s">
        <v>555</v>
      </c>
      <c r="EO401" s="56" t="s">
        <v>555</v>
      </c>
      <c r="EP401" s="56">
        <v>0</v>
      </c>
      <c r="EQ401" s="56">
        <v>0</v>
      </c>
      <c r="ER401" s="99">
        <v>387</v>
      </c>
      <c r="ES401" s="96">
        <v>5</v>
      </c>
      <c r="ET401" s="56">
        <v>154.80000000000001</v>
      </c>
      <c r="EU401" s="56">
        <v>2</v>
      </c>
      <c r="EV401" s="56">
        <v>154.80000000000001</v>
      </c>
      <c r="EW401" s="56">
        <v>2</v>
      </c>
      <c r="EX401" s="56">
        <v>0</v>
      </c>
      <c r="EY401" s="62">
        <v>77.809798270893381</v>
      </c>
      <c r="EZ401" s="63">
        <v>27</v>
      </c>
      <c r="FA401" s="62">
        <v>78.260869565217391</v>
      </c>
      <c r="FB401" s="63">
        <v>27</v>
      </c>
      <c r="FC401" s="56">
        <v>0</v>
      </c>
      <c r="FD401" s="56">
        <v>0</v>
      </c>
      <c r="FE401" s="56">
        <v>0</v>
      </c>
      <c r="FF401" s="56">
        <v>0</v>
      </c>
      <c r="FG401" s="56">
        <v>0</v>
      </c>
      <c r="FH401" s="56">
        <v>0</v>
      </c>
      <c r="FI401" s="56">
        <v>40.159999999999997</v>
      </c>
      <c r="FJ401" s="56">
        <v>1</v>
      </c>
      <c r="FK401" s="56">
        <v>40.159999999999997</v>
      </c>
      <c r="FL401" s="56">
        <v>1</v>
      </c>
      <c r="FM401" s="56">
        <v>200.8</v>
      </c>
      <c r="FN401" s="56">
        <v>5</v>
      </c>
      <c r="FO401" s="56">
        <v>80.319999999999993</v>
      </c>
      <c r="FP401" s="56">
        <v>2</v>
      </c>
      <c r="FQ401" s="56">
        <v>0</v>
      </c>
      <c r="FR401" s="56">
        <v>0</v>
      </c>
      <c r="FS401" s="60">
        <v>4</v>
      </c>
      <c r="FT401" s="61">
        <v>4</v>
      </c>
      <c r="FU401" s="60">
        <v>0.70521861777150918</v>
      </c>
      <c r="FV401" s="61">
        <v>1</v>
      </c>
      <c r="FW401" s="56" t="s">
        <v>3601</v>
      </c>
      <c r="FX401" s="56">
        <v>2.7</v>
      </c>
      <c r="FY401" s="56">
        <v>16</v>
      </c>
      <c r="FZ401" s="111">
        <v>3828</v>
      </c>
      <c r="GA401" s="111">
        <v>5348</v>
      </c>
      <c r="GB401" s="56">
        <v>29.49</v>
      </c>
      <c r="GC401" s="56">
        <v>70.510000000000005</v>
      </c>
      <c r="GD401" s="56">
        <v>32.979999999999997</v>
      </c>
      <c r="GE401" s="56">
        <v>87.78</v>
      </c>
      <c r="GF401" s="56">
        <v>90.54</v>
      </c>
      <c r="GG401" s="56">
        <v>51.12</v>
      </c>
      <c r="GH401" s="56">
        <v>97.87</v>
      </c>
      <c r="GI401" s="56">
        <v>0.53</v>
      </c>
      <c r="GJ401" s="56">
        <v>10.57</v>
      </c>
      <c r="GK401" s="56">
        <v>35.090000000000003</v>
      </c>
      <c r="GL401" s="56">
        <v>1.93</v>
      </c>
      <c r="GM401" s="56">
        <v>15.16</v>
      </c>
      <c r="GN401" s="56">
        <v>3.05</v>
      </c>
      <c r="GO401" s="56">
        <v>13.56</v>
      </c>
      <c r="GP401" s="56">
        <v>2.42</v>
      </c>
      <c r="GQ401" s="56">
        <v>0.88</v>
      </c>
      <c r="GR401" s="56">
        <v>2.21</v>
      </c>
      <c r="GS401" s="56">
        <v>0.83</v>
      </c>
      <c r="GT401" s="56">
        <v>9.6999999999999993</v>
      </c>
      <c r="GU401" s="99">
        <v>13.83</v>
      </c>
      <c r="GV401" s="120">
        <v>1.8796992481203E-3</v>
      </c>
      <c r="GW401" s="120">
        <v>0.60580021482277102</v>
      </c>
      <c r="GX401" s="120">
        <v>0.30773361976369501</v>
      </c>
      <c r="GY401" s="120">
        <v>7.1965628356605804E-2</v>
      </c>
      <c r="GZ401" s="120">
        <v>4.2964554242749704E-3</v>
      </c>
      <c r="HA401" s="120">
        <v>4.0279269602577902E-3</v>
      </c>
      <c r="HB401" s="120">
        <v>2.9538131041890398E-3</v>
      </c>
      <c r="HC401" s="120">
        <v>1.34264232008593E-3</v>
      </c>
      <c r="HD401" s="118">
        <v>0</v>
      </c>
      <c r="HE401" s="118">
        <v>0</v>
      </c>
      <c r="HF401" s="118">
        <v>0</v>
      </c>
      <c r="HG401" s="118">
        <v>0</v>
      </c>
      <c r="HH401" s="118">
        <v>3</v>
      </c>
      <c r="HI401" s="122">
        <v>462</v>
      </c>
      <c r="HJ401" s="122">
        <v>1</v>
      </c>
      <c r="HK401" s="122">
        <v>466</v>
      </c>
      <c r="HL401" s="118">
        <v>0</v>
      </c>
      <c r="HM401" s="118">
        <v>0</v>
      </c>
      <c r="HN401" s="118">
        <v>0</v>
      </c>
      <c r="HO401" s="118">
        <v>0</v>
      </c>
      <c r="HP401" s="118">
        <v>4</v>
      </c>
      <c r="HQ401" s="122">
        <v>771</v>
      </c>
      <c r="HR401" s="122">
        <v>6</v>
      </c>
      <c r="HS401" s="122">
        <v>781</v>
      </c>
      <c r="HT401" s="118">
        <v>0</v>
      </c>
      <c r="HU401" s="118">
        <v>0</v>
      </c>
      <c r="HV401" s="118">
        <v>0</v>
      </c>
      <c r="HW401" s="118">
        <v>0</v>
      </c>
      <c r="HX401" s="118">
        <v>4</v>
      </c>
      <c r="HY401" s="122">
        <v>1001</v>
      </c>
      <c r="HZ401" s="118">
        <v>1</v>
      </c>
      <c r="IA401" s="122">
        <v>1006</v>
      </c>
      <c r="IB401" s="118">
        <v>0</v>
      </c>
      <c r="IC401" s="118">
        <v>0</v>
      </c>
      <c r="ID401" s="118">
        <v>0</v>
      </c>
      <c r="IE401" s="118">
        <v>0</v>
      </c>
      <c r="IF401" s="122">
        <v>7</v>
      </c>
      <c r="IG401" s="122">
        <v>1425</v>
      </c>
      <c r="IH401" s="118">
        <v>14</v>
      </c>
      <c r="II401" s="122">
        <v>1446</v>
      </c>
      <c r="IJ401" s="122">
        <v>0</v>
      </c>
      <c r="IK401" s="122">
        <v>0</v>
      </c>
      <c r="IL401" s="122">
        <v>0</v>
      </c>
      <c r="IM401" s="122">
        <v>0</v>
      </c>
      <c r="IN401" s="122">
        <v>0</v>
      </c>
      <c r="IO401" s="122">
        <v>0</v>
      </c>
      <c r="IP401" s="119">
        <v>0</v>
      </c>
      <c r="IQ401" s="119">
        <v>0</v>
      </c>
      <c r="IR401" s="122">
        <v>0</v>
      </c>
      <c r="IS401" s="122">
        <v>0</v>
      </c>
      <c r="IT401" s="122">
        <v>0</v>
      </c>
      <c r="IU401" s="122">
        <v>0</v>
      </c>
      <c r="IV401" s="122">
        <v>0</v>
      </c>
      <c r="IW401" s="122">
        <v>0</v>
      </c>
      <c r="IX401" s="122">
        <v>0</v>
      </c>
      <c r="IY401" s="122">
        <v>0</v>
      </c>
      <c r="IZ401" s="122">
        <v>0</v>
      </c>
      <c r="JA401" s="122">
        <v>0</v>
      </c>
      <c r="JB401" s="122">
        <v>0</v>
      </c>
      <c r="JC401" s="122">
        <v>0</v>
      </c>
      <c r="JD401" s="122">
        <v>0</v>
      </c>
      <c r="JE401" s="122">
        <v>0</v>
      </c>
      <c r="JF401" s="122">
        <v>0</v>
      </c>
      <c r="JG401" s="122">
        <v>0</v>
      </c>
      <c r="JH401" s="122">
        <v>0</v>
      </c>
      <c r="JI401" s="122">
        <v>0</v>
      </c>
      <c r="JJ401" s="122">
        <v>0</v>
      </c>
      <c r="JK401" s="122">
        <v>0</v>
      </c>
      <c r="JL401" s="122">
        <v>0</v>
      </c>
      <c r="JM401" s="122">
        <v>0</v>
      </c>
      <c r="JN401" s="122">
        <v>0</v>
      </c>
      <c r="JO401" s="122">
        <v>0</v>
      </c>
      <c r="JP401" s="122">
        <v>0</v>
      </c>
      <c r="JQ401" s="122">
        <v>0</v>
      </c>
      <c r="JR401" s="122">
        <v>0</v>
      </c>
      <c r="JS401" s="122">
        <v>0</v>
      </c>
      <c r="JT401" s="122">
        <v>0</v>
      </c>
      <c r="JU401" s="118">
        <v>0</v>
      </c>
      <c r="JV401" s="122">
        <v>0</v>
      </c>
      <c r="JW401" s="122">
        <v>0</v>
      </c>
      <c r="JX401" s="122">
        <v>0</v>
      </c>
      <c r="JY401" s="122">
        <v>0</v>
      </c>
      <c r="JZ401" s="122">
        <v>0</v>
      </c>
      <c r="KA401" s="122">
        <v>0</v>
      </c>
      <c r="KB401" s="122">
        <v>0</v>
      </c>
      <c r="KC401" s="122">
        <v>0</v>
      </c>
      <c r="KD401" s="122">
        <v>0</v>
      </c>
      <c r="KE401" s="122">
        <v>0</v>
      </c>
      <c r="KF401" s="122">
        <v>0</v>
      </c>
      <c r="KG401" s="123">
        <v>1</v>
      </c>
      <c r="KH401" s="122">
        <v>0</v>
      </c>
      <c r="KI401" s="122">
        <v>0</v>
      </c>
      <c r="KJ401" s="122">
        <v>0</v>
      </c>
      <c r="KK401" s="122">
        <v>0</v>
      </c>
      <c r="KL401" s="122">
        <v>0</v>
      </c>
      <c r="KM401" s="122">
        <v>0</v>
      </c>
      <c r="KN401" s="122">
        <v>0</v>
      </c>
      <c r="KO401" s="122">
        <v>0</v>
      </c>
      <c r="KP401" s="122">
        <v>0</v>
      </c>
      <c r="KQ401" s="122">
        <v>0</v>
      </c>
      <c r="KR401" s="122">
        <v>0</v>
      </c>
      <c r="KS401" s="122">
        <v>0</v>
      </c>
      <c r="KT401" s="122">
        <v>0</v>
      </c>
      <c r="KU401" s="122">
        <v>0</v>
      </c>
      <c r="KV401" s="122">
        <v>0</v>
      </c>
      <c r="KW401" s="122">
        <v>0</v>
      </c>
      <c r="KX401" s="122">
        <v>0</v>
      </c>
      <c r="KY401" s="122">
        <v>0</v>
      </c>
      <c r="KZ401" s="122">
        <v>0</v>
      </c>
      <c r="LA401" s="122">
        <v>0</v>
      </c>
      <c r="LB401" s="122">
        <v>0</v>
      </c>
      <c r="LC401" s="122">
        <v>0</v>
      </c>
      <c r="LD401" s="122">
        <v>0</v>
      </c>
      <c r="LE401" s="122">
        <v>0</v>
      </c>
      <c r="LF401" s="122">
        <v>0</v>
      </c>
      <c r="LG401" s="122">
        <v>0</v>
      </c>
      <c r="LH401" s="122">
        <v>0</v>
      </c>
      <c r="LI401" s="122">
        <v>0</v>
      </c>
      <c r="LJ401" s="122">
        <v>0</v>
      </c>
      <c r="LK401" s="122">
        <v>0</v>
      </c>
      <c r="LL401" s="122">
        <v>0</v>
      </c>
      <c r="LM401" s="122">
        <v>0</v>
      </c>
      <c r="LN401" s="122">
        <v>0</v>
      </c>
      <c r="LO401" s="122">
        <v>0</v>
      </c>
      <c r="LP401" s="122">
        <v>0</v>
      </c>
      <c r="LQ401" s="122">
        <v>0</v>
      </c>
      <c r="LR401" s="122">
        <v>0</v>
      </c>
      <c r="LS401" s="122">
        <v>0</v>
      </c>
      <c r="LT401" s="122">
        <v>0</v>
      </c>
      <c r="LU401" s="122">
        <v>0</v>
      </c>
      <c r="LV401" s="122">
        <v>0</v>
      </c>
      <c r="LW401" s="122">
        <v>0</v>
      </c>
      <c r="LX401" s="122">
        <v>0</v>
      </c>
      <c r="LY401" s="122">
        <v>0</v>
      </c>
      <c r="LZ401" s="122">
        <v>0</v>
      </c>
      <c r="MA401" s="122">
        <v>0</v>
      </c>
      <c r="MB401" s="122">
        <v>0</v>
      </c>
      <c r="MC401" s="122">
        <v>0</v>
      </c>
      <c r="MD401" s="122">
        <v>0</v>
      </c>
      <c r="ME401" s="122">
        <v>0</v>
      </c>
      <c r="MF401" s="122">
        <v>0</v>
      </c>
      <c r="MG401" s="122">
        <v>0</v>
      </c>
      <c r="MH401" s="122">
        <v>0</v>
      </c>
      <c r="MI401" s="122">
        <v>0</v>
      </c>
      <c r="MJ401" s="122">
        <v>0</v>
      </c>
      <c r="MK401" s="122">
        <v>0</v>
      </c>
      <c r="ML401" s="122">
        <v>0</v>
      </c>
      <c r="MM401" s="122">
        <v>0</v>
      </c>
      <c r="MN401" s="122">
        <v>0</v>
      </c>
      <c r="MO401" s="122">
        <v>0</v>
      </c>
      <c r="MP401" s="122">
        <v>0</v>
      </c>
      <c r="MQ401" s="122">
        <v>0</v>
      </c>
      <c r="MR401" s="122">
        <v>0</v>
      </c>
      <c r="MS401" s="122">
        <v>0</v>
      </c>
      <c r="MT401" s="122">
        <v>0</v>
      </c>
      <c r="MU401" s="122">
        <v>0</v>
      </c>
      <c r="MV401" s="122">
        <v>0</v>
      </c>
      <c r="MW401" s="122">
        <v>0</v>
      </c>
      <c r="MX401" s="122">
        <v>0</v>
      </c>
      <c r="MY401" s="122">
        <v>0</v>
      </c>
      <c r="MZ401" s="122">
        <v>0</v>
      </c>
      <c r="NA401" s="122">
        <v>0</v>
      </c>
      <c r="NB401" s="119">
        <v>0</v>
      </c>
      <c r="NC401" s="119">
        <v>0</v>
      </c>
      <c r="ND401" s="119">
        <v>0</v>
      </c>
      <c r="NE401" s="119">
        <v>0</v>
      </c>
      <c r="NF401" s="119">
        <v>0</v>
      </c>
      <c r="NG401" s="119">
        <v>0</v>
      </c>
      <c r="NH401" s="119">
        <v>0</v>
      </c>
      <c r="NI401" s="119">
        <v>0</v>
      </c>
      <c r="NJ401" s="119">
        <v>0</v>
      </c>
      <c r="NK401" s="119">
        <v>0</v>
      </c>
      <c r="NL401" s="119">
        <v>0</v>
      </c>
      <c r="NM401" s="119">
        <v>0</v>
      </c>
      <c r="NN401" s="119">
        <v>0</v>
      </c>
      <c r="NO401" s="119">
        <v>0</v>
      </c>
      <c r="NP401" s="119">
        <v>0</v>
      </c>
      <c r="NQ401" s="119">
        <v>0</v>
      </c>
      <c r="NR401" s="119">
        <v>0</v>
      </c>
      <c r="NS401" s="119">
        <v>0</v>
      </c>
      <c r="NT401" s="119">
        <v>0</v>
      </c>
      <c r="NU401" s="119">
        <v>0</v>
      </c>
      <c r="NV401" s="119">
        <v>0</v>
      </c>
      <c r="NW401" s="119">
        <v>0</v>
      </c>
      <c r="NX401" s="119">
        <v>0</v>
      </c>
      <c r="NY401" s="119">
        <v>0</v>
      </c>
      <c r="NZ401" s="119">
        <v>0</v>
      </c>
      <c r="OA401" s="119">
        <v>0</v>
      </c>
      <c r="OB401" s="119">
        <v>0</v>
      </c>
      <c r="OC401" s="119">
        <v>0</v>
      </c>
      <c r="OD401" s="119">
        <v>0</v>
      </c>
      <c r="OE401" s="119">
        <v>0</v>
      </c>
      <c r="OF401" s="119">
        <v>0</v>
      </c>
      <c r="OG401" s="119">
        <v>0</v>
      </c>
      <c r="OH401" s="119">
        <v>0</v>
      </c>
      <c r="OI401" s="119">
        <v>0</v>
      </c>
      <c r="OJ401" s="119">
        <v>0</v>
      </c>
      <c r="OK401" s="119">
        <v>0</v>
      </c>
      <c r="OL401" s="119">
        <v>0</v>
      </c>
      <c r="OM401" s="119">
        <v>0</v>
      </c>
      <c r="ON401" s="119">
        <v>0</v>
      </c>
      <c r="OO401" s="119">
        <v>0</v>
      </c>
      <c r="OP401" s="119">
        <v>0</v>
      </c>
      <c r="OQ401" s="119">
        <v>0</v>
      </c>
      <c r="OR401" s="119">
        <v>0</v>
      </c>
      <c r="OS401" s="119">
        <v>0</v>
      </c>
      <c r="OT401" s="119">
        <v>0</v>
      </c>
    </row>
    <row r="402" spans="1:410" s="10" customFormat="1">
      <c r="A402" s="55" t="s">
        <v>875</v>
      </c>
      <c r="B402" s="56" t="s">
        <v>876</v>
      </c>
      <c r="C402" s="55" t="s">
        <v>427</v>
      </c>
      <c r="D402" s="57">
        <v>4</v>
      </c>
      <c r="E402" s="96">
        <v>2018</v>
      </c>
      <c r="F402" s="56">
        <v>76.5</v>
      </c>
      <c r="G402" s="48">
        <v>59416</v>
      </c>
      <c r="H402" s="111">
        <v>34187</v>
      </c>
      <c r="I402" s="111">
        <v>25229</v>
      </c>
      <c r="J402" s="127">
        <v>14.437768240343349</v>
      </c>
      <c r="K402" s="110">
        <v>26091</v>
      </c>
      <c r="L402" s="100">
        <v>29.9</v>
      </c>
      <c r="M402" s="110">
        <v>14499</v>
      </c>
      <c r="N402" s="111">
        <v>4881</v>
      </c>
      <c r="O402" s="111">
        <v>2503</v>
      </c>
      <c r="P402" s="111">
        <v>2378</v>
      </c>
      <c r="Q402" s="112">
        <v>5833</v>
      </c>
      <c r="R402" s="113">
        <v>2990</v>
      </c>
      <c r="S402" s="113">
        <v>2843</v>
      </c>
      <c r="T402" s="111">
        <v>4683</v>
      </c>
      <c r="U402" s="111">
        <v>2379</v>
      </c>
      <c r="V402" s="111">
        <v>2304</v>
      </c>
      <c r="W402" s="114">
        <v>5571</v>
      </c>
      <c r="X402" s="113">
        <v>2817</v>
      </c>
      <c r="Y402" s="113">
        <v>2754</v>
      </c>
      <c r="Z402" s="111">
        <v>4637</v>
      </c>
      <c r="AA402" s="111">
        <v>2324</v>
      </c>
      <c r="AB402" s="111">
        <v>2313</v>
      </c>
      <c r="AC402" s="112">
        <v>5715</v>
      </c>
      <c r="AD402" s="112">
        <v>2853</v>
      </c>
      <c r="AE402" s="112">
        <v>2862</v>
      </c>
      <c r="AF402" s="111">
        <v>4967</v>
      </c>
      <c r="AG402" s="111">
        <v>2473</v>
      </c>
      <c r="AH402" s="178">
        <v>2494</v>
      </c>
      <c r="AI402" s="182"/>
      <c r="AJ402" s="182"/>
      <c r="AK402" s="182"/>
      <c r="AL402" s="111">
        <v>5328</v>
      </c>
      <c r="AM402" s="111">
        <v>2671</v>
      </c>
      <c r="AN402" s="111">
        <v>2657</v>
      </c>
      <c r="AO402" s="111">
        <v>5138</v>
      </c>
      <c r="AP402" s="111">
        <v>2596</v>
      </c>
      <c r="AQ402" s="111">
        <v>2542</v>
      </c>
      <c r="AR402" s="56">
        <v>495</v>
      </c>
      <c r="AS402" s="112">
        <v>1376</v>
      </c>
      <c r="AT402" s="115" t="s">
        <v>3413</v>
      </c>
      <c r="AU402" s="59">
        <v>1608</v>
      </c>
      <c r="AV402" s="59">
        <v>0</v>
      </c>
      <c r="AW402" s="59">
        <v>430</v>
      </c>
      <c r="AX402" s="59">
        <v>4.3</v>
      </c>
      <c r="AY402" s="59">
        <v>3</v>
      </c>
      <c r="AZ402" s="62">
        <v>0.81916854392791316</v>
      </c>
      <c r="BA402" s="63">
        <v>4</v>
      </c>
      <c r="BB402" s="62">
        <v>0</v>
      </c>
      <c r="BC402" s="63">
        <v>0</v>
      </c>
      <c r="BD402" s="64">
        <v>0</v>
      </c>
      <c r="BE402" s="65">
        <v>0</v>
      </c>
      <c r="BF402" s="62">
        <v>3.2904148783977112</v>
      </c>
      <c r="BG402" s="63">
        <v>23</v>
      </c>
      <c r="BH402" s="62">
        <v>11.874105865522175</v>
      </c>
      <c r="BI402" s="63">
        <v>83</v>
      </c>
      <c r="BJ402" s="64">
        <v>0</v>
      </c>
      <c r="BK402" s="65">
        <v>0</v>
      </c>
      <c r="BL402" s="64">
        <v>0</v>
      </c>
      <c r="BM402" s="65">
        <v>0</v>
      </c>
      <c r="BN402" s="56">
        <v>0</v>
      </c>
      <c r="BO402" s="56">
        <v>0</v>
      </c>
      <c r="BP402" s="56">
        <v>0</v>
      </c>
      <c r="BQ402" s="56">
        <v>0</v>
      </c>
      <c r="BR402" s="56">
        <v>0</v>
      </c>
      <c r="BS402" s="56">
        <v>0</v>
      </c>
      <c r="BT402" s="56">
        <v>0</v>
      </c>
      <c r="BU402" s="56">
        <v>0</v>
      </c>
      <c r="BV402" s="116">
        <v>11.3</v>
      </c>
      <c r="BW402" s="70">
        <v>1.2335766423357664</v>
      </c>
      <c r="BX402" s="56">
        <v>108</v>
      </c>
      <c r="BY402" s="107">
        <v>123.4</v>
      </c>
      <c r="BZ402" s="56">
        <v>117.5</v>
      </c>
      <c r="CA402" s="56">
        <v>105.2</v>
      </c>
      <c r="CB402" s="56">
        <v>110.4</v>
      </c>
      <c r="CC402" s="96" t="s">
        <v>3602</v>
      </c>
      <c r="CD402" s="96" t="s">
        <v>3603</v>
      </c>
      <c r="CE402" s="96" t="s">
        <v>555</v>
      </c>
      <c r="CF402" s="96" t="s">
        <v>1587</v>
      </c>
      <c r="CG402" s="96" t="s">
        <v>3604</v>
      </c>
      <c r="CH402" s="56">
        <v>20.59</v>
      </c>
      <c r="CI402" s="56">
        <v>1</v>
      </c>
      <c r="CJ402" s="60">
        <v>0.20920502092050208</v>
      </c>
      <c r="CK402" s="61">
        <v>1</v>
      </c>
      <c r="CL402" s="111">
        <v>4856</v>
      </c>
      <c r="CM402" s="56">
        <v>1</v>
      </c>
      <c r="CN402" s="56">
        <v>41.19</v>
      </c>
      <c r="CO402" s="56">
        <v>2</v>
      </c>
      <c r="CP402" s="56">
        <v>0</v>
      </c>
      <c r="CQ402" s="56">
        <v>0</v>
      </c>
      <c r="CR402" s="56">
        <v>0</v>
      </c>
      <c r="CS402" s="56">
        <v>0</v>
      </c>
      <c r="CT402" s="56">
        <v>0</v>
      </c>
      <c r="CU402" s="56">
        <v>0</v>
      </c>
      <c r="CV402" s="56">
        <v>0</v>
      </c>
      <c r="CW402" s="56">
        <v>0</v>
      </c>
      <c r="CX402" s="56">
        <v>0</v>
      </c>
      <c r="CY402" s="56">
        <v>0</v>
      </c>
      <c r="CZ402" s="56">
        <v>0</v>
      </c>
      <c r="DA402" s="56">
        <v>0</v>
      </c>
      <c r="DB402" s="60">
        <v>0.21376656690893542</v>
      </c>
      <c r="DC402" s="56">
        <v>1</v>
      </c>
      <c r="DD402" s="56" t="s">
        <v>3605</v>
      </c>
      <c r="DE402" s="56" t="s">
        <v>3606</v>
      </c>
      <c r="DF402" s="96" t="s">
        <v>555</v>
      </c>
      <c r="DG402" s="96" t="s">
        <v>555</v>
      </c>
      <c r="DH402" s="56">
        <v>0</v>
      </c>
      <c r="DI402" s="56">
        <v>0</v>
      </c>
      <c r="DJ402" s="56">
        <v>104.95</v>
      </c>
      <c r="DK402" s="56">
        <v>6</v>
      </c>
      <c r="DL402" s="56">
        <v>0</v>
      </c>
      <c r="DM402" s="56">
        <v>0</v>
      </c>
      <c r="DN402" s="56">
        <v>20.89</v>
      </c>
      <c r="DO402" s="56">
        <v>3</v>
      </c>
      <c r="DP402" s="56">
        <v>27.75</v>
      </c>
      <c r="DQ402" s="56">
        <v>3</v>
      </c>
      <c r="DR402" s="56">
        <v>0</v>
      </c>
      <c r="DS402" s="56">
        <v>0</v>
      </c>
      <c r="DT402" s="56">
        <v>37</v>
      </c>
      <c r="DU402" s="56">
        <v>2</v>
      </c>
      <c r="DV402" s="56">
        <v>18.5</v>
      </c>
      <c r="DW402" s="56">
        <v>1</v>
      </c>
      <c r="DX402" s="56">
        <v>0</v>
      </c>
      <c r="DY402" s="56">
        <v>0</v>
      </c>
      <c r="DZ402" s="62">
        <v>0.5181347150259068</v>
      </c>
      <c r="EA402" s="63">
        <v>1</v>
      </c>
      <c r="EB402" s="62">
        <v>17.098445595854923</v>
      </c>
      <c r="EC402" s="63">
        <v>33</v>
      </c>
      <c r="ED402" s="60">
        <v>1.3704888076747375</v>
      </c>
      <c r="EE402" s="61">
        <v>6</v>
      </c>
      <c r="EF402" s="56" t="s">
        <v>3607</v>
      </c>
      <c r="EG402" s="56" t="s">
        <v>3608</v>
      </c>
      <c r="EH402" s="56" t="s">
        <v>555</v>
      </c>
      <c r="EI402" s="56" t="s">
        <v>555</v>
      </c>
      <c r="EJ402" s="56" t="s">
        <v>3609</v>
      </c>
      <c r="EK402" s="56" t="s">
        <v>1841</v>
      </c>
      <c r="EL402" s="56" t="s">
        <v>3610</v>
      </c>
      <c r="EM402" s="56" t="s">
        <v>1350</v>
      </c>
      <c r="EN402" s="56" t="s">
        <v>555</v>
      </c>
      <c r="EO402" s="56" t="s">
        <v>555</v>
      </c>
      <c r="EP402" s="107">
        <v>37</v>
      </c>
      <c r="EQ402" s="56">
        <v>2</v>
      </c>
      <c r="ER402" s="56">
        <v>129.51</v>
      </c>
      <c r="ES402" s="56">
        <v>7</v>
      </c>
      <c r="ET402" s="56">
        <v>74.010000000000005</v>
      </c>
      <c r="EU402" s="56">
        <v>4</v>
      </c>
      <c r="EV402" s="107">
        <v>55.5</v>
      </c>
      <c r="EW402" s="56">
        <v>3</v>
      </c>
      <c r="EX402" s="56">
        <v>0</v>
      </c>
      <c r="EY402" s="62">
        <v>85.058336469702681</v>
      </c>
      <c r="EZ402" s="63">
        <v>226</v>
      </c>
      <c r="FA402" s="62">
        <v>69.236821400472081</v>
      </c>
      <c r="FB402" s="63">
        <v>176</v>
      </c>
      <c r="FC402" s="56">
        <v>19.88</v>
      </c>
      <c r="FD402" s="111">
        <v>2</v>
      </c>
      <c r="FE402" s="56">
        <v>59.63</v>
      </c>
      <c r="FF402" s="56">
        <v>6</v>
      </c>
      <c r="FG402" s="56">
        <v>9.94</v>
      </c>
      <c r="FH402" s="56">
        <v>1</v>
      </c>
      <c r="FI402" s="56">
        <v>9.94</v>
      </c>
      <c r="FJ402" s="56">
        <v>1</v>
      </c>
      <c r="FK402" s="56">
        <v>99.38</v>
      </c>
      <c r="FL402" s="56">
        <v>10</v>
      </c>
      <c r="FM402" s="56">
        <v>69.569999999999993</v>
      </c>
      <c r="FN402" s="56">
        <v>7</v>
      </c>
      <c r="FO402" s="56">
        <v>238.52</v>
      </c>
      <c r="FP402" s="56">
        <v>24</v>
      </c>
      <c r="FQ402" s="56">
        <v>9.94</v>
      </c>
      <c r="FR402" s="56">
        <v>1</v>
      </c>
      <c r="FS402" s="60">
        <v>2</v>
      </c>
      <c r="FT402" s="61">
        <v>2</v>
      </c>
      <c r="FU402" s="60">
        <v>1.9900497512437809</v>
      </c>
      <c r="FV402" s="61">
        <v>2</v>
      </c>
      <c r="FW402" s="56" t="s">
        <v>3611</v>
      </c>
      <c r="FX402" s="56">
        <v>3.17</v>
      </c>
      <c r="FY402" s="56">
        <v>38.799999999999997</v>
      </c>
      <c r="FZ402" s="111">
        <v>16907</v>
      </c>
      <c r="GA402" s="111">
        <v>21854</v>
      </c>
      <c r="GB402" s="56">
        <v>30.57</v>
      </c>
      <c r="GC402" s="56">
        <v>69.430000000000007</v>
      </c>
      <c r="GD402" s="56">
        <v>18.57</v>
      </c>
      <c r="GE402" s="56">
        <v>77.81</v>
      </c>
      <c r="GF402" s="56">
        <v>94.07</v>
      </c>
      <c r="GG402" s="56">
        <v>66.849999999999994</v>
      </c>
      <c r="GH402" s="56">
        <v>99.59</v>
      </c>
      <c r="GI402" s="56">
        <v>37.659999999999997</v>
      </c>
      <c r="GJ402" s="56">
        <v>40.29</v>
      </c>
      <c r="GK402" s="56">
        <v>91.33</v>
      </c>
      <c r="GL402" s="56">
        <v>2.7</v>
      </c>
      <c r="GM402" s="56">
        <v>13.79</v>
      </c>
      <c r="GN402" s="56">
        <v>3.79</v>
      </c>
      <c r="GO402" s="56">
        <v>25.6</v>
      </c>
      <c r="GP402" s="56">
        <v>4.83</v>
      </c>
      <c r="GQ402" s="56">
        <v>2.99</v>
      </c>
      <c r="GR402" s="56">
        <v>6.99</v>
      </c>
      <c r="GS402" s="56">
        <v>1.46</v>
      </c>
      <c r="GT402" s="56">
        <v>2.89</v>
      </c>
      <c r="GU402" s="99">
        <v>5.76</v>
      </c>
      <c r="GV402" s="120">
        <v>8.5532746823069404E-4</v>
      </c>
      <c r="GW402" s="120">
        <v>5.9750733137829901E-2</v>
      </c>
      <c r="GX402" s="120">
        <v>0.48869745845552298</v>
      </c>
      <c r="GY402" s="120">
        <v>0.43175708699902199</v>
      </c>
      <c r="GZ402" s="120">
        <v>1.31353861192571E-2</v>
      </c>
      <c r="HA402" s="120">
        <v>4.0933528836754598E-3</v>
      </c>
      <c r="HB402" s="120">
        <v>1.0386119257087001E-3</v>
      </c>
      <c r="HC402" s="120">
        <v>6.7204301075268801E-4</v>
      </c>
      <c r="HD402" s="118">
        <v>2</v>
      </c>
      <c r="HE402" s="118">
        <v>0</v>
      </c>
      <c r="HF402" s="118">
        <v>0</v>
      </c>
      <c r="HG402" s="118">
        <v>0</v>
      </c>
      <c r="HH402" s="122">
        <v>16</v>
      </c>
      <c r="HI402" s="122">
        <v>4299</v>
      </c>
      <c r="HJ402" s="122">
        <v>6</v>
      </c>
      <c r="HK402" s="122">
        <v>4323</v>
      </c>
      <c r="HL402" s="122">
        <v>5</v>
      </c>
      <c r="HM402" s="118">
        <v>0</v>
      </c>
      <c r="HN402" s="118">
        <v>0</v>
      </c>
      <c r="HO402" s="118">
        <v>0</v>
      </c>
      <c r="HP402" s="122">
        <v>12</v>
      </c>
      <c r="HQ402" s="122">
        <v>4476</v>
      </c>
      <c r="HR402" s="122">
        <v>12</v>
      </c>
      <c r="HS402" s="122">
        <v>4505</v>
      </c>
      <c r="HT402" s="118">
        <v>1</v>
      </c>
      <c r="HU402" s="118">
        <v>0</v>
      </c>
      <c r="HV402" s="118">
        <v>0</v>
      </c>
      <c r="HW402" s="118">
        <v>0</v>
      </c>
      <c r="HX402" s="122">
        <v>10</v>
      </c>
      <c r="HY402" s="122">
        <v>5255</v>
      </c>
      <c r="HZ402" s="122">
        <v>11</v>
      </c>
      <c r="IA402" s="122">
        <v>5277</v>
      </c>
      <c r="IB402" s="118">
        <v>9</v>
      </c>
      <c r="IC402" s="118">
        <v>0</v>
      </c>
      <c r="ID402" s="118">
        <v>0</v>
      </c>
      <c r="IE402" s="118">
        <v>0</v>
      </c>
      <c r="IF402" s="122">
        <v>29</v>
      </c>
      <c r="IG402" s="122">
        <v>10845</v>
      </c>
      <c r="IH402" s="122">
        <v>31</v>
      </c>
      <c r="II402" s="122">
        <v>10914</v>
      </c>
      <c r="IJ402" s="122">
        <v>2</v>
      </c>
      <c r="IK402" s="123">
        <v>7.1428571428571397E-2</v>
      </c>
      <c r="IL402" s="122">
        <v>2</v>
      </c>
      <c r="IM402" s="123">
        <v>7.1428571428571397E-2</v>
      </c>
      <c r="IN402" s="122">
        <v>2</v>
      </c>
      <c r="IO402" s="123">
        <v>7.1428571428571397E-2</v>
      </c>
      <c r="IP402" s="119">
        <v>0</v>
      </c>
      <c r="IQ402" s="119">
        <v>0</v>
      </c>
      <c r="IR402" s="122">
        <v>3</v>
      </c>
      <c r="IS402" s="123">
        <v>0.107142857142857</v>
      </c>
      <c r="IT402" s="122">
        <v>0</v>
      </c>
      <c r="IU402" s="122">
        <v>0</v>
      </c>
      <c r="IV402" s="122">
        <v>0</v>
      </c>
      <c r="IW402" s="122">
        <v>0</v>
      </c>
      <c r="IX402" s="122">
        <v>12</v>
      </c>
      <c r="IY402" s="123">
        <v>0.42857142857142899</v>
      </c>
      <c r="IZ402" s="122">
        <v>2</v>
      </c>
      <c r="JA402" s="123">
        <v>7.1428571428571397E-2</v>
      </c>
      <c r="JB402" s="122">
        <v>0</v>
      </c>
      <c r="JC402" s="122">
        <v>0</v>
      </c>
      <c r="JD402" s="122">
        <v>0</v>
      </c>
      <c r="JE402" s="122">
        <v>0</v>
      </c>
      <c r="JF402" s="122">
        <v>0</v>
      </c>
      <c r="JG402" s="122">
        <v>0</v>
      </c>
      <c r="JH402" s="122">
        <v>0</v>
      </c>
      <c r="JI402" s="122">
        <v>0</v>
      </c>
      <c r="JJ402" s="122">
        <v>3</v>
      </c>
      <c r="JK402" s="123">
        <v>0.107142857142857</v>
      </c>
      <c r="JL402" s="119"/>
      <c r="JM402" s="119"/>
      <c r="JN402" s="122">
        <v>0</v>
      </c>
      <c r="JO402" s="122">
        <v>0</v>
      </c>
      <c r="JP402" s="122">
        <v>0</v>
      </c>
      <c r="JQ402" s="122">
        <v>0</v>
      </c>
      <c r="JR402" s="122">
        <v>0</v>
      </c>
      <c r="JS402" s="122">
        <v>0</v>
      </c>
      <c r="JT402" s="122">
        <v>0</v>
      </c>
      <c r="JU402" s="118">
        <v>0</v>
      </c>
      <c r="JV402" s="122">
        <v>0</v>
      </c>
      <c r="JW402" s="122">
        <v>0</v>
      </c>
      <c r="JX402" s="122">
        <v>0</v>
      </c>
      <c r="JY402" s="122">
        <v>0</v>
      </c>
      <c r="JZ402" s="122">
        <v>0</v>
      </c>
      <c r="KA402" s="122">
        <v>0</v>
      </c>
      <c r="KB402" s="122">
        <v>1</v>
      </c>
      <c r="KC402" s="123">
        <v>3.5714285714285698E-2</v>
      </c>
      <c r="KD402" s="119">
        <v>0</v>
      </c>
      <c r="KE402" s="119">
        <v>0</v>
      </c>
      <c r="KF402" s="119">
        <v>0</v>
      </c>
      <c r="KG402" s="119">
        <v>0</v>
      </c>
      <c r="KH402" s="119">
        <v>0</v>
      </c>
      <c r="KI402" s="119">
        <v>0</v>
      </c>
      <c r="KJ402" s="122">
        <v>0</v>
      </c>
      <c r="KK402" s="122">
        <v>0</v>
      </c>
      <c r="KL402" s="119">
        <v>0</v>
      </c>
      <c r="KM402" s="122">
        <v>0</v>
      </c>
      <c r="KN402" s="122">
        <v>0</v>
      </c>
      <c r="KO402" s="122">
        <v>0</v>
      </c>
      <c r="KP402" s="122">
        <v>0</v>
      </c>
      <c r="KQ402" s="122">
        <v>0</v>
      </c>
      <c r="KR402" s="122">
        <v>0</v>
      </c>
      <c r="KS402" s="122">
        <v>0</v>
      </c>
      <c r="KT402" s="122">
        <v>0</v>
      </c>
      <c r="KU402" s="122">
        <v>0</v>
      </c>
      <c r="KV402" s="122">
        <v>0</v>
      </c>
      <c r="KW402" s="122">
        <v>0</v>
      </c>
      <c r="KX402" s="122">
        <v>0</v>
      </c>
      <c r="KY402" s="122">
        <v>0</v>
      </c>
      <c r="KZ402" s="122">
        <v>0</v>
      </c>
      <c r="LA402" s="122">
        <v>0</v>
      </c>
      <c r="LB402" s="122">
        <v>0</v>
      </c>
      <c r="LC402" s="122">
        <v>0</v>
      </c>
      <c r="LD402" s="122">
        <v>0</v>
      </c>
      <c r="LE402" s="122">
        <v>0</v>
      </c>
      <c r="LF402" s="122">
        <v>0</v>
      </c>
      <c r="LG402" s="122">
        <v>0</v>
      </c>
      <c r="LH402" s="122">
        <v>0</v>
      </c>
      <c r="LI402" s="122">
        <v>0</v>
      </c>
      <c r="LJ402" s="122">
        <v>0</v>
      </c>
      <c r="LK402" s="122">
        <v>0</v>
      </c>
      <c r="LL402" s="122">
        <v>0</v>
      </c>
      <c r="LM402" s="122">
        <v>0</v>
      </c>
      <c r="LN402" s="122">
        <v>0</v>
      </c>
      <c r="LO402" s="122">
        <v>0</v>
      </c>
      <c r="LP402" s="122">
        <v>1</v>
      </c>
      <c r="LQ402" s="123">
        <v>3.5714285714285698E-2</v>
      </c>
      <c r="LR402" s="122">
        <v>0</v>
      </c>
      <c r="LS402" s="122">
        <v>0</v>
      </c>
      <c r="LT402" s="122">
        <v>0</v>
      </c>
      <c r="LU402" s="122">
        <v>0</v>
      </c>
      <c r="LV402" s="122">
        <v>0</v>
      </c>
      <c r="LW402" s="122">
        <v>0</v>
      </c>
      <c r="LX402" s="122">
        <v>0</v>
      </c>
      <c r="LY402" s="122">
        <v>0</v>
      </c>
      <c r="LZ402" s="122">
        <v>0</v>
      </c>
      <c r="MA402" s="122">
        <v>0</v>
      </c>
      <c r="MB402" s="122">
        <v>0</v>
      </c>
      <c r="MC402" s="122">
        <v>0</v>
      </c>
      <c r="MD402" s="122">
        <v>0</v>
      </c>
      <c r="ME402" s="122">
        <v>0</v>
      </c>
      <c r="MF402" s="122">
        <v>0</v>
      </c>
      <c r="MG402" s="122">
        <v>0</v>
      </c>
      <c r="MH402" s="122">
        <v>0</v>
      </c>
      <c r="MI402" s="122">
        <v>0</v>
      </c>
      <c r="MJ402" s="122">
        <v>0</v>
      </c>
      <c r="MK402" s="122">
        <v>0</v>
      </c>
      <c r="ML402" s="122">
        <v>0</v>
      </c>
      <c r="MM402" s="122">
        <v>0</v>
      </c>
      <c r="MN402" s="122">
        <v>0</v>
      </c>
      <c r="MO402" s="122">
        <v>0</v>
      </c>
      <c r="MP402" s="122">
        <v>0</v>
      </c>
      <c r="MQ402" s="122">
        <v>0</v>
      </c>
      <c r="MR402" s="122">
        <v>0</v>
      </c>
      <c r="MS402" s="122">
        <v>0</v>
      </c>
      <c r="MT402" s="122">
        <v>0</v>
      </c>
      <c r="MU402" s="122">
        <v>0</v>
      </c>
      <c r="MV402" s="122">
        <v>0</v>
      </c>
      <c r="MW402" s="122">
        <v>0</v>
      </c>
      <c r="MX402" s="122">
        <v>0</v>
      </c>
      <c r="MY402" s="122">
        <v>0</v>
      </c>
      <c r="MZ402" s="122">
        <v>0</v>
      </c>
      <c r="NA402" s="122">
        <v>0</v>
      </c>
      <c r="NB402" s="119">
        <v>0</v>
      </c>
      <c r="NC402" s="119">
        <v>0</v>
      </c>
      <c r="ND402" s="119">
        <v>0</v>
      </c>
      <c r="NE402" s="119">
        <v>0</v>
      </c>
      <c r="NF402" s="119">
        <v>0</v>
      </c>
      <c r="NG402" s="119">
        <v>0</v>
      </c>
      <c r="NH402" s="119">
        <v>0</v>
      </c>
      <c r="NI402" s="119">
        <v>0</v>
      </c>
      <c r="NJ402" s="119">
        <v>0</v>
      </c>
      <c r="NK402" s="119">
        <v>0</v>
      </c>
      <c r="NL402" s="119">
        <v>0</v>
      </c>
      <c r="NM402" s="119">
        <v>0</v>
      </c>
      <c r="NN402" s="119">
        <v>0</v>
      </c>
      <c r="NO402" s="119">
        <v>0</v>
      </c>
      <c r="NP402" s="119">
        <v>0</v>
      </c>
      <c r="NQ402" s="119">
        <v>0</v>
      </c>
      <c r="NR402" s="119">
        <v>0</v>
      </c>
      <c r="NS402" s="119">
        <v>0</v>
      </c>
      <c r="NT402" s="119">
        <v>0</v>
      </c>
      <c r="NU402" s="119">
        <v>0</v>
      </c>
      <c r="NV402" s="119">
        <v>0</v>
      </c>
      <c r="NW402" s="119">
        <v>0</v>
      </c>
      <c r="NX402" s="119">
        <v>0</v>
      </c>
      <c r="NY402" s="119">
        <v>0</v>
      </c>
      <c r="NZ402" s="119">
        <v>0</v>
      </c>
      <c r="OA402" s="119">
        <v>0</v>
      </c>
      <c r="OB402" s="119">
        <v>0</v>
      </c>
      <c r="OC402" s="119">
        <v>0</v>
      </c>
      <c r="OD402" s="119">
        <v>0</v>
      </c>
      <c r="OE402" s="119">
        <v>0</v>
      </c>
      <c r="OF402" s="119">
        <v>0</v>
      </c>
      <c r="OG402" s="119">
        <v>0</v>
      </c>
      <c r="OH402" s="119">
        <v>0</v>
      </c>
      <c r="OI402" s="119">
        <v>0</v>
      </c>
      <c r="OJ402" s="119">
        <v>0</v>
      </c>
      <c r="OK402" s="119">
        <v>0</v>
      </c>
      <c r="OL402" s="119">
        <v>0</v>
      </c>
      <c r="OM402" s="119">
        <v>0</v>
      </c>
      <c r="ON402" s="119">
        <v>0</v>
      </c>
      <c r="OO402" s="119">
        <v>0</v>
      </c>
      <c r="OP402" s="119">
        <v>0</v>
      </c>
      <c r="OQ402" s="119">
        <v>0</v>
      </c>
      <c r="OR402" s="119">
        <v>0</v>
      </c>
      <c r="OS402" s="119">
        <v>0</v>
      </c>
      <c r="OT402" s="119">
        <v>0</v>
      </c>
    </row>
    <row r="403" spans="1:410" s="10" customFormat="1">
      <c r="A403" s="55" t="s">
        <v>885</v>
      </c>
      <c r="B403" s="56" t="s">
        <v>886</v>
      </c>
      <c r="C403" s="55" t="s">
        <v>427</v>
      </c>
      <c r="D403" s="57">
        <v>6</v>
      </c>
      <c r="E403" s="96">
        <v>2018</v>
      </c>
      <c r="F403" s="56">
        <v>74.150000000000006</v>
      </c>
      <c r="G403" s="48">
        <v>35422</v>
      </c>
      <c r="H403" s="111">
        <v>24614</v>
      </c>
      <c r="I403" s="110">
        <v>10808</v>
      </c>
      <c r="J403" s="127">
        <v>17.258426966292134</v>
      </c>
      <c r="K403" s="110">
        <v>12259</v>
      </c>
      <c r="L403" s="100">
        <v>54.12</v>
      </c>
      <c r="M403" s="110">
        <v>14761</v>
      </c>
      <c r="N403" s="112">
        <v>3443</v>
      </c>
      <c r="O403" s="112">
        <v>1772</v>
      </c>
      <c r="P403" s="112">
        <v>1671</v>
      </c>
      <c r="Q403" s="112">
        <v>4117</v>
      </c>
      <c r="R403" s="113">
        <v>2119</v>
      </c>
      <c r="S403" s="113">
        <v>1998</v>
      </c>
      <c r="T403" s="114">
        <v>3290</v>
      </c>
      <c r="U403" s="114">
        <v>1695</v>
      </c>
      <c r="V403" s="114">
        <v>1595</v>
      </c>
      <c r="W403" s="114">
        <v>3876</v>
      </c>
      <c r="X403" s="113">
        <v>1996</v>
      </c>
      <c r="Y403" s="113">
        <v>1880</v>
      </c>
      <c r="Z403" s="112">
        <v>3111</v>
      </c>
      <c r="AA403" s="112">
        <v>1592</v>
      </c>
      <c r="AB403" s="112">
        <v>1519</v>
      </c>
      <c r="AC403" s="112">
        <v>3679</v>
      </c>
      <c r="AD403" s="112">
        <v>1860</v>
      </c>
      <c r="AE403" s="112">
        <v>1819</v>
      </c>
      <c r="AF403" s="112">
        <v>3039</v>
      </c>
      <c r="AG403" s="112">
        <v>1510</v>
      </c>
      <c r="AH403" s="180">
        <v>1529</v>
      </c>
      <c r="AI403" s="182"/>
      <c r="AJ403" s="182"/>
      <c r="AK403" s="182"/>
      <c r="AL403" s="112">
        <v>2933</v>
      </c>
      <c r="AM403" s="112">
        <v>1405</v>
      </c>
      <c r="AN403" s="112">
        <v>1528</v>
      </c>
      <c r="AO403" s="112">
        <v>2628</v>
      </c>
      <c r="AP403" s="112">
        <v>1245</v>
      </c>
      <c r="AQ403" s="112">
        <v>1383</v>
      </c>
      <c r="AR403" s="56">
        <v>611</v>
      </c>
      <c r="AS403" s="80">
        <v>729</v>
      </c>
      <c r="AT403" s="115" t="s">
        <v>3413</v>
      </c>
      <c r="AU403" s="59">
        <v>817</v>
      </c>
      <c r="AV403" s="59">
        <v>2</v>
      </c>
      <c r="AW403" s="59">
        <v>212</v>
      </c>
      <c r="AX403" s="59">
        <v>8</v>
      </c>
      <c r="AY403" s="59">
        <v>4</v>
      </c>
      <c r="AZ403" s="62">
        <v>1.8091361374943464</v>
      </c>
      <c r="BA403" s="63">
        <v>4</v>
      </c>
      <c r="BB403" s="62">
        <v>0</v>
      </c>
      <c r="BC403" s="63">
        <v>0</v>
      </c>
      <c r="BD403" s="64">
        <v>0</v>
      </c>
      <c r="BE403" s="65">
        <v>0</v>
      </c>
      <c r="BF403" s="62">
        <v>3.8076152304609221</v>
      </c>
      <c r="BG403" s="63">
        <v>19</v>
      </c>
      <c r="BH403" s="62">
        <v>12.625250501002002</v>
      </c>
      <c r="BI403" s="63">
        <v>63</v>
      </c>
      <c r="BJ403" s="64">
        <v>0</v>
      </c>
      <c r="BK403" s="65">
        <v>0</v>
      </c>
      <c r="BL403" s="64">
        <v>0</v>
      </c>
      <c r="BM403" s="65">
        <v>0</v>
      </c>
      <c r="BN403" s="56">
        <v>0</v>
      </c>
      <c r="BO403" s="56">
        <v>0</v>
      </c>
      <c r="BP403" s="56">
        <v>0</v>
      </c>
      <c r="BQ403" s="56">
        <v>0</v>
      </c>
      <c r="BR403" s="56">
        <v>0</v>
      </c>
      <c r="BS403" s="56">
        <v>0</v>
      </c>
      <c r="BT403" s="56">
        <v>0</v>
      </c>
      <c r="BU403" s="56">
        <v>0</v>
      </c>
      <c r="BV403" s="116">
        <v>1</v>
      </c>
      <c r="BW403" s="70">
        <v>1.0079051383399209</v>
      </c>
      <c r="BX403" s="56">
        <v>89.7</v>
      </c>
      <c r="BY403" s="107">
        <v>101</v>
      </c>
      <c r="BZ403" s="56">
        <v>91.7</v>
      </c>
      <c r="CA403" s="56">
        <v>92.9</v>
      </c>
      <c r="CB403" s="56">
        <v>99.6</v>
      </c>
      <c r="CC403" s="96" t="s">
        <v>2775</v>
      </c>
      <c r="CD403" s="96" t="s">
        <v>3612</v>
      </c>
      <c r="CE403" s="96" t="s">
        <v>555</v>
      </c>
      <c r="CF403" s="96" t="s">
        <v>1970</v>
      </c>
      <c r="CG403" s="96" t="s">
        <v>2032</v>
      </c>
      <c r="CH403" s="56">
        <v>0</v>
      </c>
      <c r="CI403" s="56">
        <v>0</v>
      </c>
      <c r="CJ403" s="60">
        <v>1.8091361374943464</v>
      </c>
      <c r="CK403" s="61">
        <v>0</v>
      </c>
      <c r="CL403" s="61">
        <v>0</v>
      </c>
      <c r="CM403" s="61">
        <v>0</v>
      </c>
      <c r="CN403" s="56">
        <v>135.56</v>
      </c>
      <c r="CO403" s="56">
        <v>3</v>
      </c>
      <c r="CP403" s="56">
        <v>0</v>
      </c>
      <c r="CQ403" s="56">
        <v>0</v>
      </c>
      <c r="CR403" s="56">
        <v>38.049999999999997</v>
      </c>
      <c r="CS403" s="56">
        <v>1</v>
      </c>
      <c r="CT403" s="56">
        <v>38.049999999999997</v>
      </c>
      <c r="CU403" s="56">
        <v>1</v>
      </c>
      <c r="CV403" s="56">
        <v>0</v>
      </c>
      <c r="CW403" s="56">
        <v>0</v>
      </c>
      <c r="CX403" s="56">
        <v>0</v>
      </c>
      <c r="CY403" s="56">
        <v>0</v>
      </c>
      <c r="CZ403" s="56">
        <v>0</v>
      </c>
      <c r="DA403" s="56">
        <v>0</v>
      </c>
      <c r="DB403" s="60">
        <v>0</v>
      </c>
      <c r="DC403" s="61">
        <v>0</v>
      </c>
      <c r="DD403" s="56" t="s">
        <v>3613</v>
      </c>
      <c r="DE403" s="56" t="s">
        <v>3614</v>
      </c>
      <c r="DF403" s="96" t="s">
        <v>555</v>
      </c>
      <c r="DG403" s="96" t="s">
        <v>555</v>
      </c>
      <c r="DH403" s="56">
        <v>190.26</v>
      </c>
      <c r="DI403" s="56">
        <v>5</v>
      </c>
      <c r="DJ403" s="56">
        <v>304.41000000000003</v>
      </c>
      <c r="DK403" s="56">
        <v>8</v>
      </c>
      <c r="DL403" s="56">
        <v>0</v>
      </c>
      <c r="DM403" s="56">
        <v>0</v>
      </c>
      <c r="DN403" s="56">
        <v>190.26</v>
      </c>
      <c r="DO403" s="56">
        <v>5</v>
      </c>
      <c r="DP403" s="56">
        <v>57.14</v>
      </c>
      <c r="DQ403" s="56">
        <v>3</v>
      </c>
      <c r="DR403" s="56">
        <v>76.19</v>
      </c>
      <c r="DS403" s="56">
        <v>2</v>
      </c>
      <c r="DT403" s="56">
        <v>38.1</v>
      </c>
      <c r="DU403" s="56">
        <v>1</v>
      </c>
      <c r="DV403" s="56">
        <v>0</v>
      </c>
      <c r="DW403" s="56">
        <v>0</v>
      </c>
      <c r="DX403" s="56">
        <v>0</v>
      </c>
      <c r="DY403" s="56">
        <v>0</v>
      </c>
      <c r="DZ403" s="62">
        <v>0</v>
      </c>
      <c r="EA403" s="63">
        <v>0</v>
      </c>
      <c r="EB403" s="62">
        <v>15.625</v>
      </c>
      <c r="EC403" s="63">
        <v>30</v>
      </c>
      <c r="ED403" s="60">
        <v>1.8066847335140017</v>
      </c>
      <c r="EE403" s="61">
        <v>4</v>
      </c>
      <c r="EF403" s="56" t="s">
        <v>3615</v>
      </c>
      <c r="EG403" s="56" t="s">
        <v>3616</v>
      </c>
      <c r="EH403" s="56" t="s">
        <v>555</v>
      </c>
      <c r="EI403" s="56" t="s">
        <v>555</v>
      </c>
      <c r="EJ403" s="56" t="s">
        <v>3617</v>
      </c>
      <c r="EK403" s="56" t="s">
        <v>3618</v>
      </c>
      <c r="EL403" s="56" t="s">
        <v>3619</v>
      </c>
      <c r="EM403" s="56" t="s">
        <v>3620</v>
      </c>
      <c r="EN403" s="56" t="s">
        <v>555</v>
      </c>
      <c r="EO403" s="56" t="s">
        <v>555</v>
      </c>
      <c r="EP403" s="56">
        <v>38.1</v>
      </c>
      <c r="EQ403" s="56">
        <v>1</v>
      </c>
      <c r="ER403" s="99">
        <v>419.05</v>
      </c>
      <c r="ES403" s="96">
        <v>11</v>
      </c>
      <c r="ET403" s="56">
        <v>38.1</v>
      </c>
      <c r="EU403" s="56">
        <v>1</v>
      </c>
      <c r="EV403" s="107">
        <v>38.095238095238095</v>
      </c>
      <c r="EW403" s="56">
        <v>1</v>
      </c>
      <c r="EX403" s="56">
        <v>0</v>
      </c>
      <c r="EY403" s="62">
        <v>109.29319371727749</v>
      </c>
      <c r="EZ403" s="63">
        <v>167</v>
      </c>
      <c r="FA403" s="62">
        <v>96.167751265365141</v>
      </c>
      <c r="FB403" s="63">
        <v>133</v>
      </c>
      <c r="FC403" s="56">
        <v>19.86</v>
      </c>
      <c r="FD403" s="111">
        <v>1</v>
      </c>
      <c r="FE403" s="56">
        <v>39.72</v>
      </c>
      <c r="FF403" s="56">
        <v>2</v>
      </c>
      <c r="FG403" s="56">
        <v>0</v>
      </c>
      <c r="FH403" s="56">
        <v>0</v>
      </c>
      <c r="FI403" s="56">
        <v>39.72</v>
      </c>
      <c r="FJ403" s="56">
        <v>2</v>
      </c>
      <c r="FK403" s="56">
        <v>99.3</v>
      </c>
      <c r="FL403" s="56">
        <v>5</v>
      </c>
      <c r="FM403" s="56">
        <v>79.44</v>
      </c>
      <c r="FN403" s="56">
        <v>4</v>
      </c>
      <c r="FO403" s="56">
        <v>297.91000000000003</v>
      </c>
      <c r="FP403" s="56">
        <v>15</v>
      </c>
      <c r="FQ403" s="56">
        <v>158.88999999999999</v>
      </c>
      <c r="FR403" s="56">
        <v>8</v>
      </c>
      <c r="FS403" s="60">
        <v>2</v>
      </c>
      <c r="FT403" s="61">
        <v>2</v>
      </c>
      <c r="FU403" s="60">
        <v>0.59488399762046407</v>
      </c>
      <c r="FV403" s="61">
        <v>1</v>
      </c>
      <c r="FW403" s="56" t="s">
        <v>3401</v>
      </c>
      <c r="FX403" s="56">
        <v>3.39</v>
      </c>
      <c r="FY403" s="56">
        <v>105.39</v>
      </c>
      <c r="FZ403" s="111">
        <v>8923</v>
      </c>
      <c r="GA403" s="111">
        <v>11950</v>
      </c>
      <c r="GB403" s="56">
        <v>72.709999999999994</v>
      </c>
      <c r="GC403" s="56">
        <v>27.29</v>
      </c>
      <c r="GD403" s="56">
        <v>33.68</v>
      </c>
      <c r="GE403" s="56">
        <v>38.119999999999997</v>
      </c>
      <c r="GF403" s="56">
        <v>94.08</v>
      </c>
      <c r="GG403" s="56">
        <v>78.7</v>
      </c>
      <c r="GH403" s="56">
        <v>99.73</v>
      </c>
      <c r="GI403" s="56">
        <v>65.89</v>
      </c>
      <c r="GJ403" s="56">
        <v>32.18</v>
      </c>
      <c r="GK403" s="56">
        <v>87.14</v>
      </c>
      <c r="GL403" s="56">
        <v>2.61</v>
      </c>
      <c r="GM403" s="56">
        <v>16.22</v>
      </c>
      <c r="GN403" s="56">
        <v>3.79</v>
      </c>
      <c r="GO403" s="56">
        <v>23.43</v>
      </c>
      <c r="GP403" s="56">
        <v>2.29</v>
      </c>
      <c r="GQ403" s="56">
        <v>1.0900000000000001</v>
      </c>
      <c r="GR403" s="56">
        <v>3.92</v>
      </c>
      <c r="GS403" s="56">
        <v>0.85</v>
      </c>
      <c r="GT403" s="56">
        <v>3.26</v>
      </c>
      <c r="GU403" s="99">
        <v>6.75</v>
      </c>
      <c r="GV403" s="120">
        <v>1.9382054497776801E-3</v>
      </c>
      <c r="GW403" s="120">
        <v>0.13624444191084301</v>
      </c>
      <c r="GX403" s="120">
        <v>0.68772089841523198</v>
      </c>
      <c r="GY403" s="120">
        <v>0.16999201915403001</v>
      </c>
      <c r="GZ403" s="120">
        <v>2.3942537909018399E-3</v>
      </c>
      <c r="HA403" s="120">
        <v>9.12096682248318E-4</v>
      </c>
      <c r="HB403" s="120">
        <v>1.1401208528103999E-4</v>
      </c>
      <c r="HC403" s="120">
        <v>6.8407251168623904E-4</v>
      </c>
      <c r="HD403" s="118">
        <v>0</v>
      </c>
      <c r="HE403" s="118">
        <v>0</v>
      </c>
      <c r="HF403" s="118">
        <v>0</v>
      </c>
      <c r="HG403" s="118">
        <v>0</v>
      </c>
      <c r="HH403" s="122">
        <v>5</v>
      </c>
      <c r="HI403" s="122">
        <v>2810</v>
      </c>
      <c r="HJ403" s="122">
        <v>12</v>
      </c>
      <c r="HK403" s="122">
        <v>2827</v>
      </c>
      <c r="HL403" s="118">
        <v>0</v>
      </c>
      <c r="HM403" s="118">
        <v>0</v>
      </c>
      <c r="HN403" s="118">
        <v>0</v>
      </c>
      <c r="HO403" s="118">
        <v>0</v>
      </c>
      <c r="HP403" s="122">
        <v>4</v>
      </c>
      <c r="HQ403" s="122">
        <v>3017</v>
      </c>
      <c r="HR403" s="122">
        <v>16</v>
      </c>
      <c r="HS403" s="122">
        <v>3037</v>
      </c>
      <c r="HT403" s="118">
        <v>0</v>
      </c>
      <c r="HU403" s="118">
        <v>0</v>
      </c>
      <c r="HV403" s="118">
        <v>0</v>
      </c>
      <c r="HW403" s="118">
        <v>0</v>
      </c>
      <c r="HX403" s="122">
        <v>10</v>
      </c>
      <c r="HY403" s="122">
        <v>3175</v>
      </c>
      <c r="HZ403" s="122">
        <v>11</v>
      </c>
      <c r="IA403" s="122">
        <v>3196</v>
      </c>
      <c r="IB403" s="118">
        <v>1</v>
      </c>
      <c r="IC403" s="118">
        <v>2</v>
      </c>
      <c r="ID403" s="118">
        <v>0</v>
      </c>
      <c r="IE403" s="118">
        <v>0</v>
      </c>
      <c r="IF403" s="118">
        <v>15</v>
      </c>
      <c r="IG403" s="122">
        <v>5570</v>
      </c>
      <c r="IH403" s="118">
        <v>19</v>
      </c>
      <c r="II403" s="122">
        <v>5607</v>
      </c>
      <c r="IJ403" s="119">
        <v>0</v>
      </c>
      <c r="IK403" s="119"/>
      <c r="IL403" s="119">
        <v>0</v>
      </c>
      <c r="IM403" s="119"/>
      <c r="IN403" s="122">
        <v>9</v>
      </c>
      <c r="IO403" s="123">
        <v>9.0909090909090898E-2</v>
      </c>
      <c r="IP403" s="119">
        <v>0</v>
      </c>
      <c r="IQ403" s="119">
        <v>0</v>
      </c>
      <c r="IR403" s="119">
        <v>0</v>
      </c>
      <c r="IS403" s="122">
        <v>0</v>
      </c>
      <c r="IT403" s="122">
        <v>0</v>
      </c>
      <c r="IU403" s="122">
        <v>0</v>
      </c>
      <c r="IV403" s="122">
        <v>0</v>
      </c>
      <c r="IW403" s="122">
        <v>0</v>
      </c>
      <c r="IX403" s="122">
        <v>0</v>
      </c>
      <c r="IY403" s="122">
        <v>0</v>
      </c>
      <c r="IZ403" s="122">
        <v>0</v>
      </c>
      <c r="JA403" s="122">
        <v>0</v>
      </c>
      <c r="JB403" s="122">
        <v>0</v>
      </c>
      <c r="JC403" s="122">
        <v>0</v>
      </c>
      <c r="JD403" s="122">
        <v>0</v>
      </c>
      <c r="JE403" s="122">
        <v>0</v>
      </c>
      <c r="JF403" s="122">
        <v>0</v>
      </c>
      <c r="JG403" s="122">
        <v>0</v>
      </c>
      <c r="JH403" s="122">
        <v>0</v>
      </c>
      <c r="JI403" s="122">
        <v>0</v>
      </c>
      <c r="JJ403" s="122">
        <v>0</v>
      </c>
      <c r="JK403" s="122">
        <v>0</v>
      </c>
      <c r="JL403" s="122">
        <v>0</v>
      </c>
      <c r="JM403" s="122">
        <v>0</v>
      </c>
      <c r="JN403" s="122">
        <v>0</v>
      </c>
      <c r="JO403" s="122">
        <v>0</v>
      </c>
      <c r="JP403" s="122">
        <v>0</v>
      </c>
      <c r="JQ403" s="122">
        <v>0</v>
      </c>
      <c r="JR403" s="122">
        <v>0</v>
      </c>
      <c r="JS403" s="122">
        <v>0</v>
      </c>
      <c r="JT403" s="122">
        <v>0</v>
      </c>
      <c r="JU403" s="118">
        <v>0</v>
      </c>
      <c r="JV403" s="122">
        <v>0</v>
      </c>
      <c r="JW403" s="122">
        <v>0</v>
      </c>
      <c r="JX403" s="122">
        <v>0</v>
      </c>
      <c r="JY403" s="122">
        <v>0</v>
      </c>
      <c r="JZ403" s="122">
        <v>0</v>
      </c>
      <c r="KA403" s="122">
        <v>0</v>
      </c>
      <c r="KB403" s="119"/>
      <c r="KC403" s="119"/>
      <c r="KD403" s="119">
        <v>0</v>
      </c>
      <c r="KE403" s="119">
        <v>0</v>
      </c>
      <c r="KF403" s="119">
        <v>0</v>
      </c>
      <c r="KG403" s="119">
        <v>0</v>
      </c>
      <c r="KH403" s="119">
        <v>0</v>
      </c>
      <c r="KI403" s="119">
        <v>0</v>
      </c>
      <c r="KJ403" s="122">
        <v>0</v>
      </c>
      <c r="KK403" s="122">
        <v>0</v>
      </c>
      <c r="KL403" s="122">
        <v>0</v>
      </c>
      <c r="KM403" s="122">
        <v>0</v>
      </c>
      <c r="KN403" s="122">
        <v>0</v>
      </c>
      <c r="KO403" s="122">
        <v>0</v>
      </c>
      <c r="KP403" s="122">
        <v>0</v>
      </c>
      <c r="KQ403" s="122">
        <v>0</v>
      </c>
      <c r="KR403" s="122">
        <v>0</v>
      </c>
      <c r="KS403" s="122">
        <v>0</v>
      </c>
      <c r="KT403" s="122">
        <v>0</v>
      </c>
      <c r="KU403" s="122">
        <v>0</v>
      </c>
      <c r="KV403" s="122">
        <v>0</v>
      </c>
      <c r="KW403" s="122">
        <v>0</v>
      </c>
      <c r="KX403" s="122">
        <v>0</v>
      </c>
      <c r="KY403" s="122">
        <v>0</v>
      </c>
      <c r="KZ403" s="122">
        <v>0</v>
      </c>
      <c r="LA403" s="122">
        <v>0</v>
      </c>
      <c r="LB403" s="122">
        <v>0</v>
      </c>
      <c r="LC403" s="122">
        <v>0</v>
      </c>
      <c r="LD403" s="122">
        <v>0</v>
      </c>
      <c r="LE403" s="122">
        <v>0</v>
      </c>
      <c r="LF403" s="122">
        <v>0</v>
      </c>
      <c r="LG403" s="122">
        <v>0</v>
      </c>
      <c r="LH403" s="122">
        <v>0</v>
      </c>
      <c r="LI403" s="122">
        <v>0</v>
      </c>
      <c r="LJ403" s="122">
        <v>0</v>
      </c>
      <c r="LK403" s="122">
        <v>0</v>
      </c>
      <c r="LL403" s="122">
        <v>0</v>
      </c>
      <c r="LM403" s="122">
        <v>0</v>
      </c>
      <c r="LN403" s="122">
        <v>0</v>
      </c>
      <c r="LO403" s="122">
        <v>0</v>
      </c>
      <c r="LP403" s="122">
        <v>0</v>
      </c>
      <c r="LQ403" s="122">
        <v>0</v>
      </c>
      <c r="LR403" s="122">
        <v>0</v>
      </c>
      <c r="LS403" s="122">
        <v>0</v>
      </c>
      <c r="LT403" s="122">
        <v>0</v>
      </c>
      <c r="LU403" s="122">
        <v>0</v>
      </c>
      <c r="LV403" s="122">
        <v>0</v>
      </c>
      <c r="LW403" s="122">
        <v>0</v>
      </c>
      <c r="LX403" s="122">
        <v>0</v>
      </c>
      <c r="LY403" s="122">
        <v>0</v>
      </c>
      <c r="LZ403" s="122">
        <v>0</v>
      </c>
      <c r="MA403" s="122">
        <v>0</v>
      </c>
      <c r="MB403" s="122">
        <v>0</v>
      </c>
      <c r="MC403" s="122">
        <v>0</v>
      </c>
      <c r="MD403" s="122">
        <v>0</v>
      </c>
      <c r="ME403" s="122">
        <v>0</v>
      </c>
      <c r="MF403" s="122">
        <v>0</v>
      </c>
      <c r="MG403" s="122">
        <v>0</v>
      </c>
      <c r="MH403" s="122">
        <v>0</v>
      </c>
      <c r="MI403" s="122">
        <v>0</v>
      </c>
      <c r="MJ403" s="122">
        <v>0</v>
      </c>
      <c r="MK403" s="122">
        <v>0</v>
      </c>
      <c r="ML403" s="122">
        <v>0</v>
      </c>
      <c r="MM403" s="122">
        <v>0</v>
      </c>
      <c r="MN403" s="122">
        <v>0</v>
      </c>
      <c r="MO403" s="122">
        <v>0</v>
      </c>
      <c r="MP403" s="122">
        <v>0</v>
      </c>
      <c r="MQ403" s="122">
        <v>0</v>
      </c>
      <c r="MR403" s="122">
        <v>0</v>
      </c>
      <c r="MS403" s="122">
        <v>0</v>
      </c>
      <c r="MT403" s="122">
        <v>0</v>
      </c>
      <c r="MU403" s="122">
        <v>0</v>
      </c>
      <c r="MV403" s="122">
        <v>0</v>
      </c>
      <c r="MW403" s="122">
        <v>0</v>
      </c>
      <c r="MX403" s="122">
        <v>0</v>
      </c>
      <c r="MY403" s="122">
        <v>0</v>
      </c>
      <c r="MZ403" s="122">
        <v>0</v>
      </c>
      <c r="NA403" s="122">
        <v>0</v>
      </c>
      <c r="NB403" s="119">
        <v>0</v>
      </c>
      <c r="NC403" s="119">
        <v>0</v>
      </c>
      <c r="ND403" s="119">
        <v>0</v>
      </c>
      <c r="NE403" s="119">
        <v>0</v>
      </c>
      <c r="NF403" s="119">
        <v>0</v>
      </c>
      <c r="NG403" s="119">
        <v>0</v>
      </c>
      <c r="NH403" s="119">
        <v>0</v>
      </c>
      <c r="NI403" s="119">
        <v>0</v>
      </c>
      <c r="NJ403" s="119">
        <v>0</v>
      </c>
      <c r="NK403" s="119">
        <v>0</v>
      </c>
      <c r="NL403" s="119">
        <v>0</v>
      </c>
      <c r="NM403" s="119">
        <v>0</v>
      </c>
      <c r="NN403" s="119">
        <v>0</v>
      </c>
      <c r="NO403" s="119">
        <v>0</v>
      </c>
      <c r="NP403" s="119">
        <v>0</v>
      </c>
      <c r="NQ403" s="119">
        <v>0</v>
      </c>
      <c r="NR403" s="119">
        <v>0</v>
      </c>
      <c r="NS403" s="119">
        <v>0</v>
      </c>
      <c r="NT403" s="119">
        <v>0</v>
      </c>
      <c r="NU403" s="119">
        <v>0</v>
      </c>
      <c r="NV403" s="119">
        <v>0</v>
      </c>
      <c r="NW403" s="119">
        <v>0</v>
      </c>
      <c r="NX403" s="119">
        <v>0</v>
      </c>
      <c r="NY403" s="119">
        <v>0</v>
      </c>
      <c r="NZ403" s="119">
        <v>0</v>
      </c>
      <c r="OA403" s="119">
        <v>0</v>
      </c>
      <c r="OB403" s="119">
        <v>0</v>
      </c>
      <c r="OC403" s="119">
        <v>0</v>
      </c>
      <c r="OD403" s="119">
        <v>0</v>
      </c>
      <c r="OE403" s="119">
        <v>0</v>
      </c>
      <c r="OF403" s="119">
        <v>0</v>
      </c>
      <c r="OG403" s="119">
        <v>0</v>
      </c>
      <c r="OH403" s="119">
        <v>0</v>
      </c>
      <c r="OI403" s="119">
        <v>0</v>
      </c>
      <c r="OJ403" s="119">
        <v>0</v>
      </c>
      <c r="OK403" s="119">
        <v>0</v>
      </c>
      <c r="OL403" s="119">
        <v>0</v>
      </c>
      <c r="OM403" s="119">
        <v>0</v>
      </c>
      <c r="ON403" s="119">
        <v>0</v>
      </c>
      <c r="OO403" s="119">
        <v>0</v>
      </c>
      <c r="OP403" s="119">
        <v>0</v>
      </c>
      <c r="OQ403" s="119">
        <v>0</v>
      </c>
      <c r="OR403" s="119">
        <v>0</v>
      </c>
      <c r="OS403" s="119">
        <v>0</v>
      </c>
      <c r="OT403" s="119">
        <v>0</v>
      </c>
    </row>
    <row r="404" spans="1:410" s="10" customFormat="1">
      <c r="A404" s="55" t="s">
        <v>894</v>
      </c>
      <c r="B404" s="56" t="s">
        <v>895</v>
      </c>
      <c r="C404" s="55" t="s">
        <v>514</v>
      </c>
      <c r="D404" s="57">
        <v>6</v>
      </c>
      <c r="E404" s="96">
        <v>2018</v>
      </c>
      <c r="F404" s="56">
        <v>67.180000000000007</v>
      </c>
      <c r="G404" s="110">
        <v>11159</v>
      </c>
      <c r="H404" s="110">
        <v>5643</v>
      </c>
      <c r="I404" s="110">
        <v>5516</v>
      </c>
      <c r="J404" s="127">
        <v>12.927516238431913</v>
      </c>
      <c r="K404" s="110">
        <v>6323</v>
      </c>
      <c r="L404" s="100">
        <v>22.9</v>
      </c>
      <c r="M404" s="110">
        <v>2382</v>
      </c>
      <c r="N404" s="56">
        <v>928</v>
      </c>
      <c r="O404" s="56">
        <v>443</v>
      </c>
      <c r="P404" s="56">
        <v>485</v>
      </c>
      <c r="Q404" s="112">
        <v>1112</v>
      </c>
      <c r="R404" s="113">
        <v>531</v>
      </c>
      <c r="S404" s="113">
        <v>581</v>
      </c>
      <c r="T404" s="56">
        <v>928</v>
      </c>
      <c r="U404" s="56">
        <v>445</v>
      </c>
      <c r="V404" s="56">
        <v>483</v>
      </c>
      <c r="W404" s="114">
        <v>1121</v>
      </c>
      <c r="X404" s="113">
        <v>539</v>
      </c>
      <c r="Y404" s="113">
        <v>582</v>
      </c>
      <c r="Z404" s="56">
        <v>950</v>
      </c>
      <c r="AA404" s="56">
        <v>462</v>
      </c>
      <c r="AB404" s="56">
        <v>488</v>
      </c>
      <c r="AC404" s="112">
        <v>1162</v>
      </c>
      <c r="AD404" s="112">
        <v>575</v>
      </c>
      <c r="AE404" s="112">
        <v>587</v>
      </c>
      <c r="AF404" s="56">
        <v>982</v>
      </c>
      <c r="AG404" s="56">
        <v>496</v>
      </c>
      <c r="AH404" s="177">
        <v>486</v>
      </c>
      <c r="AI404" s="182"/>
      <c r="AJ404" s="182"/>
      <c r="AK404" s="182"/>
      <c r="AL404" s="56">
        <v>971</v>
      </c>
      <c r="AM404" s="56">
        <v>501</v>
      </c>
      <c r="AN404" s="56">
        <v>470</v>
      </c>
      <c r="AO404" s="56">
        <v>893</v>
      </c>
      <c r="AP404" s="56">
        <v>462</v>
      </c>
      <c r="AQ404" s="56">
        <v>431</v>
      </c>
      <c r="AR404" s="56">
        <v>38</v>
      </c>
      <c r="AS404" s="80">
        <v>136</v>
      </c>
      <c r="AT404" s="115" t="s">
        <v>428</v>
      </c>
      <c r="AU404" s="59">
        <v>311</v>
      </c>
      <c r="AV404" s="59">
        <v>0</v>
      </c>
      <c r="AW404" s="59">
        <v>85</v>
      </c>
      <c r="AX404" s="59">
        <v>8.5</v>
      </c>
      <c r="AY404" s="59">
        <v>1</v>
      </c>
      <c r="AZ404" s="62">
        <v>1.0482180293501049</v>
      </c>
      <c r="BA404" s="63">
        <v>1</v>
      </c>
      <c r="BB404" s="62">
        <v>0</v>
      </c>
      <c r="BC404" s="63">
        <v>0</v>
      </c>
      <c r="BD404" s="64">
        <v>0</v>
      </c>
      <c r="BE404" s="65">
        <v>0</v>
      </c>
      <c r="BF404" s="62">
        <v>1.6949152542372881</v>
      </c>
      <c r="BG404" s="63">
        <v>2</v>
      </c>
      <c r="BH404" s="62">
        <v>12.711864406779661</v>
      </c>
      <c r="BI404" s="63">
        <v>15</v>
      </c>
      <c r="BJ404" s="64">
        <v>0</v>
      </c>
      <c r="BK404" s="65">
        <v>0</v>
      </c>
      <c r="BL404" s="64">
        <v>0</v>
      </c>
      <c r="BM404" s="65">
        <v>0</v>
      </c>
      <c r="BN404" s="56">
        <v>0</v>
      </c>
      <c r="BO404" s="56">
        <v>0</v>
      </c>
      <c r="BP404" s="56">
        <v>0</v>
      </c>
      <c r="BQ404" s="56">
        <v>0</v>
      </c>
      <c r="BR404" s="56">
        <v>0</v>
      </c>
      <c r="BS404" s="56">
        <v>0</v>
      </c>
      <c r="BT404" s="56">
        <v>0</v>
      </c>
      <c r="BU404" s="56">
        <v>0</v>
      </c>
      <c r="BV404" s="116">
        <v>31.9</v>
      </c>
      <c r="BW404" s="70">
        <v>0.93333333333333335</v>
      </c>
      <c r="BX404" s="56">
        <v>98.5</v>
      </c>
      <c r="BY404" s="107">
        <v>93.3</v>
      </c>
      <c r="BZ404" s="56">
        <v>102.2</v>
      </c>
      <c r="CA404" s="56">
        <v>102.9</v>
      </c>
      <c r="CB404" s="56">
        <v>92.8</v>
      </c>
      <c r="CC404" s="96" t="s">
        <v>3621</v>
      </c>
      <c r="CD404" s="96" t="s">
        <v>2189</v>
      </c>
      <c r="CE404" s="96" t="s">
        <v>555</v>
      </c>
      <c r="CF404" s="96" t="s">
        <v>2060</v>
      </c>
      <c r="CG404" s="96" t="s">
        <v>3364</v>
      </c>
      <c r="CH404" s="56">
        <v>0</v>
      </c>
      <c r="CI404" s="56">
        <v>0</v>
      </c>
      <c r="CJ404" s="60">
        <v>1.0482180293501049</v>
      </c>
      <c r="CK404" s="61">
        <v>0</v>
      </c>
      <c r="CL404" s="61">
        <v>0</v>
      </c>
      <c r="CM404" s="61">
        <v>0</v>
      </c>
      <c r="CN404" s="56">
        <v>0</v>
      </c>
      <c r="CO404" s="56">
        <v>0</v>
      </c>
      <c r="CP404" s="56">
        <v>0</v>
      </c>
      <c r="CQ404" s="56">
        <v>0</v>
      </c>
      <c r="CR404" s="56">
        <v>0</v>
      </c>
      <c r="CS404" s="56">
        <v>0</v>
      </c>
      <c r="CT404" s="56">
        <v>0</v>
      </c>
      <c r="CU404" s="56">
        <v>0</v>
      </c>
      <c r="CV404" s="56">
        <v>0</v>
      </c>
      <c r="CW404" s="56">
        <v>0</v>
      </c>
      <c r="CX404" s="56">
        <v>0</v>
      </c>
      <c r="CY404" s="56">
        <v>0</v>
      </c>
      <c r="CZ404" s="56">
        <v>0</v>
      </c>
      <c r="DA404" s="56">
        <v>0</v>
      </c>
      <c r="DB404" s="60">
        <v>1.0341261633919339</v>
      </c>
      <c r="DC404" s="61">
        <v>1</v>
      </c>
      <c r="DD404" s="56" t="s">
        <v>3622</v>
      </c>
      <c r="DE404" s="56" t="s">
        <v>3623</v>
      </c>
      <c r="DF404" s="96" t="s">
        <v>555</v>
      </c>
      <c r="DG404" s="96" t="s">
        <v>555</v>
      </c>
      <c r="DH404" s="56">
        <v>87.41</v>
      </c>
      <c r="DI404" s="56">
        <v>1</v>
      </c>
      <c r="DJ404" s="56">
        <v>174.83</v>
      </c>
      <c r="DK404" s="56">
        <v>2</v>
      </c>
      <c r="DL404" s="56">
        <v>0</v>
      </c>
      <c r="DM404" s="56">
        <v>0</v>
      </c>
      <c r="DN404" s="56">
        <v>87.41</v>
      </c>
      <c r="DO404" s="56">
        <v>1</v>
      </c>
      <c r="DP404" s="107">
        <v>90.009000900090001</v>
      </c>
      <c r="DQ404" s="56">
        <v>1</v>
      </c>
      <c r="DR404" s="56">
        <v>0</v>
      </c>
      <c r="DS404" s="56">
        <v>0</v>
      </c>
      <c r="DT404" s="56">
        <v>0</v>
      </c>
      <c r="DU404" s="56">
        <v>0</v>
      </c>
      <c r="DV404" s="56">
        <v>90.01</v>
      </c>
      <c r="DW404" s="56">
        <v>1</v>
      </c>
      <c r="DX404" s="56">
        <v>0</v>
      </c>
      <c r="DY404" s="56">
        <v>0</v>
      </c>
      <c r="DZ404" s="62">
        <v>0.84033613445378152</v>
      </c>
      <c r="EA404" s="63">
        <v>1</v>
      </c>
      <c r="EB404" s="62">
        <v>18.487394957983195</v>
      </c>
      <c r="EC404" s="63">
        <v>22</v>
      </c>
      <c r="ED404" s="60">
        <v>0</v>
      </c>
      <c r="EE404" s="61">
        <v>0</v>
      </c>
      <c r="EF404" s="56" t="s">
        <v>3624</v>
      </c>
      <c r="EG404" s="56" t="s">
        <v>2344</v>
      </c>
      <c r="EH404" s="56" t="s">
        <v>555</v>
      </c>
      <c r="EI404" s="56" t="s">
        <v>555</v>
      </c>
      <c r="EJ404" s="56" t="s">
        <v>2730</v>
      </c>
      <c r="EK404" s="56" t="s">
        <v>3625</v>
      </c>
      <c r="EL404" s="56" t="s">
        <v>3626</v>
      </c>
      <c r="EM404" s="56" t="s">
        <v>2907</v>
      </c>
      <c r="EN404" s="56" t="s">
        <v>555</v>
      </c>
      <c r="EO404" s="56" t="s">
        <v>555</v>
      </c>
      <c r="EP404" s="56">
        <v>270.02999999999997</v>
      </c>
      <c r="EQ404" s="56">
        <v>3</v>
      </c>
      <c r="ER404" s="99">
        <v>90.01</v>
      </c>
      <c r="ES404" s="96">
        <v>1</v>
      </c>
      <c r="ET404" s="56">
        <v>90.01</v>
      </c>
      <c r="EU404" s="56">
        <v>1</v>
      </c>
      <c r="EV404" s="107">
        <v>270.02700270027003</v>
      </c>
      <c r="EW404" s="56">
        <v>3</v>
      </c>
      <c r="EX404" s="56">
        <v>0</v>
      </c>
      <c r="EY404" s="62">
        <v>89.361702127659584</v>
      </c>
      <c r="EZ404" s="63">
        <v>42</v>
      </c>
      <c r="FA404" s="62">
        <v>51.04408352668213</v>
      </c>
      <c r="FB404" s="63">
        <v>22</v>
      </c>
      <c r="FC404" s="56">
        <v>98.23</v>
      </c>
      <c r="FD404" s="111">
        <v>2</v>
      </c>
      <c r="FE404" s="56">
        <v>49.12</v>
      </c>
      <c r="FF404" s="56">
        <v>1</v>
      </c>
      <c r="FG404" s="56">
        <v>49.12</v>
      </c>
      <c r="FH404" s="56">
        <v>1</v>
      </c>
      <c r="FI404" s="56">
        <v>0</v>
      </c>
      <c r="FJ404" s="56">
        <v>0</v>
      </c>
      <c r="FK404" s="56">
        <v>196.46</v>
      </c>
      <c r="FL404" s="56">
        <v>4</v>
      </c>
      <c r="FM404" s="56">
        <v>98.23</v>
      </c>
      <c r="FN404" s="56">
        <v>2</v>
      </c>
      <c r="FO404" s="56">
        <v>343.81</v>
      </c>
      <c r="FP404" s="56">
        <v>7</v>
      </c>
      <c r="FQ404" s="56">
        <v>0</v>
      </c>
      <c r="FR404" s="56">
        <v>0</v>
      </c>
      <c r="FS404" s="60">
        <v>2</v>
      </c>
      <c r="FT404" s="61">
        <v>2</v>
      </c>
      <c r="FU404" s="60">
        <v>3.3594624860022395</v>
      </c>
      <c r="FV404" s="61">
        <v>3</v>
      </c>
      <c r="FW404" s="56" t="s">
        <v>3627</v>
      </c>
      <c r="FX404" s="56">
        <v>3.14</v>
      </c>
      <c r="FY404" s="56">
        <v>12.86</v>
      </c>
      <c r="FZ404" s="111">
        <v>2799</v>
      </c>
      <c r="GA404" s="111">
        <v>3903</v>
      </c>
      <c r="GB404" s="56">
        <v>39.299999999999997</v>
      </c>
      <c r="GC404" s="56">
        <v>70.7</v>
      </c>
      <c r="GD404" s="56">
        <v>20.92</v>
      </c>
      <c r="GE404" s="56">
        <v>77.56</v>
      </c>
      <c r="GF404" s="56">
        <v>84.14</v>
      </c>
      <c r="GG404" s="56">
        <v>62.65</v>
      </c>
      <c r="GH404" s="56">
        <v>99.78</v>
      </c>
      <c r="GI404" s="56">
        <v>50.64</v>
      </c>
      <c r="GJ404" s="56">
        <v>36.299999999999997</v>
      </c>
      <c r="GK404" s="56">
        <v>75.72</v>
      </c>
      <c r="GL404" s="56">
        <v>2.31</v>
      </c>
      <c r="GM404" s="56">
        <v>16.47</v>
      </c>
      <c r="GN404" s="56">
        <v>4.0199999999999996</v>
      </c>
      <c r="GO404" s="56">
        <v>23.2</v>
      </c>
      <c r="GP404" s="56">
        <v>5.2</v>
      </c>
      <c r="GQ404" s="56">
        <v>2.38</v>
      </c>
      <c r="GR404" s="56">
        <v>4.8600000000000003</v>
      </c>
      <c r="GS404" s="56">
        <v>0.99</v>
      </c>
      <c r="GT404" s="56">
        <v>1.99</v>
      </c>
      <c r="GU404" s="99">
        <v>7.0623077799293767</v>
      </c>
      <c r="GV404" s="120">
        <v>1.8188432157148101E-3</v>
      </c>
      <c r="GW404" s="120">
        <v>3.9650782102582799E-2</v>
      </c>
      <c r="GX404" s="120">
        <v>0.287013459439796</v>
      </c>
      <c r="GY404" s="120">
        <v>0.56384139687158996</v>
      </c>
      <c r="GZ404" s="120">
        <v>0.10003637686431401</v>
      </c>
      <c r="HA404" s="120">
        <v>3.2739177882866498E-3</v>
      </c>
      <c r="HB404" s="120">
        <v>3.6376864314296101E-3</v>
      </c>
      <c r="HC404" s="120">
        <v>7.2753728628592205E-4</v>
      </c>
      <c r="HD404" s="118">
        <v>2</v>
      </c>
      <c r="HE404" s="118">
        <v>0</v>
      </c>
      <c r="HF404" s="118">
        <v>0</v>
      </c>
      <c r="HG404" s="118">
        <v>0</v>
      </c>
      <c r="HH404" s="118">
        <v>2</v>
      </c>
      <c r="HI404" s="122">
        <v>591</v>
      </c>
      <c r="HJ404" s="118">
        <v>0</v>
      </c>
      <c r="HK404" s="122">
        <v>595</v>
      </c>
      <c r="HL404" s="122">
        <v>1</v>
      </c>
      <c r="HM404" s="118">
        <v>0</v>
      </c>
      <c r="HN404" s="118">
        <v>0</v>
      </c>
      <c r="HO404" s="118">
        <v>0</v>
      </c>
      <c r="HP404" s="118">
        <v>1</v>
      </c>
      <c r="HQ404" s="122">
        <v>745</v>
      </c>
      <c r="HR404" s="118">
        <v>1</v>
      </c>
      <c r="HS404" s="122">
        <v>748</v>
      </c>
      <c r="HT404" s="118">
        <v>1</v>
      </c>
      <c r="HU404" s="118">
        <v>0</v>
      </c>
      <c r="HV404" s="118">
        <v>0</v>
      </c>
      <c r="HW404" s="118">
        <v>0</v>
      </c>
      <c r="HX404" s="118">
        <v>5</v>
      </c>
      <c r="HY404" s="122">
        <v>933</v>
      </c>
      <c r="HZ404" s="122">
        <v>3</v>
      </c>
      <c r="IA404" s="122">
        <v>942</v>
      </c>
      <c r="IB404" s="118">
        <v>1</v>
      </c>
      <c r="IC404" s="118">
        <v>0</v>
      </c>
      <c r="ID404" s="118">
        <v>0</v>
      </c>
      <c r="IE404" s="118">
        <v>0</v>
      </c>
      <c r="IF404" s="118">
        <v>6</v>
      </c>
      <c r="IG404" s="122">
        <v>1694</v>
      </c>
      <c r="IH404" s="118">
        <v>11</v>
      </c>
      <c r="II404" s="122">
        <v>1712</v>
      </c>
      <c r="IJ404" s="122">
        <v>1</v>
      </c>
      <c r="IK404" s="123">
        <v>0.14285714285714299</v>
      </c>
      <c r="IL404" s="119">
        <v>0</v>
      </c>
      <c r="IM404" s="119"/>
      <c r="IN404" s="119">
        <v>0</v>
      </c>
      <c r="IO404" s="122">
        <v>0</v>
      </c>
      <c r="IP404" s="119">
        <v>0</v>
      </c>
      <c r="IQ404" s="119">
        <v>0</v>
      </c>
      <c r="IR404" s="119">
        <v>0</v>
      </c>
      <c r="IS404" s="122">
        <v>0</v>
      </c>
      <c r="IT404" s="122">
        <v>0</v>
      </c>
      <c r="IU404" s="122">
        <v>0</v>
      </c>
      <c r="IV404" s="122">
        <v>0</v>
      </c>
      <c r="IW404" s="122">
        <v>0</v>
      </c>
      <c r="IX404" s="119"/>
      <c r="IY404" s="119"/>
      <c r="IZ404" s="119"/>
      <c r="JA404" s="119"/>
      <c r="JB404" s="122">
        <v>0</v>
      </c>
      <c r="JC404" s="122">
        <v>0</v>
      </c>
      <c r="JD404" s="122">
        <v>0</v>
      </c>
      <c r="JE404" s="122">
        <v>0</v>
      </c>
      <c r="JF404" s="122">
        <v>0</v>
      </c>
      <c r="JG404" s="122">
        <v>0</v>
      </c>
      <c r="JH404" s="122">
        <v>0</v>
      </c>
      <c r="JI404" s="122">
        <v>0</v>
      </c>
      <c r="JJ404" s="119"/>
      <c r="JK404" s="119"/>
      <c r="JL404" s="119"/>
      <c r="JM404" s="119"/>
      <c r="JN404" s="119"/>
      <c r="JO404" s="119"/>
      <c r="JP404" s="122">
        <v>0</v>
      </c>
      <c r="JQ404" s="122">
        <v>0</v>
      </c>
      <c r="JR404" s="122">
        <v>0</v>
      </c>
      <c r="JS404" s="122">
        <v>0</v>
      </c>
      <c r="JT404" s="122">
        <v>0</v>
      </c>
      <c r="JU404" s="118">
        <v>0</v>
      </c>
      <c r="JV404" s="122">
        <v>0</v>
      </c>
      <c r="JW404" s="122">
        <v>0</v>
      </c>
      <c r="JX404" s="122">
        <v>0</v>
      </c>
      <c r="JY404" s="122">
        <v>0</v>
      </c>
      <c r="JZ404" s="122">
        <v>0</v>
      </c>
      <c r="KA404" s="122">
        <v>0</v>
      </c>
      <c r="KB404" s="122">
        <v>2</v>
      </c>
      <c r="KC404" s="123">
        <v>0.28571428571428598</v>
      </c>
      <c r="KD404" s="119">
        <v>0</v>
      </c>
      <c r="KE404" s="119">
        <v>0</v>
      </c>
      <c r="KF404" s="119">
        <v>0</v>
      </c>
      <c r="KG404" s="119">
        <v>0</v>
      </c>
      <c r="KH404" s="119">
        <v>0</v>
      </c>
      <c r="KI404" s="119">
        <v>0</v>
      </c>
      <c r="KJ404" s="122">
        <v>0</v>
      </c>
      <c r="KK404" s="122">
        <v>0</v>
      </c>
      <c r="KL404" s="122">
        <v>0</v>
      </c>
      <c r="KM404" s="122">
        <v>0</v>
      </c>
      <c r="KN404" s="122">
        <v>0</v>
      </c>
      <c r="KO404" s="122">
        <v>0</v>
      </c>
      <c r="KP404" s="122">
        <v>0</v>
      </c>
      <c r="KQ404" s="122">
        <v>0</v>
      </c>
      <c r="KR404" s="122">
        <v>0</v>
      </c>
      <c r="KS404" s="122">
        <v>0</v>
      </c>
      <c r="KT404" s="122">
        <v>0</v>
      </c>
      <c r="KU404" s="122">
        <v>0</v>
      </c>
      <c r="KV404" s="122">
        <v>0</v>
      </c>
      <c r="KW404" s="122">
        <v>0</v>
      </c>
      <c r="KX404" s="122">
        <v>0</v>
      </c>
      <c r="KY404" s="122">
        <v>0</v>
      </c>
      <c r="KZ404" s="122">
        <v>0</v>
      </c>
      <c r="LA404" s="122">
        <v>0</v>
      </c>
      <c r="LB404" s="122">
        <v>0</v>
      </c>
      <c r="LC404" s="122">
        <v>0</v>
      </c>
      <c r="LD404" s="122">
        <v>0</v>
      </c>
      <c r="LE404" s="122">
        <v>0</v>
      </c>
      <c r="LF404" s="122">
        <v>0</v>
      </c>
      <c r="LG404" s="122">
        <v>0</v>
      </c>
      <c r="LH404" s="122">
        <v>0</v>
      </c>
      <c r="LI404" s="122">
        <v>0</v>
      </c>
      <c r="LJ404" s="122">
        <v>0</v>
      </c>
      <c r="LK404" s="122">
        <v>0</v>
      </c>
      <c r="LL404" s="122">
        <v>0</v>
      </c>
      <c r="LM404" s="122">
        <v>0</v>
      </c>
      <c r="LN404" s="122">
        <v>0</v>
      </c>
      <c r="LO404" s="122">
        <v>0</v>
      </c>
      <c r="LP404" s="122">
        <v>0</v>
      </c>
      <c r="LQ404" s="122">
        <v>0</v>
      </c>
      <c r="LR404" s="122">
        <v>0</v>
      </c>
      <c r="LS404" s="122">
        <v>0</v>
      </c>
      <c r="LT404" s="122">
        <v>0</v>
      </c>
      <c r="LU404" s="122">
        <v>0</v>
      </c>
      <c r="LV404" s="122">
        <v>0</v>
      </c>
      <c r="LW404" s="122">
        <v>0</v>
      </c>
      <c r="LX404" s="122">
        <v>0</v>
      </c>
      <c r="LY404" s="122">
        <v>0</v>
      </c>
      <c r="LZ404" s="122">
        <v>0</v>
      </c>
      <c r="MA404" s="122">
        <v>0</v>
      </c>
      <c r="MB404" s="122">
        <v>0</v>
      </c>
      <c r="MC404" s="122">
        <v>0</v>
      </c>
      <c r="MD404" s="122">
        <v>0</v>
      </c>
      <c r="ME404" s="122">
        <v>0</v>
      </c>
      <c r="MF404" s="122">
        <v>0</v>
      </c>
      <c r="MG404" s="122">
        <v>0</v>
      </c>
      <c r="MH404" s="122">
        <v>0</v>
      </c>
      <c r="MI404" s="122">
        <v>0</v>
      </c>
      <c r="MJ404" s="122">
        <v>0</v>
      </c>
      <c r="MK404" s="122">
        <v>0</v>
      </c>
      <c r="ML404" s="122">
        <v>0</v>
      </c>
      <c r="MM404" s="122">
        <v>0</v>
      </c>
      <c r="MN404" s="122">
        <v>0</v>
      </c>
      <c r="MO404" s="122">
        <v>0</v>
      </c>
      <c r="MP404" s="122">
        <v>0</v>
      </c>
      <c r="MQ404" s="122">
        <v>0</v>
      </c>
      <c r="MR404" s="122">
        <v>0</v>
      </c>
      <c r="MS404" s="122">
        <v>0</v>
      </c>
      <c r="MT404" s="122">
        <v>0</v>
      </c>
      <c r="MU404" s="122">
        <v>0</v>
      </c>
      <c r="MV404" s="122">
        <v>0</v>
      </c>
      <c r="MW404" s="122">
        <v>0</v>
      </c>
      <c r="MX404" s="122">
        <v>0</v>
      </c>
      <c r="MY404" s="122">
        <v>0</v>
      </c>
      <c r="MZ404" s="122">
        <v>0</v>
      </c>
      <c r="NA404" s="122">
        <v>0</v>
      </c>
      <c r="NB404" s="119">
        <v>0</v>
      </c>
      <c r="NC404" s="119">
        <v>0</v>
      </c>
      <c r="ND404" s="119">
        <v>0</v>
      </c>
      <c r="NE404" s="119">
        <v>0</v>
      </c>
      <c r="NF404" s="119">
        <v>0</v>
      </c>
      <c r="NG404" s="119">
        <v>0</v>
      </c>
      <c r="NH404" s="119">
        <v>0</v>
      </c>
      <c r="NI404" s="119">
        <v>0</v>
      </c>
      <c r="NJ404" s="119">
        <v>0</v>
      </c>
      <c r="NK404" s="119">
        <v>0</v>
      </c>
      <c r="NL404" s="119">
        <v>0</v>
      </c>
      <c r="NM404" s="119">
        <v>0</v>
      </c>
      <c r="NN404" s="119">
        <v>0</v>
      </c>
      <c r="NO404" s="119">
        <v>0</v>
      </c>
      <c r="NP404" s="119">
        <v>0</v>
      </c>
      <c r="NQ404" s="119">
        <v>0</v>
      </c>
      <c r="NR404" s="119">
        <v>0</v>
      </c>
      <c r="NS404" s="119">
        <v>0</v>
      </c>
      <c r="NT404" s="119">
        <v>0</v>
      </c>
      <c r="NU404" s="119">
        <v>0</v>
      </c>
      <c r="NV404" s="119">
        <v>0</v>
      </c>
      <c r="NW404" s="119">
        <v>0</v>
      </c>
      <c r="NX404" s="119">
        <v>0</v>
      </c>
      <c r="NY404" s="119">
        <v>0</v>
      </c>
      <c r="NZ404" s="119">
        <v>0</v>
      </c>
      <c r="OA404" s="119">
        <v>0</v>
      </c>
      <c r="OB404" s="119">
        <v>0</v>
      </c>
      <c r="OC404" s="119">
        <v>0</v>
      </c>
      <c r="OD404" s="119">
        <v>0</v>
      </c>
      <c r="OE404" s="119">
        <v>0</v>
      </c>
      <c r="OF404" s="119">
        <v>0</v>
      </c>
      <c r="OG404" s="119">
        <v>0</v>
      </c>
      <c r="OH404" s="119">
        <v>0</v>
      </c>
      <c r="OI404" s="119">
        <v>0</v>
      </c>
      <c r="OJ404" s="119">
        <v>0</v>
      </c>
      <c r="OK404" s="119">
        <v>0</v>
      </c>
      <c r="OL404" s="119">
        <v>0</v>
      </c>
      <c r="OM404" s="119">
        <v>0</v>
      </c>
      <c r="ON404" s="119">
        <v>0</v>
      </c>
      <c r="OO404" s="119">
        <v>0</v>
      </c>
      <c r="OP404" s="119">
        <v>0</v>
      </c>
      <c r="OQ404" s="119">
        <v>0</v>
      </c>
      <c r="OR404" s="119">
        <v>0</v>
      </c>
      <c r="OS404" s="119">
        <v>0</v>
      </c>
      <c r="OT404" s="119">
        <v>0</v>
      </c>
    </row>
    <row r="405" spans="1:410" s="10" customFormat="1">
      <c r="A405" s="55" t="s">
        <v>904</v>
      </c>
      <c r="B405" s="56" t="s">
        <v>905</v>
      </c>
      <c r="C405" s="55" t="s">
        <v>598</v>
      </c>
      <c r="D405" s="57">
        <v>1</v>
      </c>
      <c r="E405" s="96">
        <v>2018</v>
      </c>
      <c r="F405" s="56">
        <v>82.52</v>
      </c>
      <c r="G405" s="110">
        <v>228848</v>
      </c>
      <c r="H405" s="110">
        <v>215766</v>
      </c>
      <c r="I405" s="110">
        <v>13082</v>
      </c>
      <c r="J405" s="100">
        <v>71.02</v>
      </c>
      <c r="K405" s="110">
        <v>169188</v>
      </c>
      <c r="L405" s="100">
        <v>6.55</v>
      </c>
      <c r="M405" s="110">
        <v>15593</v>
      </c>
      <c r="N405" s="111">
        <v>10407</v>
      </c>
      <c r="O405" s="111">
        <v>5320</v>
      </c>
      <c r="P405" s="111">
        <v>5087</v>
      </c>
      <c r="Q405" s="112">
        <v>12531</v>
      </c>
      <c r="R405" s="113">
        <v>6412</v>
      </c>
      <c r="S405" s="113">
        <v>6119</v>
      </c>
      <c r="T405" s="111">
        <v>10847</v>
      </c>
      <c r="U405" s="111">
        <v>5605</v>
      </c>
      <c r="V405" s="111">
        <v>5242</v>
      </c>
      <c r="W405" s="114">
        <v>13307</v>
      </c>
      <c r="X405" s="113">
        <v>6898</v>
      </c>
      <c r="Y405" s="113">
        <v>6409</v>
      </c>
      <c r="Z405" s="111">
        <v>11931</v>
      </c>
      <c r="AA405" s="111">
        <v>6203</v>
      </c>
      <c r="AB405" s="111">
        <v>5728</v>
      </c>
      <c r="AC405" s="112">
        <v>15524</v>
      </c>
      <c r="AD405" s="112">
        <v>8019</v>
      </c>
      <c r="AE405" s="112">
        <v>7505</v>
      </c>
      <c r="AF405" s="111">
        <v>14273</v>
      </c>
      <c r="AG405" s="111">
        <v>7276</v>
      </c>
      <c r="AH405" s="178">
        <v>6997</v>
      </c>
      <c r="AI405" s="182"/>
      <c r="AJ405" s="182"/>
      <c r="AK405" s="182"/>
      <c r="AL405" s="111">
        <v>17224</v>
      </c>
      <c r="AM405" s="111">
        <v>8482</v>
      </c>
      <c r="AN405" s="111">
        <v>8742</v>
      </c>
      <c r="AO405" s="111">
        <v>18263</v>
      </c>
      <c r="AP405" s="111">
        <v>8786</v>
      </c>
      <c r="AQ405" s="111">
        <v>9477</v>
      </c>
      <c r="AR405" s="111">
        <v>1543</v>
      </c>
      <c r="AS405" s="112">
        <v>6409</v>
      </c>
      <c r="AT405" s="126" t="s">
        <v>3413</v>
      </c>
      <c r="AU405" s="59">
        <v>1673</v>
      </c>
      <c r="AV405" s="59">
        <v>0</v>
      </c>
      <c r="AW405" s="59">
        <v>1736</v>
      </c>
      <c r="AX405" s="59">
        <v>1.8</v>
      </c>
      <c r="AY405" s="59">
        <v>3</v>
      </c>
      <c r="AZ405" s="62">
        <v>0.18234865061998543</v>
      </c>
      <c r="BA405" s="63">
        <v>3</v>
      </c>
      <c r="BB405" s="62">
        <v>0</v>
      </c>
      <c r="BC405" s="63">
        <v>0</v>
      </c>
      <c r="BD405" s="64">
        <v>0</v>
      </c>
      <c r="BE405" s="65">
        <v>0</v>
      </c>
      <c r="BF405" s="62">
        <v>1.6666666666666667</v>
      </c>
      <c r="BG405" s="63">
        <v>27</v>
      </c>
      <c r="BH405" s="62">
        <v>10.617283950617285</v>
      </c>
      <c r="BI405" s="63">
        <v>172</v>
      </c>
      <c r="BJ405" s="64">
        <v>0</v>
      </c>
      <c r="BK405" s="65">
        <v>0</v>
      </c>
      <c r="BL405" s="64">
        <v>0</v>
      </c>
      <c r="BM405" s="65">
        <v>0</v>
      </c>
      <c r="BN405" s="56">
        <v>0</v>
      </c>
      <c r="BO405" s="56">
        <v>0</v>
      </c>
      <c r="BP405" s="56">
        <v>0</v>
      </c>
      <c r="BQ405" s="56">
        <v>0</v>
      </c>
      <c r="BR405" s="56">
        <v>0</v>
      </c>
      <c r="BS405" s="56">
        <v>0</v>
      </c>
      <c r="BT405" s="56">
        <v>0</v>
      </c>
      <c r="BU405" s="56">
        <v>0</v>
      </c>
      <c r="BV405" s="116">
        <v>257.2</v>
      </c>
      <c r="BW405" s="70">
        <v>0.84419817470664926</v>
      </c>
      <c r="BX405" s="56">
        <v>78.7</v>
      </c>
      <c r="BY405" s="107">
        <v>84.4</v>
      </c>
      <c r="BZ405" s="56">
        <v>83.8</v>
      </c>
      <c r="CA405" s="56">
        <v>87</v>
      </c>
      <c r="CB405" s="56">
        <v>89.3</v>
      </c>
      <c r="CC405" s="96" t="s">
        <v>3628</v>
      </c>
      <c r="CD405" s="96" t="s">
        <v>3337</v>
      </c>
      <c r="CE405" s="96" t="s">
        <v>555</v>
      </c>
      <c r="CF405" s="96" t="s">
        <v>3629</v>
      </c>
      <c r="CG405" s="96" t="s">
        <v>615</v>
      </c>
      <c r="CH405" s="56">
        <v>24.06</v>
      </c>
      <c r="CI405" s="56">
        <v>4</v>
      </c>
      <c r="CJ405" s="60">
        <v>0.18234865061998543</v>
      </c>
      <c r="CK405" s="61">
        <v>3</v>
      </c>
      <c r="CL405" s="107">
        <v>24.060150375939848</v>
      </c>
      <c r="CM405" s="56">
        <v>4</v>
      </c>
      <c r="CN405" s="56">
        <v>85.66</v>
      </c>
      <c r="CO405" s="56">
        <v>17</v>
      </c>
      <c r="CP405" s="56">
        <v>0</v>
      </c>
      <c r="CQ405" s="56">
        <v>0</v>
      </c>
      <c r="CR405" s="56">
        <v>0</v>
      </c>
      <c r="CS405" s="56">
        <v>0</v>
      </c>
      <c r="CT405" s="56">
        <v>0</v>
      </c>
      <c r="CU405" s="56">
        <v>0</v>
      </c>
      <c r="CV405" s="56">
        <v>0</v>
      </c>
      <c r="CW405" s="56">
        <v>0</v>
      </c>
      <c r="CX405" s="56">
        <v>0</v>
      </c>
      <c r="CY405" s="56">
        <v>0</v>
      </c>
      <c r="CZ405" s="56">
        <v>0</v>
      </c>
      <c r="DA405" s="56">
        <v>0</v>
      </c>
      <c r="DB405" s="60">
        <v>0.16803898504453033</v>
      </c>
      <c r="DC405" s="61">
        <v>3</v>
      </c>
      <c r="DD405" s="56" t="s">
        <v>2250</v>
      </c>
      <c r="DE405" s="56" t="s">
        <v>3630</v>
      </c>
      <c r="DF405" s="96" t="s">
        <v>555</v>
      </c>
      <c r="DG405" s="96" t="s">
        <v>555</v>
      </c>
      <c r="DH405" s="56">
        <v>43.06</v>
      </c>
      <c r="DI405" s="56">
        <v>9</v>
      </c>
      <c r="DJ405" s="56">
        <v>28.71</v>
      </c>
      <c r="DK405" s="56">
        <v>6</v>
      </c>
      <c r="DL405" s="56">
        <v>14.35</v>
      </c>
      <c r="DM405" s="56">
        <v>3</v>
      </c>
      <c r="DN405" s="56">
        <v>43.06</v>
      </c>
      <c r="DO405" s="56">
        <v>9</v>
      </c>
      <c r="DP405" s="56">
        <v>6.1</v>
      </c>
      <c r="DQ405" s="56">
        <v>4</v>
      </c>
      <c r="DR405" s="56">
        <v>4.58</v>
      </c>
      <c r="DS405" s="56">
        <v>1</v>
      </c>
      <c r="DT405" s="56">
        <v>0</v>
      </c>
      <c r="DU405" s="56">
        <v>0</v>
      </c>
      <c r="DV405" s="56">
        <v>9.16</v>
      </c>
      <c r="DW405" s="56">
        <v>2</v>
      </c>
      <c r="DX405" s="56">
        <v>4.58</v>
      </c>
      <c r="DY405" s="56">
        <v>1</v>
      </c>
      <c r="DZ405" s="62">
        <v>0</v>
      </c>
      <c r="EA405" s="63">
        <v>0</v>
      </c>
      <c r="EB405" s="62">
        <v>18.454935622317599</v>
      </c>
      <c r="EC405" s="63">
        <v>86</v>
      </c>
      <c r="ED405" s="60">
        <v>0.53870602812045465</v>
      </c>
      <c r="EE405" s="61">
        <v>10</v>
      </c>
      <c r="EF405" s="56" t="s">
        <v>3631</v>
      </c>
      <c r="EG405" s="56" t="s">
        <v>2199</v>
      </c>
      <c r="EH405" s="56" t="s">
        <v>555</v>
      </c>
      <c r="EI405" s="56" t="s">
        <v>555</v>
      </c>
      <c r="EJ405" s="56" t="s">
        <v>3632</v>
      </c>
      <c r="EK405" s="56" t="s">
        <v>3633</v>
      </c>
      <c r="EL405" s="56" t="s">
        <v>2808</v>
      </c>
      <c r="EM405" s="56" t="s">
        <v>1554</v>
      </c>
      <c r="EN405" s="56" t="s">
        <v>555</v>
      </c>
      <c r="EO405" s="56" t="s">
        <v>555</v>
      </c>
      <c r="EP405" s="56">
        <v>105.31</v>
      </c>
      <c r="EQ405" s="56">
        <v>23</v>
      </c>
      <c r="ER405" s="99">
        <v>73.260000000000005</v>
      </c>
      <c r="ES405" s="96">
        <v>16</v>
      </c>
      <c r="ET405" s="56">
        <v>169.41</v>
      </c>
      <c r="EU405" s="56">
        <v>37</v>
      </c>
      <c r="EV405" s="107">
        <v>114.46</v>
      </c>
      <c r="EW405" s="56">
        <v>25</v>
      </c>
      <c r="EX405" s="56">
        <v>0</v>
      </c>
      <c r="EY405" s="62">
        <v>30.656600320292839</v>
      </c>
      <c r="EZ405" s="63">
        <v>268</v>
      </c>
      <c r="FA405" s="62">
        <v>45.267489711934161</v>
      </c>
      <c r="FB405" s="63">
        <v>429</v>
      </c>
      <c r="FC405" s="56">
        <v>18.920000000000002</v>
      </c>
      <c r="FD405" s="111">
        <v>8</v>
      </c>
      <c r="FE405" s="56">
        <v>7.09</v>
      </c>
      <c r="FF405" s="56">
        <v>3</v>
      </c>
      <c r="FG405" s="56">
        <v>7.09</v>
      </c>
      <c r="FH405" s="56">
        <v>3</v>
      </c>
      <c r="FI405" s="56">
        <v>7.09</v>
      </c>
      <c r="FJ405" s="56">
        <v>3</v>
      </c>
      <c r="FK405" s="56">
        <v>40.200000000000003</v>
      </c>
      <c r="FL405" s="56">
        <v>17</v>
      </c>
      <c r="FM405" s="56">
        <v>170.27</v>
      </c>
      <c r="FN405" s="56">
        <v>72</v>
      </c>
      <c r="FO405" s="56">
        <v>281.42</v>
      </c>
      <c r="FP405" s="56">
        <v>119</v>
      </c>
      <c r="FQ405" s="56">
        <v>7.09</v>
      </c>
      <c r="FR405" s="56">
        <v>3</v>
      </c>
      <c r="FS405" s="60">
        <v>3</v>
      </c>
      <c r="FT405" s="61">
        <v>3</v>
      </c>
      <c r="FU405" s="60">
        <v>0.44702726866338849</v>
      </c>
      <c r="FV405" s="61">
        <v>2</v>
      </c>
      <c r="FW405" s="56" t="s">
        <v>3634</v>
      </c>
      <c r="FX405" s="56">
        <v>2.84</v>
      </c>
      <c r="FY405" s="56">
        <v>937.43</v>
      </c>
      <c r="FZ405" s="111">
        <v>74474</v>
      </c>
      <c r="GA405" s="111">
        <v>81472</v>
      </c>
      <c r="GB405" s="56">
        <v>43.99</v>
      </c>
      <c r="GC405" s="56">
        <v>56.01</v>
      </c>
      <c r="GD405" s="56">
        <v>25.84</v>
      </c>
      <c r="GE405" s="56">
        <v>76.06</v>
      </c>
      <c r="GF405" s="56">
        <v>98.96</v>
      </c>
      <c r="GG405" s="56">
        <v>97.34</v>
      </c>
      <c r="GH405" s="56">
        <v>99.85</v>
      </c>
      <c r="GI405" s="56">
        <v>88.75</v>
      </c>
      <c r="GJ405" s="56">
        <v>86.78</v>
      </c>
      <c r="GK405" s="56">
        <v>99.67</v>
      </c>
      <c r="GL405" s="56">
        <v>1.39</v>
      </c>
      <c r="GM405" s="56">
        <v>7.55</v>
      </c>
      <c r="GN405" s="56">
        <v>3.47</v>
      </c>
      <c r="GO405" s="56">
        <v>20.149999999999999</v>
      </c>
      <c r="GP405" s="56">
        <v>7.53</v>
      </c>
      <c r="GQ405" s="56">
        <v>4.8099999999999996</v>
      </c>
      <c r="GR405" s="56">
        <v>23.54</v>
      </c>
      <c r="GS405" s="56">
        <v>9.31</v>
      </c>
      <c r="GT405" s="56">
        <v>1.42</v>
      </c>
      <c r="GU405" s="99">
        <v>2.0627912912770965</v>
      </c>
      <c r="GV405" s="120">
        <v>7.2593789806736197E-4</v>
      </c>
      <c r="GW405" s="120">
        <v>5.5335643550795104E-3</v>
      </c>
      <c r="GX405" s="120">
        <v>0.20690599789067099</v>
      </c>
      <c r="GY405" s="120">
        <v>0.34708049692503701</v>
      </c>
      <c r="GZ405" s="120">
        <v>0.18938760974674401</v>
      </c>
      <c r="HA405" s="120">
        <v>0.23021819227766399</v>
      </c>
      <c r="HB405" s="120">
        <v>1.8107356627265099E-2</v>
      </c>
      <c r="HC405" s="120">
        <v>2.0408442794723901E-3</v>
      </c>
      <c r="HD405" s="122">
        <v>5</v>
      </c>
      <c r="HE405" s="118">
        <v>2</v>
      </c>
      <c r="HF405" s="118">
        <v>0</v>
      </c>
      <c r="HG405" s="118">
        <v>0</v>
      </c>
      <c r="HH405" s="122">
        <v>38</v>
      </c>
      <c r="HI405" s="122">
        <v>7969</v>
      </c>
      <c r="HJ405" s="122">
        <v>94</v>
      </c>
      <c r="HK405" s="122">
        <v>8108</v>
      </c>
      <c r="HL405" s="122">
        <v>7</v>
      </c>
      <c r="HM405" s="118">
        <v>1</v>
      </c>
      <c r="HN405" s="118">
        <v>2</v>
      </c>
      <c r="HO405" s="118">
        <v>0</v>
      </c>
      <c r="HP405" s="122">
        <v>53</v>
      </c>
      <c r="HQ405" s="122">
        <v>11034</v>
      </c>
      <c r="HR405" s="122">
        <v>144</v>
      </c>
      <c r="HS405" s="122">
        <v>11241</v>
      </c>
      <c r="HT405" s="122">
        <v>3</v>
      </c>
      <c r="HU405" s="118">
        <v>0</v>
      </c>
      <c r="HV405" s="118">
        <v>0</v>
      </c>
      <c r="HW405" s="122">
        <v>1</v>
      </c>
      <c r="HX405" s="122">
        <v>83</v>
      </c>
      <c r="HY405" s="122">
        <v>13009</v>
      </c>
      <c r="HZ405" s="122">
        <v>132</v>
      </c>
      <c r="IA405" s="122">
        <v>13228</v>
      </c>
      <c r="IB405" s="122">
        <v>20</v>
      </c>
      <c r="IC405" s="118">
        <v>1</v>
      </c>
      <c r="ID405" s="118">
        <v>4</v>
      </c>
      <c r="IE405" s="118">
        <v>1</v>
      </c>
      <c r="IF405" s="122">
        <v>247</v>
      </c>
      <c r="IG405" s="122">
        <v>33961</v>
      </c>
      <c r="IH405" s="122">
        <v>565</v>
      </c>
      <c r="II405" s="122">
        <v>34799</v>
      </c>
      <c r="IJ405" s="122">
        <v>10</v>
      </c>
      <c r="IK405" s="123">
        <v>0.10101010101010099</v>
      </c>
      <c r="IL405" s="122">
        <v>1</v>
      </c>
      <c r="IM405" s="123">
        <v>1.01010101010101E-2</v>
      </c>
      <c r="IN405" s="119">
        <v>0</v>
      </c>
      <c r="IO405" s="122">
        <v>0</v>
      </c>
      <c r="IP405" s="119">
        <v>0</v>
      </c>
      <c r="IQ405" s="119">
        <v>0</v>
      </c>
      <c r="IR405" s="119">
        <v>0</v>
      </c>
      <c r="IS405" s="122">
        <v>0</v>
      </c>
      <c r="IT405" s="122">
        <v>0</v>
      </c>
      <c r="IU405" s="122">
        <v>0</v>
      </c>
      <c r="IV405" s="122">
        <v>0</v>
      </c>
      <c r="IW405" s="122">
        <v>0</v>
      </c>
      <c r="IX405" s="122">
        <v>6</v>
      </c>
      <c r="IY405" s="123">
        <v>6.0606060606060601E-2</v>
      </c>
      <c r="IZ405" s="122">
        <v>5</v>
      </c>
      <c r="JA405" s="123">
        <v>5.0505050505050497E-2</v>
      </c>
      <c r="JB405" s="122">
        <v>1</v>
      </c>
      <c r="JC405" s="123">
        <v>1.01010101010101E-2</v>
      </c>
      <c r="JD405" s="122">
        <v>0</v>
      </c>
      <c r="JE405" s="122">
        <v>0</v>
      </c>
      <c r="JF405" s="122">
        <v>0</v>
      </c>
      <c r="JG405" s="122">
        <v>0</v>
      </c>
      <c r="JH405" s="122">
        <v>0</v>
      </c>
      <c r="JI405" s="122">
        <v>0</v>
      </c>
      <c r="JJ405" s="122">
        <v>11</v>
      </c>
      <c r="JK405" s="123">
        <v>0.11111111111111099</v>
      </c>
      <c r="JL405" s="122">
        <v>1</v>
      </c>
      <c r="JM405" s="123">
        <v>1.01010101010101E-2</v>
      </c>
      <c r="JN405" s="122">
        <v>2</v>
      </c>
      <c r="JO405" s="123">
        <v>2.02020202020202E-2</v>
      </c>
      <c r="JP405" s="122">
        <v>1</v>
      </c>
      <c r="JQ405" s="123">
        <v>1.01010101010101E-2</v>
      </c>
      <c r="JR405" s="122">
        <v>0</v>
      </c>
      <c r="JS405" s="122">
        <v>0</v>
      </c>
      <c r="JT405" s="122">
        <v>0</v>
      </c>
      <c r="JU405" s="118">
        <v>0</v>
      </c>
      <c r="JV405" s="122">
        <v>4</v>
      </c>
      <c r="JW405" s="123">
        <v>4.0404040404040401E-2</v>
      </c>
      <c r="JX405" s="122">
        <v>0</v>
      </c>
      <c r="JY405" s="122">
        <v>0</v>
      </c>
      <c r="JZ405" s="122">
        <v>0</v>
      </c>
      <c r="KA405" s="122">
        <v>0</v>
      </c>
      <c r="KB405" s="122">
        <v>21</v>
      </c>
      <c r="KC405" s="123">
        <v>0.21212121212121199</v>
      </c>
      <c r="KD405" s="119">
        <v>0</v>
      </c>
      <c r="KE405" s="119">
        <v>0</v>
      </c>
      <c r="KF405" s="119">
        <v>0</v>
      </c>
      <c r="KG405" s="119">
        <v>0</v>
      </c>
      <c r="KH405" s="119">
        <v>0</v>
      </c>
      <c r="KI405" s="119">
        <v>0</v>
      </c>
      <c r="KJ405" s="122">
        <v>0</v>
      </c>
      <c r="KK405" s="119">
        <v>0</v>
      </c>
      <c r="KL405" s="122">
        <v>5</v>
      </c>
      <c r="KM405" s="123">
        <v>5.0505050505050497E-2</v>
      </c>
      <c r="KN405" s="122">
        <v>8</v>
      </c>
      <c r="KO405" s="123">
        <v>8.0808080808080801E-2</v>
      </c>
      <c r="KP405" s="122">
        <v>1</v>
      </c>
      <c r="KQ405" s="123">
        <v>1.01010101010101E-2</v>
      </c>
      <c r="KR405" s="122">
        <v>0</v>
      </c>
      <c r="KS405" s="122">
        <v>0</v>
      </c>
      <c r="KT405" s="122">
        <v>1</v>
      </c>
      <c r="KU405" s="123">
        <v>1.01010101010101E-2</v>
      </c>
      <c r="KV405" s="122">
        <v>0</v>
      </c>
      <c r="KW405" s="122">
        <v>0</v>
      </c>
      <c r="KX405" s="122">
        <v>0</v>
      </c>
      <c r="KY405" s="122">
        <v>0</v>
      </c>
      <c r="KZ405" s="122">
        <v>0</v>
      </c>
      <c r="LA405" s="122">
        <v>0</v>
      </c>
      <c r="LB405" s="122">
        <v>0</v>
      </c>
      <c r="LC405" s="122">
        <v>0</v>
      </c>
      <c r="LD405" s="122">
        <v>0</v>
      </c>
      <c r="LE405" s="122">
        <v>0</v>
      </c>
      <c r="LF405" s="122">
        <v>0</v>
      </c>
      <c r="LG405" s="122">
        <v>0</v>
      </c>
      <c r="LH405" s="122">
        <v>0</v>
      </c>
      <c r="LI405" s="122">
        <v>0</v>
      </c>
      <c r="LJ405" s="122">
        <v>1</v>
      </c>
      <c r="LK405" s="123">
        <v>1.01010101010101E-2</v>
      </c>
      <c r="LL405" s="122">
        <v>0</v>
      </c>
      <c r="LM405" s="122">
        <v>0</v>
      </c>
      <c r="LN405" s="122">
        <v>3</v>
      </c>
      <c r="LO405" s="123">
        <v>3.03030303030303E-2</v>
      </c>
      <c r="LP405" s="122">
        <v>0</v>
      </c>
      <c r="LQ405" s="122">
        <v>0</v>
      </c>
      <c r="LR405" s="122">
        <v>0</v>
      </c>
      <c r="LS405" s="122">
        <v>0</v>
      </c>
      <c r="LT405" s="122">
        <v>0</v>
      </c>
      <c r="LU405" s="122">
        <v>0</v>
      </c>
      <c r="LV405" s="122">
        <v>0</v>
      </c>
      <c r="LW405" s="122">
        <v>0</v>
      </c>
      <c r="LX405" s="122">
        <v>0</v>
      </c>
      <c r="LY405" s="122">
        <v>0</v>
      </c>
      <c r="LZ405" s="122">
        <v>0</v>
      </c>
      <c r="MA405" s="122">
        <v>0</v>
      </c>
      <c r="MB405" s="122">
        <v>0</v>
      </c>
      <c r="MC405" s="122">
        <v>0</v>
      </c>
      <c r="MD405" s="122">
        <v>0</v>
      </c>
      <c r="ME405" s="122">
        <v>0</v>
      </c>
      <c r="MF405" s="122">
        <v>0</v>
      </c>
      <c r="MG405" s="122">
        <v>0</v>
      </c>
      <c r="MH405" s="122">
        <v>0</v>
      </c>
      <c r="MI405" s="122">
        <v>0</v>
      </c>
      <c r="MJ405" s="122">
        <v>0</v>
      </c>
      <c r="MK405" s="122">
        <v>0</v>
      </c>
      <c r="ML405" s="122">
        <v>0</v>
      </c>
      <c r="MM405" s="122">
        <v>0</v>
      </c>
      <c r="MN405" s="122">
        <v>0</v>
      </c>
      <c r="MO405" s="122">
        <v>0</v>
      </c>
      <c r="MP405" s="122">
        <v>0</v>
      </c>
      <c r="MQ405" s="122">
        <v>0</v>
      </c>
      <c r="MR405" s="122">
        <v>0</v>
      </c>
      <c r="MS405" s="122">
        <v>0</v>
      </c>
      <c r="MT405" s="122">
        <v>0</v>
      </c>
      <c r="MU405" s="122">
        <v>0</v>
      </c>
      <c r="MV405" s="122">
        <v>0</v>
      </c>
      <c r="MW405" s="122">
        <v>0</v>
      </c>
      <c r="MX405" s="122">
        <v>0</v>
      </c>
      <c r="MY405" s="122">
        <v>0</v>
      </c>
      <c r="MZ405" s="122">
        <v>0</v>
      </c>
      <c r="NA405" s="122">
        <v>0</v>
      </c>
      <c r="NB405" s="122">
        <v>4</v>
      </c>
      <c r="NC405" s="123">
        <v>0.57142857142857095</v>
      </c>
      <c r="ND405" s="122">
        <v>1</v>
      </c>
      <c r="NE405" s="123">
        <v>1.01010101010101E-2</v>
      </c>
      <c r="NF405" s="122">
        <v>1</v>
      </c>
      <c r="NG405" s="123">
        <v>1.01010101010101E-2</v>
      </c>
      <c r="NH405" s="122">
        <v>3</v>
      </c>
      <c r="NI405" s="123">
        <v>3.03030303030303E-2</v>
      </c>
      <c r="NJ405" s="122">
        <v>1</v>
      </c>
      <c r="NK405" s="123">
        <v>1.01010101010101E-2</v>
      </c>
      <c r="NL405" s="122">
        <v>2</v>
      </c>
      <c r="NM405" s="123">
        <v>2.02020202020202E-2</v>
      </c>
      <c r="NN405" s="119"/>
      <c r="NO405" s="119"/>
      <c r="NP405" s="119"/>
      <c r="NQ405" s="119">
        <v>0</v>
      </c>
      <c r="NR405" s="119">
        <v>0</v>
      </c>
      <c r="NS405" s="119">
        <v>0</v>
      </c>
      <c r="NT405" s="119">
        <v>0</v>
      </c>
      <c r="NU405" s="119">
        <v>0</v>
      </c>
      <c r="NV405" s="119">
        <v>0</v>
      </c>
      <c r="NW405" s="119">
        <v>0</v>
      </c>
      <c r="NX405" s="119">
        <v>0</v>
      </c>
      <c r="NY405" s="119">
        <v>0</v>
      </c>
      <c r="NZ405" s="119">
        <v>0</v>
      </c>
      <c r="OA405" s="119">
        <v>0</v>
      </c>
      <c r="OB405" s="119">
        <v>0</v>
      </c>
      <c r="OC405" s="119">
        <v>0</v>
      </c>
      <c r="OD405" s="119">
        <v>0</v>
      </c>
      <c r="OE405" s="119">
        <v>0</v>
      </c>
      <c r="OF405" s="119">
        <v>0</v>
      </c>
      <c r="OG405" s="119">
        <v>0</v>
      </c>
      <c r="OH405" s="119">
        <v>0</v>
      </c>
      <c r="OI405" s="119">
        <v>0</v>
      </c>
      <c r="OJ405" s="119">
        <v>0</v>
      </c>
      <c r="OK405" s="119">
        <v>0</v>
      </c>
      <c r="OL405" s="119">
        <v>0</v>
      </c>
      <c r="OM405" s="119">
        <v>0</v>
      </c>
      <c r="ON405" s="119">
        <v>0</v>
      </c>
      <c r="OO405" s="119">
        <v>0</v>
      </c>
      <c r="OP405" s="119">
        <v>0</v>
      </c>
      <c r="OQ405" s="119">
        <v>0</v>
      </c>
      <c r="OR405" s="119">
        <v>0</v>
      </c>
      <c r="OS405" s="119">
        <v>0</v>
      </c>
      <c r="OT405" s="119">
        <v>0</v>
      </c>
    </row>
    <row r="406" spans="1:410" s="10" customFormat="1">
      <c r="A406" s="55" t="s">
        <v>913</v>
      </c>
      <c r="B406" s="56" t="s">
        <v>914</v>
      </c>
      <c r="C406" s="55" t="s">
        <v>466</v>
      </c>
      <c r="D406" s="57">
        <v>6</v>
      </c>
      <c r="E406" s="96">
        <v>2018</v>
      </c>
      <c r="F406" s="56">
        <v>42.32</v>
      </c>
      <c r="G406" s="110">
        <v>24408</v>
      </c>
      <c r="H406" s="110">
        <v>8031</v>
      </c>
      <c r="I406" s="110">
        <v>16377</v>
      </c>
      <c r="J406" s="100">
        <v>33.04</v>
      </c>
      <c r="K406" s="110">
        <v>6985</v>
      </c>
      <c r="L406" s="100">
        <v>35.020000000000003</v>
      </c>
      <c r="M406" s="110">
        <v>7403</v>
      </c>
      <c r="N406" s="111">
        <v>1389</v>
      </c>
      <c r="O406" s="56">
        <v>663</v>
      </c>
      <c r="P406" s="56">
        <v>726</v>
      </c>
      <c r="Q406" s="112">
        <v>1679</v>
      </c>
      <c r="R406" s="113">
        <v>804</v>
      </c>
      <c r="S406" s="113">
        <v>875</v>
      </c>
      <c r="T406" s="111">
        <v>1537</v>
      </c>
      <c r="U406" s="56">
        <v>755</v>
      </c>
      <c r="V406" s="56">
        <v>782</v>
      </c>
      <c r="W406" s="114">
        <v>1925</v>
      </c>
      <c r="X406" s="113">
        <v>954</v>
      </c>
      <c r="Y406" s="113">
        <v>971</v>
      </c>
      <c r="Z406" s="111">
        <v>1746</v>
      </c>
      <c r="AA406" s="56">
        <v>883</v>
      </c>
      <c r="AB406" s="56">
        <v>863</v>
      </c>
      <c r="AC406" s="112">
        <v>2171</v>
      </c>
      <c r="AD406" s="112">
        <v>1115</v>
      </c>
      <c r="AE406" s="112">
        <v>1056</v>
      </c>
      <c r="AF406" s="111">
        <v>1825</v>
      </c>
      <c r="AG406" s="56">
        <v>949</v>
      </c>
      <c r="AH406" s="177">
        <v>876</v>
      </c>
      <c r="AI406" s="182"/>
      <c r="AJ406" s="182"/>
      <c r="AK406" s="182"/>
      <c r="AL406" s="111">
        <v>1696</v>
      </c>
      <c r="AM406" s="56">
        <v>892</v>
      </c>
      <c r="AN406" s="56">
        <v>804</v>
      </c>
      <c r="AO406" s="111">
        <v>1559</v>
      </c>
      <c r="AP406" s="56">
        <v>803</v>
      </c>
      <c r="AQ406" s="56">
        <v>756</v>
      </c>
      <c r="AR406" s="56">
        <v>62</v>
      </c>
      <c r="AS406" s="80">
        <v>59</v>
      </c>
      <c r="AT406" s="115" t="s">
        <v>428</v>
      </c>
      <c r="AU406" s="59">
        <v>690</v>
      </c>
      <c r="AV406" s="59">
        <v>0</v>
      </c>
      <c r="AW406" s="59">
        <v>98</v>
      </c>
      <c r="AX406" s="59">
        <v>0</v>
      </c>
      <c r="AY406" s="59">
        <v>0</v>
      </c>
      <c r="AZ406" s="62">
        <v>0.56657223796033995</v>
      </c>
      <c r="BA406" s="63">
        <v>1</v>
      </c>
      <c r="BB406" s="62">
        <v>0</v>
      </c>
      <c r="BC406" s="63">
        <v>0</v>
      </c>
      <c r="BD406" s="64">
        <v>0</v>
      </c>
      <c r="BE406" s="65">
        <v>0</v>
      </c>
      <c r="BF406" s="62">
        <v>5.2238805970149249</v>
      </c>
      <c r="BG406" s="63">
        <v>7</v>
      </c>
      <c r="BH406" s="62">
        <v>6.7164179104477615</v>
      </c>
      <c r="BI406" s="63">
        <v>9</v>
      </c>
      <c r="BJ406" s="64">
        <v>0</v>
      </c>
      <c r="BK406" s="65">
        <v>0</v>
      </c>
      <c r="BL406" s="64">
        <v>0</v>
      </c>
      <c r="BM406" s="65">
        <v>0</v>
      </c>
      <c r="BN406" s="56">
        <v>0</v>
      </c>
      <c r="BO406" s="56">
        <v>0</v>
      </c>
      <c r="BP406" s="56">
        <v>56.47</v>
      </c>
      <c r="BQ406" s="56">
        <v>1</v>
      </c>
      <c r="BR406" s="56">
        <v>56.47</v>
      </c>
      <c r="BS406" s="56">
        <v>1</v>
      </c>
      <c r="BT406" s="56">
        <v>0</v>
      </c>
      <c r="BU406" s="56">
        <v>0</v>
      </c>
      <c r="BV406" s="116">
        <v>19.7</v>
      </c>
      <c r="BW406" s="70">
        <v>0.7615062761506276</v>
      </c>
      <c r="BX406" s="56">
        <v>64.900000000000006</v>
      </c>
      <c r="BY406" s="107">
        <v>76.2</v>
      </c>
      <c r="BZ406" s="56">
        <v>64.900000000000006</v>
      </c>
      <c r="CA406" s="56">
        <v>71.099999999999994</v>
      </c>
      <c r="CB406" s="56">
        <v>83.7</v>
      </c>
      <c r="CC406" s="96" t="s">
        <v>3635</v>
      </c>
      <c r="CD406" s="96" t="s">
        <v>3636</v>
      </c>
      <c r="CE406" s="96" t="s">
        <v>555</v>
      </c>
      <c r="CF406" s="96" t="s">
        <v>1326</v>
      </c>
      <c r="CG406" s="96" t="s">
        <v>2100</v>
      </c>
      <c r="CH406" s="56">
        <v>0</v>
      </c>
      <c r="CI406" s="56">
        <v>0</v>
      </c>
      <c r="CJ406" s="60">
        <v>0.56657223796033995</v>
      </c>
      <c r="CK406" s="61">
        <v>0</v>
      </c>
      <c r="CL406" s="61">
        <v>0</v>
      </c>
      <c r="CM406" s="61">
        <v>0</v>
      </c>
      <c r="CN406" s="56">
        <v>112.93</v>
      </c>
      <c r="CO406" s="56">
        <v>2</v>
      </c>
      <c r="CP406" s="56">
        <v>56.47</v>
      </c>
      <c r="CQ406" s="56">
        <v>1</v>
      </c>
      <c r="CR406" s="56">
        <v>0</v>
      </c>
      <c r="CS406" s="56">
        <v>0</v>
      </c>
      <c r="CT406" s="56">
        <v>0</v>
      </c>
      <c r="CU406" s="56">
        <v>0</v>
      </c>
      <c r="CV406" s="56">
        <v>0</v>
      </c>
      <c r="CW406" s="56">
        <v>0</v>
      </c>
      <c r="CX406" s="56">
        <v>0</v>
      </c>
      <c r="CY406" s="56">
        <v>0</v>
      </c>
      <c r="CZ406" s="56">
        <v>0</v>
      </c>
      <c r="DA406" s="56">
        <v>0</v>
      </c>
      <c r="DB406" s="60">
        <v>0</v>
      </c>
      <c r="DC406" s="61">
        <v>0</v>
      </c>
      <c r="DD406" s="56" t="s">
        <v>3637</v>
      </c>
      <c r="DE406" s="56" t="s">
        <v>3638</v>
      </c>
      <c r="DF406" s="96" t="s">
        <v>555</v>
      </c>
      <c r="DG406" s="96" t="s">
        <v>555</v>
      </c>
      <c r="DH406" s="56">
        <v>183.65</v>
      </c>
      <c r="DI406" s="56">
        <v>4</v>
      </c>
      <c r="DJ406" s="56">
        <v>275.48</v>
      </c>
      <c r="DK406" s="56">
        <v>6</v>
      </c>
      <c r="DL406" s="56">
        <v>0</v>
      </c>
      <c r="DM406" s="56">
        <v>0</v>
      </c>
      <c r="DN406" s="56">
        <v>183.65</v>
      </c>
      <c r="DO406" s="56">
        <v>4</v>
      </c>
      <c r="DP406" s="56">
        <v>0</v>
      </c>
      <c r="DQ406" s="56">
        <v>0</v>
      </c>
      <c r="DR406" s="56">
        <v>0</v>
      </c>
      <c r="DS406" s="56">
        <v>0</v>
      </c>
      <c r="DT406" s="56">
        <v>0</v>
      </c>
      <c r="DU406" s="56">
        <v>0</v>
      </c>
      <c r="DV406" s="56">
        <v>0</v>
      </c>
      <c r="DW406" s="56">
        <v>0</v>
      </c>
      <c r="DX406" s="56">
        <v>0</v>
      </c>
      <c r="DY406" s="56">
        <v>0</v>
      </c>
      <c r="DZ406" s="62">
        <v>0.72992700729927007</v>
      </c>
      <c r="EA406" s="63">
        <v>1</v>
      </c>
      <c r="EB406" s="62">
        <v>24.817518248175183</v>
      </c>
      <c r="EC406" s="63">
        <v>34</v>
      </c>
      <c r="ED406" s="77">
        <v>0</v>
      </c>
      <c r="EE406" s="72">
        <v>0</v>
      </c>
      <c r="EF406" s="56" t="s">
        <v>3639</v>
      </c>
      <c r="EG406" s="56" t="s">
        <v>3640</v>
      </c>
      <c r="EH406" s="56" t="s">
        <v>555</v>
      </c>
      <c r="EI406" s="56" t="s">
        <v>555</v>
      </c>
      <c r="EJ406" s="56" t="s">
        <v>810</v>
      </c>
      <c r="EK406" s="56" t="s">
        <v>2164</v>
      </c>
      <c r="EL406" s="56" t="s">
        <v>3078</v>
      </c>
      <c r="EM406" s="56" t="s">
        <v>2307</v>
      </c>
      <c r="EN406" s="56" t="s">
        <v>555</v>
      </c>
      <c r="EO406" s="56" t="s">
        <v>555</v>
      </c>
      <c r="EP406" s="56">
        <v>138.88999999999999</v>
      </c>
      <c r="EQ406" s="56">
        <v>3</v>
      </c>
      <c r="ER406" s="99">
        <v>185.19</v>
      </c>
      <c r="ES406" s="96">
        <v>4</v>
      </c>
      <c r="ET406" s="56">
        <v>277.77999999999997</v>
      </c>
      <c r="EU406" s="56">
        <v>6</v>
      </c>
      <c r="EV406" s="107">
        <v>138.88888888888889</v>
      </c>
      <c r="EW406" s="56">
        <v>3</v>
      </c>
      <c r="EX406" s="56">
        <v>0</v>
      </c>
      <c r="EY406" s="62">
        <v>62.189054726368163</v>
      </c>
      <c r="EZ406" s="63">
        <v>50</v>
      </c>
      <c r="FA406" s="62">
        <v>33.06878306878307</v>
      </c>
      <c r="FB406" s="63">
        <v>25</v>
      </c>
      <c r="FC406" s="56">
        <v>0</v>
      </c>
      <c r="FD406" s="111">
        <v>0</v>
      </c>
      <c r="FE406" s="56">
        <v>170.77</v>
      </c>
      <c r="FF406" s="56">
        <v>7</v>
      </c>
      <c r="FG406" s="56">
        <v>48.79</v>
      </c>
      <c r="FH406" s="56">
        <v>2</v>
      </c>
      <c r="FI406" s="56">
        <v>24.4</v>
      </c>
      <c r="FJ406" s="56">
        <v>1</v>
      </c>
      <c r="FK406" s="56">
        <v>243.96</v>
      </c>
      <c r="FL406" s="56">
        <v>10</v>
      </c>
      <c r="FM406" s="56">
        <v>243.96</v>
      </c>
      <c r="FN406" s="56">
        <v>10</v>
      </c>
      <c r="FO406" s="56">
        <v>487.92</v>
      </c>
      <c r="FP406" s="56">
        <v>20</v>
      </c>
      <c r="FQ406" s="56">
        <v>48.79</v>
      </c>
      <c r="FR406" s="56">
        <v>2</v>
      </c>
      <c r="FS406" s="60">
        <v>3</v>
      </c>
      <c r="FT406" s="61">
        <v>3</v>
      </c>
      <c r="FU406" s="60">
        <v>4.490057729313663</v>
      </c>
      <c r="FV406" s="61">
        <v>7</v>
      </c>
      <c r="FW406" s="56" t="s">
        <v>3641</v>
      </c>
      <c r="FX406" s="56">
        <v>2.81</v>
      </c>
      <c r="FY406" s="56">
        <v>25.49</v>
      </c>
      <c r="FZ406" s="111">
        <v>6674</v>
      </c>
      <c r="GA406" s="111">
        <v>9147</v>
      </c>
      <c r="GB406" s="56">
        <v>40.11</v>
      </c>
      <c r="GC406" s="56">
        <v>59.89</v>
      </c>
      <c r="GD406" s="56">
        <v>34.4</v>
      </c>
      <c r="GE406" s="56">
        <v>70.23</v>
      </c>
      <c r="GF406" s="56">
        <v>82.61</v>
      </c>
      <c r="GG406" s="56">
        <v>55.81</v>
      </c>
      <c r="GH406" s="56">
        <v>99.04</v>
      </c>
      <c r="GI406" s="56">
        <v>29.37</v>
      </c>
      <c r="GJ406" s="56">
        <v>16.100000000000001</v>
      </c>
      <c r="GK406" s="56">
        <v>58.73</v>
      </c>
      <c r="GL406" s="56">
        <v>1.68</v>
      </c>
      <c r="GM406" s="56">
        <v>14.72</v>
      </c>
      <c r="GN406" s="56">
        <v>3.76</v>
      </c>
      <c r="GO406" s="56">
        <v>17.59</v>
      </c>
      <c r="GP406" s="56">
        <v>2.2599999999999998</v>
      </c>
      <c r="GQ406" s="56">
        <v>1.28</v>
      </c>
      <c r="GR406" s="56">
        <v>2.4500000000000002</v>
      </c>
      <c r="GS406" s="56">
        <v>1</v>
      </c>
      <c r="GT406" s="56">
        <v>6.62</v>
      </c>
      <c r="GU406" s="99">
        <v>10.995518565941101</v>
      </c>
      <c r="GV406" s="120">
        <v>7.6745970836531103E-4</v>
      </c>
      <c r="GW406" s="120">
        <v>0.35211051419800499</v>
      </c>
      <c r="GX406" s="120">
        <v>0.40306983883346098</v>
      </c>
      <c r="GY406" s="120">
        <v>0.221181887950883</v>
      </c>
      <c r="GZ406" s="120">
        <v>8.7490406753645399E-3</v>
      </c>
      <c r="HA406" s="120">
        <v>1.0590943975441299E-2</v>
      </c>
      <c r="HB406" s="120">
        <v>2.6093630084420599E-3</v>
      </c>
      <c r="HC406" s="120">
        <v>9.20951650038373E-4</v>
      </c>
      <c r="HD406" s="122">
        <v>1</v>
      </c>
      <c r="HE406" s="118">
        <v>0</v>
      </c>
      <c r="HF406" s="118">
        <v>0</v>
      </c>
      <c r="HG406" s="118">
        <v>0</v>
      </c>
      <c r="HH406" s="122">
        <v>3</v>
      </c>
      <c r="HI406" s="122">
        <v>851</v>
      </c>
      <c r="HJ406" s="118">
        <v>1</v>
      </c>
      <c r="HK406" s="122">
        <v>856</v>
      </c>
      <c r="HL406" s="118">
        <v>0</v>
      </c>
      <c r="HM406" s="118">
        <v>0</v>
      </c>
      <c r="HN406" s="118">
        <v>0</v>
      </c>
      <c r="HO406" s="118">
        <v>0</v>
      </c>
      <c r="HP406" s="122">
        <v>19</v>
      </c>
      <c r="HQ406" s="122">
        <v>1247</v>
      </c>
      <c r="HR406" s="118">
        <v>1</v>
      </c>
      <c r="HS406" s="122">
        <v>1267</v>
      </c>
      <c r="HT406" s="118">
        <v>2</v>
      </c>
      <c r="HU406" s="118">
        <v>0</v>
      </c>
      <c r="HV406" s="118">
        <v>0</v>
      </c>
      <c r="HW406" s="118">
        <v>0</v>
      </c>
      <c r="HX406" s="122">
        <v>18</v>
      </c>
      <c r="HY406" s="122">
        <v>1725</v>
      </c>
      <c r="HZ406" s="118">
        <v>1</v>
      </c>
      <c r="IA406" s="122">
        <v>1746</v>
      </c>
      <c r="IB406" s="118">
        <v>3</v>
      </c>
      <c r="IC406" s="118">
        <v>0</v>
      </c>
      <c r="ID406" s="118">
        <v>0</v>
      </c>
      <c r="IE406" s="118">
        <v>1</v>
      </c>
      <c r="IF406" s="122">
        <v>25</v>
      </c>
      <c r="IG406" s="122">
        <v>2893</v>
      </c>
      <c r="IH406" s="122">
        <v>11</v>
      </c>
      <c r="II406" s="122">
        <v>2933</v>
      </c>
      <c r="IJ406" s="122">
        <v>1</v>
      </c>
      <c r="IK406" s="123">
        <v>6.6666666666666693E-2</v>
      </c>
      <c r="IL406" s="122">
        <v>1</v>
      </c>
      <c r="IM406" s="123">
        <v>6.6666666666666693E-2</v>
      </c>
      <c r="IN406" s="119">
        <v>0</v>
      </c>
      <c r="IO406" s="122">
        <v>0</v>
      </c>
      <c r="IP406" s="119">
        <v>0</v>
      </c>
      <c r="IQ406" s="119">
        <v>0</v>
      </c>
      <c r="IR406" s="122">
        <v>1</v>
      </c>
      <c r="IS406" s="123">
        <v>6.6666666666666693E-2</v>
      </c>
      <c r="IT406" s="122">
        <v>0</v>
      </c>
      <c r="IU406" s="122">
        <v>0</v>
      </c>
      <c r="IV406" s="122">
        <v>0</v>
      </c>
      <c r="IW406" s="122">
        <v>0</v>
      </c>
      <c r="IX406" s="122">
        <v>2</v>
      </c>
      <c r="IY406" s="123">
        <v>0.133333333333333</v>
      </c>
      <c r="IZ406" s="119">
        <v>0</v>
      </c>
      <c r="JA406" s="119">
        <v>0</v>
      </c>
      <c r="JB406" s="119">
        <v>0</v>
      </c>
      <c r="JC406" s="119">
        <v>0</v>
      </c>
      <c r="JD406" s="119">
        <v>0</v>
      </c>
      <c r="JE406" s="119">
        <v>0</v>
      </c>
      <c r="JF406" s="119">
        <v>0</v>
      </c>
      <c r="JG406" s="119">
        <v>0</v>
      </c>
      <c r="JH406" s="122">
        <v>0</v>
      </c>
      <c r="JI406" s="122">
        <v>0</v>
      </c>
      <c r="JJ406" s="122">
        <v>1</v>
      </c>
      <c r="JK406" s="123">
        <v>6.6666666666666693E-2</v>
      </c>
      <c r="JL406" s="119">
        <v>0</v>
      </c>
      <c r="JM406" s="119">
        <v>0</v>
      </c>
      <c r="JN406" s="122">
        <v>8</v>
      </c>
      <c r="JO406" s="123">
        <v>0.53333333333333299</v>
      </c>
      <c r="JP406" s="119"/>
      <c r="JQ406" s="119"/>
      <c r="JR406" s="122">
        <v>0</v>
      </c>
      <c r="JS406" s="122">
        <v>0</v>
      </c>
      <c r="JT406" s="122">
        <v>0</v>
      </c>
      <c r="JU406" s="118">
        <v>0</v>
      </c>
      <c r="JV406" s="118">
        <v>0</v>
      </c>
      <c r="JW406" s="118">
        <v>0</v>
      </c>
      <c r="JX406" s="122">
        <v>0</v>
      </c>
      <c r="JY406" s="122">
        <v>0</v>
      </c>
      <c r="JZ406" s="118">
        <v>0</v>
      </c>
      <c r="KA406" s="122">
        <v>0</v>
      </c>
      <c r="KB406" s="122">
        <v>0</v>
      </c>
      <c r="KC406" s="122">
        <v>0</v>
      </c>
      <c r="KD406" s="122">
        <v>0</v>
      </c>
      <c r="KE406" s="122">
        <v>0</v>
      </c>
      <c r="KF406" s="122">
        <v>0</v>
      </c>
      <c r="KG406" s="122">
        <v>0</v>
      </c>
      <c r="KH406" s="119">
        <v>0</v>
      </c>
      <c r="KI406" s="119">
        <v>0</v>
      </c>
      <c r="KJ406" s="122">
        <v>0</v>
      </c>
      <c r="KK406" s="119">
        <v>0</v>
      </c>
      <c r="KL406" s="119">
        <v>0</v>
      </c>
      <c r="KM406" s="119">
        <v>0</v>
      </c>
      <c r="KN406" s="119">
        <v>0</v>
      </c>
      <c r="KO406" s="119">
        <v>0</v>
      </c>
      <c r="KP406" s="119">
        <v>0</v>
      </c>
      <c r="KQ406" s="119">
        <v>0</v>
      </c>
      <c r="KR406" s="122">
        <v>0</v>
      </c>
      <c r="KS406" s="122">
        <v>0</v>
      </c>
      <c r="KT406" s="119">
        <v>0</v>
      </c>
      <c r="KU406" s="119">
        <v>0</v>
      </c>
      <c r="KV406" s="119">
        <v>0</v>
      </c>
      <c r="KW406" s="122">
        <v>0</v>
      </c>
      <c r="KX406" s="122">
        <v>0</v>
      </c>
      <c r="KY406" s="122">
        <v>0</v>
      </c>
      <c r="KZ406" s="122">
        <v>0</v>
      </c>
      <c r="LA406" s="119">
        <v>0</v>
      </c>
      <c r="LB406" s="122">
        <v>0</v>
      </c>
      <c r="LC406" s="122">
        <v>0</v>
      </c>
      <c r="LD406" s="122">
        <v>0</v>
      </c>
      <c r="LE406" s="122">
        <v>0</v>
      </c>
      <c r="LF406" s="122">
        <v>0</v>
      </c>
      <c r="LG406" s="122">
        <v>0</v>
      </c>
      <c r="LH406" s="122">
        <v>0</v>
      </c>
      <c r="LI406" s="122">
        <v>0</v>
      </c>
      <c r="LJ406" s="122">
        <v>0</v>
      </c>
      <c r="LK406" s="122">
        <v>0</v>
      </c>
      <c r="LL406" s="122">
        <v>0</v>
      </c>
      <c r="LM406" s="122">
        <v>0</v>
      </c>
      <c r="LN406" s="122">
        <v>0</v>
      </c>
      <c r="LO406" s="122">
        <v>0</v>
      </c>
      <c r="LP406" s="122">
        <v>0</v>
      </c>
      <c r="LQ406" s="122">
        <v>0</v>
      </c>
      <c r="LR406" s="122">
        <v>0</v>
      </c>
      <c r="LS406" s="122">
        <v>0</v>
      </c>
      <c r="LT406" s="122">
        <v>0</v>
      </c>
      <c r="LU406" s="122">
        <v>0</v>
      </c>
      <c r="LV406" s="122">
        <v>0</v>
      </c>
      <c r="LW406" s="122">
        <v>0</v>
      </c>
      <c r="LX406" s="122">
        <v>0</v>
      </c>
      <c r="LY406" s="122">
        <v>0</v>
      </c>
      <c r="LZ406" s="122">
        <v>0</v>
      </c>
      <c r="MA406" s="122">
        <v>0</v>
      </c>
      <c r="MB406" s="122">
        <v>0</v>
      </c>
      <c r="MC406" s="122">
        <v>0</v>
      </c>
      <c r="MD406" s="122">
        <v>0</v>
      </c>
      <c r="ME406" s="122">
        <v>0</v>
      </c>
      <c r="MF406" s="122">
        <v>0</v>
      </c>
      <c r="MG406" s="122">
        <v>0</v>
      </c>
      <c r="MH406" s="122">
        <v>0</v>
      </c>
      <c r="MI406" s="122">
        <v>0</v>
      </c>
      <c r="MJ406" s="122">
        <v>0</v>
      </c>
      <c r="MK406" s="122">
        <v>0</v>
      </c>
      <c r="ML406" s="122">
        <v>0</v>
      </c>
      <c r="MM406" s="122">
        <v>0</v>
      </c>
      <c r="MN406" s="122">
        <v>0</v>
      </c>
      <c r="MO406" s="122">
        <v>0</v>
      </c>
      <c r="MP406" s="122">
        <v>0</v>
      </c>
      <c r="MQ406" s="122">
        <v>0</v>
      </c>
      <c r="MR406" s="122">
        <v>0</v>
      </c>
      <c r="MS406" s="122">
        <v>0</v>
      </c>
      <c r="MT406" s="122">
        <v>0</v>
      </c>
      <c r="MU406" s="122">
        <v>0</v>
      </c>
      <c r="MV406" s="122">
        <v>0</v>
      </c>
      <c r="MW406" s="122">
        <v>0</v>
      </c>
      <c r="MX406" s="122">
        <v>0</v>
      </c>
      <c r="MY406" s="122">
        <v>0</v>
      </c>
      <c r="MZ406" s="122">
        <v>0</v>
      </c>
      <c r="NA406" s="122">
        <v>0</v>
      </c>
      <c r="NB406" s="122">
        <v>0</v>
      </c>
      <c r="NC406" s="122">
        <v>0</v>
      </c>
      <c r="ND406" s="122">
        <v>0</v>
      </c>
      <c r="NE406" s="122">
        <v>0</v>
      </c>
      <c r="NF406" s="122">
        <v>0</v>
      </c>
      <c r="NG406" s="122">
        <v>0</v>
      </c>
      <c r="NH406" s="122">
        <v>0</v>
      </c>
      <c r="NI406" s="122">
        <v>0</v>
      </c>
      <c r="NJ406" s="122">
        <v>0</v>
      </c>
      <c r="NK406" s="122">
        <v>0</v>
      </c>
      <c r="NL406" s="122">
        <v>0</v>
      </c>
      <c r="NM406" s="122">
        <v>0</v>
      </c>
      <c r="NN406" s="122">
        <v>0</v>
      </c>
      <c r="NO406" s="122">
        <v>0</v>
      </c>
      <c r="NP406" s="122">
        <v>0</v>
      </c>
      <c r="NQ406" s="122">
        <v>0</v>
      </c>
      <c r="NR406" s="119">
        <v>0</v>
      </c>
      <c r="NS406" s="119">
        <v>0</v>
      </c>
      <c r="NT406" s="119">
        <v>0</v>
      </c>
      <c r="NU406" s="119">
        <v>0</v>
      </c>
      <c r="NV406" s="119">
        <v>0</v>
      </c>
      <c r="NW406" s="119">
        <v>0</v>
      </c>
      <c r="NX406" s="119">
        <v>0</v>
      </c>
      <c r="NY406" s="119">
        <v>0</v>
      </c>
      <c r="NZ406" s="119">
        <v>0</v>
      </c>
      <c r="OA406" s="119">
        <v>0</v>
      </c>
      <c r="OB406" s="119">
        <v>0</v>
      </c>
      <c r="OC406" s="119">
        <v>0</v>
      </c>
      <c r="OD406" s="119">
        <v>0</v>
      </c>
      <c r="OE406" s="119">
        <v>0</v>
      </c>
      <c r="OF406" s="119">
        <v>0</v>
      </c>
      <c r="OG406" s="119">
        <v>0</v>
      </c>
      <c r="OH406" s="119">
        <v>0</v>
      </c>
      <c r="OI406" s="119">
        <v>0</v>
      </c>
      <c r="OJ406" s="119">
        <v>0</v>
      </c>
      <c r="OK406" s="119">
        <v>0</v>
      </c>
      <c r="OL406" s="119">
        <v>0</v>
      </c>
      <c r="OM406" s="119">
        <v>0</v>
      </c>
      <c r="ON406" s="119">
        <v>0</v>
      </c>
      <c r="OO406" s="119">
        <v>0</v>
      </c>
      <c r="OP406" s="119">
        <v>0</v>
      </c>
      <c r="OQ406" s="119">
        <v>0</v>
      </c>
      <c r="OR406" s="119">
        <v>0</v>
      </c>
      <c r="OS406" s="119">
        <v>0</v>
      </c>
      <c r="OT406" s="119">
        <v>0</v>
      </c>
    </row>
    <row r="407" spans="1:410" s="10" customFormat="1">
      <c r="A407" s="55" t="s">
        <v>923</v>
      </c>
      <c r="B407" s="56" t="s">
        <v>924</v>
      </c>
      <c r="C407" s="55" t="s">
        <v>441</v>
      </c>
      <c r="D407" s="57">
        <v>6</v>
      </c>
      <c r="E407" s="96">
        <v>2018</v>
      </c>
      <c r="F407" s="56">
        <v>61.03</v>
      </c>
      <c r="G407" s="110">
        <v>20739</v>
      </c>
      <c r="H407" s="110">
        <v>8639</v>
      </c>
      <c r="I407" s="110">
        <v>12100</v>
      </c>
      <c r="J407" s="127">
        <v>23.736181840765123</v>
      </c>
      <c r="K407" s="110">
        <v>2701</v>
      </c>
      <c r="L407" s="100">
        <v>118.23</v>
      </c>
      <c r="M407" s="110">
        <v>18565</v>
      </c>
      <c r="N407" s="111">
        <v>2473</v>
      </c>
      <c r="O407" s="111">
        <v>1261</v>
      </c>
      <c r="P407" s="111">
        <v>1212</v>
      </c>
      <c r="Q407" s="112">
        <v>2943</v>
      </c>
      <c r="R407" s="113">
        <v>1501</v>
      </c>
      <c r="S407" s="113">
        <v>1442</v>
      </c>
      <c r="T407" s="111">
        <v>2241</v>
      </c>
      <c r="U407" s="111">
        <v>1150</v>
      </c>
      <c r="V407" s="111">
        <v>1091</v>
      </c>
      <c r="W407" s="114">
        <v>2600</v>
      </c>
      <c r="X407" s="113">
        <v>1338</v>
      </c>
      <c r="Y407" s="113">
        <v>1262</v>
      </c>
      <c r="Z407" s="111">
        <v>2019</v>
      </c>
      <c r="AA407" s="111">
        <v>1046</v>
      </c>
      <c r="AB407" s="111">
        <v>973</v>
      </c>
      <c r="AC407" s="112">
        <v>2322</v>
      </c>
      <c r="AD407" s="112">
        <v>1207</v>
      </c>
      <c r="AE407" s="112">
        <v>1115</v>
      </c>
      <c r="AF407" s="111">
        <v>1848</v>
      </c>
      <c r="AG407" s="56">
        <v>962</v>
      </c>
      <c r="AH407" s="177">
        <v>886</v>
      </c>
      <c r="AI407" s="182"/>
      <c r="AJ407" s="182"/>
      <c r="AK407" s="182"/>
      <c r="AL407" s="111">
        <v>1630</v>
      </c>
      <c r="AM407" s="56">
        <v>836</v>
      </c>
      <c r="AN407" s="56">
        <v>794</v>
      </c>
      <c r="AO407" s="111">
        <v>1418</v>
      </c>
      <c r="AP407" s="56">
        <v>703</v>
      </c>
      <c r="AQ407" s="56">
        <v>715</v>
      </c>
      <c r="AR407" s="56">
        <v>251</v>
      </c>
      <c r="AS407" s="80">
        <v>6</v>
      </c>
      <c r="AT407" s="126" t="s">
        <v>3642</v>
      </c>
      <c r="AU407" s="59">
        <v>779</v>
      </c>
      <c r="AV407" s="59">
        <v>0</v>
      </c>
      <c r="AW407" s="59">
        <v>314</v>
      </c>
      <c r="AX407" s="59">
        <v>17.2</v>
      </c>
      <c r="AY407" s="59">
        <v>4</v>
      </c>
      <c r="AZ407" s="62">
        <v>2.8360748723766305</v>
      </c>
      <c r="BA407" s="63">
        <v>5</v>
      </c>
      <c r="BB407" s="62">
        <v>0</v>
      </c>
      <c r="BC407" s="63">
        <v>0</v>
      </c>
      <c r="BD407" s="64">
        <v>113.44299489506524</v>
      </c>
      <c r="BE407" s="65">
        <v>2</v>
      </c>
      <c r="BF407" s="62">
        <v>5.8558558558558556</v>
      </c>
      <c r="BG407" s="63">
        <v>13</v>
      </c>
      <c r="BH407" s="62">
        <v>12.162162162162163</v>
      </c>
      <c r="BI407" s="63">
        <v>27</v>
      </c>
      <c r="BJ407" s="64">
        <v>0</v>
      </c>
      <c r="BK407" s="65">
        <v>0</v>
      </c>
      <c r="BL407" s="64">
        <v>0</v>
      </c>
      <c r="BM407" s="65">
        <v>0</v>
      </c>
      <c r="BN407" s="56">
        <v>0</v>
      </c>
      <c r="BO407" s="56">
        <v>0</v>
      </c>
      <c r="BP407" s="56">
        <v>0</v>
      </c>
      <c r="BQ407" s="56">
        <v>0</v>
      </c>
      <c r="BR407" s="56">
        <v>0</v>
      </c>
      <c r="BS407" s="56">
        <v>0</v>
      </c>
      <c r="BT407" s="56">
        <v>0</v>
      </c>
      <c r="BU407" s="56">
        <v>0</v>
      </c>
      <c r="BV407" s="116">
        <v>52.9</v>
      </c>
      <c r="BW407" s="70">
        <v>0.87277353689567427</v>
      </c>
      <c r="BX407" s="56">
        <v>79.099999999999994</v>
      </c>
      <c r="BY407" s="107">
        <v>88</v>
      </c>
      <c r="BZ407" s="56">
        <v>108.9</v>
      </c>
      <c r="CA407" s="56">
        <v>100.2</v>
      </c>
      <c r="CB407" s="56">
        <v>100.2</v>
      </c>
      <c r="CC407" s="96" t="s">
        <v>3643</v>
      </c>
      <c r="CD407" s="96" t="s">
        <v>3644</v>
      </c>
      <c r="CE407" s="96" t="s">
        <v>555</v>
      </c>
      <c r="CF407" s="96" t="s">
        <v>2647</v>
      </c>
      <c r="CG407" s="96" t="s">
        <v>2390</v>
      </c>
      <c r="CH407" s="56">
        <v>0</v>
      </c>
      <c r="CI407" s="56">
        <v>0</v>
      </c>
      <c r="CJ407" s="60">
        <v>2.8360748723766305</v>
      </c>
      <c r="CK407" s="61">
        <v>0</v>
      </c>
      <c r="CL407" s="61">
        <v>0</v>
      </c>
      <c r="CM407" s="61">
        <v>0</v>
      </c>
      <c r="CN407" s="56">
        <v>57.08</v>
      </c>
      <c r="CO407" s="56">
        <v>1</v>
      </c>
      <c r="CP407" s="56">
        <v>0</v>
      </c>
      <c r="CQ407" s="56">
        <v>0</v>
      </c>
      <c r="CR407" s="56">
        <v>0</v>
      </c>
      <c r="CS407" s="56">
        <v>0</v>
      </c>
      <c r="CT407" s="56">
        <v>0</v>
      </c>
      <c r="CU407" s="56">
        <v>0</v>
      </c>
      <c r="CV407" s="56">
        <v>0</v>
      </c>
      <c r="CW407" s="56">
        <v>0</v>
      </c>
      <c r="CX407" s="56">
        <v>0</v>
      </c>
      <c r="CY407" s="56">
        <v>0</v>
      </c>
      <c r="CZ407" s="56">
        <v>0</v>
      </c>
      <c r="DA407" s="56">
        <v>0</v>
      </c>
      <c r="DB407" s="60">
        <v>0</v>
      </c>
      <c r="DC407" s="61">
        <v>0</v>
      </c>
      <c r="DD407" s="56" t="s">
        <v>3645</v>
      </c>
      <c r="DE407" s="56" t="s">
        <v>3646</v>
      </c>
      <c r="DF407" s="96" t="s">
        <v>555</v>
      </c>
      <c r="DG407" s="96" t="s">
        <v>555</v>
      </c>
      <c r="DH407" s="56">
        <v>101.83</v>
      </c>
      <c r="DI407" s="56">
        <v>2</v>
      </c>
      <c r="DJ407" s="56">
        <v>50.92</v>
      </c>
      <c r="DK407" s="56">
        <v>1</v>
      </c>
      <c r="DL407" s="56">
        <v>0</v>
      </c>
      <c r="DM407" s="56">
        <v>0</v>
      </c>
      <c r="DN407" s="56">
        <v>101.83</v>
      </c>
      <c r="DO407" s="56">
        <v>2</v>
      </c>
      <c r="DP407" s="56">
        <v>0</v>
      </c>
      <c r="DQ407" s="56">
        <v>0</v>
      </c>
      <c r="DR407" s="56">
        <v>0</v>
      </c>
      <c r="DS407" s="56">
        <v>0</v>
      </c>
      <c r="DT407" s="56">
        <v>0</v>
      </c>
      <c r="DU407" s="56">
        <v>0</v>
      </c>
      <c r="DV407" s="56">
        <v>0</v>
      </c>
      <c r="DW407" s="56">
        <v>0</v>
      </c>
      <c r="DX407" s="56">
        <v>0</v>
      </c>
      <c r="DY407" s="56">
        <v>0</v>
      </c>
      <c r="DZ407" s="62">
        <v>0</v>
      </c>
      <c r="EA407" s="63">
        <v>0</v>
      </c>
      <c r="EB407" s="62">
        <v>31.343283582089555</v>
      </c>
      <c r="EC407" s="63">
        <v>21</v>
      </c>
      <c r="ED407" s="60">
        <v>0.67294751009421261</v>
      </c>
      <c r="EE407" s="61">
        <v>1</v>
      </c>
      <c r="EF407" s="56" t="s">
        <v>3647</v>
      </c>
      <c r="EG407" s="56" t="s">
        <v>3648</v>
      </c>
      <c r="EH407" s="56" t="s">
        <v>555</v>
      </c>
      <c r="EI407" s="56" t="s">
        <v>555</v>
      </c>
      <c r="EJ407" s="56" t="s">
        <v>3649</v>
      </c>
      <c r="EK407" s="56" t="s">
        <v>3598</v>
      </c>
      <c r="EL407" s="56" t="s">
        <v>3650</v>
      </c>
      <c r="EM407" s="56" t="s">
        <v>3131</v>
      </c>
      <c r="EN407" s="56" t="s">
        <v>555</v>
      </c>
      <c r="EO407" s="56" t="s">
        <v>555</v>
      </c>
      <c r="EP407" s="56">
        <v>0</v>
      </c>
      <c r="EQ407" s="56">
        <v>0</v>
      </c>
      <c r="ER407" s="128">
        <v>0</v>
      </c>
      <c r="ES407" s="96">
        <v>0</v>
      </c>
      <c r="ET407" s="56">
        <v>0</v>
      </c>
      <c r="EU407" s="56">
        <v>0</v>
      </c>
      <c r="EV407" s="56">
        <v>0</v>
      </c>
      <c r="EW407" s="56">
        <v>0</v>
      </c>
      <c r="EX407" s="56">
        <v>0</v>
      </c>
      <c r="EY407" s="62">
        <v>78.085642317380348</v>
      </c>
      <c r="EZ407" s="63">
        <v>62</v>
      </c>
      <c r="FA407" s="62">
        <v>55.944055944055947</v>
      </c>
      <c r="FB407" s="63">
        <v>40</v>
      </c>
      <c r="FC407" s="56">
        <v>31.63</v>
      </c>
      <c r="FD407" s="111">
        <v>1</v>
      </c>
      <c r="FE407" s="56">
        <v>31.63</v>
      </c>
      <c r="FF407" s="56">
        <v>1</v>
      </c>
      <c r="FG407" s="56">
        <v>0</v>
      </c>
      <c r="FH407" s="56">
        <v>0</v>
      </c>
      <c r="FI407" s="56">
        <v>31.63</v>
      </c>
      <c r="FJ407" s="56">
        <v>1</v>
      </c>
      <c r="FK407" s="56">
        <v>94.88</v>
      </c>
      <c r="FL407" s="56">
        <v>3</v>
      </c>
      <c r="FM407" s="56">
        <v>63.25</v>
      </c>
      <c r="FN407" s="56">
        <v>2</v>
      </c>
      <c r="FO407" s="56">
        <v>31.63</v>
      </c>
      <c r="FP407" s="56">
        <v>1</v>
      </c>
      <c r="FQ407" s="56">
        <v>0</v>
      </c>
      <c r="FR407" s="56"/>
      <c r="FS407" s="60">
        <v>1</v>
      </c>
      <c r="FT407" s="61">
        <v>1</v>
      </c>
      <c r="FU407" s="60">
        <v>0</v>
      </c>
      <c r="FV407" s="61">
        <v>0</v>
      </c>
      <c r="FW407" s="56" t="s">
        <v>3651</v>
      </c>
      <c r="FX407" s="56">
        <v>3.37</v>
      </c>
      <c r="FY407" s="56">
        <v>4.26</v>
      </c>
      <c r="FZ407" s="111">
        <v>5963</v>
      </c>
      <c r="GA407" s="111">
        <v>7445</v>
      </c>
      <c r="GB407" s="56">
        <v>33.83</v>
      </c>
      <c r="GC407" s="56">
        <v>66.17</v>
      </c>
      <c r="GD407" s="56">
        <v>28.16</v>
      </c>
      <c r="GE407" s="56">
        <v>83.29</v>
      </c>
      <c r="GF407" s="56">
        <v>71.34</v>
      </c>
      <c r="GG407" s="56">
        <v>51.89</v>
      </c>
      <c r="GH407" s="56">
        <v>87.3</v>
      </c>
      <c r="GI407" s="56">
        <v>32.76</v>
      </c>
      <c r="GJ407" s="56">
        <v>14.8</v>
      </c>
      <c r="GK407" s="56">
        <v>53.33</v>
      </c>
      <c r="GL407" s="56">
        <v>2.4700000000000002</v>
      </c>
      <c r="GM407" s="56">
        <v>12.68</v>
      </c>
      <c r="GN407" s="56">
        <v>3.15</v>
      </c>
      <c r="GO407" s="56">
        <v>13.49</v>
      </c>
      <c r="GP407" s="56">
        <v>2.1800000000000002</v>
      </c>
      <c r="GQ407" s="56">
        <v>1.54</v>
      </c>
      <c r="GR407" s="56">
        <v>2.4</v>
      </c>
      <c r="GS407" s="56">
        <v>1.1299999999999999</v>
      </c>
      <c r="GT407" s="56">
        <v>13.27</v>
      </c>
      <c r="GU407" s="99">
        <v>34.060961662771618</v>
      </c>
      <c r="GV407" s="120">
        <v>4.2735042735042696E-3</v>
      </c>
      <c r="GW407" s="120">
        <v>0.36868686868686901</v>
      </c>
      <c r="GX407" s="120">
        <v>0.43395493395493401</v>
      </c>
      <c r="GY407" s="120">
        <v>0.17890442890442901</v>
      </c>
      <c r="GZ407" s="120">
        <v>1.3014763014763E-2</v>
      </c>
      <c r="HA407" s="120">
        <v>1.9425019425019401E-4</v>
      </c>
      <c r="HB407" s="120">
        <v>3.8850038850038801E-4</v>
      </c>
      <c r="HC407" s="120">
        <v>5.8275058275058297E-4</v>
      </c>
      <c r="HD407" s="122">
        <v>889</v>
      </c>
      <c r="HE407" s="118">
        <v>0</v>
      </c>
      <c r="HF407" s="118">
        <v>0</v>
      </c>
      <c r="HG407" s="118">
        <v>0</v>
      </c>
      <c r="HH407" s="122">
        <v>10</v>
      </c>
      <c r="HI407" s="122">
        <v>1320</v>
      </c>
      <c r="HJ407" s="122">
        <v>34</v>
      </c>
      <c r="HK407" s="122">
        <v>2253</v>
      </c>
      <c r="HL407" s="122">
        <v>736</v>
      </c>
      <c r="HM407" s="118">
        <v>0</v>
      </c>
      <c r="HN407" s="118">
        <v>0</v>
      </c>
      <c r="HO407" s="118">
        <v>0</v>
      </c>
      <c r="HP407" s="122">
        <v>14</v>
      </c>
      <c r="HQ407" s="122">
        <v>1497</v>
      </c>
      <c r="HR407" s="122">
        <v>17</v>
      </c>
      <c r="HS407" s="122">
        <v>2264</v>
      </c>
      <c r="HT407" s="122">
        <v>1356</v>
      </c>
      <c r="HU407" s="118">
        <v>0</v>
      </c>
      <c r="HV407" s="118">
        <v>0</v>
      </c>
      <c r="HW407" s="118">
        <v>0</v>
      </c>
      <c r="HX407" s="122">
        <v>14</v>
      </c>
      <c r="HY407" s="122">
        <v>1902</v>
      </c>
      <c r="HZ407" s="122">
        <v>22</v>
      </c>
      <c r="IA407" s="122">
        <v>2558</v>
      </c>
      <c r="IB407" s="122">
        <v>715</v>
      </c>
      <c r="IC407" s="118">
        <v>0</v>
      </c>
      <c r="ID407" s="118">
        <v>0</v>
      </c>
      <c r="IE407" s="118">
        <v>0</v>
      </c>
      <c r="IF407" s="122">
        <v>12</v>
      </c>
      <c r="IG407" s="122">
        <v>2797</v>
      </c>
      <c r="IH407" s="122">
        <v>37</v>
      </c>
      <c r="II407" s="122">
        <v>3561</v>
      </c>
      <c r="IJ407" s="122">
        <v>4</v>
      </c>
      <c r="IK407" s="123">
        <v>1.04931794333683E-3</v>
      </c>
      <c r="IL407" s="122">
        <v>120</v>
      </c>
      <c r="IM407" s="123">
        <v>3.1479538300104901E-2</v>
      </c>
      <c r="IN407" s="119">
        <v>0</v>
      </c>
      <c r="IO407" s="122">
        <v>0</v>
      </c>
      <c r="IP407" s="119">
        <v>0</v>
      </c>
      <c r="IQ407" s="119">
        <v>0</v>
      </c>
      <c r="IR407" s="119">
        <v>0</v>
      </c>
      <c r="IS407" s="122">
        <v>0</v>
      </c>
      <c r="IT407" s="122">
        <v>0</v>
      </c>
      <c r="IU407" s="122">
        <v>0</v>
      </c>
      <c r="IV407" s="122">
        <v>0</v>
      </c>
      <c r="IW407" s="122">
        <v>0</v>
      </c>
      <c r="IX407" s="122">
        <v>3663</v>
      </c>
      <c r="IY407" s="123">
        <v>0.96091290661070305</v>
      </c>
      <c r="IZ407" s="119"/>
      <c r="JA407" s="119"/>
      <c r="JB407" s="122">
        <v>1</v>
      </c>
      <c r="JC407" s="123">
        <v>6.6666666666666693E-2</v>
      </c>
      <c r="JD407" s="122">
        <v>0</v>
      </c>
      <c r="JE407" s="122">
        <v>0</v>
      </c>
      <c r="JF407" s="122">
        <v>0</v>
      </c>
      <c r="JG407" s="122">
        <v>0</v>
      </c>
      <c r="JH407" s="122">
        <v>0</v>
      </c>
      <c r="JI407" s="122">
        <v>0</v>
      </c>
      <c r="JJ407" s="122">
        <v>16</v>
      </c>
      <c r="JK407" s="123">
        <v>4.19727177334732E-3</v>
      </c>
      <c r="JL407" s="119"/>
      <c r="JM407" s="119"/>
      <c r="JN407" s="119"/>
      <c r="JO407" s="119"/>
      <c r="JP407" s="119"/>
      <c r="JQ407" s="119"/>
      <c r="JR407" s="122">
        <v>1</v>
      </c>
      <c r="JS407" s="123">
        <v>2.6232948583420799E-4</v>
      </c>
      <c r="JT407" s="119"/>
      <c r="JU407" s="118">
        <v>0</v>
      </c>
      <c r="JV407" s="119"/>
      <c r="JW407" s="119"/>
      <c r="JX407" s="122">
        <v>0</v>
      </c>
      <c r="JY407" s="122">
        <v>0</v>
      </c>
      <c r="JZ407" s="122">
        <v>0</v>
      </c>
      <c r="KA407" s="122">
        <v>0</v>
      </c>
      <c r="KB407" s="122">
        <v>0</v>
      </c>
      <c r="KC407" s="122">
        <v>0</v>
      </c>
      <c r="KD407" s="122">
        <v>0</v>
      </c>
      <c r="KE407" s="122">
        <v>0</v>
      </c>
      <c r="KF407" s="122">
        <v>0</v>
      </c>
      <c r="KG407" s="119">
        <v>0</v>
      </c>
      <c r="KH407" s="119">
        <v>0</v>
      </c>
      <c r="KI407" s="119">
        <v>0</v>
      </c>
      <c r="KJ407" s="119">
        <v>0</v>
      </c>
      <c r="KK407" s="119">
        <v>0</v>
      </c>
      <c r="KL407" s="119"/>
      <c r="KM407" s="119"/>
      <c r="KN407" s="119"/>
      <c r="KO407" s="119"/>
      <c r="KP407" s="119"/>
      <c r="KQ407" s="119"/>
      <c r="KR407" s="122">
        <v>0</v>
      </c>
      <c r="KS407" s="122">
        <v>0</v>
      </c>
      <c r="KT407" s="122">
        <v>5</v>
      </c>
      <c r="KU407" s="123">
        <v>1.3116474291710401E-3</v>
      </c>
      <c r="KV407" s="122">
        <v>0</v>
      </c>
      <c r="KW407" s="122">
        <v>0</v>
      </c>
      <c r="KX407" s="122">
        <v>0</v>
      </c>
      <c r="KY407" s="122">
        <v>0</v>
      </c>
      <c r="KZ407" s="122">
        <v>0</v>
      </c>
      <c r="LA407" s="122">
        <v>0</v>
      </c>
      <c r="LB407" s="122">
        <v>0</v>
      </c>
      <c r="LC407" s="122">
        <v>0</v>
      </c>
      <c r="LD407" s="122">
        <v>0</v>
      </c>
      <c r="LE407" s="122">
        <v>0</v>
      </c>
      <c r="LF407" s="122">
        <v>0</v>
      </c>
      <c r="LG407" s="122">
        <v>0</v>
      </c>
      <c r="LH407" s="122">
        <v>0</v>
      </c>
      <c r="LI407" s="122">
        <v>0</v>
      </c>
      <c r="LJ407" s="122">
        <v>0</v>
      </c>
      <c r="LK407" s="122">
        <v>0</v>
      </c>
      <c r="LL407" s="122">
        <v>0</v>
      </c>
      <c r="LM407" s="122">
        <v>0</v>
      </c>
      <c r="LN407" s="122">
        <v>0</v>
      </c>
      <c r="LO407" s="122">
        <v>0</v>
      </c>
      <c r="LP407" s="122">
        <v>1</v>
      </c>
      <c r="LQ407" s="123">
        <v>2.6232948583420799E-4</v>
      </c>
      <c r="LR407" s="122">
        <v>0</v>
      </c>
      <c r="LS407" s="122">
        <v>0</v>
      </c>
      <c r="LT407" s="122">
        <v>0</v>
      </c>
      <c r="LU407" s="122">
        <v>0</v>
      </c>
      <c r="LV407" s="122">
        <v>0</v>
      </c>
      <c r="LW407" s="122">
        <v>0</v>
      </c>
      <c r="LX407" s="122">
        <v>0</v>
      </c>
      <c r="LY407" s="122">
        <v>0</v>
      </c>
      <c r="LZ407" s="122">
        <v>0</v>
      </c>
      <c r="MA407" s="122">
        <v>0</v>
      </c>
      <c r="MB407" s="122">
        <v>0</v>
      </c>
      <c r="MC407" s="122">
        <v>0</v>
      </c>
      <c r="MD407" s="122">
        <v>0</v>
      </c>
      <c r="ME407" s="122">
        <v>0</v>
      </c>
      <c r="MF407" s="122">
        <v>1</v>
      </c>
      <c r="MG407" s="123">
        <v>2.6232948583420799E-4</v>
      </c>
      <c r="MH407" s="122">
        <v>0</v>
      </c>
      <c r="MI407" s="122">
        <v>0</v>
      </c>
      <c r="MJ407" s="122">
        <v>0</v>
      </c>
      <c r="MK407" s="122">
        <v>0</v>
      </c>
      <c r="ML407" s="122">
        <v>0</v>
      </c>
      <c r="MM407" s="122">
        <v>0</v>
      </c>
      <c r="MN407" s="122">
        <v>0</v>
      </c>
      <c r="MO407" s="122">
        <v>0</v>
      </c>
      <c r="MP407" s="122">
        <v>0</v>
      </c>
      <c r="MQ407" s="122">
        <v>0</v>
      </c>
      <c r="MR407" s="122">
        <v>0</v>
      </c>
      <c r="MS407" s="122">
        <v>0</v>
      </c>
      <c r="MT407" s="122">
        <v>0</v>
      </c>
      <c r="MU407" s="122">
        <v>0</v>
      </c>
      <c r="MV407" s="122">
        <v>0</v>
      </c>
      <c r="MW407" s="122">
        <v>0</v>
      </c>
      <c r="MX407" s="122">
        <v>0</v>
      </c>
      <c r="MY407" s="122">
        <v>0</v>
      </c>
      <c r="MZ407" s="122">
        <v>0</v>
      </c>
      <c r="NA407" s="122">
        <v>0</v>
      </c>
      <c r="NB407" s="122">
        <v>0</v>
      </c>
      <c r="NC407" s="122">
        <v>0</v>
      </c>
      <c r="ND407" s="122">
        <v>0</v>
      </c>
      <c r="NE407" s="122">
        <v>0</v>
      </c>
      <c r="NF407" s="122">
        <v>0</v>
      </c>
      <c r="NG407" s="122">
        <v>0</v>
      </c>
      <c r="NH407" s="122">
        <v>0</v>
      </c>
      <c r="NI407" s="122">
        <v>0</v>
      </c>
      <c r="NJ407" s="122">
        <v>0</v>
      </c>
      <c r="NK407" s="122">
        <v>0</v>
      </c>
      <c r="NL407" s="122">
        <v>0</v>
      </c>
      <c r="NM407" s="122">
        <v>0</v>
      </c>
      <c r="NN407" s="122">
        <v>1</v>
      </c>
      <c r="NO407" s="123">
        <v>2.6232948583420799E-4</v>
      </c>
      <c r="NP407" s="119"/>
      <c r="NQ407" s="119">
        <v>0</v>
      </c>
      <c r="NR407" s="119">
        <v>0</v>
      </c>
      <c r="NS407" s="119">
        <v>0</v>
      </c>
      <c r="NT407" s="119">
        <v>0</v>
      </c>
      <c r="NU407" s="119">
        <v>0</v>
      </c>
      <c r="NV407" s="119">
        <v>0</v>
      </c>
      <c r="NW407" s="119">
        <v>0</v>
      </c>
      <c r="NX407" s="119">
        <v>0</v>
      </c>
      <c r="NY407" s="119">
        <v>0</v>
      </c>
      <c r="NZ407" s="119">
        <v>0</v>
      </c>
      <c r="OA407" s="119">
        <v>0</v>
      </c>
      <c r="OB407" s="119">
        <v>0</v>
      </c>
      <c r="OC407" s="119">
        <v>0</v>
      </c>
      <c r="OD407" s="119">
        <v>0</v>
      </c>
      <c r="OE407" s="119">
        <v>0</v>
      </c>
      <c r="OF407" s="119">
        <v>0</v>
      </c>
      <c r="OG407" s="119">
        <v>0</v>
      </c>
      <c r="OH407" s="119">
        <v>0</v>
      </c>
      <c r="OI407" s="119">
        <v>0</v>
      </c>
      <c r="OJ407" s="119">
        <v>0</v>
      </c>
      <c r="OK407" s="119">
        <v>0</v>
      </c>
      <c r="OL407" s="119">
        <v>0</v>
      </c>
      <c r="OM407" s="119">
        <v>0</v>
      </c>
      <c r="ON407" s="119">
        <v>0</v>
      </c>
      <c r="OO407" s="119">
        <v>0</v>
      </c>
      <c r="OP407" s="119">
        <v>0</v>
      </c>
      <c r="OQ407" s="119">
        <v>0</v>
      </c>
      <c r="OR407" s="119">
        <v>0</v>
      </c>
      <c r="OS407" s="119">
        <v>0</v>
      </c>
      <c r="OT407" s="119">
        <v>0</v>
      </c>
    </row>
    <row r="408" spans="1:410" s="10" customFormat="1">
      <c r="A408" s="55" t="s">
        <v>943</v>
      </c>
      <c r="B408" s="56" t="s">
        <v>944</v>
      </c>
      <c r="C408" s="55" t="s">
        <v>598</v>
      </c>
      <c r="D408" s="57">
        <v>3</v>
      </c>
      <c r="E408" s="96">
        <v>2018</v>
      </c>
      <c r="F408" s="56">
        <v>78.790000000000006</v>
      </c>
      <c r="G408" s="110">
        <v>51662</v>
      </c>
      <c r="H408" s="110">
        <v>28652</v>
      </c>
      <c r="I408" s="110">
        <v>23010</v>
      </c>
      <c r="J408" s="100">
        <v>55.85</v>
      </c>
      <c r="K408" s="110">
        <v>32408</v>
      </c>
      <c r="L408" s="100">
        <v>22.04</v>
      </c>
      <c r="M408" s="110">
        <v>13022</v>
      </c>
      <c r="N408" s="111">
        <v>3200</v>
      </c>
      <c r="O408" s="111">
        <v>1690</v>
      </c>
      <c r="P408" s="111">
        <v>1510</v>
      </c>
      <c r="Q408" s="112">
        <v>3844</v>
      </c>
      <c r="R408" s="113">
        <v>2028</v>
      </c>
      <c r="S408" s="113">
        <v>1816</v>
      </c>
      <c r="T408" s="111">
        <v>3264</v>
      </c>
      <c r="U408" s="111">
        <v>1696</v>
      </c>
      <c r="V408" s="111">
        <v>1568</v>
      </c>
      <c r="W408" s="114">
        <v>3983</v>
      </c>
      <c r="X408" s="113">
        <v>2057</v>
      </c>
      <c r="Y408" s="113">
        <v>1926</v>
      </c>
      <c r="Z408" s="111">
        <v>3512</v>
      </c>
      <c r="AA408" s="111">
        <v>1793</v>
      </c>
      <c r="AB408" s="111">
        <v>1719</v>
      </c>
      <c r="AC408" s="112">
        <v>4471</v>
      </c>
      <c r="AD408" s="112">
        <v>2267</v>
      </c>
      <c r="AE408" s="112">
        <v>2204</v>
      </c>
      <c r="AF408" s="111">
        <v>3986</v>
      </c>
      <c r="AG408" s="111">
        <v>2008</v>
      </c>
      <c r="AH408" s="178">
        <v>1978</v>
      </c>
      <c r="AI408" s="182"/>
      <c r="AJ408" s="182"/>
      <c r="AK408" s="182"/>
      <c r="AL408" s="111">
        <v>4488</v>
      </c>
      <c r="AM408" s="111">
        <v>2259</v>
      </c>
      <c r="AN408" s="111">
        <v>2229</v>
      </c>
      <c r="AO408" s="111">
        <v>4474</v>
      </c>
      <c r="AP408" s="111">
        <v>2266</v>
      </c>
      <c r="AQ408" s="111">
        <v>2208</v>
      </c>
      <c r="AR408" s="56">
        <v>553</v>
      </c>
      <c r="AS408" s="80">
        <v>629</v>
      </c>
      <c r="AT408" s="126" t="s">
        <v>3413</v>
      </c>
      <c r="AU408" s="59">
        <v>827</v>
      </c>
      <c r="AV408" s="59">
        <v>0</v>
      </c>
      <c r="AW408" s="59">
        <v>347</v>
      </c>
      <c r="AX408" s="59">
        <v>8.9</v>
      </c>
      <c r="AY408" s="59">
        <v>4</v>
      </c>
      <c r="AZ408" s="62">
        <v>1.0377750103777501</v>
      </c>
      <c r="BA408" s="63">
        <v>5</v>
      </c>
      <c r="BB408" s="62">
        <v>0</v>
      </c>
      <c r="BC408" s="63">
        <v>0</v>
      </c>
      <c r="BD408" s="64">
        <v>0</v>
      </c>
      <c r="BE408" s="65">
        <v>0</v>
      </c>
      <c r="BF408" s="62">
        <v>3.3482142857142856</v>
      </c>
      <c r="BG408" s="63">
        <v>15</v>
      </c>
      <c r="BH408" s="62">
        <v>7.8125</v>
      </c>
      <c r="BI408" s="63">
        <v>35</v>
      </c>
      <c r="BJ408" s="64">
        <v>0</v>
      </c>
      <c r="BK408" s="65">
        <v>0</v>
      </c>
      <c r="BL408" s="64">
        <v>0</v>
      </c>
      <c r="BM408" s="65">
        <v>0</v>
      </c>
      <c r="BN408" s="56">
        <v>0</v>
      </c>
      <c r="BO408" s="56">
        <v>0</v>
      </c>
      <c r="BP408" s="56">
        <v>20.79</v>
      </c>
      <c r="BQ408" s="56">
        <v>1</v>
      </c>
      <c r="BR408" s="56">
        <v>0</v>
      </c>
      <c r="BS408" s="56">
        <v>0</v>
      </c>
      <c r="BT408" s="56">
        <v>20.79</v>
      </c>
      <c r="BU408" s="56">
        <v>1</v>
      </c>
      <c r="BV408" s="116">
        <v>9.5</v>
      </c>
      <c r="BW408" s="70">
        <v>0.97095435684647302</v>
      </c>
      <c r="BX408" s="56">
        <v>97.9</v>
      </c>
      <c r="BY408" s="107">
        <v>98.3</v>
      </c>
      <c r="BZ408" s="56">
        <v>102.7</v>
      </c>
      <c r="CA408" s="56">
        <v>102.5</v>
      </c>
      <c r="CB408" s="56">
        <v>99.2</v>
      </c>
      <c r="CC408" s="96" t="s">
        <v>3652</v>
      </c>
      <c r="CD408" s="96" t="s">
        <v>3102</v>
      </c>
      <c r="CE408" s="96" t="s">
        <v>555</v>
      </c>
      <c r="CF408" s="96" t="s">
        <v>637</v>
      </c>
      <c r="CG408" s="96" t="s">
        <v>3653</v>
      </c>
      <c r="CH408" s="56">
        <v>0</v>
      </c>
      <c r="CI408" s="56">
        <v>0</v>
      </c>
      <c r="CJ408" s="60">
        <v>1.0377750103777501</v>
      </c>
      <c r="CK408" s="61">
        <v>2</v>
      </c>
      <c r="CL408" s="61">
        <v>0</v>
      </c>
      <c r="CM408" s="61">
        <v>0</v>
      </c>
      <c r="CN408" s="56">
        <v>166.32</v>
      </c>
      <c r="CO408" s="56">
        <v>8</v>
      </c>
      <c r="CP408" s="56">
        <v>0</v>
      </c>
      <c r="CQ408" s="56">
        <v>0</v>
      </c>
      <c r="CR408" s="56">
        <v>0</v>
      </c>
      <c r="CS408" s="56">
        <v>0</v>
      </c>
      <c r="CT408" s="56">
        <v>0</v>
      </c>
      <c r="CU408" s="56">
        <v>0</v>
      </c>
      <c r="CV408" s="56">
        <v>0</v>
      </c>
      <c r="CW408" s="56">
        <v>0</v>
      </c>
      <c r="CX408" s="56">
        <v>0</v>
      </c>
      <c r="CY408" s="56">
        <v>0</v>
      </c>
      <c r="CZ408" s="56">
        <v>0</v>
      </c>
      <c r="DA408" s="56">
        <v>0</v>
      </c>
      <c r="DB408" s="60">
        <v>0.19821605550049554</v>
      </c>
      <c r="DC408" s="61">
        <v>1</v>
      </c>
      <c r="DD408" s="56" t="s">
        <v>3654</v>
      </c>
      <c r="DE408" s="56" t="s">
        <v>3655</v>
      </c>
      <c r="DF408" s="96" t="s">
        <v>555</v>
      </c>
      <c r="DG408" s="96" t="s">
        <v>555</v>
      </c>
      <c r="DH408" s="56">
        <v>33.94</v>
      </c>
      <c r="DI408" s="56">
        <v>2</v>
      </c>
      <c r="DJ408" s="56">
        <v>135.75</v>
      </c>
      <c r="DK408" s="56">
        <v>8</v>
      </c>
      <c r="DL408" s="56">
        <v>16.97</v>
      </c>
      <c r="DM408" s="56">
        <v>1</v>
      </c>
      <c r="DN408" s="56">
        <v>33.94</v>
      </c>
      <c r="DO408" s="56">
        <v>2</v>
      </c>
      <c r="DP408" s="107">
        <v>16.326530612244898</v>
      </c>
      <c r="DQ408" s="56">
        <v>1</v>
      </c>
      <c r="DR408" s="56">
        <v>16.329999999999998</v>
      </c>
      <c r="DS408" s="56">
        <v>1</v>
      </c>
      <c r="DT408" s="56">
        <v>0</v>
      </c>
      <c r="DU408" s="56">
        <v>0</v>
      </c>
      <c r="DV408" s="56">
        <v>0</v>
      </c>
      <c r="DW408" s="56">
        <v>0</v>
      </c>
      <c r="DX408" s="56">
        <v>0</v>
      </c>
      <c r="DY408" s="56">
        <v>0</v>
      </c>
      <c r="DZ408" s="62">
        <v>0.40876997398736531</v>
      </c>
      <c r="EA408" s="63">
        <v>11</v>
      </c>
      <c r="EB408" s="62">
        <v>12.44890375325158</v>
      </c>
      <c r="EC408" s="63">
        <v>335</v>
      </c>
      <c r="ED408" s="60">
        <v>0.5806077027288562</v>
      </c>
      <c r="EE408" s="61">
        <v>3</v>
      </c>
      <c r="EF408" s="56" t="s">
        <v>3656</v>
      </c>
      <c r="EG408" s="56" t="s">
        <v>3657</v>
      </c>
      <c r="EH408" s="56" t="s">
        <v>555</v>
      </c>
      <c r="EI408" s="56" t="s">
        <v>555</v>
      </c>
      <c r="EJ408" s="56" t="s">
        <v>3658</v>
      </c>
      <c r="EK408" s="56" t="s">
        <v>2030</v>
      </c>
      <c r="EL408" s="56" t="s">
        <v>3659</v>
      </c>
      <c r="EM408" s="56" t="s">
        <v>3660</v>
      </c>
      <c r="EN408" s="56" t="s">
        <v>555</v>
      </c>
      <c r="EO408" s="56" t="s">
        <v>555</v>
      </c>
      <c r="EP408" s="56">
        <v>16.329999999999998</v>
      </c>
      <c r="EQ408" s="56">
        <v>1</v>
      </c>
      <c r="ER408" s="99">
        <v>212.24</v>
      </c>
      <c r="ES408" s="96">
        <v>13</v>
      </c>
      <c r="ET408" s="56">
        <v>81.63</v>
      </c>
      <c r="EU408" s="56">
        <v>5</v>
      </c>
      <c r="EV408" s="107">
        <v>16.326530612244898</v>
      </c>
      <c r="EW408" s="56">
        <v>1</v>
      </c>
      <c r="EX408" s="56">
        <v>0</v>
      </c>
      <c r="EY408" s="62">
        <v>58.770749214894572</v>
      </c>
      <c r="EZ408" s="63">
        <v>131</v>
      </c>
      <c r="FA408" s="62">
        <v>54.800724637681157</v>
      </c>
      <c r="FB408" s="63">
        <v>121</v>
      </c>
      <c r="FC408" s="56">
        <v>25.68</v>
      </c>
      <c r="FD408" s="111">
        <v>3</v>
      </c>
      <c r="FE408" s="56">
        <v>17.12</v>
      </c>
      <c r="FF408" s="56">
        <v>2</v>
      </c>
      <c r="FG408" s="56">
        <v>8.56</v>
      </c>
      <c r="FH408" s="56">
        <v>1</v>
      </c>
      <c r="FI408" s="56">
        <v>0</v>
      </c>
      <c r="FJ408" s="56">
        <v>0</v>
      </c>
      <c r="FK408" s="56">
        <v>51.36</v>
      </c>
      <c r="FL408" s="56">
        <v>6</v>
      </c>
      <c r="FM408" s="56">
        <v>128.4</v>
      </c>
      <c r="FN408" s="56">
        <v>15</v>
      </c>
      <c r="FO408" s="56">
        <v>188.32</v>
      </c>
      <c r="FP408" s="56">
        <v>22</v>
      </c>
      <c r="FQ408" s="56">
        <v>17.12</v>
      </c>
      <c r="FR408" s="56">
        <v>2</v>
      </c>
      <c r="FS408" s="60">
        <v>18</v>
      </c>
      <c r="FT408" s="61">
        <v>18</v>
      </c>
      <c r="FU408" s="60">
        <v>1.155490505719678</v>
      </c>
      <c r="FV408" s="61">
        <v>30</v>
      </c>
      <c r="FW408" s="56" t="s">
        <v>3661</v>
      </c>
      <c r="FX408" s="56">
        <v>3.15</v>
      </c>
      <c r="FY408" s="56">
        <v>182.2</v>
      </c>
      <c r="FZ408" s="111">
        <v>15344</v>
      </c>
      <c r="GA408" s="111">
        <v>17815</v>
      </c>
      <c r="GB408" s="56">
        <v>34.6</v>
      </c>
      <c r="GC408" s="56">
        <v>65.400000000000006</v>
      </c>
      <c r="GD408" s="56">
        <v>23.54</v>
      </c>
      <c r="GE408" s="56">
        <v>79.64</v>
      </c>
      <c r="GF408" s="56">
        <v>90.16</v>
      </c>
      <c r="GG408" s="56">
        <v>70.84</v>
      </c>
      <c r="GH408" s="56">
        <v>99.74</v>
      </c>
      <c r="GI408" s="56">
        <v>63.02</v>
      </c>
      <c r="GJ408" s="56">
        <v>54.27</v>
      </c>
      <c r="GK408" s="56">
        <v>90.04</v>
      </c>
      <c r="GL408" s="56">
        <v>1.42</v>
      </c>
      <c r="GM408" s="56">
        <v>12.23</v>
      </c>
      <c r="GN408" s="56">
        <v>3.86</v>
      </c>
      <c r="GO408" s="56">
        <v>26.41</v>
      </c>
      <c r="GP408" s="56">
        <v>6.83</v>
      </c>
      <c r="GQ408" s="56">
        <v>4.49</v>
      </c>
      <c r="GR408" s="56">
        <v>8.2899999999999991</v>
      </c>
      <c r="GS408" s="56">
        <v>1.35</v>
      </c>
      <c r="GT408" s="56">
        <v>2.66</v>
      </c>
      <c r="GU408" s="99">
        <v>4.97619540467812</v>
      </c>
      <c r="GV408" s="120">
        <v>2.6565716942285999E-3</v>
      </c>
      <c r="GW408" s="120">
        <v>6.6347878063359206E-2</v>
      </c>
      <c r="GX408" s="120">
        <v>0.79703792256093497</v>
      </c>
      <c r="GY408" s="120">
        <v>0.11469748289832001</v>
      </c>
      <c r="GZ408" s="120">
        <v>1.05598724845587E-2</v>
      </c>
      <c r="HA408" s="120">
        <v>4.4497575878328999E-3</v>
      </c>
      <c r="HB408" s="120">
        <v>2.3245002324500199E-3</v>
      </c>
      <c r="HC408" s="120">
        <v>1.9260144783157301E-3</v>
      </c>
      <c r="HD408" s="122">
        <v>7</v>
      </c>
      <c r="HE408" s="118">
        <v>0</v>
      </c>
      <c r="HF408" s="118">
        <v>0</v>
      </c>
      <c r="HG408" s="118">
        <v>0</v>
      </c>
      <c r="HH408" s="122">
        <v>179</v>
      </c>
      <c r="HI408" s="122">
        <v>2743</v>
      </c>
      <c r="HJ408" s="122">
        <v>23</v>
      </c>
      <c r="HK408" s="122">
        <v>2952</v>
      </c>
      <c r="HL408" s="122">
        <v>4</v>
      </c>
      <c r="HM408" s="118">
        <v>0</v>
      </c>
      <c r="HN408" s="118">
        <v>0</v>
      </c>
      <c r="HO408" s="118">
        <v>0</v>
      </c>
      <c r="HP408" s="122">
        <v>227</v>
      </c>
      <c r="HQ408" s="122">
        <v>3304</v>
      </c>
      <c r="HR408" s="122">
        <v>37</v>
      </c>
      <c r="HS408" s="122">
        <v>3572</v>
      </c>
      <c r="HT408" s="118">
        <v>4</v>
      </c>
      <c r="HU408" s="118">
        <v>0</v>
      </c>
      <c r="HV408" s="118">
        <v>1</v>
      </c>
      <c r="HW408" s="118">
        <v>0</v>
      </c>
      <c r="HX408" s="122">
        <v>252</v>
      </c>
      <c r="HY408" s="122">
        <v>3912</v>
      </c>
      <c r="HZ408" s="122">
        <v>34</v>
      </c>
      <c r="IA408" s="122">
        <v>4203</v>
      </c>
      <c r="IB408" s="122">
        <v>11</v>
      </c>
      <c r="IC408" s="118">
        <v>0</v>
      </c>
      <c r="ID408" s="118">
        <v>0</v>
      </c>
      <c r="IE408" s="118">
        <v>0</v>
      </c>
      <c r="IF408" s="122">
        <v>597</v>
      </c>
      <c r="IG408" s="122">
        <v>8883</v>
      </c>
      <c r="IH408" s="122">
        <v>94</v>
      </c>
      <c r="II408" s="122">
        <v>9586</v>
      </c>
      <c r="IJ408" s="122">
        <v>6</v>
      </c>
      <c r="IK408" s="123">
        <v>0.13043478260869601</v>
      </c>
      <c r="IL408" s="122">
        <v>1</v>
      </c>
      <c r="IM408" s="123">
        <v>2.1739130434782601E-2</v>
      </c>
      <c r="IN408" s="122">
        <v>6</v>
      </c>
      <c r="IO408" s="123">
        <v>0.13043478260869601</v>
      </c>
      <c r="IP408" s="119">
        <v>0</v>
      </c>
      <c r="IQ408" s="119">
        <v>0</v>
      </c>
      <c r="IR408" s="119">
        <v>0</v>
      </c>
      <c r="IS408" s="122">
        <v>0</v>
      </c>
      <c r="IT408" s="122">
        <v>0</v>
      </c>
      <c r="IU408" s="122">
        <v>0</v>
      </c>
      <c r="IV408" s="122">
        <v>1</v>
      </c>
      <c r="IW408" s="123">
        <v>2.1739130434782601E-2</v>
      </c>
      <c r="IX408" s="122">
        <v>7</v>
      </c>
      <c r="IY408" s="123">
        <v>0.15217391304347799</v>
      </c>
      <c r="IZ408" s="122">
        <v>0</v>
      </c>
      <c r="JA408" s="122">
        <v>0</v>
      </c>
      <c r="JB408" s="122">
        <v>10</v>
      </c>
      <c r="JC408" s="123">
        <v>0.217391304347826</v>
      </c>
      <c r="JD408" s="122">
        <v>0</v>
      </c>
      <c r="JE408" s="122">
        <v>0</v>
      </c>
      <c r="JF408" s="122">
        <v>0</v>
      </c>
      <c r="JG408" s="122">
        <v>0</v>
      </c>
      <c r="JH408" s="122">
        <v>2</v>
      </c>
      <c r="JI408" s="123">
        <v>4.3478260869565202E-2</v>
      </c>
      <c r="JJ408" s="122">
        <v>5</v>
      </c>
      <c r="JK408" s="123">
        <v>0.108695652173913</v>
      </c>
      <c r="JL408" s="122">
        <v>2</v>
      </c>
      <c r="JM408" s="123">
        <v>4.3478260869565202E-2</v>
      </c>
      <c r="JN408" s="119"/>
      <c r="JO408" s="119"/>
      <c r="JP408" s="122">
        <v>0</v>
      </c>
      <c r="JQ408" s="122">
        <v>0</v>
      </c>
      <c r="JR408" s="122">
        <v>0</v>
      </c>
      <c r="JS408" s="122">
        <v>0</v>
      </c>
      <c r="JT408" s="122">
        <v>0</v>
      </c>
      <c r="JU408" s="118">
        <v>0</v>
      </c>
      <c r="JV408" s="122">
        <v>1</v>
      </c>
      <c r="JW408" s="123">
        <v>2.1739130434782601E-2</v>
      </c>
      <c r="JX408" s="122">
        <v>0</v>
      </c>
      <c r="JY408" s="122">
        <v>0</v>
      </c>
      <c r="JZ408" s="119"/>
      <c r="KA408" s="122">
        <v>0</v>
      </c>
      <c r="KB408" s="122">
        <v>3</v>
      </c>
      <c r="KC408" s="123">
        <v>6.5217391304347797E-2</v>
      </c>
      <c r="KD408" s="119">
        <v>0</v>
      </c>
      <c r="KE408" s="119">
        <v>0</v>
      </c>
      <c r="KF408" s="119">
        <v>0</v>
      </c>
      <c r="KG408" s="119">
        <v>0</v>
      </c>
      <c r="KH408" s="119">
        <v>0</v>
      </c>
      <c r="KI408" s="119">
        <v>0</v>
      </c>
      <c r="KJ408" s="119">
        <v>0</v>
      </c>
      <c r="KK408" s="119">
        <v>0</v>
      </c>
      <c r="KL408" s="122">
        <v>0</v>
      </c>
      <c r="KM408" s="122">
        <v>0</v>
      </c>
      <c r="KN408" s="122">
        <v>0</v>
      </c>
      <c r="KO408" s="122">
        <v>0</v>
      </c>
      <c r="KP408" s="122">
        <v>0</v>
      </c>
      <c r="KQ408" s="122">
        <v>0</v>
      </c>
      <c r="KR408" s="122">
        <v>0</v>
      </c>
      <c r="KS408" s="122">
        <v>0</v>
      </c>
      <c r="KT408" s="122">
        <v>0</v>
      </c>
      <c r="KU408" s="122">
        <v>0</v>
      </c>
      <c r="KV408" s="122">
        <v>0</v>
      </c>
      <c r="KW408" s="122">
        <v>0</v>
      </c>
      <c r="KX408" s="122">
        <v>0</v>
      </c>
      <c r="KY408" s="122">
        <v>0</v>
      </c>
      <c r="KZ408" s="122">
        <v>0</v>
      </c>
      <c r="LA408" s="122">
        <v>0</v>
      </c>
      <c r="LB408" s="122">
        <v>0</v>
      </c>
      <c r="LC408" s="122">
        <v>0</v>
      </c>
      <c r="LD408" s="122">
        <v>0</v>
      </c>
      <c r="LE408" s="122">
        <v>0</v>
      </c>
      <c r="LF408" s="122">
        <v>0</v>
      </c>
      <c r="LG408" s="122">
        <v>0</v>
      </c>
      <c r="LH408" s="122">
        <v>0</v>
      </c>
      <c r="LI408" s="122">
        <v>0</v>
      </c>
      <c r="LJ408" s="122">
        <v>0</v>
      </c>
      <c r="LK408" s="122">
        <v>0</v>
      </c>
      <c r="LL408" s="122">
        <v>0</v>
      </c>
      <c r="LM408" s="122">
        <v>0</v>
      </c>
      <c r="LN408" s="122">
        <v>0</v>
      </c>
      <c r="LO408" s="122">
        <v>0</v>
      </c>
      <c r="LP408" s="122">
        <v>0</v>
      </c>
      <c r="LQ408" s="122">
        <v>0</v>
      </c>
      <c r="LR408" s="122">
        <v>0</v>
      </c>
      <c r="LS408" s="122">
        <v>0</v>
      </c>
      <c r="LT408" s="122">
        <v>0</v>
      </c>
      <c r="LU408" s="122">
        <v>0</v>
      </c>
      <c r="LV408" s="122">
        <v>0</v>
      </c>
      <c r="LW408" s="122">
        <v>0</v>
      </c>
      <c r="LX408" s="122">
        <v>0</v>
      </c>
      <c r="LY408" s="122">
        <v>0</v>
      </c>
      <c r="LZ408" s="122">
        <v>0</v>
      </c>
      <c r="MA408" s="122">
        <v>0</v>
      </c>
      <c r="MB408" s="122">
        <v>0</v>
      </c>
      <c r="MC408" s="122">
        <v>0</v>
      </c>
      <c r="MD408" s="122">
        <v>0</v>
      </c>
      <c r="ME408" s="122">
        <v>0</v>
      </c>
      <c r="MF408" s="122">
        <v>0</v>
      </c>
      <c r="MG408" s="122">
        <v>0</v>
      </c>
      <c r="MH408" s="122">
        <v>0</v>
      </c>
      <c r="MI408" s="122">
        <v>0</v>
      </c>
      <c r="MJ408" s="122">
        <v>0</v>
      </c>
      <c r="MK408" s="122">
        <v>0</v>
      </c>
      <c r="ML408" s="122">
        <v>0</v>
      </c>
      <c r="MM408" s="122">
        <v>0</v>
      </c>
      <c r="MN408" s="122">
        <v>0</v>
      </c>
      <c r="MO408" s="122">
        <v>0</v>
      </c>
      <c r="MP408" s="122">
        <v>0</v>
      </c>
      <c r="MQ408" s="122">
        <v>0</v>
      </c>
      <c r="MR408" s="122">
        <v>2</v>
      </c>
      <c r="MS408" s="123">
        <v>4.3478260869565202E-2</v>
      </c>
      <c r="MT408" s="122">
        <v>0</v>
      </c>
      <c r="MU408" s="122">
        <v>0</v>
      </c>
      <c r="MV408" s="122">
        <v>0</v>
      </c>
      <c r="MW408" s="122">
        <v>0</v>
      </c>
      <c r="MX408" s="122">
        <v>0</v>
      </c>
      <c r="MY408" s="122">
        <v>0</v>
      </c>
      <c r="MZ408" s="122">
        <v>0</v>
      </c>
      <c r="NA408" s="122">
        <v>0</v>
      </c>
      <c r="NB408" s="122">
        <v>0</v>
      </c>
      <c r="NC408" s="122">
        <v>0</v>
      </c>
      <c r="ND408" s="122">
        <v>0</v>
      </c>
      <c r="NE408" s="122">
        <v>0</v>
      </c>
      <c r="NF408" s="122">
        <v>0</v>
      </c>
      <c r="NG408" s="122">
        <v>0</v>
      </c>
      <c r="NH408" s="122">
        <v>0</v>
      </c>
      <c r="NI408" s="122">
        <v>0</v>
      </c>
      <c r="NJ408" s="122">
        <v>0</v>
      </c>
      <c r="NK408" s="122">
        <v>0</v>
      </c>
      <c r="NL408" s="122">
        <v>0</v>
      </c>
      <c r="NM408" s="122">
        <v>0</v>
      </c>
      <c r="NN408" s="122">
        <v>0</v>
      </c>
      <c r="NO408" s="122">
        <v>0</v>
      </c>
      <c r="NP408" s="122">
        <v>0</v>
      </c>
      <c r="NQ408" s="122">
        <v>0</v>
      </c>
      <c r="NR408" s="119">
        <v>0</v>
      </c>
      <c r="NS408" s="119">
        <v>0</v>
      </c>
      <c r="NT408" s="119">
        <v>0</v>
      </c>
      <c r="NU408" s="119">
        <v>0</v>
      </c>
      <c r="NV408" s="119">
        <v>0</v>
      </c>
      <c r="NW408" s="119">
        <v>0</v>
      </c>
      <c r="NX408" s="119">
        <v>0</v>
      </c>
      <c r="NY408" s="119">
        <v>0</v>
      </c>
      <c r="NZ408" s="119">
        <v>0</v>
      </c>
      <c r="OA408" s="119">
        <v>0</v>
      </c>
      <c r="OB408" s="119">
        <v>0</v>
      </c>
      <c r="OC408" s="119">
        <v>0</v>
      </c>
      <c r="OD408" s="119">
        <v>0</v>
      </c>
      <c r="OE408" s="119">
        <v>0</v>
      </c>
      <c r="OF408" s="119">
        <v>0</v>
      </c>
      <c r="OG408" s="119">
        <v>0</v>
      </c>
      <c r="OH408" s="119">
        <v>0</v>
      </c>
      <c r="OI408" s="119">
        <v>0</v>
      </c>
      <c r="OJ408" s="119">
        <v>0</v>
      </c>
      <c r="OK408" s="119">
        <v>0</v>
      </c>
      <c r="OL408" s="119">
        <v>0</v>
      </c>
      <c r="OM408" s="119">
        <v>0</v>
      </c>
      <c r="ON408" s="119">
        <v>0</v>
      </c>
      <c r="OO408" s="119">
        <v>0</v>
      </c>
      <c r="OP408" s="119">
        <v>0</v>
      </c>
      <c r="OQ408" s="119">
        <v>0</v>
      </c>
      <c r="OR408" s="119">
        <v>0</v>
      </c>
      <c r="OS408" s="119">
        <v>0</v>
      </c>
      <c r="OT408" s="119">
        <v>0</v>
      </c>
    </row>
    <row r="409" spans="1:410" s="10" customFormat="1">
      <c r="A409" s="129" t="s">
        <v>3662</v>
      </c>
      <c r="B409" s="56" t="s">
        <v>955</v>
      </c>
      <c r="C409" s="55" t="s">
        <v>514</v>
      </c>
      <c r="D409" s="57">
        <v>6</v>
      </c>
      <c r="E409" s="96">
        <v>2018</v>
      </c>
      <c r="F409" s="56">
        <v>64.61</v>
      </c>
      <c r="G409" s="110">
        <v>9753</v>
      </c>
      <c r="H409" s="110">
        <v>5017</v>
      </c>
      <c r="I409" s="110">
        <v>4736</v>
      </c>
      <c r="J409" s="127">
        <v>25.23762700753851</v>
      </c>
      <c r="K409" s="110">
        <v>2243</v>
      </c>
      <c r="L409" s="100">
        <v>38.1</v>
      </c>
      <c r="M409" s="110">
        <v>5055</v>
      </c>
      <c r="N409" s="56">
        <v>620</v>
      </c>
      <c r="O409" s="56">
        <v>290</v>
      </c>
      <c r="P409" s="56">
        <v>330</v>
      </c>
      <c r="Q409" s="112" t="e">
        <v>#N/A</v>
      </c>
      <c r="R409" s="113" t="e">
        <v>#N/A</v>
      </c>
      <c r="S409" s="113" t="e">
        <v>#N/A</v>
      </c>
      <c r="T409" s="56">
        <v>695</v>
      </c>
      <c r="U409" s="56">
        <v>353</v>
      </c>
      <c r="V409" s="56">
        <v>342</v>
      </c>
      <c r="W409" s="114" t="e">
        <v>#N/A</v>
      </c>
      <c r="X409" s="113" t="e">
        <v>#N/A</v>
      </c>
      <c r="Y409" s="113" t="e">
        <v>#N/A</v>
      </c>
      <c r="Z409" s="56">
        <v>771</v>
      </c>
      <c r="AA409" s="56">
        <v>416</v>
      </c>
      <c r="AB409" s="56">
        <v>355</v>
      </c>
      <c r="AC409" s="112" t="e">
        <v>#N/A</v>
      </c>
      <c r="AD409" s="112" t="e">
        <v>#N/A</v>
      </c>
      <c r="AE409" s="112" t="e">
        <v>#N/A</v>
      </c>
      <c r="AF409" s="56">
        <v>743</v>
      </c>
      <c r="AG409" s="56">
        <v>406</v>
      </c>
      <c r="AH409" s="177">
        <v>337</v>
      </c>
      <c r="AI409" s="182"/>
      <c r="AJ409" s="182"/>
      <c r="AK409" s="182"/>
      <c r="AL409" s="56">
        <v>640</v>
      </c>
      <c r="AM409" s="56">
        <v>333</v>
      </c>
      <c r="AN409" s="56">
        <v>307</v>
      </c>
      <c r="AO409" s="56">
        <v>612</v>
      </c>
      <c r="AP409" s="56">
        <v>296</v>
      </c>
      <c r="AQ409" s="56">
        <v>316</v>
      </c>
      <c r="AR409" s="56">
        <v>130</v>
      </c>
      <c r="AS409" s="80">
        <v>39</v>
      </c>
      <c r="AT409" s="115" t="s">
        <v>3413</v>
      </c>
      <c r="AU409" s="59">
        <v>372</v>
      </c>
      <c r="AV409" s="59">
        <v>0</v>
      </c>
      <c r="AW409" s="59">
        <v>57</v>
      </c>
      <c r="AX409" s="59">
        <v>17.5</v>
      </c>
      <c r="AY409" s="59">
        <v>1</v>
      </c>
      <c r="AZ409" s="62">
        <v>0.85910652920962194</v>
      </c>
      <c r="BA409" s="63">
        <v>1</v>
      </c>
      <c r="BB409" s="62">
        <v>0</v>
      </c>
      <c r="BC409" s="63">
        <v>0</v>
      </c>
      <c r="BD409" s="64">
        <v>0</v>
      </c>
      <c r="BE409" s="65">
        <v>0</v>
      </c>
      <c r="BF409" s="62">
        <v>7.0175438596491224</v>
      </c>
      <c r="BG409" s="63">
        <v>4</v>
      </c>
      <c r="BH409" s="62">
        <v>5.2631578947368416</v>
      </c>
      <c r="BI409" s="63">
        <v>3</v>
      </c>
      <c r="BJ409" s="64">
        <v>0</v>
      </c>
      <c r="BK409" s="65">
        <v>0</v>
      </c>
      <c r="BL409" s="64">
        <v>0</v>
      </c>
      <c r="BM409" s="65">
        <v>0</v>
      </c>
      <c r="BN409" s="56">
        <v>0</v>
      </c>
      <c r="BO409" s="56">
        <v>0</v>
      </c>
      <c r="BP409" s="56">
        <v>0</v>
      </c>
      <c r="BQ409" s="56"/>
      <c r="BR409" s="56">
        <v>0</v>
      </c>
      <c r="BS409" s="56">
        <v>0</v>
      </c>
      <c r="BT409" s="56">
        <v>0</v>
      </c>
      <c r="BU409" s="56">
        <v>0</v>
      </c>
      <c r="BV409" s="116">
        <v>40.700000000000003</v>
      </c>
      <c r="BW409" s="70">
        <v>0.96296296296296291</v>
      </c>
      <c r="BX409" s="56">
        <v>90.1</v>
      </c>
      <c r="BY409" s="107">
        <v>96.3</v>
      </c>
      <c r="BZ409" s="56">
        <v>90.1</v>
      </c>
      <c r="CA409" s="56">
        <v>108.1</v>
      </c>
      <c r="CB409" s="56">
        <v>102.3</v>
      </c>
      <c r="CC409" s="96" t="s">
        <v>3663</v>
      </c>
      <c r="CD409" s="96" t="s">
        <v>2588</v>
      </c>
      <c r="CE409" s="96" t="s">
        <v>555</v>
      </c>
      <c r="CF409" s="96" t="s">
        <v>3564</v>
      </c>
      <c r="CG409" s="96" t="s">
        <v>1724</v>
      </c>
      <c r="CH409" s="56">
        <v>87.34</v>
      </c>
      <c r="CI409" s="56">
        <v>1</v>
      </c>
      <c r="CJ409" s="60">
        <v>0.85910652920962194</v>
      </c>
      <c r="CK409" s="61">
        <v>0</v>
      </c>
      <c r="CL409" s="107">
        <v>87.336244541484717</v>
      </c>
      <c r="CM409" s="56">
        <v>1</v>
      </c>
      <c r="CN409" s="56">
        <v>0</v>
      </c>
      <c r="CO409" s="56">
        <v>0</v>
      </c>
      <c r="CP409" s="56">
        <v>0</v>
      </c>
      <c r="CQ409" s="56">
        <v>0</v>
      </c>
      <c r="CR409" s="56">
        <v>0</v>
      </c>
      <c r="CS409" s="56">
        <v>0</v>
      </c>
      <c r="CT409" s="56">
        <v>0</v>
      </c>
      <c r="CU409" s="56">
        <v>0</v>
      </c>
      <c r="CV409" s="56">
        <v>0</v>
      </c>
      <c r="CW409" s="56">
        <v>0</v>
      </c>
      <c r="CX409" s="56">
        <v>0</v>
      </c>
      <c r="CY409" s="56">
        <v>0</v>
      </c>
      <c r="CZ409" s="56">
        <v>0</v>
      </c>
      <c r="DA409" s="56">
        <v>0</v>
      </c>
      <c r="DB409" s="60">
        <v>0</v>
      </c>
      <c r="DC409" s="61">
        <v>0</v>
      </c>
      <c r="DD409" s="56" t="s">
        <v>3664</v>
      </c>
      <c r="DE409" s="56" t="s">
        <v>3665</v>
      </c>
      <c r="DF409" s="96" t="s">
        <v>555</v>
      </c>
      <c r="DG409" s="96" t="s">
        <v>555</v>
      </c>
      <c r="DH409" s="56">
        <v>232.74</v>
      </c>
      <c r="DI409" s="56">
        <v>3</v>
      </c>
      <c r="DJ409" s="56">
        <v>155.16</v>
      </c>
      <c r="DK409" s="56">
        <v>2</v>
      </c>
      <c r="DL409" s="56">
        <v>77.58</v>
      </c>
      <c r="DM409" s="56">
        <v>1</v>
      </c>
      <c r="DN409" s="56">
        <v>232.74</v>
      </c>
      <c r="DO409" s="56">
        <v>3</v>
      </c>
      <c r="DP409" s="56">
        <v>0</v>
      </c>
      <c r="DQ409" s="56">
        <v>0</v>
      </c>
      <c r="DR409" s="56">
        <v>0</v>
      </c>
      <c r="DS409" s="56">
        <v>0</v>
      </c>
      <c r="DT409" s="56">
        <v>0</v>
      </c>
      <c r="DU409" s="56">
        <v>0</v>
      </c>
      <c r="DV409" s="56">
        <v>0</v>
      </c>
      <c r="DW409" s="56">
        <v>0</v>
      </c>
      <c r="DX409" s="56">
        <v>0</v>
      </c>
      <c r="DY409" s="56">
        <v>0</v>
      </c>
      <c r="DZ409" s="62">
        <v>0</v>
      </c>
      <c r="EA409" s="63">
        <v>0</v>
      </c>
      <c r="EB409" s="62">
        <v>15.625</v>
      </c>
      <c r="EC409" s="63">
        <v>10</v>
      </c>
      <c r="ED409" s="60">
        <v>0</v>
      </c>
      <c r="EE409" s="61">
        <v>0</v>
      </c>
      <c r="EF409" s="56" t="s">
        <v>3666</v>
      </c>
      <c r="EG409" s="56" t="s">
        <v>1763</v>
      </c>
      <c r="EH409" s="56" t="s">
        <v>555</v>
      </c>
      <c r="EI409" s="56" t="s">
        <v>555</v>
      </c>
      <c r="EJ409" s="56" t="s">
        <v>3317</v>
      </c>
      <c r="EK409" s="56" t="s">
        <v>2190</v>
      </c>
      <c r="EL409" s="56" t="s">
        <v>3667</v>
      </c>
      <c r="EM409" s="56" t="s">
        <v>3668</v>
      </c>
      <c r="EN409" s="56" t="s">
        <v>555</v>
      </c>
      <c r="EO409" s="56" t="s">
        <v>555</v>
      </c>
      <c r="EP409" s="56">
        <v>311.52999999999997</v>
      </c>
      <c r="EQ409" s="56">
        <v>4</v>
      </c>
      <c r="ER409" s="99">
        <v>155.76</v>
      </c>
      <c r="ES409" s="96">
        <v>2</v>
      </c>
      <c r="ET409" s="56">
        <v>545.16999999999996</v>
      </c>
      <c r="EU409" s="56">
        <v>7</v>
      </c>
      <c r="EV409" s="107">
        <v>311.52647975077883</v>
      </c>
      <c r="EW409" s="56">
        <v>4</v>
      </c>
      <c r="EX409" s="56">
        <v>0</v>
      </c>
      <c r="EY409" s="62">
        <v>74.918566775244301</v>
      </c>
      <c r="EZ409" s="63">
        <v>23</v>
      </c>
      <c r="FA409" s="62">
        <v>41.139240506329109</v>
      </c>
      <c r="FB409" s="63">
        <v>13</v>
      </c>
      <c r="FC409" s="56">
        <v>0</v>
      </c>
      <c r="FD409" s="56">
        <v>0</v>
      </c>
      <c r="FE409" s="56">
        <v>40.9</v>
      </c>
      <c r="FF409" s="56">
        <v>1</v>
      </c>
      <c r="FG409" s="56">
        <v>0</v>
      </c>
      <c r="FH409" s="56">
        <v>0</v>
      </c>
      <c r="FI409" s="56">
        <v>0</v>
      </c>
      <c r="FJ409" s="56">
        <v>0</v>
      </c>
      <c r="FK409" s="56">
        <v>40.9</v>
      </c>
      <c r="FL409" s="56">
        <v>1</v>
      </c>
      <c r="FM409" s="56">
        <v>163.6</v>
      </c>
      <c r="FN409" s="56">
        <v>4</v>
      </c>
      <c r="FO409" s="56">
        <v>286.3</v>
      </c>
      <c r="FP409" s="56">
        <v>7</v>
      </c>
      <c r="FQ409" s="56">
        <v>0</v>
      </c>
      <c r="FR409" s="56">
        <v>0</v>
      </c>
      <c r="FS409" s="60">
        <v>2</v>
      </c>
      <c r="FT409" s="61">
        <v>2</v>
      </c>
      <c r="FU409" s="60">
        <v>1.6339869281045751</v>
      </c>
      <c r="FV409" s="61">
        <v>1</v>
      </c>
      <c r="FW409" s="56" t="s">
        <v>3669</v>
      </c>
      <c r="FX409" s="56">
        <v>2.75</v>
      </c>
      <c r="FY409" s="56">
        <v>8.93</v>
      </c>
      <c r="FZ409" s="111">
        <v>2991</v>
      </c>
      <c r="GA409" s="111">
        <v>4473</v>
      </c>
      <c r="GB409" s="56">
        <v>39.020000000000003</v>
      </c>
      <c r="GC409" s="56">
        <v>60.98</v>
      </c>
      <c r="GD409" s="56">
        <v>37.99</v>
      </c>
      <c r="GE409" s="56">
        <v>77.63</v>
      </c>
      <c r="GF409" s="56">
        <v>76.010000000000005</v>
      </c>
      <c r="GG409" s="56">
        <v>63.98</v>
      </c>
      <c r="GH409" s="56">
        <v>98.42</v>
      </c>
      <c r="GI409" s="56">
        <v>47.04</v>
      </c>
      <c r="GJ409" s="56">
        <v>23.21</v>
      </c>
      <c r="GK409" s="56">
        <v>63.11</v>
      </c>
      <c r="GL409" s="56">
        <v>2.09</v>
      </c>
      <c r="GM409" s="56">
        <v>17.36</v>
      </c>
      <c r="GN409" s="56">
        <v>3.33</v>
      </c>
      <c r="GO409" s="56">
        <v>17.739999999999998</v>
      </c>
      <c r="GP409" s="56">
        <v>3.89</v>
      </c>
      <c r="GQ409" s="56">
        <v>2.12</v>
      </c>
      <c r="GR409" s="56">
        <v>2.0699999999999998</v>
      </c>
      <c r="GS409" s="56">
        <v>0.79</v>
      </c>
      <c r="GT409" s="56">
        <v>4.76</v>
      </c>
      <c r="GU409" s="99">
        <v>10.362883584997565</v>
      </c>
      <c r="GV409" s="120">
        <v>1.02704553235193E-3</v>
      </c>
      <c r="GW409" s="120">
        <v>0.41492639507018098</v>
      </c>
      <c r="GX409" s="120">
        <v>0.56898322492297204</v>
      </c>
      <c r="GY409" s="120">
        <v>1.33515919205751E-2</v>
      </c>
      <c r="GZ409" s="120">
        <v>1.02704553235193E-3</v>
      </c>
      <c r="HA409" s="120">
        <v>3.4234851078397802E-4</v>
      </c>
      <c r="HB409" s="120">
        <v>3.4234851078397802E-4</v>
      </c>
      <c r="HC409" s="120">
        <v>0</v>
      </c>
      <c r="HD409" s="118">
        <v>0</v>
      </c>
      <c r="HE409" s="118">
        <v>0</v>
      </c>
      <c r="HF409" s="118">
        <v>0</v>
      </c>
      <c r="HG409" s="118">
        <v>0</v>
      </c>
      <c r="HH409" s="118">
        <v>3</v>
      </c>
      <c r="HI409" s="122">
        <v>495</v>
      </c>
      <c r="HJ409" s="122">
        <v>7</v>
      </c>
      <c r="HK409" s="122">
        <v>505</v>
      </c>
      <c r="HL409" s="118">
        <v>0</v>
      </c>
      <c r="HM409" s="118">
        <v>0</v>
      </c>
      <c r="HN409" s="118">
        <v>0</v>
      </c>
      <c r="HO409" s="118">
        <v>0</v>
      </c>
      <c r="HP409" s="122">
        <v>11</v>
      </c>
      <c r="HQ409" s="122">
        <v>666</v>
      </c>
      <c r="HR409" s="118">
        <v>4</v>
      </c>
      <c r="HS409" s="122">
        <v>681</v>
      </c>
      <c r="HT409" s="118">
        <v>0</v>
      </c>
      <c r="HU409" s="118">
        <v>0</v>
      </c>
      <c r="HV409" s="118">
        <v>0</v>
      </c>
      <c r="HW409" s="118">
        <v>0</v>
      </c>
      <c r="HX409" s="122">
        <v>3</v>
      </c>
      <c r="HY409" s="122">
        <v>841</v>
      </c>
      <c r="HZ409" s="118">
        <v>4</v>
      </c>
      <c r="IA409" s="122">
        <v>848</v>
      </c>
      <c r="IB409" s="122">
        <v>1</v>
      </c>
      <c r="IC409" s="118">
        <v>0</v>
      </c>
      <c r="ID409" s="118">
        <v>0</v>
      </c>
      <c r="IE409" s="118">
        <v>0</v>
      </c>
      <c r="IF409" s="122">
        <v>7</v>
      </c>
      <c r="IG409" s="122">
        <v>1173</v>
      </c>
      <c r="IH409" s="122">
        <v>11</v>
      </c>
      <c r="II409" s="122">
        <v>1192</v>
      </c>
      <c r="IJ409" s="119">
        <v>0</v>
      </c>
      <c r="IK409" s="119"/>
      <c r="IL409" s="119">
        <v>0</v>
      </c>
      <c r="IM409" s="119"/>
      <c r="IN409" s="119">
        <v>0</v>
      </c>
      <c r="IO409" s="122">
        <v>0</v>
      </c>
      <c r="IP409" s="119">
        <v>0</v>
      </c>
      <c r="IQ409" s="119">
        <v>0</v>
      </c>
      <c r="IR409" s="119">
        <v>0</v>
      </c>
      <c r="IS409" s="122">
        <v>0</v>
      </c>
      <c r="IT409" s="122">
        <v>0</v>
      </c>
      <c r="IU409" s="122">
        <v>0</v>
      </c>
      <c r="IV409" s="122">
        <v>0</v>
      </c>
      <c r="IW409" s="122">
        <v>0</v>
      </c>
      <c r="IX409" s="122">
        <v>0</v>
      </c>
      <c r="IY409" s="122">
        <v>0</v>
      </c>
      <c r="IZ409" s="122">
        <v>0</v>
      </c>
      <c r="JA409" s="122">
        <v>0</v>
      </c>
      <c r="JB409" s="122">
        <v>0</v>
      </c>
      <c r="JC409" s="122">
        <v>0</v>
      </c>
      <c r="JD409" s="122">
        <v>0</v>
      </c>
      <c r="JE409" s="122">
        <v>0</v>
      </c>
      <c r="JF409" s="122">
        <v>0</v>
      </c>
      <c r="JG409" s="122">
        <v>0</v>
      </c>
      <c r="JH409" s="122">
        <v>0</v>
      </c>
      <c r="JI409" s="122">
        <v>0</v>
      </c>
      <c r="JJ409" s="122">
        <v>0</v>
      </c>
      <c r="JK409" s="122">
        <v>0</v>
      </c>
      <c r="JL409" s="122">
        <v>0</v>
      </c>
      <c r="JM409" s="122">
        <v>0</v>
      </c>
      <c r="JN409" s="122">
        <v>0</v>
      </c>
      <c r="JO409" s="122">
        <v>0</v>
      </c>
      <c r="JP409" s="122">
        <v>0</v>
      </c>
      <c r="JQ409" s="122">
        <v>0</v>
      </c>
      <c r="JR409" s="122">
        <v>0</v>
      </c>
      <c r="JS409" s="122">
        <v>0</v>
      </c>
      <c r="JT409" s="122">
        <v>0</v>
      </c>
      <c r="JU409" s="118">
        <v>0</v>
      </c>
      <c r="JV409" s="118">
        <v>0</v>
      </c>
      <c r="JW409" s="118">
        <v>0</v>
      </c>
      <c r="JX409" s="118">
        <v>0</v>
      </c>
      <c r="JY409" s="118">
        <v>0</v>
      </c>
      <c r="JZ409" s="118">
        <v>0</v>
      </c>
      <c r="KA409" s="122">
        <v>0</v>
      </c>
      <c r="KB409" s="118">
        <v>0</v>
      </c>
      <c r="KC409" s="118">
        <v>0</v>
      </c>
      <c r="KD409" s="130">
        <v>1</v>
      </c>
      <c r="KE409" s="131">
        <v>1</v>
      </c>
      <c r="KF409" s="122">
        <v>0</v>
      </c>
      <c r="KG409" s="122">
        <v>0</v>
      </c>
      <c r="KH409" s="122">
        <v>0</v>
      </c>
      <c r="KI409" s="122">
        <v>0</v>
      </c>
      <c r="KJ409" s="122">
        <v>0</v>
      </c>
      <c r="KK409" s="122">
        <v>0</v>
      </c>
      <c r="KL409" s="122">
        <v>0</v>
      </c>
      <c r="KM409" s="122">
        <v>0</v>
      </c>
      <c r="KN409" s="122">
        <v>0</v>
      </c>
      <c r="KO409" s="122">
        <v>0</v>
      </c>
      <c r="KP409" s="122">
        <v>0</v>
      </c>
      <c r="KQ409" s="122">
        <v>0</v>
      </c>
      <c r="KR409" s="122">
        <v>0</v>
      </c>
      <c r="KS409" s="122">
        <v>0</v>
      </c>
      <c r="KT409" s="122">
        <v>0</v>
      </c>
      <c r="KU409" s="122">
        <v>0</v>
      </c>
      <c r="KV409" s="122">
        <v>0</v>
      </c>
      <c r="KW409" s="122">
        <v>0</v>
      </c>
      <c r="KX409" s="122">
        <v>0</v>
      </c>
      <c r="KY409" s="122">
        <v>0</v>
      </c>
      <c r="KZ409" s="122">
        <v>0</v>
      </c>
      <c r="LA409" s="122">
        <v>0</v>
      </c>
      <c r="LB409" s="122">
        <v>0</v>
      </c>
      <c r="LC409" s="122">
        <v>0</v>
      </c>
      <c r="LD409" s="122">
        <v>0</v>
      </c>
      <c r="LE409" s="122">
        <v>0</v>
      </c>
      <c r="LF409" s="122">
        <v>0</v>
      </c>
      <c r="LG409" s="122">
        <v>0</v>
      </c>
      <c r="LH409" s="122">
        <v>0</v>
      </c>
      <c r="LI409" s="122">
        <v>0</v>
      </c>
      <c r="LJ409" s="122">
        <v>0</v>
      </c>
      <c r="LK409" s="122">
        <v>0</v>
      </c>
      <c r="LL409" s="122">
        <v>0</v>
      </c>
      <c r="LM409" s="122">
        <v>0</v>
      </c>
      <c r="LN409" s="122">
        <v>0</v>
      </c>
      <c r="LO409" s="122">
        <v>0</v>
      </c>
      <c r="LP409" s="122">
        <v>0</v>
      </c>
      <c r="LQ409" s="122">
        <v>0</v>
      </c>
      <c r="LR409" s="122">
        <v>0</v>
      </c>
      <c r="LS409" s="122">
        <v>0</v>
      </c>
      <c r="LT409" s="122">
        <v>0</v>
      </c>
      <c r="LU409" s="122">
        <v>0</v>
      </c>
      <c r="LV409" s="122">
        <v>0</v>
      </c>
      <c r="LW409" s="122">
        <v>0</v>
      </c>
      <c r="LX409" s="122">
        <v>0</v>
      </c>
      <c r="LY409" s="122">
        <v>0</v>
      </c>
      <c r="LZ409" s="122">
        <v>0</v>
      </c>
      <c r="MA409" s="122">
        <v>0</v>
      </c>
      <c r="MB409" s="122">
        <v>0</v>
      </c>
      <c r="MC409" s="122">
        <v>0</v>
      </c>
      <c r="MD409" s="122">
        <v>0</v>
      </c>
      <c r="ME409" s="122">
        <v>0</v>
      </c>
      <c r="MF409" s="122">
        <v>0</v>
      </c>
      <c r="MG409" s="122">
        <v>0</v>
      </c>
      <c r="MH409" s="122">
        <v>0</v>
      </c>
      <c r="MI409" s="122">
        <v>0</v>
      </c>
      <c r="MJ409" s="122">
        <v>0</v>
      </c>
      <c r="MK409" s="122">
        <v>0</v>
      </c>
      <c r="ML409" s="122">
        <v>0</v>
      </c>
      <c r="MM409" s="122">
        <v>0</v>
      </c>
      <c r="MN409" s="122">
        <v>0</v>
      </c>
      <c r="MO409" s="122">
        <v>0</v>
      </c>
      <c r="MP409" s="122">
        <v>0</v>
      </c>
      <c r="MQ409" s="122">
        <v>0</v>
      </c>
      <c r="MR409" s="122">
        <v>0</v>
      </c>
      <c r="MS409" s="122">
        <v>0</v>
      </c>
      <c r="MT409" s="122">
        <v>0</v>
      </c>
      <c r="MU409" s="122">
        <v>0</v>
      </c>
      <c r="MV409" s="122">
        <v>0</v>
      </c>
      <c r="MW409" s="122">
        <v>0</v>
      </c>
      <c r="MX409" s="122">
        <v>0</v>
      </c>
      <c r="MY409" s="122">
        <v>0</v>
      </c>
      <c r="MZ409" s="122">
        <v>0</v>
      </c>
      <c r="NA409" s="122">
        <v>0</v>
      </c>
      <c r="NB409" s="122">
        <v>0</v>
      </c>
      <c r="NC409" s="122">
        <v>0</v>
      </c>
      <c r="ND409" s="122">
        <v>0</v>
      </c>
      <c r="NE409" s="122">
        <v>0</v>
      </c>
      <c r="NF409" s="122">
        <v>0</v>
      </c>
      <c r="NG409" s="122">
        <v>0</v>
      </c>
      <c r="NH409" s="122">
        <v>0</v>
      </c>
      <c r="NI409" s="122">
        <v>0</v>
      </c>
      <c r="NJ409" s="122">
        <v>0</v>
      </c>
      <c r="NK409" s="122">
        <v>0</v>
      </c>
      <c r="NL409" s="122">
        <v>0</v>
      </c>
      <c r="NM409" s="122">
        <v>0</v>
      </c>
      <c r="NN409" s="122">
        <v>0</v>
      </c>
      <c r="NO409" s="122">
        <v>0</v>
      </c>
      <c r="NP409" s="122">
        <v>0</v>
      </c>
      <c r="NQ409" s="122">
        <v>0</v>
      </c>
      <c r="NR409" s="119">
        <v>0</v>
      </c>
      <c r="NS409" s="119">
        <v>0</v>
      </c>
      <c r="NT409" s="119">
        <v>0</v>
      </c>
      <c r="NU409" s="119">
        <v>0</v>
      </c>
      <c r="NV409" s="119">
        <v>0</v>
      </c>
      <c r="NW409" s="119">
        <v>0</v>
      </c>
      <c r="NX409" s="119">
        <v>0</v>
      </c>
      <c r="NY409" s="119">
        <v>0</v>
      </c>
      <c r="NZ409" s="119">
        <v>0</v>
      </c>
      <c r="OA409" s="119">
        <v>0</v>
      </c>
      <c r="OB409" s="119">
        <v>0</v>
      </c>
      <c r="OC409" s="119">
        <v>0</v>
      </c>
      <c r="OD409" s="119">
        <v>0</v>
      </c>
      <c r="OE409" s="119">
        <v>0</v>
      </c>
      <c r="OF409" s="119">
        <v>0</v>
      </c>
      <c r="OG409" s="119">
        <v>0</v>
      </c>
      <c r="OH409" s="119">
        <v>0</v>
      </c>
      <c r="OI409" s="119">
        <v>0</v>
      </c>
      <c r="OJ409" s="119">
        <v>0</v>
      </c>
      <c r="OK409" s="119">
        <v>0</v>
      </c>
      <c r="OL409" s="119">
        <v>0</v>
      </c>
      <c r="OM409" s="119">
        <v>0</v>
      </c>
      <c r="ON409" s="119">
        <v>0</v>
      </c>
      <c r="OO409" s="119">
        <v>0</v>
      </c>
      <c r="OP409" s="119">
        <v>0</v>
      </c>
      <c r="OQ409" s="119">
        <v>0</v>
      </c>
      <c r="OR409" s="119">
        <v>0</v>
      </c>
      <c r="OS409" s="119">
        <v>0</v>
      </c>
      <c r="OT409" s="119">
        <v>0</v>
      </c>
    </row>
    <row r="410" spans="1:410" s="10" customFormat="1">
      <c r="A410" s="55" t="s">
        <v>962</v>
      </c>
      <c r="B410" s="56" t="s">
        <v>963</v>
      </c>
      <c r="C410" s="55" t="s">
        <v>427</v>
      </c>
      <c r="D410" s="57">
        <v>6</v>
      </c>
      <c r="E410" s="96">
        <v>2018</v>
      </c>
      <c r="F410" s="56">
        <v>64.13</v>
      </c>
      <c r="G410" s="110">
        <v>10117</v>
      </c>
      <c r="H410" s="110">
        <v>5541</v>
      </c>
      <c r="I410" s="110">
        <v>4576</v>
      </c>
      <c r="J410" s="127">
        <v>30.362560679611651</v>
      </c>
      <c r="K410" s="110">
        <v>1633</v>
      </c>
      <c r="L410" s="100">
        <v>68.010000000000005</v>
      </c>
      <c r="M410" s="110">
        <v>6720</v>
      </c>
      <c r="N410" s="111">
        <v>1033</v>
      </c>
      <c r="O410" s="56">
        <v>541</v>
      </c>
      <c r="P410" s="56">
        <v>492</v>
      </c>
      <c r="Q410" s="112">
        <v>1232</v>
      </c>
      <c r="R410" s="113">
        <v>646</v>
      </c>
      <c r="S410" s="113">
        <v>586</v>
      </c>
      <c r="T410" s="56">
        <v>973</v>
      </c>
      <c r="U410" s="56">
        <v>517</v>
      </c>
      <c r="V410" s="56">
        <v>456</v>
      </c>
      <c r="W410" s="114">
        <v>1143</v>
      </c>
      <c r="X410" s="113">
        <v>609</v>
      </c>
      <c r="Y410" s="113">
        <v>534</v>
      </c>
      <c r="Z410" s="56">
        <v>904</v>
      </c>
      <c r="AA410" s="56">
        <v>480</v>
      </c>
      <c r="AB410" s="56">
        <v>424</v>
      </c>
      <c r="AC410" s="112">
        <v>1052</v>
      </c>
      <c r="AD410" s="112">
        <v>548</v>
      </c>
      <c r="AE410" s="112">
        <v>504</v>
      </c>
      <c r="AF410" s="56">
        <v>847</v>
      </c>
      <c r="AG410" s="56">
        <v>427</v>
      </c>
      <c r="AH410" s="177">
        <v>420</v>
      </c>
      <c r="AI410" s="182"/>
      <c r="AJ410" s="182"/>
      <c r="AK410" s="182"/>
      <c r="AL410" s="56">
        <v>756</v>
      </c>
      <c r="AM410" s="56">
        <v>367</v>
      </c>
      <c r="AN410" s="56">
        <v>389</v>
      </c>
      <c r="AO410" s="56">
        <v>665</v>
      </c>
      <c r="AP410" s="56">
        <v>322</v>
      </c>
      <c r="AQ410" s="56">
        <v>343</v>
      </c>
      <c r="AR410" s="56">
        <v>105</v>
      </c>
      <c r="AS410" s="80">
        <v>55</v>
      </c>
      <c r="AT410" s="115" t="s">
        <v>428</v>
      </c>
      <c r="AU410" s="59">
        <v>240</v>
      </c>
      <c r="AV410" s="59">
        <v>0</v>
      </c>
      <c r="AW410" s="59">
        <v>84</v>
      </c>
      <c r="AX410" s="59">
        <v>8.1</v>
      </c>
      <c r="AY410" s="59">
        <v>1</v>
      </c>
      <c r="AZ410" s="62">
        <v>1.0940919037199124</v>
      </c>
      <c r="BA410" s="63">
        <v>1</v>
      </c>
      <c r="BB410" s="62">
        <v>0</v>
      </c>
      <c r="BC410" s="63">
        <v>0</v>
      </c>
      <c r="BD410" s="64">
        <v>0</v>
      </c>
      <c r="BE410" s="65">
        <v>0</v>
      </c>
      <c r="BF410" s="62">
        <v>6.5040650406504072</v>
      </c>
      <c r="BG410" s="63">
        <v>8</v>
      </c>
      <c r="BH410" s="62">
        <v>8.1300813008130071</v>
      </c>
      <c r="BI410" s="63">
        <v>10</v>
      </c>
      <c r="BJ410" s="64">
        <v>0</v>
      </c>
      <c r="BK410" s="65">
        <v>0</v>
      </c>
      <c r="BL410" s="64">
        <v>0</v>
      </c>
      <c r="BM410" s="65">
        <v>0</v>
      </c>
      <c r="BN410" s="56">
        <v>0</v>
      </c>
      <c r="BO410" s="56">
        <v>0</v>
      </c>
      <c r="BP410" s="56">
        <v>0</v>
      </c>
      <c r="BQ410" s="56"/>
      <c r="BR410" s="56">
        <v>0</v>
      </c>
      <c r="BS410" s="56">
        <v>0</v>
      </c>
      <c r="BT410" s="56">
        <v>0</v>
      </c>
      <c r="BU410" s="56">
        <v>0</v>
      </c>
      <c r="BV410" s="116">
        <v>5.0999999999999996</v>
      </c>
      <c r="BW410" s="70">
        <v>1.0144927536231885</v>
      </c>
      <c r="BX410" s="56">
        <v>9.6</v>
      </c>
      <c r="BY410" s="107">
        <v>102.2</v>
      </c>
      <c r="BZ410" s="56">
        <v>92</v>
      </c>
      <c r="CA410" s="56">
        <v>98.6</v>
      </c>
      <c r="CB410" s="56">
        <v>100.7</v>
      </c>
      <c r="CC410" s="96" t="s">
        <v>3670</v>
      </c>
      <c r="CD410" s="96" t="s">
        <v>2354</v>
      </c>
      <c r="CE410" s="96" t="s">
        <v>555</v>
      </c>
      <c r="CF410" s="96" t="s">
        <v>1046</v>
      </c>
      <c r="CG410" s="96" t="s">
        <v>1177</v>
      </c>
      <c r="CH410" s="56">
        <v>110.74</v>
      </c>
      <c r="CI410" s="56">
        <v>1</v>
      </c>
      <c r="CJ410" s="60">
        <v>1.0940919037199124</v>
      </c>
      <c r="CK410" s="61">
        <v>0</v>
      </c>
      <c r="CL410" s="107">
        <v>110.74197120708749</v>
      </c>
      <c r="CM410" s="56">
        <v>1</v>
      </c>
      <c r="CN410" s="56">
        <v>0</v>
      </c>
      <c r="CO410" s="56">
        <v>0</v>
      </c>
      <c r="CP410" s="56">
        <v>0</v>
      </c>
      <c r="CQ410" s="56">
        <v>0</v>
      </c>
      <c r="CR410" s="56">
        <v>0</v>
      </c>
      <c r="CS410" s="56">
        <v>0</v>
      </c>
      <c r="CT410" s="56">
        <v>0</v>
      </c>
      <c r="CU410" s="56">
        <v>0</v>
      </c>
      <c r="CV410" s="56">
        <v>0</v>
      </c>
      <c r="CW410" s="56">
        <v>0</v>
      </c>
      <c r="CX410" s="56">
        <v>0</v>
      </c>
      <c r="CY410" s="56">
        <v>0</v>
      </c>
      <c r="CZ410" s="56">
        <v>0</v>
      </c>
      <c r="DA410" s="56">
        <v>0</v>
      </c>
      <c r="DB410" s="60">
        <v>0</v>
      </c>
      <c r="DC410" s="61">
        <v>0</v>
      </c>
      <c r="DD410" s="56" t="s">
        <v>3671</v>
      </c>
      <c r="DE410" s="56" t="s">
        <v>2761</v>
      </c>
      <c r="DF410" s="96" t="s">
        <v>555</v>
      </c>
      <c r="DG410" s="96" t="s">
        <v>555</v>
      </c>
      <c r="DH410" s="56">
        <v>198.22</v>
      </c>
      <c r="DI410" s="56">
        <v>2</v>
      </c>
      <c r="DJ410" s="56">
        <v>495.54</v>
      </c>
      <c r="DK410" s="56">
        <v>5</v>
      </c>
      <c r="DL410" s="56">
        <v>0</v>
      </c>
      <c r="DM410" s="56">
        <v>0</v>
      </c>
      <c r="DN410" s="56">
        <v>198.22</v>
      </c>
      <c r="DO410" s="56">
        <v>2</v>
      </c>
      <c r="DP410" s="56">
        <v>0</v>
      </c>
      <c r="DQ410" s="56">
        <v>0</v>
      </c>
      <c r="DR410" s="56">
        <v>0</v>
      </c>
      <c r="DS410" s="56">
        <v>0</v>
      </c>
      <c r="DT410" s="56">
        <v>0</v>
      </c>
      <c r="DU410" s="56">
        <v>0</v>
      </c>
      <c r="DV410" s="56">
        <v>0</v>
      </c>
      <c r="DW410" s="56">
        <v>0</v>
      </c>
      <c r="DX410" s="56">
        <v>0</v>
      </c>
      <c r="DY410" s="56">
        <v>0</v>
      </c>
      <c r="DZ410" s="62">
        <v>0.37037037037037041</v>
      </c>
      <c r="EA410" s="63">
        <v>1</v>
      </c>
      <c r="EB410" s="62">
        <v>15.185185185185185</v>
      </c>
      <c r="EC410" s="63">
        <v>41</v>
      </c>
      <c r="ED410" s="60">
        <v>0</v>
      </c>
      <c r="EE410" s="61">
        <v>0</v>
      </c>
      <c r="EF410" s="56" t="s">
        <v>3672</v>
      </c>
      <c r="EG410" s="56" t="s">
        <v>2784</v>
      </c>
      <c r="EH410" s="56" t="s">
        <v>555</v>
      </c>
      <c r="EI410" s="56" t="s">
        <v>555</v>
      </c>
      <c r="EJ410" s="56" t="s">
        <v>2729</v>
      </c>
      <c r="EK410" s="56" t="s">
        <v>3673</v>
      </c>
      <c r="EL410" s="56" t="s">
        <v>3674</v>
      </c>
      <c r="EM410" s="56" t="s">
        <v>745</v>
      </c>
      <c r="EN410" s="56" t="s">
        <v>555</v>
      </c>
      <c r="EO410" s="56" t="s">
        <v>555</v>
      </c>
      <c r="EP410" s="56">
        <v>0</v>
      </c>
      <c r="EQ410" s="56">
        <v>0</v>
      </c>
      <c r="ER410" s="99">
        <v>0</v>
      </c>
      <c r="ES410" s="96">
        <v>0</v>
      </c>
      <c r="ET410" s="56">
        <v>102.04</v>
      </c>
      <c r="EU410" s="56">
        <v>1</v>
      </c>
      <c r="EV410" s="56">
        <v>0</v>
      </c>
      <c r="EW410" s="56">
        <v>0</v>
      </c>
      <c r="EX410" s="56">
        <v>0</v>
      </c>
      <c r="EY410" s="62">
        <v>89.974293059125969</v>
      </c>
      <c r="EZ410" s="63">
        <v>35</v>
      </c>
      <c r="FA410" s="62">
        <v>96.209912536443142</v>
      </c>
      <c r="FB410" s="63">
        <v>33</v>
      </c>
      <c r="FC410" s="56">
        <v>0</v>
      </c>
      <c r="FD410" s="56">
        <v>0</v>
      </c>
      <c r="FE410" s="56">
        <v>0</v>
      </c>
      <c r="FF410" s="56">
        <v>0</v>
      </c>
      <c r="FG410" s="56">
        <v>0</v>
      </c>
      <c r="FH410" s="56">
        <v>0</v>
      </c>
      <c r="FI410" s="56">
        <v>0</v>
      </c>
      <c r="FJ410" s="56">
        <v>0</v>
      </c>
      <c r="FK410" s="56">
        <v>0</v>
      </c>
      <c r="FL410" s="56">
        <v>0</v>
      </c>
      <c r="FM410" s="56">
        <v>213.33</v>
      </c>
      <c r="FN410" s="56">
        <v>4</v>
      </c>
      <c r="FO410" s="56">
        <v>213.33</v>
      </c>
      <c r="FP410" s="56">
        <v>4</v>
      </c>
      <c r="FQ410" s="56">
        <v>53.33</v>
      </c>
      <c r="FR410" s="56">
        <v>1</v>
      </c>
      <c r="FS410" s="60">
        <v>3</v>
      </c>
      <c r="FT410" s="61">
        <v>3</v>
      </c>
      <c r="FU410" s="60">
        <v>2.5396825396825395</v>
      </c>
      <c r="FV410" s="61">
        <v>4</v>
      </c>
      <c r="FW410" s="56" t="s">
        <v>3675</v>
      </c>
      <c r="FX410" s="56">
        <v>2.83</v>
      </c>
      <c r="FY410" s="56">
        <v>182.2</v>
      </c>
      <c r="FZ410" s="111">
        <v>3252</v>
      </c>
      <c r="GA410" s="111">
        <v>6405</v>
      </c>
      <c r="GB410" s="56">
        <v>68.2</v>
      </c>
      <c r="GC410" s="56">
        <v>31.8</v>
      </c>
      <c r="GD410" s="56">
        <v>53.58</v>
      </c>
      <c r="GE410" s="56">
        <v>41.03</v>
      </c>
      <c r="GF410" s="56">
        <v>88.54</v>
      </c>
      <c r="GG410" s="56">
        <v>63.4</v>
      </c>
      <c r="GH410" s="56">
        <v>98.14</v>
      </c>
      <c r="GI410" s="56">
        <v>30.61</v>
      </c>
      <c r="GJ410" s="56">
        <v>12.73</v>
      </c>
      <c r="GK410" s="56">
        <v>56.91</v>
      </c>
      <c r="GL410" s="56">
        <v>3.47</v>
      </c>
      <c r="GM410" s="56">
        <v>17.97</v>
      </c>
      <c r="GN410" s="56">
        <v>3.26</v>
      </c>
      <c r="GO410" s="56">
        <v>12.87</v>
      </c>
      <c r="GP410" s="56">
        <v>1.71</v>
      </c>
      <c r="GQ410" s="56">
        <v>1.23</v>
      </c>
      <c r="GR410" s="56">
        <v>2.4300000000000002</v>
      </c>
      <c r="GS410" s="56">
        <v>0.77</v>
      </c>
      <c r="GT410" s="56">
        <v>4.66</v>
      </c>
      <c r="GU410" s="99">
        <v>11.159404541997175</v>
      </c>
      <c r="GV410" s="120">
        <v>1.58177791838026E-3</v>
      </c>
      <c r="GW410" s="120">
        <v>0.36412527681113599</v>
      </c>
      <c r="GX410" s="120">
        <v>0.26921860170832002</v>
      </c>
      <c r="GY410" s="120">
        <v>0.33438785194558701</v>
      </c>
      <c r="GZ410" s="120">
        <v>6.3271116735210396E-4</v>
      </c>
      <c r="HA410" s="120">
        <v>3.1635558367605198E-4</v>
      </c>
      <c r="HB410" s="120">
        <v>2.9737424865548898E-2</v>
      </c>
      <c r="HC410" s="120">
        <v>0</v>
      </c>
      <c r="HD410" s="122">
        <v>37</v>
      </c>
      <c r="HE410" s="118">
        <v>0</v>
      </c>
      <c r="HF410" s="118">
        <v>0</v>
      </c>
      <c r="HG410" s="118">
        <v>0</v>
      </c>
      <c r="HH410" s="122">
        <v>30</v>
      </c>
      <c r="HI410" s="122">
        <v>827</v>
      </c>
      <c r="HJ410" s="122">
        <v>10</v>
      </c>
      <c r="HK410" s="122">
        <v>904</v>
      </c>
      <c r="HL410" s="122">
        <v>16</v>
      </c>
      <c r="HM410" s="118">
        <v>0</v>
      </c>
      <c r="HN410" s="118">
        <v>0</v>
      </c>
      <c r="HO410" s="118">
        <v>0</v>
      </c>
      <c r="HP410" s="122">
        <v>19</v>
      </c>
      <c r="HQ410" s="122">
        <v>910</v>
      </c>
      <c r="HR410" s="118">
        <v>6</v>
      </c>
      <c r="HS410" s="122">
        <v>951</v>
      </c>
      <c r="HT410" s="122">
        <v>13</v>
      </c>
      <c r="HU410" s="118">
        <v>0</v>
      </c>
      <c r="HV410" s="118">
        <v>0</v>
      </c>
      <c r="HW410" s="118">
        <v>0</v>
      </c>
      <c r="HX410" s="122">
        <v>25</v>
      </c>
      <c r="HY410" s="122">
        <v>976</v>
      </c>
      <c r="HZ410" s="118">
        <v>3</v>
      </c>
      <c r="IA410" s="122">
        <v>1018</v>
      </c>
      <c r="IB410" s="122">
        <v>28</v>
      </c>
      <c r="IC410" s="118">
        <v>0</v>
      </c>
      <c r="ID410" s="118">
        <v>0</v>
      </c>
      <c r="IE410" s="118">
        <v>0</v>
      </c>
      <c r="IF410" s="122">
        <v>35</v>
      </c>
      <c r="IG410" s="122">
        <v>1420</v>
      </c>
      <c r="IH410" s="122">
        <v>29</v>
      </c>
      <c r="II410" s="122">
        <v>1512</v>
      </c>
      <c r="IJ410" s="130">
        <v>13</v>
      </c>
      <c r="IK410" s="131">
        <v>0.11111111111111099</v>
      </c>
      <c r="IL410" s="119">
        <v>0</v>
      </c>
      <c r="IM410" s="119"/>
      <c r="IN410" s="119">
        <v>0</v>
      </c>
      <c r="IO410" s="122">
        <v>0</v>
      </c>
      <c r="IP410" s="119">
        <v>0</v>
      </c>
      <c r="IQ410" s="119">
        <v>0</v>
      </c>
      <c r="IR410" s="119">
        <v>0</v>
      </c>
      <c r="IS410" s="122">
        <v>0</v>
      </c>
      <c r="IT410" s="122">
        <v>0</v>
      </c>
      <c r="IU410" s="122">
        <v>0</v>
      </c>
      <c r="IV410" s="122">
        <v>0</v>
      </c>
      <c r="IW410" s="122">
        <v>0</v>
      </c>
      <c r="IX410" s="130">
        <v>100</v>
      </c>
      <c r="IY410" s="131">
        <v>0.854700854700855</v>
      </c>
      <c r="IZ410" s="122">
        <v>0</v>
      </c>
      <c r="JA410" s="122">
        <v>0</v>
      </c>
      <c r="JB410" s="122">
        <v>0</v>
      </c>
      <c r="JC410" s="122">
        <v>0</v>
      </c>
      <c r="JD410" s="122">
        <v>0</v>
      </c>
      <c r="JE410" s="122">
        <v>0</v>
      </c>
      <c r="JF410" s="122">
        <v>0</v>
      </c>
      <c r="JG410" s="122">
        <v>0</v>
      </c>
      <c r="JH410" s="122">
        <v>0</v>
      </c>
      <c r="JI410" s="122">
        <v>0</v>
      </c>
      <c r="JJ410" s="130">
        <v>4</v>
      </c>
      <c r="JK410" s="131">
        <v>3.4188034188034198E-2</v>
      </c>
      <c r="JL410" s="122">
        <v>0</v>
      </c>
      <c r="JM410" s="122">
        <v>0</v>
      </c>
      <c r="JN410" s="122">
        <v>0</v>
      </c>
      <c r="JO410" s="122">
        <v>0</v>
      </c>
      <c r="JP410" s="122">
        <v>0</v>
      </c>
      <c r="JQ410" s="122">
        <v>0</v>
      </c>
      <c r="JR410" s="122">
        <v>0</v>
      </c>
      <c r="JS410" s="122">
        <v>0</v>
      </c>
      <c r="JT410" s="122">
        <v>0</v>
      </c>
      <c r="JU410" s="118">
        <v>0</v>
      </c>
      <c r="JV410" s="119"/>
      <c r="JW410" s="119"/>
      <c r="JX410" s="122">
        <v>0</v>
      </c>
      <c r="JY410" s="122">
        <v>0</v>
      </c>
      <c r="JZ410" s="119"/>
      <c r="KA410" s="122">
        <v>0</v>
      </c>
      <c r="KB410" s="119"/>
      <c r="KC410" s="119"/>
      <c r="KD410" s="119"/>
      <c r="KE410" s="119"/>
      <c r="KF410" s="122">
        <v>0</v>
      </c>
      <c r="KG410" s="122">
        <v>0</v>
      </c>
      <c r="KH410" s="122">
        <v>0</v>
      </c>
      <c r="KI410" s="122">
        <v>0</v>
      </c>
      <c r="KJ410" s="122">
        <v>0</v>
      </c>
      <c r="KK410" s="122">
        <v>0</v>
      </c>
      <c r="KL410" s="122">
        <v>0</v>
      </c>
      <c r="KM410" s="122">
        <v>0</v>
      </c>
      <c r="KN410" s="122">
        <v>0</v>
      </c>
      <c r="KO410" s="122">
        <v>0</v>
      </c>
      <c r="KP410" s="122">
        <v>0</v>
      </c>
      <c r="KQ410" s="122">
        <v>0</v>
      </c>
      <c r="KR410" s="122">
        <v>0</v>
      </c>
      <c r="KS410" s="122">
        <v>0</v>
      </c>
      <c r="KT410" s="122">
        <v>0</v>
      </c>
      <c r="KU410" s="122">
        <v>0</v>
      </c>
      <c r="KV410" s="122">
        <v>0</v>
      </c>
      <c r="KW410" s="122">
        <v>0</v>
      </c>
      <c r="KX410" s="122">
        <v>0</v>
      </c>
      <c r="KY410" s="122">
        <v>0</v>
      </c>
      <c r="KZ410" s="122">
        <v>0</v>
      </c>
      <c r="LA410" s="122">
        <v>0</v>
      </c>
      <c r="LB410" s="122">
        <v>0</v>
      </c>
      <c r="LC410" s="122">
        <v>0</v>
      </c>
      <c r="LD410" s="122">
        <v>0</v>
      </c>
      <c r="LE410" s="122">
        <v>0</v>
      </c>
      <c r="LF410" s="122">
        <v>0</v>
      </c>
      <c r="LG410" s="122">
        <v>0</v>
      </c>
      <c r="LH410" s="122">
        <v>0</v>
      </c>
      <c r="LI410" s="122">
        <v>0</v>
      </c>
      <c r="LJ410" s="122">
        <v>0</v>
      </c>
      <c r="LK410" s="122">
        <v>0</v>
      </c>
      <c r="LL410" s="122">
        <v>0</v>
      </c>
      <c r="LM410" s="122">
        <v>0</v>
      </c>
      <c r="LN410" s="122">
        <v>0</v>
      </c>
      <c r="LO410" s="122">
        <v>0</v>
      </c>
      <c r="LP410" s="122">
        <v>0</v>
      </c>
      <c r="LQ410" s="122">
        <v>0</v>
      </c>
      <c r="LR410" s="122">
        <v>0</v>
      </c>
      <c r="LS410" s="122">
        <v>0</v>
      </c>
      <c r="LT410" s="122">
        <v>0</v>
      </c>
      <c r="LU410" s="122">
        <v>0</v>
      </c>
      <c r="LV410" s="122">
        <v>0</v>
      </c>
      <c r="LW410" s="122">
        <v>0</v>
      </c>
      <c r="LX410" s="122">
        <v>0</v>
      </c>
      <c r="LY410" s="122">
        <v>0</v>
      </c>
      <c r="LZ410" s="122">
        <v>0</v>
      </c>
      <c r="MA410" s="122">
        <v>0</v>
      </c>
      <c r="MB410" s="122">
        <v>0</v>
      </c>
      <c r="MC410" s="122">
        <v>0</v>
      </c>
      <c r="MD410" s="122">
        <v>0</v>
      </c>
      <c r="ME410" s="122">
        <v>0</v>
      </c>
      <c r="MF410" s="122">
        <v>0</v>
      </c>
      <c r="MG410" s="122">
        <v>0</v>
      </c>
      <c r="MH410" s="122">
        <v>0</v>
      </c>
      <c r="MI410" s="122">
        <v>0</v>
      </c>
      <c r="MJ410" s="122">
        <v>0</v>
      </c>
      <c r="MK410" s="122">
        <v>0</v>
      </c>
      <c r="ML410" s="122">
        <v>0</v>
      </c>
      <c r="MM410" s="122">
        <v>0</v>
      </c>
      <c r="MN410" s="122">
        <v>0</v>
      </c>
      <c r="MO410" s="122">
        <v>0</v>
      </c>
      <c r="MP410" s="122">
        <v>0</v>
      </c>
      <c r="MQ410" s="122">
        <v>0</v>
      </c>
      <c r="MR410" s="122">
        <v>0</v>
      </c>
      <c r="MS410" s="122">
        <v>0</v>
      </c>
      <c r="MT410" s="122">
        <v>0</v>
      </c>
      <c r="MU410" s="122">
        <v>0</v>
      </c>
      <c r="MV410" s="122">
        <v>0</v>
      </c>
      <c r="MW410" s="122">
        <v>0</v>
      </c>
      <c r="MX410" s="122">
        <v>0</v>
      </c>
      <c r="MY410" s="122">
        <v>0</v>
      </c>
      <c r="MZ410" s="122">
        <v>0</v>
      </c>
      <c r="NA410" s="122">
        <v>0</v>
      </c>
      <c r="NB410" s="122">
        <v>0</v>
      </c>
      <c r="NC410" s="122">
        <v>0</v>
      </c>
      <c r="ND410" s="122">
        <v>0</v>
      </c>
      <c r="NE410" s="122">
        <v>0</v>
      </c>
      <c r="NF410" s="122">
        <v>0</v>
      </c>
      <c r="NG410" s="122">
        <v>0</v>
      </c>
      <c r="NH410" s="122">
        <v>0</v>
      </c>
      <c r="NI410" s="122">
        <v>0</v>
      </c>
      <c r="NJ410" s="122">
        <v>0</v>
      </c>
      <c r="NK410" s="122">
        <v>0</v>
      </c>
      <c r="NL410" s="122">
        <v>0</v>
      </c>
      <c r="NM410" s="122">
        <v>0</v>
      </c>
      <c r="NN410" s="122">
        <v>0</v>
      </c>
      <c r="NO410" s="122">
        <v>0</v>
      </c>
      <c r="NP410" s="122">
        <v>0</v>
      </c>
      <c r="NQ410" s="122">
        <v>0</v>
      </c>
      <c r="NR410" s="119">
        <v>0</v>
      </c>
      <c r="NS410" s="119">
        <v>0</v>
      </c>
      <c r="NT410" s="119">
        <v>0</v>
      </c>
      <c r="NU410" s="119">
        <v>0</v>
      </c>
      <c r="NV410" s="119">
        <v>0</v>
      </c>
      <c r="NW410" s="119">
        <v>0</v>
      </c>
      <c r="NX410" s="119">
        <v>0</v>
      </c>
      <c r="NY410" s="119">
        <v>0</v>
      </c>
      <c r="NZ410" s="119">
        <v>0</v>
      </c>
      <c r="OA410" s="119">
        <v>0</v>
      </c>
      <c r="OB410" s="119">
        <v>0</v>
      </c>
      <c r="OC410" s="119">
        <v>0</v>
      </c>
      <c r="OD410" s="119">
        <v>0</v>
      </c>
      <c r="OE410" s="119">
        <v>0</v>
      </c>
      <c r="OF410" s="119">
        <v>0</v>
      </c>
      <c r="OG410" s="119">
        <v>0</v>
      </c>
      <c r="OH410" s="119">
        <v>0</v>
      </c>
      <c r="OI410" s="119">
        <v>0</v>
      </c>
      <c r="OJ410" s="119">
        <v>0</v>
      </c>
      <c r="OK410" s="119">
        <v>0</v>
      </c>
      <c r="OL410" s="119">
        <v>0</v>
      </c>
      <c r="OM410" s="119">
        <v>0</v>
      </c>
      <c r="ON410" s="119">
        <v>0</v>
      </c>
      <c r="OO410" s="119">
        <v>0</v>
      </c>
      <c r="OP410" s="119">
        <v>0</v>
      </c>
      <c r="OQ410" s="119">
        <v>0</v>
      </c>
      <c r="OR410" s="119">
        <v>0</v>
      </c>
      <c r="OS410" s="119">
        <v>0</v>
      </c>
      <c r="OT410" s="119">
        <v>0</v>
      </c>
    </row>
    <row r="411" spans="1:410" s="10" customFormat="1">
      <c r="A411" s="55" t="s">
        <v>970</v>
      </c>
      <c r="B411" s="56" t="s">
        <v>971</v>
      </c>
      <c r="C411" s="55" t="s">
        <v>514</v>
      </c>
      <c r="D411" s="57">
        <v>6</v>
      </c>
      <c r="E411" s="96">
        <v>2018</v>
      </c>
      <c r="F411" s="56">
        <v>62.34</v>
      </c>
      <c r="G411" s="110">
        <v>6560</v>
      </c>
      <c r="H411" s="110">
        <v>2223</v>
      </c>
      <c r="I411" s="110">
        <v>4337</v>
      </c>
      <c r="J411" s="100">
        <v>19.149999999999999</v>
      </c>
      <c r="K411" s="110">
        <v>1210</v>
      </c>
      <c r="L411" s="100">
        <v>65.040000000000006</v>
      </c>
      <c r="M411" s="110">
        <v>4109</v>
      </c>
      <c r="N411" s="56">
        <v>503</v>
      </c>
      <c r="O411" s="56">
        <v>275</v>
      </c>
      <c r="P411" s="56">
        <v>228</v>
      </c>
      <c r="Q411" s="112">
        <v>607</v>
      </c>
      <c r="R411" s="113">
        <v>331</v>
      </c>
      <c r="S411" s="113">
        <v>276</v>
      </c>
      <c r="T411" s="56">
        <v>532</v>
      </c>
      <c r="U411" s="56">
        <v>280</v>
      </c>
      <c r="V411" s="56">
        <v>252</v>
      </c>
      <c r="W411" s="114">
        <v>655</v>
      </c>
      <c r="X411" s="113">
        <v>340</v>
      </c>
      <c r="Y411" s="113">
        <v>315</v>
      </c>
      <c r="Z411" s="56">
        <v>577</v>
      </c>
      <c r="AA411" s="56">
        <v>292</v>
      </c>
      <c r="AB411" s="56">
        <v>285</v>
      </c>
      <c r="AC411" s="112">
        <v>706</v>
      </c>
      <c r="AD411" s="112">
        <v>354</v>
      </c>
      <c r="AE411" s="112">
        <v>352</v>
      </c>
      <c r="AF411" s="56">
        <v>586</v>
      </c>
      <c r="AG411" s="56">
        <v>292</v>
      </c>
      <c r="AH411" s="177">
        <v>294</v>
      </c>
      <c r="AI411" s="182"/>
      <c r="AJ411" s="182"/>
      <c r="AK411" s="182"/>
      <c r="AL411" s="56">
        <v>537</v>
      </c>
      <c r="AM411" s="56">
        <v>265</v>
      </c>
      <c r="AN411" s="56">
        <v>272</v>
      </c>
      <c r="AO411" s="56">
        <v>492</v>
      </c>
      <c r="AP411" s="56">
        <v>248</v>
      </c>
      <c r="AQ411" s="56">
        <v>244</v>
      </c>
      <c r="AR411" s="56">
        <v>111</v>
      </c>
      <c r="AS411" s="80">
        <v>9</v>
      </c>
      <c r="AT411" s="115" t="s">
        <v>3642</v>
      </c>
      <c r="AU411" s="59">
        <v>205</v>
      </c>
      <c r="AV411" s="59">
        <v>1</v>
      </c>
      <c r="AW411" s="59">
        <v>49</v>
      </c>
      <c r="AX411" s="59">
        <v>14.9</v>
      </c>
      <c r="AY411" s="59">
        <v>1</v>
      </c>
      <c r="AZ411" s="62">
        <v>1.9646365422396854</v>
      </c>
      <c r="BA411" s="63">
        <v>1</v>
      </c>
      <c r="BB411" s="62">
        <v>0</v>
      </c>
      <c r="BC411" s="63">
        <v>0</v>
      </c>
      <c r="BD411" s="64">
        <v>0</v>
      </c>
      <c r="BE411" s="65">
        <v>0</v>
      </c>
      <c r="BF411" s="62">
        <v>11.940298507462686</v>
      </c>
      <c r="BG411" s="63">
        <v>8</v>
      </c>
      <c r="BH411" s="62">
        <v>11.940298507462686</v>
      </c>
      <c r="BI411" s="63">
        <v>8</v>
      </c>
      <c r="BJ411" s="64">
        <v>0</v>
      </c>
      <c r="BK411" s="65">
        <v>0</v>
      </c>
      <c r="BL411" s="64">
        <v>0</v>
      </c>
      <c r="BM411" s="65">
        <v>0</v>
      </c>
      <c r="BN411" s="56">
        <v>0</v>
      </c>
      <c r="BO411" s="56">
        <v>0</v>
      </c>
      <c r="BP411" s="56">
        <v>0</v>
      </c>
      <c r="BQ411" s="56"/>
      <c r="BR411" s="56">
        <v>0</v>
      </c>
      <c r="BS411" s="56">
        <v>0</v>
      </c>
      <c r="BT411" s="56">
        <v>0</v>
      </c>
      <c r="BU411" s="56">
        <v>0</v>
      </c>
      <c r="BV411" s="116">
        <v>20</v>
      </c>
      <c r="BW411" s="70">
        <v>1.1846153846153846</v>
      </c>
      <c r="BX411" s="56">
        <v>109.2</v>
      </c>
      <c r="BY411" s="107">
        <v>118.5</v>
      </c>
      <c r="BZ411" s="56">
        <v>95.4</v>
      </c>
      <c r="CA411" s="56">
        <v>80</v>
      </c>
      <c r="CB411" s="56">
        <v>96.9</v>
      </c>
      <c r="CC411" s="96" t="s">
        <v>3676</v>
      </c>
      <c r="CD411" s="96" t="s">
        <v>3677</v>
      </c>
      <c r="CE411" s="96" t="s">
        <v>555</v>
      </c>
      <c r="CF411" s="96" t="s">
        <v>881</v>
      </c>
      <c r="CG411" s="96" t="s">
        <v>3455</v>
      </c>
      <c r="CH411" s="56">
        <v>198.02</v>
      </c>
      <c r="CI411" s="56">
        <v>1</v>
      </c>
      <c r="CJ411" s="60">
        <v>1.9646365422396854</v>
      </c>
      <c r="CK411" s="61">
        <v>0</v>
      </c>
      <c r="CL411" s="107">
        <v>198.01980198019803</v>
      </c>
      <c r="CM411" s="56">
        <v>1</v>
      </c>
      <c r="CN411" s="56">
        <v>0</v>
      </c>
      <c r="CO411" s="56">
        <v>0</v>
      </c>
      <c r="CP411" s="56">
        <v>0</v>
      </c>
      <c r="CQ411" s="56">
        <v>0</v>
      </c>
      <c r="CR411" s="56">
        <v>0</v>
      </c>
      <c r="CS411" s="56">
        <v>0</v>
      </c>
      <c r="CT411" s="56">
        <v>0</v>
      </c>
      <c r="CU411" s="56">
        <v>0</v>
      </c>
      <c r="CV411" s="56">
        <v>0</v>
      </c>
      <c r="CW411" s="56">
        <v>0</v>
      </c>
      <c r="CX411" s="56">
        <v>0</v>
      </c>
      <c r="CY411" s="56">
        <v>0</v>
      </c>
      <c r="CZ411" s="56">
        <v>0</v>
      </c>
      <c r="DA411" s="56">
        <v>0</v>
      </c>
      <c r="DB411" s="60">
        <v>0</v>
      </c>
      <c r="DC411" s="61">
        <v>0</v>
      </c>
      <c r="DD411" s="56" t="s">
        <v>3678</v>
      </c>
      <c r="DE411" s="56" t="s">
        <v>3679</v>
      </c>
      <c r="DF411" s="96" t="s">
        <v>555</v>
      </c>
      <c r="DG411" s="96" t="s">
        <v>555</v>
      </c>
      <c r="DH411" s="56">
        <v>161.03</v>
      </c>
      <c r="DI411" s="56">
        <v>1</v>
      </c>
      <c r="DJ411" s="56">
        <v>161.03</v>
      </c>
      <c r="DK411" s="56">
        <v>1</v>
      </c>
      <c r="DL411" s="56">
        <v>0</v>
      </c>
      <c r="DM411" s="56">
        <v>0</v>
      </c>
      <c r="DN411" s="56">
        <v>161.03</v>
      </c>
      <c r="DO411" s="56">
        <v>1</v>
      </c>
      <c r="DP411" s="56">
        <v>0</v>
      </c>
      <c r="DQ411" s="56">
        <v>0</v>
      </c>
      <c r="DR411" s="56">
        <v>0</v>
      </c>
      <c r="DS411" s="56">
        <v>0</v>
      </c>
      <c r="DT411" s="56">
        <v>0</v>
      </c>
      <c r="DU411" s="56">
        <v>0</v>
      </c>
      <c r="DV411" s="56">
        <v>0</v>
      </c>
      <c r="DW411" s="56">
        <v>0</v>
      </c>
      <c r="DX411" s="56">
        <v>0</v>
      </c>
      <c r="DY411" s="56">
        <v>0</v>
      </c>
      <c r="DZ411" s="62">
        <v>0</v>
      </c>
      <c r="EA411" s="63">
        <v>0</v>
      </c>
      <c r="EB411" s="62">
        <v>23.611111111111111</v>
      </c>
      <c r="EC411" s="63">
        <v>17</v>
      </c>
      <c r="ED411" s="60">
        <v>0</v>
      </c>
      <c r="EE411" s="61">
        <v>0</v>
      </c>
      <c r="EF411" s="56" t="s">
        <v>3680</v>
      </c>
      <c r="EG411" s="56" t="s">
        <v>2960</v>
      </c>
      <c r="EH411" s="56" t="s">
        <v>555</v>
      </c>
      <c r="EI411" s="56" t="s">
        <v>555</v>
      </c>
      <c r="EJ411" s="56" t="s">
        <v>930</v>
      </c>
      <c r="EK411" s="56" t="s">
        <v>1767</v>
      </c>
      <c r="EL411" s="56" t="s">
        <v>2424</v>
      </c>
      <c r="EM411" s="56" t="s">
        <v>3681</v>
      </c>
      <c r="EN411" s="56" t="s">
        <v>555</v>
      </c>
      <c r="EO411" s="56" t="s">
        <v>555</v>
      </c>
      <c r="EP411" s="56">
        <v>0</v>
      </c>
      <c r="EQ411" s="56">
        <v>0</v>
      </c>
      <c r="ER411" s="99">
        <v>331.67</v>
      </c>
      <c r="ES411" s="96">
        <v>2</v>
      </c>
      <c r="ET411" s="56">
        <v>0</v>
      </c>
      <c r="EU411" s="56">
        <v>0</v>
      </c>
      <c r="EV411" s="56">
        <v>0</v>
      </c>
      <c r="EW411" s="56">
        <v>0</v>
      </c>
      <c r="EX411" s="56">
        <v>0</v>
      </c>
      <c r="EY411" s="62">
        <v>91.911764705882362</v>
      </c>
      <c r="EZ411" s="63">
        <v>25</v>
      </c>
      <c r="FA411" s="62">
        <v>65.573770491803288</v>
      </c>
      <c r="FB411" s="63">
        <v>16</v>
      </c>
      <c r="FC411" s="56">
        <v>0</v>
      </c>
      <c r="FD411" s="56">
        <v>0</v>
      </c>
      <c r="FE411" s="56">
        <v>0</v>
      </c>
      <c r="FF411" s="56">
        <v>0</v>
      </c>
      <c r="FG411" s="56">
        <v>0</v>
      </c>
      <c r="FH411" s="56">
        <v>0</v>
      </c>
      <c r="FI411" s="56">
        <v>89.05</v>
      </c>
      <c r="FJ411" s="56">
        <v>1</v>
      </c>
      <c r="FK411" s="56">
        <v>89.05</v>
      </c>
      <c r="FL411" s="56">
        <v>1</v>
      </c>
      <c r="FM411" s="56">
        <v>267.14</v>
      </c>
      <c r="FN411" s="56">
        <v>3</v>
      </c>
      <c r="FO411" s="56">
        <v>712.38</v>
      </c>
      <c r="FP411" s="56">
        <v>8</v>
      </c>
      <c r="FQ411" s="56">
        <v>178.09</v>
      </c>
      <c r="FR411" s="56">
        <v>2</v>
      </c>
      <c r="FS411" s="60">
        <v>2</v>
      </c>
      <c r="FT411" s="61">
        <v>2</v>
      </c>
      <c r="FU411" s="60">
        <v>0</v>
      </c>
      <c r="FV411" s="61">
        <v>0</v>
      </c>
      <c r="FW411" s="132" t="s">
        <v>3682</v>
      </c>
      <c r="FX411" s="132">
        <v>2.94</v>
      </c>
      <c r="FY411" s="56">
        <v>14.75</v>
      </c>
      <c r="FZ411" s="111">
        <v>1856</v>
      </c>
      <c r="GA411" s="111">
        <v>2143</v>
      </c>
      <c r="GB411" s="56">
        <v>34.380000000000003</v>
      </c>
      <c r="GC411" s="56">
        <v>65.63</v>
      </c>
      <c r="GD411" s="56">
        <v>31.28</v>
      </c>
      <c r="GE411" s="56">
        <v>84.48</v>
      </c>
      <c r="GF411" s="56">
        <v>61.01</v>
      </c>
      <c r="GG411" s="56">
        <v>43.52</v>
      </c>
      <c r="GH411" s="56">
        <v>97.76</v>
      </c>
      <c r="GI411" s="56">
        <v>31.94</v>
      </c>
      <c r="GJ411" s="56">
        <v>13.93</v>
      </c>
      <c r="GK411" s="56">
        <v>50.34</v>
      </c>
      <c r="GL411" s="56">
        <v>2.46</v>
      </c>
      <c r="GM411" s="56">
        <v>15.64</v>
      </c>
      <c r="GN411" s="56">
        <v>4.21</v>
      </c>
      <c r="GO411" s="56">
        <v>15.64</v>
      </c>
      <c r="GP411" s="56">
        <v>2.79</v>
      </c>
      <c r="GQ411" s="56">
        <v>1.23</v>
      </c>
      <c r="GR411" s="56">
        <v>1.66</v>
      </c>
      <c r="GS411" s="56">
        <v>0.51</v>
      </c>
      <c r="GT411" s="56">
        <v>8.4</v>
      </c>
      <c r="GU411" s="99">
        <v>15.113719735876742</v>
      </c>
      <c r="GV411" s="120">
        <v>5.8651026392961898E-4</v>
      </c>
      <c r="GW411" s="120">
        <v>0.47331378299120203</v>
      </c>
      <c r="GX411" s="120">
        <v>0.49325513196480902</v>
      </c>
      <c r="GY411" s="120">
        <v>2.87390029325513E-2</v>
      </c>
      <c r="GZ411" s="120">
        <v>1.75953079178886E-3</v>
      </c>
      <c r="HA411" s="120">
        <v>0</v>
      </c>
      <c r="HB411" s="120">
        <v>0</v>
      </c>
      <c r="HC411" s="120">
        <v>2.3460410557184798E-3</v>
      </c>
      <c r="HD411" s="118">
        <v>0</v>
      </c>
      <c r="HE411" s="118">
        <v>0</v>
      </c>
      <c r="HF411" s="118">
        <v>0</v>
      </c>
      <c r="HG411" s="118">
        <v>0</v>
      </c>
      <c r="HH411" s="118">
        <v>1</v>
      </c>
      <c r="HI411" s="122">
        <v>395</v>
      </c>
      <c r="HJ411" s="118">
        <v>0</v>
      </c>
      <c r="HK411" s="122">
        <v>396</v>
      </c>
      <c r="HL411" s="118">
        <v>0</v>
      </c>
      <c r="HM411" s="118">
        <v>0</v>
      </c>
      <c r="HN411" s="118">
        <v>0</v>
      </c>
      <c r="HO411" s="118">
        <v>0</v>
      </c>
      <c r="HP411" s="118">
        <v>4</v>
      </c>
      <c r="HQ411" s="122">
        <v>486</v>
      </c>
      <c r="HR411" s="118">
        <v>0</v>
      </c>
      <c r="HS411" s="122">
        <v>490</v>
      </c>
      <c r="HT411" s="122">
        <v>1</v>
      </c>
      <c r="HU411" s="118">
        <v>0</v>
      </c>
      <c r="HV411" s="118">
        <v>0</v>
      </c>
      <c r="HW411" s="118">
        <v>0</v>
      </c>
      <c r="HX411" s="118">
        <v>2</v>
      </c>
      <c r="HY411" s="122">
        <v>621</v>
      </c>
      <c r="HZ411" s="118">
        <v>3</v>
      </c>
      <c r="IA411" s="122">
        <v>627</v>
      </c>
      <c r="IB411" s="118">
        <v>2</v>
      </c>
      <c r="IC411" s="118">
        <v>0</v>
      </c>
      <c r="ID411" s="118">
        <v>0</v>
      </c>
      <c r="IE411" s="118">
        <v>0</v>
      </c>
      <c r="IF411" s="122">
        <v>4</v>
      </c>
      <c r="IG411" s="122">
        <v>985</v>
      </c>
      <c r="IH411" s="118">
        <v>2</v>
      </c>
      <c r="II411" s="122">
        <v>993</v>
      </c>
      <c r="IJ411" s="130">
        <v>1</v>
      </c>
      <c r="IK411" s="131">
        <v>0.2</v>
      </c>
      <c r="IL411" s="119">
        <v>0</v>
      </c>
      <c r="IM411" s="119"/>
      <c r="IN411" s="130">
        <v>4</v>
      </c>
      <c r="IO411" s="131">
        <v>0.8</v>
      </c>
      <c r="IP411" s="119">
        <v>0</v>
      </c>
      <c r="IQ411" s="119">
        <v>0</v>
      </c>
      <c r="IR411" s="119">
        <v>0</v>
      </c>
      <c r="IS411" s="122">
        <v>0</v>
      </c>
      <c r="IT411" s="122">
        <v>0</v>
      </c>
      <c r="IU411" s="122">
        <v>0</v>
      </c>
      <c r="IV411" s="122">
        <v>0</v>
      </c>
      <c r="IW411" s="122">
        <v>0</v>
      </c>
      <c r="IX411" s="119"/>
      <c r="IY411" s="119"/>
      <c r="IZ411" s="122">
        <v>0</v>
      </c>
      <c r="JA411" s="122">
        <v>0</v>
      </c>
      <c r="JB411" s="122">
        <v>0</v>
      </c>
      <c r="JC411" s="122">
        <v>0</v>
      </c>
      <c r="JD411" s="122">
        <v>0</v>
      </c>
      <c r="JE411" s="122">
        <v>0</v>
      </c>
      <c r="JF411" s="122">
        <v>0</v>
      </c>
      <c r="JG411" s="122">
        <v>0</v>
      </c>
      <c r="JH411" s="122">
        <v>0</v>
      </c>
      <c r="JI411" s="122">
        <v>0</v>
      </c>
      <c r="JJ411" s="122">
        <v>0</v>
      </c>
      <c r="JK411" s="122">
        <v>0</v>
      </c>
      <c r="JL411" s="122">
        <v>0</v>
      </c>
      <c r="JM411" s="122">
        <v>0</v>
      </c>
      <c r="JN411" s="122">
        <v>0</v>
      </c>
      <c r="JO411" s="122">
        <v>0</v>
      </c>
      <c r="JP411" s="122">
        <v>0</v>
      </c>
      <c r="JQ411" s="122">
        <v>0</v>
      </c>
      <c r="JR411" s="122">
        <v>0</v>
      </c>
      <c r="JS411" s="122">
        <v>0</v>
      </c>
      <c r="JT411" s="122">
        <v>0</v>
      </c>
      <c r="JU411" s="118">
        <v>0</v>
      </c>
      <c r="JV411" s="119"/>
      <c r="JW411" s="119"/>
      <c r="JX411" s="122">
        <v>0</v>
      </c>
      <c r="JY411" s="122">
        <v>0</v>
      </c>
      <c r="JZ411" s="119"/>
      <c r="KA411" s="122">
        <v>0</v>
      </c>
      <c r="KB411" s="119"/>
      <c r="KC411" s="119"/>
      <c r="KD411" s="119"/>
      <c r="KE411" s="119"/>
      <c r="KF411" s="122">
        <v>0</v>
      </c>
      <c r="KG411" s="122">
        <v>0</v>
      </c>
      <c r="KH411" s="122">
        <v>0</v>
      </c>
      <c r="KI411" s="122">
        <v>0</v>
      </c>
      <c r="KJ411" s="122">
        <v>0</v>
      </c>
      <c r="KK411" s="122">
        <v>0</v>
      </c>
      <c r="KL411" s="122">
        <v>0</v>
      </c>
      <c r="KM411" s="122">
        <v>0</v>
      </c>
      <c r="KN411" s="122">
        <v>0</v>
      </c>
      <c r="KO411" s="122">
        <v>0</v>
      </c>
      <c r="KP411" s="122">
        <v>0</v>
      </c>
      <c r="KQ411" s="122">
        <v>0</v>
      </c>
      <c r="KR411" s="122">
        <v>0</v>
      </c>
      <c r="KS411" s="122">
        <v>0</v>
      </c>
      <c r="KT411" s="122">
        <v>0</v>
      </c>
      <c r="KU411" s="122">
        <v>0</v>
      </c>
      <c r="KV411" s="122">
        <v>0</v>
      </c>
      <c r="KW411" s="122">
        <v>0</v>
      </c>
      <c r="KX411" s="122">
        <v>0</v>
      </c>
      <c r="KY411" s="122">
        <v>0</v>
      </c>
      <c r="KZ411" s="122">
        <v>0</v>
      </c>
      <c r="LA411" s="122">
        <v>0</v>
      </c>
      <c r="LB411" s="122">
        <v>0</v>
      </c>
      <c r="LC411" s="122">
        <v>0</v>
      </c>
      <c r="LD411" s="122">
        <v>0</v>
      </c>
      <c r="LE411" s="122">
        <v>0</v>
      </c>
      <c r="LF411" s="122">
        <v>0</v>
      </c>
      <c r="LG411" s="122">
        <v>0</v>
      </c>
      <c r="LH411" s="122">
        <v>0</v>
      </c>
      <c r="LI411" s="122">
        <v>0</v>
      </c>
      <c r="LJ411" s="122">
        <v>0</v>
      </c>
      <c r="LK411" s="122">
        <v>0</v>
      </c>
      <c r="LL411" s="122">
        <v>0</v>
      </c>
      <c r="LM411" s="122">
        <v>0</v>
      </c>
      <c r="LN411" s="122">
        <v>0</v>
      </c>
      <c r="LO411" s="122">
        <v>0</v>
      </c>
      <c r="LP411" s="122">
        <v>0</v>
      </c>
      <c r="LQ411" s="122">
        <v>0</v>
      </c>
      <c r="LR411" s="122">
        <v>0</v>
      </c>
      <c r="LS411" s="122">
        <v>0</v>
      </c>
      <c r="LT411" s="122">
        <v>0</v>
      </c>
      <c r="LU411" s="122">
        <v>0</v>
      </c>
      <c r="LV411" s="122">
        <v>0</v>
      </c>
      <c r="LW411" s="122">
        <v>0</v>
      </c>
      <c r="LX411" s="122">
        <v>0</v>
      </c>
      <c r="LY411" s="122">
        <v>0</v>
      </c>
      <c r="LZ411" s="122">
        <v>0</v>
      </c>
      <c r="MA411" s="122">
        <v>0</v>
      </c>
      <c r="MB411" s="122">
        <v>0</v>
      </c>
      <c r="MC411" s="122">
        <v>0</v>
      </c>
      <c r="MD411" s="122">
        <v>0</v>
      </c>
      <c r="ME411" s="122">
        <v>0</v>
      </c>
      <c r="MF411" s="122">
        <v>0</v>
      </c>
      <c r="MG411" s="122">
        <v>0</v>
      </c>
      <c r="MH411" s="122">
        <v>0</v>
      </c>
      <c r="MI411" s="122">
        <v>0</v>
      </c>
      <c r="MJ411" s="122">
        <v>0</v>
      </c>
      <c r="MK411" s="122">
        <v>0</v>
      </c>
      <c r="ML411" s="122">
        <v>0</v>
      </c>
      <c r="MM411" s="122">
        <v>0</v>
      </c>
      <c r="MN411" s="122">
        <v>0</v>
      </c>
      <c r="MO411" s="122">
        <v>0</v>
      </c>
      <c r="MP411" s="122">
        <v>0</v>
      </c>
      <c r="MQ411" s="122">
        <v>0</v>
      </c>
      <c r="MR411" s="122">
        <v>0</v>
      </c>
      <c r="MS411" s="122">
        <v>0</v>
      </c>
      <c r="MT411" s="122">
        <v>0</v>
      </c>
      <c r="MU411" s="122">
        <v>0</v>
      </c>
      <c r="MV411" s="122">
        <v>0</v>
      </c>
      <c r="MW411" s="122">
        <v>0</v>
      </c>
      <c r="MX411" s="122">
        <v>0</v>
      </c>
      <c r="MY411" s="122">
        <v>0</v>
      </c>
      <c r="MZ411" s="122">
        <v>0</v>
      </c>
      <c r="NA411" s="122">
        <v>0</v>
      </c>
      <c r="NB411" s="122">
        <v>0</v>
      </c>
      <c r="NC411" s="122">
        <v>0</v>
      </c>
      <c r="ND411" s="122">
        <v>0</v>
      </c>
      <c r="NE411" s="122">
        <v>0</v>
      </c>
      <c r="NF411" s="122">
        <v>0</v>
      </c>
      <c r="NG411" s="122">
        <v>0</v>
      </c>
      <c r="NH411" s="122">
        <v>0</v>
      </c>
      <c r="NI411" s="122">
        <v>0</v>
      </c>
      <c r="NJ411" s="122">
        <v>0</v>
      </c>
      <c r="NK411" s="122">
        <v>0</v>
      </c>
      <c r="NL411" s="122">
        <v>0</v>
      </c>
      <c r="NM411" s="122">
        <v>0</v>
      </c>
      <c r="NN411" s="122">
        <v>0</v>
      </c>
      <c r="NO411" s="122">
        <v>0</v>
      </c>
      <c r="NP411" s="122">
        <v>0</v>
      </c>
      <c r="NQ411" s="122">
        <v>0</v>
      </c>
      <c r="NR411" s="119">
        <v>0</v>
      </c>
      <c r="NS411" s="119">
        <v>0</v>
      </c>
      <c r="NT411" s="119">
        <v>0</v>
      </c>
      <c r="NU411" s="119">
        <v>0</v>
      </c>
      <c r="NV411" s="119">
        <v>0</v>
      </c>
      <c r="NW411" s="119">
        <v>0</v>
      </c>
      <c r="NX411" s="119">
        <v>0</v>
      </c>
      <c r="NY411" s="119">
        <v>0</v>
      </c>
      <c r="NZ411" s="119">
        <v>0</v>
      </c>
      <c r="OA411" s="119">
        <v>0</v>
      </c>
      <c r="OB411" s="119">
        <v>0</v>
      </c>
      <c r="OC411" s="119">
        <v>0</v>
      </c>
      <c r="OD411" s="119">
        <v>0</v>
      </c>
      <c r="OE411" s="119">
        <v>0</v>
      </c>
      <c r="OF411" s="119">
        <v>0</v>
      </c>
      <c r="OG411" s="119">
        <v>0</v>
      </c>
      <c r="OH411" s="119">
        <v>0</v>
      </c>
      <c r="OI411" s="119">
        <v>0</v>
      </c>
      <c r="OJ411" s="119">
        <v>0</v>
      </c>
      <c r="OK411" s="119">
        <v>0</v>
      </c>
      <c r="OL411" s="119">
        <v>0</v>
      </c>
      <c r="OM411" s="119">
        <v>0</v>
      </c>
      <c r="ON411" s="119">
        <v>0</v>
      </c>
      <c r="OO411" s="119">
        <v>0</v>
      </c>
      <c r="OP411" s="119">
        <v>0</v>
      </c>
      <c r="OQ411" s="119">
        <v>0</v>
      </c>
      <c r="OR411" s="119">
        <v>0</v>
      </c>
      <c r="OS411" s="119">
        <v>0</v>
      </c>
      <c r="OT411" s="119">
        <v>0</v>
      </c>
    </row>
    <row r="412" spans="1:410" s="10" customFormat="1">
      <c r="A412" s="55" t="s">
        <v>979</v>
      </c>
      <c r="B412" s="56" t="s">
        <v>980</v>
      </c>
      <c r="C412" s="55" t="s">
        <v>427</v>
      </c>
      <c r="D412" s="57">
        <v>3</v>
      </c>
      <c r="E412" s="96">
        <v>2018</v>
      </c>
      <c r="F412" s="56">
        <v>83.42</v>
      </c>
      <c r="G412" s="110">
        <v>55121</v>
      </c>
      <c r="H412" s="110">
        <v>18342</v>
      </c>
      <c r="I412" s="110">
        <v>36779</v>
      </c>
      <c r="J412" s="100">
        <v>52</v>
      </c>
      <c r="K412" s="110">
        <v>26207</v>
      </c>
      <c r="L412" s="100">
        <v>22.04</v>
      </c>
      <c r="M412" s="110">
        <v>11107</v>
      </c>
      <c r="N412" s="112">
        <v>3745</v>
      </c>
      <c r="O412" s="112">
        <v>1983</v>
      </c>
      <c r="P412" s="112">
        <v>1762</v>
      </c>
      <c r="Q412" s="112">
        <v>4468</v>
      </c>
      <c r="R412" s="113">
        <v>2366</v>
      </c>
      <c r="S412" s="113">
        <v>2102</v>
      </c>
      <c r="T412" s="112">
        <v>3561</v>
      </c>
      <c r="U412" s="112">
        <v>1882</v>
      </c>
      <c r="V412" s="133">
        <v>1679</v>
      </c>
      <c r="W412" s="114">
        <v>4254</v>
      </c>
      <c r="X412" s="113">
        <v>2244</v>
      </c>
      <c r="Y412" s="113">
        <v>2010</v>
      </c>
      <c r="Z412" s="111">
        <v>3607</v>
      </c>
      <c r="AA412" s="111">
        <v>1893</v>
      </c>
      <c r="AB412" s="111">
        <v>1714</v>
      </c>
      <c r="AC412" s="112">
        <v>4561</v>
      </c>
      <c r="AD412" s="112">
        <v>2387</v>
      </c>
      <c r="AE412" s="112">
        <v>2174</v>
      </c>
      <c r="AF412" s="111">
        <v>4094</v>
      </c>
      <c r="AG412" s="111">
        <v>2134</v>
      </c>
      <c r="AH412" s="178">
        <v>1960</v>
      </c>
      <c r="AI412" s="182"/>
      <c r="AJ412" s="182"/>
      <c r="AK412" s="182"/>
      <c r="AL412" s="111">
        <v>4715</v>
      </c>
      <c r="AM412" s="111">
        <v>2424</v>
      </c>
      <c r="AN412" s="111">
        <v>2291</v>
      </c>
      <c r="AO412" s="111">
        <v>4630</v>
      </c>
      <c r="AP412" s="111">
        <v>2338</v>
      </c>
      <c r="AQ412" s="111">
        <v>2292</v>
      </c>
      <c r="AR412" s="56">
        <v>338</v>
      </c>
      <c r="AS412" s="80">
        <v>669</v>
      </c>
      <c r="AT412" s="115" t="s">
        <v>428</v>
      </c>
      <c r="AU412" s="59">
        <v>745</v>
      </c>
      <c r="AV412" s="59">
        <v>0</v>
      </c>
      <c r="AW412" s="59">
        <v>301</v>
      </c>
      <c r="AX412" s="59">
        <v>13.6</v>
      </c>
      <c r="AY412" s="59">
        <v>7</v>
      </c>
      <c r="AZ412" s="62">
        <v>1.914079115270098</v>
      </c>
      <c r="BA412" s="63">
        <v>9</v>
      </c>
      <c r="BB412" s="62">
        <v>0</v>
      </c>
      <c r="BC412" s="63">
        <v>0</v>
      </c>
      <c r="BD412" s="64">
        <v>0</v>
      </c>
      <c r="BE412" s="65">
        <v>0</v>
      </c>
      <c r="BF412" s="62">
        <v>3.7037037037037033</v>
      </c>
      <c r="BG412" s="63">
        <v>19</v>
      </c>
      <c r="BH412" s="62">
        <v>9.1617933723196874</v>
      </c>
      <c r="BI412" s="63">
        <v>47</v>
      </c>
      <c r="BJ412" s="64">
        <v>0</v>
      </c>
      <c r="BK412" s="65">
        <v>0</v>
      </c>
      <c r="BL412" s="64">
        <v>0</v>
      </c>
      <c r="BM412" s="65">
        <v>0</v>
      </c>
      <c r="BN412" s="56">
        <v>21.45</v>
      </c>
      <c r="BO412" s="56">
        <v>1</v>
      </c>
      <c r="BP412" s="56">
        <v>21.45</v>
      </c>
      <c r="BQ412" s="56">
        <v>2</v>
      </c>
      <c r="BR412" s="56">
        <v>0</v>
      </c>
      <c r="BS412" s="56">
        <v>0</v>
      </c>
      <c r="BT412" s="56">
        <v>21.45</v>
      </c>
      <c r="BU412" s="56">
        <v>1</v>
      </c>
      <c r="BV412" s="116">
        <v>12.2</v>
      </c>
      <c r="BW412" s="70">
        <v>1.0598086124401913</v>
      </c>
      <c r="BX412" s="56">
        <v>99.8</v>
      </c>
      <c r="BY412" s="107">
        <v>105.7</v>
      </c>
      <c r="BZ412" s="56">
        <v>103.1</v>
      </c>
      <c r="CA412" s="56">
        <v>99.1</v>
      </c>
      <c r="CB412" s="56">
        <v>104.7</v>
      </c>
      <c r="CC412" s="96" t="s">
        <v>3683</v>
      </c>
      <c r="CD412" s="96" t="s">
        <v>1178</v>
      </c>
      <c r="CE412" s="96" t="s">
        <v>555</v>
      </c>
      <c r="CF412" s="96" t="s">
        <v>2183</v>
      </c>
      <c r="CG412" s="96" t="s">
        <v>2093</v>
      </c>
      <c r="CH412" s="56">
        <v>320.33999999999997</v>
      </c>
      <c r="CI412" s="56">
        <v>18</v>
      </c>
      <c r="CJ412" s="60">
        <v>1.914079115270098</v>
      </c>
      <c r="CK412" s="61">
        <v>0</v>
      </c>
      <c r="CL412" s="56">
        <v>469.11</v>
      </c>
      <c r="CM412" s="56">
        <v>18</v>
      </c>
      <c r="CN412" s="56">
        <v>171.64</v>
      </c>
      <c r="CO412" s="56">
        <v>8</v>
      </c>
      <c r="CP412" s="56">
        <v>0</v>
      </c>
      <c r="CQ412" s="56">
        <v>0</v>
      </c>
      <c r="CR412" s="56">
        <v>0</v>
      </c>
      <c r="CS412" s="56">
        <v>0</v>
      </c>
      <c r="CT412" s="56">
        <v>0</v>
      </c>
      <c r="CU412" s="56">
        <v>0</v>
      </c>
      <c r="CV412" s="56">
        <v>0</v>
      </c>
      <c r="CW412" s="56">
        <v>0</v>
      </c>
      <c r="CX412" s="56">
        <v>0</v>
      </c>
      <c r="CY412" s="56">
        <v>0</v>
      </c>
      <c r="CZ412" s="56">
        <v>0</v>
      </c>
      <c r="DA412" s="56">
        <v>0</v>
      </c>
      <c r="DB412" s="60">
        <v>0.21668472372697725</v>
      </c>
      <c r="DC412" s="61">
        <v>1</v>
      </c>
      <c r="DD412" s="56" t="s">
        <v>3684</v>
      </c>
      <c r="DE412" s="56" t="s">
        <v>3685</v>
      </c>
      <c r="DF412" s="96" t="s">
        <v>555</v>
      </c>
      <c r="DG412" s="96" t="s">
        <v>555</v>
      </c>
      <c r="DH412" s="56">
        <v>487.01</v>
      </c>
      <c r="DI412" s="56">
        <v>27</v>
      </c>
      <c r="DJ412" s="56">
        <v>180.38</v>
      </c>
      <c r="DK412" s="56">
        <v>10</v>
      </c>
      <c r="DL412" s="56">
        <v>18.04</v>
      </c>
      <c r="DM412" s="56">
        <v>1</v>
      </c>
      <c r="DN412" s="56">
        <v>487.48</v>
      </c>
      <c r="DO412" s="56">
        <v>27</v>
      </c>
      <c r="DP412" s="56">
        <v>24.87</v>
      </c>
      <c r="DQ412" s="56">
        <v>4</v>
      </c>
      <c r="DR412" s="56">
        <v>37.31</v>
      </c>
      <c r="DS412" s="56">
        <v>2</v>
      </c>
      <c r="DT412" s="56">
        <v>0</v>
      </c>
      <c r="DU412" s="56">
        <v>0</v>
      </c>
      <c r="DV412" s="56">
        <v>18.649999999999999</v>
      </c>
      <c r="DW412" s="56">
        <v>1</v>
      </c>
      <c r="DX412" s="56">
        <v>18.649999999999999</v>
      </c>
      <c r="DY412" s="56">
        <v>1</v>
      </c>
      <c r="DZ412" s="62">
        <v>0.52631578947368418</v>
      </c>
      <c r="EA412" s="63">
        <v>1</v>
      </c>
      <c r="EB412" s="62">
        <v>9.4736842105263168</v>
      </c>
      <c r="EC412" s="63">
        <v>18</v>
      </c>
      <c r="ED412" s="60">
        <v>1.3831258644536653</v>
      </c>
      <c r="EE412" s="61">
        <v>6</v>
      </c>
      <c r="EF412" s="56" t="s">
        <v>2944</v>
      </c>
      <c r="EG412" s="56" t="s">
        <v>1721</v>
      </c>
      <c r="EH412" s="56" t="s">
        <v>555</v>
      </c>
      <c r="EI412" s="56" t="s">
        <v>555</v>
      </c>
      <c r="EJ412" s="56" t="s">
        <v>3657</v>
      </c>
      <c r="EK412" s="56" t="s">
        <v>3686</v>
      </c>
      <c r="EL412" s="56" t="s">
        <v>1887</v>
      </c>
      <c r="EM412" s="56" t="s">
        <v>3687</v>
      </c>
      <c r="EN412" s="56" t="s">
        <v>555</v>
      </c>
      <c r="EO412" s="56" t="s">
        <v>555</v>
      </c>
      <c r="EP412" s="56">
        <v>205.9</v>
      </c>
      <c r="EQ412" s="56">
        <v>11</v>
      </c>
      <c r="ER412" s="99">
        <v>186.53</v>
      </c>
      <c r="ES412" s="96">
        <v>10</v>
      </c>
      <c r="ET412" s="56">
        <v>242.49</v>
      </c>
      <c r="EU412" s="56">
        <v>13</v>
      </c>
      <c r="EV412" s="107">
        <v>223.84</v>
      </c>
      <c r="EW412" s="56">
        <v>12</v>
      </c>
      <c r="EX412" s="56">
        <v>0</v>
      </c>
      <c r="EY412" s="62">
        <v>75.076385857704054</v>
      </c>
      <c r="EZ412" s="63">
        <v>172</v>
      </c>
      <c r="FA412" s="62">
        <v>58.900523560209422</v>
      </c>
      <c r="FB412" s="63">
        <v>135</v>
      </c>
      <c r="FC412" s="56">
        <v>61.14</v>
      </c>
      <c r="FD412" s="111">
        <v>6</v>
      </c>
      <c r="FE412" s="56">
        <v>30.57</v>
      </c>
      <c r="FF412" s="56">
        <v>3</v>
      </c>
      <c r="FG412" s="56">
        <v>0</v>
      </c>
      <c r="FH412" s="56">
        <v>0</v>
      </c>
      <c r="FI412" s="56">
        <v>30.57</v>
      </c>
      <c r="FJ412" s="56">
        <v>3</v>
      </c>
      <c r="FK412" s="56">
        <v>122.29</v>
      </c>
      <c r="FL412" s="56">
        <v>12</v>
      </c>
      <c r="FM412" s="56">
        <v>295.52999999999997</v>
      </c>
      <c r="FN412" s="56">
        <v>29</v>
      </c>
      <c r="FO412" s="56">
        <v>264.95</v>
      </c>
      <c r="FP412" s="56">
        <v>26</v>
      </c>
      <c r="FQ412" s="56">
        <v>40.76</v>
      </c>
      <c r="FR412" s="56">
        <v>4</v>
      </c>
      <c r="FS412" s="60">
        <v>1</v>
      </c>
      <c r="FT412" s="61">
        <v>1</v>
      </c>
      <c r="FU412" s="60">
        <v>1.7211703958691911</v>
      </c>
      <c r="FV412" s="61">
        <v>3</v>
      </c>
      <c r="FW412" s="56" t="s">
        <v>3688</v>
      </c>
      <c r="FX412" s="56">
        <v>3.19</v>
      </c>
      <c r="FY412" s="56">
        <v>86.07</v>
      </c>
      <c r="FZ412" s="111">
        <v>13196</v>
      </c>
      <c r="GA412" s="111">
        <v>21120</v>
      </c>
      <c r="GB412" s="56">
        <v>39.4</v>
      </c>
      <c r="GC412" s="56">
        <v>60.6</v>
      </c>
      <c r="GD412" s="56">
        <v>24.03</v>
      </c>
      <c r="GE412" s="56">
        <v>68.78</v>
      </c>
      <c r="GF412" s="56">
        <v>89.55</v>
      </c>
      <c r="GG412" s="56">
        <v>46.87</v>
      </c>
      <c r="GH412" s="56">
        <v>99.13</v>
      </c>
      <c r="GI412" s="56">
        <v>26.17</v>
      </c>
      <c r="GJ412" s="56">
        <v>44.16</v>
      </c>
      <c r="GK412" s="56">
        <v>89.08</v>
      </c>
      <c r="GL412" s="56">
        <v>2.0699999999999998</v>
      </c>
      <c r="GM412" s="56">
        <v>12.78</v>
      </c>
      <c r="GN412" s="56">
        <v>3.6</v>
      </c>
      <c r="GO412" s="56">
        <v>27.13</v>
      </c>
      <c r="GP412" s="56">
        <v>6.02</v>
      </c>
      <c r="GQ412" s="56">
        <v>3.49</v>
      </c>
      <c r="GR412" s="56">
        <v>7.29</v>
      </c>
      <c r="GS412" s="56">
        <v>1.69</v>
      </c>
      <c r="GT412" s="56">
        <v>2.78</v>
      </c>
      <c r="GU412" s="99">
        <v>6.2187752771565874</v>
      </c>
      <c r="GV412" s="120">
        <v>2.1616613911835101E-3</v>
      </c>
      <c r="GW412" s="120">
        <v>0.106230216938161</v>
      </c>
      <c r="GX412" s="120">
        <v>0.47039295916003998</v>
      </c>
      <c r="GY412" s="120">
        <v>0.38879024164286302</v>
      </c>
      <c r="GZ412" s="120">
        <v>2.5631127924032999E-2</v>
      </c>
      <c r="HA412" s="120">
        <v>5.0181425152474304E-3</v>
      </c>
      <c r="HB412" s="120">
        <v>6.1761754033814596E-4</v>
      </c>
      <c r="HC412" s="120">
        <v>1.1580328881340199E-3</v>
      </c>
      <c r="HD412" s="122">
        <v>4</v>
      </c>
      <c r="HE412" s="118">
        <v>0</v>
      </c>
      <c r="HF412" s="118">
        <v>0</v>
      </c>
      <c r="HG412" s="118">
        <v>0</v>
      </c>
      <c r="HH412" s="122">
        <v>8</v>
      </c>
      <c r="HI412" s="122">
        <v>2696</v>
      </c>
      <c r="HJ412" s="118">
        <v>4</v>
      </c>
      <c r="HK412" s="122">
        <v>2712</v>
      </c>
      <c r="HL412" s="122">
        <v>7</v>
      </c>
      <c r="HM412" s="118">
        <v>0</v>
      </c>
      <c r="HN412" s="118">
        <v>0</v>
      </c>
      <c r="HO412" s="118">
        <v>0</v>
      </c>
      <c r="HP412" s="122">
        <v>7</v>
      </c>
      <c r="HQ412" s="122">
        <v>2972</v>
      </c>
      <c r="HR412" s="122">
        <v>15</v>
      </c>
      <c r="HS412" s="122">
        <v>3001</v>
      </c>
      <c r="HT412" s="118">
        <v>0</v>
      </c>
      <c r="HU412" s="118">
        <v>0</v>
      </c>
      <c r="HV412" s="118">
        <v>0</v>
      </c>
      <c r="HW412" s="118">
        <v>0</v>
      </c>
      <c r="HX412" s="122">
        <v>17</v>
      </c>
      <c r="HY412" s="122">
        <v>3449</v>
      </c>
      <c r="HZ412" s="122">
        <v>12</v>
      </c>
      <c r="IA412" s="122">
        <v>3478</v>
      </c>
      <c r="IB412" s="118">
        <v>9</v>
      </c>
      <c r="IC412" s="118">
        <v>0</v>
      </c>
      <c r="ID412" s="118">
        <v>0</v>
      </c>
      <c r="IE412" s="118">
        <v>0</v>
      </c>
      <c r="IF412" s="122">
        <v>32</v>
      </c>
      <c r="IG412" s="122">
        <v>8123</v>
      </c>
      <c r="IH412" s="122">
        <v>63</v>
      </c>
      <c r="II412" s="122">
        <v>8227</v>
      </c>
      <c r="IJ412" s="130">
        <v>12</v>
      </c>
      <c r="IK412" s="131">
        <v>0.3</v>
      </c>
      <c r="IL412" s="130">
        <v>3</v>
      </c>
      <c r="IM412" s="131">
        <v>7.4999999999999997E-2</v>
      </c>
      <c r="IN412" s="130">
        <v>10</v>
      </c>
      <c r="IO412" s="131">
        <v>0.25</v>
      </c>
      <c r="IP412" s="119">
        <v>0</v>
      </c>
      <c r="IQ412" s="119">
        <v>0</v>
      </c>
      <c r="IR412" s="119">
        <v>0</v>
      </c>
      <c r="IS412" s="122">
        <v>0</v>
      </c>
      <c r="IT412" s="122">
        <v>0</v>
      </c>
      <c r="IU412" s="122">
        <v>0</v>
      </c>
      <c r="IV412" s="122">
        <v>0</v>
      </c>
      <c r="IW412" s="122">
        <v>0</v>
      </c>
      <c r="IX412" s="130">
        <v>1</v>
      </c>
      <c r="IY412" s="131">
        <v>2.5000000000000001E-2</v>
      </c>
      <c r="IZ412" s="122">
        <v>0</v>
      </c>
      <c r="JA412" s="122">
        <v>0</v>
      </c>
      <c r="JB412" s="122">
        <v>0</v>
      </c>
      <c r="JC412" s="122">
        <v>0</v>
      </c>
      <c r="JD412" s="122">
        <v>0</v>
      </c>
      <c r="JE412" s="122">
        <v>0</v>
      </c>
      <c r="JF412" s="122">
        <v>0</v>
      </c>
      <c r="JG412" s="122">
        <v>0</v>
      </c>
      <c r="JH412" s="122">
        <v>0</v>
      </c>
      <c r="JI412" s="122">
        <v>0</v>
      </c>
      <c r="JJ412" s="122">
        <v>0</v>
      </c>
      <c r="JK412" s="122">
        <v>0</v>
      </c>
      <c r="JL412" s="130">
        <v>1</v>
      </c>
      <c r="JM412" s="131">
        <v>2.5000000000000001E-2</v>
      </c>
      <c r="JN412" s="119"/>
      <c r="JO412" s="119"/>
      <c r="JP412" s="122">
        <v>0</v>
      </c>
      <c r="JQ412" s="122">
        <v>0</v>
      </c>
      <c r="JR412" s="122">
        <v>0</v>
      </c>
      <c r="JS412" s="122">
        <v>0</v>
      </c>
      <c r="JT412" s="122">
        <v>0</v>
      </c>
      <c r="JU412" s="118">
        <v>0</v>
      </c>
      <c r="JV412" s="130">
        <v>4</v>
      </c>
      <c r="JW412" s="131">
        <v>0.1</v>
      </c>
      <c r="JX412" s="122">
        <v>0</v>
      </c>
      <c r="JY412" s="122">
        <v>0</v>
      </c>
      <c r="JZ412" s="119"/>
      <c r="KA412" s="122">
        <v>0</v>
      </c>
      <c r="KB412" s="130">
        <v>1</v>
      </c>
      <c r="KC412" s="131">
        <v>2.5000000000000001E-2</v>
      </c>
      <c r="KD412" s="130">
        <v>1</v>
      </c>
      <c r="KE412" s="131">
        <v>2.5000000000000001E-2</v>
      </c>
      <c r="KF412" s="122">
        <v>0</v>
      </c>
      <c r="KG412" s="122">
        <v>0</v>
      </c>
      <c r="KH412" s="122">
        <v>0</v>
      </c>
      <c r="KI412" s="122">
        <v>0</v>
      </c>
      <c r="KJ412" s="122">
        <v>0</v>
      </c>
      <c r="KK412" s="122">
        <v>0</v>
      </c>
      <c r="KL412" s="122">
        <v>0</v>
      </c>
      <c r="KM412" s="122">
        <v>0</v>
      </c>
      <c r="KN412" s="122">
        <v>0</v>
      </c>
      <c r="KO412" s="122">
        <v>0</v>
      </c>
      <c r="KP412" s="122">
        <v>0</v>
      </c>
      <c r="KQ412" s="122">
        <v>0</v>
      </c>
      <c r="KR412" s="122">
        <v>0</v>
      </c>
      <c r="KS412" s="122">
        <v>0</v>
      </c>
      <c r="KT412" s="122">
        <v>0</v>
      </c>
      <c r="KU412" s="122">
        <v>0</v>
      </c>
      <c r="KV412" s="122">
        <v>0</v>
      </c>
      <c r="KW412" s="122">
        <v>0</v>
      </c>
      <c r="KX412" s="122">
        <v>0</v>
      </c>
      <c r="KY412" s="122">
        <v>0</v>
      </c>
      <c r="KZ412" s="122">
        <v>0</v>
      </c>
      <c r="LA412" s="122">
        <v>0</v>
      </c>
      <c r="LB412" s="122">
        <v>0</v>
      </c>
      <c r="LC412" s="122">
        <v>0</v>
      </c>
      <c r="LD412" s="122">
        <v>0</v>
      </c>
      <c r="LE412" s="122">
        <v>0</v>
      </c>
      <c r="LF412" s="122">
        <v>0</v>
      </c>
      <c r="LG412" s="122">
        <v>0</v>
      </c>
      <c r="LH412" s="122">
        <v>0</v>
      </c>
      <c r="LI412" s="122">
        <v>0</v>
      </c>
      <c r="LJ412" s="130">
        <v>1</v>
      </c>
      <c r="LK412" s="131">
        <v>2.5000000000000001E-2</v>
      </c>
      <c r="LL412" s="122">
        <v>0</v>
      </c>
      <c r="LM412" s="122">
        <v>0</v>
      </c>
      <c r="LN412" s="122">
        <v>0</v>
      </c>
      <c r="LO412" s="119"/>
      <c r="LP412" s="130">
        <v>3</v>
      </c>
      <c r="LQ412" s="131">
        <v>7.4999999999999997E-2</v>
      </c>
      <c r="LR412" s="122">
        <v>0</v>
      </c>
      <c r="LS412" s="122">
        <v>0</v>
      </c>
      <c r="LT412" s="122">
        <v>0</v>
      </c>
      <c r="LU412" s="122">
        <v>0</v>
      </c>
      <c r="LV412" s="122">
        <v>0</v>
      </c>
      <c r="LW412" s="122">
        <v>0</v>
      </c>
      <c r="LX412" s="122">
        <v>0</v>
      </c>
      <c r="LY412" s="122">
        <v>0</v>
      </c>
      <c r="LZ412" s="122">
        <v>0</v>
      </c>
      <c r="MA412" s="122">
        <v>0</v>
      </c>
      <c r="MB412" s="122">
        <v>0</v>
      </c>
      <c r="MC412" s="122">
        <v>0</v>
      </c>
      <c r="MD412" s="122">
        <v>0</v>
      </c>
      <c r="ME412" s="122">
        <v>0</v>
      </c>
      <c r="MF412" s="122">
        <v>0</v>
      </c>
      <c r="MG412" s="122">
        <v>0</v>
      </c>
      <c r="MH412" s="122">
        <v>0</v>
      </c>
      <c r="MI412" s="122">
        <v>0</v>
      </c>
      <c r="MJ412" s="122">
        <v>0</v>
      </c>
      <c r="MK412" s="122">
        <v>0</v>
      </c>
      <c r="ML412" s="122">
        <v>0</v>
      </c>
      <c r="MM412" s="122">
        <v>0</v>
      </c>
      <c r="MN412" s="122">
        <v>0</v>
      </c>
      <c r="MO412" s="122">
        <v>0</v>
      </c>
      <c r="MP412" s="122">
        <v>0</v>
      </c>
      <c r="MQ412" s="122">
        <v>0</v>
      </c>
      <c r="MR412" s="122">
        <v>0</v>
      </c>
      <c r="MS412" s="122">
        <v>0</v>
      </c>
      <c r="MT412" s="122">
        <v>0</v>
      </c>
      <c r="MU412" s="122">
        <v>0</v>
      </c>
      <c r="MV412" s="122">
        <v>0</v>
      </c>
      <c r="MW412" s="122">
        <v>0</v>
      </c>
      <c r="MX412" s="122">
        <v>0</v>
      </c>
      <c r="MY412" s="122">
        <v>0</v>
      </c>
      <c r="MZ412" s="122">
        <v>0</v>
      </c>
      <c r="NA412" s="122">
        <v>0</v>
      </c>
      <c r="NB412" s="122">
        <v>0</v>
      </c>
      <c r="NC412" s="122">
        <v>0</v>
      </c>
      <c r="ND412" s="122">
        <v>0</v>
      </c>
      <c r="NE412" s="122">
        <v>0</v>
      </c>
      <c r="NF412" s="122">
        <v>0</v>
      </c>
      <c r="NG412" s="122">
        <v>0</v>
      </c>
      <c r="NH412" s="122">
        <v>0</v>
      </c>
      <c r="NI412" s="122">
        <v>0</v>
      </c>
      <c r="NJ412" s="122">
        <v>0</v>
      </c>
      <c r="NK412" s="122">
        <v>0</v>
      </c>
      <c r="NL412" s="122">
        <v>0</v>
      </c>
      <c r="NM412" s="122">
        <v>0</v>
      </c>
      <c r="NN412" s="122">
        <v>0</v>
      </c>
      <c r="NO412" s="122">
        <v>0</v>
      </c>
      <c r="NP412" s="122">
        <v>0</v>
      </c>
      <c r="NQ412" s="130">
        <v>1</v>
      </c>
      <c r="NR412" s="131">
        <v>2.5000000000000001E-2</v>
      </c>
      <c r="NS412" s="130">
        <v>1</v>
      </c>
      <c r="NT412" s="131">
        <v>2.5000000000000001E-2</v>
      </c>
      <c r="NU412" s="130">
        <v>1</v>
      </c>
      <c r="NV412" s="131">
        <v>2.5000000000000001E-2</v>
      </c>
      <c r="NW412" s="119">
        <v>0</v>
      </c>
      <c r="NX412" s="119">
        <v>0</v>
      </c>
      <c r="NY412" s="119">
        <v>0</v>
      </c>
      <c r="NZ412" s="119">
        <v>0</v>
      </c>
      <c r="OA412" s="119">
        <v>0</v>
      </c>
      <c r="OB412" s="119">
        <v>0</v>
      </c>
      <c r="OC412" s="119">
        <v>0</v>
      </c>
      <c r="OD412" s="119">
        <v>0</v>
      </c>
      <c r="OE412" s="119">
        <v>0</v>
      </c>
      <c r="OF412" s="119">
        <v>0</v>
      </c>
      <c r="OG412" s="119">
        <v>0</v>
      </c>
      <c r="OH412" s="119">
        <v>0</v>
      </c>
      <c r="OI412" s="119">
        <v>0</v>
      </c>
      <c r="OJ412" s="119">
        <v>0</v>
      </c>
      <c r="OK412" s="119">
        <v>0</v>
      </c>
      <c r="OL412" s="119">
        <v>0</v>
      </c>
      <c r="OM412" s="119">
        <v>0</v>
      </c>
      <c r="ON412" s="119">
        <v>0</v>
      </c>
      <c r="OO412" s="119">
        <v>0</v>
      </c>
      <c r="OP412" s="119">
        <v>0</v>
      </c>
      <c r="OQ412" s="119">
        <v>0</v>
      </c>
      <c r="OR412" s="119">
        <v>0</v>
      </c>
      <c r="OS412" s="119">
        <v>0</v>
      </c>
      <c r="OT412" s="119">
        <v>0</v>
      </c>
    </row>
    <row r="413" spans="1:410" s="10" customFormat="1">
      <c r="A413" s="55" t="s">
        <v>1005</v>
      </c>
      <c r="B413" s="56" t="s">
        <v>1006</v>
      </c>
      <c r="C413" s="55" t="s">
        <v>466</v>
      </c>
      <c r="D413" s="57">
        <v>6</v>
      </c>
      <c r="E413" s="96">
        <v>2018</v>
      </c>
      <c r="F413" s="56">
        <v>65.61</v>
      </c>
      <c r="G413" s="110">
        <v>5469</v>
      </c>
      <c r="H413" s="110">
        <v>3416</v>
      </c>
      <c r="I413" s="110">
        <v>2053</v>
      </c>
      <c r="J413" s="100">
        <v>22.76</v>
      </c>
      <c r="K413" s="110">
        <v>1112</v>
      </c>
      <c r="L413" s="100">
        <v>56.11</v>
      </c>
      <c r="M413" s="110">
        <v>2741</v>
      </c>
      <c r="N413" s="56">
        <v>412</v>
      </c>
      <c r="O413" s="56">
        <v>205</v>
      </c>
      <c r="P413" s="56">
        <v>207</v>
      </c>
      <c r="Q413" s="112">
        <v>494</v>
      </c>
      <c r="R413" s="113">
        <v>246</v>
      </c>
      <c r="S413" s="113">
        <v>248</v>
      </c>
      <c r="T413" s="56">
        <v>413</v>
      </c>
      <c r="U413" s="56">
        <v>201</v>
      </c>
      <c r="V413" s="56">
        <v>212</v>
      </c>
      <c r="W413" s="114">
        <v>498</v>
      </c>
      <c r="X413" s="113">
        <v>241</v>
      </c>
      <c r="Y413" s="113">
        <v>257</v>
      </c>
      <c r="Z413" s="56">
        <v>422</v>
      </c>
      <c r="AA413" s="56">
        <v>207</v>
      </c>
      <c r="AB413" s="56">
        <v>215</v>
      </c>
      <c r="AC413" s="112">
        <v>520</v>
      </c>
      <c r="AD413" s="112">
        <v>261</v>
      </c>
      <c r="AE413" s="112">
        <v>259</v>
      </c>
      <c r="AF413" s="56">
        <v>440</v>
      </c>
      <c r="AG413" s="56">
        <v>229</v>
      </c>
      <c r="AH413" s="177">
        <v>211</v>
      </c>
      <c r="AI413" s="182"/>
      <c r="AJ413" s="182"/>
      <c r="AK413" s="182"/>
      <c r="AL413" s="56">
        <v>414</v>
      </c>
      <c r="AM413" s="56">
        <v>226</v>
      </c>
      <c r="AN413" s="56">
        <v>188</v>
      </c>
      <c r="AO413" s="56">
        <v>380</v>
      </c>
      <c r="AP413" s="56">
        <v>192</v>
      </c>
      <c r="AQ413" s="56">
        <v>188</v>
      </c>
      <c r="AR413" s="56">
        <v>137</v>
      </c>
      <c r="AS413" s="80">
        <v>7</v>
      </c>
      <c r="AT413" s="115" t="s">
        <v>3642</v>
      </c>
      <c r="AU413" s="59">
        <v>281</v>
      </c>
      <c r="AV413" s="59">
        <v>0</v>
      </c>
      <c r="AW413" s="59">
        <v>38</v>
      </c>
      <c r="AX413" s="59">
        <v>0</v>
      </c>
      <c r="AY413" s="59">
        <v>0</v>
      </c>
      <c r="AZ413" s="62">
        <v>0</v>
      </c>
      <c r="BA413" s="63">
        <v>0</v>
      </c>
      <c r="BB413" s="62">
        <v>0</v>
      </c>
      <c r="BC413" s="63">
        <v>0</v>
      </c>
      <c r="BD413" s="64">
        <v>0</v>
      </c>
      <c r="BE413" s="65">
        <v>0</v>
      </c>
      <c r="BF413" s="62">
        <v>10</v>
      </c>
      <c r="BG413" s="63">
        <v>4</v>
      </c>
      <c r="BH413" s="62">
        <v>2.5</v>
      </c>
      <c r="BI413" s="63">
        <v>1</v>
      </c>
      <c r="BJ413" s="64">
        <v>0</v>
      </c>
      <c r="BK413" s="65">
        <v>0</v>
      </c>
      <c r="BL413" s="64">
        <v>0</v>
      </c>
      <c r="BM413" s="65">
        <v>0</v>
      </c>
      <c r="BN413" s="56">
        <v>0</v>
      </c>
      <c r="BO413" s="56">
        <v>0</v>
      </c>
      <c r="BP413" s="56">
        <v>0</v>
      </c>
      <c r="BQ413" s="56">
        <v>0</v>
      </c>
      <c r="BR413" s="56">
        <v>0</v>
      </c>
      <c r="BS413" s="56">
        <v>0</v>
      </c>
      <c r="BT413" s="56">
        <v>0</v>
      </c>
      <c r="BU413" s="56">
        <v>0</v>
      </c>
      <c r="BV413" s="116">
        <v>15.4</v>
      </c>
      <c r="BW413" s="70">
        <v>1</v>
      </c>
      <c r="BX413" s="56">
        <v>96.2</v>
      </c>
      <c r="BY413" s="107">
        <v>100</v>
      </c>
      <c r="BZ413" s="56">
        <v>96.2</v>
      </c>
      <c r="CA413" s="56">
        <v>100</v>
      </c>
      <c r="CB413" s="56">
        <v>107.4</v>
      </c>
      <c r="CC413" s="96" t="s">
        <v>3689</v>
      </c>
      <c r="CD413" s="96" t="s">
        <v>3690</v>
      </c>
      <c r="CE413" s="96" t="s">
        <v>555</v>
      </c>
      <c r="CF413" s="96" t="s">
        <v>2952</v>
      </c>
      <c r="CG413" s="96" t="s">
        <v>3691</v>
      </c>
      <c r="CH413" s="56">
        <v>251.26</v>
      </c>
      <c r="CI413" s="56">
        <v>1</v>
      </c>
      <c r="CJ413" s="60">
        <v>0</v>
      </c>
      <c r="CK413" s="61">
        <v>0</v>
      </c>
      <c r="CL413" s="107">
        <v>251.25628140703517</v>
      </c>
      <c r="CM413" s="56">
        <v>1</v>
      </c>
      <c r="CN413" s="56">
        <v>251.26</v>
      </c>
      <c r="CO413" s="56">
        <v>1</v>
      </c>
      <c r="CP413" s="56">
        <v>0</v>
      </c>
      <c r="CQ413" s="56">
        <v>0</v>
      </c>
      <c r="CR413" s="56">
        <v>0</v>
      </c>
      <c r="CS413" s="56">
        <v>0</v>
      </c>
      <c r="CT413" s="56">
        <v>0</v>
      </c>
      <c r="CU413" s="56">
        <v>0</v>
      </c>
      <c r="CV413" s="56">
        <v>0</v>
      </c>
      <c r="CW413" s="56">
        <v>0</v>
      </c>
      <c r="CX413" s="56">
        <v>0</v>
      </c>
      <c r="CY413" s="56">
        <v>0</v>
      </c>
      <c r="CZ413" s="56">
        <v>0</v>
      </c>
      <c r="DA413" s="56">
        <v>0</v>
      </c>
      <c r="DB413" s="60">
        <v>0</v>
      </c>
      <c r="DC413" s="61">
        <v>0</v>
      </c>
      <c r="DD413" s="56" t="s">
        <v>3692</v>
      </c>
      <c r="DE413" s="56" t="s">
        <v>3693</v>
      </c>
      <c r="DF413" s="96" t="s">
        <v>555</v>
      </c>
      <c r="DG413" s="96" t="s">
        <v>555</v>
      </c>
      <c r="DH413" s="56">
        <v>6.5</v>
      </c>
      <c r="DI413" s="56">
        <v>3</v>
      </c>
      <c r="DJ413" s="56">
        <v>216.92</v>
      </c>
      <c r="DK413" s="56">
        <v>1</v>
      </c>
      <c r="DL413" s="56">
        <v>0</v>
      </c>
      <c r="DM413" s="56">
        <v>0</v>
      </c>
      <c r="DN413" s="56">
        <v>650.76</v>
      </c>
      <c r="DO413" s="56">
        <v>3</v>
      </c>
      <c r="DP413" s="56">
        <v>0</v>
      </c>
      <c r="DQ413" s="56">
        <v>0</v>
      </c>
      <c r="DR413" s="56">
        <v>0</v>
      </c>
      <c r="DS413" s="56">
        <v>0</v>
      </c>
      <c r="DT413" s="56">
        <v>0</v>
      </c>
      <c r="DU413" s="56">
        <v>0</v>
      </c>
      <c r="DV413" s="56">
        <v>0</v>
      </c>
      <c r="DW413" s="56">
        <v>0</v>
      </c>
      <c r="DX413" s="56">
        <v>0</v>
      </c>
      <c r="DY413" s="56">
        <v>0</v>
      </c>
      <c r="DZ413" s="62">
        <v>0</v>
      </c>
      <c r="EA413" s="63">
        <v>0</v>
      </c>
      <c r="EB413" s="62">
        <v>18.181818181818183</v>
      </c>
      <c r="EC413" s="63">
        <v>8</v>
      </c>
      <c r="ED413" s="77">
        <v>0</v>
      </c>
      <c r="EE413" s="72">
        <v>0</v>
      </c>
      <c r="EF413" s="56" t="s">
        <v>3694</v>
      </c>
      <c r="EG413" s="56" t="s">
        <v>3695</v>
      </c>
      <c r="EH413" s="56" t="s">
        <v>555</v>
      </c>
      <c r="EI413" s="56" t="s">
        <v>555</v>
      </c>
      <c r="EJ413" s="56" t="s">
        <v>1847</v>
      </c>
      <c r="EK413" s="56" t="s">
        <v>1721</v>
      </c>
      <c r="EL413" s="56" t="s">
        <v>3696</v>
      </c>
      <c r="EM413" s="56" t="s">
        <v>3697</v>
      </c>
      <c r="EN413" s="56" t="s">
        <v>555</v>
      </c>
      <c r="EO413" s="56" t="s">
        <v>555</v>
      </c>
      <c r="EP413" s="56">
        <v>0</v>
      </c>
      <c r="EQ413" s="56">
        <v>0</v>
      </c>
      <c r="ER413" s="99">
        <v>221.73</v>
      </c>
      <c r="ES413" s="96">
        <v>1</v>
      </c>
      <c r="ET413" s="56">
        <v>0</v>
      </c>
      <c r="EU413" s="56">
        <v>0</v>
      </c>
      <c r="EV413" s="56">
        <v>0</v>
      </c>
      <c r="EW413" s="56">
        <v>0</v>
      </c>
      <c r="EX413" s="56">
        <v>0</v>
      </c>
      <c r="EY413" s="62">
        <v>47.872340425531917</v>
      </c>
      <c r="EZ413" s="63">
        <v>9</v>
      </c>
      <c r="FA413" s="62">
        <v>69.148936170212764</v>
      </c>
      <c r="FB413" s="63">
        <v>13</v>
      </c>
      <c r="FC413" s="56">
        <v>0</v>
      </c>
      <c r="FD413" s="56">
        <v>0</v>
      </c>
      <c r="FE413" s="56">
        <v>364.96</v>
      </c>
      <c r="FF413" s="56">
        <v>3</v>
      </c>
      <c r="FG413" s="56">
        <v>0</v>
      </c>
      <c r="FH413" s="56">
        <v>0</v>
      </c>
      <c r="FI413" s="56">
        <v>0</v>
      </c>
      <c r="FJ413" s="56">
        <v>0</v>
      </c>
      <c r="FK413" s="56">
        <v>364.96</v>
      </c>
      <c r="FL413" s="56">
        <v>3</v>
      </c>
      <c r="FM413" s="56">
        <v>121.65</v>
      </c>
      <c r="FN413" s="56">
        <v>1</v>
      </c>
      <c r="FO413" s="56">
        <v>121.65</v>
      </c>
      <c r="FP413" s="56">
        <v>1</v>
      </c>
      <c r="FQ413" s="56">
        <v>0</v>
      </c>
      <c r="FR413" s="56">
        <v>0</v>
      </c>
      <c r="FS413" s="60">
        <v>2</v>
      </c>
      <c r="FT413" s="61">
        <v>2</v>
      </c>
      <c r="FU413" s="60">
        <v>7.8947368421052637</v>
      </c>
      <c r="FV413" s="61">
        <v>3</v>
      </c>
      <c r="FW413" s="56" t="s">
        <v>3698</v>
      </c>
      <c r="FX413" s="56">
        <v>2.88</v>
      </c>
      <c r="FY413" s="56">
        <v>29.38</v>
      </c>
      <c r="FZ413" s="111">
        <v>1716</v>
      </c>
      <c r="GA413" s="111">
        <v>2257</v>
      </c>
      <c r="GB413" s="56">
        <v>39.39</v>
      </c>
      <c r="GC413" s="56">
        <v>60.61</v>
      </c>
      <c r="GD413" s="56">
        <v>31.25</v>
      </c>
      <c r="GE413" s="56">
        <v>71.75</v>
      </c>
      <c r="GF413" s="56">
        <v>76.569999999999993</v>
      </c>
      <c r="GG413" s="56">
        <v>70.3</v>
      </c>
      <c r="GH413" s="56">
        <v>99.41</v>
      </c>
      <c r="GI413" s="56">
        <v>39.700000000000003</v>
      </c>
      <c r="GJ413" s="56">
        <v>19.88</v>
      </c>
      <c r="GK413" s="56">
        <v>75.98</v>
      </c>
      <c r="GL413" s="56">
        <v>1.82</v>
      </c>
      <c r="GM413" s="56">
        <v>14.7</v>
      </c>
      <c r="GN413" s="56">
        <v>3.03</v>
      </c>
      <c r="GO413" s="56">
        <v>17.940000000000001</v>
      </c>
      <c r="GP413" s="56">
        <v>2.79</v>
      </c>
      <c r="GQ413" s="56">
        <v>2.5099999999999998</v>
      </c>
      <c r="GR413" s="56">
        <v>2.94</v>
      </c>
      <c r="GS413" s="56">
        <v>0.69</v>
      </c>
      <c r="GT413" s="56">
        <v>9.08</v>
      </c>
      <c r="GU413" s="99">
        <v>12.1010101010101</v>
      </c>
      <c r="GV413" s="113">
        <v>0</v>
      </c>
      <c r="GW413" s="120">
        <v>0.14404761904761901</v>
      </c>
      <c r="GX413" s="120">
        <v>0.67857142857142905</v>
      </c>
      <c r="GY413" s="120">
        <v>0.17499999999999999</v>
      </c>
      <c r="GZ413" s="113">
        <v>0</v>
      </c>
      <c r="HA413" s="113">
        <v>0</v>
      </c>
      <c r="HB413" s="120">
        <v>5.9523809523809497E-4</v>
      </c>
      <c r="HC413" s="120">
        <v>1.78571428571429E-3</v>
      </c>
      <c r="HD413" s="118">
        <v>0</v>
      </c>
      <c r="HE413" s="118">
        <v>0</v>
      </c>
      <c r="HF413" s="118">
        <v>0</v>
      </c>
      <c r="HG413" s="118">
        <v>0</v>
      </c>
      <c r="HH413" s="122">
        <v>3</v>
      </c>
      <c r="HI413" s="122">
        <v>349</v>
      </c>
      <c r="HJ413" s="118">
        <v>0</v>
      </c>
      <c r="HK413" s="122">
        <v>352</v>
      </c>
      <c r="HL413" s="122">
        <v>1</v>
      </c>
      <c r="HM413" s="118">
        <v>0</v>
      </c>
      <c r="HN413" s="118">
        <v>0</v>
      </c>
      <c r="HO413" s="118">
        <v>0</v>
      </c>
      <c r="HP413" s="122">
        <v>8</v>
      </c>
      <c r="HQ413" s="122">
        <v>408</v>
      </c>
      <c r="HR413" s="118">
        <v>0</v>
      </c>
      <c r="HS413" s="122">
        <v>417</v>
      </c>
      <c r="HT413" s="122">
        <v>3</v>
      </c>
      <c r="HU413" s="118">
        <v>0</v>
      </c>
      <c r="HV413" s="118">
        <v>0</v>
      </c>
      <c r="HW413" s="118">
        <v>0</v>
      </c>
      <c r="HX413" s="122">
        <v>2</v>
      </c>
      <c r="HY413" s="122">
        <v>517</v>
      </c>
      <c r="HZ413" s="122">
        <v>1</v>
      </c>
      <c r="IA413" s="122">
        <v>523</v>
      </c>
      <c r="IB413" s="118">
        <v>2</v>
      </c>
      <c r="IC413" s="118">
        <v>0</v>
      </c>
      <c r="ID413" s="118">
        <v>0</v>
      </c>
      <c r="IE413" s="118">
        <v>0</v>
      </c>
      <c r="IF413" s="122">
        <v>5</v>
      </c>
      <c r="IG413" s="122">
        <v>793</v>
      </c>
      <c r="IH413" s="118">
        <v>1</v>
      </c>
      <c r="II413" s="122">
        <v>801</v>
      </c>
      <c r="IJ413" s="130">
        <v>1</v>
      </c>
      <c r="IK413" s="131">
        <v>9.0909090909090898E-2</v>
      </c>
      <c r="IL413" s="130">
        <v>4</v>
      </c>
      <c r="IM413" s="131">
        <v>0.36363636363636398</v>
      </c>
      <c r="IN413" s="130">
        <v>1</v>
      </c>
      <c r="IO413" s="131">
        <v>9.0909090909090898E-2</v>
      </c>
      <c r="IP413" s="119">
        <v>0</v>
      </c>
      <c r="IQ413" s="119">
        <v>0</v>
      </c>
      <c r="IR413" s="130">
        <v>2</v>
      </c>
      <c r="IS413" s="131">
        <v>0.18181818181818199</v>
      </c>
      <c r="IT413" s="122">
        <v>0</v>
      </c>
      <c r="IU413" s="122">
        <v>0</v>
      </c>
      <c r="IV413" s="122">
        <v>0</v>
      </c>
      <c r="IW413" s="122">
        <v>0</v>
      </c>
      <c r="IX413" s="122">
        <v>0</v>
      </c>
      <c r="IY413" s="122">
        <v>0</v>
      </c>
      <c r="IZ413" s="122">
        <v>0</v>
      </c>
      <c r="JA413" s="122">
        <v>0</v>
      </c>
      <c r="JB413" s="122">
        <v>0</v>
      </c>
      <c r="JC413" s="122">
        <v>0</v>
      </c>
      <c r="JD413" s="122">
        <v>0</v>
      </c>
      <c r="JE413" s="122">
        <v>0</v>
      </c>
      <c r="JF413" s="122">
        <v>0</v>
      </c>
      <c r="JG413" s="122">
        <v>0</v>
      </c>
      <c r="JH413" s="122">
        <v>0</v>
      </c>
      <c r="JI413" s="122">
        <v>0</v>
      </c>
      <c r="JJ413" s="122">
        <v>0</v>
      </c>
      <c r="JK413" s="122">
        <v>0</v>
      </c>
      <c r="JL413" s="122">
        <v>0</v>
      </c>
      <c r="JM413" s="122">
        <v>0</v>
      </c>
      <c r="JN413" s="122">
        <v>0</v>
      </c>
      <c r="JO413" s="122">
        <v>0</v>
      </c>
      <c r="JP413" s="122">
        <v>0</v>
      </c>
      <c r="JQ413" s="122">
        <v>0</v>
      </c>
      <c r="JR413" s="130">
        <v>1</v>
      </c>
      <c r="JS413" s="131">
        <v>9.0909090909090898E-2</v>
      </c>
      <c r="JT413" s="122">
        <v>0</v>
      </c>
      <c r="JU413" s="118">
        <v>0</v>
      </c>
      <c r="JV413" s="119"/>
      <c r="JW413" s="119"/>
      <c r="JX413" s="119"/>
      <c r="JY413" s="119"/>
      <c r="JZ413" s="119"/>
      <c r="KA413" s="122">
        <v>0</v>
      </c>
      <c r="KB413" s="119"/>
      <c r="KC413" s="119"/>
      <c r="KD413" s="119"/>
      <c r="KE413" s="119"/>
      <c r="KF413" s="122">
        <v>0</v>
      </c>
      <c r="KG413" s="122">
        <v>0</v>
      </c>
      <c r="KH413" s="122">
        <v>0</v>
      </c>
      <c r="KI413" s="122">
        <v>0</v>
      </c>
      <c r="KJ413" s="122">
        <v>0</v>
      </c>
      <c r="KK413" s="122">
        <v>0</v>
      </c>
      <c r="KL413" s="122">
        <v>0</v>
      </c>
      <c r="KM413" s="122">
        <v>0</v>
      </c>
      <c r="KN413" s="122">
        <v>0</v>
      </c>
      <c r="KO413" s="122">
        <v>0</v>
      </c>
      <c r="KP413" s="122">
        <v>0</v>
      </c>
      <c r="KQ413" s="122">
        <v>0</v>
      </c>
      <c r="KR413" s="122">
        <v>0</v>
      </c>
      <c r="KS413" s="122">
        <v>0</v>
      </c>
      <c r="KT413" s="122">
        <v>0</v>
      </c>
      <c r="KU413" s="122">
        <v>0</v>
      </c>
      <c r="KV413" s="122">
        <v>0</v>
      </c>
      <c r="KW413" s="122">
        <v>0</v>
      </c>
      <c r="KX413" s="130">
        <v>2</v>
      </c>
      <c r="KY413" s="131">
        <v>0.18181818181818199</v>
      </c>
      <c r="KZ413" s="122">
        <v>0</v>
      </c>
      <c r="LA413" s="122">
        <v>0</v>
      </c>
      <c r="LB413" s="122">
        <v>0</v>
      </c>
      <c r="LC413" s="122">
        <v>0</v>
      </c>
      <c r="LD413" s="122">
        <v>0</v>
      </c>
      <c r="LE413" s="122">
        <v>0</v>
      </c>
      <c r="LF413" s="122">
        <v>0</v>
      </c>
      <c r="LG413" s="122">
        <v>0</v>
      </c>
      <c r="LH413" s="122">
        <v>0</v>
      </c>
      <c r="LI413" s="122">
        <v>0</v>
      </c>
      <c r="LJ413" s="122">
        <v>0</v>
      </c>
      <c r="LK413" s="122">
        <v>0</v>
      </c>
      <c r="LL413" s="122">
        <v>0</v>
      </c>
      <c r="LM413" s="122">
        <v>0</v>
      </c>
      <c r="LN413" s="122">
        <v>0</v>
      </c>
      <c r="LO413" s="122">
        <v>0</v>
      </c>
      <c r="LP413" s="122">
        <v>0</v>
      </c>
      <c r="LQ413" s="122">
        <v>0</v>
      </c>
      <c r="LR413" s="122">
        <v>0</v>
      </c>
      <c r="LS413" s="122">
        <v>0</v>
      </c>
      <c r="LT413" s="122">
        <v>0</v>
      </c>
      <c r="LU413" s="122">
        <v>0</v>
      </c>
      <c r="LV413" s="122">
        <v>0</v>
      </c>
      <c r="LW413" s="122">
        <v>0</v>
      </c>
      <c r="LX413" s="122">
        <v>0</v>
      </c>
      <c r="LY413" s="122">
        <v>0</v>
      </c>
      <c r="LZ413" s="122">
        <v>0</v>
      </c>
      <c r="MA413" s="122">
        <v>0</v>
      </c>
      <c r="MB413" s="122">
        <v>0</v>
      </c>
      <c r="MC413" s="122">
        <v>0</v>
      </c>
      <c r="MD413" s="122">
        <v>0</v>
      </c>
      <c r="ME413" s="122">
        <v>0</v>
      </c>
      <c r="MF413" s="122">
        <v>0</v>
      </c>
      <c r="MG413" s="122">
        <v>0</v>
      </c>
      <c r="MH413" s="122">
        <v>0</v>
      </c>
      <c r="MI413" s="122">
        <v>0</v>
      </c>
      <c r="MJ413" s="122">
        <v>0</v>
      </c>
      <c r="MK413" s="122">
        <v>0</v>
      </c>
      <c r="ML413" s="122">
        <v>0</v>
      </c>
      <c r="MM413" s="122">
        <v>0</v>
      </c>
      <c r="MN413" s="122">
        <v>0</v>
      </c>
      <c r="MO413" s="122">
        <v>0</v>
      </c>
      <c r="MP413" s="122">
        <v>0</v>
      </c>
      <c r="MQ413" s="122">
        <v>0</v>
      </c>
      <c r="MR413" s="122">
        <v>0</v>
      </c>
      <c r="MS413" s="122">
        <v>0</v>
      </c>
      <c r="MT413" s="122">
        <v>0</v>
      </c>
      <c r="MU413" s="122">
        <v>0</v>
      </c>
      <c r="MV413" s="122">
        <v>0</v>
      </c>
      <c r="MW413" s="122">
        <v>0</v>
      </c>
      <c r="MX413" s="122">
        <v>0</v>
      </c>
      <c r="MY413" s="122">
        <v>0</v>
      </c>
      <c r="MZ413" s="122">
        <v>0</v>
      </c>
      <c r="NA413" s="122">
        <v>0</v>
      </c>
      <c r="NB413" s="122">
        <v>0</v>
      </c>
      <c r="NC413" s="122">
        <v>0</v>
      </c>
      <c r="ND413" s="122">
        <v>0</v>
      </c>
      <c r="NE413" s="122">
        <v>0</v>
      </c>
      <c r="NF413" s="122">
        <v>0</v>
      </c>
      <c r="NG413" s="122">
        <v>0</v>
      </c>
      <c r="NH413" s="122">
        <v>0</v>
      </c>
      <c r="NI413" s="122">
        <v>0</v>
      </c>
      <c r="NJ413" s="122">
        <v>0</v>
      </c>
      <c r="NK413" s="122">
        <v>0</v>
      </c>
      <c r="NL413" s="122">
        <v>0</v>
      </c>
      <c r="NM413" s="122">
        <v>0</v>
      </c>
      <c r="NN413" s="122">
        <v>0</v>
      </c>
      <c r="NO413" s="122">
        <v>0</v>
      </c>
      <c r="NP413" s="122">
        <v>0</v>
      </c>
      <c r="NQ413" s="122">
        <v>0</v>
      </c>
      <c r="NR413" s="122">
        <v>0</v>
      </c>
      <c r="NS413" s="122">
        <v>0</v>
      </c>
      <c r="NT413" s="122">
        <v>0</v>
      </c>
      <c r="NU413" s="122">
        <v>0</v>
      </c>
      <c r="NV413" s="122">
        <v>0</v>
      </c>
      <c r="NW413" s="119">
        <v>0</v>
      </c>
      <c r="NX413" s="119">
        <v>0</v>
      </c>
      <c r="NY413" s="119">
        <v>0</v>
      </c>
      <c r="NZ413" s="119">
        <v>0</v>
      </c>
      <c r="OA413" s="119"/>
      <c r="OB413" s="119"/>
      <c r="OC413" s="119"/>
      <c r="OD413" s="119"/>
      <c r="OE413" s="119">
        <v>0</v>
      </c>
      <c r="OF413" s="119">
        <v>0</v>
      </c>
      <c r="OG413" s="119">
        <v>0</v>
      </c>
      <c r="OH413" s="119">
        <v>0</v>
      </c>
      <c r="OI413" s="119">
        <v>0</v>
      </c>
      <c r="OJ413" s="119">
        <v>0</v>
      </c>
      <c r="OK413" s="119">
        <v>0</v>
      </c>
      <c r="OL413" s="119">
        <v>0</v>
      </c>
      <c r="OM413" s="119">
        <v>0</v>
      </c>
      <c r="ON413" s="119">
        <v>0</v>
      </c>
      <c r="OO413" s="119">
        <v>0</v>
      </c>
      <c r="OP413" s="119">
        <v>0</v>
      </c>
      <c r="OQ413" s="119">
        <v>0</v>
      </c>
      <c r="OR413" s="119">
        <v>0</v>
      </c>
      <c r="OS413" s="119">
        <v>0</v>
      </c>
      <c r="OT413" s="119">
        <v>0</v>
      </c>
    </row>
    <row r="414" spans="1:410" s="10" customFormat="1">
      <c r="A414" s="55" t="s">
        <v>3699</v>
      </c>
      <c r="B414" s="56" t="s">
        <v>1014</v>
      </c>
      <c r="C414" s="55" t="s">
        <v>598</v>
      </c>
      <c r="D414" s="57">
        <v>1</v>
      </c>
      <c r="E414" s="96">
        <v>2018</v>
      </c>
      <c r="F414" s="56">
        <v>81.2</v>
      </c>
      <c r="G414" s="110">
        <v>276744</v>
      </c>
      <c r="H414" s="110">
        <v>247918</v>
      </c>
      <c r="I414" s="110">
        <v>28826</v>
      </c>
      <c r="J414" s="100">
        <v>83.64</v>
      </c>
      <c r="K414" s="110">
        <v>231621</v>
      </c>
      <c r="L414" s="100">
        <v>14.1</v>
      </c>
      <c r="M414" s="110">
        <v>39056</v>
      </c>
      <c r="N414" s="111">
        <v>15919</v>
      </c>
      <c r="O414" s="111">
        <v>8222</v>
      </c>
      <c r="P414" s="111">
        <v>7697</v>
      </c>
      <c r="Q414" s="112" t="e">
        <v>#N/A</v>
      </c>
      <c r="R414" s="113" t="e">
        <v>#N/A</v>
      </c>
      <c r="S414" s="113" t="e">
        <v>#N/A</v>
      </c>
      <c r="T414" s="111">
        <v>16036</v>
      </c>
      <c r="U414" s="111">
        <v>8253</v>
      </c>
      <c r="V414" s="111">
        <v>7783</v>
      </c>
      <c r="W414" s="114" t="e">
        <v>#N/A</v>
      </c>
      <c r="X414" s="113" t="e">
        <v>#N/A</v>
      </c>
      <c r="Y414" s="113" t="e">
        <v>#N/A</v>
      </c>
      <c r="Z414" s="111">
        <v>17091</v>
      </c>
      <c r="AA414" s="111">
        <v>8741</v>
      </c>
      <c r="AB414" s="111">
        <v>8350</v>
      </c>
      <c r="AC414" s="112" t="e">
        <v>#N/A</v>
      </c>
      <c r="AD414" s="112" t="e">
        <v>#N/A</v>
      </c>
      <c r="AE414" s="112" t="e">
        <v>#N/A</v>
      </c>
      <c r="AF414" s="111">
        <v>20286</v>
      </c>
      <c r="AG414" s="111">
        <v>10257</v>
      </c>
      <c r="AH414" s="178">
        <v>10029</v>
      </c>
      <c r="AI414" s="182"/>
      <c r="AJ414" s="182"/>
      <c r="AK414" s="182"/>
      <c r="AL414" s="111">
        <v>24779</v>
      </c>
      <c r="AM414" s="111">
        <v>12401</v>
      </c>
      <c r="AN414" s="111">
        <v>12378</v>
      </c>
      <c r="AO414" s="111">
        <v>25963</v>
      </c>
      <c r="AP414" s="111">
        <v>12964</v>
      </c>
      <c r="AQ414" s="111">
        <v>12999</v>
      </c>
      <c r="AR414" s="111">
        <v>3108</v>
      </c>
      <c r="AS414" s="112">
        <v>7239</v>
      </c>
      <c r="AT414" s="115" t="s">
        <v>3413</v>
      </c>
      <c r="AU414" s="59">
        <v>2290</v>
      </c>
      <c r="AV414" s="59">
        <v>0</v>
      </c>
      <c r="AW414" s="59">
        <v>1265</v>
      </c>
      <c r="AX414" s="59">
        <v>6.4</v>
      </c>
      <c r="AY414" s="59">
        <v>16</v>
      </c>
      <c r="AZ414" s="62">
        <v>1.0569300984866683</v>
      </c>
      <c r="BA414" s="63">
        <v>22</v>
      </c>
      <c r="BB414" s="62">
        <v>0</v>
      </c>
      <c r="BC414" s="63">
        <v>0</v>
      </c>
      <c r="BD414" s="64">
        <v>0</v>
      </c>
      <c r="BE414" s="65">
        <v>0</v>
      </c>
      <c r="BF414" s="62">
        <v>3.8</v>
      </c>
      <c r="BG414" s="63">
        <v>95</v>
      </c>
      <c r="BH414" s="62">
        <v>9.84</v>
      </c>
      <c r="BI414" s="63">
        <v>246</v>
      </c>
      <c r="BJ414" s="64">
        <v>0</v>
      </c>
      <c r="BK414" s="65">
        <v>0</v>
      </c>
      <c r="BL414" s="64">
        <v>4.8042277203939472</v>
      </c>
      <c r="BM414" s="65">
        <v>1</v>
      </c>
      <c r="BN414" s="56">
        <v>0</v>
      </c>
      <c r="BO414" s="56">
        <v>0</v>
      </c>
      <c r="BP414" s="56">
        <v>4.8499999999999996</v>
      </c>
      <c r="BQ414" s="56">
        <v>1</v>
      </c>
      <c r="BR414" s="56">
        <v>0</v>
      </c>
      <c r="BS414" s="56">
        <v>0</v>
      </c>
      <c r="BT414" s="56">
        <v>4.8499999999999996</v>
      </c>
      <c r="BU414" s="56">
        <v>1</v>
      </c>
      <c r="BV414" s="116">
        <v>1.5</v>
      </c>
      <c r="BW414" s="70">
        <v>0.95576671035386629</v>
      </c>
      <c r="BX414" s="56">
        <v>86.9</v>
      </c>
      <c r="BY414" s="107">
        <v>95.1</v>
      </c>
      <c r="BZ414" s="56">
        <v>92.3</v>
      </c>
      <c r="CA414" s="56">
        <v>83.4</v>
      </c>
      <c r="CB414" s="56">
        <v>91</v>
      </c>
      <c r="CC414" s="96" t="s">
        <v>3700</v>
      </c>
      <c r="CD414" s="96" t="s">
        <v>2263</v>
      </c>
      <c r="CE414" s="96" t="s">
        <v>555</v>
      </c>
      <c r="CF414" s="96" t="s">
        <v>983</v>
      </c>
      <c r="CG414" s="96" t="s">
        <v>3701</v>
      </c>
      <c r="CH414" s="56">
        <v>24.26</v>
      </c>
      <c r="CI414" s="56">
        <v>5</v>
      </c>
      <c r="CJ414" s="60">
        <v>1.0569300984866683</v>
      </c>
      <c r="CK414" s="61">
        <v>4</v>
      </c>
      <c r="CL414" s="107">
        <v>24.2600679281902</v>
      </c>
      <c r="CM414" s="56">
        <v>5</v>
      </c>
      <c r="CN414" s="56">
        <v>121.3</v>
      </c>
      <c r="CO414" s="56">
        <v>25</v>
      </c>
      <c r="CP414" s="56">
        <v>12.05</v>
      </c>
      <c r="CQ414" s="56">
        <v>3</v>
      </c>
      <c r="CR414" s="56">
        <v>4.03</v>
      </c>
      <c r="CS414" s="56">
        <v>1</v>
      </c>
      <c r="CT414" s="56">
        <v>0</v>
      </c>
      <c r="CU414" s="56">
        <v>0</v>
      </c>
      <c r="CV414" s="56">
        <v>4.03</v>
      </c>
      <c r="CW414" s="56">
        <v>1</v>
      </c>
      <c r="CX414" s="56">
        <v>0</v>
      </c>
      <c r="CY414" s="56">
        <v>0</v>
      </c>
      <c r="CZ414" s="56">
        <v>0</v>
      </c>
      <c r="DA414" s="56">
        <v>0</v>
      </c>
      <c r="DB414" s="60">
        <v>0.1864454181038501</v>
      </c>
      <c r="DC414" s="61">
        <v>4</v>
      </c>
      <c r="DD414" s="56" t="s">
        <v>3702</v>
      </c>
      <c r="DE414" s="56" t="s">
        <v>3703</v>
      </c>
      <c r="DF414" s="96" t="s">
        <v>555</v>
      </c>
      <c r="DG414" s="96" t="s">
        <v>555</v>
      </c>
      <c r="DH414" s="56">
        <v>32.270000000000003</v>
      </c>
      <c r="DI414" s="56">
        <v>8</v>
      </c>
      <c r="DJ414" s="56">
        <v>125.05</v>
      </c>
      <c r="DK414" s="56">
        <v>31</v>
      </c>
      <c r="DL414" s="56">
        <v>20.170000000000002</v>
      </c>
      <c r="DM414" s="56">
        <v>5</v>
      </c>
      <c r="DN414" s="56">
        <v>32.270000000000003</v>
      </c>
      <c r="DO414" s="56">
        <v>8</v>
      </c>
      <c r="DP414" s="56">
        <v>0</v>
      </c>
      <c r="DQ414" s="56">
        <v>0</v>
      </c>
      <c r="DR414" s="56">
        <v>0</v>
      </c>
      <c r="DS414" s="56">
        <v>0</v>
      </c>
      <c r="DT414" s="56">
        <v>0</v>
      </c>
      <c r="DU414" s="56">
        <v>0</v>
      </c>
      <c r="DV414" s="56">
        <v>7.53</v>
      </c>
      <c r="DW414" s="56">
        <v>2</v>
      </c>
      <c r="DX414" s="56">
        <v>3.76</v>
      </c>
      <c r="DY414" s="56">
        <v>1</v>
      </c>
      <c r="DZ414" s="62">
        <v>0.30769230769230771</v>
      </c>
      <c r="EA414" s="63">
        <v>2</v>
      </c>
      <c r="EB414" s="62">
        <v>11.846153846153847</v>
      </c>
      <c r="EC414" s="63">
        <v>77</v>
      </c>
      <c r="ED414" s="60">
        <v>0.21680686844159225</v>
      </c>
      <c r="EE414" s="61">
        <v>5</v>
      </c>
      <c r="EF414" s="56" t="s">
        <v>3704</v>
      </c>
      <c r="EG414" s="56" t="s">
        <v>3705</v>
      </c>
      <c r="EH414" s="56" t="s">
        <v>555</v>
      </c>
      <c r="EI414" s="56" t="s">
        <v>555</v>
      </c>
      <c r="EJ414" s="56" t="s">
        <v>2872</v>
      </c>
      <c r="EK414" s="56" t="s">
        <v>3706</v>
      </c>
      <c r="EL414" s="56" t="s">
        <v>3707</v>
      </c>
      <c r="EM414" s="56" t="s">
        <v>3353</v>
      </c>
      <c r="EN414" s="56" t="s">
        <v>555</v>
      </c>
      <c r="EO414" s="56" t="s">
        <v>555</v>
      </c>
      <c r="EP414" s="56">
        <v>88.59</v>
      </c>
      <c r="EQ414" s="56">
        <v>23</v>
      </c>
      <c r="ER414" s="99">
        <v>109.18</v>
      </c>
      <c r="ES414" s="96">
        <v>29</v>
      </c>
      <c r="ET414" s="56">
        <v>248.48</v>
      </c>
      <c r="EU414" s="56">
        <v>66</v>
      </c>
      <c r="EV414" s="107">
        <v>116.71</v>
      </c>
      <c r="EW414" s="56">
        <v>31</v>
      </c>
      <c r="EX414" s="56">
        <v>0</v>
      </c>
      <c r="EY414" s="62">
        <v>63.499757634512846</v>
      </c>
      <c r="EZ414" s="63">
        <v>786</v>
      </c>
      <c r="FA414" s="62">
        <v>57.158242941764755</v>
      </c>
      <c r="FB414" s="63">
        <v>743</v>
      </c>
      <c r="FC414" s="56">
        <v>9.02</v>
      </c>
      <c r="FD414" s="111">
        <v>5</v>
      </c>
      <c r="FE414" s="56">
        <v>36.08</v>
      </c>
      <c r="FF414" s="56">
        <v>20</v>
      </c>
      <c r="FG414" s="56">
        <v>5.41</v>
      </c>
      <c r="FH414" s="56">
        <v>3</v>
      </c>
      <c r="FI414" s="56">
        <v>1.8</v>
      </c>
      <c r="FJ414" s="56">
        <v>1</v>
      </c>
      <c r="FK414" s="56">
        <v>52.32</v>
      </c>
      <c r="FL414" s="56">
        <v>29</v>
      </c>
      <c r="FM414" s="56">
        <v>254.37</v>
      </c>
      <c r="FN414" s="56">
        <v>141</v>
      </c>
      <c r="FO414" s="56">
        <v>490.69</v>
      </c>
      <c r="FP414" s="56">
        <v>272</v>
      </c>
      <c r="FQ414" s="56">
        <v>21.65</v>
      </c>
      <c r="FR414" s="56">
        <v>12</v>
      </c>
      <c r="FS414" s="60">
        <v>7</v>
      </c>
      <c r="FT414" s="61">
        <v>7</v>
      </c>
      <c r="FU414" s="60">
        <v>0.78076202373516546</v>
      </c>
      <c r="FV414" s="61">
        <v>5</v>
      </c>
      <c r="FW414" s="56" t="s">
        <v>3708</v>
      </c>
      <c r="FX414" s="56">
        <v>3.07</v>
      </c>
      <c r="FY414" s="102">
        <v>4215.1899999999996</v>
      </c>
      <c r="FZ414" s="111">
        <v>85341</v>
      </c>
      <c r="GA414" s="111">
        <v>93601</v>
      </c>
      <c r="GB414" s="56">
        <v>43.7</v>
      </c>
      <c r="GC414" s="56">
        <v>56.3</v>
      </c>
      <c r="GD414" s="56">
        <v>26.53</v>
      </c>
      <c r="GE414" s="56">
        <v>75.48</v>
      </c>
      <c r="GF414" s="56">
        <v>98.56</v>
      </c>
      <c r="GG414" s="56">
        <v>99.01</v>
      </c>
      <c r="GH414" s="56">
        <v>99.5</v>
      </c>
      <c r="GI414" s="56">
        <v>80.319999999999993</v>
      </c>
      <c r="GJ414" s="56">
        <v>71.7</v>
      </c>
      <c r="GK414" s="56">
        <v>99.11</v>
      </c>
      <c r="GL414" s="56">
        <v>1.75</v>
      </c>
      <c r="GM414" s="56">
        <v>11.44</v>
      </c>
      <c r="GN414" s="56">
        <v>3.75</v>
      </c>
      <c r="GO414" s="56">
        <v>27.46</v>
      </c>
      <c r="GP414" s="56">
        <v>8.4600000000000009</v>
      </c>
      <c r="GQ414" s="56">
        <v>4.76</v>
      </c>
      <c r="GR414" s="56">
        <v>10.38</v>
      </c>
      <c r="GS414" s="56">
        <v>1.91</v>
      </c>
      <c r="GT414" s="56">
        <v>1.76</v>
      </c>
      <c r="GU414" s="99">
        <v>3.8906474600116217</v>
      </c>
      <c r="GV414" s="120">
        <v>1.2861736334405099E-3</v>
      </c>
      <c r="GW414" s="120">
        <v>7.3421100527816502E-2</v>
      </c>
      <c r="GX414" s="120">
        <v>0.38268519080264501</v>
      </c>
      <c r="GY414" s="120">
        <v>0.49577140083722598</v>
      </c>
      <c r="GZ414" s="120">
        <v>4.4931141175756799E-2</v>
      </c>
      <c r="HA414" s="120">
        <v>4.9748225444397299E-4</v>
      </c>
      <c r="HB414" s="120">
        <v>4.2467997330582999E-4</v>
      </c>
      <c r="HC414" s="120">
        <v>9.8283079536492092E-4</v>
      </c>
      <c r="HD414" s="122">
        <v>24</v>
      </c>
      <c r="HE414" s="118">
        <v>0</v>
      </c>
      <c r="HF414" s="122">
        <v>5</v>
      </c>
      <c r="HG414" s="118">
        <v>0</v>
      </c>
      <c r="HH414" s="122">
        <v>106</v>
      </c>
      <c r="HI414" s="122">
        <v>15066</v>
      </c>
      <c r="HJ414" s="122">
        <v>145</v>
      </c>
      <c r="HK414" s="122">
        <v>15347</v>
      </c>
      <c r="HL414" s="122">
        <v>19</v>
      </c>
      <c r="HM414" s="118">
        <v>1</v>
      </c>
      <c r="HN414" s="118">
        <v>1</v>
      </c>
      <c r="HO414" s="118">
        <v>0</v>
      </c>
      <c r="HP414" s="122">
        <v>156</v>
      </c>
      <c r="HQ414" s="122">
        <v>16714</v>
      </c>
      <c r="HR414" s="122">
        <v>268</v>
      </c>
      <c r="HS414" s="122">
        <v>17159</v>
      </c>
      <c r="HT414" s="122">
        <v>33</v>
      </c>
      <c r="HU414" s="118">
        <v>0</v>
      </c>
      <c r="HV414" s="118">
        <v>1</v>
      </c>
      <c r="HW414" s="118">
        <v>0</v>
      </c>
      <c r="HX414" s="122">
        <v>203</v>
      </c>
      <c r="HY414" s="122">
        <v>19872</v>
      </c>
      <c r="HZ414" s="122">
        <v>212</v>
      </c>
      <c r="IA414" s="122">
        <v>20321</v>
      </c>
      <c r="IB414" s="122">
        <v>86</v>
      </c>
      <c r="IC414" s="118">
        <v>1</v>
      </c>
      <c r="ID414" s="122">
        <v>7</v>
      </c>
      <c r="IE414" s="118">
        <v>2</v>
      </c>
      <c r="IF414" s="122">
        <v>448</v>
      </c>
      <c r="IG414" s="122">
        <v>51740</v>
      </c>
      <c r="IH414" s="122">
        <v>569</v>
      </c>
      <c r="II414" s="122">
        <v>52853</v>
      </c>
      <c r="IJ414" s="130">
        <v>93</v>
      </c>
      <c r="IK414" s="131">
        <v>0.29153605015674</v>
      </c>
      <c r="IL414" s="130">
        <v>27</v>
      </c>
      <c r="IM414" s="131">
        <v>8.4639498432601906E-2</v>
      </c>
      <c r="IN414" s="130">
        <v>60</v>
      </c>
      <c r="IO414" s="131">
        <v>0.188087774294671</v>
      </c>
      <c r="IP414" s="119">
        <v>0</v>
      </c>
      <c r="IQ414" s="131">
        <v>3.1347962382445101E-3</v>
      </c>
      <c r="IR414" s="130">
        <v>2</v>
      </c>
      <c r="IS414" s="131">
        <v>6.2695924764890297E-3</v>
      </c>
      <c r="IT414" s="122">
        <v>0</v>
      </c>
      <c r="IU414" s="122">
        <v>0</v>
      </c>
      <c r="IV414" s="130">
        <v>4</v>
      </c>
      <c r="IW414" s="131">
        <v>1.2539184952978099E-2</v>
      </c>
      <c r="IX414" s="130">
        <v>22</v>
      </c>
      <c r="IY414" s="131">
        <v>6.8965517241379296E-2</v>
      </c>
      <c r="IZ414" s="130">
        <v>2</v>
      </c>
      <c r="JA414" s="131">
        <v>6.2695924764890297E-3</v>
      </c>
      <c r="JB414" s="130">
        <v>5</v>
      </c>
      <c r="JC414" s="131">
        <v>1.56739811912226E-2</v>
      </c>
      <c r="JD414" s="122">
        <v>0</v>
      </c>
      <c r="JE414" s="122">
        <v>0</v>
      </c>
      <c r="JF414" s="122">
        <v>0</v>
      </c>
      <c r="JG414" s="122">
        <v>0</v>
      </c>
      <c r="JH414" s="122">
        <v>0</v>
      </c>
      <c r="JI414" s="122">
        <v>0</v>
      </c>
      <c r="JJ414" s="130">
        <v>37</v>
      </c>
      <c r="JK414" s="131">
        <v>0.115987460815047</v>
      </c>
      <c r="JL414" s="130">
        <v>8</v>
      </c>
      <c r="JM414" s="131">
        <v>2.5078369905956101E-2</v>
      </c>
      <c r="JN414" s="130">
        <v>3</v>
      </c>
      <c r="JO414" s="131">
        <v>9.4043887147335394E-3</v>
      </c>
      <c r="JP414" s="122">
        <v>0</v>
      </c>
      <c r="JQ414" s="122">
        <v>0</v>
      </c>
      <c r="JR414" s="130">
        <v>5</v>
      </c>
      <c r="JS414" s="131">
        <v>1.56739811912226E-2</v>
      </c>
      <c r="JT414" s="122">
        <v>0</v>
      </c>
      <c r="JU414" s="118">
        <v>0</v>
      </c>
      <c r="JV414" s="130">
        <v>7</v>
      </c>
      <c r="JW414" s="131">
        <v>2.1943573667711599E-2</v>
      </c>
      <c r="JX414" s="119"/>
      <c r="JY414" s="119"/>
      <c r="JZ414" s="119"/>
      <c r="KA414" s="122">
        <v>0</v>
      </c>
      <c r="KB414" s="130">
        <v>13</v>
      </c>
      <c r="KC414" s="131">
        <v>4.0752351097178702E-2</v>
      </c>
      <c r="KD414" s="130">
        <v>10</v>
      </c>
      <c r="KE414" s="131">
        <v>3.1347962382445103E-2</v>
      </c>
      <c r="KF414" s="122">
        <v>0</v>
      </c>
      <c r="KG414" s="122">
        <v>0</v>
      </c>
      <c r="KH414" s="122">
        <v>0</v>
      </c>
      <c r="KI414" s="122">
        <v>0</v>
      </c>
      <c r="KJ414" s="122">
        <v>0</v>
      </c>
      <c r="KK414" s="122">
        <v>0</v>
      </c>
      <c r="KL414" s="122">
        <v>0</v>
      </c>
      <c r="KM414" s="122">
        <v>0</v>
      </c>
      <c r="KN414" s="122">
        <v>0</v>
      </c>
      <c r="KO414" s="122">
        <v>0</v>
      </c>
      <c r="KP414" s="122">
        <v>0</v>
      </c>
      <c r="KQ414" s="122">
        <v>0</v>
      </c>
      <c r="KR414" s="122">
        <v>0</v>
      </c>
      <c r="KS414" s="122">
        <v>0</v>
      </c>
      <c r="KT414" s="122">
        <v>0</v>
      </c>
      <c r="KU414" s="122">
        <v>0</v>
      </c>
      <c r="KV414" s="122">
        <v>0</v>
      </c>
      <c r="KW414" s="122">
        <v>0</v>
      </c>
      <c r="KX414" s="122">
        <v>0</v>
      </c>
      <c r="KY414" s="122">
        <v>0</v>
      </c>
      <c r="KZ414" s="122">
        <v>0</v>
      </c>
      <c r="LA414" s="122">
        <v>0</v>
      </c>
      <c r="LB414" s="122">
        <v>0</v>
      </c>
      <c r="LC414" s="122">
        <v>0</v>
      </c>
      <c r="LD414" s="122">
        <v>0</v>
      </c>
      <c r="LE414" s="122">
        <v>0</v>
      </c>
      <c r="LF414" s="119"/>
      <c r="LG414" s="119"/>
      <c r="LH414" s="130">
        <v>1</v>
      </c>
      <c r="LI414" s="131">
        <v>3.1347962382445101E-3</v>
      </c>
      <c r="LJ414" s="130">
        <v>1</v>
      </c>
      <c r="LK414" s="131">
        <v>3.1347962382445101E-3</v>
      </c>
      <c r="LL414" s="122">
        <v>0</v>
      </c>
      <c r="LM414" s="122">
        <v>0</v>
      </c>
      <c r="LN414" s="130">
        <v>6</v>
      </c>
      <c r="LO414" s="131">
        <v>1.88087774294671E-2</v>
      </c>
      <c r="LP414" s="130">
        <v>1</v>
      </c>
      <c r="LQ414" s="131">
        <v>3.1347962382445101E-3</v>
      </c>
      <c r="LR414" s="130">
        <v>1</v>
      </c>
      <c r="LS414" s="131">
        <v>3.1347962382445101E-3</v>
      </c>
      <c r="LT414" s="122">
        <v>0</v>
      </c>
      <c r="LU414" s="122">
        <v>0</v>
      </c>
      <c r="LV414" s="122">
        <v>0</v>
      </c>
      <c r="LW414" s="122">
        <v>0</v>
      </c>
      <c r="LX414" s="122">
        <v>0</v>
      </c>
      <c r="LY414" s="122">
        <v>0</v>
      </c>
      <c r="LZ414" s="122">
        <v>0</v>
      </c>
      <c r="MA414" s="122">
        <v>0</v>
      </c>
      <c r="MB414" s="122">
        <v>0</v>
      </c>
      <c r="MC414" s="122">
        <v>0</v>
      </c>
      <c r="MD414" s="122">
        <v>0</v>
      </c>
      <c r="ME414" s="122">
        <v>0</v>
      </c>
      <c r="MF414" s="122">
        <v>0</v>
      </c>
      <c r="MG414" s="122">
        <v>0</v>
      </c>
      <c r="MH414" s="122">
        <v>0</v>
      </c>
      <c r="MI414" s="122">
        <v>0</v>
      </c>
      <c r="MJ414" s="122">
        <v>0</v>
      </c>
      <c r="MK414" s="122">
        <v>0</v>
      </c>
      <c r="ML414" s="122">
        <v>0</v>
      </c>
      <c r="MM414" s="122">
        <v>0</v>
      </c>
      <c r="MN414" s="122">
        <v>0</v>
      </c>
      <c r="MO414" s="122">
        <v>0</v>
      </c>
      <c r="MP414" s="122">
        <v>0</v>
      </c>
      <c r="MQ414" s="122">
        <v>0</v>
      </c>
      <c r="MR414" s="122">
        <v>0</v>
      </c>
      <c r="MS414" s="122">
        <v>0</v>
      </c>
      <c r="MT414" s="122">
        <v>0</v>
      </c>
      <c r="MU414" s="122">
        <v>0</v>
      </c>
      <c r="MV414" s="122">
        <v>0</v>
      </c>
      <c r="MW414" s="122">
        <v>0</v>
      </c>
      <c r="MX414" s="122">
        <v>0</v>
      </c>
      <c r="MY414" s="122">
        <v>0</v>
      </c>
      <c r="MZ414" s="122">
        <v>0</v>
      </c>
      <c r="NA414" s="122">
        <v>0</v>
      </c>
      <c r="NB414" s="122">
        <v>0</v>
      </c>
      <c r="NC414" s="122">
        <v>0</v>
      </c>
      <c r="ND414" s="122">
        <v>0</v>
      </c>
      <c r="NE414" s="122">
        <v>0</v>
      </c>
      <c r="NF414" s="122">
        <v>0</v>
      </c>
      <c r="NG414" s="122">
        <v>0</v>
      </c>
      <c r="NH414" s="122">
        <v>0</v>
      </c>
      <c r="NI414" s="122">
        <v>0</v>
      </c>
      <c r="NJ414" s="122">
        <v>0</v>
      </c>
      <c r="NK414" s="122">
        <v>0</v>
      </c>
      <c r="NL414" s="122">
        <v>0</v>
      </c>
      <c r="NM414" s="122">
        <v>0</v>
      </c>
      <c r="NN414" s="122">
        <v>0</v>
      </c>
      <c r="NO414" s="122">
        <v>0</v>
      </c>
      <c r="NP414" s="122">
        <v>0</v>
      </c>
      <c r="NQ414" s="122">
        <v>0</v>
      </c>
      <c r="NR414" s="122">
        <v>0</v>
      </c>
      <c r="NS414" s="122">
        <v>0</v>
      </c>
      <c r="NT414" s="122">
        <v>0</v>
      </c>
      <c r="NU414" s="130">
        <v>1</v>
      </c>
      <c r="NV414" s="131">
        <v>3.1347962382445101E-3</v>
      </c>
      <c r="NW414" s="130">
        <v>1</v>
      </c>
      <c r="NX414" s="131">
        <v>3.1347962382445101E-3</v>
      </c>
      <c r="NY414" s="130">
        <v>3</v>
      </c>
      <c r="NZ414" s="131">
        <v>9.4043887147335394E-3</v>
      </c>
      <c r="OA414" s="130">
        <v>4</v>
      </c>
      <c r="OB414" s="131">
        <v>1.2539184952978099E-2</v>
      </c>
      <c r="OC414" s="130">
        <v>1</v>
      </c>
      <c r="OD414" s="131">
        <v>3.1347962382445101E-3</v>
      </c>
      <c r="OE414" s="119">
        <v>0</v>
      </c>
      <c r="OF414" s="119">
        <v>0</v>
      </c>
      <c r="OG414" s="119">
        <v>0</v>
      </c>
      <c r="OH414" s="119">
        <v>0</v>
      </c>
      <c r="OI414" s="119">
        <v>0</v>
      </c>
      <c r="OJ414" s="119">
        <v>0</v>
      </c>
      <c r="OK414" s="119">
        <v>0</v>
      </c>
      <c r="OL414" s="119">
        <v>0</v>
      </c>
      <c r="OM414" s="119">
        <v>0</v>
      </c>
      <c r="ON414" s="119">
        <v>0</v>
      </c>
      <c r="OO414" s="119">
        <v>0</v>
      </c>
      <c r="OP414" s="119">
        <v>0</v>
      </c>
      <c r="OQ414" s="119">
        <v>0</v>
      </c>
      <c r="OR414" s="119">
        <v>0</v>
      </c>
      <c r="OS414" s="119">
        <v>0</v>
      </c>
      <c r="OT414" s="119">
        <v>0</v>
      </c>
    </row>
    <row r="415" spans="1:410" s="10" customFormat="1">
      <c r="A415" s="55" t="s">
        <v>1022</v>
      </c>
      <c r="B415" s="56" t="s">
        <v>1023</v>
      </c>
      <c r="C415" s="55" t="s">
        <v>514</v>
      </c>
      <c r="D415" s="57">
        <v>6</v>
      </c>
      <c r="E415" s="96">
        <v>2018</v>
      </c>
      <c r="F415" s="56">
        <v>69.95</v>
      </c>
      <c r="G415" s="110">
        <v>27074</v>
      </c>
      <c r="H415" s="110">
        <v>7074</v>
      </c>
      <c r="I415" s="110">
        <v>20000</v>
      </c>
      <c r="J415" s="100">
        <v>11.66</v>
      </c>
      <c r="K415" s="110">
        <v>2323</v>
      </c>
      <c r="L415" s="100">
        <v>94.21</v>
      </c>
      <c r="M415" s="110">
        <v>18765</v>
      </c>
      <c r="N415" s="111">
        <v>2031</v>
      </c>
      <c r="O415" s="56">
        <v>990</v>
      </c>
      <c r="P415" s="111">
        <v>1041</v>
      </c>
      <c r="Q415" s="112">
        <v>2443</v>
      </c>
      <c r="R415" s="113">
        <v>1196</v>
      </c>
      <c r="S415" s="113">
        <v>1247</v>
      </c>
      <c r="T415" s="111">
        <v>2120</v>
      </c>
      <c r="U415" s="111">
        <v>1083</v>
      </c>
      <c r="V415" s="111">
        <v>1037</v>
      </c>
      <c r="W415" s="114">
        <v>2595</v>
      </c>
      <c r="X415" s="113">
        <v>1345</v>
      </c>
      <c r="Y415" s="113">
        <v>1250</v>
      </c>
      <c r="Z415" s="111">
        <v>2241</v>
      </c>
      <c r="AA415" s="111">
        <v>1192</v>
      </c>
      <c r="AB415" s="111">
        <v>1049</v>
      </c>
      <c r="AC415" s="112">
        <v>2693</v>
      </c>
      <c r="AD415" s="112">
        <v>1443</v>
      </c>
      <c r="AE415" s="112">
        <v>1250</v>
      </c>
      <c r="AF415" s="111">
        <v>2233</v>
      </c>
      <c r="AG415" s="111">
        <v>1218</v>
      </c>
      <c r="AH415" s="178">
        <v>1015</v>
      </c>
      <c r="AI415" s="182"/>
      <c r="AJ415" s="182"/>
      <c r="AK415" s="182"/>
      <c r="AL415" s="111">
        <v>2443</v>
      </c>
      <c r="AM415" s="111">
        <v>1533</v>
      </c>
      <c r="AN415" s="56">
        <v>910</v>
      </c>
      <c r="AO415" s="111">
        <v>2424</v>
      </c>
      <c r="AP415" s="111">
        <v>1608</v>
      </c>
      <c r="AQ415" s="56">
        <v>816</v>
      </c>
      <c r="AR415" s="56">
        <v>603</v>
      </c>
      <c r="AS415" s="80">
        <v>5</v>
      </c>
      <c r="AT415" s="115" t="s">
        <v>3413</v>
      </c>
      <c r="AU415" s="59">
        <v>1281</v>
      </c>
      <c r="AV415" s="59">
        <v>1</v>
      </c>
      <c r="AW415" s="59">
        <v>211</v>
      </c>
      <c r="AX415" s="59">
        <v>19.8</v>
      </c>
      <c r="AY415" s="59">
        <v>5</v>
      </c>
      <c r="AZ415" s="62">
        <v>2.9596744358120608</v>
      </c>
      <c r="BA415" s="63">
        <v>8</v>
      </c>
      <c r="BB415" s="62">
        <v>0</v>
      </c>
      <c r="BC415" s="63">
        <v>0</v>
      </c>
      <c r="BD415" s="64">
        <v>0</v>
      </c>
      <c r="BE415" s="65">
        <v>0</v>
      </c>
      <c r="BF415" s="62">
        <v>7.9051383399209492</v>
      </c>
      <c r="BG415" s="63">
        <v>20</v>
      </c>
      <c r="BH415" s="62">
        <v>9.8814229249011856</v>
      </c>
      <c r="BI415" s="63">
        <v>25</v>
      </c>
      <c r="BJ415" s="64">
        <v>0</v>
      </c>
      <c r="BK415" s="65">
        <v>0</v>
      </c>
      <c r="BL415" s="64">
        <v>0</v>
      </c>
      <c r="BM415" s="65">
        <v>0</v>
      </c>
      <c r="BN415" s="56">
        <v>37.549999999999997</v>
      </c>
      <c r="BO415" s="56">
        <v>1</v>
      </c>
      <c r="BP415" s="56">
        <v>50.06</v>
      </c>
      <c r="BQ415" s="56">
        <v>4</v>
      </c>
      <c r="BR415" s="56">
        <v>75.099999999999994</v>
      </c>
      <c r="BS415" s="56">
        <v>2</v>
      </c>
      <c r="BT415" s="56">
        <v>37.549999999999997</v>
      </c>
      <c r="BU415" s="56">
        <v>1</v>
      </c>
      <c r="BV415" s="116">
        <v>41.5</v>
      </c>
      <c r="BW415" s="70">
        <v>0.89488636363636365</v>
      </c>
      <c r="BX415" s="56">
        <v>76.400000000000006</v>
      </c>
      <c r="BY415" s="107">
        <v>89.5</v>
      </c>
      <c r="BZ415" s="56">
        <v>84.4</v>
      </c>
      <c r="CA415" s="56">
        <v>79.2</v>
      </c>
      <c r="CB415" s="56">
        <v>91.9</v>
      </c>
      <c r="CC415" s="96" t="s">
        <v>3709</v>
      </c>
      <c r="CD415" s="96" t="s">
        <v>649</v>
      </c>
      <c r="CE415" s="96" t="s">
        <v>555</v>
      </c>
      <c r="CF415" s="96" t="s">
        <v>3710</v>
      </c>
      <c r="CG415" s="96" t="s">
        <v>2052</v>
      </c>
      <c r="CH415" s="56">
        <v>37.549999999999997</v>
      </c>
      <c r="CI415" s="56">
        <v>1</v>
      </c>
      <c r="CJ415" s="60">
        <v>2.9596744358120608</v>
      </c>
      <c r="CK415" s="61">
        <v>2</v>
      </c>
      <c r="CL415" s="107">
        <v>37.551633496057079</v>
      </c>
      <c r="CM415" s="56">
        <v>1</v>
      </c>
      <c r="CN415" s="56">
        <v>112.65</v>
      </c>
      <c r="CO415" s="56">
        <v>3</v>
      </c>
      <c r="CP415" s="56">
        <v>0</v>
      </c>
      <c r="CQ415" s="56">
        <v>0</v>
      </c>
      <c r="CR415" s="56">
        <v>35.22</v>
      </c>
      <c r="CS415" s="56">
        <v>1</v>
      </c>
      <c r="CT415" s="56">
        <v>0</v>
      </c>
      <c r="CU415" s="56">
        <v>0</v>
      </c>
      <c r="CV415" s="56">
        <v>0</v>
      </c>
      <c r="CW415" s="56">
        <v>0</v>
      </c>
      <c r="CX415" s="56">
        <v>35.22</v>
      </c>
      <c r="CY415" s="56">
        <v>1</v>
      </c>
      <c r="CZ415" s="56">
        <v>0</v>
      </c>
      <c r="DA415" s="56">
        <v>0</v>
      </c>
      <c r="DB415" s="60">
        <v>0.46403712296983757</v>
      </c>
      <c r="DC415" s="61">
        <v>1</v>
      </c>
      <c r="DD415" s="56" t="s">
        <v>3711</v>
      </c>
      <c r="DE415" s="56" t="s">
        <v>3712</v>
      </c>
      <c r="DF415" s="96" t="s">
        <v>555</v>
      </c>
      <c r="DG415" s="96" t="s">
        <v>555</v>
      </c>
      <c r="DH415" s="56">
        <v>35.22</v>
      </c>
      <c r="DI415" s="56">
        <v>1</v>
      </c>
      <c r="DJ415" s="56">
        <v>281.79000000000002</v>
      </c>
      <c r="DK415" s="56">
        <v>8</v>
      </c>
      <c r="DL415" s="56">
        <v>0</v>
      </c>
      <c r="DM415" s="56">
        <v>0</v>
      </c>
      <c r="DN415" s="56">
        <v>35.22</v>
      </c>
      <c r="DO415" s="56">
        <v>1</v>
      </c>
      <c r="DP415" s="56">
        <v>61.34</v>
      </c>
      <c r="DQ415" s="56">
        <v>3</v>
      </c>
      <c r="DR415" s="56">
        <v>0</v>
      </c>
      <c r="DS415" s="56">
        <v>0</v>
      </c>
      <c r="DT415" s="56">
        <v>81.77</v>
      </c>
      <c r="DU415" s="56">
        <v>2</v>
      </c>
      <c r="DV415" s="56">
        <v>40.880000000000003</v>
      </c>
      <c r="DW415" s="56">
        <v>1</v>
      </c>
      <c r="DX415" s="56">
        <v>0</v>
      </c>
      <c r="DY415" s="56">
        <v>0</v>
      </c>
      <c r="DZ415" s="62">
        <v>2.3255813953488373</v>
      </c>
      <c r="EA415" s="63">
        <v>6</v>
      </c>
      <c r="EB415" s="62">
        <v>29.844961240310074</v>
      </c>
      <c r="EC415" s="63">
        <v>77</v>
      </c>
      <c r="ED415" s="60">
        <v>6.1887570912841676</v>
      </c>
      <c r="EE415" s="61">
        <v>12</v>
      </c>
      <c r="EF415" s="56" t="s">
        <v>3713</v>
      </c>
      <c r="EG415" s="56" t="s">
        <v>2792</v>
      </c>
      <c r="EH415" s="56" t="s">
        <v>555</v>
      </c>
      <c r="EI415" s="56" t="s">
        <v>555</v>
      </c>
      <c r="EJ415" s="56" t="s">
        <v>1071</v>
      </c>
      <c r="EK415" s="56" t="s">
        <v>3714</v>
      </c>
      <c r="EL415" s="56" t="s">
        <v>3715</v>
      </c>
      <c r="EM415" s="56" t="s">
        <v>3716</v>
      </c>
      <c r="EN415" s="56" t="s">
        <v>555</v>
      </c>
      <c r="EO415" s="56" t="s">
        <v>555</v>
      </c>
      <c r="EP415" s="56">
        <v>122.65</v>
      </c>
      <c r="EQ415" s="56">
        <v>3</v>
      </c>
      <c r="ER415" s="99">
        <v>204.42</v>
      </c>
      <c r="ES415" s="96">
        <v>5</v>
      </c>
      <c r="ET415" s="56">
        <v>122.65</v>
      </c>
      <c r="EU415" s="56">
        <v>3</v>
      </c>
      <c r="EV415" s="107">
        <v>122.64922322158627</v>
      </c>
      <c r="EW415" s="56">
        <v>3</v>
      </c>
      <c r="EX415" s="56">
        <v>0</v>
      </c>
      <c r="EY415" s="62">
        <v>65.934065934065941</v>
      </c>
      <c r="EZ415" s="63">
        <v>60</v>
      </c>
      <c r="FA415" s="62">
        <v>67.401960784313715</v>
      </c>
      <c r="FB415" s="63">
        <v>55</v>
      </c>
      <c r="FC415" s="56">
        <v>0</v>
      </c>
      <c r="FD415" s="56">
        <v>0</v>
      </c>
      <c r="FE415" s="56">
        <v>836.03</v>
      </c>
      <c r="FF415" s="56">
        <v>31</v>
      </c>
      <c r="FG415" s="56">
        <v>0</v>
      </c>
      <c r="FH415" s="56">
        <v>0</v>
      </c>
      <c r="FI415" s="56">
        <v>53.94</v>
      </c>
      <c r="FJ415" s="56">
        <v>2</v>
      </c>
      <c r="FK415" s="56">
        <v>889.97</v>
      </c>
      <c r="FL415" s="56">
        <v>33</v>
      </c>
      <c r="FM415" s="56">
        <v>80.91</v>
      </c>
      <c r="FN415" s="56">
        <v>3</v>
      </c>
      <c r="FO415" s="56">
        <v>431.5</v>
      </c>
      <c r="FP415" s="56">
        <v>16</v>
      </c>
      <c r="FQ415" s="56">
        <v>0</v>
      </c>
      <c r="FR415" s="56">
        <v>0</v>
      </c>
      <c r="FS415" s="60">
        <v>12</v>
      </c>
      <c r="FT415" s="61">
        <v>12</v>
      </c>
      <c r="FU415" s="60">
        <v>6.6006600660066006</v>
      </c>
      <c r="FV415" s="61">
        <v>16</v>
      </c>
      <c r="FW415" s="56" t="s">
        <v>3717</v>
      </c>
      <c r="FX415" s="56">
        <v>3.27</v>
      </c>
      <c r="FY415" s="56">
        <v>1.95</v>
      </c>
      <c r="FZ415" s="111">
        <v>5634</v>
      </c>
      <c r="GA415" s="111">
        <v>7502</v>
      </c>
      <c r="GB415" s="56">
        <v>34.24</v>
      </c>
      <c r="GC415" s="56">
        <v>65.760000000000005</v>
      </c>
      <c r="GD415" s="56">
        <v>29.23</v>
      </c>
      <c r="GE415" s="56">
        <v>76.78</v>
      </c>
      <c r="GF415" s="56">
        <v>61.41</v>
      </c>
      <c r="GG415" s="56">
        <v>46.7</v>
      </c>
      <c r="GH415" s="56">
        <v>92.22</v>
      </c>
      <c r="GI415" s="56">
        <v>28.81</v>
      </c>
      <c r="GJ415" s="56">
        <v>12.4</v>
      </c>
      <c r="GK415" s="56">
        <v>46.81</v>
      </c>
      <c r="GL415" s="56">
        <v>2.13</v>
      </c>
      <c r="GM415" s="56">
        <v>15.84</v>
      </c>
      <c r="GN415" s="56">
        <v>2.61</v>
      </c>
      <c r="GO415" s="56">
        <v>24.32</v>
      </c>
      <c r="GP415" s="56">
        <v>1.92</v>
      </c>
      <c r="GQ415" s="56">
        <v>1.1100000000000001</v>
      </c>
      <c r="GR415" s="56">
        <v>1.85</v>
      </c>
      <c r="GS415" s="56">
        <v>0.52</v>
      </c>
      <c r="GT415" s="56">
        <v>11.1</v>
      </c>
      <c r="GU415" s="99">
        <v>35.693759149812934</v>
      </c>
      <c r="GV415" s="120">
        <v>7.9523251270027406E-2</v>
      </c>
      <c r="GW415" s="120">
        <v>0.62485345838217998</v>
      </c>
      <c r="GX415" s="120">
        <v>0.24970691676436099</v>
      </c>
      <c r="GY415" s="120">
        <v>4.3571707698319702E-2</v>
      </c>
      <c r="GZ415" s="120">
        <v>1.9538882375928101E-4</v>
      </c>
      <c r="HA415" s="120">
        <v>1.9538882375928101E-4</v>
      </c>
      <c r="HB415" s="113">
        <v>0</v>
      </c>
      <c r="HC415" s="120">
        <v>1.95388823759281E-3</v>
      </c>
      <c r="HD415" s="122">
        <v>87</v>
      </c>
      <c r="HE415" s="118">
        <v>0</v>
      </c>
      <c r="HF415" s="118">
        <v>0</v>
      </c>
      <c r="HG415" s="118">
        <v>0</v>
      </c>
      <c r="HH415" s="122">
        <v>11</v>
      </c>
      <c r="HI415" s="122">
        <v>1623</v>
      </c>
      <c r="HJ415" s="122">
        <v>4</v>
      </c>
      <c r="HK415" s="122">
        <v>1725</v>
      </c>
      <c r="HL415" s="122">
        <v>73</v>
      </c>
      <c r="HM415" s="118">
        <v>0</v>
      </c>
      <c r="HN415" s="118">
        <v>2</v>
      </c>
      <c r="HO415" s="118">
        <v>0</v>
      </c>
      <c r="HP415" s="118">
        <v>9</v>
      </c>
      <c r="HQ415" s="122">
        <v>2087</v>
      </c>
      <c r="HR415" s="122">
        <v>3</v>
      </c>
      <c r="HS415" s="122">
        <v>2174</v>
      </c>
      <c r="HT415" s="122">
        <v>44</v>
      </c>
      <c r="HU415" s="118">
        <v>0</v>
      </c>
      <c r="HV415" s="122">
        <v>3</v>
      </c>
      <c r="HW415" s="118">
        <v>0</v>
      </c>
      <c r="HX415" s="122">
        <v>15</v>
      </c>
      <c r="HY415" s="122">
        <v>2586</v>
      </c>
      <c r="HZ415" s="122">
        <v>9</v>
      </c>
      <c r="IA415" s="122">
        <v>2657</v>
      </c>
      <c r="IB415" s="122">
        <v>104</v>
      </c>
      <c r="IC415" s="118">
        <v>0</v>
      </c>
      <c r="ID415" s="122">
        <v>3</v>
      </c>
      <c r="IE415" s="118">
        <v>0</v>
      </c>
      <c r="IF415" s="122">
        <v>19</v>
      </c>
      <c r="IG415" s="122">
        <v>3292</v>
      </c>
      <c r="IH415" s="122">
        <v>1257</v>
      </c>
      <c r="II415" s="122">
        <v>4675</v>
      </c>
      <c r="IJ415" s="130">
        <v>4</v>
      </c>
      <c r="IK415" s="131">
        <v>8.3857442348008408E-3</v>
      </c>
      <c r="IL415" s="130">
        <v>9</v>
      </c>
      <c r="IM415" s="131">
        <v>1.88679245283019E-2</v>
      </c>
      <c r="IN415" s="130">
        <v>1</v>
      </c>
      <c r="IO415" s="131">
        <v>2.0964360587002102E-3</v>
      </c>
      <c r="IP415" s="119">
        <v>0</v>
      </c>
      <c r="IQ415" s="119">
        <v>0</v>
      </c>
      <c r="IR415" s="119">
        <v>0</v>
      </c>
      <c r="IS415" s="119">
        <v>0</v>
      </c>
      <c r="IT415" s="122">
        <v>0</v>
      </c>
      <c r="IU415" s="122">
        <v>0</v>
      </c>
      <c r="IV415" s="130">
        <v>1</v>
      </c>
      <c r="IW415" s="131">
        <v>2.0964360587002102E-3</v>
      </c>
      <c r="IX415" s="130">
        <v>396</v>
      </c>
      <c r="IY415" s="131">
        <v>0.83018867924528295</v>
      </c>
      <c r="IZ415" s="119">
        <v>0</v>
      </c>
      <c r="JA415" s="119">
        <v>0</v>
      </c>
      <c r="JB415" s="130">
        <v>58</v>
      </c>
      <c r="JC415" s="131">
        <v>0.121593291404612</v>
      </c>
      <c r="JD415" s="122">
        <v>0</v>
      </c>
      <c r="JE415" s="122">
        <v>0</v>
      </c>
      <c r="JF415" s="122">
        <v>0</v>
      </c>
      <c r="JG415" s="122">
        <v>0</v>
      </c>
      <c r="JH415" s="122">
        <v>0</v>
      </c>
      <c r="JI415" s="122">
        <v>0</v>
      </c>
      <c r="JJ415" s="130">
        <v>5</v>
      </c>
      <c r="JK415" s="131">
        <v>1.0482180293501E-2</v>
      </c>
      <c r="JL415" s="119">
        <v>0</v>
      </c>
      <c r="JM415" s="119">
        <v>0</v>
      </c>
      <c r="JN415" s="119">
        <v>0</v>
      </c>
      <c r="JO415" s="119">
        <v>0</v>
      </c>
      <c r="JP415" s="122">
        <v>0</v>
      </c>
      <c r="JQ415" s="122">
        <v>0</v>
      </c>
      <c r="JR415" s="119"/>
      <c r="JS415" s="119"/>
      <c r="JT415" s="122">
        <v>0</v>
      </c>
      <c r="JU415" s="118">
        <v>0</v>
      </c>
      <c r="JV415" s="119"/>
      <c r="JW415" s="119"/>
      <c r="JX415" s="119"/>
      <c r="JY415" s="119"/>
      <c r="JZ415" s="119"/>
      <c r="KA415" s="122">
        <v>0</v>
      </c>
      <c r="KB415" s="119"/>
      <c r="KC415" s="119"/>
      <c r="KD415" s="119"/>
      <c r="KE415" s="119"/>
      <c r="KF415" s="122">
        <v>0</v>
      </c>
      <c r="KG415" s="122">
        <v>0</v>
      </c>
      <c r="KH415" s="122">
        <v>0</v>
      </c>
      <c r="KI415" s="122">
        <v>0</v>
      </c>
      <c r="KJ415" s="122">
        <v>0</v>
      </c>
      <c r="KK415" s="122">
        <v>0</v>
      </c>
      <c r="KL415" s="122">
        <v>0</v>
      </c>
      <c r="KM415" s="122">
        <v>0</v>
      </c>
      <c r="KN415" s="122">
        <v>0</v>
      </c>
      <c r="KO415" s="122">
        <v>0</v>
      </c>
      <c r="KP415" s="122">
        <v>0</v>
      </c>
      <c r="KQ415" s="122">
        <v>0</v>
      </c>
      <c r="KR415" s="122">
        <v>0</v>
      </c>
      <c r="KS415" s="122">
        <v>0</v>
      </c>
      <c r="KT415" s="130">
        <v>1</v>
      </c>
      <c r="KU415" s="131">
        <v>2.0964360587002102E-3</v>
      </c>
      <c r="KV415" s="122">
        <v>0</v>
      </c>
      <c r="KW415" s="122">
        <v>0</v>
      </c>
      <c r="KX415" s="122">
        <v>0</v>
      </c>
      <c r="KY415" s="122">
        <v>0</v>
      </c>
      <c r="KZ415" s="122">
        <v>0</v>
      </c>
      <c r="LA415" s="122">
        <v>0</v>
      </c>
      <c r="LB415" s="122">
        <v>0</v>
      </c>
      <c r="LC415" s="122">
        <v>0</v>
      </c>
      <c r="LD415" s="122">
        <v>0</v>
      </c>
      <c r="LE415" s="122">
        <v>0</v>
      </c>
      <c r="LF415" s="130">
        <v>1</v>
      </c>
      <c r="LG415" s="131">
        <v>2.0964360587002102E-3</v>
      </c>
      <c r="LH415" s="119">
        <v>0</v>
      </c>
      <c r="LI415" s="119">
        <v>0</v>
      </c>
      <c r="LJ415" s="119">
        <v>0</v>
      </c>
      <c r="LK415" s="119">
        <v>0</v>
      </c>
      <c r="LL415" s="119">
        <v>0</v>
      </c>
      <c r="LM415" s="119">
        <v>0</v>
      </c>
      <c r="LN415" s="122">
        <v>0</v>
      </c>
      <c r="LO415" s="122">
        <v>0</v>
      </c>
      <c r="LP415" s="122">
        <v>0</v>
      </c>
      <c r="LQ415" s="122">
        <v>0</v>
      </c>
      <c r="LR415" s="122">
        <v>0</v>
      </c>
      <c r="LS415" s="122">
        <v>0</v>
      </c>
      <c r="LT415" s="122">
        <v>0</v>
      </c>
      <c r="LU415" s="122">
        <v>0</v>
      </c>
      <c r="LV415" s="122">
        <v>0</v>
      </c>
      <c r="LW415" s="122">
        <v>0</v>
      </c>
      <c r="LX415" s="122">
        <v>0</v>
      </c>
      <c r="LY415" s="122">
        <v>0</v>
      </c>
      <c r="LZ415" s="122">
        <v>0</v>
      </c>
      <c r="MA415" s="122">
        <v>0</v>
      </c>
      <c r="MB415" s="122">
        <v>0</v>
      </c>
      <c r="MC415" s="122">
        <v>0</v>
      </c>
      <c r="MD415" s="122">
        <v>0</v>
      </c>
      <c r="ME415" s="122">
        <v>0</v>
      </c>
      <c r="MF415" s="130">
        <v>1</v>
      </c>
      <c r="MG415" s="131">
        <v>2.0964360587002102E-3</v>
      </c>
      <c r="MH415" s="122">
        <v>0</v>
      </c>
      <c r="MI415" s="122">
        <v>0</v>
      </c>
      <c r="MJ415" s="122">
        <v>0</v>
      </c>
      <c r="MK415" s="122">
        <v>0</v>
      </c>
      <c r="ML415" s="122">
        <v>0</v>
      </c>
      <c r="MM415" s="122">
        <v>0</v>
      </c>
      <c r="MN415" s="122">
        <v>0</v>
      </c>
      <c r="MO415" s="122">
        <v>0</v>
      </c>
      <c r="MP415" s="122">
        <v>0</v>
      </c>
      <c r="MQ415" s="122">
        <v>0</v>
      </c>
      <c r="MR415" s="122">
        <v>0</v>
      </c>
      <c r="MS415" s="122">
        <v>0</v>
      </c>
      <c r="MT415" s="122">
        <v>0</v>
      </c>
      <c r="MU415" s="122">
        <v>0</v>
      </c>
      <c r="MV415" s="122">
        <v>0</v>
      </c>
      <c r="MW415" s="122">
        <v>0</v>
      </c>
      <c r="MX415" s="122">
        <v>0</v>
      </c>
      <c r="MY415" s="122">
        <v>0</v>
      </c>
      <c r="MZ415" s="122">
        <v>0</v>
      </c>
      <c r="NA415" s="122">
        <v>0</v>
      </c>
      <c r="NB415" s="122">
        <v>0</v>
      </c>
      <c r="NC415" s="122">
        <v>0</v>
      </c>
      <c r="ND415" s="122">
        <v>0</v>
      </c>
      <c r="NE415" s="122">
        <v>0</v>
      </c>
      <c r="NF415" s="122">
        <v>0</v>
      </c>
      <c r="NG415" s="122">
        <v>0</v>
      </c>
      <c r="NH415" s="122">
        <v>0</v>
      </c>
      <c r="NI415" s="122">
        <v>0</v>
      </c>
      <c r="NJ415" s="122">
        <v>0</v>
      </c>
      <c r="NK415" s="122">
        <v>0</v>
      </c>
      <c r="NL415" s="122">
        <v>0</v>
      </c>
      <c r="NM415" s="122">
        <v>0</v>
      </c>
      <c r="NN415" s="122">
        <v>0</v>
      </c>
      <c r="NO415" s="122">
        <v>0</v>
      </c>
      <c r="NP415" s="122">
        <v>0</v>
      </c>
      <c r="NQ415" s="122">
        <v>0</v>
      </c>
      <c r="NR415" s="122">
        <v>0</v>
      </c>
      <c r="NS415" s="122">
        <v>0</v>
      </c>
      <c r="NT415" s="122">
        <v>0</v>
      </c>
      <c r="NU415" s="119">
        <v>0</v>
      </c>
      <c r="NV415" s="119">
        <v>0</v>
      </c>
      <c r="NW415" s="119">
        <v>0</v>
      </c>
      <c r="NX415" s="119">
        <v>0</v>
      </c>
      <c r="NY415" s="119">
        <v>0</v>
      </c>
      <c r="NZ415" s="119">
        <v>0</v>
      </c>
      <c r="OA415" s="119">
        <v>0</v>
      </c>
      <c r="OB415" s="119">
        <v>0</v>
      </c>
      <c r="OC415" s="119">
        <v>0</v>
      </c>
      <c r="OD415" s="119">
        <v>0</v>
      </c>
      <c r="OE415" s="119">
        <v>0</v>
      </c>
      <c r="OF415" s="119">
        <v>0</v>
      </c>
      <c r="OG415" s="119">
        <v>0</v>
      </c>
      <c r="OH415" s="119">
        <v>0</v>
      </c>
      <c r="OI415" s="119">
        <v>0</v>
      </c>
      <c r="OJ415" s="119">
        <v>0</v>
      </c>
      <c r="OK415" s="119">
        <v>0</v>
      </c>
      <c r="OL415" s="119">
        <v>0</v>
      </c>
      <c r="OM415" s="119">
        <v>0</v>
      </c>
      <c r="ON415" s="119">
        <v>0</v>
      </c>
      <c r="OO415" s="119">
        <v>0</v>
      </c>
      <c r="OP415" s="119">
        <v>0</v>
      </c>
      <c r="OQ415" s="119">
        <v>0</v>
      </c>
      <c r="OR415" s="119">
        <v>0</v>
      </c>
      <c r="OS415" s="119">
        <v>0</v>
      </c>
      <c r="OT415" s="119">
        <v>0</v>
      </c>
    </row>
    <row r="416" spans="1:410" s="10" customFormat="1">
      <c r="A416" s="55" t="s">
        <v>1030</v>
      </c>
      <c r="B416" s="56" t="s">
        <v>1031</v>
      </c>
      <c r="C416" s="55" t="s">
        <v>466</v>
      </c>
      <c r="D416" s="57">
        <v>6</v>
      </c>
      <c r="E416" s="96">
        <v>2018</v>
      </c>
      <c r="F416" s="56">
        <v>67.5</v>
      </c>
      <c r="G416" s="110">
        <v>14518</v>
      </c>
      <c r="H416" s="110">
        <v>7659</v>
      </c>
      <c r="I416" s="110">
        <v>6859</v>
      </c>
      <c r="J416" s="100">
        <v>25.25</v>
      </c>
      <c r="K416" s="110">
        <v>3413</v>
      </c>
      <c r="L416" s="100">
        <v>71.19</v>
      </c>
      <c r="M416" s="110">
        <v>9703</v>
      </c>
      <c r="N416" s="56">
        <v>978</v>
      </c>
      <c r="O416" s="56">
        <v>508</v>
      </c>
      <c r="P416" s="56">
        <v>470</v>
      </c>
      <c r="Q416" s="112">
        <v>1175</v>
      </c>
      <c r="R416" s="113">
        <v>609</v>
      </c>
      <c r="S416" s="113">
        <v>566</v>
      </c>
      <c r="T416" s="111">
        <v>1017</v>
      </c>
      <c r="U416" s="56">
        <v>522</v>
      </c>
      <c r="V416" s="56">
        <v>495</v>
      </c>
      <c r="W416" s="114">
        <v>1247</v>
      </c>
      <c r="X416" s="113">
        <v>641</v>
      </c>
      <c r="Y416" s="113">
        <v>606</v>
      </c>
      <c r="Z416" s="111">
        <v>1091</v>
      </c>
      <c r="AA416" s="56">
        <v>566</v>
      </c>
      <c r="AB416" s="56">
        <v>525</v>
      </c>
      <c r="AC416" s="112">
        <v>1348</v>
      </c>
      <c r="AD416" s="112">
        <v>714</v>
      </c>
      <c r="AE416" s="112">
        <v>634</v>
      </c>
      <c r="AF416" s="111">
        <v>1141</v>
      </c>
      <c r="AG416" s="56">
        <v>618</v>
      </c>
      <c r="AH416" s="177">
        <v>523</v>
      </c>
      <c r="AI416" s="182"/>
      <c r="AJ416" s="182"/>
      <c r="AK416" s="182"/>
      <c r="AL416" s="111">
        <v>1118</v>
      </c>
      <c r="AM416" s="56">
        <v>604</v>
      </c>
      <c r="AN416" s="56">
        <v>514</v>
      </c>
      <c r="AO416" s="111">
        <v>1032</v>
      </c>
      <c r="AP416" s="56">
        <v>537</v>
      </c>
      <c r="AQ416" s="56">
        <v>495</v>
      </c>
      <c r="AR416" s="56">
        <v>306</v>
      </c>
      <c r="AS416" s="80">
        <v>60</v>
      </c>
      <c r="AT416" s="115" t="s">
        <v>3413</v>
      </c>
      <c r="AU416" s="59">
        <v>613</v>
      </c>
      <c r="AV416" s="59">
        <v>0</v>
      </c>
      <c r="AW416" s="59">
        <v>143</v>
      </c>
      <c r="AX416" s="59">
        <v>15.4</v>
      </c>
      <c r="AY416" s="59">
        <v>3</v>
      </c>
      <c r="AZ416" s="62">
        <v>3.0959752321981426</v>
      </c>
      <c r="BA416" s="63">
        <v>4</v>
      </c>
      <c r="BB416" s="62">
        <v>0</v>
      </c>
      <c r="BC416" s="63">
        <v>0</v>
      </c>
      <c r="BD416" s="64">
        <v>0</v>
      </c>
      <c r="BE416" s="65">
        <v>0</v>
      </c>
      <c r="BF416" s="62">
        <v>8.2051282051282044</v>
      </c>
      <c r="BG416" s="63">
        <v>16</v>
      </c>
      <c r="BH416" s="62">
        <v>7.6923076923076925</v>
      </c>
      <c r="BI416" s="63">
        <v>15</v>
      </c>
      <c r="BJ416" s="64">
        <v>0</v>
      </c>
      <c r="BK416" s="65">
        <v>0</v>
      </c>
      <c r="BL416" s="64">
        <v>0</v>
      </c>
      <c r="BM416" s="65">
        <v>0</v>
      </c>
      <c r="BN416" s="56">
        <v>0</v>
      </c>
      <c r="BO416" s="56">
        <v>0</v>
      </c>
      <c r="BP416" s="56">
        <v>0</v>
      </c>
      <c r="BQ416" s="56">
        <v>0</v>
      </c>
      <c r="BR416" s="56">
        <v>0</v>
      </c>
      <c r="BS416" s="56">
        <v>0</v>
      </c>
      <c r="BT416" s="56">
        <v>0</v>
      </c>
      <c r="BU416" s="56">
        <v>0</v>
      </c>
      <c r="BV416" s="116">
        <v>49.4</v>
      </c>
      <c r="BW416" s="70">
        <v>1.0886075949367089</v>
      </c>
      <c r="BX416" s="56">
        <v>103.2</v>
      </c>
      <c r="BY416" s="107">
        <v>108.9</v>
      </c>
      <c r="BZ416" s="56">
        <v>103.2</v>
      </c>
      <c r="CA416" s="56">
        <v>96.3</v>
      </c>
      <c r="CB416" s="56">
        <v>102.5</v>
      </c>
      <c r="CC416" s="96" t="s">
        <v>3718</v>
      </c>
      <c r="CD416" s="96" t="s">
        <v>3719</v>
      </c>
      <c r="CE416" s="96" t="s">
        <v>555</v>
      </c>
      <c r="CF416" s="96" t="s">
        <v>920</v>
      </c>
      <c r="CG416" s="96" t="s">
        <v>3720</v>
      </c>
      <c r="CH416" s="56">
        <v>0</v>
      </c>
      <c r="CI416" s="56">
        <v>0</v>
      </c>
      <c r="CJ416" s="60">
        <v>3.0959752321981426</v>
      </c>
      <c r="CK416" s="61">
        <v>1</v>
      </c>
      <c r="CL416" s="61">
        <v>0</v>
      </c>
      <c r="CM416" s="61">
        <v>0</v>
      </c>
      <c r="CN416" s="56">
        <v>235.11</v>
      </c>
      <c r="CO416" s="56">
        <v>3</v>
      </c>
      <c r="CP416" s="56">
        <v>78.37</v>
      </c>
      <c r="CQ416" s="56">
        <v>1</v>
      </c>
      <c r="CR416" s="56">
        <v>0</v>
      </c>
      <c r="CS416" s="56">
        <v>0</v>
      </c>
      <c r="CT416" s="56">
        <v>0</v>
      </c>
      <c r="CU416" s="56">
        <v>0</v>
      </c>
      <c r="CV416" s="56">
        <v>0</v>
      </c>
      <c r="CW416" s="56">
        <v>0</v>
      </c>
      <c r="CX416" s="56">
        <v>0</v>
      </c>
      <c r="CY416" s="56">
        <v>0</v>
      </c>
      <c r="CZ416" s="56">
        <v>0</v>
      </c>
      <c r="DA416" s="56">
        <v>0</v>
      </c>
      <c r="DB416" s="60">
        <v>0</v>
      </c>
      <c r="DC416" s="61">
        <v>0</v>
      </c>
      <c r="DD416" s="56" t="s">
        <v>3721</v>
      </c>
      <c r="DE416" s="56" t="s">
        <v>3722</v>
      </c>
      <c r="DF416" s="96" t="s">
        <v>555</v>
      </c>
      <c r="DG416" s="96" t="s">
        <v>555</v>
      </c>
      <c r="DH416" s="56">
        <v>132.63</v>
      </c>
      <c r="DI416" s="56">
        <v>2</v>
      </c>
      <c r="DJ416" s="56">
        <v>331.56</v>
      </c>
      <c r="DK416" s="56">
        <v>5</v>
      </c>
      <c r="DL416" s="56">
        <v>0</v>
      </c>
      <c r="DM416" s="56">
        <v>0</v>
      </c>
      <c r="DN416" s="56">
        <v>132.63</v>
      </c>
      <c r="DO416" s="56">
        <v>2</v>
      </c>
      <c r="DP416" s="56">
        <v>0</v>
      </c>
      <c r="DQ416" s="56">
        <v>0</v>
      </c>
      <c r="DR416" s="56">
        <v>0</v>
      </c>
      <c r="DS416" s="56">
        <v>0</v>
      </c>
      <c r="DT416" s="56">
        <v>0</v>
      </c>
      <c r="DU416" s="56">
        <v>0</v>
      </c>
      <c r="DV416" s="56">
        <v>0</v>
      </c>
      <c r="DW416" s="56">
        <v>0</v>
      </c>
      <c r="DX416" s="56">
        <v>0</v>
      </c>
      <c r="DY416" s="56">
        <v>0</v>
      </c>
      <c r="DZ416" s="62">
        <v>1.5151515151515151</v>
      </c>
      <c r="EA416" s="63">
        <v>3</v>
      </c>
      <c r="EB416" s="62">
        <v>23.232323232323232</v>
      </c>
      <c r="EC416" s="63">
        <v>46</v>
      </c>
      <c r="ED416" s="77">
        <v>0</v>
      </c>
      <c r="EE416" s="72">
        <v>0</v>
      </c>
      <c r="EF416" s="56" t="s">
        <v>3723</v>
      </c>
      <c r="EG416" s="56" t="s">
        <v>3724</v>
      </c>
      <c r="EH416" s="56" t="s">
        <v>555</v>
      </c>
      <c r="EI416" s="56" t="s">
        <v>555</v>
      </c>
      <c r="EJ416" s="56" t="s">
        <v>3725</v>
      </c>
      <c r="EK416" s="56" t="s">
        <v>3726</v>
      </c>
      <c r="EL416" s="56" t="s">
        <v>3727</v>
      </c>
      <c r="EM416" s="56" t="s">
        <v>3728</v>
      </c>
      <c r="EN416" s="56" t="s">
        <v>555</v>
      </c>
      <c r="EO416" s="56" t="s">
        <v>555</v>
      </c>
      <c r="EP416" s="56">
        <v>210.38</v>
      </c>
      <c r="EQ416" s="56">
        <v>3</v>
      </c>
      <c r="ER416" s="99">
        <v>210.38</v>
      </c>
      <c r="ES416" s="96">
        <v>3</v>
      </c>
      <c r="ET416" s="56">
        <v>420.76</v>
      </c>
      <c r="EU416" s="56">
        <v>6</v>
      </c>
      <c r="EV416" s="107">
        <v>280.5</v>
      </c>
      <c r="EW416" s="56">
        <v>4</v>
      </c>
      <c r="EX416" s="56">
        <v>0</v>
      </c>
      <c r="EY416" s="62">
        <v>110.89494163424123</v>
      </c>
      <c r="EZ416" s="63">
        <v>57</v>
      </c>
      <c r="FA416" s="62">
        <v>101.01010101010101</v>
      </c>
      <c r="FB416" s="63">
        <v>50</v>
      </c>
      <c r="FC416" s="56">
        <v>0</v>
      </c>
      <c r="FD416" s="56">
        <v>0</v>
      </c>
      <c r="FE416" s="56">
        <v>403.23</v>
      </c>
      <c r="FF416" s="56">
        <v>10</v>
      </c>
      <c r="FG416" s="56">
        <v>0</v>
      </c>
      <c r="FH416" s="56">
        <v>0</v>
      </c>
      <c r="FI416" s="56">
        <v>0</v>
      </c>
      <c r="FJ416" s="56">
        <v>0</v>
      </c>
      <c r="FK416" s="56">
        <v>403.23</v>
      </c>
      <c r="FL416" s="56">
        <v>10</v>
      </c>
      <c r="FM416" s="56">
        <v>120.97</v>
      </c>
      <c r="FN416" s="56">
        <v>3</v>
      </c>
      <c r="FO416" s="56">
        <v>887.1</v>
      </c>
      <c r="FP416" s="56">
        <v>22</v>
      </c>
      <c r="FQ416" s="56">
        <v>0</v>
      </c>
      <c r="FR416" s="56">
        <v>0</v>
      </c>
      <c r="FS416" s="60">
        <v>5</v>
      </c>
      <c r="FT416" s="61">
        <v>5</v>
      </c>
      <c r="FU416" s="60">
        <v>3.8759689922480618</v>
      </c>
      <c r="FV416" s="61">
        <v>4</v>
      </c>
      <c r="FW416" s="56" t="s">
        <v>3729</v>
      </c>
      <c r="FX416" s="56">
        <v>3.01</v>
      </c>
      <c r="FY416" s="56">
        <v>21.29</v>
      </c>
      <c r="FZ416" s="111">
        <v>4474</v>
      </c>
      <c r="GA416" s="111">
        <v>5521</v>
      </c>
      <c r="GB416" s="56">
        <v>33.549999999999997</v>
      </c>
      <c r="GC416" s="56">
        <v>66.45</v>
      </c>
      <c r="GD416" s="56">
        <v>24.05</v>
      </c>
      <c r="GE416" s="56">
        <v>83.34</v>
      </c>
      <c r="GF416" s="56">
        <v>81.150000000000006</v>
      </c>
      <c r="GG416" s="56">
        <v>58.29</v>
      </c>
      <c r="GH416" s="56">
        <v>98.6</v>
      </c>
      <c r="GI416" s="56">
        <v>42.41</v>
      </c>
      <c r="GJ416" s="56">
        <v>18.100000000000001</v>
      </c>
      <c r="GK416" s="56">
        <v>59.25</v>
      </c>
      <c r="GL416" s="56">
        <v>1.17</v>
      </c>
      <c r="GM416" s="56">
        <v>15.23</v>
      </c>
      <c r="GN416" s="56">
        <v>3.68</v>
      </c>
      <c r="GO416" s="56">
        <v>20.440000000000001</v>
      </c>
      <c r="GP416" s="56">
        <v>2.82</v>
      </c>
      <c r="GQ416" s="56">
        <v>1.55</v>
      </c>
      <c r="GR416" s="56">
        <v>4.3499999999999996</v>
      </c>
      <c r="GS416" s="56">
        <v>0.93</v>
      </c>
      <c r="GT416" s="56">
        <v>5.01</v>
      </c>
      <c r="GU416" s="99">
        <v>9.6112391288188501</v>
      </c>
      <c r="GV416" s="120">
        <v>4.0265277119848402E-3</v>
      </c>
      <c r="GW416" s="120">
        <v>0.22335386072951199</v>
      </c>
      <c r="GX416" s="120">
        <v>0.56631927996210296</v>
      </c>
      <c r="GY416" s="120">
        <v>0.199905258171483</v>
      </c>
      <c r="GZ416" s="120">
        <v>4.9739459971577396E-3</v>
      </c>
      <c r="HA416" s="120">
        <v>7.1056371387967802E-4</v>
      </c>
      <c r="HB416" s="120">
        <v>2.3685457129322599E-4</v>
      </c>
      <c r="HC416" s="120">
        <v>4.7370914258645198E-4</v>
      </c>
      <c r="HD416" s="122">
        <v>161</v>
      </c>
      <c r="HE416" s="118">
        <v>0</v>
      </c>
      <c r="HF416" s="118">
        <v>0</v>
      </c>
      <c r="HG416" s="118">
        <v>0</v>
      </c>
      <c r="HH416" s="118">
        <v>4</v>
      </c>
      <c r="HI416" s="122">
        <v>704</v>
      </c>
      <c r="HJ416" s="118">
        <v>2</v>
      </c>
      <c r="HK416" s="122">
        <v>871</v>
      </c>
      <c r="HL416" s="122">
        <v>161</v>
      </c>
      <c r="HM416" s="118">
        <v>0</v>
      </c>
      <c r="HN416" s="118">
        <v>0</v>
      </c>
      <c r="HO416" s="118">
        <v>0</v>
      </c>
      <c r="HP416" s="118">
        <v>4</v>
      </c>
      <c r="HQ416" s="122">
        <v>941</v>
      </c>
      <c r="HR416" s="122">
        <v>6</v>
      </c>
      <c r="HS416" s="122">
        <v>1112</v>
      </c>
      <c r="HT416" s="122">
        <v>187</v>
      </c>
      <c r="HU416" s="118">
        <v>0</v>
      </c>
      <c r="HV416" s="118">
        <v>0</v>
      </c>
      <c r="HW416" s="118">
        <v>0</v>
      </c>
      <c r="HX416" s="122">
        <v>5</v>
      </c>
      <c r="HY416" s="122">
        <v>1142</v>
      </c>
      <c r="HZ416" s="118">
        <v>3</v>
      </c>
      <c r="IA416" s="122">
        <v>1337</v>
      </c>
      <c r="IB416" s="122">
        <v>325</v>
      </c>
      <c r="IC416" s="118">
        <v>0</v>
      </c>
      <c r="ID416" s="118">
        <v>0</v>
      </c>
      <c r="IE416" s="118">
        <v>0</v>
      </c>
      <c r="IF416" s="122">
        <v>10</v>
      </c>
      <c r="IG416" s="122">
        <v>1940</v>
      </c>
      <c r="IH416" s="122">
        <v>5</v>
      </c>
      <c r="II416" s="122">
        <v>2280</v>
      </c>
      <c r="IJ416" s="130">
        <v>1467</v>
      </c>
      <c r="IK416" s="131">
        <v>0.986550100874243</v>
      </c>
      <c r="IL416" s="130">
        <v>2</v>
      </c>
      <c r="IM416" s="131">
        <v>1.34498991257566E-3</v>
      </c>
      <c r="IN416" s="130">
        <v>1</v>
      </c>
      <c r="IO416" s="131">
        <v>6.7249495628782805E-4</v>
      </c>
      <c r="IP416" s="119">
        <v>0</v>
      </c>
      <c r="IQ416" s="119">
        <v>0</v>
      </c>
      <c r="IR416" s="119">
        <v>0</v>
      </c>
      <c r="IS416" s="122">
        <v>0</v>
      </c>
      <c r="IT416" s="122">
        <v>0</v>
      </c>
      <c r="IU416" s="122">
        <v>0</v>
      </c>
      <c r="IV416" s="130">
        <v>1</v>
      </c>
      <c r="IW416" s="131">
        <v>6.7249495628782805E-4</v>
      </c>
      <c r="IX416" s="130">
        <v>6</v>
      </c>
      <c r="IY416" s="131">
        <v>4.03496973772697E-3</v>
      </c>
      <c r="IZ416" s="119"/>
      <c r="JA416" s="119"/>
      <c r="JB416" s="119">
        <v>0</v>
      </c>
      <c r="JC416" s="119">
        <v>0</v>
      </c>
      <c r="JD416" s="122">
        <v>0</v>
      </c>
      <c r="JE416" s="122">
        <v>0</v>
      </c>
      <c r="JF416" s="122">
        <v>0</v>
      </c>
      <c r="JG416" s="122">
        <v>0</v>
      </c>
      <c r="JH416" s="122">
        <v>0</v>
      </c>
      <c r="JI416" s="122">
        <v>0</v>
      </c>
      <c r="JJ416" s="130">
        <v>4</v>
      </c>
      <c r="JK416" s="131">
        <v>2.68997982515131E-3</v>
      </c>
      <c r="JL416" s="119">
        <v>0</v>
      </c>
      <c r="JM416" s="119">
        <v>0</v>
      </c>
      <c r="JN416" s="119">
        <v>0</v>
      </c>
      <c r="JO416" s="119">
        <v>0</v>
      </c>
      <c r="JP416" s="122">
        <v>0</v>
      </c>
      <c r="JQ416" s="122">
        <v>0</v>
      </c>
      <c r="JR416" s="130">
        <v>1</v>
      </c>
      <c r="JS416" s="131">
        <v>6.7249495628782805E-4</v>
      </c>
      <c r="JT416" s="122">
        <v>0</v>
      </c>
      <c r="JU416" s="118">
        <v>0</v>
      </c>
      <c r="JV416" s="130">
        <v>1</v>
      </c>
      <c r="JW416" s="131">
        <v>6.7249495628782805E-4</v>
      </c>
      <c r="JX416" s="119"/>
      <c r="JY416" s="119"/>
      <c r="JZ416" s="119"/>
      <c r="KA416" s="122">
        <v>0</v>
      </c>
      <c r="KB416" s="119"/>
      <c r="KC416" s="119"/>
      <c r="KD416" s="130">
        <v>1</v>
      </c>
      <c r="KE416" s="131">
        <v>6.7249495628782805E-4</v>
      </c>
      <c r="KF416" s="122">
        <v>0</v>
      </c>
      <c r="KG416" s="122">
        <v>0</v>
      </c>
      <c r="KH416" s="122">
        <v>0</v>
      </c>
      <c r="KI416" s="122">
        <v>0</v>
      </c>
      <c r="KJ416" s="122">
        <v>0</v>
      </c>
      <c r="KK416" s="122">
        <v>0</v>
      </c>
      <c r="KL416" s="122">
        <v>0</v>
      </c>
      <c r="KM416" s="122">
        <v>0</v>
      </c>
      <c r="KN416" s="122">
        <v>0</v>
      </c>
      <c r="KO416" s="122">
        <v>0</v>
      </c>
      <c r="KP416" s="122">
        <v>0</v>
      </c>
      <c r="KQ416" s="122">
        <v>0</v>
      </c>
      <c r="KR416" s="122">
        <v>0</v>
      </c>
      <c r="KS416" s="122">
        <v>0</v>
      </c>
      <c r="KT416" s="119"/>
      <c r="KU416" s="119"/>
      <c r="KV416" s="122">
        <v>0</v>
      </c>
      <c r="KW416" s="122">
        <v>0</v>
      </c>
      <c r="KX416" s="122">
        <v>0</v>
      </c>
      <c r="KY416" s="122">
        <v>0</v>
      </c>
      <c r="KZ416" s="122">
        <v>0</v>
      </c>
      <c r="LA416" s="122">
        <v>0</v>
      </c>
      <c r="LB416" s="122">
        <v>0</v>
      </c>
      <c r="LC416" s="122">
        <v>0</v>
      </c>
      <c r="LD416" s="122">
        <v>0</v>
      </c>
      <c r="LE416" s="122">
        <v>0</v>
      </c>
      <c r="LF416" s="130">
        <v>1</v>
      </c>
      <c r="LG416" s="131">
        <v>6.7249495628782805E-4</v>
      </c>
      <c r="LH416" s="119">
        <v>0</v>
      </c>
      <c r="LI416" s="119">
        <v>0</v>
      </c>
      <c r="LJ416" s="119">
        <v>0</v>
      </c>
      <c r="LK416" s="119">
        <v>0</v>
      </c>
      <c r="LL416" s="122">
        <v>0</v>
      </c>
      <c r="LM416" s="122">
        <v>0</v>
      </c>
      <c r="LN416" s="122">
        <v>0</v>
      </c>
      <c r="LO416" s="122">
        <v>0</v>
      </c>
      <c r="LP416" s="122">
        <v>0</v>
      </c>
      <c r="LQ416" s="122">
        <v>0</v>
      </c>
      <c r="LR416" s="122">
        <v>0</v>
      </c>
      <c r="LS416" s="122">
        <v>0</v>
      </c>
      <c r="LT416" s="122">
        <v>0</v>
      </c>
      <c r="LU416" s="122">
        <v>0</v>
      </c>
      <c r="LV416" s="122">
        <v>0</v>
      </c>
      <c r="LW416" s="122">
        <v>0</v>
      </c>
      <c r="LX416" s="122">
        <v>0</v>
      </c>
      <c r="LY416" s="122">
        <v>0</v>
      </c>
      <c r="LZ416" s="122">
        <v>0</v>
      </c>
      <c r="MA416" s="122">
        <v>0</v>
      </c>
      <c r="MB416" s="122">
        <v>0</v>
      </c>
      <c r="MC416" s="122">
        <v>0</v>
      </c>
      <c r="MD416" s="122">
        <v>0</v>
      </c>
      <c r="ME416" s="122">
        <v>0</v>
      </c>
      <c r="MF416" s="122">
        <v>0</v>
      </c>
      <c r="MG416" s="122">
        <v>0</v>
      </c>
      <c r="MH416" s="122">
        <v>0</v>
      </c>
      <c r="MI416" s="122">
        <v>0</v>
      </c>
      <c r="MJ416" s="122">
        <v>0</v>
      </c>
      <c r="MK416" s="122">
        <v>0</v>
      </c>
      <c r="ML416" s="122">
        <v>0</v>
      </c>
      <c r="MM416" s="122">
        <v>0</v>
      </c>
      <c r="MN416" s="122">
        <v>0</v>
      </c>
      <c r="MO416" s="122">
        <v>0</v>
      </c>
      <c r="MP416" s="122">
        <v>0</v>
      </c>
      <c r="MQ416" s="122">
        <v>0</v>
      </c>
      <c r="MR416" s="122">
        <v>0</v>
      </c>
      <c r="MS416" s="122">
        <v>0</v>
      </c>
      <c r="MT416" s="122">
        <v>0</v>
      </c>
      <c r="MU416" s="122">
        <v>0</v>
      </c>
      <c r="MV416" s="122">
        <v>0</v>
      </c>
      <c r="MW416" s="122">
        <v>0</v>
      </c>
      <c r="MX416" s="122">
        <v>0</v>
      </c>
      <c r="MY416" s="122">
        <v>0</v>
      </c>
      <c r="MZ416" s="122">
        <v>0</v>
      </c>
      <c r="NA416" s="122">
        <v>0</v>
      </c>
      <c r="NB416" s="122">
        <v>0</v>
      </c>
      <c r="NC416" s="122">
        <v>0</v>
      </c>
      <c r="ND416" s="122">
        <v>0</v>
      </c>
      <c r="NE416" s="122">
        <v>0</v>
      </c>
      <c r="NF416" s="122">
        <v>0</v>
      </c>
      <c r="NG416" s="122">
        <v>0</v>
      </c>
      <c r="NH416" s="122">
        <v>0</v>
      </c>
      <c r="NI416" s="122">
        <v>0</v>
      </c>
      <c r="NJ416" s="122">
        <v>0</v>
      </c>
      <c r="NK416" s="122">
        <v>0</v>
      </c>
      <c r="NL416" s="122">
        <v>0</v>
      </c>
      <c r="NM416" s="122">
        <v>0</v>
      </c>
      <c r="NN416" s="122">
        <v>0</v>
      </c>
      <c r="NO416" s="122">
        <v>0</v>
      </c>
      <c r="NP416" s="122">
        <v>0</v>
      </c>
      <c r="NQ416" s="122">
        <v>0</v>
      </c>
      <c r="NR416" s="122">
        <v>0</v>
      </c>
      <c r="NS416" s="122">
        <v>0</v>
      </c>
      <c r="NT416" s="122">
        <v>0</v>
      </c>
      <c r="NU416" s="119">
        <v>0</v>
      </c>
      <c r="NV416" s="119">
        <v>0</v>
      </c>
      <c r="NW416" s="119">
        <v>0</v>
      </c>
      <c r="NX416" s="119">
        <v>0</v>
      </c>
      <c r="NY416" s="119">
        <v>0</v>
      </c>
      <c r="NZ416" s="119">
        <v>0</v>
      </c>
      <c r="OA416" s="119">
        <v>0</v>
      </c>
      <c r="OB416" s="119">
        <v>0</v>
      </c>
      <c r="OC416" s="119">
        <v>0</v>
      </c>
      <c r="OD416" s="119">
        <v>0</v>
      </c>
      <c r="OE416" s="130">
        <v>2</v>
      </c>
      <c r="OF416" s="131">
        <v>1.34498991257566E-3</v>
      </c>
      <c r="OG416" s="119">
        <v>0</v>
      </c>
      <c r="OH416" s="119">
        <v>0</v>
      </c>
      <c r="OI416" s="119">
        <v>0</v>
      </c>
      <c r="OJ416" s="119">
        <v>0</v>
      </c>
      <c r="OK416" s="119">
        <v>0</v>
      </c>
      <c r="OL416" s="119">
        <v>0</v>
      </c>
      <c r="OM416" s="119">
        <v>0</v>
      </c>
      <c r="ON416" s="119">
        <v>0</v>
      </c>
      <c r="OO416" s="119">
        <v>0</v>
      </c>
      <c r="OP416" s="119">
        <v>0</v>
      </c>
      <c r="OQ416" s="119">
        <v>0</v>
      </c>
      <c r="OR416" s="119">
        <v>0</v>
      </c>
      <c r="OS416" s="119">
        <v>0</v>
      </c>
      <c r="OT416" s="119">
        <v>0</v>
      </c>
    </row>
    <row r="417" spans="1:410" s="10" customFormat="1">
      <c r="A417" s="55" t="s">
        <v>3730</v>
      </c>
      <c r="B417" s="56" t="s">
        <v>1040</v>
      </c>
      <c r="C417" s="55" t="s">
        <v>466</v>
      </c>
      <c r="D417" s="57">
        <v>6</v>
      </c>
      <c r="E417" s="96">
        <v>2018</v>
      </c>
      <c r="F417" s="56">
        <v>66.81</v>
      </c>
      <c r="G417" s="110">
        <v>13640</v>
      </c>
      <c r="H417" s="110">
        <v>7619</v>
      </c>
      <c r="I417" s="110">
        <v>6021</v>
      </c>
      <c r="J417" s="100">
        <v>31.28</v>
      </c>
      <c r="K417" s="110">
        <v>3707</v>
      </c>
      <c r="L417" s="100">
        <v>55.19</v>
      </c>
      <c r="M417" s="110">
        <v>6541</v>
      </c>
      <c r="N417" s="56">
        <v>812</v>
      </c>
      <c r="O417" s="56">
        <v>412</v>
      </c>
      <c r="P417" s="56">
        <v>400</v>
      </c>
      <c r="Q417" s="112">
        <v>978</v>
      </c>
      <c r="R417" s="113">
        <v>497</v>
      </c>
      <c r="S417" s="113">
        <v>481</v>
      </c>
      <c r="T417" s="56">
        <v>873</v>
      </c>
      <c r="U417" s="56">
        <v>448</v>
      </c>
      <c r="V417" s="56">
        <v>425</v>
      </c>
      <c r="W417" s="114">
        <v>1081</v>
      </c>
      <c r="X417" s="113">
        <v>555</v>
      </c>
      <c r="Y417" s="113">
        <v>526</v>
      </c>
      <c r="Z417" s="56">
        <v>963</v>
      </c>
      <c r="AA417" s="56">
        <v>492</v>
      </c>
      <c r="AB417" s="56">
        <v>471</v>
      </c>
      <c r="AC417" s="112">
        <v>1194</v>
      </c>
      <c r="AD417" s="112">
        <v>602</v>
      </c>
      <c r="AE417" s="112">
        <v>592</v>
      </c>
      <c r="AF417" s="111">
        <v>1007</v>
      </c>
      <c r="AG417" s="56">
        <v>498</v>
      </c>
      <c r="AH417" s="177">
        <v>509</v>
      </c>
      <c r="AI417" s="182"/>
      <c r="AJ417" s="182"/>
      <c r="AK417" s="182"/>
      <c r="AL417" s="56">
        <v>947</v>
      </c>
      <c r="AM417" s="56">
        <v>474</v>
      </c>
      <c r="AN417" s="56">
        <v>473</v>
      </c>
      <c r="AO417" s="56">
        <v>880</v>
      </c>
      <c r="AP417" s="56">
        <v>464</v>
      </c>
      <c r="AQ417" s="56">
        <v>416</v>
      </c>
      <c r="AR417" s="56">
        <v>162</v>
      </c>
      <c r="AS417" s="80">
        <v>45</v>
      </c>
      <c r="AT417" s="115" t="s">
        <v>3413</v>
      </c>
      <c r="AU417" s="59">
        <v>490</v>
      </c>
      <c r="AV417" s="59">
        <v>0</v>
      </c>
      <c r="AW417" s="59">
        <v>64</v>
      </c>
      <c r="AX417" s="59">
        <v>10.9</v>
      </c>
      <c r="AY417" s="59">
        <v>1</v>
      </c>
      <c r="AZ417" s="62">
        <v>1.9607843137254901</v>
      </c>
      <c r="BA417" s="63">
        <v>2</v>
      </c>
      <c r="BB417" s="62">
        <v>0</v>
      </c>
      <c r="BC417" s="63">
        <v>0</v>
      </c>
      <c r="BD417" s="64">
        <v>0</v>
      </c>
      <c r="BE417" s="65">
        <v>0</v>
      </c>
      <c r="BF417" s="62">
        <v>10.869565217391305</v>
      </c>
      <c r="BG417" s="63">
        <v>10</v>
      </c>
      <c r="BH417" s="62">
        <v>10.869565217391305</v>
      </c>
      <c r="BI417" s="63">
        <v>10</v>
      </c>
      <c r="BJ417" s="64">
        <v>0</v>
      </c>
      <c r="BK417" s="65">
        <v>0</v>
      </c>
      <c r="BL417" s="64">
        <v>98.039215686274503</v>
      </c>
      <c r="BM417" s="65">
        <v>1</v>
      </c>
      <c r="BN417" s="56">
        <v>0</v>
      </c>
      <c r="BO417" s="56">
        <v>0</v>
      </c>
      <c r="BP417" s="56">
        <v>0</v>
      </c>
      <c r="BQ417" s="56">
        <v>0</v>
      </c>
      <c r="BR417" s="56">
        <v>0</v>
      </c>
      <c r="BS417" s="56">
        <v>0</v>
      </c>
      <c r="BT417" s="56">
        <v>0</v>
      </c>
      <c r="BU417" s="56">
        <v>0</v>
      </c>
      <c r="BV417" s="116">
        <v>24.1</v>
      </c>
      <c r="BW417" s="70">
        <v>0.98275862068965514</v>
      </c>
      <c r="BX417" s="56">
        <v>88.8</v>
      </c>
      <c r="BY417" s="107">
        <v>98.3</v>
      </c>
      <c r="BZ417" s="56">
        <v>94</v>
      </c>
      <c r="CA417" s="56">
        <v>97.4</v>
      </c>
      <c r="CB417" s="56">
        <v>102.6</v>
      </c>
      <c r="CC417" s="96" t="s">
        <v>3731</v>
      </c>
      <c r="CD417" s="96" t="s">
        <v>3732</v>
      </c>
      <c r="CE417" s="96" t="s">
        <v>555</v>
      </c>
      <c r="CF417" s="96" t="s">
        <v>3733</v>
      </c>
      <c r="CG417" s="96" t="s">
        <v>703</v>
      </c>
      <c r="CH417" s="56">
        <v>98.04</v>
      </c>
      <c r="CI417" s="56">
        <v>1</v>
      </c>
      <c r="CJ417" s="60">
        <v>1.9607843137254901</v>
      </c>
      <c r="CK417" s="61">
        <v>0</v>
      </c>
      <c r="CL417" s="107">
        <v>98.039215686274503</v>
      </c>
      <c r="CM417" s="56">
        <v>1</v>
      </c>
      <c r="CN417" s="56">
        <v>0</v>
      </c>
      <c r="CO417" s="56">
        <v>0</v>
      </c>
      <c r="CP417" s="56">
        <v>0</v>
      </c>
      <c r="CQ417" s="56">
        <v>0</v>
      </c>
      <c r="CR417" s="56">
        <v>0</v>
      </c>
      <c r="CS417" s="56">
        <v>0</v>
      </c>
      <c r="CT417" s="56">
        <v>0</v>
      </c>
      <c r="CU417" s="56">
        <v>0</v>
      </c>
      <c r="CV417" s="56">
        <v>0</v>
      </c>
      <c r="CW417" s="56">
        <v>0</v>
      </c>
      <c r="CX417" s="56">
        <v>0</v>
      </c>
      <c r="CY417" s="56">
        <v>0</v>
      </c>
      <c r="CZ417" s="56">
        <v>0</v>
      </c>
      <c r="DA417" s="56">
        <v>0</v>
      </c>
      <c r="DB417" s="60">
        <v>0</v>
      </c>
      <c r="DC417" s="61">
        <v>0</v>
      </c>
      <c r="DD417" s="56" t="s">
        <v>3734</v>
      </c>
      <c r="DE417" s="56" t="s">
        <v>3735</v>
      </c>
      <c r="DF417" s="96" t="s">
        <v>555</v>
      </c>
      <c r="DG417" s="96" t="s">
        <v>555</v>
      </c>
      <c r="DH417" s="56">
        <v>163.13</v>
      </c>
      <c r="DI417" s="56">
        <v>2</v>
      </c>
      <c r="DJ417" s="56">
        <v>163.13</v>
      </c>
      <c r="DK417" s="56">
        <v>2</v>
      </c>
      <c r="DL417" s="56">
        <v>0</v>
      </c>
      <c r="DM417" s="56">
        <v>0</v>
      </c>
      <c r="DN417" s="56">
        <v>163.13</v>
      </c>
      <c r="DO417" s="56">
        <v>2</v>
      </c>
      <c r="DP417" s="56">
        <v>0</v>
      </c>
      <c r="DQ417" s="56">
        <v>0</v>
      </c>
      <c r="DR417" s="56">
        <v>0</v>
      </c>
      <c r="DS417" s="56">
        <v>0</v>
      </c>
      <c r="DT417" s="56">
        <v>0</v>
      </c>
      <c r="DU417" s="56">
        <v>0</v>
      </c>
      <c r="DV417" s="56">
        <v>0</v>
      </c>
      <c r="DW417" s="56">
        <v>0</v>
      </c>
      <c r="DX417" s="56">
        <v>0</v>
      </c>
      <c r="DY417" s="56">
        <v>0</v>
      </c>
      <c r="DZ417" s="62">
        <v>2.0408163265306123</v>
      </c>
      <c r="EA417" s="63">
        <v>2</v>
      </c>
      <c r="EB417" s="62">
        <v>12.244897959183673</v>
      </c>
      <c r="EC417" s="63">
        <v>12</v>
      </c>
      <c r="ED417" s="77">
        <v>1.021450459652707</v>
      </c>
      <c r="EE417" s="72">
        <v>1</v>
      </c>
      <c r="EF417" s="56" t="s">
        <v>3736</v>
      </c>
      <c r="EG417" s="56" t="s">
        <v>3737</v>
      </c>
      <c r="EH417" s="56" t="s">
        <v>555</v>
      </c>
      <c r="EI417" s="56" t="s">
        <v>555</v>
      </c>
      <c r="EJ417" s="56" t="s">
        <v>3738</v>
      </c>
      <c r="EK417" s="56" t="s">
        <v>3739</v>
      </c>
      <c r="EL417" s="56" t="s">
        <v>2811</v>
      </c>
      <c r="EM417" s="56" t="s">
        <v>2864</v>
      </c>
      <c r="EN417" s="56" t="s">
        <v>555</v>
      </c>
      <c r="EO417" s="56" t="s">
        <v>555</v>
      </c>
      <c r="EP417" s="56">
        <v>168.35</v>
      </c>
      <c r="EQ417" s="56">
        <v>2</v>
      </c>
      <c r="ER417" s="99">
        <v>505.05</v>
      </c>
      <c r="ES417" s="96">
        <v>6</v>
      </c>
      <c r="ET417" s="56">
        <v>168.35</v>
      </c>
      <c r="EU417" s="56">
        <v>2</v>
      </c>
      <c r="EV417" s="107">
        <v>168.35016835016833</v>
      </c>
      <c r="EW417" s="56">
        <v>2</v>
      </c>
      <c r="EX417" s="56">
        <v>5</v>
      </c>
      <c r="EY417" s="62">
        <v>65.539112050739959</v>
      </c>
      <c r="EZ417" s="63">
        <v>31</v>
      </c>
      <c r="FA417" s="62">
        <v>48.07692307692308</v>
      </c>
      <c r="FB417" s="63">
        <v>20</v>
      </c>
      <c r="FC417" s="56">
        <v>43.05</v>
      </c>
      <c r="FD417" s="111">
        <v>1</v>
      </c>
      <c r="FE417" s="56">
        <v>43.05</v>
      </c>
      <c r="FF417" s="56">
        <v>1</v>
      </c>
      <c r="FG417" s="56">
        <v>0</v>
      </c>
      <c r="FH417" s="56">
        <v>0</v>
      </c>
      <c r="FI417" s="56">
        <v>0</v>
      </c>
      <c r="FJ417" s="56">
        <v>0</v>
      </c>
      <c r="FK417" s="56">
        <v>86.1</v>
      </c>
      <c r="FL417" s="56">
        <v>2</v>
      </c>
      <c r="FM417" s="56">
        <v>258.29000000000002</v>
      </c>
      <c r="FN417" s="56">
        <v>6</v>
      </c>
      <c r="FO417" s="56">
        <v>258.29000000000002</v>
      </c>
      <c r="FP417" s="56">
        <v>6</v>
      </c>
      <c r="FQ417" s="56">
        <v>0</v>
      </c>
      <c r="FR417" s="56">
        <v>0</v>
      </c>
      <c r="FS417" s="60">
        <v>3</v>
      </c>
      <c r="FT417" s="61">
        <v>3</v>
      </c>
      <c r="FU417" s="60">
        <v>0</v>
      </c>
      <c r="FV417" s="61">
        <v>0</v>
      </c>
      <c r="FW417" s="56" t="s">
        <v>3740</v>
      </c>
      <c r="FX417" s="56">
        <v>2.87</v>
      </c>
      <c r="FY417" s="56">
        <v>18.52</v>
      </c>
      <c r="FZ417" s="111">
        <v>3843</v>
      </c>
      <c r="GA417" s="111">
        <v>5144</v>
      </c>
      <c r="GB417" s="56">
        <v>33.57</v>
      </c>
      <c r="GC417" s="56">
        <v>66.430000000000007</v>
      </c>
      <c r="GD417" s="56">
        <v>26.6</v>
      </c>
      <c r="GE417" s="56">
        <v>83.88</v>
      </c>
      <c r="GF417" s="56">
        <v>86.75</v>
      </c>
      <c r="GG417" s="56">
        <v>69.37</v>
      </c>
      <c r="GH417" s="56">
        <v>99.63</v>
      </c>
      <c r="GI417" s="56">
        <v>47.38</v>
      </c>
      <c r="GJ417" s="56">
        <v>23.89</v>
      </c>
      <c r="GK417" s="56">
        <v>67.319999999999993</v>
      </c>
      <c r="GL417" s="56">
        <v>1.28</v>
      </c>
      <c r="GM417" s="56">
        <v>14.16</v>
      </c>
      <c r="GN417" s="56">
        <v>3.94</v>
      </c>
      <c r="GO417" s="56">
        <v>18.05</v>
      </c>
      <c r="GP417" s="56">
        <v>2.92</v>
      </c>
      <c r="GQ417" s="56">
        <v>2.12</v>
      </c>
      <c r="GR417" s="56">
        <v>3.51</v>
      </c>
      <c r="GS417" s="56">
        <v>1.57</v>
      </c>
      <c r="GT417" s="56">
        <v>5.81</v>
      </c>
      <c r="GU417" s="99">
        <v>8.8900959623393092</v>
      </c>
      <c r="GV417" s="120">
        <v>2.1147237642083002E-3</v>
      </c>
      <c r="GW417" s="120">
        <v>0.138250066085118</v>
      </c>
      <c r="GX417" s="120">
        <v>0.58577848268569899</v>
      </c>
      <c r="GY417" s="120">
        <v>0.25931800158604301</v>
      </c>
      <c r="GZ417" s="120">
        <v>1.1895321173671701E-2</v>
      </c>
      <c r="HA417" s="120">
        <v>5.2868094105207504E-4</v>
      </c>
      <c r="HB417" s="120">
        <v>1.0573618821041501E-3</v>
      </c>
      <c r="HC417" s="120">
        <v>1.0573618821041501E-3</v>
      </c>
      <c r="HD417" s="118">
        <v>0</v>
      </c>
      <c r="HE417" s="118">
        <v>0</v>
      </c>
      <c r="HF417" s="118">
        <v>0</v>
      </c>
      <c r="HG417" s="118">
        <v>0</v>
      </c>
      <c r="HH417" s="118">
        <v>2</v>
      </c>
      <c r="HI417" s="122">
        <v>648</v>
      </c>
      <c r="HJ417" s="122">
        <v>2</v>
      </c>
      <c r="HK417" s="122">
        <v>652</v>
      </c>
      <c r="HL417" s="118">
        <v>0</v>
      </c>
      <c r="HM417" s="118">
        <v>0</v>
      </c>
      <c r="HN417" s="118">
        <v>0</v>
      </c>
      <c r="HO417" s="118">
        <v>0</v>
      </c>
      <c r="HP417" s="118">
        <v>2</v>
      </c>
      <c r="HQ417" s="122">
        <v>788</v>
      </c>
      <c r="HR417" s="122">
        <v>3</v>
      </c>
      <c r="HS417" s="122">
        <v>793</v>
      </c>
      <c r="HT417" s="118">
        <v>0</v>
      </c>
      <c r="HU417" s="118">
        <v>0</v>
      </c>
      <c r="HV417" s="118">
        <v>0</v>
      </c>
      <c r="HW417" s="118">
        <v>0</v>
      </c>
      <c r="HX417" s="118">
        <v>4</v>
      </c>
      <c r="HY417" s="122">
        <v>1021</v>
      </c>
      <c r="HZ417" s="118">
        <v>6</v>
      </c>
      <c r="IA417" s="122">
        <v>1031</v>
      </c>
      <c r="IB417" s="118">
        <v>0</v>
      </c>
      <c r="IC417" s="118">
        <v>0</v>
      </c>
      <c r="ID417" s="118">
        <v>0</v>
      </c>
      <c r="IE417" s="118">
        <v>0</v>
      </c>
      <c r="IF417" s="122">
        <v>5</v>
      </c>
      <c r="IG417" s="122">
        <v>1677</v>
      </c>
      <c r="IH417" s="122">
        <v>13</v>
      </c>
      <c r="II417" s="122">
        <v>1695</v>
      </c>
      <c r="IJ417" s="130">
        <v>1</v>
      </c>
      <c r="IK417" s="131">
        <v>0.5</v>
      </c>
      <c r="IL417" s="119">
        <v>0</v>
      </c>
      <c r="IM417" s="119"/>
      <c r="IN417" s="119">
        <v>0</v>
      </c>
      <c r="IO417" s="122">
        <v>0</v>
      </c>
      <c r="IP417" s="119">
        <v>0</v>
      </c>
      <c r="IQ417" s="119">
        <v>0</v>
      </c>
      <c r="IR417" s="119">
        <v>0</v>
      </c>
      <c r="IS417" s="122">
        <v>0</v>
      </c>
      <c r="IT417" s="122">
        <v>0</v>
      </c>
      <c r="IU417" s="122">
        <v>0</v>
      </c>
      <c r="IV417" s="122">
        <v>0</v>
      </c>
      <c r="IW417" s="122">
        <v>0</v>
      </c>
      <c r="IX417" s="122">
        <v>0</v>
      </c>
      <c r="IY417" s="122">
        <v>0</v>
      </c>
      <c r="IZ417" s="122">
        <v>0</v>
      </c>
      <c r="JA417" s="122">
        <v>0</v>
      </c>
      <c r="JB417" s="119">
        <v>0</v>
      </c>
      <c r="JC417" s="119">
        <v>0</v>
      </c>
      <c r="JD417" s="122">
        <v>0</v>
      </c>
      <c r="JE417" s="122">
        <v>0</v>
      </c>
      <c r="JF417" s="122">
        <v>0</v>
      </c>
      <c r="JG417" s="122">
        <v>0</v>
      </c>
      <c r="JH417" s="122">
        <v>0</v>
      </c>
      <c r="JI417" s="122">
        <v>0</v>
      </c>
      <c r="JJ417" s="119"/>
      <c r="JK417" s="119"/>
      <c r="JL417" s="119">
        <v>0</v>
      </c>
      <c r="JM417" s="119">
        <v>0</v>
      </c>
      <c r="JN417" s="119">
        <v>0</v>
      </c>
      <c r="JO417" s="119">
        <v>0</v>
      </c>
      <c r="JP417" s="122">
        <v>0</v>
      </c>
      <c r="JQ417" s="122">
        <v>0</v>
      </c>
      <c r="JR417" s="122">
        <v>0</v>
      </c>
      <c r="JS417" s="122">
        <v>0</v>
      </c>
      <c r="JT417" s="122">
        <v>0</v>
      </c>
      <c r="JU417" s="118">
        <v>0</v>
      </c>
      <c r="JV417" s="122">
        <v>0</v>
      </c>
      <c r="JW417" s="122">
        <v>0</v>
      </c>
      <c r="JX417" s="119"/>
      <c r="JY417" s="119"/>
      <c r="JZ417" s="119"/>
      <c r="KA417" s="122">
        <v>0</v>
      </c>
      <c r="KB417" s="130">
        <v>1</v>
      </c>
      <c r="KC417" s="131">
        <v>0.5</v>
      </c>
      <c r="KD417" s="119"/>
      <c r="KE417" s="119"/>
      <c r="KF417" s="122">
        <v>0</v>
      </c>
      <c r="KG417" s="122">
        <v>0</v>
      </c>
      <c r="KH417" s="122">
        <v>0</v>
      </c>
      <c r="KI417" s="122">
        <v>0</v>
      </c>
      <c r="KJ417" s="122">
        <v>0</v>
      </c>
      <c r="KK417" s="122">
        <v>0</v>
      </c>
      <c r="KL417" s="122">
        <v>0</v>
      </c>
      <c r="KM417" s="122">
        <v>0</v>
      </c>
      <c r="KN417" s="122">
        <v>0</v>
      </c>
      <c r="KO417" s="122">
        <v>0</v>
      </c>
      <c r="KP417" s="122">
        <v>0</v>
      </c>
      <c r="KQ417" s="122">
        <v>0</v>
      </c>
      <c r="KR417" s="122">
        <v>0</v>
      </c>
      <c r="KS417" s="122">
        <v>0</v>
      </c>
      <c r="KT417" s="122">
        <v>0</v>
      </c>
      <c r="KU417" s="122">
        <v>0</v>
      </c>
      <c r="KV417" s="122">
        <v>0</v>
      </c>
      <c r="KW417" s="122">
        <v>0</v>
      </c>
      <c r="KX417" s="122">
        <v>0</v>
      </c>
      <c r="KY417" s="122">
        <v>0</v>
      </c>
      <c r="KZ417" s="122">
        <v>0</v>
      </c>
      <c r="LA417" s="122">
        <v>0</v>
      </c>
      <c r="LB417" s="122">
        <v>0</v>
      </c>
      <c r="LC417" s="122">
        <v>0</v>
      </c>
      <c r="LD417" s="122">
        <v>0</v>
      </c>
      <c r="LE417" s="122">
        <v>0</v>
      </c>
      <c r="LF417" s="122">
        <v>0</v>
      </c>
      <c r="LG417" s="122">
        <v>0</v>
      </c>
      <c r="LH417" s="119">
        <v>0</v>
      </c>
      <c r="LI417" s="119">
        <v>0</v>
      </c>
      <c r="LJ417" s="119">
        <v>0</v>
      </c>
      <c r="LK417" s="119">
        <v>0</v>
      </c>
      <c r="LL417" s="122">
        <v>0</v>
      </c>
      <c r="LM417" s="122">
        <v>0</v>
      </c>
      <c r="LN417" s="122">
        <v>0</v>
      </c>
      <c r="LO417" s="122">
        <v>0</v>
      </c>
      <c r="LP417" s="122">
        <v>0</v>
      </c>
      <c r="LQ417" s="122">
        <v>0</v>
      </c>
      <c r="LR417" s="122">
        <v>0</v>
      </c>
      <c r="LS417" s="122">
        <v>0</v>
      </c>
      <c r="LT417" s="122">
        <v>0</v>
      </c>
      <c r="LU417" s="122">
        <v>0</v>
      </c>
      <c r="LV417" s="122">
        <v>0</v>
      </c>
      <c r="LW417" s="122">
        <v>0</v>
      </c>
      <c r="LX417" s="122">
        <v>0</v>
      </c>
      <c r="LY417" s="122">
        <v>0</v>
      </c>
      <c r="LZ417" s="122">
        <v>0</v>
      </c>
      <c r="MA417" s="122">
        <v>0</v>
      </c>
      <c r="MB417" s="122">
        <v>0</v>
      </c>
      <c r="MC417" s="122">
        <v>0</v>
      </c>
      <c r="MD417" s="122">
        <v>0</v>
      </c>
      <c r="ME417" s="122">
        <v>0</v>
      </c>
      <c r="MF417" s="122">
        <v>0</v>
      </c>
      <c r="MG417" s="122">
        <v>0</v>
      </c>
      <c r="MH417" s="122">
        <v>0</v>
      </c>
      <c r="MI417" s="122">
        <v>0</v>
      </c>
      <c r="MJ417" s="122">
        <v>0</v>
      </c>
      <c r="MK417" s="122">
        <v>0</v>
      </c>
      <c r="ML417" s="122">
        <v>0</v>
      </c>
      <c r="MM417" s="122">
        <v>0</v>
      </c>
      <c r="MN417" s="122">
        <v>0</v>
      </c>
      <c r="MO417" s="122">
        <v>0</v>
      </c>
      <c r="MP417" s="122">
        <v>0</v>
      </c>
      <c r="MQ417" s="122">
        <v>0</v>
      </c>
      <c r="MR417" s="122">
        <v>0</v>
      </c>
      <c r="MS417" s="122">
        <v>0</v>
      </c>
      <c r="MT417" s="122">
        <v>0</v>
      </c>
      <c r="MU417" s="122">
        <v>0</v>
      </c>
      <c r="MV417" s="122">
        <v>0</v>
      </c>
      <c r="MW417" s="122">
        <v>0</v>
      </c>
      <c r="MX417" s="122">
        <v>0</v>
      </c>
      <c r="MY417" s="122">
        <v>0</v>
      </c>
      <c r="MZ417" s="122">
        <v>0</v>
      </c>
      <c r="NA417" s="122">
        <v>0</v>
      </c>
      <c r="NB417" s="122">
        <v>0</v>
      </c>
      <c r="NC417" s="122">
        <v>0</v>
      </c>
      <c r="ND417" s="122">
        <v>0</v>
      </c>
      <c r="NE417" s="122">
        <v>0</v>
      </c>
      <c r="NF417" s="122">
        <v>0</v>
      </c>
      <c r="NG417" s="122">
        <v>0</v>
      </c>
      <c r="NH417" s="122">
        <v>0</v>
      </c>
      <c r="NI417" s="122">
        <v>0</v>
      </c>
      <c r="NJ417" s="122">
        <v>0</v>
      </c>
      <c r="NK417" s="122">
        <v>0</v>
      </c>
      <c r="NL417" s="122">
        <v>0</v>
      </c>
      <c r="NM417" s="122">
        <v>0</v>
      </c>
      <c r="NN417" s="122">
        <v>0</v>
      </c>
      <c r="NO417" s="122">
        <v>0</v>
      </c>
      <c r="NP417" s="122">
        <v>0</v>
      </c>
      <c r="NQ417" s="122">
        <v>0</v>
      </c>
      <c r="NR417" s="122">
        <v>0</v>
      </c>
      <c r="NS417" s="122">
        <v>0</v>
      </c>
      <c r="NT417" s="122">
        <v>0</v>
      </c>
      <c r="NU417" s="119">
        <v>0</v>
      </c>
      <c r="NV417" s="119">
        <v>0</v>
      </c>
      <c r="NW417" s="119">
        <v>0</v>
      </c>
      <c r="NX417" s="119">
        <v>0</v>
      </c>
      <c r="NY417" s="119">
        <v>0</v>
      </c>
      <c r="NZ417" s="119">
        <v>0</v>
      </c>
      <c r="OA417" s="119">
        <v>0</v>
      </c>
      <c r="OB417" s="119">
        <v>0</v>
      </c>
      <c r="OC417" s="119">
        <v>0</v>
      </c>
      <c r="OD417" s="119">
        <v>0</v>
      </c>
      <c r="OE417" s="119">
        <v>0</v>
      </c>
      <c r="OF417" s="119">
        <v>0</v>
      </c>
      <c r="OG417" s="119">
        <v>0</v>
      </c>
      <c r="OH417" s="119">
        <v>0</v>
      </c>
      <c r="OI417" s="119">
        <v>0</v>
      </c>
      <c r="OJ417" s="119">
        <v>0</v>
      </c>
      <c r="OK417" s="119">
        <v>0</v>
      </c>
      <c r="OL417" s="119">
        <v>0</v>
      </c>
      <c r="OM417" s="119">
        <v>0</v>
      </c>
      <c r="ON417" s="119">
        <v>0</v>
      </c>
      <c r="OO417" s="119">
        <v>0</v>
      </c>
      <c r="OP417" s="119">
        <v>0</v>
      </c>
      <c r="OQ417" s="119">
        <v>0</v>
      </c>
      <c r="OR417" s="119">
        <v>0</v>
      </c>
      <c r="OS417" s="119">
        <v>0</v>
      </c>
      <c r="OT417" s="119">
        <v>0</v>
      </c>
    </row>
    <row r="418" spans="1:410" s="10" customFormat="1">
      <c r="A418" s="55" t="s">
        <v>1048</v>
      </c>
      <c r="B418" s="56" t="s">
        <v>1049</v>
      </c>
      <c r="C418" s="55" t="s">
        <v>427</v>
      </c>
      <c r="D418" s="57">
        <v>3</v>
      </c>
      <c r="E418" s="96">
        <v>2018</v>
      </c>
      <c r="F418" s="56">
        <v>78.83</v>
      </c>
      <c r="G418" s="110">
        <v>64889</v>
      </c>
      <c r="H418" s="110">
        <v>54820</v>
      </c>
      <c r="I418" s="110">
        <v>10069</v>
      </c>
      <c r="J418" s="100">
        <v>99.51</v>
      </c>
      <c r="K418" s="110">
        <v>54347</v>
      </c>
      <c r="L418" s="100">
        <v>19.97</v>
      </c>
      <c r="M418" s="110">
        <v>10908</v>
      </c>
      <c r="N418" s="111">
        <v>3985</v>
      </c>
      <c r="O418" s="111">
        <v>1984</v>
      </c>
      <c r="P418" s="111">
        <v>2001</v>
      </c>
      <c r="Q418" s="112">
        <v>4809</v>
      </c>
      <c r="R418" s="113">
        <v>2397</v>
      </c>
      <c r="S418" s="113">
        <v>2412</v>
      </c>
      <c r="T418" s="111">
        <v>4253</v>
      </c>
      <c r="U418" s="111">
        <v>2148</v>
      </c>
      <c r="V418" s="111">
        <v>2105</v>
      </c>
      <c r="W418" s="114">
        <v>5243</v>
      </c>
      <c r="X418" s="113">
        <v>2662</v>
      </c>
      <c r="Y418" s="113">
        <v>2581</v>
      </c>
      <c r="Z418" s="111">
        <v>4690</v>
      </c>
      <c r="AA418" s="111">
        <v>2404</v>
      </c>
      <c r="AB418" s="111">
        <v>2286</v>
      </c>
      <c r="AC418" s="112">
        <v>5969</v>
      </c>
      <c r="AD418" s="112">
        <v>3065</v>
      </c>
      <c r="AE418" s="112">
        <v>2904</v>
      </c>
      <c r="AF418" s="111">
        <v>5288</v>
      </c>
      <c r="AG418" s="111">
        <v>2709</v>
      </c>
      <c r="AH418" s="178">
        <v>2579</v>
      </c>
      <c r="AI418" s="182"/>
      <c r="AJ418" s="182"/>
      <c r="AK418" s="182"/>
      <c r="AL418" s="111">
        <v>5686</v>
      </c>
      <c r="AM418" s="111">
        <v>2872</v>
      </c>
      <c r="AN418" s="111">
        <v>2814</v>
      </c>
      <c r="AO418" s="111">
        <v>5369</v>
      </c>
      <c r="AP418" s="111">
        <v>2698</v>
      </c>
      <c r="AQ418" s="111">
        <v>2671</v>
      </c>
      <c r="AR418" s="56">
        <v>244</v>
      </c>
      <c r="AS418" s="112">
        <v>1010</v>
      </c>
      <c r="AT418" s="115" t="s">
        <v>428</v>
      </c>
      <c r="AU418" s="59">
        <v>1308</v>
      </c>
      <c r="AV418" s="59">
        <v>1</v>
      </c>
      <c r="AW418" s="59">
        <v>602</v>
      </c>
      <c r="AX418" s="59">
        <v>16.100000000000001</v>
      </c>
      <c r="AY418" s="59">
        <v>11</v>
      </c>
      <c r="AZ418" s="62">
        <v>2.8291621327529923</v>
      </c>
      <c r="BA418" s="63">
        <v>13</v>
      </c>
      <c r="BB418" s="62">
        <v>0</v>
      </c>
      <c r="BC418" s="63">
        <v>0</v>
      </c>
      <c r="BD418" s="64">
        <v>0</v>
      </c>
      <c r="BE418" s="65">
        <v>0</v>
      </c>
      <c r="BF418" s="62">
        <v>2.2026431718061676</v>
      </c>
      <c r="BG418" s="63">
        <v>15</v>
      </c>
      <c r="BH418" s="62">
        <v>12.187958883994126</v>
      </c>
      <c r="BI418" s="63">
        <v>83</v>
      </c>
      <c r="BJ418" s="64">
        <v>0</v>
      </c>
      <c r="BK418" s="65">
        <v>0</v>
      </c>
      <c r="BL418" s="64">
        <v>0</v>
      </c>
      <c r="BM418" s="65">
        <v>0</v>
      </c>
      <c r="BN418" s="56">
        <v>0</v>
      </c>
      <c r="BO418" s="56">
        <v>0</v>
      </c>
      <c r="BP418" s="56">
        <v>108.23</v>
      </c>
      <c r="BQ418" s="56">
        <v>1</v>
      </c>
      <c r="BR418" s="56">
        <v>88.57</v>
      </c>
      <c r="BS418" s="56">
        <v>1</v>
      </c>
      <c r="BT418" s="56">
        <v>0</v>
      </c>
      <c r="BU418" s="56">
        <v>0</v>
      </c>
      <c r="BV418" s="116">
        <v>154.19999999999999</v>
      </c>
      <c r="BW418" s="70">
        <v>0.95710455764075064</v>
      </c>
      <c r="BX418" s="56">
        <v>98.5</v>
      </c>
      <c r="BY418" s="107">
        <v>94</v>
      </c>
      <c r="BZ418" s="56">
        <v>98.1</v>
      </c>
      <c r="CA418" s="56">
        <v>90.1</v>
      </c>
      <c r="CB418" s="56">
        <v>90.5</v>
      </c>
      <c r="CC418" s="96" t="s">
        <v>3741</v>
      </c>
      <c r="CD418" s="96" t="s">
        <v>3742</v>
      </c>
      <c r="CE418" s="96" t="s">
        <v>555</v>
      </c>
      <c r="CF418" s="96" t="s">
        <v>3743</v>
      </c>
      <c r="CG418" s="96" t="s">
        <v>3744</v>
      </c>
      <c r="CH418" s="56">
        <v>65.39</v>
      </c>
      <c r="CI418" s="56">
        <v>3</v>
      </c>
      <c r="CJ418" s="60">
        <v>2.8291621327529923</v>
      </c>
      <c r="CK418" s="61">
        <v>0</v>
      </c>
      <c r="CL418" s="107">
        <v>65.387968613775072</v>
      </c>
      <c r="CM418" s="56">
        <v>3</v>
      </c>
      <c r="CN418" s="56">
        <v>239.76</v>
      </c>
      <c r="CO418" s="56">
        <v>11</v>
      </c>
      <c r="CP418" s="56">
        <v>0</v>
      </c>
      <c r="CQ418" s="56">
        <v>0</v>
      </c>
      <c r="CR418" s="56">
        <v>0</v>
      </c>
      <c r="CS418" s="56">
        <v>0</v>
      </c>
      <c r="CT418" s="56">
        <v>0</v>
      </c>
      <c r="CU418" s="56">
        <v>0</v>
      </c>
      <c r="CV418" s="56">
        <v>0</v>
      </c>
      <c r="CW418" s="56">
        <v>0</v>
      </c>
      <c r="CX418" s="56">
        <v>0</v>
      </c>
      <c r="CY418" s="56">
        <v>0</v>
      </c>
      <c r="CZ418" s="56">
        <v>0</v>
      </c>
      <c r="DA418" s="56">
        <v>0</v>
      </c>
      <c r="DB418" s="60">
        <v>0.21061499578770007</v>
      </c>
      <c r="DC418" s="61">
        <v>1</v>
      </c>
      <c r="DD418" s="56" t="s">
        <v>3745</v>
      </c>
      <c r="DE418" s="56" t="s">
        <v>3746</v>
      </c>
      <c r="DF418" s="96" t="s">
        <v>555</v>
      </c>
      <c r="DG418" s="96" t="s">
        <v>555</v>
      </c>
      <c r="DH418" s="56">
        <v>142.88</v>
      </c>
      <c r="DI418" s="56">
        <v>8</v>
      </c>
      <c r="DJ418" s="56">
        <v>196.46</v>
      </c>
      <c r="DK418" s="56">
        <v>11</v>
      </c>
      <c r="DL418" s="56">
        <v>0</v>
      </c>
      <c r="DM418" s="56">
        <v>0</v>
      </c>
      <c r="DN418" s="56">
        <v>142.88</v>
      </c>
      <c r="DO418" s="56">
        <v>8</v>
      </c>
      <c r="DP418" s="107">
        <v>17.633574325515781</v>
      </c>
      <c r="DQ418" s="56">
        <v>2</v>
      </c>
      <c r="DR418" s="56">
        <v>17.63</v>
      </c>
      <c r="DS418" s="56">
        <v>1</v>
      </c>
      <c r="DT418" s="56">
        <v>17.63</v>
      </c>
      <c r="DU418" s="56">
        <v>1</v>
      </c>
      <c r="DV418" s="56">
        <v>0</v>
      </c>
      <c r="DW418" s="56">
        <v>0</v>
      </c>
      <c r="DX418" s="56">
        <v>0</v>
      </c>
      <c r="DY418" s="56">
        <v>0</v>
      </c>
      <c r="DZ418" s="62">
        <v>0</v>
      </c>
      <c r="EA418" s="63">
        <v>0</v>
      </c>
      <c r="EB418" s="62">
        <v>22.727272727272727</v>
      </c>
      <c r="EC418" s="63">
        <v>30</v>
      </c>
      <c r="ED418" s="60">
        <v>0.84370385994515928</v>
      </c>
      <c r="EE418" s="61">
        <v>4</v>
      </c>
      <c r="EF418" s="56" t="s">
        <v>3747</v>
      </c>
      <c r="EG418" s="56" t="s">
        <v>3748</v>
      </c>
      <c r="EH418" s="56" t="s">
        <v>555</v>
      </c>
      <c r="EI418" s="56" t="s">
        <v>555</v>
      </c>
      <c r="EJ418" s="56" t="s">
        <v>3749</v>
      </c>
      <c r="EK418" s="56" t="s">
        <v>835</v>
      </c>
      <c r="EL418" s="56" t="s">
        <v>3750</v>
      </c>
      <c r="EM418" s="56" t="s">
        <v>1699</v>
      </c>
      <c r="EN418" s="56" t="s">
        <v>555</v>
      </c>
      <c r="EO418" s="56" t="s">
        <v>555</v>
      </c>
      <c r="EP418" s="56">
        <v>105.8</v>
      </c>
      <c r="EQ418" s="56">
        <v>6</v>
      </c>
      <c r="ER418" s="99">
        <v>229.24</v>
      </c>
      <c r="ES418" s="96">
        <v>13</v>
      </c>
      <c r="ET418" s="56">
        <v>299.77</v>
      </c>
      <c r="EU418" s="56">
        <v>17</v>
      </c>
      <c r="EV418" s="107">
        <v>141.07</v>
      </c>
      <c r="EW418" s="56">
        <v>8</v>
      </c>
      <c r="EX418" s="56">
        <v>0</v>
      </c>
      <c r="EY418" s="62">
        <v>72.139303482587067</v>
      </c>
      <c r="EZ418" s="63">
        <v>203</v>
      </c>
      <c r="FA418" s="62">
        <v>64.395357543991025</v>
      </c>
      <c r="FB418" s="63">
        <v>172</v>
      </c>
      <c r="FC418" s="56">
        <v>8.94</v>
      </c>
      <c r="FD418" s="111">
        <v>1</v>
      </c>
      <c r="FE418" s="56">
        <v>26.82</v>
      </c>
      <c r="FF418" s="56">
        <v>3</v>
      </c>
      <c r="FG418" s="56">
        <v>0</v>
      </c>
      <c r="FH418" s="56">
        <v>0</v>
      </c>
      <c r="FI418" s="56">
        <v>8.94</v>
      </c>
      <c r="FJ418" s="56">
        <v>1</v>
      </c>
      <c r="FK418" s="56">
        <v>44.71</v>
      </c>
      <c r="FL418" s="56">
        <v>5</v>
      </c>
      <c r="FM418" s="56">
        <v>295.06</v>
      </c>
      <c r="FN418" s="56">
        <v>33</v>
      </c>
      <c r="FO418" s="56">
        <v>330.83</v>
      </c>
      <c r="FP418" s="56">
        <v>37</v>
      </c>
      <c r="FQ418" s="56">
        <v>17.88</v>
      </c>
      <c r="FR418" s="56">
        <v>2</v>
      </c>
      <c r="FS418" s="60">
        <v>0</v>
      </c>
      <c r="FT418" s="61">
        <v>0</v>
      </c>
      <c r="FU418" s="60">
        <v>0</v>
      </c>
      <c r="FV418" s="61">
        <v>0</v>
      </c>
      <c r="FW418" s="56" t="s">
        <v>3582</v>
      </c>
      <c r="FX418" s="56">
        <v>3.24</v>
      </c>
      <c r="FY418" s="56">
        <v>131.63999999999999</v>
      </c>
      <c r="FZ418" s="111">
        <v>18138</v>
      </c>
      <c r="GA418" s="111">
        <v>22261</v>
      </c>
      <c r="GB418" s="56">
        <v>36.21</v>
      </c>
      <c r="GC418" s="56">
        <v>63.79</v>
      </c>
      <c r="GD418" s="56">
        <v>19.27</v>
      </c>
      <c r="GE418" s="56">
        <v>77.680000000000007</v>
      </c>
      <c r="GF418" s="56">
        <v>94.45</v>
      </c>
      <c r="GG418" s="56">
        <v>90.79</v>
      </c>
      <c r="GH418" s="56">
        <v>99.85</v>
      </c>
      <c r="GI418" s="56">
        <v>31.61</v>
      </c>
      <c r="GJ418" s="56">
        <v>60.83</v>
      </c>
      <c r="GK418" s="56">
        <v>97.54</v>
      </c>
      <c r="GL418" s="56">
        <v>1.7</v>
      </c>
      <c r="GM418" s="56">
        <v>13.19</v>
      </c>
      <c r="GN418" s="56">
        <v>3.86</v>
      </c>
      <c r="GO418" s="56">
        <v>24.72</v>
      </c>
      <c r="GP418" s="56">
        <v>5.77</v>
      </c>
      <c r="GQ418" s="56">
        <v>3.78</v>
      </c>
      <c r="GR418" s="56">
        <v>9.9</v>
      </c>
      <c r="GS418" s="56">
        <v>1.8</v>
      </c>
      <c r="GT418" s="56">
        <v>2.2200000000000002</v>
      </c>
      <c r="GU418" s="99">
        <v>4.0485141272730365</v>
      </c>
      <c r="GV418" s="120">
        <v>1.49039839495557E-3</v>
      </c>
      <c r="GW418" s="120">
        <v>1.4961306964746301E-2</v>
      </c>
      <c r="GX418" s="120">
        <v>0.19919747778733199</v>
      </c>
      <c r="GY418" s="120">
        <v>0.66385783892232697</v>
      </c>
      <c r="GZ418" s="120">
        <v>9.0742333046718304E-2</v>
      </c>
      <c r="HA418" s="120">
        <v>2.8202923473774701E-2</v>
      </c>
      <c r="HB418" s="120">
        <v>7.4519919747778704E-4</v>
      </c>
      <c r="HC418" s="120">
        <v>8.0252221266838601E-4</v>
      </c>
      <c r="HD418" s="118">
        <v>5</v>
      </c>
      <c r="HE418" s="118">
        <v>0</v>
      </c>
      <c r="HF418" s="118">
        <v>0</v>
      </c>
      <c r="HG418" s="118">
        <v>0</v>
      </c>
      <c r="HH418" s="122">
        <v>10</v>
      </c>
      <c r="HI418" s="122">
        <v>3794</v>
      </c>
      <c r="HJ418" s="122">
        <v>23</v>
      </c>
      <c r="HK418" s="122">
        <v>3832</v>
      </c>
      <c r="HL418" s="118">
        <v>2</v>
      </c>
      <c r="HM418" s="118">
        <v>0</v>
      </c>
      <c r="HN418" s="118">
        <v>0</v>
      </c>
      <c r="HO418" s="118">
        <v>0</v>
      </c>
      <c r="HP418" s="122">
        <v>21</v>
      </c>
      <c r="HQ418" s="122">
        <v>4256</v>
      </c>
      <c r="HR418" s="122">
        <v>31</v>
      </c>
      <c r="HS418" s="122">
        <v>4310</v>
      </c>
      <c r="HT418" s="118">
        <v>2</v>
      </c>
      <c r="HU418" s="118">
        <v>0</v>
      </c>
      <c r="HV418" s="118">
        <v>0</v>
      </c>
      <c r="HW418" s="118">
        <v>0</v>
      </c>
      <c r="HX418" s="122">
        <v>15</v>
      </c>
      <c r="HY418" s="122">
        <v>5356</v>
      </c>
      <c r="HZ418" s="122">
        <v>29</v>
      </c>
      <c r="IA418" s="122">
        <v>5402</v>
      </c>
      <c r="IB418" s="118">
        <v>2</v>
      </c>
      <c r="IC418" s="118">
        <v>0</v>
      </c>
      <c r="ID418" s="118">
        <v>0</v>
      </c>
      <c r="IE418" s="118">
        <v>0</v>
      </c>
      <c r="IF418" s="122">
        <v>49</v>
      </c>
      <c r="IG418" s="122">
        <v>11308</v>
      </c>
      <c r="IH418" s="122">
        <v>81</v>
      </c>
      <c r="II418" s="122">
        <v>11440</v>
      </c>
      <c r="IJ418" s="130">
        <v>1</v>
      </c>
      <c r="IK418" s="131">
        <v>5.8823529411764698E-2</v>
      </c>
      <c r="IL418" s="130">
        <v>1</v>
      </c>
      <c r="IM418" s="131">
        <v>5.8823529411764698E-2</v>
      </c>
      <c r="IN418" s="130">
        <v>2</v>
      </c>
      <c r="IO418" s="131">
        <v>0.11764705882352899</v>
      </c>
      <c r="IP418" s="119">
        <v>0</v>
      </c>
      <c r="IQ418" s="119">
        <v>0</v>
      </c>
      <c r="IR418" s="119">
        <v>0</v>
      </c>
      <c r="IS418" s="122">
        <v>0</v>
      </c>
      <c r="IT418" s="122">
        <v>0</v>
      </c>
      <c r="IU418" s="122">
        <v>0</v>
      </c>
      <c r="IV418" s="122">
        <v>0</v>
      </c>
      <c r="IW418" s="122">
        <v>0</v>
      </c>
      <c r="IX418" s="130">
        <v>8</v>
      </c>
      <c r="IY418" s="131">
        <v>0.47058823529411797</v>
      </c>
      <c r="IZ418" s="130"/>
      <c r="JA418" s="131"/>
      <c r="JB418" s="119">
        <v>0</v>
      </c>
      <c r="JC418" s="119">
        <v>0</v>
      </c>
      <c r="JD418" s="122">
        <v>0</v>
      </c>
      <c r="JE418" s="122">
        <v>0</v>
      </c>
      <c r="JF418" s="122">
        <v>0</v>
      </c>
      <c r="JG418" s="122">
        <v>0</v>
      </c>
      <c r="JH418" s="122">
        <v>0</v>
      </c>
      <c r="JI418" s="122">
        <v>0</v>
      </c>
      <c r="JJ418" s="130">
        <v>1</v>
      </c>
      <c r="JK418" s="131">
        <v>5.8823529411764698E-2</v>
      </c>
      <c r="JL418" s="119">
        <v>0</v>
      </c>
      <c r="JM418" s="119">
        <v>0</v>
      </c>
      <c r="JN418" s="119">
        <v>0</v>
      </c>
      <c r="JO418" s="119">
        <v>0</v>
      </c>
      <c r="JP418" s="122">
        <v>0</v>
      </c>
      <c r="JQ418" s="122">
        <v>0</v>
      </c>
      <c r="JR418" s="122">
        <v>0</v>
      </c>
      <c r="JS418" s="122">
        <v>0</v>
      </c>
      <c r="JT418" s="122">
        <v>0</v>
      </c>
      <c r="JU418" s="118">
        <v>0</v>
      </c>
      <c r="JV418" s="130">
        <v>1</v>
      </c>
      <c r="JW418" s="131">
        <v>5.8823529411764698E-2</v>
      </c>
      <c r="JX418" s="119"/>
      <c r="JY418" s="119"/>
      <c r="JZ418" s="119"/>
      <c r="KA418" s="122">
        <v>0</v>
      </c>
      <c r="KB418" s="122">
        <v>0</v>
      </c>
      <c r="KC418" s="122">
        <v>0</v>
      </c>
      <c r="KD418" s="122">
        <v>0</v>
      </c>
      <c r="KE418" s="122">
        <v>0</v>
      </c>
      <c r="KF418" s="122">
        <v>0</v>
      </c>
      <c r="KG418" s="122">
        <v>0</v>
      </c>
      <c r="KH418" s="122">
        <v>0</v>
      </c>
      <c r="KI418" s="122">
        <v>0</v>
      </c>
      <c r="KJ418" s="122">
        <v>0</v>
      </c>
      <c r="KK418" s="122">
        <v>0</v>
      </c>
      <c r="KL418" s="122">
        <v>0</v>
      </c>
      <c r="KM418" s="122">
        <v>0</v>
      </c>
      <c r="KN418" s="122">
        <v>0</v>
      </c>
      <c r="KO418" s="122">
        <v>0</v>
      </c>
      <c r="KP418" s="122">
        <v>0</v>
      </c>
      <c r="KQ418" s="122">
        <v>0</v>
      </c>
      <c r="KR418" s="122">
        <v>0</v>
      </c>
      <c r="KS418" s="122">
        <v>0</v>
      </c>
      <c r="KT418" s="122">
        <v>0</v>
      </c>
      <c r="KU418" s="122">
        <v>0</v>
      </c>
      <c r="KV418" s="122">
        <v>0</v>
      </c>
      <c r="KW418" s="122">
        <v>0</v>
      </c>
      <c r="KX418" s="122">
        <v>0</v>
      </c>
      <c r="KY418" s="122">
        <v>0</v>
      </c>
      <c r="KZ418" s="122">
        <v>0</v>
      </c>
      <c r="LA418" s="122">
        <v>0</v>
      </c>
      <c r="LB418" s="122">
        <v>0</v>
      </c>
      <c r="LC418" s="122">
        <v>0</v>
      </c>
      <c r="LD418" s="122">
        <v>0</v>
      </c>
      <c r="LE418" s="122">
        <v>0</v>
      </c>
      <c r="LF418" s="130">
        <v>1</v>
      </c>
      <c r="LG418" s="131">
        <v>5.8823529411764698E-2</v>
      </c>
      <c r="LH418" s="119">
        <v>0</v>
      </c>
      <c r="LI418" s="119">
        <v>0</v>
      </c>
      <c r="LJ418" s="119">
        <v>0</v>
      </c>
      <c r="LK418" s="119">
        <v>0</v>
      </c>
      <c r="LL418" s="122">
        <v>0</v>
      </c>
      <c r="LM418" s="122">
        <v>0</v>
      </c>
      <c r="LN418" s="122">
        <v>0</v>
      </c>
      <c r="LO418" s="119"/>
      <c r="LP418" s="130">
        <v>2</v>
      </c>
      <c r="LQ418" s="131">
        <v>0.11764705882352899</v>
      </c>
      <c r="LR418" s="119"/>
      <c r="LS418" s="119"/>
      <c r="LT418" s="122">
        <v>0</v>
      </c>
      <c r="LU418" s="122">
        <v>0</v>
      </c>
      <c r="LV418" s="122">
        <v>0</v>
      </c>
      <c r="LW418" s="122">
        <v>0</v>
      </c>
      <c r="LX418" s="122">
        <v>0</v>
      </c>
      <c r="LY418" s="122">
        <v>0</v>
      </c>
      <c r="LZ418" s="122">
        <v>0</v>
      </c>
      <c r="MA418" s="122">
        <v>0</v>
      </c>
      <c r="MB418" s="122">
        <v>0</v>
      </c>
      <c r="MC418" s="122">
        <v>0</v>
      </c>
      <c r="MD418" s="122">
        <v>0</v>
      </c>
      <c r="ME418" s="122">
        <v>0</v>
      </c>
      <c r="MF418" s="122">
        <v>0</v>
      </c>
      <c r="MG418" s="122">
        <v>0</v>
      </c>
      <c r="MH418" s="122">
        <v>0</v>
      </c>
      <c r="MI418" s="122">
        <v>0</v>
      </c>
      <c r="MJ418" s="122">
        <v>0</v>
      </c>
      <c r="MK418" s="122">
        <v>0</v>
      </c>
      <c r="ML418" s="122">
        <v>0</v>
      </c>
      <c r="MM418" s="122">
        <v>0</v>
      </c>
      <c r="MN418" s="122">
        <v>0</v>
      </c>
      <c r="MO418" s="122">
        <v>0</v>
      </c>
      <c r="MP418" s="122">
        <v>0</v>
      </c>
      <c r="MQ418" s="122">
        <v>0</v>
      </c>
      <c r="MR418" s="122">
        <v>0</v>
      </c>
      <c r="MS418" s="122">
        <v>0</v>
      </c>
      <c r="MT418" s="122">
        <v>0</v>
      </c>
      <c r="MU418" s="122">
        <v>0</v>
      </c>
      <c r="MV418" s="122">
        <v>0</v>
      </c>
      <c r="MW418" s="122">
        <v>0</v>
      </c>
      <c r="MX418" s="122">
        <v>0</v>
      </c>
      <c r="MY418" s="122">
        <v>0</v>
      </c>
      <c r="MZ418" s="122">
        <v>0</v>
      </c>
      <c r="NA418" s="122">
        <v>0</v>
      </c>
      <c r="NB418" s="122">
        <v>0</v>
      </c>
      <c r="NC418" s="122">
        <v>0</v>
      </c>
      <c r="ND418" s="122">
        <v>0</v>
      </c>
      <c r="NE418" s="122">
        <v>0</v>
      </c>
      <c r="NF418" s="122">
        <v>0</v>
      </c>
      <c r="NG418" s="122">
        <v>0</v>
      </c>
      <c r="NH418" s="122">
        <v>0</v>
      </c>
      <c r="NI418" s="122">
        <v>0</v>
      </c>
      <c r="NJ418" s="122">
        <v>0</v>
      </c>
      <c r="NK418" s="122">
        <v>0</v>
      </c>
      <c r="NL418" s="122">
        <v>0</v>
      </c>
      <c r="NM418" s="122">
        <v>0</v>
      </c>
      <c r="NN418" s="122">
        <v>0</v>
      </c>
      <c r="NO418" s="122">
        <v>0</v>
      </c>
      <c r="NP418" s="122">
        <v>0</v>
      </c>
      <c r="NQ418" s="119">
        <v>0</v>
      </c>
      <c r="NR418" s="119">
        <v>0</v>
      </c>
      <c r="NS418" s="119">
        <v>0</v>
      </c>
      <c r="NT418" s="119">
        <v>0</v>
      </c>
      <c r="NU418" s="119">
        <v>0</v>
      </c>
      <c r="NV418" s="119">
        <v>0</v>
      </c>
      <c r="NW418" s="119">
        <v>0</v>
      </c>
      <c r="NX418" s="119">
        <v>0</v>
      </c>
      <c r="NY418" s="119">
        <v>0</v>
      </c>
      <c r="NZ418" s="119">
        <v>0</v>
      </c>
      <c r="OA418" s="119">
        <v>0</v>
      </c>
      <c r="OB418" s="119">
        <v>0</v>
      </c>
      <c r="OC418" s="119">
        <v>0</v>
      </c>
      <c r="OD418" s="119">
        <v>0</v>
      </c>
      <c r="OE418" s="119">
        <v>0</v>
      </c>
      <c r="OF418" s="119">
        <v>0</v>
      </c>
      <c r="OG418" s="119">
        <v>0</v>
      </c>
      <c r="OH418" s="119">
        <v>0</v>
      </c>
      <c r="OI418" s="119">
        <v>0</v>
      </c>
      <c r="OJ418" s="119">
        <v>0</v>
      </c>
      <c r="OK418" s="119">
        <v>0</v>
      </c>
      <c r="OL418" s="119">
        <v>0</v>
      </c>
      <c r="OM418" s="119">
        <v>0</v>
      </c>
      <c r="ON418" s="119">
        <v>0</v>
      </c>
      <c r="OO418" s="119">
        <v>0</v>
      </c>
      <c r="OP418" s="119">
        <v>0</v>
      </c>
      <c r="OQ418" s="119">
        <v>0</v>
      </c>
      <c r="OR418" s="119">
        <v>0</v>
      </c>
      <c r="OS418" s="119">
        <v>0</v>
      </c>
      <c r="OT418" s="119">
        <v>0</v>
      </c>
    </row>
    <row r="419" spans="1:410" s="10" customFormat="1">
      <c r="A419" s="55" t="s">
        <v>1057</v>
      </c>
      <c r="B419" s="56" t="s">
        <v>1058</v>
      </c>
      <c r="C419" s="55" t="s">
        <v>598</v>
      </c>
      <c r="D419" s="57">
        <v>2</v>
      </c>
      <c r="E419" s="96">
        <v>2018</v>
      </c>
      <c r="F419" s="56">
        <v>83.61</v>
      </c>
      <c r="G419" s="110">
        <v>71545</v>
      </c>
      <c r="H419" s="110">
        <v>60997</v>
      </c>
      <c r="I419" s="110">
        <v>10548</v>
      </c>
      <c r="J419" s="100">
        <v>46.38</v>
      </c>
      <c r="K419" s="110">
        <v>30283</v>
      </c>
      <c r="L419" s="100">
        <v>13.76</v>
      </c>
      <c r="M419" s="110">
        <v>8986</v>
      </c>
      <c r="N419" s="111">
        <v>4114</v>
      </c>
      <c r="O419" s="111">
        <v>2099</v>
      </c>
      <c r="P419" s="111">
        <v>2015</v>
      </c>
      <c r="Q419" s="112">
        <v>4946</v>
      </c>
      <c r="R419" s="113">
        <v>2526</v>
      </c>
      <c r="S419" s="113">
        <v>2420</v>
      </c>
      <c r="T419" s="111">
        <v>4225</v>
      </c>
      <c r="U419" s="111">
        <v>2180</v>
      </c>
      <c r="V419" s="111">
        <v>2045</v>
      </c>
      <c r="W419" s="114">
        <v>5157</v>
      </c>
      <c r="X419" s="113">
        <v>2670</v>
      </c>
      <c r="Y419" s="113">
        <v>2487</v>
      </c>
      <c r="Z419" s="111">
        <v>4561</v>
      </c>
      <c r="AA419" s="111">
        <v>2373</v>
      </c>
      <c r="AB419" s="111">
        <v>2188</v>
      </c>
      <c r="AC419" s="112">
        <v>5868</v>
      </c>
      <c r="AD419" s="112">
        <v>3044</v>
      </c>
      <c r="AE419" s="112">
        <v>2824</v>
      </c>
      <c r="AF419" s="111">
        <v>5329</v>
      </c>
      <c r="AG419" s="111">
        <v>2740</v>
      </c>
      <c r="AH419" s="178">
        <v>2589</v>
      </c>
      <c r="AI419" s="182"/>
      <c r="AJ419" s="182"/>
      <c r="AK419" s="182"/>
      <c r="AL419" s="111">
        <v>6287</v>
      </c>
      <c r="AM419" s="111">
        <v>3172</v>
      </c>
      <c r="AN419" s="111">
        <v>3115</v>
      </c>
      <c r="AO419" s="111">
        <v>6404</v>
      </c>
      <c r="AP419" s="111">
        <v>3186</v>
      </c>
      <c r="AQ419" s="111">
        <v>3218</v>
      </c>
      <c r="AR419" s="56">
        <v>635</v>
      </c>
      <c r="AS419" s="80">
        <v>975</v>
      </c>
      <c r="AT419" s="115" t="s">
        <v>3413</v>
      </c>
      <c r="AU419" s="59">
        <v>609</v>
      </c>
      <c r="AV419" s="59">
        <v>0</v>
      </c>
      <c r="AW419" s="59">
        <v>255</v>
      </c>
      <c r="AX419" s="59">
        <v>4.9000000000000004</v>
      </c>
      <c r="AY419" s="59">
        <v>3</v>
      </c>
      <c r="AZ419" s="62">
        <v>0.96786682152535808</v>
      </c>
      <c r="BA419" s="63">
        <v>5</v>
      </c>
      <c r="BB419" s="62">
        <v>0</v>
      </c>
      <c r="BC419" s="63">
        <v>0</v>
      </c>
      <c r="BD419" s="64">
        <v>0</v>
      </c>
      <c r="BE419" s="65">
        <v>0</v>
      </c>
      <c r="BF419" s="62">
        <v>3.089430894308943</v>
      </c>
      <c r="BG419" s="63">
        <v>19</v>
      </c>
      <c r="BH419" s="62">
        <v>11.544715447154472</v>
      </c>
      <c r="BI419" s="63">
        <v>71</v>
      </c>
      <c r="BJ419" s="64">
        <v>0</v>
      </c>
      <c r="BK419" s="65">
        <v>0</v>
      </c>
      <c r="BL419" s="64">
        <v>0</v>
      </c>
      <c r="BM419" s="65">
        <v>0</v>
      </c>
      <c r="BN419" s="56">
        <v>0</v>
      </c>
      <c r="BO419" s="56">
        <v>0</v>
      </c>
      <c r="BP419" s="56">
        <v>0</v>
      </c>
      <c r="BQ419" s="56">
        <v>0</v>
      </c>
      <c r="BR419" s="56">
        <v>0</v>
      </c>
      <c r="BS419" s="56">
        <v>0</v>
      </c>
      <c r="BT419" s="56">
        <v>0</v>
      </c>
      <c r="BU419" s="56">
        <v>0</v>
      </c>
      <c r="BV419" s="116">
        <v>2.1</v>
      </c>
      <c r="BW419" s="70">
        <v>1.1261261261261262</v>
      </c>
      <c r="BX419" s="56">
        <v>108.7</v>
      </c>
      <c r="BY419" s="107">
        <v>113.5</v>
      </c>
      <c r="BZ419" s="56">
        <v>108.1</v>
      </c>
      <c r="CA419" s="56">
        <v>124</v>
      </c>
      <c r="CB419" s="56">
        <v>118.1</v>
      </c>
      <c r="CC419" s="96" t="s">
        <v>3751</v>
      </c>
      <c r="CD419" s="96" t="s">
        <v>2306</v>
      </c>
      <c r="CE419" s="96" t="s">
        <v>555</v>
      </c>
      <c r="CF419" s="96" t="s">
        <v>1036</v>
      </c>
      <c r="CG419" s="96" t="s">
        <v>735</v>
      </c>
      <c r="CH419" s="56">
        <v>38.89</v>
      </c>
      <c r="CI419" s="56">
        <v>2</v>
      </c>
      <c r="CJ419" s="60">
        <v>0.96786682152535808</v>
      </c>
      <c r="CK419" s="61">
        <v>1</v>
      </c>
      <c r="CL419" s="107">
        <v>38.887808671981333</v>
      </c>
      <c r="CM419" s="56">
        <v>2</v>
      </c>
      <c r="CN419" s="56">
        <v>129.28</v>
      </c>
      <c r="CO419" s="56">
        <v>8</v>
      </c>
      <c r="CP419" s="56">
        <v>95.69</v>
      </c>
      <c r="CQ419" s="56">
        <v>1</v>
      </c>
      <c r="CR419" s="56">
        <v>16.02</v>
      </c>
      <c r="CS419" s="56">
        <v>1</v>
      </c>
      <c r="CT419" s="56">
        <v>0</v>
      </c>
      <c r="CU419" s="56">
        <v>0</v>
      </c>
      <c r="CV419" s="56">
        <v>0</v>
      </c>
      <c r="CW419" s="56">
        <v>0</v>
      </c>
      <c r="CX419" s="56">
        <v>0</v>
      </c>
      <c r="CY419" s="56">
        <v>0</v>
      </c>
      <c r="CZ419" s="107">
        <v>16.017940092904052</v>
      </c>
      <c r="DA419" s="56">
        <v>1</v>
      </c>
      <c r="DB419" s="60">
        <v>0.3741114852225963</v>
      </c>
      <c r="DC419" s="61">
        <v>2</v>
      </c>
      <c r="DD419" s="56" t="s">
        <v>3752</v>
      </c>
      <c r="DE419" s="56" t="s">
        <v>3753</v>
      </c>
      <c r="DF419" s="96" t="s">
        <v>555</v>
      </c>
      <c r="DG419" s="96" t="s">
        <v>555</v>
      </c>
      <c r="DH419" s="56">
        <v>32.04</v>
      </c>
      <c r="DI419" s="56">
        <v>2</v>
      </c>
      <c r="DJ419" s="56">
        <v>144.16</v>
      </c>
      <c r="DK419" s="56">
        <v>9</v>
      </c>
      <c r="DL419" s="56">
        <v>16.02</v>
      </c>
      <c r="DM419" s="56">
        <v>1</v>
      </c>
      <c r="DN419" s="56">
        <v>32.04</v>
      </c>
      <c r="DO419" s="56">
        <v>2</v>
      </c>
      <c r="DP419" s="107">
        <v>45.864546705396727</v>
      </c>
      <c r="DQ419" s="56">
        <v>3</v>
      </c>
      <c r="DR419" s="56">
        <v>0</v>
      </c>
      <c r="DS419" s="56">
        <v>0</v>
      </c>
      <c r="DT419" s="56">
        <v>45.86</v>
      </c>
      <c r="DU419" s="56">
        <v>3</v>
      </c>
      <c r="DV419" s="56">
        <v>0</v>
      </c>
      <c r="DW419" s="56">
        <v>0</v>
      </c>
      <c r="DX419" s="56">
        <v>0</v>
      </c>
      <c r="DY419" s="56">
        <v>0</v>
      </c>
      <c r="DZ419" s="62">
        <v>0.64285468733885653</v>
      </c>
      <c r="EA419" s="63">
        <v>187</v>
      </c>
      <c r="EB419" s="62">
        <v>15.101928564062018</v>
      </c>
      <c r="EC419" s="63">
        <v>4393</v>
      </c>
      <c r="ED419" s="60">
        <v>0.71658903618774628</v>
      </c>
      <c r="EE419" s="61">
        <v>4</v>
      </c>
      <c r="EF419" s="56" t="s">
        <v>3754</v>
      </c>
      <c r="EG419" s="56" t="s">
        <v>3755</v>
      </c>
      <c r="EH419" s="56" t="s">
        <v>555</v>
      </c>
      <c r="EI419" s="56" t="s">
        <v>555</v>
      </c>
      <c r="EJ419" s="56" t="s">
        <v>3756</v>
      </c>
      <c r="EK419" s="56" t="s">
        <v>1836</v>
      </c>
      <c r="EL419" s="56" t="s">
        <v>3757</v>
      </c>
      <c r="EM419" s="56" t="s">
        <v>3758</v>
      </c>
      <c r="EN419" s="56" t="s">
        <v>555</v>
      </c>
      <c r="EO419" s="56" t="s">
        <v>555</v>
      </c>
      <c r="EP419" s="56">
        <v>76.44</v>
      </c>
      <c r="EQ419" s="56">
        <v>5</v>
      </c>
      <c r="ER419" s="99">
        <v>152.88</v>
      </c>
      <c r="ES419" s="96">
        <v>10</v>
      </c>
      <c r="ET419" s="56">
        <v>76.44</v>
      </c>
      <c r="EU419" s="56">
        <v>5</v>
      </c>
      <c r="EV419" s="107">
        <v>76.440911175661213</v>
      </c>
      <c r="EW419" s="56">
        <v>5</v>
      </c>
      <c r="EX419" s="56">
        <v>0</v>
      </c>
      <c r="EY419" s="62">
        <v>56.500802568218305</v>
      </c>
      <c r="EZ419" s="63">
        <v>176</v>
      </c>
      <c r="FA419" s="62">
        <v>52.827843380981975</v>
      </c>
      <c r="FB419" s="63">
        <v>170</v>
      </c>
      <c r="FC419" s="56">
        <v>22.93</v>
      </c>
      <c r="FD419" s="111">
        <v>3</v>
      </c>
      <c r="FE419" s="56">
        <v>22.93</v>
      </c>
      <c r="FF419" s="56">
        <v>3</v>
      </c>
      <c r="FG419" s="56">
        <v>0</v>
      </c>
      <c r="FH419" s="56">
        <v>0</v>
      </c>
      <c r="FI419" s="56">
        <v>15.28</v>
      </c>
      <c r="FJ419" s="56">
        <v>2</v>
      </c>
      <c r="FK419" s="56">
        <v>61.13</v>
      </c>
      <c r="FL419" s="56">
        <v>8</v>
      </c>
      <c r="FM419" s="56">
        <v>213.97</v>
      </c>
      <c r="FN419" s="56">
        <v>28</v>
      </c>
      <c r="FO419" s="56">
        <v>466.15</v>
      </c>
      <c r="FP419" s="56">
        <v>61</v>
      </c>
      <c r="FQ419" s="56">
        <v>15.28</v>
      </c>
      <c r="FR419" s="56">
        <v>2</v>
      </c>
      <c r="FS419" s="60">
        <v>327</v>
      </c>
      <c r="FT419" s="61">
        <v>327</v>
      </c>
      <c r="FU419" s="60">
        <v>1.4308128443311285</v>
      </c>
      <c r="FV419" s="61">
        <v>321</v>
      </c>
      <c r="FW419" s="56" t="s">
        <v>3759</v>
      </c>
      <c r="FX419" s="56">
        <v>3.05</v>
      </c>
      <c r="FY419" s="56">
        <v>591.99</v>
      </c>
      <c r="FZ419" s="111">
        <v>21998</v>
      </c>
      <c r="GA419" s="111">
        <v>24660</v>
      </c>
      <c r="GB419" s="56">
        <v>39.99</v>
      </c>
      <c r="GC419" s="56">
        <v>60.01</v>
      </c>
      <c r="GD419" s="56">
        <v>24.63</v>
      </c>
      <c r="GE419" s="56">
        <v>73.989999999999995</v>
      </c>
      <c r="GF419" s="56">
        <v>97.35</v>
      </c>
      <c r="GG419" s="56">
        <v>93.72</v>
      </c>
      <c r="GH419" s="56">
        <v>99.74</v>
      </c>
      <c r="GI419" s="56">
        <v>71.040000000000006</v>
      </c>
      <c r="GJ419" s="56">
        <v>68.569999999999993</v>
      </c>
      <c r="GK419" s="56">
        <v>96.19</v>
      </c>
      <c r="GL419" s="56">
        <v>1.66</v>
      </c>
      <c r="GM419" s="56">
        <v>11.15</v>
      </c>
      <c r="GN419" s="56">
        <v>3.84</v>
      </c>
      <c r="GO419" s="56">
        <v>26.22</v>
      </c>
      <c r="GP419" s="56">
        <v>7.72</v>
      </c>
      <c r="GQ419" s="56">
        <v>4.4800000000000004</v>
      </c>
      <c r="GR419" s="56">
        <v>11.41</v>
      </c>
      <c r="GS419" s="56">
        <v>3.28</v>
      </c>
      <c r="GT419" s="56">
        <v>2.2999999999999998</v>
      </c>
      <c r="GU419" s="99">
        <v>3.5073579893137516</v>
      </c>
      <c r="GV419" s="120">
        <v>1.5721089379016999E-3</v>
      </c>
      <c r="GW419" s="120">
        <v>8.2489480741665497E-2</v>
      </c>
      <c r="GX419" s="120">
        <v>0.50043926573264896</v>
      </c>
      <c r="GY419" s="120">
        <v>0.282609700836917</v>
      </c>
      <c r="GZ419" s="120">
        <v>0.12114486521477801</v>
      </c>
      <c r="HA419" s="120">
        <v>8.9702686456743907E-3</v>
      </c>
      <c r="HB419" s="120">
        <v>1.43339344338096E-3</v>
      </c>
      <c r="HC419" s="120">
        <v>1.3409164470338001E-3</v>
      </c>
      <c r="HD419" s="118">
        <v>0</v>
      </c>
      <c r="HE419" s="118">
        <v>0</v>
      </c>
      <c r="HF419" s="118">
        <v>0</v>
      </c>
      <c r="HG419" s="118">
        <v>0</v>
      </c>
      <c r="HH419" s="122">
        <v>21</v>
      </c>
      <c r="HI419" s="122">
        <v>3915</v>
      </c>
      <c r="HJ419" s="122">
        <v>25</v>
      </c>
      <c r="HK419" s="122">
        <v>3961</v>
      </c>
      <c r="HL419" s="118">
        <v>0</v>
      </c>
      <c r="HM419" s="118">
        <v>0</v>
      </c>
      <c r="HN419" s="118">
        <v>0</v>
      </c>
      <c r="HO419" s="118">
        <v>0</v>
      </c>
      <c r="HP419" s="122">
        <v>19</v>
      </c>
      <c r="HQ419" s="122">
        <v>4633</v>
      </c>
      <c r="HR419" s="122">
        <v>25</v>
      </c>
      <c r="HS419" s="122">
        <v>4677</v>
      </c>
      <c r="HT419" s="118">
        <v>0</v>
      </c>
      <c r="HU419" s="118">
        <v>0</v>
      </c>
      <c r="HV419" s="118">
        <v>1</v>
      </c>
      <c r="HW419" s="118">
        <v>0</v>
      </c>
      <c r="HX419" s="122">
        <v>31</v>
      </c>
      <c r="HY419" s="122">
        <v>5292</v>
      </c>
      <c r="HZ419" s="122">
        <v>26</v>
      </c>
      <c r="IA419" s="122">
        <v>5350</v>
      </c>
      <c r="IB419" s="118">
        <v>4</v>
      </c>
      <c r="IC419" s="118">
        <v>0</v>
      </c>
      <c r="ID419" s="118">
        <v>0</v>
      </c>
      <c r="IE419" s="118">
        <v>0</v>
      </c>
      <c r="IF419" s="122">
        <v>72</v>
      </c>
      <c r="IG419" s="122">
        <v>13083</v>
      </c>
      <c r="IH419" s="122">
        <v>87</v>
      </c>
      <c r="II419" s="122">
        <v>13246</v>
      </c>
      <c r="IJ419" s="130">
        <v>2</v>
      </c>
      <c r="IK419" s="131">
        <v>0.15384615384615399</v>
      </c>
      <c r="IL419" s="130">
        <v>3</v>
      </c>
      <c r="IM419" s="131">
        <v>0.230769230769231</v>
      </c>
      <c r="IN419" s="119">
        <v>0</v>
      </c>
      <c r="IO419" s="122">
        <v>0</v>
      </c>
      <c r="IP419" s="119">
        <v>0</v>
      </c>
      <c r="IQ419" s="119">
        <v>0</v>
      </c>
      <c r="IR419" s="119">
        <v>0</v>
      </c>
      <c r="IS419" s="122">
        <v>0</v>
      </c>
      <c r="IT419" s="122">
        <v>0</v>
      </c>
      <c r="IU419" s="122">
        <v>0</v>
      </c>
      <c r="IV419" s="122">
        <v>0</v>
      </c>
      <c r="IW419" s="122">
        <v>0</v>
      </c>
      <c r="IX419" s="122">
        <v>0</v>
      </c>
      <c r="IY419" s="122">
        <v>0</v>
      </c>
      <c r="IZ419" s="130">
        <v>2</v>
      </c>
      <c r="JA419" s="131">
        <v>1.07692307692308</v>
      </c>
      <c r="JB419" s="119">
        <v>0</v>
      </c>
      <c r="JC419" s="119">
        <v>0</v>
      </c>
      <c r="JD419" s="122">
        <v>0</v>
      </c>
      <c r="JE419" s="122">
        <v>0</v>
      </c>
      <c r="JF419" s="122">
        <v>0</v>
      </c>
      <c r="JG419" s="122">
        <v>0</v>
      </c>
      <c r="JH419" s="122">
        <v>0</v>
      </c>
      <c r="JI419" s="122">
        <v>0</v>
      </c>
      <c r="JJ419" s="130">
        <v>3</v>
      </c>
      <c r="JK419" s="131">
        <v>0.230769230769231</v>
      </c>
      <c r="JL419" s="119">
        <v>0</v>
      </c>
      <c r="JM419" s="119">
        <v>0</v>
      </c>
      <c r="JN419" s="119">
        <v>0</v>
      </c>
      <c r="JO419" s="119">
        <v>0</v>
      </c>
      <c r="JP419" s="122">
        <v>0</v>
      </c>
      <c r="JQ419" s="122">
        <v>0</v>
      </c>
      <c r="JR419" s="122">
        <v>0</v>
      </c>
      <c r="JS419" s="122">
        <v>0</v>
      </c>
      <c r="JT419" s="122">
        <v>0</v>
      </c>
      <c r="JU419" s="118">
        <v>0</v>
      </c>
      <c r="JV419" s="130">
        <v>1</v>
      </c>
      <c r="JW419" s="131">
        <v>7.69230769230769E-2</v>
      </c>
      <c r="JX419" s="119"/>
      <c r="JY419" s="119"/>
      <c r="JZ419" s="119"/>
      <c r="KA419" s="122">
        <v>0</v>
      </c>
      <c r="KB419" s="130">
        <v>1</v>
      </c>
      <c r="KC419" s="131">
        <v>7.69230769230769E-2</v>
      </c>
      <c r="KD419" s="122">
        <v>0</v>
      </c>
      <c r="KE419" s="122">
        <v>0</v>
      </c>
      <c r="KF419" s="130">
        <v>1</v>
      </c>
      <c r="KG419" s="131">
        <v>7.69230769230769E-2</v>
      </c>
      <c r="KH419" s="122">
        <v>0</v>
      </c>
      <c r="KI419" s="122">
        <v>0</v>
      </c>
      <c r="KJ419" s="122">
        <v>0</v>
      </c>
      <c r="KK419" s="122">
        <v>0</v>
      </c>
      <c r="KL419" s="122">
        <v>0</v>
      </c>
      <c r="KM419" s="122">
        <v>0</v>
      </c>
      <c r="KN419" s="130">
        <v>1</v>
      </c>
      <c r="KO419" s="131">
        <v>7.69230769230769E-2</v>
      </c>
      <c r="KP419" s="122">
        <v>0</v>
      </c>
      <c r="KQ419" s="122">
        <v>0</v>
      </c>
      <c r="KR419" s="122">
        <v>0</v>
      </c>
      <c r="KS419" s="122">
        <v>0</v>
      </c>
      <c r="KT419" s="122">
        <v>0</v>
      </c>
      <c r="KU419" s="122">
        <v>0</v>
      </c>
      <c r="KV419" s="122">
        <v>0</v>
      </c>
      <c r="KW419" s="122">
        <v>0</v>
      </c>
      <c r="KX419" s="122">
        <v>0</v>
      </c>
      <c r="KY419" s="122">
        <v>0</v>
      </c>
      <c r="KZ419" s="122">
        <v>0</v>
      </c>
      <c r="LA419" s="122">
        <v>0</v>
      </c>
      <c r="LB419" s="122">
        <v>0</v>
      </c>
      <c r="LC419" s="122">
        <v>0</v>
      </c>
      <c r="LD419" s="122">
        <v>0</v>
      </c>
      <c r="LE419" s="122">
        <v>0</v>
      </c>
      <c r="LF419" s="122">
        <v>0</v>
      </c>
      <c r="LG419" s="122">
        <v>0</v>
      </c>
      <c r="LH419" s="119">
        <v>0</v>
      </c>
      <c r="LI419" s="119">
        <v>0</v>
      </c>
      <c r="LJ419" s="119">
        <v>0</v>
      </c>
      <c r="LK419" s="119">
        <v>0</v>
      </c>
      <c r="LL419" s="122">
        <v>0</v>
      </c>
      <c r="LM419" s="122">
        <v>0</v>
      </c>
      <c r="LN419" s="122">
        <v>0</v>
      </c>
      <c r="LO419" s="122">
        <v>0</v>
      </c>
      <c r="LP419" s="122">
        <v>0</v>
      </c>
      <c r="LQ419" s="122">
        <v>0</v>
      </c>
      <c r="LR419" s="122">
        <v>0</v>
      </c>
      <c r="LS419" s="122">
        <v>0</v>
      </c>
      <c r="LT419" s="122">
        <v>0</v>
      </c>
      <c r="LU419" s="122">
        <v>0</v>
      </c>
      <c r="LV419" s="122">
        <v>0</v>
      </c>
      <c r="LW419" s="122">
        <v>0</v>
      </c>
      <c r="LX419" s="122">
        <v>0</v>
      </c>
      <c r="LY419" s="122">
        <v>0</v>
      </c>
      <c r="LZ419" s="122">
        <v>0</v>
      </c>
      <c r="MA419" s="122">
        <v>0</v>
      </c>
      <c r="MB419" s="122">
        <v>0</v>
      </c>
      <c r="MC419" s="122">
        <v>0</v>
      </c>
      <c r="MD419" s="122">
        <v>0</v>
      </c>
      <c r="ME419" s="122">
        <v>0</v>
      </c>
      <c r="MF419" s="122">
        <v>0</v>
      </c>
      <c r="MG419" s="122">
        <v>0</v>
      </c>
      <c r="MH419" s="122">
        <v>0</v>
      </c>
      <c r="MI419" s="122">
        <v>0</v>
      </c>
      <c r="MJ419" s="122">
        <v>0</v>
      </c>
      <c r="MK419" s="122">
        <v>0</v>
      </c>
      <c r="ML419" s="122">
        <v>0</v>
      </c>
      <c r="MM419" s="122">
        <v>0</v>
      </c>
      <c r="MN419" s="122">
        <v>0</v>
      </c>
      <c r="MO419" s="122">
        <v>0</v>
      </c>
      <c r="MP419" s="122">
        <v>0</v>
      </c>
      <c r="MQ419" s="122">
        <v>0</v>
      </c>
      <c r="MR419" s="122">
        <v>0</v>
      </c>
      <c r="MS419" s="122">
        <v>0</v>
      </c>
      <c r="MT419" s="122">
        <v>0</v>
      </c>
      <c r="MU419" s="122">
        <v>0</v>
      </c>
      <c r="MV419" s="122">
        <v>0</v>
      </c>
      <c r="MW419" s="122">
        <v>0</v>
      </c>
      <c r="MX419" s="122">
        <v>0</v>
      </c>
      <c r="MY419" s="122">
        <v>0</v>
      </c>
      <c r="MZ419" s="122">
        <v>0</v>
      </c>
      <c r="NA419" s="122">
        <v>0</v>
      </c>
      <c r="NB419" s="122">
        <v>0</v>
      </c>
      <c r="NC419" s="122">
        <v>0</v>
      </c>
      <c r="ND419" s="122">
        <v>0</v>
      </c>
      <c r="NE419" s="122">
        <v>0</v>
      </c>
      <c r="NF419" s="122">
        <v>0</v>
      </c>
      <c r="NG419" s="122">
        <v>0</v>
      </c>
      <c r="NH419" s="122">
        <v>0</v>
      </c>
      <c r="NI419" s="122">
        <v>0</v>
      </c>
      <c r="NJ419" s="122">
        <v>0</v>
      </c>
      <c r="NK419" s="122">
        <v>0</v>
      </c>
      <c r="NL419" s="122">
        <v>0</v>
      </c>
      <c r="NM419" s="122">
        <v>0</v>
      </c>
      <c r="NN419" s="122">
        <v>0</v>
      </c>
      <c r="NO419" s="122">
        <v>0</v>
      </c>
      <c r="NP419" s="122">
        <v>0</v>
      </c>
      <c r="NQ419" s="119">
        <v>0</v>
      </c>
      <c r="NR419" s="119">
        <v>0</v>
      </c>
      <c r="NS419" s="119">
        <v>0</v>
      </c>
      <c r="NT419" s="119">
        <v>0</v>
      </c>
      <c r="NU419" s="119">
        <v>0</v>
      </c>
      <c r="NV419" s="119">
        <v>0</v>
      </c>
      <c r="NW419" s="119">
        <v>0</v>
      </c>
      <c r="NX419" s="119">
        <v>0</v>
      </c>
      <c r="NY419" s="119">
        <v>0</v>
      </c>
      <c r="NZ419" s="119">
        <v>0</v>
      </c>
      <c r="OA419" s="119">
        <v>0</v>
      </c>
      <c r="OB419" s="119">
        <v>0</v>
      </c>
      <c r="OC419" s="119">
        <v>0</v>
      </c>
      <c r="OD419" s="119">
        <v>0</v>
      </c>
      <c r="OE419" s="119">
        <v>0</v>
      </c>
      <c r="OF419" s="119">
        <v>0</v>
      </c>
      <c r="OG419" s="119">
        <v>0</v>
      </c>
      <c r="OH419" s="119">
        <v>0</v>
      </c>
      <c r="OI419" s="119">
        <v>0</v>
      </c>
      <c r="OJ419" s="119">
        <v>0</v>
      </c>
      <c r="OK419" s="119">
        <v>0</v>
      </c>
      <c r="OL419" s="119">
        <v>0</v>
      </c>
      <c r="OM419" s="119">
        <v>0</v>
      </c>
      <c r="ON419" s="119">
        <v>0</v>
      </c>
      <c r="OO419" s="119">
        <v>0</v>
      </c>
      <c r="OP419" s="119">
        <v>0</v>
      </c>
      <c r="OQ419" s="119">
        <v>0</v>
      </c>
      <c r="OR419" s="119">
        <v>0</v>
      </c>
      <c r="OS419" s="119">
        <v>0</v>
      </c>
      <c r="OT419" s="119">
        <v>0</v>
      </c>
    </row>
    <row r="420" spans="1:410" s="10" customFormat="1">
      <c r="A420" s="55" t="s">
        <v>1094</v>
      </c>
      <c r="B420" s="56" t="s">
        <v>1095</v>
      </c>
      <c r="C420" s="55" t="s">
        <v>427</v>
      </c>
      <c r="D420" s="57">
        <v>4</v>
      </c>
      <c r="E420" s="96">
        <v>2018</v>
      </c>
      <c r="F420" s="56">
        <v>77.97</v>
      </c>
      <c r="G420" s="110">
        <v>64645</v>
      </c>
      <c r="H420" s="111">
        <v>44230</v>
      </c>
      <c r="I420" s="110">
        <v>20415</v>
      </c>
      <c r="J420" s="100">
        <v>65.78</v>
      </c>
      <c r="K420" s="110">
        <v>36705</v>
      </c>
      <c r="L420" s="100">
        <v>29.17</v>
      </c>
      <c r="M420" s="110">
        <v>16276</v>
      </c>
      <c r="N420" s="114">
        <v>5043</v>
      </c>
      <c r="O420" s="114">
        <v>2680</v>
      </c>
      <c r="P420" s="114">
        <v>2363</v>
      </c>
      <c r="Q420" s="112">
        <v>6042</v>
      </c>
      <c r="R420" s="113">
        <v>3208</v>
      </c>
      <c r="S420" s="113">
        <v>2834</v>
      </c>
      <c r="T420" s="114">
        <v>4963</v>
      </c>
      <c r="U420" s="114">
        <v>2607</v>
      </c>
      <c r="V420" s="114">
        <v>2356</v>
      </c>
      <c r="W420" s="114">
        <v>5951</v>
      </c>
      <c r="X420" s="113">
        <v>3111</v>
      </c>
      <c r="Y420" s="113">
        <v>2840</v>
      </c>
      <c r="Z420" s="114">
        <v>5033</v>
      </c>
      <c r="AA420" s="114">
        <v>2599</v>
      </c>
      <c r="AB420" s="114">
        <v>2434</v>
      </c>
      <c r="AC420" s="112">
        <v>6254</v>
      </c>
      <c r="AD420" s="112">
        <v>3200</v>
      </c>
      <c r="AE420" s="112">
        <v>3054</v>
      </c>
      <c r="AF420" s="114">
        <v>5470</v>
      </c>
      <c r="AG420" s="114">
        <v>2771</v>
      </c>
      <c r="AH420" s="181">
        <v>2699</v>
      </c>
      <c r="AI420" s="182"/>
      <c r="AJ420" s="182"/>
      <c r="AK420" s="182"/>
      <c r="AL420" s="114">
        <v>5872</v>
      </c>
      <c r="AM420" s="114">
        <v>2944</v>
      </c>
      <c r="AN420" s="114">
        <v>2928</v>
      </c>
      <c r="AO420" s="114">
        <v>5530</v>
      </c>
      <c r="AP420" s="114">
        <v>2791</v>
      </c>
      <c r="AQ420" s="114">
        <v>2739</v>
      </c>
      <c r="AR420" s="56">
        <v>387</v>
      </c>
      <c r="AS420" s="112">
        <v>1902</v>
      </c>
      <c r="AT420" s="115" t="s">
        <v>3413</v>
      </c>
      <c r="AU420" s="59">
        <v>2001</v>
      </c>
      <c r="AV420" s="59">
        <v>1</v>
      </c>
      <c r="AW420" s="59">
        <v>479</v>
      </c>
      <c r="AX420" s="59">
        <v>11.6</v>
      </c>
      <c r="AY420" s="59">
        <v>9</v>
      </c>
      <c r="AZ420" s="62">
        <v>1.6611295681063123</v>
      </c>
      <c r="BA420" s="63">
        <v>9</v>
      </c>
      <c r="BB420" s="62">
        <v>0</v>
      </c>
      <c r="BC420" s="63">
        <v>0</v>
      </c>
      <c r="BD420" s="64">
        <v>0</v>
      </c>
      <c r="BE420" s="65">
        <v>0</v>
      </c>
      <c r="BF420" s="62">
        <v>2.574002574002574</v>
      </c>
      <c r="BG420" s="63">
        <v>20</v>
      </c>
      <c r="BH420" s="62">
        <v>11.325611325611327</v>
      </c>
      <c r="BI420" s="63">
        <v>88</v>
      </c>
      <c r="BJ420" s="64">
        <v>0</v>
      </c>
      <c r="BK420" s="65">
        <v>0</v>
      </c>
      <c r="BL420" s="64">
        <v>0</v>
      </c>
      <c r="BM420" s="65">
        <v>0</v>
      </c>
      <c r="BN420" s="56">
        <v>0</v>
      </c>
      <c r="BO420" s="56">
        <v>0</v>
      </c>
      <c r="BP420" s="56">
        <v>0</v>
      </c>
      <c r="BQ420" s="56">
        <v>0</v>
      </c>
      <c r="BR420" s="56">
        <v>0</v>
      </c>
      <c r="BS420" s="56">
        <v>0</v>
      </c>
      <c r="BT420" s="56">
        <v>0</v>
      </c>
      <c r="BU420" s="56">
        <v>0</v>
      </c>
      <c r="BV420" s="116">
        <v>9.1999999999999993</v>
      </c>
      <c r="BW420" s="70">
        <v>1.1171875</v>
      </c>
      <c r="BX420" s="56">
        <v>108.1</v>
      </c>
      <c r="BY420" s="107">
        <v>111.4</v>
      </c>
      <c r="BZ420" s="56">
        <v>112</v>
      </c>
      <c r="CA420" s="56">
        <v>105.3</v>
      </c>
      <c r="CB420" s="56">
        <v>112.7</v>
      </c>
      <c r="CC420" s="96" t="s">
        <v>3760</v>
      </c>
      <c r="CD420" s="96" t="s">
        <v>3761</v>
      </c>
      <c r="CE420" s="96" t="s">
        <v>555</v>
      </c>
      <c r="CF420" s="96" t="s">
        <v>1311</v>
      </c>
      <c r="CG420" s="96" t="s">
        <v>3762</v>
      </c>
      <c r="CH420" s="56">
        <v>0</v>
      </c>
      <c r="CI420" s="56">
        <v>0</v>
      </c>
      <c r="CJ420" s="60">
        <v>1.6611295681063123</v>
      </c>
      <c r="CK420" s="61">
        <v>0</v>
      </c>
      <c r="CL420" s="61">
        <v>0</v>
      </c>
      <c r="CM420" s="61">
        <v>0</v>
      </c>
      <c r="CN420" s="56">
        <v>147.85</v>
      </c>
      <c r="CO420" s="56">
        <v>8</v>
      </c>
      <c r="CP420" s="56">
        <v>0</v>
      </c>
      <c r="CQ420" s="56">
        <v>0</v>
      </c>
      <c r="CR420" s="56">
        <v>0</v>
      </c>
      <c r="CS420" s="56">
        <v>0</v>
      </c>
      <c r="CT420" s="56">
        <v>0</v>
      </c>
      <c r="CU420" s="56">
        <v>0</v>
      </c>
      <c r="CV420" s="56">
        <v>0</v>
      </c>
      <c r="CW420" s="56">
        <v>0</v>
      </c>
      <c r="CX420" s="56">
        <v>0</v>
      </c>
      <c r="CY420" s="56">
        <v>0</v>
      </c>
      <c r="CZ420" s="56">
        <v>0</v>
      </c>
      <c r="DA420" s="56">
        <v>0</v>
      </c>
      <c r="DB420" s="60">
        <v>0.18005041411595249</v>
      </c>
      <c r="DC420" s="61">
        <v>1</v>
      </c>
      <c r="DD420" s="56" t="s">
        <v>3763</v>
      </c>
      <c r="DE420" s="56" t="s">
        <v>3764</v>
      </c>
      <c r="DF420" s="96" t="s">
        <v>555</v>
      </c>
      <c r="DG420" s="96" t="s">
        <v>555</v>
      </c>
      <c r="DH420" s="56">
        <v>30.08</v>
      </c>
      <c r="DI420" s="56">
        <v>2</v>
      </c>
      <c r="DJ420" s="56">
        <v>150.4</v>
      </c>
      <c r="DK420" s="56">
        <v>10</v>
      </c>
      <c r="DL420" s="56">
        <v>15.04</v>
      </c>
      <c r="DM420" s="56">
        <v>1</v>
      </c>
      <c r="DN420" s="56">
        <v>30.08</v>
      </c>
      <c r="DO420" s="56">
        <v>2</v>
      </c>
      <c r="DP420" s="107">
        <v>15.870496746548167</v>
      </c>
      <c r="DQ420" s="56">
        <v>2</v>
      </c>
      <c r="DR420" s="56">
        <v>15.87</v>
      </c>
      <c r="DS420" s="56">
        <v>1</v>
      </c>
      <c r="DT420" s="56">
        <v>15.87</v>
      </c>
      <c r="DU420" s="56">
        <v>1</v>
      </c>
      <c r="DV420" s="56">
        <v>0</v>
      </c>
      <c r="DW420" s="56">
        <v>0</v>
      </c>
      <c r="DX420" s="56">
        <v>0</v>
      </c>
      <c r="DY420" s="56">
        <v>0</v>
      </c>
      <c r="DZ420" s="62">
        <v>0</v>
      </c>
      <c r="EA420" s="63">
        <v>0</v>
      </c>
      <c r="EB420" s="62">
        <v>8.6419753086419746</v>
      </c>
      <c r="EC420" s="63">
        <v>7</v>
      </c>
      <c r="ED420" s="60">
        <v>0.80434345465513779</v>
      </c>
      <c r="EE420" s="61">
        <v>4</v>
      </c>
      <c r="EF420" s="56" t="s">
        <v>3765</v>
      </c>
      <c r="EG420" s="56" t="s">
        <v>3766</v>
      </c>
      <c r="EH420" s="56" t="s">
        <v>555</v>
      </c>
      <c r="EI420" s="56" t="s">
        <v>555</v>
      </c>
      <c r="EJ420" s="56" t="s">
        <v>903</v>
      </c>
      <c r="EK420" s="56" t="s">
        <v>3767</v>
      </c>
      <c r="EL420" s="56" t="s">
        <v>3768</v>
      </c>
      <c r="EM420" s="56" t="s">
        <v>3769</v>
      </c>
      <c r="EN420" s="56" t="s">
        <v>555</v>
      </c>
      <c r="EO420" s="56" t="s">
        <v>555</v>
      </c>
      <c r="EP420" s="56">
        <v>47.61</v>
      </c>
      <c r="EQ420" s="56">
        <v>3</v>
      </c>
      <c r="ER420" s="99">
        <v>79.349999999999994</v>
      </c>
      <c r="ES420" s="96">
        <v>5</v>
      </c>
      <c r="ET420" s="56">
        <v>31.74</v>
      </c>
      <c r="EU420" s="56">
        <v>2</v>
      </c>
      <c r="EV420" s="107">
        <v>47.611490239644503</v>
      </c>
      <c r="EW420" s="56">
        <v>3</v>
      </c>
      <c r="EX420" s="56">
        <v>2</v>
      </c>
      <c r="EY420" s="62">
        <v>89.139344262295083</v>
      </c>
      <c r="EZ420" s="63">
        <v>261</v>
      </c>
      <c r="FA420" s="62">
        <v>81.781672143117916</v>
      </c>
      <c r="FB420" s="63">
        <v>224</v>
      </c>
      <c r="FC420" s="56">
        <v>26.25</v>
      </c>
      <c r="FD420" s="111">
        <v>3</v>
      </c>
      <c r="FE420" s="56">
        <v>26.25</v>
      </c>
      <c r="FF420" s="56">
        <v>3</v>
      </c>
      <c r="FG420" s="56">
        <v>0</v>
      </c>
      <c r="FH420" s="56">
        <v>0</v>
      </c>
      <c r="FI420" s="56">
        <v>0</v>
      </c>
      <c r="FJ420" s="56">
        <v>0</v>
      </c>
      <c r="FK420" s="56">
        <v>52.51</v>
      </c>
      <c r="FL420" s="56">
        <v>6</v>
      </c>
      <c r="FM420" s="56">
        <v>43.76</v>
      </c>
      <c r="FN420" s="56">
        <v>5</v>
      </c>
      <c r="FO420" s="56">
        <v>70.010000000000005</v>
      </c>
      <c r="FP420" s="56">
        <v>8</v>
      </c>
      <c r="FQ420" s="56">
        <v>0</v>
      </c>
      <c r="FR420" s="56">
        <v>0</v>
      </c>
      <c r="FS420" s="60">
        <v>0</v>
      </c>
      <c r="FT420" s="61">
        <v>0</v>
      </c>
      <c r="FU420" s="60">
        <v>0</v>
      </c>
      <c r="FV420" s="61">
        <v>0</v>
      </c>
      <c r="FW420" s="56" t="s">
        <v>3770</v>
      </c>
      <c r="FX420" s="56">
        <v>2.99</v>
      </c>
      <c r="FY420" s="56">
        <v>144.22999999999999</v>
      </c>
      <c r="FZ420" s="111">
        <v>18461</v>
      </c>
      <c r="GA420" s="111">
        <v>20714</v>
      </c>
      <c r="GB420" s="56">
        <v>42.2</v>
      </c>
      <c r="GC420" s="56">
        <v>57.8</v>
      </c>
      <c r="GD420" s="56">
        <v>24.58</v>
      </c>
      <c r="GE420" s="56">
        <v>62.41</v>
      </c>
      <c r="GF420" s="56">
        <v>98.84</v>
      </c>
      <c r="GG420" s="56">
        <v>74.88</v>
      </c>
      <c r="GH420" s="56">
        <v>99.65</v>
      </c>
      <c r="GI420" s="56">
        <v>52.84</v>
      </c>
      <c r="GJ420" s="56">
        <v>46.78</v>
      </c>
      <c r="GK420" s="56">
        <v>97.61</v>
      </c>
      <c r="GL420" s="56">
        <v>2.46</v>
      </c>
      <c r="GM420" s="56">
        <v>14.33</v>
      </c>
      <c r="GN420" s="56">
        <v>3.8</v>
      </c>
      <c r="GO420" s="56">
        <v>24.95</v>
      </c>
      <c r="GP420" s="56">
        <v>4.7300000000000004</v>
      </c>
      <c r="GQ420" s="56">
        <v>3.06</v>
      </c>
      <c r="GR420" s="56">
        <v>7.18</v>
      </c>
      <c r="GS420" s="56">
        <v>1.72</v>
      </c>
      <c r="GT420" s="56">
        <v>1.94</v>
      </c>
      <c r="GU420" s="99">
        <v>4.907197827071073</v>
      </c>
      <c r="GV420" s="120">
        <v>1.4536644457904301E-3</v>
      </c>
      <c r="GW420" s="120">
        <v>5.30587522713507E-2</v>
      </c>
      <c r="GX420" s="120">
        <v>0.31817080557237998</v>
      </c>
      <c r="GY420" s="120">
        <v>0.60587522713507003</v>
      </c>
      <c r="GZ420" s="120">
        <v>1.9018776499091498E-2</v>
      </c>
      <c r="HA420" s="120">
        <v>1.3930950938825001E-3</v>
      </c>
      <c r="HB420" s="120">
        <v>4.84554815263477E-4</v>
      </c>
      <c r="HC420" s="120">
        <v>5.4512416717141096E-4</v>
      </c>
      <c r="HD420" s="122">
        <v>8</v>
      </c>
      <c r="HE420" s="118">
        <v>0</v>
      </c>
      <c r="HF420" s="118">
        <v>0</v>
      </c>
      <c r="HG420" s="118">
        <v>0</v>
      </c>
      <c r="HH420" s="122">
        <v>12</v>
      </c>
      <c r="HI420" s="122">
        <v>4242</v>
      </c>
      <c r="HJ420" s="122">
        <v>14</v>
      </c>
      <c r="HK420" s="122">
        <v>4276</v>
      </c>
      <c r="HL420" s="122">
        <v>8</v>
      </c>
      <c r="HM420" s="118">
        <v>0</v>
      </c>
      <c r="HN420" s="118">
        <v>0</v>
      </c>
      <c r="HO420" s="118">
        <v>0</v>
      </c>
      <c r="HP420" s="122">
        <v>13</v>
      </c>
      <c r="HQ420" s="122">
        <v>4555</v>
      </c>
      <c r="HR420" s="122">
        <v>21</v>
      </c>
      <c r="HS420" s="122">
        <v>4597</v>
      </c>
      <c r="HT420" s="122">
        <v>13</v>
      </c>
      <c r="HU420" s="118">
        <v>0</v>
      </c>
      <c r="HV420" s="118">
        <v>0</v>
      </c>
      <c r="HW420" s="118">
        <v>0</v>
      </c>
      <c r="HX420" s="122">
        <v>19</v>
      </c>
      <c r="HY420" s="122">
        <v>5295</v>
      </c>
      <c r="HZ420" s="122">
        <v>22</v>
      </c>
      <c r="IA420" s="122">
        <v>5341</v>
      </c>
      <c r="IB420" s="122">
        <v>7</v>
      </c>
      <c r="IC420" s="118">
        <v>0</v>
      </c>
      <c r="ID420" s="118">
        <v>2</v>
      </c>
      <c r="IE420" s="118">
        <v>0</v>
      </c>
      <c r="IF420" s="122">
        <v>42</v>
      </c>
      <c r="IG420" s="122">
        <v>11068</v>
      </c>
      <c r="IH420" s="122">
        <v>61</v>
      </c>
      <c r="II420" s="122">
        <v>11180</v>
      </c>
      <c r="IJ420" s="130">
        <v>3</v>
      </c>
      <c r="IK420" s="131">
        <v>7.4999999999999997E-2</v>
      </c>
      <c r="IL420" s="130">
        <v>2</v>
      </c>
      <c r="IM420" s="131">
        <v>0.05</v>
      </c>
      <c r="IN420" s="130">
        <v>5</v>
      </c>
      <c r="IO420" s="131">
        <v>0.125</v>
      </c>
      <c r="IP420" s="119">
        <v>0</v>
      </c>
      <c r="IQ420" s="119">
        <v>0</v>
      </c>
      <c r="IR420" s="119">
        <v>0</v>
      </c>
      <c r="IS420" s="122">
        <v>0</v>
      </c>
      <c r="IT420" s="122">
        <v>0</v>
      </c>
      <c r="IU420" s="122">
        <v>0</v>
      </c>
      <c r="IV420" s="122">
        <v>0</v>
      </c>
      <c r="IW420" s="122">
        <v>0</v>
      </c>
      <c r="IX420" s="130">
        <v>2</v>
      </c>
      <c r="IY420" s="131">
        <v>0.05</v>
      </c>
      <c r="IZ420" s="130">
        <v>1</v>
      </c>
      <c r="JA420" s="131">
        <v>2.5000000000000001E-2</v>
      </c>
      <c r="JB420" s="130">
        <v>1</v>
      </c>
      <c r="JC420" s="131">
        <v>2.5000000000000001E-2</v>
      </c>
      <c r="JD420" s="122">
        <v>0</v>
      </c>
      <c r="JE420" s="122">
        <v>0</v>
      </c>
      <c r="JF420" s="122">
        <v>0</v>
      </c>
      <c r="JG420" s="122">
        <v>0</v>
      </c>
      <c r="JH420" s="122">
        <v>0</v>
      </c>
      <c r="JI420" s="122">
        <v>0</v>
      </c>
      <c r="JJ420" s="130">
        <v>1</v>
      </c>
      <c r="JK420" s="131">
        <v>2.5000000000000001E-2</v>
      </c>
      <c r="JL420" s="119">
        <v>0</v>
      </c>
      <c r="JM420" s="119">
        <v>0</v>
      </c>
      <c r="JN420" s="130">
        <v>4</v>
      </c>
      <c r="JO420" s="131">
        <v>0.1</v>
      </c>
      <c r="JP420" s="122">
        <v>0</v>
      </c>
      <c r="JQ420" s="122">
        <v>0</v>
      </c>
      <c r="JR420" s="122">
        <v>0</v>
      </c>
      <c r="JS420" s="122">
        <v>0</v>
      </c>
      <c r="JT420" s="122">
        <v>0</v>
      </c>
      <c r="JU420" s="118">
        <v>0</v>
      </c>
      <c r="JV420" s="130">
        <v>1</v>
      </c>
      <c r="JW420" s="131">
        <v>2.5000000000000001E-2</v>
      </c>
      <c r="JX420" s="119"/>
      <c r="JY420" s="119"/>
      <c r="JZ420" s="119"/>
      <c r="KA420" s="122">
        <v>0</v>
      </c>
      <c r="KB420" s="130">
        <v>7</v>
      </c>
      <c r="KC420" s="131">
        <v>0.17499999999999999</v>
      </c>
      <c r="KD420" s="122">
        <v>0</v>
      </c>
      <c r="KE420" s="122">
        <v>0</v>
      </c>
      <c r="KF420" s="122">
        <v>0</v>
      </c>
      <c r="KG420" s="122">
        <v>0</v>
      </c>
      <c r="KH420" s="122">
        <v>0</v>
      </c>
      <c r="KI420" s="122">
        <v>0</v>
      </c>
      <c r="KJ420" s="122">
        <v>0</v>
      </c>
      <c r="KK420" s="122">
        <v>0</v>
      </c>
      <c r="KL420" s="122">
        <v>0</v>
      </c>
      <c r="KM420" s="122">
        <v>0</v>
      </c>
      <c r="KN420" s="122">
        <v>0</v>
      </c>
      <c r="KO420" s="122">
        <v>0</v>
      </c>
      <c r="KP420" s="122">
        <v>0</v>
      </c>
      <c r="KQ420" s="122">
        <v>0</v>
      </c>
      <c r="KR420" s="122">
        <v>0</v>
      </c>
      <c r="KS420" s="122">
        <v>0</v>
      </c>
      <c r="KT420" s="122">
        <v>0</v>
      </c>
      <c r="KU420" s="122">
        <v>0</v>
      </c>
      <c r="KV420" s="122">
        <v>0</v>
      </c>
      <c r="KW420" s="122">
        <v>0</v>
      </c>
      <c r="KX420" s="122">
        <v>0</v>
      </c>
      <c r="KY420" s="122">
        <v>0</v>
      </c>
      <c r="KZ420" s="122">
        <v>0</v>
      </c>
      <c r="LA420" s="122">
        <v>0</v>
      </c>
      <c r="LB420" s="122">
        <v>0</v>
      </c>
      <c r="LC420" s="122">
        <v>0</v>
      </c>
      <c r="LD420" s="122">
        <v>0</v>
      </c>
      <c r="LE420" s="122">
        <v>0</v>
      </c>
      <c r="LF420" s="122">
        <v>0</v>
      </c>
      <c r="LG420" s="122">
        <v>0</v>
      </c>
      <c r="LH420" s="122">
        <v>0</v>
      </c>
      <c r="LI420" s="122">
        <v>0</v>
      </c>
      <c r="LJ420" s="122">
        <v>0</v>
      </c>
      <c r="LK420" s="122">
        <v>0</v>
      </c>
      <c r="LL420" s="122">
        <v>0</v>
      </c>
      <c r="LM420" s="122">
        <v>0</v>
      </c>
      <c r="LN420" s="122">
        <v>0</v>
      </c>
      <c r="LO420" s="122">
        <v>0</v>
      </c>
      <c r="LP420" s="130">
        <v>3</v>
      </c>
      <c r="LQ420" s="131">
        <v>7.4999999999999997E-2</v>
      </c>
      <c r="LR420" s="122">
        <v>0</v>
      </c>
      <c r="LS420" s="122">
        <v>0</v>
      </c>
      <c r="LT420" s="122">
        <v>0</v>
      </c>
      <c r="LU420" s="122">
        <v>0</v>
      </c>
      <c r="LV420" s="122">
        <v>0</v>
      </c>
      <c r="LW420" s="122">
        <v>0</v>
      </c>
      <c r="LX420" s="122">
        <v>0</v>
      </c>
      <c r="LY420" s="122">
        <v>0</v>
      </c>
      <c r="LZ420" s="122">
        <v>0</v>
      </c>
      <c r="MA420" s="122">
        <v>0</v>
      </c>
      <c r="MB420" s="130">
        <v>10</v>
      </c>
      <c r="MC420" s="131">
        <v>0.25</v>
      </c>
      <c r="MD420" s="122">
        <v>0</v>
      </c>
      <c r="ME420" s="122">
        <v>0</v>
      </c>
      <c r="MF420" s="122">
        <v>0</v>
      </c>
      <c r="MG420" s="122">
        <v>0</v>
      </c>
      <c r="MH420" s="122">
        <v>0</v>
      </c>
      <c r="MI420" s="122">
        <v>0</v>
      </c>
      <c r="MJ420" s="122">
        <v>0</v>
      </c>
      <c r="MK420" s="122">
        <v>0</v>
      </c>
      <c r="ML420" s="122">
        <v>0</v>
      </c>
      <c r="MM420" s="122">
        <v>0</v>
      </c>
      <c r="MN420" s="122">
        <v>0</v>
      </c>
      <c r="MO420" s="122">
        <v>0</v>
      </c>
      <c r="MP420" s="122">
        <v>0</v>
      </c>
      <c r="MQ420" s="122">
        <v>0</v>
      </c>
      <c r="MR420" s="122">
        <v>0</v>
      </c>
      <c r="MS420" s="122">
        <v>0</v>
      </c>
      <c r="MT420" s="122">
        <v>0</v>
      </c>
      <c r="MU420" s="122">
        <v>0</v>
      </c>
      <c r="MV420" s="122">
        <v>0</v>
      </c>
      <c r="MW420" s="122">
        <v>0</v>
      </c>
      <c r="MX420" s="122">
        <v>0</v>
      </c>
      <c r="MY420" s="122">
        <v>0</v>
      </c>
      <c r="MZ420" s="122">
        <v>0</v>
      </c>
      <c r="NA420" s="122">
        <v>0</v>
      </c>
      <c r="NB420" s="122">
        <v>0</v>
      </c>
      <c r="NC420" s="122">
        <v>0</v>
      </c>
      <c r="ND420" s="122">
        <v>0</v>
      </c>
      <c r="NE420" s="122">
        <v>0</v>
      </c>
      <c r="NF420" s="122">
        <v>0</v>
      </c>
      <c r="NG420" s="122">
        <v>0</v>
      </c>
      <c r="NH420" s="122">
        <v>0</v>
      </c>
      <c r="NI420" s="122">
        <v>0</v>
      </c>
      <c r="NJ420" s="122">
        <v>0</v>
      </c>
      <c r="NK420" s="122">
        <v>0</v>
      </c>
      <c r="NL420" s="122">
        <v>0</v>
      </c>
      <c r="NM420" s="122">
        <v>0</v>
      </c>
      <c r="NN420" s="122">
        <v>0</v>
      </c>
      <c r="NO420" s="122">
        <v>0</v>
      </c>
      <c r="NP420" s="122">
        <v>0</v>
      </c>
      <c r="NQ420" s="119">
        <v>0</v>
      </c>
      <c r="NR420" s="119">
        <v>0</v>
      </c>
      <c r="NS420" s="119">
        <v>0</v>
      </c>
      <c r="NT420" s="119">
        <v>0</v>
      </c>
      <c r="NU420" s="119">
        <v>0</v>
      </c>
      <c r="NV420" s="119">
        <v>0</v>
      </c>
      <c r="NW420" s="119">
        <v>0</v>
      </c>
      <c r="NX420" s="119">
        <v>0</v>
      </c>
      <c r="NY420" s="119">
        <v>0</v>
      </c>
      <c r="NZ420" s="119">
        <v>0</v>
      </c>
      <c r="OA420" s="119">
        <v>0</v>
      </c>
      <c r="OB420" s="119">
        <v>0</v>
      </c>
      <c r="OC420" s="119">
        <v>0</v>
      </c>
      <c r="OD420" s="119">
        <v>0</v>
      </c>
      <c r="OE420" s="119">
        <v>0</v>
      </c>
      <c r="OF420" s="119">
        <v>0</v>
      </c>
      <c r="OG420" s="119">
        <v>0</v>
      </c>
      <c r="OH420" s="119">
        <v>0</v>
      </c>
      <c r="OI420" s="119">
        <v>0</v>
      </c>
      <c r="OJ420" s="119">
        <v>0</v>
      </c>
      <c r="OK420" s="119">
        <v>0</v>
      </c>
      <c r="OL420" s="119">
        <v>0</v>
      </c>
      <c r="OM420" s="119">
        <v>0</v>
      </c>
      <c r="ON420" s="119">
        <v>0</v>
      </c>
      <c r="OO420" s="119">
        <v>0</v>
      </c>
      <c r="OP420" s="119">
        <v>0</v>
      </c>
      <c r="OQ420" s="119">
        <v>0</v>
      </c>
      <c r="OR420" s="119">
        <v>0</v>
      </c>
      <c r="OS420" s="119">
        <v>0</v>
      </c>
      <c r="OT420" s="119">
        <v>0</v>
      </c>
    </row>
    <row r="421" spans="1:410" s="10" customFormat="1">
      <c r="A421" s="55" t="s">
        <v>1102</v>
      </c>
      <c r="B421" s="56" t="s">
        <v>1103</v>
      </c>
      <c r="C421" s="55" t="s">
        <v>598</v>
      </c>
      <c r="D421" s="57" t="s">
        <v>1104</v>
      </c>
      <c r="E421" s="96">
        <v>2018</v>
      </c>
      <c r="F421" s="56">
        <v>81.150000000000006</v>
      </c>
      <c r="G421" s="111">
        <v>2427129</v>
      </c>
      <c r="H421" s="111">
        <v>2382399</v>
      </c>
      <c r="I421" s="111">
        <v>44730</v>
      </c>
      <c r="J421" s="100">
        <v>79.03</v>
      </c>
      <c r="K421" s="110">
        <v>1999006</v>
      </c>
      <c r="L421" s="100">
        <v>24.04</v>
      </c>
      <c r="M421" s="110">
        <v>607975</v>
      </c>
      <c r="N421" s="133">
        <v>143827</v>
      </c>
      <c r="O421" s="133">
        <v>73416</v>
      </c>
      <c r="P421" s="112">
        <v>70411</v>
      </c>
      <c r="Q421" s="112">
        <v>173184</v>
      </c>
      <c r="R421" s="113">
        <v>88358</v>
      </c>
      <c r="S421" s="113">
        <v>84826</v>
      </c>
      <c r="T421" s="112">
        <v>149483</v>
      </c>
      <c r="U421" s="112">
        <v>75936</v>
      </c>
      <c r="V421" s="112">
        <v>73547</v>
      </c>
      <c r="W421" s="114">
        <v>182869</v>
      </c>
      <c r="X421" s="113">
        <v>92771</v>
      </c>
      <c r="Y421" s="113">
        <v>90098</v>
      </c>
      <c r="Z421" s="112">
        <v>162709</v>
      </c>
      <c r="AA421" s="112">
        <v>82329</v>
      </c>
      <c r="AB421" s="133">
        <v>80380</v>
      </c>
      <c r="AC421" s="112">
        <v>210382</v>
      </c>
      <c r="AD421" s="112">
        <v>106295</v>
      </c>
      <c r="AE421" s="112">
        <v>104087</v>
      </c>
      <c r="AF421" s="111">
        <v>192218</v>
      </c>
      <c r="AG421" s="111">
        <v>96881</v>
      </c>
      <c r="AH421" s="133">
        <v>95337</v>
      </c>
      <c r="AI421" s="182"/>
      <c r="AJ421" s="182"/>
      <c r="AK421" s="182"/>
      <c r="AL421" s="111">
        <v>226316</v>
      </c>
      <c r="AM421" s="111">
        <v>113210</v>
      </c>
      <c r="AN421" s="111">
        <v>113106</v>
      </c>
      <c r="AO421" s="111">
        <v>224348</v>
      </c>
      <c r="AP421" s="111">
        <v>111768</v>
      </c>
      <c r="AQ421" s="111">
        <v>112580</v>
      </c>
      <c r="AR421" s="111">
        <v>10217</v>
      </c>
      <c r="AS421" s="112">
        <v>78622</v>
      </c>
      <c r="AT421" s="115" t="s">
        <v>3413</v>
      </c>
      <c r="AU421" s="59">
        <v>75257</v>
      </c>
      <c r="AV421" s="59">
        <v>283</v>
      </c>
      <c r="AW421" s="59">
        <v>27718</v>
      </c>
      <c r="AX421" s="59">
        <v>7</v>
      </c>
      <c r="AY421" s="59">
        <v>191</v>
      </c>
      <c r="AZ421" s="62">
        <v>1.5078490773891491</v>
      </c>
      <c r="BA421" s="63">
        <v>219</v>
      </c>
      <c r="BB421" s="62">
        <v>14.725371815638345</v>
      </c>
      <c r="BC421" s="63">
        <v>4</v>
      </c>
      <c r="BD421" s="64">
        <v>0</v>
      </c>
      <c r="BE421" s="65">
        <v>0</v>
      </c>
      <c r="BF421" s="62">
        <v>3.861713865391688</v>
      </c>
      <c r="BG421" s="63">
        <v>1050</v>
      </c>
      <c r="BH421" s="62">
        <v>10.408238322912835</v>
      </c>
      <c r="BI421" s="63">
        <v>2830</v>
      </c>
      <c r="BJ421" s="64">
        <v>1.3770311209033324</v>
      </c>
      <c r="BK421" s="65">
        <v>2</v>
      </c>
      <c r="BL421" s="64">
        <v>4.8196089231616632</v>
      </c>
      <c r="BM421" s="65">
        <v>7</v>
      </c>
      <c r="BN421" s="56">
        <v>0</v>
      </c>
      <c r="BO421" s="56">
        <v>0</v>
      </c>
      <c r="BP421" s="56">
        <v>1.55</v>
      </c>
      <c r="BQ421" s="56">
        <v>5</v>
      </c>
      <c r="BR421" s="56">
        <v>1.37</v>
      </c>
      <c r="BS421" s="56">
        <v>2</v>
      </c>
      <c r="BT421" s="56">
        <v>1.71</v>
      </c>
      <c r="BU421" s="56">
        <v>3</v>
      </c>
      <c r="BV421" s="116">
        <v>140.30000000000001</v>
      </c>
      <c r="BW421" s="70">
        <v>0.92224897323325306</v>
      </c>
      <c r="BX421" s="56">
        <v>91.6</v>
      </c>
      <c r="BY421" s="107">
        <v>92.2</v>
      </c>
      <c r="BZ421" s="56">
        <v>94.2</v>
      </c>
      <c r="CA421" s="56">
        <v>83.9</v>
      </c>
      <c r="CB421" s="56">
        <v>95.5</v>
      </c>
      <c r="CC421" s="96" t="s">
        <v>3771</v>
      </c>
      <c r="CD421" s="96" t="s">
        <v>3772</v>
      </c>
      <c r="CE421" s="96" t="s">
        <v>555</v>
      </c>
      <c r="CF421" s="96" t="s">
        <v>3773</v>
      </c>
      <c r="CG421" s="96" t="s">
        <v>3774</v>
      </c>
      <c r="CH421" s="56">
        <v>64.03</v>
      </c>
      <c r="CI421" s="56">
        <v>112</v>
      </c>
      <c r="CJ421" s="60">
        <v>1.5078490773891491</v>
      </c>
      <c r="CK421" s="61">
        <v>26</v>
      </c>
      <c r="CL421" s="56">
        <v>99.02</v>
      </c>
      <c r="CM421" s="56">
        <v>112</v>
      </c>
      <c r="CN421" s="56">
        <v>190.38</v>
      </c>
      <c r="CO421" s="56">
        <v>333</v>
      </c>
      <c r="CP421" s="56">
        <v>6.28</v>
      </c>
      <c r="CQ421" s="56">
        <v>11</v>
      </c>
      <c r="CR421" s="56">
        <v>0.73</v>
      </c>
      <c r="CS421" s="56">
        <v>4</v>
      </c>
      <c r="CT421" s="56">
        <v>0.55000000000000004</v>
      </c>
      <c r="CU421" s="56">
        <v>1</v>
      </c>
      <c r="CV421" s="56">
        <v>0</v>
      </c>
      <c r="CW421" s="56">
        <v>0</v>
      </c>
      <c r="CX421" s="56">
        <v>0.55000000000000004</v>
      </c>
      <c r="CY421" s="56">
        <v>1</v>
      </c>
      <c r="CZ421" s="107">
        <v>1.1007760471132149</v>
      </c>
      <c r="DA421" s="56">
        <v>2</v>
      </c>
      <c r="DB421" s="60">
        <v>0.28928116843878166</v>
      </c>
      <c r="DC421" s="61">
        <v>45</v>
      </c>
      <c r="DD421" s="56" t="s">
        <v>3775</v>
      </c>
      <c r="DE421" s="56" t="s">
        <v>3776</v>
      </c>
      <c r="DF421" s="96" t="s">
        <v>555</v>
      </c>
      <c r="DG421" s="96" t="s">
        <v>555</v>
      </c>
      <c r="DH421" s="56">
        <v>110.08</v>
      </c>
      <c r="DI421" s="56">
        <v>200</v>
      </c>
      <c r="DJ421" s="56">
        <v>267.49</v>
      </c>
      <c r="DK421" s="56">
        <v>486</v>
      </c>
      <c r="DL421" s="56">
        <v>21.47</v>
      </c>
      <c r="DM421" s="56">
        <v>39</v>
      </c>
      <c r="DN421" s="56">
        <v>110.08</v>
      </c>
      <c r="DO421" s="56">
        <v>200</v>
      </c>
      <c r="DP421" s="56">
        <v>8.6999999999999993</v>
      </c>
      <c r="DQ421" s="56">
        <v>67</v>
      </c>
      <c r="DR421" s="56">
        <v>6.75</v>
      </c>
      <c r="DS421" s="56">
        <v>13</v>
      </c>
      <c r="DT421" s="56">
        <v>22.34</v>
      </c>
      <c r="DU421" s="56">
        <v>43</v>
      </c>
      <c r="DV421" s="56">
        <v>4.68</v>
      </c>
      <c r="DW421" s="56">
        <v>9</v>
      </c>
      <c r="DX421" s="56">
        <v>1.04</v>
      </c>
      <c r="DY421" s="56">
        <v>2</v>
      </c>
      <c r="DZ421" s="62">
        <v>1.2077294685990339</v>
      </c>
      <c r="EA421" s="63">
        <v>5</v>
      </c>
      <c r="EB421" s="62">
        <v>19.565217391304348</v>
      </c>
      <c r="EC421" s="63">
        <v>81</v>
      </c>
      <c r="ED421" s="77">
        <v>1.1464104149285446</v>
      </c>
      <c r="EE421" s="72">
        <v>191</v>
      </c>
      <c r="EF421" s="56" t="s">
        <v>3777</v>
      </c>
      <c r="EG421" s="56" t="s">
        <v>3778</v>
      </c>
      <c r="EH421" s="56" t="s">
        <v>555</v>
      </c>
      <c r="EI421" s="56" t="s">
        <v>555</v>
      </c>
      <c r="EJ421" s="56" t="s">
        <v>3779</v>
      </c>
      <c r="EK421" s="56" t="s">
        <v>2241</v>
      </c>
      <c r="EL421" s="56" t="s">
        <v>3497</v>
      </c>
      <c r="EM421" s="56" t="s">
        <v>3780</v>
      </c>
      <c r="EN421" s="56" t="s">
        <v>555</v>
      </c>
      <c r="EO421" s="56" t="s">
        <v>555</v>
      </c>
      <c r="EP421" s="56">
        <v>181.81</v>
      </c>
      <c r="EQ421" s="56">
        <v>280</v>
      </c>
      <c r="ER421" s="99">
        <v>260.25</v>
      </c>
      <c r="ES421" s="96">
        <v>501</v>
      </c>
      <c r="ET421" s="56">
        <v>265.95999999999998</v>
      </c>
      <c r="EU421" s="56">
        <v>512</v>
      </c>
      <c r="EV421" s="107">
        <v>181.81</v>
      </c>
      <c r="EW421" s="56">
        <v>350</v>
      </c>
      <c r="EX421" s="56">
        <v>0</v>
      </c>
      <c r="EY421" s="62">
        <v>74.699839088996157</v>
      </c>
      <c r="EZ421" s="63">
        <v>8449</v>
      </c>
      <c r="FA421" s="62">
        <v>65.100373068040511</v>
      </c>
      <c r="FB421" s="63">
        <v>7329</v>
      </c>
      <c r="FC421" s="56">
        <v>16.2</v>
      </c>
      <c r="FD421" s="111">
        <v>67</v>
      </c>
      <c r="FE421" s="56">
        <v>67.7</v>
      </c>
      <c r="FF421" s="56">
        <v>280</v>
      </c>
      <c r="FG421" s="56">
        <v>4.1100000000000003</v>
      </c>
      <c r="FH421" s="56">
        <v>17</v>
      </c>
      <c r="FI421" s="56">
        <v>14.99</v>
      </c>
      <c r="FJ421" s="56">
        <v>62</v>
      </c>
      <c r="FK421" s="56">
        <v>103</v>
      </c>
      <c r="FL421" s="56">
        <v>426</v>
      </c>
      <c r="FM421" s="56">
        <v>427.94</v>
      </c>
      <c r="FN421" s="56">
        <v>1770</v>
      </c>
      <c r="FO421" s="56">
        <v>589.20000000000005</v>
      </c>
      <c r="FP421" s="56">
        <v>2437</v>
      </c>
      <c r="FQ421" s="56">
        <v>30.22</v>
      </c>
      <c r="FR421" s="56">
        <v>125</v>
      </c>
      <c r="FS421" s="60">
        <v>7</v>
      </c>
      <c r="FT421" s="61">
        <v>7</v>
      </c>
      <c r="FU421" s="60">
        <v>1.4405762304921967</v>
      </c>
      <c r="FV421" s="61">
        <v>6</v>
      </c>
      <c r="FW421" s="56" t="s">
        <v>3759</v>
      </c>
      <c r="FX421" s="56">
        <v>2.89</v>
      </c>
      <c r="FY421" s="102">
        <v>2129.14</v>
      </c>
      <c r="FZ421" s="111">
        <v>815493</v>
      </c>
      <c r="GA421" s="111">
        <v>892151</v>
      </c>
      <c r="GB421" s="56">
        <v>49.56</v>
      </c>
      <c r="GC421" s="56">
        <v>50.44</v>
      </c>
      <c r="GD421" s="56">
        <v>34.53</v>
      </c>
      <c r="GE421" s="56">
        <v>73.430000000000007</v>
      </c>
      <c r="GF421" s="56">
        <v>98.39</v>
      </c>
      <c r="GG421" s="56">
        <v>97.15</v>
      </c>
      <c r="GH421" s="56">
        <v>99.52</v>
      </c>
      <c r="GI421" s="56">
        <v>77.37</v>
      </c>
      <c r="GJ421" s="56">
        <v>66.25</v>
      </c>
      <c r="GK421" s="56">
        <v>98.9</v>
      </c>
      <c r="GL421" s="56">
        <v>1.77</v>
      </c>
      <c r="GM421" s="56">
        <v>10.56</v>
      </c>
      <c r="GN421" s="56">
        <v>3.78</v>
      </c>
      <c r="GO421" s="56">
        <v>24.83</v>
      </c>
      <c r="GP421" s="56">
        <v>6.9</v>
      </c>
      <c r="GQ421" s="56">
        <v>4</v>
      </c>
      <c r="GR421" s="56">
        <v>12.47</v>
      </c>
      <c r="GS421" s="56">
        <v>3.66</v>
      </c>
      <c r="GT421" s="56">
        <v>2.42</v>
      </c>
      <c r="GU421" s="56">
        <v>5.19</v>
      </c>
      <c r="GV421" s="113">
        <v>0</v>
      </c>
      <c r="GW421" s="65"/>
      <c r="GX421" s="113"/>
      <c r="GY421" s="113"/>
      <c r="GZ421" s="113"/>
      <c r="HA421" s="113"/>
      <c r="HB421" s="113"/>
      <c r="HC421" s="113"/>
      <c r="HD421" s="119"/>
      <c r="HE421" s="119"/>
      <c r="HF421" s="119"/>
      <c r="HG421" s="119"/>
      <c r="HH421" s="119"/>
      <c r="HI421" s="119"/>
      <c r="HJ421" s="119"/>
      <c r="HK421" s="119"/>
      <c r="HL421" s="119"/>
      <c r="HM421" s="119"/>
      <c r="HN421" s="119"/>
      <c r="HO421" s="119"/>
      <c r="HP421" s="119"/>
      <c r="HQ421" s="119"/>
      <c r="HR421" s="119"/>
      <c r="HS421" s="119"/>
      <c r="HT421" s="119"/>
      <c r="HU421" s="119"/>
      <c r="HV421" s="119"/>
      <c r="HW421" s="119"/>
      <c r="HX421" s="119"/>
      <c r="HY421" s="119"/>
      <c r="HZ421" s="119"/>
      <c r="IA421" s="119"/>
      <c r="IB421" s="119"/>
      <c r="IC421" s="119"/>
      <c r="ID421" s="119"/>
      <c r="IE421" s="119"/>
      <c r="IF421" s="119"/>
      <c r="IG421" s="119"/>
      <c r="IH421" s="119"/>
      <c r="II421" s="119"/>
      <c r="IJ421" s="119">
        <v>0</v>
      </c>
      <c r="IK421" s="119">
        <v>0</v>
      </c>
      <c r="IL421" s="119">
        <v>0</v>
      </c>
      <c r="IM421" s="119">
        <v>0</v>
      </c>
      <c r="IN421" s="119">
        <v>0</v>
      </c>
      <c r="IO421" s="119">
        <v>0</v>
      </c>
      <c r="IP421" s="119">
        <v>0</v>
      </c>
      <c r="IQ421" s="119">
        <v>0</v>
      </c>
      <c r="IR421" s="119">
        <v>0</v>
      </c>
      <c r="IS421" s="122">
        <v>0</v>
      </c>
      <c r="IT421" s="122">
        <v>0</v>
      </c>
      <c r="IU421" s="122">
        <v>0</v>
      </c>
      <c r="IV421" s="122">
        <v>0</v>
      </c>
      <c r="IW421" s="122">
        <v>0</v>
      </c>
      <c r="IX421" s="122">
        <v>0</v>
      </c>
      <c r="IY421" s="122">
        <v>0</v>
      </c>
      <c r="IZ421" s="122">
        <v>0</v>
      </c>
      <c r="JA421" s="122">
        <v>0</v>
      </c>
      <c r="JB421" s="122">
        <v>0</v>
      </c>
      <c r="JC421" s="122">
        <v>0</v>
      </c>
      <c r="JD421" s="122">
        <v>0</v>
      </c>
      <c r="JE421" s="122">
        <v>0</v>
      </c>
      <c r="JF421" s="122">
        <v>0</v>
      </c>
      <c r="JG421" s="122">
        <v>0</v>
      </c>
      <c r="JH421" s="122">
        <v>0</v>
      </c>
      <c r="JI421" s="122">
        <v>0</v>
      </c>
      <c r="JJ421" s="122">
        <v>0</v>
      </c>
      <c r="JK421" s="122">
        <v>0</v>
      </c>
      <c r="JL421" s="122">
        <v>0</v>
      </c>
      <c r="JM421" s="122">
        <v>0</v>
      </c>
      <c r="JN421" s="122">
        <v>0</v>
      </c>
      <c r="JO421" s="119">
        <v>0</v>
      </c>
      <c r="JP421" s="119">
        <v>0</v>
      </c>
      <c r="JQ421" s="122">
        <v>0</v>
      </c>
      <c r="JR421" s="122">
        <v>0</v>
      </c>
      <c r="JS421" s="122">
        <v>0</v>
      </c>
      <c r="JT421" s="122">
        <v>0</v>
      </c>
      <c r="JU421" s="118">
        <v>0</v>
      </c>
      <c r="JV421" s="119"/>
      <c r="JW421" s="119"/>
      <c r="JX421" s="119"/>
      <c r="JY421" s="119"/>
      <c r="JZ421" s="119"/>
      <c r="KA421" s="122">
        <v>0</v>
      </c>
      <c r="KB421" s="122">
        <v>0</v>
      </c>
      <c r="KC421" s="122">
        <v>0</v>
      </c>
      <c r="KD421" s="122">
        <v>0</v>
      </c>
      <c r="KE421" s="122">
        <v>0</v>
      </c>
      <c r="KF421" s="122">
        <v>0</v>
      </c>
      <c r="KG421" s="122">
        <v>0</v>
      </c>
      <c r="KH421" s="122">
        <v>0</v>
      </c>
      <c r="KI421" s="122">
        <v>0</v>
      </c>
      <c r="KJ421" s="122">
        <v>0</v>
      </c>
      <c r="KK421" s="122">
        <v>0</v>
      </c>
      <c r="KL421" s="122">
        <v>0</v>
      </c>
      <c r="KM421" s="122">
        <v>0</v>
      </c>
      <c r="KN421" s="122">
        <v>0</v>
      </c>
      <c r="KO421" s="122">
        <v>0</v>
      </c>
      <c r="KP421" s="122">
        <v>0</v>
      </c>
      <c r="KQ421" s="122">
        <v>0</v>
      </c>
      <c r="KR421" s="122">
        <v>0</v>
      </c>
      <c r="KS421" s="122">
        <v>0</v>
      </c>
      <c r="KT421" s="122">
        <v>0</v>
      </c>
      <c r="KU421" s="122">
        <v>0</v>
      </c>
      <c r="KV421" s="122">
        <v>0</v>
      </c>
      <c r="KW421" s="122">
        <v>0</v>
      </c>
      <c r="KX421" s="122">
        <v>0</v>
      </c>
      <c r="KY421" s="122">
        <v>0</v>
      </c>
      <c r="KZ421" s="122">
        <v>0</v>
      </c>
      <c r="LA421" s="122">
        <v>0</v>
      </c>
      <c r="LB421" s="122">
        <v>0</v>
      </c>
      <c r="LC421" s="122">
        <v>0</v>
      </c>
      <c r="LD421" s="122">
        <v>0</v>
      </c>
      <c r="LE421" s="122">
        <v>0</v>
      </c>
      <c r="LF421" s="122">
        <v>0</v>
      </c>
      <c r="LG421" s="122">
        <v>0</v>
      </c>
      <c r="LH421" s="122">
        <v>0</v>
      </c>
      <c r="LI421" s="122">
        <v>0</v>
      </c>
      <c r="LJ421" s="122">
        <v>0</v>
      </c>
      <c r="LK421" s="122">
        <v>0</v>
      </c>
      <c r="LL421" s="122">
        <v>0</v>
      </c>
      <c r="LM421" s="122">
        <v>0</v>
      </c>
      <c r="LN421" s="122">
        <v>0</v>
      </c>
      <c r="LO421" s="122">
        <v>0</v>
      </c>
      <c r="LP421" s="122">
        <v>0</v>
      </c>
      <c r="LQ421" s="122">
        <v>0</v>
      </c>
      <c r="LR421" s="122">
        <v>0</v>
      </c>
      <c r="LS421" s="122">
        <v>0</v>
      </c>
      <c r="LT421" s="122">
        <v>0</v>
      </c>
      <c r="LU421" s="122">
        <v>0</v>
      </c>
      <c r="LV421" s="122">
        <v>0</v>
      </c>
      <c r="LW421" s="122">
        <v>0</v>
      </c>
      <c r="LX421" s="122">
        <v>0</v>
      </c>
      <c r="LY421" s="122">
        <v>0</v>
      </c>
      <c r="LZ421" s="122">
        <v>0</v>
      </c>
      <c r="MA421" s="122">
        <v>0</v>
      </c>
      <c r="MB421" s="122">
        <v>0</v>
      </c>
      <c r="MC421" s="122">
        <v>0</v>
      </c>
      <c r="MD421" s="122">
        <v>0</v>
      </c>
      <c r="ME421" s="122">
        <v>0</v>
      </c>
      <c r="MF421" s="122">
        <v>0</v>
      </c>
      <c r="MG421" s="122">
        <v>0</v>
      </c>
      <c r="MH421" s="122">
        <v>0</v>
      </c>
      <c r="MI421" s="122">
        <v>0</v>
      </c>
      <c r="MJ421" s="122">
        <v>0</v>
      </c>
      <c r="MK421" s="122">
        <v>0</v>
      </c>
      <c r="ML421" s="122">
        <v>0</v>
      </c>
      <c r="MM421" s="122">
        <v>0</v>
      </c>
      <c r="MN421" s="122">
        <v>0</v>
      </c>
      <c r="MO421" s="122">
        <v>0</v>
      </c>
      <c r="MP421" s="122">
        <v>0</v>
      </c>
      <c r="MQ421" s="122">
        <v>0</v>
      </c>
      <c r="MR421" s="122">
        <v>0</v>
      </c>
      <c r="MS421" s="122">
        <v>0</v>
      </c>
      <c r="MT421" s="122">
        <v>0</v>
      </c>
      <c r="MU421" s="122">
        <v>0</v>
      </c>
      <c r="MV421" s="122">
        <v>0</v>
      </c>
      <c r="MW421" s="122">
        <v>0</v>
      </c>
      <c r="MX421" s="122">
        <v>0</v>
      </c>
      <c r="MY421" s="122">
        <v>0</v>
      </c>
      <c r="MZ421" s="122">
        <v>0</v>
      </c>
      <c r="NA421" s="122">
        <v>0</v>
      </c>
      <c r="NB421" s="122">
        <v>0</v>
      </c>
      <c r="NC421" s="122">
        <v>0</v>
      </c>
      <c r="ND421" s="122">
        <v>0</v>
      </c>
      <c r="NE421" s="122">
        <v>0</v>
      </c>
      <c r="NF421" s="122">
        <v>0</v>
      </c>
      <c r="NG421" s="122">
        <v>0</v>
      </c>
      <c r="NH421" s="122">
        <v>0</v>
      </c>
      <c r="NI421" s="122">
        <v>0</v>
      </c>
      <c r="NJ421" s="122">
        <v>0</v>
      </c>
      <c r="NK421" s="122">
        <v>0</v>
      </c>
      <c r="NL421" s="122">
        <v>0</v>
      </c>
      <c r="NM421" s="122">
        <v>0</v>
      </c>
      <c r="NN421" s="122">
        <v>0</v>
      </c>
      <c r="NO421" s="122">
        <v>0</v>
      </c>
      <c r="NP421" s="122">
        <v>0</v>
      </c>
      <c r="NQ421" s="119">
        <v>0</v>
      </c>
      <c r="NR421" s="119">
        <v>0</v>
      </c>
      <c r="NS421" s="119">
        <v>0</v>
      </c>
      <c r="NT421" s="119">
        <v>0</v>
      </c>
      <c r="NU421" s="119">
        <v>0</v>
      </c>
      <c r="NV421" s="119">
        <v>0</v>
      </c>
      <c r="NW421" s="119">
        <v>0</v>
      </c>
      <c r="NX421" s="119">
        <v>0</v>
      </c>
      <c r="NY421" s="119">
        <v>0</v>
      </c>
      <c r="NZ421" s="119">
        <v>0</v>
      </c>
      <c r="OA421" s="119">
        <v>0</v>
      </c>
      <c r="OB421" s="119">
        <v>0</v>
      </c>
      <c r="OC421" s="119">
        <v>0</v>
      </c>
      <c r="OD421" s="119">
        <v>0</v>
      </c>
      <c r="OE421" s="119">
        <v>0</v>
      </c>
      <c r="OF421" s="119">
        <v>0</v>
      </c>
      <c r="OG421" s="119">
        <v>0</v>
      </c>
      <c r="OH421" s="119">
        <v>0</v>
      </c>
      <c r="OI421" s="119">
        <v>0</v>
      </c>
      <c r="OJ421" s="119">
        <v>0</v>
      </c>
      <c r="OK421" s="119">
        <v>0</v>
      </c>
      <c r="OL421" s="119">
        <v>0</v>
      </c>
      <c r="OM421" s="119">
        <v>0</v>
      </c>
      <c r="ON421" s="119">
        <v>0</v>
      </c>
      <c r="OO421" s="119">
        <v>0</v>
      </c>
      <c r="OP421" s="119">
        <v>0</v>
      </c>
      <c r="OQ421" s="119">
        <v>0</v>
      </c>
      <c r="OR421" s="119">
        <v>0</v>
      </c>
      <c r="OS421" s="119">
        <v>0</v>
      </c>
      <c r="OT421" s="119">
        <v>0</v>
      </c>
    </row>
    <row r="422" spans="1:410" s="10" customFormat="1">
      <c r="A422" s="55" t="s">
        <v>3781</v>
      </c>
      <c r="B422" s="56" t="s">
        <v>1130</v>
      </c>
      <c r="C422" s="55" t="s">
        <v>547</v>
      </c>
      <c r="D422" s="57">
        <v>6</v>
      </c>
      <c r="E422" s="96">
        <v>2018</v>
      </c>
      <c r="F422" s="56">
        <v>47.23</v>
      </c>
      <c r="G422" s="110">
        <v>13991</v>
      </c>
      <c r="H422" s="110">
        <v>5091</v>
      </c>
      <c r="I422" s="110">
        <v>8900</v>
      </c>
      <c r="J422" s="100">
        <v>9.43</v>
      </c>
      <c r="K422" s="110">
        <v>2077</v>
      </c>
      <c r="L422" s="100">
        <v>86.2</v>
      </c>
      <c r="M422" s="110">
        <v>18988</v>
      </c>
      <c r="N422" s="114">
        <v>1846</v>
      </c>
      <c r="O422" s="114">
        <v>917</v>
      </c>
      <c r="P422" s="114">
        <v>929</v>
      </c>
      <c r="Q422" s="112">
        <v>2200</v>
      </c>
      <c r="R422" s="113">
        <v>1095</v>
      </c>
      <c r="S422" s="113">
        <v>1105</v>
      </c>
      <c r="T422" s="114">
        <v>1709</v>
      </c>
      <c r="U422" s="114">
        <v>870</v>
      </c>
      <c r="V422" s="114">
        <v>839</v>
      </c>
      <c r="W422" s="114">
        <v>1998</v>
      </c>
      <c r="X422" s="113">
        <v>1025</v>
      </c>
      <c r="Y422" s="113">
        <v>973</v>
      </c>
      <c r="Z422" s="114">
        <v>1561</v>
      </c>
      <c r="AA422" s="114">
        <v>812</v>
      </c>
      <c r="AB422" s="114">
        <v>749</v>
      </c>
      <c r="AC422" s="112">
        <v>1773</v>
      </c>
      <c r="AD422" s="112">
        <v>926</v>
      </c>
      <c r="AE422" s="112">
        <v>847</v>
      </c>
      <c r="AF422" s="114">
        <v>1378</v>
      </c>
      <c r="AG422" s="114">
        <v>718</v>
      </c>
      <c r="AH422" s="181">
        <v>660</v>
      </c>
      <c r="AI422" s="182"/>
      <c r="AJ422" s="182"/>
      <c r="AK422" s="182"/>
      <c r="AL422" s="114">
        <v>1171</v>
      </c>
      <c r="AM422" s="114">
        <v>586</v>
      </c>
      <c r="AN422" s="114">
        <v>585</v>
      </c>
      <c r="AO422" s="114">
        <v>1045</v>
      </c>
      <c r="AP422" s="114">
        <v>506</v>
      </c>
      <c r="AQ422" s="114">
        <v>539</v>
      </c>
      <c r="AR422" s="56">
        <v>84</v>
      </c>
      <c r="AS422" s="80">
        <v>49</v>
      </c>
      <c r="AT422" s="115" t="s">
        <v>3642</v>
      </c>
      <c r="AU422" s="59">
        <v>1468</v>
      </c>
      <c r="AV422" s="59">
        <v>0</v>
      </c>
      <c r="AW422" s="59">
        <v>631</v>
      </c>
      <c r="AX422" s="59">
        <v>15.2</v>
      </c>
      <c r="AY422" s="59">
        <v>9</v>
      </c>
      <c r="AZ422" s="62">
        <v>4.8622366288492707</v>
      </c>
      <c r="BA422" s="63">
        <v>12</v>
      </c>
      <c r="BB422" s="62">
        <v>0</v>
      </c>
      <c r="BC422" s="63">
        <v>0</v>
      </c>
      <c r="BD422" s="64">
        <v>81.037277147487842</v>
      </c>
      <c r="BE422" s="65">
        <v>2</v>
      </c>
      <c r="BF422" s="62">
        <v>12.647554806070826</v>
      </c>
      <c r="BG422" s="63">
        <v>75</v>
      </c>
      <c r="BH422" s="62">
        <v>7.925801011804384</v>
      </c>
      <c r="BI422" s="63">
        <v>47</v>
      </c>
      <c r="BJ422" s="64">
        <v>40.518638573743921</v>
      </c>
      <c r="BK422" s="65">
        <v>1</v>
      </c>
      <c r="BL422" s="64">
        <v>0</v>
      </c>
      <c r="BM422" s="65">
        <v>0</v>
      </c>
      <c r="BN422" s="56">
        <v>0</v>
      </c>
      <c r="BO422" s="56">
        <v>0</v>
      </c>
      <c r="BP422" s="56">
        <v>41.02</v>
      </c>
      <c r="BQ422" s="56">
        <v>1</v>
      </c>
      <c r="BR422" s="56">
        <v>0</v>
      </c>
      <c r="BS422" s="56">
        <v>0</v>
      </c>
      <c r="BT422" s="56">
        <v>41.02</v>
      </c>
      <c r="BU422" s="56">
        <v>1</v>
      </c>
      <c r="BV422" s="116">
        <v>40.9</v>
      </c>
      <c r="BW422" s="70">
        <v>1.0794573643410852</v>
      </c>
      <c r="BX422" s="56">
        <v>92.8</v>
      </c>
      <c r="BY422" s="107">
        <v>104.8</v>
      </c>
      <c r="BZ422" s="56">
        <v>95.5</v>
      </c>
      <c r="CA422" s="56">
        <v>79.2</v>
      </c>
      <c r="CB422" s="56">
        <v>94.6</v>
      </c>
      <c r="CC422" s="96" t="s">
        <v>3782</v>
      </c>
      <c r="CD422" s="96" t="s">
        <v>3783</v>
      </c>
      <c r="CE422" s="96" t="s">
        <v>555</v>
      </c>
      <c r="CF422" s="96" t="s">
        <v>1266</v>
      </c>
      <c r="CG422" s="96" t="s">
        <v>3784</v>
      </c>
      <c r="CH422" s="56">
        <v>197.63</v>
      </c>
      <c r="CI422" s="56">
        <v>1</v>
      </c>
      <c r="CJ422" s="60">
        <v>4.8622366288492707</v>
      </c>
      <c r="CK422" s="61">
        <v>1</v>
      </c>
      <c r="CL422" s="107">
        <v>197.62845849802369</v>
      </c>
      <c r="CM422" s="56">
        <v>1</v>
      </c>
      <c r="CN422" s="56">
        <v>0</v>
      </c>
      <c r="CO422" s="56">
        <v>0</v>
      </c>
      <c r="CP422" s="56">
        <v>0</v>
      </c>
      <c r="CQ422" s="56">
        <v>0</v>
      </c>
      <c r="CR422" s="56">
        <v>0</v>
      </c>
      <c r="CS422" s="56">
        <v>0</v>
      </c>
      <c r="CT422" s="56">
        <v>0</v>
      </c>
      <c r="CU422" s="56">
        <v>0</v>
      </c>
      <c r="CV422" s="56">
        <v>0</v>
      </c>
      <c r="CW422" s="56">
        <v>0</v>
      </c>
      <c r="CX422" s="56">
        <v>0</v>
      </c>
      <c r="CY422" s="56">
        <v>0</v>
      </c>
      <c r="CZ422" s="56">
        <v>0</v>
      </c>
      <c r="DA422" s="56">
        <v>0</v>
      </c>
      <c r="DB422" s="60">
        <v>1.8957345971563981</v>
      </c>
      <c r="DC422" s="61">
        <v>4</v>
      </c>
      <c r="DD422" s="56" t="s">
        <v>3785</v>
      </c>
      <c r="DE422" s="56" t="s">
        <v>3786</v>
      </c>
      <c r="DF422" s="96" t="s">
        <v>555</v>
      </c>
      <c r="DG422" s="96" t="s">
        <v>555</v>
      </c>
      <c r="DH422" s="56">
        <v>187.48</v>
      </c>
      <c r="DI422" s="56">
        <v>5</v>
      </c>
      <c r="DJ422" s="56">
        <v>262.47000000000003</v>
      </c>
      <c r="DK422" s="56">
        <v>7</v>
      </c>
      <c r="DL422" s="56">
        <v>0</v>
      </c>
      <c r="DM422" s="56">
        <v>0</v>
      </c>
      <c r="DN422" s="56">
        <v>187.48</v>
      </c>
      <c r="DO422" s="56">
        <v>5</v>
      </c>
      <c r="DP422" s="107">
        <v>39.138943248532293</v>
      </c>
      <c r="DQ422" s="56">
        <v>3</v>
      </c>
      <c r="DR422" s="56">
        <v>39.14</v>
      </c>
      <c r="DS422" s="56">
        <v>1</v>
      </c>
      <c r="DT422" s="56">
        <v>39.14</v>
      </c>
      <c r="DU422" s="56">
        <v>1</v>
      </c>
      <c r="DV422" s="56">
        <v>0</v>
      </c>
      <c r="DW422" s="56">
        <v>0</v>
      </c>
      <c r="DX422" s="56">
        <v>39.14</v>
      </c>
      <c r="DY422" s="56">
        <v>1</v>
      </c>
      <c r="DZ422" s="62">
        <v>2.8257456828885403</v>
      </c>
      <c r="EA422" s="63">
        <v>18</v>
      </c>
      <c r="EB422" s="62">
        <v>29.04238618524333</v>
      </c>
      <c r="EC422" s="63">
        <v>185</v>
      </c>
      <c r="ED422" s="60">
        <v>1.8450184501845017</v>
      </c>
      <c r="EE422" s="61">
        <v>4</v>
      </c>
      <c r="EF422" s="56" t="s">
        <v>3787</v>
      </c>
      <c r="EG422" s="56" t="s">
        <v>3788</v>
      </c>
      <c r="EH422" s="56" t="s">
        <v>555</v>
      </c>
      <c r="EI422" s="56" t="s">
        <v>555</v>
      </c>
      <c r="EJ422" s="56" t="s">
        <v>2313</v>
      </c>
      <c r="EK422" s="56" t="s">
        <v>3789</v>
      </c>
      <c r="EL422" s="56" t="s">
        <v>3790</v>
      </c>
      <c r="EM422" s="56" t="s">
        <v>3791</v>
      </c>
      <c r="EN422" s="56" t="s">
        <v>555</v>
      </c>
      <c r="EO422" s="56" t="s">
        <v>555</v>
      </c>
      <c r="EP422" s="56">
        <v>234.83</v>
      </c>
      <c r="EQ422" s="56">
        <v>6</v>
      </c>
      <c r="ER422" s="99">
        <v>117.42</v>
      </c>
      <c r="ES422" s="96">
        <v>3</v>
      </c>
      <c r="ET422" s="56">
        <v>156.56</v>
      </c>
      <c r="EU422" s="56">
        <v>4</v>
      </c>
      <c r="EV422" s="107">
        <v>273.97000000000003</v>
      </c>
      <c r="EW422" s="56">
        <v>7</v>
      </c>
      <c r="EX422" s="56">
        <v>0</v>
      </c>
      <c r="EY422" s="62">
        <v>302.56410256410254</v>
      </c>
      <c r="EZ422" s="63">
        <v>177</v>
      </c>
      <c r="FA422" s="62">
        <v>220.77922077922076</v>
      </c>
      <c r="FB422" s="63">
        <v>119</v>
      </c>
      <c r="FC422" s="56">
        <v>42.94</v>
      </c>
      <c r="FD422" s="111">
        <v>2</v>
      </c>
      <c r="FE422" s="56">
        <v>150.28</v>
      </c>
      <c r="FF422" s="56">
        <v>7</v>
      </c>
      <c r="FG422" s="56">
        <v>21.47</v>
      </c>
      <c r="FH422" s="56">
        <v>1</v>
      </c>
      <c r="FI422" s="56">
        <v>21.47</v>
      </c>
      <c r="FJ422" s="56">
        <v>1</v>
      </c>
      <c r="FK422" s="56">
        <v>236.15</v>
      </c>
      <c r="FL422" s="56">
        <v>11</v>
      </c>
      <c r="FM422" s="56">
        <v>236.15</v>
      </c>
      <c r="FN422" s="56">
        <v>11</v>
      </c>
      <c r="FO422" s="56">
        <v>107.34</v>
      </c>
      <c r="FP422" s="56">
        <v>5</v>
      </c>
      <c r="FQ422" s="56">
        <v>0</v>
      </c>
      <c r="FR422" s="56">
        <v>0</v>
      </c>
      <c r="FS422" s="60">
        <v>6</v>
      </c>
      <c r="FT422" s="61">
        <v>6</v>
      </c>
      <c r="FU422" s="60">
        <v>6.6985645933014357</v>
      </c>
      <c r="FV422" s="61">
        <v>7</v>
      </c>
      <c r="FW422" s="56" t="s">
        <v>3792</v>
      </c>
      <c r="FX422" s="56">
        <v>3.4</v>
      </c>
      <c r="FY422" s="56">
        <v>3.37</v>
      </c>
      <c r="FZ422" s="111">
        <v>3706</v>
      </c>
      <c r="GA422" s="111">
        <v>5022</v>
      </c>
      <c r="GB422" s="56">
        <v>36.72</v>
      </c>
      <c r="GC422" s="56">
        <v>63.28</v>
      </c>
      <c r="GD422" s="56">
        <v>28.53</v>
      </c>
      <c r="GE422" s="56">
        <v>73.7</v>
      </c>
      <c r="GF422" s="56">
        <v>50.33</v>
      </c>
      <c r="GG422" s="56">
        <v>40.76</v>
      </c>
      <c r="GH422" s="56">
        <v>86.16</v>
      </c>
      <c r="GI422" s="56">
        <v>20.55</v>
      </c>
      <c r="GJ422" s="56">
        <v>9.4600000000000009</v>
      </c>
      <c r="GK422" s="56">
        <v>76.28</v>
      </c>
      <c r="GL422" s="56">
        <v>3.31</v>
      </c>
      <c r="GM422" s="56">
        <v>11.73</v>
      </c>
      <c r="GN422" s="56">
        <v>3.28</v>
      </c>
      <c r="GO422" s="56">
        <v>13.37</v>
      </c>
      <c r="GP422" s="56">
        <v>2.94</v>
      </c>
      <c r="GQ422" s="56">
        <v>0.99</v>
      </c>
      <c r="GR422" s="56">
        <v>2</v>
      </c>
      <c r="GS422" s="56">
        <v>0.44</v>
      </c>
      <c r="GT422" s="56">
        <v>14.19</v>
      </c>
      <c r="GU422" s="99">
        <v>43.38993810506269</v>
      </c>
      <c r="GV422" s="120">
        <v>2.0486555697823299E-2</v>
      </c>
      <c r="GW422" s="120">
        <v>0.73975672215108801</v>
      </c>
      <c r="GX422" s="120">
        <v>0.22791293213828401</v>
      </c>
      <c r="GY422" s="120">
        <v>6.4020486555697803E-3</v>
      </c>
      <c r="GZ422" s="120">
        <v>3.20102432778489E-4</v>
      </c>
      <c r="HA422" s="120">
        <v>6.4020486555697799E-4</v>
      </c>
      <c r="HB422" s="113"/>
      <c r="HC422" s="120">
        <v>4.4814340588988496E-3</v>
      </c>
      <c r="HD422" s="122">
        <v>464</v>
      </c>
      <c r="HE422" s="118">
        <v>0</v>
      </c>
      <c r="HF422" s="118">
        <v>0</v>
      </c>
      <c r="HG422" s="118">
        <v>0</v>
      </c>
      <c r="HH422" s="122">
        <v>121</v>
      </c>
      <c r="HI422" s="122">
        <v>924</v>
      </c>
      <c r="HJ422" s="118">
        <v>2</v>
      </c>
      <c r="HK422" s="122">
        <v>1511</v>
      </c>
      <c r="HL422" s="122">
        <v>383</v>
      </c>
      <c r="HM422" s="118">
        <v>0</v>
      </c>
      <c r="HN422" s="118">
        <v>0</v>
      </c>
      <c r="HO422" s="118">
        <v>0</v>
      </c>
      <c r="HP422" s="122">
        <v>155</v>
      </c>
      <c r="HQ422" s="122">
        <v>1166</v>
      </c>
      <c r="HR422" s="118">
        <v>3</v>
      </c>
      <c r="HS422" s="122">
        <v>1707</v>
      </c>
      <c r="HT422" s="122">
        <v>338</v>
      </c>
      <c r="HU422" s="118">
        <v>0</v>
      </c>
      <c r="HV422" s="118">
        <v>0</v>
      </c>
      <c r="HW422" s="118">
        <v>0</v>
      </c>
      <c r="HX422" s="122">
        <v>149</v>
      </c>
      <c r="HY422" s="122">
        <v>1279</v>
      </c>
      <c r="HZ422" s="118">
        <v>4</v>
      </c>
      <c r="IA422" s="122">
        <v>1770</v>
      </c>
      <c r="IB422" s="122">
        <v>453</v>
      </c>
      <c r="IC422" s="118">
        <v>0</v>
      </c>
      <c r="ID422" s="118">
        <v>0</v>
      </c>
      <c r="IE422" s="118">
        <v>0</v>
      </c>
      <c r="IF422" s="122">
        <v>247</v>
      </c>
      <c r="IG422" s="122">
        <v>1700</v>
      </c>
      <c r="IH422" s="122">
        <v>10</v>
      </c>
      <c r="II422" s="122">
        <v>2410</v>
      </c>
      <c r="IJ422" s="130">
        <v>15</v>
      </c>
      <c r="IK422" s="131">
        <v>7.09219858156028E-3</v>
      </c>
      <c r="IL422" s="130">
        <v>455</v>
      </c>
      <c r="IM422" s="131">
        <v>0.215130023640662</v>
      </c>
      <c r="IN422" s="119">
        <v>0</v>
      </c>
      <c r="IO422" s="122">
        <v>0</v>
      </c>
      <c r="IP422" s="119">
        <v>0</v>
      </c>
      <c r="IQ422" s="119">
        <v>0</v>
      </c>
      <c r="IR422" s="119">
        <v>0</v>
      </c>
      <c r="IS422" s="122">
        <v>0</v>
      </c>
      <c r="IT422" s="122">
        <v>0</v>
      </c>
      <c r="IU422" s="122">
        <v>0</v>
      </c>
      <c r="IV422" s="130">
        <v>1</v>
      </c>
      <c r="IW422" s="131">
        <v>4.7281323877068599E-4</v>
      </c>
      <c r="IX422" s="130">
        <v>1636</v>
      </c>
      <c r="IY422" s="131">
        <v>0.77352245862884195</v>
      </c>
      <c r="IZ422" s="122">
        <v>0</v>
      </c>
      <c r="JA422" s="122">
        <v>0</v>
      </c>
      <c r="JB422" s="122">
        <v>0</v>
      </c>
      <c r="JC422" s="122">
        <v>0</v>
      </c>
      <c r="JD422" s="122">
        <v>0</v>
      </c>
      <c r="JE422" s="122">
        <v>0</v>
      </c>
      <c r="JF422" s="122">
        <v>0</v>
      </c>
      <c r="JG422" s="122">
        <v>0</v>
      </c>
      <c r="JH422" s="122">
        <v>0</v>
      </c>
      <c r="JI422" s="122">
        <v>0</v>
      </c>
      <c r="JJ422" s="122">
        <v>0</v>
      </c>
      <c r="JK422" s="122">
        <v>0</v>
      </c>
      <c r="JL422" s="122">
        <v>0</v>
      </c>
      <c r="JM422" s="122">
        <v>0</v>
      </c>
      <c r="JN422" s="122">
        <v>0</v>
      </c>
      <c r="JO422" s="119">
        <v>0</v>
      </c>
      <c r="JP422" s="119">
        <v>0</v>
      </c>
      <c r="JQ422" s="122">
        <v>0</v>
      </c>
      <c r="JR422" s="130">
        <v>3</v>
      </c>
      <c r="JS422" s="131">
        <v>1.4184397163120601E-3</v>
      </c>
      <c r="JT422" s="122">
        <v>0</v>
      </c>
      <c r="JU422" s="118">
        <v>0</v>
      </c>
      <c r="JV422" s="119"/>
      <c r="JW422" s="119"/>
      <c r="JX422" s="119"/>
      <c r="JY422" s="119"/>
      <c r="JZ422" s="119"/>
      <c r="KA422" s="122">
        <v>0</v>
      </c>
      <c r="KB422" s="122">
        <v>0</v>
      </c>
      <c r="KC422" s="122">
        <v>0</v>
      </c>
      <c r="KD422" s="122">
        <v>0</v>
      </c>
      <c r="KE422" s="122">
        <v>0</v>
      </c>
      <c r="KF422" s="122">
        <v>0</v>
      </c>
      <c r="KG422" s="122">
        <v>0</v>
      </c>
      <c r="KH422" s="122">
        <v>0</v>
      </c>
      <c r="KI422" s="122">
        <v>0</v>
      </c>
      <c r="KJ422" s="122">
        <v>0</v>
      </c>
      <c r="KK422" s="122">
        <v>0</v>
      </c>
      <c r="KL422" s="122">
        <v>0</v>
      </c>
      <c r="KM422" s="122">
        <v>0</v>
      </c>
      <c r="KN422" s="122">
        <v>0</v>
      </c>
      <c r="KO422" s="122">
        <v>0</v>
      </c>
      <c r="KP422" s="122">
        <v>0</v>
      </c>
      <c r="KQ422" s="122">
        <v>0</v>
      </c>
      <c r="KR422" s="122">
        <v>0</v>
      </c>
      <c r="KS422" s="122">
        <v>0</v>
      </c>
      <c r="KT422" s="122">
        <v>0</v>
      </c>
      <c r="KU422" s="122">
        <v>0</v>
      </c>
      <c r="KV422" s="122">
        <v>0</v>
      </c>
      <c r="KW422" s="122">
        <v>0</v>
      </c>
      <c r="KX422" s="122">
        <v>0</v>
      </c>
      <c r="KY422" s="122">
        <v>0</v>
      </c>
      <c r="KZ422" s="122">
        <v>0</v>
      </c>
      <c r="LA422" s="122">
        <v>0</v>
      </c>
      <c r="LB422" s="122">
        <v>0</v>
      </c>
      <c r="LC422" s="122">
        <v>0</v>
      </c>
      <c r="LD422" s="130">
        <v>1</v>
      </c>
      <c r="LE422" s="131">
        <v>4.7281323877068599E-4</v>
      </c>
      <c r="LF422" s="122">
        <v>0</v>
      </c>
      <c r="LG422" s="122">
        <v>0</v>
      </c>
      <c r="LH422" s="122">
        <v>0</v>
      </c>
      <c r="LI422" s="122">
        <v>0</v>
      </c>
      <c r="LJ422" s="122">
        <v>0</v>
      </c>
      <c r="LK422" s="122">
        <v>0</v>
      </c>
      <c r="LL422" s="122">
        <v>0</v>
      </c>
      <c r="LM422" s="122">
        <v>0</v>
      </c>
      <c r="LN422" s="130">
        <v>3</v>
      </c>
      <c r="LO422" s="131">
        <v>1.4184397163120601E-3</v>
      </c>
      <c r="LP422" s="122">
        <v>0</v>
      </c>
      <c r="LQ422" s="122">
        <v>0</v>
      </c>
      <c r="LR422" s="122">
        <v>0</v>
      </c>
      <c r="LS422" s="122">
        <v>0</v>
      </c>
      <c r="LT422" s="122">
        <v>0</v>
      </c>
      <c r="LU422" s="122">
        <v>0</v>
      </c>
      <c r="LV422" s="122">
        <v>0</v>
      </c>
      <c r="LW422" s="122">
        <v>0</v>
      </c>
      <c r="LX422" s="122">
        <v>0</v>
      </c>
      <c r="LY422" s="122">
        <v>0</v>
      </c>
      <c r="LZ422" s="122">
        <v>0</v>
      </c>
      <c r="MA422" s="122">
        <v>0</v>
      </c>
      <c r="MB422" s="122">
        <v>0</v>
      </c>
      <c r="MC422" s="122">
        <v>0</v>
      </c>
      <c r="MD422" s="122">
        <v>0</v>
      </c>
      <c r="ME422" s="122">
        <v>0</v>
      </c>
      <c r="MF422" s="122">
        <v>0</v>
      </c>
      <c r="MG422" s="122">
        <v>0</v>
      </c>
      <c r="MH422" s="122">
        <v>0</v>
      </c>
      <c r="MI422" s="122">
        <v>0</v>
      </c>
      <c r="MJ422" s="122">
        <v>0</v>
      </c>
      <c r="MK422" s="122">
        <v>0</v>
      </c>
      <c r="ML422" s="122">
        <v>0</v>
      </c>
      <c r="MM422" s="122">
        <v>0</v>
      </c>
      <c r="MN422" s="122">
        <v>0</v>
      </c>
      <c r="MO422" s="122">
        <v>0</v>
      </c>
      <c r="MP422" s="122">
        <v>0</v>
      </c>
      <c r="MQ422" s="122">
        <v>0</v>
      </c>
      <c r="MR422" s="122">
        <v>0</v>
      </c>
      <c r="MS422" s="122">
        <v>0</v>
      </c>
      <c r="MT422" s="122">
        <v>0</v>
      </c>
      <c r="MU422" s="122">
        <v>0</v>
      </c>
      <c r="MV422" s="130">
        <v>1</v>
      </c>
      <c r="MW422" s="131">
        <v>4.7281323877068599E-4</v>
      </c>
      <c r="MX422" s="122">
        <v>0</v>
      </c>
      <c r="MY422" s="122">
        <v>0</v>
      </c>
      <c r="MZ422" s="122">
        <v>0</v>
      </c>
      <c r="NA422" s="122">
        <v>0</v>
      </c>
      <c r="NB422" s="122">
        <v>0</v>
      </c>
      <c r="NC422" s="122">
        <v>0</v>
      </c>
      <c r="ND422" s="122">
        <v>0</v>
      </c>
      <c r="NE422" s="122">
        <v>0</v>
      </c>
      <c r="NF422" s="122">
        <v>0</v>
      </c>
      <c r="NG422" s="122">
        <v>0</v>
      </c>
      <c r="NH422" s="122">
        <v>0</v>
      </c>
      <c r="NI422" s="122">
        <v>0</v>
      </c>
      <c r="NJ422" s="122">
        <v>0</v>
      </c>
      <c r="NK422" s="122">
        <v>0</v>
      </c>
      <c r="NL422" s="122">
        <v>0</v>
      </c>
      <c r="NM422" s="122">
        <v>0</v>
      </c>
      <c r="NN422" s="122">
        <v>0</v>
      </c>
      <c r="NO422" s="122">
        <v>0</v>
      </c>
      <c r="NP422" s="122">
        <v>0</v>
      </c>
      <c r="NQ422" s="119">
        <v>0</v>
      </c>
      <c r="NR422" s="119">
        <v>0</v>
      </c>
      <c r="NS422" s="119">
        <v>0</v>
      </c>
      <c r="NT422" s="119">
        <v>0</v>
      </c>
      <c r="NU422" s="119">
        <v>0</v>
      </c>
      <c r="NV422" s="119">
        <v>0</v>
      </c>
      <c r="NW422" s="119">
        <v>0</v>
      </c>
      <c r="NX422" s="119">
        <v>0</v>
      </c>
      <c r="NY422" s="119">
        <v>0</v>
      </c>
      <c r="NZ422" s="119">
        <v>0</v>
      </c>
      <c r="OA422" s="119">
        <v>0</v>
      </c>
      <c r="OB422" s="119">
        <v>0</v>
      </c>
      <c r="OC422" s="119">
        <v>0</v>
      </c>
      <c r="OD422" s="119">
        <v>0</v>
      </c>
      <c r="OE422" s="119">
        <v>0</v>
      </c>
      <c r="OF422" s="119">
        <v>0</v>
      </c>
      <c r="OG422" s="119">
        <v>0</v>
      </c>
      <c r="OH422" s="119">
        <v>0</v>
      </c>
      <c r="OI422" s="119">
        <v>0</v>
      </c>
      <c r="OJ422" s="119">
        <v>0</v>
      </c>
      <c r="OK422" s="119">
        <v>0</v>
      </c>
      <c r="OL422" s="119">
        <v>0</v>
      </c>
      <c r="OM422" s="119">
        <v>0</v>
      </c>
      <c r="ON422" s="119">
        <v>0</v>
      </c>
      <c r="OO422" s="119">
        <v>0</v>
      </c>
      <c r="OP422" s="119">
        <v>0</v>
      </c>
      <c r="OQ422" s="119">
        <v>0</v>
      </c>
      <c r="OR422" s="119">
        <v>0</v>
      </c>
      <c r="OS422" s="119">
        <v>0</v>
      </c>
      <c r="OT422" s="119">
        <v>0</v>
      </c>
    </row>
    <row r="423" spans="1:410" s="10" customFormat="1">
      <c r="A423" s="55" t="s">
        <v>1962</v>
      </c>
      <c r="B423" s="56" t="s">
        <v>1171</v>
      </c>
      <c r="C423" s="55" t="s">
        <v>427</v>
      </c>
      <c r="D423" s="57">
        <v>6</v>
      </c>
      <c r="E423" s="96">
        <v>2018</v>
      </c>
      <c r="F423" s="56">
        <v>69.930000000000007</v>
      </c>
      <c r="G423" s="110">
        <v>21049</v>
      </c>
      <c r="H423" s="110">
        <v>11022</v>
      </c>
      <c r="I423" s="110">
        <v>10027</v>
      </c>
      <c r="J423" s="100">
        <v>31.13</v>
      </c>
      <c r="K423" s="110">
        <v>4902</v>
      </c>
      <c r="L423" s="100">
        <v>71.239999999999995</v>
      </c>
      <c r="M423" s="110">
        <v>11218</v>
      </c>
      <c r="N423" s="114">
        <v>1619</v>
      </c>
      <c r="O423" s="114">
        <v>797</v>
      </c>
      <c r="P423" s="114">
        <v>822</v>
      </c>
      <c r="Q423" s="112" t="e">
        <v>#N/A</v>
      </c>
      <c r="R423" s="113" t="e">
        <v>#N/A</v>
      </c>
      <c r="S423" s="113" t="e">
        <v>#N/A</v>
      </c>
      <c r="T423" s="114">
        <v>1591</v>
      </c>
      <c r="U423" s="114">
        <v>792</v>
      </c>
      <c r="V423" s="114">
        <v>799</v>
      </c>
      <c r="W423" s="114" t="e">
        <v>#N/A</v>
      </c>
      <c r="X423" s="113" t="e">
        <v>#N/A</v>
      </c>
      <c r="Y423" s="113" t="e">
        <v>#N/A</v>
      </c>
      <c r="Z423" s="114">
        <v>1580</v>
      </c>
      <c r="AA423" s="114">
        <v>799</v>
      </c>
      <c r="AB423" s="114">
        <v>781</v>
      </c>
      <c r="AC423" s="112" t="e">
        <v>#N/A</v>
      </c>
      <c r="AD423" s="112" t="e">
        <v>#N/A</v>
      </c>
      <c r="AE423" s="112" t="e">
        <v>#N/A</v>
      </c>
      <c r="AF423" s="114">
        <v>1623</v>
      </c>
      <c r="AG423" s="114">
        <v>828</v>
      </c>
      <c r="AH423" s="181">
        <v>795</v>
      </c>
      <c r="AI423" s="182"/>
      <c r="AJ423" s="182"/>
      <c r="AK423" s="182"/>
      <c r="AL423" s="114">
        <v>1661</v>
      </c>
      <c r="AM423" s="114">
        <v>824</v>
      </c>
      <c r="AN423" s="114">
        <v>837</v>
      </c>
      <c r="AO423" s="114">
        <v>1575</v>
      </c>
      <c r="AP423" s="114">
        <v>761</v>
      </c>
      <c r="AQ423" s="114">
        <v>814</v>
      </c>
      <c r="AR423" s="56">
        <v>428</v>
      </c>
      <c r="AS423" s="80">
        <v>236</v>
      </c>
      <c r="AT423" s="115" t="s">
        <v>3642</v>
      </c>
      <c r="AU423" s="59">
        <v>904</v>
      </c>
      <c r="AV423" s="59">
        <v>0</v>
      </c>
      <c r="AW423" s="59">
        <v>190</v>
      </c>
      <c r="AX423" s="59">
        <v>7.9</v>
      </c>
      <c r="AY423" s="59">
        <v>2</v>
      </c>
      <c r="AZ423" s="59">
        <v>1.3</v>
      </c>
      <c r="BA423" s="59">
        <v>2</v>
      </c>
      <c r="BB423" s="62">
        <v>0</v>
      </c>
      <c r="BC423" s="63">
        <v>0</v>
      </c>
      <c r="BD423" s="64">
        <v>0</v>
      </c>
      <c r="BE423" s="65">
        <v>0</v>
      </c>
      <c r="BF423" s="62">
        <v>1.9762845849802373</v>
      </c>
      <c r="BG423" s="63">
        <v>5</v>
      </c>
      <c r="BH423" s="62">
        <v>9.0909090909090917</v>
      </c>
      <c r="BI423" s="63">
        <v>23</v>
      </c>
      <c r="BJ423" s="64">
        <v>0</v>
      </c>
      <c r="BK423" s="65">
        <v>0</v>
      </c>
      <c r="BL423" s="64">
        <v>65.099999999999994</v>
      </c>
      <c r="BM423" s="64">
        <v>1</v>
      </c>
      <c r="BN423" s="56">
        <v>0</v>
      </c>
      <c r="BO423" s="56">
        <v>0</v>
      </c>
      <c r="BP423" s="56">
        <v>0</v>
      </c>
      <c r="BQ423" s="56">
        <v>0</v>
      </c>
      <c r="BR423" s="56">
        <v>0</v>
      </c>
      <c r="BS423" s="56">
        <v>0</v>
      </c>
      <c r="BT423" s="56">
        <v>0</v>
      </c>
      <c r="BU423" s="56">
        <v>0</v>
      </c>
      <c r="BV423" s="116">
        <v>1.3</v>
      </c>
      <c r="BW423" s="70">
        <v>1.0267857142857142</v>
      </c>
      <c r="BX423" s="56">
        <v>106.3</v>
      </c>
      <c r="BY423" s="107">
        <v>103.1</v>
      </c>
      <c r="BZ423" s="56">
        <v>103.1</v>
      </c>
      <c r="CA423" s="56">
        <v>100.9</v>
      </c>
      <c r="CB423" s="56">
        <v>105.7</v>
      </c>
      <c r="CC423" s="96" t="s">
        <v>3793</v>
      </c>
      <c r="CD423" s="96" t="s">
        <v>3794</v>
      </c>
      <c r="CE423" s="96" t="s">
        <v>555</v>
      </c>
      <c r="CF423" s="96" t="s">
        <v>3733</v>
      </c>
      <c r="CG423" s="96" t="s">
        <v>3795</v>
      </c>
      <c r="CH423" s="56">
        <v>0</v>
      </c>
      <c r="CI423" s="56">
        <v>0</v>
      </c>
      <c r="CJ423" s="60">
        <v>0.68493150684931503</v>
      </c>
      <c r="CK423" s="61">
        <v>1</v>
      </c>
      <c r="CL423" s="61">
        <v>0</v>
      </c>
      <c r="CM423" s="61">
        <v>0</v>
      </c>
      <c r="CN423" s="56">
        <v>65.7</v>
      </c>
      <c r="CO423" s="56">
        <v>1</v>
      </c>
      <c r="CP423" s="56">
        <v>65.7</v>
      </c>
      <c r="CQ423" s="56">
        <v>1</v>
      </c>
      <c r="CR423" s="56">
        <v>58.34</v>
      </c>
      <c r="CS423" s="56">
        <v>1</v>
      </c>
      <c r="CT423" s="56">
        <v>58.34</v>
      </c>
      <c r="CU423" s="56">
        <v>1</v>
      </c>
      <c r="CV423" s="56">
        <v>0</v>
      </c>
      <c r="CW423" s="56">
        <v>0</v>
      </c>
      <c r="CX423" s="56">
        <v>0</v>
      </c>
      <c r="CY423" s="56">
        <v>0</v>
      </c>
      <c r="CZ423" s="56">
        <v>0</v>
      </c>
      <c r="DA423" s="56">
        <v>0</v>
      </c>
      <c r="DB423" s="60">
        <v>0</v>
      </c>
      <c r="DC423" s="56">
        <v>0</v>
      </c>
      <c r="DD423" s="56" t="s">
        <v>3796</v>
      </c>
      <c r="DE423" s="56" t="s">
        <v>3797</v>
      </c>
      <c r="DF423" s="96" t="s">
        <v>555</v>
      </c>
      <c r="DG423" s="96" t="s">
        <v>555</v>
      </c>
      <c r="DH423" s="56">
        <v>175.03</v>
      </c>
      <c r="DI423" s="56">
        <v>3</v>
      </c>
      <c r="DJ423" s="56">
        <v>350.06</v>
      </c>
      <c r="DK423" s="56">
        <v>6</v>
      </c>
      <c r="DL423" s="56">
        <v>0</v>
      </c>
      <c r="DM423" s="56">
        <v>0</v>
      </c>
      <c r="DN423" s="56">
        <v>175.03</v>
      </c>
      <c r="DO423" s="56">
        <v>3</v>
      </c>
      <c r="DP423" s="56">
        <v>0</v>
      </c>
      <c r="DQ423" s="56">
        <v>0</v>
      </c>
      <c r="DR423" s="56">
        <v>60.2</v>
      </c>
      <c r="DS423" s="56">
        <v>1</v>
      </c>
      <c r="DT423" s="56">
        <v>0</v>
      </c>
      <c r="DU423" s="56">
        <v>0</v>
      </c>
      <c r="DV423" s="56">
        <v>0</v>
      </c>
      <c r="DW423" s="56">
        <v>0</v>
      </c>
      <c r="DX423" s="56">
        <v>0</v>
      </c>
      <c r="DY423" s="56">
        <v>0</v>
      </c>
      <c r="DZ423" s="62">
        <v>0.33670033670033667</v>
      </c>
      <c r="EA423" s="63">
        <v>1</v>
      </c>
      <c r="EB423" s="62">
        <v>19.19191919191919</v>
      </c>
      <c r="EC423" s="63">
        <v>57</v>
      </c>
      <c r="ED423" s="60">
        <v>0.708215297450425</v>
      </c>
      <c r="EE423" s="63">
        <v>1</v>
      </c>
      <c r="EF423" s="56" t="s">
        <v>3798</v>
      </c>
      <c r="EG423" s="56" t="s">
        <v>3799</v>
      </c>
      <c r="EH423" s="56" t="s">
        <v>555</v>
      </c>
      <c r="EI423" s="56" t="s">
        <v>555</v>
      </c>
      <c r="EJ423" s="56" t="s">
        <v>1859</v>
      </c>
      <c r="EK423" s="56" t="s">
        <v>941</v>
      </c>
      <c r="EL423" s="56" t="s">
        <v>3092</v>
      </c>
      <c r="EM423" s="56" t="s">
        <v>3800</v>
      </c>
      <c r="EN423" s="56" t="s">
        <v>555</v>
      </c>
      <c r="EO423" s="56" t="s">
        <v>555</v>
      </c>
      <c r="EP423" s="56">
        <v>180.61</v>
      </c>
      <c r="EQ423" s="56">
        <v>3</v>
      </c>
      <c r="ER423" s="99">
        <v>421.43</v>
      </c>
      <c r="ES423" s="96">
        <v>7</v>
      </c>
      <c r="ET423" s="56">
        <v>240.82</v>
      </c>
      <c r="EU423" s="56">
        <v>4</v>
      </c>
      <c r="EV423" s="107">
        <v>180.6140878988561</v>
      </c>
      <c r="EW423" s="56">
        <v>3</v>
      </c>
      <c r="EX423" s="56">
        <v>0</v>
      </c>
      <c r="EY423" s="62">
        <v>115.89008363201913</v>
      </c>
      <c r="EZ423" s="63">
        <v>97</v>
      </c>
      <c r="FA423" s="62">
        <v>85.995085995086001</v>
      </c>
      <c r="FB423" s="63">
        <v>70</v>
      </c>
      <c r="FC423" s="56">
        <v>0</v>
      </c>
      <c r="FD423" s="56">
        <v>0</v>
      </c>
      <c r="FE423" s="56">
        <v>64.27</v>
      </c>
      <c r="FF423" s="56">
        <v>2</v>
      </c>
      <c r="FG423" s="56">
        <v>32.130000000000003</v>
      </c>
      <c r="FH423" s="56">
        <v>1</v>
      </c>
      <c r="FI423" s="56">
        <v>32.130000000000003</v>
      </c>
      <c r="FJ423" s="56">
        <v>1</v>
      </c>
      <c r="FK423" s="56">
        <v>128.53</v>
      </c>
      <c r="FL423" s="56">
        <v>4</v>
      </c>
      <c r="FM423" s="56">
        <v>224.94</v>
      </c>
      <c r="FN423" s="56">
        <v>7</v>
      </c>
      <c r="FO423" s="56">
        <v>449.87</v>
      </c>
      <c r="FP423" s="56">
        <v>14</v>
      </c>
      <c r="FQ423" s="56">
        <v>64.27</v>
      </c>
      <c r="FR423" s="56">
        <v>2</v>
      </c>
      <c r="FS423" s="60">
        <v>2</v>
      </c>
      <c r="FT423" s="61">
        <v>2</v>
      </c>
      <c r="FU423" s="60">
        <v>0.57142857142857151</v>
      </c>
      <c r="FV423" s="61">
        <v>1</v>
      </c>
      <c r="FW423" s="56" t="s">
        <v>3801</v>
      </c>
      <c r="FX423" s="56">
        <v>2.94</v>
      </c>
      <c r="FY423" s="56">
        <v>51.3</v>
      </c>
      <c r="FZ423" s="111">
        <v>6120</v>
      </c>
      <c r="GA423" s="111">
        <v>10382</v>
      </c>
      <c r="GB423" s="56">
        <v>34.33</v>
      </c>
      <c r="GC423" s="56">
        <v>65.67</v>
      </c>
      <c r="GD423" s="56">
        <v>21.9</v>
      </c>
      <c r="GE423" s="56">
        <v>79.87</v>
      </c>
      <c r="GF423" s="56">
        <v>93</v>
      </c>
      <c r="GG423" s="56">
        <v>62.05</v>
      </c>
      <c r="GH423" s="56">
        <v>99.28</v>
      </c>
      <c r="GI423" s="56">
        <v>54.34</v>
      </c>
      <c r="GJ423" s="56">
        <v>22.03</v>
      </c>
      <c r="GK423" s="56">
        <v>61.36</v>
      </c>
      <c r="GL423" s="56">
        <v>2.2200000000000002</v>
      </c>
      <c r="GM423" s="56">
        <v>17.03</v>
      </c>
      <c r="GN423" s="56">
        <v>3.71</v>
      </c>
      <c r="GO423" s="56">
        <v>22.07</v>
      </c>
      <c r="GP423" s="56">
        <v>3.37</v>
      </c>
      <c r="GQ423" s="56">
        <v>1.82</v>
      </c>
      <c r="GR423" s="56">
        <v>4.01</v>
      </c>
      <c r="GS423" s="56">
        <v>0.89</v>
      </c>
      <c r="GT423" s="56">
        <v>2.36</v>
      </c>
      <c r="GU423" s="99">
        <v>6.7848410757946214</v>
      </c>
      <c r="GV423" s="120">
        <v>5.1452282157676303E-3</v>
      </c>
      <c r="GW423" s="120">
        <v>6.4066390041493795E-2</v>
      </c>
      <c r="GX423" s="120">
        <v>0.84962655601659798</v>
      </c>
      <c r="GY423" s="120">
        <v>6.50622406639004E-2</v>
      </c>
      <c r="GZ423" s="120">
        <v>7.9668049792531101E-3</v>
      </c>
      <c r="HA423" s="120">
        <v>1.4937759336099601E-3</v>
      </c>
      <c r="HB423" s="120">
        <v>4.9792531120331895E-4</v>
      </c>
      <c r="HC423" s="120">
        <v>6.1410788381742699E-3</v>
      </c>
      <c r="HD423" s="118">
        <v>0</v>
      </c>
      <c r="HE423" s="118">
        <v>0</v>
      </c>
      <c r="HF423" s="118">
        <v>0</v>
      </c>
      <c r="HG423" s="118">
        <v>0</v>
      </c>
      <c r="HH423" s="118">
        <v>3</v>
      </c>
      <c r="HI423" s="122">
        <v>1359</v>
      </c>
      <c r="HJ423" s="122">
        <v>3</v>
      </c>
      <c r="HK423" s="122">
        <v>1365</v>
      </c>
      <c r="HL423" s="118">
        <v>3</v>
      </c>
      <c r="HM423" s="118">
        <v>0</v>
      </c>
      <c r="HN423" s="118">
        <v>0</v>
      </c>
      <c r="HO423" s="118">
        <v>0</v>
      </c>
      <c r="HP423" s="122">
        <v>8</v>
      </c>
      <c r="HQ423" s="122">
        <v>1447</v>
      </c>
      <c r="HR423" s="118">
        <v>0</v>
      </c>
      <c r="HS423" s="122">
        <v>1458</v>
      </c>
      <c r="HT423" s="118">
        <v>3</v>
      </c>
      <c r="HU423" s="118">
        <v>0</v>
      </c>
      <c r="HV423" s="118">
        <v>0</v>
      </c>
      <c r="HW423" s="118">
        <v>0</v>
      </c>
      <c r="HX423" s="122">
        <v>14</v>
      </c>
      <c r="HY423" s="122">
        <v>1682</v>
      </c>
      <c r="HZ423" s="122">
        <v>2</v>
      </c>
      <c r="IA423" s="122">
        <v>1701</v>
      </c>
      <c r="IB423" s="118">
        <v>3</v>
      </c>
      <c r="IC423" s="118">
        <v>0</v>
      </c>
      <c r="ID423" s="118">
        <v>0</v>
      </c>
      <c r="IE423" s="118">
        <v>0</v>
      </c>
      <c r="IF423" s="122">
        <v>6</v>
      </c>
      <c r="IG423" s="122">
        <v>3181</v>
      </c>
      <c r="IH423" s="122">
        <v>9</v>
      </c>
      <c r="II423" s="122">
        <v>3199</v>
      </c>
      <c r="IJ423" s="130">
        <v>1</v>
      </c>
      <c r="IK423" s="131">
        <v>7.69230769230769E-2</v>
      </c>
      <c r="IL423" s="119">
        <v>0</v>
      </c>
      <c r="IM423" s="119"/>
      <c r="IN423" s="130">
        <v>1</v>
      </c>
      <c r="IO423" s="131">
        <v>7.69230769230769E-2</v>
      </c>
      <c r="IP423" s="119">
        <v>0</v>
      </c>
      <c r="IQ423" s="119">
        <v>0</v>
      </c>
      <c r="IR423" s="119">
        <v>0</v>
      </c>
      <c r="IS423" s="122">
        <v>0</v>
      </c>
      <c r="IT423" s="122">
        <v>0</v>
      </c>
      <c r="IU423" s="122">
        <v>0</v>
      </c>
      <c r="IV423" s="122">
        <v>0</v>
      </c>
      <c r="IW423" s="122">
        <v>0</v>
      </c>
      <c r="IX423" s="122">
        <v>0</v>
      </c>
      <c r="IY423" s="122">
        <v>0</v>
      </c>
      <c r="IZ423" s="130">
        <v>1</v>
      </c>
      <c r="JA423" s="131">
        <v>7.69230769230769E-2</v>
      </c>
      <c r="JB423" s="122">
        <v>0</v>
      </c>
      <c r="JC423" s="122">
        <v>0</v>
      </c>
      <c r="JD423" s="122">
        <v>0</v>
      </c>
      <c r="JE423" s="122">
        <v>0</v>
      </c>
      <c r="JF423" s="122">
        <v>0</v>
      </c>
      <c r="JG423" s="122">
        <v>0</v>
      </c>
      <c r="JH423" s="122">
        <v>0</v>
      </c>
      <c r="JI423" s="122">
        <v>0</v>
      </c>
      <c r="JJ423" s="130">
        <v>1</v>
      </c>
      <c r="JK423" s="131">
        <v>7.69230769230769E-2</v>
      </c>
      <c r="JL423" s="130">
        <v>8</v>
      </c>
      <c r="JM423" s="131">
        <v>0.61538461538461497</v>
      </c>
      <c r="JN423" s="122">
        <v>0</v>
      </c>
      <c r="JO423" s="119">
        <v>0</v>
      </c>
      <c r="JP423" s="119">
        <v>0</v>
      </c>
      <c r="JQ423" s="122">
        <v>0</v>
      </c>
      <c r="JR423" s="119"/>
      <c r="JS423" s="119"/>
      <c r="JT423" s="122">
        <v>0</v>
      </c>
      <c r="JU423" s="118">
        <v>0</v>
      </c>
      <c r="JV423" s="119"/>
      <c r="JW423" s="119"/>
      <c r="JX423" s="119"/>
      <c r="JY423" s="119"/>
      <c r="JZ423" s="119"/>
      <c r="KA423" s="122">
        <v>0</v>
      </c>
      <c r="KB423" s="119"/>
      <c r="KC423" s="119"/>
      <c r="KD423" s="122">
        <v>0</v>
      </c>
      <c r="KE423" s="122">
        <v>0</v>
      </c>
      <c r="KF423" s="122">
        <v>0</v>
      </c>
      <c r="KG423" s="122">
        <v>0</v>
      </c>
      <c r="KH423" s="122">
        <v>0</v>
      </c>
      <c r="KI423" s="122">
        <v>0</v>
      </c>
      <c r="KJ423" s="122">
        <v>0</v>
      </c>
      <c r="KK423" s="122">
        <v>0</v>
      </c>
      <c r="KL423" s="122">
        <v>0</v>
      </c>
      <c r="KM423" s="122">
        <v>0</v>
      </c>
      <c r="KN423" s="122">
        <v>0</v>
      </c>
      <c r="KO423" s="122">
        <v>0</v>
      </c>
      <c r="KP423" s="122">
        <v>0</v>
      </c>
      <c r="KQ423" s="122">
        <v>0</v>
      </c>
      <c r="KR423" s="122">
        <v>0</v>
      </c>
      <c r="KS423" s="122">
        <v>0</v>
      </c>
      <c r="KT423" s="122">
        <v>0</v>
      </c>
      <c r="KU423" s="122">
        <v>0</v>
      </c>
      <c r="KV423" s="122">
        <v>0</v>
      </c>
      <c r="KW423" s="122">
        <v>0</v>
      </c>
      <c r="KX423" s="122">
        <v>0</v>
      </c>
      <c r="KY423" s="122">
        <v>0</v>
      </c>
      <c r="KZ423" s="122">
        <v>0</v>
      </c>
      <c r="LA423" s="122">
        <v>0</v>
      </c>
      <c r="LB423" s="122">
        <v>0</v>
      </c>
      <c r="LC423" s="122">
        <v>0</v>
      </c>
      <c r="LD423" s="122">
        <v>0</v>
      </c>
      <c r="LE423" s="122">
        <v>0</v>
      </c>
      <c r="LF423" s="122">
        <v>0</v>
      </c>
      <c r="LG423" s="122">
        <v>0</v>
      </c>
      <c r="LH423" s="122">
        <v>0</v>
      </c>
      <c r="LI423" s="122">
        <v>0</v>
      </c>
      <c r="LJ423" s="122">
        <v>0</v>
      </c>
      <c r="LK423" s="122">
        <v>0</v>
      </c>
      <c r="LL423" s="122">
        <v>0</v>
      </c>
      <c r="LM423" s="122">
        <v>0</v>
      </c>
      <c r="LN423" s="122">
        <v>0</v>
      </c>
      <c r="LO423" s="122">
        <v>0</v>
      </c>
      <c r="LP423" s="122">
        <v>0</v>
      </c>
      <c r="LQ423" s="122">
        <v>0</v>
      </c>
      <c r="LR423" s="122">
        <v>0</v>
      </c>
      <c r="LS423" s="122">
        <v>0</v>
      </c>
      <c r="LT423" s="122">
        <v>0</v>
      </c>
      <c r="LU423" s="122">
        <v>0</v>
      </c>
      <c r="LV423" s="130">
        <v>1</v>
      </c>
      <c r="LW423" s="131">
        <v>7.69230769230769E-2</v>
      </c>
      <c r="LX423" s="122">
        <v>0</v>
      </c>
      <c r="LY423" s="122">
        <v>0</v>
      </c>
      <c r="LZ423" s="122">
        <v>0</v>
      </c>
      <c r="MA423" s="122">
        <v>0</v>
      </c>
      <c r="MB423" s="122">
        <v>0</v>
      </c>
      <c r="MC423" s="122">
        <v>0</v>
      </c>
      <c r="MD423" s="122">
        <v>0</v>
      </c>
      <c r="ME423" s="122">
        <v>0</v>
      </c>
      <c r="MF423" s="122">
        <v>0</v>
      </c>
      <c r="MG423" s="122">
        <v>0</v>
      </c>
      <c r="MH423" s="122">
        <v>0</v>
      </c>
      <c r="MI423" s="122">
        <v>0</v>
      </c>
      <c r="MJ423" s="122">
        <v>0</v>
      </c>
      <c r="MK423" s="122">
        <v>0</v>
      </c>
      <c r="ML423" s="122">
        <v>0</v>
      </c>
      <c r="MM423" s="122">
        <v>0</v>
      </c>
      <c r="MN423" s="122">
        <v>0</v>
      </c>
      <c r="MO423" s="122">
        <v>0</v>
      </c>
      <c r="MP423" s="122">
        <v>0</v>
      </c>
      <c r="MQ423" s="122">
        <v>0</v>
      </c>
      <c r="MR423" s="122">
        <v>0</v>
      </c>
      <c r="MS423" s="122">
        <v>0</v>
      </c>
      <c r="MT423" s="122">
        <v>0</v>
      </c>
      <c r="MU423" s="122">
        <v>0</v>
      </c>
      <c r="MV423" s="122">
        <v>0</v>
      </c>
      <c r="MW423" s="122">
        <v>0</v>
      </c>
      <c r="MX423" s="122">
        <v>0</v>
      </c>
      <c r="MY423" s="122">
        <v>0</v>
      </c>
      <c r="MZ423" s="122">
        <v>0</v>
      </c>
      <c r="NA423" s="122">
        <v>0</v>
      </c>
      <c r="NB423" s="122">
        <v>0</v>
      </c>
      <c r="NC423" s="122">
        <v>0</v>
      </c>
      <c r="ND423" s="122">
        <v>0</v>
      </c>
      <c r="NE423" s="122">
        <v>0</v>
      </c>
      <c r="NF423" s="122">
        <v>0</v>
      </c>
      <c r="NG423" s="122">
        <v>0</v>
      </c>
      <c r="NH423" s="122">
        <v>0</v>
      </c>
      <c r="NI423" s="122">
        <v>0</v>
      </c>
      <c r="NJ423" s="122">
        <v>0</v>
      </c>
      <c r="NK423" s="122">
        <v>0</v>
      </c>
      <c r="NL423" s="122">
        <v>0</v>
      </c>
      <c r="NM423" s="122">
        <v>0</v>
      </c>
      <c r="NN423" s="122">
        <v>0</v>
      </c>
      <c r="NO423" s="122">
        <v>0</v>
      </c>
      <c r="NP423" s="122">
        <v>0</v>
      </c>
      <c r="NQ423" s="119">
        <v>0</v>
      </c>
      <c r="NR423" s="119">
        <v>0</v>
      </c>
      <c r="NS423" s="119">
        <v>0</v>
      </c>
      <c r="NT423" s="119">
        <v>0</v>
      </c>
      <c r="NU423" s="119">
        <v>0</v>
      </c>
      <c r="NV423" s="119">
        <v>0</v>
      </c>
      <c r="NW423" s="119">
        <v>0</v>
      </c>
      <c r="NX423" s="119">
        <v>0</v>
      </c>
      <c r="NY423" s="119">
        <v>0</v>
      </c>
      <c r="NZ423" s="119">
        <v>0</v>
      </c>
      <c r="OA423" s="119">
        <v>0</v>
      </c>
      <c r="OB423" s="119">
        <v>0</v>
      </c>
      <c r="OC423" s="119">
        <v>0</v>
      </c>
      <c r="OD423" s="119">
        <v>0</v>
      </c>
      <c r="OE423" s="119">
        <v>0</v>
      </c>
      <c r="OF423" s="119">
        <v>0</v>
      </c>
      <c r="OG423" s="119">
        <v>0</v>
      </c>
      <c r="OH423" s="119">
        <v>0</v>
      </c>
      <c r="OI423" s="119">
        <v>0</v>
      </c>
      <c r="OJ423" s="119">
        <v>0</v>
      </c>
      <c r="OK423" s="119">
        <v>0</v>
      </c>
      <c r="OL423" s="119">
        <v>0</v>
      </c>
      <c r="OM423" s="119">
        <v>0</v>
      </c>
      <c r="ON423" s="119">
        <v>0</v>
      </c>
      <c r="OO423" s="119">
        <v>0</v>
      </c>
      <c r="OP423" s="119">
        <v>0</v>
      </c>
      <c r="OQ423" s="119">
        <v>0</v>
      </c>
      <c r="OR423" s="119">
        <v>0</v>
      </c>
      <c r="OS423" s="119">
        <v>0</v>
      </c>
      <c r="OT423" s="119">
        <v>0</v>
      </c>
    </row>
    <row r="424" spans="1:410" s="10" customFormat="1">
      <c r="A424" s="55" t="s">
        <v>1198</v>
      </c>
      <c r="B424" s="56" t="s">
        <v>1199</v>
      </c>
      <c r="C424" s="55" t="s">
        <v>730</v>
      </c>
      <c r="D424" s="57">
        <v>6</v>
      </c>
      <c r="E424" s="96">
        <v>2018</v>
      </c>
      <c r="F424" s="56">
        <v>61.75</v>
      </c>
      <c r="G424" s="110">
        <v>39314</v>
      </c>
      <c r="H424" s="110">
        <v>32623</v>
      </c>
      <c r="I424" s="110">
        <v>6691</v>
      </c>
      <c r="J424" s="99">
        <v>33.69</v>
      </c>
      <c r="K424" s="110">
        <v>16642</v>
      </c>
      <c r="L424" s="100">
        <v>55.15</v>
      </c>
      <c r="M424" s="110">
        <v>27241</v>
      </c>
      <c r="N424" s="114">
        <v>3020</v>
      </c>
      <c r="O424" s="114">
        <v>1546</v>
      </c>
      <c r="P424" s="114">
        <v>1474</v>
      </c>
      <c r="Q424" s="112">
        <v>3639</v>
      </c>
      <c r="R424" s="113">
        <v>1862</v>
      </c>
      <c r="S424" s="113">
        <v>1777</v>
      </c>
      <c r="T424" s="114">
        <v>3167</v>
      </c>
      <c r="U424" s="114">
        <v>1615</v>
      </c>
      <c r="V424" s="114">
        <v>1552</v>
      </c>
      <c r="W424" s="114">
        <v>3861</v>
      </c>
      <c r="X424" s="113">
        <v>1969</v>
      </c>
      <c r="Y424" s="113">
        <v>1892</v>
      </c>
      <c r="Z424" s="114">
        <v>3312</v>
      </c>
      <c r="AA424" s="114">
        <v>1687</v>
      </c>
      <c r="AB424" s="114">
        <v>1625</v>
      </c>
      <c r="AC424" s="112">
        <v>4002</v>
      </c>
      <c r="AD424" s="112">
        <v>2030</v>
      </c>
      <c r="AE424" s="112">
        <v>1972</v>
      </c>
      <c r="AF424" s="114">
        <v>3537</v>
      </c>
      <c r="AG424" s="114">
        <v>1893</v>
      </c>
      <c r="AH424" s="181">
        <v>1644</v>
      </c>
      <c r="AI424" s="182"/>
      <c r="AJ424" s="182"/>
      <c r="AK424" s="182"/>
      <c r="AL424" s="114">
        <v>3382</v>
      </c>
      <c r="AM424" s="114">
        <v>1761</v>
      </c>
      <c r="AN424" s="114">
        <v>1621</v>
      </c>
      <c r="AO424" s="114">
        <v>3140</v>
      </c>
      <c r="AP424" s="114">
        <v>1558</v>
      </c>
      <c r="AQ424" s="114">
        <v>1582</v>
      </c>
      <c r="AR424" s="111">
        <v>1092</v>
      </c>
      <c r="AS424" s="80">
        <v>444</v>
      </c>
      <c r="AT424" s="126" t="s">
        <v>3642</v>
      </c>
      <c r="AU424" s="59">
        <v>1301</v>
      </c>
      <c r="AV424" s="59">
        <v>15</v>
      </c>
      <c r="AW424" s="59">
        <v>590</v>
      </c>
      <c r="AX424" s="59">
        <v>5.6</v>
      </c>
      <c r="AY424" s="59">
        <v>3</v>
      </c>
      <c r="AZ424" s="134">
        <v>1.1000000000000001</v>
      </c>
      <c r="BA424" s="134">
        <v>5</v>
      </c>
      <c r="BB424" s="62">
        <v>0</v>
      </c>
      <c r="BC424" s="63">
        <v>0</v>
      </c>
      <c r="BD424" s="64">
        <v>0</v>
      </c>
      <c r="BE424" s="65">
        <v>0</v>
      </c>
      <c r="BF424" s="62">
        <v>8.7686567164179117</v>
      </c>
      <c r="BG424" s="63">
        <v>47</v>
      </c>
      <c r="BH424" s="62">
        <v>7.6492537313432836</v>
      </c>
      <c r="BI424" s="63">
        <v>41</v>
      </c>
      <c r="BJ424" s="64">
        <v>0</v>
      </c>
      <c r="BK424" s="65">
        <v>0</v>
      </c>
      <c r="BL424" s="64">
        <v>0</v>
      </c>
      <c r="BM424" s="65">
        <v>0</v>
      </c>
      <c r="BN424" s="56">
        <v>0</v>
      </c>
      <c r="BO424" s="56">
        <v>0</v>
      </c>
      <c r="BP424" s="56">
        <v>0</v>
      </c>
      <c r="BQ424" s="56">
        <v>0</v>
      </c>
      <c r="BR424" s="56">
        <v>0</v>
      </c>
      <c r="BS424" s="56">
        <v>0</v>
      </c>
      <c r="BT424" s="56">
        <v>0</v>
      </c>
      <c r="BU424" s="56">
        <v>0</v>
      </c>
      <c r="BV424" s="116">
        <v>108.1</v>
      </c>
      <c r="BW424" s="70">
        <v>0.93004769475357707</v>
      </c>
      <c r="BX424" s="56">
        <v>91.3</v>
      </c>
      <c r="BY424" s="107">
        <v>93.3</v>
      </c>
      <c r="BZ424" s="56">
        <v>92.8</v>
      </c>
      <c r="CA424" s="56">
        <v>89.6</v>
      </c>
      <c r="CB424" s="56">
        <v>106.4</v>
      </c>
      <c r="CC424" s="96" t="s">
        <v>3802</v>
      </c>
      <c r="CD424" s="96" t="s">
        <v>3219</v>
      </c>
      <c r="CE424" s="96" t="s">
        <v>555</v>
      </c>
      <c r="CF424" s="96" t="s">
        <v>1778</v>
      </c>
      <c r="CG424" s="96" t="s">
        <v>1850</v>
      </c>
      <c r="CH424" s="56">
        <v>45.78</v>
      </c>
      <c r="CI424" s="56">
        <v>2</v>
      </c>
      <c r="CJ424" s="60">
        <v>0.45506257110352671</v>
      </c>
      <c r="CK424" s="61">
        <v>2</v>
      </c>
      <c r="CL424" s="107">
        <v>45.777065690089266</v>
      </c>
      <c r="CM424" s="56">
        <v>2</v>
      </c>
      <c r="CN424" s="56">
        <v>160.22</v>
      </c>
      <c r="CO424" s="56">
        <v>7</v>
      </c>
      <c r="CP424" s="56">
        <v>0</v>
      </c>
      <c r="CQ424" s="56">
        <v>0</v>
      </c>
      <c r="CR424" s="56">
        <v>37.979999999999997</v>
      </c>
      <c r="CS424" s="56">
        <v>2</v>
      </c>
      <c r="CT424" s="56">
        <v>0</v>
      </c>
      <c r="CU424" s="56">
        <v>0</v>
      </c>
      <c r="CV424" s="56">
        <v>0</v>
      </c>
      <c r="CW424" s="56">
        <v>0</v>
      </c>
      <c r="CX424" s="56">
        <v>0</v>
      </c>
      <c r="CY424" s="56">
        <v>0</v>
      </c>
      <c r="CZ424" s="107">
        <v>37.979491074819599</v>
      </c>
      <c r="DA424" s="56">
        <v>2</v>
      </c>
      <c r="DB424" s="60">
        <v>0</v>
      </c>
      <c r="DC424" s="61">
        <v>0</v>
      </c>
      <c r="DD424" s="56" t="s">
        <v>3803</v>
      </c>
      <c r="DE424" s="56" t="s">
        <v>3804</v>
      </c>
      <c r="DF424" s="96" t="s">
        <v>555</v>
      </c>
      <c r="DG424" s="96" t="s">
        <v>555</v>
      </c>
      <c r="DH424" s="56">
        <v>37.979999999999997</v>
      </c>
      <c r="DI424" s="56">
        <v>2</v>
      </c>
      <c r="DJ424" s="56">
        <v>303.83999999999997</v>
      </c>
      <c r="DK424" s="56">
        <v>16</v>
      </c>
      <c r="DL424" s="56">
        <v>37.979999999999997</v>
      </c>
      <c r="DM424" s="56">
        <v>2</v>
      </c>
      <c r="DN424" s="56">
        <v>37.979999999999997</v>
      </c>
      <c r="DO424" s="56">
        <v>2</v>
      </c>
      <c r="DP424" s="107">
        <v>19.466614755693985</v>
      </c>
      <c r="DQ424" s="56">
        <v>1</v>
      </c>
      <c r="DR424" s="56">
        <v>0</v>
      </c>
      <c r="DS424" s="56">
        <v>0</v>
      </c>
      <c r="DT424" s="56">
        <v>19.47</v>
      </c>
      <c r="DU424" s="56">
        <v>1</v>
      </c>
      <c r="DV424" s="56">
        <v>0</v>
      </c>
      <c r="DW424" s="56">
        <v>0</v>
      </c>
      <c r="DX424" s="56">
        <v>0</v>
      </c>
      <c r="DY424" s="56">
        <v>0</v>
      </c>
      <c r="DZ424" s="62">
        <v>1.6453382084095063</v>
      </c>
      <c r="EA424" s="63">
        <v>9</v>
      </c>
      <c r="EB424" s="62">
        <v>25.411334552102378</v>
      </c>
      <c r="EC424" s="63">
        <v>139</v>
      </c>
      <c r="ED424" s="60">
        <v>0.93632958801498123</v>
      </c>
      <c r="EE424" s="61">
        <v>4</v>
      </c>
      <c r="EF424" s="56" t="s">
        <v>3805</v>
      </c>
      <c r="EG424" s="56" t="s">
        <v>3806</v>
      </c>
      <c r="EH424" s="56" t="s">
        <v>555</v>
      </c>
      <c r="EI424" s="56" t="s">
        <v>555</v>
      </c>
      <c r="EJ424" s="56" t="s">
        <v>558</v>
      </c>
      <c r="EK424" s="56" t="s">
        <v>3807</v>
      </c>
      <c r="EL424" s="56" t="s">
        <v>3808</v>
      </c>
      <c r="EM424" s="56" t="s">
        <v>3809</v>
      </c>
      <c r="EN424" s="56" t="s">
        <v>555</v>
      </c>
      <c r="EO424" s="56" t="s">
        <v>555</v>
      </c>
      <c r="EP424" s="56">
        <v>136.27000000000001</v>
      </c>
      <c r="EQ424" s="56">
        <v>7</v>
      </c>
      <c r="ER424" s="99">
        <v>311.47000000000003</v>
      </c>
      <c r="ES424" s="96">
        <v>16</v>
      </c>
      <c r="ET424" s="56">
        <v>369.87</v>
      </c>
      <c r="EU424" s="56">
        <v>19</v>
      </c>
      <c r="EV424" s="107">
        <v>194.67</v>
      </c>
      <c r="EW424" s="56">
        <v>10</v>
      </c>
      <c r="EX424" s="56">
        <v>0</v>
      </c>
      <c r="EY424" s="62">
        <v>98.087600246761255</v>
      </c>
      <c r="EZ424" s="63">
        <v>159</v>
      </c>
      <c r="FA424" s="62">
        <v>74.589127686472821</v>
      </c>
      <c r="FB424" s="63">
        <v>118</v>
      </c>
      <c r="FC424" s="56">
        <v>20.09</v>
      </c>
      <c r="FD424" s="111">
        <v>2</v>
      </c>
      <c r="FE424" s="56">
        <v>80.38</v>
      </c>
      <c r="FF424" s="56">
        <v>8</v>
      </c>
      <c r="FG424" s="56">
        <v>20.09</v>
      </c>
      <c r="FH424" s="56">
        <v>2</v>
      </c>
      <c r="FI424" s="56">
        <v>0</v>
      </c>
      <c r="FJ424" s="56">
        <v>0</v>
      </c>
      <c r="FK424" s="56">
        <v>120.57</v>
      </c>
      <c r="FL424" s="56">
        <v>12</v>
      </c>
      <c r="FM424" s="56">
        <v>411.94</v>
      </c>
      <c r="FN424" s="56">
        <v>41</v>
      </c>
      <c r="FO424" s="56">
        <v>823.87</v>
      </c>
      <c r="FP424" s="56">
        <v>82</v>
      </c>
      <c r="FQ424" s="56">
        <v>50.24</v>
      </c>
      <c r="FR424" s="56">
        <v>5</v>
      </c>
      <c r="FS424" s="60">
        <v>5</v>
      </c>
      <c r="FT424" s="61">
        <v>5</v>
      </c>
      <c r="FU424" s="60">
        <v>2.2292993630573248</v>
      </c>
      <c r="FV424" s="61">
        <v>7</v>
      </c>
      <c r="FW424" s="56" t="s">
        <v>3810</v>
      </c>
      <c r="FX424" s="56">
        <v>2.82</v>
      </c>
      <c r="FY424" s="56">
        <v>9.81</v>
      </c>
      <c r="FZ424" s="111">
        <v>12676</v>
      </c>
      <c r="GA424" s="111">
        <v>14837</v>
      </c>
      <c r="GB424" s="56">
        <v>47.5</v>
      </c>
      <c r="GC424" s="56">
        <v>52.5</v>
      </c>
      <c r="GD424" s="56">
        <v>39.08</v>
      </c>
      <c r="GE424" s="56">
        <v>68.69</v>
      </c>
      <c r="GF424" s="56">
        <v>93.34</v>
      </c>
      <c r="GG424" s="56">
        <v>74.569999999999993</v>
      </c>
      <c r="GH424" s="56">
        <v>98.69</v>
      </c>
      <c r="GI424" s="56">
        <v>59.8</v>
      </c>
      <c r="GJ424" s="56">
        <v>31.42</v>
      </c>
      <c r="GK424" s="56">
        <v>87.89</v>
      </c>
      <c r="GL424" s="56">
        <v>2.12</v>
      </c>
      <c r="GM424" s="56">
        <v>11.73</v>
      </c>
      <c r="GN424" s="56">
        <v>3.75</v>
      </c>
      <c r="GO424" s="56">
        <v>20.28</v>
      </c>
      <c r="GP424" s="56">
        <v>4.6100000000000003</v>
      </c>
      <c r="GQ424" s="56">
        <v>3.62</v>
      </c>
      <c r="GR424" s="56">
        <v>2.89</v>
      </c>
      <c r="GS424" s="56">
        <v>1.1100000000000001</v>
      </c>
      <c r="GT424" s="56">
        <v>6.97</v>
      </c>
      <c r="GU424" s="99">
        <v>13.506188706658099</v>
      </c>
      <c r="GV424" s="120">
        <v>1.1001100110011001E-3</v>
      </c>
      <c r="GW424" s="120">
        <v>0.70669374629770698</v>
      </c>
      <c r="GX424" s="120">
        <v>0.23923161546923899</v>
      </c>
      <c r="GY424" s="120">
        <v>4.8658712025048699E-2</v>
      </c>
      <c r="GZ424" s="120">
        <v>1.6078530930016099E-3</v>
      </c>
      <c r="HA424" s="120">
        <v>5.0774308200050801E-4</v>
      </c>
      <c r="HB424" s="120">
        <v>1.6924769400016899E-4</v>
      </c>
      <c r="HC424" s="120">
        <v>2.0309723280020299E-3</v>
      </c>
      <c r="HD424" s="122">
        <v>8</v>
      </c>
      <c r="HE424" s="118">
        <v>0</v>
      </c>
      <c r="HF424" s="118">
        <v>0</v>
      </c>
      <c r="HG424" s="118">
        <v>0</v>
      </c>
      <c r="HH424" s="122">
        <v>79</v>
      </c>
      <c r="HI424" s="122">
        <v>2771</v>
      </c>
      <c r="HJ424" s="122">
        <v>24</v>
      </c>
      <c r="HK424" s="122">
        <v>2882</v>
      </c>
      <c r="HL424" s="118">
        <v>4</v>
      </c>
      <c r="HM424" s="118">
        <v>0</v>
      </c>
      <c r="HN424" s="118">
        <v>0</v>
      </c>
      <c r="HO424" s="118">
        <v>0</v>
      </c>
      <c r="HP424" s="122">
        <v>125</v>
      </c>
      <c r="HQ424" s="122">
        <v>3382</v>
      </c>
      <c r="HR424" s="122">
        <v>13</v>
      </c>
      <c r="HS424" s="122">
        <v>3524</v>
      </c>
      <c r="HT424" s="122">
        <v>7</v>
      </c>
      <c r="HU424" s="118">
        <v>0</v>
      </c>
      <c r="HV424" s="118">
        <v>0</v>
      </c>
      <c r="HW424" s="118">
        <v>0</v>
      </c>
      <c r="HX424" s="122">
        <v>156</v>
      </c>
      <c r="HY424" s="122">
        <v>3697</v>
      </c>
      <c r="HZ424" s="122">
        <v>11</v>
      </c>
      <c r="IA424" s="122">
        <v>3871</v>
      </c>
      <c r="IB424" s="118">
        <v>12</v>
      </c>
      <c r="IC424" s="118">
        <v>0</v>
      </c>
      <c r="ID424" s="118">
        <v>0</v>
      </c>
      <c r="IE424" s="122">
        <v>1</v>
      </c>
      <c r="IF424" s="122">
        <v>236</v>
      </c>
      <c r="IG424" s="122">
        <v>6259</v>
      </c>
      <c r="IH424" s="122">
        <v>453</v>
      </c>
      <c r="II424" s="122">
        <v>6962</v>
      </c>
      <c r="IJ424" s="130">
        <v>21</v>
      </c>
      <c r="IK424" s="131">
        <v>0.355932203389831</v>
      </c>
      <c r="IL424" s="119">
        <v>0</v>
      </c>
      <c r="IM424" s="119"/>
      <c r="IN424" s="130">
        <v>2</v>
      </c>
      <c r="IO424" s="131">
        <v>3.3898305084745797E-2</v>
      </c>
      <c r="IP424" s="119">
        <v>0</v>
      </c>
      <c r="IQ424" s="119">
        <v>0</v>
      </c>
      <c r="IR424" s="130">
        <v>1</v>
      </c>
      <c r="IS424" s="131">
        <v>1.6949152542372899E-2</v>
      </c>
      <c r="IT424" s="130">
        <v>1</v>
      </c>
      <c r="IU424" s="131">
        <v>1.6949152542372899E-2</v>
      </c>
      <c r="IV424" s="130">
        <v>2</v>
      </c>
      <c r="IW424" s="131">
        <v>3.3898305084745797E-2</v>
      </c>
      <c r="IX424" s="119">
        <v>0</v>
      </c>
      <c r="IY424" s="119">
        <v>0</v>
      </c>
      <c r="IZ424" s="130">
        <v>1</v>
      </c>
      <c r="JA424" s="131">
        <v>1.6949152542372899E-2</v>
      </c>
      <c r="JB424" s="130">
        <v>3</v>
      </c>
      <c r="JC424" s="131">
        <v>5.0847457627118599E-2</v>
      </c>
      <c r="JD424" s="122">
        <v>0</v>
      </c>
      <c r="JE424" s="122">
        <v>0</v>
      </c>
      <c r="JF424" s="122">
        <v>0</v>
      </c>
      <c r="JG424" s="122">
        <v>0</v>
      </c>
      <c r="JH424" s="122">
        <v>0</v>
      </c>
      <c r="JI424" s="122">
        <v>0</v>
      </c>
      <c r="JJ424" s="130">
        <v>6</v>
      </c>
      <c r="JK424" s="131">
        <v>0.101694915254237</v>
      </c>
      <c r="JL424" s="119">
        <v>0</v>
      </c>
      <c r="JM424" s="119">
        <v>0</v>
      </c>
      <c r="JN424" s="122">
        <v>0</v>
      </c>
      <c r="JO424" s="119">
        <v>0</v>
      </c>
      <c r="JP424" s="119">
        <v>0</v>
      </c>
      <c r="JQ424" s="122">
        <v>0</v>
      </c>
      <c r="JR424" s="119"/>
      <c r="JS424" s="119"/>
      <c r="JT424" s="122">
        <v>0</v>
      </c>
      <c r="JU424" s="118">
        <v>0</v>
      </c>
      <c r="JV424" s="119"/>
      <c r="JW424" s="119"/>
      <c r="JX424" s="130">
        <v>1</v>
      </c>
      <c r="JY424" s="131">
        <v>1.6949152542372899E-2</v>
      </c>
      <c r="JZ424" s="119"/>
      <c r="KA424" s="122">
        <v>0</v>
      </c>
      <c r="KB424" s="130">
        <v>2</v>
      </c>
      <c r="KC424" s="131">
        <v>3.3898305084745797E-2</v>
      </c>
      <c r="KD424" s="122">
        <v>0</v>
      </c>
      <c r="KE424" s="122">
        <v>0</v>
      </c>
      <c r="KF424" s="122">
        <v>0</v>
      </c>
      <c r="KG424" s="122">
        <v>0</v>
      </c>
      <c r="KH424" s="122">
        <v>0</v>
      </c>
      <c r="KI424" s="122">
        <v>0</v>
      </c>
      <c r="KJ424" s="122">
        <v>0</v>
      </c>
      <c r="KK424" s="122">
        <v>0</v>
      </c>
      <c r="KL424" s="122">
        <v>0</v>
      </c>
      <c r="KM424" s="122">
        <v>0</v>
      </c>
      <c r="KN424" s="122">
        <v>0</v>
      </c>
      <c r="KO424" s="122">
        <v>0</v>
      </c>
      <c r="KP424" s="122">
        <v>0</v>
      </c>
      <c r="KQ424" s="122">
        <v>0</v>
      </c>
      <c r="KR424" s="122">
        <v>0</v>
      </c>
      <c r="KS424" s="122">
        <v>0</v>
      </c>
      <c r="KT424" s="122">
        <v>0</v>
      </c>
      <c r="KU424" s="122">
        <v>0</v>
      </c>
      <c r="KV424" s="122">
        <v>0</v>
      </c>
      <c r="KW424" s="122">
        <v>0</v>
      </c>
      <c r="KX424" s="122">
        <v>0</v>
      </c>
      <c r="KY424" s="122">
        <v>0</v>
      </c>
      <c r="KZ424" s="122">
        <v>0</v>
      </c>
      <c r="LA424" s="122">
        <v>0</v>
      </c>
      <c r="LB424" s="122">
        <v>0</v>
      </c>
      <c r="LC424" s="122">
        <v>0</v>
      </c>
      <c r="LD424" s="122">
        <v>0</v>
      </c>
      <c r="LE424" s="122">
        <v>0</v>
      </c>
      <c r="LF424" s="122">
        <v>0</v>
      </c>
      <c r="LG424" s="122">
        <v>0</v>
      </c>
      <c r="LH424" s="122">
        <v>0</v>
      </c>
      <c r="LI424" s="122">
        <v>0</v>
      </c>
      <c r="LJ424" s="130">
        <v>15</v>
      </c>
      <c r="LK424" s="131">
        <v>0.25423728813559299</v>
      </c>
      <c r="LL424" s="122">
        <v>0</v>
      </c>
      <c r="LM424" s="122">
        <v>0</v>
      </c>
      <c r="LN424" s="119">
        <v>0</v>
      </c>
      <c r="LO424" s="119">
        <v>0</v>
      </c>
      <c r="LP424" s="122">
        <v>0</v>
      </c>
      <c r="LQ424" s="122">
        <v>0</v>
      </c>
      <c r="LR424" s="122">
        <v>0</v>
      </c>
      <c r="LS424" s="122">
        <v>0</v>
      </c>
      <c r="LT424" s="119">
        <v>0</v>
      </c>
      <c r="LU424" s="122">
        <v>0</v>
      </c>
      <c r="LV424" s="119">
        <v>0</v>
      </c>
      <c r="LW424" s="119">
        <v>0</v>
      </c>
      <c r="LX424" s="119">
        <v>0</v>
      </c>
      <c r="LY424" s="122">
        <v>0</v>
      </c>
      <c r="LZ424" s="122">
        <v>0</v>
      </c>
      <c r="MA424" s="122">
        <v>0</v>
      </c>
      <c r="MB424" s="122">
        <v>0</v>
      </c>
      <c r="MC424" s="122">
        <v>0</v>
      </c>
      <c r="MD424" s="122">
        <v>0</v>
      </c>
      <c r="ME424" s="119"/>
      <c r="MF424" s="130">
        <v>1</v>
      </c>
      <c r="MG424" s="131">
        <v>1.6949152542372899E-2</v>
      </c>
      <c r="MH424" s="122">
        <v>0</v>
      </c>
      <c r="MI424" s="122">
        <v>0</v>
      </c>
      <c r="MJ424" s="122">
        <v>0</v>
      </c>
      <c r="MK424" s="122">
        <v>0</v>
      </c>
      <c r="ML424" s="122">
        <v>0</v>
      </c>
      <c r="MM424" s="122">
        <v>0</v>
      </c>
      <c r="MN424" s="122">
        <v>0</v>
      </c>
      <c r="MO424" s="122">
        <v>0</v>
      </c>
      <c r="MP424" s="122">
        <v>0</v>
      </c>
      <c r="MQ424" s="122">
        <v>0</v>
      </c>
      <c r="MR424" s="130">
        <v>1</v>
      </c>
      <c r="MS424" s="131">
        <v>1.6949152542372899E-2</v>
      </c>
      <c r="MT424" s="122">
        <v>0</v>
      </c>
      <c r="MU424" s="122">
        <v>0</v>
      </c>
      <c r="MV424" s="122">
        <v>0</v>
      </c>
      <c r="MW424" s="122">
        <v>0</v>
      </c>
      <c r="MX424" s="122">
        <v>0</v>
      </c>
      <c r="MY424" s="122">
        <v>0</v>
      </c>
      <c r="MZ424" s="122">
        <v>0</v>
      </c>
      <c r="NA424" s="122">
        <v>0</v>
      </c>
      <c r="NB424" s="122">
        <v>0</v>
      </c>
      <c r="NC424" s="122">
        <v>0</v>
      </c>
      <c r="ND424" s="122">
        <v>0</v>
      </c>
      <c r="NE424" s="122">
        <v>0</v>
      </c>
      <c r="NF424" s="122">
        <v>0</v>
      </c>
      <c r="NG424" s="122">
        <v>0</v>
      </c>
      <c r="NH424" s="122">
        <v>0</v>
      </c>
      <c r="NI424" s="122">
        <v>0</v>
      </c>
      <c r="NJ424" s="122">
        <v>0</v>
      </c>
      <c r="NK424" s="122">
        <v>0</v>
      </c>
      <c r="NL424" s="122">
        <v>0</v>
      </c>
      <c r="NM424" s="122">
        <v>0</v>
      </c>
      <c r="NN424" s="122">
        <v>0</v>
      </c>
      <c r="NO424" s="122">
        <v>0</v>
      </c>
      <c r="NP424" s="122">
        <v>0</v>
      </c>
      <c r="NQ424" s="119">
        <v>0</v>
      </c>
      <c r="NR424" s="119">
        <v>0</v>
      </c>
      <c r="NS424" s="119">
        <v>0</v>
      </c>
      <c r="NT424" s="119">
        <v>0</v>
      </c>
      <c r="NU424" s="119">
        <v>0</v>
      </c>
      <c r="NV424" s="119">
        <v>0</v>
      </c>
      <c r="NW424" s="119">
        <v>0</v>
      </c>
      <c r="NX424" s="119">
        <v>0</v>
      </c>
      <c r="NY424" s="119">
        <v>0</v>
      </c>
      <c r="NZ424" s="119">
        <v>0</v>
      </c>
      <c r="OA424" s="119">
        <v>0</v>
      </c>
      <c r="OB424" s="119">
        <v>0</v>
      </c>
      <c r="OC424" s="119">
        <v>0</v>
      </c>
      <c r="OD424" s="119">
        <v>0</v>
      </c>
      <c r="OE424" s="119">
        <v>0</v>
      </c>
      <c r="OF424" s="119">
        <v>0</v>
      </c>
      <c r="OG424" s="119">
        <v>0</v>
      </c>
      <c r="OH424" s="119">
        <v>0</v>
      </c>
      <c r="OI424" s="119">
        <v>0</v>
      </c>
      <c r="OJ424" s="119">
        <v>0</v>
      </c>
      <c r="OK424" s="119">
        <v>0</v>
      </c>
      <c r="OL424" s="119">
        <v>0</v>
      </c>
      <c r="OM424" s="130">
        <v>1</v>
      </c>
      <c r="ON424" s="131">
        <v>1.6949152542372899E-2</v>
      </c>
      <c r="OO424" s="130">
        <v>1</v>
      </c>
      <c r="OP424" s="131">
        <v>1.6949152542372899E-2</v>
      </c>
      <c r="OQ424" s="119"/>
      <c r="OR424" s="119"/>
      <c r="OS424" s="119"/>
      <c r="OT424" s="119"/>
    </row>
    <row r="425" spans="1:410" s="10" customFormat="1">
      <c r="A425" s="55" t="s">
        <v>1215</v>
      </c>
      <c r="B425" s="56" t="s">
        <v>1216</v>
      </c>
      <c r="C425" s="55" t="s">
        <v>730</v>
      </c>
      <c r="D425" s="57">
        <v>6</v>
      </c>
      <c r="E425" s="96">
        <v>2018</v>
      </c>
      <c r="F425" s="56">
        <v>76.66</v>
      </c>
      <c r="G425" s="110">
        <v>18055</v>
      </c>
      <c r="H425" s="110">
        <v>2926</v>
      </c>
      <c r="I425" s="110">
        <v>15129</v>
      </c>
      <c r="J425" s="99">
        <v>15.23</v>
      </c>
      <c r="K425" s="110">
        <v>3247</v>
      </c>
      <c r="L425" s="100">
        <v>41.78</v>
      </c>
      <c r="M425" s="110">
        <v>8907</v>
      </c>
      <c r="N425" s="114">
        <v>1617</v>
      </c>
      <c r="O425" s="114">
        <v>814</v>
      </c>
      <c r="P425" s="114">
        <v>803</v>
      </c>
      <c r="Q425" s="112">
        <v>1927</v>
      </c>
      <c r="R425" s="113">
        <v>971</v>
      </c>
      <c r="S425" s="113">
        <v>956</v>
      </c>
      <c r="T425" s="114">
        <v>1509</v>
      </c>
      <c r="U425" s="114">
        <v>770</v>
      </c>
      <c r="V425" s="114">
        <v>739</v>
      </c>
      <c r="W425" s="114">
        <v>1782</v>
      </c>
      <c r="X425" s="113">
        <v>914</v>
      </c>
      <c r="Y425" s="113">
        <v>868</v>
      </c>
      <c r="Z425" s="114">
        <v>1453</v>
      </c>
      <c r="AA425" s="114">
        <v>752</v>
      </c>
      <c r="AB425" s="114">
        <v>701</v>
      </c>
      <c r="AC425" s="112">
        <v>1756</v>
      </c>
      <c r="AD425" s="112">
        <v>911</v>
      </c>
      <c r="AE425" s="112">
        <v>845</v>
      </c>
      <c r="AF425" s="114">
        <v>1497</v>
      </c>
      <c r="AG425" s="114">
        <v>782</v>
      </c>
      <c r="AH425" s="181">
        <v>715</v>
      </c>
      <c r="AI425" s="182"/>
      <c r="AJ425" s="182"/>
      <c r="AK425" s="182"/>
      <c r="AL425" s="114">
        <v>1738</v>
      </c>
      <c r="AM425" s="114">
        <v>1022</v>
      </c>
      <c r="AN425" s="114">
        <v>716</v>
      </c>
      <c r="AO425" s="114">
        <v>1801</v>
      </c>
      <c r="AP425" s="114">
        <v>1124</v>
      </c>
      <c r="AQ425" s="114">
        <v>677</v>
      </c>
      <c r="AR425" s="56">
        <v>188</v>
      </c>
      <c r="AS425" s="80">
        <v>284</v>
      </c>
      <c r="AT425" s="126" t="s">
        <v>3642</v>
      </c>
      <c r="AU425" s="59">
        <v>606</v>
      </c>
      <c r="AV425" s="59">
        <v>0</v>
      </c>
      <c r="AW425" s="59">
        <v>121</v>
      </c>
      <c r="AX425" s="59">
        <v>4.5</v>
      </c>
      <c r="AY425" s="59">
        <v>1</v>
      </c>
      <c r="AZ425" s="134">
        <v>0.4</v>
      </c>
      <c r="BA425" s="134">
        <v>1</v>
      </c>
      <c r="BB425" s="62">
        <v>0</v>
      </c>
      <c r="BC425" s="63">
        <v>0</v>
      </c>
      <c r="BD425" s="64">
        <v>0</v>
      </c>
      <c r="BE425" s="65">
        <v>0</v>
      </c>
      <c r="BF425" s="62">
        <v>15.246636771300448</v>
      </c>
      <c r="BG425" s="63">
        <v>34</v>
      </c>
      <c r="BH425" s="62">
        <v>6.2780269058295968</v>
      </c>
      <c r="BI425" s="63">
        <v>14</v>
      </c>
      <c r="BJ425" s="64">
        <v>0</v>
      </c>
      <c r="BK425" s="65">
        <v>0</v>
      </c>
      <c r="BL425" s="64">
        <v>0</v>
      </c>
      <c r="BM425" s="65">
        <v>0</v>
      </c>
      <c r="BN425" s="56">
        <v>0</v>
      </c>
      <c r="BO425" s="56">
        <v>0</v>
      </c>
      <c r="BP425" s="56">
        <v>0</v>
      </c>
      <c r="BQ425" s="56">
        <v>0</v>
      </c>
      <c r="BR425" s="56">
        <v>0</v>
      </c>
      <c r="BS425" s="56">
        <v>0</v>
      </c>
      <c r="BT425" s="56">
        <v>0</v>
      </c>
      <c r="BU425" s="56">
        <v>0</v>
      </c>
      <c r="BV425" s="116">
        <v>15.4</v>
      </c>
      <c r="BW425" s="70">
        <v>1.0809716599190284</v>
      </c>
      <c r="BX425" s="56">
        <v>92.7</v>
      </c>
      <c r="BY425" s="107">
        <v>106.9</v>
      </c>
      <c r="BZ425" s="56">
        <v>97.2</v>
      </c>
      <c r="CA425" s="56">
        <v>78.099999999999994</v>
      </c>
      <c r="CB425" s="56">
        <v>97.6</v>
      </c>
      <c r="CC425" s="96" t="s">
        <v>630</v>
      </c>
      <c r="CD425" s="96" t="s">
        <v>2642</v>
      </c>
      <c r="CE425" s="96" t="s">
        <v>555</v>
      </c>
      <c r="CF425" s="96" t="s">
        <v>3811</v>
      </c>
      <c r="CG425" s="96" t="s">
        <v>1212</v>
      </c>
      <c r="CH425" s="56">
        <v>0</v>
      </c>
      <c r="CI425" s="56">
        <v>0</v>
      </c>
      <c r="CJ425" s="60">
        <v>0</v>
      </c>
      <c r="CK425" s="61">
        <v>0</v>
      </c>
      <c r="CL425" s="61">
        <v>0</v>
      </c>
      <c r="CM425" s="61">
        <v>0</v>
      </c>
      <c r="CN425" s="56">
        <v>90.58</v>
      </c>
      <c r="CO425" s="56">
        <v>2</v>
      </c>
      <c r="CP425" s="56">
        <v>45.29</v>
      </c>
      <c r="CQ425" s="56">
        <v>1</v>
      </c>
      <c r="CR425" s="56">
        <v>0</v>
      </c>
      <c r="CS425" s="56">
        <v>0</v>
      </c>
      <c r="CT425" s="56">
        <v>0</v>
      </c>
      <c r="CU425" s="56">
        <v>0</v>
      </c>
      <c r="CV425" s="56">
        <v>0</v>
      </c>
      <c r="CW425" s="56">
        <v>0</v>
      </c>
      <c r="CX425" s="56">
        <v>0</v>
      </c>
      <c r="CY425" s="56">
        <v>0</v>
      </c>
      <c r="CZ425" s="56">
        <v>0</v>
      </c>
      <c r="DA425" s="56">
        <v>0</v>
      </c>
      <c r="DB425" s="60">
        <v>0</v>
      </c>
      <c r="DC425" s="61">
        <v>0</v>
      </c>
      <c r="DD425" s="56" t="s">
        <v>3812</v>
      </c>
      <c r="DE425" s="56" t="s">
        <v>3813</v>
      </c>
      <c r="DF425" s="96" t="s">
        <v>555</v>
      </c>
      <c r="DG425" s="96" t="s">
        <v>555</v>
      </c>
      <c r="DH425" s="56">
        <v>82.14</v>
      </c>
      <c r="DI425" s="56">
        <v>2</v>
      </c>
      <c r="DJ425" s="56">
        <v>82.14</v>
      </c>
      <c r="DK425" s="56">
        <v>2</v>
      </c>
      <c r="DL425" s="56">
        <v>41.07</v>
      </c>
      <c r="DM425" s="56">
        <v>1</v>
      </c>
      <c r="DN425" s="56">
        <v>82.14</v>
      </c>
      <c r="DO425" s="56">
        <v>2</v>
      </c>
      <c r="DP425" s="107">
        <v>42.662116040955631</v>
      </c>
      <c r="DQ425" s="56">
        <v>1</v>
      </c>
      <c r="DR425" s="56">
        <v>0</v>
      </c>
      <c r="DS425" s="56">
        <v>0</v>
      </c>
      <c r="DT425" s="56">
        <v>42.66</v>
      </c>
      <c r="DU425" s="56">
        <v>1</v>
      </c>
      <c r="DV425" s="56">
        <v>0</v>
      </c>
      <c r="DW425" s="56">
        <v>0</v>
      </c>
      <c r="DX425" s="56">
        <v>0</v>
      </c>
      <c r="DY425" s="56">
        <v>0</v>
      </c>
      <c r="DZ425" s="62">
        <v>0.88495575221238942</v>
      </c>
      <c r="EA425" s="63">
        <v>2</v>
      </c>
      <c r="EB425" s="62">
        <v>25.663716814159294</v>
      </c>
      <c r="EC425" s="63">
        <v>58</v>
      </c>
      <c r="ED425" s="60">
        <v>1.0040160642570279</v>
      </c>
      <c r="EE425" s="61">
        <v>2</v>
      </c>
      <c r="EF425" s="56" t="s">
        <v>3814</v>
      </c>
      <c r="EG425" s="56" t="s">
        <v>3815</v>
      </c>
      <c r="EH425" s="56" t="s">
        <v>555</v>
      </c>
      <c r="EI425" s="56" t="s">
        <v>555</v>
      </c>
      <c r="EJ425" s="56" t="s">
        <v>1653</v>
      </c>
      <c r="EK425" s="56" t="s">
        <v>1714</v>
      </c>
      <c r="EL425" s="56" t="s">
        <v>3816</v>
      </c>
      <c r="EM425" s="56" t="s">
        <v>3817</v>
      </c>
      <c r="EN425" s="56" t="s">
        <v>555</v>
      </c>
      <c r="EO425" s="56" t="s">
        <v>555</v>
      </c>
      <c r="EP425" s="56">
        <v>42.66</v>
      </c>
      <c r="EQ425" s="56">
        <v>1</v>
      </c>
      <c r="ER425" s="99">
        <v>255.97</v>
      </c>
      <c r="ES425" s="96">
        <v>6</v>
      </c>
      <c r="ET425" s="56">
        <v>255.97</v>
      </c>
      <c r="EU425" s="56">
        <v>6</v>
      </c>
      <c r="EV425" s="107">
        <v>85.32</v>
      </c>
      <c r="EW425" s="56">
        <v>2</v>
      </c>
      <c r="EX425" s="56">
        <v>0</v>
      </c>
      <c r="EY425" s="62">
        <v>111.73184357541899</v>
      </c>
      <c r="EZ425" s="63">
        <v>80</v>
      </c>
      <c r="FA425" s="62">
        <v>78.286558345642533</v>
      </c>
      <c r="FB425" s="63">
        <v>53</v>
      </c>
      <c r="FC425" s="56">
        <v>46.64</v>
      </c>
      <c r="FD425" s="111">
        <v>2</v>
      </c>
      <c r="FE425" s="56">
        <v>23.32</v>
      </c>
      <c r="FF425" s="56">
        <v>1</v>
      </c>
      <c r="FG425" s="56">
        <v>23.32</v>
      </c>
      <c r="FH425" s="56">
        <v>1</v>
      </c>
      <c r="FI425" s="56">
        <v>0</v>
      </c>
      <c r="FJ425" s="56">
        <v>0</v>
      </c>
      <c r="FK425" s="56">
        <v>93.28</v>
      </c>
      <c r="FL425" s="56">
        <v>4</v>
      </c>
      <c r="FM425" s="56">
        <v>139.93</v>
      </c>
      <c r="FN425" s="56">
        <v>6</v>
      </c>
      <c r="FO425" s="56">
        <v>886.19</v>
      </c>
      <c r="FP425" s="56">
        <v>38</v>
      </c>
      <c r="FQ425" s="56">
        <v>23.32</v>
      </c>
      <c r="FR425" s="56">
        <v>1</v>
      </c>
      <c r="FS425" s="60">
        <v>3</v>
      </c>
      <c r="FT425" s="61">
        <v>3</v>
      </c>
      <c r="FU425" s="60">
        <v>1.1104941699056081</v>
      </c>
      <c r="FV425" s="61">
        <v>2</v>
      </c>
      <c r="FW425" s="56" t="s">
        <v>3818</v>
      </c>
      <c r="FX425" s="56">
        <v>2.97</v>
      </c>
      <c r="FY425" s="56">
        <v>13.57</v>
      </c>
      <c r="FZ425" s="111">
        <v>5214</v>
      </c>
      <c r="GA425" s="111">
        <v>6055</v>
      </c>
      <c r="GB425" s="56">
        <v>40.909999999999997</v>
      </c>
      <c r="GC425" s="56">
        <v>59.09</v>
      </c>
      <c r="GD425" s="56">
        <v>31.35</v>
      </c>
      <c r="GE425" s="56">
        <v>67.84</v>
      </c>
      <c r="GF425" s="56">
        <v>93.7</v>
      </c>
      <c r="GG425" s="56">
        <v>86.92</v>
      </c>
      <c r="GH425" s="56">
        <v>98.6</v>
      </c>
      <c r="GI425" s="56">
        <v>41.58</v>
      </c>
      <c r="GJ425" s="56">
        <v>22.04</v>
      </c>
      <c r="GK425" s="56">
        <v>84.6</v>
      </c>
      <c r="GL425" s="56">
        <v>2.2200000000000002</v>
      </c>
      <c r="GM425" s="56">
        <v>11.68</v>
      </c>
      <c r="GN425" s="56">
        <v>3.31</v>
      </c>
      <c r="GO425" s="56">
        <v>19.07</v>
      </c>
      <c r="GP425" s="56">
        <v>2.6</v>
      </c>
      <c r="GQ425" s="56">
        <v>1.38</v>
      </c>
      <c r="GR425" s="56">
        <v>2.16</v>
      </c>
      <c r="GS425" s="56">
        <v>0.54</v>
      </c>
      <c r="GT425" s="56">
        <v>6.78</v>
      </c>
      <c r="GU425" s="99">
        <v>13.143963847643642</v>
      </c>
      <c r="GV425" s="120">
        <v>3.6407766990291298E-3</v>
      </c>
      <c r="GW425" s="120">
        <v>0.43547734627831702</v>
      </c>
      <c r="GX425" s="120">
        <v>0.52730582524271796</v>
      </c>
      <c r="GY425" s="120">
        <v>2.2855987055016201E-2</v>
      </c>
      <c r="GZ425" s="120">
        <v>5.2588996763754002E-3</v>
      </c>
      <c r="HA425" s="120">
        <v>2.4271844660194199E-3</v>
      </c>
      <c r="HB425" s="120">
        <v>2.0226537216828499E-4</v>
      </c>
      <c r="HC425" s="120">
        <v>2.8317152103559898E-3</v>
      </c>
      <c r="HD425" s="118">
        <v>0</v>
      </c>
      <c r="HE425" s="118">
        <v>0</v>
      </c>
      <c r="HF425" s="118">
        <v>0</v>
      </c>
      <c r="HG425" s="118">
        <v>0</v>
      </c>
      <c r="HH425" s="122">
        <v>7</v>
      </c>
      <c r="HI425" s="122">
        <v>1434</v>
      </c>
      <c r="HJ425" s="122">
        <v>1</v>
      </c>
      <c r="HK425" s="122">
        <v>1442</v>
      </c>
      <c r="HL425" s="118">
        <v>0</v>
      </c>
      <c r="HM425" s="118">
        <v>0</v>
      </c>
      <c r="HN425" s="118">
        <v>0</v>
      </c>
      <c r="HO425" s="118">
        <v>0</v>
      </c>
      <c r="HP425" s="122">
        <v>14</v>
      </c>
      <c r="HQ425" s="122">
        <v>1621</v>
      </c>
      <c r="HR425" s="118">
        <v>0</v>
      </c>
      <c r="HS425" s="122">
        <v>1635</v>
      </c>
      <c r="HT425" s="118">
        <v>0</v>
      </c>
      <c r="HU425" s="118">
        <v>0</v>
      </c>
      <c r="HV425" s="118">
        <v>0</v>
      </c>
      <c r="HW425" s="118">
        <v>0</v>
      </c>
      <c r="HX425" s="122">
        <v>12</v>
      </c>
      <c r="HY425" s="122">
        <v>1829</v>
      </c>
      <c r="HZ425" s="122">
        <v>3</v>
      </c>
      <c r="IA425" s="122">
        <v>1844</v>
      </c>
      <c r="IB425" s="118">
        <v>2</v>
      </c>
      <c r="IC425" s="118">
        <v>0</v>
      </c>
      <c r="ID425" s="118">
        <v>0</v>
      </c>
      <c r="IE425" s="118">
        <v>0</v>
      </c>
      <c r="IF425" s="122">
        <v>38</v>
      </c>
      <c r="IG425" s="122">
        <v>3723</v>
      </c>
      <c r="IH425" s="122">
        <v>17</v>
      </c>
      <c r="II425" s="122">
        <v>3780</v>
      </c>
      <c r="IJ425" s="130">
        <v>3</v>
      </c>
      <c r="IK425" s="131">
        <v>0.375</v>
      </c>
      <c r="IL425" s="119">
        <v>0</v>
      </c>
      <c r="IM425" s="119"/>
      <c r="IN425" s="130">
        <v>1</v>
      </c>
      <c r="IO425" s="131">
        <v>0.125</v>
      </c>
      <c r="IP425" s="119">
        <v>0</v>
      </c>
      <c r="IQ425" s="119">
        <v>0</v>
      </c>
      <c r="IR425" s="130">
        <v>1</v>
      </c>
      <c r="IS425" s="131">
        <v>0.125</v>
      </c>
      <c r="IT425" s="119">
        <v>0</v>
      </c>
      <c r="IU425" s="119">
        <v>0</v>
      </c>
      <c r="IV425" s="119">
        <v>0</v>
      </c>
      <c r="IW425" s="119">
        <v>0</v>
      </c>
      <c r="IX425" s="119">
        <v>0</v>
      </c>
      <c r="IY425" s="119">
        <v>0</v>
      </c>
      <c r="IZ425" s="119">
        <v>0</v>
      </c>
      <c r="JA425" s="119">
        <v>0</v>
      </c>
      <c r="JB425" s="119">
        <v>0</v>
      </c>
      <c r="JC425" s="119">
        <v>0</v>
      </c>
      <c r="JD425" s="122">
        <v>0</v>
      </c>
      <c r="JE425" s="122">
        <v>0</v>
      </c>
      <c r="JF425" s="122">
        <v>0</v>
      </c>
      <c r="JG425" s="122">
        <v>0</v>
      </c>
      <c r="JH425" s="122">
        <v>0</v>
      </c>
      <c r="JI425" s="122">
        <v>0</v>
      </c>
      <c r="JJ425" s="130">
        <v>2</v>
      </c>
      <c r="JK425" s="131">
        <v>0.25</v>
      </c>
      <c r="JL425" s="119">
        <v>0</v>
      </c>
      <c r="JM425" s="119">
        <v>0</v>
      </c>
      <c r="JN425" s="122">
        <v>0</v>
      </c>
      <c r="JO425" s="119">
        <v>0</v>
      </c>
      <c r="JP425" s="119">
        <v>0</v>
      </c>
      <c r="JQ425" s="122">
        <v>0</v>
      </c>
      <c r="JR425" s="119"/>
      <c r="JS425" s="119"/>
      <c r="JT425" s="122">
        <v>0</v>
      </c>
      <c r="JU425" s="118">
        <v>0</v>
      </c>
      <c r="JV425" s="119"/>
      <c r="JW425" s="119"/>
      <c r="JX425" s="119"/>
      <c r="JY425" s="119"/>
      <c r="JZ425" s="119"/>
      <c r="KA425" s="122">
        <v>0</v>
      </c>
      <c r="KB425" s="130">
        <v>1</v>
      </c>
      <c r="KC425" s="131">
        <v>0.125</v>
      </c>
      <c r="KD425" s="122">
        <v>0</v>
      </c>
      <c r="KE425" s="122">
        <v>0</v>
      </c>
      <c r="KF425" s="122">
        <v>0</v>
      </c>
      <c r="KG425" s="122">
        <v>0</v>
      </c>
      <c r="KH425" s="122">
        <v>0</v>
      </c>
      <c r="KI425" s="122">
        <v>0</v>
      </c>
      <c r="KJ425" s="122">
        <v>0</v>
      </c>
      <c r="KK425" s="122">
        <v>0</v>
      </c>
      <c r="KL425" s="122">
        <v>0</v>
      </c>
      <c r="KM425" s="122">
        <v>0</v>
      </c>
      <c r="KN425" s="122">
        <v>0</v>
      </c>
      <c r="KO425" s="122">
        <v>0</v>
      </c>
      <c r="KP425" s="122">
        <v>0</v>
      </c>
      <c r="KQ425" s="122">
        <v>0</v>
      </c>
      <c r="KR425" s="122">
        <v>0</v>
      </c>
      <c r="KS425" s="122">
        <v>0</v>
      </c>
      <c r="KT425" s="122">
        <v>0</v>
      </c>
      <c r="KU425" s="122">
        <v>0</v>
      </c>
      <c r="KV425" s="122">
        <v>0</v>
      </c>
      <c r="KW425" s="122">
        <v>0</v>
      </c>
      <c r="KX425" s="122">
        <v>0</v>
      </c>
      <c r="KY425" s="122">
        <v>0</v>
      </c>
      <c r="KZ425" s="122">
        <v>0</v>
      </c>
      <c r="LA425" s="122">
        <v>0</v>
      </c>
      <c r="LB425" s="122">
        <v>0</v>
      </c>
      <c r="LC425" s="122">
        <v>0</v>
      </c>
      <c r="LD425" s="122">
        <v>0</v>
      </c>
      <c r="LE425" s="122">
        <v>0</v>
      </c>
      <c r="LF425" s="122">
        <v>0</v>
      </c>
      <c r="LG425" s="122">
        <v>0</v>
      </c>
      <c r="LH425" s="122">
        <v>0</v>
      </c>
      <c r="LI425" s="122">
        <v>0</v>
      </c>
      <c r="LJ425" s="122">
        <v>0</v>
      </c>
      <c r="LK425" s="122">
        <v>0</v>
      </c>
      <c r="LL425" s="122">
        <v>0</v>
      </c>
      <c r="LM425" s="122">
        <v>0</v>
      </c>
      <c r="LN425" s="119">
        <v>0</v>
      </c>
      <c r="LO425" s="119">
        <v>0</v>
      </c>
      <c r="LP425" s="119">
        <v>0</v>
      </c>
      <c r="LQ425" s="119">
        <v>0</v>
      </c>
      <c r="LR425" s="119">
        <v>0</v>
      </c>
      <c r="LS425" s="119">
        <v>0</v>
      </c>
      <c r="LT425" s="119">
        <v>0</v>
      </c>
      <c r="LU425" s="119">
        <v>0</v>
      </c>
      <c r="LV425" s="119">
        <v>0</v>
      </c>
      <c r="LW425" s="119">
        <v>0</v>
      </c>
      <c r="LX425" s="119">
        <v>0</v>
      </c>
      <c r="LY425" s="122">
        <v>0</v>
      </c>
      <c r="LZ425" s="122">
        <v>0</v>
      </c>
      <c r="MA425" s="122">
        <v>0</v>
      </c>
      <c r="MB425" s="122">
        <v>0</v>
      </c>
      <c r="MC425" s="122">
        <v>0</v>
      </c>
      <c r="MD425" s="122">
        <v>0</v>
      </c>
      <c r="ME425" s="122">
        <v>0</v>
      </c>
      <c r="MF425" s="122">
        <v>0</v>
      </c>
      <c r="MG425" s="122">
        <v>0</v>
      </c>
      <c r="MH425" s="122">
        <v>0</v>
      </c>
      <c r="MI425" s="122">
        <v>0</v>
      </c>
      <c r="MJ425" s="122">
        <v>0</v>
      </c>
      <c r="MK425" s="122">
        <v>0</v>
      </c>
      <c r="ML425" s="122">
        <v>0</v>
      </c>
      <c r="MM425" s="122">
        <v>0</v>
      </c>
      <c r="MN425" s="122">
        <v>0</v>
      </c>
      <c r="MO425" s="122">
        <v>0</v>
      </c>
      <c r="MP425" s="122">
        <v>0</v>
      </c>
      <c r="MQ425" s="122">
        <v>0</v>
      </c>
      <c r="MR425" s="122">
        <v>0</v>
      </c>
      <c r="MS425" s="122">
        <v>0</v>
      </c>
      <c r="MT425" s="122">
        <v>0</v>
      </c>
      <c r="MU425" s="122">
        <v>0</v>
      </c>
      <c r="MV425" s="122">
        <v>0</v>
      </c>
      <c r="MW425" s="122">
        <v>0</v>
      </c>
      <c r="MX425" s="122">
        <v>0</v>
      </c>
      <c r="MY425" s="122">
        <v>0</v>
      </c>
      <c r="MZ425" s="122">
        <v>0</v>
      </c>
      <c r="NA425" s="122">
        <v>0</v>
      </c>
      <c r="NB425" s="122">
        <v>0</v>
      </c>
      <c r="NC425" s="122">
        <v>0</v>
      </c>
      <c r="ND425" s="122">
        <v>0</v>
      </c>
      <c r="NE425" s="122">
        <v>0</v>
      </c>
      <c r="NF425" s="122">
        <v>0</v>
      </c>
      <c r="NG425" s="122">
        <v>0</v>
      </c>
      <c r="NH425" s="122">
        <v>0</v>
      </c>
      <c r="NI425" s="122">
        <v>0</v>
      </c>
      <c r="NJ425" s="122">
        <v>0</v>
      </c>
      <c r="NK425" s="122">
        <v>0</v>
      </c>
      <c r="NL425" s="122">
        <v>0</v>
      </c>
      <c r="NM425" s="122">
        <v>0</v>
      </c>
      <c r="NN425" s="122">
        <v>0</v>
      </c>
      <c r="NO425" s="122">
        <v>0</v>
      </c>
      <c r="NP425" s="122">
        <v>0</v>
      </c>
      <c r="NQ425" s="119">
        <v>0</v>
      </c>
      <c r="NR425" s="119">
        <v>0</v>
      </c>
      <c r="NS425" s="119">
        <v>0</v>
      </c>
      <c r="NT425" s="119">
        <v>0</v>
      </c>
      <c r="NU425" s="119">
        <v>0</v>
      </c>
      <c r="NV425" s="119">
        <v>0</v>
      </c>
      <c r="NW425" s="119">
        <v>0</v>
      </c>
      <c r="NX425" s="119">
        <v>0</v>
      </c>
      <c r="NY425" s="119">
        <v>0</v>
      </c>
      <c r="NZ425" s="119">
        <v>0</v>
      </c>
      <c r="OA425" s="119">
        <v>0</v>
      </c>
      <c r="OB425" s="119">
        <v>0</v>
      </c>
      <c r="OC425" s="119">
        <v>0</v>
      </c>
      <c r="OD425" s="119">
        <v>0</v>
      </c>
      <c r="OE425" s="119">
        <v>0</v>
      </c>
      <c r="OF425" s="119">
        <v>0</v>
      </c>
      <c r="OG425" s="119">
        <v>0</v>
      </c>
      <c r="OH425" s="119">
        <v>0</v>
      </c>
      <c r="OI425" s="119">
        <v>0</v>
      </c>
      <c r="OJ425" s="119">
        <v>0</v>
      </c>
      <c r="OK425" s="119">
        <v>0</v>
      </c>
      <c r="OL425" s="119">
        <v>0</v>
      </c>
      <c r="OM425" s="119">
        <v>0</v>
      </c>
      <c r="ON425" s="119">
        <v>0</v>
      </c>
      <c r="OO425" s="119">
        <v>0</v>
      </c>
      <c r="OP425" s="119">
        <v>0</v>
      </c>
      <c r="OQ425" s="119">
        <v>0</v>
      </c>
      <c r="OR425" s="119">
        <v>0</v>
      </c>
      <c r="OS425" s="119">
        <v>0</v>
      </c>
      <c r="OT425" s="119">
        <v>0</v>
      </c>
    </row>
    <row r="426" spans="1:410" s="10" customFormat="1">
      <c r="A426" s="55" t="s">
        <v>1224</v>
      </c>
      <c r="B426" s="56" t="s">
        <v>1225</v>
      </c>
      <c r="C426" s="55" t="s">
        <v>479</v>
      </c>
      <c r="D426" s="57">
        <v>6</v>
      </c>
      <c r="E426" s="96">
        <v>2018</v>
      </c>
      <c r="F426" s="56">
        <v>73.180000000000007</v>
      </c>
      <c r="G426" s="110">
        <v>28415</v>
      </c>
      <c r="H426" s="110">
        <v>11632</v>
      </c>
      <c r="I426" s="110">
        <v>16783</v>
      </c>
      <c r="J426" s="100">
        <v>14</v>
      </c>
      <c r="K426" s="110">
        <v>4583</v>
      </c>
      <c r="L426" s="110">
        <v>19731</v>
      </c>
      <c r="M426" s="110">
        <v>19731</v>
      </c>
      <c r="N426" s="114">
        <v>3055</v>
      </c>
      <c r="O426" s="114">
        <v>1584</v>
      </c>
      <c r="P426" s="114">
        <v>1471</v>
      </c>
      <c r="Q426" s="112">
        <v>3650</v>
      </c>
      <c r="R426" s="113">
        <v>1893</v>
      </c>
      <c r="S426" s="113">
        <v>1757</v>
      </c>
      <c r="T426" s="114">
        <v>2929</v>
      </c>
      <c r="U426" s="114">
        <v>1518</v>
      </c>
      <c r="V426" s="114">
        <v>1411</v>
      </c>
      <c r="W426" s="114">
        <v>3472</v>
      </c>
      <c r="X426" s="113">
        <v>1797</v>
      </c>
      <c r="Y426" s="113">
        <v>1675</v>
      </c>
      <c r="Z426" s="114">
        <v>2813</v>
      </c>
      <c r="AA426" s="114">
        <v>1450</v>
      </c>
      <c r="AB426" s="114">
        <v>1363</v>
      </c>
      <c r="AC426" s="112">
        <v>3301</v>
      </c>
      <c r="AD426" s="112">
        <v>1689</v>
      </c>
      <c r="AE426" s="112">
        <v>1612</v>
      </c>
      <c r="AF426" s="114">
        <v>2656</v>
      </c>
      <c r="AG426" s="114">
        <v>1341</v>
      </c>
      <c r="AH426" s="181">
        <v>1315</v>
      </c>
      <c r="AI426" s="182"/>
      <c r="AJ426" s="182"/>
      <c r="AK426" s="182"/>
      <c r="AL426" s="114">
        <v>2459</v>
      </c>
      <c r="AM426" s="114">
        <v>1219</v>
      </c>
      <c r="AN426" s="114">
        <v>1240</v>
      </c>
      <c r="AO426" s="114">
        <v>2394</v>
      </c>
      <c r="AP426" s="114">
        <v>1180</v>
      </c>
      <c r="AQ426" s="114">
        <v>1214</v>
      </c>
      <c r="AR426" s="56">
        <v>253</v>
      </c>
      <c r="AS426" s="80">
        <v>142</v>
      </c>
      <c r="AT426" s="126" t="s">
        <v>3642</v>
      </c>
      <c r="AU426" s="59">
        <v>1205</v>
      </c>
      <c r="AV426" s="59">
        <v>0</v>
      </c>
      <c r="AW426" s="59">
        <v>366</v>
      </c>
      <c r="AX426" s="59">
        <v>9.3000000000000007</v>
      </c>
      <c r="AY426" s="59">
        <v>4</v>
      </c>
      <c r="AZ426" s="59">
        <v>1.6</v>
      </c>
      <c r="BA426" s="59">
        <v>5</v>
      </c>
      <c r="BB426" s="62">
        <v>231.48148148148147</v>
      </c>
      <c r="BC426" s="63">
        <v>1</v>
      </c>
      <c r="BD426" s="64">
        <v>0</v>
      </c>
      <c r="BE426" s="65">
        <v>0</v>
      </c>
      <c r="BF426" s="62">
        <v>8.1395348837209305</v>
      </c>
      <c r="BG426" s="63">
        <v>35</v>
      </c>
      <c r="BH426" s="62">
        <v>6.9767441860465116</v>
      </c>
      <c r="BI426" s="63">
        <v>30</v>
      </c>
      <c r="BJ426" s="64">
        <v>0</v>
      </c>
      <c r="BK426" s="65">
        <v>0</v>
      </c>
      <c r="BL426" s="64">
        <v>0</v>
      </c>
      <c r="BM426" s="65">
        <v>0</v>
      </c>
      <c r="BN426" s="56">
        <v>0</v>
      </c>
      <c r="BO426" s="56">
        <v>0</v>
      </c>
      <c r="BP426" s="56">
        <v>0</v>
      </c>
      <c r="BQ426" s="56">
        <v>0</v>
      </c>
      <c r="BR426" s="56">
        <v>0</v>
      </c>
      <c r="BS426" s="56">
        <v>0</v>
      </c>
      <c r="BT426" s="56">
        <v>0</v>
      </c>
      <c r="BU426" s="56">
        <v>0</v>
      </c>
      <c r="BV426" s="116">
        <v>32.9</v>
      </c>
      <c r="BW426" s="70">
        <v>1.0888888888888888</v>
      </c>
      <c r="BX426" s="56">
        <v>107.6</v>
      </c>
      <c r="BY426" s="107">
        <v>104.9</v>
      </c>
      <c r="BZ426" s="56">
        <v>113.8</v>
      </c>
      <c r="CA426" s="56">
        <v>77.400000000000006</v>
      </c>
      <c r="CB426" s="56">
        <v>103.1</v>
      </c>
      <c r="CC426" s="96" t="s">
        <v>3103</v>
      </c>
      <c r="CD426" s="96" t="s">
        <v>3819</v>
      </c>
      <c r="CE426" s="96" t="s">
        <v>555</v>
      </c>
      <c r="CF426" s="96" t="s">
        <v>1106</v>
      </c>
      <c r="CG426" s="96" t="s">
        <v>976</v>
      </c>
      <c r="CH426" s="56">
        <v>32.46</v>
      </c>
      <c r="CI426" s="56">
        <v>1</v>
      </c>
      <c r="CJ426" s="60">
        <v>0</v>
      </c>
      <c r="CK426" s="61">
        <v>0</v>
      </c>
      <c r="CL426" s="107">
        <v>32.45699448231094</v>
      </c>
      <c r="CM426" s="56">
        <v>1</v>
      </c>
      <c r="CN426" s="56">
        <v>0</v>
      </c>
      <c r="CO426" s="56">
        <v>0</v>
      </c>
      <c r="CP426" s="56">
        <v>0</v>
      </c>
      <c r="CQ426" s="56">
        <v>0</v>
      </c>
      <c r="CR426" s="56">
        <v>0</v>
      </c>
      <c r="CS426" s="56">
        <v>0</v>
      </c>
      <c r="CT426" s="56">
        <v>0</v>
      </c>
      <c r="CU426" s="56">
        <v>0</v>
      </c>
      <c r="CV426" s="56">
        <v>0</v>
      </c>
      <c r="CW426" s="56">
        <v>0</v>
      </c>
      <c r="CX426" s="56">
        <v>0</v>
      </c>
      <c r="CY426" s="56">
        <v>0</v>
      </c>
      <c r="CZ426" s="56">
        <v>0</v>
      </c>
      <c r="DA426" s="56">
        <v>0</v>
      </c>
      <c r="DB426" s="60">
        <v>0.32948929159802304</v>
      </c>
      <c r="DC426" s="61">
        <v>1</v>
      </c>
      <c r="DD426" s="56" t="s">
        <v>3820</v>
      </c>
      <c r="DE426" s="56" t="s">
        <v>3821</v>
      </c>
      <c r="DF426" s="96" t="s">
        <v>555</v>
      </c>
      <c r="DG426" s="96" t="s">
        <v>555</v>
      </c>
      <c r="DH426" s="56">
        <v>54.67</v>
      </c>
      <c r="DI426" s="56">
        <v>2</v>
      </c>
      <c r="DJ426" s="56">
        <v>109.35</v>
      </c>
      <c r="DK426" s="56">
        <v>4</v>
      </c>
      <c r="DL426" s="56">
        <v>0</v>
      </c>
      <c r="DM426" s="56">
        <v>0</v>
      </c>
      <c r="DN426" s="56">
        <v>54.69</v>
      </c>
      <c r="DO426" s="56">
        <v>2</v>
      </c>
      <c r="DP426" s="56">
        <v>0</v>
      </c>
      <c r="DQ426" s="56">
        <v>0</v>
      </c>
      <c r="DR426" s="56">
        <v>0</v>
      </c>
      <c r="DS426" s="56">
        <v>0</v>
      </c>
      <c r="DT426" s="56">
        <v>0</v>
      </c>
      <c r="DU426" s="56">
        <v>0</v>
      </c>
      <c r="DV426" s="56">
        <v>0</v>
      </c>
      <c r="DW426" s="56">
        <v>0</v>
      </c>
      <c r="DX426" s="56">
        <v>0</v>
      </c>
      <c r="DY426" s="56">
        <v>0</v>
      </c>
      <c r="DZ426" s="62">
        <v>0.63424947145877375</v>
      </c>
      <c r="EA426" s="63">
        <v>3</v>
      </c>
      <c r="EB426" s="62">
        <v>24.101479915433405</v>
      </c>
      <c r="EC426" s="63">
        <v>114</v>
      </c>
      <c r="ED426" s="60">
        <v>1.9543973941368078</v>
      </c>
      <c r="EE426" s="61">
        <v>6</v>
      </c>
      <c r="EF426" s="56" t="s">
        <v>3822</v>
      </c>
      <c r="EG426" s="56" t="s">
        <v>3823</v>
      </c>
      <c r="EH426" s="56" t="s">
        <v>555</v>
      </c>
      <c r="EI426" s="56" t="s">
        <v>555</v>
      </c>
      <c r="EJ426" s="56" t="s">
        <v>1731</v>
      </c>
      <c r="EK426" s="56" t="s">
        <v>3100</v>
      </c>
      <c r="EL426" s="56" t="s">
        <v>3824</v>
      </c>
      <c r="EM426" s="56" t="s">
        <v>3825</v>
      </c>
      <c r="EN426" s="56" t="s">
        <v>555</v>
      </c>
      <c r="EO426" s="56" t="s">
        <v>555</v>
      </c>
      <c r="EP426" s="56">
        <v>54.69</v>
      </c>
      <c r="EQ426" s="56">
        <v>2</v>
      </c>
      <c r="ER426" s="99">
        <v>246.1</v>
      </c>
      <c r="ES426" s="96">
        <v>9</v>
      </c>
      <c r="ET426" s="56">
        <v>27.34</v>
      </c>
      <c r="EU426" s="56">
        <v>1</v>
      </c>
      <c r="EV426" s="107">
        <v>82.03</v>
      </c>
      <c r="EW426" s="56">
        <v>3</v>
      </c>
      <c r="EX426" s="56">
        <v>0</v>
      </c>
      <c r="EY426" s="62">
        <v>121.7741935483871</v>
      </c>
      <c r="EZ426" s="63">
        <v>151</v>
      </c>
      <c r="FA426" s="62">
        <v>82.372322899505761</v>
      </c>
      <c r="FB426" s="63">
        <v>100</v>
      </c>
      <c r="FC426" s="56">
        <v>30.01</v>
      </c>
      <c r="FD426" s="111">
        <v>2</v>
      </c>
      <c r="FE426" s="56">
        <v>30.01</v>
      </c>
      <c r="FF426" s="56">
        <v>2</v>
      </c>
      <c r="FG426" s="56">
        <v>0</v>
      </c>
      <c r="FH426" s="56">
        <v>0</v>
      </c>
      <c r="FI426" s="56">
        <v>0</v>
      </c>
      <c r="FJ426" s="56">
        <v>0</v>
      </c>
      <c r="FK426" s="56">
        <v>60.02</v>
      </c>
      <c r="FL426" s="56">
        <v>4</v>
      </c>
      <c r="FM426" s="56">
        <v>360.09</v>
      </c>
      <c r="FN426" s="56">
        <v>24</v>
      </c>
      <c r="FO426" s="56">
        <v>270.07</v>
      </c>
      <c r="FP426" s="56">
        <v>18</v>
      </c>
      <c r="FQ426" s="56">
        <v>15</v>
      </c>
      <c r="FR426" s="56">
        <v>1</v>
      </c>
      <c r="FS426" s="60">
        <v>10</v>
      </c>
      <c r="FT426" s="61">
        <v>10</v>
      </c>
      <c r="FU426" s="60">
        <v>3.3416875522138678</v>
      </c>
      <c r="FV426" s="61">
        <v>8</v>
      </c>
      <c r="FW426" s="56" t="s">
        <v>3826</v>
      </c>
      <c r="FX426" s="56">
        <v>3.11</v>
      </c>
      <c r="FY426" s="56">
        <v>3.62</v>
      </c>
      <c r="FZ426" s="111">
        <v>7241</v>
      </c>
      <c r="GA426" s="111">
        <v>9850</v>
      </c>
      <c r="GB426" s="56">
        <v>36.67</v>
      </c>
      <c r="GC426" s="56">
        <v>63.33</v>
      </c>
      <c r="GD426" s="56">
        <v>25.67</v>
      </c>
      <c r="GE426" s="56">
        <v>75.25</v>
      </c>
      <c r="GF426" s="56">
        <v>70.62</v>
      </c>
      <c r="GG426" s="56">
        <v>47.62</v>
      </c>
      <c r="GH426" s="56">
        <v>97.64</v>
      </c>
      <c r="GI426" s="56">
        <v>0.74</v>
      </c>
      <c r="GJ426" s="56">
        <v>17.920000000000002</v>
      </c>
      <c r="GK426" s="56">
        <v>70.010000000000005</v>
      </c>
      <c r="GL426" s="56">
        <v>2.77</v>
      </c>
      <c r="GM426" s="56">
        <v>13.16</v>
      </c>
      <c r="GN426" s="56">
        <v>3.69</v>
      </c>
      <c r="GO426" s="56">
        <v>16.559999999999999</v>
      </c>
      <c r="GP426" s="56">
        <v>3.04</v>
      </c>
      <c r="GQ426" s="56">
        <v>1.23</v>
      </c>
      <c r="GR426" s="56">
        <v>1.57</v>
      </c>
      <c r="GS426" s="56">
        <v>0.49</v>
      </c>
      <c r="GT426" s="56">
        <v>904</v>
      </c>
      <c r="GU426" s="99">
        <v>22.194591234069009</v>
      </c>
      <c r="GV426" s="120">
        <v>5.4115636570777597E-3</v>
      </c>
      <c r="GW426" s="120">
        <v>0.61791512389632597</v>
      </c>
      <c r="GX426" s="120">
        <v>0.31116491028197102</v>
      </c>
      <c r="GY426" s="120">
        <v>6.3657077755625194E-2</v>
      </c>
      <c r="GZ426" s="120">
        <v>5.6963827969239503E-4</v>
      </c>
      <c r="HA426" s="120">
        <v>2.84819139846198E-4</v>
      </c>
      <c r="HB426" s="120">
        <v>1.42409569923099E-4</v>
      </c>
      <c r="HC426" s="120">
        <v>8.5445741953859298E-4</v>
      </c>
      <c r="HD426" s="122">
        <v>14</v>
      </c>
      <c r="HE426" s="118">
        <v>0</v>
      </c>
      <c r="HF426" s="118">
        <v>0</v>
      </c>
      <c r="HG426" s="118">
        <v>0</v>
      </c>
      <c r="HH426" s="122">
        <v>6</v>
      </c>
      <c r="HI426" s="122">
        <v>2193</v>
      </c>
      <c r="HJ426" s="118">
        <v>2</v>
      </c>
      <c r="HK426" s="122">
        <v>2215</v>
      </c>
      <c r="HL426" s="122">
        <v>12</v>
      </c>
      <c r="HM426" s="118">
        <v>0</v>
      </c>
      <c r="HN426" s="118">
        <v>0</v>
      </c>
      <c r="HO426" s="118">
        <v>0</v>
      </c>
      <c r="HP426" s="122">
        <v>11</v>
      </c>
      <c r="HQ426" s="122">
        <v>2601</v>
      </c>
      <c r="HR426" s="122">
        <v>9</v>
      </c>
      <c r="HS426" s="122">
        <v>2633</v>
      </c>
      <c r="HT426" s="118">
        <v>10</v>
      </c>
      <c r="HU426" s="118">
        <v>0</v>
      </c>
      <c r="HV426" s="118">
        <v>0</v>
      </c>
      <c r="HW426" s="118">
        <v>0</v>
      </c>
      <c r="HX426" s="122">
        <v>14</v>
      </c>
      <c r="HY426" s="122">
        <v>2870</v>
      </c>
      <c r="HZ426" s="118">
        <v>5</v>
      </c>
      <c r="IA426" s="122">
        <v>2899</v>
      </c>
      <c r="IB426" s="122">
        <v>21</v>
      </c>
      <c r="IC426" s="118">
        <v>0</v>
      </c>
      <c r="ID426" s="118">
        <v>0</v>
      </c>
      <c r="IE426" s="118">
        <v>0</v>
      </c>
      <c r="IF426" s="122">
        <v>15</v>
      </c>
      <c r="IG426" s="122">
        <v>4387</v>
      </c>
      <c r="IH426" s="122">
        <v>39</v>
      </c>
      <c r="II426" s="122">
        <v>4462</v>
      </c>
      <c r="IJ426" s="130">
        <v>45</v>
      </c>
      <c r="IK426" s="131">
        <v>0.46875</v>
      </c>
      <c r="IL426" s="130">
        <v>3</v>
      </c>
      <c r="IM426" s="131">
        <v>3.125E-2</v>
      </c>
      <c r="IN426" s="130">
        <v>15</v>
      </c>
      <c r="IO426" s="131">
        <v>0.15625</v>
      </c>
      <c r="IP426" s="119">
        <v>0</v>
      </c>
      <c r="IQ426" s="119">
        <v>0</v>
      </c>
      <c r="IR426" s="130">
        <v>2</v>
      </c>
      <c r="IS426" s="131">
        <v>2.0833333333333301E-2</v>
      </c>
      <c r="IT426" s="119">
        <v>0</v>
      </c>
      <c r="IU426" s="119">
        <v>0</v>
      </c>
      <c r="IV426" s="119"/>
      <c r="IW426" s="119"/>
      <c r="IX426" s="130">
        <v>17</v>
      </c>
      <c r="IY426" s="131">
        <v>0.17708333333333301</v>
      </c>
      <c r="IZ426" s="119"/>
      <c r="JA426" s="119"/>
      <c r="JB426" s="130">
        <v>1</v>
      </c>
      <c r="JC426" s="131">
        <v>1.0416666666666701E-2</v>
      </c>
      <c r="JD426" s="122">
        <v>0</v>
      </c>
      <c r="JE426" s="122">
        <v>0</v>
      </c>
      <c r="JF426" s="122">
        <v>0</v>
      </c>
      <c r="JG426" s="119"/>
      <c r="JH426" s="130">
        <v>4</v>
      </c>
      <c r="JI426" s="131">
        <v>4.1666666666666699E-2</v>
      </c>
      <c r="JJ426" s="130">
        <v>4</v>
      </c>
      <c r="JK426" s="131">
        <v>4.1666666666666699E-2</v>
      </c>
      <c r="JL426" s="119">
        <v>0</v>
      </c>
      <c r="JM426" s="119">
        <v>0</v>
      </c>
      <c r="JN426" s="122">
        <v>0</v>
      </c>
      <c r="JO426" s="119"/>
      <c r="JP426" s="130">
        <v>1</v>
      </c>
      <c r="JQ426" s="131">
        <v>1.0416666666666701E-2</v>
      </c>
      <c r="JR426" s="130">
        <v>1</v>
      </c>
      <c r="JS426" s="131">
        <v>1.0416666666666701E-2</v>
      </c>
      <c r="JT426" s="122">
        <v>0</v>
      </c>
      <c r="JU426" s="118">
        <v>0</v>
      </c>
      <c r="JV426" s="130">
        <v>1</v>
      </c>
      <c r="JW426" s="131">
        <v>1.0416666666666701E-2</v>
      </c>
      <c r="JX426" s="119"/>
      <c r="JY426" s="119"/>
      <c r="JZ426" s="119"/>
      <c r="KA426" s="122">
        <v>0</v>
      </c>
      <c r="KB426" s="119"/>
      <c r="KC426" s="119"/>
      <c r="KD426" s="122">
        <v>0</v>
      </c>
      <c r="KE426" s="122">
        <v>0</v>
      </c>
      <c r="KF426" s="122">
        <v>0</v>
      </c>
      <c r="KG426" s="122">
        <v>0</v>
      </c>
      <c r="KH426" s="119">
        <v>0</v>
      </c>
      <c r="KI426" s="119">
        <v>0</v>
      </c>
      <c r="KJ426" s="119">
        <v>0</v>
      </c>
      <c r="KK426" s="119">
        <v>0</v>
      </c>
      <c r="KL426" s="119">
        <v>0</v>
      </c>
      <c r="KM426" s="119">
        <v>0</v>
      </c>
      <c r="KN426" s="119">
        <v>0</v>
      </c>
      <c r="KO426" s="119">
        <v>0</v>
      </c>
      <c r="KP426" s="119">
        <v>0</v>
      </c>
      <c r="KQ426" s="119">
        <v>0</v>
      </c>
      <c r="KR426" s="119">
        <v>0</v>
      </c>
      <c r="KS426" s="119">
        <v>0</v>
      </c>
      <c r="KT426" s="119">
        <v>0</v>
      </c>
      <c r="KU426" s="119">
        <v>0</v>
      </c>
      <c r="KV426" s="122">
        <v>0</v>
      </c>
      <c r="KW426" s="122">
        <v>0</v>
      </c>
      <c r="KX426" s="122">
        <v>0</v>
      </c>
      <c r="KY426" s="122">
        <v>0</v>
      </c>
      <c r="KZ426" s="130">
        <v>1</v>
      </c>
      <c r="LA426" s="131">
        <v>1.0416666666666701E-2</v>
      </c>
      <c r="LB426" s="122">
        <v>0</v>
      </c>
      <c r="LC426" s="122">
        <v>0</v>
      </c>
      <c r="LD426" s="122">
        <v>0</v>
      </c>
      <c r="LE426" s="119"/>
      <c r="LF426" s="130">
        <v>1</v>
      </c>
      <c r="LG426" s="131">
        <v>1.0416666666666701E-2</v>
      </c>
      <c r="LH426" s="122">
        <v>0</v>
      </c>
      <c r="LI426" s="122">
        <v>0</v>
      </c>
      <c r="LJ426" s="122">
        <v>0</v>
      </c>
      <c r="LK426" s="122">
        <v>0</v>
      </c>
      <c r="LL426" s="122">
        <v>0</v>
      </c>
      <c r="LM426" s="122">
        <v>0</v>
      </c>
      <c r="LN426" s="119">
        <v>0</v>
      </c>
      <c r="LO426" s="119">
        <v>0</v>
      </c>
      <c r="LP426" s="119">
        <v>0</v>
      </c>
      <c r="LQ426" s="119">
        <v>0</v>
      </c>
      <c r="LR426" s="119">
        <v>0</v>
      </c>
      <c r="LS426" s="119">
        <v>0</v>
      </c>
      <c r="LT426" s="119">
        <v>0</v>
      </c>
      <c r="LU426" s="119">
        <v>0</v>
      </c>
      <c r="LV426" s="119">
        <v>0</v>
      </c>
      <c r="LW426" s="119">
        <v>0</v>
      </c>
      <c r="LX426" s="119">
        <v>0</v>
      </c>
      <c r="LY426" s="122">
        <v>0</v>
      </c>
      <c r="LZ426" s="122">
        <v>0</v>
      </c>
      <c r="MA426" s="122">
        <v>0</v>
      </c>
      <c r="MB426" s="122">
        <v>0</v>
      </c>
      <c r="MC426" s="122">
        <v>0</v>
      </c>
      <c r="MD426" s="122">
        <v>0</v>
      </c>
      <c r="ME426" s="122">
        <v>0</v>
      </c>
      <c r="MF426" s="122">
        <v>0</v>
      </c>
      <c r="MG426" s="122">
        <v>0</v>
      </c>
      <c r="MH426" s="122">
        <v>0</v>
      </c>
      <c r="MI426" s="122">
        <v>0</v>
      </c>
      <c r="MJ426" s="122">
        <v>0</v>
      </c>
      <c r="MK426" s="122">
        <v>0</v>
      </c>
      <c r="ML426" s="122">
        <v>0</v>
      </c>
      <c r="MM426" s="122">
        <v>0</v>
      </c>
      <c r="MN426" s="122">
        <v>0</v>
      </c>
      <c r="MO426" s="122">
        <v>0</v>
      </c>
      <c r="MP426" s="122">
        <v>0</v>
      </c>
      <c r="MQ426" s="122">
        <v>0</v>
      </c>
      <c r="MR426" s="122">
        <v>0</v>
      </c>
      <c r="MS426" s="122">
        <v>0</v>
      </c>
      <c r="MT426" s="122">
        <v>0</v>
      </c>
      <c r="MU426" s="122">
        <v>0</v>
      </c>
      <c r="MV426" s="122">
        <v>0</v>
      </c>
      <c r="MW426" s="122">
        <v>0</v>
      </c>
      <c r="MX426" s="122">
        <v>0</v>
      </c>
      <c r="MY426" s="122">
        <v>0</v>
      </c>
      <c r="MZ426" s="122">
        <v>0</v>
      </c>
      <c r="NA426" s="122">
        <v>0</v>
      </c>
      <c r="NB426" s="122">
        <v>0</v>
      </c>
      <c r="NC426" s="122">
        <v>0</v>
      </c>
      <c r="ND426" s="122">
        <v>0</v>
      </c>
      <c r="NE426" s="122">
        <v>0</v>
      </c>
      <c r="NF426" s="122">
        <v>0</v>
      </c>
      <c r="NG426" s="122">
        <v>0</v>
      </c>
      <c r="NH426" s="122">
        <v>0</v>
      </c>
      <c r="NI426" s="122">
        <v>0</v>
      </c>
      <c r="NJ426" s="122">
        <v>0</v>
      </c>
      <c r="NK426" s="122">
        <v>0</v>
      </c>
      <c r="NL426" s="122">
        <v>0</v>
      </c>
      <c r="NM426" s="122">
        <v>0</v>
      </c>
      <c r="NN426" s="122">
        <v>0</v>
      </c>
      <c r="NO426" s="122">
        <v>0</v>
      </c>
      <c r="NP426" s="122">
        <v>0</v>
      </c>
      <c r="NQ426" s="119">
        <v>0</v>
      </c>
      <c r="NR426" s="119">
        <v>0</v>
      </c>
      <c r="NS426" s="119">
        <v>0</v>
      </c>
      <c r="NT426" s="119">
        <v>0</v>
      </c>
      <c r="NU426" s="119">
        <v>0</v>
      </c>
      <c r="NV426" s="119">
        <v>0</v>
      </c>
      <c r="NW426" s="119">
        <v>0</v>
      </c>
      <c r="NX426" s="119">
        <v>0</v>
      </c>
      <c r="NY426" s="119">
        <v>0</v>
      </c>
      <c r="NZ426" s="119">
        <v>0</v>
      </c>
      <c r="OA426" s="119">
        <v>0</v>
      </c>
      <c r="OB426" s="119">
        <v>0</v>
      </c>
      <c r="OC426" s="119">
        <v>0</v>
      </c>
      <c r="OD426" s="119">
        <v>0</v>
      </c>
      <c r="OE426" s="119">
        <v>0</v>
      </c>
      <c r="OF426" s="119">
        <v>0</v>
      </c>
      <c r="OG426" s="119">
        <v>0</v>
      </c>
      <c r="OH426" s="119">
        <v>0</v>
      </c>
      <c r="OI426" s="119">
        <v>0</v>
      </c>
      <c r="OJ426" s="119">
        <v>0</v>
      </c>
      <c r="OK426" s="119">
        <v>0</v>
      </c>
      <c r="OL426" s="119">
        <v>0</v>
      </c>
      <c r="OM426" s="119">
        <v>0</v>
      </c>
      <c r="ON426" s="119">
        <v>0</v>
      </c>
      <c r="OO426" s="119">
        <v>0</v>
      </c>
      <c r="OP426" s="119">
        <v>0</v>
      </c>
      <c r="OQ426" s="119">
        <v>0</v>
      </c>
      <c r="OR426" s="119">
        <v>0</v>
      </c>
      <c r="OS426" s="119">
        <v>0</v>
      </c>
      <c r="OT426" s="119">
        <v>0</v>
      </c>
    </row>
    <row r="427" spans="1:410" s="10" customFormat="1">
      <c r="A427" s="55" t="s">
        <v>1996</v>
      </c>
      <c r="B427" s="56" t="s">
        <v>1234</v>
      </c>
      <c r="C427" s="55" t="s">
        <v>427</v>
      </c>
      <c r="D427" s="58">
        <v>3</v>
      </c>
      <c r="E427" s="96">
        <v>2018</v>
      </c>
      <c r="F427" s="56">
        <v>85.21</v>
      </c>
      <c r="G427" s="110">
        <v>23514</v>
      </c>
      <c r="H427" s="110">
        <v>12479</v>
      </c>
      <c r="I427" s="110">
        <v>11035</v>
      </c>
      <c r="J427" s="100">
        <v>43.07</v>
      </c>
      <c r="K427" s="110">
        <v>8486</v>
      </c>
      <c r="L427" s="100">
        <v>19.100000000000001</v>
      </c>
      <c r="M427" s="110">
        <v>3763</v>
      </c>
      <c r="N427" s="114">
        <v>1479</v>
      </c>
      <c r="O427" s="114">
        <v>784</v>
      </c>
      <c r="P427" s="114">
        <v>695</v>
      </c>
      <c r="Q427" s="112" t="e">
        <v>#N/A</v>
      </c>
      <c r="R427" s="113" t="e">
        <v>#N/A</v>
      </c>
      <c r="S427" s="113" t="e">
        <v>#N/A</v>
      </c>
      <c r="T427" s="114">
        <v>1481</v>
      </c>
      <c r="U427" s="114">
        <v>776</v>
      </c>
      <c r="V427" s="114">
        <v>705</v>
      </c>
      <c r="W427" s="114" t="e">
        <v>#N/A</v>
      </c>
      <c r="X427" s="113" t="e">
        <v>#N/A</v>
      </c>
      <c r="Y427" s="113" t="e">
        <v>#N/A</v>
      </c>
      <c r="Z427" s="114">
        <v>1535</v>
      </c>
      <c r="AA427" s="114">
        <v>797</v>
      </c>
      <c r="AB427" s="114">
        <v>738</v>
      </c>
      <c r="AC427" s="112" t="e">
        <v>#N/A</v>
      </c>
      <c r="AD427" s="112" t="e">
        <v>#N/A</v>
      </c>
      <c r="AE427" s="112" t="e">
        <v>#N/A</v>
      </c>
      <c r="AF427" s="114">
        <v>1641</v>
      </c>
      <c r="AG427" s="114">
        <v>851</v>
      </c>
      <c r="AH427" s="181">
        <v>790</v>
      </c>
      <c r="AI427" s="182"/>
      <c r="AJ427" s="182"/>
      <c r="AK427" s="182"/>
      <c r="AL427" s="114">
        <v>1765</v>
      </c>
      <c r="AM427" s="114">
        <v>892</v>
      </c>
      <c r="AN427" s="114">
        <v>873</v>
      </c>
      <c r="AO427" s="114">
        <v>1743</v>
      </c>
      <c r="AP427" s="114">
        <v>863</v>
      </c>
      <c r="AQ427" s="114">
        <v>880</v>
      </c>
      <c r="AR427" s="56">
        <v>119</v>
      </c>
      <c r="AS427" s="80">
        <v>525</v>
      </c>
      <c r="AT427" s="126" t="s">
        <v>3413</v>
      </c>
      <c r="AU427" s="59">
        <v>378</v>
      </c>
      <c r="AV427" s="59">
        <v>0</v>
      </c>
      <c r="AW427" s="59">
        <v>63</v>
      </c>
      <c r="AX427" s="59">
        <v>23.4</v>
      </c>
      <c r="AY427" s="59">
        <v>4</v>
      </c>
      <c r="AZ427" s="134">
        <v>2.4</v>
      </c>
      <c r="BA427" s="134">
        <v>4</v>
      </c>
      <c r="BB427" s="62">
        <v>0</v>
      </c>
      <c r="BC427" s="63">
        <v>0</v>
      </c>
      <c r="BD427" s="64">
        <v>0</v>
      </c>
      <c r="BE427" s="65">
        <v>0</v>
      </c>
      <c r="BF427" s="62">
        <v>4.0935672514619883</v>
      </c>
      <c r="BG427" s="63">
        <v>7</v>
      </c>
      <c r="BH427" s="62">
        <v>9.9415204678362574</v>
      </c>
      <c r="BI427" s="63">
        <v>17</v>
      </c>
      <c r="BJ427" s="64">
        <v>0</v>
      </c>
      <c r="BK427" s="65">
        <v>0</v>
      </c>
      <c r="BL427" s="64">
        <v>0</v>
      </c>
      <c r="BM427" s="65">
        <v>0</v>
      </c>
      <c r="BN427" s="56">
        <v>0</v>
      </c>
      <c r="BO427" s="56">
        <v>0</v>
      </c>
      <c r="BP427" s="56">
        <v>293.26</v>
      </c>
      <c r="BQ427" s="56">
        <v>1</v>
      </c>
      <c r="BR427" s="56">
        <v>0</v>
      </c>
      <c r="BS427" s="56">
        <v>0</v>
      </c>
      <c r="BT427" s="56">
        <v>293.26</v>
      </c>
      <c r="BU427" s="56">
        <v>1</v>
      </c>
      <c r="BV427" s="116">
        <v>0</v>
      </c>
      <c r="BW427" s="70">
        <v>0.9296875</v>
      </c>
      <c r="BX427" s="56">
        <v>85.9</v>
      </c>
      <c r="BY427" s="107">
        <v>92.2</v>
      </c>
      <c r="BZ427" s="56">
        <v>88.3</v>
      </c>
      <c r="CA427" s="56">
        <v>95.5</v>
      </c>
      <c r="CB427" s="56">
        <v>95.1</v>
      </c>
      <c r="CC427" s="96" t="s">
        <v>3827</v>
      </c>
      <c r="CD427" s="96" t="s">
        <v>3828</v>
      </c>
      <c r="CE427" s="96" t="s">
        <v>555</v>
      </c>
      <c r="CF427" s="96" t="s">
        <v>2003</v>
      </c>
      <c r="CG427" s="96" t="s">
        <v>3829</v>
      </c>
      <c r="CH427" s="56">
        <v>60.83</v>
      </c>
      <c r="CI427" s="56">
        <v>1</v>
      </c>
      <c r="CJ427" s="60">
        <v>0</v>
      </c>
      <c r="CK427" s="61">
        <v>0</v>
      </c>
      <c r="CL427" s="107">
        <v>60.827250608272507</v>
      </c>
      <c r="CM427" s="56">
        <v>1</v>
      </c>
      <c r="CN427" s="56">
        <v>121.65</v>
      </c>
      <c r="CO427" s="56">
        <v>2</v>
      </c>
      <c r="CP427" s="56">
        <v>0</v>
      </c>
      <c r="CQ427" s="56">
        <v>0</v>
      </c>
      <c r="CR427" s="56">
        <v>0</v>
      </c>
      <c r="CS427" s="56">
        <v>0</v>
      </c>
      <c r="CT427" s="56">
        <v>0</v>
      </c>
      <c r="CU427" s="56">
        <v>0</v>
      </c>
      <c r="CV427" s="56">
        <v>0</v>
      </c>
      <c r="CW427" s="56">
        <v>0</v>
      </c>
      <c r="CX427" s="56">
        <v>0</v>
      </c>
      <c r="CY427" s="56">
        <v>0</v>
      </c>
      <c r="CZ427" s="56">
        <v>0</v>
      </c>
      <c r="DA427" s="56">
        <v>0</v>
      </c>
      <c r="DB427" s="60">
        <v>0.58445353594389238</v>
      </c>
      <c r="DC427" s="56">
        <v>1</v>
      </c>
      <c r="DD427" s="56" t="s">
        <v>3830</v>
      </c>
      <c r="DE427" s="56" t="s">
        <v>3831</v>
      </c>
      <c r="DF427" s="96" t="s">
        <v>555</v>
      </c>
      <c r="DG427" s="96" t="s">
        <v>555</v>
      </c>
      <c r="DH427" s="56">
        <v>351.23</v>
      </c>
      <c r="DI427" s="56">
        <v>7</v>
      </c>
      <c r="DJ427" s="56">
        <v>150.53</v>
      </c>
      <c r="DK427" s="56">
        <v>3</v>
      </c>
      <c r="DL427" s="56">
        <v>0</v>
      </c>
      <c r="DM427" s="56">
        <v>0</v>
      </c>
      <c r="DN427" s="56">
        <v>351.23</v>
      </c>
      <c r="DO427" s="56">
        <v>7</v>
      </c>
      <c r="DP427" s="56">
        <v>0</v>
      </c>
      <c r="DQ427" s="56">
        <v>0</v>
      </c>
      <c r="DR427" s="56">
        <v>0</v>
      </c>
      <c r="DS427" s="56">
        <v>0</v>
      </c>
      <c r="DT427" s="56">
        <v>0</v>
      </c>
      <c r="DU427" s="56">
        <v>0</v>
      </c>
      <c r="DV427" s="56">
        <v>0</v>
      </c>
      <c r="DW427" s="56">
        <v>0</v>
      </c>
      <c r="DX427" s="56">
        <v>0</v>
      </c>
      <c r="DY427" s="56">
        <v>0</v>
      </c>
      <c r="DZ427" s="62">
        <v>0.35842293906810035</v>
      </c>
      <c r="EA427" s="63">
        <v>3</v>
      </c>
      <c r="EB427" s="62">
        <v>14.097968936678615</v>
      </c>
      <c r="EC427" s="63">
        <v>118</v>
      </c>
      <c r="ED427" s="60">
        <v>0</v>
      </c>
      <c r="EE427" s="63">
        <v>0</v>
      </c>
      <c r="EF427" s="56" t="s">
        <v>3711</v>
      </c>
      <c r="EG427" s="56" t="s">
        <v>3832</v>
      </c>
      <c r="EH427" s="56" t="s">
        <v>555</v>
      </c>
      <c r="EI427" s="56" t="s">
        <v>555</v>
      </c>
      <c r="EJ427" s="56" t="s">
        <v>3033</v>
      </c>
      <c r="EK427" s="56" t="s">
        <v>3833</v>
      </c>
      <c r="EL427" s="56" t="s">
        <v>3834</v>
      </c>
      <c r="EM427" s="56" t="s">
        <v>3835</v>
      </c>
      <c r="EN427" s="56" t="s">
        <v>555</v>
      </c>
      <c r="EO427" s="56" t="s">
        <v>555</v>
      </c>
      <c r="EP427" s="56">
        <v>49.38</v>
      </c>
      <c r="EQ427" s="56">
        <v>1</v>
      </c>
      <c r="ER427" s="99">
        <v>246.91</v>
      </c>
      <c r="ES427" s="96">
        <v>5</v>
      </c>
      <c r="ET427" s="56">
        <v>0</v>
      </c>
      <c r="EU427" s="56">
        <v>0</v>
      </c>
      <c r="EV427" s="107">
        <v>49.382716049382715</v>
      </c>
      <c r="EW427" s="56">
        <v>1</v>
      </c>
      <c r="EX427" s="56">
        <v>0</v>
      </c>
      <c r="EY427" s="62">
        <v>60.710194730813285</v>
      </c>
      <c r="EZ427" s="63">
        <v>53</v>
      </c>
      <c r="FA427" s="62">
        <v>53.409090909090907</v>
      </c>
      <c r="FB427" s="63">
        <v>47</v>
      </c>
      <c r="FC427" s="56">
        <v>25.85</v>
      </c>
      <c r="FD427" s="111">
        <v>1</v>
      </c>
      <c r="FE427" s="56">
        <v>25.85</v>
      </c>
      <c r="FF427" s="56">
        <v>1</v>
      </c>
      <c r="FG427" s="56">
        <v>0</v>
      </c>
      <c r="FH427" s="56">
        <v>0</v>
      </c>
      <c r="FI427" s="56">
        <v>25.85</v>
      </c>
      <c r="FJ427" s="56">
        <v>1</v>
      </c>
      <c r="FK427" s="56">
        <v>77.540000000000006</v>
      </c>
      <c r="FL427" s="56">
        <v>3</v>
      </c>
      <c r="FM427" s="56">
        <v>103.39</v>
      </c>
      <c r="FN427" s="56">
        <v>4</v>
      </c>
      <c r="FO427" s="56">
        <v>491.08</v>
      </c>
      <c r="FP427" s="56">
        <v>19</v>
      </c>
      <c r="FQ427" s="56">
        <v>51.69</v>
      </c>
      <c r="FR427" s="56">
        <v>2</v>
      </c>
      <c r="FS427" s="60">
        <v>5</v>
      </c>
      <c r="FT427" s="61">
        <v>5</v>
      </c>
      <c r="FU427" s="60">
        <v>0.72332730560578662</v>
      </c>
      <c r="FV427" s="61">
        <v>4</v>
      </c>
      <c r="FW427" s="56" t="s">
        <v>3836</v>
      </c>
      <c r="FX427" s="56">
        <v>2.93</v>
      </c>
      <c r="FY427" s="56">
        <v>27.91</v>
      </c>
      <c r="FZ427" s="111">
        <v>7010</v>
      </c>
      <c r="GA427" s="111">
        <v>10013</v>
      </c>
      <c r="GB427" s="56">
        <v>33.31</v>
      </c>
      <c r="GC427" s="56">
        <v>66.69</v>
      </c>
      <c r="GD427" s="56">
        <v>20.49</v>
      </c>
      <c r="GE427" s="56">
        <v>80.47</v>
      </c>
      <c r="GF427" s="56">
        <v>88.94</v>
      </c>
      <c r="GG427" s="56">
        <v>73.180000000000007</v>
      </c>
      <c r="GH427" s="56">
        <v>99.43</v>
      </c>
      <c r="GI427" s="56">
        <v>37.369999999999997</v>
      </c>
      <c r="GJ427" s="56">
        <v>57.07</v>
      </c>
      <c r="GK427" s="56">
        <v>92.85</v>
      </c>
      <c r="GL427" s="56">
        <v>1.9</v>
      </c>
      <c r="GM427" s="56">
        <v>11.8</v>
      </c>
      <c r="GN427" s="56">
        <v>3.38</v>
      </c>
      <c r="GO427" s="56">
        <v>20.92</v>
      </c>
      <c r="GP427" s="56">
        <v>5.08</v>
      </c>
      <c r="GQ427" s="56">
        <v>2.99</v>
      </c>
      <c r="GR427" s="56">
        <v>13.08</v>
      </c>
      <c r="GS427" s="56">
        <v>4.75</v>
      </c>
      <c r="GT427" s="56">
        <v>2.5299999999999998</v>
      </c>
      <c r="GU427" s="99">
        <v>4.6528588098016339</v>
      </c>
      <c r="GV427" s="120">
        <v>1.4790711433219899E-3</v>
      </c>
      <c r="GW427" s="120">
        <v>5.0880047330276602E-2</v>
      </c>
      <c r="GX427" s="120">
        <v>0.25159000147907101</v>
      </c>
      <c r="GY427" s="120">
        <v>0.443573435882266</v>
      </c>
      <c r="GZ427" s="120">
        <v>0.105753586747523</v>
      </c>
      <c r="HA427" s="120">
        <v>0.13296849578464701</v>
      </c>
      <c r="HB427" s="120">
        <v>1.13888478035794E-2</v>
      </c>
      <c r="HC427" s="120">
        <v>2.3665138293151901E-3</v>
      </c>
      <c r="HD427" s="118">
        <v>0</v>
      </c>
      <c r="HE427" s="118">
        <v>0</v>
      </c>
      <c r="HF427" s="118">
        <v>0</v>
      </c>
      <c r="HG427" s="118">
        <v>0</v>
      </c>
      <c r="HH427" s="118">
        <v>1</v>
      </c>
      <c r="HI427" s="122">
        <v>1219</v>
      </c>
      <c r="HJ427" s="118">
        <v>2</v>
      </c>
      <c r="HK427" s="122">
        <v>1222</v>
      </c>
      <c r="HL427" s="118">
        <v>0</v>
      </c>
      <c r="HM427" s="118">
        <v>0</v>
      </c>
      <c r="HN427" s="118">
        <v>0</v>
      </c>
      <c r="HO427" s="118">
        <v>0</v>
      </c>
      <c r="HP427" s="122">
        <v>7</v>
      </c>
      <c r="HQ427" s="122">
        <v>1443</v>
      </c>
      <c r="HR427" s="122">
        <v>3</v>
      </c>
      <c r="HS427" s="122">
        <v>1453</v>
      </c>
      <c r="HT427" s="118">
        <v>0</v>
      </c>
      <c r="HU427" s="118">
        <v>0</v>
      </c>
      <c r="HV427" s="118">
        <v>0</v>
      </c>
      <c r="HW427" s="118">
        <v>0</v>
      </c>
      <c r="HX427" s="122">
        <v>10</v>
      </c>
      <c r="HY427" s="122">
        <v>1669</v>
      </c>
      <c r="HZ427" s="122">
        <v>5</v>
      </c>
      <c r="IA427" s="122">
        <v>1684</v>
      </c>
      <c r="IB427" s="118">
        <v>0</v>
      </c>
      <c r="IC427" s="118">
        <v>0</v>
      </c>
      <c r="ID427" s="118">
        <v>0</v>
      </c>
      <c r="IE427" s="118">
        <v>0</v>
      </c>
      <c r="IF427" s="122">
        <v>8</v>
      </c>
      <c r="IG427" s="122">
        <v>3463</v>
      </c>
      <c r="IH427" s="122">
        <v>18</v>
      </c>
      <c r="II427" s="122">
        <v>3489</v>
      </c>
      <c r="IJ427" s="119">
        <v>0</v>
      </c>
      <c r="IK427" s="119">
        <v>0</v>
      </c>
      <c r="IL427" s="130">
        <v>1</v>
      </c>
      <c r="IM427" s="131">
        <v>0.5</v>
      </c>
      <c r="IN427" s="119">
        <v>0</v>
      </c>
      <c r="IO427" s="119">
        <v>0</v>
      </c>
      <c r="IP427" s="119">
        <v>0</v>
      </c>
      <c r="IQ427" s="119">
        <v>0</v>
      </c>
      <c r="IR427" s="119">
        <v>0</v>
      </c>
      <c r="IS427" s="119">
        <v>0</v>
      </c>
      <c r="IT427" s="119">
        <v>0</v>
      </c>
      <c r="IU427" s="119">
        <v>0</v>
      </c>
      <c r="IV427" s="119">
        <v>0</v>
      </c>
      <c r="IW427" s="119">
        <v>0</v>
      </c>
      <c r="IX427" s="130">
        <v>1</v>
      </c>
      <c r="IY427" s="131">
        <v>0.5</v>
      </c>
      <c r="IZ427" s="119">
        <v>0</v>
      </c>
      <c r="JA427" s="119">
        <v>0</v>
      </c>
      <c r="JB427" s="119">
        <v>0</v>
      </c>
      <c r="JC427" s="119">
        <v>0</v>
      </c>
      <c r="JD427" s="122">
        <v>0</v>
      </c>
      <c r="JE427" s="122">
        <v>0</v>
      </c>
      <c r="JF427" s="122">
        <v>0</v>
      </c>
      <c r="JG427" s="122">
        <v>0</v>
      </c>
      <c r="JH427" s="122">
        <v>0</v>
      </c>
      <c r="JI427" s="122">
        <v>0</v>
      </c>
      <c r="JJ427" s="119">
        <v>0</v>
      </c>
      <c r="JK427" s="119">
        <v>0</v>
      </c>
      <c r="JL427" s="119">
        <v>0</v>
      </c>
      <c r="JM427" s="119">
        <v>0</v>
      </c>
      <c r="JN427" s="122">
        <v>0</v>
      </c>
      <c r="JO427" s="119">
        <v>0</v>
      </c>
      <c r="JP427" s="119">
        <v>0</v>
      </c>
      <c r="JQ427" s="119">
        <v>0</v>
      </c>
      <c r="JR427" s="119">
        <v>0</v>
      </c>
      <c r="JS427" s="119">
        <v>0</v>
      </c>
      <c r="JT427" s="122">
        <v>0</v>
      </c>
      <c r="JU427" s="118">
        <v>0</v>
      </c>
      <c r="JV427" s="119">
        <v>0</v>
      </c>
      <c r="JW427" s="119">
        <v>0</v>
      </c>
      <c r="JX427" s="119">
        <v>0</v>
      </c>
      <c r="JY427" s="119">
        <v>0</v>
      </c>
      <c r="JZ427" s="119">
        <v>0</v>
      </c>
      <c r="KA427" s="122">
        <v>0</v>
      </c>
      <c r="KB427" s="119">
        <v>0</v>
      </c>
      <c r="KC427" s="119">
        <v>0</v>
      </c>
      <c r="KD427" s="122">
        <v>0</v>
      </c>
      <c r="KE427" s="122">
        <v>0</v>
      </c>
      <c r="KF427" s="122">
        <v>0</v>
      </c>
      <c r="KG427" s="122">
        <v>0</v>
      </c>
      <c r="KH427" s="119">
        <v>0</v>
      </c>
      <c r="KI427" s="119">
        <v>0</v>
      </c>
      <c r="KJ427" s="119">
        <v>0</v>
      </c>
      <c r="KK427" s="119">
        <v>0</v>
      </c>
      <c r="KL427" s="119">
        <v>0</v>
      </c>
      <c r="KM427" s="119">
        <v>0</v>
      </c>
      <c r="KN427" s="119">
        <v>0</v>
      </c>
      <c r="KO427" s="119">
        <v>0</v>
      </c>
      <c r="KP427" s="119">
        <v>0</v>
      </c>
      <c r="KQ427" s="119">
        <v>0</v>
      </c>
      <c r="KR427" s="119">
        <v>0</v>
      </c>
      <c r="KS427" s="119">
        <v>0</v>
      </c>
      <c r="KT427" s="119">
        <v>0</v>
      </c>
      <c r="KU427" s="119">
        <v>0</v>
      </c>
      <c r="KV427" s="122">
        <v>0</v>
      </c>
      <c r="KW427" s="122">
        <v>0</v>
      </c>
      <c r="KX427" s="122">
        <v>0</v>
      </c>
      <c r="KY427" s="122">
        <v>0</v>
      </c>
      <c r="KZ427" s="119">
        <v>0</v>
      </c>
      <c r="LA427" s="119">
        <v>0</v>
      </c>
      <c r="LB427" s="122">
        <v>0</v>
      </c>
      <c r="LC427" s="122">
        <v>0</v>
      </c>
      <c r="LD427" s="122">
        <v>0</v>
      </c>
      <c r="LE427" s="122">
        <v>0</v>
      </c>
      <c r="LF427" s="122">
        <v>0</v>
      </c>
      <c r="LG427" s="122">
        <v>0</v>
      </c>
      <c r="LH427" s="122">
        <v>0</v>
      </c>
      <c r="LI427" s="122">
        <v>0</v>
      </c>
      <c r="LJ427" s="122">
        <v>0</v>
      </c>
      <c r="LK427" s="122">
        <v>0</v>
      </c>
      <c r="LL427" s="122">
        <v>0</v>
      </c>
      <c r="LM427" s="122">
        <v>0</v>
      </c>
      <c r="LN427" s="119">
        <v>0</v>
      </c>
      <c r="LO427" s="119">
        <v>0</v>
      </c>
      <c r="LP427" s="119">
        <v>0</v>
      </c>
      <c r="LQ427" s="119">
        <v>0</v>
      </c>
      <c r="LR427" s="119">
        <v>0</v>
      </c>
      <c r="LS427" s="119">
        <v>0</v>
      </c>
      <c r="LT427" s="119">
        <v>0</v>
      </c>
      <c r="LU427" s="119">
        <v>0</v>
      </c>
      <c r="LV427" s="119">
        <v>0</v>
      </c>
      <c r="LW427" s="119">
        <v>0</v>
      </c>
      <c r="LX427" s="119">
        <v>0</v>
      </c>
      <c r="LY427" s="122">
        <v>0</v>
      </c>
      <c r="LZ427" s="122">
        <v>0</v>
      </c>
      <c r="MA427" s="122">
        <v>0</v>
      </c>
      <c r="MB427" s="122">
        <v>0</v>
      </c>
      <c r="MC427" s="122">
        <v>0</v>
      </c>
      <c r="MD427" s="122">
        <v>0</v>
      </c>
      <c r="ME427" s="122">
        <v>0</v>
      </c>
      <c r="MF427" s="122">
        <v>0</v>
      </c>
      <c r="MG427" s="122">
        <v>0</v>
      </c>
      <c r="MH427" s="122">
        <v>0</v>
      </c>
      <c r="MI427" s="122">
        <v>0</v>
      </c>
      <c r="MJ427" s="122">
        <v>0</v>
      </c>
      <c r="MK427" s="122">
        <v>0</v>
      </c>
      <c r="ML427" s="122">
        <v>0</v>
      </c>
      <c r="MM427" s="122">
        <v>0</v>
      </c>
      <c r="MN427" s="122">
        <v>0</v>
      </c>
      <c r="MO427" s="122">
        <v>0</v>
      </c>
      <c r="MP427" s="122">
        <v>0</v>
      </c>
      <c r="MQ427" s="122">
        <v>0</v>
      </c>
      <c r="MR427" s="122">
        <v>0</v>
      </c>
      <c r="MS427" s="122">
        <v>0</v>
      </c>
      <c r="MT427" s="122">
        <v>0</v>
      </c>
      <c r="MU427" s="122">
        <v>0</v>
      </c>
      <c r="MV427" s="122">
        <v>0</v>
      </c>
      <c r="MW427" s="122">
        <v>0</v>
      </c>
      <c r="MX427" s="122">
        <v>0</v>
      </c>
      <c r="MY427" s="122">
        <v>0</v>
      </c>
      <c r="MZ427" s="122">
        <v>0</v>
      </c>
      <c r="NA427" s="122">
        <v>0</v>
      </c>
      <c r="NB427" s="122">
        <v>0</v>
      </c>
      <c r="NC427" s="122">
        <v>0</v>
      </c>
      <c r="ND427" s="122">
        <v>0</v>
      </c>
      <c r="NE427" s="122">
        <v>0</v>
      </c>
      <c r="NF427" s="122">
        <v>0</v>
      </c>
      <c r="NG427" s="122">
        <v>0</v>
      </c>
      <c r="NH427" s="122">
        <v>0</v>
      </c>
      <c r="NI427" s="122">
        <v>0</v>
      </c>
      <c r="NJ427" s="122">
        <v>0</v>
      </c>
      <c r="NK427" s="122">
        <v>0</v>
      </c>
      <c r="NL427" s="122">
        <v>0</v>
      </c>
      <c r="NM427" s="122">
        <v>0</v>
      </c>
      <c r="NN427" s="122">
        <v>0</v>
      </c>
      <c r="NO427" s="122">
        <v>0</v>
      </c>
      <c r="NP427" s="122">
        <v>0</v>
      </c>
      <c r="NQ427" s="119">
        <v>0</v>
      </c>
      <c r="NR427" s="119">
        <v>0</v>
      </c>
      <c r="NS427" s="119">
        <v>0</v>
      </c>
      <c r="NT427" s="119">
        <v>0</v>
      </c>
      <c r="NU427" s="119">
        <v>0</v>
      </c>
      <c r="NV427" s="119">
        <v>0</v>
      </c>
      <c r="NW427" s="119">
        <v>0</v>
      </c>
      <c r="NX427" s="119">
        <v>0</v>
      </c>
      <c r="NY427" s="119">
        <v>0</v>
      </c>
      <c r="NZ427" s="119">
        <v>0</v>
      </c>
      <c r="OA427" s="119">
        <v>0</v>
      </c>
      <c r="OB427" s="119">
        <v>0</v>
      </c>
      <c r="OC427" s="119">
        <v>0</v>
      </c>
      <c r="OD427" s="119">
        <v>0</v>
      </c>
      <c r="OE427" s="119">
        <v>0</v>
      </c>
      <c r="OF427" s="119">
        <v>0</v>
      </c>
      <c r="OG427" s="119">
        <v>0</v>
      </c>
      <c r="OH427" s="119">
        <v>0</v>
      </c>
      <c r="OI427" s="119">
        <v>0</v>
      </c>
      <c r="OJ427" s="119">
        <v>0</v>
      </c>
      <c r="OK427" s="119">
        <v>0</v>
      </c>
      <c r="OL427" s="119">
        <v>0</v>
      </c>
      <c r="OM427" s="119">
        <v>0</v>
      </c>
      <c r="ON427" s="119">
        <v>0</v>
      </c>
      <c r="OO427" s="119">
        <v>0</v>
      </c>
      <c r="OP427" s="119">
        <v>0</v>
      </c>
      <c r="OQ427" s="119">
        <v>0</v>
      </c>
      <c r="OR427" s="119">
        <v>0</v>
      </c>
      <c r="OS427" s="119">
        <v>0</v>
      </c>
      <c r="OT427" s="119">
        <v>0</v>
      </c>
    </row>
    <row r="428" spans="1:410" s="10" customFormat="1">
      <c r="A428" s="55" t="s">
        <v>1240</v>
      </c>
      <c r="B428" s="56" t="s">
        <v>1241</v>
      </c>
      <c r="C428" s="55" t="s">
        <v>427</v>
      </c>
      <c r="D428" s="57">
        <v>1</v>
      </c>
      <c r="E428" s="96">
        <v>2018</v>
      </c>
      <c r="F428" s="56">
        <v>91.25</v>
      </c>
      <c r="G428" s="110">
        <v>135465</v>
      </c>
      <c r="H428" s="110">
        <v>83007</v>
      </c>
      <c r="I428" s="110">
        <v>52458</v>
      </c>
      <c r="J428" s="100">
        <v>106.36</v>
      </c>
      <c r="K428" s="110">
        <v>134214</v>
      </c>
      <c r="L428" s="100">
        <v>18.09</v>
      </c>
      <c r="M428" s="110">
        <v>22826</v>
      </c>
      <c r="N428" s="114">
        <v>8146</v>
      </c>
      <c r="O428" s="114">
        <v>4124</v>
      </c>
      <c r="P428" s="114">
        <v>4022</v>
      </c>
      <c r="Q428" s="112">
        <v>9778</v>
      </c>
      <c r="R428" s="113">
        <v>4953</v>
      </c>
      <c r="S428" s="113">
        <v>4825</v>
      </c>
      <c r="T428" s="114">
        <v>8265</v>
      </c>
      <c r="U428" s="114">
        <v>4217</v>
      </c>
      <c r="V428" s="114">
        <v>4048</v>
      </c>
      <c r="W428" s="114">
        <v>10089</v>
      </c>
      <c r="X428" s="113">
        <v>5168</v>
      </c>
      <c r="Y428" s="113">
        <v>4921</v>
      </c>
      <c r="Z428" s="114">
        <v>8956</v>
      </c>
      <c r="AA428" s="114">
        <v>4635</v>
      </c>
      <c r="AB428" s="114">
        <v>4321</v>
      </c>
      <c r="AC428" s="112">
        <v>11580</v>
      </c>
      <c r="AD428" s="112">
        <v>6047</v>
      </c>
      <c r="AE428" s="112">
        <v>5533</v>
      </c>
      <c r="AF428" s="114">
        <v>10552</v>
      </c>
      <c r="AG428" s="114">
        <v>5549</v>
      </c>
      <c r="AH428" s="181">
        <v>5003</v>
      </c>
      <c r="AI428" s="182"/>
      <c r="AJ428" s="182"/>
      <c r="AK428" s="182"/>
      <c r="AL428" s="114">
        <v>12073</v>
      </c>
      <c r="AM428" s="114">
        <v>6289</v>
      </c>
      <c r="AN428" s="114">
        <v>5784</v>
      </c>
      <c r="AO428" s="114">
        <v>11930</v>
      </c>
      <c r="AP428" s="114">
        <v>6080</v>
      </c>
      <c r="AQ428" s="114">
        <v>5850</v>
      </c>
      <c r="AR428" s="111">
        <v>1090</v>
      </c>
      <c r="AS428" s="112">
        <v>6682</v>
      </c>
      <c r="AT428" s="126" t="s">
        <v>3413</v>
      </c>
      <c r="AU428" s="59">
        <v>3943</v>
      </c>
      <c r="AV428" s="59">
        <v>13</v>
      </c>
      <c r="AW428" s="59">
        <v>2364</v>
      </c>
      <c r="AX428" s="59">
        <v>6.8</v>
      </c>
      <c r="AY428" s="59">
        <v>10</v>
      </c>
      <c r="AZ428" s="62">
        <v>5.3727227342245607</v>
      </c>
      <c r="BA428" s="63">
        <v>12</v>
      </c>
      <c r="BB428" s="62">
        <v>0</v>
      </c>
      <c r="BC428" s="63">
        <v>0</v>
      </c>
      <c r="BD428" s="64">
        <v>0</v>
      </c>
      <c r="BE428" s="65">
        <v>0</v>
      </c>
      <c r="BF428" s="62">
        <v>2.5152957171991841</v>
      </c>
      <c r="BG428" s="63">
        <v>37</v>
      </c>
      <c r="BH428" s="62">
        <v>10.53704962610469</v>
      </c>
      <c r="BI428" s="63">
        <v>155</v>
      </c>
      <c r="BJ428" s="64">
        <v>0</v>
      </c>
      <c r="BK428" s="65">
        <v>0</v>
      </c>
      <c r="BL428" s="64">
        <v>0</v>
      </c>
      <c r="BM428" s="65">
        <v>0</v>
      </c>
      <c r="BN428" s="56">
        <v>48.9</v>
      </c>
      <c r="BO428" s="56">
        <v>1</v>
      </c>
      <c r="BP428" s="56">
        <v>48.9</v>
      </c>
      <c r="BQ428" s="56">
        <v>1</v>
      </c>
      <c r="BR428" s="56">
        <v>0</v>
      </c>
      <c r="BS428" s="56">
        <v>0</v>
      </c>
      <c r="BT428" s="56">
        <v>0</v>
      </c>
      <c r="BU428" s="56">
        <v>0</v>
      </c>
      <c r="BV428" s="116">
        <v>270</v>
      </c>
      <c r="BW428" s="70">
        <v>0.93991912189485849</v>
      </c>
      <c r="BX428" s="56">
        <v>97.1</v>
      </c>
      <c r="BY428" s="107">
        <v>94</v>
      </c>
      <c r="BZ428" s="56">
        <v>95.7</v>
      </c>
      <c r="CA428" s="56">
        <v>83.3</v>
      </c>
      <c r="CB428" s="56">
        <v>89.9</v>
      </c>
      <c r="CC428" s="96" t="s">
        <v>3837</v>
      </c>
      <c r="CD428" s="96" t="s">
        <v>3392</v>
      </c>
      <c r="CE428" s="96" t="s">
        <v>555</v>
      </c>
      <c r="CF428" s="96" t="s">
        <v>2570</v>
      </c>
      <c r="CG428" s="96" t="s">
        <v>2298</v>
      </c>
      <c r="CH428" s="56">
        <v>24.67</v>
      </c>
      <c r="CI428" s="56">
        <v>3</v>
      </c>
      <c r="CJ428" s="60">
        <v>0</v>
      </c>
      <c r="CK428" s="61">
        <v>0</v>
      </c>
      <c r="CL428" s="56">
        <v>68.680000000000007</v>
      </c>
      <c r="CM428" s="56">
        <v>3</v>
      </c>
      <c r="CN428" s="56">
        <v>49.45</v>
      </c>
      <c r="CO428" s="56">
        <v>5</v>
      </c>
      <c r="CP428" s="56">
        <v>0</v>
      </c>
      <c r="CQ428" s="56">
        <v>0</v>
      </c>
      <c r="CR428" s="56">
        <v>0</v>
      </c>
      <c r="CS428" s="56">
        <v>0</v>
      </c>
      <c r="CT428" s="56">
        <v>0</v>
      </c>
      <c r="CU428" s="56">
        <v>0</v>
      </c>
      <c r="CV428" s="56">
        <v>0</v>
      </c>
      <c r="CW428" s="56">
        <v>0</v>
      </c>
      <c r="CX428" s="56">
        <v>0</v>
      </c>
      <c r="CY428" s="56">
        <v>0</v>
      </c>
      <c r="CZ428" s="56">
        <v>0</v>
      </c>
      <c r="DA428" s="56">
        <v>0</v>
      </c>
      <c r="DB428" s="60">
        <v>0.3769317753486619</v>
      </c>
      <c r="DC428" s="61">
        <v>4</v>
      </c>
      <c r="DD428" s="56" t="s">
        <v>2309</v>
      </c>
      <c r="DE428" s="56" t="s">
        <v>3838</v>
      </c>
      <c r="DF428" s="96" t="s">
        <v>555</v>
      </c>
      <c r="DG428" s="96" t="s">
        <v>555</v>
      </c>
      <c r="DH428" s="56">
        <v>56.31</v>
      </c>
      <c r="DI428" s="56">
        <v>7</v>
      </c>
      <c r="DJ428" s="56">
        <v>160.88999999999999</v>
      </c>
      <c r="DK428" s="56">
        <v>20</v>
      </c>
      <c r="DL428" s="56">
        <v>24.14</v>
      </c>
      <c r="DM428" s="56">
        <v>3</v>
      </c>
      <c r="DN428" s="56">
        <v>56.31</v>
      </c>
      <c r="DO428" s="56">
        <v>7</v>
      </c>
      <c r="DP428" s="107">
        <v>39.613373474885123</v>
      </c>
      <c r="DQ428" s="56">
        <v>6</v>
      </c>
      <c r="DR428" s="56">
        <v>0</v>
      </c>
      <c r="DS428" s="56">
        <v>0</v>
      </c>
      <c r="DT428" s="56">
        <v>39.61</v>
      </c>
      <c r="DU428" s="56">
        <v>5</v>
      </c>
      <c r="DV428" s="56">
        <v>7.92</v>
      </c>
      <c r="DW428" s="56">
        <v>1</v>
      </c>
      <c r="DX428" s="56">
        <v>0</v>
      </c>
      <c r="DY428" s="56">
        <v>0</v>
      </c>
      <c r="DZ428" s="62">
        <v>1.0204081632653061</v>
      </c>
      <c r="EA428" s="63">
        <v>1</v>
      </c>
      <c r="EB428" s="62">
        <v>29.591836734693878</v>
      </c>
      <c r="EC428" s="63">
        <v>29</v>
      </c>
      <c r="ED428" s="60">
        <v>1.2402213318069071</v>
      </c>
      <c r="EE428" s="61">
        <v>13</v>
      </c>
      <c r="EF428" s="56" t="s">
        <v>3839</v>
      </c>
      <c r="EG428" s="56" t="s">
        <v>3840</v>
      </c>
      <c r="EH428" s="56" t="s">
        <v>555</v>
      </c>
      <c r="EI428" s="56" t="s">
        <v>555</v>
      </c>
      <c r="EJ428" s="56" t="s">
        <v>2519</v>
      </c>
      <c r="EK428" s="56" t="s">
        <v>1808</v>
      </c>
      <c r="EL428" s="56" t="s">
        <v>3841</v>
      </c>
      <c r="EM428" s="56" t="s">
        <v>827</v>
      </c>
      <c r="EN428" s="56" t="s">
        <v>555</v>
      </c>
      <c r="EO428" s="56" t="s">
        <v>555</v>
      </c>
      <c r="EP428" s="56">
        <v>71.3</v>
      </c>
      <c r="EQ428" s="56">
        <v>9</v>
      </c>
      <c r="ER428" s="99">
        <v>150.53</v>
      </c>
      <c r="ES428" s="96">
        <v>19</v>
      </c>
      <c r="ET428" s="56">
        <v>229.76</v>
      </c>
      <c r="EU428" s="56">
        <v>29</v>
      </c>
      <c r="EV428" s="107">
        <v>87.15</v>
      </c>
      <c r="EW428" s="56">
        <v>11</v>
      </c>
      <c r="EX428" s="56">
        <v>1</v>
      </c>
      <c r="EY428" s="62">
        <v>79.356846473029037</v>
      </c>
      <c r="EZ428" s="63">
        <v>459</v>
      </c>
      <c r="FA428" s="62">
        <v>74.18803418803418</v>
      </c>
      <c r="FB428" s="63">
        <v>434</v>
      </c>
      <c r="FC428" s="56">
        <v>32.549999999999997</v>
      </c>
      <c r="FD428" s="111">
        <v>8</v>
      </c>
      <c r="FE428" s="56">
        <v>36.619999999999997</v>
      </c>
      <c r="FF428" s="56">
        <v>9</v>
      </c>
      <c r="FG428" s="56">
        <v>4.07</v>
      </c>
      <c r="FH428" s="56">
        <v>1</v>
      </c>
      <c r="FI428" s="56">
        <v>12.21</v>
      </c>
      <c r="FJ428" s="56">
        <v>3</v>
      </c>
      <c r="FK428" s="56">
        <v>85.45</v>
      </c>
      <c r="FL428" s="56">
        <v>21</v>
      </c>
      <c r="FM428" s="56">
        <v>183.1</v>
      </c>
      <c r="FN428" s="56">
        <v>45</v>
      </c>
      <c r="FO428" s="56">
        <v>524.88</v>
      </c>
      <c r="FP428" s="56">
        <v>129</v>
      </c>
      <c r="FQ428" s="56">
        <v>36.619999999999997</v>
      </c>
      <c r="FR428" s="56">
        <v>9</v>
      </c>
      <c r="FS428" s="60">
        <v>0</v>
      </c>
      <c r="FT428" s="61">
        <v>0</v>
      </c>
      <c r="FU428" s="60">
        <v>3.3783783783783785</v>
      </c>
      <c r="FV428" s="61">
        <v>2</v>
      </c>
      <c r="FW428" s="56" t="s">
        <v>3842</v>
      </c>
      <c r="FX428" s="56">
        <v>2.89</v>
      </c>
      <c r="FY428" s="56">
        <v>195.73</v>
      </c>
      <c r="FZ428" s="111">
        <v>39682</v>
      </c>
      <c r="GA428" s="111">
        <v>47448</v>
      </c>
      <c r="GB428" s="56">
        <v>36.869999999999997</v>
      </c>
      <c r="GC428" s="56">
        <v>63.13</v>
      </c>
      <c r="GD428" s="56">
        <v>24.99</v>
      </c>
      <c r="GE428" s="56">
        <v>77.94</v>
      </c>
      <c r="GF428" s="56">
        <v>99.03</v>
      </c>
      <c r="GG428" s="56">
        <v>74.19</v>
      </c>
      <c r="GH428" s="56">
        <v>99.77</v>
      </c>
      <c r="GI428" s="56">
        <v>53.14</v>
      </c>
      <c r="GJ428" s="56">
        <v>63.75</v>
      </c>
      <c r="GK428" s="56">
        <v>95.41</v>
      </c>
      <c r="GL428" s="56">
        <v>1.79</v>
      </c>
      <c r="GM428" s="56">
        <v>11.04</v>
      </c>
      <c r="GN428" s="56">
        <v>4.43</v>
      </c>
      <c r="GO428" s="56">
        <v>24.19</v>
      </c>
      <c r="GP428" s="56">
        <v>6.63</v>
      </c>
      <c r="GQ428" s="56">
        <v>3.98</v>
      </c>
      <c r="GR428" s="56">
        <v>12.73</v>
      </c>
      <c r="GS428" s="56">
        <v>2.81</v>
      </c>
      <c r="GT428" s="56">
        <v>2.4</v>
      </c>
      <c r="GU428" s="99">
        <v>5.1693063186215182</v>
      </c>
      <c r="GV428" s="120">
        <v>3.3450934274140902E-3</v>
      </c>
      <c r="GW428" s="120">
        <v>3.7789102312818498E-2</v>
      </c>
      <c r="GX428" s="120">
        <v>0.26951522278844903</v>
      </c>
      <c r="GY428" s="120">
        <v>0.49951652946556901</v>
      </c>
      <c r="GZ428" s="120">
        <v>0.153038024304194</v>
      </c>
      <c r="HA428" s="120">
        <v>2.8171958709002999E-2</v>
      </c>
      <c r="HB428" s="120">
        <v>5.8277799555729801E-3</v>
      </c>
      <c r="HC428" s="120">
        <v>2.7962890369789598E-3</v>
      </c>
      <c r="HD428" s="118">
        <v>6</v>
      </c>
      <c r="HE428" s="118">
        <v>0</v>
      </c>
      <c r="HF428" s="118">
        <v>0</v>
      </c>
      <c r="HG428" s="118">
        <v>0</v>
      </c>
      <c r="HH428" s="122">
        <v>39</v>
      </c>
      <c r="HI428" s="122">
        <v>6918</v>
      </c>
      <c r="HJ428" s="122">
        <v>41</v>
      </c>
      <c r="HK428" s="122">
        <v>7004</v>
      </c>
      <c r="HL428" s="118">
        <v>2</v>
      </c>
      <c r="HM428" s="118">
        <v>0</v>
      </c>
      <c r="HN428" s="118">
        <v>0</v>
      </c>
      <c r="HO428" s="118">
        <v>0</v>
      </c>
      <c r="HP428" s="122">
        <v>39</v>
      </c>
      <c r="HQ428" s="122">
        <v>7946</v>
      </c>
      <c r="HR428" s="122">
        <v>46</v>
      </c>
      <c r="HS428" s="122">
        <v>8033</v>
      </c>
      <c r="HT428" s="122">
        <v>4</v>
      </c>
      <c r="HU428" s="118">
        <v>0</v>
      </c>
      <c r="HV428" s="118">
        <v>0</v>
      </c>
      <c r="HW428" s="118">
        <v>0</v>
      </c>
      <c r="HX428" s="122">
        <v>51</v>
      </c>
      <c r="HY428" s="122">
        <v>9528</v>
      </c>
      <c r="HZ428" s="122">
        <v>76</v>
      </c>
      <c r="IA428" s="122">
        <v>9659</v>
      </c>
      <c r="IB428" s="118">
        <v>10</v>
      </c>
      <c r="IC428" s="118">
        <v>0</v>
      </c>
      <c r="ID428" s="122">
        <v>3</v>
      </c>
      <c r="IE428" s="118">
        <v>0</v>
      </c>
      <c r="IF428" s="122">
        <v>160</v>
      </c>
      <c r="IG428" s="122">
        <v>22551</v>
      </c>
      <c r="IH428" s="122">
        <v>495</v>
      </c>
      <c r="II428" s="122">
        <v>23219</v>
      </c>
      <c r="IJ428" s="130">
        <v>2</v>
      </c>
      <c r="IK428" s="131">
        <v>4.1666666666666699E-2</v>
      </c>
      <c r="IL428" s="130">
        <v>4</v>
      </c>
      <c r="IM428" s="131">
        <v>8.3333333333333301E-2</v>
      </c>
      <c r="IN428" s="130">
        <v>8</v>
      </c>
      <c r="IO428" s="131">
        <v>0.16666666666666699</v>
      </c>
      <c r="IP428" s="119">
        <v>0</v>
      </c>
      <c r="IQ428" s="119">
        <v>0</v>
      </c>
      <c r="IR428" s="119">
        <v>0</v>
      </c>
      <c r="IS428" s="119">
        <v>0</v>
      </c>
      <c r="IT428" s="119">
        <v>0</v>
      </c>
      <c r="IU428" s="119">
        <v>0</v>
      </c>
      <c r="IV428" s="130">
        <v>1</v>
      </c>
      <c r="IW428" s="131">
        <v>2.0833333333333301E-2</v>
      </c>
      <c r="IX428" s="130">
        <v>6</v>
      </c>
      <c r="IY428" s="131">
        <v>0.125</v>
      </c>
      <c r="IZ428" s="130">
        <v>5</v>
      </c>
      <c r="JA428" s="131">
        <v>0.104166666666667</v>
      </c>
      <c r="JB428" s="119"/>
      <c r="JC428" s="119"/>
      <c r="JD428" s="122">
        <v>0</v>
      </c>
      <c r="JE428" s="122">
        <v>0</v>
      </c>
      <c r="JF428" s="122">
        <v>0</v>
      </c>
      <c r="JG428" s="122">
        <v>0</v>
      </c>
      <c r="JH428" s="122">
        <v>0</v>
      </c>
      <c r="JI428" s="122">
        <v>0</v>
      </c>
      <c r="JJ428" s="130">
        <v>1</v>
      </c>
      <c r="JK428" s="131">
        <v>2.0833333333333301E-2</v>
      </c>
      <c r="JL428" s="130">
        <v>1</v>
      </c>
      <c r="JM428" s="131">
        <v>2.0833333333333301E-2</v>
      </c>
      <c r="JN428" s="130">
        <v>2</v>
      </c>
      <c r="JO428" s="131">
        <v>4.1666666666666699E-2</v>
      </c>
      <c r="JP428" s="119"/>
      <c r="JQ428" s="119"/>
      <c r="JR428" s="119"/>
      <c r="JS428" s="119"/>
      <c r="JT428" s="122">
        <v>0</v>
      </c>
      <c r="JU428" s="118">
        <v>0</v>
      </c>
      <c r="JV428" s="119"/>
      <c r="JW428" s="119"/>
      <c r="JX428" s="119"/>
      <c r="JY428" s="119"/>
      <c r="JZ428" s="119"/>
      <c r="KA428" s="122">
        <v>0</v>
      </c>
      <c r="KB428" s="130">
        <v>7</v>
      </c>
      <c r="KC428" s="131">
        <v>0.14583333333333301</v>
      </c>
      <c r="KD428" s="130">
        <v>1</v>
      </c>
      <c r="KE428" s="131">
        <v>2.0833333333333301E-2</v>
      </c>
      <c r="KF428" s="122">
        <v>0</v>
      </c>
      <c r="KG428" s="122">
        <v>0</v>
      </c>
      <c r="KH428" s="119">
        <v>0</v>
      </c>
      <c r="KI428" s="119">
        <v>0</v>
      </c>
      <c r="KJ428" s="119">
        <v>0</v>
      </c>
      <c r="KK428" s="119">
        <v>0</v>
      </c>
      <c r="KL428" s="119">
        <v>0</v>
      </c>
      <c r="KM428" s="119">
        <v>0</v>
      </c>
      <c r="KN428" s="119">
        <v>0</v>
      </c>
      <c r="KO428" s="119">
        <v>0</v>
      </c>
      <c r="KP428" s="119">
        <v>0</v>
      </c>
      <c r="KQ428" s="119">
        <v>0</v>
      </c>
      <c r="KR428" s="119">
        <v>0</v>
      </c>
      <c r="KS428" s="119">
        <v>0</v>
      </c>
      <c r="KT428" s="119">
        <v>0</v>
      </c>
      <c r="KU428" s="119">
        <v>0</v>
      </c>
      <c r="KV428" s="122">
        <v>0</v>
      </c>
      <c r="KW428" s="122">
        <v>0</v>
      </c>
      <c r="KX428" s="122">
        <v>0</v>
      </c>
      <c r="KY428" s="122">
        <v>0</v>
      </c>
      <c r="KZ428" s="119">
        <v>0</v>
      </c>
      <c r="LA428" s="119">
        <v>0</v>
      </c>
      <c r="LB428" s="122">
        <v>0</v>
      </c>
      <c r="LC428" s="122">
        <v>0</v>
      </c>
      <c r="LD428" s="122">
        <v>0</v>
      </c>
      <c r="LE428" s="122">
        <v>0</v>
      </c>
      <c r="LF428" s="122">
        <v>0</v>
      </c>
      <c r="LG428" s="122">
        <v>0</v>
      </c>
      <c r="LH428" s="122">
        <v>0</v>
      </c>
      <c r="LI428" s="122">
        <v>0</v>
      </c>
      <c r="LJ428" s="122">
        <v>0</v>
      </c>
      <c r="LK428" s="122">
        <v>0</v>
      </c>
      <c r="LL428" s="122">
        <v>0</v>
      </c>
      <c r="LM428" s="122">
        <v>0</v>
      </c>
      <c r="LN428" s="130">
        <v>4</v>
      </c>
      <c r="LO428" s="131">
        <v>8.3333333333333301E-2</v>
      </c>
      <c r="LP428" s="130">
        <v>1</v>
      </c>
      <c r="LQ428" s="131">
        <v>2.0833333333333301E-2</v>
      </c>
      <c r="LR428" s="119">
        <v>0</v>
      </c>
      <c r="LS428" s="119">
        <v>0</v>
      </c>
      <c r="LT428" s="119">
        <v>0</v>
      </c>
      <c r="LU428" s="119">
        <v>0</v>
      </c>
      <c r="LV428" s="119">
        <v>0</v>
      </c>
      <c r="LW428" s="119">
        <v>0</v>
      </c>
      <c r="LX428" s="122">
        <v>0</v>
      </c>
      <c r="LY428" s="122">
        <v>0</v>
      </c>
      <c r="LZ428" s="122">
        <v>0</v>
      </c>
      <c r="MA428" s="122">
        <v>0</v>
      </c>
      <c r="MB428" s="122">
        <v>0</v>
      </c>
      <c r="MC428" s="122">
        <v>0</v>
      </c>
      <c r="MD428" s="122">
        <v>0</v>
      </c>
      <c r="ME428" s="122">
        <v>0</v>
      </c>
      <c r="MF428" s="122">
        <v>0</v>
      </c>
      <c r="MG428" s="122">
        <v>0</v>
      </c>
      <c r="MH428" s="122">
        <v>0</v>
      </c>
      <c r="MI428" s="122">
        <v>0</v>
      </c>
      <c r="MJ428" s="122">
        <v>0</v>
      </c>
      <c r="MK428" s="122">
        <v>0</v>
      </c>
      <c r="ML428" s="122">
        <v>0</v>
      </c>
      <c r="MM428" s="122">
        <v>0</v>
      </c>
      <c r="MN428" s="122">
        <v>0</v>
      </c>
      <c r="MO428" s="122">
        <v>0</v>
      </c>
      <c r="MP428" s="122">
        <v>0</v>
      </c>
      <c r="MQ428" s="122">
        <v>0</v>
      </c>
      <c r="MR428" s="122">
        <v>0</v>
      </c>
      <c r="MS428" s="122">
        <v>0</v>
      </c>
      <c r="MT428" s="122">
        <v>0</v>
      </c>
      <c r="MU428" s="122">
        <v>0</v>
      </c>
      <c r="MV428" s="122">
        <v>0</v>
      </c>
      <c r="MW428" s="122">
        <v>0</v>
      </c>
      <c r="MX428" s="122">
        <v>0</v>
      </c>
      <c r="MY428" s="122">
        <v>0</v>
      </c>
      <c r="MZ428" s="122">
        <v>0</v>
      </c>
      <c r="NA428" s="122">
        <v>0</v>
      </c>
      <c r="NB428" s="122">
        <v>0</v>
      </c>
      <c r="NC428" s="122">
        <v>0</v>
      </c>
      <c r="ND428" s="122">
        <v>0</v>
      </c>
      <c r="NE428" s="122">
        <v>0</v>
      </c>
      <c r="NF428" s="122">
        <v>0</v>
      </c>
      <c r="NG428" s="122">
        <v>0</v>
      </c>
      <c r="NH428" s="122">
        <v>0</v>
      </c>
      <c r="NI428" s="122">
        <v>0</v>
      </c>
      <c r="NJ428" s="122">
        <v>0</v>
      </c>
      <c r="NK428" s="122">
        <v>0</v>
      </c>
      <c r="NL428" s="122">
        <v>0</v>
      </c>
      <c r="NM428" s="122">
        <v>0</v>
      </c>
      <c r="NN428" s="122">
        <v>0</v>
      </c>
      <c r="NO428" s="122">
        <v>0</v>
      </c>
      <c r="NP428" s="122">
        <v>0</v>
      </c>
      <c r="NQ428" s="119">
        <v>0</v>
      </c>
      <c r="NR428" s="119">
        <v>0</v>
      </c>
      <c r="NS428" s="119">
        <v>0</v>
      </c>
      <c r="NT428" s="119">
        <v>0</v>
      </c>
      <c r="NU428" s="119">
        <v>0</v>
      </c>
      <c r="NV428" s="119">
        <v>0</v>
      </c>
      <c r="NW428" s="119">
        <v>0</v>
      </c>
      <c r="NX428" s="119">
        <v>0</v>
      </c>
      <c r="NY428" s="119">
        <v>0</v>
      </c>
      <c r="NZ428" s="119">
        <v>0</v>
      </c>
      <c r="OA428" s="130">
        <v>2</v>
      </c>
      <c r="OB428" s="131">
        <v>4.1666666666666699E-2</v>
      </c>
      <c r="OC428" s="119">
        <v>0</v>
      </c>
      <c r="OD428" s="119">
        <v>0</v>
      </c>
      <c r="OE428" s="119">
        <v>0</v>
      </c>
      <c r="OF428" s="119">
        <v>0</v>
      </c>
      <c r="OG428" s="119">
        <v>0</v>
      </c>
      <c r="OH428" s="119">
        <v>0</v>
      </c>
      <c r="OI428" s="119">
        <v>0</v>
      </c>
      <c r="OJ428" s="119">
        <v>0</v>
      </c>
      <c r="OK428" s="119">
        <v>0</v>
      </c>
      <c r="OL428" s="119">
        <v>0</v>
      </c>
      <c r="OM428" s="119">
        <v>0</v>
      </c>
      <c r="ON428" s="119">
        <v>0</v>
      </c>
      <c r="OO428" s="119">
        <v>0</v>
      </c>
      <c r="OP428" s="119">
        <v>0</v>
      </c>
      <c r="OQ428" s="130">
        <v>1</v>
      </c>
      <c r="OR428" s="131">
        <v>2.0833333333333301E-2</v>
      </c>
      <c r="OS428" s="119">
        <v>0</v>
      </c>
      <c r="OT428" s="119">
        <v>0</v>
      </c>
    </row>
    <row r="429" spans="1:410" s="10" customFormat="1">
      <c r="A429" s="55" t="s">
        <v>1258</v>
      </c>
      <c r="B429" s="56" t="s">
        <v>1259</v>
      </c>
      <c r="C429" s="55" t="s">
        <v>598</v>
      </c>
      <c r="D429" s="57">
        <v>1</v>
      </c>
      <c r="E429" s="96">
        <v>2018</v>
      </c>
      <c r="F429" s="56">
        <v>78.2</v>
      </c>
      <c r="G429" s="110">
        <v>82375</v>
      </c>
      <c r="H429" s="110">
        <v>70401</v>
      </c>
      <c r="I429" s="110">
        <v>11974</v>
      </c>
      <c r="J429" s="100">
        <v>97.14</v>
      </c>
      <c r="K429" s="110">
        <v>52371</v>
      </c>
      <c r="L429" s="100">
        <v>11.05</v>
      </c>
      <c r="M429" s="110">
        <v>5957</v>
      </c>
      <c r="N429" s="114">
        <v>4816</v>
      </c>
      <c r="O429" s="114">
        <v>2492</v>
      </c>
      <c r="P429" s="114">
        <v>2324</v>
      </c>
      <c r="Q429" s="112">
        <v>5741</v>
      </c>
      <c r="R429" s="113">
        <v>2971</v>
      </c>
      <c r="S429" s="113">
        <v>2770</v>
      </c>
      <c r="T429" s="114">
        <v>4418</v>
      </c>
      <c r="U429" s="114">
        <v>2287</v>
      </c>
      <c r="V429" s="114">
        <v>2131</v>
      </c>
      <c r="W429" s="114">
        <v>5153</v>
      </c>
      <c r="X429" s="113">
        <v>2664</v>
      </c>
      <c r="Y429" s="113">
        <v>2489</v>
      </c>
      <c r="Z429" s="114">
        <v>4181</v>
      </c>
      <c r="AA429" s="114">
        <v>2144</v>
      </c>
      <c r="AB429" s="114">
        <v>2037</v>
      </c>
      <c r="AC429" s="112">
        <v>5303</v>
      </c>
      <c r="AD429" s="112">
        <v>2684</v>
      </c>
      <c r="AE429" s="112">
        <v>2619</v>
      </c>
      <c r="AF429" s="114">
        <v>4930</v>
      </c>
      <c r="AG429" s="114">
        <v>2452</v>
      </c>
      <c r="AH429" s="181">
        <v>2478</v>
      </c>
      <c r="AI429" s="182"/>
      <c r="AJ429" s="182"/>
      <c r="AK429" s="182"/>
      <c r="AL429" s="114">
        <v>6626</v>
      </c>
      <c r="AM429" s="114">
        <v>3197</v>
      </c>
      <c r="AN429" s="114">
        <v>3429</v>
      </c>
      <c r="AO429" s="114">
        <v>7939</v>
      </c>
      <c r="AP429" s="114">
        <v>3748</v>
      </c>
      <c r="AQ429" s="114">
        <v>4191</v>
      </c>
      <c r="AR429" s="56">
        <v>657</v>
      </c>
      <c r="AS429" s="112">
        <v>2523</v>
      </c>
      <c r="AT429" s="126" t="s">
        <v>3843</v>
      </c>
      <c r="AU429" s="59">
        <v>369</v>
      </c>
      <c r="AV429" s="59">
        <v>1</v>
      </c>
      <c r="AW429" s="59">
        <v>453</v>
      </c>
      <c r="AX429" s="59">
        <v>5</v>
      </c>
      <c r="AY429" s="59">
        <v>4</v>
      </c>
      <c r="AZ429" s="62">
        <v>6.9369736988537296</v>
      </c>
      <c r="BA429" s="63">
        <v>4</v>
      </c>
      <c r="BB429" s="62">
        <v>0</v>
      </c>
      <c r="BC429" s="63">
        <v>0</v>
      </c>
      <c r="BD429" s="64">
        <v>0</v>
      </c>
      <c r="BE429" s="65">
        <v>0</v>
      </c>
      <c r="BF429" s="62">
        <v>2.2528160200250311</v>
      </c>
      <c r="BG429" s="63">
        <v>18</v>
      </c>
      <c r="BH429" s="62">
        <v>9.386733416770964</v>
      </c>
      <c r="BI429" s="63">
        <v>75</v>
      </c>
      <c r="BJ429" s="64">
        <v>0</v>
      </c>
      <c r="BK429" s="65">
        <v>0</v>
      </c>
      <c r="BL429" s="64">
        <v>0</v>
      </c>
      <c r="BM429" s="65">
        <v>0</v>
      </c>
      <c r="BN429" s="56">
        <v>0</v>
      </c>
      <c r="BO429" s="56">
        <v>0</v>
      </c>
      <c r="BP429" s="56">
        <v>0</v>
      </c>
      <c r="BQ429" s="56">
        <v>0</v>
      </c>
      <c r="BR429" s="56">
        <v>0</v>
      </c>
      <c r="BS429" s="56">
        <v>0</v>
      </c>
      <c r="BT429" s="56">
        <v>0</v>
      </c>
      <c r="BU429" s="56">
        <v>0</v>
      </c>
      <c r="BV429" s="116">
        <v>98.5</v>
      </c>
      <c r="BW429" s="70">
        <v>0.98106060606060608</v>
      </c>
      <c r="BX429" s="56">
        <v>104.4</v>
      </c>
      <c r="BY429" s="107">
        <v>98.7</v>
      </c>
      <c r="BZ429" s="56">
        <v>103</v>
      </c>
      <c r="CA429" s="56">
        <v>101.4</v>
      </c>
      <c r="CB429" s="56">
        <v>104.2</v>
      </c>
      <c r="CC429" s="96" t="s">
        <v>3844</v>
      </c>
      <c r="CD429" s="96" t="s">
        <v>3845</v>
      </c>
      <c r="CE429" s="96" t="s">
        <v>555</v>
      </c>
      <c r="CF429" s="96" t="s">
        <v>3846</v>
      </c>
      <c r="CG429" s="96" t="s">
        <v>569</v>
      </c>
      <c r="CH429" s="56">
        <v>14.95</v>
      </c>
      <c r="CI429" s="56">
        <v>5</v>
      </c>
      <c r="CJ429" s="60">
        <v>0</v>
      </c>
      <c r="CK429" s="61">
        <v>0</v>
      </c>
      <c r="CL429" s="56">
        <v>490.18</v>
      </c>
      <c r="CM429" s="56">
        <v>5</v>
      </c>
      <c r="CN429" s="56">
        <v>141.74</v>
      </c>
      <c r="CO429" s="56">
        <v>4</v>
      </c>
      <c r="CP429" s="56">
        <v>35.44</v>
      </c>
      <c r="CQ429" s="56">
        <v>1</v>
      </c>
      <c r="CR429" s="56">
        <v>28.67</v>
      </c>
      <c r="CS429" s="56">
        <v>1</v>
      </c>
      <c r="CT429" s="56">
        <v>28.67</v>
      </c>
      <c r="CU429" s="56">
        <v>1</v>
      </c>
      <c r="CV429" s="56">
        <v>0</v>
      </c>
      <c r="CW429" s="56">
        <v>0</v>
      </c>
      <c r="CX429" s="56">
        <v>0</v>
      </c>
      <c r="CY429" s="56">
        <v>0</v>
      </c>
      <c r="CZ429" s="56">
        <v>0</v>
      </c>
      <c r="DA429" s="56">
        <v>0</v>
      </c>
      <c r="DB429" s="60">
        <v>1.3568521031207597</v>
      </c>
      <c r="DC429" s="61">
        <v>4</v>
      </c>
      <c r="DD429" s="56" t="s">
        <v>3847</v>
      </c>
      <c r="DE429" s="56" t="s">
        <v>3848</v>
      </c>
      <c r="DF429" s="96" t="s">
        <v>555</v>
      </c>
      <c r="DG429" s="96" t="s">
        <v>555</v>
      </c>
      <c r="DH429" s="56">
        <v>86.01</v>
      </c>
      <c r="DI429" s="56">
        <v>3</v>
      </c>
      <c r="DJ429" s="56">
        <v>200.69</v>
      </c>
      <c r="DK429" s="56">
        <v>7</v>
      </c>
      <c r="DL429" s="56">
        <v>0</v>
      </c>
      <c r="DM429" s="56">
        <v>0</v>
      </c>
      <c r="DN429" s="56">
        <v>86.01</v>
      </c>
      <c r="DO429" s="56">
        <v>3</v>
      </c>
      <c r="DP429" s="107">
        <v>25.542784163473822</v>
      </c>
      <c r="DQ429" s="56">
        <v>2</v>
      </c>
      <c r="DR429" s="56">
        <v>25.54</v>
      </c>
      <c r="DS429" s="56">
        <v>1</v>
      </c>
      <c r="DT429" s="56">
        <v>0</v>
      </c>
      <c r="DU429" s="56">
        <v>0</v>
      </c>
      <c r="DV429" s="56">
        <v>25.54</v>
      </c>
      <c r="DW429" s="56">
        <v>1</v>
      </c>
      <c r="DX429" s="56">
        <v>0</v>
      </c>
      <c r="DY429" s="56">
        <v>0</v>
      </c>
      <c r="DZ429" s="62">
        <v>0.37453183520599254</v>
      </c>
      <c r="EA429" s="63">
        <v>3</v>
      </c>
      <c r="EB429" s="62">
        <v>6.4918851435705376</v>
      </c>
      <c r="EC429" s="63">
        <v>52</v>
      </c>
      <c r="ED429" s="60">
        <v>0.80884335400377461</v>
      </c>
      <c r="EE429" s="61">
        <v>3</v>
      </c>
      <c r="EF429" s="56" t="s">
        <v>3849</v>
      </c>
      <c r="EG429" s="56" t="s">
        <v>3850</v>
      </c>
      <c r="EH429" s="56" t="s">
        <v>555</v>
      </c>
      <c r="EI429" s="56" t="s">
        <v>555</v>
      </c>
      <c r="EJ429" s="56" t="s">
        <v>3851</v>
      </c>
      <c r="EK429" s="56" t="s">
        <v>3667</v>
      </c>
      <c r="EL429" s="56" t="s">
        <v>3852</v>
      </c>
      <c r="EM429" s="56" t="s">
        <v>3297</v>
      </c>
      <c r="EN429" s="56" t="s">
        <v>555</v>
      </c>
      <c r="EO429" s="56" t="s">
        <v>555</v>
      </c>
      <c r="EP429" s="56">
        <v>51.09</v>
      </c>
      <c r="EQ429" s="56">
        <v>2</v>
      </c>
      <c r="ER429" s="99">
        <v>255.43</v>
      </c>
      <c r="ES429" s="96">
        <v>10</v>
      </c>
      <c r="ET429" s="56">
        <v>255.43</v>
      </c>
      <c r="EU429" s="56">
        <v>10</v>
      </c>
      <c r="EV429" s="107">
        <v>51.085568326947644</v>
      </c>
      <c r="EW429" s="56">
        <v>2</v>
      </c>
      <c r="EX429" s="56">
        <v>0</v>
      </c>
      <c r="EY429" s="62">
        <v>37.328667249927094</v>
      </c>
      <c r="EZ429" s="63">
        <v>128</v>
      </c>
      <c r="FA429" s="62">
        <v>51.300405631114295</v>
      </c>
      <c r="FB429" s="63">
        <v>215</v>
      </c>
      <c r="FC429" s="56">
        <v>9.94</v>
      </c>
      <c r="FD429" s="111">
        <v>1</v>
      </c>
      <c r="FE429" s="56">
        <v>49.72</v>
      </c>
      <c r="FF429" s="56">
        <v>5</v>
      </c>
      <c r="FG429" s="56">
        <v>9.94</v>
      </c>
      <c r="FH429" s="56">
        <v>1</v>
      </c>
      <c r="FI429" s="56">
        <v>19.89</v>
      </c>
      <c r="FJ429" s="56">
        <v>2</v>
      </c>
      <c r="FK429" s="56">
        <v>89.49</v>
      </c>
      <c r="FL429" s="56">
        <v>9</v>
      </c>
      <c r="FM429" s="56">
        <v>288.36</v>
      </c>
      <c r="FN429" s="56">
        <v>29</v>
      </c>
      <c r="FO429" s="56">
        <v>467.34</v>
      </c>
      <c r="FP429" s="56">
        <v>47</v>
      </c>
      <c r="FQ429" s="56">
        <v>0</v>
      </c>
      <c r="FR429" s="56">
        <v>0</v>
      </c>
      <c r="FS429" s="60">
        <v>6</v>
      </c>
      <c r="FT429" s="61">
        <v>6</v>
      </c>
      <c r="FU429" s="60">
        <v>0.75576269051517819</v>
      </c>
      <c r="FV429" s="61">
        <v>6</v>
      </c>
      <c r="FW429" s="56" t="s">
        <v>3853</v>
      </c>
      <c r="FX429" s="56">
        <v>2.76</v>
      </c>
      <c r="FY429" s="102">
        <v>1850.85</v>
      </c>
      <c r="FZ429" s="111">
        <v>29595</v>
      </c>
      <c r="GA429" s="111">
        <v>34661</v>
      </c>
      <c r="GB429" s="56">
        <v>40.700000000000003</v>
      </c>
      <c r="GC429" s="56">
        <v>59.3</v>
      </c>
      <c r="GD429" s="56">
        <v>24.66</v>
      </c>
      <c r="GE429" s="56">
        <v>78.790000000000006</v>
      </c>
      <c r="GF429" s="56">
        <v>99.75</v>
      </c>
      <c r="GG429" s="56">
        <v>99.58</v>
      </c>
      <c r="GH429" s="56">
        <v>99.9</v>
      </c>
      <c r="GI429" s="56">
        <v>91.92</v>
      </c>
      <c r="GJ429" s="56">
        <v>86.86</v>
      </c>
      <c r="GK429" s="56">
        <v>99.79</v>
      </c>
      <c r="GL429" s="56">
        <v>1.5</v>
      </c>
      <c r="GM429" s="56">
        <v>7.23</v>
      </c>
      <c r="GN429" s="56">
        <v>3.26</v>
      </c>
      <c r="GO429" s="56">
        <v>21.67</v>
      </c>
      <c r="GP429" s="56">
        <v>7.95</v>
      </c>
      <c r="GQ429" s="56">
        <v>5.83</v>
      </c>
      <c r="GR429" s="56">
        <v>22.76</v>
      </c>
      <c r="GS429" s="56">
        <v>8.44</v>
      </c>
      <c r="GT429" s="56">
        <v>1.44</v>
      </c>
      <c r="GU429" s="99">
        <v>1.5852015190493691</v>
      </c>
      <c r="GV429" s="120">
        <v>1.2294662067552299E-3</v>
      </c>
      <c r="GW429" s="120">
        <v>4.0640688501075804E-3</v>
      </c>
      <c r="GX429" s="120">
        <v>0.22393360882483501</v>
      </c>
      <c r="GY429" s="120">
        <v>0.45408285236160001</v>
      </c>
      <c r="GZ429" s="120">
        <v>0.30859601789556401</v>
      </c>
      <c r="HA429" s="120">
        <v>5.4301424131689502E-3</v>
      </c>
      <c r="HB429" s="120">
        <v>5.4642942522454803E-4</v>
      </c>
      <c r="HC429" s="120">
        <v>2.1174140227451302E-3</v>
      </c>
      <c r="HD429" s="118">
        <v>3</v>
      </c>
      <c r="HE429" s="118">
        <v>0</v>
      </c>
      <c r="HF429" s="118">
        <v>0</v>
      </c>
      <c r="HG429" s="118">
        <v>0</v>
      </c>
      <c r="HH429" s="122">
        <v>28</v>
      </c>
      <c r="HI429" s="122">
        <v>4547</v>
      </c>
      <c r="HJ429" s="122">
        <v>43</v>
      </c>
      <c r="HK429" s="122">
        <v>4621</v>
      </c>
      <c r="HL429" s="122">
        <v>6</v>
      </c>
      <c r="HM429" s="118">
        <v>0</v>
      </c>
      <c r="HN429" s="118">
        <v>0</v>
      </c>
      <c r="HO429" s="118">
        <v>0</v>
      </c>
      <c r="HP429" s="122">
        <v>23</v>
      </c>
      <c r="HQ429" s="122">
        <v>4407</v>
      </c>
      <c r="HR429" s="122">
        <v>46</v>
      </c>
      <c r="HS429" s="122">
        <v>4483</v>
      </c>
      <c r="HT429" s="122">
        <v>3</v>
      </c>
      <c r="HU429" s="118">
        <v>0</v>
      </c>
      <c r="HV429" s="122">
        <v>2</v>
      </c>
      <c r="HW429" s="118">
        <v>0</v>
      </c>
      <c r="HX429" s="122">
        <v>39</v>
      </c>
      <c r="HY429" s="122">
        <v>4950</v>
      </c>
      <c r="HZ429" s="122">
        <v>38</v>
      </c>
      <c r="IA429" s="122">
        <v>5032</v>
      </c>
      <c r="IB429" s="118">
        <v>10</v>
      </c>
      <c r="IC429" s="118">
        <v>0</v>
      </c>
      <c r="ID429" s="122">
        <v>1</v>
      </c>
      <c r="IE429" s="118">
        <v>0</v>
      </c>
      <c r="IF429" s="122">
        <v>102</v>
      </c>
      <c r="IG429" s="122">
        <v>14956</v>
      </c>
      <c r="IH429" s="122">
        <v>188</v>
      </c>
      <c r="II429" s="122">
        <v>15257</v>
      </c>
      <c r="IJ429" s="130">
        <v>8</v>
      </c>
      <c r="IK429" s="131">
        <v>0.17777777777777801</v>
      </c>
      <c r="IL429" s="130">
        <v>4</v>
      </c>
      <c r="IM429" s="131">
        <v>8.8888888888888906E-2</v>
      </c>
      <c r="IN429" s="130">
        <v>5</v>
      </c>
      <c r="IO429" s="131">
        <v>0.11111111111111099</v>
      </c>
      <c r="IP429" s="119">
        <v>0</v>
      </c>
      <c r="IQ429" s="119">
        <v>0</v>
      </c>
      <c r="IR429" s="119">
        <v>0</v>
      </c>
      <c r="IS429" s="122">
        <v>0</v>
      </c>
      <c r="IT429" s="119">
        <v>0</v>
      </c>
      <c r="IU429" s="119">
        <v>0</v>
      </c>
      <c r="IV429" s="130">
        <v>2</v>
      </c>
      <c r="IW429" s="131">
        <v>4.4444444444444398E-2</v>
      </c>
      <c r="IX429" s="130">
        <v>1</v>
      </c>
      <c r="IY429" s="131">
        <v>2.2222222222222199E-2</v>
      </c>
      <c r="IZ429" s="130">
        <v>7</v>
      </c>
      <c r="JA429" s="131">
        <v>0.155555555555556</v>
      </c>
      <c r="JB429" s="130">
        <v>1</v>
      </c>
      <c r="JC429" s="131">
        <v>2.2222222222222199E-2</v>
      </c>
      <c r="JD429" s="122">
        <v>0</v>
      </c>
      <c r="JE429" s="122">
        <v>0</v>
      </c>
      <c r="JF429" s="122">
        <v>0</v>
      </c>
      <c r="JG429" s="122">
        <v>0</v>
      </c>
      <c r="JH429" s="122">
        <v>0</v>
      </c>
      <c r="JI429" s="122">
        <v>0</v>
      </c>
      <c r="JJ429" s="130">
        <v>6</v>
      </c>
      <c r="JK429" s="131">
        <v>0.133333333333333</v>
      </c>
      <c r="JL429" s="119">
        <v>0</v>
      </c>
      <c r="JM429" s="119"/>
      <c r="JN429" s="130">
        <v>1</v>
      </c>
      <c r="JO429" s="131">
        <v>2.2222222222222199E-2</v>
      </c>
      <c r="JP429" s="119"/>
      <c r="JQ429" s="119"/>
      <c r="JR429" s="130">
        <v>2</v>
      </c>
      <c r="JS429" s="131">
        <v>4.4444444444444398E-2</v>
      </c>
      <c r="JT429" s="122">
        <v>0</v>
      </c>
      <c r="JU429" s="118">
        <v>0</v>
      </c>
      <c r="JV429" s="119"/>
      <c r="JW429" s="119"/>
      <c r="JX429" s="119"/>
      <c r="JY429" s="119"/>
      <c r="JZ429" s="119">
        <v>0</v>
      </c>
      <c r="KA429" s="122">
        <v>0</v>
      </c>
      <c r="KB429" s="130">
        <v>6</v>
      </c>
      <c r="KC429" s="131">
        <v>0.133333333333333</v>
      </c>
      <c r="KD429" s="119">
        <v>0</v>
      </c>
      <c r="KE429" s="119">
        <v>0</v>
      </c>
      <c r="KF429" s="122">
        <v>0</v>
      </c>
      <c r="KG429" s="122">
        <v>0</v>
      </c>
      <c r="KH429" s="119">
        <v>0</v>
      </c>
      <c r="KI429" s="119">
        <v>0</v>
      </c>
      <c r="KJ429" s="119">
        <v>0</v>
      </c>
      <c r="KK429" s="119">
        <v>0</v>
      </c>
      <c r="KL429" s="119">
        <v>0</v>
      </c>
      <c r="KM429" s="119">
        <v>0</v>
      </c>
      <c r="KN429" s="130">
        <v>1</v>
      </c>
      <c r="KO429" s="131">
        <v>2.2222222222222199E-2</v>
      </c>
      <c r="KP429" s="119">
        <v>0</v>
      </c>
      <c r="KQ429" s="119">
        <v>0</v>
      </c>
      <c r="KR429" s="119">
        <v>0</v>
      </c>
      <c r="KS429" s="119">
        <v>0</v>
      </c>
      <c r="KT429" s="119">
        <v>0</v>
      </c>
      <c r="KU429" s="119">
        <v>0</v>
      </c>
      <c r="KV429" s="122">
        <v>0</v>
      </c>
      <c r="KW429" s="122">
        <v>0</v>
      </c>
      <c r="KX429" s="122">
        <v>0</v>
      </c>
      <c r="KY429" s="122">
        <v>0</v>
      </c>
      <c r="KZ429" s="119">
        <v>0</v>
      </c>
      <c r="LA429" s="119">
        <v>0</v>
      </c>
      <c r="LB429" s="122">
        <v>0</v>
      </c>
      <c r="LC429" s="122">
        <v>0</v>
      </c>
      <c r="LD429" s="122">
        <v>0</v>
      </c>
      <c r="LE429" s="122">
        <v>0</v>
      </c>
      <c r="LF429" s="122">
        <v>0</v>
      </c>
      <c r="LG429" s="122">
        <v>0</v>
      </c>
      <c r="LH429" s="122">
        <v>0</v>
      </c>
      <c r="LI429" s="122">
        <v>0</v>
      </c>
      <c r="LJ429" s="119">
        <v>0</v>
      </c>
      <c r="LK429" s="119">
        <v>0</v>
      </c>
      <c r="LL429" s="122">
        <v>0</v>
      </c>
      <c r="LM429" s="122">
        <v>0</v>
      </c>
      <c r="LN429" s="119">
        <v>0</v>
      </c>
      <c r="LO429" s="119">
        <v>0</v>
      </c>
      <c r="LP429" s="119">
        <v>0</v>
      </c>
      <c r="LQ429" s="119">
        <v>0</v>
      </c>
      <c r="LR429" s="119">
        <v>0</v>
      </c>
      <c r="LS429" s="119">
        <v>0</v>
      </c>
      <c r="LT429" s="119">
        <v>0</v>
      </c>
      <c r="LU429" s="119">
        <v>0</v>
      </c>
      <c r="LV429" s="119">
        <v>0</v>
      </c>
      <c r="LW429" s="119">
        <v>0</v>
      </c>
      <c r="LX429" s="122">
        <v>0</v>
      </c>
      <c r="LY429" s="122">
        <v>0</v>
      </c>
      <c r="LZ429" s="122">
        <v>0</v>
      </c>
      <c r="MA429" s="122">
        <v>0</v>
      </c>
      <c r="MB429" s="122">
        <v>0</v>
      </c>
      <c r="MC429" s="122">
        <v>0</v>
      </c>
      <c r="MD429" s="122">
        <v>0</v>
      </c>
      <c r="ME429" s="119"/>
      <c r="MF429" s="130">
        <v>1</v>
      </c>
      <c r="MG429" s="131">
        <v>2.2222222222222199E-2</v>
      </c>
      <c r="MH429" s="122">
        <v>0</v>
      </c>
      <c r="MI429" s="122">
        <v>0</v>
      </c>
      <c r="MJ429" s="122">
        <v>0</v>
      </c>
      <c r="MK429" s="122">
        <v>0</v>
      </c>
      <c r="ML429" s="122">
        <v>0</v>
      </c>
      <c r="MM429" s="122">
        <v>0</v>
      </c>
      <c r="MN429" s="122">
        <v>0</v>
      </c>
      <c r="MO429" s="122">
        <v>0</v>
      </c>
      <c r="MP429" s="122">
        <v>0</v>
      </c>
      <c r="MQ429" s="122">
        <v>0</v>
      </c>
      <c r="MR429" s="122">
        <v>0</v>
      </c>
      <c r="MS429" s="122">
        <v>0</v>
      </c>
      <c r="MT429" s="122">
        <v>0</v>
      </c>
      <c r="MU429" s="122">
        <v>0</v>
      </c>
      <c r="MV429" s="122">
        <v>0</v>
      </c>
      <c r="MW429" s="122">
        <v>0</v>
      </c>
      <c r="MX429" s="122">
        <v>0</v>
      </c>
      <c r="MY429" s="122">
        <v>0</v>
      </c>
      <c r="MZ429" s="122">
        <v>0</v>
      </c>
      <c r="NA429" s="122">
        <v>0</v>
      </c>
      <c r="NB429" s="122">
        <v>0</v>
      </c>
      <c r="NC429" s="122">
        <v>0</v>
      </c>
      <c r="ND429" s="122">
        <v>0</v>
      </c>
      <c r="NE429" s="122">
        <v>0</v>
      </c>
      <c r="NF429" s="122">
        <v>0</v>
      </c>
      <c r="NG429" s="122">
        <v>0</v>
      </c>
      <c r="NH429" s="122">
        <v>0</v>
      </c>
      <c r="NI429" s="122">
        <v>0</v>
      </c>
      <c r="NJ429" s="122">
        <v>0</v>
      </c>
      <c r="NK429" s="122">
        <v>0</v>
      </c>
      <c r="NL429" s="122">
        <v>0</v>
      </c>
      <c r="NM429" s="122">
        <v>0</v>
      </c>
      <c r="NN429" s="122">
        <v>0</v>
      </c>
      <c r="NO429" s="122">
        <v>0</v>
      </c>
      <c r="NP429" s="122">
        <v>0</v>
      </c>
      <c r="NQ429" s="119">
        <v>0</v>
      </c>
      <c r="NR429" s="119">
        <v>0</v>
      </c>
      <c r="NS429" s="119">
        <v>0</v>
      </c>
      <c r="NT429" s="119">
        <v>0</v>
      </c>
      <c r="NU429" s="119">
        <v>0</v>
      </c>
      <c r="NV429" s="119">
        <v>0</v>
      </c>
      <c r="NW429" s="119">
        <v>0</v>
      </c>
      <c r="NX429" s="119">
        <v>0</v>
      </c>
      <c r="NY429" s="119">
        <v>0</v>
      </c>
      <c r="NZ429" s="119">
        <v>0</v>
      </c>
      <c r="OA429" s="119">
        <v>0</v>
      </c>
      <c r="OB429" s="119">
        <v>0</v>
      </c>
      <c r="OC429" s="119">
        <v>0</v>
      </c>
      <c r="OD429" s="119">
        <v>0</v>
      </c>
      <c r="OE429" s="119">
        <v>0</v>
      </c>
      <c r="OF429" s="119">
        <v>0</v>
      </c>
      <c r="OG429" s="119">
        <v>0</v>
      </c>
      <c r="OH429" s="119">
        <v>0</v>
      </c>
      <c r="OI429" s="119">
        <v>0</v>
      </c>
      <c r="OJ429" s="119">
        <v>0</v>
      </c>
      <c r="OK429" s="119">
        <v>0</v>
      </c>
      <c r="OL429" s="119">
        <v>0</v>
      </c>
      <c r="OM429" s="119">
        <v>0</v>
      </c>
      <c r="ON429" s="119">
        <v>0</v>
      </c>
      <c r="OO429" s="119">
        <v>0</v>
      </c>
      <c r="OP429" s="119">
        <v>0</v>
      </c>
      <c r="OQ429" s="119">
        <v>0</v>
      </c>
      <c r="OR429" s="119">
        <v>0</v>
      </c>
      <c r="OS429" s="119">
        <v>0</v>
      </c>
      <c r="OT429" s="119">
        <v>0</v>
      </c>
    </row>
    <row r="430" spans="1:410" s="10" customFormat="1">
      <c r="A430" s="55" t="s">
        <v>1269</v>
      </c>
      <c r="B430" s="56">
        <v>5642</v>
      </c>
      <c r="C430" s="55" t="s">
        <v>466</v>
      </c>
      <c r="D430" s="57">
        <v>6</v>
      </c>
      <c r="E430" s="96">
        <v>2018</v>
      </c>
      <c r="F430" s="56">
        <v>62.48</v>
      </c>
      <c r="G430" s="110">
        <v>18258</v>
      </c>
      <c r="H430" s="110">
        <v>6718</v>
      </c>
      <c r="I430" s="110">
        <v>11540</v>
      </c>
      <c r="J430" s="100">
        <v>12.93</v>
      </c>
      <c r="K430" s="110">
        <v>2249</v>
      </c>
      <c r="L430" s="100">
        <v>74.260000000000005</v>
      </c>
      <c r="M430" s="110">
        <v>12919</v>
      </c>
      <c r="N430" s="114">
        <v>1433</v>
      </c>
      <c r="O430" s="114">
        <v>717</v>
      </c>
      <c r="P430" s="114">
        <v>716</v>
      </c>
      <c r="Q430" s="112">
        <v>1721</v>
      </c>
      <c r="R430" s="113">
        <v>861</v>
      </c>
      <c r="S430" s="113">
        <v>860</v>
      </c>
      <c r="T430" s="114">
        <v>1457</v>
      </c>
      <c r="U430" s="114">
        <v>725</v>
      </c>
      <c r="V430" s="114">
        <v>732</v>
      </c>
      <c r="W430" s="114">
        <v>1771</v>
      </c>
      <c r="X430" s="113">
        <v>880</v>
      </c>
      <c r="Y430" s="113">
        <v>891</v>
      </c>
      <c r="Z430" s="114">
        <v>1527</v>
      </c>
      <c r="AA430" s="114">
        <v>759</v>
      </c>
      <c r="AB430" s="114">
        <v>768</v>
      </c>
      <c r="AC430" s="112">
        <v>1874</v>
      </c>
      <c r="AD430" s="112">
        <v>936</v>
      </c>
      <c r="AE430" s="112">
        <v>938</v>
      </c>
      <c r="AF430" s="114">
        <v>1573</v>
      </c>
      <c r="AG430" s="114">
        <v>789</v>
      </c>
      <c r="AH430" s="181">
        <v>784</v>
      </c>
      <c r="AI430" s="182"/>
      <c r="AJ430" s="182"/>
      <c r="AK430" s="182"/>
      <c r="AL430" s="114">
        <v>1463</v>
      </c>
      <c r="AM430" s="114">
        <v>743</v>
      </c>
      <c r="AN430" s="114">
        <v>720</v>
      </c>
      <c r="AO430" s="114">
        <v>1341</v>
      </c>
      <c r="AP430" s="114">
        <v>692</v>
      </c>
      <c r="AQ430" s="114">
        <v>649</v>
      </c>
      <c r="AR430" s="56">
        <v>117</v>
      </c>
      <c r="AS430" s="80">
        <v>34</v>
      </c>
      <c r="AT430" s="115" t="s">
        <v>428</v>
      </c>
      <c r="AU430" s="59">
        <v>657</v>
      </c>
      <c r="AV430" s="59">
        <v>1</v>
      </c>
      <c r="AW430" s="59">
        <v>115</v>
      </c>
      <c r="AX430" s="59">
        <v>18.2</v>
      </c>
      <c r="AY430" s="59">
        <v>3</v>
      </c>
      <c r="AZ430" s="62">
        <v>5.0583433925389443</v>
      </c>
      <c r="BA430" s="63">
        <v>3</v>
      </c>
      <c r="BB430" s="62">
        <v>0</v>
      </c>
      <c r="BC430" s="63">
        <v>0</v>
      </c>
      <c r="BD430" s="64">
        <v>0</v>
      </c>
      <c r="BE430" s="65">
        <v>0</v>
      </c>
      <c r="BF430" s="62">
        <v>5.5214723926380369</v>
      </c>
      <c r="BG430" s="63">
        <v>9</v>
      </c>
      <c r="BH430" s="62">
        <v>8.5889570552147241</v>
      </c>
      <c r="BI430" s="63">
        <v>14</v>
      </c>
      <c r="BJ430" s="64">
        <v>0</v>
      </c>
      <c r="BK430" s="65">
        <v>0</v>
      </c>
      <c r="BL430" s="64">
        <v>0</v>
      </c>
      <c r="BM430" s="65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0</v>
      </c>
      <c r="BS430" s="56">
        <v>0</v>
      </c>
      <c r="BT430" s="56">
        <v>0</v>
      </c>
      <c r="BU430" s="56">
        <v>0</v>
      </c>
      <c r="BV430" s="116">
        <v>84.5</v>
      </c>
      <c r="BW430" s="70">
        <v>0.86528497409326421</v>
      </c>
      <c r="BX430" s="56">
        <v>92.7</v>
      </c>
      <c r="BY430" s="107">
        <v>84.5</v>
      </c>
      <c r="BZ430" s="56">
        <v>94.8</v>
      </c>
      <c r="CA430" s="56">
        <v>87.7</v>
      </c>
      <c r="CB430" s="56">
        <v>90.8</v>
      </c>
      <c r="CC430" s="96" t="s">
        <v>3854</v>
      </c>
      <c r="CD430" s="96" t="s">
        <v>3855</v>
      </c>
      <c r="CE430" s="96" t="s">
        <v>555</v>
      </c>
      <c r="CF430" s="96" t="s">
        <v>2512</v>
      </c>
      <c r="CG430" s="96" t="s">
        <v>2093</v>
      </c>
      <c r="CH430" s="56">
        <v>281.69</v>
      </c>
      <c r="CI430" s="56">
        <v>5</v>
      </c>
      <c r="CJ430" s="60">
        <v>0</v>
      </c>
      <c r="CK430" s="61">
        <v>0</v>
      </c>
      <c r="CL430" s="107">
        <v>281.69014084507046</v>
      </c>
      <c r="CM430" s="56">
        <v>5</v>
      </c>
      <c r="CN430" s="56">
        <v>169.01</v>
      </c>
      <c r="CO430" s="56">
        <v>3</v>
      </c>
      <c r="CP430" s="56">
        <v>0</v>
      </c>
      <c r="CQ430" s="56">
        <v>0</v>
      </c>
      <c r="CR430" s="56">
        <v>0</v>
      </c>
      <c r="CS430" s="56">
        <v>0</v>
      </c>
      <c r="CT430" s="56">
        <v>0</v>
      </c>
      <c r="CU430" s="56">
        <v>0</v>
      </c>
      <c r="CV430" s="56">
        <v>0</v>
      </c>
      <c r="CW430" s="56">
        <v>0</v>
      </c>
      <c r="CX430" s="56">
        <v>0</v>
      </c>
      <c r="CY430" s="56">
        <v>0</v>
      </c>
      <c r="CZ430" s="56">
        <v>0</v>
      </c>
      <c r="DA430" s="56">
        <v>0</v>
      </c>
      <c r="DB430" s="60">
        <v>1.1500862564692351</v>
      </c>
      <c r="DC430" s="61">
        <v>2</v>
      </c>
      <c r="DD430" s="56" t="s">
        <v>3856</v>
      </c>
      <c r="DE430" s="56" t="s">
        <v>3857</v>
      </c>
      <c r="DF430" s="96" t="s">
        <v>555</v>
      </c>
      <c r="DG430" s="96" t="s">
        <v>555</v>
      </c>
      <c r="DH430" s="56">
        <v>190.84</v>
      </c>
      <c r="DI430" s="56">
        <v>4</v>
      </c>
      <c r="DJ430" s="56">
        <v>667.94</v>
      </c>
      <c r="DK430" s="56">
        <v>14</v>
      </c>
      <c r="DL430" s="56">
        <v>95.42</v>
      </c>
      <c r="DM430" s="56">
        <v>2</v>
      </c>
      <c r="DN430" s="56">
        <v>190.84</v>
      </c>
      <c r="DO430" s="56">
        <v>4</v>
      </c>
      <c r="DP430" s="107">
        <v>50.581689428426913</v>
      </c>
      <c r="DQ430" s="56">
        <v>1</v>
      </c>
      <c r="DR430" s="56">
        <v>0</v>
      </c>
      <c r="DS430" s="56">
        <v>0</v>
      </c>
      <c r="DT430" s="56">
        <v>50.58</v>
      </c>
      <c r="DU430" s="56">
        <v>1</v>
      </c>
      <c r="DV430" s="56">
        <v>0</v>
      </c>
      <c r="DW430" s="56">
        <v>0</v>
      </c>
      <c r="DX430" s="56">
        <v>0</v>
      </c>
      <c r="DY430" s="56">
        <v>0</v>
      </c>
      <c r="DZ430" s="62">
        <v>1.1764705882352942</v>
      </c>
      <c r="EA430" s="63">
        <v>2</v>
      </c>
      <c r="EB430" s="62">
        <v>28.235294117647058</v>
      </c>
      <c r="EC430" s="63">
        <v>48</v>
      </c>
      <c r="ED430" s="77">
        <v>0.64516129032258063</v>
      </c>
      <c r="EE430" s="72">
        <v>1</v>
      </c>
      <c r="EF430" s="56" t="s">
        <v>3858</v>
      </c>
      <c r="EG430" s="56" t="s">
        <v>3859</v>
      </c>
      <c r="EH430" s="56" t="s">
        <v>555</v>
      </c>
      <c r="EI430" s="56" t="s">
        <v>555</v>
      </c>
      <c r="EJ430" s="56" t="s">
        <v>3240</v>
      </c>
      <c r="EK430" s="56" t="s">
        <v>1417</v>
      </c>
      <c r="EL430" s="56" t="s">
        <v>3860</v>
      </c>
      <c r="EM430" s="56" t="s">
        <v>3861</v>
      </c>
      <c r="EN430" s="56" t="s">
        <v>555</v>
      </c>
      <c r="EO430" s="56" t="s">
        <v>555</v>
      </c>
      <c r="EP430" s="56">
        <v>252.91</v>
      </c>
      <c r="EQ430" s="56">
        <v>5</v>
      </c>
      <c r="ER430" s="99">
        <v>50.58</v>
      </c>
      <c r="ES430" s="96">
        <v>1</v>
      </c>
      <c r="ET430" s="56">
        <v>455.24</v>
      </c>
      <c r="EU430" s="56">
        <v>9</v>
      </c>
      <c r="EV430" s="107">
        <v>303.49</v>
      </c>
      <c r="EW430" s="56">
        <v>6</v>
      </c>
      <c r="EX430" s="56">
        <v>0</v>
      </c>
      <c r="EY430" s="62">
        <v>73.611111111111114</v>
      </c>
      <c r="EZ430" s="63">
        <v>53</v>
      </c>
      <c r="FA430" s="62">
        <v>46.224961479198768</v>
      </c>
      <c r="FB430" s="63">
        <v>30</v>
      </c>
      <c r="FC430" s="56">
        <v>148.99</v>
      </c>
      <c r="FD430" s="111">
        <v>5</v>
      </c>
      <c r="FE430" s="56">
        <v>89.39</v>
      </c>
      <c r="FF430" s="56">
        <v>3</v>
      </c>
      <c r="FG430" s="56">
        <v>0</v>
      </c>
      <c r="FH430" s="56">
        <v>0</v>
      </c>
      <c r="FI430" s="56">
        <v>29.8</v>
      </c>
      <c r="FJ430" s="56">
        <v>1</v>
      </c>
      <c r="FK430" s="56">
        <v>268.18</v>
      </c>
      <c r="FL430" s="56">
        <v>9</v>
      </c>
      <c r="FM430" s="56">
        <v>148.99</v>
      </c>
      <c r="FN430" s="56">
        <v>5</v>
      </c>
      <c r="FO430" s="56">
        <v>387.37</v>
      </c>
      <c r="FP430" s="56">
        <v>13</v>
      </c>
      <c r="FQ430" s="56">
        <v>0</v>
      </c>
      <c r="FR430" s="56">
        <v>0</v>
      </c>
      <c r="FS430" s="60">
        <v>3</v>
      </c>
      <c r="FT430" s="61">
        <v>3</v>
      </c>
      <c r="FU430" s="60">
        <v>2.9828486204325126</v>
      </c>
      <c r="FV430" s="61">
        <v>4</v>
      </c>
      <c r="FW430" s="56" t="s">
        <v>3862</v>
      </c>
      <c r="FX430" s="56">
        <v>2.96</v>
      </c>
      <c r="FY430" s="56">
        <v>18.05</v>
      </c>
      <c r="FZ430" s="111">
        <v>5315</v>
      </c>
      <c r="GA430" s="111">
        <v>6309</v>
      </c>
      <c r="GB430" s="56">
        <v>28.05</v>
      </c>
      <c r="GC430" s="56">
        <v>71.95</v>
      </c>
      <c r="GD430" s="56">
        <v>28.48</v>
      </c>
      <c r="GE430" s="56">
        <v>85.78</v>
      </c>
      <c r="GF430" s="56">
        <v>54.38</v>
      </c>
      <c r="GG430" s="56">
        <v>48.12</v>
      </c>
      <c r="GH430" s="56">
        <v>98.1</v>
      </c>
      <c r="GI430" s="56">
        <v>29.9</v>
      </c>
      <c r="GJ430" s="56">
        <v>11.91</v>
      </c>
      <c r="GK430" s="56">
        <v>52.38</v>
      </c>
      <c r="GL430" s="56">
        <v>2.0699999999999998</v>
      </c>
      <c r="GM430" s="56">
        <v>14.76</v>
      </c>
      <c r="GN430" s="56">
        <v>2.86</v>
      </c>
      <c r="GO430" s="56">
        <v>12.45</v>
      </c>
      <c r="GP430" s="56">
        <v>1.76</v>
      </c>
      <c r="GQ430" s="56">
        <v>0.62</v>
      </c>
      <c r="GR430" s="56">
        <v>1.48</v>
      </c>
      <c r="GS430" s="56">
        <v>0.42</v>
      </c>
      <c r="GT430" s="56">
        <v>12.7</v>
      </c>
      <c r="GU430" s="99">
        <v>16.434611227668636</v>
      </c>
      <c r="GV430" s="120">
        <v>6.0724779627815903E-3</v>
      </c>
      <c r="GW430" s="120">
        <v>0.58805093046033297</v>
      </c>
      <c r="GX430" s="120">
        <v>0.28834476003917697</v>
      </c>
      <c r="GY430" s="120">
        <v>0.113809990205681</v>
      </c>
      <c r="GZ430" s="120">
        <v>1.17531831537708E-3</v>
      </c>
      <c r="HA430" s="113"/>
      <c r="HB430" s="113"/>
      <c r="HC430" s="120">
        <v>2.5465230166503402E-3</v>
      </c>
      <c r="HD430" s="118">
        <v>2</v>
      </c>
      <c r="HE430" s="118">
        <v>0</v>
      </c>
      <c r="HF430" s="118">
        <v>0</v>
      </c>
      <c r="HG430" s="118">
        <v>0</v>
      </c>
      <c r="HH430" s="122">
        <v>11</v>
      </c>
      <c r="HI430" s="122">
        <v>1129</v>
      </c>
      <c r="HJ430" s="122">
        <v>3</v>
      </c>
      <c r="HK430" s="122">
        <v>1145</v>
      </c>
      <c r="HL430" s="118">
        <v>0</v>
      </c>
      <c r="HM430" s="118">
        <v>0</v>
      </c>
      <c r="HN430" s="118">
        <v>0</v>
      </c>
      <c r="HO430" s="118">
        <v>0</v>
      </c>
      <c r="HP430" s="122">
        <v>13</v>
      </c>
      <c r="HQ430" s="122">
        <v>1497</v>
      </c>
      <c r="HR430" s="118">
        <v>3</v>
      </c>
      <c r="HS430" s="122">
        <v>1513</v>
      </c>
      <c r="HT430" s="122">
        <v>1</v>
      </c>
      <c r="HU430" s="118">
        <v>0</v>
      </c>
      <c r="HV430" s="118">
        <v>0</v>
      </c>
      <c r="HW430" s="118">
        <v>0</v>
      </c>
      <c r="HX430" s="118">
        <v>4</v>
      </c>
      <c r="HY430" s="122">
        <v>1802</v>
      </c>
      <c r="HZ430" s="122">
        <v>4</v>
      </c>
      <c r="IA430" s="122">
        <v>1811</v>
      </c>
      <c r="IB430" s="118">
        <v>1</v>
      </c>
      <c r="IC430" s="118">
        <v>0</v>
      </c>
      <c r="ID430" s="118">
        <v>0</v>
      </c>
      <c r="IE430" s="118">
        <v>0</v>
      </c>
      <c r="IF430" s="118">
        <v>17</v>
      </c>
      <c r="IG430" s="122">
        <v>2744</v>
      </c>
      <c r="IH430" s="118">
        <v>6</v>
      </c>
      <c r="II430" s="122">
        <v>2768</v>
      </c>
      <c r="IJ430" s="130">
        <v>2</v>
      </c>
      <c r="IK430" s="131">
        <v>0.28571428571428598</v>
      </c>
      <c r="IL430" s="119">
        <v>0</v>
      </c>
      <c r="IM430" s="119">
        <v>0</v>
      </c>
      <c r="IN430" s="119">
        <v>0</v>
      </c>
      <c r="IO430" s="119">
        <v>0</v>
      </c>
      <c r="IP430" s="119">
        <v>0</v>
      </c>
      <c r="IQ430" s="119">
        <v>0</v>
      </c>
      <c r="IR430" s="119">
        <v>0</v>
      </c>
      <c r="IS430" s="122">
        <v>0</v>
      </c>
      <c r="IT430" s="119">
        <v>0</v>
      </c>
      <c r="IU430" s="119">
        <v>0</v>
      </c>
      <c r="IV430" s="119">
        <v>0</v>
      </c>
      <c r="IW430" s="119">
        <v>0</v>
      </c>
      <c r="IX430" s="130">
        <v>1</v>
      </c>
      <c r="IY430" s="131">
        <v>0.14285714285714299</v>
      </c>
      <c r="IZ430" s="119">
        <v>0</v>
      </c>
      <c r="JA430" s="119">
        <v>0</v>
      </c>
      <c r="JB430" s="119">
        <v>0</v>
      </c>
      <c r="JC430" s="119">
        <v>0</v>
      </c>
      <c r="JD430" s="122">
        <v>0</v>
      </c>
      <c r="JE430" s="122">
        <v>0</v>
      </c>
      <c r="JF430" s="122">
        <v>0</v>
      </c>
      <c r="JG430" s="122">
        <v>0</v>
      </c>
      <c r="JH430" s="122">
        <v>0</v>
      </c>
      <c r="JI430" s="122">
        <v>0</v>
      </c>
      <c r="JJ430" s="130">
        <v>1</v>
      </c>
      <c r="JK430" s="131">
        <v>0.14285714285714299</v>
      </c>
      <c r="JL430" s="119">
        <v>0</v>
      </c>
      <c r="JM430" s="119">
        <v>0</v>
      </c>
      <c r="JN430" s="119">
        <v>0</v>
      </c>
      <c r="JO430" s="119">
        <v>0</v>
      </c>
      <c r="JP430" s="119">
        <v>0</v>
      </c>
      <c r="JQ430" s="119">
        <v>0</v>
      </c>
      <c r="JR430" s="119">
        <v>0</v>
      </c>
      <c r="JS430" s="119">
        <v>0</v>
      </c>
      <c r="JT430" s="119">
        <v>0</v>
      </c>
      <c r="JU430" s="118">
        <v>0</v>
      </c>
      <c r="JV430" s="119"/>
      <c r="JW430" s="119"/>
      <c r="JX430" s="119"/>
      <c r="JY430" s="119"/>
      <c r="JZ430" s="119">
        <v>0</v>
      </c>
      <c r="KA430" s="122">
        <v>0</v>
      </c>
      <c r="KB430" s="119">
        <v>0</v>
      </c>
      <c r="KC430" s="119">
        <v>0</v>
      </c>
      <c r="KD430" s="119">
        <v>0</v>
      </c>
      <c r="KE430" s="119">
        <v>0</v>
      </c>
      <c r="KF430" s="130">
        <v>2</v>
      </c>
      <c r="KG430" s="131">
        <v>0.28571428571428598</v>
      </c>
      <c r="KH430" s="119">
        <v>0</v>
      </c>
      <c r="KI430" s="119">
        <v>0</v>
      </c>
      <c r="KJ430" s="119">
        <v>0</v>
      </c>
      <c r="KK430" s="119">
        <v>0</v>
      </c>
      <c r="KL430" s="119">
        <v>0</v>
      </c>
      <c r="KM430" s="119">
        <v>0</v>
      </c>
      <c r="KN430" s="119">
        <v>0</v>
      </c>
      <c r="KO430" s="119">
        <v>0</v>
      </c>
      <c r="KP430" s="119">
        <v>0</v>
      </c>
      <c r="KQ430" s="119">
        <v>0</v>
      </c>
      <c r="KR430" s="119">
        <v>0</v>
      </c>
      <c r="KS430" s="119">
        <v>0</v>
      </c>
      <c r="KT430" s="119">
        <v>0</v>
      </c>
      <c r="KU430" s="119">
        <v>0</v>
      </c>
      <c r="KV430" s="122">
        <v>0</v>
      </c>
      <c r="KW430" s="122">
        <v>0</v>
      </c>
      <c r="KX430" s="122">
        <v>0</v>
      </c>
      <c r="KY430" s="122">
        <v>0</v>
      </c>
      <c r="KZ430" s="119">
        <v>0</v>
      </c>
      <c r="LA430" s="119">
        <v>0</v>
      </c>
      <c r="LB430" s="122">
        <v>0</v>
      </c>
      <c r="LC430" s="122">
        <v>0</v>
      </c>
      <c r="LD430" s="122">
        <v>0</v>
      </c>
      <c r="LE430" s="122">
        <v>0</v>
      </c>
      <c r="LF430" s="122">
        <v>0</v>
      </c>
      <c r="LG430" s="122">
        <v>0</v>
      </c>
      <c r="LH430" s="122">
        <v>0</v>
      </c>
      <c r="LI430" s="122">
        <v>0</v>
      </c>
      <c r="LJ430" s="119">
        <v>0</v>
      </c>
      <c r="LK430" s="119">
        <v>0</v>
      </c>
      <c r="LL430" s="122">
        <v>0</v>
      </c>
      <c r="LM430" s="122">
        <v>0</v>
      </c>
      <c r="LN430" s="119">
        <v>0</v>
      </c>
      <c r="LO430" s="119">
        <v>0</v>
      </c>
      <c r="LP430" s="119">
        <v>0</v>
      </c>
      <c r="LQ430" s="119">
        <v>0</v>
      </c>
      <c r="LR430" s="119">
        <v>0</v>
      </c>
      <c r="LS430" s="119">
        <v>0</v>
      </c>
      <c r="LT430" s="119">
        <v>0</v>
      </c>
      <c r="LU430" s="119">
        <v>0</v>
      </c>
      <c r="LV430" s="119">
        <v>0</v>
      </c>
      <c r="LW430" s="119">
        <v>0</v>
      </c>
      <c r="LX430" s="122">
        <v>0</v>
      </c>
      <c r="LY430" s="122">
        <v>0</v>
      </c>
      <c r="LZ430" s="122">
        <v>0</v>
      </c>
      <c r="MA430" s="122">
        <v>0</v>
      </c>
      <c r="MB430" s="122">
        <v>0</v>
      </c>
      <c r="MC430" s="122">
        <v>0</v>
      </c>
      <c r="MD430" s="122">
        <v>0</v>
      </c>
      <c r="ME430" s="122">
        <v>0</v>
      </c>
      <c r="MF430" s="122">
        <v>0</v>
      </c>
      <c r="MG430" s="122">
        <v>0</v>
      </c>
      <c r="MH430" s="122">
        <v>0</v>
      </c>
      <c r="MI430" s="122">
        <v>0</v>
      </c>
      <c r="MJ430" s="122">
        <v>0</v>
      </c>
      <c r="MK430" s="122">
        <v>0</v>
      </c>
      <c r="ML430" s="122">
        <v>0</v>
      </c>
      <c r="MM430" s="122">
        <v>0</v>
      </c>
      <c r="MN430" s="122">
        <v>0</v>
      </c>
      <c r="MO430" s="122">
        <v>0</v>
      </c>
      <c r="MP430" s="122">
        <v>0</v>
      </c>
      <c r="MQ430" s="122">
        <v>0</v>
      </c>
      <c r="MR430" s="122">
        <v>0</v>
      </c>
      <c r="MS430" s="122">
        <v>0</v>
      </c>
      <c r="MT430" s="122">
        <v>0</v>
      </c>
      <c r="MU430" s="122">
        <v>0</v>
      </c>
      <c r="MV430" s="122">
        <v>0</v>
      </c>
      <c r="MW430" s="122">
        <v>0</v>
      </c>
      <c r="MX430" s="122">
        <v>0</v>
      </c>
      <c r="MY430" s="122">
        <v>0</v>
      </c>
      <c r="MZ430" s="122">
        <v>0</v>
      </c>
      <c r="NA430" s="122">
        <v>0</v>
      </c>
      <c r="NB430" s="122">
        <v>0</v>
      </c>
      <c r="NC430" s="122">
        <v>0</v>
      </c>
      <c r="ND430" s="122">
        <v>0</v>
      </c>
      <c r="NE430" s="122">
        <v>0</v>
      </c>
      <c r="NF430" s="122">
        <v>0</v>
      </c>
      <c r="NG430" s="122">
        <v>0</v>
      </c>
      <c r="NH430" s="122">
        <v>0</v>
      </c>
      <c r="NI430" s="122">
        <v>0</v>
      </c>
      <c r="NJ430" s="122">
        <v>0</v>
      </c>
      <c r="NK430" s="122">
        <v>0</v>
      </c>
      <c r="NL430" s="122">
        <v>0</v>
      </c>
      <c r="NM430" s="122">
        <v>0</v>
      </c>
      <c r="NN430" s="122">
        <v>0</v>
      </c>
      <c r="NO430" s="122">
        <v>0</v>
      </c>
      <c r="NP430" s="122">
        <v>0</v>
      </c>
      <c r="NQ430" s="119">
        <v>0</v>
      </c>
      <c r="NR430" s="119">
        <v>0</v>
      </c>
      <c r="NS430" s="119">
        <v>0</v>
      </c>
      <c r="NT430" s="119">
        <v>0</v>
      </c>
      <c r="NU430" s="119">
        <v>0</v>
      </c>
      <c r="NV430" s="119">
        <v>0</v>
      </c>
      <c r="NW430" s="119">
        <v>0</v>
      </c>
      <c r="NX430" s="119">
        <v>0</v>
      </c>
      <c r="NY430" s="119">
        <v>0</v>
      </c>
      <c r="NZ430" s="119">
        <v>0</v>
      </c>
      <c r="OA430" s="119">
        <v>0</v>
      </c>
      <c r="OB430" s="119">
        <v>0</v>
      </c>
      <c r="OC430" s="119">
        <v>0</v>
      </c>
      <c r="OD430" s="119">
        <v>0</v>
      </c>
      <c r="OE430" s="119">
        <v>0</v>
      </c>
      <c r="OF430" s="119">
        <v>0</v>
      </c>
      <c r="OG430" s="119">
        <v>0</v>
      </c>
      <c r="OH430" s="119">
        <v>0</v>
      </c>
      <c r="OI430" s="119">
        <v>0</v>
      </c>
      <c r="OJ430" s="119">
        <v>0</v>
      </c>
      <c r="OK430" s="119">
        <v>0</v>
      </c>
      <c r="OL430" s="119">
        <v>0</v>
      </c>
      <c r="OM430" s="119">
        <v>0</v>
      </c>
      <c r="ON430" s="119">
        <v>0</v>
      </c>
      <c r="OO430" s="119">
        <v>0</v>
      </c>
      <c r="OP430" s="119">
        <v>0</v>
      </c>
      <c r="OQ430" s="119">
        <v>0</v>
      </c>
      <c r="OR430" s="119">
        <v>0</v>
      </c>
      <c r="OS430" s="119">
        <v>0</v>
      </c>
      <c r="OT430" s="119">
        <v>0</v>
      </c>
    </row>
    <row r="431" spans="1:410" s="10" customFormat="1">
      <c r="A431" s="55" t="s">
        <v>1286</v>
      </c>
      <c r="B431" s="56" t="s">
        <v>1287</v>
      </c>
      <c r="C431" s="55" t="s">
        <v>427</v>
      </c>
      <c r="D431" s="57">
        <v>6</v>
      </c>
      <c r="E431" s="96">
        <v>2018</v>
      </c>
      <c r="F431" s="56">
        <v>67.44</v>
      </c>
      <c r="G431" s="110">
        <v>16247</v>
      </c>
      <c r="H431" s="110">
        <v>7362</v>
      </c>
      <c r="I431" s="110">
        <v>8885</v>
      </c>
      <c r="J431" s="100">
        <v>14.12</v>
      </c>
      <c r="K431" s="110">
        <v>2278</v>
      </c>
      <c r="L431" s="100">
        <v>63.23</v>
      </c>
      <c r="M431" s="110">
        <v>10201</v>
      </c>
      <c r="N431" s="114">
        <v>1341</v>
      </c>
      <c r="O431" s="114">
        <v>669</v>
      </c>
      <c r="P431" s="114">
        <v>672</v>
      </c>
      <c r="Q431" s="112">
        <v>1613</v>
      </c>
      <c r="R431" s="113">
        <v>806</v>
      </c>
      <c r="S431" s="113">
        <v>807</v>
      </c>
      <c r="T431" s="114">
        <v>1381</v>
      </c>
      <c r="U431" s="114">
        <v>703</v>
      </c>
      <c r="V431" s="114">
        <v>678</v>
      </c>
      <c r="W431" s="114">
        <v>1673</v>
      </c>
      <c r="X431" s="113">
        <v>858</v>
      </c>
      <c r="Y431" s="113">
        <v>815</v>
      </c>
      <c r="Z431" s="114">
        <v>1414</v>
      </c>
      <c r="AA431" s="114">
        <v>737</v>
      </c>
      <c r="AB431" s="114">
        <v>677</v>
      </c>
      <c r="AC431" s="112">
        <v>1681</v>
      </c>
      <c r="AD431" s="112">
        <v>887</v>
      </c>
      <c r="AE431" s="112">
        <v>794</v>
      </c>
      <c r="AF431" s="114">
        <v>1356</v>
      </c>
      <c r="AG431" s="114">
        <v>723</v>
      </c>
      <c r="AH431" s="181">
        <v>633</v>
      </c>
      <c r="AI431" s="182"/>
      <c r="AJ431" s="182"/>
      <c r="AK431" s="182"/>
      <c r="AL431" s="114">
        <v>1187</v>
      </c>
      <c r="AM431" s="114">
        <v>631</v>
      </c>
      <c r="AN431" s="114">
        <v>556</v>
      </c>
      <c r="AO431" s="114">
        <v>1080</v>
      </c>
      <c r="AP431" s="114">
        <v>553</v>
      </c>
      <c r="AQ431" s="114">
        <v>527</v>
      </c>
      <c r="AR431" s="56">
        <v>253</v>
      </c>
      <c r="AS431" s="80">
        <v>59</v>
      </c>
      <c r="AT431" s="126" t="s">
        <v>3642</v>
      </c>
      <c r="AU431" s="59">
        <v>462</v>
      </c>
      <c r="AV431" s="59">
        <v>0</v>
      </c>
      <c r="AW431" s="59">
        <v>93</v>
      </c>
      <c r="AX431" s="59">
        <v>0</v>
      </c>
      <c r="AY431" s="59">
        <v>0</v>
      </c>
      <c r="AZ431" s="62">
        <v>4.6491445574014385</v>
      </c>
      <c r="BA431" s="63">
        <v>2</v>
      </c>
      <c r="BB431" s="62">
        <v>0</v>
      </c>
      <c r="BC431" s="63">
        <v>0</v>
      </c>
      <c r="BD431" s="64">
        <v>0</v>
      </c>
      <c r="BE431" s="65">
        <v>0</v>
      </c>
      <c r="BF431" s="62">
        <v>6.8181818181818175</v>
      </c>
      <c r="BG431" s="63">
        <v>9</v>
      </c>
      <c r="BH431" s="62">
        <v>6.8181818181818175</v>
      </c>
      <c r="BI431" s="63">
        <v>9</v>
      </c>
      <c r="BJ431" s="64">
        <v>69.34812760055479</v>
      </c>
      <c r="BK431" s="65">
        <v>1</v>
      </c>
      <c r="BL431" s="64">
        <v>0</v>
      </c>
      <c r="BM431" s="65">
        <v>0</v>
      </c>
      <c r="BN431" s="56">
        <v>0</v>
      </c>
      <c r="BO431" s="56">
        <v>0</v>
      </c>
      <c r="BP431" s="56">
        <v>0</v>
      </c>
      <c r="BQ431" s="56">
        <v>0</v>
      </c>
      <c r="BR431" s="56">
        <v>0</v>
      </c>
      <c r="BS431" s="56">
        <v>0</v>
      </c>
      <c r="BT431" s="56">
        <v>0</v>
      </c>
      <c r="BU431" s="56">
        <v>0</v>
      </c>
      <c r="BV431" s="116">
        <v>11.3</v>
      </c>
      <c r="BW431" s="70">
        <v>0.7989690721649485</v>
      </c>
      <c r="BX431" s="56">
        <v>80.900000000000006</v>
      </c>
      <c r="BY431" s="107">
        <v>79.900000000000006</v>
      </c>
      <c r="BZ431" s="56">
        <v>81.400000000000006</v>
      </c>
      <c r="CA431" s="56">
        <v>87.2</v>
      </c>
      <c r="CB431" s="56">
        <v>86.7</v>
      </c>
      <c r="CC431" s="96" t="s">
        <v>3863</v>
      </c>
      <c r="CD431" s="96" t="s">
        <v>3864</v>
      </c>
      <c r="CE431" s="96" t="s">
        <v>555</v>
      </c>
      <c r="CF431" s="96" t="s">
        <v>2007</v>
      </c>
      <c r="CG431" s="96" t="s">
        <v>2415</v>
      </c>
      <c r="CH431" s="56">
        <v>0</v>
      </c>
      <c r="CI431" s="56">
        <v>0</v>
      </c>
      <c r="CJ431" s="60">
        <v>0</v>
      </c>
      <c r="CK431" s="61">
        <v>0</v>
      </c>
      <c r="CL431" s="61">
        <v>0</v>
      </c>
      <c r="CM431" s="61">
        <v>0</v>
      </c>
      <c r="CN431" s="56">
        <v>0</v>
      </c>
      <c r="CO431" s="56">
        <v>0</v>
      </c>
      <c r="CP431" s="56">
        <v>0</v>
      </c>
      <c r="CQ431" s="56">
        <v>0</v>
      </c>
      <c r="CR431" s="56">
        <v>0</v>
      </c>
      <c r="CS431" s="56">
        <v>0</v>
      </c>
      <c r="CT431" s="56">
        <v>0</v>
      </c>
      <c r="CU431" s="56">
        <v>0</v>
      </c>
      <c r="CV431" s="56">
        <v>0</v>
      </c>
      <c r="CW431" s="56">
        <v>0</v>
      </c>
      <c r="CX431" s="56">
        <v>0</v>
      </c>
      <c r="CY431" s="56">
        <v>0</v>
      </c>
      <c r="CZ431" s="56">
        <v>0</v>
      </c>
      <c r="DA431" s="56">
        <v>0</v>
      </c>
      <c r="DB431" s="60">
        <v>0</v>
      </c>
      <c r="DC431" s="61">
        <v>0</v>
      </c>
      <c r="DD431" s="56" t="s">
        <v>3865</v>
      </c>
      <c r="DE431" s="56" t="s">
        <v>3866</v>
      </c>
      <c r="DF431" s="96" t="s">
        <v>555</v>
      </c>
      <c r="DG431" s="96" t="s">
        <v>555</v>
      </c>
      <c r="DH431" s="56">
        <v>0</v>
      </c>
      <c r="DI431" s="56">
        <v>0</v>
      </c>
      <c r="DJ431" s="56">
        <v>56.72</v>
      </c>
      <c r="DK431" s="56">
        <v>1</v>
      </c>
      <c r="DL431" s="56">
        <v>0</v>
      </c>
      <c r="DM431" s="56">
        <v>0</v>
      </c>
      <c r="DN431" s="56">
        <v>56.72</v>
      </c>
      <c r="DO431" s="56">
        <v>1</v>
      </c>
      <c r="DP431" s="107">
        <v>63.897763578274763</v>
      </c>
      <c r="DQ431" s="56">
        <v>1</v>
      </c>
      <c r="DR431" s="56">
        <v>63.9</v>
      </c>
      <c r="DS431" s="56">
        <v>1</v>
      </c>
      <c r="DT431" s="56">
        <v>0</v>
      </c>
      <c r="DU431" s="56">
        <v>0</v>
      </c>
      <c r="DV431" s="56">
        <v>0</v>
      </c>
      <c r="DW431" s="56">
        <v>0</v>
      </c>
      <c r="DX431" s="56">
        <v>0</v>
      </c>
      <c r="DY431" s="56">
        <v>0</v>
      </c>
      <c r="DZ431" s="62">
        <v>0.54578532443905392</v>
      </c>
      <c r="EA431" s="63">
        <v>9</v>
      </c>
      <c r="EB431" s="62">
        <v>12.734990903577925</v>
      </c>
      <c r="EC431" s="63">
        <v>210</v>
      </c>
      <c r="ED431" s="60">
        <v>0.84317032040472173</v>
      </c>
      <c r="EE431" s="61">
        <v>1</v>
      </c>
      <c r="EF431" s="56" t="s">
        <v>3867</v>
      </c>
      <c r="EG431" s="56" t="s">
        <v>3868</v>
      </c>
      <c r="EH431" s="56" t="s">
        <v>555</v>
      </c>
      <c r="EI431" s="56" t="s">
        <v>555</v>
      </c>
      <c r="EJ431" s="56" t="s">
        <v>1991</v>
      </c>
      <c r="EK431" s="56" t="s">
        <v>3869</v>
      </c>
      <c r="EL431" s="56" t="s">
        <v>2568</v>
      </c>
      <c r="EM431" s="56" t="s">
        <v>1491</v>
      </c>
      <c r="EN431" s="56" t="s">
        <v>555</v>
      </c>
      <c r="EO431" s="56" t="s">
        <v>555</v>
      </c>
      <c r="EP431" s="56">
        <v>63.9</v>
      </c>
      <c r="EQ431" s="56">
        <v>1</v>
      </c>
      <c r="ER431" s="128">
        <v>0</v>
      </c>
      <c r="ES431" s="96">
        <v>0</v>
      </c>
      <c r="ET431" s="56">
        <v>63.9</v>
      </c>
      <c r="EU431" s="56">
        <v>1</v>
      </c>
      <c r="EV431" s="56">
        <v>127.8</v>
      </c>
      <c r="EW431" s="56">
        <v>2</v>
      </c>
      <c r="EX431" s="56">
        <v>0</v>
      </c>
      <c r="EY431" s="62">
        <v>79.136690647482013</v>
      </c>
      <c r="EZ431" s="63">
        <v>44</v>
      </c>
      <c r="FA431" s="62">
        <v>49.335863377609108</v>
      </c>
      <c r="FB431" s="63">
        <v>26</v>
      </c>
      <c r="FC431" s="56">
        <v>38.799999999999997</v>
      </c>
      <c r="FD431" s="111">
        <v>1</v>
      </c>
      <c r="FE431" s="56">
        <v>0</v>
      </c>
      <c r="FF431" s="56">
        <v>0</v>
      </c>
      <c r="FG431" s="56">
        <v>0</v>
      </c>
      <c r="FH431" s="56">
        <v>0</v>
      </c>
      <c r="FI431" s="56">
        <v>0</v>
      </c>
      <c r="FJ431" s="56">
        <v>0</v>
      </c>
      <c r="FK431" s="56">
        <v>38.799999999999997</v>
      </c>
      <c r="FL431" s="56">
        <v>1</v>
      </c>
      <c r="FM431" s="56">
        <v>271.63</v>
      </c>
      <c r="FN431" s="56">
        <v>7</v>
      </c>
      <c r="FO431" s="56">
        <v>543.27</v>
      </c>
      <c r="FP431" s="56">
        <v>14</v>
      </c>
      <c r="FQ431" s="56">
        <v>38.799999999999997</v>
      </c>
      <c r="FR431" s="56">
        <v>1</v>
      </c>
      <c r="FS431" s="60">
        <v>18</v>
      </c>
      <c r="FT431" s="61">
        <v>18</v>
      </c>
      <c r="FU431" s="60">
        <v>1.2573344509639564</v>
      </c>
      <c r="FV431" s="61">
        <v>15</v>
      </c>
      <c r="FW431" s="56" t="s">
        <v>3870</v>
      </c>
      <c r="FX431" s="56">
        <v>2.7</v>
      </c>
      <c r="FY431" s="56">
        <v>7.34</v>
      </c>
      <c r="FZ431" s="111">
        <v>5328</v>
      </c>
      <c r="GA431" s="111">
        <v>7947</v>
      </c>
      <c r="GB431" s="56">
        <v>35.79</v>
      </c>
      <c r="GC431" s="56">
        <v>64.209999999999994</v>
      </c>
      <c r="GD431" s="56">
        <v>34.49</v>
      </c>
      <c r="GE431" s="56">
        <v>75.930000000000007</v>
      </c>
      <c r="GF431" s="56">
        <v>92.12</v>
      </c>
      <c r="GG431" s="56">
        <v>67.94</v>
      </c>
      <c r="GH431" s="56">
        <v>97.42</v>
      </c>
      <c r="GI431" s="56">
        <v>30.88</v>
      </c>
      <c r="GJ431" s="56">
        <v>16.09</v>
      </c>
      <c r="GK431" s="56">
        <v>68.489999999999995</v>
      </c>
      <c r="GL431" s="56">
        <v>2.41</v>
      </c>
      <c r="GM431" s="56">
        <v>14.28</v>
      </c>
      <c r="GN431" s="56">
        <v>3.71</v>
      </c>
      <c r="GO431" s="56">
        <v>17.73</v>
      </c>
      <c r="GP431" s="56">
        <v>2.4</v>
      </c>
      <c r="GQ431" s="56">
        <v>2.14</v>
      </c>
      <c r="GR431" s="56">
        <v>2.82</v>
      </c>
      <c r="GS431" s="56">
        <v>0.67</v>
      </c>
      <c r="GT431" s="56">
        <v>6.89</v>
      </c>
      <c r="GU431" s="99">
        <v>12.064287205176372</v>
      </c>
      <c r="GV431" s="120">
        <v>8.1823495032144894E-3</v>
      </c>
      <c r="GW431" s="120">
        <v>0.52425482174167104</v>
      </c>
      <c r="GX431" s="120">
        <v>0.321059809078512</v>
      </c>
      <c r="GY431" s="120">
        <v>0.143775569842198</v>
      </c>
      <c r="GZ431" s="120">
        <v>1.3637249172024201E-3</v>
      </c>
      <c r="HA431" s="120">
        <v>1.94817845314631E-4</v>
      </c>
      <c r="HB431" s="120">
        <v>1.94817845314631E-4</v>
      </c>
      <c r="HC431" s="120">
        <v>9.7408922657315404E-4</v>
      </c>
      <c r="HD431" s="118">
        <v>1</v>
      </c>
      <c r="HE431" s="118">
        <v>0</v>
      </c>
      <c r="HF431" s="118">
        <v>0</v>
      </c>
      <c r="HG431" s="118">
        <v>0</v>
      </c>
      <c r="HH431" s="122">
        <v>1</v>
      </c>
      <c r="HI431" s="122">
        <v>1129</v>
      </c>
      <c r="HJ431" s="122">
        <v>5</v>
      </c>
      <c r="HK431" s="122">
        <v>1137</v>
      </c>
      <c r="HL431" s="118">
        <v>2</v>
      </c>
      <c r="HM431" s="118">
        <v>0</v>
      </c>
      <c r="HN431" s="118">
        <v>0</v>
      </c>
      <c r="HO431" s="118">
        <v>0</v>
      </c>
      <c r="HP431" s="118">
        <v>4</v>
      </c>
      <c r="HQ431" s="122">
        <v>1375</v>
      </c>
      <c r="HR431" s="122">
        <v>1</v>
      </c>
      <c r="HS431" s="122">
        <v>1382</v>
      </c>
      <c r="HT431" s="118">
        <v>0</v>
      </c>
      <c r="HU431" s="118">
        <v>0</v>
      </c>
      <c r="HV431" s="118">
        <v>0</v>
      </c>
      <c r="HW431" s="118">
        <v>0</v>
      </c>
      <c r="HX431" s="118">
        <v>5</v>
      </c>
      <c r="HY431" s="122">
        <v>1576</v>
      </c>
      <c r="HZ431" s="122">
        <v>7</v>
      </c>
      <c r="IA431" s="122">
        <v>1588</v>
      </c>
      <c r="IB431" s="118">
        <v>0</v>
      </c>
      <c r="IC431" s="118">
        <v>0</v>
      </c>
      <c r="ID431" s="118">
        <v>0</v>
      </c>
      <c r="IE431" s="118">
        <v>0</v>
      </c>
      <c r="IF431" s="118">
        <v>8</v>
      </c>
      <c r="IG431" s="122">
        <v>2271</v>
      </c>
      <c r="IH431" s="118">
        <v>72</v>
      </c>
      <c r="II431" s="122">
        <v>2351</v>
      </c>
      <c r="IJ431" s="119">
        <v>0</v>
      </c>
      <c r="IK431" s="119">
        <v>0</v>
      </c>
      <c r="IL431" s="119">
        <v>0</v>
      </c>
      <c r="IM431" s="119">
        <v>0</v>
      </c>
      <c r="IN431" s="119">
        <v>0</v>
      </c>
      <c r="IO431" s="119">
        <v>0</v>
      </c>
      <c r="IP431" s="119">
        <v>0</v>
      </c>
      <c r="IQ431" s="119">
        <v>0</v>
      </c>
      <c r="IR431" s="119">
        <v>0</v>
      </c>
      <c r="IS431" s="122">
        <v>0</v>
      </c>
      <c r="IT431" s="119">
        <v>0</v>
      </c>
      <c r="IU431" s="119">
        <v>0</v>
      </c>
      <c r="IV431" s="119">
        <v>0</v>
      </c>
      <c r="IW431" s="119">
        <v>0</v>
      </c>
      <c r="IX431" s="119">
        <v>0</v>
      </c>
      <c r="IY431" s="119">
        <v>0</v>
      </c>
      <c r="IZ431" s="119">
        <v>0</v>
      </c>
      <c r="JA431" s="119">
        <v>0</v>
      </c>
      <c r="JB431" s="119">
        <v>0</v>
      </c>
      <c r="JC431" s="119">
        <v>0</v>
      </c>
      <c r="JD431" s="122">
        <v>0</v>
      </c>
      <c r="JE431" s="122">
        <v>0</v>
      </c>
      <c r="JF431" s="122">
        <v>0</v>
      </c>
      <c r="JG431" s="122">
        <v>0</v>
      </c>
      <c r="JH431" s="122">
        <v>0</v>
      </c>
      <c r="JI431" s="122">
        <v>0</v>
      </c>
      <c r="JJ431" s="122">
        <v>0</v>
      </c>
      <c r="JK431" s="122">
        <v>0</v>
      </c>
      <c r="JL431" s="122">
        <v>0</v>
      </c>
      <c r="JM431" s="119">
        <v>0</v>
      </c>
      <c r="JN431" s="119">
        <v>0</v>
      </c>
      <c r="JO431" s="119">
        <v>0</v>
      </c>
      <c r="JP431" s="119">
        <v>0</v>
      </c>
      <c r="JQ431" s="119">
        <v>0</v>
      </c>
      <c r="JR431" s="119">
        <v>0</v>
      </c>
      <c r="JS431" s="119">
        <v>0</v>
      </c>
      <c r="JT431" s="119">
        <v>0</v>
      </c>
      <c r="JU431" s="122">
        <v>0</v>
      </c>
      <c r="JV431" s="119"/>
      <c r="JW431" s="119"/>
      <c r="JX431" s="119"/>
      <c r="JY431" s="119"/>
      <c r="JZ431" s="119">
        <v>0</v>
      </c>
      <c r="KA431" s="122">
        <v>0</v>
      </c>
      <c r="KB431" s="130">
        <v>2</v>
      </c>
      <c r="KC431" s="131">
        <v>0.2</v>
      </c>
      <c r="KD431" s="119">
        <v>0</v>
      </c>
      <c r="KE431" s="119">
        <v>0</v>
      </c>
      <c r="KF431" s="119">
        <v>0</v>
      </c>
      <c r="KG431" s="119">
        <v>0</v>
      </c>
      <c r="KH431" s="119">
        <v>0</v>
      </c>
      <c r="KI431" s="119">
        <v>0</v>
      </c>
      <c r="KJ431" s="119">
        <v>0</v>
      </c>
      <c r="KK431" s="119">
        <v>0</v>
      </c>
      <c r="KL431" s="119">
        <v>0</v>
      </c>
      <c r="KM431" s="119">
        <v>0</v>
      </c>
      <c r="KN431" s="119">
        <v>0</v>
      </c>
      <c r="KO431" s="119">
        <v>0</v>
      </c>
      <c r="KP431" s="119">
        <v>0</v>
      </c>
      <c r="KQ431" s="119">
        <v>0</v>
      </c>
      <c r="KR431" s="119">
        <v>0</v>
      </c>
      <c r="KS431" s="119">
        <v>0</v>
      </c>
      <c r="KT431" s="119">
        <v>0</v>
      </c>
      <c r="KU431" s="119">
        <v>0</v>
      </c>
      <c r="KV431" s="122">
        <v>0</v>
      </c>
      <c r="KW431" s="119">
        <v>0</v>
      </c>
      <c r="KX431" s="119">
        <v>0</v>
      </c>
      <c r="KY431" s="119">
        <v>0</v>
      </c>
      <c r="KZ431" s="119">
        <v>0</v>
      </c>
      <c r="LA431" s="119">
        <v>0</v>
      </c>
      <c r="LB431" s="122">
        <v>0</v>
      </c>
      <c r="LC431" s="122">
        <v>0</v>
      </c>
      <c r="LD431" s="122">
        <v>0</v>
      </c>
      <c r="LE431" s="122">
        <v>0</v>
      </c>
      <c r="LF431" s="122">
        <v>0</v>
      </c>
      <c r="LG431" s="122">
        <v>0</v>
      </c>
      <c r="LH431" s="122">
        <v>0</v>
      </c>
      <c r="LI431" s="122">
        <v>0</v>
      </c>
      <c r="LJ431" s="119">
        <v>0</v>
      </c>
      <c r="LK431" s="119">
        <v>0</v>
      </c>
      <c r="LL431" s="119">
        <v>0</v>
      </c>
      <c r="LM431" s="119"/>
      <c r="LN431" s="130">
        <v>8</v>
      </c>
      <c r="LO431" s="131">
        <v>0.8</v>
      </c>
      <c r="LP431" s="119">
        <v>0</v>
      </c>
      <c r="LQ431" s="119">
        <v>0</v>
      </c>
      <c r="LR431" s="119">
        <v>0</v>
      </c>
      <c r="LS431" s="119">
        <v>0</v>
      </c>
      <c r="LT431" s="119">
        <v>0</v>
      </c>
      <c r="LU431" s="119">
        <v>0</v>
      </c>
      <c r="LV431" s="119">
        <v>0</v>
      </c>
      <c r="LW431" s="119">
        <v>0</v>
      </c>
      <c r="LX431" s="122">
        <v>0</v>
      </c>
      <c r="LY431" s="122">
        <v>0</v>
      </c>
      <c r="LZ431" s="122">
        <v>0</v>
      </c>
      <c r="MA431" s="122">
        <v>0</v>
      </c>
      <c r="MB431" s="122">
        <v>0</v>
      </c>
      <c r="MC431" s="122">
        <v>0</v>
      </c>
      <c r="MD431" s="122">
        <v>0</v>
      </c>
      <c r="ME431" s="122">
        <v>0</v>
      </c>
      <c r="MF431" s="122">
        <v>0</v>
      </c>
      <c r="MG431" s="122">
        <v>0</v>
      </c>
      <c r="MH431" s="122">
        <v>0</v>
      </c>
      <c r="MI431" s="122">
        <v>0</v>
      </c>
      <c r="MJ431" s="122">
        <v>0</v>
      </c>
      <c r="MK431" s="122">
        <v>0</v>
      </c>
      <c r="ML431" s="122">
        <v>0</v>
      </c>
      <c r="MM431" s="122">
        <v>0</v>
      </c>
      <c r="MN431" s="122">
        <v>0</v>
      </c>
      <c r="MO431" s="122">
        <v>0</v>
      </c>
      <c r="MP431" s="122">
        <v>0</v>
      </c>
      <c r="MQ431" s="122">
        <v>0</v>
      </c>
      <c r="MR431" s="122">
        <v>0</v>
      </c>
      <c r="MS431" s="122">
        <v>0</v>
      </c>
      <c r="MT431" s="122">
        <v>0</v>
      </c>
      <c r="MU431" s="122">
        <v>0</v>
      </c>
      <c r="MV431" s="122">
        <v>0</v>
      </c>
      <c r="MW431" s="122">
        <v>0</v>
      </c>
      <c r="MX431" s="122">
        <v>0</v>
      </c>
      <c r="MY431" s="122">
        <v>0</v>
      </c>
      <c r="MZ431" s="122">
        <v>0</v>
      </c>
      <c r="NA431" s="122">
        <v>0</v>
      </c>
      <c r="NB431" s="122">
        <v>0</v>
      </c>
      <c r="NC431" s="122">
        <v>0</v>
      </c>
      <c r="ND431" s="122">
        <v>0</v>
      </c>
      <c r="NE431" s="122">
        <v>0</v>
      </c>
      <c r="NF431" s="122">
        <v>0</v>
      </c>
      <c r="NG431" s="122">
        <v>0</v>
      </c>
      <c r="NH431" s="122">
        <v>0</v>
      </c>
      <c r="NI431" s="122">
        <v>0</v>
      </c>
      <c r="NJ431" s="122">
        <v>0</v>
      </c>
      <c r="NK431" s="122">
        <v>0</v>
      </c>
      <c r="NL431" s="122">
        <v>0</v>
      </c>
      <c r="NM431" s="122">
        <v>0</v>
      </c>
      <c r="NN431" s="122">
        <v>0</v>
      </c>
      <c r="NO431" s="122">
        <v>0</v>
      </c>
      <c r="NP431" s="122">
        <v>0</v>
      </c>
      <c r="NQ431" s="119">
        <v>0</v>
      </c>
      <c r="NR431" s="119">
        <v>0</v>
      </c>
      <c r="NS431" s="119">
        <v>0</v>
      </c>
      <c r="NT431" s="119">
        <v>0</v>
      </c>
      <c r="NU431" s="119">
        <v>0</v>
      </c>
      <c r="NV431" s="119">
        <v>0</v>
      </c>
      <c r="NW431" s="119">
        <v>0</v>
      </c>
      <c r="NX431" s="119">
        <v>0</v>
      </c>
      <c r="NY431" s="119">
        <v>0</v>
      </c>
      <c r="NZ431" s="119">
        <v>0</v>
      </c>
      <c r="OA431" s="119">
        <v>0</v>
      </c>
      <c r="OB431" s="119">
        <v>0</v>
      </c>
      <c r="OC431" s="119">
        <v>0</v>
      </c>
      <c r="OD431" s="119">
        <v>0</v>
      </c>
      <c r="OE431" s="119">
        <v>0</v>
      </c>
      <c r="OF431" s="119">
        <v>0</v>
      </c>
      <c r="OG431" s="119">
        <v>0</v>
      </c>
      <c r="OH431" s="119">
        <v>0</v>
      </c>
      <c r="OI431" s="119">
        <v>0</v>
      </c>
      <c r="OJ431" s="119">
        <v>0</v>
      </c>
      <c r="OK431" s="119">
        <v>0</v>
      </c>
      <c r="OL431" s="119">
        <v>0</v>
      </c>
      <c r="OM431" s="119">
        <v>0</v>
      </c>
      <c r="ON431" s="119">
        <v>0</v>
      </c>
      <c r="OO431" s="119">
        <v>0</v>
      </c>
      <c r="OP431" s="119">
        <v>0</v>
      </c>
      <c r="OQ431" s="119">
        <v>0</v>
      </c>
      <c r="OR431" s="119">
        <v>0</v>
      </c>
      <c r="OS431" s="119">
        <v>0</v>
      </c>
      <c r="OT431" s="119">
        <v>0</v>
      </c>
    </row>
    <row r="432" spans="1:410" s="10" customFormat="1">
      <c r="A432" s="55" t="s">
        <v>1337</v>
      </c>
      <c r="B432" s="56" t="s">
        <v>1338</v>
      </c>
      <c r="C432" s="55" t="s">
        <v>514</v>
      </c>
      <c r="D432" s="57">
        <v>6</v>
      </c>
      <c r="E432" s="96">
        <v>2018</v>
      </c>
      <c r="F432" s="56">
        <v>75.64</v>
      </c>
      <c r="G432" s="110">
        <v>21949</v>
      </c>
      <c r="H432" s="110">
        <v>11756</v>
      </c>
      <c r="I432" s="110">
        <v>10193</v>
      </c>
      <c r="J432" s="100">
        <v>50.98</v>
      </c>
      <c r="K432" s="110">
        <v>14262</v>
      </c>
      <c r="L432" s="100">
        <v>32.71</v>
      </c>
      <c r="M432" s="110">
        <v>9152</v>
      </c>
      <c r="N432" s="114">
        <v>1679</v>
      </c>
      <c r="O432" s="114">
        <v>839</v>
      </c>
      <c r="P432" s="114">
        <v>840</v>
      </c>
      <c r="Q432" s="112" t="e">
        <v>#N/A</v>
      </c>
      <c r="R432" s="113" t="e">
        <v>#N/A</v>
      </c>
      <c r="S432" s="113" t="e">
        <v>#N/A</v>
      </c>
      <c r="T432" s="114">
        <v>1716</v>
      </c>
      <c r="U432" s="114">
        <v>865</v>
      </c>
      <c r="V432" s="114">
        <v>851</v>
      </c>
      <c r="W432" s="114" t="e">
        <v>#N/A</v>
      </c>
      <c r="X432" s="113" t="e">
        <v>#N/A</v>
      </c>
      <c r="Y432" s="113" t="e">
        <v>#N/A</v>
      </c>
      <c r="Z432" s="114">
        <v>1815</v>
      </c>
      <c r="AA432" s="114">
        <v>916</v>
      </c>
      <c r="AB432" s="114">
        <v>899</v>
      </c>
      <c r="AC432" s="112" t="e">
        <v>#N/A</v>
      </c>
      <c r="AD432" s="112" t="e">
        <v>#N/A</v>
      </c>
      <c r="AE432" s="112" t="e">
        <v>#N/A</v>
      </c>
      <c r="AF432" s="114">
        <v>1937</v>
      </c>
      <c r="AG432" s="114">
        <v>965</v>
      </c>
      <c r="AH432" s="181">
        <v>972</v>
      </c>
      <c r="AI432" s="182"/>
      <c r="AJ432" s="182"/>
      <c r="AK432" s="182"/>
      <c r="AL432" s="114">
        <v>1944</v>
      </c>
      <c r="AM432" s="114">
        <v>961</v>
      </c>
      <c r="AN432" s="114">
        <v>983</v>
      </c>
      <c r="AO432" s="114">
        <v>1772</v>
      </c>
      <c r="AP432" s="114">
        <v>881</v>
      </c>
      <c r="AQ432" s="114">
        <v>891</v>
      </c>
      <c r="AR432" s="56">
        <v>186</v>
      </c>
      <c r="AS432" s="80">
        <v>212</v>
      </c>
      <c r="AT432" s="126" t="s">
        <v>3642</v>
      </c>
      <c r="AU432" s="59">
        <v>360</v>
      </c>
      <c r="AV432" s="59">
        <v>0</v>
      </c>
      <c r="AW432" s="59">
        <v>252</v>
      </c>
      <c r="AX432" s="59">
        <v>13.2</v>
      </c>
      <c r="AY432" s="59">
        <v>4</v>
      </c>
      <c r="AZ432" s="62">
        <v>4.2890842805061116</v>
      </c>
      <c r="BA432" s="63">
        <v>6</v>
      </c>
      <c r="BB432" s="62">
        <v>0</v>
      </c>
      <c r="BC432" s="63">
        <v>0</v>
      </c>
      <c r="BD432" s="64">
        <v>0</v>
      </c>
      <c r="BE432" s="65">
        <v>0</v>
      </c>
      <c r="BF432" s="62">
        <v>5.3156146179401995</v>
      </c>
      <c r="BG432" s="63">
        <v>16</v>
      </c>
      <c r="BH432" s="62">
        <v>12.956810631229235</v>
      </c>
      <c r="BI432" s="63">
        <v>39</v>
      </c>
      <c r="BJ432" s="64">
        <v>0</v>
      </c>
      <c r="BK432" s="65">
        <v>0</v>
      </c>
      <c r="BL432" s="64">
        <v>0</v>
      </c>
      <c r="BM432" s="65">
        <v>0</v>
      </c>
      <c r="BN432" s="56">
        <v>38.01</v>
      </c>
      <c r="BO432" s="56">
        <v>1</v>
      </c>
      <c r="BP432" s="56">
        <v>38.01</v>
      </c>
      <c r="BQ432" s="56">
        <v>1</v>
      </c>
      <c r="BR432" s="56">
        <v>0</v>
      </c>
      <c r="BS432" s="56">
        <v>0</v>
      </c>
      <c r="BT432" s="56">
        <v>0</v>
      </c>
      <c r="BU432" s="56">
        <v>0</v>
      </c>
      <c r="BV432" s="116">
        <v>27.7</v>
      </c>
      <c r="BW432" s="70">
        <v>0.94219653179190754</v>
      </c>
      <c r="BX432" s="56">
        <v>93.1</v>
      </c>
      <c r="BY432" s="107">
        <v>94.2</v>
      </c>
      <c r="BZ432" s="56">
        <v>91.3</v>
      </c>
      <c r="CA432" s="56">
        <v>96</v>
      </c>
      <c r="CB432" s="56">
        <v>97.7</v>
      </c>
      <c r="CC432" s="96" t="s">
        <v>3871</v>
      </c>
      <c r="CD432" s="96" t="s">
        <v>1983</v>
      </c>
      <c r="CE432" s="96" t="s">
        <v>555</v>
      </c>
      <c r="CF432" s="96" t="s">
        <v>703</v>
      </c>
      <c r="CG432" s="96" t="s">
        <v>2174</v>
      </c>
      <c r="CH432" s="56">
        <v>38.01</v>
      </c>
      <c r="CI432" s="56">
        <v>1</v>
      </c>
      <c r="CJ432" s="60">
        <v>0.37453183520599254</v>
      </c>
      <c r="CK432" s="61">
        <v>1</v>
      </c>
      <c r="CL432" s="107">
        <v>38.00836183960471</v>
      </c>
      <c r="CM432" s="56">
        <v>1</v>
      </c>
      <c r="CN432" s="56">
        <v>38.01</v>
      </c>
      <c r="CO432" s="56">
        <v>1</v>
      </c>
      <c r="CP432" s="56">
        <v>0</v>
      </c>
      <c r="CQ432" s="56">
        <v>0</v>
      </c>
      <c r="CR432" s="56">
        <v>0</v>
      </c>
      <c r="CS432" s="56">
        <v>0</v>
      </c>
      <c r="CT432" s="56">
        <v>0</v>
      </c>
      <c r="CU432" s="56">
        <v>0</v>
      </c>
      <c r="CV432" s="56">
        <v>0</v>
      </c>
      <c r="CW432" s="56">
        <v>0</v>
      </c>
      <c r="CX432" s="56">
        <v>0</v>
      </c>
      <c r="CY432" s="56">
        <v>0</v>
      </c>
      <c r="CZ432" s="56">
        <v>0</v>
      </c>
      <c r="DA432" s="56">
        <v>0</v>
      </c>
      <c r="DB432" s="60">
        <v>0.72463768115942029</v>
      </c>
      <c r="DC432" s="61">
        <v>2</v>
      </c>
      <c r="DD432" s="56" t="s">
        <v>3872</v>
      </c>
      <c r="DE432" s="56" t="s">
        <v>3873</v>
      </c>
      <c r="DF432" s="96" t="s">
        <v>555</v>
      </c>
      <c r="DG432" s="96" t="s">
        <v>555</v>
      </c>
      <c r="DH432" s="56">
        <v>61.41</v>
      </c>
      <c r="DI432" s="56">
        <v>2</v>
      </c>
      <c r="DJ432" s="56">
        <v>122.81</v>
      </c>
      <c r="DK432" s="56">
        <v>4</v>
      </c>
      <c r="DL432" s="56">
        <v>30.7</v>
      </c>
      <c r="DM432" s="56">
        <v>1</v>
      </c>
      <c r="DN432" s="56">
        <v>61.41</v>
      </c>
      <c r="DO432" s="56">
        <v>2</v>
      </c>
      <c r="DP432" s="107">
        <v>31.436655139893112</v>
      </c>
      <c r="DQ432" s="56">
        <v>2</v>
      </c>
      <c r="DR432" s="56">
        <v>0</v>
      </c>
      <c r="DS432" s="56">
        <v>0</v>
      </c>
      <c r="DT432" s="56">
        <v>31.44</v>
      </c>
      <c r="DU432" s="56">
        <v>1</v>
      </c>
      <c r="DV432" s="56">
        <v>31.44</v>
      </c>
      <c r="DW432" s="56">
        <v>1</v>
      </c>
      <c r="DX432" s="56">
        <v>0</v>
      </c>
      <c r="DY432" s="56">
        <v>0</v>
      </c>
      <c r="DZ432" s="62">
        <v>0</v>
      </c>
      <c r="EA432" s="63">
        <v>0</v>
      </c>
      <c r="EB432" s="62">
        <v>16.560509554140125</v>
      </c>
      <c r="EC432" s="63">
        <v>52</v>
      </c>
      <c r="ED432" s="60">
        <v>0.39308176100628933</v>
      </c>
      <c r="EE432" s="61">
        <v>1</v>
      </c>
      <c r="EF432" s="56" t="s">
        <v>3874</v>
      </c>
      <c r="EG432" s="56" t="s">
        <v>3875</v>
      </c>
      <c r="EH432" s="56" t="s">
        <v>555</v>
      </c>
      <c r="EI432" s="56" t="s">
        <v>555</v>
      </c>
      <c r="EJ432" s="56" t="s">
        <v>1653</v>
      </c>
      <c r="EK432" s="56" t="s">
        <v>1596</v>
      </c>
      <c r="EL432" s="56" t="s">
        <v>3876</v>
      </c>
      <c r="EM432" s="56" t="s">
        <v>2289</v>
      </c>
      <c r="EN432" s="56" t="s">
        <v>555</v>
      </c>
      <c r="EO432" s="56" t="s">
        <v>555</v>
      </c>
      <c r="EP432" s="56">
        <v>157.18</v>
      </c>
      <c r="EQ432" s="56">
        <v>5</v>
      </c>
      <c r="ER432" s="99">
        <v>345.8</v>
      </c>
      <c r="ES432" s="96">
        <v>11</v>
      </c>
      <c r="ET432" s="56">
        <v>125.75</v>
      </c>
      <c r="EU432" s="56">
        <v>4</v>
      </c>
      <c r="EV432" s="107">
        <v>251.49</v>
      </c>
      <c r="EW432" s="56">
        <v>8</v>
      </c>
      <c r="EX432" s="56">
        <v>10</v>
      </c>
      <c r="EY432" s="62">
        <v>102.74669379450661</v>
      </c>
      <c r="EZ432" s="63">
        <v>101</v>
      </c>
      <c r="FA432" s="62">
        <v>75.196408529741873</v>
      </c>
      <c r="FB432" s="63">
        <v>67</v>
      </c>
      <c r="FC432" s="56">
        <v>34.479999999999997</v>
      </c>
      <c r="FD432" s="111">
        <v>2</v>
      </c>
      <c r="FE432" s="56">
        <v>51.72</v>
      </c>
      <c r="FF432" s="56">
        <v>3</v>
      </c>
      <c r="FG432" s="56">
        <v>0</v>
      </c>
      <c r="FH432" s="56">
        <v>0</v>
      </c>
      <c r="FI432" s="56">
        <v>0</v>
      </c>
      <c r="FJ432" s="56">
        <v>0</v>
      </c>
      <c r="FK432" s="56">
        <v>86.19</v>
      </c>
      <c r="FL432" s="56">
        <v>5</v>
      </c>
      <c r="FM432" s="56">
        <v>344.77</v>
      </c>
      <c r="FN432" s="56">
        <v>20</v>
      </c>
      <c r="FO432" s="56">
        <v>275.81</v>
      </c>
      <c r="FP432" s="56">
        <v>16</v>
      </c>
      <c r="FQ432" s="56">
        <v>86.19</v>
      </c>
      <c r="FR432" s="56">
        <v>5</v>
      </c>
      <c r="FS432" s="60">
        <v>4</v>
      </c>
      <c r="FT432" s="61">
        <v>4</v>
      </c>
      <c r="FU432" s="60">
        <v>2.2573363431151239</v>
      </c>
      <c r="FV432" s="61">
        <v>4</v>
      </c>
      <c r="FW432" s="56" t="s">
        <v>3877</v>
      </c>
      <c r="FX432" s="56">
        <v>3.24</v>
      </c>
      <c r="FY432" s="56">
        <v>23.35</v>
      </c>
      <c r="FZ432" s="111">
        <v>5251</v>
      </c>
      <c r="GA432" s="111">
        <v>7858</v>
      </c>
      <c r="GB432" s="56">
        <v>36.979999999999997</v>
      </c>
      <c r="GC432" s="56">
        <v>63.02</v>
      </c>
      <c r="GD432" s="56">
        <v>22.24</v>
      </c>
      <c r="GE432" s="56">
        <v>76.260000000000005</v>
      </c>
      <c r="GF432" s="56">
        <v>87.44</v>
      </c>
      <c r="GG432" s="56">
        <v>68.569999999999993</v>
      </c>
      <c r="GH432" s="56">
        <v>98.24</v>
      </c>
      <c r="GI432" s="56">
        <v>53.68</v>
      </c>
      <c r="GJ432" s="56">
        <v>40.17</v>
      </c>
      <c r="GK432" s="56">
        <v>89.94</v>
      </c>
      <c r="GL432" s="56">
        <v>1.65</v>
      </c>
      <c r="GM432" s="56">
        <v>13.5</v>
      </c>
      <c r="GN432" s="56">
        <v>3.69</v>
      </c>
      <c r="GO432" s="56">
        <v>26.49</v>
      </c>
      <c r="GP432" s="56">
        <v>6.39</v>
      </c>
      <c r="GQ432" s="56">
        <v>2.73</v>
      </c>
      <c r="GR432" s="56">
        <v>6.43</v>
      </c>
      <c r="GS432" s="56">
        <v>1.24</v>
      </c>
      <c r="GT432" s="56">
        <v>2.21</v>
      </c>
      <c r="GU432" s="99">
        <v>6.5922444183313749</v>
      </c>
      <c r="GV432" s="120">
        <v>4.6939174652845701E-3</v>
      </c>
      <c r="GW432" s="120">
        <v>7.0017602190494799E-2</v>
      </c>
      <c r="GX432" s="120">
        <v>0.57930764717386996</v>
      </c>
      <c r="GY432" s="120">
        <v>0.32916096225308</v>
      </c>
      <c r="GZ432" s="120">
        <v>1.1539213768824601E-2</v>
      </c>
      <c r="HA432" s="120">
        <v>2.1513788382554301E-3</v>
      </c>
      <c r="HB432" s="120">
        <v>1.56463915509486E-3</v>
      </c>
      <c r="HC432" s="120">
        <v>1.56463915509486E-3</v>
      </c>
      <c r="HD432" s="118">
        <v>0</v>
      </c>
      <c r="HE432" s="118">
        <v>0</v>
      </c>
      <c r="HF432" s="118">
        <v>0</v>
      </c>
      <c r="HG432" s="118">
        <v>0</v>
      </c>
      <c r="HH432" s="118">
        <v>3</v>
      </c>
      <c r="HI432" s="122">
        <v>1258</v>
      </c>
      <c r="HJ432" s="122">
        <v>7</v>
      </c>
      <c r="HK432" s="122">
        <v>1268</v>
      </c>
      <c r="HL432" s="118">
        <v>1</v>
      </c>
      <c r="HM432" s="118">
        <v>0</v>
      </c>
      <c r="HN432" s="118">
        <v>0</v>
      </c>
      <c r="HO432" s="118">
        <v>0</v>
      </c>
      <c r="HP432" s="118">
        <v>9</v>
      </c>
      <c r="HQ432" s="122">
        <v>1503</v>
      </c>
      <c r="HR432" s="118">
        <v>9</v>
      </c>
      <c r="HS432" s="122">
        <v>1522</v>
      </c>
      <c r="HT432" s="118">
        <v>0</v>
      </c>
      <c r="HU432" s="118">
        <v>0</v>
      </c>
      <c r="HV432" s="118">
        <v>0</v>
      </c>
      <c r="HW432" s="118">
        <v>0</v>
      </c>
      <c r="HX432" s="122">
        <v>7</v>
      </c>
      <c r="HY432" s="122">
        <v>1821</v>
      </c>
      <c r="HZ432" s="122">
        <v>7</v>
      </c>
      <c r="IA432" s="122">
        <v>1835</v>
      </c>
      <c r="IB432" s="118">
        <v>1</v>
      </c>
      <c r="IC432" s="118">
        <v>0</v>
      </c>
      <c r="ID432" s="118">
        <v>0</v>
      </c>
      <c r="IE432" s="118">
        <v>0</v>
      </c>
      <c r="IF432" s="122">
        <v>11</v>
      </c>
      <c r="IG432" s="122">
        <v>3337</v>
      </c>
      <c r="IH432" s="122">
        <v>35</v>
      </c>
      <c r="II432" s="122">
        <v>3384</v>
      </c>
      <c r="IJ432" s="119">
        <v>0</v>
      </c>
      <c r="IK432" s="119"/>
      <c r="IL432" s="130">
        <v>3</v>
      </c>
      <c r="IM432" s="131">
        <v>0.6</v>
      </c>
      <c r="IN432" s="119">
        <v>0</v>
      </c>
      <c r="IO432" s="122">
        <v>0</v>
      </c>
      <c r="IP432" s="119">
        <v>0</v>
      </c>
      <c r="IQ432" s="119">
        <v>0</v>
      </c>
      <c r="IR432" s="119">
        <v>0</v>
      </c>
      <c r="IS432" s="122">
        <v>0</v>
      </c>
      <c r="IT432" s="119">
        <v>0</v>
      </c>
      <c r="IU432" s="119">
        <v>0</v>
      </c>
      <c r="IV432" s="119"/>
      <c r="IW432" s="119"/>
      <c r="IX432" s="130">
        <v>2</v>
      </c>
      <c r="IY432" s="131">
        <v>0.4</v>
      </c>
      <c r="IZ432" s="119">
        <v>0</v>
      </c>
      <c r="JA432" s="119">
        <v>0</v>
      </c>
      <c r="JB432" s="119">
        <v>0</v>
      </c>
      <c r="JC432" s="119">
        <v>0</v>
      </c>
      <c r="JD432" s="122">
        <v>0</v>
      </c>
      <c r="JE432" s="122">
        <v>0</v>
      </c>
      <c r="JF432" s="122">
        <v>0</v>
      </c>
      <c r="JG432" s="122">
        <v>0</v>
      </c>
      <c r="JH432" s="122">
        <v>0</v>
      </c>
      <c r="JI432" s="122">
        <v>0</v>
      </c>
      <c r="JJ432" s="119"/>
      <c r="JK432" s="119"/>
      <c r="JL432" s="119">
        <v>0</v>
      </c>
      <c r="JM432" s="119">
        <v>0</v>
      </c>
      <c r="JN432" s="119">
        <v>0</v>
      </c>
      <c r="JO432" s="119">
        <v>0</v>
      </c>
      <c r="JP432" s="119">
        <v>0</v>
      </c>
      <c r="JQ432" s="119">
        <v>0</v>
      </c>
      <c r="JR432" s="119">
        <v>0</v>
      </c>
      <c r="JS432" s="119">
        <v>0</v>
      </c>
      <c r="JT432" s="122">
        <v>0</v>
      </c>
      <c r="JU432" s="118">
        <v>0</v>
      </c>
      <c r="JV432" s="119"/>
      <c r="JW432" s="119"/>
      <c r="JX432" s="119"/>
      <c r="JY432" s="119"/>
      <c r="JZ432" s="119">
        <v>0</v>
      </c>
      <c r="KA432" s="122">
        <v>0</v>
      </c>
      <c r="KB432" s="119">
        <v>0</v>
      </c>
      <c r="KC432" s="119">
        <v>0</v>
      </c>
      <c r="KD432" s="119">
        <v>0</v>
      </c>
      <c r="KE432" s="119">
        <v>0</v>
      </c>
      <c r="KF432" s="119">
        <v>0</v>
      </c>
      <c r="KG432" s="119">
        <v>0</v>
      </c>
      <c r="KH432" s="119">
        <v>0</v>
      </c>
      <c r="KI432" s="119">
        <v>0</v>
      </c>
      <c r="KJ432" s="119">
        <v>0</v>
      </c>
      <c r="KK432" s="119">
        <v>0</v>
      </c>
      <c r="KL432" s="119">
        <v>0</v>
      </c>
      <c r="KM432" s="119">
        <v>0</v>
      </c>
      <c r="KN432" s="119">
        <v>0</v>
      </c>
      <c r="KO432" s="119">
        <v>0</v>
      </c>
      <c r="KP432" s="119">
        <v>0</v>
      </c>
      <c r="KQ432" s="119">
        <v>0</v>
      </c>
      <c r="KR432" s="119">
        <v>0</v>
      </c>
      <c r="KS432" s="119">
        <v>0</v>
      </c>
      <c r="KT432" s="119">
        <v>0</v>
      </c>
      <c r="KU432" s="119">
        <v>0</v>
      </c>
      <c r="KV432" s="122">
        <v>0</v>
      </c>
      <c r="KW432" s="119">
        <v>0</v>
      </c>
      <c r="KX432" s="119">
        <v>0</v>
      </c>
      <c r="KY432" s="119">
        <v>0</v>
      </c>
      <c r="KZ432" s="119">
        <v>0</v>
      </c>
      <c r="LA432" s="119">
        <v>0</v>
      </c>
      <c r="LB432" s="119"/>
      <c r="LC432" s="122">
        <v>0</v>
      </c>
      <c r="LD432" s="122">
        <v>0</v>
      </c>
      <c r="LE432" s="122">
        <v>0</v>
      </c>
      <c r="LF432" s="122">
        <v>0</v>
      </c>
      <c r="LG432" s="122">
        <v>0</v>
      </c>
      <c r="LH432" s="122">
        <v>0</v>
      </c>
      <c r="LI432" s="122">
        <v>0</v>
      </c>
      <c r="LJ432" s="119">
        <v>0</v>
      </c>
      <c r="LK432" s="119">
        <v>0</v>
      </c>
      <c r="LL432" s="119">
        <v>0</v>
      </c>
      <c r="LM432" s="119">
        <v>0</v>
      </c>
      <c r="LN432" s="119">
        <v>0</v>
      </c>
      <c r="LO432" s="119">
        <v>0</v>
      </c>
      <c r="LP432" s="119">
        <v>0</v>
      </c>
      <c r="LQ432" s="119">
        <v>0</v>
      </c>
      <c r="LR432" s="119">
        <v>0</v>
      </c>
      <c r="LS432" s="119">
        <v>0</v>
      </c>
      <c r="LT432" s="119">
        <v>0</v>
      </c>
      <c r="LU432" s="119">
        <v>0</v>
      </c>
      <c r="LV432" s="119">
        <v>0</v>
      </c>
      <c r="LW432" s="119">
        <v>0</v>
      </c>
      <c r="LX432" s="122">
        <v>0</v>
      </c>
      <c r="LY432" s="122">
        <v>0</v>
      </c>
      <c r="LZ432" s="122">
        <v>0</v>
      </c>
      <c r="MA432" s="122">
        <v>0</v>
      </c>
      <c r="MB432" s="122">
        <v>0</v>
      </c>
      <c r="MC432" s="122">
        <v>0</v>
      </c>
      <c r="MD432" s="122">
        <v>0</v>
      </c>
      <c r="ME432" s="122">
        <v>0</v>
      </c>
      <c r="MF432" s="122">
        <v>0</v>
      </c>
      <c r="MG432" s="122">
        <v>0</v>
      </c>
      <c r="MH432" s="122">
        <v>0</v>
      </c>
      <c r="MI432" s="122">
        <v>0</v>
      </c>
      <c r="MJ432" s="122">
        <v>0</v>
      </c>
      <c r="MK432" s="122">
        <v>0</v>
      </c>
      <c r="ML432" s="122">
        <v>0</v>
      </c>
      <c r="MM432" s="122">
        <v>0</v>
      </c>
      <c r="MN432" s="122">
        <v>0</v>
      </c>
      <c r="MO432" s="122">
        <v>0</v>
      </c>
      <c r="MP432" s="122">
        <v>0</v>
      </c>
      <c r="MQ432" s="122">
        <v>0</v>
      </c>
      <c r="MR432" s="122">
        <v>0</v>
      </c>
      <c r="MS432" s="122">
        <v>0</v>
      </c>
      <c r="MT432" s="122">
        <v>0</v>
      </c>
      <c r="MU432" s="122">
        <v>0</v>
      </c>
      <c r="MV432" s="122">
        <v>0</v>
      </c>
      <c r="MW432" s="122">
        <v>0</v>
      </c>
      <c r="MX432" s="122">
        <v>0</v>
      </c>
      <c r="MY432" s="122">
        <v>0</v>
      </c>
      <c r="MZ432" s="122">
        <v>0</v>
      </c>
      <c r="NA432" s="122">
        <v>0</v>
      </c>
      <c r="NB432" s="122">
        <v>0</v>
      </c>
      <c r="NC432" s="122">
        <v>0</v>
      </c>
      <c r="ND432" s="122">
        <v>0</v>
      </c>
      <c r="NE432" s="122">
        <v>0</v>
      </c>
      <c r="NF432" s="122">
        <v>0</v>
      </c>
      <c r="NG432" s="122">
        <v>0</v>
      </c>
      <c r="NH432" s="122">
        <v>0</v>
      </c>
      <c r="NI432" s="122">
        <v>0</v>
      </c>
      <c r="NJ432" s="122">
        <v>0</v>
      </c>
      <c r="NK432" s="122">
        <v>0</v>
      </c>
      <c r="NL432" s="122">
        <v>0</v>
      </c>
      <c r="NM432" s="122">
        <v>0</v>
      </c>
      <c r="NN432" s="122">
        <v>0</v>
      </c>
      <c r="NO432" s="122">
        <v>0</v>
      </c>
      <c r="NP432" s="122">
        <v>0</v>
      </c>
      <c r="NQ432" s="122">
        <v>0</v>
      </c>
      <c r="NR432" s="122">
        <v>0</v>
      </c>
      <c r="NS432" s="122">
        <v>0</v>
      </c>
      <c r="NT432" s="122">
        <v>0</v>
      </c>
      <c r="NU432" s="122">
        <v>0</v>
      </c>
      <c r="NV432" s="122">
        <v>0</v>
      </c>
      <c r="NW432" s="122">
        <v>0</v>
      </c>
      <c r="NX432" s="122">
        <v>0</v>
      </c>
      <c r="NY432" s="122">
        <v>0</v>
      </c>
      <c r="NZ432" s="122">
        <v>0</v>
      </c>
      <c r="OA432" s="119">
        <v>0</v>
      </c>
      <c r="OB432" s="119">
        <v>0</v>
      </c>
      <c r="OC432" s="119">
        <v>0</v>
      </c>
      <c r="OD432" s="119">
        <v>0</v>
      </c>
      <c r="OE432" s="119">
        <v>0</v>
      </c>
      <c r="OF432" s="119">
        <v>0</v>
      </c>
      <c r="OG432" s="119">
        <v>0</v>
      </c>
      <c r="OH432" s="119">
        <v>0</v>
      </c>
      <c r="OI432" s="119">
        <v>0</v>
      </c>
      <c r="OJ432" s="119">
        <v>0</v>
      </c>
      <c r="OK432" s="119">
        <v>0</v>
      </c>
      <c r="OL432" s="119">
        <v>0</v>
      </c>
      <c r="OM432" s="119"/>
      <c r="ON432" s="119"/>
      <c r="OO432" s="119"/>
      <c r="OP432" s="119"/>
      <c r="OQ432" s="119">
        <v>0</v>
      </c>
      <c r="OR432" s="119">
        <v>0</v>
      </c>
      <c r="OS432" s="119">
        <v>0</v>
      </c>
      <c r="OT432" s="119">
        <v>0</v>
      </c>
    </row>
    <row r="433" spans="1:410" s="10" customFormat="1">
      <c r="A433" s="55" t="s">
        <v>1358</v>
      </c>
      <c r="B433" s="56" t="s">
        <v>1359</v>
      </c>
      <c r="C433" s="55" t="s">
        <v>479</v>
      </c>
      <c r="D433" s="57">
        <v>6</v>
      </c>
      <c r="E433" s="96">
        <v>2018</v>
      </c>
      <c r="F433" s="56">
        <v>63.34</v>
      </c>
      <c r="G433" s="110">
        <v>21519</v>
      </c>
      <c r="H433" s="110">
        <v>6481</v>
      </c>
      <c r="I433" s="110">
        <v>15038</v>
      </c>
      <c r="J433" s="100">
        <v>63</v>
      </c>
      <c r="K433" s="110">
        <v>3257</v>
      </c>
      <c r="L433" s="110">
        <v>13557</v>
      </c>
      <c r="M433" s="110">
        <v>13557</v>
      </c>
      <c r="N433" s="114">
        <v>1755</v>
      </c>
      <c r="O433" s="114">
        <v>862</v>
      </c>
      <c r="P433" s="114">
        <v>893</v>
      </c>
      <c r="Q433" s="112">
        <v>2108</v>
      </c>
      <c r="R433" s="113">
        <v>1038</v>
      </c>
      <c r="S433" s="113">
        <v>1070</v>
      </c>
      <c r="T433" s="114">
        <v>1796</v>
      </c>
      <c r="U433" s="114">
        <v>902</v>
      </c>
      <c r="V433" s="114">
        <v>894</v>
      </c>
      <c r="W433" s="114">
        <v>2181</v>
      </c>
      <c r="X433" s="113">
        <v>1103</v>
      </c>
      <c r="Y433" s="113">
        <v>1078</v>
      </c>
      <c r="Z433" s="114">
        <v>1862</v>
      </c>
      <c r="AA433" s="114">
        <v>955</v>
      </c>
      <c r="AB433" s="114">
        <v>907</v>
      </c>
      <c r="AC433" s="112">
        <v>2236</v>
      </c>
      <c r="AD433" s="112">
        <v>1152</v>
      </c>
      <c r="AE433" s="112">
        <v>1084</v>
      </c>
      <c r="AF433" s="114">
        <v>1823</v>
      </c>
      <c r="AG433" s="114">
        <v>940</v>
      </c>
      <c r="AH433" s="181">
        <v>883</v>
      </c>
      <c r="AI433" s="182"/>
      <c r="AJ433" s="182"/>
      <c r="AK433" s="182"/>
      <c r="AL433" s="114">
        <v>1638</v>
      </c>
      <c r="AM433" s="114">
        <v>845</v>
      </c>
      <c r="AN433" s="114">
        <v>793</v>
      </c>
      <c r="AO433" s="114">
        <v>1511</v>
      </c>
      <c r="AP433" s="114">
        <v>762</v>
      </c>
      <c r="AQ433" s="114">
        <v>749</v>
      </c>
      <c r="AR433" s="56">
        <v>388</v>
      </c>
      <c r="AS433" s="80">
        <v>61</v>
      </c>
      <c r="AT433" s="126" t="s">
        <v>3413</v>
      </c>
      <c r="AU433" s="59">
        <v>862</v>
      </c>
      <c r="AV433" s="59">
        <v>0</v>
      </c>
      <c r="AW433" s="59">
        <v>164</v>
      </c>
      <c r="AX433" s="59">
        <v>0</v>
      </c>
      <c r="AY433" s="59">
        <v>0</v>
      </c>
      <c r="AZ433" s="62">
        <v>6.2324330929976783</v>
      </c>
      <c r="BA433" s="63">
        <v>1</v>
      </c>
      <c r="BB433" s="62">
        <v>0</v>
      </c>
      <c r="BC433" s="63">
        <v>0</v>
      </c>
      <c r="BD433" s="64">
        <v>0</v>
      </c>
      <c r="BE433" s="65">
        <v>0</v>
      </c>
      <c r="BF433" s="62">
        <v>4.6632124352331603</v>
      </c>
      <c r="BG433" s="63">
        <v>9</v>
      </c>
      <c r="BH433" s="62">
        <v>6.7357512953367875</v>
      </c>
      <c r="BI433" s="63">
        <v>13</v>
      </c>
      <c r="BJ433" s="64">
        <v>0</v>
      </c>
      <c r="BK433" s="65">
        <v>0</v>
      </c>
      <c r="BL433" s="64">
        <v>60.827250608272507</v>
      </c>
      <c r="BM433" s="65">
        <v>1</v>
      </c>
      <c r="BN433" s="56">
        <v>0</v>
      </c>
      <c r="BO433" s="56">
        <v>0</v>
      </c>
      <c r="BP433" s="56">
        <v>60.35</v>
      </c>
      <c r="BQ433" s="56">
        <v>1</v>
      </c>
      <c r="BR433" s="56">
        <v>0</v>
      </c>
      <c r="BS433" s="56">
        <v>0</v>
      </c>
      <c r="BT433" s="56">
        <v>60.35</v>
      </c>
      <c r="BU433" s="56">
        <v>1</v>
      </c>
      <c r="BV433" s="116">
        <v>31.2</v>
      </c>
      <c r="BW433" s="70">
        <v>0.99604743083003955</v>
      </c>
      <c r="BX433" s="56">
        <v>95.7</v>
      </c>
      <c r="BY433" s="107">
        <v>99.6</v>
      </c>
      <c r="BZ433" s="56">
        <v>95.7</v>
      </c>
      <c r="CA433" s="56">
        <v>84.6</v>
      </c>
      <c r="CB433" s="56">
        <v>91.3</v>
      </c>
      <c r="CC433" s="96" t="s">
        <v>3878</v>
      </c>
      <c r="CD433" s="96" t="s">
        <v>3879</v>
      </c>
      <c r="CE433" s="96" t="s">
        <v>555</v>
      </c>
      <c r="CF433" s="96" t="s">
        <v>1342</v>
      </c>
      <c r="CG433" s="96" t="s">
        <v>3094</v>
      </c>
      <c r="CH433" s="56">
        <v>0</v>
      </c>
      <c r="CI433" s="56">
        <v>0</v>
      </c>
      <c r="CJ433" s="60">
        <v>0</v>
      </c>
      <c r="CK433" s="61">
        <v>0</v>
      </c>
      <c r="CL433" s="61">
        <v>0</v>
      </c>
      <c r="CM433" s="61">
        <v>0</v>
      </c>
      <c r="CN433" s="56">
        <v>60.35</v>
      </c>
      <c r="CO433" s="56">
        <v>1</v>
      </c>
      <c r="CP433" s="56">
        <v>0</v>
      </c>
      <c r="CQ433" s="56">
        <v>0</v>
      </c>
      <c r="CR433" s="56">
        <v>0</v>
      </c>
      <c r="CS433" s="56">
        <v>0</v>
      </c>
      <c r="CT433" s="56">
        <v>0</v>
      </c>
      <c r="CU433" s="56">
        <v>0</v>
      </c>
      <c r="CV433" s="56">
        <v>0</v>
      </c>
      <c r="CW433" s="56">
        <v>0</v>
      </c>
      <c r="CX433" s="56">
        <v>0</v>
      </c>
      <c r="CY433" s="56">
        <v>0</v>
      </c>
      <c r="CZ433" s="56">
        <v>0</v>
      </c>
      <c r="DA433" s="56">
        <v>0</v>
      </c>
      <c r="DB433" s="60">
        <v>0</v>
      </c>
      <c r="DC433" s="61">
        <v>0</v>
      </c>
      <c r="DD433" s="56" t="s">
        <v>3880</v>
      </c>
      <c r="DE433" s="56" t="s">
        <v>3881</v>
      </c>
      <c r="DF433" s="96" t="s">
        <v>555</v>
      </c>
      <c r="DG433" s="96" t="s">
        <v>555</v>
      </c>
      <c r="DH433" s="56">
        <v>51.63</v>
      </c>
      <c r="DI433" s="56">
        <v>1</v>
      </c>
      <c r="DJ433" s="56">
        <v>154.88</v>
      </c>
      <c r="DK433" s="56">
        <v>3</v>
      </c>
      <c r="DL433" s="56">
        <v>0</v>
      </c>
      <c r="DM433" s="56">
        <v>0</v>
      </c>
      <c r="DN433" s="56">
        <v>51.63</v>
      </c>
      <c r="DO433" s="56">
        <v>1</v>
      </c>
      <c r="DP433" s="107">
        <v>115.54015020219525</v>
      </c>
      <c r="DQ433" s="56">
        <v>2</v>
      </c>
      <c r="DR433" s="56">
        <v>0</v>
      </c>
      <c r="DS433" s="56">
        <v>0</v>
      </c>
      <c r="DT433" s="56">
        <v>115.54</v>
      </c>
      <c r="DU433" s="56">
        <v>2</v>
      </c>
      <c r="DV433" s="56">
        <v>0</v>
      </c>
      <c r="DW433" s="56">
        <v>0</v>
      </c>
      <c r="DX433" s="56">
        <v>0</v>
      </c>
      <c r="DY433" s="56">
        <v>0</v>
      </c>
      <c r="DZ433" s="62">
        <v>1.4634146341463417</v>
      </c>
      <c r="EA433" s="63">
        <v>3</v>
      </c>
      <c r="EB433" s="62">
        <v>22.926829268292686</v>
      </c>
      <c r="EC433" s="63">
        <v>47</v>
      </c>
      <c r="ED433" s="60">
        <v>2.1786492374727673</v>
      </c>
      <c r="EE433" s="61">
        <v>3</v>
      </c>
      <c r="EF433" s="56" t="s">
        <v>3882</v>
      </c>
      <c r="EG433" s="56" t="s">
        <v>3883</v>
      </c>
      <c r="EH433" s="56" t="s">
        <v>555</v>
      </c>
      <c r="EI433" s="56" t="s">
        <v>555</v>
      </c>
      <c r="EJ433" s="56" t="s">
        <v>2958</v>
      </c>
      <c r="EK433" s="56" t="s">
        <v>3231</v>
      </c>
      <c r="EL433" s="56" t="s">
        <v>3884</v>
      </c>
      <c r="EM433" s="56" t="s">
        <v>1498</v>
      </c>
      <c r="EN433" s="56" t="s">
        <v>555</v>
      </c>
      <c r="EO433" s="56" t="s">
        <v>555</v>
      </c>
      <c r="EP433" s="56">
        <v>231.08</v>
      </c>
      <c r="EQ433" s="56">
        <v>4</v>
      </c>
      <c r="ER433" s="99">
        <v>173.31</v>
      </c>
      <c r="ES433" s="96">
        <v>3</v>
      </c>
      <c r="ET433" s="56">
        <v>577.70000000000005</v>
      </c>
      <c r="EU433" s="56">
        <v>10</v>
      </c>
      <c r="EV433" s="107">
        <v>346.62</v>
      </c>
      <c r="EW433" s="56">
        <v>6</v>
      </c>
      <c r="EX433" s="56">
        <v>0</v>
      </c>
      <c r="EY433" s="62">
        <v>76.923076923076934</v>
      </c>
      <c r="EZ433" s="63">
        <v>61</v>
      </c>
      <c r="FA433" s="62">
        <v>45.393858477970632</v>
      </c>
      <c r="FB433" s="63">
        <v>34</v>
      </c>
      <c r="FC433" s="56">
        <v>0</v>
      </c>
      <c r="FD433" s="111">
        <v>0</v>
      </c>
      <c r="FE433" s="56">
        <v>238.34</v>
      </c>
      <c r="FF433" s="56">
        <v>7</v>
      </c>
      <c r="FG433" s="56">
        <v>34.049999999999997</v>
      </c>
      <c r="FH433" s="56">
        <v>1</v>
      </c>
      <c r="FI433" s="56">
        <v>68.099999999999994</v>
      </c>
      <c r="FJ433" s="56">
        <v>2</v>
      </c>
      <c r="FK433" s="56">
        <v>340.48</v>
      </c>
      <c r="FL433" s="56">
        <v>10</v>
      </c>
      <c r="FM433" s="56">
        <v>306.44</v>
      </c>
      <c r="FN433" s="56">
        <v>9</v>
      </c>
      <c r="FO433" s="56">
        <v>715.02</v>
      </c>
      <c r="FP433" s="56">
        <v>21</v>
      </c>
      <c r="FQ433" s="56">
        <v>34.049999999999997</v>
      </c>
      <c r="FR433" s="56">
        <v>1</v>
      </c>
      <c r="FS433" s="60">
        <v>7</v>
      </c>
      <c r="FT433" s="61">
        <v>7</v>
      </c>
      <c r="FU433" s="60">
        <v>1.3236267372600927</v>
      </c>
      <c r="FV433" s="61">
        <v>2</v>
      </c>
      <c r="FW433" s="56" t="s">
        <v>3885</v>
      </c>
      <c r="FX433" s="56">
        <v>2.87</v>
      </c>
      <c r="FY433" s="56">
        <v>14.41</v>
      </c>
      <c r="FZ433" s="111">
        <v>6178</v>
      </c>
      <c r="GA433" s="111">
        <v>8607</v>
      </c>
      <c r="GB433" s="56">
        <v>41.57</v>
      </c>
      <c r="GC433" s="56">
        <v>58.43</v>
      </c>
      <c r="GD433" s="56">
        <v>33.32</v>
      </c>
      <c r="GE433" s="56">
        <v>65.69</v>
      </c>
      <c r="GF433" s="56">
        <v>72.13</v>
      </c>
      <c r="GG433" s="56">
        <v>53.72</v>
      </c>
      <c r="GH433" s="56">
        <v>97.75</v>
      </c>
      <c r="GI433" s="56">
        <v>38.26</v>
      </c>
      <c r="GJ433" s="56">
        <v>14.24</v>
      </c>
      <c r="GK433" s="56">
        <v>65.010000000000005</v>
      </c>
      <c r="GL433" s="56">
        <v>2.1800000000000002</v>
      </c>
      <c r="GM433" s="56">
        <v>14.19</v>
      </c>
      <c r="GN433" s="56">
        <v>3.34</v>
      </c>
      <c r="GO433" s="56">
        <v>16.37</v>
      </c>
      <c r="GP433" s="56">
        <v>2.7</v>
      </c>
      <c r="GQ433" s="56">
        <v>1.69</v>
      </c>
      <c r="GR433" s="56">
        <v>2.38</v>
      </c>
      <c r="GS433" s="56">
        <v>1.1299999999999999</v>
      </c>
      <c r="GT433" s="56">
        <v>5.91</v>
      </c>
      <c r="GU433" s="99">
        <v>14.715492957746479</v>
      </c>
      <c r="GV433" s="120">
        <v>6.8516042780748703E-3</v>
      </c>
      <c r="GW433" s="120">
        <v>0.50735294117647101</v>
      </c>
      <c r="GX433" s="120">
        <v>0.43900401069518702</v>
      </c>
      <c r="GY433" s="120">
        <v>4.4618983957219298E-2</v>
      </c>
      <c r="GZ433" s="120">
        <v>1.6711229946524101E-3</v>
      </c>
      <c r="HA433" s="120">
        <v>3.3422459893048099E-4</v>
      </c>
      <c r="HB433" s="113"/>
      <c r="HC433" s="120">
        <v>1.6711229946524101E-4</v>
      </c>
      <c r="HD433" s="118">
        <v>0</v>
      </c>
      <c r="HE433" s="118">
        <v>0</v>
      </c>
      <c r="HF433" s="118">
        <v>0</v>
      </c>
      <c r="HG433" s="118">
        <v>0</v>
      </c>
      <c r="HH433" s="118">
        <v>4</v>
      </c>
      <c r="HI433" s="122">
        <v>1339</v>
      </c>
      <c r="HJ433" s="122">
        <v>4</v>
      </c>
      <c r="HK433" s="122">
        <v>1347</v>
      </c>
      <c r="HL433" s="118">
        <v>0</v>
      </c>
      <c r="HM433" s="118">
        <v>0</v>
      </c>
      <c r="HN433" s="118">
        <v>0</v>
      </c>
      <c r="HO433" s="118">
        <v>0</v>
      </c>
      <c r="HP433" s="122">
        <v>4</v>
      </c>
      <c r="HQ433" s="122">
        <v>1740</v>
      </c>
      <c r="HR433" s="122">
        <v>5</v>
      </c>
      <c r="HS433" s="122">
        <v>1749</v>
      </c>
      <c r="HT433" s="118">
        <v>0</v>
      </c>
      <c r="HU433" s="118">
        <v>0</v>
      </c>
      <c r="HV433" s="118">
        <v>0</v>
      </c>
      <c r="HW433" s="118">
        <v>0</v>
      </c>
      <c r="HX433" s="118">
        <v>3</v>
      </c>
      <c r="HY433" s="122">
        <v>2009</v>
      </c>
      <c r="HZ433" s="122">
        <v>7</v>
      </c>
      <c r="IA433" s="122">
        <v>2019</v>
      </c>
      <c r="IB433" s="118">
        <v>0</v>
      </c>
      <c r="IC433" s="118">
        <v>0</v>
      </c>
      <c r="ID433" s="118">
        <v>0</v>
      </c>
      <c r="IE433" s="118">
        <v>0</v>
      </c>
      <c r="IF433" s="122">
        <v>5</v>
      </c>
      <c r="IG433" s="122">
        <v>2995</v>
      </c>
      <c r="IH433" s="118">
        <v>10</v>
      </c>
      <c r="II433" s="122">
        <v>3010</v>
      </c>
      <c r="IJ433" s="119">
        <v>0</v>
      </c>
      <c r="IK433" s="119">
        <v>0</v>
      </c>
      <c r="IL433" s="119">
        <v>0</v>
      </c>
      <c r="IM433" s="119">
        <v>0</v>
      </c>
      <c r="IN433" s="119">
        <v>0</v>
      </c>
      <c r="IO433" s="119">
        <v>0</v>
      </c>
      <c r="IP433" s="119">
        <v>0</v>
      </c>
      <c r="IQ433" s="119">
        <v>0</v>
      </c>
      <c r="IR433" s="119">
        <v>0</v>
      </c>
      <c r="IS433" s="119">
        <v>0</v>
      </c>
      <c r="IT433" s="119">
        <v>0</v>
      </c>
      <c r="IU433" s="119">
        <v>0</v>
      </c>
      <c r="IV433" s="119">
        <v>0</v>
      </c>
      <c r="IW433" s="119">
        <v>0</v>
      </c>
      <c r="IX433" s="119">
        <v>0</v>
      </c>
      <c r="IY433" s="119">
        <v>0</v>
      </c>
      <c r="IZ433" s="119">
        <v>0</v>
      </c>
      <c r="JA433" s="119">
        <v>0</v>
      </c>
      <c r="JB433" s="119">
        <v>0</v>
      </c>
      <c r="JC433" s="119">
        <v>0</v>
      </c>
      <c r="JD433" s="122">
        <v>0</v>
      </c>
      <c r="JE433" s="122">
        <v>0</v>
      </c>
      <c r="JF433" s="122">
        <v>0</v>
      </c>
      <c r="JG433" s="122">
        <v>0</v>
      </c>
      <c r="JH433" s="122">
        <v>0</v>
      </c>
      <c r="JI433" s="122">
        <v>0</v>
      </c>
      <c r="JJ433" s="122">
        <v>0</v>
      </c>
      <c r="JK433" s="122">
        <v>0</v>
      </c>
      <c r="JL433" s="119">
        <v>0</v>
      </c>
      <c r="JM433" s="119">
        <v>0</v>
      </c>
      <c r="JN433" s="119">
        <v>0</v>
      </c>
      <c r="JO433" s="119">
        <v>0</v>
      </c>
      <c r="JP433" s="119">
        <v>0</v>
      </c>
      <c r="JQ433" s="119">
        <v>0</v>
      </c>
      <c r="JR433" s="119">
        <v>0</v>
      </c>
      <c r="JS433" s="119">
        <v>0</v>
      </c>
      <c r="JT433" s="119">
        <v>0</v>
      </c>
      <c r="JU433" s="119">
        <v>0</v>
      </c>
      <c r="JV433" s="130">
        <v>1</v>
      </c>
      <c r="JW433" s="131">
        <v>1</v>
      </c>
      <c r="JX433" s="119"/>
      <c r="JY433" s="119"/>
      <c r="JZ433" s="119">
        <v>0</v>
      </c>
      <c r="KA433" s="122">
        <v>0</v>
      </c>
      <c r="KB433" s="119">
        <v>0</v>
      </c>
      <c r="KC433" s="119">
        <v>0</v>
      </c>
      <c r="KD433" s="119">
        <v>0</v>
      </c>
      <c r="KE433" s="119">
        <v>0</v>
      </c>
      <c r="KF433" s="119">
        <v>0</v>
      </c>
      <c r="KG433" s="119">
        <v>0</v>
      </c>
      <c r="KH433" s="119">
        <v>0</v>
      </c>
      <c r="KI433" s="119">
        <v>0</v>
      </c>
      <c r="KJ433" s="119">
        <v>0</v>
      </c>
      <c r="KK433" s="119">
        <v>0</v>
      </c>
      <c r="KL433" s="119">
        <v>0</v>
      </c>
      <c r="KM433" s="119">
        <v>0</v>
      </c>
      <c r="KN433" s="119">
        <v>0</v>
      </c>
      <c r="KO433" s="119">
        <v>0</v>
      </c>
      <c r="KP433" s="119">
        <v>0</v>
      </c>
      <c r="KQ433" s="119">
        <v>0</v>
      </c>
      <c r="KR433" s="119">
        <v>0</v>
      </c>
      <c r="KS433" s="119">
        <v>0</v>
      </c>
      <c r="KT433" s="119">
        <v>0</v>
      </c>
      <c r="KU433" s="119">
        <v>0</v>
      </c>
      <c r="KV433" s="122">
        <v>0</v>
      </c>
      <c r="KW433" s="119">
        <v>0</v>
      </c>
      <c r="KX433" s="119">
        <v>0</v>
      </c>
      <c r="KY433" s="119">
        <v>0</v>
      </c>
      <c r="KZ433" s="119">
        <v>0</v>
      </c>
      <c r="LA433" s="119">
        <v>0</v>
      </c>
      <c r="LB433" s="119"/>
      <c r="LC433" s="122">
        <v>0</v>
      </c>
      <c r="LD433" s="122">
        <v>0</v>
      </c>
      <c r="LE433" s="122">
        <v>0</v>
      </c>
      <c r="LF433" s="122">
        <v>0</v>
      </c>
      <c r="LG433" s="122">
        <v>0</v>
      </c>
      <c r="LH433" s="122">
        <v>0</v>
      </c>
      <c r="LI433" s="122">
        <v>0</v>
      </c>
      <c r="LJ433" s="122">
        <v>0</v>
      </c>
      <c r="LK433" s="122">
        <v>0</v>
      </c>
      <c r="LL433" s="122">
        <v>0</v>
      </c>
      <c r="LM433" s="119">
        <v>0</v>
      </c>
      <c r="LN433" s="119">
        <v>0</v>
      </c>
      <c r="LO433" s="119">
        <v>0</v>
      </c>
      <c r="LP433" s="119">
        <v>0</v>
      </c>
      <c r="LQ433" s="119">
        <v>0</v>
      </c>
      <c r="LR433" s="119">
        <v>0</v>
      </c>
      <c r="LS433" s="119">
        <v>0</v>
      </c>
      <c r="LT433" s="119">
        <v>0</v>
      </c>
      <c r="LU433" s="119">
        <v>0</v>
      </c>
      <c r="LV433" s="119">
        <v>0</v>
      </c>
      <c r="LW433" s="119">
        <v>0</v>
      </c>
      <c r="LX433" s="122">
        <v>0</v>
      </c>
      <c r="LY433" s="122">
        <v>0</v>
      </c>
      <c r="LZ433" s="122">
        <v>0</v>
      </c>
      <c r="MA433" s="122">
        <v>0</v>
      </c>
      <c r="MB433" s="122">
        <v>0</v>
      </c>
      <c r="MC433" s="122">
        <v>0</v>
      </c>
      <c r="MD433" s="122">
        <v>0</v>
      </c>
      <c r="ME433" s="122">
        <v>0</v>
      </c>
      <c r="MF433" s="122">
        <v>0</v>
      </c>
      <c r="MG433" s="122">
        <v>0</v>
      </c>
      <c r="MH433" s="122">
        <v>0</v>
      </c>
      <c r="MI433" s="122">
        <v>0</v>
      </c>
      <c r="MJ433" s="122">
        <v>0</v>
      </c>
      <c r="MK433" s="122">
        <v>0</v>
      </c>
      <c r="ML433" s="122">
        <v>0</v>
      </c>
      <c r="MM433" s="122">
        <v>0</v>
      </c>
      <c r="MN433" s="122">
        <v>0</v>
      </c>
      <c r="MO433" s="122">
        <v>0</v>
      </c>
      <c r="MP433" s="122">
        <v>0</v>
      </c>
      <c r="MQ433" s="122">
        <v>0</v>
      </c>
      <c r="MR433" s="122">
        <v>0</v>
      </c>
      <c r="MS433" s="122">
        <v>0</v>
      </c>
      <c r="MT433" s="122">
        <v>0</v>
      </c>
      <c r="MU433" s="122">
        <v>0</v>
      </c>
      <c r="MV433" s="122">
        <v>0</v>
      </c>
      <c r="MW433" s="122">
        <v>0</v>
      </c>
      <c r="MX433" s="122">
        <v>0</v>
      </c>
      <c r="MY433" s="122">
        <v>0</v>
      </c>
      <c r="MZ433" s="122">
        <v>0</v>
      </c>
      <c r="NA433" s="122">
        <v>0</v>
      </c>
      <c r="NB433" s="122">
        <v>0</v>
      </c>
      <c r="NC433" s="122">
        <v>0</v>
      </c>
      <c r="ND433" s="122">
        <v>0</v>
      </c>
      <c r="NE433" s="122">
        <v>0</v>
      </c>
      <c r="NF433" s="122">
        <v>0</v>
      </c>
      <c r="NG433" s="122">
        <v>0</v>
      </c>
      <c r="NH433" s="122">
        <v>0</v>
      </c>
      <c r="NI433" s="122">
        <v>0</v>
      </c>
      <c r="NJ433" s="122">
        <v>0</v>
      </c>
      <c r="NK433" s="122">
        <v>0</v>
      </c>
      <c r="NL433" s="122">
        <v>0</v>
      </c>
      <c r="NM433" s="122">
        <v>0</v>
      </c>
      <c r="NN433" s="122">
        <v>0</v>
      </c>
      <c r="NO433" s="122">
        <v>0</v>
      </c>
      <c r="NP433" s="122">
        <v>0</v>
      </c>
      <c r="NQ433" s="122">
        <v>0</v>
      </c>
      <c r="NR433" s="122">
        <v>0</v>
      </c>
      <c r="NS433" s="122">
        <v>0</v>
      </c>
      <c r="NT433" s="122">
        <v>0</v>
      </c>
      <c r="NU433" s="122">
        <v>0</v>
      </c>
      <c r="NV433" s="122">
        <v>0</v>
      </c>
      <c r="NW433" s="122">
        <v>0</v>
      </c>
      <c r="NX433" s="122">
        <v>0</v>
      </c>
      <c r="NY433" s="122">
        <v>0</v>
      </c>
      <c r="NZ433" s="122">
        <v>0</v>
      </c>
      <c r="OA433" s="119">
        <v>0</v>
      </c>
      <c r="OB433" s="119">
        <v>0</v>
      </c>
      <c r="OC433" s="119">
        <v>0</v>
      </c>
      <c r="OD433" s="119">
        <v>0</v>
      </c>
      <c r="OE433" s="119">
        <v>0</v>
      </c>
      <c r="OF433" s="119">
        <v>0</v>
      </c>
      <c r="OG433" s="119">
        <v>0</v>
      </c>
      <c r="OH433" s="119">
        <v>0</v>
      </c>
      <c r="OI433" s="119">
        <v>0</v>
      </c>
      <c r="OJ433" s="119">
        <v>0</v>
      </c>
      <c r="OK433" s="119">
        <v>0</v>
      </c>
      <c r="OL433" s="119">
        <v>0</v>
      </c>
      <c r="OM433" s="119">
        <v>0</v>
      </c>
      <c r="ON433" s="119">
        <v>0</v>
      </c>
      <c r="OO433" s="119">
        <v>0</v>
      </c>
      <c r="OP433" s="119">
        <v>0</v>
      </c>
      <c r="OQ433" s="119">
        <v>0</v>
      </c>
      <c r="OR433" s="119">
        <v>0</v>
      </c>
      <c r="OS433" s="119">
        <v>0</v>
      </c>
      <c r="OT433" s="119">
        <v>0</v>
      </c>
    </row>
    <row r="434" spans="1:410" s="10" customFormat="1">
      <c r="A434" s="55" t="s">
        <v>1372</v>
      </c>
      <c r="B434" s="56" t="s">
        <v>1373</v>
      </c>
      <c r="C434" s="55" t="s">
        <v>466</v>
      </c>
      <c r="D434" s="57">
        <v>6</v>
      </c>
      <c r="E434" s="96">
        <v>2018</v>
      </c>
      <c r="F434" s="56">
        <v>69.58</v>
      </c>
      <c r="G434" s="110">
        <v>26784</v>
      </c>
      <c r="H434" s="110">
        <v>12083</v>
      </c>
      <c r="I434" s="110">
        <v>14701</v>
      </c>
      <c r="J434" s="100">
        <v>27.87</v>
      </c>
      <c r="K434" s="110">
        <v>6017</v>
      </c>
      <c r="L434" s="100">
        <v>61.41</v>
      </c>
      <c r="M434" s="110">
        <v>13260</v>
      </c>
      <c r="N434" s="114">
        <v>1524</v>
      </c>
      <c r="O434" s="114">
        <v>789</v>
      </c>
      <c r="P434" s="114">
        <v>735</v>
      </c>
      <c r="Q434" s="112">
        <v>1847</v>
      </c>
      <c r="R434" s="113">
        <v>957</v>
      </c>
      <c r="S434" s="113">
        <v>890</v>
      </c>
      <c r="T434" s="114">
        <v>1728</v>
      </c>
      <c r="U434" s="114">
        <v>904</v>
      </c>
      <c r="V434" s="114">
        <v>824</v>
      </c>
      <c r="W434" s="114">
        <v>2175</v>
      </c>
      <c r="X434" s="113">
        <v>1141</v>
      </c>
      <c r="Y434" s="113">
        <v>1034</v>
      </c>
      <c r="Z434" s="114">
        <v>1989</v>
      </c>
      <c r="AA434" s="114">
        <v>1048</v>
      </c>
      <c r="AB434" s="114">
        <v>941</v>
      </c>
      <c r="AC434" s="112">
        <v>2478</v>
      </c>
      <c r="AD434" s="112">
        <v>1305</v>
      </c>
      <c r="AE434" s="112">
        <v>1173</v>
      </c>
      <c r="AF434" s="114">
        <v>2082</v>
      </c>
      <c r="AG434" s="114">
        <v>1091</v>
      </c>
      <c r="AH434" s="181">
        <v>991</v>
      </c>
      <c r="AI434" s="182"/>
      <c r="AJ434" s="182"/>
      <c r="AK434" s="182"/>
      <c r="AL434" s="114">
        <v>1934</v>
      </c>
      <c r="AM434" s="114">
        <v>1004</v>
      </c>
      <c r="AN434" s="114">
        <v>930</v>
      </c>
      <c r="AO434" s="114">
        <v>1770</v>
      </c>
      <c r="AP434" s="114">
        <v>898</v>
      </c>
      <c r="AQ434" s="114">
        <v>872</v>
      </c>
      <c r="AR434" s="56">
        <v>455</v>
      </c>
      <c r="AS434" s="80">
        <v>62</v>
      </c>
      <c r="AT434" s="126" t="s">
        <v>3413</v>
      </c>
      <c r="AU434" s="59">
        <v>510</v>
      </c>
      <c r="AV434" s="59">
        <v>0</v>
      </c>
      <c r="AW434" s="59">
        <v>130</v>
      </c>
      <c r="AX434" s="59">
        <v>24.2</v>
      </c>
      <c r="AY434" s="59">
        <v>4</v>
      </c>
      <c r="AZ434" s="62">
        <v>7.5031263026260939</v>
      </c>
      <c r="BA434" s="63">
        <v>4</v>
      </c>
      <c r="BB434" s="62">
        <v>0</v>
      </c>
      <c r="BC434" s="63">
        <v>0</v>
      </c>
      <c r="BD434" s="64">
        <v>0</v>
      </c>
      <c r="BE434" s="65">
        <v>0</v>
      </c>
      <c r="BF434" s="62">
        <v>3.0303030303030303</v>
      </c>
      <c r="BG434" s="63">
        <v>5</v>
      </c>
      <c r="BH434" s="62">
        <v>8.4848484848484862</v>
      </c>
      <c r="BI434" s="63">
        <v>14</v>
      </c>
      <c r="BJ434" s="64">
        <v>0</v>
      </c>
      <c r="BK434" s="65">
        <v>0</v>
      </c>
      <c r="BL434" s="64">
        <v>0</v>
      </c>
      <c r="BM434" s="65">
        <v>0</v>
      </c>
      <c r="BN434" s="56">
        <v>0</v>
      </c>
      <c r="BO434" s="56">
        <v>0</v>
      </c>
      <c r="BP434" s="56">
        <v>253.16</v>
      </c>
      <c r="BQ434" s="56">
        <v>1</v>
      </c>
      <c r="BR434" s="56">
        <v>0</v>
      </c>
      <c r="BS434" s="56">
        <v>0</v>
      </c>
      <c r="BT434" s="56">
        <v>253.16</v>
      </c>
      <c r="BU434" s="56">
        <v>1</v>
      </c>
      <c r="BV434" s="116">
        <v>24.7</v>
      </c>
      <c r="BW434" s="70">
        <v>0.79653679653679654</v>
      </c>
      <c r="BX434" s="56">
        <v>79.2</v>
      </c>
      <c r="BY434" s="107">
        <v>79.7</v>
      </c>
      <c r="BZ434" s="56">
        <v>78.8</v>
      </c>
      <c r="CA434" s="56">
        <v>91.3</v>
      </c>
      <c r="CB434" s="56">
        <v>89.2</v>
      </c>
      <c r="CC434" s="96" t="s">
        <v>3886</v>
      </c>
      <c r="CD434" s="96" t="s">
        <v>931</v>
      </c>
      <c r="CE434" s="96" t="s">
        <v>555</v>
      </c>
      <c r="CF434" s="96" t="s">
        <v>3887</v>
      </c>
      <c r="CG434" s="96" t="s">
        <v>3888</v>
      </c>
      <c r="CH434" s="56">
        <v>0</v>
      </c>
      <c r="CI434" s="56">
        <v>0</v>
      </c>
      <c r="CJ434" s="60">
        <v>0</v>
      </c>
      <c r="CK434" s="61">
        <v>0</v>
      </c>
      <c r="CL434" s="61">
        <v>0</v>
      </c>
      <c r="CM434" s="61">
        <v>0</v>
      </c>
      <c r="CN434" s="56">
        <v>102.41</v>
      </c>
      <c r="CO434" s="56">
        <v>2</v>
      </c>
      <c r="CP434" s="56">
        <v>0</v>
      </c>
      <c r="CQ434" s="56">
        <v>0</v>
      </c>
      <c r="CR434" s="56">
        <v>0</v>
      </c>
      <c r="CS434" s="56">
        <v>0</v>
      </c>
      <c r="CT434" s="56">
        <v>0</v>
      </c>
      <c r="CU434" s="56">
        <v>0</v>
      </c>
      <c r="CV434" s="56">
        <v>0</v>
      </c>
      <c r="CW434" s="56">
        <v>0</v>
      </c>
      <c r="CX434" s="56">
        <v>0</v>
      </c>
      <c r="CY434" s="56">
        <v>0</v>
      </c>
      <c r="CZ434" s="56">
        <v>0</v>
      </c>
      <c r="DA434" s="56">
        <v>0</v>
      </c>
      <c r="DB434" s="60">
        <v>0</v>
      </c>
      <c r="DC434" s="61">
        <v>0</v>
      </c>
      <c r="DD434" s="56" t="s">
        <v>3163</v>
      </c>
      <c r="DE434" s="56" t="s">
        <v>3889</v>
      </c>
      <c r="DF434" s="96" t="s">
        <v>555</v>
      </c>
      <c r="DG434" s="96" t="s">
        <v>555</v>
      </c>
      <c r="DH434" s="56">
        <v>127.82</v>
      </c>
      <c r="DI434" s="56">
        <v>3</v>
      </c>
      <c r="DJ434" s="56">
        <v>298.25</v>
      </c>
      <c r="DK434" s="56">
        <v>7</v>
      </c>
      <c r="DL434" s="56">
        <v>0</v>
      </c>
      <c r="DM434" s="56">
        <v>0</v>
      </c>
      <c r="DN434" s="56">
        <v>127.82</v>
      </c>
      <c r="DO434" s="56">
        <v>3</v>
      </c>
      <c r="DP434" s="56">
        <v>0</v>
      </c>
      <c r="DQ434" s="56">
        <v>0</v>
      </c>
      <c r="DR434" s="56">
        <v>0</v>
      </c>
      <c r="DS434" s="56">
        <v>0</v>
      </c>
      <c r="DT434" s="56">
        <v>0</v>
      </c>
      <c r="DU434" s="56">
        <v>0</v>
      </c>
      <c r="DV434" s="56">
        <v>0</v>
      </c>
      <c r="DW434" s="56">
        <v>0</v>
      </c>
      <c r="DX434" s="56">
        <v>0</v>
      </c>
      <c r="DY434" s="56">
        <v>0</v>
      </c>
      <c r="DZ434" s="62">
        <v>1.7341040462427744</v>
      </c>
      <c r="EA434" s="63">
        <v>3</v>
      </c>
      <c r="EB434" s="62">
        <v>21.387283236994222</v>
      </c>
      <c r="EC434" s="63">
        <v>37</v>
      </c>
      <c r="ED434" s="77">
        <v>0.56022408963585435</v>
      </c>
      <c r="EE434" s="72">
        <v>1</v>
      </c>
      <c r="EF434" s="56" t="s">
        <v>3890</v>
      </c>
      <c r="EG434" s="56" t="s">
        <v>3891</v>
      </c>
      <c r="EH434" s="56" t="s">
        <v>555</v>
      </c>
      <c r="EI434" s="56" t="s">
        <v>555</v>
      </c>
      <c r="EJ434" s="56" t="s">
        <v>3892</v>
      </c>
      <c r="EK434" s="56" t="s">
        <v>3893</v>
      </c>
      <c r="EL434" s="56" t="s">
        <v>3584</v>
      </c>
      <c r="EM434" s="56" t="s">
        <v>3894</v>
      </c>
      <c r="EN434" s="56" t="s">
        <v>555</v>
      </c>
      <c r="EO434" s="56" t="s">
        <v>555</v>
      </c>
      <c r="EP434" s="56">
        <v>134.83000000000001</v>
      </c>
      <c r="EQ434" s="56">
        <v>3</v>
      </c>
      <c r="ER434" s="99">
        <v>269.66000000000003</v>
      </c>
      <c r="ES434" s="96">
        <v>6</v>
      </c>
      <c r="ET434" s="56">
        <v>359.55</v>
      </c>
      <c r="EU434" s="56">
        <v>8</v>
      </c>
      <c r="EV434" s="107">
        <v>134.83146067415728</v>
      </c>
      <c r="EW434" s="56">
        <v>3</v>
      </c>
      <c r="EX434" s="56">
        <v>0</v>
      </c>
      <c r="EY434" s="62">
        <v>52.688172043010752</v>
      </c>
      <c r="EZ434" s="63">
        <v>49</v>
      </c>
      <c r="FA434" s="62">
        <v>49.311926605504588</v>
      </c>
      <c r="FB434" s="63">
        <v>43</v>
      </c>
      <c r="FC434" s="56">
        <v>24.19</v>
      </c>
      <c r="FD434" s="111">
        <v>1</v>
      </c>
      <c r="FE434" s="56">
        <v>120.95</v>
      </c>
      <c r="FF434" s="56">
        <v>5</v>
      </c>
      <c r="FG434" s="56">
        <v>0</v>
      </c>
      <c r="FH434" s="56">
        <v>0</v>
      </c>
      <c r="FI434" s="56">
        <v>0</v>
      </c>
      <c r="FJ434" s="56">
        <v>0</v>
      </c>
      <c r="FK434" s="56">
        <v>145.13999999999999</v>
      </c>
      <c r="FL434" s="56">
        <v>6</v>
      </c>
      <c r="FM434" s="56">
        <v>169.3</v>
      </c>
      <c r="FN434" s="56">
        <v>7</v>
      </c>
      <c r="FO434" s="56">
        <v>387.03</v>
      </c>
      <c r="FP434" s="56">
        <v>16</v>
      </c>
      <c r="FQ434" s="56">
        <v>48.38</v>
      </c>
      <c r="FR434" s="56">
        <v>2</v>
      </c>
      <c r="FS434" s="60">
        <v>7</v>
      </c>
      <c r="FT434" s="61">
        <v>7</v>
      </c>
      <c r="FU434" s="60">
        <v>1.1299435028248588</v>
      </c>
      <c r="FV434" s="61">
        <v>2</v>
      </c>
      <c r="FW434" s="56" t="s">
        <v>3895</v>
      </c>
      <c r="FX434" s="56">
        <v>2.89</v>
      </c>
      <c r="FY434" s="56">
        <v>38.159999999999997</v>
      </c>
      <c r="FZ434" s="111">
        <v>7548</v>
      </c>
      <c r="GA434" s="111">
        <v>10231</v>
      </c>
      <c r="GB434" s="56">
        <v>32.549999999999997</v>
      </c>
      <c r="GC434" s="56">
        <v>67.45</v>
      </c>
      <c r="GD434" s="56">
        <v>26.79</v>
      </c>
      <c r="GE434" s="56">
        <v>86.77</v>
      </c>
      <c r="GF434" s="56">
        <v>86.29</v>
      </c>
      <c r="GG434" s="56">
        <v>68.28</v>
      </c>
      <c r="GH434" s="56">
        <v>99.02</v>
      </c>
      <c r="GI434" s="56">
        <v>28.39</v>
      </c>
      <c r="GJ434" s="56">
        <v>20.329999999999998</v>
      </c>
      <c r="GK434" s="56">
        <v>64.72</v>
      </c>
      <c r="GL434" s="56">
        <v>1.95</v>
      </c>
      <c r="GM434" s="56">
        <v>15.84</v>
      </c>
      <c r="GN434" s="56">
        <v>3.71</v>
      </c>
      <c r="GO434" s="56">
        <v>17.510000000000002</v>
      </c>
      <c r="GP434" s="56">
        <v>4.12</v>
      </c>
      <c r="GQ434" s="56">
        <v>1.43</v>
      </c>
      <c r="GR434" s="56">
        <v>2.67</v>
      </c>
      <c r="GS434" s="56">
        <v>0.61</v>
      </c>
      <c r="GT434" s="56">
        <v>5.74</v>
      </c>
      <c r="GU434" s="99">
        <v>9.7957501373878006</v>
      </c>
      <c r="GV434" s="120">
        <v>1.8888289260658401E-3</v>
      </c>
      <c r="GW434" s="120">
        <v>0.164193200215866</v>
      </c>
      <c r="GX434" s="120">
        <v>0.56287101996762001</v>
      </c>
      <c r="GY434" s="120">
        <v>0.266459794927145</v>
      </c>
      <c r="GZ434" s="120">
        <v>2.9681597409605999E-3</v>
      </c>
      <c r="HA434" s="120">
        <v>6.7458175930922796E-4</v>
      </c>
      <c r="HB434" s="120">
        <v>4.0474905558553702E-4</v>
      </c>
      <c r="HC434" s="120">
        <v>5.3966540744738295E-4</v>
      </c>
      <c r="HD434" s="118">
        <v>0</v>
      </c>
      <c r="HE434" s="118">
        <v>0</v>
      </c>
      <c r="HF434" s="118">
        <v>0</v>
      </c>
      <c r="HG434" s="118">
        <v>0</v>
      </c>
      <c r="HH434" s="122">
        <v>5</v>
      </c>
      <c r="HI434" s="122">
        <v>1241</v>
      </c>
      <c r="HJ434" s="122">
        <v>1</v>
      </c>
      <c r="HK434" s="122">
        <v>1247</v>
      </c>
      <c r="HL434" s="118">
        <v>1</v>
      </c>
      <c r="HM434" s="118">
        <v>0</v>
      </c>
      <c r="HN434" s="118">
        <v>0</v>
      </c>
      <c r="HO434" s="118">
        <v>0</v>
      </c>
      <c r="HP434" s="122">
        <v>9</v>
      </c>
      <c r="HQ434" s="122">
        <v>1688</v>
      </c>
      <c r="HR434" s="122">
        <v>3</v>
      </c>
      <c r="HS434" s="122">
        <v>1701</v>
      </c>
      <c r="HT434" s="118">
        <v>1</v>
      </c>
      <c r="HU434" s="118">
        <v>0</v>
      </c>
      <c r="HV434" s="118">
        <v>0</v>
      </c>
      <c r="HW434" s="118">
        <v>0</v>
      </c>
      <c r="HX434" s="122">
        <v>5</v>
      </c>
      <c r="HY434" s="122">
        <v>2177</v>
      </c>
      <c r="HZ434" s="118">
        <v>4</v>
      </c>
      <c r="IA434" s="122">
        <v>2187</v>
      </c>
      <c r="IB434" s="118">
        <v>3</v>
      </c>
      <c r="IC434" s="118">
        <v>0</v>
      </c>
      <c r="ID434" s="118">
        <v>0</v>
      </c>
      <c r="IE434" s="118">
        <v>0</v>
      </c>
      <c r="IF434" s="122">
        <v>22</v>
      </c>
      <c r="IG434" s="122">
        <v>3399</v>
      </c>
      <c r="IH434" s="122">
        <v>15</v>
      </c>
      <c r="II434" s="122">
        <v>3439</v>
      </c>
      <c r="IJ434" s="130">
        <v>2</v>
      </c>
      <c r="IK434" s="131">
        <v>0.33333333333333298</v>
      </c>
      <c r="IL434" s="119">
        <v>0</v>
      </c>
      <c r="IM434" s="119"/>
      <c r="IN434" s="119">
        <v>0</v>
      </c>
      <c r="IO434" s="122">
        <v>0</v>
      </c>
      <c r="IP434" s="119">
        <v>0</v>
      </c>
      <c r="IQ434" s="119">
        <v>0</v>
      </c>
      <c r="IR434" s="119">
        <v>0</v>
      </c>
      <c r="IS434" s="122">
        <v>0</v>
      </c>
      <c r="IT434" s="119">
        <v>0</v>
      </c>
      <c r="IU434" s="119">
        <v>0</v>
      </c>
      <c r="IV434" s="119"/>
      <c r="IW434" s="119"/>
      <c r="IX434" s="119">
        <v>0</v>
      </c>
      <c r="IY434" s="119">
        <v>0</v>
      </c>
      <c r="IZ434" s="119">
        <v>0</v>
      </c>
      <c r="JA434" s="119">
        <v>0</v>
      </c>
      <c r="JB434" s="130">
        <v>2</v>
      </c>
      <c r="JC434" s="131">
        <v>0.33333333333333298</v>
      </c>
      <c r="JD434" s="122">
        <v>0</v>
      </c>
      <c r="JE434" s="122">
        <v>0</v>
      </c>
      <c r="JF434" s="122">
        <v>0</v>
      </c>
      <c r="JG434" s="122">
        <v>0</v>
      </c>
      <c r="JH434" s="122">
        <v>0</v>
      </c>
      <c r="JI434" s="122">
        <v>0</v>
      </c>
      <c r="JJ434" s="130">
        <v>2</v>
      </c>
      <c r="JK434" s="131">
        <v>0.33333333333333298</v>
      </c>
      <c r="JL434" s="119">
        <v>0</v>
      </c>
      <c r="JM434" s="119">
        <v>0</v>
      </c>
      <c r="JN434" s="119">
        <v>0</v>
      </c>
      <c r="JO434" s="119">
        <v>0</v>
      </c>
      <c r="JP434" s="119">
        <v>0</v>
      </c>
      <c r="JQ434" s="119">
        <v>0</v>
      </c>
      <c r="JR434" s="119">
        <v>0</v>
      </c>
      <c r="JS434" s="119">
        <v>0</v>
      </c>
      <c r="JT434" s="119"/>
      <c r="JU434" s="119"/>
      <c r="JV434" s="119"/>
      <c r="JW434" s="119"/>
      <c r="JX434" s="119"/>
      <c r="JY434" s="119"/>
      <c r="JZ434" s="119">
        <v>0</v>
      </c>
      <c r="KA434" s="119">
        <v>0</v>
      </c>
      <c r="KB434" s="119">
        <v>0</v>
      </c>
      <c r="KC434" s="119">
        <v>0</v>
      </c>
      <c r="KD434" s="119">
        <v>0</v>
      </c>
      <c r="KE434" s="119">
        <v>0</v>
      </c>
      <c r="KF434" s="119">
        <v>0</v>
      </c>
      <c r="KG434" s="119">
        <v>0</v>
      </c>
      <c r="KH434" s="119">
        <v>0</v>
      </c>
      <c r="KI434" s="119">
        <v>0</v>
      </c>
      <c r="KJ434" s="119">
        <v>0</v>
      </c>
      <c r="KK434" s="119">
        <v>0</v>
      </c>
      <c r="KL434" s="119">
        <v>0</v>
      </c>
      <c r="KM434" s="119">
        <v>0</v>
      </c>
      <c r="KN434" s="119">
        <v>0</v>
      </c>
      <c r="KO434" s="119">
        <v>0</v>
      </c>
      <c r="KP434" s="119">
        <v>0</v>
      </c>
      <c r="KQ434" s="119">
        <v>0</v>
      </c>
      <c r="KR434" s="119">
        <v>0</v>
      </c>
      <c r="KS434" s="119">
        <v>0</v>
      </c>
      <c r="KT434" s="119">
        <v>0</v>
      </c>
      <c r="KU434" s="119">
        <v>0</v>
      </c>
      <c r="KV434" s="119">
        <v>0</v>
      </c>
      <c r="KW434" s="119">
        <v>0</v>
      </c>
      <c r="KX434" s="119">
        <v>0</v>
      </c>
      <c r="KY434" s="119">
        <v>0</v>
      </c>
      <c r="KZ434" s="119">
        <v>0</v>
      </c>
      <c r="LA434" s="119">
        <v>0</v>
      </c>
      <c r="LB434" s="119"/>
      <c r="LC434" s="122">
        <v>0</v>
      </c>
      <c r="LD434" s="122">
        <v>0</v>
      </c>
      <c r="LE434" s="122">
        <v>0</v>
      </c>
      <c r="LF434" s="122">
        <v>0</v>
      </c>
      <c r="LG434" s="122">
        <v>0</v>
      </c>
      <c r="LH434" s="122">
        <v>0</v>
      </c>
      <c r="LI434" s="122">
        <v>0</v>
      </c>
      <c r="LJ434" s="122">
        <v>0</v>
      </c>
      <c r="LK434" s="122">
        <v>0</v>
      </c>
      <c r="LL434" s="122">
        <v>0</v>
      </c>
      <c r="LM434" s="119">
        <v>0</v>
      </c>
      <c r="LN434" s="119">
        <v>0</v>
      </c>
      <c r="LO434" s="119">
        <v>0</v>
      </c>
      <c r="LP434" s="119">
        <v>0</v>
      </c>
      <c r="LQ434" s="119">
        <v>0</v>
      </c>
      <c r="LR434" s="119">
        <v>0</v>
      </c>
      <c r="LS434" s="119">
        <v>0</v>
      </c>
      <c r="LT434" s="119">
        <v>0</v>
      </c>
      <c r="LU434" s="119">
        <v>0</v>
      </c>
      <c r="LV434" s="119">
        <v>0</v>
      </c>
      <c r="LW434" s="119">
        <v>0</v>
      </c>
      <c r="LX434" s="122">
        <v>0</v>
      </c>
      <c r="LY434" s="122">
        <v>0</v>
      </c>
      <c r="LZ434" s="122">
        <v>0</v>
      </c>
      <c r="MA434" s="122">
        <v>0</v>
      </c>
      <c r="MB434" s="122">
        <v>0</v>
      </c>
      <c r="MC434" s="122">
        <v>0</v>
      </c>
      <c r="MD434" s="122">
        <v>0</v>
      </c>
      <c r="ME434" s="122">
        <v>0</v>
      </c>
      <c r="MF434" s="122">
        <v>0</v>
      </c>
      <c r="MG434" s="122">
        <v>0</v>
      </c>
      <c r="MH434" s="122">
        <v>0</v>
      </c>
      <c r="MI434" s="122">
        <v>0</v>
      </c>
      <c r="MJ434" s="122">
        <v>0</v>
      </c>
      <c r="MK434" s="122">
        <v>0</v>
      </c>
      <c r="ML434" s="122">
        <v>0</v>
      </c>
      <c r="MM434" s="122">
        <v>0</v>
      </c>
      <c r="MN434" s="122">
        <v>0</v>
      </c>
      <c r="MO434" s="122">
        <v>0</v>
      </c>
      <c r="MP434" s="122">
        <v>0</v>
      </c>
      <c r="MQ434" s="122">
        <v>0</v>
      </c>
      <c r="MR434" s="122">
        <v>0</v>
      </c>
      <c r="MS434" s="122">
        <v>0</v>
      </c>
      <c r="MT434" s="122">
        <v>0</v>
      </c>
      <c r="MU434" s="122">
        <v>0</v>
      </c>
      <c r="MV434" s="122">
        <v>0</v>
      </c>
      <c r="MW434" s="122">
        <v>0</v>
      </c>
      <c r="MX434" s="122">
        <v>0</v>
      </c>
      <c r="MY434" s="122">
        <v>0</v>
      </c>
      <c r="MZ434" s="122">
        <v>0</v>
      </c>
      <c r="NA434" s="122">
        <v>0</v>
      </c>
      <c r="NB434" s="122">
        <v>0</v>
      </c>
      <c r="NC434" s="122">
        <v>0</v>
      </c>
      <c r="ND434" s="122">
        <v>0</v>
      </c>
      <c r="NE434" s="122">
        <v>0</v>
      </c>
      <c r="NF434" s="122">
        <v>0</v>
      </c>
      <c r="NG434" s="122">
        <v>0</v>
      </c>
      <c r="NH434" s="122">
        <v>0</v>
      </c>
      <c r="NI434" s="122">
        <v>0</v>
      </c>
      <c r="NJ434" s="122">
        <v>0</v>
      </c>
      <c r="NK434" s="122">
        <v>0</v>
      </c>
      <c r="NL434" s="122">
        <v>0</v>
      </c>
      <c r="NM434" s="122">
        <v>0</v>
      </c>
      <c r="NN434" s="122">
        <v>0</v>
      </c>
      <c r="NO434" s="122">
        <v>0</v>
      </c>
      <c r="NP434" s="122">
        <v>0</v>
      </c>
      <c r="NQ434" s="122">
        <v>0</v>
      </c>
      <c r="NR434" s="122">
        <v>0</v>
      </c>
      <c r="NS434" s="122">
        <v>0</v>
      </c>
      <c r="NT434" s="122">
        <v>0</v>
      </c>
      <c r="NU434" s="122">
        <v>0</v>
      </c>
      <c r="NV434" s="122">
        <v>0</v>
      </c>
      <c r="NW434" s="122">
        <v>0</v>
      </c>
      <c r="NX434" s="122">
        <v>0</v>
      </c>
      <c r="NY434" s="122">
        <v>0</v>
      </c>
      <c r="NZ434" s="122">
        <v>0</v>
      </c>
      <c r="OA434" s="119">
        <v>0</v>
      </c>
      <c r="OB434" s="119">
        <v>0</v>
      </c>
      <c r="OC434" s="119">
        <v>0</v>
      </c>
      <c r="OD434" s="119">
        <v>0</v>
      </c>
      <c r="OE434" s="119">
        <v>0</v>
      </c>
      <c r="OF434" s="119">
        <v>0</v>
      </c>
      <c r="OG434" s="119">
        <v>0</v>
      </c>
      <c r="OH434" s="119">
        <v>0</v>
      </c>
      <c r="OI434" s="119">
        <v>0</v>
      </c>
      <c r="OJ434" s="119">
        <v>0</v>
      </c>
      <c r="OK434" s="119">
        <v>0</v>
      </c>
      <c r="OL434" s="119">
        <v>0</v>
      </c>
      <c r="OM434" s="119">
        <v>0</v>
      </c>
      <c r="ON434" s="119">
        <v>0</v>
      </c>
      <c r="OO434" s="119">
        <v>0</v>
      </c>
      <c r="OP434" s="119">
        <v>0</v>
      </c>
      <c r="OQ434" s="119">
        <v>0</v>
      </c>
      <c r="OR434" s="119">
        <v>0</v>
      </c>
      <c r="OS434" s="119">
        <v>0</v>
      </c>
      <c r="OT434" s="119">
        <v>0</v>
      </c>
    </row>
    <row r="435" spans="1:410" s="10" customFormat="1">
      <c r="A435" s="96" t="s">
        <v>3896</v>
      </c>
      <c r="B435" s="56" t="s">
        <v>1382</v>
      </c>
      <c r="C435" s="96" t="s">
        <v>441</v>
      </c>
      <c r="D435" s="57">
        <v>5</v>
      </c>
      <c r="E435" s="96">
        <v>2018</v>
      </c>
      <c r="F435" s="56">
        <v>75.709999999999994</v>
      </c>
      <c r="G435" s="111">
        <v>26164</v>
      </c>
      <c r="H435" s="111">
        <v>16351</v>
      </c>
      <c r="I435" s="111">
        <v>9813</v>
      </c>
      <c r="J435" s="99">
        <v>35.51</v>
      </c>
      <c r="K435" s="110">
        <v>8902</v>
      </c>
      <c r="L435" s="100">
        <v>67.23</v>
      </c>
      <c r="M435" s="110">
        <v>16852</v>
      </c>
      <c r="N435" s="114">
        <v>1932</v>
      </c>
      <c r="O435" s="114">
        <v>984</v>
      </c>
      <c r="P435" s="114">
        <v>948</v>
      </c>
      <c r="Q435" s="112">
        <v>2330</v>
      </c>
      <c r="R435" s="113">
        <v>1187</v>
      </c>
      <c r="S435" s="113">
        <v>1143</v>
      </c>
      <c r="T435" s="112">
        <v>2049</v>
      </c>
      <c r="U435" s="112">
        <v>1053</v>
      </c>
      <c r="V435" s="112">
        <v>996</v>
      </c>
      <c r="W435" s="114">
        <v>2514</v>
      </c>
      <c r="X435" s="113">
        <v>1297</v>
      </c>
      <c r="Y435" s="113">
        <v>1217</v>
      </c>
      <c r="Z435" s="112">
        <v>2197</v>
      </c>
      <c r="AA435" s="112">
        <v>1140</v>
      </c>
      <c r="AB435" s="112">
        <v>1057</v>
      </c>
      <c r="AC435" s="112">
        <v>2696</v>
      </c>
      <c r="AD435" s="112">
        <v>1397</v>
      </c>
      <c r="AE435" s="112">
        <v>1299</v>
      </c>
      <c r="AF435" s="112">
        <v>2265</v>
      </c>
      <c r="AG435" s="112">
        <v>1165</v>
      </c>
      <c r="AH435" s="180">
        <v>1100</v>
      </c>
      <c r="AI435" s="182"/>
      <c r="AJ435" s="182"/>
      <c r="AK435" s="182"/>
      <c r="AL435" s="112">
        <v>2199</v>
      </c>
      <c r="AM435" s="112">
        <v>1108</v>
      </c>
      <c r="AN435" s="112">
        <v>1091</v>
      </c>
      <c r="AO435" s="112">
        <v>2100</v>
      </c>
      <c r="AP435" s="112">
        <v>1049</v>
      </c>
      <c r="AQ435" s="112">
        <v>1051</v>
      </c>
      <c r="AR435" s="56">
        <v>366</v>
      </c>
      <c r="AS435" s="80">
        <v>421</v>
      </c>
      <c r="AT435" s="58" t="s">
        <v>3413</v>
      </c>
      <c r="AU435" s="59">
        <v>900</v>
      </c>
      <c r="AV435" s="59">
        <v>0</v>
      </c>
      <c r="AW435" s="59">
        <v>236</v>
      </c>
      <c r="AX435" s="59">
        <v>3</v>
      </c>
      <c r="AY435" s="59">
        <v>1</v>
      </c>
      <c r="AZ435" s="62">
        <v>5.6249252004627595</v>
      </c>
      <c r="BA435" s="63">
        <v>1</v>
      </c>
      <c r="BB435" s="62">
        <v>0</v>
      </c>
      <c r="BC435" s="63">
        <v>0</v>
      </c>
      <c r="BD435" s="64">
        <v>0</v>
      </c>
      <c r="BE435" s="65">
        <v>0</v>
      </c>
      <c r="BF435" s="62">
        <v>6.9696969696969706</v>
      </c>
      <c r="BG435" s="63">
        <v>23</v>
      </c>
      <c r="BH435" s="62">
        <v>8.4848484848484862</v>
      </c>
      <c r="BI435" s="63">
        <v>28</v>
      </c>
      <c r="BJ435" s="64">
        <v>0</v>
      </c>
      <c r="BK435" s="65">
        <v>0</v>
      </c>
      <c r="BL435" s="64">
        <v>0</v>
      </c>
      <c r="BM435" s="65">
        <v>0</v>
      </c>
      <c r="BN435" s="56">
        <v>0</v>
      </c>
      <c r="BO435" s="56">
        <v>0</v>
      </c>
      <c r="BP435" s="56">
        <v>38.770000000000003</v>
      </c>
      <c r="BQ435" s="56">
        <v>1</v>
      </c>
      <c r="BR435" s="56">
        <v>0</v>
      </c>
      <c r="BS435" s="56">
        <v>0</v>
      </c>
      <c r="BT435" s="56">
        <v>38.770000000000003</v>
      </c>
      <c r="BU435" s="56">
        <v>1</v>
      </c>
      <c r="BV435" s="116">
        <v>285.3</v>
      </c>
      <c r="BW435" s="70">
        <v>0.95108695652173914</v>
      </c>
      <c r="BX435" s="56">
        <v>89.1</v>
      </c>
      <c r="BY435" s="107">
        <v>94.8</v>
      </c>
      <c r="BZ435" s="56">
        <v>88.9</v>
      </c>
      <c r="CA435" s="56">
        <v>80.2</v>
      </c>
      <c r="CB435" s="56">
        <v>92.1</v>
      </c>
      <c r="CC435" s="96" t="s">
        <v>3897</v>
      </c>
      <c r="CD435" s="96">
        <v>50.69</v>
      </c>
      <c r="CE435" s="96" t="s">
        <v>555</v>
      </c>
      <c r="CF435" s="96">
        <v>4.6399999999999997</v>
      </c>
      <c r="CG435" s="96">
        <v>1.45</v>
      </c>
      <c r="CH435" s="96">
        <v>0</v>
      </c>
      <c r="CI435" s="96">
        <v>0</v>
      </c>
      <c r="CJ435" s="60">
        <v>0.40112314480545525</v>
      </c>
      <c r="CK435" s="61">
        <v>1</v>
      </c>
      <c r="CL435" s="61">
        <v>0</v>
      </c>
      <c r="CM435" s="61">
        <v>0</v>
      </c>
      <c r="CN435" s="56">
        <v>271.42</v>
      </c>
      <c r="CO435" s="56">
        <v>7</v>
      </c>
      <c r="CP435" s="56">
        <v>0</v>
      </c>
      <c r="CQ435" s="56">
        <v>0</v>
      </c>
      <c r="CR435" s="56">
        <v>0</v>
      </c>
      <c r="CS435" s="56">
        <v>0</v>
      </c>
      <c r="CT435" s="56">
        <v>0</v>
      </c>
      <c r="CU435" s="56">
        <v>0</v>
      </c>
      <c r="CV435" s="56">
        <v>0</v>
      </c>
      <c r="CW435" s="56">
        <v>0</v>
      </c>
      <c r="CX435" s="56">
        <v>0</v>
      </c>
      <c r="CY435" s="56">
        <v>0</v>
      </c>
      <c r="CZ435" s="56">
        <v>0</v>
      </c>
      <c r="DA435" s="56">
        <v>0</v>
      </c>
      <c r="DB435" s="60">
        <v>0.42553191489361702</v>
      </c>
      <c r="DC435" s="61">
        <v>1</v>
      </c>
      <c r="DD435" s="56">
        <v>95.55</v>
      </c>
      <c r="DE435" s="56">
        <v>76.37</v>
      </c>
      <c r="DF435" s="96" t="s">
        <v>555</v>
      </c>
      <c r="DG435" s="96" t="s">
        <v>555</v>
      </c>
      <c r="DH435" s="56">
        <v>0</v>
      </c>
      <c r="DI435" s="56">
        <v>0</v>
      </c>
      <c r="DJ435" s="56">
        <v>745.51</v>
      </c>
      <c r="DK435" s="56">
        <v>22</v>
      </c>
      <c r="DL435" s="56">
        <v>0</v>
      </c>
      <c r="DM435" s="56">
        <v>0</v>
      </c>
      <c r="DN435" s="56">
        <v>33.89</v>
      </c>
      <c r="DO435" s="56">
        <v>1</v>
      </c>
      <c r="DP435" s="107">
        <v>37.622272385252067</v>
      </c>
      <c r="DQ435" s="56">
        <v>2</v>
      </c>
      <c r="DR435" s="56">
        <v>37.619999999999997</v>
      </c>
      <c r="DS435" s="56">
        <v>1</v>
      </c>
      <c r="DT435" s="56">
        <v>0</v>
      </c>
      <c r="DU435" s="56">
        <v>0</v>
      </c>
      <c r="DV435" s="56">
        <v>0</v>
      </c>
      <c r="DW435" s="56">
        <v>0</v>
      </c>
      <c r="DX435" s="56">
        <v>0</v>
      </c>
      <c r="DY435" s="56">
        <v>1</v>
      </c>
      <c r="DZ435" s="62">
        <v>0</v>
      </c>
      <c r="EA435" s="63">
        <v>0</v>
      </c>
      <c r="EB435" s="62">
        <v>24.719101123595504</v>
      </c>
      <c r="EC435" s="63">
        <v>22</v>
      </c>
      <c r="ED435" s="60">
        <v>0.94117647058823528</v>
      </c>
      <c r="EE435" s="61">
        <v>2</v>
      </c>
      <c r="EF435" s="56">
        <v>148.9</v>
      </c>
      <c r="EG435" s="56">
        <v>92.44</v>
      </c>
      <c r="EH435" s="56" t="s">
        <v>555</v>
      </c>
      <c r="EI435" s="56" t="s">
        <v>555</v>
      </c>
      <c r="EJ435" s="56">
        <v>49.42</v>
      </c>
      <c r="EK435" s="56">
        <v>44.55</v>
      </c>
      <c r="EL435" s="56">
        <v>111.54</v>
      </c>
      <c r="EM435" s="56">
        <v>50.58</v>
      </c>
      <c r="EN435" s="56" t="s">
        <v>555</v>
      </c>
      <c r="EO435" s="56" t="s">
        <v>555</v>
      </c>
      <c r="EP435" s="56">
        <v>37.619999999999997</v>
      </c>
      <c r="EQ435" s="56">
        <v>1</v>
      </c>
      <c r="ER435" s="56">
        <v>188.11</v>
      </c>
      <c r="ES435" s="56">
        <v>5</v>
      </c>
      <c r="ET435" s="56">
        <v>451.47</v>
      </c>
      <c r="EU435" s="56">
        <v>12</v>
      </c>
      <c r="EV435" s="107">
        <v>37.622272385252067</v>
      </c>
      <c r="EW435" s="56">
        <v>1</v>
      </c>
      <c r="EX435" s="56">
        <v>0</v>
      </c>
      <c r="EY435" s="62">
        <v>92.673763306199135</v>
      </c>
      <c r="EZ435" s="63">
        <v>148</v>
      </c>
      <c r="FA435" s="62">
        <v>71.28446536650975</v>
      </c>
      <c r="FB435" s="63">
        <v>106</v>
      </c>
      <c r="FC435" s="56">
        <v>122.35</v>
      </c>
      <c r="FD435" s="111">
        <v>6</v>
      </c>
      <c r="FE435" s="56">
        <v>101.96</v>
      </c>
      <c r="FF435" s="56">
        <v>5</v>
      </c>
      <c r="FG435" s="56">
        <v>20.39</v>
      </c>
      <c r="FH435" s="56">
        <v>1</v>
      </c>
      <c r="FI435" s="56">
        <v>0</v>
      </c>
      <c r="FJ435" s="56">
        <v>0</v>
      </c>
      <c r="FK435" s="56">
        <v>265.08999999999997</v>
      </c>
      <c r="FL435" s="56">
        <v>13</v>
      </c>
      <c r="FM435" s="56">
        <v>285.48</v>
      </c>
      <c r="FN435" s="56">
        <v>14</v>
      </c>
      <c r="FO435" s="56">
        <v>550.57000000000005</v>
      </c>
      <c r="FP435" s="56">
        <v>27</v>
      </c>
      <c r="FQ435" s="56">
        <v>40.78</v>
      </c>
      <c r="FR435" s="56">
        <v>2</v>
      </c>
      <c r="FS435" s="60">
        <v>0</v>
      </c>
      <c r="FT435" s="61">
        <v>0</v>
      </c>
      <c r="FU435" s="60">
        <v>1.9646365422396854</v>
      </c>
      <c r="FV435" s="61">
        <v>1</v>
      </c>
      <c r="FW435" s="56" t="s">
        <v>3898</v>
      </c>
      <c r="FX435" s="56">
        <v>2.84</v>
      </c>
      <c r="FY435" s="56">
        <v>14.65</v>
      </c>
      <c r="FZ435" s="111">
        <v>8083</v>
      </c>
      <c r="GA435" s="111">
        <v>11596</v>
      </c>
      <c r="GB435" s="56">
        <v>45.73</v>
      </c>
      <c r="GC435" s="56">
        <v>54.27</v>
      </c>
      <c r="GD435" s="56">
        <v>36.68</v>
      </c>
      <c r="GE435" s="56">
        <v>70.75</v>
      </c>
      <c r="GF435" s="56">
        <v>90.73</v>
      </c>
      <c r="GG435" s="56">
        <v>72.66</v>
      </c>
      <c r="GH435" s="56">
        <v>98.25</v>
      </c>
      <c r="GI435" s="56">
        <v>35.86</v>
      </c>
      <c r="GJ435" s="56">
        <v>29.15</v>
      </c>
      <c r="GK435" s="56">
        <v>74.41</v>
      </c>
      <c r="GL435" s="56">
        <v>2.2200000000000002</v>
      </c>
      <c r="GM435" s="56">
        <v>14.13</v>
      </c>
      <c r="GN435" s="56">
        <v>3.52</v>
      </c>
      <c r="GO435" s="56">
        <v>18.5</v>
      </c>
      <c r="GP435" s="56">
        <v>3.84</v>
      </c>
      <c r="GQ435" s="56">
        <v>3.45</v>
      </c>
      <c r="GR435" s="56">
        <v>3.77</v>
      </c>
      <c r="GS435" s="56">
        <v>0.93</v>
      </c>
      <c r="GT435" s="56">
        <v>7.36</v>
      </c>
      <c r="GU435" s="99">
        <v>14</v>
      </c>
      <c r="GV435" s="120">
        <v>2.1144442976080398E-3</v>
      </c>
      <c r="GW435" s="120">
        <v>0.45804149596934102</v>
      </c>
      <c r="GX435" s="120">
        <v>0.39936566671071799</v>
      </c>
      <c r="GY435" s="120">
        <v>0.105590062111801</v>
      </c>
      <c r="GZ435" s="120">
        <v>1.59904850006608E-2</v>
      </c>
      <c r="HA435" s="120">
        <v>1.38760407030527E-2</v>
      </c>
      <c r="HB435" s="120">
        <v>4.0967358266155701E-3</v>
      </c>
      <c r="HC435" s="120">
        <v>9.2506938020351498E-4</v>
      </c>
      <c r="HD435" s="135">
        <v>2</v>
      </c>
      <c r="HE435" s="135">
        <v>0</v>
      </c>
      <c r="HF435" s="135">
        <v>0</v>
      </c>
      <c r="HG435" s="136">
        <v>0</v>
      </c>
      <c r="HH435" s="136">
        <v>50</v>
      </c>
      <c r="HI435" s="135">
        <v>1641</v>
      </c>
      <c r="HJ435" s="135">
        <v>14</v>
      </c>
      <c r="HK435" s="135">
        <v>1707</v>
      </c>
      <c r="HL435" s="135">
        <v>0</v>
      </c>
      <c r="HM435" s="135">
        <v>0</v>
      </c>
      <c r="HN435" s="135">
        <v>0</v>
      </c>
      <c r="HO435" s="135">
        <v>0</v>
      </c>
      <c r="HP435" s="135">
        <v>61</v>
      </c>
      <c r="HQ435" s="135">
        <v>1968</v>
      </c>
      <c r="HR435" s="135">
        <v>12</v>
      </c>
      <c r="HS435" s="135">
        <v>2041</v>
      </c>
      <c r="HT435" s="135">
        <v>3</v>
      </c>
      <c r="HU435" s="135">
        <v>0</v>
      </c>
      <c r="HV435" s="135">
        <v>0</v>
      </c>
      <c r="HW435" s="135">
        <v>0</v>
      </c>
      <c r="HX435" s="135">
        <v>79</v>
      </c>
      <c r="HY435" s="135">
        <v>2396</v>
      </c>
      <c r="HZ435" s="135">
        <v>18</v>
      </c>
      <c r="IA435" s="135">
        <v>2496</v>
      </c>
      <c r="IB435" s="135">
        <v>9</v>
      </c>
      <c r="IC435" s="135">
        <v>0</v>
      </c>
      <c r="ID435" s="135">
        <v>0</v>
      </c>
      <c r="IE435" s="135">
        <v>0</v>
      </c>
      <c r="IF435" s="135">
        <v>116</v>
      </c>
      <c r="IG435" s="135">
        <v>4156</v>
      </c>
      <c r="IH435" s="135">
        <v>37</v>
      </c>
      <c r="II435" s="135">
        <v>4318</v>
      </c>
      <c r="IJ435" s="80">
        <v>0</v>
      </c>
      <c r="IK435" s="80"/>
      <c r="IL435" s="80">
        <v>0</v>
      </c>
      <c r="IM435" s="80"/>
      <c r="IN435" s="80">
        <v>0</v>
      </c>
      <c r="IO435" s="137">
        <v>0</v>
      </c>
      <c r="IP435" s="80">
        <v>0</v>
      </c>
      <c r="IQ435" s="80">
        <v>0</v>
      </c>
      <c r="IR435" s="80">
        <v>0</v>
      </c>
      <c r="IS435" s="137">
        <v>0</v>
      </c>
      <c r="IT435" s="80">
        <v>0</v>
      </c>
      <c r="IU435" s="80">
        <v>0</v>
      </c>
      <c r="IV435" s="80"/>
      <c r="IW435" s="80"/>
      <c r="IX435" s="80">
        <v>0</v>
      </c>
      <c r="IY435" s="80">
        <v>0</v>
      </c>
      <c r="IZ435" s="80">
        <v>0</v>
      </c>
      <c r="JA435" s="80">
        <v>0</v>
      </c>
      <c r="JB435" s="80">
        <v>0</v>
      </c>
      <c r="JC435" s="80">
        <v>0</v>
      </c>
      <c r="JD435" s="137">
        <v>0</v>
      </c>
      <c r="JE435" s="137">
        <v>0</v>
      </c>
      <c r="JF435" s="137">
        <v>0</v>
      </c>
      <c r="JG435" s="80">
        <v>0</v>
      </c>
      <c r="JH435" s="80">
        <v>0</v>
      </c>
      <c r="JI435" s="80">
        <v>0</v>
      </c>
      <c r="JJ435" s="80">
        <v>0</v>
      </c>
      <c r="JK435" s="80">
        <v>0</v>
      </c>
      <c r="JL435" s="80">
        <v>0</v>
      </c>
      <c r="JM435" s="80">
        <v>0</v>
      </c>
      <c r="JN435" s="80">
        <v>0</v>
      </c>
      <c r="JO435" s="80">
        <v>0</v>
      </c>
      <c r="JP435" s="80">
        <v>0</v>
      </c>
      <c r="JQ435" s="80">
        <v>0</v>
      </c>
      <c r="JR435" s="80">
        <v>0</v>
      </c>
      <c r="JS435" s="80">
        <v>0</v>
      </c>
      <c r="JT435" s="80"/>
      <c r="JU435" s="80"/>
      <c r="JV435" s="80"/>
      <c r="JW435" s="80"/>
      <c r="JX435" s="80"/>
      <c r="JY435" s="80"/>
      <c r="JZ435" s="80">
        <v>0</v>
      </c>
      <c r="KA435" s="80">
        <v>0</v>
      </c>
      <c r="KB435" s="80">
        <v>0</v>
      </c>
      <c r="KC435" s="80">
        <v>0</v>
      </c>
      <c r="KD435" s="80">
        <v>0</v>
      </c>
      <c r="KE435" s="80">
        <v>0</v>
      </c>
      <c r="KF435" s="80">
        <v>0</v>
      </c>
      <c r="KG435" s="80">
        <v>0</v>
      </c>
      <c r="KH435" s="80">
        <v>0</v>
      </c>
      <c r="KI435" s="80">
        <v>0</v>
      </c>
      <c r="KJ435" s="80">
        <v>0</v>
      </c>
      <c r="KK435" s="80">
        <v>0</v>
      </c>
      <c r="KL435" s="80">
        <v>0</v>
      </c>
      <c r="KM435" s="80">
        <v>0</v>
      </c>
      <c r="KN435" s="80">
        <v>0</v>
      </c>
      <c r="KO435" s="80">
        <v>0</v>
      </c>
      <c r="KP435" s="80">
        <v>0</v>
      </c>
      <c r="KQ435" s="80">
        <v>0</v>
      </c>
      <c r="KR435" s="80">
        <v>0</v>
      </c>
      <c r="KS435" s="80">
        <v>0</v>
      </c>
      <c r="KT435" s="80">
        <v>0</v>
      </c>
      <c r="KU435" s="80">
        <v>0</v>
      </c>
      <c r="KV435" s="80">
        <v>0</v>
      </c>
      <c r="KW435" s="80">
        <v>0</v>
      </c>
      <c r="KX435" s="80">
        <v>0</v>
      </c>
      <c r="KY435" s="80">
        <v>0</v>
      </c>
      <c r="KZ435" s="80">
        <v>0</v>
      </c>
      <c r="LA435" s="80">
        <v>0</v>
      </c>
      <c r="LB435" s="80"/>
      <c r="LC435" s="137">
        <v>0</v>
      </c>
      <c r="LD435" s="137">
        <v>0</v>
      </c>
      <c r="LE435" s="137">
        <v>0</v>
      </c>
      <c r="LF435" s="137">
        <v>0</v>
      </c>
      <c r="LG435" s="137">
        <v>0</v>
      </c>
      <c r="LH435" s="137">
        <v>0</v>
      </c>
      <c r="LI435" s="137">
        <v>0</v>
      </c>
      <c r="LJ435" s="137">
        <v>0</v>
      </c>
      <c r="LK435" s="137">
        <v>0</v>
      </c>
      <c r="LL435" s="137">
        <v>0</v>
      </c>
      <c r="LM435" s="80">
        <v>0</v>
      </c>
      <c r="LN435" s="80">
        <v>0</v>
      </c>
      <c r="LO435" s="80">
        <v>0</v>
      </c>
      <c r="LP435" s="80"/>
      <c r="LQ435" s="80"/>
      <c r="LR435" s="80">
        <v>0</v>
      </c>
      <c r="LS435" s="80">
        <v>0</v>
      </c>
      <c r="LT435" s="80">
        <v>0</v>
      </c>
      <c r="LU435" s="80">
        <v>0</v>
      </c>
      <c r="LV435" s="80">
        <v>0</v>
      </c>
      <c r="LW435" s="80">
        <v>0</v>
      </c>
      <c r="LX435" s="137">
        <v>0</v>
      </c>
      <c r="LY435" s="137">
        <v>0</v>
      </c>
      <c r="LZ435" s="137">
        <v>0</v>
      </c>
      <c r="MA435" s="137">
        <v>0</v>
      </c>
      <c r="MB435" s="137">
        <v>0</v>
      </c>
      <c r="MC435" s="137">
        <v>0</v>
      </c>
      <c r="MD435" s="137">
        <v>0</v>
      </c>
      <c r="ME435" s="137">
        <v>0</v>
      </c>
      <c r="MF435" s="137">
        <v>0</v>
      </c>
      <c r="MG435" s="137">
        <v>0</v>
      </c>
      <c r="MH435" s="137">
        <v>0</v>
      </c>
      <c r="MI435" s="137">
        <v>0</v>
      </c>
      <c r="MJ435" s="137">
        <v>0</v>
      </c>
      <c r="MK435" s="137">
        <v>0</v>
      </c>
      <c r="ML435" s="137">
        <v>0</v>
      </c>
      <c r="MM435" s="137">
        <v>0</v>
      </c>
      <c r="MN435" s="137">
        <v>0</v>
      </c>
      <c r="MO435" s="137">
        <v>0</v>
      </c>
      <c r="MP435" s="137">
        <v>0</v>
      </c>
      <c r="MQ435" s="137">
        <v>0</v>
      </c>
      <c r="MR435" s="137">
        <v>0</v>
      </c>
      <c r="MS435" s="137">
        <v>0</v>
      </c>
      <c r="MT435" s="137">
        <v>0</v>
      </c>
      <c r="MU435" s="137">
        <v>0</v>
      </c>
      <c r="MV435" s="137">
        <v>0</v>
      </c>
      <c r="MW435" s="137">
        <v>0</v>
      </c>
      <c r="MX435" s="137">
        <v>0</v>
      </c>
      <c r="MY435" s="137">
        <v>0</v>
      </c>
      <c r="MZ435" s="137">
        <v>0</v>
      </c>
      <c r="NA435" s="137">
        <v>0</v>
      </c>
      <c r="NB435" s="137">
        <v>0</v>
      </c>
      <c r="NC435" s="137">
        <v>0</v>
      </c>
      <c r="ND435" s="137">
        <v>0</v>
      </c>
      <c r="NE435" s="137">
        <v>0</v>
      </c>
      <c r="NF435" s="137">
        <v>0</v>
      </c>
      <c r="NG435" s="137">
        <v>0</v>
      </c>
      <c r="NH435" s="137">
        <v>0</v>
      </c>
      <c r="NI435" s="137">
        <v>0</v>
      </c>
      <c r="NJ435" s="137">
        <v>0</v>
      </c>
      <c r="NK435" s="137">
        <v>0</v>
      </c>
      <c r="NL435" s="137">
        <v>0</v>
      </c>
      <c r="NM435" s="137">
        <v>0</v>
      </c>
      <c r="NN435" s="137">
        <v>0</v>
      </c>
      <c r="NO435" s="137">
        <v>0</v>
      </c>
      <c r="NP435" s="137">
        <v>0</v>
      </c>
      <c r="NQ435" s="137">
        <v>0</v>
      </c>
      <c r="NR435" s="137">
        <v>0</v>
      </c>
      <c r="NS435" s="137">
        <v>0</v>
      </c>
      <c r="NT435" s="137">
        <v>0</v>
      </c>
      <c r="NU435" s="137">
        <v>0</v>
      </c>
      <c r="NV435" s="137">
        <v>0</v>
      </c>
      <c r="NW435" s="137">
        <v>0</v>
      </c>
      <c r="NX435" s="137">
        <v>0</v>
      </c>
      <c r="NY435" s="137">
        <v>0</v>
      </c>
      <c r="NZ435" s="137">
        <v>0</v>
      </c>
      <c r="OA435" s="80">
        <v>0</v>
      </c>
      <c r="OB435" s="80">
        <v>0</v>
      </c>
      <c r="OC435" s="80">
        <v>0</v>
      </c>
      <c r="OD435" s="80">
        <v>0</v>
      </c>
      <c r="OE435" s="80">
        <v>0</v>
      </c>
      <c r="OF435" s="80">
        <v>0</v>
      </c>
      <c r="OG435" s="80">
        <v>0</v>
      </c>
      <c r="OH435" s="80">
        <v>0</v>
      </c>
      <c r="OI435" s="80">
        <v>0</v>
      </c>
      <c r="OJ435" s="80">
        <v>0</v>
      </c>
      <c r="OK435" s="80">
        <v>0</v>
      </c>
      <c r="OL435" s="80">
        <v>0</v>
      </c>
      <c r="OM435" s="80">
        <v>0</v>
      </c>
      <c r="ON435" s="80">
        <v>0</v>
      </c>
      <c r="OO435" s="80">
        <v>0</v>
      </c>
      <c r="OP435" s="80">
        <v>0</v>
      </c>
      <c r="OQ435" s="80">
        <v>0</v>
      </c>
      <c r="OR435" s="80">
        <v>0</v>
      </c>
      <c r="OS435" s="80">
        <v>0</v>
      </c>
      <c r="OT435" s="80">
        <v>0</v>
      </c>
    </row>
    <row r="436" spans="1:410" s="10" customFormat="1">
      <c r="A436" s="55" t="s">
        <v>1389</v>
      </c>
      <c r="B436" s="56" t="s">
        <v>1390</v>
      </c>
      <c r="C436" s="55" t="s">
        <v>514</v>
      </c>
      <c r="D436" s="57">
        <v>5</v>
      </c>
      <c r="E436" s="96">
        <v>2018</v>
      </c>
      <c r="F436" s="56">
        <v>73.709999999999994</v>
      </c>
      <c r="G436" s="111">
        <v>36318</v>
      </c>
      <c r="H436" s="110">
        <v>19896</v>
      </c>
      <c r="I436" s="110">
        <v>16422</v>
      </c>
      <c r="J436" s="100">
        <v>50.5</v>
      </c>
      <c r="K436" s="110">
        <v>18682</v>
      </c>
      <c r="L436" s="100">
        <v>43.65</v>
      </c>
      <c r="M436" s="110">
        <v>16145</v>
      </c>
      <c r="N436" s="114">
        <v>3033</v>
      </c>
      <c r="O436" s="114">
        <v>1541</v>
      </c>
      <c r="P436" s="114">
        <v>1492</v>
      </c>
      <c r="Q436" s="112">
        <v>3640</v>
      </c>
      <c r="R436" s="113">
        <v>1849</v>
      </c>
      <c r="S436" s="113">
        <v>1791</v>
      </c>
      <c r="T436" s="114">
        <v>3065</v>
      </c>
      <c r="U436" s="114">
        <v>1544</v>
      </c>
      <c r="V436" s="114">
        <v>1521</v>
      </c>
      <c r="W436" s="114">
        <v>3716</v>
      </c>
      <c r="X436" s="113">
        <v>1864</v>
      </c>
      <c r="Y436" s="113">
        <v>1852</v>
      </c>
      <c r="Z436" s="114">
        <v>3192</v>
      </c>
      <c r="AA436" s="114">
        <v>1594</v>
      </c>
      <c r="AB436" s="114">
        <v>1598</v>
      </c>
      <c r="AC436" s="112">
        <v>3934</v>
      </c>
      <c r="AD436" s="112">
        <v>1970</v>
      </c>
      <c r="AE436" s="112">
        <v>1964</v>
      </c>
      <c r="AF436" s="114">
        <v>3352</v>
      </c>
      <c r="AG436" s="114">
        <v>1690</v>
      </c>
      <c r="AH436" s="181">
        <v>1662</v>
      </c>
      <c r="AI436" s="182"/>
      <c r="AJ436" s="182"/>
      <c r="AK436" s="182"/>
      <c r="AL436" s="114">
        <v>3305</v>
      </c>
      <c r="AM436" s="114">
        <v>1708</v>
      </c>
      <c r="AN436" s="114">
        <v>1597</v>
      </c>
      <c r="AO436" s="114">
        <v>3056</v>
      </c>
      <c r="AP436" s="114">
        <v>1569</v>
      </c>
      <c r="AQ436" s="114">
        <v>1487</v>
      </c>
      <c r="AR436" s="56">
        <v>287</v>
      </c>
      <c r="AS436" s="80">
        <v>253</v>
      </c>
      <c r="AT436" s="126" t="s">
        <v>3642</v>
      </c>
      <c r="AU436" s="59">
        <v>691</v>
      </c>
      <c r="AV436" s="59">
        <v>0</v>
      </c>
      <c r="AW436" s="59">
        <v>239</v>
      </c>
      <c r="AX436" s="59">
        <v>8.9</v>
      </c>
      <c r="AY436" s="59">
        <v>4</v>
      </c>
      <c r="AZ436" s="62">
        <v>4.1091076207726207</v>
      </c>
      <c r="BA436" s="63">
        <v>5</v>
      </c>
      <c r="BB436" s="62">
        <v>0</v>
      </c>
      <c r="BC436" s="63">
        <v>0</v>
      </c>
      <c r="BD436" s="64">
        <v>0</v>
      </c>
      <c r="BE436" s="65">
        <v>0</v>
      </c>
      <c r="BF436" s="62">
        <v>4.9107142857142856</v>
      </c>
      <c r="BG436" s="63">
        <v>22</v>
      </c>
      <c r="BH436" s="62">
        <v>11.383928571428571</v>
      </c>
      <c r="BI436" s="63">
        <v>51</v>
      </c>
      <c r="BJ436" s="64">
        <v>0</v>
      </c>
      <c r="BK436" s="65">
        <v>0</v>
      </c>
      <c r="BL436" s="64">
        <v>61.050061050061053</v>
      </c>
      <c r="BM436" s="65">
        <v>2</v>
      </c>
      <c r="BN436" s="56">
        <v>0</v>
      </c>
      <c r="BO436" s="56">
        <v>0</v>
      </c>
      <c r="BP436" s="56">
        <v>0</v>
      </c>
      <c r="BQ436" s="56">
        <v>0</v>
      </c>
      <c r="BR436" s="56">
        <v>0</v>
      </c>
      <c r="BS436" s="56">
        <v>0</v>
      </c>
      <c r="BT436" s="56">
        <v>0</v>
      </c>
      <c r="BU436" s="56">
        <v>0</v>
      </c>
      <c r="BV436" s="116">
        <v>29.5</v>
      </c>
      <c r="BW436" s="70">
        <v>1.0040080160320641</v>
      </c>
      <c r="BX436" s="56">
        <v>103.6</v>
      </c>
      <c r="BY436" s="107">
        <v>100.4</v>
      </c>
      <c r="BZ436" s="56">
        <v>103.6</v>
      </c>
      <c r="CA436" s="56">
        <v>98.6</v>
      </c>
      <c r="CB436" s="56">
        <v>98</v>
      </c>
      <c r="CC436" s="56">
        <v>80.63</v>
      </c>
      <c r="CD436" s="96">
        <v>67.42</v>
      </c>
      <c r="CE436" s="96" t="s">
        <v>555</v>
      </c>
      <c r="CF436" s="96">
        <v>3.95</v>
      </c>
      <c r="CG436" s="96">
        <v>3.84</v>
      </c>
      <c r="CH436" s="96">
        <v>30.36</v>
      </c>
      <c r="CI436" s="96">
        <v>1</v>
      </c>
      <c r="CJ436" s="60">
        <v>0</v>
      </c>
      <c r="CK436" s="61">
        <v>0</v>
      </c>
      <c r="CL436" s="107">
        <v>30.358227079538558</v>
      </c>
      <c r="CM436" s="56">
        <v>1</v>
      </c>
      <c r="CN436" s="56">
        <v>91.07</v>
      </c>
      <c r="CO436" s="56">
        <v>3</v>
      </c>
      <c r="CP436" s="56">
        <v>0</v>
      </c>
      <c r="CQ436" s="56">
        <v>0</v>
      </c>
      <c r="CR436" s="56">
        <v>24.97</v>
      </c>
      <c r="CS436" s="56">
        <v>1</v>
      </c>
      <c r="CT436" s="56">
        <v>0</v>
      </c>
      <c r="CU436" s="56">
        <v>0</v>
      </c>
      <c r="CV436" s="56">
        <v>0</v>
      </c>
      <c r="CW436" s="56">
        <v>0</v>
      </c>
      <c r="CX436" s="56">
        <v>24.97</v>
      </c>
      <c r="CY436" s="56">
        <v>1</v>
      </c>
      <c r="CZ436" s="56">
        <v>0</v>
      </c>
      <c r="DA436" s="56">
        <v>0</v>
      </c>
      <c r="DB436" s="60">
        <v>0.29815146094215861</v>
      </c>
      <c r="DC436" s="61">
        <v>1</v>
      </c>
      <c r="DD436" s="56">
        <v>99.37</v>
      </c>
      <c r="DE436" s="56">
        <v>85.26</v>
      </c>
      <c r="DF436" s="96" t="s">
        <v>555</v>
      </c>
      <c r="DG436" s="96" t="s">
        <v>555</v>
      </c>
      <c r="DH436" s="56">
        <v>49.94</v>
      </c>
      <c r="DI436" s="56">
        <v>2</v>
      </c>
      <c r="DJ436" s="56">
        <v>199.75</v>
      </c>
      <c r="DK436" s="56">
        <v>8</v>
      </c>
      <c r="DL436" s="56">
        <v>0</v>
      </c>
      <c r="DM436" s="56">
        <v>0</v>
      </c>
      <c r="DN436" s="56">
        <v>49.94</v>
      </c>
      <c r="DO436" s="56">
        <v>2</v>
      </c>
      <c r="DP436" s="56">
        <v>0</v>
      </c>
      <c r="DQ436" s="56">
        <v>0</v>
      </c>
      <c r="DR436" s="56">
        <v>0</v>
      </c>
      <c r="DS436" s="56">
        <v>0</v>
      </c>
      <c r="DT436" s="56">
        <v>0</v>
      </c>
      <c r="DU436" s="56">
        <v>0</v>
      </c>
      <c r="DV436" s="56">
        <v>0</v>
      </c>
      <c r="DW436" s="56">
        <v>0</v>
      </c>
      <c r="DX436" s="56">
        <v>0</v>
      </c>
      <c r="DY436" s="56">
        <v>0</v>
      </c>
      <c r="DZ436" s="62">
        <v>0.64516129032258063</v>
      </c>
      <c r="EA436" s="63">
        <v>3</v>
      </c>
      <c r="EB436" s="62">
        <v>22.1505376344086</v>
      </c>
      <c r="EC436" s="63">
        <v>103</v>
      </c>
      <c r="ED436" s="60">
        <v>0.29095141111434392</v>
      </c>
      <c r="EE436" s="61">
        <v>1</v>
      </c>
      <c r="EF436" s="56">
        <v>130.19</v>
      </c>
      <c r="EG436" s="56">
        <v>96.61</v>
      </c>
      <c r="EH436" s="56" t="s">
        <v>555</v>
      </c>
      <c r="EI436" s="56" t="s">
        <v>555</v>
      </c>
      <c r="EJ436" s="56">
        <v>52.02</v>
      </c>
      <c r="EK436" s="56">
        <v>48.83</v>
      </c>
      <c r="EL436" s="56">
        <v>95.89</v>
      </c>
      <c r="EM436" s="56">
        <v>55.21</v>
      </c>
      <c r="EN436" s="56" t="s">
        <v>555</v>
      </c>
      <c r="EO436" s="56" t="s">
        <v>555</v>
      </c>
      <c r="EP436" s="56">
        <v>73.709999999999994</v>
      </c>
      <c r="EQ436" s="56">
        <v>3</v>
      </c>
      <c r="ER436" s="99">
        <v>122.85</v>
      </c>
      <c r="ES436" s="96">
        <v>5</v>
      </c>
      <c r="ET436" s="56">
        <v>171.99</v>
      </c>
      <c r="EU436" s="56">
        <v>7</v>
      </c>
      <c r="EV436" s="107">
        <v>98.28</v>
      </c>
      <c r="EW436" s="56">
        <v>4</v>
      </c>
      <c r="EX436" s="56">
        <v>0</v>
      </c>
      <c r="EY436" s="62">
        <v>89.825847846012834</v>
      </c>
      <c r="EZ436" s="63">
        <v>98</v>
      </c>
      <c r="FA436" s="62">
        <v>71.360608943862999</v>
      </c>
      <c r="FB436" s="63">
        <v>75</v>
      </c>
      <c r="FC436" s="56">
        <v>39.58</v>
      </c>
      <c r="FD436" s="111">
        <v>3</v>
      </c>
      <c r="FE436" s="56">
        <v>79.17</v>
      </c>
      <c r="FF436" s="56">
        <v>6</v>
      </c>
      <c r="FG436" s="56">
        <v>0</v>
      </c>
      <c r="FH436" s="56">
        <v>0</v>
      </c>
      <c r="FI436" s="56">
        <v>0</v>
      </c>
      <c r="FJ436" s="56">
        <v>0</v>
      </c>
      <c r="FK436" s="56">
        <v>118.75</v>
      </c>
      <c r="FL436" s="56">
        <v>9</v>
      </c>
      <c r="FM436" s="56">
        <v>118.75</v>
      </c>
      <c r="FN436" s="56">
        <v>9</v>
      </c>
      <c r="FO436" s="56">
        <v>475</v>
      </c>
      <c r="FP436" s="56">
        <v>36</v>
      </c>
      <c r="FQ436" s="56">
        <v>13.19</v>
      </c>
      <c r="FR436" s="56">
        <v>1</v>
      </c>
      <c r="FS436" s="60">
        <v>8</v>
      </c>
      <c r="FT436" s="61">
        <v>8</v>
      </c>
      <c r="FU436" s="60">
        <v>1.963350785340314</v>
      </c>
      <c r="FV436" s="61">
        <v>6</v>
      </c>
      <c r="FW436" s="56" t="s">
        <v>3899</v>
      </c>
      <c r="FX436" s="56">
        <v>3.29</v>
      </c>
      <c r="FY436" s="56">
        <v>10.57</v>
      </c>
      <c r="FZ436" s="111">
        <v>9217</v>
      </c>
      <c r="GA436" s="111">
        <v>13135</v>
      </c>
      <c r="GB436" s="56">
        <v>34.24</v>
      </c>
      <c r="GC436" s="56">
        <v>65.760000000000005</v>
      </c>
      <c r="GD436" s="56">
        <v>21.42</v>
      </c>
      <c r="GE436" s="56">
        <v>75.19</v>
      </c>
      <c r="GF436" s="56">
        <v>71.17</v>
      </c>
      <c r="GG436" s="56">
        <v>57.69</v>
      </c>
      <c r="GH436" s="56">
        <v>99.28</v>
      </c>
      <c r="GI436" s="56">
        <v>43.87</v>
      </c>
      <c r="GJ436" s="56">
        <v>27.46</v>
      </c>
      <c r="GK436" s="56">
        <v>63.73</v>
      </c>
      <c r="GL436" s="56">
        <v>2.33</v>
      </c>
      <c r="GM436" s="56">
        <v>17.2</v>
      </c>
      <c r="GN436" s="56">
        <v>3.97</v>
      </c>
      <c r="GO436" s="56">
        <v>21.85</v>
      </c>
      <c r="GP436" s="56">
        <v>3.58</v>
      </c>
      <c r="GQ436" s="56">
        <v>1.97</v>
      </c>
      <c r="GR436" s="56">
        <v>3.94</v>
      </c>
      <c r="GS436" s="56">
        <v>0.83</v>
      </c>
      <c r="GT436" s="56">
        <v>3.26</v>
      </c>
      <c r="GU436" s="99">
        <v>9.1762767710049431</v>
      </c>
      <c r="GV436" s="120">
        <v>1.6530747189773E-3</v>
      </c>
      <c r="GW436" s="120">
        <v>0.15913599294688099</v>
      </c>
      <c r="GX436" s="120">
        <v>0.73385497024465496</v>
      </c>
      <c r="GY436" s="120">
        <v>9.6870178532069695E-2</v>
      </c>
      <c r="GZ436" s="120">
        <v>6.1714789508485798E-3</v>
      </c>
      <c r="HA436" s="120">
        <v>5.5102490632576596E-4</v>
      </c>
      <c r="HB436" s="120">
        <v>3.3061494379545999E-4</v>
      </c>
      <c r="HC436" s="120">
        <v>1.4326647564469901E-3</v>
      </c>
      <c r="HD436" s="118">
        <v>2</v>
      </c>
      <c r="HE436" s="118">
        <v>0</v>
      </c>
      <c r="HF436" s="118">
        <v>0</v>
      </c>
      <c r="HG436" s="118">
        <v>0</v>
      </c>
      <c r="HH436" s="122">
        <v>13</v>
      </c>
      <c r="HI436" s="122">
        <v>2551</v>
      </c>
      <c r="HJ436" s="122">
        <v>14</v>
      </c>
      <c r="HK436" s="122">
        <v>2580</v>
      </c>
      <c r="HL436" s="118">
        <v>2</v>
      </c>
      <c r="HM436" s="118">
        <v>0</v>
      </c>
      <c r="HN436" s="118">
        <v>0</v>
      </c>
      <c r="HO436" s="118">
        <v>0</v>
      </c>
      <c r="HP436" s="122">
        <v>13</v>
      </c>
      <c r="HQ436" s="122">
        <v>2826</v>
      </c>
      <c r="HR436" s="122">
        <v>31</v>
      </c>
      <c r="HS436" s="122">
        <v>2872</v>
      </c>
      <c r="HT436" s="118">
        <v>2</v>
      </c>
      <c r="HU436" s="118">
        <v>0</v>
      </c>
      <c r="HV436" s="118">
        <v>0</v>
      </c>
      <c r="HW436" s="118">
        <v>0</v>
      </c>
      <c r="HX436" s="122">
        <v>7</v>
      </c>
      <c r="HY436" s="122">
        <v>3496</v>
      </c>
      <c r="HZ436" s="122">
        <v>16</v>
      </c>
      <c r="IA436" s="122">
        <v>3521</v>
      </c>
      <c r="IB436" s="118">
        <v>0</v>
      </c>
      <c r="IC436" s="118">
        <v>0</v>
      </c>
      <c r="ID436" s="118">
        <v>0</v>
      </c>
      <c r="IE436" s="118">
        <v>0</v>
      </c>
      <c r="IF436" s="122">
        <v>38</v>
      </c>
      <c r="IG436" s="122">
        <v>6170</v>
      </c>
      <c r="IH436" s="122">
        <v>54</v>
      </c>
      <c r="II436" s="122">
        <v>6262</v>
      </c>
      <c r="IJ436" s="119">
        <v>0</v>
      </c>
      <c r="IK436" s="119"/>
      <c r="IL436" s="119">
        <v>0</v>
      </c>
      <c r="IM436" s="119"/>
      <c r="IN436" s="119">
        <v>0</v>
      </c>
      <c r="IO436" s="122">
        <v>0</v>
      </c>
      <c r="IP436" s="119">
        <v>0</v>
      </c>
      <c r="IQ436" s="119">
        <v>0</v>
      </c>
      <c r="IR436" s="119">
        <v>0</v>
      </c>
      <c r="IS436" s="122">
        <v>0</v>
      </c>
      <c r="IT436" s="119">
        <v>0</v>
      </c>
      <c r="IU436" s="119">
        <v>0</v>
      </c>
      <c r="IV436" s="130">
        <v>3</v>
      </c>
      <c r="IW436" s="131">
        <v>0.25</v>
      </c>
      <c r="IX436" s="130">
        <v>1</v>
      </c>
      <c r="IY436" s="131">
        <v>8.3333333333333301E-2</v>
      </c>
      <c r="IZ436" s="119">
        <v>0</v>
      </c>
      <c r="JA436" s="119">
        <v>0</v>
      </c>
      <c r="JB436" s="119">
        <v>0</v>
      </c>
      <c r="JC436" s="119">
        <v>0</v>
      </c>
      <c r="JD436" s="122">
        <v>0</v>
      </c>
      <c r="JE436" s="122">
        <v>0</v>
      </c>
      <c r="JF436" s="122">
        <v>0</v>
      </c>
      <c r="JG436" s="119">
        <v>0</v>
      </c>
      <c r="JH436" s="119">
        <v>0</v>
      </c>
      <c r="JI436" s="119">
        <v>0</v>
      </c>
      <c r="JJ436" s="119">
        <v>0</v>
      </c>
      <c r="JK436" s="119">
        <v>0</v>
      </c>
      <c r="JL436" s="119">
        <v>0</v>
      </c>
      <c r="JM436" s="119">
        <v>0</v>
      </c>
      <c r="JN436" s="119">
        <v>0</v>
      </c>
      <c r="JO436" s="119">
        <v>0</v>
      </c>
      <c r="JP436" s="119">
        <v>0</v>
      </c>
      <c r="JQ436" s="119">
        <v>0</v>
      </c>
      <c r="JR436" s="130">
        <v>1</v>
      </c>
      <c r="JS436" s="131">
        <v>8.3333333333333301E-2</v>
      </c>
      <c r="JT436" s="119"/>
      <c r="JU436" s="119"/>
      <c r="JV436" s="119"/>
      <c r="JW436" s="119"/>
      <c r="JX436" s="119"/>
      <c r="JY436" s="119"/>
      <c r="JZ436" s="119">
        <v>0</v>
      </c>
      <c r="KA436" s="119">
        <v>0</v>
      </c>
      <c r="KB436" s="119">
        <v>0</v>
      </c>
      <c r="KC436" s="119">
        <v>0</v>
      </c>
      <c r="KD436" s="119">
        <v>0</v>
      </c>
      <c r="KE436" s="119">
        <v>0</v>
      </c>
      <c r="KF436" s="119">
        <v>0</v>
      </c>
      <c r="KG436" s="119">
        <v>0</v>
      </c>
      <c r="KH436" s="119">
        <v>0</v>
      </c>
      <c r="KI436" s="119">
        <v>0</v>
      </c>
      <c r="KJ436" s="119">
        <v>0</v>
      </c>
      <c r="KK436" s="119">
        <v>0</v>
      </c>
      <c r="KL436" s="119">
        <v>0</v>
      </c>
      <c r="KM436" s="119">
        <v>0</v>
      </c>
      <c r="KN436" s="119">
        <v>0</v>
      </c>
      <c r="KO436" s="119">
        <v>0</v>
      </c>
      <c r="KP436" s="119">
        <v>0</v>
      </c>
      <c r="KQ436" s="119">
        <v>0</v>
      </c>
      <c r="KR436" s="119">
        <v>0</v>
      </c>
      <c r="KS436" s="119">
        <v>0</v>
      </c>
      <c r="KT436" s="119">
        <v>0</v>
      </c>
      <c r="KU436" s="119">
        <v>0</v>
      </c>
      <c r="KV436" s="119">
        <v>0</v>
      </c>
      <c r="KW436" s="119">
        <v>0</v>
      </c>
      <c r="KX436" s="119">
        <v>0</v>
      </c>
      <c r="KY436" s="119">
        <v>0</v>
      </c>
      <c r="KZ436" s="119">
        <v>0</v>
      </c>
      <c r="LA436" s="119">
        <v>0</v>
      </c>
      <c r="LB436" s="119"/>
      <c r="LC436" s="122">
        <v>0</v>
      </c>
      <c r="LD436" s="122">
        <v>0</v>
      </c>
      <c r="LE436" s="122">
        <v>0</v>
      </c>
      <c r="LF436" s="122">
        <v>0</v>
      </c>
      <c r="LG436" s="122">
        <v>0</v>
      </c>
      <c r="LH436" s="122">
        <v>0</v>
      </c>
      <c r="LI436" s="122">
        <v>0</v>
      </c>
      <c r="LJ436" s="122">
        <v>0</v>
      </c>
      <c r="LK436" s="122">
        <v>0</v>
      </c>
      <c r="LL436" s="122">
        <v>0</v>
      </c>
      <c r="LM436" s="119">
        <v>0</v>
      </c>
      <c r="LN436" s="119">
        <v>0</v>
      </c>
      <c r="LO436" s="119">
        <v>0</v>
      </c>
      <c r="LP436" s="130">
        <v>2</v>
      </c>
      <c r="LQ436" s="131">
        <v>0.16666666666666699</v>
      </c>
      <c r="LR436" s="119">
        <v>0</v>
      </c>
      <c r="LS436" s="119">
        <v>0</v>
      </c>
      <c r="LT436" s="119">
        <v>0</v>
      </c>
      <c r="LU436" s="119">
        <v>0</v>
      </c>
      <c r="LV436" s="119">
        <v>0</v>
      </c>
      <c r="LW436" s="119">
        <v>0</v>
      </c>
      <c r="LX436" s="122">
        <v>0</v>
      </c>
      <c r="LY436" s="122">
        <v>0</v>
      </c>
      <c r="LZ436" s="122">
        <v>0</v>
      </c>
      <c r="MA436" s="122">
        <v>0</v>
      </c>
      <c r="MB436" s="122">
        <v>0</v>
      </c>
      <c r="MC436" s="122">
        <v>0</v>
      </c>
      <c r="MD436" s="122">
        <v>0</v>
      </c>
      <c r="ME436" s="122">
        <v>0</v>
      </c>
      <c r="MF436" s="122">
        <v>0</v>
      </c>
      <c r="MG436" s="122">
        <v>0</v>
      </c>
      <c r="MH436" s="122">
        <v>0</v>
      </c>
      <c r="MI436" s="122">
        <v>0</v>
      </c>
      <c r="MJ436" s="122">
        <v>0</v>
      </c>
      <c r="MK436" s="122">
        <v>0</v>
      </c>
      <c r="ML436" s="122">
        <v>0</v>
      </c>
      <c r="MM436" s="122">
        <v>0</v>
      </c>
      <c r="MN436" s="122">
        <v>0</v>
      </c>
      <c r="MO436" s="122">
        <v>0</v>
      </c>
      <c r="MP436" s="122">
        <v>0</v>
      </c>
      <c r="MQ436" s="122">
        <v>0</v>
      </c>
      <c r="MR436" s="122">
        <v>0</v>
      </c>
      <c r="MS436" s="122">
        <v>0</v>
      </c>
      <c r="MT436" s="122">
        <v>0</v>
      </c>
      <c r="MU436" s="122">
        <v>0</v>
      </c>
      <c r="MV436" s="122">
        <v>0</v>
      </c>
      <c r="MW436" s="122">
        <v>0</v>
      </c>
      <c r="MX436" s="122">
        <v>0</v>
      </c>
      <c r="MY436" s="122">
        <v>0</v>
      </c>
      <c r="MZ436" s="122">
        <v>0</v>
      </c>
      <c r="NA436" s="122">
        <v>0</v>
      </c>
      <c r="NB436" s="122">
        <v>0</v>
      </c>
      <c r="NC436" s="122">
        <v>0</v>
      </c>
      <c r="ND436" s="122">
        <v>0</v>
      </c>
      <c r="NE436" s="122">
        <v>0</v>
      </c>
      <c r="NF436" s="130">
        <v>1</v>
      </c>
      <c r="NG436" s="131">
        <v>8.3333333333333301E-2</v>
      </c>
      <c r="NH436" s="122">
        <v>0</v>
      </c>
      <c r="NI436" s="122">
        <v>0</v>
      </c>
      <c r="NJ436" s="122">
        <v>0</v>
      </c>
      <c r="NK436" s="122">
        <v>0</v>
      </c>
      <c r="NL436" s="122">
        <v>0</v>
      </c>
      <c r="NM436" s="122">
        <v>0</v>
      </c>
      <c r="NN436" s="122">
        <v>0</v>
      </c>
      <c r="NO436" s="122">
        <v>0</v>
      </c>
      <c r="NP436" s="122">
        <v>0</v>
      </c>
      <c r="NQ436" s="122">
        <v>0</v>
      </c>
      <c r="NR436" s="122">
        <v>0</v>
      </c>
      <c r="NS436" s="122">
        <v>0</v>
      </c>
      <c r="NT436" s="122">
        <v>0</v>
      </c>
      <c r="NU436" s="130">
        <v>3</v>
      </c>
      <c r="NV436" s="131">
        <v>0.25</v>
      </c>
      <c r="NW436" s="122">
        <v>0</v>
      </c>
      <c r="NX436" s="122">
        <v>0</v>
      </c>
      <c r="NY436" s="122">
        <v>0</v>
      </c>
      <c r="NZ436" s="122">
        <v>0</v>
      </c>
      <c r="OA436" s="119">
        <v>0</v>
      </c>
      <c r="OB436" s="119">
        <v>0</v>
      </c>
      <c r="OC436" s="119">
        <v>0</v>
      </c>
      <c r="OD436" s="119">
        <v>0</v>
      </c>
      <c r="OE436" s="119">
        <v>0</v>
      </c>
      <c r="OF436" s="119">
        <v>0</v>
      </c>
      <c r="OG436" s="119">
        <v>0</v>
      </c>
      <c r="OH436" s="119">
        <v>0</v>
      </c>
      <c r="OI436" s="119">
        <v>0</v>
      </c>
      <c r="OJ436" s="119">
        <v>0</v>
      </c>
      <c r="OK436" s="119">
        <v>0</v>
      </c>
      <c r="OL436" s="119">
        <v>0</v>
      </c>
      <c r="OM436" s="119">
        <v>0</v>
      </c>
      <c r="ON436" s="119">
        <v>0</v>
      </c>
      <c r="OO436" s="119">
        <v>0</v>
      </c>
      <c r="OP436" s="119">
        <v>0</v>
      </c>
      <c r="OQ436" s="119">
        <v>0</v>
      </c>
      <c r="OR436" s="119">
        <v>0</v>
      </c>
      <c r="OS436" s="119">
        <v>0</v>
      </c>
      <c r="OT436" s="119">
        <v>0</v>
      </c>
    </row>
    <row r="437" spans="1:410" s="10" customFormat="1">
      <c r="A437" s="55" t="s">
        <v>1394</v>
      </c>
      <c r="B437" s="56" t="s">
        <v>1395</v>
      </c>
      <c r="C437" s="55" t="s">
        <v>479</v>
      </c>
      <c r="D437" s="57">
        <v>6</v>
      </c>
      <c r="E437" s="96">
        <v>2018</v>
      </c>
      <c r="F437" s="56">
        <v>65.8</v>
      </c>
      <c r="G437" s="111">
        <v>12394</v>
      </c>
      <c r="H437" s="110">
        <v>2808</v>
      </c>
      <c r="I437" s="110">
        <v>9586</v>
      </c>
      <c r="J437" s="100">
        <v>19.899999999999999</v>
      </c>
      <c r="K437" s="110">
        <v>1390</v>
      </c>
      <c r="L437" s="110">
        <v>6459</v>
      </c>
      <c r="M437" s="110">
        <v>6459</v>
      </c>
      <c r="N437" s="114">
        <v>837</v>
      </c>
      <c r="O437" s="114">
        <v>419</v>
      </c>
      <c r="P437" s="114">
        <v>418</v>
      </c>
      <c r="Q437" s="112">
        <v>1010</v>
      </c>
      <c r="R437" s="113">
        <v>506</v>
      </c>
      <c r="S437" s="113">
        <v>504</v>
      </c>
      <c r="T437" s="114">
        <v>903</v>
      </c>
      <c r="U437" s="114">
        <v>463</v>
      </c>
      <c r="V437" s="114">
        <v>440</v>
      </c>
      <c r="W437" s="114">
        <v>1117</v>
      </c>
      <c r="X437" s="113">
        <v>578</v>
      </c>
      <c r="Y437" s="113">
        <v>539</v>
      </c>
      <c r="Z437" s="114">
        <v>986</v>
      </c>
      <c r="AA437" s="114">
        <v>517</v>
      </c>
      <c r="AB437" s="114">
        <v>469</v>
      </c>
      <c r="AC437" s="112">
        <v>1204</v>
      </c>
      <c r="AD437" s="112">
        <v>634</v>
      </c>
      <c r="AE437" s="112">
        <v>570</v>
      </c>
      <c r="AF437" s="114">
        <v>999</v>
      </c>
      <c r="AG437" s="114">
        <v>530</v>
      </c>
      <c r="AH437" s="181">
        <v>469</v>
      </c>
      <c r="AI437" s="182"/>
      <c r="AJ437" s="182"/>
      <c r="AK437" s="182"/>
      <c r="AL437" s="114">
        <v>961</v>
      </c>
      <c r="AM437" s="114">
        <v>512</v>
      </c>
      <c r="AN437" s="114">
        <v>449</v>
      </c>
      <c r="AO437" s="114">
        <v>884</v>
      </c>
      <c r="AP437" s="114">
        <v>463</v>
      </c>
      <c r="AQ437" s="114">
        <v>421</v>
      </c>
      <c r="AR437" s="56">
        <v>194</v>
      </c>
      <c r="AS437" s="80">
        <v>63</v>
      </c>
      <c r="AT437" s="115" t="s">
        <v>3413</v>
      </c>
      <c r="AU437" s="59">
        <v>379</v>
      </c>
      <c r="AV437" s="59">
        <v>2</v>
      </c>
      <c r="AW437" s="59">
        <v>48</v>
      </c>
      <c r="AX437" s="59">
        <v>25</v>
      </c>
      <c r="AY437" s="59">
        <v>2</v>
      </c>
      <c r="AZ437" s="62">
        <v>5.373669021793213</v>
      </c>
      <c r="BA437" s="63">
        <v>2</v>
      </c>
      <c r="BB437" s="62">
        <v>0</v>
      </c>
      <c r="BC437" s="63">
        <v>0</v>
      </c>
      <c r="BD437" s="64">
        <v>0</v>
      </c>
      <c r="BE437" s="65">
        <v>0</v>
      </c>
      <c r="BF437" s="62">
        <v>0</v>
      </c>
      <c r="BG437" s="63">
        <v>0</v>
      </c>
      <c r="BH437" s="62">
        <v>7.59493670886076</v>
      </c>
      <c r="BI437" s="63">
        <v>6</v>
      </c>
      <c r="BJ437" s="64">
        <v>0</v>
      </c>
      <c r="BK437" s="65">
        <v>0</v>
      </c>
      <c r="BL437" s="64">
        <v>0</v>
      </c>
      <c r="BM437" s="65">
        <v>0</v>
      </c>
      <c r="BN437" s="56">
        <v>0</v>
      </c>
      <c r="BO437" s="56">
        <v>0</v>
      </c>
      <c r="BP437" s="56">
        <v>0</v>
      </c>
      <c r="BQ437" s="56">
        <v>0</v>
      </c>
      <c r="BR437" s="56">
        <v>0</v>
      </c>
      <c r="BS437" s="56">
        <v>0</v>
      </c>
      <c r="BT437" s="56">
        <v>0</v>
      </c>
      <c r="BU437" s="56">
        <v>0</v>
      </c>
      <c r="BV437" s="116">
        <v>9.5</v>
      </c>
      <c r="BW437" s="70">
        <v>1.0595238095238095</v>
      </c>
      <c r="BX437" s="56">
        <v>102.4</v>
      </c>
      <c r="BY437" s="107">
        <v>104.8</v>
      </c>
      <c r="BZ437" s="56">
        <v>100</v>
      </c>
      <c r="CA437" s="56">
        <v>134.9</v>
      </c>
      <c r="CB437" s="56">
        <v>115.1</v>
      </c>
      <c r="CC437" s="96" t="s">
        <v>2754</v>
      </c>
      <c r="CD437" s="96" t="s">
        <v>3900</v>
      </c>
      <c r="CE437" s="96" t="s">
        <v>555</v>
      </c>
      <c r="CF437" s="96" t="s">
        <v>1355</v>
      </c>
      <c r="CG437" s="96" t="s">
        <v>2079</v>
      </c>
      <c r="CH437" s="56">
        <v>0</v>
      </c>
      <c r="CI437" s="56">
        <v>0</v>
      </c>
      <c r="CJ437" s="60">
        <v>0</v>
      </c>
      <c r="CK437" s="61">
        <v>0</v>
      </c>
      <c r="CL437" s="61">
        <v>0</v>
      </c>
      <c r="CM437" s="61">
        <v>0</v>
      </c>
      <c r="CN437" s="56">
        <v>103.41</v>
      </c>
      <c r="CO437" s="56">
        <v>1</v>
      </c>
      <c r="CP437" s="56">
        <v>0</v>
      </c>
      <c r="CQ437" s="56">
        <v>0</v>
      </c>
      <c r="CR437" s="56">
        <v>0</v>
      </c>
      <c r="CS437" s="56">
        <v>0</v>
      </c>
      <c r="CT437" s="56">
        <v>0</v>
      </c>
      <c r="CU437" s="56">
        <v>0</v>
      </c>
      <c r="CV437" s="56">
        <v>0</v>
      </c>
      <c r="CW437" s="56">
        <v>0</v>
      </c>
      <c r="CX437" s="56">
        <v>0</v>
      </c>
      <c r="CY437" s="56">
        <v>0</v>
      </c>
      <c r="CZ437" s="56">
        <v>0</v>
      </c>
      <c r="DA437" s="56">
        <v>0</v>
      </c>
      <c r="DB437" s="60">
        <v>0</v>
      </c>
      <c r="DC437" s="61">
        <v>0</v>
      </c>
      <c r="DD437" s="56" t="s">
        <v>3901</v>
      </c>
      <c r="DE437" s="56" t="s">
        <v>2348</v>
      </c>
      <c r="DF437" s="96" t="s">
        <v>555</v>
      </c>
      <c r="DG437" s="96" t="s">
        <v>555</v>
      </c>
      <c r="DH437" s="56">
        <v>85.54</v>
      </c>
      <c r="DI437" s="56">
        <v>1</v>
      </c>
      <c r="DJ437" s="56">
        <v>0</v>
      </c>
      <c r="DK437" s="56">
        <v>0</v>
      </c>
      <c r="DL437" s="56">
        <v>0</v>
      </c>
      <c r="DM437" s="56">
        <v>0</v>
      </c>
      <c r="DN437" s="56">
        <v>85.54</v>
      </c>
      <c r="DO437" s="56">
        <v>1</v>
      </c>
      <c r="DP437" s="107">
        <v>91.996320147194112</v>
      </c>
      <c r="DQ437" s="56">
        <v>1</v>
      </c>
      <c r="DR437" s="56">
        <v>0</v>
      </c>
      <c r="DS437" s="56">
        <v>0</v>
      </c>
      <c r="DT437" s="56">
        <v>0</v>
      </c>
      <c r="DU437" s="56">
        <v>0</v>
      </c>
      <c r="DV437" s="56">
        <v>92</v>
      </c>
      <c r="DW437" s="56">
        <v>1</v>
      </c>
      <c r="DX437" s="56">
        <v>0</v>
      </c>
      <c r="DY437" s="56">
        <v>0</v>
      </c>
      <c r="DZ437" s="62">
        <v>3.4482758620689653</v>
      </c>
      <c r="EA437" s="63">
        <v>3</v>
      </c>
      <c r="EB437" s="62">
        <v>16.091954022988507</v>
      </c>
      <c r="EC437" s="63">
        <v>14</v>
      </c>
      <c r="ED437" s="60">
        <v>1.1655011655011656</v>
      </c>
      <c r="EE437" s="61">
        <v>1</v>
      </c>
      <c r="EF437" s="56" t="s">
        <v>3902</v>
      </c>
      <c r="EG437" s="56" t="s">
        <v>2503</v>
      </c>
      <c r="EH437" s="56" t="s">
        <v>555</v>
      </c>
      <c r="EI437" s="56" t="s">
        <v>555</v>
      </c>
      <c r="EJ437" s="56" t="s">
        <v>1842</v>
      </c>
      <c r="EK437" s="56" t="s">
        <v>3903</v>
      </c>
      <c r="EL437" s="56" t="s">
        <v>3904</v>
      </c>
      <c r="EM437" s="56" t="s">
        <v>3905</v>
      </c>
      <c r="EN437" s="56" t="s">
        <v>555</v>
      </c>
      <c r="EO437" s="56" t="s">
        <v>555</v>
      </c>
      <c r="EP437" s="56">
        <v>0</v>
      </c>
      <c r="EQ437" s="56">
        <v>0</v>
      </c>
      <c r="ER437" s="99">
        <v>92</v>
      </c>
      <c r="ES437" s="96">
        <v>1</v>
      </c>
      <c r="ET437" s="56">
        <v>0</v>
      </c>
      <c r="EU437" s="56">
        <v>0</v>
      </c>
      <c r="EV437" s="56">
        <v>0</v>
      </c>
      <c r="EW437" s="56">
        <v>0</v>
      </c>
      <c r="EX437" s="56">
        <v>0</v>
      </c>
      <c r="EY437" s="62">
        <v>60.133630289532292</v>
      </c>
      <c r="EZ437" s="63">
        <v>27</v>
      </c>
      <c r="FA437" s="62">
        <v>52.256532066508314</v>
      </c>
      <c r="FB437" s="63">
        <v>22</v>
      </c>
      <c r="FC437" s="56">
        <v>51.76</v>
      </c>
      <c r="FD437" s="111">
        <v>1</v>
      </c>
      <c r="FE437" s="56">
        <v>0</v>
      </c>
      <c r="FF437" s="56">
        <v>0</v>
      </c>
      <c r="FG437" s="56">
        <v>0</v>
      </c>
      <c r="FH437" s="56">
        <v>0</v>
      </c>
      <c r="FI437" s="56">
        <v>0</v>
      </c>
      <c r="FJ437" s="56">
        <v>0</v>
      </c>
      <c r="FK437" s="56">
        <v>51.76</v>
      </c>
      <c r="FL437" s="56">
        <v>1</v>
      </c>
      <c r="FM437" s="56">
        <v>207.04</v>
      </c>
      <c r="FN437" s="56">
        <v>4</v>
      </c>
      <c r="FO437" s="56">
        <v>569.36</v>
      </c>
      <c r="FP437" s="56">
        <v>11</v>
      </c>
      <c r="FQ437" s="56">
        <v>0</v>
      </c>
      <c r="FR437" s="56">
        <v>0</v>
      </c>
      <c r="FS437" s="60">
        <v>2</v>
      </c>
      <c r="FT437" s="61">
        <v>2</v>
      </c>
      <c r="FU437" s="60">
        <v>0</v>
      </c>
      <c r="FV437" s="61">
        <v>0</v>
      </c>
      <c r="FW437" s="56" t="s">
        <v>3906</v>
      </c>
      <c r="FX437" s="56">
        <v>2.87</v>
      </c>
      <c r="FY437" s="56">
        <v>12.38</v>
      </c>
      <c r="FZ437" s="111">
        <v>3312</v>
      </c>
      <c r="GA437" s="111">
        <v>5478</v>
      </c>
      <c r="GB437" s="56">
        <v>43.3</v>
      </c>
      <c r="GC437" s="56">
        <v>56.7</v>
      </c>
      <c r="GD437" s="56">
        <v>33.39</v>
      </c>
      <c r="GE437" s="56">
        <v>59.97</v>
      </c>
      <c r="GF437" s="56">
        <v>53.34</v>
      </c>
      <c r="GG437" s="56">
        <v>40.950000000000003</v>
      </c>
      <c r="GH437" s="56">
        <v>97.9</v>
      </c>
      <c r="GI437" s="56">
        <v>23.21</v>
      </c>
      <c r="GJ437" s="56">
        <v>7.5</v>
      </c>
      <c r="GK437" s="56">
        <v>55.5</v>
      </c>
      <c r="GL437" s="56">
        <v>2.17</v>
      </c>
      <c r="GM437" s="56">
        <v>15.23</v>
      </c>
      <c r="GN437" s="56">
        <v>3.46</v>
      </c>
      <c r="GO437" s="56">
        <v>17.45</v>
      </c>
      <c r="GP437" s="56">
        <v>2.7</v>
      </c>
      <c r="GQ437" s="56">
        <v>1.39</v>
      </c>
      <c r="GR437" s="56">
        <v>2.17</v>
      </c>
      <c r="GS437" s="56">
        <v>0.68</v>
      </c>
      <c r="GT437" s="56">
        <v>5.35</v>
      </c>
      <c r="GU437" s="99">
        <v>11.544117647058824</v>
      </c>
      <c r="GV437" s="120">
        <v>4.9643189574930203E-3</v>
      </c>
      <c r="GW437" s="120">
        <v>0.33788395904436902</v>
      </c>
      <c r="GX437" s="120">
        <v>0.565001551349674</v>
      </c>
      <c r="GY437" s="120">
        <v>8.6255041886441203E-2</v>
      </c>
      <c r="GZ437" s="120">
        <v>3.7232392181197598E-3</v>
      </c>
      <c r="HA437" s="120">
        <v>1.2410797393732501E-3</v>
      </c>
      <c r="HB437" s="113"/>
      <c r="HC437" s="120">
        <v>9.3080980452994104E-4</v>
      </c>
      <c r="HD437" s="118">
        <v>0</v>
      </c>
      <c r="HE437" s="118">
        <v>0</v>
      </c>
      <c r="HF437" s="118">
        <v>0</v>
      </c>
      <c r="HG437" s="118">
        <v>0</v>
      </c>
      <c r="HH437" s="118">
        <v>1</v>
      </c>
      <c r="HI437" s="122">
        <v>665</v>
      </c>
      <c r="HJ437" s="118">
        <v>2</v>
      </c>
      <c r="HK437" s="122">
        <v>668</v>
      </c>
      <c r="HL437" s="118">
        <v>0</v>
      </c>
      <c r="HM437" s="118">
        <v>0</v>
      </c>
      <c r="HN437" s="118">
        <v>0</v>
      </c>
      <c r="HO437" s="118">
        <v>0</v>
      </c>
      <c r="HP437" s="118">
        <v>1</v>
      </c>
      <c r="HQ437" s="122">
        <v>840</v>
      </c>
      <c r="HR437" s="118">
        <v>0</v>
      </c>
      <c r="HS437" s="122">
        <v>841</v>
      </c>
      <c r="HT437" s="118">
        <v>0</v>
      </c>
      <c r="HU437" s="118">
        <v>0</v>
      </c>
      <c r="HV437" s="118">
        <v>0</v>
      </c>
      <c r="HW437" s="118">
        <v>0</v>
      </c>
      <c r="HX437" s="118">
        <v>6</v>
      </c>
      <c r="HY437" s="122">
        <v>1008</v>
      </c>
      <c r="HZ437" s="122">
        <v>1</v>
      </c>
      <c r="IA437" s="122">
        <v>1015</v>
      </c>
      <c r="IB437" s="118">
        <v>0</v>
      </c>
      <c r="IC437" s="118">
        <v>0</v>
      </c>
      <c r="ID437" s="118">
        <v>0</v>
      </c>
      <c r="IE437" s="118">
        <v>0</v>
      </c>
      <c r="IF437" s="122">
        <v>15</v>
      </c>
      <c r="IG437" s="122">
        <v>1630</v>
      </c>
      <c r="IH437" s="118">
        <v>8</v>
      </c>
      <c r="II437" s="122">
        <v>1653</v>
      </c>
      <c r="IJ437" s="119">
        <v>0</v>
      </c>
      <c r="IK437" s="119"/>
      <c r="IL437" s="119">
        <v>0</v>
      </c>
      <c r="IM437" s="119"/>
      <c r="IN437" s="119">
        <v>0</v>
      </c>
      <c r="IO437" s="122">
        <v>0</v>
      </c>
      <c r="IP437" s="119">
        <v>0</v>
      </c>
      <c r="IQ437" s="119">
        <v>0</v>
      </c>
      <c r="IR437" s="119">
        <v>0</v>
      </c>
      <c r="IS437" s="122">
        <v>0</v>
      </c>
      <c r="IT437" s="119">
        <v>0</v>
      </c>
      <c r="IU437" s="122">
        <v>0</v>
      </c>
      <c r="IV437" s="122">
        <v>0</v>
      </c>
      <c r="IW437" s="122">
        <v>0</v>
      </c>
      <c r="IX437" s="122">
        <v>0</v>
      </c>
      <c r="IY437" s="122">
        <v>0</v>
      </c>
      <c r="IZ437" s="119">
        <v>0</v>
      </c>
      <c r="JA437" s="119">
        <v>0</v>
      </c>
      <c r="JB437" s="119">
        <v>0</v>
      </c>
      <c r="JC437" s="119">
        <v>0</v>
      </c>
      <c r="JD437" s="122">
        <v>0</v>
      </c>
      <c r="JE437" s="122">
        <v>0</v>
      </c>
      <c r="JF437" s="122">
        <v>0</v>
      </c>
      <c r="JG437" s="119">
        <v>0</v>
      </c>
      <c r="JH437" s="119">
        <v>0</v>
      </c>
      <c r="JI437" s="119">
        <v>0</v>
      </c>
      <c r="JJ437" s="119">
        <v>0</v>
      </c>
      <c r="JK437" s="119">
        <v>0</v>
      </c>
      <c r="JL437" s="119">
        <v>0</v>
      </c>
      <c r="JM437" s="119">
        <v>0</v>
      </c>
      <c r="JN437" s="119">
        <v>0</v>
      </c>
      <c r="JO437" s="119">
        <v>0</v>
      </c>
      <c r="JP437" s="130">
        <v>1</v>
      </c>
      <c r="JQ437" s="131">
        <v>0.33333333333333298</v>
      </c>
      <c r="JR437" s="119"/>
      <c r="JS437" s="119"/>
      <c r="JT437" s="119"/>
      <c r="JU437" s="119"/>
      <c r="JV437" s="130">
        <v>1</v>
      </c>
      <c r="JW437" s="131">
        <v>0.33333333333333298</v>
      </c>
      <c r="JX437" s="119"/>
      <c r="JY437" s="119"/>
      <c r="JZ437" s="119">
        <v>0</v>
      </c>
      <c r="KA437" s="119">
        <v>0</v>
      </c>
      <c r="KB437" s="119">
        <v>0</v>
      </c>
      <c r="KC437" s="119">
        <v>0</v>
      </c>
      <c r="KD437" s="119">
        <v>0</v>
      </c>
      <c r="KE437" s="119">
        <v>0</v>
      </c>
      <c r="KF437" s="119">
        <v>0</v>
      </c>
      <c r="KG437" s="119">
        <v>0</v>
      </c>
      <c r="KH437" s="119">
        <v>0</v>
      </c>
      <c r="KI437" s="119">
        <v>0</v>
      </c>
      <c r="KJ437" s="119">
        <v>0</v>
      </c>
      <c r="KK437" s="119">
        <v>0</v>
      </c>
      <c r="KL437" s="119">
        <v>0</v>
      </c>
      <c r="KM437" s="119">
        <v>0</v>
      </c>
      <c r="KN437" s="119">
        <v>0</v>
      </c>
      <c r="KO437" s="119">
        <v>0</v>
      </c>
      <c r="KP437" s="119">
        <v>0</v>
      </c>
      <c r="KQ437" s="119">
        <v>0</v>
      </c>
      <c r="KR437" s="119">
        <v>0</v>
      </c>
      <c r="KS437" s="119">
        <v>0</v>
      </c>
      <c r="KT437" s="119">
        <v>0</v>
      </c>
      <c r="KU437" s="119">
        <v>0</v>
      </c>
      <c r="KV437" s="119">
        <v>0</v>
      </c>
      <c r="KW437" s="119">
        <v>0</v>
      </c>
      <c r="KX437" s="119">
        <v>0</v>
      </c>
      <c r="KY437" s="119">
        <v>0</v>
      </c>
      <c r="KZ437" s="119">
        <v>0</v>
      </c>
      <c r="LA437" s="119">
        <v>0</v>
      </c>
      <c r="LB437" s="119"/>
      <c r="LC437" s="122">
        <v>0</v>
      </c>
      <c r="LD437" s="122">
        <v>0</v>
      </c>
      <c r="LE437" s="122">
        <v>0</v>
      </c>
      <c r="LF437" s="122">
        <v>0</v>
      </c>
      <c r="LG437" s="122">
        <v>0</v>
      </c>
      <c r="LH437" s="122">
        <v>0</v>
      </c>
      <c r="LI437" s="122">
        <v>0</v>
      </c>
      <c r="LJ437" s="122">
        <v>0</v>
      </c>
      <c r="LK437" s="122">
        <v>0</v>
      </c>
      <c r="LL437" s="122">
        <v>0</v>
      </c>
      <c r="LM437" s="119">
        <v>0</v>
      </c>
      <c r="LN437" s="119">
        <v>0</v>
      </c>
      <c r="LO437" s="119">
        <v>0</v>
      </c>
      <c r="LP437" s="119">
        <v>0</v>
      </c>
      <c r="LQ437" s="119">
        <v>0</v>
      </c>
      <c r="LR437" s="119">
        <v>0</v>
      </c>
      <c r="LS437" s="119">
        <v>0</v>
      </c>
      <c r="LT437" s="119">
        <v>0</v>
      </c>
      <c r="LU437" s="119">
        <v>0</v>
      </c>
      <c r="LV437" s="119">
        <v>0</v>
      </c>
      <c r="LW437" s="119">
        <v>0</v>
      </c>
      <c r="LX437" s="122">
        <v>0</v>
      </c>
      <c r="LY437" s="122">
        <v>0</v>
      </c>
      <c r="LZ437" s="122">
        <v>0</v>
      </c>
      <c r="MA437" s="122">
        <v>0</v>
      </c>
      <c r="MB437" s="122">
        <v>0</v>
      </c>
      <c r="MC437" s="122">
        <v>0</v>
      </c>
      <c r="MD437" s="122">
        <v>0</v>
      </c>
      <c r="ME437" s="122">
        <v>0</v>
      </c>
      <c r="MF437" s="122">
        <v>0</v>
      </c>
      <c r="MG437" s="122">
        <v>0</v>
      </c>
      <c r="MH437" s="122">
        <v>0</v>
      </c>
      <c r="MI437" s="119"/>
      <c r="MJ437" s="130">
        <v>1</v>
      </c>
      <c r="MK437" s="131">
        <v>0.33333333333333298</v>
      </c>
      <c r="ML437" s="122">
        <v>0</v>
      </c>
      <c r="MM437" s="122">
        <v>0</v>
      </c>
      <c r="MN437" s="122">
        <v>0</v>
      </c>
      <c r="MO437" s="122">
        <v>0</v>
      </c>
      <c r="MP437" s="122">
        <v>0</v>
      </c>
      <c r="MQ437" s="122">
        <v>0</v>
      </c>
      <c r="MR437" s="122">
        <v>0</v>
      </c>
      <c r="MS437" s="122">
        <v>0</v>
      </c>
      <c r="MT437" s="122">
        <v>0</v>
      </c>
      <c r="MU437" s="122">
        <v>0</v>
      </c>
      <c r="MV437" s="122">
        <v>0</v>
      </c>
      <c r="MW437" s="122">
        <v>0</v>
      </c>
      <c r="MX437" s="122">
        <v>0</v>
      </c>
      <c r="MY437" s="122">
        <v>0</v>
      </c>
      <c r="MZ437" s="122">
        <v>0</v>
      </c>
      <c r="NA437" s="122">
        <v>0</v>
      </c>
      <c r="NB437" s="122">
        <v>0</v>
      </c>
      <c r="NC437" s="122">
        <v>0</v>
      </c>
      <c r="ND437" s="122">
        <v>0</v>
      </c>
      <c r="NE437" s="122">
        <v>0</v>
      </c>
      <c r="NF437" s="122">
        <v>0</v>
      </c>
      <c r="NG437" s="122">
        <v>0</v>
      </c>
      <c r="NH437" s="122">
        <v>0</v>
      </c>
      <c r="NI437" s="122">
        <v>0</v>
      </c>
      <c r="NJ437" s="122">
        <v>0</v>
      </c>
      <c r="NK437" s="122">
        <v>0</v>
      </c>
      <c r="NL437" s="122">
        <v>0</v>
      </c>
      <c r="NM437" s="122">
        <v>0</v>
      </c>
      <c r="NN437" s="122">
        <v>0</v>
      </c>
      <c r="NO437" s="122">
        <v>0</v>
      </c>
      <c r="NP437" s="122">
        <v>0</v>
      </c>
      <c r="NQ437" s="122">
        <v>0</v>
      </c>
      <c r="NR437" s="122">
        <v>0</v>
      </c>
      <c r="NS437" s="122">
        <v>0</v>
      </c>
      <c r="NT437" s="122">
        <v>0</v>
      </c>
      <c r="NU437" s="122">
        <v>0</v>
      </c>
      <c r="NV437" s="122">
        <v>0</v>
      </c>
      <c r="NW437" s="122">
        <v>0</v>
      </c>
      <c r="NX437" s="122">
        <v>0</v>
      </c>
      <c r="NY437" s="122">
        <v>0</v>
      </c>
      <c r="NZ437" s="122">
        <v>0</v>
      </c>
      <c r="OA437" s="119">
        <v>0</v>
      </c>
      <c r="OB437" s="119">
        <v>0</v>
      </c>
      <c r="OC437" s="119">
        <v>0</v>
      </c>
      <c r="OD437" s="119">
        <v>0</v>
      </c>
      <c r="OE437" s="119">
        <v>0</v>
      </c>
      <c r="OF437" s="119">
        <v>0</v>
      </c>
      <c r="OG437" s="119">
        <v>0</v>
      </c>
      <c r="OH437" s="119">
        <v>0</v>
      </c>
      <c r="OI437" s="119">
        <v>0</v>
      </c>
      <c r="OJ437" s="119">
        <v>0</v>
      </c>
      <c r="OK437" s="119">
        <v>0</v>
      </c>
      <c r="OL437" s="119">
        <v>0</v>
      </c>
      <c r="OM437" s="119">
        <v>0</v>
      </c>
      <c r="ON437" s="119">
        <v>0</v>
      </c>
      <c r="OO437" s="119">
        <v>0</v>
      </c>
      <c r="OP437" s="119">
        <v>0</v>
      </c>
      <c r="OQ437" s="119">
        <v>0</v>
      </c>
      <c r="OR437" s="119">
        <v>0</v>
      </c>
      <c r="OS437" s="119">
        <v>0</v>
      </c>
      <c r="OT437" s="119">
        <v>0</v>
      </c>
    </row>
    <row r="438" spans="1:410" s="10" customFormat="1">
      <c r="A438" s="55" t="s">
        <v>1402</v>
      </c>
      <c r="B438" s="56" t="s">
        <v>1403</v>
      </c>
      <c r="C438" s="55" t="s">
        <v>479</v>
      </c>
      <c r="D438" s="57">
        <v>5</v>
      </c>
      <c r="E438" s="96">
        <v>2018</v>
      </c>
      <c r="F438" s="56">
        <v>66.88</v>
      </c>
      <c r="G438" s="110">
        <v>37900</v>
      </c>
      <c r="H438" s="110">
        <v>30133</v>
      </c>
      <c r="I438" s="110">
        <v>7767</v>
      </c>
      <c r="J438" s="100">
        <v>13.83</v>
      </c>
      <c r="K438" s="110">
        <v>13818</v>
      </c>
      <c r="L438" s="110">
        <v>23511</v>
      </c>
      <c r="M438" s="110">
        <v>23511</v>
      </c>
      <c r="N438" s="114">
        <v>3717</v>
      </c>
      <c r="O438" s="114">
        <v>1914</v>
      </c>
      <c r="P438" s="114">
        <v>1803</v>
      </c>
      <c r="Q438" s="112">
        <v>4456</v>
      </c>
      <c r="R438" s="113">
        <v>2295</v>
      </c>
      <c r="S438" s="113">
        <v>2161</v>
      </c>
      <c r="T438" s="114">
        <v>3667</v>
      </c>
      <c r="U438" s="114">
        <v>1893</v>
      </c>
      <c r="V438" s="114">
        <v>1774</v>
      </c>
      <c r="W438" s="114">
        <v>4384</v>
      </c>
      <c r="X438" s="113">
        <v>2264</v>
      </c>
      <c r="Y438" s="113">
        <v>2120</v>
      </c>
      <c r="Z438" s="114">
        <v>3646</v>
      </c>
      <c r="AA438" s="114">
        <v>1886</v>
      </c>
      <c r="AB438" s="114">
        <v>1760</v>
      </c>
      <c r="AC438" s="112">
        <v>4409</v>
      </c>
      <c r="AD438" s="112">
        <v>2286</v>
      </c>
      <c r="AE438" s="112">
        <v>2123</v>
      </c>
      <c r="AF438" s="114">
        <v>3715</v>
      </c>
      <c r="AG438" s="114">
        <v>1928</v>
      </c>
      <c r="AH438" s="181">
        <v>1787</v>
      </c>
      <c r="AI438" s="182"/>
      <c r="AJ438" s="182"/>
      <c r="AK438" s="182"/>
      <c r="AL438" s="114">
        <v>3646</v>
      </c>
      <c r="AM438" s="114">
        <v>1862</v>
      </c>
      <c r="AN438" s="114">
        <v>1784</v>
      </c>
      <c r="AO438" s="114">
        <v>3341</v>
      </c>
      <c r="AP438" s="114">
        <v>1657</v>
      </c>
      <c r="AQ438" s="114">
        <v>1684</v>
      </c>
      <c r="AR438" s="56">
        <v>336</v>
      </c>
      <c r="AS438" s="80">
        <v>108</v>
      </c>
      <c r="AT438" s="115" t="s">
        <v>3413</v>
      </c>
      <c r="AU438" s="59">
        <v>1583</v>
      </c>
      <c r="AV438" s="59">
        <v>0</v>
      </c>
      <c r="AW438" s="59">
        <v>542</v>
      </c>
      <c r="AX438" s="59">
        <v>7.7</v>
      </c>
      <c r="AY438" s="59">
        <v>5</v>
      </c>
      <c r="AZ438" s="62">
        <v>4.746949246002254</v>
      </c>
      <c r="BA438" s="63">
        <v>7</v>
      </c>
      <c r="BB438" s="62">
        <v>0</v>
      </c>
      <c r="BC438" s="63">
        <v>0</v>
      </c>
      <c r="BD438" s="64">
        <v>0</v>
      </c>
      <c r="BE438" s="65">
        <v>0</v>
      </c>
      <c r="BF438" s="62">
        <v>14.108527131782948</v>
      </c>
      <c r="BG438" s="63">
        <v>91</v>
      </c>
      <c r="BH438" s="62">
        <v>7.5968992248062017</v>
      </c>
      <c r="BI438" s="63">
        <v>49</v>
      </c>
      <c r="BJ438" s="64">
        <v>0</v>
      </c>
      <c r="BK438" s="65">
        <v>0</v>
      </c>
      <c r="BL438" s="64">
        <v>0</v>
      </c>
      <c r="BM438" s="65">
        <v>0</v>
      </c>
      <c r="BN438" s="56">
        <v>0</v>
      </c>
      <c r="BO438" s="56">
        <v>0</v>
      </c>
      <c r="BP438" s="56">
        <v>38.32</v>
      </c>
      <c r="BQ438" s="56">
        <v>2</v>
      </c>
      <c r="BR438" s="56">
        <v>110.38</v>
      </c>
      <c r="BS438" s="56">
        <v>1</v>
      </c>
      <c r="BT438" s="56">
        <v>23.19</v>
      </c>
      <c r="BU438" s="56">
        <v>1</v>
      </c>
      <c r="BV438" s="116">
        <v>36</v>
      </c>
      <c r="BW438" s="70">
        <v>0.99063962558502339</v>
      </c>
      <c r="BX438" s="56">
        <v>86.7</v>
      </c>
      <c r="BY438" s="107">
        <v>100.3</v>
      </c>
      <c r="BZ438" s="56">
        <v>102.7</v>
      </c>
      <c r="CA438" s="56">
        <v>76.5</v>
      </c>
      <c r="CB438" s="56">
        <v>93</v>
      </c>
      <c r="CC438" s="96" t="s">
        <v>2782</v>
      </c>
      <c r="CD438" s="96" t="s">
        <v>2603</v>
      </c>
      <c r="CE438" s="96" t="s">
        <v>555</v>
      </c>
      <c r="CF438" s="96" t="s">
        <v>3907</v>
      </c>
      <c r="CG438" s="96" t="s">
        <v>3908</v>
      </c>
      <c r="CH438" s="56">
        <v>0</v>
      </c>
      <c r="CI438" s="56">
        <v>0</v>
      </c>
      <c r="CJ438" s="60">
        <v>0.48496605237633367</v>
      </c>
      <c r="CK438" s="61">
        <v>2</v>
      </c>
      <c r="CL438" s="61">
        <v>0</v>
      </c>
      <c r="CM438" s="61">
        <v>0</v>
      </c>
      <c r="CN438" s="56">
        <v>69.56</v>
      </c>
      <c r="CO438" s="56">
        <v>3</v>
      </c>
      <c r="CP438" s="56">
        <v>23.19</v>
      </c>
      <c r="CQ438" s="56">
        <v>1</v>
      </c>
      <c r="CR438" s="56">
        <v>0</v>
      </c>
      <c r="CS438" s="56">
        <v>0</v>
      </c>
      <c r="CT438" s="56">
        <v>0</v>
      </c>
      <c r="CU438" s="56">
        <v>0</v>
      </c>
      <c r="CV438" s="56">
        <v>0</v>
      </c>
      <c r="CW438" s="56">
        <v>0</v>
      </c>
      <c r="CX438" s="56">
        <v>0</v>
      </c>
      <c r="CY438" s="56">
        <v>0</v>
      </c>
      <c r="CZ438" s="56">
        <v>0</v>
      </c>
      <c r="DA438" s="56">
        <v>0</v>
      </c>
      <c r="DB438" s="60">
        <v>0</v>
      </c>
      <c r="DC438" s="61">
        <v>0</v>
      </c>
      <c r="DD438" s="56" t="s">
        <v>3909</v>
      </c>
      <c r="DE438" s="56" t="s">
        <v>2592</v>
      </c>
      <c r="DF438" s="96" t="s">
        <v>555</v>
      </c>
      <c r="DG438" s="96" t="s">
        <v>555</v>
      </c>
      <c r="DH438" s="56">
        <v>40.74</v>
      </c>
      <c r="DI438" s="56">
        <v>2</v>
      </c>
      <c r="DJ438" s="56">
        <v>40.74</v>
      </c>
      <c r="DK438" s="56">
        <v>2</v>
      </c>
      <c r="DL438" s="56">
        <v>0</v>
      </c>
      <c r="DM438" s="56">
        <v>0</v>
      </c>
      <c r="DN438" s="56">
        <v>40.74</v>
      </c>
      <c r="DO438" s="56">
        <v>2</v>
      </c>
      <c r="DP438" s="107">
        <v>20.559210526315788</v>
      </c>
      <c r="DQ438" s="56">
        <v>1</v>
      </c>
      <c r="DR438" s="56">
        <v>0</v>
      </c>
      <c r="DS438" s="56">
        <v>0</v>
      </c>
      <c r="DT438" s="56">
        <v>20.56</v>
      </c>
      <c r="DU438" s="56">
        <v>1</v>
      </c>
      <c r="DV438" s="56">
        <v>0</v>
      </c>
      <c r="DW438" s="56">
        <v>0</v>
      </c>
      <c r="DX438" s="56">
        <v>0</v>
      </c>
      <c r="DY438" s="56">
        <v>0</v>
      </c>
      <c r="DZ438" s="62">
        <v>2.3097826086956519</v>
      </c>
      <c r="EA438" s="63">
        <v>17</v>
      </c>
      <c r="EB438" s="62">
        <v>26.766304347826086</v>
      </c>
      <c r="EC438" s="63">
        <v>197</v>
      </c>
      <c r="ED438" s="60">
        <v>1.7152658662092624</v>
      </c>
      <c r="EE438" s="61">
        <v>7</v>
      </c>
      <c r="EF438" s="56" t="s">
        <v>3910</v>
      </c>
      <c r="EG438" s="56" t="s">
        <v>3119</v>
      </c>
      <c r="EH438" s="56" t="s">
        <v>555</v>
      </c>
      <c r="EI438" s="56" t="s">
        <v>555</v>
      </c>
      <c r="EJ438" s="56" t="s">
        <v>3911</v>
      </c>
      <c r="EK438" s="56" t="s">
        <v>3912</v>
      </c>
      <c r="EL438" s="56" t="s">
        <v>3718</v>
      </c>
      <c r="EM438" s="56" t="s">
        <v>3913</v>
      </c>
      <c r="EN438" s="56" t="s">
        <v>555</v>
      </c>
      <c r="EO438" s="56" t="s">
        <v>555</v>
      </c>
      <c r="EP438" s="56">
        <v>20.56</v>
      </c>
      <c r="EQ438" s="56">
        <v>1</v>
      </c>
      <c r="ER438" s="99">
        <v>246.71</v>
      </c>
      <c r="ES438" s="96">
        <v>12</v>
      </c>
      <c r="ET438" s="56">
        <v>61.68</v>
      </c>
      <c r="EU438" s="56">
        <v>3</v>
      </c>
      <c r="EV438" s="107">
        <v>20.559210526315788</v>
      </c>
      <c r="EW438" s="56">
        <v>1</v>
      </c>
      <c r="EX438" s="56">
        <v>0</v>
      </c>
      <c r="EY438" s="62">
        <v>130.60538116591928</v>
      </c>
      <c r="EZ438" s="63">
        <v>233</v>
      </c>
      <c r="FA438" s="62">
        <v>89.667458432304031</v>
      </c>
      <c r="FB438" s="63">
        <v>151</v>
      </c>
      <c r="FC438" s="56">
        <v>33.29</v>
      </c>
      <c r="FD438" s="111">
        <v>3</v>
      </c>
      <c r="FE438" s="56">
        <v>144.27000000000001</v>
      </c>
      <c r="FF438" s="56">
        <v>13</v>
      </c>
      <c r="FG438" s="56">
        <v>34.049999999999997</v>
      </c>
      <c r="FH438" s="56">
        <v>1</v>
      </c>
      <c r="FI438" s="56">
        <v>0</v>
      </c>
      <c r="FJ438" s="56">
        <v>0</v>
      </c>
      <c r="FK438" s="56">
        <v>188.66</v>
      </c>
      <c r="FL438" s="56">
        <v>17</v>
      </c>
      <c r="FM438" s="56">
        <v>88.78</v>
      </c>
      <c r="FN438" s="56">
        <v>8</v>
      </c>
      <c r="FO438" s="56">
        <v>133.16999999999999</v>
      </c>
      <c r="FP438" s="56">
        <v>12</v>
      </c>
      <c r="FQ438" s="56">
        <v>11.1</v>
      </c>
      <c r="FR438" s="56">
        <v>1</v>
      </c>
      <c r="FS438" s="60">
        <v>16</v>
      </c>
      <c r="FT438" s="61">
        <v>16</v>
      </c>
      <c r="FU438" s="60">
        <v>2.3944926668662081</v>
      </c>
      <c r="FV438" s="61">
        <v>8</v>
      </c>
      <c r="FW438" s="56" t="s">
        <v>3914</v>
      </c>
      <c r="FX438" s="56">
        <v>3.08</v>
      </c>
      <c r="FY438" s="56">
        <v>9.51</v>
      </c>
      <c r="FZ438" s="111">
        <v>10804</v>
      </c>
      <c r="GA438" s="111">
        <v>14191</v>
      </c>
      <c r="GB438" s="56">
        <v>37.619999999999997</v>
      </c>
      <c r="GC438" s="56">
        <v>62.38</v>
      </c>
      <c r="GD438" s="56">
        <v>26.36</v>
      </c>
      <c r="GE438" s="56">
        <v>75.86</v>
      </c>
      <c r="GF438" s="56">
        <v>75.010000000000005</v>
      </c>
      <c r="GG438" s="56">
        <v>54.55</v>
      </c>
      <c r="GH438" s="56">
        <v>94.39</v>
      </c>
      <c r="GI438" s="56">
        <v>12.25</v>
      </c>
      <c r="GJ438" s="56">
        <v>29</v>
      </c>
      <c r="GK438" s="56">
        <v>86.41</v>
      </c>
      <c r="GL438" s="56">
        <v>2.08</v>
      </c>
      <c r="GM438" s="56">
        <v>11.78</v>
      </c>
      <c r="GN438" s="56">
        <v>4.26</v>
      </c>
      <c r="GO438" s="56">
        <v>19.940000000000001</v>
      </c>
      <c r="GP438" s="56">
        <v>3.04</v>
      </c>
      <c r="GQ438" s="56">
        <v>1.02</v>
      </c>
      <c r="GR438" s="56">
        <v>1.58</v>
      </c>
      <c r="GS438" s="56">
        <v>0.43</v>
      </c>
      <c r="GT438" s="56">
        <v>7.83</v>
      </c>
      <c r="GU438" s="99">
        <v>23.122185529870908</v>
      </c>
      <c r="GV438" s="120">
        <v>4.0521842261316499E-2</v>
      </c>
      <c r="GW438" s="120">
        <v>0.471634710417078</v>
      </c>
      <c r="GX438" s="120">
        <v>0.404230084997035</v>
      </c>
      <c r="GY438" s="120">
        <v>8.16366870923107E-2</v>
      </c>
      <c r="GZ438" s="120">
        <v>1.08717137774264E-3</v>
      </c>
      <c r="HA438" s="120">
        <v>2.9650128483890101E-4</v>
      </c>
      <c r="HB438" s="113"/>
      <c r="HC438" s="120">
        <v>5.9300256967780203E-4</v>
      </c>
      <c r="HD438" s="122">
        <v>121</v>
      </c>
      <c r="HE438" s="118">
        <v>0</v>
      </c>
      <c r="HF438" s="118">
        <v>0</v>
      </c>
      <c r="HG438" s="118">
        <v>0</v>
      </c>
      <c r="HH438" s="122">
        <v>88</v>
      </c>
      <c r="HI438" s="122">
        <v>3020</v>
      </c>
      <c r="HJ438" s="122">
        <v>15</v>
      </c>
      <c r="HK438" s="122">
        <v>3244</v>
      </c>
      <c r="HL438" s="122">
        <v>94</v>
      </c>
      <c r="HM438" s="118">
        <v>0</v>
      </c>
      <c r="HN438" s="118">
        <v>0</v>
      </c>
      <c r="HO438" s="118">
        <v>0</v>
      </c>
      <c r="HP438" s="122">
        <v>98</v>
      </c>
      <c r="HQ438" s="122">
        <v>3472</v>
      </c>
      <c r="HR438" s="122">
        <v>11</v>
      </c>
      <c r="HS438" s="122">
        <v>3675</v>
      </c>
      <c r="HT438" s="122">
        <v>93</v>
      </c>
      <c r="HU438" s="118">
        <v>0</v>
      </c>
      <c r="HV438" s="118">
        <v>0</v>
      </c>
      <c r="HW438" s="118">
        <v>0</v>
      </c>
      <c r="HX438" s="122">
        <v>136</v>
      </c>
      <c r="HY438" s="122">
        <v>3783</v>
      </c>
      <c r="HZ438" s="122">
        <v>10</v>
      </c>
      <c r="IA438" s="122">
        <v>4022</v>
      </c>
      <c r="IB438" s="122">
        <v>103</v>
      </c>
      <c r="IC438" s="118">
        <v>0</v>
      </c>
      <c r="ID438" s="118">
        <v>1</v>
      </c>
      <c r="IE438" s="118">
        <v>0</v>
      </c>
      <c r="IF438" s="122">
        <v>186</v>
      </c>
      <c r="IG438" s="122">
        <v>6573</v>
      </c>
      <c r="IH438" s="122">
        <v>384</v>
      </c>
      <c r="II438" s="122">
        <v>7247</v>
      </c>
      <c r="IJ438" s="130">
        <v>512</v>
      </c>
      <c r="IK438" s="131">
        <v>0.89198606271777003</v>
      </c>
      <c r="IL438" s="119">
        <v>0</v>
      </c>
      <c r="IM438" s="119"/>
      <c r="IN438" s="130">
        <v>9</v>
      </c>
      <c r="IO438" s="131">
        <v>1.5679442508710801E-2</v>
      </c>
      <c r="IP438" s="119">
        <v>0</v>
      </c>
      <c r="IQ438" s="119">
        <v>0</v>
      </c>
      <c r="IR438" s="119">
        <v>0</v>
      </c>
      <c r="IS438" s="122">
        <v>0</v>
      </c>
      <c r="IT438" s="119">
        <v>0</v>
      </c>
      <c r="IU438" s="122">
        <v>0</v>
      </c>
      <c r="IV438" s="130">
        <v>1</v>
      </c>
      <c r="IW438" s="131">
        <v>1.74216027874564E-3</v>
      </c>
      <c r="IX438" s="130">
        <v>20</v>
      </c>
      <c r="IY438" s="131">
        <v>3.4843205574912897E-2</v>
      </c>
      <c r="IZ438" s="119">
        <v>0</v>
      </c>
      <c r="JA438" s="119">
        <v>0</v>
      </c>
      <c r="JB438" s="119">
        <v>0</v>
      </c>
      <c r="JC438" s="119">
        <v>0</v>
      </c>
      <c r="JD438" s="122">
        <v>0</v>
      </c>
      <c r="JE438" s="122">
        <v>0</v>
      </c>
      <c r="JF438" s="122">
        <v>0</v>
      </c>
      <c r="JG438" s="119">
        <v>0</v>
      </c>
      <c r="JH438" s="119">
        <v>0</v>
      </c>
      <c r="JI438" s="119">
        <v>0</v>
      </c>
      <c r="JJ438" s="130">
        <v>6</v>
      </c>
      <c r="JK438" s="131">
        <v>1.04529616724739E-2</v>
      </c>
      <c r="JL438" s="119">
        <v>0</v>
      </c>
      <c r="JM438" s="119">
        <v>0</v>
      </c>
      <c r="JN438" s="119">
        <v>0</v>
      </c>
      <c r="JO438" s="119">
        <v>0</v>
      </c>
      <c r="JP438" s="119"/>
      <c r="JQ438" s="119"/>
      <c r="JR438" s="130">
        <v>1</v>
      </c>
      <c r="JS438" s="131">
        <v>1.74216027874564E-3</v>
      </c>
      <c r="JT438" s="119"/>
      <c r="JU438" s="119"/>
      <c r="JV438" s="119"/>
      <c r="JW438" s="119"/>
      <c r="JX438" s="119"/>
      <c r="JY438" s="119"/>
      <c r="JZ438" s="119">
        <v>0</v>
      </c>
      <c r="KA438" s="119"/>
      <c r="KB438" s="130">
        <v>5</v>
      </c>
      <c r="KC438" s="131">
        <v>8.7108013937282208E-3</v>
      </c>
      <c r="KD438" s="119">
        <v>0</v>
      </c>
      <c r="KE438" s="119">
        <v>0</v>
      </c>
      <c r="KF438" s="119">
        <v>0</v>
      </c>
      <c r="KG438" s="119">
        <v>0</v>
      </c>
      <c r="KH438" s="130">
        <v>8</v>
      </c>
      <c r="KI438" s="131">
        <v>1.39372822299652E-2</v>
      </c>
      <c r="KJ438" s="130">
        <v>1</v>
      </c>
      <c r="KK438" s="131">
        <v>1.74216027874564E-3</v>
      </c>
      <c r="KL438" s="119">
        <v>0</v>
      </c>
      <c r="KM438" s="119">
        <v>0</v>
      </c>
      <c r="KN438" s="119">
        <v>0</v>
      </c>
      <c r="KO438" s="119">
        <v>0</v>
      </c>
      <c r="KP438" s="119">
        <v>0</v>
      </c>
      <c r="KQ438" s="119">
        <v>0</v>
      </c>
      <c r="KR438" s="119">
        <v>0</v>
      </c>
      <c r="KS438" s="119">
        <v>0</v>
      </c>
      <c r="KT438" s="119">
        <v>0</v>
      </c>
      <c r="KU438" s="119">
        <v>0</v>
      </c>
      <c r="KV438" s="119">
        <v>0</v>
      </c>
      <c r="KW438" s="119">
        <v>0</v>
      </c>
      <c r="KX438" s="119">
        <v>0</v>
      </c>
      <c r="KY438" s="119">
        <v>0</v>
      </c>
      <c r="KZ438" s="119">
        <v>0</v>
      </c>
      <c r="LA438" s="119">
        <v>0</v>
      </c>
      <c r="LB438" s="119"/>
      <c r="LC438" s="122">
        <v>0</v>
      </c>
      <c r="LD438" s="122">
        <v>0</v>
      </c>
      <c r="LE438" s="122">
        <v>0</v>
      </c>
      <c r="LF438" s="122">
        <v>0</v>
      </c>
      <c r="LG438" s="122">
        <v>0</v>
      </c>
      <c r="LH438" s="122">
        <v>0</v>
      </c>
      <c r="LI438" s="122">
        <v>0</v>
      </c>
      <c r="LJ438" s="122">
        <v>0</v>
      </c>
      <c r="LK438" s="122">
        <v>0</v>
      </c>
      <c r="LL438" s="122">
        <v>0</v>
      </c>
      <c r="LM438" s="119">
        <v>0</v>
      </c>
      <c r="LN438" s="119">
        <v>0</v>
      </c>
      <c r="LO438" s="119">
        <v>0</v>
      </c>
      <c r="LP438" s="119">
        <v>0</v>
      </c>
      <c r="LQ438" s="119">
        <v>0</v>
      </c>
      <c r="LR438" s="119">
        <v>0</v>
      </c>
      <c r="LS438" s="119">
        <v>0</v>
      </c>
      <c r="LT438" s="119">
        <v>0</v>
      </c>
      <c r="LU438" s="119">
        <v>0</v>
      </c>
      <c r="LV438" s="119">
        <v>0</v>
      </c>
      <c r="LW438" s="119">
        <v>0</v>
      </c>
      <c r="LX438" s="122">
        <v>0</v>
      </c>
      <c r="LY438" s="122">
        <v>0</v>
      </c>
      <c r="LZ438" s="122">
        <v>0</v>
      </c>
      <c r="MA438" s="122">
        <v>0</v>
      </c>
      <c r="MB438" s="122">
        <v>0</v>
      </c>
      <c r="MC438" s="122">
        <v>0</v>
      </c>
      <c r="MD438" s="122">
        <v>0</v>
      </c>
      <c r="ME438" s="122">
        <v>0</v>
      </c>
      <c r="MF438" s="122">
        <v>0</v>
      </c>
      <c r="MG438" s="122">
        <v>0</v>
      </c>
      <c r="MH438" s="122">
        <v>0</v>
      </c>
      <c r="MI438" s="122">
        <v>0</v>
      </c>
      <c r="MJ438" s="122">
        <v>0</v>
      </c>
      <c r="MK438" s="122">
        <v>0</v>
      </c>
      <c r="ML438" s="122">
        <v>0</v>
      </c>
      <c r="MM438" s="122">
        <v>0</v>
      </c>
      <c r="MN438" s="122">
        <v>0</v>
      </c>
      <c r="MO438" s="122">
        <v>0</v>
      </c>
      <c r="MP438" s="122">
        <v>0</v>
      </c>
      <c r="MQ438" s="122">
        <v>0</v>
      </c>
      <c r="MR438" s="122">
        <v>0</v>
      </c>
      <c r="MS438" s="122">
        <v>0</v>
      </c>
      <c r="MT438" s="122">
        <v>0</v>
      </c>
      <c r="MU438" s="122">
        <v>0</v>
      </c>
      <c r="MV438" s="122">
        <v>0</v>
      </c>
      <c r="MW438" s="122">
        <v>0</v>
      </c>
      <c r="MX438" s="122">
        <v>0</v>
      </c>
      <c r="MY438" s="122">
        <v>0</v>
      </c>
      <c r="MZ438" s="122">
        <v>0</v>
      </c>
      <c r="NA438" s="122">
        <v>0</v>
      </c>
      <c r="NB438" s="122">
        <v>0</v>
      </c>
      <c r="NC438" s="122">
        <v>0</v>
      </c>
      <c r="ND438" s="122">
        <v>0</v>
      </c>
      <c r="NE438" s="122">
        <v>0</v>
      </c>
      <c r="NF438" s="122">
        <v>0</v>
      </c>
      <c r="NG438" s="122">
        <v>0</v>
      </c>
      <c r="NH438" s="122">
        <v>0</v>
      </c>
      <c r="NI438" s="122">
        <v>0</v>
      </c>
      <c r="NJ438" s="122">
        <v>0</v>
      </c>
      <c r="NK438" s="122">
        <v>0</v>
      </c>
      <c r="NL438" s="122">
        <v>0</v>
      </c>
      <c r="NM438" s="122">
        <v>0</v>
      </c>
      <c r="NN438" s="122">
        <v>0</v>
      </c>
      <c r="NO438" s="122">
        <v>0</v>
      </c>
      <c r="NP438" s="122">
        <v>0</v>
      </c>
      <c r="NQ438" s="122">
        <v>0</v>
      </c>
      <c r="NR438" s="122">
        <v>0</v>
      </c>
      <c r="NS438" s="122">
        <v>0</v>
      </c>
      <c r="NT438" s="122">
        <v>0</v>
      </c>
      <c r="NU438" s="122">
        <v>0</v>
      </c>
      <c r="NV438" s="122">
        <v>0</v>
      </c>
      <c r="NW438" s="122">
        <v>0</v>
      </c>
      <c r="NX438" s="122">
        <v>0</v>
      </c>
      <c r="NY438" s="122">
        <v>0</v>
      </c>
      <c r="NZ438" s="122">
        <v>0</v>
      </c>
      <c r="OA438" s="119">
        <v>0</v>
      </c>
      <c r="OB438" s="119">
        <v>0</v>
      </c>
      <c r="OC438" s="119">
        <v>0</v>
      </c>
      <c r="OD438" s="119">
        <v>0</v>
      </c>
      <c r="OE438" s="119">
        <v>0</v>
      </c>
      <c r="OF438" s="119">
        <v>0</v>
      </c>
      <c r="OG438" s="119">
        <v>0</v>
      </c>
      <c r="OH438" s="119">
        <v>0</v>
      </c>
      <c r="OI438" s="119">
        <v>0</v>
      </c>
      <c r="OJ438" s="119">
        <v>0</v>
      </c>
      <c r="OK438" s="119">
        <v>0</v>
      </c>
      <c r="OL438" s="119">
        <v>0</v>
      </c>
      <c r="OM438" s="119">
        <v>0</v>
      </c>
      <c r="ON438" s="119">
        <v>0</v>
      </c>
      <c r="OO438" s="119">
        <v>0</v>
      </c>
      <c r="OP438" s="119">
        <v>0</v>
      </c>
      <c r="OQ438" s="119">
        <v>0</v>
      </c>
      <c r="OR438" s="119">
        <v>0</v>
      </c>
      <c r="OS438" s="119">
        <v>0</v>
      </c>
      <c r="OT438" s="119">
        <v>0</v>
      </c>
    </row>
    <row r="439" spans="1:410" s="10" customFormat="1">
      <c r="A439" s="55" t="s">
        <v>3915</v>
      </c>
      <c r="B439" s="56" t="s">
        <v>1411</v>
      </c>
      <c r="C439" s="55" t="s">
        <v>427</v>
      </c>
      <c r="D439" s="57">
        <v>5</v>
      </c>
      <c r="E439" s="96">
        <v>2018</v>
      </c>
      <c r="F439" s="56">
        <v>77.290000000000006</v>
      </c>
      <c r="G439" s="110">
        <v>36321</v>
      </c>
      <c r="H439" s="110">
        <v>17169</v>
      </c>
      <c r="I439" s="110">
        <v>19152</v>
      </c>
      <c r="J439" s="100">
        <v>17.47</v>
      </c>
      <c r="K439" s="110">
        <v>6000</v>
      </c>
      <c r="L439" s="100">
        <v>67.989999999999995</v>
      </c>
      <c r="M439" s="110">
        <v>23346</v>
      </c>
      <c r="N439" s="114">
        <v>2744</v>
      </c>
      <c r="O439" s="114">
        <v>1428</v>
      </c>
      <c r="P439" s="114">
        <v>1316</v>
      </c>
      <c r="Q439" s="112">
        <v>3304</v>
      </c>
      <c r="R439" s="113">
        <v>1718</v>
      </c>
      <c r="S439" s="113">
        <v>1586</v>
      </c>
      <c r="T439" s="114">
        <v>2895</v>
      </c>
      <c r="U439" s="114">
        <v>1492</v>
      </c>
      <c r="V439" s="114">
        <v>1403</v>
      </c>
      <c r="W439" s="114">
        <v>3563</v>
      </c>
      <c r="X439" s="113">
        <v>1829</v>
      </c>
      <c r="Y439" s="113">
        <v>1734</v>
      </c>
      <c r="Z439" s="114">
        <v>3133</v>
      </c>
      <c r="AA439" s="114">
        <v>1599</v>
      </c>
      <c r="AB439" s="114">
        <v>1534</v>
      </c>
      <c r="AC439" s="112">
        <v>3858</v>
      </c>
      <c r="AD439" s="112">
        <v>1969</v>
      </c>
      <c r="AE439" s="112">
        <v>1889</v>
      </c>
      <c r="AF439" s="114">
        <v>3235</v>
      </c>
      <c r="AG439" s="114">
        <v>1653</v>
      </c>
      <c r="AH439" s="181">
        <v>1582</v>
      </c>
      <c r="AI439" s="182"/>
      <c r="AJ439" s="182"/>
      <c r="AK439" s="182"/>
      <c r="AL439" s="114">
        <v>2954</v>
      </c>
      <c r="AM439" s="114">
        <v>1535</v>
      </c>
      <c r="AN439" s="114">
        <v>1419</v>
      </c>
      <c r="AO439" s="114">
        <v>2693</v>
      </c>
      <c r="AP439" s="114">
        <v>1396</v>
      </c>
      <c r="AQ439" s="114">
        <v>1297</v>
      </c>
      <c r="AR439" s="56">
        <v>485</v>
      </c>
      <c r="AS439" s="80">
        <v>407</v>
      </c>
      <c r="AT439" s="115" t="s">
        <v>3642</v>
      </c>
      <c r="AU439" s="59">
        <v>1703</v>
      </c>
      <c r="AV439" s="59">
        <v>0</v>
      </c>
      <c r="AW439" s="59">
        <v>287</v>
      </c>
      <c r="AX439" s="59">
        <v>9.5</v>
      </c>
      <c r="AY439" s="59">
        <v>4</v>
      </c>
      <c r="AZ439" s="62">
        <v>6.0863740935962021</v>
      </c>
      <c r="BA439" s="63">
        <v>4</v>
      </c>
      <c r="BB439" s="62">
        <v>0</v>
      </c>
      <c r="BC439" s="63">
        <v>0</v>
      </c>
      <c r="BD439" s="64">
        <v>0</v>
      </c>
      <c r="BE439" s="65">
        <v>0</v>
      </c>
      <c r="BF439" s="62">
        <v>3.8186157517899764</v>
      </c>
      <c r="BG439" s="63">
        <v>16</v>
      </c>
      <c r="BH439" s="62">
        <v>10.978520286396181</v>
      </c>
      <c r="BI439" s="63">
        <v>46</v>
      </c>
      <c r="BJ439" s="64">
        <v>0</v>
      </c>
      <c r="BK439" s="65">
        <v>0</v>
      </c>
      <c r="BL439" s="64">
        <v>0</v>
      </c>
      <c r="BM439" s="65">
        <v>0</v>
      </c>
      <c r="BN439" s="56">
        <v>0</v>
      </c>
      <c r="BO439" s="56">
        <v>0</v>
      </c>
      <c r="BP439" s="56">
        <v>0</v>
      </c>
      <c r="BQ439" s="56">
        <v>0</v>
      </c>
      <c r="BR439" s="56">
        <v>0</v>
      </c>
      <c r="BS439" s="56">
        <v>0</v>
      </c>
      <c r="BT439" s="56">
        <v>0</v>
      </c>
      <c r="BU439" s="56">
        <v>0</v>
      </c>
      <c r="BV439" s="116">
        <v>30</v>
      </c>
      <c r="BW439" s="70">
        <v>1.0865139949109415</v>
      </c>
      <c r="BX439" s="56">
        <v>106.4</v>
      </c>
      <c r="BY439" s="107">
        <v>107.6</v>
      </c>
      <c r="BZ439" s="56">
        <v>105.6</v>
      </c>
      <c r="CA439" s="56">
        <v>106.3</v>
      </c>
      <c r="CB439" s="56">
        <v>115.7</v>
      </c>
      <c r="CC439" s="96" t="s">
        <v>3916</v>
      </c>
      <c r="CD439" s="96" t="s">
        <v>3917</v>
      </c>
      <c r="CE439" s="96" t="s">
        <v>555</v>
      </c>
      <c r="CF439" s="96" t="s">
        <v>753</v>
      </c>
      <c r="CG439" s="96" t="s">
        <v>1656</v>
      </c>
      <c r="CH439" s="56">
        <v>33.770000000000003</v>
      </c>
      <c r="CI439" s="56">
        <v>1</v>
      </c>
      <c r="CJ439" s="60">
        <v>0.64370775667846802</v>
      </c>
      <c r="CK439" s="61">
        <v>2</v>
      </c>
      <c r="CL439" s="107">
        <v>33.772374197906117</v>
      </c>
      <c r="CM439" s="56">
        <v>1</v>
      </c>
      <c r="CN439" s="56">
        <v>101.32</v>
      </c>
      <c r="CO439" s="56">
        <v>3</v>
      </c>
      <c r="CP439" s="56">
        <v>0</v>
      </c>
      <c r="CQ439" s="56">
        <v>0</v>
      </c>
      <c r="CR439" s="56">
        <v>0</v>
      </c>
      <c r="CS439" s="56">
        <v>0</v>
      </c>
      <c r="CT439" s="56">
        <v>0</v>
      </c>
      <c r="CU439" s="56">
        <v>0</v>
      </c>
      <c r="CV439" s="56">
        <v>0</v>
      </c>
      <c r="CW439" s="56">
        <v>0</v>
      </c>
      <c r="CX439" s="56">
        <v>0</v>
      </c>
      <c r="CY439" s="56">
        <v>0</v>
      </c>
      <c r="CZ439" s="56">
        <v>0</v>
      </c>
      <c r="DA439" s="56">
        <v>0</v>
      </c>
      <c r="DB439" s="60">
        <v>0.63251106894370657</v>
      </c>
      <c r="DC439" s="61">
        <v>2</v>
      </c>
      <c r="DD439" s="56" t="s">
        <v>3918</v>
      </c>
      <c r="DE439" s="56" t="s">
        <v>3919</v>
      </c>
      <c r="DF439" s="96" t="s">
        <v>555</v>
      </c>
      <c r="DG439" s="96" t="s">
        <v>555</v>
      </c>
      <c r="DH439" s="56">
        <v>105.82</v>
      </c>
      <c r="DI439" s="56">
        <v>4</v>
      </c>
      <c r="DJ439" s="56">
        <v>211.64</v>
      </c>
      <c r="DK439" s="56">
        <v>8</v>
      </c>
      <c r="DL439" s="56">
        <v>52.91</v>
      </c>
      <c r="DM439" s="56">
        <v>2</v>
      </c>
      <c r="DN439" s="56">
        <v>105.82</v>
      </c>
      <c r="DO439" s="56">
        <v>4</v>
      </c>
      <c r="DP439" s="107">
        <v>55.325034578146607</v>
      </c>
      <c r="DQ439" s="56">
        <v>4</v>
      </c>
      <c r="DR439" s="56">
        <v>55.33</v>
      </c>
      <c r="DS439" s="56">
        <v>2</v>
      </c>
      <c r="DT439" s="56">
        <v>55.33</v>
      </c>
      <c r="DU439" s="56">
        <v>2</v>
      </c>
      <c r="DV439" s="56">
        <v>0</v>
      </c>
      <c r="DW439" s="56">
        <v>0</v>
      </c>
      <c r="DX439" s="56">
        <v>0</v>
      </c>
      <c r="DY439" s="56">
        <v>0</v>
      </c>
      <c r="DZ439" s="62">
        <v>0.91533180778032042</v>
      </c>
      <c r="EA439" s="63">
        <v>4</v>
      </c>
      <c r="EB439" s="62">
        <v>26.773455377574372</v>
      </c>
      <c r="EC439" s="63">
        <v>117</v>
      </c>
      <c r="ED439" s="60">
        <v>3.1088082901554404</v>
      </c>
      <c r="EE439" s="61">
        <v>9</v>
      </c>
      <c r="EF439" s="56" t="s">
        <v>3920</v>
      </c>
      <c r="EG439" s="56" t="s">
        <v>3921</v>
      </c>
      <c r="EH439" s="56" t="s">
        <v>555</v>
      </c>
      <c r="EI439" s="56" t="s">
        <v>555</v>
      </c>
      <c r="EJ439" s="56" t="s">
        <v>3922</v>
      </c>
      <c r="EK439" s="56" t="s">
        <v>862</v>
      </c>
      <c r="EL439" s="56" t="s">
        <v>2824</v>
      </c>
      <c r="EM439" s="56" t="s">
        <v>3563</v>
      </c>
      <c r="EN439" s="56" t="s">
        <v>555</v>
      </c>
      <c r="EO439" s="56" t="s">
        <v>555</v>
      </c>
      <c r="EP439" s="56">
        <v>110.65</v>
      </c>
      <c r="EQ439" s="56">
        <v>4</v>
      </c>
      <c r="ER439" s="99">
        <v>470.26</v>
      </c>
      <c r="ES439" s="96">
        <v>17</v>
      </c>
      <c r="ET439" s="56">
        <v>414.94</v>
      </c>
      <c r="EU439" s="56">
        <v>15</v>
      </c>
      <c r="EV439" s="107">
        <v>138.31</v>
      </c>
      <c r="EW439" s="56">
        <v>5</v>
      </c>
      <c r="EX439" s="56">
        <v>0</v>
      </c>
      <c r="EY439" s="62">
        <v>88.090204369274133</v>
      </c>
      <c r="EZ439" s="63">
        <v>125</v>
      </c>
      <c r="FA439" s="62">
        <v>63.993831919814959</v>
      </c>
      <c r="FB439" s="63">
        <v>83</v>
      </c>
      <c r="FC439" s="56">
        <v>43.32</v>
      </c>
      <c r="FD439" s="111">
        <v>3</v>
      </c>
      <c r="FE439" s="56">
        <v>86.63</v>
      </c>
      <c r="FF439" s="56">
        <v>6</v>
      </c>
      <c r="FG439" s="56">
        <v>14.44</v>
      </c>
      <c r="FH439" s="56">
        <v>1</v>
      </c>
      <c r="FI439" s="56">
        <v>14.44</v>
      </c>
      <c r="FJ439" s="56">
        <v>1</v>
      </c>
      <c r="FK439" s="56">
        <v>158.82</v>
      </c>
      <c r="FL439" s="56">
        <v>11</v>
      </c>
      <c r="FM439" s="56">
        <v>259.89</v>
      </c>
      <c r="FN439" s="56">
        <v>18</v>
      </c>
      <c r="FO439" s="56">
        <v>505.34</v>
      </c>
      <c r="FP439" s="56">
        <v>35</v>
      </c>
      <c r="FQ439" s="56">
        <v>28.88</v>
      </c>
      <c r="FR439" s="56">
        <v>2</v>
      </c>
      <c r="FS439" s="60">
        <v>4</v>
      </c>
      <c r="FT439" s="61">
        <v>4</v>
      </c>
      <c r="FU439" s="60">
        <v>1.4853323431117713</v>
      </c>
      <c r="FV439" s="61">
        <v>4</v>
      </c>
      <c r="FW439" s="56" t="s">
        <v>3923</v>
      </c>
      <c r="FX439" s="56">
        <v>3.14</v>
      </c>
      <c r="FY439" s="56">
        <v>7.37</v>
      </c>
      <c r="FZ439" s="111">
        <v>10077</v>
      </c>
      <c r="GA439" s="111">
        <v>14538</v>
      </c>
      <c r="GB439" s="56">
        <v>39.130000000000003</v>
      </c>
      <c r="GC439" s="56">
        <v>69.930000000000007</v>
      </c>
      <c r="GD439" s="56">
        <v>23.41</v>
      </c>
      <c r="GE439" s="56">
        <v>85.51</v>
      </c>
      <c r="GF439" s="56">
        <v>67.23</v>
      </c>
      <c r="GG439" s="56">
        <v>60.21</v>
      </c>
      <c r="GH439" s="56">
        <v>98.73</v>
      </c>
      <c r="GI439" s="56">
        <v>35.5</v>
      </c>
      <c r="GJ439" s="56">
        <v>19.940000000000001</v>
      </c>
      <c r="GK439" s="56">
        <v>64.930000000000007</v>
      </c>
      <c r="GL439" s="56">
        <v>2.42</v>
      </c>
      <c r="GM439" s="56">
        <v>15.82</v>
      </c>
      <c r="GN439" s="56">
        <v>3.52</v>
      </c>
      <c r="GO439" s="56">
        <v>16.45</v>
      </c>
      <c r="GP439" s="56">
        <v>2.2000000000000002</v>
      </c>
      <c r="GQ439" s="56">
        <v>1.71</v>
      </c>
      <c r="GR439" s="56">
        <v>3.36</v>
      </c>
      <c r="GS439" s="56">
        <v>0.76</v>
      </c>
      <c r="GT439" s="56">
        <v>5.66</v>
      </c>
      <c r="GU439" s="99">
        <v>13.212861573517312</v>
      </c>
      <c r="GV439" s="120">
        <v>8.3656396653744095E-3</v>
      </c>
      <c r="GW439" s="120">
        <v>0.23648235054070599</v>
      </c>
      <c r="GX439" s="120">
        <v>0.51866965925321395</v>
      </c>
      <c r="GY439" s="120">
        <v>0.22832075086716999</v>
      </c>
      <c r="GZ439" s="120">
        <v>4.8969598041216098E-3</v>
      </c>
      <c r="HA439" s="120">
        <v>1.530299938788E-3</v>
      </c>
      <c r="HB439" s="120">
        <v>1.020199959192E-4</v>
      </c>
      <c r="HC439" s="120">
        <v>1.6323199347072E-3</v>
      </c>
      <c r="HD439" s="118">
        <v>1</v>
      </c>
      <c r="HE439" s="118">
        <v>0</v>
      </c>
      <c r="HF439" s="118">
        <v>0</v>
      </c>
      <c r="HG439" s="118">
        <v>0</v>
      </c>
      <c r="HH439" s="122">
        <v>15</v>
      </c>
      <c r="HI439" s="122">
        <v>2355</v>
      </c>
      <c r="HJ439" s="118">
        <v>8</v>
      </c>
      <c r="HK439" s="122">
        <v>2379</v>
      </c>
      <c r="HL439" s="118">
        <v>1</v>
      </c>
      <c r="HM439" s="118">
        <v>0</v>
      </c>
      <c r="HN439" s="118">
        <v>0</v>
      </c>
      <c r="HO439" s="118">
        <v>0</v>
      </c>
      <c r="HP439" s="122">
        <v>12</v>
      </c>
      <c r="HQ439" s="122">
        <v>2868</v>
      </c>
      <c r="HR439" s="122">
        <v>11</v>
      </c>
      <c r="HS439" s="122">
        <v>2892</v>
      </c>
      <c r="HT439" s="118">
        <v>0</v>
      </c>
      <c r="HU439" s="118">
        <v>0</v>
      </c>
      <c r="HV439" s="118">
        <v>0</v>
      </c>
      <c r="HW439" s="118">
        <v>0</v>
      </c>
      <c r="HX439" s="122">
        <v>21</v>
      </c>
      <c r="HY439" s="122">
        <v>3555</v>
      </c>
      <c r="HZ439" s="122">
        <v>25</v>
      </c>
      <c r="IA439" s="122">
        <v>3601</v>
      </c>
      <c r="IB439" s="118">
        <v>0</v>
      </c>
      <c r="IC439" s="118">
        <v>0</v>
      </c>
      <c r="ID439" s="118">
        <v>0</v>
      </c>
      <c r="IE439" s="118">
        <v>0</v>
      </c>
      <c r="IF439" s="122">
        <v>32</v>
      </c>
      <c r="IG439" s="122">
        <v>5625</v>
      </c>
      <c r="IH439" s="122">
        <v>30</v>
      </c>
      <c r="II439" s="122">
        <v>5687</v>
      </c>
      <c r="IJ439" s="130">
        <v>1</v>
      </c>
      <c r="IK439" s="131">
        <v>0.14285714285714299</v>
      </c>
      <c r="IL439" s="119">
        <v>0</v>
      </c>
      <c r="IM439" s="119"/>
      <c r="IN439" s="130">
        <v>6</v>
      </c>
      <c r="IO439" s="131">
        <v>0.85714285714285698</v>
      </c>
      <c r="IP439" s="119">
        <v>0</v>
      </c>
      <c r="IQ439" s="119">
        <v>0</v>
      </c>
      <c r="IR439" s="119">
        <v>0</v>
      </c>
      <c r="IS439" s="122">
        <v>0</v>
      </c>
      <c r="IT439" s="119">
        <v>0</v>
      </c>
      <c r="IU439" s="122">
        <v>0</v>
      </c>
      <c r="IV439" s="122">
        <v>0</v>
      </c>
      <c r="IW439" s="122">
        <v>0</v>
      </c>
      <c r="IX439" s="122">
        <v>0</v>
      </c>
      <c r="IY439" s="122">
        <v>0</v>
      </c>
      <c r="IZ439" s="119">
        <v>0</v>
      </c>
      <c r="JA439" s="119">
        <v>0</v>
      </c>
      <c r="JB439" s="119">
        <v>0</v>
      </c>
      <c r="JC439" s="119">
        <v>0</v>
      </c>
      <c r="JD439" s="122">
        <v>0</v>
      </c>
      <c r="JE439" s="122">
        <v>0</v>
      </c>
      <c r="JF439" s="122">
        <v>0</v>
      </c>
      <c r="JG439" s="119">
        <v>0</v>
      </c>
      <c r="JH439" s="119">
        <v>0</v>
      </c>
      <c r="JI439" s="119">
        <v>0</v>
      </c>
      <c r="JJ439" s="119">
        <v>0</v>
      </c>
      <c r="JK439" s="119">
        <v>0</v>
      </c>
      <c r="JL439" s="119">
        <v>0</v>
      </c>
      <c r="JM439" s="119">
        <v>0</v>
      </c>
      <c r="JN439" s="119">
        <v>0</v>
      </c>
      <c r="JO439" s="119">
        <v>0</v>
      </c>
      <c r="JP439" s="119">
        <v>0</v>
      </c>
      <c r="JQ439" s="119">
        <v>0</v>
      </c>
      <c r="JR439" s="119">
        <v>0</v>
      </c>
      <c r="JS439" s="119">
        <v>0</v>
      </c>
      <c r="JT439" s="119"/>
      <c r="JU439" s="119"/>
      <c r="JV439" s="119"/>
      <c r="JW439" s="119"/>
      <c r="JX439" s="119"/>
      <c r="JY439" s="119"/>
      <c r="JZ439" s="119">
        <v>0</v>
      </c>
      <c r="KA439" s="119">
        <v>0</v>
      </c>
      <c r="KB439" s="119">
        <v>0</v>
      </c>
      <c r="KC439" s="119">
        <v>0</v>
      </c>
      <c r="KD439" s="119">
        <v>0</v>
      </c>
      <c r="KE439" s="119">
        <v>0</v>
      </c>
      <c r="KF439" s="119">
        <v>0</v>
      </c>
      <c r="KG439" s="119">
        <v>0</v>
      </c>
      <c r="KH439" s="119">
        <v>0</v>
      </c>
      <c r="KI439" s="119">
        <v>0</v>
      </c>
      <c r="KJ439" s="119">
        <v>0</v>
      </c>
      <c r="KK439" s="119">
        <v>0</v>
      </c>
      <c r="KL439" s="119">
        <v>0</v>
      </c>
      <c r="KM439" s="119">
        <v>0</v>
      </c>
      <c r="KN439" s="119">
        <v>0</v>
      </c>
      <c r="KO439" s="119">
        <v>0</v>
      </c>
      <c r="KP439" s="119">
        <v>0</v>
      </c>
      <c r="KQ439" s="119">
        <v>0</v>
      </c>
      <c r="KR439" s="119">
        <v>0</v>
      </c>
      <c r="KS439" s="119">
        <v>0</v>
      </c>
      <c r="KT439" s="119">
        <v>0</v>
      </c>
      <c r="KU439" s="119">
        <v>0</v>
      </c>
      <c r="KV439" s="119">
        <v>0</v>
      </c>
      <c r="KW439" s="119">
        <v>0</v>
      </c>
      <c r="KX439" s="119">
        <v>0</v>
      </c>
      <c r="KY439" s="119">
        <v>0</v>
      </c>
      <c r="KZ439" s="119">
        <v>0</v>
      </c>
      <c r="LA439" s="119">
        <v>0</v>
      </c>
      <c r="LB439" s="119"/>
      <c r="LC439" s="122">
        <v>0</v>
      </c>
      <c r="LD439" s="122">
        <v>0</v>
      </c>
      <c r="LE439" s="122">
        <v>0</v>
      </c>
      <c r="LF439" s="122">
        <v>0</v>
      </c>
      <c r="LG439" s="122">
        <v>0</v>
      </c>
      <c r="LH439" s="122">
        <v>0</v>
      </c>
      <c r="LI439" s="122">
        <v>0</v>
      </c>
      <c r="LJ439" s="122">
        <v>0</v>
      </c>
      <c r="LK439" s="122">
        <v>0</v>
      </c>
      <c r="LL439" s="122">
        <v>0</v>
      </c>
      <c r="LM439" s="119">
        <v>0</v>
      </c>
      <c r="LN439" s="119">
        <v>0</v>
      </c>
      <c r="LO439" s="119">
        <v>0</v>
      </c>
      <c r="LP439" s="119">
        <v>0</v>
      </c>
      <c r="LQ439" s="119">
        <v>0</v>
      </c>
      <c r="LR439" s="119">
        <v>0</v>
      </c>
      <c r="LS439" s="119">
        <v>0</v>
      </c>
      <c r="LT439" s="119">
        <v>0</v>
      </c>
      <c r="LU439" s="119">
        <v>0</v>
      </c>
      <c r="LV439" s="119">
        <v>0</v>
      </c>
      <c r="LW439" s="119">
        <v>0</v>
      </c>
      <c r="LX439" s="122">
        <v>0</v>
      </c>
      <c r="LY439" s="122">
        <v>0</v>
      </c>
      <c r="LZ439" s="122">
        <v>0</v>
      </c>
      <c r="MA439" s="122">
        <v>0</v>
      </c>
      <c r="MB439" s="122">
        <v>0</v>
      </c>
      <c r="MC439" s="122">
        <v>0</v>
      </c>
      <c r="MD439" s="122">
        <v>0</v>
      </c>
      <c r="ME439" s="122">
        <v>0</v>
      </c>
      <c r="MF439" s="122">
        <v>0</v>
      </c>
      <c r="MG439" s="122">
        <v>0</v>
      </c>
      <c r="MH439" s="122">
        <v>0</v>
      </c>
      <c r="MI439" s="122">
        <v>0</v>
      </c>
      <c r="MJ439" s="122">
        <v>0</v>
      </c>
      <c r="MK439" s="122">
        <v>0</v>
      </c>
      <c r="ML439" s="122">
        <v>0</v>
      </c>
      <c r="MM439" s="122">
        <v>0</v>
      </c>
      <c r="MN439" s="122">
        <v>0</v>
      </c>
      <c r="MO439" s="122">
        <v>0</v>
      </c>
      <c r="MP439" s="122">
        <v>0</v>
      </c>
      <c r="MQ439" s="122">
        <v>0</v>
      </c>
      <c r="MR439" s="122">
        <v>0</v>
      </c>
      <c r="MS439" s="122">
        <v>0</v>
      </c>
      <c r="MT439" s="122">
        <v>0</v>
      </c>
      <c r="MU439" s="122">
        <v>0</v>
      </c>
      <c r="MV439" s="122">
        <v>0</v>
      </c>
      <c r="MW439" s="122">
        <v>0</v>
      </c>
      <c r="MX439" s="122">
        <v>0</v>
      </c>
      <c r="MY439" s="122">
        <v>0</v>
      </c>
      <c r="MZ439" s="122">
        <v>0</v>
      </c>
      <c r="NA439" s="122">
        <v>0</v>
      </c>
      <c r="NB439" s="122">
        <v>0</v>
      </c>
      <c r="NC439" s="122">
        <v>0</v>
      </c>
      <c r="ND439" s="122">
        <v>0</v>
      </c>
      <c r="NE439" s="122">
        <v>0</v>
      </c>
      <c r="NF439" s="122">
        <v>0</v>
      </c>
      <c r="NG439" s="122">
        <v>0</v>
      </c>
      <c r="NH439" s="122">
        <v>0</v>
      </c>
      <c r="NI439" s="122">
        <v>0</v>
      </c>
      <c r="NJ439" s="122">
        <v>0</v>
      </c>
      <c r="NK439" s="122">
        <v>0</v>
      </c>
      <c r="NL439" s="122">
        <v>0</v>
      </c>
      <c r="NM439" s="122">
        <v>0</v>
      </c>
      <c r="NN439" s="122">
        <v>0</v>
      </c>
      <c r="NO439" s="122">
        <v>0</v>
      </c>
      <c r="NP439" s="122">
        <v>0</v>
      </c>
      <c r="NQ439" s="122">
        <v>0</v>
      </c>
      <c r="NR439" s="122">
        <v>0</v>
      </c>
      <c r="NS439" s="122">
        <v>0</v>
      </c>
      <c r="NT439" s="122">
        <v>0</v>
      </c>
      <c r="NU439" s="122">
        <v>0</v>
      </c>
      <c r="NV439" s="122">
        <v>0</v>
      </c>
      <c r="NW439" s="122">
        <v>0</v>
      </c>
      <c r="NX439" s="122">
        <v>0</v>
      </c>
      <c r="NY439" s="122">
        <v>0</v>
      </c>
      <c r="NZ439" s="122">
        <v>0</v>
      </c>
      <c r="OA439" s="119">
        <v>0</v>
      </c>
      <c r="OB439" s="119">
        <v>0</v>
      </c>
      <c r="OC439" s="119">
        <v>0</v>
      </c>
      <c r="OD439" s="119">
        <v>0</v>
      </c>
      <c r="OE439" s="119">
        <v>0</v>
      </c>
      <c r="OF439" s="119">
        <v>0</v>
      </c>
      <c r="OG439" s="119">
        <v>0</v>
      </c>
      <c r="OH439" s="119">
        <v>0</v>
      </c>
      <c r="OI439" s="119">
        <v>0</v>
      </c>
      <c r="OJ439" s="119">
        <v>0</v>
      </c>
      <c r="OK439" s="119">
        <v>0</v>
      </c>
      <c r="OL439" s="119">
        <v>0</v>
      </c>
      <c r="OM439" s="119">
        <v>0</v>
      </c>
      <c r="ON439" s="119">
        <v>0</v>
      </c>
      <c r="OO439" s="119">
        <v>0</v>
      </c>
      <c r="OP439" s="119">
        <v>0</v>
      </c>
      <c r="OQ439" s="119">
        <v>0</v>
      </c>
      <c r="OR439" s="119">
        <v>0</v>
      </c>
      <c r="OS439" s="119">
        <v>0</v>
      </c>
      <c r="OT439" s="119">
        <v>0</v>
      </c>
    </row>
    <row r="440" spans="1:410" s="10" customFormat="1">
      <c r="A440" s="55" t="s">
        <v>1428</v>
      </c>
      <c r="B440" s="56" t="s">
        <v>1429</v>
      </c>
      <c r="C440" s="55" t="s">
        <v>675</v>
      </c>
      <c r="D440" s="57">
        <v>6</v>
      </c>
      <c r="E440" s="96">
        <v>2018</v>
      </c>
      <c r="F440" s="56">
        <v>53.06</v>
      </c>
      <c r="G440" s="110">
        <v>26964</v>
      </c>
      <c r="H440" s="110">
        <v>12657</v>
      </c>
      <c r="I440" s="110">
        <v>14307</v>
      </c>
      <c r="J440" s="100">
        <v>5.58</v>
      </c>
      <c r="K440" s="110">
        <v>2586</v>
      </c>
      <c r="L440" s="110">
        <v>62.63</v>
      </c>
      <c r="M440" s="110">
        <v>29023</v>
      </c>
      <c r="N440" s="114">
        <v>2987</v>
      </c>
      <c r="O440" s="114">
        <v>1519</v>
      </c>
      <c r="P440" s="114">
        <v>1468</v>
      </c>
      <c r="Q440" s="112">
        <v>3591</v>
      </c>
      <c r="R440" s="113">
        <v>1827</v>
      </c>
      <c r="S440" s="113">
        <v>1764</v>
      </c>
      <c r="T440" s="114">
        <v>3070</v>
      </c>
      <c r="U440" s="114">
        <v>1568</v>
      </c>
      <c r="V440" s="114">
        <v>1502</v>
      </c>
      <c r="W440" s="114">
        <v>3716</v>
      </c>
      <c r="X440" s="113">
        <v>1899</v>
      </c>
      <c r="Y440" s="113">
        <v>1817</v>
      </c>
      <c r="Z440" s="114">
        <v>3100</v>
      </c>
      <c r="AA440" s="114">
        <v>1582</v>
      </c>
      <c r="AB440" s="114">
        <v>1518</v>
      </c>
      <c r="AC440" s="112">
        <v>3588</v>
      </c>
      <c r="AD440" s="112">
        <v>1826</v>
      </c>
      <c r="AE440" s="112">
        <v>1762</v>
      </c>
      <c r="AF440" s="114">
        <v>2760</v>
      </c>
      <c r="AG440" s="114">
        <v>1396</v>
      </c>
      <c r="AH440" s="181">
        <v>1364</v>
      </c>
      <c r="AI440" s="182"/>
      <c r="AJ440" s="182"/>
      <c r="AK440" s="182"/>
      <c r="AL440" s="114">
        <v>2122</v>
      </c>
      <c r="AM440" s="114">
        <v>1049</v>
      </c>
      <c r="AN440" s="114">
        <v>1073</v>
      </c>
      <c r="AO440" s="114">
        <v>1939</v>
      </c>
      <c r="AP440" s="114">
        <v>925</v>
      </c>
      <c r="AQ440" s="114">
        <v>1014</v>
      </c>
      <c r="AR440" s="56">
        <v>258</v>
      </c>
      <c r="AS440" s="80">
        <v>30</v>
      </c>
      <c r="AT440" s="115" t="s">
        <v>3413</v>
      </c>
      <c r="AU440" s="59">
        <v>2490</v>
      </c>
      <c r="AV440" s="59">
        <v>0</v>
      </c>
      <c r="AW440" s="59">
        <v>393</v>
      </c>
      <c r="AX440" s="59">
        <v>10.1</v>
      </c>
      <c r="AY440" s="59">
        <v>4</v>
      </c>
      <c r="AZ440" s="62">
        <v>5.502449129318344</v>
      </c>
      <c r="BA440" s="63">
        <v>6</v>
      </c>
      <c r="BB440" s="62">
        <v>0</v>
      </c>
      <c r="BC440" s="63">
        <v>0</v>
      </c>
      <c r="BD440" s="64">
        <v>0</v>
      </c>
      <c r="BE440" s="65">
        <v>0</v>
      </c>
      <c r="BF440" s="62">
        <v>5.5696202531645564</v>
      </c>
      <c r="BG440" s="63">
        <v>22</v>
      </c>
      <c r="BH440" s="62">
        <v>8.1012658227848107</v>
      </c>
      <c r="BI440" s="63">
        <v>32</v>
      </c>
      <c r="BJ440" s="64">
        <v>0</v>
      </c>
      <c r="BK440" s="65">
        <v>0</v>
      </c>
      <c r="BL440" s="64">
        <v>0</v>
      </c>
      <c r="BM440" s="65">
        <v>0</v>
      </c>
      <c r="BN440" s="56">
        <v>16.760000000000002</v>
      </c>
      <c r="BO440" s="56">
        <v>1</v>
      </c>
      <c r="BP440" s="56">
        <v>16.760000000000002</v>
      </c>
      <c r="BQ440" s="56">
        <v>1</v>
      </c>
      <c r="BR440" s="56">
        <v>0</v>
      </c>
      <c r="BS440" s="56">
        <v>0</v>
      </c>
      <c r="BT440" s="56">
        <v>0</v>
      </c>
      <c r="BU440" s="56">
        <v>0</v>
      </c>
      <c r="BV440" s="116">
        <v>24.5</v>
      </c>
      <c r="BW440" s="70">
        <v>0.77483443708609268</v>
      </c>
      <c r="BX440" s="56">
        <v>78.3</v>
      </c>
      <c r="BY440" s="107">
        <v>77.5</v>
      </c>
      <c r="BZ440" s="56">
        <v>81.099999999999994</v>
      </c>
      <c r="CA440" s="56">
        <v>63.4</v>
      </c>
      <c r="CB440" s="56">
        <v>83.5</v>
      </c>
      <c r="CC440" s="96" t="s">
        <v>2466</v>
      </c>
      <c r="CD440" s="96" t="s">
        <v>3924</v>
      </c>
      <c r="CE440" s="96" t="s">
        <v>555</v>
      </c>
      <c r="CF440" s="96" t="s">
        <v>2121</v>
      </c>
      <c r="CG440" s="96" t="s">
        <v>3303</v>
      </c>
      <c r="CH440" s="56">
        <v>0</v>
      </c>
      <c r="CI440" s="56">
        <v>0</v>
      </c>
      <c r="CJ440" s="60">
        <v>0.17847581652686059</v>
      </c>
      <c r="CK440" s="61">
        <v>1</v>
      </c>
      <c r="CL440" s="61">
        <v>0</v>
      </c>
      <c r="CM440" s="61">
        <v>0</v>
      </c>
      <c r="CN440" s="56">
        <v>16.760000000000002</v>
      </c>
      <c r="CO440" s="56">
        <v>1</v>
      </c>
      <c r="CP440" s="56">
        <v>0</v>
      </c>
      <c r="CQ440" s="56">
        <v>0</v>
      </c>
      <c r="CR440" s="56">
        <v>15.14</v>
      </c>
      <c r="CS440" s="56">
        <v>2</v>
      </c>
      <c r="CT440" s="56">
        <v>0</v>
      </c>
      <c r="CU440" s="56">
        <v>0</v>
      </c>
      <c r="CV440" s="56">
        <v>15.14</v>
      </c>
      <c r="CW440" s="56">
        <v>1</v>
      </c>
      <c r="CX440" s="56">
        <v>0</v>
      </c>
      <c r="CY440" s="56">
        <v>0</v>
      </c>
      <c r="CZ440" s="107">
        <v>15.144631228229592</v>
      </c>
      <c r="DA440" s="56">
        <v>1</v>
      </c>
      <c r="DB440" s="60">
        <v>0.18939393939393939</v>
      </c>
      <c r="DC440" s="61">
        <v>1</v>
      </c>
      <c r="DD440" s="56" t="s">
        <v>2702</v>
      </c>
      <c r="DE440" s="56" t="s">
        <v>3925</v>
      </c>
      <c r="DF440" s="96" t="s">
        <v>555</v>
      </c>
      <c r="DG440" s="96" t="s">
        <v>555</v>
      </c>
      <c r="DH440" s="56">
        <v>15.14</v>
      </c>
      <c r="DI440" s="56">
        <v>1</v>
      </c>
      <c r="DJ440" s="56">
        <v>60.58</v>
      </c>
      <c r="DK440" s="56">
        <v>4</v>
      </c>
      <c r="DL440" s="56">
        <v>15.14</v>
      </c>
      <c r="DM440" s="56">
        <v>1</v>
      </c>
      <c r="DN440" s="56">
        <v>15.14</v>
      </c>
      <c r="DO440" s="56">
        <v>1</v>
      </c>
      <c r="DP440" s="107">
        <v>114.28571428571429</v>
      </c>
      <c r="DQ440" s="56">
        <v>7</v>
      </c>
      <c r="DR440" s="56">
        <v>0</v>
      </c>
      <c r="DS440" s="56">
        <v>0</v>
      </c>
      <c r="DT440" s="56">
        <v>114.29</v>
      </c>
      <c r="DU440" s="56">
        <v>7</v>
      </c>
      <c r="DV440" s="56">
        <v>0</v>
      </c>
      <c r="DW440" s="56">
        <v>0</v>
      </c>
      <c r="DX440" s="56">
        <v>0</v>
      </c>
      <c r="DY440" s="56">
        <v>0</v>
      </c>
      <c r="DZ440" s="62">
        <v>2.4691358024691357</v>
      </c>
      <c r="EA440" s="63">
        <v>10</v>
      </c>
      <c r="EB440" s="62">
        <v>28.39506172839506</v>
      </c>
      <c r="EC440" s="63">
        <v>115</v>
      </c>
      <c r="ED440" s="60">
        <v>2.0491803278688527</v>
      </c>
      <c r="EE440" s="61">
        <v>10</v>
      </c>
      <c r="EF440" s="56" t="s">
        <v>3926</v>
      </c>
      <c r="EG440" s="56" t="s">
        <v>3927</v>
      </c>
      <c r="EH440" s="56" t="s">
        <v>555</v>
      </c>
      <c r="EI440" s="56" t="s">
        <v>555</v>
      </c>
      <c r="EJ440" s="56" t="s">
        <v>1481</v>
      </c>
      <c r="EK440" s="56" t="s">
        <v>3928</v>
      </c>
      <c r="EL440" s="56" t="s">
        <v>3929</v>
      </c>
      <c r="EM440" s="56" t="s">
        <v>3930</v>
      </c>
      <c r="EN440" s="56" t="s">
        <v>555</v>
      </c>
      <c r="EO440" s="56" t="s">
        <v>555</v>
      </c>
      <c r="EP440" s="56">
        <v>0</v>
      </c>
      <c r="EQ440" s="56">
        <v>0</v>
      </c>
      <c r="ER440" s="99">
        <v>65.31</v>
      </c>
      <c r="ES440" s="96">
        <v>4</v>
      </c>
      <c r="ET440" s="56">
        <v>65.31</v>
      </c>
      <c r="EU440" s="56">
        <v>4</v>
      </c>
      <c r="EV440" s="56">
        <v>0</v>
      </c>
      <c r="EW440" s="56">
        <v>0</v>
      </c>
      <c r="EX440" s="56">
        <v>0</v>
      </c>
      <c r="EY440" s="62">
        <v>105.31220876048462</v>
      </c>
      <c r="EZ440" s="63">
        <v>113</v>
      </c>
      <c r="FA440" s="62">
        <v>67.061143984220905</v>
      </c>
      <c r="FB440" s="63">
        <v>68</v>
      </c>
      <c r="FC440" s="56">
        <v>32.29</v>
      </c>
      <c r="FD440" s="111">
        <v>3</v>
      </c>
      <c r="FE440" s="56">
        <v>538.21</v>
      </c>
      <c r="FF440" s="56">
        <v>50</v>
      </c>
      <c r="FG440" s="56">
        <v>0</v>
      </c>
      <c r="FH440" s="56">
        <v>0</v>
      </c>
      <c r="FI440" s="56">
        <v>0</v>
      </c>
      <c r="FJ440" s="56">
        <v>0</v>
      </c>
      <c r="FK440" s="56">
        <v>570.51</v>
      </c>
      <c r="FL440" s="56">
        <v>53</v>
      </c>
      <c r="FM440" s="56">
        <v>64.59</v>
      </c>
      <c r="FN440" s="56">
        <v>6</v>
      </c>
      <c r="FO440" s="56">
        <v>182.99</v>
      </c>
      <c r="FP440" s="56">
        <v>17</v>
      </c>
      <c r="FQ440" s="56">
        <v>0</v>
      </c>
      <c r="FR440" s="56">
        <v>0</v>
      </c>
      <c r="FS440" s="60">
        <v>31</v>
      </c>
      <c r="FT440" s="61">
        <v>31</v>
      </c>
      <c r="FU440" s="60">
        <v>12.893243940175347</v>
      </c>
      <c r="FV440" s="61">
        <v>25</v>
      </c>
      <c r="FW440" s="56" t="s">
        <v>3931</v>
      </c>
      <c r="FX440" s="56">
        <v>3.15</v>
      </c>
      <c r="FY440" s="56">
        <v>6.19</v>
      </c>
      <c r="FZ440" s="111">
        <v>7207</v>
      </c>
      <c r="GA440" s="111">
        <v>10311</v>
      </c>
      <c r="GB440" s="56">
        <v>49.38</v>
      </c>
      <c r="GC440" s="56">
        <v>50.62</v>
      </c>
      <c r="GD440" s="56">
        <v>36.51</v>
      </c>
      <c r="GE440" s="56">
        <v>68.02</v>
      </c>
      <c r="GF440" s="56">
        <v>78.37</v>
      </c>
      <c r="GG440" s="56">
        <v>65.34</v>
      </c>
      <c r="GH440" s="56">
        <v>95.16</v>
      </c>
      <c r="GI440" s="56">
        <v>18.71</v>
      </c>
      <c r="GJ440" s="56">
        <v>9.39</v>
      </c>
      <c r="GK440" s="56">
        <v>83.34</v>
      </c>
      <c r="GL440" s="56">
        <v>3.06</v>
      </c>
      <c r="GM440" s="56">
        <v>13.23</v>
      </c>
      <c r="GN440" s="56">
        <v>3.26</v>
      </c>
      <c r="GO440" s="56">
        <v>13.61</v>
      </c>
      <c r="GP440" s="56">
        <v>1.5</v>
      </c>
      <c r="GQ440" s="56">
        <v>0.5</v>
      </c>
      <c r="GR440" s="56">
        <v>1.36</v>
      </c>
      <c r="GS440" s="56">
        <v>0.49</v>
      </c>
      <c r="GT440" s="56">
        <v>10.94</v>
      </c>
      <c r="GU440" s="99">
        <v>32.328743015530819</v>
      </c>
      <c r="GV440" s="120">
        <v>3.6374390063581202E-2</v>
      </c>
      <c r="GW440" s="120">
        <v>0.78825964808516902</v>
      </c>
      <c r="GX440" s="120">
        <v>0.166494159396717</v>
      </c>
      <c r="GY440" s="120">
        <v>5.0273547242348096E-3</v>
      </c>
      <c r="GZ440" s="120">
        <v>1.478633742422E-4</v>
      </c>
      <c r="HA440" s="120">
        <v>1.478633742422E-4</v>
      </c>
      <c r="HB440" s="113"/>
      <c r="HC440" s="120">
        <v>3.5487209818128099E-3</v>
      </c>
      <c r="HD440" s="122">
        <v>11</v>
      </c>
      <c r="HE440" s="118">
        <v>0</v>
      </c>
      <c r="HF440" s="118">
        <v>0</v>
      </c>
      <c r="HG440" s="118">
        <v>0</v>
      </c>
      <c r="HH440" s="122">
        <v>50</v>
      </c>
      <c r="HI440" s="122">
        <v>2254</v>
      </c>
      <c r="HJ440" s="118">
        <v>1</v>
      </c>
      <c r="HK440" s="122">
        <v>2317</v>
      </c>
      <c r="HL440" s="122">
        <v>20</v>
      </c>
      <c r="HM440" s="118">
        <v>0</v>
      </c>
      <c r="HN440" s="118">
        <v>0</v>
      </c>
      <c r="HO440" s="118">
        <v>0</v>
      </c>
      <c r="HP440" s="122">
        <v>43</v>
      </c>
      <c r="HQ440" s="122">
        <v>3102</v>
      </c>
      <c r="HR440" s="122">
        <v>7</v>
      </c>
      <c r="HS440" s="122">
        <v>3172</v>
      </c>
      <c r="HT440" s="118">
        <v>9</v>
      </c>
      <c r="HU440" s="118">
        <v>0</v>
      </c>
      <c r="HV440" s="118">
        <v>0</v>
      </c>
      <c r="HW440" s="118">
        <v>0</v>
      </c>
      <c r="HX440" s="122">
        <v>62</v>
      </c>
      <c r="HY440" s="122">
        <v>3336</v>
      </c>
      <c r="HZ440" s="122">
        <v>10</v>
      </c>
      <c r="IA440" s="122">
        <v>3417</v>
      </c>
      <c r="IB440" s="118">
        <v>18</v>
      </c>
      <c r="IC440" s="118">
        <v>0</v>
      </c>
      <c r="ID440" s="118">
        <v>0</v>
      </c>
      <c r="IE440" s="118">
        <v>0</v>
      </c>
      <c r="IF440" s="122">
        <v>77</v>
      </c>
      <c r="IG440" s="122">
        <v>3804</v>
      </c>
      <c r="IH440" s="122">
        <v>61</v>
      </c>
      <c r="II440" s="122">
        <v>3961</v>
      </c>
      <c r="IJ440" s="130">
        <v>1</v>
      </c>
      <c r="IK440" s="131">
        <v>1.20481927710843E-2</v>
      </c>
      <c r="IL440" s="130">
        <v>8</v>
      </c>
      <c r="IM440" s="131">
        <v>9.6385542168674704E-2</v>
      </c>
      <c r="IN440" s="130">
        <v>13</v>
      </c>
      <c r="IO440" s="131">
        <v>0.156626506024096</v>
      </c>
      <c r="IP440" s="119">
        <v>0</v>
      </c>
      <c r="IQ440" s="119">
        <v>0</v>
      </c>
      <c r="IR440" s="130">
        <v>1</v>
      </c>
      <c r="IS440" s="131">
        <v>1.20481927710843E-2</v>
      </c>
      <c r="IT440" s="119">
        <v>0</v>
      </c>
      <c r="IU440" s="119">
        <v>0</v>
      </c>
      <c r="IV440" s="119"/>
      <c r="IW440" s="119"/>
      <c r="IX440" s="130">
        <v>58</v>
      </c>
      <c r="IY440" s="131">
        <v>0.69879518072289204</v>
      </c>
      <c r="IZ440" s="119">
        <v>0</v>
      </c>
      <c r="JA440" s="119">
        <v>0</v>
      </c>
      <c r="JB440" s="119">
        <v>0</v>
      </c>
      <c r="JC440" s="119">
        <v>0</v>
      </c>
      <c r="JD440" s="122">
        <v>0</v>
      </c>
      <c r="JE440" s="122">
        <v>0</v>
      </c>
      <c r="JF440" s="122">
        <v>0</v>
      </c>
      <c r="JG440" s="119">
        <v>0</v>
      </c>
      <c r="JH440" s="119">
        <v>0</v>
      </c>
      <c r="JI440" s="119">
        <v>0</v>
      </c>
      <c r="JJ440" s="130">
        <v>1</v>
      </c>
      <c r="JK440" s="131">
        <v>1.20481927710843E-2</v>
      </c>
      <c r="JL440" s="119">
        <v>0</v>
      </c>
      <c r="JM440" s="119">
        <v>0</v>
      </c>
      <c r="JN440" s="119">
        <v>0</v>
      </c>
      <c r="JO440" s="119">
        <v>0</v>
      </c>
      <c r="JP440" s="119">
        <v>0</v>
      </c>
      <c r="JQ440" s="119"/>
      <c r="JR440" s="130">
        <v>4</v>
      </c>
      <c r="JS440" s="131">
        <v>2.5641025641025599E-2</v>
      </c>
      <c r="JT440" s="119"/>
      <c r="JU440" s="119"/>
      <c r="JV440" s="119"/>
      <c r="JW440" s="119"/>
      <c r="JX440" s="119"/>
      <c r="JY440" s="119"/>
      <c r="JZ440" s="119">
        <v>0</v>
      </c>
      <c r="KA440" s="119">
        <v>0</v>
      </c>
      <c r="KB440" s="119">
        <v>0</v>
      </c>
      <c r="KC440" s="119">
        <v>0</v>
      </c>
      <c r="KD440" s="119">
        <v>0</v>
      </c>
      <c r="KE440" s="119">
        <v>0</v>
      </c>
      <c r="KF440" s="119">
        <v>0</v>
      </c>
      <c r="KG440" s="119">
        <v>0</v>
      </c>
      <c r="KH440" s="119">
        <v>0</v>
      </c>
      <c r="KI440" s="119">
        <v>0</v>
      </c>
      <c r="KJ440" s="119">
        <v>0</v>
      </c>
      <c r="KK440" s="119">
        <v>0</v>
      </c>
      <c r="KL440" s="119">
        <v>0</v>
      </c>
      <c r="KM440" s="119">
        <v>0</v>
      </c>
      <c r="KN440" s="119">
        <v>0</v>
      </c>
      <c r="KO440" s="119">
        <v>0</v>
      </c>
      <c r="KP440" s="119">
        <v>0</v>
      </c>
      <c r="KQ440" s="119">
        <v>0</v>
      </c>
      <c r="KR440" s="119">
        <v>0</v>
      </c>
      <c r="KS440" s="119">
        <v>0</v>
      </c>
      <c r="KT440" s="119">
        <v>0</v>
      </c>
      <c r="KU440" s="119">
        <v>0</v>
      </c>
      <c r="KV440" s="119">
        <v>0</v>
      </c>
      <c r="KW440" s="119">
        <v>0</v>
      </c>
      <c r="KX440" s="119">
        <v>0</v>
      </c>
      <c r="KY440" s="119">
        <v>0</v>
      </c>
      <c r="KZ440" s="119">
        <v>0</v>
      </c>
      <c r="LA440" s="119">
        <v>0</v>
      </c>
      <c r="LB440" s="119"/>
      <c r="LC440" s="122">
        <v>0</v>
      </c>
      <c r="LD440" s="122">
        <v>0</v>
      </c>
      <c r="LE440" s="122">
        <v>0</v>
      </c>
      <c r="LF440" s="122">
        <v>0</v>
      </c>
      <c r="LG440" s="122">
        <v>0</v>
      </c>
      <c r="LH440" s="122">
        <v>0</v>
      </c>
      <c r="LI440" s="122">
        <v>0</v>
      </c>
      <c r="LJ440" s="122">
        <v>0</v>
      </c>
      <c r="LK440" s="122">
        <v>0</v>
      </c>
      <c r="LL440" s="122">
        <v>0</v>
      </c>
      <c r="LM440" s="119">
        <v>0</v>
      </c>
      <c r="LN440" s="119">
        <v>0</v>
      </c>
      <c r="LO440" s="119">
        <v>0</v>
      </c>
      <c r="LP440" s="130">
        <v>1</v>
      </c>
      <c r="LQ440" s="131">
        <v>6.41025641025641E-3</v>
      </c>
      <c r="LR440" s="119">
        <v>0</v>
      </c>
      <c r="LS440" s="119">
        <v>0</v>
      </c>
      <c r="LT440" s="119">
        <v>0</v>
      </c>
      <c r="LU440" s="119">
        <v>0</v>
      </c>
      <c r="LV440" s="119">
        <v>0</v>
      </c>
      <c r="LW440" s="119">
        <v>0</v>
      </c>
      <c r="LX440" s="122">
        <v>0</v>
      </c>
      <c r="LY440" s="122">
        <v>0</v>
      </c>
      <c r="LZ440" s="122">
        <v>0</v>
      </c>
      <c r="MA440" s="122">
        <v>0</v>
      </c>
      <c r="MB440" s="122">
        <v>0</v>
      </c>
      <c r="MC440" s="122">
        <v>0</v>
      </c>
      <c r="MD440" s="122">
        <v>0</v>
      </c>
      <c r="ME440" s="122">
        <v>0</v>
      </c>
      <c r="MF440" s="122">
        <v>0</v>
      </c>
      <c r="MG440" s="122">
        <v>0</v>
      </c>
      <c r="MH440" s="122">
        <v>0</v>
      </c>
      <c r="MI440" s="122">
        <v>0</v>
      </c>
      <c r="MJ440" s="122">
        <v>0</v>
      </c>
      <c r="MK440" s="122">
        <v>0</v>
      </c>
      <c r="ML440" s="122">
        <v>0</v>
      </c>
      <c r="MM440" s="122">
        <v>0</v>
      </c>
      <c r="MN440" s="122">
        <v>0</v>
      </c>
      <c r="MO440" s="122">
        <v>0</v>
      </c>
      <c r="MP440" s="122">
        <v>0</v>
      </c>
      <c r="MQ440" s="122">
        <v>0</v>
      </c>
      <c r="MR440" s="122">
        <v>0</v>
      </c>
      <c r="MS440" s="122">
        <v>0</v>
      </c>
      <c r="MT440" s="122">
        <v>0</v>
      </c>
      <c r="MU440" s="122">
        <v>0</v>
      </c>
      <c r="MV440" s="122">
        <v>0</v>
      </c>
      <c r="MW440" s="122">
        <v>0</v>
      </c>
      <c r="MX440" s="122">
        <v>0</v>
      </c>
      <c r="MY440" s="122">
        <v>0</v>
      </c>
      <c r="MZ440" s="122">
        <v>0</v>
      </c>
      <c r="NA440" s="122">
        <v>0</v>
      </c>
      <c r="NB440" s="122">
        <v>0</v>
      </c>
      <c r="NC440" s="122">
        <v>0</v>
      </c>
      <c r="ND440" s="122">
        <v>0</v>
      </c>
      <c r="NE440" s="122">
        <v>0</v>
      </c>
      <c r="NF440" s="122">
        <v>0</v>
      </c>
      <c r="NG440" s="122">
        <v>0</v>
      </c>
      <c r="NH440" s="122">
        <v>0</v>
      </c>
      <c r="NI440" s="122">
        <v>0</v>
      </c>
      <c r="NJ440" s="122">
        <v>0</v>
      </c>
      <c r="NK440" s="122">
        <v>0</v>
      </c>
      <c r="NL440" s="122">
        <v>0</v>
      </c>
      <c r="NM440" s="122">
        <v>0</v>
      </c>
      <c r="NN440" s="122">
        <v>0</v>
      </c>
      <c r="NO440" s="122">
        <v>0</v>
      </c>
      <c r="NP440" s="122">
        <v>0</v>
      </c>
      <c r="NQ440" s="122">
        <v>0</v>
      </c>
      <c r="NR440" s="122">
        <v>0</v>
      </c>
      <c r="NS440" s="122">
        <v>0</v>
      </c>
      <c r="NT440" s="122">
        <v>0</v>
      </c>
      <c r="NU440" s="122">
        <v>0</v>
      </c>
      <c r="NV440" s="122">
        <v>0</v>
      </c>
      <c r="NW440" s="122">
        <v>0</v>
      </c>
      <c r="NX440" s="122">
        <v>0</v>
      </c>
      <c r="NY440" s="122">
        <v>0</v>
      </c>
      <c r="NZ440" s="122">
        <v>0</v>
      </c>
      <c r="OA440" s="119">
        <v>0</v>
      </c>
      <c r="OB440" s="119">
        <v>0</v>
      </c>
      <c r="OC440" s="119">
        <v>0</v>
      </c>
      <c r="OD440" s="119">
        <v>0</v>
      </c>
      <c r="OE440" s="119">
        <v>0</v>
      </c>
      <c r="OF440" s="119">
        <v>0</v>
      </c>
      <c r="OG440" s="119">
        <v>0</v>
      </c>
      <c r="OH440" s="119">
        <v>0</v>
      </c>
      <c r="OI440" s="119">
        <v>0</v>
      </c>
      <c r="OJ440" s="119">
        <v>0</v>
      </c>
      <c r="OK440" s="119">
        <v>0</v>
      </c>
      <c r="OL440" s="119">
        <v>0</v>
      </c>
      <c r="OM440" s="119">
        <v>0</v>
      </c>
      <c r="ON440" s="119">
        <v>0</v>
      </c>
      <c r="OO440" s="119">
        <v>0</v>
      </c>
      <c r="OP440" s="119">
        <v>0</v>
      </c>
      <c r="OQ440" s="119">
        <v>0</v>
      </c>
      <c r="OR440" s="119">
        <v>0</v>
      </c>
      <c r="OS440" s="119">
        <v>0</v>
      </c>
      <c r="OT440" s="119">
        <v>0</v>
      </c>
    </row>
    <row r="441" spans="1:410" s="10" customFormat="1">
      <c r="A441" s="55" t="s">
        <v>1435</v>
      </c>
      <c r="B441" s="56" t="s">
        <v>1436</v>
      </c>
      <c r="C441" s="55" t="s">
        <v>466</v>
      </c>
      <c r="D441" s="57">
        <v>6</v>
      </c>
      <c r="E441" s="96">
        <v>2018</v>
      </c>
      <c r="F441" s="56">
        <v>65.08</v>
      </c>
      <c r="G441" s="110">
        <v>6184</v>
      </c>
      <c r="H441" s="110">
        <v>3324</v>
      </c>
      <c r="I441" s="110">
        <v>2860</v>
      </c>
      <c r="J441" s="100">
        <v>23.74</v>
      </c>
      <c r="K441" s="110">
        <v>1911</v>
      </c>
      <c r="L441" s="100">
        <v>32.72</v>
      </c>
      <c r="M441" s="110">
        <v>3037</v>
      </c>
      <c r="N441" s="114">
        <v>415</v>
      </c>
      <c r="O441" s="114">
        <v>199</v>
      </c>
      <c r="P441" s="114">
        <v>216</v>
      </c>
      <c r="Q441" s="112">
        <v>501</v>
      </c>
      <c r="R441" s="113">
        <v>241</v>
      </c>
      <c r="S441" s="113">
        <v>260</v>
      </c>
      <c r="T441" s="114">
        <v>451</v>
      </c>
      <c r="U441" s="114">
        <v>227</v>
      </c>
      <c r="V441" s="114">
        <v>224</v>
      </c>
      <c r="W441" s="114">
        <v>561</v>
      </c>
      <c r="X441" s="113">
        <v>286</v>
      </c>
      <c r="Y441" s="113">
        <v>275</v>
      </c>
      <c r="Z441" s="114">
        <v>507</v>
      </c>
      <c r="AA441" s="114">
        <v>265</v>
      </c>
      <c r="AB441" s="114">
        <v>242</v>
      </c>
      <c r="AC441" s="112">
        <v>641</v>
      </c>
      <c r="AD441" s="112">
        <v>338</v>
      </c>
      <c r="AE441" s="112">
        <v>303</v>
      </c>
      <c r="AF441" s="114">
        <v>556</v>
      </c>
      <c r="AG441" s="114">
        <v>290</v>
      </c>
      <c r="AH441" s="181">
        <v>266</v>
      </c>
      <c r="AI441" s="182"/>
      <c r="AJ441" s="182"/>
      <c r="AK441" s="182"/>
      <c r="AL441" s="114">
        <v>524</v>
      </c>
      <c r="AM441" s="114">
        <v>252</v>
      </c>
      <c r="AN441" s="114">
        <v>272</v>
      </c>
      <c r="AO441" s="114">
        <v>457</v>
      </c>
      <c r="AP441" s="114">
        <v>220</v>
      </c>
      <c r="AQ441" s="114">
        <v>237</v>
      </c>
      <c r="AR441" s="56">
        <v>145</v>
      </c>
      <c r="AS441" s="80">
        <v>7</v>
      </c>
      <c r="AT441" s="115" t="s">
        <v>3642</v>
      </c>
      <c r="AU441" s="59">
        <v>253</v>
      </c>
      <c r="AV441" s="59">
        <v>0</v>
      </c>
      <c r="AW441" s="59">
        <v>49</v>
      </c>
      <c r="AX441" s="59">
        <v>15.4</v>
      </c>
      <c r="AY441" s="59">
        <v>1</v>
      </c>
      <c r="AZ441" s="62">
        <v>2.8567879766488633</v>
      </c>
      <c r="BA441" s="63">
        <v>1</v>
      </c>
      <c r="BB441" s="62">
        <v>0</v>
      </c>
      <c r="BC441" s="63">
        <v>0</v>
      </c>
      <c r="BD441" s="64">
        <v>0</v>
      </c>
      <c r="BE441" s="65">
        <v>0</v>
      </c>
      <c r="BF441" s="62">
        <v>1.5384615384615385</v>
      </c>
      <c r="BG441" s="63">
        <v>1</v>
      </c>
      <c r="BH441" s="62">
        <v>10.76923076923077</v>
      </c>
      <c r="BI441" s="63">
        <v>7</v>
      </c>
      <c r="BJ441" s="64">
        <v>0</v>
      </c>
      <c r="BK441" s="65">
        <v>0</v>
      </c>
      <c r="BL441" s="64">
        <v>0</v>
      </c>
      <c r="BM441" s="65">
        <v>0</v>
      </c>
      <c r="BN441" s="56">
        <v>0</v>
      </c>
      <c r="BO441" s="56">
        <v>0</v>
      </c>
      <c r="BP441" s="56">
        <v>0</v>
      </c>
      <c r="BQ441" s="56">
        <v>0</v>
      </c>
      <c r="BR441" s="56">
        <v>0</v>
      </c>
      <c r="BS441" s="56">
        <v>0</v>
      </c>
      <c r="BT441" s="56">
        <v>0</v>
      </c>
      <c r="BU441" s="56">
        <v>0</v>
      </c>
      <c r="BV441" s="116">
        <v>27.9</v>
      </c>
      <c r="BW441" s="70">
        <v>0.95588235294117652</v>
      </c>
      <c r="BX441" s="56">
        <v>95.6</v>
      </c>
      <c r="BY441" s="107">
        <v>94.1</v>
      </c>
      <c r="BZ441" s="56">
        <v>88.2</v>
      </c>
      <c r="CA441" s="56">
        <v>87.5</v>
      </c>
      <c r="CB441" s="56">
        <v>84.7</v>
      </c>
      <c r="CC441" s="96" t="s">
        <v>2190</v>
      </c>
      <c r="CD441" s="96" t="s">
        <v>3932</v>
      </c>
      <c r="CE441" s="96" t="s">
        <v>555</v>
      </c>
      <c r="CF441" s="96" t="s">
        <v>3933</v>
      </c>
      <c r="CG441" s="96" t="s">
        <v>543</v>
      </c>
      <c r="CH441" s="56">
        <v>0</v>
      </c>
      <c r="CI441" s="56">
        <v>0</v>
      </c>
      <c r="CJ441" s="60">
        <v>0</v>
      </c>
      <c r="CK441" s="61">
        <v>0</v>
      </c>
      <c r="CL441" s="61">
        <v>0</v>
      </c>
      <c r="CM441" s="61">
        <v>0</v>
      </c>
      <c r="CN441" s="56">
        <v>248.14</v>
      </c>
      <c r="CO441" s="56">
        <v>2</v>
      </c>
      <c r="CP441" s="56">
        <v>0</v>
      </c>
      <c r="CQ441" s="56">
        <v>0</v>
      </c>
      <c r="CR441" s="56">
        <v>0</v>
      </c>
      <c r="CS441" s="56">
        <v>0</v>
      </c>
      <c r="CT441" s="56">
        <v>0</v>
      </c>
      <c r="CU441" s="56">
        <v>0</v>
      </c>
      <c r="CV441" s="56">
        <v>0</v>
      </c>
      <c r="CW441" s="56">
        <v>0</v>
      </c>
      <c r="CX441" s="56">
        <v>0</v>
      </c>
      <c r="CY441" s="56">
        <v>0</v>
      </c>
      <c r="CZ441" s="56">
        <v>0</v>
      </c>
      <c r="DA441" s="56">
        <v>0</v>
      </c>
      <c r="DB441" s="60">
        <v>0</v>
      </c>
      <c r="DC441" s="61">
        <v>0</v>
      </c>
      <c r="DD441" s="56" t="s">
        <v>3063</v>
      </c>
      <c r="DE441" s="56" t="s">
        <v>2723</v>
      </c>
      <c r="DF441" s="96" t="s">
        <v>555</v>
      </c>
      <c r="DG441" s="96" t="s">
        <v>555</v>
      </c>
      <c r="DH441" s="56">
        <v>214.59</v>
      </c>
      <c r="DI441" s="56">
        <v>2</v>
      </c>
      <c r="DJ441" s="56">
        <v>0</v>
      </c>
      <c r="DK441" s="56">
        <v>0</v>
      </c>
      <c r="DL441" s="56">
        <v>0</v>
      </c>
      <c r="DM441" s="56">
        <v>0</v>
      </c>
      <c r="DN441" s="56">
        <v>214.59</v>
      </c>
      <c r="DO441" s="56">
        <v>2</v>
      </c>
      <c r="DP441" s="56">
        <v>0</v>
      </c>
      <c r="DQ441" s="56">
        <v>0</v>
      </c>
      <c r="DR441" s="56">
        <v>0</v>
      </c>
      <c r="DS441" s="56">
        <v>0</v>
      </c>
      <c r="DT441" s="56">
        <v>0</v>
      </c>
      <c r="DU441" s="56">
        <v>0</v>
      </c>
      <c r="DV441" s="56">
        <v>0</v>
      </c>
      <c r="DW441" s="56">
        <v>0</v>
      </c>
      <c r="DX441" s="56">
        <v>0</v>
      </c>
      <c r="DY441" s="56">
        <v>0</v>
      </c>
      <c r="DZ441" s="62">
        <v>0</v>
      </c>
      <c r="EA441" s="63">
        <v>0</v>
      </c>
      <c r="EB441" s="62">
        <v>37.313432835820898</v>
      </c>
      <c r="EC441" s="63">
        <v>25</v>
      </c>
      <c r="ED441" s="77">
        <v>0</v>
      </c>
      <c r="EE441" s="72">
        <v>0</v>
      </c>
      <c r="EF441" s="56" t="s">
        <v>3512</v>
      </c>
      <c r="EG441" s="56" t="s">
        <v>3934</v>
      </c>
      <c r="EH441" s="56" t="s">
        <v>555</v>
      </c>
      <c r="EI441" s="56" t="s">
        <v>555</v>
      </c>
      <c r="EJ441" s="56" t="s">
        <v>3935</v>
      </c>
      <c r="EK441" s="56" t="s">
        <v>3936</v>
      </c>
      <c r="EL441" s="56" t="s">
        <v>3937</v>
      </c>
      <c r="EM441" s="56" t="s">
        <v>3938</v>
      </c>
      <c r="EN441" s="56" t="s">
        <v>555</v>
      </c>
      <c r="EO441" s="56" t="s">
        <v>555</v>
      </c>
      <c r="EP441" s="56">
        <v>224.47</v>
      </c>
      <c r="EQ441" s="56">
        <v>2</v>
      </c>
      <c r="ER441" s="99">
        <v>224.47</v>
      </c>
      <c r="ES441" s="96">
        <v>2</v>
      </c>
      <c r="ET441" s="56">
        <v>112.23</v>
      </c>
      <c r="EU441" s="56">
        <v>1</v>
      </c>
      <c r="EV441" s="107">
        <v>224.46689113355782</v>
      </c>
      <c r="EW441" s="56">
        <v>2</v>
      </c>
      <c r="EX441" s="56">
        <v>0</v>
      </c>
      <c r="EY441" s="62">
        <v>73.529411764705884</v>
      </c>
      <c r="EZ441" s="63">
        <v>20</v>
      </c>
      <c r="FA441" s="62">
        <v>50.632911392405063</v>
      </c>
      <c r="FB441" s="63">
        <v>12</v>
      </c>
      <c r="FC441" s="56">
        <v>61.84</v>
      </c>
      <c r="FD441" s="111">
        <v>1</v>
      </c>
      <c r="FE441" s="56">
        <v>0</v>
      </c>
      <c r="FF441" s="56">
        <v>0</v>
      </c>
      <c r="FG441" s="56">
        <v>61.84</v>
      </c>
      <c r="FH441" s="56">
        <v>1</v>
      </c>
      <c r="FI441" s="56">
        <v>0</v>
      </c>
      <c r="FJ441" s="56">
        <v>0</v>
      </c>
      <c r="FK441" s="56">
        <v>123.69</v>
      </c>
      <c r="FL441" s="56">
        <v>2</v>
      </c>
      <c r="FM441" s="56">
        <v>123.69</v>
      </c>
      <c r="FN441" s="56">
        <v>2</v>
      </c>
      <c r="FO441" s="56">
        <v>371.06</v>
      </c>
      <c r="FP441" s="56">
        <v>6</v>
      </c>
      <c r="FQ441" s="56">
        <v>0</v>
      </c>
      <c r="FR441" s="56">
        <v>0</v>
      </c>
      <c r="FS441" s="60">
        <v>1</v>
      </c>
      <c r="FT441" s="61">
        <v>1</v>
      </c>
      <c r="FU441" s="60">
        <v>2.1881838074398248</v>
      </c>
      <c r="FV441" s="61">
        <v>1</v>
      </c>
      <c r="FW441" s="56" t="s">
        <v>3939</v>
      </c>
      <c r="FX441" s="56">
        <v>3.08</v>
      </c>
      <c r="FY441" s="56">
        <v>14.55</v>
      </c>
      <c r="FZ441" s="111">
        <v>1835</v>
      </c>
      <c r="GA441" s="111">
        <v>2358</v>
      </c>
      <c r="GB441" s="56">
        <v>33.79</v>
      </c>
      <c r="GC441" s="56">
        <v>66.209999999999994</v>
      </c>
      <c r="GD441" s="56">
        <v>23.62</v>
      </c>
      <c r="GE441" s="56">
        <v>78.39</v>
      </c>
      <c r="GF441" s="56">
        <v>63.38</v>
      </c>
      <c r="GG441" s="56">
        <v>61.1</v>
      </c>
      <c r="GH441" s="56">
        <v>98.69</v>
      </c>
      <c r="GI441" s="56">
        <v>40.33</v>
      </c>
      <c r="GJ441" s="56">
        <v>15.4</v>
      </c>
      <c r="GK441" s="56">
        <v>62.98</v>
      </c>
      <c r="GL441" s="56">
        <v>1.93</v>
      </c>
      <c r="GM441" s="56">
        <v>15.2</v>
      </c>
      <c r="GN441" s="56">
        <v>3.89</v>
      </c>
      <c r="GO441" s="56">
        <v>14.79</v>
      </c>
      <c r="GP441" s="56">
        <v>4.6100000000000003</v>
      </c>
      <c r="GQ441" s="56">
        <v>1.8</v>
      </c>
      <c r="GR441" s="56">
        <v>1.78</v>
      </c>
      <c r="GS441" s="56">
        <v>0.48</v>
      </c>
      <c r="GT441" s="56">
        <v>10.6</v>
      </c>
      <c r="GU441" s="99">
        <v>16.099893730074388</v>
      </c>
      <c r="GV441" s="120">
        <v>5.78034682080925E-4</v>
      </c>
      <c r="GW441" s="120">
        <v>0.37861271676300601</v>
      </c>
      <c r="GX441" s="120">
        <v>0.44971098265895998</v>
      </c>
      <c r="GY441" s="120">
        <v>0.158381502890173</v>
      </c>
      <c r="GZ441" s="120">
        <v>9.2485549132948E-3</v>
      </c>
      <c r="HA441" s="120">
        <v>1.15606936416185E-3</v>
      </c>
      <c r="HB441" s="120">
        <v>1.73410404624277E-3</v>
      </c>
      <c r="HC441" s="120">
        <v>5.78034682080925E-4</v>
      </c>
      <c r="HD441" s="118">
        <v>0</v>
      </c>
      <c r="HE441" s="118">
        <v>0</v>
      </c>
      <c r="HF441" s="118">
        <v>0</v>
      </c>
      <c r="HG441" s="118">
        <v>0</v>
      </c>
      <c r="HH441" s="118">
        <v>1</v>
      </c>
      <c r="HI441" s="122">
        <v>400</v>
      </c>
      <c r="HJ441" s="118">
        <v>1</v>
      </c>
      <c r="HK441" s="122">
        <v>402</v>
      </c>
      <c r="HL441" s="118">
        <v>0</v>
      </c>
      <c r="HM441" s="118">
        <v>0</v>
      </c>
      <c r="HN441" s="118">
        <v>0</v>
      </c>
      <c r="HO441" s="118">
        <v>0</v>
      </c>
      <c r="HP441" s="118">
        <v>1</v>
      </c>
      <c r="HQ441" s="122">
        <v>411</v>
      </c>
      <c r="HR441" s="122">
        <v>4</v>
      </c>
      <c r="HS441" s="122">
        <v>416</v>
      </c>
      <c r="HT441" s="118">
        <v>0</v>
      </c>
      <c r="HU441" s="118">
        <v>0</v>
      </c>
      <c r="HV441" s="118">
        <v>0</v>
      </c>
      <c r="HW441" s="118">
        <v>0</v>
      </c>
      <c r="HX441" s="118">
        <v>1</v>
      </c>
      <c r="HY441" s="122">
        <v>618</v>
      </c>
      <c r="HZ441" s="118">
        <v>3</v>
      </c>
      <c r="IA441" s="122">
        <v>622</v>
      </c>
      <c r="IB441" s="118">
        <v>0</v>
      </c>
      <c r="IC441" s="118">
        <v>0</v>
      </c>
      <c r="ID441" s="118">
        <v>0</v>
      </c>
      <c r="IE441" s="118">
        <v>0</v>
      </c>
      <c r="IF441" s="118">
        <v>3</v>
      </c>
      <c r="IG441" s="122">
        <v>1043</v>
      </c>
      <c r="IH441" s="118">
        <v>7</v>
      </c>
      <c r="II441" s="122">
        <v>1053</v>
      </c>
      <c r="IJ441" s="119">
        <v>0</v>
      </c>
      <c r="IK441" s="119">
        <v>0</v>
      </c>
      <c r="IL441" s="119">
        <v>0</v>
      </c>
      <c r="IM441" s="119">
        <v>0</v>
      </c>
      <c r="IN441" s="119">
        <v>0</v>
      </c>
      <c r="IO441" s="119">
        <v>0</v>
      </c>
      <c r="IP441" s="119">
        <v>0</v>
      </c>
      <c r="IQ441" s="119">
        <v>0</v>
      </c>
      <c r="IR441" s="119">
        <v>0</v>
      </c>
      <c r="IS441" s="119">
        <v>0</v>
      </c>
      <c r="IT441" s="119">
        <v>0</v>
      </c>
      <c r="IU441" s="119">
        <v>0</v>
      </c>
      <c r="IV441" s="119">
        <v>0</v>
      </c>
      <c r="IW441" s="119">
        <v>0</v>
      </c>
      <c r="IX441" s="119">
        <v>0</v>
      </c>
      <c r="IY441" s="119">
        <v>0</v>
      </c>
      <c r="IZ441" s="119">
        <v>0</v>
      </c>
      <c r="JA441" s="119">
        <v>0</v>
      </c>
      <c r="JB441" s="119">
        <v>0</v>
      </c>
      <c r="JC441" s="119">
        <v>0</v>
      </c>
      <c r="JD441" s="122">
        <v>0</v>
      </c>
      <c r="JE441" s="122">
        <v>0</v>
      </c>
      <c r="JF441" s="122">
        <v>0</v>
      </c>
      <c r="JG441" s="119">
        <v>0</v>
      </c>
      <c r="JH441" s="119">
        <v>0</v>
      </c>
      <c r="JI441" s="119">
        <v>0</v>
      </c>
      <c r="JJ441" s="119">
        <v>0</v>
      </c>
      <c r="JK441" s="119">
        <v>0</v>
      </c>
      <c r="JL441" s="119">
        <v>0</v>
      </c>
      <c r="JM441" s="119">
        <v>0</v>
      </c>
      <c r="JN441" s="119">
        <v>0</v>
      </c>
      <c r="JO441" s="119">
        <v>0</v>
      </c>
      <c r="JP441" s="119">
        <v>0</v>
      </c>
      <c r="JQ441" s="119">
        <v>0</v>
      </c>
      <c r="JR441" s="119">
        <v>0</v>
      </c>
      <c r="JS441" s="119">
        <v>0</v>
      </c>
      <c r="JT441" s="119">
        <v>0</v>
      </c>
      <c r="JU441" s="119">
        <v>0</v>
      </c>
      <c r="JV441" s="119">
        <v>0</v>
      </c>
      <c r="JW441" s="119">
        <v>0</v>
      </c>
      <c r="JX441" s="119">
        <v>0</v>
      </c>
      <c r="JY441" s="119">
        <v>0</v>
      </c>
      <c r="JZ441" s="119">
        <v>0</v>
      </c>
      <c r="KA441" s="119">
        <v>0</v>
      </c>
      <c r="KB441" s="119">
        <v>0</v>
      </c>
      <c r="KC441" s="119">
        <v>0</v>
      </c>
      <c r="KD441" s="119">
        <v>0</v>
      </c>
      <c r="KE441" s="119">
        <v>0</v>
      </c>
      <c r="KF441" s="119">
        <v>0</v>
      </c>
      <c r="KG441" s="119">
        <v>0</v>
      </c>
      <c r="KH441" s="119">
        <v>0</v>
      </c>
      <c r="KI441" s="119">
        <v>0</v>
      </c>
      <c r="KJ441" s="119">
        <v>0</v>
      </c>
      <c r="KK441" s="119">
        <v>0</v>
      </c>
      <c r="KL441" s="119">
        <v>0</v>
      </c>
      <c r="KM441" s="119">
        <v>0</v>
      </c>
      <c r="KN441" s="119">
        <v>0</v>
      </c>
      <c r="KO441" s="119">
        <v>0</v>
      </c>
      <c r="KP441" s="119">
        <v>0</v>
      </c>
      <c r="KQ441" s="119">
        <v>0</v>
      </c>
      <c r="KR441" s="119">
        <v>0</v>
      </c>
      <c r="KS441" s="119">
        <v>0</v>
      </c>
      <c r="KT441" s="119">
        <v>0</v>
      </c>
      <c r="KU441" s="119">
        <v>0</v>
      </c>
      <c r="KV441" s="119">
        <v>0</v>
      </c>
      <c r="KW441" s="119">
        <v>0</v>
      </c>
      <c r="KX441" s="119">
        <v>0</v>
      </c>
      <c r="KY441" s="119">
        <v>0</v>
      </c>
      <c r="KZ441" s="119">
        <v>0</v>
      </c>
      <c r="LA441" s="119">
        <v>0</v>
      </c>
      <c r="LB441" s="119"/>
      <c r="LC441" s="122">
        <v>0</v>
      </c>
      <c r="LD441" s="122">
        <v>0</v>
      </c>
      <c r="LE441" s="122">
        <v>0</v>
      </c>
      <c r="LF441" s="122">
        <v>0</v>
      </c>
      <c r="LG441" s="122">
        <v>0</v>
      </c>
      <c r="LH441" s="122">
        <v>0</v>
      </c>
      <c r="LI441" s="122">
        <v>0</v>
      </c>
      <c r="LJ441" s="122">
        <v>0</v>
      </c>
      <c r="LK441" s="122">
        <v>0</v>
      </c>
      <c r="LL441" s="122">
        <v>0</v>
      </c>
      <c r="LM441" s="119">
        <v>0</v>
      </c>
      <c r="LN441" s="119">
        <v>0</v>
      </c>
      <c r="LO441" s="119">
        <v>0</v>
      </c>
      <c r="LP441" s="119">
        <v>0</v>
      </c>
      <c r="LQ441" s="119">
        <v>0</v>
      </c>
      <c r="LR441" s="119">
        <v>0</v>
      </c>
      <c r="LS441" s="119">
        <v>0</v>
      </c>
      <c r="LT441" s="119">
        <v>0</v>
      </c>
      <c r="LU441" s="119">
        <v>0</v>
      </c>
      <c r="LV441" s="119">
        <v>0</v>
      </c>
      <c r="LW441" s="119">
        <v>0</v>
      </c>
      <c r="LX441" s="122">
        <v>0</v>
      </c>
      <c r="LY441" s="122">
        <v>0</v>
      </c>
      <c r="LZ441" s="122">
        <v>0</v>
      </c>
      <c r="MA441" s="122">
        <v>0</v>
      </c>
      <c r="MB441" s="122">
        <v>0</v>
      </c>
      <c r="MC441" s="122">
        <v>0</v>
      </c>
      <c r="MD441" s="122">
        <v>0</v>
      </c>
      <c r="ME441" s="122">
        <v>0</v>
      </c>
      <c r="MF441" s="122">
        <v>0</v>
      </c>
      <c r="MG441" s="122">
        <v>0</v>
      </c>
      <c r="MH441" s="122">
        <v>0</v>
      </c>
      <c r="MI441" s="122">
        <v>0</v>
      </c>
      <c r="MJ441" s="122">
        <v>0</v>
      </c>
      <c r="MK441" s="122">
        <v>0</v>
      </c>
      <c r="ML441" s="122">
        <v>0</v>
      </c>
      <c r="MM441" s="122">
        <v>0</v>
      </c>
      <c r="MN441" s="122">
        <v>0</v>
      </c>
      <c r="MO441" s="122">
        <v>0</v>
      </c>
      <c r="MP441" s="122">
        <v>0</v>
      </c>
      <c r="MQ441" s="122">
        <v>0</v>
      </c>
      <c r="MR441" s="122">
        <v>0</v>
      </c>
      <c r="MS441" s="122">
        <v>0</v>
      </c>
      <c r="MT441" s="122">
        <v>0</v>
      </c>
      <c r="MU441" s="122">
        <v>0</v>
      </c>
      <c r="MV441" s="122">
        <v>0</v>
      </c>
      <c r="MW441" s="122">
        <v>0</v>
      </c>
      <c r="MX441" s="122">
        <v>0</v>
      </c>
      <c r="MY441" s="122">
        <v>0</v>
      </c>
      <c r="MZ441" s="122">
        <v>0</v>
      </c>
      <c r="NA441" s="122">
        <v>0</v>
      </c>
      <c r="NB441" s="122">
        <v>0</v>
      </c>
      <c r="NC441" s="122">
        <v>0</v>
      </c>
      <c r="ND441" s="122">
        <v>0</v>
      </c>
      <c r="NE441" s="122">
        <v>0</v>
      </c>
      <c r="NF441" s="122">
        <v>0</v>
      </c>
      <c r="NG441" s="122">
        <v>0</v>
      </c>
      <c r="NH441" s="122">
        <v>0</v>
      </c>
      <c r="NI441" s="122">
        <v>0</v>
      </c>
      <c r="NJ441" s="122">
        <v>0</v>
      </c>
      <c r="NK441" s="122">
        <v>0</v>
      </c>
      <c r="NL441" s="122">
        <v>0</v>
      </c>
      <c r="NM441" s="122">
        <v>0</v>
      </c>
      <c r="NN441" s="122">
        <v>0</v>
      </c>
      <c r="NO441" s="122">
        <v>0</v>
      </c>
      <c r="NP441" s="122">
        <v>0</v>
      </c>
      <c r="NQ441" s="122">
        <v>0</v>
      </c>
      <c r="NR441" s="122">
        <v>0</v>
      </c>
      <c r="NS441" s="122">
        <v>0</v>
      </c>
      <c r="NT441" s="122">
        <v>0</v>
      </c>
      <c r="NU441" s="122">
        <v>0</v>
      </c>
      <c r="NV441" s="122">
        <v>0</v>
      </c>
      <c r="NW441" s="122">
        <v>0</v>
      </c>
      <c r="NX441" s="122">
        <v>0</v>
      </c>
      <c r="NY441" s="122">
        <v>0</v>
      </c>
      <c r="NZ441" s="122">
        <v>0</v>
      </c>
      <c r="OA441" s="119">
        <v>0</v>
      </c>
      <c r="OB441" s="119">
        <v>0</v>
      </c>
      <c r="OC441" s="119">
        <v>0</v>
      </c>
      <c r="OD441" s="119">
        <v>0</v>
      </c>
      <c r="OE441" s="119">
        <v>0</v>
      </c>
      <c r="OF441" s="119">
        <v>0</v>
      </c>
      <c r="OG441" s="119">
        <v>0</v>
      </c>
      <c r="OH441" s="119">
        <v>0</v>
      </c>
      <c r="OI441" s="119">
        <v>0</v>
      </c>
      <c r="OJ441" s="119">
        <v>0</v>
      </c>
      <c r="OK441" s="119">
        <v>0</v>
      </c>
      <c r="OL441" s="119">
        <v>0</v>
      </c>
      <c r="OM441" s="119">
        <v>0</v>
      </c>
      <c r="ON441" s="119">
        <v>0</v>
      </c>
      <c r="OO441" s="119">
        <v>0</v>
      </c>
      <c r="OP441" s="119">
        <v>0</v>
      </c>
      <c r="OQ441" s="119">
        <v>0</v>
      </c>
      <c r="OR441" s="119">
        <v>0</v>
      </c>
      <c r="OS441" s="119">
        <v>0</v>
      </c>
      <c r="OT441" s="119">
        <v>0</v>
      </c>
    </row>
    <row r="442" spans="1:410" s="10" customFormat="1">
      <c r="A442" s="55" t="s">
        <v>1461</v>
      </c>
      <c r="B442" s="56" t="s">
        <v>1462</v>
      </c>
      <c r="C442" s="55" t="s">
        <v>547</v>
      </c>
      <c r="D442" s="57">
        <v>4</v>
      </c>
      <c r="E442" s="96">
        <v>2018</v>
      </c>
      <c r="F442" s="56">
        <v>71.900000000000006</v>
      </c>
      <c r="G442" s="110">
        <v>124552</v>
      </c>
      <c r="H442" s="110">
        <v>48787</v>
      </c>
      <c r="I442" s="110">
        <v>75765</v>
      </c>
      <c r="J442" s="100">
        <v>21.34</v>
      </c>
      <c r="K442" s="110">
        <v>36778</v>
      </c>
      <c r="L442" s="100">
        <v>53.8</v>
      </c>
      <c r="M442" s="110">
        <v>92699</v>
      </c>
      <c r="N442" s="114">
        <v>14634</v>
      </c>
      <c r="O442" s="114">
        <v>7363</v>
      </c>
      <c r="P442" s="114">
        <v>7271</v>
      </c>
      <c r="Q442" s="112">
        <v>17503</v>
      </c>
      <c r="R442" s="113">
        <v>8819</v>
      </c>
      <c r="S442" s="113">
        <v>8684</v>
      </c>
      <c r="T442" s="114">
        <v>14142</v>
      </c>
      <c r="U442" s="114">
        <v>7219</v>
      </c>
      <c r="V442" s="114">
        <v>6923</v>
      </c>
      <c r="W442" s="114">
        <v>16782</v>
      </c>
      <c r="X442" s="113">
        <v>8594</v>
      </c>
      <c r="Y442" s="113">
        <v>8188</v>
      </c>
      <c r="Z442" s="114">
        <v>13613</v>
      </c>
      <c r="AA442" s="114">
        <v>6986</v>
      </c>
      <c r="AB442" s="114">
        <v>6627</v>
      </c>
      <c r="AC442" s="112">
        <v>15944</v>
      </c>
      <c r="AD442" s="112">
        <v>8118</v>
      </c>
      <c r="AE442" s="112">
        <v>7826</v>
      </c>
      <c r="AF442" s="114">
        <v>12778</v>
      </c>
      <c r="AG442" s="114">
        <v>6391</v>
      </c>
      <c r="AH442" s="181">
        <v>6387</v>
      </c>
      <c r="AI442" s="182"/>
      <c r="AJ442" s="182"/>
      <c r="AK442" s="182"/>
      <c r="AL442" s="114">
        <v>11208</v>
      </c>
      <c r="AM442" s="114">
        <v>5360</v>
      </c>
      <c r="AN442" s="114">
        <v>5848</v>
      </c>
      <c r="AO442" s="114">
        <v>10025</v>
      </c>
      <c r="AP442" s="114">
        <v>4642</v>
      </c>
      <c r="AQ442" s="114">
        <v>5383</v>
      </c>
      <c r="AR442" s="111">
        <v>1340</v>
      </c>
      <c r="AS442" s="80">
        <v>785</v>
      </c>
      <c r="AT442" s="115" t="s">
        <v>3642</v>
      </c>
      <c r="AU442" s="59">
        <v>5382</v>
      </c>
      <c r="AV442" s="59">
        <v>0</v>
      </c>
      <c r="AW442" s="59">
        <v>1974</v>
      </c>
      <c r="AX442" s="59">
        <v>12.6</v>
      </c>
      <c r="AY442" s="59">
        <v>36</v>
      </c>
      <c r="AZ442" s="62">
        <v>3.2440776721566444</v>
      </c>
      <c r="BA442" s="63">
        <v>42</v>
      </c>
      <c r="BB442" s="62">
        <v>0</v>
      </c>
      <c r="BC442" s="63">
        <v>0</v>
      </c>
      <c r="BD442" s="64">
        <v>0</v>
      </c>
      <c r="BE442" s="65">
        <v>0</v>
      </c>
      <c r="BF442" s="62">
        <v>10.482180293501047</v>
      </c>
      <c r="BG442" s="63">
        <v>300</v>
      </c>
      <c r="BH442" s="62">
        <v>9.2243186582809216</v>
      </c>
      <c r="BI442" s="63">
        <v>264</v>
      </c>
      <c r="BJ442" s="64">
        <v>0</v>
      </c>
      <c r="BK442" s="65">
        <v>0</v>
      </c>
      <c r="BL442" s="64">
        <v>9.3923170846247768</v>
      </c>
      <c r="BM442" s="65">
        <v>2</v>
      </c>
      <c r="BN442" s="56">
        <v>0</v>
      </c>
      <c r="BO442" s="56">
        <v>0</v>
      </c>
      <c r="BP442" s="56">
        <v>25.338000000000001</v>
      </c>
      <c r="BQ442" s="56">
        <v>7</v>
      </c>
      <c r="BR442" s="56">
        <v>0</v>
      </c>
      <c r="BS442" s="56">
        <v>0</v>
      </c>
      <c r="BT442" s="56">
        <v>27.6</v>
      </c>
      <c r="BU442" s="56">
        <v>7</v>
      </c>
      <c r="BV442" s="116">
        <v>87.9</v>
      </c>
      <c r="BW442" s="70">
        <v>0.95516014234875446</v>
      </c>
      <c r="BX442" s="56">
        <v>83.8</v>
      </c>
      <c r="BY442" s="107">
        <v>95.3</v>
      </c>
      <c r="BZ442" s="56">
        <v>97.8</v>
      </c>
      <c r="CA442" s="56">
        <v>71.2</v>
      </c>
      <c r="CB442" s="56">
        <v>92.5</v>
      </c>
      <c r="CC442" s="96" t="s">
        <v>3654</v>
      </c>
      <c r="CD442" s="96" t="s">
        <v>1931</v>
      </c>
      <c r="CE442" s="96" t="s">
        <v>555</v>
      </c>
      <c r="CF442" s="96" t="s">
        <v>789</v>
      </c>
      <c r="CG442" s="96" t="s">
        <v>2079</v>
      </c>
      <c r="CH442" s="56">
        <v>14.34</v>
      </c>
      <c r="CI442" s="56">
        <v>3</v>
      </c>
      <c r="CJ442" s="60">
        <v>0.5125839356194577</v>
      </c>
      <c r="CK442" s="61">
        <v>10</v>
      </c>
      <c r="CL442" s="107">
        <v>14.336917562724015</v>
      </c>
      <c r="CM442" s="56">
        <v>3</v>
      </c>
      <c r="CN442" s="56">
        <v>23.89</v>
      </c>
      <c r="CO442" s="56">
        <v>5</v>
      </c>
      <c r="CP442" s="56">
        <v>0</v>
      </c>
      <c r="CQ442" s="56">
        <v>0</v>
      </c>
      <c r="CR442" s="56">
        <v>4.38</v>
      </c>
      <c r="CS442" s="56">
        <v>1</v>
      </c>
      <c r="CT442" s="56">
        <v>0</v>
      </c>
      <c r="CU442" s="56">
        <v>0</v>
      </c>
      <c r="CV442" s="56">
        <v>0</v>
      </c>
      <c r="CW442" s="56">
        <v>0</v>
      </c>
      <c r="CX442" s="56">
        <v>0</v>
      </c>
      <c r="CY442" s="56">
        <v>0</v>
      </c>
      <c r="CZ442" s="107">
        <v>4.3836577240049097</v>
      </c>
      <c r="DA442" s="56">
        <v>1</v>
      </c>
      <c r="DB442" s="60">
        <v>0.16503465727802838</v>
      </c>
      <c r="DC442" s="61">
        <v>3</v>
      </c>
      <c r="DD442" s="56" t="s">
        <v>3940</v>
      </c>
      <c r="DE442" s="56" t="s">
        <v>3941</v>
      </c>
      <c r="DF442" s="96" t="s">
        <v>555</v>
      </c>
      <c r="DG442" s="96" t="s">
        <v>555</v>
      </c>
      <c r="DH442" s="56">
        <v>21.92</v>
      </c>
      <c r="DI442" s="56">
        <v>5</v>
      </c>
      <c r="DJ442" s="56">
        <v>43.84</v>
      </c>
      <c r="DK442" s="56">
        <v>10</v>
      </c>
      <c r="DL442" s="56">
        <v>13.15</v>
      </c>
      <c r="DM442" s="56">
        <v>3</v>
      </c>
      <c r="DN442" s="56">
        <v>21.92</v>
      </c>
      <c r="DO442" s="56">
        <v>5</v>
      </c>
      <c r="DP442" s="56">
        <v>25.96</v>
      </c>
      <c r="DQ442" s="56">
        <v>17</v>
      </c>
      <c r="DR442" s="56">
        <v>4.58</v>
      </c>
      <c r="DS442" s="56">
        <v>1</v>
      </c>
      <c r="DT442" s="56">
        <v>64.16</v>
      </c>
      <c r="DU442" s="56">
        <v>14</v>
      </c>
      <c r="DV442" s="56">
        <v>9.17</v>
      </c>
      <c r="DW442" s="56">
        <v>2</v>
      </c>
      <c r="DX442" s="56">
        <v>0</v>
      </c>
      <c r="DY442" s="56">
        <v>0</v>
      </c>
      <c r="DZ442" s="62">
        <v>1.9082691663876798</v>
      </c>
      <c r="EA442" s="63">
        <v>57</v>
      </c>
      <c r="EB442" s="62">
        <v>26.21359223300971</v>
      </c>
      <c r="EC442" s="63">
        <v>783</v>
      </c>
      <c r="ED442" s="60">
        <v>1.4237993538141394</v>
      </c>
      <c r="EE442" s="61">
        <v>26</v>
      </c>
      <c r="EF442" s="56" t="s">
        <v>3942</v>
      </c>
      <c r="EG442" s="56" t="s">
        <v>3943</v>
      </c>
      <c r="EH442" s="56" t="s">
        <v>555</v>
      </c>
      <c r="EI442" s="56" t="s">
        <v>555</v>
      </c>
      <c r="EJ442" s="56" t="s">
        <v>3944</v>
      </c>
      <c r="EK442" s="56" t="s">
        <v>3945</v>
      </c>
      <c r="EL442" s="56" t="s">
        <v>3946</v>
      </c>
      <c r="EM442" s="56" t="s">
        <v>3947</v>
      </c>
      <c r="EN442" s="56" t="s">
        <v>555</v>
      </c>
      <c r="EO442" s="56" t="s">
        <v>555</v>
      </c>
      <c r="EP442" s="56">
        <v>13.75</v>
      </c>
      <c r="EQ442" s="56">
        <v>3</v>
      </c>
      <c r="ER442" s="99">
        <v>64.760000000000005</v>
      </c>
      <c r="ES442" s="96">
        <v>14</v>
      </c>
      <c r="ET442" s="56">
        <v>100.82</v>
      </c>
      <c r="EU442" s="56">
        <v>22</v>
      </c>
      <c r="EV442" s="107">
        <v>18.329999999999998</v>
      </c>
      <c r="EW442" s="56">
        <v>4</v>
      </c>
      <c r="EX442" s="56">
        <v>2</v>
      </c>
      <c r="EY442" s="62">
        <v>159.19972640218879</v>
      </c>
      <c r="EZ442" s="63">
        <v>931</v>
      </c>
      <c r="FA442" s="62">
        <v>112.0193200817388</v>
      </c>
      <c r="FB442" s="63">
        <v>603</v>
      </c>
      <c r="FC442" s="56">
        <v>34.71</v>
      </c>
      <c r="FD442" s="111">
        <v>13</v>
      </c>
      <c r="FE442" s="56">
        <v>128.16</v>
      </c>
      <c r="FF442" s="56">
        <v>48</v>
      </c>
      <c r="FG442" s="56">
        <v>10.68</v>
      </c>
      <c r="FH442" s="56">
        <v>4</v>
      </c>
      <c r="FI442" s="56">
        <v>5.34</v>
      </c>
      <c r="FJ442" s="56">
        <v>2</v>
      </c>
      <c r="FK442" s="56">
        <v>178.89</v>
      </c>
      <c r="FL442" s="56">
        <v>67</v>
      </c>
      <c r="FM442" s="56">
        <v>136.16999999999999</v>
      </c>
      <c r="FN442" s="56">
        <v>51</v>
      </c>
      <c r="FO442" s="56">
        <v>136.16999999999999</v>
      </c>
      <c r="FP442" s="56">
        <v>51</v>
      </c>
      <c r="FQ442" s="56">
        <v>10.68</v>
      </c>
      <c r="FR442" s="56">
        <v>4</v>
      </c>
      <c r="FS442" s="60">
        <v>42</v>
      </c>
      <c r="FT442" s="61">
        <v>42</v>
      </c>
      <c r="FU442" s="60">
        <v>2.5935162094763093</v>
      </c>
      <c r="FV442" s="61">
        <v>26</v>
      </c>
      <c r="FW442" s="56" t="s">
        <v>3948</v>
      </c>
      <c r="FX442" s="56">
        <v>3.55</v>
      </c>
      <c r="FY442" s="56">
        <v>10.82</v>
      </c>
      <c r="FZ442" s="111">
        <v>32159</v>
      </c>
      <c r="GA442" s="111">
        <v>39450</v>
      </c>
      <c r="GB442" s="56">
        <v>47.59</v>
      </c>
      <c r="GC442" s="56">
        <v>52.41</v>
      </c>
      <c r="GD442" s="56">
        <v>24.59</v>
      </c>
      <c r="GE442" s="56">
        <v>67.03</v>
      </c>
      <c r="GF442" s="56">
        <v>61.95</v>
      </c>
      <c r="GG442" s="56">
        <v>32.42</v>
      </c>
      <c r="GH442" s="56">
        <v>96.9</v>
      </c>
      <c r="GI442" s="56">
        <v>34.26</v>
      </c>
      <c r="GJ442" s="56">
        <v>20.71</v>
      </c>
      <c r="GK442" s="56">
        <v>79.11</v>
      </c>
      <c r="GL442" s="56">
        <v>2.72</v>
      </c>
      <c r="GM442" s="56">
        <v>9.84</v>
      </c>
      <c r="GN442" s="56">
        <v>4.28</v>
      </c>
      <c r="GO442" s="56">
        <v>19.93</v>
      </c>
      <c r="GP442" s="56">
        <v>4.49</v>
      </c>
      <c r="GQ442" s="56">
        <v>1.53</v>
      </c>
      <c r="GR442" s="56">
        <v>3.44</v>
      </c>
      <c r="GS442" s="56">
        <v>0.69</v>
      </c>
      <c r="GT442" s="56">
        <v>6.95</v>
      </c>
      <c r="GU442" s="99">
        <v>39.127237067908801</v>
      </c>
      <c r="GV442" s="120">
        <v>1.59378163885169E-2</v>
      </c>
      <c r="GW442" s="120">
        <v>0.80894216009667197</v>
      </c>
      <c r="GX442" s="120">
        <v>0.138541428524772</v>
      </c>
      <c r="GY442" s="120">
        <v>3.3573924687285699E-2</v>
      </c>
      <c r="GZ442" s="120">
        <v>8.1648649531336796E-4</v>
      </c>
      <c r="HA442" s="120">
        <v>1.3063783925013899E-4</v>
      </c>
      <c r="HB442" s="120">
        <v>1.3063783925013899E-4</v>
      </c>
      <c r="HC442" s="120">
        <v>1.92690812893955E-3</v>
      </c>
      <c r="HD442" s="122">
        <v>395</v>
      </c>
      <c r="HE442" s="138">
        <v>0</v>
      </c>
      <c r="HF442" s="118">
        <v>1</v>
      </c>
      <c r="HG442" s="118">
        <v>0</v>
      </c>
      <c r="HH442" s="122">
        <v>7722</v>
      </c>
      <c r="HI442" s="122">
        <v>4304</v>
      </c>
      <c r="HJ442" s="122">
        <v>14</v>
      </c>
      <c r="HK442" s="122">
        <v>12436</v>
      </c>
      <c r="HL442" s="122">
        <v>397</v>
      </c>
      <c r="HM442" s="118">
        <v>0</v>
      </c>
      <c r="HN442" s="122">
        <v>1</v>
      </c>
      <c r="HO442" s="118">
        <v>0</v>
      </c>
      <c r="HP442" s="122">
        <v>9696</v>
      </c>
      <c r="HQ442" s="122">
        <v>5111</v>
      </c>
      <c r="HR442" s="122">
        <v>20</v>
      </c>
      <c r="HS442" s="122">
        <v>15225</v>
      </c>
      <c r="HT442" s="122">
        <v>336</v>
      </c>
      <c r="HU442" s="118">
        <v>1</v>
      </c>
      <c r="HV442" s="118">
        <v>0</v>
      </c>
      <c r="HW442" s="118">
        <v>1</v>
      </c>
      <c r="HX442" s="122">
        <v>10055</v>
      </c>
      <c r="HY442" s="122">
        <v>5556</v>
      </c>
      <c r="HZ442" s="122">
        <v>20</v>
      </c>
      <c r="IA442" s="122">
        <v>15969</v>
      </c>
      <c r="IB442" s="122">
        <v>499</v>
      </c>
      <c r="IC442" s="118">
        <v>0</v>
      </c>
      <c r="ID442" s="118">
        <v>3</v>
      </c>
      <c r="IE442" s="118">
        <v>0</v>
      </c>
      <c r="IF442" s="122">
        <v>14353</v>
      </c>
      <c r="IG442" s="122">
        <v>7952</v>
      </c>
      <c r="IH442" s="122">
        <v>238</v>
      </c>
      <c r="II442" s="122">
        <v>23045</v>
      </c>
      <c r="IJ442" s="130">
        <v>28</v>
      </c>
      <c r="IK442" s="131">
        <v>1.2058570198105099E-2</v>
      </c>
      <c r="IL442" s="130">
        <v>328</v>
      </c>
      <c r="IM442" s="131">
        <v>0.141257536606374</v>
      </c>
      <c r="IN442" s="130">
        <v>351</v>
      </c>
      <c r="IO442" s="131">
        <v>0.15116279069767399</v>
      </c>
      <c r="IP442" s="119">
        <v>0</v>
      </c>
      <c r="IQ442" s="119">
        <v>0</v>
      </c>
      <c r="IR442" s="130">
        <v>1</v>
      </c>
      <c r="IS442" s="131">
        <v>4.30663221360896E-4</v>
      </c>
      <c r="IT442" s="119">
        <v>0</v>
      </c>
      <c r="IU442" s="119">
        <v>0</v>
      </c>
      <c r="IV442" s="130">
        <v>1162</v>
      </c>
      <c r="IW442" s="131">
        <v>0.50043066322136098</v>
      </c>
      <c r="IX442" s="130">
        <v>379</v>
      </c>
      <c r="IY442" s="131">
        <v>0.16322136089577899</v>
      </c>
      <c r="IZ442" s="119">
        <v>0</v>
      </c>
      <c r="JA442" s="119"/>
      <c r="JB442" s="130">
        <v>1</v>
      </c>
      <c r="JC442" s="131">
        <v>4.30663221360896E-4</v>
      </c>
      <c r="JD442" s="130">
        <v>1</v>
      </c>
      <c r="JE442" s="131">
        <v>4.30663221360896E-4</v>
      </c>
      <c r="JF442" s="119">
        <v>0</v>
      </c>
      <c r="JG442" s="119">
        <v>0</v>
      </c>
      <c r="JH442" s="119">
        <v>0</v>
      </c>
      <c r="JI442" s="119">
        <v>0</v>
      </c>
      <c r="JJ442" s="130">
        <v>15</v>
      </c>
      <c r="JK442" s="131">
        <v>6.4599483204134398E-3</v>
      </c>
      <c r="JL442" s="130">
        <v>2</v>
      </c>
      <c r="JM442" s="131">
        <v>8.6132644272179199E-4</v>
      </c>
      <c r="JN442" s="119">
        <v>0</v>
      </c>
      <c r="JO442" s="119">
        <v>0</v>
      </c>
      <c r="JP442" s="119">
        <v>0</v>
      </c>
      <c r="JQ442" s="119">
        <v>0</v>
      </c>
      <c r="JR442" s="130">
        <v>4</v>
      </c>
      <c r="JS442" s="131">
        <v>1.7226528854435801E-3</v>
      </c>
      <c r="JT442" s="119">
        <v>0</v>
      </c>
      <c r="JU442" s="119">
        <v>0</v>
      </c>
      <c r="JV442" s="130">
        <v>2</v>
      </c>
      <c r="JW442" s="131">
        <v>8.6132644272179199E-4</v>
      </c>
      <c r="JX442" s="119">
        <v>0</v>
      </c>
      <c r="JY442" s="119">
        <v>0</v>
      </c>
      <c r="JZ442" s="119">
        <v>0</v>
      </c>
      <c r="KA442" s="119">
        <v>0</v>
      </c>
      <c r="KB442" s="130">
        <v>5</v>
      </c>
      <c r="KC442" s="131">
        <v>2.1533161068044799E-3</v>
      </c>
      <c r="KD442" s="119"/>
      <c r="KE442" s="119">
        <v>0</v>
      </c>
      <c r="KF442" s="119">
        <v>0</v>
      </c>
      <c r="KG442" s="119">
        <v>0</v>
      </c>
      <c r="KH442" s="119">
        <v>0</v>
      </c>
      <c r="KI442" s="119">
        <v>0</v>
      </c>
      <c r="KJ442" s="119">
        <v>0</v>
      </c>
      <c r="KK442" s="119">
        <v>0</v>
      </c>
      <c r="KL442" s="119">
        <v>0</v>
      </c>
      <c r="KM442" s="119">
        <v>0</v>
      </c>
      <c r="KN442" s="119">
        <v>0</v>
      </c>
      <c r="KO442" s="119">
        <v>0</v>
      </c>
      <c r="KP442" s="119">
        <v>0</v>
      </c>
      <c r="KQ442" s="119">
        <v>0</v>
      </c>
      <c r="KR442" s="119">
        <v>0</v>
      </c>
      <c r="KS442" s="119">
        <v>0</v>
      </c>
      <c r="KT442" s="119">
        <v>0</v>
      </c>
      <c r="KU442" s="131">
        <v>1.7226528854435801E-3</v>
      </c>
      <c r="KV442" s="119">
        <v>0</v>
      </c>
      <c r="KW442" s="119">
        <v>0</v>
      </c>
      <c r="KX442" s="119">
        <v>0</v>
      </c>
      <c r="KY442" s="119">
        <v>0</v>
      </c>
      <c r="KZ442" s="119">
        <v>0</v>
      </c>
      <c r="LA442" s="119">
        <v>0</v>
      </c>
      <c r="LB442" s="130">
        <v>1</v>
      </c>
      <c r="LC442" s="131">
        <v>4.30663221360896E-4</v>
      </c>
      <c r="LD442" s="122">
        <v>0</v>
      </c>
      <c r="LE442" s="122">
        <v>0</v>
      </c>
      <c r="LF442" s="130">
        <v>1</v>
      </c>
      <c r="LG442" s="131">
        <v>4.30663221360896E-4</v>
      </c>
      <c r="LH442" s="122">
        <v>0</v>
      </c>
      <c r="LI442" s="122">
        <v>0</v>
      </c>
      <c r="LJ442" s="130">
        <v>7</v>
      </c>
      <c r="LK442" s="131">
        <v>3.0146425495262701E-3</v>
      </c>
      <c r="LL442" s="119">
        <v>0</v>
      </c>
      <c r="LM442" s="119">
        <v>0</v>
      </c>
      <c r="LN442" s="119">
        <v>0</v>
      </c>
      <c r="LO442" s="119">
        <v>0</v>
      </c>
      <c r="LP442" s="119">
        <v>0</v>
      </c>
      <c r="LQ442" s="119">
        <v>0</v>
      </c>
      <c r="LR442" s="119">
        <v>0</v>
      </c>
      <c r="LS442" s="119">
        <v>0</v>
      </c>
      <c r="LT442" s="119">
        <v>0</v>
      </c>
      <c r="LU442" s="119">
        <v>0</v>
      </c>
      <c r="LV442" s="119">
        <v>0</v>
      </c>
      <c r="LW442" s="119">
        <v>0</v>
      </c>
      <c r="LX442" s="122">
        <v>0</v>
      </c>
      <c r="LY442" s="122">
        <v>0</v>
      </c>
      <c r="LZ442" s="122">
        <v>0</v>
      </c>
      <c r="MA442" s="122">
        <v>0</v>
      </c>
      <c r="MB442" s="122">
        <v>0</v>
      </c>
      <c r="MC442" s="122">
        <v>0</v>
      </c>
      <c r="MD442" s="122">
        <v>0</v>
      </c>
      <c r="ME442" s="122">
        <v>0</v>
      </c>
      <c r="MF442" s="130">
        <v>1</v>
      </c>
      <c r="MG442" s="131">
        <v>4.30663221360896E-4</v>
      </c>
      <c r="MH442" s="119"/>
      <c r="MI442" s="122">
        <v>0</v>
      </c>
      <c r="MJ442" s="122">
        <v>0</v>
      </c>
      <c r="MK442" s="122">
        <v>0</v>
      </c>
      <c r="ML442" s="119"/>
      <c r="MM442" s="119"/>
      <c r="MN442" s="130">
        <v>1</v>
      </c>
      <c r="MO442" s="131">
        <v>4.30663221360896E-4</v>
      </c>
      <c r="MP442" s="122">
        <v>0</v>
      </c>
      <c r="MQ442" s="122">
        <v>0</v>
      </c>
      <c r="MR442" s="122">
        <v>0</v>
      </c>
      <c r="MS442" s="122">
        <v>0</v>
      </c>
      <c r="MT442" s="130">
        <v>2</v>
      </c>
      <c r="MU442" s="131">
        <v>8.6132644272179199E-4</v>
      </c>
      <c r="MV442" s="130">
        <v>18</v>
      </c>
      <c r="MW442" s="131">
        <v>7.7519379844961196E-3</v>
      </c>
      <c r="MX442" s="119"/>
      <c r="MY442" s="119"/>
      <c r="MZ442" s="122">
        <v>0</v>
      </c>
      <c r="NA442" s="122">
        <v>0</v>
      </c>
      <c r="NB442" s="122">
        <v>0</v>
      </c>
      <c r="NC442" s="122">
        <v>0</v>
      </c>
      <c r="ND442" s="122">
        <v>0</v>
      </c>
      <c r="NE442" s="122">
        <v>0</v>
      </c>
      <c r="NF442" s="122">
        <v>0</v>
      </c>
      <c r="NG442" s="122">
        <v>0</v>
      </c>
      <c r="NH442" s="122">
        <v>0</v>
      </c>
      <c r="NI442" s="122">
        <v>0</v>
      </c>
      <c r="NJ442" s="122">
        <v>0</v>
      </c>
      <c r="NK442" s="122">
        <v>0</v>
      </c>
      <c r="NL442" s="122">
        <v>0</v>
      </c>
      <c r="NM442" s="122">
        <v>0</v>
      </c>
      <c r="NN442" s="122">
        <v>0</v>
      </c>
      <c r="NO442" s="122">
        <v>0</v>
      </c>
      <c r="NP442" s="122">
        <v>0</v>
      </c>
      <c r="NQ442" s="122">
        <v>0</v>
      </c>
      <c r="NR442" s="122">
        <v>0</v>
      </c>
      <c r="NS442" s="122">
        <v>0</v>
      </c>
      <c r="NT442" s="122">
        <v>0</v>
      </c>
      <c r="NU442" s="122">
        <v>0</v>
      </c>
      <c r="NV442" s="122">
        <v>0</v>
      </c>
      <c r="NW442" s="122">
        <v>0</v>
      </c>
      <c r="NX442" s="122">
        <v>0</v>
      </c>
      <c r="NY442" s="122">
        <v>0</v>
      </c>
      <c r="NZ442" s="122">
        <v>0</v>
      </c>
      <c r="OA442" s="119">
        <v>0</v>
      </c>
      <c r="OB442" s="119">
        <v>0</v>
      </c>
      <c r="OC442" s="119">
        <v>0</v>
      </c>
      <c r="OD442" s="119">
        <v>0</v>
      </c>
      <c r="OE442" s="119">
        <v>0</v>
      </c>
      <c r="OF442" s="119">
        <v>0</v>
      </c>
      <c r="OG442" s="119">
        <v>0</v>
      </c>
      <c r="OH442" s="119">
        <v>0</v>
      </c>
      <c r="OI442" s="119">
        <v>0</v>
      </c>
      <c r="OJ442" s="119">
        <v>0</v>
      </c>
      <c r="OK442" s="119">
        <v>0</v>
      </c>
      <c r="OL442" s="119">
        <v>0</v>
      </c>
      <c r="OM442" s="122">
        <v>0</v>
      </c>
      <c r="ON442" s="122">
        <v>0</v>
      </c>
      <c r="OO442" s="122">
        <v>0</v>
      </c>
      <c r="OP442" s="122">
        <v>0</v>
      </c>
      <c r="OQ442" s="122">
        <v>0</v>
      </c>
      <c r="OR442" s="122">
        <v>0</v>
      </c>
      <c r="OS442" s="130">
        <v>1</v>
      </c>
      <c r="OT442" s="131">
        <v>4.30663221360896E-4</v>
      </c>
    </row>
    <row r="443" spans="1:410" s="10" customFormat="1">
      <c r="A443" s="55" t="s">
        <v>1468</v>
      </c>
      <c r="B443" s="56" t="s">
        <v>1469</v>
      </c>
      <c r="C443" s="55" t="s">
        <v>441</v>
      </c>
      <c r="D443" s="57">
        <v>6</v>
      </c>
      <c r="E443" s="96">
        <v>2018</v>
      </c>
      <c r="F443" s="56">
        <v>66.28</v>
      </c>
      <c r="G443" s="110">
        <v>6888</v>
      </c>
      <c r="H443" s="110">
        <v>2111</v>
      </c>
      <c r="I443" s="110">
        <v>4777</v>
      </c>
      <c r="J443" s="99">
        <v>7.79</v>
      </c>
      <c r="K443" s="96">
        <v>640</v>
      </c>
      <c r="L443" s="100">
        <v>67.33</v>
      </c>
      <c r="M443" s="110">
        <v>5529</v>
      </c>
      <c r="N443" s="114">
        <v>703</v>
      </c>
      <c r="O443" s="114">
        <v>364</v>
      </c>
      <c r="P443" s="114">
        <v>339</v>
      </c>
      <c r="Q443" s="112">
        <v>840</v>
      </c>
      <c r="R443" s="113">
        <v>435</v>
      </c>
      <c r="S443" s="113">
        <v>405</v>
      </c>
      <c r="T443" s="114">
        <v>677</v>
      </c>
      <c r="U443" s="114">
        <v>351</v>
      </c>
      <c r="V443" s="114">
        <v>326</v>
      </c>
      <c r="W443" s="114">
        <v>806</v>
      </c>
      <c r="X443" s="113">
        <v>418</v>
      </c>
      <c r="Y443" s="113">
        <v>388</v>
      </c>
      <c r="Z443" s="114">
        <v>655</v>
      </c>
      <c r="AA443" s="114">
        <v>341</v>
      </c>
      <c r="AB443" s="114">
        <v>314</v>
      </c>
      <c r="AC443" s="112">
        <v>1571</v>
      </c>
      <c r="AD443" s="112">
        <v>817</v>
      </c>
      <c r="AE443" s="112">
        <v>754</v>
      </c>
      <c r="AF443" s="114">
        <v>610</v>
      </c>
      <c r="AG443" s="114">
        <v>318</v>
      </c>
      <c r="AH443" s="181">
        <v>292</v>
      </c>
      <c r="AI443" s="182"/>
      <c r="AJ443" s="182"/>
      <c r="AK443" s="182"/>
      <c r="AL443" s="114">
        <v>538</v>
      </c>
      <c r="AM443" s="114">
        <v>274</v>
      </c>
      <c r="AN443" s="114">
        <v>264</v>
      </c>
      <c r="AO443" s="114">
        <v>485</v>
      </c>
      <c r="AP443" s="114">
        <v>244</v>
      </c>
      <c r="AQ443" s="114">
        <v>241</v>
      </c>
      <c r="AR443" s="56">
        <v>173</v>
      </c>
      <c r="AS443" s="80">
        <v>6</v>
      </c>
      <c r="AT443" s="115" t="s">
        <v>3642</v>
      </c>
      <c r="AU443" s="59">
        <v>153</v>
      </c>
      <c r="AV443" s="59">
        <v>0</v>
      </c>
      <c r="AW443" s="59">
        <v>75</v>
      </c>
      <c r="AX443" s="59">
        <v>13.3</v>
      </c>
      <c r="AY443" s="59">
        <v>1</v>
      </c>
      <c r="AZ443" s="62">
        <v>3.4096444227959082</v>
      </c>
      <c r="BA443" s="63">
        <v>1</v>
      </c>
      <c r="BB443" s="62">
        <v>0</v>
      </c>
      <c r="BC443" s="63">
        <v>0</v>
      </c>
      <c r="BD443" s="64">
        <v>0</v>
      </c>
      <c r="BE443" s="65">
        <v>0</v>
      </c>
      <c r="BF443" s="62">
        <v>8</v>
      </c>
      <c r="BG443" s="63">
        <v>6</v>
      </c>
      <c r="BH443" s="62">
        <v>4</v>
      </c>
      <c r="BI443" s="63">
        <v>3</v>
      </c>
      <c r="BJ443" s="64">
        <v>0</v>
      </c>
      <c r="BK443" s="65">
        <v>0</v>
      </c>
      <c r="BL443" s="64">
        <v>0</v>
      </c>
      <c r="BM443" s="65">
        <v>0</v>
      </c>
      <c r="BN443" s="56">
        <v>0</v>
      </c>
      <c r="BO443" s="56">
        <v>0</v>
      </c>
      <c r="BP443" s="56">
        <v>0</v>
      </c>
      <c r="BQ443" s="56">
        <v>0</v>
      </c>
      <c r="BR443" s="56">
        <v>0</v>
      </c>
      <c r="BS443" s="56">
        <v>0</v>
      </c>
      <c r="BT443" s="56">
        <v>0</v>
      </c>
      <c r="BU443" s="56">
        <v>0</v>
      </c>
      <c r="BV443" s="116">
        <v>35.9</v>
      </c>
      <c r="BW443" s="70">
        <v>0.93478260869565222</v>
      </c>
      <c r="BX443" s="56">
        <v>95.7</v>
      </c>
      <c r="BY443" s="107">
        <v>93.5</v>
      </c>
      <c r="BZ443" s="56">
        <v>96.7</v>
      </c>
      <c r="CA443" s="56">
        <v>89.2</v>
      </c>
      <c r="CB443" s="56">
        <v>104.3</v>
      </c>
      <c r="CC443" s="96" t="s">
        <v>3949</v>
      </c>
      <c r="CD443" s="96" t="s">
        <v>3950</v>
      </c>
      <c r="CE443" s="96" t="s">
        <v>555</v>
      </c>
      <c r="CF443" s="96" t="s">
        <v>909</v>
      </c>
      <c r="CG443" s="96" t="s">
        <v>3951</v>
      </c>
      <c r="CH443" s="56">
        <v>120.48</v>
      </c>
      <c r="CI443" s="56">
        <v>1</v>
      </c>
      <c r="CJ443" s="60">
        <v>0</v>
      </c>
      <c r="CK443" s="61">
        <v>0</v>
      </c>
      <c r="CL443" s="107">
        <v>120.48192771084338</v>
      </c>
      <c r="CM443" s="56">
        <v>1</v>
      </c>
      <c r="CN443" s="56">
        <v>120.48</v>
      </c>
      <c r="CO443" s="56">
        <v>1</v>
      </c>
      <c r="CP443" s="56">
        <v>0</v>
      </c>
      <c r="CQ443" s="56">
        <v>0</v>
      </c>
      <c r="CR443" s="56">
        <v>0</v>
      </c>
      <c r="CS443" s="56">
        <v>0</v>
      </c>
      <c r="CT443" s="56">
        <v>0</v>
      </c>
      <c r="CU443" s="56">
        <v>0</v>
      </c>
      <c r="CV443" s="56">
        <v>0</v>
      </c>
      <c r="CW443" s="56">
        <v>0</v>
      </c>
      <c r="CX443" s="56">
        <v>0</v>
      </c>
      <c r="CY443" s="56">
        <v>0</v>
      </c>
      <c r="CZ443" s="56">
        <v>0</v>
      </c>
      <c r="DA443" s="56">
        <v>0</v>
      </c>
      <c r="DB443" s="60">
        <v>1.3440860215053765</v>
      </c>
      <c r="DC443" s="61">
        <v>1</v>
      </c>
      <c r="DD443" s="56" t="s">
        <v>3952</v>
      </c>
      <c r="DE443" s="56" t="s">
        <v>3953</v>
      </c>
      <c r="DF443" s="96" t="s">
        <v>555</v>
      </c>
      <c r="DG443" s="96" t="s">
        <v>555</v>
      </c>
      <c r="DH443" s="56">
        <v>214.13</v>
      </c>
      <c r="DI443" s="56">
        <v>2</v>
      </c>
      <c r="DJ443" s="56">
        <v>107.07</v>
      </c>
      <c r="DK443" s="56">
        <v>1</v>
      </c>
      <c r="DL443" s="56">
        <v>0</v>
      </c>
      <c r="DM443" s="56">
        <v>0</v>
      </c>
      <c r="DN443" s="56">
        <v>214.13</v>
      </c>
      <c r="DO443" s="56">
        <v>2</v>
      </c>
      <c r="DP443" s="56">
        <v>0</v>
      </c>
      <c r="DQ443" s="56">
        <v>0</v>
      </c>
      <c r="DR443" s="56">
        <v>0</v>
      </c>
      <c r="DS443" s="56">
        <v>0</v>
      </c>
      <c r="DT443" s="56">
        <v>39.43</v>
      </c>
      <c r="DU443" s="56">
        <v>2</v>
      </c>
      <c r="DV443" s="56">
        <v>19.72</v>
      </c>
      <c r="DW443" s="56">
        <v>1</v>
      </c>
      <c r="DX443" s="56">
        <v>19.72</v>
      </c>
      <c r="DY443" s="56">
        <v>1</v>
      </c>
      <c r="DZ443" s="62">
        <v>1.3157894736842104</v>
      </c>
      <c r="EA443" s="63">
        <v>1</v>
      </c>
      <c r="EB443" s="62">
        <v>31.578947368421051</v>
      </c>
      <c r="EC443" s="63">
        <v>24</v>
      </c>
      <c r="ED443" s="60">
        <v>0</v>
      </c>
      <c r="EE443" s="61">
        <v>0</v>
      </c>
      <c r="EF443" s="56" t="s">
        <v>3954</v>
      </c>
      <c r="EG443" s="56" t="s">
        <v>3955</v>
      </c>
      <c r="EH443" s="56" t="s">
        <v>555</v>
      </c>
      <c r="EI443" s="56" t="s">
        <v>555</v>
      </c>
      <c r="EJ443" s="56" t="s">
        <v>942</v>
      </c>
      <c r="EK443" s="56" t="s">
        <v>2556</v>
      </c>
      <c r="EL443" s="56" t="s">
        <v>3956</v>
      </c>
      <c r="EM443" s="56" t="s">
        <v>3957</v>
      </c>
      <c r="EN443" s="56" t="s">
        <v>555</v>
      </c>
      <c r="EO443" s="56" t="s">
        <v>555</v>
      </c>
      <c r="EP443" s="56">
        <v>0</v>
      </c>
      <c r="EQ443" s="56">
        <v>0</v>
      </c>
      <c r="ER443" s="99">
        <v>111.36</v>
      </c>
      <c r="ES443" s="96">
        <v>1</v>
      </c>
      <c r="ET443" s="56">
        <v>0</v>
      </c>
      <c r="EU443" s="56">
        <v>0</v>
      </c>
      <c r="EV443" s="56">
        <v>0</v>
      </c>
      <c r="EW443" s="56">
        <v>0</v>
      </c>
      <c r="EX443" s="56">
        <v>0</v>
      </c>
      <c r="EY443" s="62">
        <v>60.606060606060609</v>
      </c>
      <c r="EZ443" s="63">
        <v>16</v>
      </c>
      <c r="FA443" s="62">
        <v>41.49377593360996</v>
      </c>
      <c r="FB443" s="63">
        <v>10</v>
      </c>
      <c r="FC443" s="56">
        <v>64.39</v>
      </c>
      <c r="FD443" s="111">
        <v>1</v>
      </c>
      <c r="FE443" s="56">
        <v>108.07</v>
      </c>
      <c r="FF443" s="56">
        <v>9</v>
      </c>
      <c r="FG443" s="56">
        <v>0</v>
      </c>
      <c r="FH443" s="56">
        <v>0</v>
      </c>
      <c r="FI443" s="56">
        <v>0</v>
      </c>
      <c r="FJ443" s="56">
        <v>0</v>
      </c>
      <c r="FK443" s="56">
        <v>64.39</v>
      </c>
      <c r="FL443" s="56">
        <v>1</v>
      </c>
      <c r="FM443" s="56">
        <v>0</v>
      </c>
      <c r="FN443" s="56">
        <v>0</v>
      </c>
      <c r="FO443" s="56">
        <v>0</v>
      </c>
      <c r="FP443" s="56">
        <v>0</v>
      </c>
      <c r="FQ443" s="56">
        <v>0</v>
      </c>
      <c r="FR443" s="56">
        <v>0</v>
      </c>
      <c r="FS443" s="60">
        <v>1</v>
      </c>
      <c r="FT443" s="61">
        <v>1</v>
      </c>
      <c r="FU443" s="60">
        <v>2.061855670103093</v>
      </c>
      <c r="FV443" s="61">
        <v>1</v>
      </c>
      <c r="FW443" s="56" t="s">
        <v>3958</v>
      </c>
      <c r="FX443" s="56">
        <v>3.13</v>
      </c>
      <c r="FY443" s="56">
        <v>7.69</v>
      </c>
      <c r="FZ443" s="111">
        <v>2087</v>
      </c>
      <c r="GA443" s="111">
        <v>2881</v>
      </c>
      <c r="GB443" s="56">
        <v>42.17</v>
      </c>
      <c r="GC443" s="56">
        <v>57.83</v>
      </c>
      <c r="GD443" s="56">
        <v>34.049999999999997</v>
      </c>
      <c r="GE443" s="56">
        <v>67.84</v>
      </c>
      <c r="GF443" s="56">
        <v>49.41</v>
      </c>
      <c r="GG443" s="56">
        <v>12.41</v>
      </c>
      <c r="GH443" s="56">
        <v>95.94</v>
      </c>
      <c r="GI443" s="56">
        <v>1.22</v>
      </c>
      <c r="GJ443" s="56">
        <v>5.28</v>
      </c>
      <c r="GK443" s="56">
        <v>36.799999999999997</v>
      </c>
      <c r="GL443" s="56">
        <v>1.81</v>
      </c>
      <c r="GM443" s="56">
        <v>13.54</v>
      </c>
      <c r="GN443" s="56">
        <v>3.05</v>
      </c>
      <c r="GO443" s="56">
        <v>11.91</v>
      </c>
      <c r="GP443" s="56">
        <v>3.45</v>
      </c>
      <c r="GQ443" s="56">
        <v>0.93</v>
      </c>
      <c r="GR443" s="56">
        <v>1.52</v>
      </c>
      <c r="GS443" s="56">
        <v>0.37</v>
      </c>
      <c r="GT443" s="56">
        <v>12.34</v>
      </c>
      <c r="GU443" s="99">
        <v>27.058102100260616</v>
      </c>
      <c r="GV443" s="120">
        <v>1.0697911360162999E-2</v>
      </c>
      <c r="GW443" s="120">
        <v>0.74274070300560402</v>
      </c>
      <c r="GX443" s="120">
        <v>0.23280692817116699</v>
      </c>
      <c r="GY443" s="120">
        <v>1.0697911360162999E-2</v>
      </c>
      <c r="GZ443" s="120">
        <v>1.01884870096791E-3</v>
      </c>
      <c r="HA443" s="120">
        <v>5.0942435048395302E-4</v>
      </c>
      <c r="HB443" s="113"/>
      <c r="HC443" s="120">
        <v>1.52827305145186E-3</v>
      </c>
      <c r="HD443" s="122">
        <v>23</v>
      </c>
      <c r="HE443" s="118">
        <v>0</v>
      </c>
      <c r="HF443" s="118">
        <v>0</v>
      </c>
      <c r="HG443" s="118">
        <v>0</v>
      </c>
      <c r="HH443" s="118">
        <v>5</v>
      </c>
      <c r="HI443" s="122">
        <v>557</v>
      </c>
      <c r="HJ443" s="118"/>
      <c r="HK443" s="122">
        <v>585</v>
      </c>
      <c r="HL443" s="122">
        <v>24</v>
      </c>
      <c r="HM443" s="118">
        <v>0</v>
      </c>
      <c r="HN443" s="118">
        <v>0</v>
      </c>
      <c r="HO443" s="118">
        <v>0</v>
      </c>
      <c r="HP443" s="122">
        <v>6</v>
      </c>
      <c r="HQ443" s="122">
        <v>737</v>
      </c>
      <c r="HR443" s="118">
        <v>2</v>
      </c>
      <c r="HS443" s="122">
        <v>769</v>
      </c>
      <c r="HT443" s="122">
        <v>12</v>
      </c>
      <c r="HU443" s="118">
        <v>0</v>
      </c>
      <c r="HV443" s="118">
        <v>0</v>
      </c>
      <c r="HW443" s="118">
        <v>0</v>
      </c>
      <c r="HX443" s="118">
        <v>3</v>
      </c>
      <c r="HY443" s="122">
        <v>773</v>
      </c>
      <c r="HZ443" s="118">
        <v>2</v>
      </c>
      <c r="IA443" s="122">
        <v>791</v>
      </c>
      <c r="IB443" s="118">
        <v>25</v>
      </c>
      <c r="IC443" s="118">
        <v>0</v>
      </c>
      <c r="ID443" s="118">
        <v>0</v>
      </c>
      <c r="IE443" s="118">
        <v>0</v>
      </c>
      <c r="IF443" s="122">
        <v>9</v>
      </c>
      <c r="IG443" s="122">
        <v>1077</v>
      </c>
      <c r="IH443" s="122">
        <v>5</v>
      </c>
      <c r="II443" s="122">
        <v>1116</v>
      </c>
      <c r="IJ443" s="119">
        <v>0</v>
      </c>
      <c r="IK443" s="119"/>
      <c r="IL443" s="130">
        <v>10</v>
      </c>
      <c r="IM443" s="131">
        <v>9.0909090909090898E-2</v>
      </c>
      <c r="IN443" s="119">
        <v>0</v>
      </c>
      <c r="IO443" s="122">
        <v>0</v>
      </c>
      <c r="IP443" s="119">
        <v>0</v>
      </c>
      <c r="IQ443" s="119">
        <v>0</v>
      </c>
      <c r="IR443" s="119">
        <v>0</v>
      </c>
      <c r="IS443" s="119">
        <v>0</v>
      </c>
      <c r="IT443" s="119">
        <v>0</v>
      </c>
      <c r="IU443" s="119">
        <v>0</v>
      </c>
      <c r="IV443" s="119">
        <v>0</v>
      </c>
      <c r="IW443" s="119">
        <v>0</v>
      </c>
      <c r="IX443" s="130">
        <v>78</v>
      </c>
      <c r="IY443" s="131">
        <v>0.70909090909090899</v>
      </c>
      <c r="IZ443" s="119">
        <v>0</v>
      </c>
      <c r="JA443" s="119">
        <v>0</v>
      </c>
      <c r="JB443" s="119">
        <v>0</v>
      </c>
      <c r="JC443" s="119">
        <v>0</v>
      </c>
      <c r="JD443" s="119">
        <v>0</v>
      </c>
      <c r="JE443" s="119">
        <v>0</v>
      </c>
      <c r="JF443" s="119">
        <v>0</v>
      </c>
      <c r="JG443" s="119">
        <v>0</v>
      </c>
      <c r="JH443" s="119">
        <v>0</v>
      </c>
      <c r="JI443" s="119">
        <v>0</v>
      </c>
      <c r="JJ443" s="119"/>
      <c r="JK443" s="119"/>
      <c r="JL443" s="130">
        <v>1</v>
      </c>
      <c r="JM443" s="131">
        <v>9.0909090909090905E-3</v>
      </c>
      <c r="JN443" s="119">
        <v>0</v>
      </c>
      <c r="JO443" s="119">
        <v>0</v>
      </c>
      <c r="JP443" s="119">
        <v>0</v>
      </c>
      <c r="JQ443" s="119">
        <v>0</v>
      </c>
      <c r="JR443" s="130">
        <v>21</v>
      </c>
      <c r="JS443" s="131">
        <v>0.190909090909091</v>
      </c>
      <c r="JT443" s="119">
        <v>0</v>
      </c>
      <c r="JU443" s="119">
        <v>0</v>
      </c>
      <c r="JV443" s="119">
        <v>0</v>
      </c>
      <c r="JW443" s="119">
        <v>0</v>
      </c>
      <c r="JX443" s="119">
        <v>0</v>
      </c>
      <c r="JY443" s="119">
        <v>0</v>
      </c>
      <c r="JZ443" s="119">
        <v>0</v>
      </c>
      <c r="KA443" s="119">
        <v>0</v>
      </c>
      <c r="KB443" s="119"/>
      <c r="KC443" s="119"/>
      <c r="KD443" s="119"/>
      <c r="KE443" s="119">
        <v>0</v>
      </c>
      <c r="KF443" s="119">
        <v>0</v>
      </c>
      <c r="KG443" s="119">
        <v>0</v>
      </c>
      <c r="KH443" s="119">
        <v>0</v>
      </c>
      <c r="KI443" s="119">
        <v>0</v>
      </c>
      <c r="KJ443" s="119">
        <v>0</v>
      </c>
      <c r="KK443" s="119">
        <v>0</v>
      </c>
      <c r="KL443" s="119">
        <v>0</v>
      </c>
      <c r="KM443" s="119">
        <v>0</v>
      </c>
      <c r="KN443" s="119">
        <v>0</v>
      </c>
      <c r="KO443" s="119">
        <v>0</v>
      </c>
      <c r="KP443" s="119">
        <v>0</v>
      </c>
      <c r="KQ443" s="119">
        <v>0</v>
      </c>
      <c r="KR443" s="119">
        <v>0</v>
      </c>
      <c r="KS443" s="119">
        <v>0</v>
      </c>
      <c r="KT443" s="119">
        <v>0</v>
      </c>
      <c r="KU443" s="119">
        <v>0</v>
      </c>
      <c r="KV443" s="119">
        <v>0</v>
      </c>
      <c r="KW443" s="119">
        <v>0</v>
      </c>
      <c r="KX443" s="119">
        <v>0</v>
      </c>
      <c r="KY443" s="119">
        <v>0</v>
      </c>
      <c r="KZ443" s="119">
        <v>0</v>
      </c>
      <c r="LA443" s="119">
        <v>0</v>
      </c>
      <c r="LB443" s="119"/>
      <c r="LC443" s="119"/>
      <c r="LD443" s="122">
        <v>0</v>
      </c>
      <c r="LE443" s="122">
        <v>0</v>
      </c>
      <c r="LF443" s="122">
        <v>0</v>
      </c>
      <c r="LG443" s="122">
        <v>0</v>
      </c>
      <c r="LH443" s="122">
        <v>0</v>
      </c>
      <c r="LI443" s="122">
        <v>0</v>
      </c>
      <c r="LJ443" s="122">
        <v>0</v>
      </c>
      <c r="LK443" s="122">
        <v>0</v>
      </c>
      <c r="LL443" s="122">
        <v>0</v>
      </c>
      <c r="LM443" s="119">
        <v>0</v>
      </c>
      <c r="LN443" s="119">
        <v>0</v>
      </c>
      <c r="LO443" s="119">
        <v>0</v>
      </c>
      <c r="LP443" s="119">
        <v>0</v>
      </c>
      <c r="LQ443" s="119">
        <v>0</v>
      </c>
      <c r="LR443" s="119">
        <v>0</v>
      </c>
      <c r="LS443" s="119">
        <v>0</v>
      </c>
      <c r="LT443" s="119">
        <v>0</v>
      </c>
      <c r="LU443" s="119">
        <v>0</v>
      </c>
      <c r="LV443" s="119">
        <v>0</v>
      </c>
      <c r="LW443" s="119">
        <v>0</v>
      </c>
      <c r="LX443" s="122">
        <v>0</v>
      </c>
      <c r="LY443" s="122">
        <v>0</v>
      </c>
      <c r="LZ443" s="122">
        <v>0</v>
      </c>
      <c r="MA443" s="122">
        <v>0</v>
      </c>
      <c r="MB443" s="122">
        <v>0</v>
      </c>
      <c r="MC443" s="122">
        <v>0</v>
      </c>
      <c r="MD443" s="122">
        <v>0</v>
      </c>
      <c r="ME443" s="122">
        <v>0</v>
      </c>
      <c r="MF443" s="122">
        <v>0</v>
      </c>
      <c r="MG443" s="122">
        <v>0</v>
      </c>
      <c r="MH443" s="122">
        <v>0</v>
      </c>
      <c r="MI443" s="122">
        <v>0</v>
      </c>
      <c r="MJ443" s="122">
        <v>0</v>
      </c>
      <c r="MK443" s="122">
        <v>0</v>
      </c>
      <c r="ML443" s="122">
        <v>0</v>
      </c>
      <c r="MM443" s="122">
        <v>0</v>
      </c>
      <c r="MN443" s="122">
        <v>0</v>
      </c>
      <c r="MO443" s="122">
        <v>0</v>
      </c>
      <c r="MP443" s="122">
        <v>0</v>
      </c>
      <c r="MQ443" s="122">
        <v>0</v>
      </c>
      <c r="MR443" s="122">
        <v>0</v>
      </c>
      <c r="MS443" s="122">
        <v>0</v>
      </c>
      <c r="MT443" s="122">
        <v>0</v>
      </c>
      <c r="MU443" s="122">
        <v>0</v>
      </c>
      <c r="MV443" s="122">
        <v>0</v>
      </c>
      <c r="MW443" s="122">
        <v>0</v>
      </c>
      <c r="MX443" s="122">
        <v>0</v>
      </c>
      <c r="MY443" s="122">
        <v>0</v>
      </c>
      <c r="MZ443" s="122">
        <v>0</v>
      </c>
      <c r="NA443" s="122">
        <v>0</v>
      </c>
      <c r="NB443" s="122">
        <v>0</v>
      </c>
      <c r="NC443" s="122">
        <v>0</v>
      </c>
      <c r="ND443" s="122">
        <v>0</v>
      </c>
      <c r="NE443" s="122">
        <v>0</v>
      </c>
      <c r="NF443" s="122">
        <v>0</v>
      </c>
      <c r="NG443" s="122">
        <v>0</v>
      </c>
      <c r="NH443" s="122">
        <v>0</v>
      </c>
      <c r="NI443" s="122">
        <v>0</v>
      </c>
      <c r="NJ443" s="122">
        <v>0</v>
      </c>
      <c r="NK443" s="122">
        <v>0</v>
      </c>
      <c r="NL443" s="122">
        <v>0</v>
      </c>
      <c r="NM443" s="122">
        <v>0</v>
      </c>
      <c r="NN443" s="122">
        <v>0</v>
      </c>
      <c r="NO443" s="122">
        <v>0</v>
      </c>
      <c r="NP443" s="122">
        <v>0</v>
      </c>
      <c r="NQ443" s="122">
        <v>0</v>
      </c>
      <c r="NR443" s="122">
        <v>0</v>
      </c>
      <c r="NS443" s="122">
        <v>0</v>
      </c>
      <c r="NT443" s="122">
        <v>0</v>
      </c>
      <c r="NU443" s="122">
        <v>0</v>
      </c>
      <c r="NV443" s="122">
        <v>0</v>
      </c>
      <c r="NW443" s="122">
        <v>0</v>
      </c>
      <c r="NX443" s="122">
        <v>0</v>
      </c>
      <c r="NY443" s="122">
        <v>0</v>
      </c>
      <c r="NZ443" s="122">
        <v>0</v>
      </c>
      <c r="OA443" s="119">
        <v>0</v>
      </c>
      <c r="OB443" s="119">
        <v>0</v>
      </c>
      <c r="OC443" s="119">
        <v>0</v>
      </c>
      <c r="OD443" s="119">
        <v>0</v>
      </c>
      <c r="OE443" s="119">
        <v>0</v>
      </c>
      <c r="OF443" s="119">
        <v>0</v>
      </c>
      <c r="OG443" s="119">
        <v>0</v>
      </c>
      <c r="OH443" s="119">
        <v>0</v>
      </c>
      <c r="OI443" s="119">
        <v>0</v>
      </c>
      <c r="OJ443" s="119">
        <v>0</v>
      </c>
      <c r="OK443" s="119">
        <v>0</v>
      </c>
      <c r="OL443" s="119">
        <v>0</v>
      </c>
      <c r="OM443" s="122">
        <v>0</v>
      </c>
      <c r="ON443" s="122">
        <v>0</v>
      </c>
      <c r="OO443" s="122">
        <v>0</v>
      </c>
      <c r="OP443" s="122">
        <v>0</v>
      </c>
      <c r="OQ443" s="122">
        <v>0</v>
      </c>
      <c r="OR443" s="122">
        <v>0</v>
      </c>
      <c r="OS443" s="122">
        <v>0</v>
      </c>
      <c r="OT443" s="122">
        <v>0</v>
      </c>
    </row>
    <row r="444" spans="1:410" s="10" customFormat="1">
      <c r="A444" s="55" t="s">
        <v>1475</v>
      </c>
      <c r="B444" s="56" t="s">
        <v>1476</v>
      </c>
      <c r="C444" s="55" t="s">
        <v>466</v>
      </c>
      <c r="D444" s="57">
        <v>6</v>
      </c>
      <c r="E444" s="96">
        <v>2018</v>
      </c>
      <c r="F444" s="56">
        <v>66.34</v>
      </c>
      <c r="G444" s="110">
        <v>30127</v>
      </c>
      <c r="H444" s="110">
        <v>15918</v>
      </c>
      <c r="I444" s="110">
        <v>14209</v>
      </c>
      <c r="J444" s="100">
        <v>8.65</v>
      </c>
      <c r="K444" s="110">
        <v>4025</v>
      </c>
      <c r="L444" s="100">
        <v>52.88</v>
      </c>
      <c r="M444" s="110">
        <v>24594</v>
      </c>
      <c r="N444" s="114">
        <v>3026</v>
      </c>
      <c r="O444" s="114">
        <v>1523</v>
      </c>
      <c r="P444" s="114">
        <v>1503</v>
      </c>
      <c r="Q444" s="112">
        <v>3622</v>
      </c>
      <c r="R444" s="113">
        <v>1823</v>
      </c>
      <c r="S444" s="113">
        <v>1799</v>
      </c>
      <c r="T444" s="114">
        <v>2953</v>
      </c>
      <c r="U444" s="114">
        <v>1486</v>
      </c>
      <c r="V444" s="114">
        <v>1467</v>
      </c>
      <c r="W444" s="114">
        <v>3524</v>
      </c>
      <c r="X444" s="113">
        <v>1775</v>
      </c>
      <c r="Y444" s="113">
        <v>1749</v>
      </c>
      <c r="Z444" s="114">
        <v>2897</v>
      </c>
      <c r="AA444" s="114">
        <v>1469</v>
      </c>
      <c r="AB444" s="114">
        <v>1428</v>
      </c>
      <c r="AC444" s="112">
        <v>3417</v>
      </c>
      <c r="AD444" s="112">
        <v>1749</v>
      </c>
      <c r="AE444" s="112">
        <v>1668</v>
      </c>
      <c r="AF444" s="114">
        <v>2761</v>
      </c>
      <c r="AG444" s="114">
        <v>1426</v>
      </c>
      <c r="AH444" s="181">
        <v>1335</v>
      </c>
      <c r="AI444" s="182"/>
      <c r="AJ444" s="182"/>
      <c r="AK444" s="182"/>
      <c r="AL444" s="114">
        <v>2459</v>
      </c>
      <c r="AM444" s="114">
        <v>1243</v>
      </c>
      <c r="AN444" s="114">
        <v>1216</v>
      </c>
      <c r="AO444" s="114">
        <v>2158</v>
      </c>
      <c r="AP444" s="114">
        <v>1056</v>
      </c>
      <c r="AQ444" s="114">
        <v>1102</v>
      </c>
      <c r="AR444" s="56">
        <v>512</v>
      </c>
      <c r="AS444" s="80">
        <v>76</v>
      </c>
      <c r="AT444" s="115" t="s">
        <v>3843</v>
      </c>
      <c r="AU444" s="59">
        <v>1216</v>
      </c>
      <c r="AV444" s="59">
        <v>4</v>
      </c>
      <c r="AW444" s="59">
        <v>418</v>
      </c>
      <c r="AX444" s="59">
        <v>11.2</v>
      </c>
      <c r="AY444" s="59">
        <v>6</v>
      </c>
      <c r="AZ444" s="62">
        <v>3.8272985292852844</v>
      </c>
      <c r="BA444" s="63">
        <v>7</v>
      </c>
      <c r="BB444" s="62">
        <v>0</v>
      </c>
      <c r="BC444" s="63">
        <v>0</v>
      </c>
      <c r="BD444" s="64">
        <v>21.21790791427965</v>
      </c>
      <c r="BE444" s="65">
        <v>1</v>
      </c>
      <c r="BF444" s="62">
        <v>4.8828125</v>
      </c>
      <c r="BG444" s="63">
        <v>25</v>
      </c>
      <c r="BH444" s="62">
        <v>7.8125</v>
      </c>
      <c r="BI444" s="63">
        <v>40</v>
      </c>
      <c r="BJ444" s="64">
        <v>0</v>
      </c>
      <c r="BK444" s="65">
        <v>0</v>
      </c>
      <c r="BL444" s="64">
        <v>0</v>
      </c>
      <c r="BM444" s="65">
        <v>0</v>
      </c>
      <c r="BN444" s="56">
        <v>0</v>
      </c>
      <c r="BO444" s="56">
        <v>0</v>
      </c>
      <c r="BP444" s="56">
        <v>0</v>
      </c>
      <c r="BQ444" s="56">
        <v>0</v>
      </c>
      <c r="BR444" s="56">
        <v>0</v>
      </c>
      <c r="BS444" s="56">
        <v>0</v>
      </c>
      <c r="BT444" s="56">
        <v>0</v>
      </c>
      <c r="BU444" s="56">
        <v>0</v>
      </c>
      <c r="BV444" s="116">
        <v>72.5</v>
      </c>
      <c r="BW444" s="70">
        <v>0.89324618736383443</v>
      </c>
      <c r="BX444" s="56">
        <v>95.9</v>
      </c>
      <c r="BY444" s="107">
        <v>89.5</v>
      </c>
      <c r="BZ444" s="56">
        <v>104.4</v>
      </c>
      <c r="CA444" s="56">
        <v>90.8</v>
      </c>
      <c r="CB444" s="56">
        <v>98.8</v>
      </c>
      <c r="CC444" s="96" t="s">
        <v>1819</v>
      </c>
      <c r="CD444" s="96" t="s">
        <v>3959</v>
      </c>
      <c r="CE444" s="96" t="s">
        <v>555</v>
      </c>
      <c r="CF444" s="96" t="s">
        <v>1697</v>
      </c>
      <c r="CG444" s="96" t="s">
        <v>724</v>
      </c>
      <c r="CH444" s="56">
        <v>84.85</v>
      </c>
      <c r="CI444" s="56">
        <v>4</v>
      </c>
      <c r="CJ444" s="60">
        <v>0</v>
      </c>
      <c r="CK444" s="61">
        <v>0</v>
      </c>
      <c r="CL444" s="107">
        <v>84.853627492575299</v>
      </c>
      <c r="CM444" s="56">
        <v>4</v>
      </c>
      <c r="CN444" s="56">
        <v>106.07</v>
      </c>
      <c r="CO444" s="56">
        <v>5</v>
      </c>
      <c r="CP444" s="56">
        <v>0</v>
      </c>
      <c r="CQ444" s="56">
        <v>0</v>
      </c>
      <c r="CR444" s="56">
        <v>0</v>
      </c>
      <c r="CS444" s="56">
        <v>0</v>
      </c>
      <c r="CT444" s="56">
        <v>0</v>
      </c>
      <c r="CU444" s="56">
        <v>0</v>
      </c>
      <c r="CV444" s="56">
        <v>0</v>
      </c>
      <c r="CW444" s="56">
        <v>0</v>
      </c>
      <c r="CX444" s="56">
        <v>0</v>
      </c>
      <c r="CY444" s="56">
        <v>0</v>
      </c>
      <c r="CZ444" s="56">
        <v>0</v>
      </c>
      <c r="DA444" s="56">
        <v>0</v>
      </c>
      <c r="DB444" s="60">
        <v>0.22993791676247413</v>
      </c>
      <c r="DC444" s="61">
        <v>1</v>
      </c>
      <c r="DD444" s="56" t="s">
        <v>2417</v>
      </c>
      <c r="DE444" s="56" t="s">
        <v>3960</v>
      </c>
      <c r="DF444" s="96" t="s">
        <v>555</v>
      </c>
      <c r="DG444" s="96" t="s">
        <v>555</v>
      </c>
      <c r="DH444" s="56">
        <v>18.350000000000001</v>
      </c>
      <c r="DI444" s="56">
        <v>1</v>
      </c>
      <c r="DJ444" s="56">
        <v>275.18</v>
      </c>
      <c r="DK444" s="56">
        <v>15</v>
      </c>
      <c r="DL444" s="56">
        <v>18.350000000000001</v>
      </c>
      <c r="DM444" s="56">
        <v>1</v>
      </c>
      <c r="DN444" s="56">
        <v>18.350000000000001</v>
      </c>
      <c r="DO444" s="56">
        <v>1</v>
      </c>
      <c r="DP444" s="56">
        <v>26.28</v>
      </c>
      <c r="DQ444" s="56">
        <v>4</v>
      </c>
      <c r="DR444" s="56">
        <v>0</v>
      </c>
      <c r="DS444" s="56">
        <v>0</v>
      </c>
      <c r="DT444" s="56">
        <v>0</v>
      </c>
      <c r="DU444" s="56">
        <v>0</v>
      </c>
      <c r="DV444" s="56">
        <v>0</v>
      </c>
      <c r="DW444" s="56">
        <v>0</v>
      </c>
      <c r="DX444" s="56">
        <v>0</v>
      </c>
      <c r="DY444" s="56">
        <v>0</v>
      </c>
      <c r="DZ444" s="62">
        <v>2.197802197802198</v>
      </c>
      <c r="EA444" s="63">
        <v>12</v>
      </c>
      <c r="EB444" s="62">
        <v>28.388278388278387</v>
      </c>
      <c r="EC444" s="63">
        <v>155</v>
      </c>
      <c r="ED444" s="77">
        <v>0.97418412079883099</v>
      </c>
      <c r="EE444" s="72">
        <v>4</v>
      </c>
      <c r="EF444" s="56" t="s">
        <v>3961</v>
      </c>
      <c r="EG444" s="56" t="s">
        <v>1984</v>
      </c>
      <c r="EH444" s="56" t="s">
        <v>555</v>
      </c>
      <c r="EI444" s="56" t="s">
        <v>555</v>
      </c>
      <c r="EJ444" s="56" t="s">
        <v>3962</v>
      </c>
      <c r="EK444" s="56" t="s">
        <v>2054</v>
      </c>
      <c r="EL444" s="56" t="s">
        <v>3963</v>
      </c>
      <c r="EM444" s="56" t="s">
        <v>3964</v>
      </c>
      <c r="EN444" s="56" t="s">
        <v>555</v>
      </c>
      <c r="EO444" s="56" t="s">
        <v>555</v>
      </c>
      <c r="EP444" s="56">
        <v>59.15</v>
      </c>
      <c r="EQ444" s="56">
        <v>3</v>
      </c>
      <c r="ER444" s="99">
        <v>177.44</v>
      </c>
      <c r="ES444" s="96">
        <v>9</v>
      </c>
      <c r="ET444" s="56">
        <v>177.44</v>
      </c>
      <c r="EU444" s="56">
        <v>9</v>
      </c>
      <c r="EV444" s="107">
        <v>59.148264984227133</v>
      </c>
      <c r="EW444" s="56">
        <v>3</v>
      </c>
      <c r="EX444" s="56">
        <v>0</v>
      </c>
      <c r="EY444" s="62">
        <v>127.46710526315788</v>
      </c>
      <c r="EZ444" s="63">
        <v>155</v>
      </c>
      <c r="FA444" s="62">
        <v>83.484573502722327</v>
      </c>
      <c r="FB444" s="63">
        <v>92</v>
      </c>
      <c r="FC444" s="56">
        <v>12.01</v>
      </c>
      <c r="FD444" s="111">
        <v>1</v>
      </c>
      <c r="FE444" s="56">
        <v>0</v>
      </c>
      <c r="FF444" s="56">
        <v>0</v>
      </c>
      <c r="FG444" s="56">
        <v>12.01</v>
      </c>
      <c r="FH444" s="56">
        <v>1</v>
      </c>
      <c r="FI444" s="56">
        <v>0</v>
      </c>
      <c r="FJ444" s="56">
        <v>0</v>
      </c>
      <c r="FK444" s="56">
        <v>132.08000000000001</v>
      </c>
      <c r="FL444" s="56">
        <v>11</v>
      </c>
      <c r="FM444" s="56">
        <v>204.13</v>
      </c>
      <c r="FN444" s="56">
        <v>17</v>
      </c>
      <c r="FO444" s="56">
        <v>180.12</v>
      </c>
      <c r="FP444" s="56">
        <v>15</v>
      </c>
      <c r="FQ444" s="56">
        <v>60.04</v>
      </c>
      <c r="FR444" s="56">
        <v>5</v>
      </c>
      <c r="FS444" s="60">
        <v>7</v>
      </c>
      <c r="FT444" s="61">
        <v>7</v>
      </c>
      <c r="FU444" s="60">
        <v>1.3901760889712698</v>
      </c>
      <c r="FV444" s="61">
        <v>3</v>
      </c>
      <c r="FW444" s="56" t="s">
        <v>3965</v>
      </c>
      <c r="FX444" s="56">
        <v>3.09</v>
      </c>
      <c r="FY444" s="56">
        <v>3.46</v>
      </c>
      <c r="FZ444" s="111">
        <v>9329</v>
      </c>
      <c r="GA444" s="111">
        <v>11102</v>
      </c>
      <c r="GB444" s="56">
        <v>36.35</v>
      </c>
      <c r="GC444" s="56">
        <v>63.65</v>
      </c>
      <c r="GD444" s="56">
        <v>29.29</v>
      </c>
      <c r="GE444" s="56">
        <v>80.599999999999994</v>
      </c>
      <c r="GF444" s="56">
        <v>71.59</v>
      </c>
      <c r="GG444" s="56">
        <v>56.38</v>
      </c>
      <c r="GH444" s="56">
        <v>94.52</v>
      </c>
      <c r="GI444" s="56">
        <v>36.57</v>
      </c>
      <c r="GJ444" s="56">
        <v>15.23</v>
      </c>
      <c r="GK444" s="56">
        <v>56.55</v>
      </c>
      <c r="GL444" s="56">
        <v>2.68</v>
      </c>
      <c r="GM444" s="56">
        <v>12.9</v>
      </c>
      <c r="GN444" s="56">
        <v>3.39</v>
      </c>
      <c r="GO444" s="56">
        <v>14.86</v>
      </c>
      <c r="GP444" s="56">
        <v>1.89</v>
      </c>
      <c r="GQ444" s="56">
        <v>1.34</v>
      </c>
      <c r="GR444" s="56">
        <v>2.1800000000000002</v>
      </c>
      <c r="GS444" s="56">
        <v>0.99</v>
      </c>
      <c r="GT444" s="56">
        <v>11.59</v>
      </c>
      <c r="GU444" s="99">
        <v>24.171864171864172</v>
      </c>
      <c r="GV444" s="120">
        <v>3.22195704057279E-3</v>
      </c>
      <c r="GW444" s="120">
        <v>0.314677804295943</v>
      </c>
      <c r="GX444" s="120">
        <v>0.48758949880668301</v>
      </c>
      <c r="GY444" s="120">
        <v>0.188782816229117</v>
      </c>
      <c r="GZ444" s="120">
        <v>4.0572792362768501E-3</v>
      </c>
      <c r="HA444" s="120">
        <v>1.07398568019093E-3</v>
      </c>
      <c r="HB444" s="113"/>
      <c r="HC444" s="120">
        <v>5.9665871121718402E-4</v>
      </c>
      <c r="HD444" s="122">
        <v>450</v>
      </c>
      <c r="HE444" s="118">
        <v>0</v>
      </c>
      <c r="HF444" s="118">
        <v>0</v>
      </c>
      <c r="HG444" s="118">
        <v>1</v>
      </c>
      <c r="HH444" s="122">
        <v>201</v>
      </c>
      <c r="HI444" s="122">
        <v>2079</v>
      </c>
      <c r="HJ444" s="122">
        <v>47</v>
      </c>
      <c r="HK444" s="122">
        <v>2778</v>
      </c>
      <c r="HL444" s="122">
        <v>350</v>
      </c>
      <c r="HM444" s="118">
        <v>0</v>
      </c>
      <c r="HN444" s="118">
        <v>0</v>
      </c>
      <c r="HO444" s="118">
        <v>0</v>
      </c>
      <c r="HP444" s="122">
        <v>204</v>
      </c>
      <c r="HQ444" s="122">
        <v>2453</v>
      </c>
      <c r="HR444" s="122">
        <v>47</v>
      </c>
      <c r="HS444" s="122">
        <v>3054</v>
      </c>
      <c r="HT444" s="122">
        <v>275</v>
      </c>
      <c r="HU444" s="118">
        <v>0</v>
      </c>
      <c r="HV444" s="118">
        <v>0</v>
      </c>
      <c r="HW444" s="118">
        <v>0</v>
      </c>
      <c r="HX444" s="122">
        <v>199</v>
      </c>
      <c r="HY444" s="122">
        <v>3122</v>
      </c>
      <c r="HZ444" s="122">
        <v>44</v>
      </c>
      <c r="IA444" s="122">
        <v>3640</v>
      </c>
      <c r="IB444" s="122">
        <v>304</v>
      </c>
      <c r="IC444" s="118">
        <v>0</v>
      </c>
      <c r="ID444" s="118">
        <v>2</v>
      </c>
      <c r="IE444" s="118">
        <v>0</v>
      </c>
      <c r="IF444" s="122">
        <v>187</v>
      </c>
      <c r="IG444" s="122">
        <v>4663</v>
      </c>
      <c r="IH444" s="122">
        <v>38</v>
      </c>
      <c r="II444" s="122">
        <v>5194</v>
      </c>
      <c r="IJ444" s="130">
        <v>216</v>
      </c>
      <c r="IK444" s="131">
        <v>0.12514484356894601</v>
      </c>
      <c r="IL444" s="130">
        <v>26</v>
      </c>
      <c r="IM444" s="131">
        <v>1.5063731170336001E-2</v>
      </c>
      <c r="IN444" s="130">
        <v>1</v>
      </c>
      <c r="IO444" s="131">
        <v>5.7937427578215505E-4</v>
      </c>
      <c r="IP444" s="119">
        <v>0</v>
      </c>
      <c r="IQ444" s="119">
        <v>0</v>
      </c>
      <c r="IR444" s="119">
        <v>0</v>
      </c>
      <c r="IS444" s="119">
        <v>0</v>
      </c>
      <c r="IT444" s="119">
        <v>0</v>
      </c>
      <c r="IU444" s="119">
        <v>0</v>
      </c>
      <c r="IV444" s="119">
        <v>0</v>
      </c>
      <c r="IW444" s="119">
        <v>0</v>
      </c>
      <c r="IX444" s="130">
        <v>1465</v>
      </c>
      <c r="IY444" s="131">
        <v>0.84878331402085705</v>
      </c>
      <c r="IZ444" s="119">
        <v>0</v>
      </c>
      <c r="JA444" s="119">
        <v>0</v>
      </c>
      <c r="JB444" s="119">
        <v>0</v>
      </c>
      <c r="JC444" s="119">
        <v>0</v>
      </c>
      <c r="JD444" s="119">
        <v>0</v>
      </c>
      <c r="JE444" s="119">
        <v>0</v>
      </c>
      <c r="JF444" s="119">
        <v>0</v>
      </c>
      <c r="JG444" s="119">
        <v>0</v>
      </c>
      <c r="JH444" s="119">
        <v>0</v>
      </c>
      <c r="JI444" s="119">
        <v>0</v>
      </c>
      <c r="JJ444" s="130">
        <v>11</v>
      </c>
      <c r="JK444" s="131">
        <v>6.3731170336037103E-3</v>
      </c>
      <c r="JL444" s="119">
        <v>0</v>
      </c>
      <c r="JM444" s="119">
        <v>0</v>
      </c>
      <c r="JN444" s="119">
        <v>0</v>
      </c>
      <c r="JO444" s="119">
        <v>0</v>
      </c>
      <c r="JP444" s="119">
        <v>0</v>
      </c>
      <c r="JQ444" s="119">
        <v>0</v>
      </c>
      <c r="JR444" s="130">
        <v>5</v>
      </c>
      <c r="JS444" s="131">
        <v>2.89687137891078E-3</v>
      </c>
      <c r="JT444" s="119">
        <v>0</v>
      </c>
      <c r="JU444" s="119">
        <v>0</v>
      </c>
      <c r="JV444" s="119">
        <v>0</v>
      </c>
      <c r="JW444" s="119">
        <v>0</v>
      </c>
      <c r="JX444" s="119">
        <v>0</v>
      </c>
      <c r="JY444" s="119">
        <v>0</v>
      </c>
      <c r="JZ444" s="119">
        <v>0</v>
      </c>
      <c r="KA444" s="119">
        <v>0</v>
      </c>
      <c r="KB444" s="119">
        <v>0</v>
      </c>
      <c r="KC444" s="119">
        <v>0</v>
      </c>
      <c r="KD444" s="119">
        <v>0</v>
      </c>
      <c r="KE444" s="119">
        <v>0</v>
      </c>
      <c r="KF444" s="119">
        <v>0</v>
      </c>
      <c r="KG444" s="119">
        <v>0</v>
      </c>
      <c r="KH444" s="119">
        <v>0</v>
      </c>
      <c r="KI444" s="119">
        <v>0</v>
      </c>
      <c r="KJ444" s="119">
        <v>0</v>
      </c>
      <c r="KK444" s="119">
        <v>0</v>
      </c>
      <c r="KL444" s="119">
        <v>0</v>
      </c>
      <c r="KM444" s="119">
        <v>0</v>
      </c>
      <c r="KN444" s="119">
        <v>0</v>
      </c>
      <c r="KO444" s="119">
        <v>0</v>
      </c>
      <c r="KP444" s="119">
        <v>0</v>
      </c>
      <c r="KQ444" s="119">
        <v>0</v>
      </c>
      <c r="KR444" s="119">
        <v>0</v>
      </c>
      <c r="KS444" s="119">
        <v>0</v>
      </c>
      <c r="KT444" s="119">
        <v>0</v>
      </c>
      <c r="KU444" s="119">
        <v>0</v>
      </c>
      <c r="KV444" s="119">
        <v>0</v>
      </c>
      <c r="KW444" s="119">
        <v>0</v>
      </c>
      <c r="KX444" s="119">
        <v>0</v>
      </c>
      <c r="KY444" s="119">
        <v>0</v>
      </c>
      <c r="KZ444" s="119">
        <v>0</v>
      </c>
      <c r="LA444" s="119">
        <v>0</v>
      </c>
      <c r="LB444" s="119"/>
      <c r="LC444" s="119"/>
      <c r="LD444" s="122">
        <v>0</v>
      </c>
      <c r="LE444" s="122">
        <v>0</v>
      </c>
      <c r="LF444" s="122">
        <v>0</v>
      </c>
      <c r="LG444" s="122">
        <v>0</v>
      </c>
      <c r="LH444" s="122">
        <v>0</v>
      </c>
      <c r="LI444" s="122">
        <v>0</v>
      </c>
      <c r="LJ444" s="122">
        <v>0</v>
      </c>
      <c r="LK444" s="122">
        <v>0</v>
      </c>
      <c r="LL444" s="122">
        <v>0</v>
      </c>
      <c r="LM444" s="119">
        <v>0</v>
      </c>
      <c r="LN444" s="119">
        <v>0</v>
      </c>
      <c r="LO444" s="119">
        <v>0</v>
      </c>
      <c r="LP444" s="119">
        <v>0</v>
      </c>
      <c r="LQ444" s="119">
        <v>0</v>
      </c>
      <c r="LR444" s="119">
        <v>0</v>
      </c>
      <c r="LS444" s="119">
        <v>0</v>
      </c>
      <c r="LT444" s="119">
        <v>0</v>
      </c>
      <c r="LU444" s="119">
        <v>0</v>
      </c>
      <c r="LV444" s="119">
        <v>0</v>
      </c>
      <c r="LW444" s="119">
        <v>0</v>
      </c>
      <c r="LX444" s="122">
        <v>0</v>
      </c>
      <c r="LY444" s="122">
        <v>0</v>
      </c>
      <c r="LZ444" s="122">
        <v>0</v>
      </c>
      <c r="MA444" s="122">
        <v>0</v>
      </c>
      <c r="MB444" s="122">
        <v>0</v>
      </c>
      <c r="MC444" s="122">
        <v>0</v>
      </c>
      <c r="MD444" s="122">
        <v>0</v>
      </c>
      <c r="ME444" s="122">
        <v>0</v>
      </c>
      <c r="MF444" s="122">
        <v>0</v>
      </c>
      <c r="MG444" s="122">
        <v>0</v>
      </c>
      <c r="MH444" s="122">
        <v>0</v>
      </c>
      <c r="MI444" s="122">
        <v>0</v>
      </c>
      <c r="MJ444" s="122">
        <v>0</v>
      </c>
      <c r="MK444" s="122">
        <v>0</v>
      </c>
      <c r="ML444" s="122">
        <v>0</v>
      </c>
      <c r="MM444" s="122">
        <v>0</v>
      </c>
      <c r="MN444" s="122">
        <v>0</v>
      </c>
      <c r="MO444" s="122">
        <v>0</v>
      </c>
      <c r="MP444" s="122">
        <v>0</v>
      </c>
      <c r="MQ444" s="122">
        <v>0</v>
      </c>
      <c r="MR444" s="122">
        <v>0</v>
      </c>
      <c r="MS444" s="122">
        <v>0</v>
      </c>
      <c r="MT444" s="122">
        <v>0</v>
      </c>
      <c r="MU444" s="122">
        <v>0</v>
      </c>
      <c r="MV444" s="122">
        <v>0</v>
      </c>
      <c r="MW444" s="122">
        <v>0</v>
      </c>
      <c r="MX444" s="122">
        <v>0</v>
      </c>
      <c r="MY444" s="122">
        <v>0</v>
      </c>
      <c r="MZ444" s="122">
        <v>0</v>
      </c>
      <c r="NA444" s="122">
        <v>0</v>
      </c>
      <c r="NB444" s="122">
        <v>0</v>
      </c>
      <c r="NC444" s="122">
        <v>0</v>
      </c>
      <c r="ND444" s="122">
        <v>0</v>
      </c>
      <c r="NE444" s="122">
        <v>0</v>
      </c>
      <c r="NF444" s="122">
        <v>0</v>
      </c>
      <c r="NG444" s="122">
        <v>0</v>
      </c>
      <c r="NH444" s="122">
        <v>0</v>
      </c>
      <c r="NI444" s="122">
        <v>0</v>
      </c>
      <c r="NJ444" s="122">
        <v>0</v>
      </c>
      <c r="NK444" s="122">
        <v>0</v>
      </c>
      <c r="NL444" s="122">
        <v>0</v>
      </c>
      <c r="NM444" s="122">
        <v>0</v>
      </c>
      <c r="NN444" s="122">
        <v>0</v>
      </c>
      <c r="NO444" s="122">
        <v>0</v>
      </c>
      <c r="NP444" s="122">
        <v>0</v>
      </c>
      <c r="NQ444" s="122">
        <v>0</v>
      </c>
      <c r="NR444" s="122">
        <v>0</v>
      </c>
      <c r="NS444" s="122">
        <v>0</v>
      </c>
      <c r="NT444" s="122">
        <v>0</v>
      </c>
      <c r="NU444" s="122">
        <v>0</v>
      </c>
      <c r="NV444" s="122">
        <v>0</v>
      </c>
      <c r="NW444" s="122">
        <v>0</v>
      </c>
      <c r="NX444" s="122">
        <v>0</v>
      </c>
      <c r="NY444" s="122">
        <v>0</v>
      </c>
      <c r="NZ444" s="122">
        <v>0</v>
      </c>
      <c r="OA444" s="119">
        <v>0</v>
      </c>
      <c r="OB444" s="119">
        <v>0</v>
      </c>
      <c r="OC444" s="119">
        <v>0</v>
      </c>
      <c r="OD444" s="119">
        <v>0</v>
      </c>
      <c r="OE444" s="119">
        <v>0</v>
      </c>
      <c r="OF444" s="119">
        <v>0</v>
      </c>
      <c r="OG444" s="119">
        <v>0</v>
      </c>
      <c r="OH444" s="119">
        <v>0</v>
      </c>
      <c r="OI444" s="119">
        <v>0</v>
      </c>
      <c r="OJ444" s="119">
        <v>0</v>
      </c>
      <c r="OK444" s="119">
        <v>0</v>
      </c>
      <c r="OL444" s="119">
        <v>0</v>
      </c>
      <c r="OM444" s="122">
        <v>0</v>
      </c>
      <c r="ON444" s="122">
        <v>0</v>
      </c>
      <c r="OO444" s="122">
        <v>0</v>
      </c>
      <c r="OP444" s="122">
        <v>0</v>
      </c>
      <c r="OQ444" s="122">
        <v>0</v>
      </c>
      <c r="OR444" s="122">
        <v>0</v>
      </c>
      <c r="OS444" s="122">
        <v>0</v>
      </c>
      <c r="OT444" s="122">
        <v>0</v>
      </c>
    </row>
    <row r="445" spans="1:410" s="10" customFormat="1">
      <c r="A445" s="55" t="s">
        <v>3966</v>
      </c>
      <c r="B445" s="56" t="s">
        <v>1500</v>
      </c>
      <c r="C445" s="55" t="s">
        <v>479</v>
      </c>
      <c r="D445" s="57">
        <v>6</v>
      </c>
      <c r="E445" s="96">
        <v>2018</v>
      </c>
      <c r="F445" s="56">
        <v>63.7</v>
      </c>
      <c r="G445" s="110">
        <v>11810</v>
      </c>
      <c r="H445" s="110">
        <v>8055</v>
      </c>
      <c r="I445" s="110">
        <v>3755</v>
      </c>
      <c r="J445" s="100">
        <v>28.58</v>
      </c>
      <c r="K445" s="110">
        <v>2558</v>
      </c>
      <c r="L445" s="110">
        <v>9967</v>
      </c>
      <c r="M445" s="110">
        <v>9967</v>
      </c>
      <c r="N445" s="114">
        <v>926</v>
      </c>
      <c r="O445" s="114">
        <v>481</v>
      </c>
      <c r="P445" s="114">
        <v>445</v>
      </c>
      <c r="Q445" s="112">
        <v>1123</v>
      </c>
      <c r="R445" s="113">
        <v>585</v>
      </c>
      <c r="S445" s="113">
        <v>538</v>
      </c>
      <c r="T445" s="114">
        <v>1041</v>
      </c>
      <c r="U445" s="114">
        <v>553</v>
      </c>
      <c r="V445" s="114">
        <v>488</v>
      </c>
      <c r="W445" s="114">
        <v>1297</v>
      </c>
      <c r="X445" s="113">
        <v>692</v>
      </c>
      <c r="Y445" s="113">
        <v>605</v>
      </c>
      <c r="Z445" s="114">
        <v>1153</v>
      </c>
      <c r="AA445" s="114">
        <v>616</v>
      </c>
      <c r="AB445" s="114">
        <v>537</v>
      </c>
      <c r="AC445" s="112">
        <v>1386</v>
      </c>
      <c r="AD445" s="112">
        <v>733</v>
      </c>
      <c r="AE445" s="112">
        <v>653</v>
      </c>
      <c r="AF445" s="114">
        <v>1118</v>
      </c>
      <c r="AG445" s="114">
        <v>579</v>
      </c>
      <c r="AH445" s="181">
        <v>539</v>
      </c>
      <c r="AI445" s="182"/>
      <c r="AJ445" s="182"/>
      <c r="AK445" s="182"/>
      <c r="AL445" s="114">
        <v>1006</v>
      </c>
      <c r="AM445" s="114">
        <v>489</v>
      </c>
      <c r="AN445" s="114">
        <v>517</v>
      </c>
      <c r="AO445" s="114">
        <v>944</v>
      </c>
      <c r="AP445" s="114">
        <v>445</v>
      </c>
      <c r="AQ445" s="114">
        <v>499</v>
      </c>
      <c r="AR445" s="56">
        <v>322</v>
      </c>
      <c r="AS445" s="80">
        <v>32</v>
      </c>
      <c r="AT445" s="115" t="s">
        <v>3642</v>
      </c>
      <c r="AU445" s="59">
        <v>703</v>
      </c>
      <c r="AV445" s="59">
        <v>0</v>
      </c>
      <c r="AW445" s="59">
        <v>157</v>
      </c>
      <c r="AX445" s="59">
        <v>0</v>
      </c>
      <c r="AY445" s="59">
        <v>0</v>
      </c>
      <c r="AZ445" s="62">
        <v>8.3808246731478384</v>
      </c>
      <c r="BA445" s="63">
        <v>1</v>
      </c>
      <c r="BB445" s="62">
        <v>0</v>
      </c>
      <c r="BC445" s="63">
        <v>0</v>
      </c>
      <c r="BD445" s="64">
        <v>0</v>
      </c>
      <c r="BE445" s="65">
        <v>0</v>
      </c>
      <c r="BF445" s="62">
        <v>6.1452513966480442</v>
      </c>
      <c r="BG445" s="63">
        <v>11</v>
      </c>
      <c r="BH445" s="62">
        <v>5.5865921787709496</v>
      </c>
      <c r="BI445" s="63">
        <v>10</v>
      </c>
      <c r="BJ445" s="64">
        <v>0</v>
      </c>
      <c r="BK445" s="65">
        <v>0</v>
      </c>
      <c r="BL445" s="64">
        <v>0</v>
      </c>
      <c r="BM445" s="65">
        <v>0</v>
      </c>
      <c r="BN445" s="56">
        <v>0</v>
      </c>
      <c r="BO445" s="56">
        <v>0</v>
      </c>
      <c r="BP445" s="56">
        <v>0</v>
      </c>
      <c r="BQ445" s="56">
        <v>0</v>
      </c>
      <c r="BR445" s="56">
        <v>0</v>
      </c>
      <c r="BS445" s="56">
        <v>0</v>
      </c>
      <c r="BT445" s="56">
        <v>0</v>
      </c>
      <c r="BU445" s="56">
        <v>0</v>
      </c>
      <c r="BV445" s="116">
        <v>47</v>
      </c>
      <c r="BW445" s="70">
        <v>1.0216216216216216</v>
      </c>
      <c r="BX445" s="56">
        <v>99.5</v>
      </c>
      <c r="BY445" s="107">
        <v>102.2</v>
      </c>
      <c r="BZ445" s="56">
        <v>98.9</v>
      </c>
      <c r="CA445" s="56">
        <v>95.1</v>
      </c>
      <c r="CB445" s="56">
        <v>102.7</v>
      </c>
      <c r="CC445" s="96" t="s">
        <v>3967</v>
      </c>
      <c r="CD445" s="96" t="s">
        <v>3968</v>
      </c>
      <c r="CE445" s="96" t="s">
        <v>555</v>
      </c>
      <c r="CF445" s="96" t="s">
        <v>1254</v>
      </c>
      <c r="CG445" s="96" t="s">
        <v>2893</v>
      </c>
      <c r="CH445" s="56">
        <v>0</v>
      </c>
      <c r="CI445" s="56">
        <v>0</v>
      </c>
      <c r="CJ445" s="60">
        <v>1.0266940451745381</v>
      </c>
      <c r="CK445" s="61">
        <v>1</v>
      </c>
      <c r="CL445" s="61">
        <v>0</v>
      </c>
      <c r="CM445" s="61">
        <v>0</v>
      </c>
      <c r="CN445" s="56">
        <v>101.42</v>
      </c>
      <c r="CO445" s="56">
        <v>1</v>
      </c>
      <c r="CP445" s="56">
        <v>0</v>
      </c>
      <c r="CQ445" s="56">
        <v>0</v>
      </c>
      <c r="CR445" s="56">
        <v>173.46</v>
      </c>
      <c r="CS445" s="56">
        <v>2</v>
      </c>
      <c r="CT445" s="56">
        <v>0</v>
      </c>
      <c r="CU445" s="56">
        <v>0</v>
      </c>
      <c r="CV445" s="56">
        <v>173.46</v>
      </c>
      <c r="CW445" s="56">
        <v>2</v>
      </c>
      <c r="CX445" s="56">
        <v>0</v>
      </c>
      <c r="CY445" s="56">
        <v>0</v>
      </c>
      <c r="CZ445" s="56">
        <v>0</v>
      </c>
      <c r="DA445" s="56">
        <v>0</v>
      </c>
      <c r="DB445" s="60">
        <v>2.1762785636561479</v>
      </c>
      <c r="DC445" s="61">
        <v>2</v>
      </c>
      <c r="DD445" s="56" t="s">
        <v>3969</v>
      </c>
      <c r="DE445" s="56" t="s">
        <v>3970</v>
      </c>
      <c r="DF445" s="96" t="s">
        <v>555</v>
      </c>
      <c r="DG445" s="96" t="s">
        <v>555</v>
      </c>
      <c r="DH445" s="56">
        <v>86.73</v>
      </c>
      <c r="DI445" s="56">
        <v>1</v>
      </c>
      <c r="DJ445" s="56">
        <v>260.19</v>
      </c>
      <c r="DK445" s="56">
        <v>3</v>
      </c>
      <c r="DL445" s="56">
        <v>0</v>
      </c>
      <c r="DM445" s="56">
        <v>0</v>
      </c>
      <c r="DN445" s="56">
        <v>86.73</v>
      </c>
      <c r="DO445" s="56">
        <v>1</v>
      </c>
      <c r="DP445" s="107">
        <v>95.602294455066925</v>
      </c>
      <c r="DQ445" s="56">
        <v>2</v>
      </c>
      <c r="DR445" s="56">
        <v>0</v>
      </c>
      <c r="DS445" s="56">
        <v>0</v>
      </c>
      <c r="DT445" s="56">
        <v>95.6</v>
      </c>
      <c r="DU445" s="56">
        <v>1</v>
      </c>
      <c r="DV445" s="56">
        <v>95.6</v>
      </c>
      <c r="DW445" s="56">
        <v>1</v>
      </c>
      <c r="DX445" s="56">
        <v>0</v>
      </c>
      <c r="DY445" s="56">
        <v>0</v>
      </c>
      <c r="DZ445" s="62">
        <v>2.5252525252525251</v>
      </c>
      <c r="EA445" s="63">
        <v>5</v>
      </c>
      <c r="EB445" s="62">
        <v>24.747474747474747</v>
      </c>
      <c r="EC445" s="63">
        <v>49</v>
      </c>
      <c r="ED445" s="60">
        <v>8.5679314565483473</v>
      </c>
      <c r="EE445" s="61">
        <v>7</v>
      </c>
      <c r="EF445" s="56" t="s">
        <v>3971</v>
      </c>
      <c r="EG445" s="56" t="s">
        <v>3972</v>
      </c>
      <c r="EH445" s="56" t="s">
        <v>555</v>
      </c>
      <c r="EI445" s="56" t="s">
        <v>555</v>
      </c>
      <c r="EJ445" s="56" t="s">
        <v>716</v>
      </c>
      <c r="EK445" s="56" t="s">
        <v>3973</v>
      </c>
      <c r="EL445" s="56" t="s">
        <v>3974</v>
      </c>
      <c r="EM445" s="56" t="s">
        <v>3975</v>
      </c>
      <c r="EN445" s="56" t="s">
        <v>555</v>
      </c>
      <c r="EO445" s="56" t="s">
        <v>555</v>
      </c>
      <c r="EP445" s="56">
        <v>95.6</v>
      </c>
      <c r="EQ445" s="56">
        <v>1</v>
      </c>
      <c r="ER445" s="99">
        <v>191.2</v>
      </c>
      <c r="ES445" s="96">
        <v>2</v>
      </c>
      <c r="ET445" s="56">
        <v>95.6</v>
      </c>
      <c r="EU445" s="56">
        <v>1</v>
      </c>
      <c r="EV445" s="107">
        <v>95.602294455066925</v>
      </c>
      <c r="EW445" s="56">
        <v>1</v>
      </c>
      <c r="EX445" s="56">
        <v>0</v>
      </c>
      <c r="EY445" s="62">
        <v>112.18568665377177</v>
      </c>
      <c r="EZ445" s="63">
        <v>58</v>
      </c>
      <c r="FA445" s="62">
        <v>84.168336673346701</v>
      </c>
      <c r="FB445" s="63">
        <v>42</v>
      </c>
      <c r="FC445" s="56">
        <v>127.96</v>
      </c>
      <c r="FD445" s="111">
        <v>2</v>
      </c>
      <c r="FE445" s="56">
        <v>447.86</v>
      </c>
      <c r="FF445" s="56">
        <v>7</v>
      </c>
      <c r="FG445" s="56">
        <v>0</v>
      </c>
      <c r="FH445" s="56">
        <v>0</v>
      </c>
      <c r="FI445" s="56">
        <v>0</v>
      </c>
      <c r="FJ445" s="56">
        <v>0</v>
      </c>
      <c r="FK445" s="56">
        <v>575.82000000000005</v>
      </c>
      <c r="FL445" s="56">
        <v>9</v>
      </c>
      <c r="FM445" s="56">
        <v>191.94</v>
      </c>
      <c r="FN445" s="56">
        <v>3</v>
      </c>
      <c r="FO445" s="56">
        <v>255.92</v>
      </c>
      <c r="FP445" s="56">
        <v>4</v>
      </c>
      <c r="FQ445" s="56">
        <v>127.96</v>
      </c>
      <c r="FR445" s="56">
        <v>2</v>
      </c>
      <c r="FS445" s="60">
        <v>3</v>
      </c>
      <c r="FT445" s="61">
        <v>3</v>
      </c>
      <c r="FU445" s="60">
        <v>3.1779661016949157</v>
      </c>
      <c r="FV445" s="61">
        <v>3</v>
      </c>
      <c r="FW445" s="56" t="s">
        <v>3976</v>
      </c>
      <c r="FX445" s="56">
        <v>3.09</v>
      </c>
      <c r="FY445" s="56">
        <v>6.8</v>
      </c>
      <c r="FZ445" s="111">
        <v>3598</v>
      </c>
      <c r="GA445" s="111">
        <v>4474</v>
      </c>
      <c r="GB445" s="56">
        <v>39.86</v>
      </c>
      <c r="GC445" s="56">
        <v>60.14</v>
      </c>
      <c r="GD445" s="56">
        <v>24.68</v>
      </c>
      <c r="GE445" s="56">
        <v>79.150000000000006</v>
      </c>
      <c r="GF445" s="56">
        <v>82.95</v>
      </c>
      <c r="GG445" s="56">
        <v>70.739999999999995</v>
      </c>
      <c r="GH445" s="56">
        <v>97.82</v>
      </c>
      <c r="GI445" s="56">
        <v>0.73</v>
      </c>
      <c r="GJ445" s="56">
        <v>15.62</v>
      </c>
      <c r="GK445" s="56">
        <v>73.540000000000006</v>
      </c>
      <c r="GL445" s="56">
        <v>2.04</v>
      </c>
      <c r="GM445" s="56">
        <v>13.03</v>
      </c>
      <c r="GN445" s="56">
        <v>3.74</v>
      </c>
      <c r="GO445" s="56">
        <v>13.83</v>
      </c>
      <c r="GP445" s="56">
        <v>3.03</v>
      </c>
      <c r="GQ445" s="56">
        <v>1.51</v>
      </c>
      <c r="GR445" s="56">
        <v>2.15</v>
      </c>
      <c r="GS445" s="56">
        <v>0.52</v>
      </c>
      <c r="GT445" s="56">
        <v>9.7200000000000006</v>
      </c>
      <c r="GU445" s="99">
        <v>21.914855397880366</v>
      </c>
      <c r="GV445" s="120">
        <v>2.5758443045220398E-3</v>
      </c>
      <c r="GW445" s="120">
        <v>0.42644533485975999</v>
      </c>
      <c r="GX445" s="120">
        <v>0.56239267315397801</v>
      </c>
      <c r="GY445" s="120">
        <v>6.5827132226674301E-3</v>
      </c>
      <c r="GZ445" s="120">
        <v>8.5861476817401295E-4</v>
      </c>
      <c r="HA445" s="120">
        <v>2.86204922724671E-4</v>
      </c>
      <c r="HB445" s="120">
        <v>8.5861476817401295E-4</v>
      </c>
      <c r="HC445" s="113"/>
      <c r="HD445" s="122">
        <v>3</v>
      </c>
      <c r="HE445" s="118">
        <v>0</v>
      </c>
      <c r="HF445" s="118">
        <v>0</v>
      </c>
      <c r="HG445" s="118">
        <v>0</v>
      </c>
      <c r="HH445" s="122">
        <v>7</v>
      </c>
      <c r="HI445" s="122">
        <v>832</v>
      </c>
      <c r="HJ445" s="118">
        <v>1</v>
      </c>
      <c r="HK445" s="122">
        <v>843</v>
      </c>
      <c r="HL445" s="122">
        <v>8</v>
      </c>
      <c r="HM445" s="118">
        <v>0</v>
      </c>
      <c r="HN445" s="118">
        <v>0</v>
      </c>
      <c r="HO445" s="118">
        <v>0</v>
      </c>
      <c r="HP445" s="122">
        <v>12</v>
      </c>
      <c r="HQ445" s="122">
        <v>1156</v>
      </c>
      <c r="HR445" s="118">
        <v>2</v>
      </c>
      <c r="HS445" s="122">
        <v>1178</v>
      </c>
      <c r="HT445" s="122">
        <v>5</v>
      </c>
      <c r="HU445" s="118">
        <v>0</v>
      </c>
      <c r="HV445" s="118">
        <v>0</v>
      </c>
      <c r="HW445" s="118">
        <v>0</v>
      </c>
      <c r="HX445" s="122">
        <v>15</v>
      </c>
      <c r="HY445" s="122">
        <v>1398</v>
      </c>
      <c r="HZ445" s="122">
        <v>6</v>
      </c>
      <c r="IA445" s="122">
        <v>1424</v>
      </c>
      <c r="IB445" s="122">
        <v>17</v>
      </c>
      <c r="IC445" s="118">
        <v>0</v>
      </c>
      <c r="ID445" s="118">
        <v>0</v>
      </c>
      <c r="IE445" s="118">
        <v>0</v>
      </c>
      <c r="IF445" s="118">
        <v>6</v>
      </c>
      <c r="IG445" s="122">
        <v>2035</v>
      </c>
      <c r="IH445" s="118">
        <v>11</v>
      </c>
      <c r="II445" s="122">
        <v>2064</v>
      </c>
      <c r="IJ445" s="130">
        <v>42</v>
      </c>
      <c r="IK445" s="131">
        <v>0.93333333333333302</v>
      </c>
      <c r="IL445" s="119">
        <v>0</v>
      </c>
      <c r="IM445" s="119">
        <v>0</v>
      </c>
      <c r="IN445" s="119">
        <v>0</v>
      </c>
      <c r="IO445" s="119">
        <v>0</v>
      </c>
      <c r="IP445" s="119">
        <v>0</v>
      </c>
      <c r="IQ445" s="119">
        <v>0</v>
      </c>
      <c r="IR445" s="119">
        <v>0</v>
      </c>
      <c r="IS445" s="119">
        <v>0</v>
      </c>
      <c r="IT445" s="119">
        <v>0</v>
      </c>
      <c r="IU445" s="119">
        <v>0</v>
      </c>
      <c r="IV445" s="119">
        <v>0</v>
      </c>
      <c r="IW445" s="119">
        <v>0</v>
      </c>
      <c r="IX445" s="119">
        <v>0</v>
      </c>
      <c r="IY445" s="119">
        <v>0</v>
      </c>
      <c r="IZ445" s="119">
        <v>0</v>
      </c>
      <c r="JA445" s="119">
        <v>0</v>
      </c>
      <c r="JB445" s="119">
        <v>0</v>
      </c>
      <c r="JC445" s="119">
        <v>0</v>
      </c>
      <c r="JD445" s="119">
        <v>0</v>
      </c>
      <c r="JE445" s="119">
        <v>0</v>
      </c>
      <c r="JF445" s="119">
        <v>0</v>
      </c>
      <c r="JG445" s="119">
        <v>0</v>
      </c>
      <c r="JH445" s="119">
        <v>0</v>
      </c>
      <c r="JI445" s="119">
        <v>0</v>
      </c>
      <c r="JJ445" s="130">
        <v>2</v>
      </c>
      <c r="JK445" s="131">
        <v>4.4444444444444398E-2</v>
      </c>
      <c r="JL445" s="119">
        <v>0</v>
      </c>
      <c r="JM445" s="119">
        <v>0</v>
      </c>
      <c r="JN445" s="119">
        <v>0</v>
      </c>
      <c r="JO445" s="119">
        <v>0</v>
      </c>
      <c r="JP445" s="119">
        <v>0</v>
      </c>
      <c r="JQ445" s="119">
        <v>0</v>
      </c>
      <c r="JR445" s="119">
        <v>0</v>
      </c>
      <c r="JS445" s="119">
        <v>0</v>
      </c>
      <c r="JT445" s="119">
        <v>0</v>
      </c>
      <c r="JU445" s="119">
        <v>0</v>
      </c>
      <c r="JV445" s="119">
        <v>0</v>
      </c>
      <c r="JW445" s="119">
        <v>0</v>
      </c>
      <c r="JX445" s="119">
        <v>0</v>
      </c>
      <c r="JY445" s="119">
        <v>0</v>
      </c>
      <c r="JZ445" s="119">
        <v>0</v>
      </c>
      <c r="KA445" s="119">
        <v>0</v>
      </c>
      <c r="KB445" s="119">
        <v>0</v>
      </c>
      <c r="KC445" s="119">
        <v>0</v>
      </c>
      <c r="KD445" s="119">
        <v>0</v>
      </c>
      <c r="KE445" s="119">
        <v>0</v>
      </c>
      <c r="KF445" s="119">
        <v>0</v>
      </c>
      <c r="KG445" s="119">
        <v>0</v>
      </c>
      <c r="KH445" s="119">
        <v>0</v>
      </c>
      <c r="KI445" s="119">
        <v>0</v>
      </c>
      <c r="KJ445" s="119">
        <v>0</v>
      </c>
      <c r="KK445" s="119">
        <v>0</v>
      </c>
      <c r="KL445" s="119">
        <v>0</v>
      </c>
      <c r="KM445" s="119">
        <v>0</v>
      </c>
      <c r="KN445" s="119">
        <v>0</v>
      </c>
      <c r="KO445" s="119">
        <v>0</v>
      </c>
      <c r="KP445" s="119">
        <v>0</v>
      </c>
      <c r="KQ445" s="119">
        <v>0</v>
      </c>
      <c r="KR445" s="119">
        <v>0</v>
      </c>
      <c r="KS445" s="119">
        <v>0</v>
      </c>
      <c r="KT445" s="119">
        <v>0</v>
      </c>
      <c r="KU445" s="119">
        <v>0</v>
      </c>
      <c r="KV445" s="119">
        <v>0</v>
      </c>
      <c r="KW445" s="119">
        <v>0</v>
      </c>
      <c r="KX445" s="119">
        <v>0</v>
      </c>
      <c r="KY445" s="119">
        <v>0</v>
      </c>
      <c r="KZ445" s="119">
        <v>0</v>
      </c>
      <c r="LA445" s="119">
        <v>0</v>
      </c>
      <c r="LB445" s="119"/>
      <c r="LC445" s="119"/>
      <c r="LD445" s="122">
        <v>0</v>
      </c>
      <c r="LE445" s="122">
        <v>0</v>
      </c>
      <c r="LF445" s="122">
        <v>0</v>
      </c>
      <c r="LG445" s="122">
        <v>0</v>
      </c>
      <c r="LH445" s="122">
        <v>0</v>
      </c>
      <c r="LI445" s="122">
        <v>0</v>
      </c>
      <c r="LJ445" s="122">
        <v>0</v>
      </c>
      <c r="LK445" s="122">
        <v>0</v>
      </c>
      <c r="LL445" s="122">
        <v>0</v>
      </c>
      <c r="LM445" s="119">
        <v>0</v>
      </c>
      <c r="LN445" s="119">
        <v>0</v>
      </c>
      <c r="LO445" s="119">
        <v>0</v>
      </c>
      <c r="LP445" s="130">
        <v>1</v>
      </c>
      <c r="LQ445" s="131">
        <v>2.2222222222222199E-2</v>
      </c>
      <c r="LR445" s="119">
        <v>0</v>
      </c>
      <c r="LS445" s="119">
        <v>0</v>
      </c>
      <c r="LT445" s="119">
        <v>0</v>
      </c>
      <c r="LU445" s="119">
        <v>0</v>
      </c>
      <c r="LV445" s="119">
        <v>0</v>
      </c>
      <c r="LW445" s="119">
        <v>0</v>
      </c>
      <c r="LX445" s="122">
        <v>0</v>
      </c>
      <c r="LY445" s="122">
        <v>0</v>
      </c>
      <c r="LZ445" s="122">
        <v>0</v>
      </c>
      <c r="MA445" s="122">
        <v>0</v>
      </c>
      <c r="MB445" s="122">
        <v>0</v>
      </c>
      <c r="MC445" s="122">
        <v>0</v>
      </c>
      <c r="MD445" s="122">
        <v>0</v>
      </c>
      <c r="ME445" s="122">
        <v>0</v>
      </c>
      <c r="MF445" s="122">
        <v>0</v>
      </c>
      <c r="MG445" s="122">
        <v>0</v>
      </c>
      <c r="MH445" s="122">
        <v>0</v>
      </c>
      <c r="MI445" s="122">
        <v>0</v>
      </c>
      <c r="MJ445" s="122">
        <v>0</v>
      </c>
      <c r="MK445" s="122">
        <v>0</v>
      </c>
      <c r="ML445" s="122">
        <v>0</v>
      </c>
      <c r="MM445" s="122">
        <v>0</v>
      </c>
      <c r="MN445" s="122">
        <v>0</v>
      </c>
      <c r="MO445" s="122">
        <v>0</v>
      </c>
      <c r="MP445" s="122">
        <v>0</v>
      </c>
      <c r="MQ445" s="122">
        <v>0</v>
      </c>
      <c r="MR445" s="122">
        <v>0</v>
      </c>
      <c r="MS445" s="122">
        <v>0</v>
      </c>
      <c r="MT445" s="122">
        <v>0</v>
      </c>
      <c r="MU445" s="122">
        <v>0</v>
      </c>
      <c r="MV445" s="122">
        <v>0</v>
      </c>
      <c r="MW445" s="122">
        <v>0</v>
      </c>
      <c r="MX445" s="122">
        <v>0</v>
      </c>
      <c r="MY445" s="122">
        <v>0</v>
      </c>
      <c r="MZ445" s="122">
        <v>0</v>
      </c>
      <c r="NA445" s="122">
        <v>0</v>
      </c>
      <c r="NB445" s="122">
        <v>0</v>
      </c>
      <c r="NC445" s="122">
        <v>0</v>
      </c>
      <c r="ND445" s="122">
        <v>0</v>
      </c>
      <c r="NE445" s="122">
        <v>0</v>
      </c>
      <c r="NF445" s="122">
        <v>0</v>
      </c>
      <c r="NG445" s="122">
        <v>0</v>
      </c>
      <c r="NH445" s="122">
        <v>0</v>
      </c>
      <c r="NI445" s="122">
        <v>0</v>
      </c>
      <c r="NJ445" s="122">
        <v>0</v>
      </c>
      <c r="NK445" s="122">
        <v>0</v>
      </c>
      <c r="NL445" s="122">
        <v>0</v>
      </c>
      <c r="NM445" s="122">
        <v>0</v>
      </c>
      <c r="NN445" s="122">
        <v>0</v>
      </c>
      <c r="NO445" s="122">
        <v>0</v>
      </c>
      <c r="NP445" s="122">
        <v>0</v>
      </c>
      <c r="NQ445" s="122">
        <v>0</v>
      </c>
      <c r="NR445" s="122">
        <v>0</v>
      </c>
      <c r="NS445" s="122">
        <v>0</v>
      </c>
      <c r="NT445" s="122">
        <v>0</v>
      </c>
      <c r="NU445" s="122">
        <v>0</v>
      </c>
      <c r="NV445" s="122">
        <v>0</v>
      </c>
      <c r="NW445" s="122">
        <v>0</v>
      </c>
      <c r="NX445" s="122">
        <v>0</v>
      </c>
      <c r="NY445" s="122">
        <v>0</v>
      </c>
      <c r="NZ445" s="122">
        <v>0</v>
      </c>
      <c r="OA445" s="119">
        <v>0</v>
      </c>
      <c r="OB445" s="119">
        <v>0</v>
      </c>
      <c r="OC445" s="119">
        <v>0</v>
      </c>
      <c r="OD445" s="119">
        <v>0</v>
      </c>
      <c r="OE445" s="119">
        <v>0</v>
      </c>
      <c r="OF445" s="119">
        <v>0</v>
      </c>
      <c r="OG445" s="119">
        <v>0</v>
      </c>
      <c r="OH445" s="119">
        <v>0</v>
      </c>
      <c r="OI445" s="119">
        <v>0</v>
      </c>
      <c r="OJ445" s="119">
        <v>0</v>
      </c>
      <c r="OK445" s="119">
        <v>0</v>
      </c>
      <c r="OL445" s="119">
        <v>0</v>
      </c>
      <c r="OM445" s="122">
        <v>0</v>
      </c>
      <c r="ON445" s="122">
        <v>0</v>
      </c>
      <c r="OO445" s="122">
        <v>0</v>
      </c>
      <c r="OP445" s="122">
        <v>0</v>
      </c>
      <c r="OQ445" s="122">
        <v>0</v>
      </c>
      <c r="OR445" s="122">
        <v>0</v>
      </c>
      <c r="OS445" s="122">
        <v>0</v>
      </c>
      <c r="OT445" s="122">
        <v>0</v>
      </c>
    </row>
    <row r="446" spans="1:410" s="10" customFormat="1">
      <c r="A446" s="55" t="s">
        <v>1507</v>
      </c>
      <c r="B446" s="56" t="s">
        <v>1508</v>
      </c>
      <c r="C446" s="55" t="s">
        <v>466</v>
      </c>
      <c r="D446" s="57">
        <v>6</v>
      </c>
      <c r="E446" s="96">
        <v>2018</v>
      </c>
      <c r="F446" s="56">
        <v>70.83</v>
      </c>
      <c r="G446" s="110">
        <v>11602</v>
      </c>
      <c r="H446" s="110">
        <v>5089</v>
      </c>
      <c r="I446" s="110">
        <v>6513</v>
      </c>
      <c r="J446" s="100">
        <v>30.36</v>
      </c>
      <c r="K446" s="110">
        <v>4003</v>
      </c>
      <c r="L446" s="100">
        <v>42.68</v>
      </c>
      <c r="M446" s="110">
        <v>5627</v>
      </c>
      <c r="N446" s="114">
        <v>555</v>
      </c>
      <c r="O446" s="114">
        <v>299</v>
      </c>
      <c r="P446" s="114">
        <v>256</v>
      </c>
      <c r="Q446" s="112">
        <v>676</v>
      </c>
      <c r="R446" s="113">
        <v>362</v>
      </c>
      <c r="S446" s="113">
        <v>314</v>
      </c>
      <c r="T446" s="114">
        <v>678</v>
      </c>
      <c r="U446" s="114">
        <v>350</v>
      </c>
      <c r="V446" s="114">
        <v>328</v>
      </c>
      <c r="W446" s="114">
        <v>876</v>
      </c>
      <c r="X446" s="113">
        <v>448</v>
      </c>
      <c r="Y446" s="113">
        <v>428</v>
      </c>
      <c r="Z446" s="114">
        <v>836</v>
      </c>
      <c r="AA446" s="114">
        <v>421</v>
      </c>
      <c r="AB446" s="114">
        <v>415</v>
      </c>
      <c r="AC446" s="112">
        <v>1056</v>
      </c>
      <c r="AD446" s="112">
        <v>534</v>
      </c>
      <c r="AE446" s="112">
        <v>522</v>
      </c>
      <c r="AF446" s="114">
        <v>888</v>
      </c>
      <c r="AG446" s="114">
        <v>452</v>
      </c>
      <c r="AH446" s="181">
        <v>436</v>
      </c>
      <c r="AI446" s="182"/>
      <c r="AJ446" s="182"/>
      <c r="AK446" s="182"/>
      <c r="AL446" s="114">
        <v>822</v>
      </c>
      <c r="AM446" s="114">
        <v>426</v>
      </c>
      <c r="AN446" s="114">
        <v>396</v>
      </c>
      <c r="AO446" s="114">
        <v>771</v>
      </c>
      <c r="AP446" s="114">
        <v>392</v>
      </c>
      <c r="AQ446" s="114">
        <v>379</v>
      </c>
      <c r="AR446" s="56">
        <v>352</v>
      </c>
      <c r="AS446" s="80">
        <v>32</v>
      </c>
      <c r="AT446" s="115" t="s">
        <v>3843</v>
      </c>
      <c r="AU446" s="59">
        <v>325</v>
      </c>
      <c r="AV446" s="59">
        <v>0</v>
      </c>
      <c r="AW446" s="59">
        <v>57</v>
      </c>
      <c r="AX446" s="59">
        <v>0</v>
      </c>
      <c r="AY446" s="59">
        <v>0</v>
      </c>
      <c r="AZ446" s="62">
        <v>6.1438106796116507</v>
      </c>
      <c r="BA446" s="63">
        <v>0</v>
      </c>
      <c r="BB446" s="62">
        <v>0</v>
      </c>
      <c r="BC446" s="63">
        <v>0</v>
      </c>
      <c r="BD446" s="64">
        <v>0</v>
      </c>
      <c r="BE446" s="65">
        <v>0</v>
      </c>
      <c r="BF446" s="62">
        <v>2.8169014084507045</v>
      </c>
      <c r="BG446" s="63">
        <v>2</v>
      </c>
      <c r="BH446" s="62">
        <v>8.4507042253521121</v>
      </c>
      <c r="BI446" s="63">
        <v>6</v>
      </c>
      <c r="BJ446" s="64">
        <v>0</v>
      </c>
      <c r="BK446" s="65">
        <v>0</v>
      </c>
      <c r="BL446" s="64">
        <v>0</v>
      </c>
      <c r="BM446" s="65">
        <v>0</v>
      </c>
      <c r="BN446" s="56">
        <v>0</v>
      </c>
      <c r="BO446" s="56">
        <v>0</v>
      </c>
      <c r="BP446" s="56">
        <v>0</v>
      </c>
      <c r="BQ446" s="56">
        <v>0</v>
      </c>
      <c r="BR446" s="56">
        <v>0</v>
      </c>
      <c r="BS446" s="56">
        <v>0</v>
      </c>
      <c r="BT446" s="56">
        <v>0</v>
      </c>
      <c r="BU446" s="56">
        <v>0</v>
      </c>
      <c r="BV446" s="116">
        <v>21.2</v>
      </c>
      <c r="BW446" s="70">
        <v>1.0192307692307692</v>
      </c>
      <c r="BX446" s="56">
        <v>100</v>
      </c>
      <c r="BY446" s="107">
        <v>101.9</v>
      </c>
      <c r="BZ446" s="56">
        <v>100</v>
      </c>
      <c r="CA446" s="56">
        <v>92.5</v>
      </c>
      <c r="CB446" s="56">
        <v>98.1</v>
      </c>
      <c r="CC446" s="96" t="s">
        <v>2546</v>
      </c>
      <c r="CD446" s="96" t="s">
        <v>3977</v>
      </c>
      <c r="CE446" s="96" t="s">
        <v>555</v>
      </c>
      <c r="CF446" s="96" t="s">
        <v>3978</v>
      </c>
      <c r="CG446" s="96" t="s">
        <v>3979</v>
      </c>
      <c r="CH446" s="56">
        <v>0</v>
      </c>
      <c r="CI446" s="56">
        <v>0</v>
      </c>
      <c r="CJ446" s="60">
        <v>0</v>
      </c>
      <c r="CK446" s="61">
        <v>0</v>
      </c>
      <c r="CL446" s="61">
        <v>0</v>
      </c>
      <c r="CM446" s="61">
        <v>0</v>
      </c>
      <c r="CN446" s="56">
        <v>0</v>
      </c>
      <c r="CO446" s="56">
        <v>0</v>
      </c>
      <c r="CP446" s="56">
        <v>0</v>
      </c>
      <c r="CQ446" s="56">
        <v>0</v>
      </c>
      <c r="CR446" s="56">
        <v>0</v>
      </c>
      <c r="CS446" s="56">
        <v>0</v>
      </c>
      <c r="CT446" s="56">
        <v>0</v>
      </c>
      <c r="CU446" s="56">
        <v>0</v>
      </c>
      <c r="CV446" s="56">
        <v>0</v>
      </c>
      <c r="CW446" s="56">
        <v>0</v>
      </c>
      <c r="CX446" s="56">
        <v>0</v>
      </c>
      <c r="CY446" s="56">
        <v>0</v>
      </c>
      <c r="CZ446" s="56">
        <v>0</v>
      </c>
      <c r="DA446" s="56">
        <v>0</v>
      </c>
      <c r="DB446" s="60">
        <v>0</v>
      </c>
      <c r="DC446" s="61">
        <v>0</v>
      </c>
      <c r="DD446" s="56" t="s">
        <v>3980</v>
      </c>
      <c r="DE446" s="56" t="s">
        <v>3981</v>
      </c>
      <c r="DF446" s="96" t="s">
        <v>555</v>
      </c>
      <c r="DG446" s="96" t="s">
        <v>555</v>
      </c>
      <c r="DH446" s="56">
        <v>161.81</v>
      </c>
      <c r="DI446" s="56">
        <v>2</v>
      </c>
      <c r="DJ446" s="56">
        <v>161.81</v>
      </c>
      <c r="DK446" s="56">
        <v>2</v>
      </c>
      <c r="DL446" s="56">
        <v>0</v>
      </c>
      <c r="DM446" s="56">
        <v>0</v>
      </c>
      <c r="DN446" s="56">
        <v>161.18100000000001</v>
      </c>
      <c r="DO446" s="56">
        <v>2</v>
      </c>
      <c r="DP446" s="107">
        <v>82.91873963515755</v>
      </c>
      <c r="DQ446" s="56">
        <v>1</v>
      </c>
      <c r="DR446" s="56">
        <v>0</v>
      </c>
      <c r="DS446" s="56">
        <v>0</v>
      </c>
      <c r="DT446" s="56">
        <v>82.92</v>
      </c>
      <c r="DU446" s="56">
        <v>1</v>
      </c>
      <c r="DV446" s="56">
        <v>0</v>
      </c>
      <c r="DW446" s="56">
        <v>0</v>
      </c>
      <c r="DX446" s="56">
        <v>0</v>
      </c>
      <c r="DY446" s="56">
        <v>0</v>
      </c>
      <c r="DZ446" s="62">
        <v>2.7027027027027026</v>
      </c>
      <c r="EA446" s="63">
        <v>2</v>
      </c>
      <c r="EB446" s="62">
        <v>35.135135135135137</v>
      </c>
      <c r="EC446" s="63">
        <v>26</v>
      </c>
      <c r="ED446" s="77">
        <v>3.9138943248532287</v>
      </c>
      <c r="EE446" s="72">
        <v>4</v>
      </c>
      <c r="EF446" s="56" t="s">
        <v>3982</v>
      </c>
      <c r="EG446" s="56" t="s">
        <v>3983</v>
      </c>
      <c r="EH446" s="56" t="s">
        <v>555</v>
      </c>
      <c r="EI446" s="56" t="s">
        <v>555</v>
      </c>
      <c r="EJ446" s="56" t="s">
        <v>1748</v>
      </c>
      <c r="EK446" s="56" t="s">
        <v>3984</v>
      </c>
      <c r="EL446" s="56" t="s">
        <v>3985</v>
      </c>
      <c r="EM446" s="56" t="s">
        <v>3986</v>
      </c>
      <c r="EN446" s="56" t="s">
        <v>555</v>
      </c>
      <c r="EO446" s="56" t="s">
        <v>555</v>
      </c>
      <c r="EP446" s="56">
        <v>0</v>
      </c>
      <c r="EQ446" s="56">
        <v>0</v>
      </c>
      <c r="ER446" s="99">
        <v>414.59</v>
      </c>
      <c r="ES446" s="96">
        <v>5</v>
      </c>
      <c r="ET446" s="56">
        <v>0</v>
      </c>
      <c r="EU446" s="56">
        <v>0</v>
      </c>
      <c r="EV446" s="56">
        <v>0</v>
      </c>
      <c r="EW446" s="56">
        <v>0</v>
      </c>
      <c r="EX446" s="56">
        <v>0</v>
      </c>
      <c r="EY446" s="62">
        <v>47.979797979797979</v>
      </c>
      <c r="EZ446" s="63">
        <v>19</v>
      </c>
      <c r="FA446" s="62">
        <v>39.577836411609503</v>
      </c>
      <c r="FB446" s="63">
        <v>15</v>
      </c>
      <c r="FC446" s="56">
        <v>0</v>
      </c>
      <c r="FD446" s="56">
        <v>0</v>
      </c>
      <c r="FE446" s="56">
        <v>218.53</v>
      </c>
      <c r="FF446" s="56">
        <v>5</v>
      </c>
      <c r="FG446" s="56">
        <v>0</v>
      </c>
      <c r="FH446" s="56">
        <v>0</v>
      </c>
      <c r="FI446" s="56">
        <v>0</v>
      </c>
      <c r="FJ446" s="56">
        <v>0</v>
      </c>
      <c r="FK446" s="56">
        <v>218.53</v>
      </c>
      <c r="FL446" s="56">
        <v>5</v>
      </c>
      <c r="FM446" s="56">
        <v>218.53</v>
      </c>
      <c r="FN446" s="56">
        <v>5</v>
      </c>
      <c r="FO446" s="56">
        <v>524.48</v>
      </c>
      <c r="FP446" s="56">
        <v>12</v>
      </c>
      <c r="FQ446" s="56">
        <v>0</v>
      </c>
      <c r="FR446" s="56">
        <v>0</v>
      </c>
      <c r="FS446" s="60">
        <v>3</v>
      </c>
      <c r="FT446" s="61">
        <v>3</v>
      </c>
      <c r="FU446" s="60">
        <v>2.5940337224383918</v>
      </c>
      <c r="FV446" s="61">
        <v>2</v>
      </c>
      <c r="FW446" s="56" t="s">
        <v>3987</v>
      </c>
      <c r="FX446" s="56">
        <v>2.81</v>
      </c>
      <c r="FY446" s="56">
        <v>25.51</v>
      </c>
      <c r="FZ446" s="111">
        <v>3633</v>
      </c>
      <c r="GA446" s="111">
        <v>5029</v>
      </c>
      <c r="GB446" s="56">
        <v>37.68</v>
      </c>
      <c r="GC446" s="56">
        <v>62.32</v>
      </c>
      <c r="GD446" s="56">
        <v>30.43</v>
      </c>
      <c r="GE446" s="56">
        <v>80.86</v>
      </c>
      <c r="GF446" s="56">
        <v>91.55</v>
      </c>
      <c r="GG446" s="56">
        <v>81</v>
      </c>
      <c r="GH446" s="56">
        <v>99.33</v>
      </c>
      <c r="GI446" s="56">
        <v>22.51</v>
      </c>
      <c r="GJ446" s="56">
        <v>27.45</v>
      </c>
      <c r="GK446" s="56">
        <v>83.44</v>
      </c>
      <c r="GL446" s="56">
        <v>1.67</v>
      </c>
      <c r="GM446" s="56">
        <v>15.14</v>
      </c>
      <c r="GN446" s="56">
        <v>3.62</v>
      </c>
      <c r="GO446" s="56">
        <v>18.12</v>
      </c>
      <c r="GP446" s="56">
        <v>3.96</v>
      </c>
      <c r="GQ446" s="56">
        <v>1.73</v>
      </c>
      <c r="GR446" s="56">
        <v>2.42</v>
      </c>
      <c r="GS446" s="56">
        <v>0.65</v>
      </c>
      <c r="GT446" s="56">
        <v>7.85</v>
      </c>
      <c r="GU446" s="99">
        <v>9.4315624694256925</v>
      </c>
      <c r="GV446" s="120">
        <v>1.1302627860977699E-3</v>
      </c>
      <c r="GW446" s="120">
        <v>0.24667985306583801</v>
      </c>
      <c r="GX446" s="120">
        <v>0.45973438824526702</v>
      </c>
      <c r="GY446" s="120">
        <v>0.220966374682114</v>
      </c>
      <c r="GZ446" s="120">
        <v>2.4300649901101999E-2</v>
      </c>
      <c r="HA446" s="120">
        <v>3.0234529528115301E-2</v>
      </c>
      <c r="HB446" s="120">
        <v>1.55411133088443E-2</v>
      </c>
      <c r="HC446" s="120">
        <v>1.4128284826222101E-3</v>
      </c>
      <c r="HD446" s="118">
        <v>1</v>
      </c>
      <c r="HE446" s="118">
        <v>0</v>
      </c>
      <c r="HF446" s="118">
        <v>0</v>
      </c>
      <c r="HG446" s="118">
        <v>0</v>
      </c>
      <c r="HH446" s="118">
        <v>4</v>
      </c>
      <c r="HI446" s="122">
        <v>477</v>
      </c>
      <c r="HJ446" s="118">
        <v>0</v>
      </c>
      <c r="HK446" s="122">
        <v>482</v>
      </c>
      <c r="HL446" s="118">
        <v>0</v>
      </c>
      <c r="HM446" s="118">
        <v>0</v>
      </c>
      <c r="HN446" s="118">
        <v>1</v>
      </c>
      <c r="HO446" s="118">
        <v>0</v>
      </c>
      <c r="HP446" s="122">
        <v>7</v>
      </c>
      <c r="HQ446" s="122">
        <v>767</v>
      </c>
      <c r="HR446" s="122">
        <v>5</v>
      </c>
      <c r="HS446" s="122">
        <v>780</v>
      </c>
      <c r="HT446" s="118">
        <v>0</v>
      </c>
      <c r="HU446" s="118">
        <v>0</v>
      </c>
      <c r="HV446" s="118">
        <v>0</v>
      </c>
      <c r="HW446" s="118">
        <v>0</v>
      </c>
      <c r="HX446" s="122">
        <v>5</v>
      </c>
      <c r="HY446" s="122">
        <v>951</v>
      </c>
      <c r="HZ446" s="122">
        <v>29</v>
      </c>
      <c r="IA446" s="122">
        <v>985</v>
      </c>
      <c r="IB446" s="118">
        <v>2</v>
      </c>
      <c r="IC446" s="118">
        <v>0</v>
      </c>
      <c r="ID446" s="118">
        <v>0</v>
      </c>
      <c r="IE446" s="118">
        <v>0</v>
      </c>
      <c r="IF446" s="122">
        <v>5</v>
      </c>
      <c r="IG446" s="122">
        <v>1567</v>
      </c>
      <c r="IH446" s="118">
        <v>6</v>
      </c>
      <c r="II446" s="122">
        <v>1581</v>
      </c>
      <c r="IJ446" s="130">
        <v>1</v>
      </c>
      <c r="IK446" s="131">
        <v>0.125</v>
      </c>
      <c r="IL446" s="119">
        <v>0</v>
      </c>
      <c r="IM446" s="119">
        <v>0</v>
      </c>
      <c r="IN446" s="130">
        <v>4</v>
      </c>
      <c r="IO446" s="131">
        <v>0.5</v>
      </c>
      <c r="IP446" s="119">
        <v>0</v>
      </c>
      <c r="IQ446" s="119">
        <v>0</v>
      </c>
      <c r="IR446" s="119">
        <v>0</v>
      </c>
      <c r="IS446" s="119">
        <v>0</v>
      </c>
      <c r="IT446" s="119">
        <v>0</v>
      </c>
      <c r="IU446" s="119">
        <v>0</v>
      </c>
      <c r="IV446" s="119">
        <v>0</v>
      </c>
      <c r="IW446" s="119">
        <v>0</v>
      </c>
      <c r="IX446" s="119">
        <v>0</v>
      </c>
      <c r="IY446" s="119">
        <v>0</v>
      </c>
      <c r="IZ446" s="119">
        <v>0</v>
      </c>
      <c r="JA446" s="119">
        <v>0</v>
      </c>
      <c r="JB446" s="119">
        <v>0</v>
      </c>
      <c r="JC446" s="119">
        <v>0</v>
      </c>
      <c r="JD446" s="119">
        <v>0</v>
      </c>
      <c r="JE446" s="119">
        <v>0</v>
      </c>
      <c r="JF446" s="119">
        <v>0</v>
      </c>
      <c r="JG446" s="119">
        <v>0</v>
      </c>
      <c r="JH446" s="119">
        <v>0</v>
      </c>
      <c r="JI446" s="119">
        <v>0</v>
      </c>
      <c r="JJ446" s="130">
        <v>2</v>
      </c>
      <c r="JK446" s="131">
        <v>0.25</v>
      </c>
      <c r="JL446" s="119">
        <v>0</v>
      </c>
      <c r="JM446" s="119">
        <v>0</v>
      </c>
      <c r="JN446" s="119">
        <v>0</v>
      </c>
      <c r="JO446" s="119">
        <v>0</v>
      </c>
      <c r="JP446" s="119">
        <v>0</v>
      </c>
      <c r="JQ446" s="119">
        <v>0</v>
      </c>
      <c r="JR446" s="130">
        <v>930</v>
      </c>
      <c r="JS446" s="131">
        <v>0.89855072463768104</v>
      </c>
      <c r="JT446" s="119">
        <v>0</v>
      </c>
      <c r="JU446" s="119">
        <v>0</v>
      </c>
      <c r="JV446" s="119">
        <v>0</v>
      </c>
      <c r="JW446" s="119">
        <v>0</v>
      </c>
      <c r="JX446" s="119">
        <v>0</v>
      </c>
      <c r="JY446" s="119">
        <v>0</v>
      </c>
      <c r="JZ446" s="119">
        <v>0</v>
      </c>
      <c r="KA446" s="119">
        <v>0</v>
      </c>
      <c r="KB446" s="119">
        <v>0</v>
      </c>
      <c r="KC446" s="119">
        <v>0</v>
      </c>
      <c r="KD446" s="119">
        <v>0</v>
      </c>
      <c r="KE446" s="119">
        <v>0</v>
      </c>
      <c r="KF446" s="119">
        <v>0</v>
      </c>
      <c r="KG446" s="119">
        <v>0</v>
      </c>
      <c r="KH446" s="119">
        <v>0</v>
      </c>
      <c r="KI446" s="119">
        <v>0</v>
      </c>
      <c r="KJ446" s="119">
        <v>0</v>
      </c>
      <c r="KK446" s="119">
        <v>0</v>
      </c>
      <c r="KL446" s="119">
        <v>0</v>
      </c>
      <c r="KM446" s="119">
        <v>0</v>
      </c>
      <c r="KN446" s="119">
        <v>0</v>
      </c>
      <c r="KO446" s="119">
        <v>0</v>
      </c>
      <c r="KP446" s="119">
        <v>0</v>
      </c>
      <c r="KQ446" s="119">
        <v>0</v>
      </c>
      <c r="KR446" s="119">
        <v>0</v>
      </c>
      <c r="KS446" s="119">
        <v>0</v>
      </c>
      <c r="KT446" s="119">
        <v>0</v>
      </c>
      <c r="KU446" s="131">
        <v>0.125</v>
      </c>
      <c r="KV446" s="119">
        <v>0</v>
      </c>
      <c r="KW446" s="119">
        <v>0</v>
      </c>
      <c r="KX446" s="119">
        <v>0</v>
      </c>
      <c r="KY446" s="119">
        <v>0</v>
      </c>
      <c r="KZ446" s="119">
        <v>0</v>
      </c>
      <c r="LA446" s="119">
        <v>0</v>
      </c>
      <c r="LB446" s="119"/>
      <c r="LC446" s="119"/>
      <c r="LD446" s="122">
        <v>0</v>
      </c>
      <c r="LE446" s="122">
        <v>0</v>
      </c>
      <c r="LF446" s="122">
        <v>0</v>
      </c>
      <c r="LG446" s="122">
        <v>0</v>
      </c>
      <c r="LH446" s="122">
        <v>0</v>
      </c>
      <c r="LI446" s="122">
        <v>0</v>
      </c>
      <c r="LJ446" s="122">
        <v>0</v>
      </c>
      <c r="LK446" s="122">
        <v>0</v>
      </c>
      <c r="LL446" s="122">
        <v>0</v>
      </c>
      <c r="LM446" s="119">
        <v>0</v>
      </c>
      <c r="LN446" s="119">
        <v>0</v>
      </c>
      <c r="LO446" s="119">
        <v>0</v>
      </c>
      <c r="LP446" s="119">
        <v>0</v>
      </c>
      <c r="LQ446" s="119">
        <v>0</v>
      </c>
      <c r="LR446" s="119">
        <v>0</v>
      </c>
      <c r="LS446" s="119">
        <v>0</v>
      </c>
      <c r="LT446" s="119">
        <v>0</v>
      </c>
      <c r="LU446" s="119">
        <v>0</v>
      </c>
      <c r="LV446" s="119">
        <v>0</v>
      </c>
      <c r="LW446" s="119">
        <v>0</v>
      </c>
      <c r="LX446" s="122">
        <v>0</v>
      </c>
      <c r="LY446" s="122">
        <v>0</v>
      </c>
      <c r="LZ446" s="122">
        <v>0</v>
      </c>
      <c r="MA446" s="122">
        <v>0</v>
      </c>
      <c r="MB446" s="122">
        <v>0</v>
      </c>
      <c r="MC446" s="122">
        <v>0</v>
      </c>
      <c r="MD446" s="122">
        <v>0</v>
      </c>
      <c r="ME446" s="122">
        <v>0</v>
      </c>
      <c r="MF446" s="122">
        <v>0</v>
      </c>
      <c r="MG446" s="122">
        <v>0</v>
      </c>
      <c r="MH446" s="122">
        <v>0</v>
      </c>
      <c r="MI446" s="122">
        <v>0</v>
      </c>
      <c r="MJ446" s="122">
        <v>0</v>
      </c>
      <c r="MK446" s="122">
        <v>0</v>
      </c>
      <c r="ML446" s="122">
        <v>0</v>
      </c>
      <c r="MM446" s="122">
        <v>0</v>
      </c>
      <c r="MN446" s="122">
        <v>0</v>
      </c>
      <c r="MO446" s="122">
        <v>0</v>
      </c>
      <c r="MP446" s="122">
        <v>0</v>
      </c>
      <c r="MQ446" s="122">
        <v>0</v>
      </c>
      <c r="MR446" s="122">
        <v>0</v>
      </c>
      <c r="MS446" s="122">
        <v>0</v>
      </c>
      <c r="MT446" s="122">
        <v>0</v>
      </c>
      <c r="MU446" s="122">
        <v>0</v>
      </c>
      <c r="MV446" s="122">
        <v>0</v>
      </c>
      <c r="MW446" s="122">
        <v>0</v>
      </c>
      <c r="MX446" s="122">
        <v>0</v>
      </c>
      <c r="MY446" s="122">
        <v>0</v>
      </c>
      <c r="MZ446" s="122">
        <v>0</v>
      </c>
      <c r="NA446" s="122">
        <v>0</v>
      </c>
      <c r="NB446" s="122">
        <v>0</v>
      </c>
      <c r="NC446" s="122">
        <v>0</v>
      </c>
      <c r="ND446" s="122">
        <v>0</v>
      </c>
      <c r="NE446" s="122">
        <v>0</v>
      </c>
      <c r="NF446" s="122">
        <v>0</v>
      </c>
      <c r="NG446" s="122">
        <v>0</v>
      </c>
      <c r="NH446" s="122">
        <v>0</v>
      </c>
      <c r="NI446" s="122">
        <v>0</v>
      </c>
      <c r="NJ446" s="122">
        <v>0</v>
      </c>
      <c r="NK446" s="122">
        <v>0</v>
      </c>
      <c r="NL446" s="122">
        <v>0</v>
      </c>
      <c r="NM446" s="122">
        <v>0</v>
      </c>
      <c r="NN446" s="122">
        <v>0</v>
      </c>
      <c r="NO446" s="122">
        <v>0</v>
      </c>
      <c r="NP446" s="122">
        <v>0</v>
      </c>
      <c r="NQ446" s="122">
        <v>0</v>
      </c>
      <c r="NR446" s="122">
        <v>0</v>
      </c>
      <c r="NS446" s="122">
        <v>0</v>
      </c>
      <c r="NT446" s="122">
        <v>0</v>
      </c>
      <c r="NU446" s="122">
        <v>0</v>
      </c>
      <c r="NV446" s="122">
        <v>0</v>
      </c>
      <c r="NW446" s="122">
        <v>0</v>
      </c>
      <c r="NX446" s="122">
        <v>0</v>
      </c>
      <c r="NY446" s="122">
        <v>0</v>
      </c>
      <c r="NZ446" s="122">
        <v>0</v>
      </c>
      <c r="OA446" s="119">
        <v>0</v>
      </c>
      <c r="OB446" s="119">
        <v>0</v>
      </c>
      <c r="OC446" s="119">
        <v>0</v>
      </c>
      <c r="OD446" s="119">
        <v>0</v>
      </c>
      <c r="OE446" s="119">
        <v>0</v>
      </c>
      <c r="OF446" s="119">
        <v>0</v>
      </c>
      <c r="OG446" s="119">
        <v>0</v>
      </c>
      <c r="OH446" s="119">
        <v>0</v>
      </c>
      <c r="OI446" s="119">
        <v>0</v>
      </c>
      <c r="OJ446" s="119">
        <v>0</v>
      </c>
      <c r="OK446" s="119">
        <v>0</v>
      </c>
      <c r="OL446" s="119">
        <v>0</v>
      </c>
      <c r="OM446" s="122">
        <v>0</v>
      </c>
      <c r="ON446" s="122">
        <v>0</v>
      </c>
      <c r="OO446" s="122">
        <v>0</v>
      </c>
      <c r="OP446" s="122">
        <v>0</v>
      </c>
      <c r="OQ446" s="122">
        <v>0</v>
      </c>
      <c r="OR446" s="122">
        <v>0</v>
      </c>
      <c r="OS446" s="122">
        <v>0</v>
      </c>
      <c r="OT446" s="122">
        <v>0</v>
      </c>
    </row>
    <row r="447" spans="1:410" s="10" customFormat="1">
      <c r="A447" s="55" t="s">
        <v>1531</v>
      </c>
      <c r="B447" s="56" t="s">
        <v>1532</v>
      </c>
      <c r="C447" s="55" t="s">
        <v>514</v>
      </c>
      <c r="D447" s="57">
        <v>6</v>
      </c>
      <c r="E447" s="96">
        <v>2018</v>
      </c>
      <c r="F447" s="56">
        <v>70.78</v>
      </c>
      <c r="G447" s="110">
        <v>41542</v>
      </c>
      <c r="H447" s="110">
        <v>29049</v>
      </c>
      <c r="I447" s="110">
        <v>12493</v>
      </c>
      <c r="J447" s="100">
        <v>30.7</v>
      </c>
      <c r="K447" s="110">
        <v>14908</v>
      </c>
      <c r="L447" s="100">
        <v>57.3</v>
      </c>
      <c r="M447" s="110">
        <v>27822</v>
      </c>
      <c r="N447" s="114">
        <v>3226</v>
      </c>
      <c r="O447" s="114">
        <v>1607</v>
      </c>
      <c r="P447" s="114">
        <v>1619</v>
      </c>
      <c r="Q447" s="112">
        <v>3905</v>
      </c>
      <c r="R447" s="113">
        <v>1946</v>
      </c>
      <c r="S447" s="113">
        <v>1959</v>
      </c>
      <c r="T447" s="114">
        <v>3577</v>
      </c>
      <c r="U447" s="114">
        <v>1787</v>
      </c>
      <c r="V447" s="114">
        <v>1790</v>
      </c>
      <c r="W447" s="114">
        <v>4455</v>
      </c>
      <c r="X447" s="113">
        <v>2229</v>
      </c>
      <c r="Y447" s="113">
        <v>2226</v>
      </c>
      <c r="Z447" s="114">
        <v>3975</v>
      </c>
      <c r="AA447" s="114">
        <v>1999</v>
      </c>
      <c r="AB447" s="114">
        <v>1976</v>
      </c>
      <c r="AC447" s="112">
        <v>4843</v>
      </c>
      <c r="AD447" s="112">
        <v>2450</v>
      </c>
      <c r="AE447" s="112">
        <v>2393</v>
      </c>
      <c r="AF447" s="114">
        <v>3982</v>
      </c>
      <c r="AG447" s="114">
        <v>2029</v>
      </c>
      <c r="AH447" s="181">
        <v>1953</v>
      </c>
      <c r="AI447" s="182"/>
      <c r="AJ447" s="182"/>
      <c r="AK447" s="182"/>
      <c r="AL447" s="114">
        <v>3602</v>
      </c>
      <c r="AM447" s="114">
        <v>1844</v>
      </c>
      <c r="AN447" s="114">
        <v>1758</v>
      </c>
      <c r="AO447" s="114">
        <v>3252</v>
      </c>
      <c r="AP447" s="114">
        <v>1635</v>
      </c>
      <c r="AQ447" s="114">
        <v>1617</v>
      </c>
      <c r="AR447" s="56">
        <v>220</v>
      </c>
      <c r="AS447" s="80">
        <v>46</v>
      </c>
      <c r="AT447" s="115" t="s">
        <v>3413</v>
      </c>
      <c r="AU447" s="59">
        <v>1261</v>
      </c>
      <c r="AV447" s="59">
        <v>10</v>
      </c>
      <c r="AW447" s="59">
        <v>567</v>
      </c>
      <c r="AX447" s="59">
        <v>9.1999999999999993</v>
      </c>
      <c r="AY447" s="59">
        <v>5</v>
      </c>
      <c r="AZ447" s="62">
        <v>4.4072823132053704</v>
      </c>
      <c r="BA447" s="63">
        <v>7</v>
      </c>
      <c r="BB447" s="62">
        <v>184.84288354898337</v>
      </c>
      <c r="BC447" s="63">
        <v>1</v>
      </c>
      <c r="BD447" s="64">
        <v>0</v>
      </c>
      <c r="BE447" s="65">
        <v>0</v>
      </c>
      <c r="BF447" s="62">
        <v>5.730129390018484</v>
      </c>
      <c r="BG447" s="63">
        <v>31</v>
      </c>
      <c r="BH447" s="62">
        <v>11.090573012939002</v>
      </c>
      <c r="BI447" s="63">
        <v>60</v>
      </c>
      <c r="BJ447" s="64">
        <v>0</v>
      </c>
      <c r="BK447" s="65">
        <v>0</v>
      </c>
      <c r="BL447" s="64">
        <v>19.920318725099602</v>
      </c>
      <c r="BM447" s="65">
        <v>1</v>
      </c>
      <c r="BN447" s="56">
        <v>0</v>
      </c>
      <c r="BO447" s="56">
        <v>0</v>
      </c>
      <c r="BP447" s="56">
        <v>0</v>
      </c>
      <c r="BQ447" s="56">
        <v>0</v>
      </c>
      <c r="BR447" s="56">
        <v>0</v>
      </c>
      <c r="BS447" s="56">
        <v>0</v>
      </c>
      <c r="BT447" s="56">
        <v>0</v>
      </c>
      <c r="BU447" s="56">
        <v>0</v>
      </c>
      <c r="BV447" s="116">
        <v>165.5</v>
      </c>
      <c r="BW447" s="70">
        <v>0.87538461538461543</v>
      </c>
      <c r="BX447" s="56">
        <v>83.2</v>
      </c>
      <c r="BY447" s="107">
        <v>87.5</v>
      </c>
      <c r="BZ447" s="56">
        <v>79.099999999999994</v>
      </c>
      <c r="CA447" s="56">
        <v>90.6</v>
      </c>
      <c r="CB447" s="56">
        <v>93.8</v>
      </c>
      <c r="CC447" s="96" t="s">
        <v>3988</v>
      </c>
      <c r="CD447" s="96" t="s">
        <v>737</v>
      </c>
      <c r="CE447" s="96" t="s">
        <v>555</v>
      </c>
      <c r="CF447" s="96" t="s">
        <v>3701</v>
      </c>
      <c r="CG447" s="96" t="s">
        <v>881</v>
      </c>
      <c r="CH447" s="56">
        <v>79.760000000000005</v>
      </c>
      <c r="CI447" s="56">
        <v>4</v>
      </c>
      <c r="CJ447" s="60">
        <v>0</v>
      </c>
      <c r="CK447" s="61">
        <v>0</v>
      </c>
      <c r="CL447" s="107">
        <v>79.760717846460608</v>
      </c>
      <c r="CM447" s="56">
        <v>4</v>
      </c>
      <c r="CN447" s="56">
        <v>59.82</v>
      </c>
      <c r="CO447" s="56">
        <v>3</v>
      </c>
      <c r="CP447" s="56">
        <v>0</v>
      </c>
      <c r="CQ447" s="56">
        <v>0</v>
      </c>
      <c r="CR447" s="56">
        <v>0</v>
      </c>
      <c r="CS447" s="56">
        <v>0</v>
      </c>
      <c r="CT447" s="56">
        <v>0</v>
      </c>
      <c r="CU447" s="56">
        <v>0</v>
      </c>
      <c r="CV447" s="56">
        <v>0</v>
      </c>
      <c r="CW447" s="56">
        <v>0</v>
      </c>
      <c r="CX447" s="56">
        <v>0</v>
      </c>
      <c r="CY447" s="56">
        <v>0</v>
      </c>
      <c r="CZ447" s="56">
        <v>0</v>
      </c>
      <c r="DA447" s="56">
        <v>0</v>
      </c>
      <c r="DB447" s="60">
        <v>0.4051863857374392</v>
      </c>
      <c r="DC447" s="61">
        <v>2</v>
      </c>
      <c r="DD447" s="56" t="s">
        <v>3989</v>
      </c>
      <c r="DE447" s="56" t="s">
        <v>3990</v>
      </c>
      <c r="DF447" s="96" t="s">
        <v>555</v>
      </c>
      <c r="DG447" s="96" t="s">
        <v>555</v>
      </c>
      <c r="DH447" s="56">
        <v>33.15</v>
      </c>
      <c r="DI447" s="56">
        <v>2</v>
      </c>
      <c r="DJ447" s="56">
        <v>99.45</v>
      </c>
      <c r="DK447" s="56">
        <v>6</v>
      </c>
      <c r="DL447" s="56">
        <v>0</v>
      </c>
      <c r="DM447" s="56">
        <v>0</v>
      </c>
      <c r="DN447" s="56">
        <v>33.1</v>
      </c>
      <c r="DO447" s="56">
        <v>2</v>
      </c>
      <c r="DP447" s="56">
        <v>29.93</v>
      </c>
      <c r="DQ447" s="56">
        <v>5</v>
      </c>
      <c r="DR447" s="56">
        <v>17.96</v>
      </c>
      <c r="DS447" s="56">
        <v>1</v>
      </c>
      <c r="DT447" s="56">
        <v>53.88</v>
      </c>
      <c r="DU447" s="56">
        <v>3</v>
      </c>
      <c r="DV447" s="56">
        <v>17.96</v>
      </c>
      <c r="DW447" s="56">
        <v>1</v>
      </c>
      <c r="DX447" s="56">
        <v>0</v>
      </c>
      <c r="DY447" s="56">
        <v>0</v>
      </c>
      <c r="DZ447" s="62">
        <v>1.9963702359346642</v>
      </c>
      <c r="EA447" s="63">
        <v>11</v>
      </c>
      <c r="EB447" s="62">
        <v>21.415607985480946</v>
      </c>
      <c r="EC447" s="63">
        <v>118</v>
      </c>
      <c r="ED447" s="60">
        <v>2.2789425706472195</v>
      </c>
      <c r="EE447" s="61">
        <v>10</v>
      </c>
      <c r="EF447" s="56" t="s">
        <v>3991</v>
      </c>
      <c r="EG447" s="56" t="s">
        <v>2981</v>
      </c>
      <c r="EH447" s="56" t="s">
        <v>555</v>
      </c>
      <c r="EI447" s="56" t="s">
        <v>555</v>
      </c>
      <c r="EJ447" s="56" t="s">
        <v>3580</v>
      </c>
      <c r="EK447" s="56" t="s">
        <v>3992</v>
      </c>
      <c r="EL447" s="56" t="s">
        <v>3886</v>
      </c>
      <c r="EM447" s="56" t="s">
        <v>2355</v>
      </c>
      <c r="EN447" s="56" t="s">
        <v>555</v>
      </c>
      <c r="EO447" s="56" t="s">
        <v>555</v>
      </c>
      <c r="EP447" s="56">
        <v>17.96</v>
      </c>
      <c r="EQ447" s="56">
        <v>1</v>
      </c>
      <c r="ER447" s="99">
        <v>161.63999999999999</v>
      </c>
      <c r="ES447" s="96">
        <v>9</v>
      </c>
      <c r="ET447" s="56">
        <v>197.56</v>
      </c>
      <c r="EU447" s="56">
        <v>11</v>
      </c>
      <c r="EV447" s="107">
        <v>35.92</v>
      </c>
      <c r="EW447" s="56">
        <v>2</v>
      </c>
      <c r="EX447" s="56">
        <v>0</v>
      </c>
      <c r="EY447" s="62">
        <v>95.563139931740622</v>
      </c>
      <c r="EZ447" s="63">
        <v>168</v>
      </c>
      <c r="FA447" s="62">
        <v>69.882498453927028</v>
      </c>
      <c r="FB447" s="63">
        <v>113</v>
      </c>
      <c r="FC447" s="56">
        <v>30.62</v>
      </c>
      <c r="FD447" s="111">
        <v>3</v>
      </c>
      <c r="FE447" s="56">
        <v>275.57</v>
      </c>
      <c r="FF447" s="56">
        <v>27</v>
      </c>
      <c r="FG447" s="56">
        <v>20.41</v>
      </c>
      <c r="FH447" s="56">
        <v>2</v>
      </c>
      <c r="FI447" s="56">
        <v>10.210000000000001</v>
      </c>
      <c r="FJ447" s="56">
        <v>1</v>
      </c>
      <c r="FK447" s="56">
        <v>336.8</v>
      </c>
      <c r="FL447" s="56">
        <v>33</v>
      </c>
      <c r="FM447" s="56">
        <v>153.09</v>
      </c>
      <c r="FN447" s="56">
        <v>15</v>
      </c>
      <c r="FO447" s="56">
        <v>428.66</v>
      </c>
      <c r="FP447" s="56">
        <v>42</v>
      </c>
      <c r="FQ447" s="56">
        <v>10.210000000000001</v>
      </c>
      <c r="FR447" s="56">
        <v>1</v>
      </c>
      <c r="FS447" s="60">
        <v>19</v>
      </c>
      <c r="FT447" s="61">
        <v>19</v>
      </c>
      <c r="FU447" s="60">
        <v>3.6900369003690034</v>
      </c>
      <c r="FV447" s="61">
        <v>12</v>
      </c>
      <c r="FW447" s="56" t="s">
        <v>3993</v>
      </c>
      <c r="FX447" s="56">
        <v>3.15</v>
      </c>
      <c r="FY447" s="56">
        <v>15.1</v>
      </c>
      <c r="FZ447" s="111">
        <v>11371</v>
      </c>
      <c r="GA447" s="111">
        <v>14112</v>
      </c>
      <c r="GB447" s="56">
        <v>43.14</v>
      </c>
      <c r="GC447" s="56">
        <v>56.86</v>
      </c>
      <c r="GD447" s="56">
        <v>28.69</v>
      </c>
      <c r="GE447" s="56">
        <v>78.349999999999994</v>
      </c>
      <c r="GF447" s="56">
        <v>83.7</v>
      </c>
      <c r="GG447" s="56">
        <v>76.89</v>
      </c>
      <c r="GH447" s="56">
        <v>99.09</v>
      </c>
      <c r="GI447" s="56">
        <v>60.84</v>
      </c>
      <c r="GJ447" s="56">
        <v>30.91</v>
      </c>
      <c r="GK447" s="56">
        <v>80.239999999999995</v>
      </c>
      <c r="GL447" s="56">
        <v>1.83</v>
      </c>
      <c r="GM447" s="56">
        <v>13.84</v>
      </c>
      <c r="GN447" s="56">
        <v>3.79</v>
      </c>
      <c r="GO447" s="56">
        <v>19.920000000000002</v>
      </c>
      <c r="GP447" s="56">
        <v>4.4800000000000004</v>
      </c>
      <c r="GQ447" s="56">
        <v>1.7</v>
      </c>
      <c r="GR447" s="56">
        <v>3.64</v>
      </c>
      <c r="GS447" s="56">
        <v>1.04</v>
      </c>
      <c r="GT447" s="56">
        <v>6.23</v>
      </c>
      <c r="GU447" s="99">
        <v>11.704145973996987</v>
      </c>
      <c r="GV447" s="120">
        <v>2.7156694125101801E-3</v>
      </c>
      <c r="GW447" s="120">
        <v>0.24902688512718399</v>
      </c>
      <c r="GX447" s="120">
        <v>0.44419299357291597</v>
      </c>
      <c r="GY447" s="120">
        <v>0.29881415768987102</v>
      </c>
      <c r="GZ447" s="120">
        <v>3.8924594912646002E-3</v>
      </c>
      <c r="HA447" s="120">
        <v>1.8104462750067899E-4</v>
      </c>
      <c r="HB447" s="120">
        <v>1.8104462750067899E-4</v>
      </c>
      <c r="HC447" s="120">
        <v>9.9574545125373395E-4</v>
      </c>
      <c r="HD447" s="118">
        <v>2</v>
      </c>
      <c r="HE447" s="118">
        <v>0</v>
      </c>
      <c r="HF447" s="118">
        <v>0</v>
      </c>
      <c r="HG447" s="118">
        <v>0</v>
      </c>
      <c r="HH447" s="122">
        <v>13</v>
      </c>
      <c r="HI447" s="122">
        <v>2767</v>
      </c>
      <c r="HJ447" s="122">
        <v>28</v>
      </c>
      <c r="HK447" s="122">
        <v>2810</v>
      </c>
      <c r="HL447" s="122">
        <v>2</v>
      </c>
      <c r="HM447" s="118">
        <v>0</v>
      </c>
      <c r="HN447" s="118">
        <v>0</v>
      </c>
      <c r="HO447" s="118">
        <v>0</v>
      </c>
      <c r="HP447" s="122">
        <v>10</v>
      </c>
      <c r="HQ447" s="122">
        <v>3582</v>
      </c>
      <c r="HR447" s="122">
        <v>40</v>
      </c>
      <c r="HS447" s="122">
        <v>3634</v>
      </c>
      <c r="HT447" s="118">
        <v>1</v>
      </c>
      <c r="HU447" s="118">
        <v>0</v>
      </c>
      <c r="HV447" s="118">
        <v>0</v>
      </c>
      <c r="HW447" s="118">
        <v>0</v>
      </c>
      <c r="HX447" s="122">
        <v>6</v>
      </c>
      <c r="HY447" s="122">
        <v>4436</v>
      </c>
      <c r="HZ447" s="122">
        <v>33</v>
      </c>
      <c r="IA447" s="122">
        <v>4476</v>
      </c>
      <c r="IB447" s="118">
        <v>1</v>
      </c>
      <c r="IC447" s="118">
        <v>0</v>
      </c>
      <c r="ID447" s="118">
        <v>0</v>
      </c>
      <c r="IE447" s="118">
        <v>0</v>
      </c>
      <c r="IF447" s="122">
        <v>23</v>
      </c>
      <c r="IG447" s="122">
        <v>6759</v>
      </c>
      <c r="IH447" s="122">
        <v>53</v>
      </c>
      <c r="II447" s="122">
        <v>6836</v>
      </c>
      <c r="IJ447" s="130">
        <v>2</v>
      </c>
      <c r="IK447" s="131">
        <v>0.15384615384615399</v>
      </c>
      <c r="IL447" s="130">
        <v>1</v>
      </c>
      <c r="IM447" s="131">
        <v>7.69230769230769E-2</v>
      </c>
      <c r="IN447" s="119">
        <v>0</v>
      </c>
      <c r="IO447" s="119">
        <v>0</v>
      </c>
      <c r="IP447" s="119">
        <v>0</v>
      </c>
      <c r="IQ447" s="119">
        <v>0</v>
      </c>
      <c r="IR447" s="119">
        <v>0</v>
      </c>
      <c r="IS447" s="119">
        <v>0</v>
      </c>
      <c r="IT447" s="119">
        <v>0</v>
      </c>
      <c r="IU447" s="119">
        <v>0</v>
      </c>
      <c r="IV447" s="130">
        <v>3</v>
      </c>
      <c r="IW447" s="131">
        <v>0.230769230769231</v>
      </c>
      <c r="IX447" s="130">
        <v>4</v>
      </c>
      <c r="IY447" s="131">
        <v>0.30769230769230799</v>
      </c>
      <c r="IZ447" s="119">
        <v>0</v>
      </c>
      <c r="JA447" s="119">
        <v>0</v>
      </c>
      <c r="JB447" s="119">
        <v>0</v>
      </c>
      <c r="JC447" s="119">
        <v>0</v>
      </c>
      <c r="JD447" s="119">
        <v>0</v>
      </c>
      <c r="JE447" s="119">
        <v>0</v>
      </c>
      <c r="JF447" s="119">
        <v>0</v>
      </c>
      <c r="JG447" s="119">
        <v>0</v>
      </c>
      <c r="JH447" s="119">
        <v>0</v>
      </c>
      <c r="JI447" s="119">
        <v>0</v>
      </c>
      <c r="JJ447" s="130">
        <v>2</v>
      </c>
      <c r="JK447" s="131">
        <v>7.69230769230769E-2</v>
      </c>
      <c r="JL447" s="119">
        <v>0</v>
      </c>
      <c r="JM447" s="119">
        <v>0</v>
      </c>
      <c r="JN447" s="119">
        <v>0</v>
      </c>
      <c r="JO447" s="119">
        <v>0</v>
      </c>
      <c r="JP447" s="119">
        <v>0</v>
      </c>
      <c r="JQ447" s="119">
        <v>0</v>
      </c>
      <c r="JR447" s="119">
        <v>0</v>
      </c>
      <c r="JS447" s="119">
        <v>0</v>
      </c>
      <c r="JT447" s="119">
        <v>0</v>
      </c>
      <c r="JU447" s="119">
        <v>0</v>
      </c>
      <c r="JV447" s="119">
        <v>0</v>
      </c>
      <c r="JW447" s="119">
        <v>0</v>
      </c>
      <c r="JX447" s="119">
        <v>0</v>
      </c>
      <c r="JY447" s="119">
        <v>0</v>
      </c>
      <c r="JZ447" s="119">
        <v>0</v>
      </c>
      <c r="KA447" s="119">
        <v>0</v>
      </c>
      <c r="KB447" s="119">
        <v>0</v>
      </c>
      <c r="KC447" s="119">
        <v>0</v>
      </c>
      <c r="KD447" s="119">
        <v>0</v>
      </c>
      <c r="KE447" s="119">
        <v>0</v>
      </c>
      <c r="KF447" s="119">
        <v>0</v>
      </c>
      <c r="KG447" s="119">
        <v>0</v>
      </c>
      <c r="KH447" s="119">
        <v>0</v>
      </c>
      <c r="KI447" s="119">
        <v>0</v>
      </c>
      <c r="KJ447" s="119">
        <v>0</v>
      </c>
      <c r="KK447" s="119">
        <v>0</v>
      </c>
      <c r="KL447" s="119">
        <v>0</v>
      </c>
      <c r="KM447" s="119">
        <v>0</v>
      </c>
      <c r="KN447" s="119">
        <v>0</v>
      </c>
      <c r="KO447" s="119">
        <v>0</v>
      </c>
      <c r="KP447" s="119">
        <v>0</v>
      </c>
      <c r="KQ447" s="119">
        <v>0</v>
      </c>
      <c r="KR447" s="119">
        <v>0</v>
      </c>
      <c r="KS447" s="119">
        <v>0</v>
      </c>
      <c r="KT447" s="119">
        <v>0</v>
      </c>
      <c r="KU447" s="119">
        <v>0</v>
      </c>
      <c r="KV447" s="119">
        <v>0</v>
      </c>
      <c r="KW447" s="119">
        <v>0</v>
      </c>
      <c r="KX447" s="119">
        <v>0</v>
      </c>
      <c r="KY447" s="119">
        <v>0</v>
      </c>
      <c r="KZ447" s="119">
        <v>0</v>
      </c>
      <c r="LA447" s="119">
        <v>0</v>
      </c>
      <c r="LB447" s="119"/>
      <c r="LC447" s="119"/>
      <c r="LD447" s="122">
        <v>0</v>
      </c>
      <c r="LE447" s="122">
        <v>0</v>
      </c>
      <c r="LF447" s="122">
        <v>0</v>
      </c>
      <c r="LG447" s="122">
        <v>0</v>
      </c>
      <c r="LH447" s="122">
        <v>0</v>
      </c>
      <c r="LI447" s="122">
        <v>0</v>
      </c>
      <c r="LJ447" s="122">
        <v>0</v>
      </c>
      <c r="LK447" s="122">
        <v>0</v>
      </c>
      <c r="LL447" s="122">
        <v>0</v>
      </c>
      <c r="LM447" s="119">
        <v>0</v>
      </c>
      <c r="LN447" s="119">
        <v>0</v>
      </c>
      <c r="LO447" s="119">
        <v>0</v>
      </c>
      <c r="LP447" s="119">
        <v>0</v>
      </c>
      <c r="LQ447" s="119">
        <v>0</v>
      </c>
      <c r="LR447" s="119">
        <v>0</v>
      </c>
      <c r="LS447" s="119">
        <v>0</v>
      </c>
      <c r="LT447" s="119">
        <v>0</v>
      </c>
      <c r="LU447" s="119">
        <v>0</v>
      </c>
      <c r="LV447" s="119">
        <v>0</v>
      </c>
      <c r="LW447" s="119">
        <v>0</v>
      </c>
      <c r="LX447" s="122">
        <v>0</v>
      </c>
      <c r="LY447" s="122">
        <v>0</v>
      </c>
      <c r="LZ447" s="122">
        <v>0</v>
      </c>
      <c r="MA447" s="122">
        <v>0</v>
      </c>
      <c r="MB447" s="122">
        <v>0</v>
      </c>
      <c r="MC447" s="122">
        <v>0</v>
      </c>
      <c r="MD447" s="122">
        <v>0</v>
      </c>
      <c r="ME447" s="122">
        <v>0</v>
      </c>
      <c r="MF447" s="122">
        <v>0</v>
      </c>
      <c r="MG447" s="122">
        <v>0</v>
      </c>
      <c r="MH447" s="122">
        <v>0</v>
      </c>
      <c r="MI447" s="122">
        <v>0</v>
      </c>
      <c r="MJ447" s="122">
        <v>0</v>
      </c>
      <c r="MK447" s="122">
        <v>0</v>
      </c>
      <c r="ML447" s="122">
        <v>0</v>
      </c>
      <c r="MM447" s="122">
        <v>0</v>
      </c>
      <c r="MN447" s="122">
        <v>0</v>
      </c>
      <c r="MO447" s="122">
        <v>0</v>
      </c>
      <c r="MP447" s="122">
        <v>0</v>
      </c>
      <c r="MQ447" s="122">
        <v>0</v>
      </c>
      <c r="MR447" s="122">
        <v>0</v>
      </c>
      <c r="MS447" s="122">
        <v>0</v>
      </c>
      <c r="MT447" s="122">
        <v>0</v>
      </c>
      <c r="MU447" s="122">
        <v>0</v>
      </c>
      <c r="MV447" s="122">
        <v>0</v>
      </c>
      <c r="MW447" s="122">
        <v>0</v>
      </c>
      <c r="MX447" s="122">
        <v>0</v>
      </c>
      <c r="MY447" s="122">
        <v>0</v>
      </c>
      <c r="MZ447" s="122">
        <v>0</v>
      </c>
      <c r="NA447" s="122">
        <v>0</v>
      </c>
      <c r="NB447" s="122">
        <v>0</v>
      </c>
      <c r="NC447" s="122">
        <v>0</v>
      </c>
      <c r="ND447" s="122">
        <v>0</v>
      </c>
      <c r="NE447" s="122">
        <v>0</v>
      </c>
      <c r="NF447" s="122">
        <v>0</v>
      </c>
      <c r="NG447" s="122">
        <v>0</v>
      </c>
      <c r="NH447" s="122">
        <v>0</v>
      </c>
      <c r="NI447" s="122">
        <v>0</v>
      </c>
      <c r="NJ447" s="122">
        <v>0</v>
      </c>
      <c r="NK447" s="122">
        <v>0</v>
      </c>
      <c r="NL447" s="122">
        <v>0</v>
      </c>
      <c r="NM447" s="122">
        <v>0</v>
      </c>
      <c r="NN447" s="122">
        <v>0</v>
      </c>
      <c r="NO447" s="122">
        <v>0</v>
      </c>
      <c r="NP447" s="122">
        <v>0</v>
      </c>
      <c r="NQ447" s="122">
        <v>0</v>
      </c>
      <c r="NR447" s="122">
        <v>0</v>
      </c>
      <c r="NS447" s="122">
        <v>0</v>
      </c>
      <c r="NT447" s="122">
        <v>0</v>
      </c>
      <c r="NU447" s="122">
        <v>0</v>
      </c>
      <c r="NV447" s="122">
        <v>0</v>
      </c>
      <c r="NW447" s="122">
        <v>0</v>
      </c>
      <c r="NX447" s="122">
        <v>0</v>
      </c>
      <c r="NY447" s="122">
        <v>0</v>
      </c>
      <c r="NZ447" s="122">
        <v>0</v>
      </c>
      <c r="OA447" s="119">
        <v>0</v>
      </c>
      <c r="OB447" s="119">
        <v>0</v>
      </c>
      <c r="OC447" s="119">
        <v>0</v>
      </c>
      <c r="OD447" s="119">
        <v>0</v>
      </c>
      <c r="OE447" s="119">
        <v>0</v>
      </c>
      <c r="OF447" s="119">
        <v>0</v>
      </c>
      <c r="OG447" s="119">
        <v>0</v>
      </c>
      <c r="OH447" s="119">
        <v>0</v>
      </c>
      <c r="OI447" s="119">
        <v>0</v>
      </c>
      <c r="OJ447" s="119">
        <v>0</v>
      </c>
      <c r="OK447" s="119">
        <v>0</v>
      </c>
      <c r="OL447" s="119">
        <v>0</v>
      </c>
      <c r="OM447" s="122">
        <v>0</v>
      </c>
      <c r="ON447" s="122">
        <v>0</v>
      </c>
      <c r="OO447" s="122">
        <v>0</v>
      </c>
      <c r="OP447" s="122">
        <v>0</v>
      </c>
      <c r="OQ447" s="122">
        <v>0</v>
      </c>
      <c r="OR447" s="122">
        <v>0</v>
      </c>
      <c r="OS447" s="122">
        <v>0</v>
      </c>
      <c r="OT447" s="122">
        <v>0</v>
      </c>
    </row>
    <row r="448" spans="1:410" s="11" customFormat="1" ht="12.75">
      <c r="A448" s="15" t="s">
        <v>417</v>
      </c>
      <c r="B448" s="16"/>
      <c r="C448" s="16"/>
      <c r="D448" s="16"/>
      <c r="E448" s="16">
        <v>2019</v>
      </c>
      <c r="F448" s="16"/>
      <c r="G448" s="33">
        <v>6550206</v>
      </c>
      <c r="H448" s="33">
        <v>5142357</v>
      </c>
      <c r="I448" s="33">
        <v>1417294</v>
      </c>
      <c r="J448" s="16">
        <v>60.18</v>
      </c>
      <c r="K448" s="33">
        <v>3941677</v>
      </c>
      <c r="L448" s="16">
        <v>34.97</v>
      </c>
      <c r="M448" s="33">
        <v>2290422</v>
      </c>
      <c r="N448" s="16">
        <v>457954</v>
      </c>
      <c r="O448" s="33">
        <v>234159</v>
      </c>
      <c r="P448" s="33">
        <v>223795</v>
      </c>
      <c r="Q448" s="33">
        <v>549766</v>
      </c>
      <c r="R448" s="33">
        <v>281103</v>
      </c>
      <c r="S448" s="33">
        <v>268663</v>
      </c>
      <c r="T448" s="33">
        <v>463878</v>
      </c>
      <c r="U448" s="33">
        <v>237159</v>
      </c>
      <c r="V448" s="33">
        <v>226683</v>
      </c>
      <c r="W448" s="184">
        <v>641944</v>
      </c>
      <c r="X448" s="184">
        <v>328473</v>
      </c>
      <c r="Y448" s="184">
        <v>313471</v>
      </c>
      <c r="Z448" s="33">
        <v>482794</v>
      </c>
      <c r="AA448" s="33">
        <v>246570</v>
      </c>
      <c r="AB448" s="33">
        <v>236224</v>
      </c>
      <c r="AC448" s="33">
        <v>600950</v>
      </c>
      <c r="AD448" s="33">
        <v>306408</v>
      </c>
      <c r="AE448" s="33">
        <v>294542</v>
      </c>
      <c r="AF448" s="33">
        <v>523850</v>
      </c>
      <c r="AG448" s="33">
        <v>266395</v>
      </c>
      <c r="AH448" s="33">
        <v>257455</v>
      </c>
      <c r="AI448" s="33">
        <v>1246656</v>
      </c>
      <c r="AJ448" s="33">
        <v>627016</v>
      </c>
      <c r="AK448" s="33">
        <v>619640</v>
      </c>
      <c r="AL448" s="33">
        <v>572332</v>
      </c>
      <c r="AM448" s="33">
        <v>288343</v>
      </c>
      <c r="AN448" s="33">
        <v>283989</v>
      </c>
      <c r="AO448" s="33">
        <v>569128</v>
      </c>
      <c r="AP448" s="33">
        <v>284185</v>
      </c>
      <c r="AQ448" s="33">
        <v>284943</v>
      </c>
      <c r="AR448" s="16"/>
      <c r="AS448" s="16"/>
      <c r="AT448" s="16"/>
      <c r="AU448" s="16"/>
      <c r="AV448" s="16"/>
      <c r="AW448" s="16"/>
      <c r="AX448" s="34">
        <v>8.8000000000000007</v>
      </c>
      <c r="AY448" s="34">
        <v>639</v>
      </c>
      <c r="AZ448" s="34">
        <v>1.7</v>
      </c>
      <c r="BA448" s="16">
        <v>775</v>
      </c>
      <c r="BB448" s="16">
        <v>20.6</v>
      </c>
      <c r="BC448" s="16">
        <v>15</v>
      </c>
      <c r="BD448" s="16">
        <v>2.2000000000000002</v>
      </c>
      <c r="BE448" s="16">
        <v>10</v>
      </c>
      <c r="BF448" s="16">
        <v>8.9</v>
      </c>
      <c r="BG448" s="16">
        <v>105</v>
      </c>
      <c r="BH448" s="16">
        <v>9.5</v>
      </c>
      <c r="BI448" s="16">
        <v>6945</v>
      </c>
      <c r="BJ448" s="16">
        <v>3.7</v>
      </c>
      <c r="BK448" s="16">
        <v>17</v>
      </c>
      <c r="BL448" s="16">
        <v>10.6</v>
      </c>
      <c r="BM448" s="16">
        <v>46</v>
      </c>
      <c r="BN448" s="39">
        <v>13</v>
      </c>
      <c r="BO448" s="16">
        <v>7</v>
      </c>
      <c r="BP448" s="16">
        <v>10.84</v>
      </c>
      <c r="BQ448" s="16">
        <v>31</v>
      </c>
      <c r="BR448" s="16">
        <v>3.19</v>
      </c>
      <c r="BS448" s="16">
        <v>5</v>
      </c>
      <c r="BT448" s="16">
        <v>8.4600000000000009</v>
      </c>
      <c r="BU448" s="16">
        <v>19</v>
      </c>
      <c r="BV448" s="35">
        <v>93.9</v>
      </c>
      <c r="BW448" s="35">
        <v>95.1</v>
      </c>
      <c r="BX448" s="35">
        <v>94.9</v>
      </c>
      <c r="BY448" s="35">
        <v>95.1</v>
      </c>
      <c r="BZ448" s="35">
        <v>96.5</v>
      </c>
      <c r="CA448" s="35">
        <v>89.1</v>
      </c>
      <c r="CB448" s="35">
        <v>95.1</v>
      </c>
      <c r="CC448" s="16"/>
      <c r="CD448" s="16"/>
      <c r="CE448" s="16"/>
      <c r="CF448" s="16"/>
      <c r="CG448" s="16"/>
      <c r="CH448" s="16">
        <v>59.99</v>
      </c>
      <c r="CI448" s="16">
        <v>239</v>
      </c>
      <c r="CJ448" s="16">
        <v>0.2</v>
      </c>
      <c r="CK448" s="16">
        <v>99</v>
      </c>
      <c r="CL448" s="16">
        <v>59.99</v>
      </c>
      <c r="CM448" s="16">
        <v>239</v>
      </c>
      <c r="CN448" s="16">
        <v>99.39</v>
      </c>
      <c r="CO448" s="16">
        <v>540</v>
      </c>
      <c r="CP448" s="16">
        <v>15.3</v>
      </c>
      <c r="CQ448" s="16">
        <v>46</v>
      </c>
      <c r="CR448" s="16">
        <v>12.65</v>
      </c>
      <c r="CS448" s="16">
        <v>43</v>
      </c>
      <c r="CT448" s="16">
        <v>6.95</v>
      </c>
      <c r="CU448" s="16">
        <v>19</v>
      </c>
      <c r="CV448" s="16">
        <v>2.06</v>
      </c>
      <c r="CW448" s="16">
        <v>4</v>
      </c>
      <c r="CX448" s="16">
        <v>2.35</v>
      </c>
      <c r="CY448" s="16">
        <v>5</v>
      </c>
      <c r="CZ448" s="16">
        <v>5.88</v>
      </c>
      <c r="DA448" s="16">
        <v>15</v>
      </c>
      <c r="DB448" s="16">
        <v>0.3</v>
      </c>
      <c r="DC448" s="16">
        <v>144</v>
      </c>
      <c r="DD448" s="16"/>
      <c r="DE448" s="16"/>
      <c r="DF448" s="16"/>
      <c r="DG448" s="16"/>
      <c r="DH448" s="16">
        <v>78.33</v>
      </c>
      <c r="DI448" s="16">
        <v>361</v>
      </c>
      <c r="DJ448" s="16">
        <v>143.6</v>
      </c>
      <c r="DK448" s="16">
        <v>848</v>
      </c>
      <c r="DL448" s="16">
        <v>20.78</v>
      </c>
      <c r="DM448" s="16">
        <v>74</v>
      </c>
      <c r="DN448" s="16">
        <v>117.38</v>
      </c>
      <c r="DO448" s="16">
        <v>617</v>
      </c>
      <c r="DP448" s="39">
        <v>49.5</v>
      </c>
      <c r="DQ448" s="16">
        <v>246</v>
      </c>
      <c r="DR448" s="16">
        <v>11.39</v>
      </c>
      <c r="DS448" s="16">
        <v>43</v>
      </c>
      <c r="DT448" s="39">
        <v>33.200000000000003</v>
      </c>
      <c r="DU448" s="16">
        <v>142</v>
      </c>
      <c r="DV448" s="16">
        <v>11.83</v>
      </c>
      <c r="DW448" s="16">
        <v>44</v>
      </c>
      <c r="DX448" s="16">
        <v>6.52</v>
      </c>
      <c r="DY448" s="16">
        <v>17</v>
      </c>
      <c r="DZ448" s="16">
        <v>2.9</v>
      </c>
      <c r="EA448" s="16">
        <v>692</v>
      </c>
      <c r="EB448" s="16">
        <v>52.9</v>
      </c>
      <c r="EC448" s="33">
        <v>13617</v>
      </c>
      <c r="ED448" s="16">
        <v>1.2</v>
      </c>
      <c r="EE448" s="16">
        <v>621</v>
      </c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>
        <v>117.38</v>
      </c>
      <c r="EQ448" s="16">
        <v>617</v>
      </c>
      <c r="ER448" s="16">
        <v>180.46</v>
      </c>
      <c r="ES448" s="16">
        <v>1016</v>
      </c>
      <c r="ET448" s="16">
        <v>193.25</v>
      </c>
      <c r="EU448" s="16">
        <v>1033</v>
      </c>
      <c r="EV448" s="16">
        <v>143.88</v>
      </c>
      <c r="EW448" s="16">
        <v>773</v>
      </c>
      <c r="EX448" s="16"/>
      <c r="EY448" s="16">
        <v>78.5</v>
      </c>
      <c r="EZ448" s="33">
        <v>22302</v>
      </c>
      <c r="FA448" s="16">
        <v>66.099999999999994</v>
      </c>
      <c r="FB448" s="33">
        <v>18824</v>
      </c>
      <c r="FC448" s="16">
        <v>25.7</v>
      </c>
      <c r="FD448" s="16">
        <v>282</v>
      </c>
      <c r="FE448" s="16">
        <v>76.099999999999994</v>
      </c>
      <c r="FF448" s="16">
        <v>904</v>
      </c>
      <c r="FG448" s="16">
        <v>7.24</v>
      </c>
      <c r="FH448" s="16">
        <v>67</v>
      </c>
      <c r="FI448" s="16">
        <v>13.52</v>
      </c>
      <c r="FJ448" s="16">
        <v>132</v>
      </c>
      <c r="FK448" s="16">
        <v>115.34</v>
      </c>
      <c r="FL448" s="16">
        <v>1385</v>
      </c>
      <c r="FM448" s="16">
        <v>263.51</v>
      </c>
      <c r="FN448" s="16">
        <v>3082</v>
      </c>
      <c r="FO448" s="16">
        <v>363.91</v>
      </c>
      <c r="FP448" s="16">
        <v>4398</v>
      </c>
      <c r="FQ448" s="16">
        <v>21.66</v>
      </c>
      <c r="FR448" s="16">
        <v>233</v>
      </c>
      <c r="FS448" s="16">
        <v>1.6</v>
      </c>
      <c r="FT448" s="16">
        <v>934</v>
      </c>
      <c r="FU448" s="16">
        <v>1.6</v>
      </c>
      <c r="FV448" s="16">
        <v>899</v>
      </c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16"/>
      <c r="GJ448" s="16"/>
      <c r="GK448" s="16"/>
      <c r="GL448" s="16"/>
      <c r="GM448" s="16"/>
      <c r="GN448" s="16"/>
      <c r="GO448" s="16"/>
      <c r="GP448" s="16"/>
      <c r="GQ448" s="16"/>
      <c r="GR448" s="16"/>
      <c r="GS448" s="16"/>
      <c r="GT448" s="16"/>
      <c r="GU448" s="16"/>
      <c r="GV448" s="16"/>
      <c r="GW448" s="16"/>
      <c r="GX448" s="16"/>
      <c r="GY448" s="16"/>
      <c r="GZ448" s="16"/>
      <c r="HA448" s="16"/>
      <c r="HB448" s="16"/>
      <c r="HC448" s="16"/>
      <c r="HD448" s="16"/>
      <c r="HE448" s="16"/>
      <c r="HF448" s="16"/>
      <c r="HG448" s="16"/>
      <c r="HH448" s="16"/>
      <c r="HI448" s="16"/>
      <c r="HJ448" s="16"/>
      <c r="HK448" s="16"/>
      <c r="HL448" s="16"/>
      <c r="HM448" s="16"/>
      <c r="HN448" s="16"/>
      <c r="HO448" s="16"/>
      <c r="HP448" s="16"/>
      <c r="HQ448" s="16"/>
      <c r="HR448" s="16"/>
      <c r="HS448" s="16"/>
      <c r="HT448" s="16"/>
      <c r="HU448" s="16"/>
      <c r="HV448" s="16"/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</row>
    <row r="449" spans="1:243" s="11" customFormat="1" ht="12.75">
      <c r="A449" s="17" t="s">
        <v>425</v>
      </c>
      <c r="B449" s="18" t="s">
        <v>426</v>
      </c>
      <c r="C449" s="17" t="s">
        <v>427</v>
      </c>
      <c r="D449" s="19">
        <v>6</v>
      </c>
      <c r="E449" s="21">
        <v>2019</v>
      </c>
      <c r="F449" s="24"/>
      <c r="G449" s="194">
        <v>20258</v>
      </c>
      <c r="H449" s="194">
        <v>7777</v>
      </c>
      <c r="I449" s="194">
        <v>12481</v>
      </c>
      <c r="J449" s="195">
        <v>13.83</v>
      </c>
      <c r="K449" s="40">
        <f>VLOOKUP(A449,'[6]1.COBERTURA  DANE'!$B$7:$G$139,5,0)</f>
        <v>2611</v>
      </c>
      <c r="L449" s="36">
        <v>65.900000000000006</v>
      </c>
      <c r="M449" s="40">
        <v>12444</v>
      </c>
      <c r="N449" s="41">
        <v>1306</v>
      </c>
      <c r="O449" s="41">
        <v>652</v>
      </c>
      <c r="P449" s="41">
        <v>654</v>
      </c>
      <c r="Q449" s="196">
        <v>1319</v>
      </c>
      <c r="R449" s="197">
        <v>661</v>
      </c>
      <c r="S449" s="197">
        <v>658</v>
      </c>
      <c r="T449" s="41">
        <v>1450</v>
      </c>
      <c r="U449" s="41">
        <v>746</v>
      </c>
      <c r="V449" s="41">
        <v>704</v>
      </c>
      <c r="W449" s="198">
        <f>VLOOKUP($A449,[7]Hoja1!$A$1:$K$3750,9,0)</f>
        <v>1809</v>
      </c>
      <c r="X449" s="198">
        <f>VLOOKUP($A449,[7]Hoja1!$A$1:$K$3750,10,0)</f>
        <v>940</v>
      </c>
      <c r="Y449" s="198">
        <f>VLOOKUP($A449,[7]Hoja1!$A$1:$K$3750,11,0)</f>
        <v>869</v>
      </c>
      <c r="Z449" s="198">
        <v>1624</v>
      </c>
      <c r="AA449" s="41">
        <v>861</v>
      </c>
      <c r="AB449" s="41">
        <v>763</v>
      </c>
      <c r="AC449" s="198">
        <f>VLOOKUP($A449,[7]Hoja1!$A$1:$Q$3765,12,0)</f>
        <v>1998</v>
      </c>
      <c r="AD449" s="198">
        <f>VLOOKUP($A449,[7]Hoja1!$A$1:$Q$3765,13,0)</f>
        <v>1071</v>
      </c>
      <c r="AE449" s="198">
        <f>VLOOKUP($A449,[7]Hoja1!$A$1:$Q$3750,14,0)</f>
        <v>927</v>
      </c>
      <c r="AF449" s="41">
        <v>1650</v>
      </c>
      <c r="AG449" s="41">
        <v>892</v>
      </c>
      <c r="AH449" s="41">
        <v>758</v>
      </c>
      <c r="AI449" s="198">
        <f>VLOOKUP($A449,[7]Hoja1!$A$1:$Q$3750,15,0)</f>
        <v>3077</v>
      </c>
      <c r="AJ449" s="198">
        <f>VLOOKUP($A449,[7]Hoja1!$A$1:$Q$3750,16,0)</f>
        <v>1668</v>
      </c>
      <c r="AK449" s="198">
        <f>VLOOKUP($A449,[7]Hoja1!$A$1:$Q$3750,17,0)</f>
        <v>1409</v>
      </c>
      <c r="AL449" s="41">
        <v>1435</v>
      </c>
      <c r="AM449" s="41">
        <v>787</v>
      </c>
      <c r="AN449" s="41">
        <v>648</v>
      </c>
      <c r="AO449" s="24"/>
      <c r="AP449" s="24"/>
      <c r="AQ449" s="24"/>
      <c r="AR449" s="24"/>
      <c r="AS449" s="21"/>
      <c r="AT449" s="24"/>
      <c r="AU449" s="24"/>
      <c r="AV449" s="24"/>
      <c r="AW449" s="24"/>
      <c r="AX449" s="38">
        <f>VLOOKUP(A449,[2]INFANTIL!$A$8:$AE$140,31,0)</f>
        <v>0</v>
      </c>
      <c r="AY449" s="18">
        <f>VLOOKUP(A449,[2]INFANTIL!$A$8:$AE$140,30,0)</f>
        <v>0</v>
      </c>
      <c r="AZ449" s="199">
        <f>VLOOKUP(A449,'[3]2019'!$A$8:$E$140,5,0)</f>
        <v>0</v>
      </c>
      <c r="BA449" s="23">
        <f>VLOOKUP(A449,'[3]2019'!$A$8:$F$140,4,0)</f>
        <v>0</v>
      </c>
      <c r="BB449" s="22">
        <f>VLOOKUP(A449,'[2]MATERNAS DIRECTAS'!$A$8:$AE$140,31,0)</f>
        <v>0</v>
      </c>
      <c r="BC449" s="23">
        <f>VLOOKUP(A449,'[2]MATERNAS DIRECTAS'!$A$8:$AE$140,30,0)</f>
        <v>0</v>
      </c>
      <c r="BD449" s="22">
        <v>0</v>
      </c>
      <c r="BE449" s="23">
        <v>0</v>
      </c>
      <c r="BF449" s="38">
        <f>VLOOKUP(A449,[8]Controles!$A$7:$P$139,12,0)</f>
        <v>5.4794520547945202</v>
      </c>
      <c r="BG449" s="18">
        <f>VLOOKUP(A449,[8]Controles!$A$7:$L$139,11,0)</f>
        <v>8</v>
      </c>
      <c r="BH449" s="38">
        <f>VLOOKUP(A449,[8]Peso!$A$7:$D$139,4,0)</f>
        <v>12.328767123287671</v>
      </c>
      <c r="BI449" s="18">
        <f>VLOOKUP(A449,[8]Peso!$A$7:$D$139,3,0)</f>
        <v>18</v>
      </c>
      <c r="BJ449" s="22">
        <f>VLOOKUP(A449,'[2]EDA &lt; 5AÑOS'!$A$8:$AE$140,31,0)</f>
        <v>0</v>
      </c>
      <c r="BK449" s="23">
        <f>VLOOKUP(A449,'[2]EDA &lt; 5AÑOS'!$A$8:$AE$140,30,0)</f>
        <v>0</v>
      </c>
      <c r="BL449" s="22">
        <f>VLOOKUP(A449,'[2]IRA &lt; 5AÑOS'!$A$8:$AE$140,31,0)</f>
        <v>0</v>
      </c>
      <c r="BM449" s="23">
        <f>VLOOKUP(A449,'[2]IRA &lt; 5AÑOS'!$A$8:$AE$140,30,0)</f>
        <v>0</v>
      </c>
      <c r="BN449" s="18">
        <v>0</v>
      </c>
      <c r="BO449" s="18">
        <v>0</v>
      </c>
      <c r="BP449" s="18">
        <v>0</v>
      </c>
      <c r="BQ449" s="18">
        <v>0</v>
      </c>
      <c r="BR449" s="38">
        <v>0</v>
      </c>
      <c r="BS449" s="18">
        <v>0</v>
      </c>
      <c r="BT449" s="18">
        <v>0</v>
      </c>
      <c r="BU449" s="18">
        <v>0</v>
      </c>
      <c r="BV449" s="30">
        <v>0.27127659574468083</v>
      </c>
      <c r="BW449" s="30">
        <v>0.81382978723404253</v>
      </c>
      <c r="BX449" s="30">
        <v>0.75</v>
      </c>
      <c r="BY449" s="30">
        <v>0.81914893617021278</v>
      </c>
      <c r="BZ449" s="30">
        <v>0.75531914893617025</v>
      </c>
      <c r="CA449" s="30">
        <v>0.74757281553398058</v>
      </c>
      <c r="CB449" s="30">
        <v>0.74271844660194175</v>
      </c>
      <c r="CC449" s="18" t="str">
        <f>VLOOKUP(A449,[9]ESTADISTICAS_EN_EDUCACION_BASIC!$C$3:$AK$127,10,0)</f>
        <v>76.2</v>
      </c>
      <c r="CD449" s="18" t="str">
        <f>VLOOKUP(A449,[9]ESTADISTICAS_EN_EDUCACION_BASIC!$C$3:$AK$158,5,0)</f>
        <v>50.6</v>
      </c>
      <c r="CE449" s="18" t="str">
        <f>VLOOKUP(A449,[9]ESTADISTICAS_EN_EDUCACION_BASIC!$C$3:$AK$127,17,0)</f>
        <v>7.63</v>
      </c>
      <c r="CF449" s="24"/>
      <c r="CG449" s="24"/>
      <c r="CH449" s="20" t="e">
        <f>VLOOKUP(A449,#REF!,4,0)</f>
        <v>#REF!</v>
      </c>
      <c r="CI449" s="21" t="e">
        <f>VLOOKUP(A449,#REF!,2,0)</f>
        <v>#REF!</v>
      </c>
      <c r="CJ449" s="38">
        <f>VLOOKUP(A449,'[3]2019'!$A$8:$G$140,7,0)</f>
        <v>0</v>
      </c>
      <c r="CK449" s="18">
        <f>VLOOKUP(A449,'[3]2019'!$A$9:$G$140,6,0)</f>
        <v>0</v>
      </c>
      <c r="CL449" s="18">
        <v>227.45</v>
      </c>
      <c r="CM449" s="18">
        <v>3</v>
      </c>
      <c r="CN449" s="38">
        <v>227.45</v>
      </c>
      <c r="CO449" s="18">
        <v>3</v>
      </c>
      <c r="CP449" s="18">
        <v>0</v>
      </c>
      <c r="CQ449" s="18">
        <v>0</v>
      </c>
      <c r="CR449" s="18">
        <v>0</v>
      </c>
      <c r="CS449" s="18">
        <v>0</v>
      </c>
      <c r="CT449" s="18">
        <v>0</v>
      </c>
      <c r="CU449" s="18">
        <v>0</v>
      </c>
      <c r="CV449" s="18">
        <v>0</v>
      </c>
      <c r="CW449" s="18">
        <v>0</v>
      </c>
      <c r="CX449" s="18">
        <v>0</v>
      </c>
      <c r="CY449" s="18">
        <v>0</v>
      </c>
      <c r="CZ449" s="38">
        <v>0</v>
      </c>
      <c r="DA449" s="18">
        <v>0</v>
      </c>
      <c r="DB449" s="38">
        <f>VLOOKUP(A449,'[3]2019'!$A$8:$I$140,9,0)</f>
        <v>0</v>
      </c>
      <c r="DC449" s="18">
        <f>VLOOKUP(A449,'[3]2019'!$A$8:$I$140,8,0)</f>
        <v>0</v>
      </c>
      <c r="DD449" s="18" t="str">
        <f>VLOOKUP($A449,[9]ESTADISTICAS_EN_EDUCACION_BASIC!$C$3:$AK$127,11,0)</f>
        <v>132.9</v>
      </c>
      <c r="DE449" s="18" t="str">
        <f>VLOOKUP($A449,[9]ESTADISTICAS_EN_EDUCACION_BASIC!$C$3:$AK$127,6,0)</f>
        <v>111.3</v>
      </c>
      <c r="DF449" s="18" t="str">
        <f>VLOOKUP($A449,[9]ESTADISTICAS_EN_EDUCACION_BASIC!$C$3:$AK$127,18,0)</f>
        <v>5.46</v>
      </c>
      <c r="DG449" s="18" t="str">
        <f>VLOOKUP($A449,[9]ESTADISTICAS_EN_EDUCACION_BASIC!$C$3:$AK$127,28,0)</f>
        <v>1.23</v>
      </c>
      <c r="DH449" s="38">
        <f>VLOOKUP(A449,[10]Hoja4!$A$1:$D$63,4,0)</f>
        <v>110.5583195135434</v>
      </c>
      <c r="DI449" s="18">
        <f>VLOOKUP(A449,[10]Hoja4!$A$1:$D$63,2,0)</f>
        <v>2</v>
      </c>
      <c r="DJ449" s="38">
        <f>VLOOKUP(A449,'[10]AS 6 - 11'!$A$1:$D$84,4,0)</f>
        <v>331.6749585406302</v>
      </c>
      <c r="DK449" s="18">
        <f>VLOOKUP(A449,'[10]AS 6 - 11'!$A$1:$D$84,2,0)</f>
        <v>6</v>
      </c>
      <c r="DL449" s="18">
        <v>0</v>
      </c>
      <c r="DM449" s="18">
        <v>0</v>
      </c>
      <c r="DN449" s="38">
        <f>VLOOKUP(A449,[10]Hoja8!$A$1:$D$72,4,0)</f>
        <v>100.10010010010009</v>
      </c>
      <c r="DO449" s="18">
        <f>VLOOKUP(A449,[10]Hoja8!$A$1:$D$72,2,0)</f>
        <v>2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>
        <v>0</v>
      </c>
      <c r="DV449" s="18">
        <v>0</v>
      </c>
      <c r="DW449" s="18">
        <v>0</v>
      </c>
      <c r="DX449" s="18">
        <v>0</v>
      </c>
      <c r="DY449" s="18">
        <v>0</v>
      </c>
      <c r="DZ449" s="185">
        <v>3.9318479685452159</v>
      </c>
      <c r="EA449" s="186">
        <v>3</v>
      </c>
      <c r="EB449" s="185">
        <v>60.686015831134569</v>
      </c>
      <c r="EC449" s="186">
        <v>46</v>
      </c>
      <c r="ED449" s="38">
        <f>VLOOKUP(A449,'[3]2019'!$A$8:$K$140,11,0)</f>
        <v>0.60606060606060608</v>
      </c>
      <c r="EE449" s="18">
        <f>VLOOKUP(A449,'[3]2019'!$A$8:$K$140,10,0)</f>
        <v>1</v>
      </c>
      <c r="EF449" s="18" t="str">
        <f>VLOOKUP($A449,[9]ESTADISTICAS_EN_EDUCACION_BASIC!$C$3:$AK$127,11,0)</f>
        <v>132.9</v>
      </c>
      <c r="EG449" s="18" t="str">
        <f>VLOOKUP($A449,[9]ESTADISTICAS_EN_EDUCACION_BASIC!$C$3:$AK$127,7,0)</f>
        <v>74.2</v>
      </c>
      <c r="EH449" s="18" t="str">
        <f>VLOOKUP($A449,[9]ESTADISTICAS_EN_EDUCACION_BASIC!$C$3:$AK$127,18,0)</f>
        <v>5.46</v>
      </c>
      <c r="EI449" s="18" t="str">
        <f>VLOOKUP($A449,[9]ESTADISTICAS_EN_EDUCACION_BASIC!$C$3:$AK$127,29,0)</f>
        <v>2.96</v>
      </c>
      <c r="EJ449" s="24"/>
      <c r="EK449" s="24"/>
      <c r="EL449" s="18">
        <f>VLOOKUP($A449,[9]ESTADISTICAS_EN_EDUCACION_BASIC!$C$3:$AK$127,13,0)</f>
        <v>69</v>
      </c>
      <c r="EM449" s="18" t="str">
        <f>VLOOKUP($A449,[9]ESTADISTICAS_EN_EDUCACION_BASIC!$C$3:$AK$127,8,0)</f>
        <v>36.3</v>
      </c>
      <c r="EN449" s="18" t="str">
        <f>VLOOKUP($A449,[9]ESTADISTICAS_EN_EDUCACION_BASIC!$C$3:$AK$127,20,0)</f>
        <v>8.49</v>
      </c>
      <c r="EO449" s="18" t="str">
        <f>VLOOKUP($A449,[9]ESTADISTICAS_EN_EDUCACION_BASIC!$C$3:$AK$127,30,0)</f>
        <v>1.18</v>
      </c>
      <c r="EP449" s="38">
        <f>VLOOKUP(A449,[10]Hoja2!$A$1:$D$72,4,0)</f>
        <v>100.10010010010009</v>
      </c>
      <c r="EQ449" s="18">
        <f>VLOOKUP(A449,[10]Hoja2!$A$1:$D$72,2,0)</f>
        <v>2</v>
      </c>
      <c r="ER449" s="38">
        <f>VLOOKUP(A449,[10]Hoja3!$A$1:$D$89,4,0)</f>
        <v>350.35035035035037</v>
      </c>
      <c r="ES449" s="18">
        <f>VLOOKUP(A449,[10]Hoja3!$A$1:$D$89,2,0)</f>
        <v>7</v>
      </c>
      <c r="ET449" s="38">
        <f>VLOOKUP(A449,[10]Hoja5!$A$1:$D$76,4,0)</f>
        <v>150.15015015015015</v>
      </c>
      <c r="EU449" s="18">
        <f>VLOOKUP(A449,[10]Hoja5!$A$1:$D$75,2,0)</f>
        <v>3</v>
      </c>
      <c r="EV449" s="38">
        <f>VLOOKUP(A449,[10]Hoja7!$A$1:$D$76,4,0)</f>
        <v>100.10010010010009</v>
      </c>
      <c r="EW449" s="18">
        <f>VLOOKUP(A449,[10]Hoja7!$A$1:$D$77,2,0)</f>
        <v>2</v>
      </c>
      <c r="EX449" s="24"/>
      <c r="EY449" s="185">
        <v>60.185185185185183</v>
      </c>
      <c r="EZ449" s="186">
        <v>39</v>
      </c>
      <c r="FA449" s="185">
        <v>53.082191780821915</v>
      </c>
      <c r="FB449" s="186">
        <v>31</v>
      </c>
      <c r="FC449" s="18">
        <v>0</v>
      </c>
      <c r="FD449" s="18">
        <v>0</v>
      </c>
      <c r="FE449" s="38">
        <f>VLOOKUP(A449,[10]Hoja16!$A$1:$D$88,4,0)</f>
        <v>97.497562560935975</v>
      </c>
      <c r="FF449" s="18">
        <f>VLOOKUP(A449,[10]Hoja16!$A$1:$D$88,2,0)</f>
        <v>3</v>
      </c>
      <c r="FG449" s="18">
        <v>0</v>
      </c>
      <c r="FH449" s="18">
        <v>0</v>
      </c>
      <c r="FI449" s="18">
        <v>0</v>
      </c>
      <c r="FJ449" s="18">
        <v>0</v>
      </c>
      <c r="FK449" s="38">
        <f>VLOOKUP(A449,[10]Hoja19!$A$1:$D$97,4,0)</f>
        <v>97.497562560935975</v>
      </c>
      <c r="FL449" s="18">
        <f>VLOOKUP(A449,[10]Hoja19!$A$1:$D$97,2,0)</f>
        <v>3</v>
      </c>
      <c r="FM449" s="38">
        <f>VLOOKUP(A449,[10]Hoja20!$A$1:$D$91,4,0)</f>
        <v>129.99675008124797</v>
      </c>
      <c r="FN449" s="18">
        <f>VLOOKUP(A449,[10]Hoja20!$A$1:$D$91,2,0)</f>
        <v>4</v>
      </c>
      <c r="FO449" s="38">
        <f>VLOOKUP(A449,[10]Hoja21!$A$1:$D$101,4,0)</f>
        <v>487.48781280467989</v>
      </c>
      <c r="FP449" s="18">
        <f>VLOOKUP(A449,[10]Hoja21!$A$1:$D$101,2,0)</f>
        <v>15</v>
      </c>
      <c r="FQ449" s="38">
        <f>VLOOKUP(A449,[10]Hoja22!$A$1:$D$60,4,0)</f>
        <v>32.499187520311992</v>
      </c>
      <c r="FR449" s="18">
        <f>VLOOKUP(A449,[10]Hoja22!$A$1:$D$60,2,0)</f>
        <v>1</v>
      </c>
      <c r="FS449" s="38">
        <f>VLOOKUP(A449,'[3]2019'!$A$8:$M$140,13,0)</f>
        <v>2.0905923344947737</v>
      </c>
      <c r="FT449" s="18">
        <f>VLOOKUP(A449,'[3]2019'!$A$8:$M$140,12,0)</f>
        <v>3</v>
      </c>
      <c r="FU449" s="38">
        <f>VLOOKUP(A449,'[3]2019'!$A$8:$O$140,15,0)</f>
        <v>0.80710250201775624</v>
      </c>
      <c r="FV449" s="18">
        <f>VLOOKUP(A449,'[3]2019'!$A$8:$O$140,14,0)</f>
        <v>1</v>
      </c>
      <c r="FW449" s="24"/>
      <c r="FX449" s="24"/>
      <c r="FY449" s="24"/>
      <c r="FZ449" s="24"/>
      <c r="GA449" s="24"/>
      <c r="GB449" s="24"/>
      <c r="GC449" s="24"/>
      <c r="GD449" s="24"/>
      <c r="GE449" s="24"/>
      <c r="GF449" s="24"/>
      <c r="GG449" s="24"/>
      <c r="GH449" s="24"/>
      <c r="GI449" s="24"/>
      <c r="GJ449" s="24"/>
      <c r="GK449" s="24"/>
      <c r="GL449" s="24"/>
      <c r="GM449" s="24"/>
      <c r="GN449" s="24"/>
      <c r="GO449" s="24"/>
      <c r="GP449" s="24"/>
      <c r="GQ449" s="24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  <c r="HF449" s="24"/>
      <c r="HG449" s="24"/>
      <c r="HH449" s="24"/>
      <c r="HI449" s="24"/>
      <c r="HJ449" s="24"/>
      <c r="HK449" s="24"/>
      <c r="HL449" s="24"/>
      <c r="HM449" s="24"/>
      <c r="HN449" s="24"/>
      <c r="HO449" s="24"/>
      <c r="HP449" s="24"/>
      <c r="HQ449" s="24"/>
      <c r="HR449" s="24"/>
      <c r="HS449" s="24"/>
      <c r="HT449" s="24"/>
      <c r="HU449" s="24"/>
      <c r="HV449" s="24"/>
      <c r="HW449" s="24"/>
      <c r="HX449" s="24"/>
      <c r="HY449" s="24"/>
      <c r="HZ449" s="24"/>
      <c r="IA449" s="24"/>
      <c r="IB449" s="24"/>
      <c r="IC449" s="24"/>
      <c r="ID449" s="24"/>
      <c r="IE449" s="24"/>
      <c r="IF449" s="24"/>
      <c r="IG449" s="24"/>
      <c r="IH449" s="24"/>
      <c r="II449" s="24"/>
    </row>
    <row r="450" spans="1:243" s="11" customFormat="1" ht="12.75">
      <c r="A450" s="17" t="s">
        <v>439</v>
      </c>
      <c r="B450" s="18" t="s">
        <v>440</v>
      </c>
      <c r="C450" s="17" t="s">
        <v>441</v>
      </c>
      <c r="D450" s="25">
        <v>6</v>
      </c>
      <c r="E450" s="27">
        <v>2019</v>
      </c>
      <c r="F450" s="31"/>
      <c r="G450" s="194">
        <v>2710</v>
      </c>
      <c r="H450" s="194">
        <v>833</v>
      </c>
      <c r="I450" s="194">
        <v>1877</v>
      </c>
      <c r="J450" s="200">
        <v>14.6</v>
      </c>
      <c r="K450" s="40">
        <f>VLOOKUP(A450,'[6]1.COBERTURA  DANE'!$B$7:$G$139,5,0)</f>
        <v>280</v>
      </c>
      <c r="L450" s="26">
        <v>72.63</v>
      </c>
      <c r="M450" s="32">
        <v>1393</v>
      </c>
      <c r="N450" s="187">
        <v>214</v>
      </c>
      <c r="O450" s="187">
        <v>117</v>
      </c>
      <c r="P450" s="187">
        <v>97</v>
      </c>
      <c r="Q450" s="196">
        <v>256</v>
      </c>
      <c r="R450" s="197">
        <v>139</v>
      </c>
      <c r="S450" s="197">
        <v>117</v>
      </c>
      <c r="T450" s="187">
        <v>211</v>
      </c>
      <c r="U450" s="187">
        <v>113</v>
      </c>
      <c r="V450" s="187">
        <v>98</v>
      </c>
      <c r="W450" s="198">
        <f>VLOOKUP($A450,[7]Hoja1!$A$1:$K$3750,9,0)</f>
        <v>253</v>
      </c>
      <c r="X450" s="198">
        <f>VLOOKUP($A450,[7]Hoja1!$A$1:$K$3750,10,0)</f>
        <v>136</v>
      </c>
      <c r="Y450" s="198">
        <f>VLOOKUP($A450,[7]Hoja1!$A$1:$K$3750,11,0)</f>
        <v>117</v>
      </c>
      <c r="Z450" s="187">
        <v>214</v>
      </c>
      <c r="AA450" s="187">
        <v>116</v>
      </c>
      <c r="AB450" s="187">
        <v>98</v>
      </c>
      <c r="AC450" s="198">
        <f>VLOOKUP(A450,[7]Hoja1!$A$1:$Q$3765,12,0)</f>
        <v>266</v>
      </c>
      <c r="AD450" s="198">
        <f>VLOOKUP($A450,[7]Hoja1!$A$1:$Q$3765,13,0)</f>
        <v>151</v>
      </c>
      <c r="AE450" s="198">
        <f>VLOOKUP($A450,[7]Hoja1!$A$1:$Q$3750,14,0)</f>
        <v>115</v>
      </c>
      <c r="AF450" s="187">
        <v>233</v>
      </c>
      <c r="AG450" s="187">
        <v>138</v>
      </c>
      <c r="AH450" s="187">
        <v>95</v>
      </c>
      <c r="AI450" s="198">
        <f>VLOOKUP($A450,[7]Hoja1!$A$1:$Q$3750,15,0)</f>
        <v>448</v>
      </c>
      <c r="AJ450" s="198">
        <f>VLOOKUP($A450,[7]Hoja1!$A$1:$Q$3750,16,0)</f>
        <v>255</v>
      </c>
      <c r="AK450" s="198">
        <f>VLOOKUP($A450,[7]Hoja1!$A$1:$Q$3750,17,0)</f>
        <v>193</v>
      </c>
      <c r="AL450" s="187">
        <v>210</v>
      </c>
      <c r="AM450" s="187">
        <v>122</v>
      </c>
      <c r="AN450" s="187">
        <v>88</v>
      </c>
      <c r="AO450" s="31"/>
      <c r="AP450" s="31"/>
      <c r="AQ450" s="31"/>
      <c r="AR450" s="31"/>
      <c r="AS450" s="27"/>
      <c r="AT450" s="31"/>
      <c r="AU450" s="31"/>
      <c r="AV450" s="31"/>
      <c r="AW450" s="31"/>
      <c r="AX450" s="38">
        <f>VLOOKUP(A450,[2]INFANTIL!$A$8:$AE$140,31,0)</f>
        <v>0</v>
      </c>
      <c r="AY450" s="18">
        <f>VLOOKUP(A450,[2]INFANTIL!$A$8:$AE$140,30,0)</f>
        <v>0</v>
      </c>
      <c r="AZ450" s="199">
        <f>VLOOKUP(A450,'[3]2019'!$A$8:$E$140,5,0)</f>
        <v>0</v>
      </c>
      <c r="BA450" s="23">
        <f>VLOOKUP(A450,'[3]2019'!$A$8:$F$140,4,0)</f>
        <v>0</v>
      </c>
      <c r="BB450" s="22">
        <f>VLOOKUP(A450,'[2]MATERNAS DIRECTAS'!$A$8:$AE$140,31,0)</f>
        <v>0</v>
      </c>
      <c r="BC450" s="23">
        <f>VLOOKUP(A450,'[2]MATERNAS DIRECTAS'!$A$8:$AE$140,30,0)</f>
        <v>0</v>
      </c>
      <c r="BD450" s="28">
        <v>0</v>
      </c>
      <c r="BE450" s="29">
        <v>0</v>
      </c>
      <c r="BF450" s="38">
        <f>VLOOKUP(A450,[8]Controles!$A$7:$P$139,12,0)</f>
        <v>7.6923076923076925</v>
      </c>
      <c r="BG450" s="18">
        <f>VLOOKUP(A450,[8]Controles!$A$7:$L$139,11,0)</f>
        <v>1</v>
      </c>
      <c r="BH450" s="38">
        <f>VLOOKUP(A450,[8]Peso!$A$7:$D$139,4,0)</f>
        <v>7.6923076923076925</v>
      </c>
      <c r="BI450" s="18">
        <f>VLOOKUP(A450,[8]Peso!$A$7:$D$139,3,0)</f>
        <v>1</v>
      </c>
      <c r="BJ450" s="22">
        <f>VLOOKUP(A450,'[2]EDA &lt; 5AÑOS'!$A$8:$AE$140,31,0)</f>
        <v>0</v>
      </c>
      <c r="BK450" s="23">
        <f>VLOOKUP(A450,'[2]EDA &lt; 5AÑOS'!$A$8:$AE$140,30,0)</f>
        <v>0</v>
      </c>
      <c r="BL450" s="22">
        <f>VLOOKUP(A450,'[2]IRA &lt; 5AÑOS'!$A$8:$AE$140,31,0)</f>
        <v>0</v>
      </c>
      <c r="BM450" s="23">
        <f>VLOOKUP(A450,'[2]IRA &lt; 5AÑOS'!$A$8:$AE$140,30,0)</f>
        <v>0</v>
      </c>
      <c r="BN450" s="18">
        <v>0</v>
      </c>
      <c r="BO450" s="18">
        <v>0</v>
      </c>
      <c r="BP450" s="18">
        <v>0</v>
      </c>
      <c r="BQ450" s="18">
        <v>0</v>
      </c>
      <c r="BR450" s="38">
        <v>0</v>
      </c>
      <c r="BS450" s="18">
        <v>0</v>
      </c>
      <c r="BT450" s="18">
        <v>0</v>
      </c>
      <c r="BU450" s="18">
        <v>0</v>
      </c>
      <c r="BV450" s="201">
        <v>0</v>
      </c>
      <c r="BW450" s="201">
        <v>0.48648648648648651</v>
      </c>
      <c r="BX450" s="201">
        <v>0.45945945945945948</v>
      </c>
      <c r="BY450" s="201">
        <v>0.48648648648648651</v>
      </c>
      <c r="BZ450" s="201">
        <v>0.45945945945945948</v>
      </c>
      <c r="CA450" s="201">
        <v>1.1904761904761905</v>
      </c>
      <c r="CB450" s="201">
        <v>0.95238095238095233</v>
      </c>
      <c r="CC450" s="18" t="str">
        <f>VLOOKUP(A450,[9]ESTADISTICAS_EN_EDUCACION_BASIC!$C$3:$AK$127,10,0)</f>
        <v>82.1</v>
      </c>
      <c r="CD450" s="18" t="str">
        <f>VLOOKUP(A450,[9]ESTADISTICAS_EN_EDUCACION_BASIC!$C$3:$AK$158,5,0)</f>
        <v>66.7</v>
      </c>
      <c r="CE450" s="18">
        <f>VLOOKUP(A450,[9]ESTADISTICAS_EN_EDUCACION_BASIC!$C$3:$AK$127,17,0)</f>
        <v>0</v>
      </c>
      <c r="CF450" s="24"/>
      <c r="CG450" s="24"/>
      <c r="CH450" s="20">
        <v>0</v>
      </c>
      <c r="CI450" s="21">
        <v>0</v>
      </c>
      <c r="CJ450" s="38">
        <f>VLOOKUP(A450,'[3]2019'!$A$8:$G$140,7,0)</f>
        <v>0</v>
      </c>
      <c r="CK450" s="18">
        <f>VLOOKUP(A450,'[3]2019'!$A$9:$G$140,6,0)</f>
        <v>0</v>
      </c>
      <c r="CL450" s="18">
        <v>0</v>
      </c>
      <c r="CM450" s="26">
        <v>0</v>
      </c>
      <c r="CN450" s="18">
        <v>0</v>
      </c>
      <c r="CO450" s="18">
        <v>0</v>
      </c>
      <c r="CP450" s="18">
        <v>0</v>
      </c>
      <c r="CQ450" s="18">
        <v>0</v>
      </c>
      <c r="CR450" s="18">
        <v>0</v>
      </c>
      <c r="CS450" s="18">
        <v>0</v>
      </c>
      <c r="CT450" s="18">
        <v>0</v>
      </c>
      <c r="CU450" s="18">
        <v>0</v>
      </c>
      <c r="CV450" s="18">
        <v>0</v>
      </c>
      <c r="CW450" s="18">
        <v>0</v>
      </c>
      <c r="CX450" s="18">
        <v>0</v>
      </c>
      <c r="CY450" s="18">
        <v>0</v>
      </c>
      <c r="CZ450" s="38">
        <v>0</v>
      </c>
      <c r="DA450" s="18">
        <v>0</v>
      </c>
      <c r="DB450" s="38">
        <f>VLOOKUP(A450,'[3]2019'!$A$8:$I$140,9,0)</f>
        <v>0</v>
      </c>
      <c r="DC450" s="18">
        <f>VLOOKUP(A450,'[3]2019'!$A$8:$I$140,8,0)</f>
        <v>0</v>
      </c>
      <c r="DD450" s="18" t="str">
        <f>VLOOKUP(A450,[9]ESTADISTICAS_EN_EDUCACION_BASIC!$C$3:$AK$127,11,0)</f>
        <v>107.4</v>
      </c>
      <c r="DE450" s="18" t="str">
        <f>VLOOKUP($A450,[9]ESTADISTICAS_EN_EDUCACION_BASIC!$C$3:$AK$127,6,0)</f>
        <v>93.2</v>
      </c>
      <c r="DF450" s="18" t="str">
        <f>VLOOKUP($A450,[9]ESTADISTICAS_EN_EDUCACION_BASIC!$C$3:$AK$127,18,0)</f>
        <v>0.49</v>
      </c>
      <c r="DG450" s="18" t="str">
        <f>VLOOKUP($A450,[9]ESTADISTICAS_EN_EDUCACION_BASIC!$C$3:$AK$127,28,0)</f>
        <v>1.47</v>
      </c>
      <c r="DH450" s="38">
        <v>0</v>
      </c>
      <c r="DI450" s="18">
        <v>0</v>
      </c>
      <c r="DJ450" s="38">
        <v>0</v>
      </c>
      <c r="DK450" s="18">
        <v>0</v>
      </c>
      <c r="DL450" s="18">
        <v>0</v>
      </c>
      <c r="DM450" s="18">
        <v>0</v>
      </c>
      <c r="DN450" s="38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v>0</v>
      </c>
      <c r="DU450" s="18">
        <v>0</v>
      </c>
      <c r="DV450" s="18">
        <v>0</v>
      </c>
      <c r="DW450" s="18">
        <v>0</v>
      </c>
      <c r="DX450" s="18">
        <v>0</v>
      </c>
      <c r="DY450" s="18">
        <v>0</v>
      </c>
      <c r="DZ450" s="188">
        <v>0</v>
      </c>
      <c r="EA450" s="189">
        <v>0</v>
      </c>
      <c r="EB450" s="188">
        <v>10.526315789473683</v>
      </c>
      <c r="EC450" s="189">
        <v>1</v>
      </c>
      <c r="ED450" s="38">
        <f>VLOOKUP(A450,'[3]2019'!$A$8:$K$140,11,0)</f>
        <v>0</v>
      </c>
      <c r="EE450" s="18">
        <f>VLOOKUP(A450,'[3]2019'!$A$8:$K$140,10,0)</f>
        <v>0</v>
      </c>
      <c r="EF450" s="18" t="str">
        <f>VLOOKUP($A450,[9]ESTADISTICAS_EN_EDUCACION_BASIC!$C$3:$AK$127,11,0)</f>
        <v>107.4</v>
      </c>
      <c r="EG450" s="18" t="str">
        <f>VLOOKUP($A450,[9]ESTADISTICAS_EN_EDUCACION_BASIC!$C$3:$AK$127,7,0)</f>
        <v>79.3</v>
      </c>
      <c r="EH450" s="18" t="str">
        <f>VLOOKUP($A450,[9]ESTADISTICAS_EN_EDUCACION_BASIC!$C$3:$AK$127,18,0)</f>
        <v>0.49</v>
      </c>
      <c r="EI450" s="18" t="str">
        <f>VLOOKUP($A450,[9]ESTADISTICAS_EN_EDUCACION_BASIC!$C$3:$AK$127,29,0)</f>
        <v>14.66</v>
      </c>
      <c r="EJ450" s="31"/>
      <c r="EK450" s="31"/>
      <c r="EL450" s="18" t="str">
        <f>VLOOKUP($A450,[9]ESTADISTICAS_EN_EDUCACION_BASIC!$C$3:$AK$127,13,0)</f>
        <v>78.8</v>
      </c>
      <c r="EM450" s="18" t="str">
        <f>VLOOKUP($A450,[9]ESTADISTICAS_EN_EDUCACION_BASIC!$C$3:$AK$127,8,0)</f>
        <v>35.3</v>
      </c>
      <c r="EN450" s="18" t="str">
        <f>VLOOKUP($A450,[9]ESTADISTICAS_EN_EDUCACION_BASIC!$C$3:$AK$127,20,0)</f>
        <v>2.99</v>
      </c>
      <c r="EO450" s="18" t="str">
        <f>VLOOKUP($A450,[9]ESTADISTICAS_EN_EDUCACION_BASIC!$C$3:$AK$127,30,0)</f>
        <v>7.46</v>
      </c>
      <c r="EP450" s="18">
        <v>0</v>
      </c>
      <c r="EQ450" s="18">
        <v>0</v>
      </c>
      <c r="ER450" s="38">
        <v>0</v>
      </c>
      <c r="ES450" s="18">
        <v>0</v>
      </c>
      <c r="ET450" s="38">
        <v>0</v>
      </c>
      <c r="EU450" s="18">
        <v>0</v>
      </c>
      <c r="EV450" s="38">
        <v>0</v>
      </c>
      <c r="EW450" s="18">
        <v>0</v>
      </c>
      <c r="EX450" s="31"/>
      <c r="EY450" s="188">
        <v>45.454545454545453</v>
      </c>
      <c r="EZ450" s="189">
        <v>4</v>
      </c>
      <c r="FA450" s="188">
        <v>61.728395061728392</v>
      </c>
      <c r="FB450" s="189">
        <v>5</v>
      </c>
      <c r="FC450" s="18">
        <v>0</v>
      </c>
      <c r="FD450" s="18">
        <v>0</v>
      </c>
      <c r="FE450" s="38">
        <v>0</v>
      </c>
      <c r="FF450" s="18">
        <v>0</v>
      </c>
      <c r="FG450" s="18">
        <v>0</v>
      </c>
      <c r="FH450" s="18">
        <v>0</v>
      </c>
      <c r="FI450" s="18">
        <v>0</v>
      </c>
      <c r="FJ450" s="18">
        <v>0</v>
      </c>
      <c r="FK450" s="38">
        <v>0</v>
      </c>
      <c r="FL450" s="18">
        <v>0</v>
      </c>
      <c r="FM450" s="38">
        <v>0</v>
      </c>
      <c r="FN450" s="18">
        <v>0</v>
      </c>
      <c r="FO450" s="38">
        <v>0</v>
      </c>
      <c r="FP450" s="18">
        <v>0</v>
      </c>
      <c r="FQ450" s="38">
        <v>0</v>
      </c>
      <c r="FR450" s="18">
        <v>0</v>
      </c>
      <c r="FS450" s="38">
        <f>VLOOKUP(A450,'[3]2019'!$A$8:$M$140,13,0)</f>
        <v>0</v>
      </c>
      <c r="FT450" s="18">
        <f>VLOOKUP(A450,'[3]2019'!$A$8:$M$140,12,0)</f>
        <v>0</v>
      </c>
      <c r="FU450" s="38">
        <f>VLOOKUP(A450,'[3]2019'!$A$8:$O$140,15,0)</f>
        <v>0</v>
      </c>
      <c r="FV450" s="18">
        <f>VLOOKUP(A450,'[3]2019'!$A$8:$O$140,14,0)</f>
        <v>0</v>
      </c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</row>
    <row r="451" spans="1:243" s="11" customFormat="1" ht="12.75">
      <c r="A451" s="17" t="s">
        <v>1574</v>
      </c>
      <c r="B451" s="18" t="s">
        <v>453</v>
      </c>
      <c r="C451" s="17" t="s">
        <v>427</v>
      </c>
      <c r="D451" s="25">
        <v>6</v>
      </c>
      <c r="E451" s="27">
        <v>2019</v>
      </c>
      <c r="F451" s="31"/>
      <c r="G451" s="194">
        <v>4669</v>
      </c>
      <c r="H451" s="194">
        <v>2564</v>
      </c>
      <c r="I451" s="194">
        <v>2105</v>
      </c>
      <c r="J451" s="200">
        <v>16.989999999999998</v>
      </c>
      <c r="K451" s="40">
        <f>VLOOKUP(A451,'[6]1.COBERTURA  DANE'!$B$7:$G$139,5,0)</f>
        <v>562</v>
      </c>
      <c r="L451" s="26" t="s">
        <v>3994</v>
      </c>
      <c r="M451" s="32">
        <v>2850</v>
      </c>
      <c r="N451" s="187">
        <v>424</v>
      </c>
      <c r="O451" s="187">
        <v>212</v>
      </c>
      <c r="P451" s="187">
        <v>212</v>
      </c>
      <c r="Q451" s="196">
        <v>505</v>
      </c>
      <c r="R451" s="197">
        <v>253</v>
      </c>
      <c r="S451" s="197">
        <v>252</v>
      </c>
      <c r="T451" s="187">
        <v>388</v>
      </c>
      <c r="U451" s="187">
        <v>198</v>
      </c>
      <c r="V451" s="187">
        <v>190</v>
      </c>
      <c r="W451" s="198">
        <f>VLOOKUP($A451,[7]Hoja1!$A$1:$K$3750,9,0)</f>
        <v>451</v>
      </c>
      <c r="X451" s="198">
        <f>VLOOKUP($A451,[7]Hoja1!$A$1:$K$3750,10,0)</f>
        <v>233</v>
      </c>
      <c r="Y451" s="198">
        <f>VLOOKUP($A451,[7]Hoja1!$A$1:$K$3750,11,0)</f>
        <v>218</v>
      </c>
      <c r="Z451" s="187">
        <v>353</v>
      </c>
      <c r="AA451" s="187">
        <v>186</v>
      </c>
      <c r="AB451" s="187">
        <v>167</v>
      </c>
      <c r="AC451" s="198">
        <f>VLOOKUP(A451,[7]Hoja1!$A$1:$Q$3765,12,0)</f>
        <v>419</v>
      </c>
      <c r="AD451" s="198">
        <f>VLOOKUP($A451,[7]Hoja1!$A$1:$Q$3765,13,0)</f>
        <v>222</v>
      </c>
      <c r="AE451" s="198">
        <f>VLOOKUP($A451,[7]Hoja1!$A$1:$Q$3750,14,0)</f>
        <v>197</v>
      </c>
      <c r="AF451" s="187">
        <v>351</v>
      </c>
      <c r="AG451" s="187">
        <v>187</v>
      </c>
      <c r="AH451" s="187">
        <v>164</v>
      </c>
      <c r="AI451" s="198">
        <f>VLOOKUP($A451,[7]Hoja1!$A$1:$Q$3750,15,0)</f>
        <v>718</v>
      </c>
      <c r="AJ451" s="198">
        <f>VLOOKUP($A451,[7]Hoja1!$A$1:$Q$3750,16,0)</f>
        <v>374</v>
      </c>
      <c r="AK451" s="198">
        <f>VLOOKUP($A451,[7]Hoja1!$A$1:$Q$3750,17,0)</f>
        <v>344</v>
      </c>
      <c r="AL451" s="187">
        <v>328</v>
      </c>
      <c r="AM451" s="187">
        <v>171</v>
      </c>
      <c r="AN451" s="187">
        <v>157</v>
      </c>
      <c r="AO451" s="31"/>
      <c r="AP451" s="31"/>
      <c r="AQ451" s="31"/>
      <c r="AR451" s="31"/>
      <c r="AS451" s="27"/>
      <c r="AT451" s="31"/>
      <c r="AU451" s="31"/>
      <c r="AV451" s="31"/>
      <c r="AW451" s="31"/>
      <c r="AX451" s="38">
        <f>VLOOKUP(A451,[2]INFANTIL!$A$8:$AE$140,31,0)</f>
        <v>0</v>
      </c>
      <c r="AY451" s="18">
        <f>VLOOKUP(A451,[2]INFANTIL!$A$8:$AE$140,30,0)</f>
        <v>0</v>
      </c>
      <c r="AZ451" s="199">
        <f>VLOOKUP(A451,'[3]2019'!$A$8:$E$140,5,0)</f>
        <v>0</v>
      </c>
      <c r="BA451" s="23">
        <f>VLOOKUP(A451,'[3]2019'!$A$8:$F$140,4,0)</f>
        <v>0</v>
      </c>
      <c r="BB451" s="22">
        <f>VLOOKUP(A451,'[2]MATERNAS DIRECTAS'!$A$8:$AE$140,31,0)</f>
        <v>0</v>
      </c>
      <c r="BC451" s="23">
        <f>VLOOKUP(A451,'[2]MATERNAS DIRECTAS'!$A$8:$AE$140,30,0)</f>
        <v>0</v>
      </c>
      <c r="BD451" s="28">
        <v>0</v>
      </c>
      <c r="BE451" s="29">
        <v>0</v>
      </c>
      <c r="BF451" s="38">
        <f>VLOOKUP(A451,[8]Controles!$A$7:$P$139,12,0)</f>
        <v>8.3333333333333321</v>
      </c>
      <c r="BG451" s="18">
        <f>VLOOKUP(A451,[8]Controles!$A$7:$L$139,11,0)</f>
        <v>3</v>
      </c>
      <c r="BH451" s="38">
        <f>VLOOKUP(A451,[8]Peso!$A$7:$D$139,4,0)</f>
        <v>13.888888888888889</v>
      </c>
      <c r="BI451" s="18">
        <f>VLOOKUP(A451,[8]Peso!$A$7:$D$139,3,0)</f>
        <v>5</v>
      </c>
      <c r="BJ451" s="22">
        <f>VLOOKUP(A451,'[2]EDA &lt; 5AÑOS'!$A$8:$AE$140,31,0)</f>
        <v>0</v>
      </c>
      <c r="BK451" s="23">
        <f>VLOOKUP(A451,'[2]EDA &lt; 5AÑOS'!$A$8:$AE$140,30,0)</f>
        <v>0</v>
      </c>
      <c r="BL451" s="22">
        <f>VLOOKUP(A451,'[2]IRA &lt; 5AÑOS'!$A$8:$AE$140,31,0)</f>
        <v>0</v>
      </c>
      <c r="BM451" s="23">
        <f>VLOOKUP(A451,'[2]IRA &lt; 5AÑOS'!$A$8:$AE$140,30,0)</f>
        <v>0</v>
      </c>
      <c r="BN451" s="18">
        <v>0</v>
      </c>
      <c r="BO451" s="18">
        <v>0</v>
      </c>
      <c r="BP451" s="18">
        <v>0</v>
      </c>
      <c r="BQ451" s="18">
        <v>0</v>
      </c>
      <c r="BR451" s="38">
        <v>0</v>
      </c>
      <c r="BS451" s="18">
        <v>0</v>
      </c>
      <c r="BT451" s="18">
        <v>0</v>
      </c>
      <c r="BU451" s="18">
        <v>0</v>
      </c>
      <c r="BV451" s="201">
        <v>0.21153846153846154</v>
      </c>
      <c r="BW451" s="201">
        <v>0.84615384615384615</v>
      </c>
      <c r="BX451" s="201">
        <v>0.76923076923076927</v>
      </c>
      <c r="BY451" s="201">
        <v>0.84615384615384615</v>
      </c>
      <c r="BZ451" s="201">
        <v>0.78846153846153844</v>
      </c>
      <c r="CA451" s="201">
        <v>0.7857142857142857</v>
      </c>
      <c r="CB451" s="201">
        <v>0.9464285714285714</v>
      </c>
      <c r="CC451" s="18" t="str">
        <f>VLOOKUP(A451,[9]ESTADISTICAS_EN_EDUCACION_BASIC!$C$3:$AK$127,10,0)</f>
        <v>86.5</v>
      </c>
      <c r="CD451" s="18" t="str">
        <f>VLOOKUP(A451,[9]ESTADISTICAS_EN_EDUCACION_BASIC!$C$3:$AK$158,5,0)</f>
        <v>82.7</v>
      </c>
      <c r="CE451" s="18">
        <f>VLOOKUP(A451,[9]ESTADISTICAS_EN_EDUCACION_BASIC!$C$3:$AK$127,17,0)</f>
        <v>0</v>
      </c>
      <c r="CF451" s="24"/>
      <c r="CG451" s="24"/>
      <c r="CH451" s="20">
        <v>0</v>
      </c>
      <c r="CI451" s="21">
        <v>0</v>
      </c>
      <c r="CJ451" s="38">
        <f>VLOOKUP(A451,'[3]2019'!$A$8:$G$140,7,0)</f>
        <v>0</v>
      </c>
      <c r="CK451" s="18">
        <f>VLOOKUP(A451,'[3]2019'!$A$9:$G$140,6,0)</f>
        <v>0</v>
      </c>
      <c r="CL451" s="18">
        <v>0</v>
      </c>
      <c r="CM451" s="26">
        <v>0</v>
      </c>
      <c r="CN451" s="18">
        <v>0</v>
      </c>
      <c r="CO451" s="18">
        <v>0</v>
      </c>
      <c r="CP451" s="18">
        <v>0</v>
      </c>
      <c r="CQ451" s="18">
        <v>0</v>
      </c>
      <c r="CR451" s="18">
        <v>0</v>
      </c>
      <c r="CS451" s="18">
        <v>0</v>
      </c>
      <c r="CT451" s="18">
        <v>0</v>
      </c>
      <c r="CU451" s="18">
        <v>0</v>
      </c>
      <c r="CV451" s="18">
        <v>0</v>
      </c>
      <c r="CW451" s="18">
        <v>0</v>
      </c>
      <c r="CX451" s="18">
        <v>0</v>
      </c>
      <c r="CY451" s="18">
        <v>0</v>
      </c>
      <c r="CZ451" s="38">
        <v>0</v>
      </c>
      <c r="DA451" s="18">
        <v>0</v>
      </c>
      <c r="DB451" s="38">
        <f>VLOOKUP(A451,'[3]2019'!$A$8:$I$140,9,0)</f>
        <v>0</v>
      </c>
      <c r="DC451" s="18">
        <f>VLOOKUP(A451,'[3]2019'!$A$8:$I$140,8,0)</f>
        <v>0</v>
      </c>
      <c r="DD451" s="18" t="str">
        <f>VLOOKUP(A451,[9]ESTADISTICAS_EN_EDUCACION_BASIC!$C$3:$AK$127,11,0)</f>
        <v>159.8</v>
      </c>
      <c r="DE451" s="18" t="str">
        <f>VLOOKUP($A451,[9]ESTADISTICAS_EN_EDUCACION_BASIC!$C$3:$AK$127,6,0)</f>
        <v>127.6</v>
      </c>
      <c r="DF451" s="18">
        <f>VLOOKUP($A451,[9]ESTADISTICAS_EN_EDUCACION_BASIC!$C$3:$AK$127,18,0)</f>
        <v>0</v>
      </c>
      <c r="DG451" s="18" t="str">
        <f>VLOOKUP($A451,[9]ESTADISTICAS_EN_EDUCACION_BASIC!$C$3:$AK$127,28,0)</f>
        <v>2.16</v>
      </c>
      <c r="DH451" s="38">
        <v>0</v>
      </c>
      <c r="DI451" s="18">
        <v>0</v>
      </c>
      <c r="DJ451" s="38">
        <f>VLOOKUP(A451,'[10]AS 6 - 11'!$A$1:$D$84,4,0)</f>
        <v>221.72949002217294</v>
      </c>
      <c r="DK451" s="18">
        <f>VLOOKUP(A451,'[10]AS 6 - 11'!$A$1:$D$84,2,0)</f>
        <v>1</v>
      </c>
      <c r="DL451" s="18">
        <v>0</v>
      </c>
      <c r="DM451" s="18">
        <v>0</v>
      </c>
      <c r="DN451" s="38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>
        <v>0</v>
      </c>
      <c r="DV451" s="18">
        <v>0</v>
      </c>
      <c r="DW451" s="18">
        <v>0</v>
      </c>
      <c r="DX451" s="18">
        <v>0</v>
      </c>
      <c r="DY451" s="18">
        <v>0</v>
      </c>
      <c r="DZ451" s="188">
        <v>0</v>
      </c>
      <c r="EA451" s="189">
        <v>0</v>
      </c>
      <c r="EB451" s="188">
        <v>24.390243902439025</v>
      </c>
      <c r="EC451" s="189">
        <v>4</v>
      </c>
      <c r="ED451" s="38">
        <f>VLOOKUP(A451,'[3]2019'!$A$8:$K$140,11,0)</f>
        <v>2.8490028490028489</v>
      </c>
      <c r="EE451" s="18">
        <f>VLOOKUP(A451,'[3]2019'!$A$8:$K$140,10,0)</f>
        <v>1</v>
      </c>
      <c r="EF451" s="18" t="str">
        <f>VLOOKUP($A451,[9]ESTADISTICAS_EN_EDUCACION_BASIC!$C$3:$AK$127,11,0)</f>
        <v>159.8</v>
      </c>
      <c r="EG451" s="18" t="str">
        <f>VLOOKUP($A451,[9]ESTADISTICAS_EN_EDUCACION_BASIC!$C$3:$AK$127,7,0)</f>
        <v>90.2</v>
      </c>
      <c r="EH451" s="18">
        <f>VLOOKUP($A451,[9]ESTADISTICAS_EN_EDUCACION_BASIC!$C$3:$AK$127,18,0)</f>
        <v>0</v>
      </c>
      <c r="EI451" s="18" t="str">
        <f>VLOOKUP($A451,[9]ESTADISTICAS_EN_EDUCACION_BASIC!$C$3:$AK$127,29,0)</f>
        <v>4.39</v>
      </c>
      <c r="EJ451" s="31"/>
      <c r="EK451" s="31"/>
      <c r="EL451" s="18">
        <f>VLOOKUP($A451,[9]ESTADISTICAS_EN_EDUCACION_BASIC!$C$3:$AK$127,13,0)</f>
        <v>94</v>
      </c>
      <c r="EM451" s="18" t="str">
        <f>VLOOKUP($A451,[9]ESTADISTICAS_EN_EDUCACION_BASIC!$C$3:$AK$127,8,0)</f>
        <v>48.5</v>
      </c>
      <c r="EN451" s="18" t="str">
        <f>VLOOKUP($A451,[9]ESTADISTICAS_EN_EDUCACION_BASIC!$C$3:$AK$127,20,0)</f>
        <v>8.04</v>
      </c>
      <c r="EO451" s="18" t="str">
        <f>VLOOKUP($A451,[9]ESTADISTICAS_EN_EDUCACION_BASIC!$C$3:$AK$127,30,0)</f>
        <v>8.04</v>
      </c>
      <c r="EP451" s="18">
        <v>0</v>
      </c>
      <c r="EQ451" s="18">
        <v>0</v>
      </c>
      <c r="ER451" s="38">
        <v>0</v>
      </c>
      <c r="ES451" s="18">
        <v>0</v>
      </c>
      <c r="ET451" s="38">
        <v>0</v>
      </c>
      <c r="EU451" s="18">
        <v>0</v>
      </c>
      <c r="EV451" s="38">
        <v>0</v>
      </c>
      <c r="EW451" s="18">
        <v>0</v>
      </c>
      <c r="EX451" s="31"/>
      <c r="EY451" s="188">
        <v>50.955414012738856</v>
      </c>
      <c r="EZ451" s="189">
        <v>8</v>
      </c>
      <c r="FA451" s="188">
        <v>65.78947368421052</v>
      </c>
      <c r="FB451" s="189">
        <v>10</v>
      </c>
      <c r="FC451" s="18">
        <v>0</v>
      </c>
      <c r="FD451" s="18">
        <v>0</v>
      </c>
      <c r="FE451" s="38">
        <v>0</v>
      </c>
      <c r="FF451" s="18">
        <v>0</v>
      </c>
      <c r="FG451" s="18">
        <v>0</v>
      </c>
      <c r="FH451" s="18">
        <v>0</v>
      </c>
      <c r="FI451" s="18">
        <v>0</v>
      </c>
      <c r="FJ451" s="18">
        <v>0</v>
      </c>
      <c r="FK451" s="38">
        <v>0</v>
      </c>
      <c r="FL451" s="18">
        <v>0</v>
      </c>
      <c r="FM451" s="38">
        <v>0</v>
      </c>
      <c r="FN451" s="18">
        <v>0</v>
      </c>
      <c r="FO451" s="38">
        <v>0</v>
      </c>
      <c r="FP451" s="18">
        <v>0</v>
      </c>
      <c r="FQ451" s="38">
        <v>0</v>
      </c>
      <c r="FR451" s="18">
        <v>0</v>
      </c>
      <c r="FS451" s="38">
        <f>VLOOKUP(A451,'[3]2019'!$A$8:$M$140,13,0)</f>
        <v>0</v>
      </c>
      <c r="FT451" s="18">
        <f>VLOOKUP(A451,'[3]2019'!$A$8:$M$140,12,0)</f>
        <v>0</v>
      </c>
      <c r="FU451" s="38">
        <f>VLOOKUP(A451,'[3]2019'!$A$8:$O$140,15,0)</f>
        <v>0</v>
      </c>
      <c r="FV451" s="18">
        <f>VLOOKUP(A451,'[3]2019'!$A$8:$O$140,14,0)</f>
        <v>0</v>
      </c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</row>
    <row r="452" spans="1:243" s="11" customFormat="1" ht="12.75">
      <c r="A452" s="17" t="s">
        <v>464</v>
      </c>
      <c r="B452" s="18" t="s">
        <v>465</v>
      </c>
      <c r="C452" s="17" t="s">
        <v>466</v>
      </c>
      <c r="D452" s="25">
        <v>6</v>
      </c>
      <c r="E452" s="27">
        <v>2019</v>
      </c>
      <c r="F452" s="31"/>
      <c r="G452" s="194">
        <v>30777</v>
      </c>
      <c r="H452" s="194">
        <v>14732</v>
      </c>
      <c r="I452" s="194">
        <v>16045</v>
      </c>
      <c r="J452" s="200">
        <v>47.01</v>
      </c>
      <c r="K452" s="40">
        <f>VLOOKUP(A452,'[6]1.COBERTURA  DANE'!$B$7:$G$139,5,0)</f>
        <v>14279</v>
      </c>
      <c r="L452" s="26">
        <v>31.48</v>
      </c>
      <c r="M452" s="32">
        <v>9563</v>
      </c>
      <c r="N452" s="187">
        <v>2010</v>
      </c>
      <c r="O452" s="187">
        <v>1028</v>
      </c>
      <c r="P452" s="187">
        <v>982</v>
      </c>
      <c r="Q452" s="196">
        <v>2415</v>
      </c>
      <c r="R452" s="197">
        <v>1235</v>
      </c>
      <c r="S452" s="197">
        <v>1180</v>
      </c>
      <c r="T452" s="187">
        <v>2061</v>
      </c>
      <c r="U452" s="187">
        <v>1050</v>
      </c>
      <c r="V452" s="187">
        <v>1011</v>
      </c>
      <c r="W452" s="198">
        <f>VLOOKUP($A452,[7]Hoja1!$A$1:$K$3750,9,0)</f>
        <v>2512</v>
      </c>
      <c r="X452" s="198">
        <f>VLOOKUP($A452,[7]Hoja1!$A$1:$K$3750,10,0)</f>
        <v>1278</v>
      </c>
      <c r="Y452" s="198">
        <f>VLOOKUP($A452,[7]Hoja1!$A$1:$K$3750,11,0)</f>
        <v>1234</v>
      </c>
      <c r="Z452" s="187">
        <v>2193</v>
      </c>
      <c r="AA452" s="187">
        <v>1113</v>
      </c>
      <c r="AB452" s="187">
        <v>1080</v>
      </c>
      <c r="AC452" s="198">
        <f>VLOOKUP(A452,[7]Hoja1!$A$1:$Q$3765,12,0)</f>
        <v>2764</v>
      </c>
      <c r="AD452" s="198">
        <f>VLOOKUP($A452,[7]Hoja1!$A$1:$Q$3765,13,0)</f>
        <v>1405</v>
      </c>
      <c r="AE452" s="198">
        <f>VLOOKUP($A452,[7]Hoja1!$A$1:$Q$3750,14,0)</f>
        <v>1359</v>
      </c>
      <c r="AF452" s="187">
        <v>2426</v>
      </c>
      <c r="AG452" s="187">
        <v>1238</v>
      </c>
      <c r="AH452" s="187">
        <v>1188</v>
      </c>
      <c r="AI452" s="198">
        <f>VLOOKUP($A452,[7]Hoja1!$A$1:$Q$3750,15,0)</f>
        <v>5651</v>
      </c>
      <c r="AJ452" s="198">
        <f>VLOOKUP($A452,[7]Hoja1!$A$1:$Q$3750,16,0)</f>
        <v>2883</v>
      </c>
      <c r="AK452" s="198">
        <f>VLOOKUP($A452,[7]Hoja1!$A$1:$Q$3750,17,0)</f>
        <v>2768</v>
      </c>
      <c r="AL452" s="187">
        <v>2603</v>
      </c>
      <c r="AM452" s="187">
        <v>1337</v>
      </c>
      <c r="AN452" s="187">
        <v>1266</v>
      </c>
      <c r="AO452" s="31"/>
      <c r="AP452" s="31"/>
      <c r="AQ452" s="31"/>
      <c r="AR452" s="31"/>
      <c r="AS452" s="27"/>
      <c r="AT452" s="31"/>
      <c r="AU452" s="31"/>
      <c r="AV452" s="31"/>
      <c r="AW452" s="31"/>
      <c r="AX452" s="38">
        <f>VLOOKUP(A452,[2]INFANTIL!$A$8:$AE$140,31,0)</f>
        <v>8.2987551867219924</v>
      </c>
      <c r="AY452" s="18">
        <f>VLOOKUP(A452,[2]INFANTIL!$A$8:$AE$140,30,0)</f>
        <v>2</v>
      </c>
      <c r="AZ452" s="199">
        <f>VLOOKUP(A452,'[3]2019'!$A$8:$E$140,5,0)</f>
        <v>0.99502487562189046</v>
      </c>
      <c r="BA452" s="23">
        <f>VLOOKUP(A452,'[3]2019'!$A$8:$F$140,4,0)</f>
        <v>2</v>
      </c>
      <c r="BB452" s="22">
        <f>VLOOKUP(A452,'[2]MATERNAS DIRECTAS'!$A$8:$AE$140,31,0)</f>
        <v>0</v>
      </c>
      <c r="BC452" s="23">
        <f>VLOOKUP(A452,'[2]MATERNAS DIRECTAS'!$A$8:$AE$140,30,0)</f>
        <v>0</v>
      </c>
      <c r="BD452" s="28">
        <v>0</v>
      </c>
      <c r="BE452" s="29">
        <v>0</v>
      </c>
      <c r="BF452" s="38">
        <f>VLOOKUP(A452,[8]Controles!$A$7:$P$139,12,0)</f>
        <v>3.3195020746887969</v>
      </c>
      <c r="BG452" s="18">
        <f>VLOOKUP(A452,[8]Controles!$A$7:$L$139,11,0)</f>
        <v>8</v>
      </c>
      <c r="BH452" s="38">
        <f>VLOOKUP(A452,[8]Peso!$A$7:$D$139,4,0)</f>
        <v>9.9585062240663902</v>
      </c>
      <c r="BI452" s="18">
        <f>VLOOKUP(A452,[8]Peso!$A$7:$D$139,3,0)</f>
        <v>24</v>
      </c>
      <c r="BJ452" s="22">
        <f>VLOOKUP(A452,'[2]EDA &lt; 5AÑOS'!$A$8:$AE$140,31,0)</f>
        <v>0</v>
      </c>
      <c r="BK452" s="23">
        <f>VLOOKUP(A452,'[2]EDA &lt; 5AÑOS'!$A$8:$AE$140,30,0)</f>
        <v>0</v>
      </c>
      <c r="BL452" s="22">
        <f>VLOOKUP(A452,'[2]IRA &lt; 5AÑOS'!$A$8:$AE$140,31,0)</f>
        <v>0</v>
      </c>
      <c r="BM452" s="23">
        <f>VLOOKUP(A452,'[2]IRA &lt; 5AÑOS'!$A$8:$AE$140,30,0)</f>
        <v>0</v>
      </c>
      <c r="BN452" s="18">
        <v>0</v>
      </c>
      <c r="BO452" s="18">
        <v>0</v>
      </c>
      <c r="BP452" s="18">
        <v>0</v>
      </c>
      <c r="BQ452" s="18">
        <v>0</v>
      </c>
      <c r="BR452" s="38">
        <v>0</v>
      </c>
      <c r="BS452" s="18">
        <v>0</v>
      </c>
      <c r="BT452" s="18">
        <v>0</v>
      </c>
      <c r="BU452" s="18">
        <v>0</v>
      </c>
      <c r="BV452" s="201">
        <v>5.5970149253731345E-2</v>
      </c>
      <c r="BW452" s="201">
        <v>1.0671641791044777</v>
      </c>
      <c r="BX452" s="201">
        <v>1.0111940298507462</v>
      </c>
      <c r="BY452" s="201">
        <v>1.0671641791044777</v>
      </c>
      <c r="BZ452" s="201">
        <v>0.97761194029850751</v>
      </c>
      <c r="CA452" s="201">
        <v>1.0261194029850746</v>
      </c>
      <c r="CB452" s="201">
        <v>1.1156716417910448</v>
      </c>
      <c r="CC452" s="18" t="str">
        <f>VLOOKUP(A452,[9]ESTADISTICAS_EN_EDUCACION_BASIC!$C$3:$AK$127,10,0)</f>
        <v>74.3</v>
      </c>
      <c r="CD452" s="18" t="str">
        <f>VLOOKUP(A452,[9]ESTADISTICAS_EN_EDUCACION_BASIC!$C$3:$AK$158,5,0)</f>
        <v>55.3</v>
      </c>
      <c r="CE452" s="18" t="str">
        <f>VLOOKUP(A452,[9]ESTADISTICAS_EN_EDUCACION_BASIC!$C$3:$AK$127,17,0)</f>
        <v>2.39</v>
      </c>
      <c r="CF452" s="24"/>
      <c r="CG452" s="24"/>
      <c r="CH452" s="20" t="e">
        <f>VLOOKUP(A452,#REF!,4,0)</f>
        <v>#REF!</v>
      </c>
      <c r="CI452" s="21" t="e">
        <f>VLOOKUP(A452,#REF!,2,0)</f>
        <v>#REF!</v>
      </c>
      <c r="CJ452" s="38">
        <f>VLOOKUP(A452,'[3]2019'!$A$8:$G$140,7,0)</f>
        <v>0.97040271712760795</v>
      </c>
      <c r="CK452" s="18">
        <f>VLOOKUP(A452,'[3]2019'!$A$9:$G$140,6,0)</f>
        <v>2</v>
      </c>
      <c r="CL452" s="18">
        <v>149.18</v>
      </c>
      <c r="CM452" s="26">
        <v>3</v>
      </c>
      <c r="CN452" s="38">
        <v>397.81</v>
      </c>
      <c r="CO452" s="18">
        <v>8</v>
      </c>
      <c r="CP452" s="18">
        <v>0</v>
      </c>
      <c r="CQ452" s="18">
        <v>0</v>
      </c>
      <c r="CR452" s="38">
        <v>39.81</v>
      </c>
      <c r="CS452" s="26">
        <v>1</v>
      </c>
      <c r="CT452" s="18">
        <v>0</v>
      </c>
      <c r="CU452" s="18">
        <v>0</v>
      </c>
      <c r="CV452" s="18">
        <v>0</v>
      </c>
      <c r="CW452" s="18">
        <v>0</v>
      </c>
      <c r="CX452" s="18">
        <v>0</v>
      </c>
      <c r="CY452" s="18">
        <v>0</v>
      </c>
      <c r="CZ452" s="38">
        <f>VLOOKUP(A452,[10]Hoja6!$A$1:$D$12,4,0)</f>
        <v>39.808917197452232</v>
      </c>
      <c r="DA452" s="18">
        <f>VLOOKUP(A452,[10]Hoja6!$A$1:$D$12,2,0)</f>
        <v>1</v>
      </c>
      <c r="DB452" s="38">
        <f>VLOOKUP(A452,'[3]2019'!$A$8:$I$140,9,0)</f>
        <v>0</v>
      </c>
      <c r="DC452" s="18">
        <f>VLOOKUP(A452,'[3]2019'!$A$8:$I$140,8,0)</f>
        <v>0</v>
      </c>
      <c r="DD452" s="18" t="str">
        <f>VLOOKUP(A452,[9]ESTADISTICAS_EN_EDUCACION_BASIC!$C$3:$AK$127,11,0)</f>
        <v>89.8</v>
      </c>
      <c r="DE452" s="18" t="str">
        <f>VLOOKUP($A452,[9]ESTADISTICAS_EN_EDUCACION_BASIC!$C$3:$AK$127,6,0)</f>
        <v>76.3</v>
      </c>
      <c r="DF452" s="18" t="str">
        <f>VLOOKUP($A452,[9]ESTADISTICAS_EN_EDUCACION_BASIC!$C$3:$AK$127,18,0)</f>
        <v>3.23</v>
      </c>
      <c r="DG452" s="18" t="str">
        <f>VLOOKUP($A452,[9]ESTADISTICAS_EN_EDUCACION_BASIC!$C$3:$AK$127,28,0)</f>
        <v>6.73</v>
      </c>
      <c r="DH452" s="38">
        <f>VLOOKUP(A452,[10]Hoja4!$A$1:$D$63,4,0)</f>
        <v>79.617834394904463</v>
      </c>
      <c r="DI452" s="18">
        <f>VLOOKUP(A452,[10]Hoja4!$A$1:$D$63,2,0)</f>
        <v>2</v>
      </c>
      <c r="DJ452" s="38">
        <f>VLOOKUP(A452,'[10]AS 6 - 11'!$A$1:$D$84,4,0)</f>
        <v>477.70700636942672</v>
      </c>
      <c r="DK452" s="18">
        <f>VLOOKUP(A452,'[10]AS 6 - 11'!$A$1:$D$84,2,0)</f>
        <v>12</v>
      </c>
      <c r="DL452" s="38">
        <f>VLOOKUP(A452,'[10]VIPNAL 6 - 11'!$A$1:$D$28,4,0)</f>
        <v>119.42675159235668</v>
      </c>
      <c r="DM452" s="18">
        <f>VLOOKUP(A452,'[10]VIPNAL 6 - 11'!$A$1:$D$28,2,0)</f>
        <v>3</v>
      </c>
      <c r="DN452" s="38">
        <f>VLOOKUP(A452,[10]Hoja8!$A$1:$D$72,4,0)</f>
        <v>72.358900144717794</v>
      </c>
      <c r="DO452" s="18">
        <f>VLOOKUP(A452,[10]Hoja8!$A$1:$D$72,2,0)</f>
        <v>2</v>
      </c>
      <c r="DP452" s="38">
        <f>VLOOKUP(A452,[10]Hoja10!$A$1:$D$61,4,0)</f>
        <v>72.358900144717794</v>
      </c>
      <c r="DQ452" s="18">
        <f>VLOOKUP(A452,[10]Hoja10!$A$1:$D$61,2,0)</f>
        <v>2</v>
      </c>
      <c r="DR452" s="18">
        <v>0</v>
      </c>
      <c r="DS452" s="18">
        <v>0</v>
      </c>
      <c r="DT452" s="18">
        <v>0</v>
      </c>
      <c r="DU452" s="18">
        <v>0</v>
      </c>
      <c r="DV452" s="38">
        <f>VLOOKUP(A452,[10]Hoja13!$A$1:$D$20,4,0)</f>
        <v>72.358900144717794</v>
      </c>
      <c r="DW452" s="18">
        <f>VLOOKUP(A452,[10]Hoja13!$A$1:$D$20,2,0)</f>
        <v>2</v>
      </c>
      <c r="DX452" s="18">
        <v>0</v>
      </c>
      <c r="DY452" s="18">
        <v>0</v>
      </c>
      <c r="DZ452" s="188">
        <v>2.7777777777777777</v>
      </c>
      <c r="EA452" s="189">
        <v>3</v>
      </c>
      <c r="EB452" s="188">
        <v>23.569023569023571</v>
      </c>
      <c r="EC452" s="189">
        <v>28</v>
      </c>
      <c r="ED452" s="38">
        <f>VLOOKUP(A452,'[3]2019'!$A$8:$K$140,11,0)</f>
        <v>1.2366034624896949</v>
      </c>
      <c r="EE452" s="18">
        <f>VLOOKUP(A452,'[3]2019'!$A$8:$K$140,10,0)</f>
        <v>3</v>
      </c>
      <c r="EF452" s="18" t="str">
        <f>VLOOKUP($A452,[9]ESTADISTICAS_EN_EDUCACION_BASIC!$C$3:$AK$127,11,0)</f>
        <v>89.8</v>
      </c>
      <c r="EG452" s="18" t="str">
        <f>VLOOKUP($A452,[9]ESTADISTICAS_EN_EDUCACION_BASIC!$C$3:$AK$127,7,0)</f>
        <v>70.7</v>
      </c>
      <c r="EH452" s="18" t="str">
        <f>VLOOKUP($A452,[9]ESTADISTICAS_EN_EDUCACION_BASIC!$C$3:$AK$127,18,0)</f>
        <v>3.23</v>
      </c>
      <c r="EI452" s="18" t="str">
        <f>VLOOKUP($A452,[9]ESTADISTICAS_EN_EDUCACION_BASIC!$C$3:$AK$127,29,0)</f>
        <v>14.46</v>
      </c>
      <c r="EJ452" s="31"/>
      <c r="EK452" s="31"/>
      <c r="EL452" s="18" t="str">
        <f>VLOOKUP($A452,[9]ESTADISTICAS_EN_EDUCACION_BASIC!$C$3:$AK$127,13,0)</f>
        <v>73.2</v>
      </c>
      <c r="EM452" s="18" t="str">
        <f>VLOOKUP($A452,[9]ESTADISTICAS_EN_EDUCACION_BASIC!$C$3:$AK$127,8,0)</f>
        <v>38.9</v>
      </c>
      <c r="EN452" s="18" t="str">
        <f>VLOOKUP($A452,[9]ESTADISTICAS_EN_EDUCACION_BASIC!$C$3:$AK$127,20,0)</f>
        <v>3.21</v>
      </c>
      <c r="EO452" s="18" t="str">
        <f>VLOOKUP($A452,[9]ESTADISTICAS_EN_EDUCACION_BASIC!$C$3:$AK$127,30,0)</f>
        <v>7.45</v>
      </c>
      <c r="EP452" s="38">
        <f>VLOOKUP(A452,[10]Hoja2!$A$1:$D$72,4,0)</f>
        <v>72.358900144717794</v>
      </c>
      <c r="EQ452" s="18">
        <f>VLOOKUP(A452,[10]Hoja2!$A$1:$D$72,2,0)</f>
        <v>2</v>
      </c>
      <c r="ER452" s="38">
        <f>VLOOKUP(A452,[10]Hoja3!$A$1:$D$89,4,0)</f>
        <v>470.33285094066571</v>
      </c>
      <c r="ES452" s="18">
        <f>VLOOKUP(A452,[10]Hoja3!$A$1:$D$89,2,0)</f>
        <v>13</v>
      </c>
      <c r="ET452" s="38">
        <f>VLOOKUP(A452,[10]Hoja5!$A$1:$D$76,4,0)</f>
        <v>397.97395079594787</v>
      </c>
      <c r="EU452" s="18">
        <f>VLOOKUP(A452,[10]Hoja5!$A$1:$D$75,2,0)</f>
        <v>11</v>
      </c>
      <c r="EV452" s="38">
        <f>VLOOKUP(A452,[10]Hoja7!$A$1:$D$76,4,0)</f>
        <v>72.358900144717794</v>
      </c>
      <c r="EW452" s="18">
        <f>VLOOKUP(A452,[10]Hoja7!$A$1:$D$77,2,0)</f>
        <v>2</v>
      </c>
      <c r="EX452" s="31"/>
      <c r="EY452" s="190">
        <v>64.770932069510266</v>
      </c>
      <c r="EZ452" s="191">
        <v>82</v>
      </c>
      <c r="FA452" s="188">
        <v>65.182829888712234</v>
      </c>
      <c r="FB452" s="189">
        <v>82</v>
      </c>
      <c r="FC452" s="38">
        <f>VLOOKUP(A452,[10]Hoja15!$A$1:$D$63,4,0)</f>
        <v>53.087949035568926</v>
      </c>
      <c r="FD452" s="18">
        <f>VLOOKUP(A452,[10]Hoja15!$A$1:$D$63,2,0)</f>
        <v>3</v>
      </c>
      <c r="FE452" s="38">
        <f>VLOOKUP(A452,[10]Hoja16!$A$1:$D$88,4,0)</f>
        <v>106.17589807113785</v>
      </c>
      <c r="FF452" s="18">
        <f>VLOOKUP(A452,[10]Hoja16!$A$1:$D$88,2,0)</f>
        <v>6</v>
      </c>
      <c r="FG452" s="38">
        <f>VLOOKUP(A452,[10]Hoja17!$A$1:$D$33,4,0)</f>
        <v>17.695983011856306</v>
      </c>
      <c r="FH452" s="18">
        <f>VLOOKUP(A452,[10]Hoja17!$A$1:$D$33,2,0)</f>
        <v>1</v>
      </c>
      <c r="FI452" s="18">
        <v>0</v>
      </c>
      <c r="FJ452" s="18">
        <v>0</v>
      </c>
      <c r="FK452" s="38">
        <f>VLOOKUP(A452,[10]Hoja19!$A$1:$D$97,4,0)</f>
        <v>176.9598301185631</v>
      </c>
      <c r="FL452" s="18">
        <f>VLOOKUP(A452,[10]Hoja19!$A$1:$D$97,2,0)</f>
        <v>10</v>
      </c>
      <c r="FM452" s="38">
        <f>VLOOKUP(A452,[10]Hoja20!$A$1:$D$91,4,0)</f>
        <v>389.31162626083881</v>
      </c>
      <c r="FN452" s="18">
        <f>VLOOKUP(A452,[10]Hoja20!$A$1:$D$91,2,0)</f>
        <v>22</v>
      </c>
      <c r="FO452" s="38">
        <f>VLOOKUP(A452,[10]Hoja21!$A$1:$D$101,4,0)</f>
        <v>371.61564324898245</v>
      </c>
      <c r="FP452" s="18">
        <f>VLOOKUP(A452,[10]Hoja21!$A$1:$D$101,2,0)</f>
        <v>21</v>
      </c>
      <c r="FQ452" s="38">
        <v>0</v>
      </c>
      <c r="FR452" s="18">
        <v>0</v>
      </c>
      <c r="FS452" s="38">
        <f>VLOOKUP(A452,'[3]2019'!$A$8:$M$140,13,0)</f>
        <v>3.0733768728390318</v>
      </c>
      <c r="FT452" s="18">
        <f>VLOOKUP(A452,'[3]2019'!$A$8:$M$140,12,0)</f>
        <v>8</v>
      </c>
      <c r="FU452" s="38">
        <f>VLOOKUP(A452,'[3]2019'!$A$8:$O$140,15,0)</f>
        <v>1.5760441292356187</v>
      </c>
      <c r="FV452" s="18">
        <f>VLOOKUP(A452,'[3]2019'!$A$8:$O$140,14,0)</f>
        <v>4</v>
      </c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</row>
    <row r="453" spans="1:243" s="11" customFormat="1" ht="12.75">
      <c r="A453" s="17" t="s">
        <v>477</v>
      </c>
      <c r="B453" s="18" t="s">
        <v>478</v>
      </c>
      <c r="C453" s="17" t="s">
        <v>479</v>
      </c>
      <c r="D453" s="25">
        <v>6</v>
      </c>
      <c r="E453" s="27">
        <v>2019</v>
      </c>
      <c r="F453" s="31"/>
      <c r="G453" s="194">
        <v>26552</v>
      </c>
      <c r="H453" s="194">
        <v>15071</v>
      </c>
      <c r="I453" s="194">
        <v>11481</v>
      </c>
      <c r="J453" s="200">
        <v>16.760000000000002</v>
      </c>
      <c r="K453" s="40">
        <f>VLOOKUP(A453,'[6]1.COBERTURA  DANE'!$B$7:$G$139,5,0)</f>
        <v>3806</v>
      </c>
      <c r="L453" s="26">
        <v>74.19</v>
      </c>
      <c r="M453" s="32">
        <v>16851</v>
      </c>
      <c r="N453" s="187">
        <v>2158</v>
      </c>
      <c r="O453" s="187">
        <v>1113</v>
      </c>
      <c r="P453" s="187">
        <v>1045</v>
      </c>
      <c r="Q453" s="196">
        <v>2604</v>
      </c>
      <c r="R453" s="197">
        <v>1342</v>
      </c>
      <c r="S453" s="197">
        <v>1262</v>
      </c>
      <c r="T453" s="187">
        <v>2327</v>
      </c>
      <c r="U453" s="187">
        <v>1189</v>
      </c>
      <c r="V453" s="187">
        <v>1138</v>
      </c>
      <c r="W453" s="198">
        <f>VLOOKUP($A453,[7]Hoja1!$A$1:$K$3750,9,0)</f>
        <v>2872</v>
      </c>
      <c r="X453" s="198">
        <f>VLOOKUP($A453,[7]Hoja1!$A$1:$K$3750,10,0)</f>
        <v>1464</v>
      </c>
      <c r="Y453" s="198">
        <f>VLOOKUP($A453,[7]Hoja1!$A$1:$K$3750,11,0)</f>
        <v>1408</v>
      </c>
      <c r="Z453" s="187">
        <v>2517</v>
      </c>
      <c r="AA453" s="187">
        <v>1279</v>
      </c>
      <c r="AB453" s="187">
        <v>1238</v>
      </c>
      <c r="AC453" s="198">
        <f>VLOOKUP(A453,[7]Hoja1!$A$1:$Q$3765,12,0)</f>
        <v>3053</v>
      </c>
      <c r="AD453" s="198">
        <f>VLOOKUP($A453,[7]Hoja1!$A$1:$Q$3765,13,0)</f>
        <v>1554</v>
      </c>
      <c r="AE453" s="198">
        <f>VLOOKUP($A453,[7]Hoja1!$A$1:$Q$3750,14,0)</f>
        <v>1499</v>
      </c>
      <c r="AF453" s="187">
        <v>2504</v>
      </c>
      <c r="AG453" s="187">
        <v>1278</v>
      </c>
      <c r="AH453" s="187">
        <v>1226</v>
      </c>
      <c r="AI453" s="198">
        <f>VLOOKUP($A453,[7]Hoja1!$A$1:$Q$3750,15,0)</f>
        <v>4927</v>
      </c>
      <c r="AJ453" s="198">
        <f>VLOOKUP($A453,[7]Hoja1!$A$1:$Q$3750,16,0)</f>
        <v>2498</v>
      </c>
      <c r="AK453" s="198">
        <f>VLOOKUP($A453,[7]Hoja1!$A$1:$Q$3750,17,0)</f>
        <v>2429</v>
      </c>
      <c r="AL453" s="187">
        <v>2275</v>
      </c>
      <c r="AM453" s="187">
        <v>1157</v>
      </c>
      <c r="AN453" s="187">
        <v>1118</v>
      </c>
      <c r="AO453" s="31"/>
      <c r="AP453" s="31"/>
      <c r="AQ453" s="31"/>
      <c r="AR453" s="31"/>
      <c r="AS453" s="27"/>
      <c r="AT453" s="31"/>
      <c r="AU453" s="31"/>
      <c r="AV453" s="31"/>
      <c r="AW453" s="31"/>
      <c r="AX453" s="38">
        <f>VLOOKUP(A453,[2]INFANTIL!$A$8:$AE$140,31,0)</f>
        <v>11.71875</v>
      </c>
      <c r="AY453" s="18">
        <f>VLOOKUP(A453,[2]INFANTIL!$A$8:$AE$140,30,0)</f>
        <v>3</v>
      </c>
      <c r="AZ453" s="199">
        <f>VLOOKUP(A453,'[3]2019'!$A$8:$E$140,5,0)</f>
        <v>1.3901760889712698</v>
      </c>
      <c r="BA453" s="23">
        <f>VLOOKUP(A453,'[3]2019'!$A$8:$F$140,4,0)</f>
        <v>3</v>
      </c>
      <c r="BB453" s="22">
        <f>VLOOKUP(A453,'[2]MATERNAS DIRECTAS'!$A$8:$AE$140,31,0)</f>
        <v>390.625</v>
      </c>
      <c r="BC453" s="23">
        <f>VLOOKUP(A453,'[2]MATERNAS DIRECTAS'!$A$8:$AE$140,30,0)</f>
        <v>1</v>
      </c>
      <c r="BD453" s="28">
        <v>0</v>
      </c>
      <c r="BE453" s="29">
        <v>0</v>
      </c>
      <c r="BF453" s="38">
        <f>VLOOKUP(A453,[8]Controles!$A$7:$P$139,12,0)</f>
        <v>6.640625</v>
      </c>
      <c r="BG453" s="18">
        <f>VLOOKUP(A453,[8]Controles!$A$7:$L$139,11,0)</f>
        <v>17</v>
      </c>
      <c r="BH453" s="38">
        <f>VLOOKUP(A453,[8]Peso!$A$7:$D$139,4,0)</f>
        <v>8.59375</v>
      </c>
      <c r="BI453" s="18">
        <f>VLOOKUP(A453,[8]Peso!$A$7:$D$139,3,0)</f>
        <v>22</v>
      </c>
      <c r="BJ453" s="22">
        <f>VLOOKUP(A453,'[2]EDA &lt; 5AÑOS'!$A$8:$AE$140,31,0)</f>
        <v>0</v>
      </c>
      <c r="BK453" s="23">
        <f>VLOOKUP(A453,'[2]EDA &lt; 5AÑOS'!$A$8:$AE$140,30,0)</f>
        <v>0</v>
      </c>
      <c r="BL453" s="22">
        <f>VLOOKUP(A453,'[2]IRA &lt; 5AÑOS'!$A$8:$AE$140,31,0)</f>
        <v>0</v>
      </c>
      <c r="BM453" s="23">
        <f>VLOOKUP(A453,'[2]IRA &lt; 5AÑOS'!$A$8:$AE$140,30,0)</f>
        <v>0</v>
      </c>
      <c r="BN453" s="18">
        <v>0</v>
      </c>
      <c r="BO453" s="18">
        <v>0</v>
      </c>
      <c r="BP453" s="18">
        <v>0</v>
      </c>
      <c r="BQ453" s="18">
        <v>0</v>
      </c>
      <c r="BR453" s="38">
        <v>0</v>
      </c>
      <c r="BS453" s="18">
        <v>0</v>
      </c>
      <c r="BT453" s="18">
        <v>0</v>
      </c>
      <c r="BU453" s="18">
        <v>0</v>
      </c>
      <c r="BV453" s="201">
        <v>0.28387096774193549</v>
      </c>
      <c r="BW453" s="201">
        <v>0.9</v>
      </c>
      <c r="BX453" s="201">
        <v>0.85806451612903223</v>
      </c>
      <c r="BY453" s="201">
        <v>0.9</v>
      </c>
      <c r="BZ453" s="201">
        <v>0.86451612903225805</v>
      </c>
      <c r="CA453" s="201">
        <v>0.95665634674922606</v>
      </c>
      <c r="CB453" s="201">
        <v>0.89473684210526316</v>
      </c>
      <c r="CC453" s="18" t="str">
        <f>VLOOKUP(A453,[9]ESTADISTICAS_EN_EDUCACION_BASIC!$C$3:$AK$127,10,0)</f>
        <v>77.9</v>
      </c>
      <c r="CD453" s="18" t="str">
        <f>VLOOKUP(A453,[9]ESTADISTICAS_EN_EDUCACION_BASIC!$C$3:$AK$158,5,0)</f>
        <v>61.7</v>
      </c>
      <c r="CE453" s="18" t="str">
        <f>VLOOKUP(A453,[9]ESTADISTICAS_EN_EDUCACION_BASIC!$C$3:$AK$127,17,0)</f>
        <v>5.83</v>
      </c>
      <c r="CF453" s="24"/>
      <c r="CG453" s="24"/>
      <c r="CH453" s="20">
        <v>0</v>
      </c>
      <c r="CI453" s="21">
        <v>0</v>
      </c>
      <c r="CJ453" s="38">
        <f>VLOOKUP(A453,'[3]2019'!$A$8:$G$140,7,0)</f>
        <v>0.85947571981091531</v>
      </c>
      <c r="CK453" s="18">
        <f>VLOOKUP(A453,'[3]2019'!$A$9:$G$140,6,0)</f>
        <v>2</v>
      </c>
      <c r="CL453" s="18">
        <v>0</v>
      </c>
      <c r="CM453" s="26">
        <v>0</v>
      </c>
      <c r="CN453" s="18">
        <v>0</v>
      </c>
      <c r="CO453" s="18">
        <v>0</v>
      </c>
      <c r="CP453" s="38">
        <v>46.02</v>
      </c>
      <c r="CQ453" s="26">
        <v>1</v>
      </c>
      <c r="CR453" s="38">
        <v>69.64</v>
      </c>
      <c r="CS453" s="26">
        <v>2</v>
      </c>
      <c r="CT453" s="38">
        <f>VLOOKUP(A453,[10]Hoja9!$A$1:$D$17,4,0)</f>
        <v>34.818941504178277</v>
      </c>
      <c r="CU453" s="18">
        <f>VLOOKUP(A453,[10]Hoja9!$A$1:$D$17,2,0)</f>
        <v>1</v>
      </c>
      <c r="CV453" s="18">
        <v>0</v>
      </c>
      <c r="CW453" s="18">
        <v>0</v>
      </c>
      <c r="CX453" s="18">
        <v>0</v>
      </c>
      <c r="CY453" s="18">
        <v>0</v>
      </c>
      <c r="CZ453" s="38">
        <f>VLOOKUP(A453,[10]Hoja6!$A$1:$D$12,4,0)</f>
        <v>34.818941504178277</v>
      </c>
      <c r="DA453" s="18">
        <f>VLOOKUP(A453,[10]Hoja6!$A$1:$D$12,2,0)</f>
        <v>1</v>
      </c>
      <c r="DB453" s="38">
        <f>VLOOKUP(A453,'[3]2019'!$A$8:$I$140,9,0)</f>
        <v>0</v>
      </c>
      <c r="DC453" s="18">
        <f>VLOOKUP(A453,'[3]2019'!$A$8:$I$140,8,0)</f>
        <v>0</v>
      </c>
      <c r="DD453" s="18" t="str">
        <f>VLOOKUP(A453,[9]ESTADISTICAS_EN_EDUCACION_BASIC!$C$3:$AK$127,11,0)</f>
        <v>146.8</v>
      </c>
      <c r="DE453" s="18" t="str">
        <f>VLOOKUP($A453,[9]ESTADISTICAS_EN_EDUCACION_BASIC!$C$3:$AK$127,6,0)</f>
        <v>107.2</v>
      </c>
      <c r="DF453" s="18" t="str">
        <f>VLOOKUP($A453,[9]ESTADISTICAS_EN_EDUCACION_BASIC!$C$3:$AK$127,18,0)</f>
        <v>8.59</v>
      </c>
      <c r="DG453" s="18">
        <f>VLOOKUP($A453,[9]ESTADISTICAS_EN_EDUCACION_BASIC!$C$3:$AK$127,28,0)</f>
        <v>0</v>
      </c>
      <c r="DH453" s="38">
        <f>VLOOKUP(A453,[10]Hoja4!$A$1:$D$63,4,0)</f>
        <v>139.27576601671311</v>
      </c>
      <c r="DI453" s="18">
        <f>VLOOKUP(A453,[10]Hoja4!$A$1:$D$63,2,0)</f>
        <v>4</v>
      </c>
      <c r="DJ453" s="38">
        <f>VLOOKUP(A453,'[10]AS 6 - 11'!$A$1:$D$84,4,0)</f>
        <v>174.09470752089135</v>
      </c>
      <c r="DK453" s="18">
        <f>VLOOKUP(A453,'[10]AS 6 - 11'!$A$1:$D$84,2,0)</f>
        <v>5</v>
      </c>
      <c r="DL453" s="18">
        <v>0</v>
      </c>
      <c r="DM453" s="18">
        <v>0</v>
      </c>
      <c r="DN453" s="38">
        <f>VLOOKUP(A453,[10]Hoja8!$A$1:$D$72,4,0)</f>
        <v>98.26400262037339</v>
      </c>
      <c r="DO453" s="18">
        <f>VLOOKUP(A453,[10]Hoja8!$A$1:$D$72,2,0)</f>
        <v>3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>
        <v>0</v>
      </c>
      <c r="DV453" s="18">
        <v>0</v>
      </c>
      <c r="DW453" s="18">
        <v>0</v>
      </c>
      <c r="DX453" s="18">
        <v>0</v>
      </c>
      <c r="DY453" s="18">
        <v>0</v>
      </c>
      <c r="DZ453" s="188">
        <v>2.4232633279483036</v>
      </c>
      <c r="EA453" s="189">
        <v>3</v>
      </c>
      <c r="EB453" s="188">
        <v>49.755301794453501</v>
      </c>
      <c r="EC453" s="189">
        <v>61</v>
      </c>
      <c r="ED453" s="38">
        <f>VLOOKUP(A453,'[3]2019'!$A$8:$K$140,11,0)</f>
        <v>1.9968051118210861</v>
      </c>
      <c r="EE453" s="18">
        <f>VLOOKUP(A453,'[3]2019'!$A$8:$K$140,10,0)</f>
        <v>5</v>
      </c>
      <c r="EF453" s="18" t="str">
        <f>VLOOKUP($A453,[9]ESTADISTICAS_EN_EDUCACION_BASIC!$C$3:$AK$127,11,0)</f>
        <v>146.8</v>
      </c>
      <c r="EG453" s="18" t="str">
        <f>VLOOKUP($A453,[9]ESTADISTICAS_EN_EDUCACION_BASIC!$C$3:$AK$127,7,0)</f>
        <v>65.1</v>
      </c>
      <c r="EH453" s="18" t="str">
        <f>VLOOKUP($A453,[9]ESTADISTICAS_EN_EDUCACION_BASIC!$C$3:$AK$127,18,0)</f>
        <v>8.59</v>
      </c>
      <c r="EI453" s="18">
        <f>VLOOKUP($A453,[9]ESTADISTICAS_EN_EDUCACION_BASIC!$C$3:$AK$127,29,0)</f>
        <v>0</v>
      </c>
      <c r="EJ453" s="31"/>
      <c r="EK453" s="31"/>
      <c r="EL453" s="18" t="str">
        <f>VLOOKUP($A453,[9]ESTADISTICAS_EN_EDUCACION_BASIC!$C$3:$AK$127,13,0)</f>
        <v>53.9</v>
      </c>
      <c r="EM453" s="18" t="str">
        <f>VLOOKUP($A453,[9]ESTADISTICAS_EN_EDUCACION_BASIC!$C$3:$AK$127,8,0)</f>
        <v>27.3</v>
      </c>
      <c r="EN453" s="18" t="str">
        <f>VLOOKUP($A453,[9]ESTADISTICAS_EN_EDUCACION_BASIC!$C$3:$AK$127,20,0)</f>
        <v>9.74</v>
      </c>
      <c r="EO453" s="18">
        <f>VLOOKUP($A453,[9]ESTADISTICAS_EN_EDUCACION_BASIC!$C$3:$AK$127,30,0)</f>
        <v>0</v>
      </c>
      <c r="EP453" s="38">
        <f>VLOOKUP(A453,[10]Hoja2!$A$1:$D$72,4,0)</f>
        <v>98.26400262037339</v>
      </c>
      <c r="EQ453" s="18">
        <f>VLOOKUP(A453,[10]Hoja2!$A$1:$D$72,2,0)</f>
        <v>3</v>
      </c>
      <c r="ER453" s="38">
        <f>VLOOKUP(A453,[10]Hoja3!$A$1:$D$89,4,0)</f>
        <v>163.77333770062233</v>
      </c>
      <c r="ES453" s="18">
        <f>VLOOKUP(A453,[10]Hoja3!$A$1:$D$89,2,0)</f>
        <v>5</v>
      </c>
      <c r="ET453" s="38">
        <f>VLOOKUP(A453,[10]Hoja5!$A$1:$D$76,4,0)</f>
        <v>196.52800524074678</v>
      </c>
      <c r="EU453" s="18">
        <f>VLOOKUP(A453,[10]Hoja5!$A$1:$D$75,2,0)</f>
        <v>6</v>
      </c>
      <c r="EV453" s="38">
        <f>VLOOKUP(A453,[10]Hoja7!$A$1:$D$76,4,0)</f>
        <v>98.26400262037339</v>
      </c>
      <c r="EW453" s="18">
        <f>VLOOKUP(A453,[10]Hoja7!$A$1:$D$77,2,0)</f>
        <v>3</v>
      </c>
      <c r="EX453" s="31"/>
      <c r="EY453" s="188">
        <v>59.033989266547401</v>
      </c>
      <c r="EZ453" s="189">
        <v>66</v>
      </c>
      <c r="FA453" s="188">
        <v>55.822906641000962</v>
      </c>
      <c r="FB453" s="189">
        <v>58</v>
      </c>
      <c r="FC453" s="18">
        <v>0</v>
      </c>
      <c r="FD453" s="18">
        <v>0</v>
      </c>
      <c r="FE453" s="38">
        <f>VLOOKUP(A453,[10]Hoja16!$A$1:$D$88,4,0)</f>
        <v>162.37061091942357</v>
      </c>
      <c r="FF453" s="18">
        <f>VLOOKUP(A453,[10]Hoja16!$A$1:$D$88,2,0)</f>
        <v>8</v>
      </c>
      <c r="FG453" s="38">
        <f>VLOOKUP(A453,[10]Hoja17!$A$1:$D$33,4,0)</f>
        <v>60.888979094783842</v>
      </c>
      <c r="FH453" s="18">
        <f>VLOOKUP(A453,[10]Hoja17!$A$1:$D$33,2,0)</f>
        <v>3</v>
      </c>
      <c r="FI453" s="38">
        <f>VLOOKUP(A453,[10]Hoja18!$A$1:$D$40,4,0)</f>
        <v>20.296326364927946</v>
      </c>
      <c r="FJ453" s="18">
        <f>VLOOKUP(A453,[10]Hoja18!$A$1:$D$40,2,0)</f>
        <v>1</v>
      </c>
      <c r="FK453" s="38">
        <f>VLOOKUP(A453,[10]Hoja19!$A$1:$D$97,4,0)</f>
        <v>243.55591637913537</v>
      </c>
      <c r="FL453" s="18">
        <f>VLOOKUP(A453,[10]Hoja19!$A$1:$D$97,2,0)</f>
        <v>12</v>
      </c>
      <c r="FM453" s="38">
        <f>VLOOKUP(A453,[10]Hoja20!$A$1:$D$91,4,0)</f>
        <v>202.96326364927947</v>
      </c>
      <c r="FN453" s="18">
        <f>VLOOKUP(A453,[10]Hoja20!$A$1:$D$91,2,0)</f>
        <v>10</v>
      </c>
      <c r="FO453" s="38">
        <f>VLOOKUP(A453,[10]Hoja21!$A$1:$D$101,4,0)</f>
        <v>324.74122183884714</v>
      </c>
      <c r="FP453" s="18">
        <f>VLOOKUP(A453,[10]Hoja21!$A$1:$D$101,2,0)</f>
        <v>16</v>
      </c>
      <c r="FQ453" s="38">
        <f>VLOOKUP(A453,[10]Hoja22!$A$1:$D$60,4,0)</f>
        <v>20.296326364927946</v>
      </c>
      <c r="FR453" s="18">
        <f>VLOOKUP(A453,[10]Hoja22!$A$1:$D$60,2,0)</f>
        <v>1</v>
      </c>
      <c r="FS453" s="38">
        <f>VLOOKUP(A453,'[3]2019'!$A$8:$M$140,13,0)</f>
        <v>0.87912087912087911</v>
      </c>
      <c r="FT453" s="18">
        <f>VLOOKUP(A453,'[3]2019'!$A$8:$M$140,12,0)</f>
        <v>2</v>
      </c>
      <c r="FU453" s="38">
        <f>VLOOKUP(A453,'[3]2019'!$A$8:$O$140,15,0)</f>
        <v>2.8804608737397985</v>
      </c>
      <c r="FV453" s="18">
        <f>VLOOKUP(A453,'[3]2019'!$A$8:$O$140,14,0)</f>
        <v>6</v>
      </c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</row>
    <row r="454" spans="1:243" s="11" customFormat="1" ht="12.75">
      <c r="A454" s="17" t="s">
        <v>489</v>
      </c>
      <c r="B454" s="18" t="s">
        <v>490</v>
      </c>
      <c r="C454" s="17" t="s">
        <v>466</v>
      </c>
      <c r="D454" s="25">
        <v>6</v>
      </c>
      <c r="E454" s="27">
        <v>2019</v>
      </c>
      <c r="F454" s="31"/>
      <c r="G454" s="194">
        <v>43713</v>
      </c>
      <c r="H454" s="194">
        <v>20851</v>
      </c>
      <c r="I454" s="194">
        <v>22862</v>
      </c>
      <c r="J454" s="200">
        <v>17.309999999999999</v>
      </c>
      <c r="K454" s="40">
        <f>VLOOKUP(A454,'[6]1.COBERTURA  DANE'!$B$7:$G$139,5,0)</f>
        <v>8201</v>
      </c>
      <c r="L454" s="26">
        <v>59.07</v>
      </c>
      <c r="M454" s="32">
        <v>27992</v>
      </c>
      <c r="N454" s="187">
        <v>3162</v>
      </c>
      <c r="O454" s="187">
        <v>1659</v>
      </c>
      <c r="P454" s="187">
        <v>1503</v>
      </c>
      <c r="Q454" s="196">
        <v>3796</v>
      </c>
      <c r="R454" s="197">
        <v>1991</v>
      </c>
      <c r="S454" s="197">
        <v>1805</v>
      </c>
      <c r="T454" s="187">
        <v>3201</v>
      </c>
      <c r="U454" s="187">
        <v>1678</v>
      </c>
      <c r="V454" s="187">
        <v>1523</v>
      </c>
      <c r="W454" s="198">
        <f>VLOOKUP($A454,[7]Hoja1!$A$1:$K$3750,9,0)</f>
        <v>3878</v>
      </c>
      <c r="X454" s="198">
        <f>VLOOKUP($A454,[7]Hoja1!$A$1:$K$3750,10,0)</f>
        <v>2032</v>
      </c>
      <c r="Y454" s="198">
        <f>VLOOKUP($A454,[7]Hoja1!$A$1:$K$3750,11,0)</f>
        <v>1846</v>
      </c>
      <c r="Z454" s="187">
        <v>3329</v>
      </c>
      <c r="AA454" s="187">
        <v>1741</v>
      </c>
      <c r="AB454" s="187">
        <v>1588</v>
      </c>
      <c r="AC454" s="198">
        <f>VLOOKUP(A454,[7]Hoja1!$A$1:$Q$3765,12,0)</f>
        <v>4097</v>
      </c>
      <c r="AD454" s="198">
        <f>VLOOKUP($A454,[7]Hoja1!$A$1:$Q$3765,13,0)</f>
        <v>2136</v>
      </c>
      <c r="AE454" s="198">
        <f>VLOOKUP($A454,[7]Hoja1!$A$1:$Q$3750,14,0)</f>
        <v>1961</v>
      </c>
      <c r="AF454" s="187">
        <v>3655</v>
      </c>
      <c r="AG454" s="187">
        <v>1978</v>
      </c>
      <c r="AH454" s="187">
        <v>1677</v>
      </c>
      <c r="AI454" s="198">
        <f>VLOOKUP($A454,[7]Hoja1!$A$1:$Q$3750,15,0)</f>
        <v>7915</v>
      </c>
      <c r="AJ454" s="198">
        <f>VLOOKUP($A454,[7]Hoja1!$A$1:$Q$3750,16,0)</f>
        <v>4336</v>
      </c>
      <c r="AK454" s="198">
        <f>VLOOKUP($A454,[7]Hoja1!$A$1:$Q$3750,17,0)</f>
        <v>3579</v>
      </c>
      <c r="AL454" s="187">
        <v>3682</v>
      </c>
      <c r="AM454" s="187">
        <v>2027</v>
      </c>
      <c r="AN454" s="187">
        <v>1655</v>
      </c>
      <c r="AO454" s="31"/>
      <c r="AP454" s="31"/>
      <c r="AQ454" s="31"/>
      <c r="AR454" s="31"/>
      <c r="AS454" s="27"/>
      <c r="AT454" s="31"/>
      <c r="AU454" s="31"/>
      <c r="AV454" s="31"/>
      <c r="AW454" s="31"/>
      <c r="AX454" s="38">
        <f>VLOOKUP(A454,[2]INFANTIL!$A$8:$AE$140,31,0)</f>
        <v>22.900763358778626</v>
      </c>
      <c r="AY454" s="18">
        <f>VLOOKUP(A454,[2]INFANTIL!$A$8:$AE$140,30,0)</f>
        <v>9</v>
      </c>
      <c r="AZ454" s="199">
        <f>VLOOKUP(A454,'[3]2019'!$A$8:$E$140,5,0)</f>
        <v>2.8462998102466792</v>
      </c>
      <c r="BA454" s="23">
        <f>VLOOKUP(A454,'[3]2019'!$A$8:$F$140,4,0)</f>
        <v>9</v>
      </c>
      <c r="BB454" s="22">
        <f>VLOOKUP(A454,'[2]MATERNAS DIRECTAS'!$A$8:$AE$140,31,0)</f>
        <v>0</v>
      </c>
      <c r="BC454" s="23">
        <f>VLOOKUP(A454,'[2]MATERNAS DIRECTAS'!$A$8:$AE$140,30,0)</f>
        <v>0</v>
      </c>
      <c r="BD454" s="28">
        <v>0</v>
      </c>
      <c r="BE454" s="29">
        <v>0</v>
      </c>
      <c r="BF454" s="38">
        <f>VLOOKUP(A454,[8]Controles!$A$7:$P$139,12,0)</f>
        <v>5.343511450381679</v>
      </c>
      <c r="BG454" s="18">
        <f>VLOOKUP(A454,[8]Controles!$A$7:$L$139,11,0)</f>
        <v>21</v>
      </c>
      <c r="BH454" s="38">
        <f>VLOOKUP(A454,[8]Peso!$A$7:$D$139,4,0)</f>
        <v>9.1603053435114496</v>
      </c>
      <c r="BI454" s="18">
        <f>VLOOKUP(A454,[8]Peso!$A$7:$D$139,3,0)</f>
        <v>36</v>
      </c>
      <c r="BJ454" s="22">
        <f>VLOOKUP(A454,'[2]EDA &lt; 5AÑOS'!$A$8:$AE$140,31,0)</f>
        <v>0</v>
      </c>
      <c r="BK454" s="23">
        <f>VLOOKUP(A454,'[2]EDA &lt; 5AÑOS'!$A$8:$AE$140,30,0)</f>
        <v>0</v>
      </c>
      <c r="BL454" s="22">
        <f>VLOOKUP(A454,'[2]IRA &lt; 5AÑOS'!$A$8:$AE$140,31,0)</f>
        <v>0</v>
      </c>
      <c r="BM454" s="23">
        <f>VLOOKUP(A454,'[2]IRA &lt; 5AÑOS'!$A$8:$AE$140,30,0)</f>
        <v>0</v>
      </c>
      <c r="BN454" s="18">
        <v>0</v>
      </c>
      <c r="BO454" s="18">
        <v>0</v>
      </c>
      <c r="BP454" s="27">
        <v>156.99</v>
      </c>
      <c r="BQ454" s="27">
        <v>1</v>
      </c>
      <c r="BR454" s="37" t="e">
        <f>VLOOKUP(A454,'2015 - 2019'!$C$28:$K$584,9,0)</f>
        <v>#N/A</v>
      </c>
      <c r="BS454" s="26">
        <v>1</v>
      </c>
      <c r="BT454" s="18">
        <v>0</v>
      </c>
      <c r="BU454" s="18">
        <v>0</v>
      </c>
      <c r="BV454" s="201">
        <v>0.3135593220338983</v>
      </c>
      <c r="BW454" s="201">
        <v>0.82415254237288138</v>
      </c>
      <c r="BX454" s="201">
        <v>0.89618644067796616</v>
      </c>
      <c r="BY454" s="201">
        <v>0.82415254237288138</v>
      </c>
      <c r="BZ454" s="201">
        <v>0.84322033898305082</v>
      </c>
      <c r="CA454" s="201">
        <v>0.91616766467065869</v>
      </c>
      <c r="CB454" s="201">
        <v>0.85628742514970058</v>
      </c>
      <c r="CC454" s="18" t="str">
        <f>VLOOKUP(A454,[9]ESTADISTICAS_EN_EDUCACION_BASIC!$C$3:$AK$127,10,0)</f>
        <v>81.1</v>
      </c>
      <c r="CD454" s="18" t="str">
        <f>VLOOKUP(A454,[9]ESTADISTICAS_EN_EDUCACION_BASIC!$C$3:$AK$158,5,0)</f>
        <v>65.1</v>
      </c>
      <c r="CE454" s="18" t="str">
        <f>VLOOKUP(A454,[9]ESTADISTICAS_EN_EDUCACION_BASIC!$C$3:$AK$127,17,0)</f>
        <v>3.06</v>
      </c>
      <c r="CF454" s="24"/>
      <c r="CG454" s="24"/>
      <c r="CH454" s="20" t="e">
        <f>VLOOKUP(A454,#REF!,4,0)</f>
        <v>#REF!</v>
      </c>
      <c r="CI454" s="21" t="e">
        <f>VLOOKUP(A454,#REF!,2,0)</f>
        <v>#REF!</v>
      </c>
      <c r="CJ454" s="38">
        <f>VLOOKUP(A454,'[3]2019'!$A$8:$G$140,7,0)</f>
        <v>0.31240237425804435</v>
      </c>
      <c r="CK454" s="18">
        <f>VLOOKUP(A454,'[3]2019'!$A$9:$G$140,6,0)</f>
        <v>1</v>
      </c>
      <c r="CL454" s="18">
        <v>31.66</v>
      </c>
      <c r="CM454" s="26">
        <v>1</v>
      </c>
      <c r="CN454" s="38">
        <v>94.97</v>
      </c>
      <c r="CO454" s="18">
        <v>3</v>
      </c>
      <c r="CP454" s="18">
        <v>0</v>
      </c>
      <c r="CQ454" s="18">
        <v>0</v>
      </c>
      <c r="CR454" s="38">
        <v>25.79</v>
      </c>
      <c r="CS454" s="26">
        <v>1</v>
      </c>
      <c r="CT454" s="38">
        <f>VLOOKUP(A454,[10]Hoja9!$A$1:$D$17,4,0)</f>
        <v>25.786487880350698</v>
      </c>
      <c r="CU454" s="18">
        <f>VLOOKUP(A454,[10]Hoja9!$A$1:$D$17,2,0)</f>
        <v>1</v>
      </c>
      <c r="CV454" s="18">
        <v>0</v>
      </c>
      <c r="CW454" s="18">
        <v>0</v>
      </c>
      <c r="CX454" s="18">
        <v>0</v>
      </c>
      <c r="CY454" s="18">
        <v>0</v>
      </c>
      <c r="CZ454" s="38">
        <v>0</v>
      </c>
      <c r="DA454" s="18">
        <v>0</v>
      </c>
      <c r="DB454" s="38">
        <f>VLOOKUP(A454,'[3]2019'!$A$8:$I$140,9,0)</f>
        <v>0.30039050765995795</v>
      </c>
      <c r="DC454" s="18">
        <f>VLOOKUP(A454,'[3]2019'!$A$8:$I$140,8,0)</f>
        <v>1</v>
      </c>
      <c r="DD454" s="18" t="str">
        <f>VLOOKUP(A454,[9]ESTADISTICAS_EN_EDUCACION_BASIC!$C$3:$AK$127,11,0)</f>
        <v>107.5</v>
      </c>
      <c r="DE454" s="18" t="str">
        <f>VLOOKUP($A454,[9]ESTADISTICAS_EN_EDUCACION_BASIC!$C$3:$AK$127,6,0)</f>
        <v>83.7</v>
      </c>
      <c r="DF454" s="18" t="str">
        <f>VLOOKUP($A454,[9]ESTADISTICAS_EN_EDUCACION_BASIC!$C$3:$AK$127,18,0)</f>
        <v>4.3</v>
      </c>
      <c r="DG454" s="18" t="str">
        <f>VLOOKUP($A454,[9]ESTADISTICAS_EN_EDUCACION_BASIC!$C$3:$AK$127,28,0)</f>
        <v>0.58</v>
      </c>
      <c r="DH454" s="38">
        <f>VLOOKUP(A454,[10]Hoja4!$A$1:$D$63,4,0)</f>
        <v>77.359463641052088</v>
      </c>
      <c r="DI454" s="18">
        <f>VLOOKUP(A454,[10]Hoja4!$A$1:$D$63,2,0)</f>
        <v>3</v>
      </c>
      <c r="DJ454" s="38">
        <f>VLOOKUP(A454,'[10]AS 6 - 11'!$A$1:$D$84,4,0)</f>
        <v>309.43785456420835</v>
      </c>
      <c r="DK454" s="18">
        <f>VLOOKUP(A454,'[10]AS 6 - 11'!$A$1:$D$84,2,0)</f>
        <v>12</v>
      </c>
      <c r="DL454" s="18">
        <v>0</v>
      </c>
      <c r="DM454" s="18">
        <v>0</v>
      </c>
      <c r="DN454" s="38">
        <f>VLOOKUP(A454,[10]Hoja8!$A$1:$D$72,4,0)</f>
        <v>97.632413961435191</v>
      </c>
      <c r="DO454" s="18">
        <f>VLOOKUP(A454,[10]Hoja8!$A$1:$D$72,2,0)</f>
        <v>4</v>
      </c>
      <c r="DP454" s="38">
        <f>VLOOKUP(A454,[10]Hoja10!$A$1:$D$61,4,0)</f>
        <v>48.816206980717595</v>
      </c>
      <c r="DQ454" s="18">
        <f>VLOOKUP(A454,[10]Hoja10!$A$1:$D$61,2,0)</f>
        <v>2</v>
      </c>
      <c r="DR454" s="18">
        <v>0</v>
      </c>
      <c r="DS454" s="18">
        <v>0</v>
      </c>
      <c r="DT454" s="38">
        <f>VLOOKUP(A454,[10]Hoja12!$A$1:$D$41,4,0)</f>
        <v>48.816206980717595</v>
      </c>
      <c r="DU454" s="18">
        <f>VLOOKUP(A454,[10]Hoja12!$A$1:$D$41,2,0)</f>
        <v>2</v>
      </c>
      <c r="DV454" s="18">
        <v>0</v>
      </c>
      <c r="DW454" s="18">
        <v>0</v>
      </c>
      <c r="DX454" s="18">
        <v>0</v>
      </c>
      <c r="DY454" s="18">
        <v>0</v>
      </c>
      <c r="DZ454" s="188">
        <v>1.8891687657430729</v>
      </c>
      <c r="EA454" s="189">
        <v>3</v>
      </c>
      <c r="EB454" s="188">
        <v>59.033989266547401</v>
      </c>
      <c r="EC454" s="189">
        <v>99</v>
      </c>
      <c r="ED454" s="38">
        <f>VLOOKUP(A454,'[3]2019'!$A$8:$K$140,11,0)</f>
        <v>1.094391244870041</v>
      </c>
      <c r="EE454" s="18">
        <f>VLOOKUP(A454,'[3]2019'!$A$8:$K$140,10,0)</f>
        <v>4</v>
      </c>
      <c r="EF454" s="18" t="str">
        <f>VLOOKUP($A454,[9]ESTADISTICAS_EN_EDUCACION_BASIC!$C$3:$AK$127,11,0)</f>
        <v>107.5</v>
      </c>
      <c r="EG454" s="18">
        <f>VLOOKUP($A454,[9]ESTADISTICAS_EN_EDUCACION_BASIC!$C$3:$AK$127,7,0)</f>
        <v>62</v>
      </c>
      <c r="EH454" s="18" t="str">
        <f>VLOOKUP($A454,[9]ESTADISTICAS_EN_EDUCACION_BASIC!$C$3:$AK$127,18,0)</f>
        <v>4.3</v>
      </c>
      <c r="EI454" s="18" t="str">
        <f>VLOOKUP($A454,[9]ESTADISTICAS_EN_EDUCACION_BASIC!$C$3:$AK$127,29,0)</f>
        <v>0.04</v>
      </c>
      <c r="EJ454" s="31"/>
      <c r="EK454" s="31"/>
      <c r="EL454" s="18" t="str">
        <f>VLOOKUP($A454,[9]ESTADISTICAS_EN_EDUCACION_BASIC!$C$3:$AK$127,13,0)</f>
        <v>61.4</v>
      </c>
      <c r="EM454" s="18" t="str">
        <f>VLOOKUP($A454,[9]ESTADISTICAS_EN_EDUCACION_BASIC!$C$3:$AK$127,8,0)</f>
        <v>32.2</v>
      </c>
      <c r="EN454" s="18" t="str">
        <f>VLOOKUP($A454,[9]ESTADISTICAS_EN_EDUCACION_BASIC!$C$3:$AK$127,20,0)</f>
        <v>1.68</v>
      </c>
      <c r="EO454" s="18" t="str">
        <f>VLOOKUP($A454,[9]ESTADISTICAS_EN_EDUCACION_BASIC!$C$3:$AK$127,30,0)</f>
        <v>2.69</v>
      </c>
      <c r="EP454" s="38">
        <f>VLOOKUP(A454,[10]Hoja2!$A$1:$D$72,4,0)</f>
        <v>97.632413961435191</v>
      </c>
      <c r="EQ454" s="18">
        <f>VLOOKUP(A454,[10]Hoja2!$A$1:$D$72,2,0)</f>
        <v>4</v>
      </c>
      <c r="ER454" s="38">
        <f>VLOOKUP(A454,[10]Hoja3!$A$1:$D$89,4,0)</f>
        <v>170.85672443251158</v>
      </c>
      <c r="ES454" s="18">
        <f>VLOOKUP(A454,[10]Hoja3!$A$1:$D$89,2,0)</f>
        <v>7</v>
      </c>
      <c r="ET454" s="38">
        <f>VLOOKUP(A454,[10]Hoja5!$A$1:$D$76,4,0)</f>
        <v>244.08103490358801</v>
      </c>
      <c r="EU454" s="18">
        <f>VLOOKUP(A454,[10]Hoja5!$A$1:$D$75,2,0)</f>
        <v>10</v>
      </c>
      <c r="EV454" s="38">
        <f>VLOOKUP(A454,[10]Hoja7!$A$1:$D$76,4,0)</f>
        <v>146.44862094215279</v>
      </c>
      <c r="EW454" s="18">
        <f>VLOOKUP(A454,[10]Hoja7!$A$1:$D$77,2,0)</f>
        <v>6</v>
      </c>
      <c r="EX454" s="31"/>
      <c r="EY454" s="190">
        <v>77.945619335347445</v>
      </c>
      <c r="EZ454" s="191">
        <v>129</v>
      </c>
      <c r="FA454" s="188">
        <v>51.232166018158232</v>
      </c>
      <c r="FB454" s="189">
        <v>79</v>
      </c>
      <c r="FC454" s="38">
        <f>VLOOKUP(A454,[10]Hoja15!$A$1:$D$63,4,0)</f>
        <v>25.268477574226154</v>
      </c>
      <c r="FD454" s="18">
        <f>VLOOKUP(A454,[10]Hoja15!$A$1:$D$63,2,0)</f>
        <v>2</v>
      </c>
      <c r="FE454" s="38">
        <f>VLOOKUP(A454,[10]Hoja16!$A$1:$D$88,4,0)</f>
        <v>101.07391029690461</v>
      </c>
      <c r="FF454" s="18">
        <f>VLOOKUP(A454,[10]Hoja16!$A$1:$D$88,2,0)</f>
        <v>8</v>
      </c>
      <c r="FG454" s="38">
        <f>VLOOKUP(A454,[10]Hoja17!$A$1:$D$33,4,0)</f>
        <v>37.90271636133923</v>
      </c>
      <c r="FH454" s="18">
        <f>VLOOKUP(A454,[10]Hoja17!$A$1:$D$33,2,0)</f>
        <v>3</v>
      </c>
      <c r="FI454" s="18">
        <v>0</v>
      </c>
      <c r="FJ454" s="18">
        <v>0</v>
      </c>
      <c r="FK454" s="38">
        <f>VLOOKUP(A454,[10]Hoja19!$A$1:$D$97,4,0)</f>
        <v>164.24510423247</v>
      </c>
      <c r="FL454" s="18">
        <f>VLOOKUP(A454,[10]Hoja19!$A$1:$D$97,2,0)</f>
        <v>13</v>
      </c>
      <c r="FM454" s="38">
        <f>VLOOKUP(A454,[10]Hoja20!$A$1:$D$91,4,0)</f>
        <v>227.41629816803538</v>
      </c>
      <c r="FN454" s="18">
        <f>VLOOKUP(A454,[10]Hoja20!$A$1:$D$91,2,0)</f>
        <v>18</v>
      </c>
      <c r="FO454" s="38">
        <f>VLOOKUP(A454,[10]Hoja21!$A$1:$D$101,4,0)</f>
        <v>593.80922299431461</v>
      </c>
      <c r="FP454" s="18">
        <f>VLOOKUP(A454,[10]Hoja21!$A$1:$D$101,2,0)</f>
        <v>47</v>
      </c>
      <c r="FQ454" s="38">
        <f>VLOOKUP(A454,[10]Hoja22!$A$1:$D$60,4,0)</f>
        <v>50.536955148452307</v>
      </c>
      <c r="FR454" s="18">
        <f>VLOOKUP(A454,[10]Hoja22!$A$1:$D$60,2,0)</f>
        <v>4</v>
      </c>
      <c r="FS454" s="38">
        <f>VLOOKUP(A454,'[3]2019'!$A$8:$M$140,13,0)</f>
        <v>1.3579576317218902</v>
      </c>
      <c r="FT454" s="18">
        <f>VLOOKUP(A454,'[3]2019'!$A$8:$M$140,12,0)</f>
        <v>5</v>
      </c>
      <c r="FU454" s="38">
        <f>VLOOKUP(A454,'[3]2019'!$A$8:$O$140,15,0)</f>
        <v>1.2191405059433098</v>
      </c>
      <c r="FV454" s="18">
        <f>VLOOKUP(A454,'[3]2019'!$A$8:$O$140,14,0)</f>
        <v>4</v>
      </c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</row>
    <row r="455" spans="1:243" s="11" customFormat="1" ht="12.75">
      <c r="A455" s="17" t="s">
        <v>501</v>
      </c>
      <c r="B455" s="18" t="s">
        <v>502</v>
      </c>
      <c r="C455" s="17" t="s">
        <v>466</v>
      </c>
      <c r="D455" s="25">
        <v>6</v>
      </c>
      <c r="E455" s="27">
        <v>2019</v>
      </c>
      <c r="F455" s="31"/>
      <c r="G455" s="194">
        <v>5790</v>
      </c>
      <c r="H455" s="194">
        <v>2252</v>
      </c>
      <c r="I455" s="194">
        <v>3538</v>
      </c>
      <c r="J455" s="200">
        <v>15.87</v>
      </c>
      <c r="K455" s="40">
        <f>VLOOKUP(A455,'[6]1.COBERTURA  DANE'!$B$7:$G$139,5,0)</f>
        <v>1506</v>
      </c>
      <c r="L455" s="26" t="s">
        <v>3995</v>
      </c>
      <c r="M455" s="32">
        <v>2663</v>
      </c>
      <c r="N455" s="187">
        <v>403</v>
      </c>
      <c r="O455" s="187">
        <v>223</v>
      </c>
      <c r="P455" s="187">
        <v>180</v>
      </c>
      <c r="Q455" s="196">
        <v>485</v>
      </c>
      <c r="R455" s="197">
        <v>267</v>
      </c>
      <c r="S455" s="197">
        <v>218</v>
      </c>
      <c r="T455" s="187">
        <v>416</v>
      </c>
      <c r="U455" s="187">
        <v>218</v>
      </c>
      <c r="V455" s="187">
        <v>198</v>
      </c>
      <c r="W455" s="198">
        <f>VLOOKUP($A455,[7]Hoja1!$A$1:$K$3750,9,0)</f>
        <v>507</v>
      </c>
      <c r="X455" s="198">
        <f>VLOOKUP($A455,[7]Hoja1!$A$1:$K$3750,10,0)</f>
        <v>261</v>
      </c>
      <c r="Y455" s="198">
        <f>VLOOKUP($A455,[7]Hoja1!$A$1:$K$3750,11,0)</f>
        <v>246</v>
      </c>
      <c r="Z455" s="187">
        <v>442</v>
      </c>
      <c r="AA455" s="187">
        <v>220</v>
      </c>
      <c r="AB455" s="187">
        <v>222</v>
      </c>
      <c r="AC455" s="198">
        <f>VLOOKUP(A455,[7]Hoja1!$A$1:$Q$3765,12,0)</f>
        <v>553</v>
      </c>
      <c r="AD455" s="198">
        <f>VLOOKUP($A455,[7]Hoja1!$A$1:$Q$3765,13,0)</f>
        <v>273</v>
      </c>
      <c r="AE455" s="198">
        <f>VLOOKUP($A455,[7]Hoja1!$A$1:$Q$3750,14,0)</f>
        <v>280</v>
      </c>
      <c r="AF455" s="187">
        <v>474</v>
      </c>
      <c r="AG455" s="187">
        <v>232</v>
      </c>
      <c r="AH455" s="187">
        <v>242</v>
      </c>
      <c r="AI455" s="198">
        <f>VLOOKUP($A455,[7]Hoja1!$A$1:$Q$3750,15,0)</f>
        <v>986</v>
      </c>
      <c r="AJ455" s="198">
        <f>VLOOKUP($A455,[7]Hoja1!$A$1:$Q$3750,16,0)</f>
        <v>496</v>
      </c>
      <c r="AK455" s="198">
        <f>VLOOKUP($A455,[7]Hoja1!$A$1:$Q$3750,17,0)</f>
        <v>490</v>
      </c>
      <c r="AL455" s="187">
        <v>456</v>
      </c>
      <c r="AM455" s="187">
        <v>227</v>
      </c>
      <c r="AN455" s="187">
        <v>229</v>
      </c>
      <c r="AO455" s="31"/>
      <c r="AP455" s="31"/>
      <c r="AQ455" s="31"/>
      <c r="AR455" s="31"/>
      <c r="AS455" s="27"/>
      <c r="AT455" s="31"/>
      <c r="AU455" s="31"/>
      <c r="AV455" s="31"/>
      <c r="AW455" s="31"/>
      <c r="AX455" s="38">
        <f>VLOOKUP(A455,[2]INFANTIL!$A$8:$AE$140,31,0)</f>
        <v>0</v>
      </c>
      <c r="AY455" s="18">
        <f>VLOOKUP(A455,[2]INFANTIL!$A$8:$AE$140,30,0)</f>
        <v>0</v>
      </c>
      <c r="AZ455" s="199">
        <f>VLOOKUP(A455,'[3]2019'!$A$8:$E$140,5,0)</f>
        <v>0</v>
      </c>
      <c r="BA455" s="23">
        <f>VLOOKUP(A455,'[3]2019'!$A$8:$F$140,4,0)</f>
        <v>0</v>
      </c>
      <c r="BB455" s="22">
        <f>VLOOKUP(A455,'[2]MATERNAS DIRECTAS'!$A$8:$AE$140,31,0)</f>
        <v>0</v>
      </c>
      <c r="BC455" s="23">
        <f>VLOOKUP(A455,'[2]MATERNAS DIRECTAS'!$A$8:$AE$140,30,0)</f>
        <v>0</v>
      </c>
      <c r="BD455" s="28">
        <v>0</v>
      </c>
      <c r="BE455" s="29">
        <v>0</v>
      </c>
      <c r="BF455" s="38">
        <f>VLOOKUP(A455,[8]Controles!$A$7:$P$139,12,0)</f>
        <v>4.7619047619047619</v>
      </c>
      <c r="BG455" s="18">
        <f>VLOOKUP(A455,[8]Controles!$A$7:$L$139,11,0)</f>
        <v>2</v>
      </c>
      <c r="BH455" s="38">
        <f>VLOOKUP(A455,[8]Peso!$A$7:$D$139,4,0)</f>
        <v>7.1428571428571423</v>
      </c>
      <c r="BI455" s="18">
        <f>VLOOKUP(A455,[8]Peso!$A$7:$D$139,3,0)</f>
        <v>3</v>
      </c>
      <c r="BJ455" s="22">
        <f>VLOOKUP(A455,'[2]EDA &lt; 5AÑOS'!$A$8:$AE$140,31,0)</f>
        <v>0</v>
      </c>
      <c r="BK455" s="23">
        <f>VLOOKUP(A455,'[2]EDA &lt; 5AÑOS'!$A$8:$AE$140,30,0)</f>
        <v>0</v>
      </c>
      <c r="BL455" s="22">
        <f>VLOOKUP(A455,'[2]IRA &lt; 5AÑOS'!$A$8:$AE$140,31,0)</f>
        <v>0</v>
      </c>
      <c r="BM455" s="23">
        <f>VLOOKUP(A455,'[2]IRA &lt; 5AÑOS'!$A$8:$AE$140,30,0)</f>
        <v>0</v>
      </c>
      <c r="BN455" s="18">
        <v>0</v>
      </c>
      <c r="BO455" s="18">
        <v>0</v>
      </c>
      <c r="BP455" s="18">
        <v>0</v>
      </c>
      <c r="BQ455" s="18">
        <v>0</v>
      </c>
      <c r="BR455" s="37">
        <v>0</v>
      </c>
      <c r="BS455" s="26">
        <v>0</v>
      </c>
      <c r="BT455" s="18">
        <v>0</v>
      </c>
      <c r="BU455" s="18">
        <v>0</v>
      </c>
      <c r="BV455" s="201">
        <v>3.6363636363636362E-2</v>
      </c>
      <c r="BW455" s="201">
        <v>1.2363636363636363</v>
      </c>
      <c r="BX455" s="201">
        <v>1.0181818181818181</v>
      </c>
      <c r="BY455" s="201">
        <v>1.2363636363636363</v>
      </c>
      <c r="BZ455" s="201">
        <v>1.0909090909090908</v>
      </c>
      <c r="CA455" s="201">
        <v>1.1016949152542372</v>
      </c>
      <c r="CB455" s="201">
        <v>1.2203389830508475</v>
      </c>
      <c r="CC455" s="18" t="str">
        <f>VLOOKUP(A455,[9]ESTADISTICAS_EN_EDUCACION_BASIC!$C$3:$AK$127,10,0)</f>
        <v>77.4</v>
      </c>
      <c r="CD455" s="18" t="str">
        <f>VLOOKUP(A455,[9]ESTADISTICAS_EN_EDUCACION_BASIC!$C$3:$AK$158,5,0)</f>
        <v>56.2</v>
      </c>
      <c r="CE455" s="18" t="str">
        <f>VLOOKUP(A455,[9]ESTADISTICAS_EN_EDUCACION_BASIC!$C$3:$AK$127,17,0)</f>
        <v>6.6</v>
      </c>
      <c r="CF455" s="24"/>
      <c r="CG455" s="24"/>
      <c r="CH455" s="20">
        <v>0</v>
      </c>
      <c r="CI455" s="21">
        <v>0</v>
      </c>
      <c r="CJ455" s="38">
        <f>VLOOKUP(A455,'[3]2019'!$A$8:$G$140,7,0)</f>
        <v>0</v>
      </c>
      <c r="CK455" s="18">
        <f>VLOOKUP(A455,'[3]2019'!$A$9:$G$140,6,0)</f>
        <v>0</v>
      </c>
      <c r="CL455" s="18">
        <v>0</v>
      </c>
      <c r="CM455" s="26">
        <v>0</v>
      </c>
      <c r="CN455" s="18">
        <v>0</v>
      </c>
      <c r="CO455" s="18">
        <v>0</v>
      </c>
      <c r="CP455" s="18">
        <v>0</v>
      </c>
      <c r="CQ455" s="18">
        <v>0</v>
      </c>
      <c r="CR455" s="18">
        <v>0</v>
      </c>
      <c r="CS455" s="18">
        <v>0</v>
      </c>
      <c r="CT455" s="18">
        <v>0</v>
      </c>
      <c r="CU455" s="18">
        <v>0</v>
      </c>
      <c r="CV455" s="18">
        <v>0</v>
      </c>
      <c r="CW455" s="18">
        <v>0</v>
      </c>
      <c r="CX455" s="18">
        <v>0</v>
      </c>
      <c r="CY455" s="18">
        <v>0</v>
      </c>
      <c r="CZ455" s="38">
        <v>0</v>
      </c>
      <c r="DA455" s="18">
        <v>0</v>
      </c>
      <c r="DB455" s="38">
        <f>VLOOKUP(A455,'[3]2019'!$A$8:$I$140,9,0)</f>
        <v>0</v>
      </c>
      <c r="DC455" s="18">
        <f>VLOOKUP(A455,'[3]2019'!$A$8:$I$140,8,0)</f>
        <v>0</v>
      </c>
      <c r="DD455" s="18">
        <f>VLOOKUP(A455,[9]ESTADISTICAS_EN_EDUCACION_BASIC!$C$3:$AK$127,11,0)</f>
        <v>105</v>
      </c>
      <c r="DE455" s="18" t="str">
        <f>VLOOKUP($A455,[9]ESTADISTICAS_EN_EDUCACION_BASIC!$C$3:$AK$127,6,0)</f>
        <v>82.4</v>
      </c>
      <c r="DF455" s="18" t="str">
        <f>VLOOKUP($A455,[9]ESTADISTICAS_EN_EDUCACION_BASIC!$C$3:$AK$127,18,0)</f>
        <v>6.1</v>
      </c>
      <c r="DG455" s="18" t="str">
        <f>VLOOKUP($A455,[9]ESTADISTICAS_EN_EDUCACION_BASIC!$C$3:$AK$127,28,0)</f>
        <v>3.61</v>
      </c>
      <c r="DH455" s="38">
        <v>0</v>
      </c>
      <c r="DI455" s="18">
        <v>0</v>
      </c>
      <c r="DJ455" s="38">
        <v>0</v>
      </c>
      <c r="DK455" s="18">
        <v>0</v>
      </c>
      <c r="DL455" s="18">
        <v>0</v>
      </c>
      <c r="DM455" s="18">
        <v>0</v>
      </c>
      <c r="DN455" s="38">
        <v>0</v>
      </c>
      <c r="DO455" s="18">
        <v>0</v>
      </c>
      <c r="DP455" s="18">
        <v>0</v>
      </c>
      <c r="DQ455" s="18">
        <v>0</v>
      </c>
      <c r="DR455" s="18">
        <v>0</v>
      </c>
      <c r="DS455" s="18">
        <v>0</v>
      </c>
      <c r="DT455" s="18">
        <v>0</v>
      </c>
      <c r="DU455" s="18">
        <v>0</v>
      </c>
      <c r="DV455" s="18">
        <v>0</v>
      </c>
      <c r="DW455" s="18">
        <v>0</v>
      </c>
      <c r="DX455" s="18">
        <v>0</v>
      </c>
      <c r="DY455" s="18">
        <v>0</v>
      </c>
      <c r="DZ455" s="188">
        <v>4.5045045045045047</v>
      </c>
      <c r="EA455" s="189">
        <v>1</v>
      </c>
      <c r="EB455" s="188">
        <v>49.586776859504134</v>
      </c>
      <c r="EC455" s="189">
        <v>12</v>
      </c>
      <c r="ED455" s="38">
        <f>VLOOKUP(A455,'[3]2019'!$A$8:$K$140,11,0)</f>
        <v>0</v>
      </c>
      <c r="EE455" s="18">
        <f>VLOOKUP(A455,'[3]2019'!$A$8:$K$140,10,0)</f>
        <v>0</v>
      </c>
      <c r="EF455" s="18">
        <f>VLOOKUP($A455,[9]ESTADISTICAS_EN_EDUCACION_BASIC!$C$3:$AK$127,11,0)</f>
        <v>105</v>
      </c>
      <c r="EG455" s="18" t="str">
        <f>VLOOKUP($A455,[9]ESTADISTICAS_EN_EDUCACION_BASIC!$C$3:$AK$127,7,0)</f>
        <v>59.9</v>
      </c>
      <c r="EH455" s="18" t="str">
        <f>VLOOKUP($A455,[9]ESTADISTICAS_EN_EDUCACION_BASIC!$C$3:$AK$127,18,0)</f>
        <v>6.1</v>
      </c>
      <c r="EI455" s="18" t="str">
        <f>VLOOKUP($A455,[9]ESTADISTICAS_EN_EDUCACION_BASIC!$C$3:$AK$127,29,0)</f>
        <v>9.5</v>
      </c>
      <c r="EJ455" s="31"/>
      <c r="EK455" s="31"/>
      <c r="EL455" s="18" t="str">
        <f>VLOOKUP($A455,[9]ESTADISTICAS_EN_EDUCACION_BASIC!$C$3:$AK$127,13,0)</f>
        <v>40.1</v>
      </c>
      <c r="EM455" s="18" t="str">
        <f>VLOOKUP($A455,[9]ESTADISTICAS_EN_EDUCACION_BASIC!$C$3:$AK$127,8,0)</f>
        <v>26.4</v>
      </c>
      <c r="EN455" s="18" t="str">
        <f>VLOOKUP($A455,[9]ESTADISTICAS_EN_EDUCACION_BASIC!$C$3:$AK$127,20,0)</f>
        <v>2.44</v>
      </c>
      <c r="EO455" s="18" t="str">
        <f>VLOOKUP($A455,[9]ESTADISTICAS_EN_EDUCACION_BASIC!$C$3:$AK$127,30,0)</f>
        <v>7.32</v>
      </c>
      <c r="EP455" s="18">
        <v>0</v>
      </c>
      <c r="EQ455" s="18">
        <v>0</v>
      </c>
      <c r="ER455" s="38">
        <v>0</v>
      </c>
      <c r="ES455" s="18">
        <v>0</v>
      </c>
      <c r="ET455" s="38">
        <v>0</v>
      </c>
      <c r="EU455" s="18">
        <v>0</v>
      </c>
      <c r="EV455" s="38">
        <v>0</v>
      </c>
      <c r="EW455" s="18">
        <v>0</v>
      </c>
      <c r="EX455" s="31"/>
      <c r="EY455" s="190">
        <v>48.034934497816593</v>
      </c>
      <c r="EZ455" s="191">
        <v>11</v>
      </c>
      <c r="FA455" s="188">
        <v>49.504950495049506</v>
      </c>
      <c r="FB455" s="189">
        <v>10</v>
      </c>
      <c r="FC455" s="18">
        <v>0</v>
      </c>
      <c r="FD455" s="18">
        <v>0</v>
      </c>
      <c r="FE455" s="38">
        <v>0</v>
      </c>
      <c r="FF455" s="18">
        <v>0</v>
      </c>
      <c r="FG455" s="18">
        <v>0</v>
      </c>
      <c r="FH455" s="18">
        <v>0</v>
      </c>
      <c r="FI455" s="18">
        <v>0</v>
      </c>
      <c r="FJ455" s="18">
        <v>0</v>
      </c>
      <c r="FK455" s="38">
        <v>0</v>
      </c>
      <c r="FL455" s="18">
        <v>0</v>
      </c>
      <c r="FM455" s="38">
        <f>VLOOKUP(A455,[10]Hoja20!$A$1:$D$91,4,0)</f>
        <v>202.83975659229208</v>
      </c>
      <c r="FN455" s="18">
        <f>VLOOKUP(A455,[10]Hoja20!$A$1:$D$91,2,0)</f>
        <v>2</v>
      </c>
      <c r="FO455" s="38">
        <f>VLOOKUP(A455,[10]Hoja21!$A$1:$D$101,4,0)</f>
        <v>101.41987829614604</v>
      </c>
      <c r="FP455" s="18">
        <f>VLOOKUP(A455,[10]Hoja21!$A$1:$D$101,2,0)</f>
        <v>1</v>
      </c>
      <c r="FQ455" s="38">
        <v>0</v>
      </c>
      <c r="FR455" s="18">
        <v>0</v>
      </c>
      <c r="FS455" s="38">
        <f>VLOOKUP(A455,'[3]2019'!$A$8:$M$140,13,0)</f>
        <v>0</v>
      </c>
      <c r="FT455" s="18">
        <f>VLOOKUP(A455,'[3]2019'!$A$8:$M$140,12,0)</f>
        <v>0</v>
      </c>
      <c r="FU455" s="38">
        <f>VLOOKUP(A455,'[3]2019'!$A$8:$O$140,15,0)</f>
        <v>7.1258907363420434</v>
      </c>
      <c r="FV455" s="18">
        <f>VLOOKUP(A455,'[3]2019'!$A$8:$O$140,14,0)</f>
        <v>3</v>
      </c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</row>
    <row r="456" spans="1:243" s="11" customFormat="1" ht="12.75">
      <c r="A456" s="17" t="s">
        <v>512</v>
      </c>
      <c r="B456" s="18" t="s">
        <v>513</v>
      </c>
      <c r="C456" s="17" t="s">
        <v>514</v>
      </c>
      <c r="D456" s="25">
        <v>6</v>
      </c>
      <c r="E456" s="27">
        <v>2019</v>
      </c>
      <c r="F456" s="31"/>
      <c r="G456" s="194">
        <v>11462</v>
      </c>
      <c r="H456" s="194">
        <v>2634</v>
      </c>
      <c r="I456" s="194">
        <v>8828</v>
      </c>
      <c r="J456" s="200">
        <v>9.33</v>
      </c>
      <c r="K456" s="40">
        <f>VLOOKUP(A456,'[6]1.COBERTURA  DANE'!$B$7:$G$139,5,0)</f>
        <v>1020</v>
      </c>
      <c r="L456" s="26">
        <v>78.209999999999994</v>
      </c>
      <c r="M456" s="32">
        <v>8550</v>
      </c>
      <c r="N456" s="187">
        <v>975</v>
      </c>
      <c r="O456" s="187">
        <v>513</v>
      </c>
      <c r="P456" s="187">
        <v>462</v>
      </c>
      <c r="Q456" s="196">
        <v>1172</v>
      </c>
      <c r="R456" s="197">
        <v>616</v>
      </c>
      <c r="S456" s="197">
        <v>556</v>
      </c>
      <c r="T456" s="187">
        <v>1002</v>
      </c>
      <c r="U456" s="187">
        <v>518</v>
      </c>
      <c r="V456" s="187">
        <v>484</v>
      </c>
      <c r="W456" s="198">
        <f>VLOOKUP($A456,[7]Hoja1!$A$1:$K$3750,9,0)</f>
        <v>1218</v>
      </c>
      <c r="X456" s="198">
        <f>VLOOKUP($A456,[7]Hoja1!$A$1:$K$3750,10,0)</f>
        <v>626</v>
      </c>
      <c r="Y456" s="198">
        <f>VLOOKUP($A456,[7]Hoja1!$A$1:$K$3750,11,0)</f>
        <v>592</v>
      </c>
      <c r="Z456" s="187">
        <v>1044</v>
      </c>
      <c r="AA456" s="187">
        <v>533</v>
      </c>
      <c r="AB456" s="187">
        <v>511</v>
      </c>
      <c r="AC456" s="198">
        <f>VLOOKUP(A456,[7]Hoja1!$A$1:$Q$3765,12,0)</f>
        <v>1271</v>
      </c>
      <c r="AD456" s="198">
        <f>VLOOKUP($A456,[7]Hoja1!$A$1:$Q$3765,13,0)</f>
        <v>651</v>
      </c>
      <c r="AE456" s="198">
        <f>VLOOKUP($A456,[7]Hoja1!$A$1:$Q$3750,14,0)</f>
        <v>620</v>
      </c>
      <c r="AF456" s="187">
        <v>1060</v>
      </c>
      <c r="AG456" s="187">
        <v>545</v>
      </c>
      <c r="AH456" s="187">
        <v>515</v>
      </c>
      <c r="AI456" s="198">
        <f>VLOOKUP($A456,[7]Hoja1!$A$1:$Q$3750,15,0)</f>
        <v>2073</v>
      </c>
      <c r="AJ456" s="198">
        <f>VLOOKUP($A456,[7]Hoja1!$A$1:$Q$3750,16,0)</f>
        <v>1071</v>
      </c>
      <c r="AK456" s="198">
        <f>VLOOKUP($A456,[7]Hoja1!$A$1:$Q$3750,17,0)</f>
        <v>1002</v>
      </c>
      <c r="AL456" s="187">
        <v>961</v>
      </c>
      <c r="AM456" s="187">
        <v>498</v>
      </c>
      <c r="AN456" s="187">
        <v>463</v>
      </c>
      <c r="AO456" s="31"/>
      <c r="AP456" s="31"/>
      <c r="AQ456" s="31"/>
      <c r="AR456" s="31"/>
      <c r="AS456" s="27"/>
      <c r="AT456" s="31"/>
      <c r="AU456" s="31"/>
      <c r="AV456" s="31"/>
      <c r="AW456" s="31"/>
      <c r="AX456" s="38">
        <f>VLOOKUP(A456,[2]INFANTIL!$A$8:$AE$140,31,0)</f>
        <v>21.739130434782609</v>
      </c>
      <c r="AY456" s="18">
        <f>VLOOKUP(A456,[2]INFANTIL!$A$8:$AE$140,30,0)</f>
        <v>2</v>
      </c>
      <c r="AZ456" s="199">
        <f>VLOOKUP(A456,'[3]2019'!$A$8:$E$140,5,0)</f>
        <v>2.0512820512820511</v>
      </c>
      <c r="BA456" s="23">
        <f>VLOOKUP(A456,'[3]2019'!$A$8:$F$140,4,0)</f>
        <v>2</v>
      </c>
      <c r="BB456" s="22">
        <f>VLOOKUP(A456,'[2]MATERNAS DIRECTAS'!$A$8:$AE$140,31,0)</f>
        <v>0</v>
      </c>
      <c r="BC456" s="23">
        <f>VLOOKUP(A456,'[2]MATERNAS DIRECTAS'!$A$8:$AE$140,30,0)</f>
        <v>0</v>
      </c>
      <c r="BD456" s="28">
        <v>0</v>
      </c>
      <c r="BE456" s="29">
        <v>0</v>
      </c>
      <c r="BF456" s="38">
        <f>VLOOKUP(A456,[8]Controles!$A$7:$P$139,12,0)</f>
        <v>9.7826086956521738</v>
      </c>
      <c r="BG456" s="18">
        <f>VLOOKUP(A456,[8]Controles!$A$7:$L$139,11,0)</f>
        <v>9</v>
      </c>
      <c r="BH456" s="38">
        <f>VLOOKUP(A456,[8]Peso!$A$7:$D$139,4,0)</f>
        <v>9.7826086956521738</v>
      </c>
      <c r="BI456" s="18">
        <f>VLOOKUP(A456,[8]Peso!$A$7:$D$139,3,0)</f>
        <v>9</v>
      </c>
      <c r="BJ456" s="22">
        <f>VLOOKUP(A456,'[2]EDA &lt; 5AÑOS'!$A$8:$AE$140,31,0)</f>
        <v>0</v>
      </c>
      <c r="BK456" s="23">
        <f>VLOOKUP(A456,'[2]EDA &lt; 5AÑOS'!$A$8:$AE$140,30,0)</f>
        <v>0</v>
      </c>
      <c r="BL456" s="22">
        <f>VLOOKUP(A456,'[2]IRA &lt; 5AÑOS'!$A$8:$AE$140,31,0)</f>
        <v>0</v>
      </c>
      <c r="BM456" s="23">
        <f>VLOOKUP(A456,'[2]IRA &lt; 5AÑOS'!$A$8:$AE$140,30,0)</f>
        <v>0</v>
      </c>
      <c r="BN456" s="18">
        <v>0</v>
      </c>
      <c r="BO456" s="18">
        <v>0</v>
      </c>
      <c r="BP456" s="18">
        <v>0</v>
      </c>
      <c r="BQ456" s="18">
        <v>0</v>
      </c>
      <c r="BR456" s="37">
        <v>0</v>
      </c>
      <c r="BS456" s="26">
        <v>0</v>
      </c>
      <c r="BT456" s="18">
        <v>0</v>
      </c>
      <c r="BU456" s="18">
        <v>0</v>
      </c>
      <c r="BV456" s="201">
        <v>0.17460317460317459</v>
      </c>
      <c r="BW456" s="201">
        <v>0.75396825396825395</v>
      </c>
      <c r="BX456" s="201">
        <v>0.73809523809523814</v>
      </c>
      <c r="BY456" s="201">
        <v>0.75396825396825395</v>
      </c>
      <c r="BZ456" s="201">
        <v>0.75396825396825395</v>
      </c>
      <c r="CA456" s="201">
        <v>0.78014184397163122</v>
      </c>
      <c r="CB456" s="201">
        <v>0.77304964539007093</v>
      </c>
      <c r="CC456" s="18" t="str">
        <f>VLOOKUP(A456,[9]ESTADISTICAS_EN_EDUCACION_BASIC!$C$3:$AK$127,10,0)</f>
        <v>72.1</v>
      </c>
      <c r="CD456" s="18" t="str">
        <f>VLOOKUP(A456,[9]ESTADISTICAS_EN_EDUCACION_BASIC!$C$3:$AK$158,5,0)</f>
        <v>58.5</v>
      </c>
      <c r="CE456" s="18" t="str">
        <f>VLOOKUP(A456,[9]ESTADISTICAS_EN_EDUCACION_BASIC!$C$3:$AK$127,17,0)</f>
        <v>6.45</v>
      </c>
      <c r="CF456" s="24"/>
      <c r="CG456" s="24"/>
      <c r="CH456" s="20">
        <v>0</v>
      </c>
      <c r="CI456" s="21">
        <v>0</v>
      </c>
      <c r="CJ456" s="38">
        <f>VLOOKUP(A456,'[3]2019'!$A$8:$G$140,7,0)</f>
        <v>0</v>
      </c>
      <c r="CK456" s="18">
        <f>VLOOKUP(A456,'[3]2019'!$A$9:$G$140,6,0)</f>
        <v>0</v>
      </c>
      <c r="CL456" s="18">
        <v>0</v>
      </c>
      <c r="CM456" s="26">
        <v>0</v>
      </c>
      <c r="CN456" s="38">
        <v>102.56</v>
      </c>
      <c r="CO456" s="18">
        <v>1</v>
      </c>
      <c r="CP456" s="18">
        <v>0</v>
      </c>
      <c r="CQ456" s="18">
        <v>0</v>
      </c>
      <c r="CR456" s="18">
        <v>0</v>
      </c>
      <c r="CS456" s="18">
        <v>0</v>
      </c>
      <c r="CT456" s="18">
        <v>0</v>
      </c>
      <c r="CU456" s="18">
        <v>0</v>
      </c>
      <c r="CV456" s="18">
        <v>0</v>
      </c>
      <c r="CW456" s="18">
        <v>0</v>
      </c>
      <c r="CX456" s="18">
        <v>0</v>
      </c>
      <c r="CY456" s="18">
        <v>0</v>
      </c>
      <c r="CZ456" s="38">
        <v>0</v>
      </c>
      <c r="DA456" s="18">
        <v>0</v>
      </c>
      <c r="DB456" s="38">
        <f>VLOOKUP(A456,'[3]2019'!$A$8:$I$140,9,0)</f>
        <v>0</v>
      </c>
      <c r="DC456" s="18">
        <f>VLOOKUP(A456,'[3]2019'!$A$8:$I$140,8,0)</f>
        <v>0</v>
      </c>
      <c r="DD456" s="18" t="str">
        <f>VLOOKUP(A456,[9]ESTADISTICAS_EN_EDUCACION_BASIC!$C$3:$AK$127,11,0)</f>
        <v>122.2</v>
      </c>
      <c r="DE456" s="18" t="str">
        <f>VLOOKUP($A456,[9]ESTADISTICAS_EN_EDUCACION_BASIC!$C$3:$AK$127,6,0)</f>
        <v>92.6</v>
      </c>
      <c r="DF456" s="18" t="str">
        <f>VLOOKUP($A456,[9]ESTADISTICAS_EN_EDUCACION_BASIC!$C$3:$AK$127,18,0)</f>
        <v>4.79</v>
      </c>
      <c r="DG456" s="18" t="str">
        <f>VLOOKUP($A456,[9]ESTADISTICAS_EN_EDUCACION_BASIC!$C$3:$AK$127,28,0)</f>
        <v>3.73</v>
      </c>
      <c r="DH456" s="38">
        <f>VLOOKUP(A456,[10]Hoja4!$A$1:$D$63,4,0)</f>
        <v>82.101806239737272</v>
      </c>
      <c r="DI456" s="18">
        <f>VLOOKUP(A456,[10]Hoja4!$A$1:$D$63,2,0)</f>
        <v>1</v>
      </c>
      <c r="DJ456" s="38">
        <v>0</v>
      </c>
      <c r="DK456" s="18">
        <v>0</v>
      </c>
      <c r="DL456" s="18">
        <v>0</v>
      </c>
      <c r="DM456" s="18">
        <v>0</v>
      </c>
      <c r="DN456" s="38">
        <v>0</v>
      </c>
      <c r="DO456" s="18">
        <v>0</v>
      </c>
      <c r="DP456" s="38">
        <f>VLOOKUP(A456,[10]Hoja10!$A$1:$D$61,4,0)</f>
        <v>78.678206136900073</v>
      </c>
      <c r="DQ456" s="18">
        <f>VLOOKUP(A456,[10]Hoja10!$A$1:$D$61,2,0)</f>
        <v>1</v>
      </c>
      <c r="DR456" s="18">
        <v>0</v>
      </c>
      <c r="DS456" s="18">
        <v>0</v>
      </c>
      <c r="DT456" s="38">
        <f>VLOOKUP(A456,[10]Hoja12!$A$1:$D$41,4,0)</f>
        <v>78.678206136900073</v>
      </c>
      <c r="DU456" s="18">
        <f>VLOOKUP(A456,[10]Hoja12!$A$1:$D$41,2,0)</f>
        <v>1</v>
      </c>
      <c r="DV456" s="18">
        <v>0</v>
      </c>
      <c r="DW456" s="18">
        <v>0</v>
      </c>
      <c r="DX456" s="18">
        <v>0</v>
      </c>
      <c r="DY456" s="18">
        <v>0</v>
      </c>
      <c r="DZ456" s="188">
        <v>0</v>
      </c>
      <c r="EA456" s="189">
        <v>0</v>
      </c>
      <c r="EB456" s="188">
        <v>56.310679611650485</v>
      </c>
      <c r="EC456" s="189">
        <v>29</v>
      </c>
      <c r="ED456" s="38">
        <f>VLOOKUP(A456,'[3]2019'!$A$8:$K$140,11,0)</f>
        <v>0.94339622641509435</v>
      </c>
      <c r="EE456" s="18">
        <f>VLOOKUP(A456,'[3]2019'!$A$8:$K$140,10,0)</f>
        <v>1</v>
      </c>
      <c r="EF456" s="18" t="str">
        <f>VLOOKUP($A456,[9]ESTADISTICAS_EN_EDUCACION_BASIC!$C$3:$AK$127,11,0)</f>
        <v>122.2</v>
      </c>
      <c r="EG456" s="18" t="str">
        <f>VLOOKUP($A456,[9]ESTADISTICAS_EN_EDUCACION_BASIC!$C$3:$AK$127,7,0)</f>
        <v>49.6</v>
      </c>
      <c r="EH456" s="18" t="str">
        <f>VLOOKUP($A456,[9]ESTADISTICAS_EN_EDUCACION_BASIC!$C$3:$AK$127,18,0)</f>
        <v>4.79</v>
      </c>
      <c r="EI456" s="18" t="str">
        <f>VLOOKUP($A456,[9]ESTADISTICAS_EN_EDUCACION_BASIC!$C$3:$AK$127,29,0)</f>
        <v>1.93</v>
      </c>
      <c r="EJ456" s="31"/>
      <c r="EK456" s="31"/>
      <c r="EL456" s="18" t="str">
        <f>VLOOKUP($A456,[9]ESTADISTICAS_EN_EDUCACION_BASIC!$C$3:$AK$127,13,0)</f>
        <v>50.1</v>
      </c>
      <c r="EM456" s="18" t="str">
        <f>VLOOKUP($A456,[9]ESTADISTICAS_EN_EDUCACION_BASIC!$C$3:$AK$127,8,0)</f>
        <v>20.3</v>
      </c>
      <c r="EN456" s="18" t="str">
        <f>VLOOKUP($A456,[9]ESTADISTICAS_EN_EDUCACION_BASIC!$C$3:$AK$127,20,0)</f>
        <v>8.64</v>
      </c>
      <c r="EO456" s="18" t="str">
        <f>VLOOKUP($A456,[9]ESTADISTICAS_EN_EDUCACION_BASIC!$C$3:$AK$127,30,0)</f>
        <v>2.27</v>
      </c>
      <c r="EP456" s="18">
        <v>0</v>
      </c>
      <c r="EQ456" s="18">
        <v>0</v>
      </c>
      <c r="ER456" s="38">
        <v>0</v>
      </c>
      <c r="ES456" s="18">
        <v>0</v>
      </c>
      <c r="ET456" s="38">
        <v>0</v>
      </c>
      <c r="EU456" s="18">
        <v>0</v>
      </c>
      <c r="EV456" s="38">
        <v>0</v>
      </c>
      <c r="EW456" s="18">
        <v>0</v>
      </c>
      <c r="EX456" s="31"/>
      <c r="EY456" s="188">
        <v>58.315334773218147</v>
      </c>
      <c r="EZ456" s="189">
        <v>27</v>
      </c>
      <c r="FA456" s="188">
        <v>38.647342995169083</v>
      </c>
      <c r="FB456" s="189">
        <v>16</v>
      </c>
      <c r="FC456" s="18">
        <v>0</v>
      </c>
      <c r="FD456" s="18">
        <v>0</v>
      </c>
      <c r="FE456" s="38">
        <f>VLOOKUP(A456,[10]Hoja16!$A$1:$D$88,4,0)</f>
        <v>96.478533526290406</v>
      </c>
      <c r="FF456" s="18">
        <f>VLOOKUP(A456,[10]Hoja16!$A$1:$D$88,2,0)</f>
        <v>2</v>
      </c>
      <c r="FG456" s="18">
        <v>0</v>
      </c>
      <c r="FH456" s="18">
        <v>0</v>
      </c>
      <c r="FI456" s="18">
        <v>0</v>
      </c>
      <c r="FJ456" s="18">
        <v>0</v>
      </c>
      <c r="FK456" s="38">
        <f>VLOOKUP(A456,[10]Hoja19!$A$1:$D$97,4,0)</f>
        <v>96.478533526290406</v>
      </c>
      <c r="FL456" s="18">
        <f>VLOOKUP(A456,[10]Hoja19!$A$1:$D$97,2,0)</f>
        <v>2</v>
      </c>
      <c r="FM456" s="38">
        <f>VLOOKUP(A456,[10]Hoja20!$A$1:$D$91,4,0)</f>
        <v>48.239266763145203</v>
      </c>
      <c r="FN456" s="18">
        <f>VLOOKUP(A456,[10]Hoja20!$A$1:$D$91,2,0)</f>
        <v>1</v>
      </c>
      <c r="FO456" s="38">
        <v>0</v>
      </c>
      <c r="FP456" s="18">
        <v>0</v>
      </c>
      <c r="FQ456" s="38">
        <f>VLOOKUP(A456,[10]Hoja22!$A$1:$D$60,4,0)</f>
        <v>48.239266763145203</v>
      </c>
      <c r="FR456" s="18">
        <f>VLOOKUP(A456,[10]Hoja22!$A$1:$D$60,2,0)</f>
        <v>1</v>
      </c>
      <c r="FS456" s="38">
        <f>VLOOKUP(A456,'[3]2019'!$A$8:$M$140,13,0)</f>
        <v>1.0405827263267431</v>
      </c>
      <c r="FT456" s="18">
        <f>VLOOKUP(A456,'[3]2019'!$A$8:$M$140,12,0)</f>
        <v>1</v>
      </c>
      <c r="FU456" s="38">
        <f>VLOOKUP(A456,'[3]2019'!$A$8:$O$140,15,0)</f>
        <v>1.1695906432748537</v>
      </c>
      <c r="FV456" s="18">
        <f>VLOOKUP(A456,'[3]2019'!$A$8:$O$140,14,0)</f>
        <v>1</v>
      </c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31"/>
      <c r="HL456" s="31"/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31"/>
      <c r="HY456" s="31"/>
      <c r="HZ456" s="31"/>
      <c r="IA456" s="31"/>
      <c r="IB456" s="31"/>
      <c r="IC456" s="31"/>
      <c r="ID456" s="31"/>
      <c r="IE456" s="31"/>
      <c r="IF456" s="31"/>
      <c r="IG456" s="31"/>
      <c r="IH456" s="31"/>
      <c r="II456" s="31"/>
    </row>
    <row r="457" spans="1:243" s="11" customFormat="1" ht="12.75">
      <c r="A457" s="17" t="s">
        <v>525</v>
      </c>
      <c r="B457" s="18" t="s">
        <v>526</v>
      </c>
      <c r="C457" s="17" t="s">
        <v>479</v>
      </c>
      <c r="D457" s="25">
        <v>6</v>
      </c>
      <c r="E457" s="27">
        <v>2019</v>
      </c>
      <c r="F457" s="31"/>
      <c r="G457" s="194">
        <v>18737</v>
      </c>
      <c r="H457" s="194">
        <v>8003</v>
      </c>
      <c r="I457" s="194">
        <v>10734</v>
      </c>
      <c r="J457" s="200">
        <v>9.48</v>
      </c>
      <c r="K457" s="40">
        <f>VLOOKUP(A457,'[6]1.COBERTURA  DANE'!$B$7:$G$139,5,0)</f>
        <v>1702</v>
      </c>
      <c r="L457" s="26">
        <v>78.63</v>
      </c>
      <c r="M457" s="32">
        <v>14124</v>
      </c>
      <c r="N457" s="187">
        <v>1940</v>
      </c>
      <c r="O457" s="187">
        <v>945</v>
      </c>
      <c r="P457" s="187">
        <v>995</v>
      </c>
      <c r="Q457" s="196">
        <v>2324</v>
      </c>
      <c r="R457" s="197">
        <v>1136</v>
      </c>
      <c r="S457" s="197">
        <v>1188</v>
      </c>
      <c r="T457" s="187">
        <v>1910</v>
      </c>
      <c r="U457" s="187">
        <v>972</v>
      </c>
      <c r="V457" s="187">
        <v>938</v>
      </c>
      <c r="W457" s="198">
        <f>VLOOKUP($A457,[7]Hoja1!$A$1:$K$3750,9,0)</f>
        <v>2280</v>
      </c>
      <c r="X457" s="198">
        <f>VLOOKUP($A457,[7]Hoja1!$A$1:$K$3750,10,0)</f>
        <v>1176</v>
      </c>
      <c r="Y457" s="198">
        <f>VLOOKUP($A457,[7]Hoja1!$A$1:$K$3750,11,0)</f>
        <v>1104</v>
      </c>
      <c r="Z457" s="187">
        <v>1873</v>
      </c>
      <c r="AA457" s="187">
        <v>987</v>
      </c>
      <c r="AB457" s="187">
        <v>886</v>
      </c>
      <c r="AC457" s="198">
        <f>VLOOKUP(A457,[7]Hoja1!$A$1:$Q$3765,12,0)</f>
        <v>2212</v>
      </c>
      <c r="AD457" s="198">
        <f>VLOOKUP($A457,[7]Hoja1!$A$1:$Q$3765,13,0)</f>
        <v>1169</v>
      </c>
      <c r="AE457" s="198">
        <f>VLOOKUP($A457,[7]Hoja1!$A$1:$Q$3750,14,0)</f>
        <v>1043</v>
      </c>
      <c r="AF457" s="187">
        <v>1793</v>
      </c>
      <c r="AG457" s="187">
        <v>941</v>
      </c>
      <c r="AH457" s="187">
        <v>852</v>
      </c>
      <c r="AI457" s="198">
        <f>VLOOKUP($A457,[7]Hoja1!$A$1:$Q$3750,15,0)</f>
        <v>3703</v>
      </c>
      <c r="AJ457" s="198">
        <f>VLOOKUP($A457,[7]Hoja1!$A$1:$Q$3750,16,0)</f>
        <v>1938</v>
      </c>
      <c r="AK457" s="198">
        <f>VLOOKUP($A457,[7]Hoja1!$A$1:$Q$3750,17,0)</f>
        <v>1765</v>
      </c>
      <c r="AL457" s="187">
        <v>1689</v>
      </c>
      <c r="AM457" s="187">
        <v>881</v>
      </c>
      <c r="AN457" s="187">
        <v>808</v>
      </c>
      <c r="AO457" s="31"/>
      <c r="AP457" s="31"/>
      <c r="AQ457" s="31"/>
      <c r="AR457" s="31"/>
      <c r="AS457" s="27"/>
      <c r="AT457" s="31"/>
      <c r="AU457" s="31"/>
      <c r="AV457" s="31"/>
      <c r="AW457" s="31"/>
      <c r="AX457" s="38">
        <f>VLOOKUP(A457,[2]INFANTIL!$A$8:$AE$140,31,0)</f>
        <v>13.392857142857142</v>
      </c>
      <c r="AY457" s="18">
        <f>VLOOKUP(A457,[2]INFANTIL!$A$8:$AE$140,30,0)</f>
        <v>3</v>
      </c>
      <c r="AZ457" s="199">
        <f>VLOOKUP(A457,'[3]2019'!$A$8:$E$140,5,0)</f>
        <v>1.5463917525773194</v>
      </c>
      <c r="BA457" s="23">
        <f>VLOOKUP(A457,'[3]2019'!$A$8:$F$140,4,0)</f>
        <v>3</v>
      </c>
      <c r="BB457" s="22">
        <f>VLOOKUP(A457,'[2]MATERNAS DIRECTAS'!$A$8:$AE$140,31,0)</f>
        <v>0</v>
      </c>
      <c r="BC457" s="23">
        <f>VLOOKUP(A457,'[2]MATERNAS DIRECTAS'!$A$8:$AE$140,30,0)</f>
        <v>0</v>
      </c>
      <c r="BD457" s="28">
        <v>0</v>
      </c>
      <c r="BE457" s="29">
        <v>0</v>
      </c>
      <c r="BF457" s="38">
        <f>VLOOKUP(A457,[8]Controles!$A$7:$P$139,12,0)</f>
        <v>8.4821428571428577</v>
      </c>
      <c r="BG457" s="18">
        <f>VLOOKUP(A457,[8]Controles!$A$7:$L$139,11,0)</f>
        <v>19</v>
      </c>
      <c r="BH457" s="38">
        <f>VLOOKUP(A457,[8]Peso!$A$7:$D$139,4,0)</f>
        <v>6.6964285714285712</v>
      </c>
      <c r="BI457" s="18">
        <f>VLOOKUP(A457,[8]Peso!$A$7:$D$139,3,0)</f>
        <v>15</v>
      </c>
      <c r="BJ457" s="22">
        <f>VLOOKUP(A457,'[2]EDA &lt; 5AÑOS'!$A$8:$AE$140,31,0)</f>
        <v>0</v>
      </c>
      <c r="BK457" s="23">
        <f>VLOOKUP(A457,'[2]EDA &lt; 5AÑOS'!$A$8:$AE$140,30,0)</f>
        <v>0</v>
      </c>
      <c r="BL457" s="22">
        <f>VLOOKUP(A457,'[2]IRA &lt; 5AÑOS'!$A$8:$AE$140,31,0)</f>
        <v>0</v>
      </c>
      <c r="BM457" s="23">
        <f>VLOOKUP(A457,'[2]IRA &lt; 5AÑOS'!$A$8:$AE$140,30,0)</f>
        <v>0</v>
      </c>
      <c r="BN457" s="18">
        <v>0</v>
      </c>
      <c r="BO457" s="18">
        <v>0</v>
      </c>
      <c r="BP457" s="18">
        <v>0</v>
      </c>
      <c r="BQ457" s="18">
        <v>0</v>
      </c>
      <c r="BR457" s="37">
        <v>0</v>
      </c>
      <c r="BS457" s="26">
        <v>0</v>
      </c>
      <c r="BT457" s="18">
        <v>0</v>
      </c>
      <c r="BU457" s="18">
        <v>0</v>
      </c>
      <c r="BV457" s="201">
        <v>0.38095238095238093</v>
      </c>
      <c r="BW457" s="201">
        <v>1.0476190476190477</v>
      </c>
      <c r="BX457" s="201">
        <v>1.0216450216450217</v>
      </c>
      <c r="BY457" s="201">
        <v>1.0389610389610389</v>
      </c>
      <c r="BZ457" s="201">
        <v>1.051948051948052</v>
      </c>
      <c r="CA457" s="201">
        <v>0.97046413502109707</v>
      </c>
      <c r="CB457" s="201">
        <v>1.0337552742616034</v>
      </c>
      <c r="CC457" s="18" t="str">
        <f>VLOOKUP(A457,[9]ESTADISTICAS_EN_EDUCACION_BASIC!$C$3:$AK$127,10,0)</f>
        <v>85.7</v>
      </c>
      <c r="CD457" s="18" t="str">
        <f>VLOOKUP(A457,[9]ESTADISTICAS_EN_EDUCACION_BASIC!$C$3:$AK$158,5,0)</f>
        <v>82.9</v>
      </c>
      <c r="CE457" s="18" t="str">
        <f>VLOOKUP(A457,[9]ESTADISTICAS_EN_EDUCACION_BASIC!$C$3:$AK$127,17,0)</f>
        <v>4.63</v>
      </c>
      <c r="CF457" s="24"/>
      <c r="CG457" s="24"/>
      <c r="CH457" s="20" t="e">
        <f>VLOOKUP(A457,#REF!,4,0)</f>
        <v>#REF!</v>
      </c>
      <c r="CI457" s="21" t="e">
        <f>VLOOKUP(A457,#REF!,2,0)</f>
        <v>#REF!</v>
      </c>
      <c r="CJ457" s="38">
        <f>VLOOKUP(A457,'[3]2019'!$A$8:$G$140,7,0)</f>
        <v>0</v>
      </c>
      <c r="CK457" s="18">
        <f>VLOOKUP(A457,'[3]2019'!$A$9:$G$140,6,0)</f>
        <v>0</v>
      </c>
      <c r="CL457" s="18">
        <v>255.75</v>
      </c>
      <c r="CM457" s="26">
        <v>1</v>
      </c>
      <c r="CN457" s="38">
        <v>258.67</v>
      </c>
      <c r="CO457" s="18">
        <v>5</v>
      </c>
      <c r="CP457" s="18">
        <v>0</v>
      </c>
      <c r="CQ457" s="18">
        <v>0</v>
      </c>
      <c r="CR457" s="38">
        <v>43.86</v>
      </c>
      <c r="CS457" s="26">
        <v>1</v>
      </c>
      <c r="CT457" s="18">
        <v>0</v>
      </c>
      <c r="CU457" s="18">
        <v>0</v>
      </c>
      <c r="CV457" s="18">
        <v>0</v>
      </c>
      <c r="CW457" s="18">
        <v>0</v>
      </c>
      <c r="CX457" s="18">
        <v>0</v>
      </c>
      <c r="CY457" s="18">
        <v>0</v>
      </c>
      <c r="CZ457" s="38">
        <f>VLOOKUP(A457,[10]Hoja6!$A$1:$D$12,4,0)</f>
        <v>43.859649122807021</v>
      </c>
      <c r="DA457" s="18">
        <f>VLOOKUP(A457,[10]Hoja6!$A$1:$D$12,2,0)</f>
        <v>1</v>
      </c>
      <c r="DB457" s="38">
        <f>VLOOKUP(A457,'[3]2019'!$A$8:$I$140,9,0)</f>
        <v>0.53390282968499725</v>
      </c>
      <c r="DC457" s="18">
        <f>VLOOKUP(A457,'[3]2019'!$A$8:$I$140,8,0)</f>
        <v>1</v>
      </c>
      <c r="DD457" s="18" t="str">
        <f>VLOOKUP(A457,[9]ESTADISTICAS_EN_EDUCACION_BASIC!$C$3:$AK$127,11,0)</f>
        <v>145.6</v>
      </c>
      <c r="DE457" s="18" t="str">
        <f>VLOOKUP($A457,[9]ESTADISTICAS_EN_EDUCACION_BASIC!$C$3:$AK$127,6,0)</f>
        <v>110.4</v>
      </c>
      <c r="DF457" s="18" t="str">
        <f>VLOOKUP($A457,[9]ESTADISTICAS_EN_EDUCACION_BASIC!$C$3:$AK$127,18,0)</f>
        <v>8.33</v>
      </c>
      <c r="DG457" s="18" t="str">
        <f>VLOOKUP($A457,[9]ESTADISTICAS_EN_EDUCACION_BASIC!$C$3:$AK$127,28,0)</f>
        <v>2.14</v>
      </c>
      <c r="DH457" s="38">
        <f>VLOOKUP(A457,[10]Hoja4!$A$1:$D$63,4,0)</f>
        <v>175.43859649122808</v>
      </c>
      <c r="DI457" s="18">
        <f>VLOOKUP(A457,[10]Hoja4!$A$1:$D$63,2,0)</f>
        <v>4</v>
      </c>
      <c r="DJ457" s="38">
        <f>VLOOKUP(A457,'[10]AS 6 - 11'!$A$1:$D$84,4,0)</f>
        <v>131.57894736842104</v>
      </c>
      <c r="DK457" s="18">
        <f>VLOOKUP(A457,'[10]AS 6 - 11'!$A$1:$D$84,2,0)</f>
        <v>3</v>
      </c>
      <c r="DL457" s="18">
        <v>0</v>
      </c>
      <c r="DM457" s="18">
        <v>0</v>
      </c>
      <c r="DN457" s="38">
        <f>VLOOKUP(A457,[10]Hoja8!$A$1:$D$72,4,0)</f>
        <v>90.415913200723324</v>
      </c>
      <c r="DO457" s="18">
        <f>VLOOKUP(A457,[10]Hoja8!$A$1:$D$72,2,0)</f>
        <v>2</v>
      </c>
      <c r="DP457" s="18">
        <v>0</v>
      </c>
      <c r="DQ457" s="18">
        <v>0</v>
      </c>
      <c r="DR457" s="18">
        <v>0</v>
      </c>
      <c r="DS457" s="18">
        <v>0</v>
      </c>
      <c r="DT457" s="18">
        <v>0</v>
      </c>
      <c r="DU457" s="18">
        <v>0</v>
      </c>
      <c r="DV457" s="18">
        <v>0</v>
      </c>
      <c r="DW457" s="18">
        <v>0</v>
      </c>
      <c r="DX457" s="18">
        <v>0</v>
      </c>
      <c r="DY457" s="18">
        <v>0</v>
      </c>
      <c r="DZ457" s="188">
        <v>0</v>
      </c>
      <c r="EA457" s="189">
        <v>0</v>
      </c>
      <c r="EB457" s="188">
        <v>73.943661971830991</v>
      </c>
      <c r="EC457" s="189">
        <v>63</v>
      </c>
      <c r="ED457" s="38">
        <f>VLOOKUP(A457,'[3]2019'!$A$8:$K$140,11,0)</f>
        <v>0.5577244841048522</v>
      </c>
      <c r="EE457" s="18">
        <f>VLOOKUP(A457,'[3]2019'!$A$8:$K$140,10,0)</f>
        <v>1</v>
      </c>
      <c r="EF457" s="18" t="str">
        <f>VLOOKUP($A457,[9]ESTADISTICAS_EN_EDUCACION_BASIC!$C$3:$AK$127,11,0)</f>
        <v>145.6</v>
      </c>
      <c r="EG457" s="18" t="str">
        <f>VLOOKUP($A457,[9]ESTADISTICAS_EN_EDUCACION_BASIC!$C$3:$AK$127,7,0)</f>
        <v>51.1</v>
      </c>
      <c r="EH457" s="18" t="str">
        <f>VLOOKUP($A457,[9]ESTADISTICAS_EN_EDUCACION_BASIC!$C$3:$AK$127,18,0)</f>
        <v>8.33</v>
      </c>
      <c r="EI457" s="18">
        <f>VLOOKUP($A457,[9]ESTADISTICAS_EN_EDUCACION_BASIC!$C$3:$AK$127,29,0)</f>
        <v>1</v>
      </c>
      <c r="EJ457" s="31"/>
      <c r="EK457" s="31"/>
      <c r="EL457" s="18" t="str">
        <f>VLOOKUP($A457,[9]ESTADISTICAS_EN_EDUCACION_BASIC!$C$3:$AK$127,13,0)</f>
        <v>44.8</v>
      </c>
      <c r="EM457" s="18" t="str">
        <f>VLOOKUP($A457,[9]ESTADISTICAS_EN_EDUCACION_BASIC!$C$3:$AK$127,8,0)</f>
        <v>18.1</v>
      </c>
      <c r="EN457" s="18" t="str">
        <f>VLOOKUP($A457,[9]ESTADISTICAS_EN_EDUCACION_BASIC!$C$3:$AK$127,20,0)</f>
        <v>3.81</v>
      </c>
      <c r="EO457" s="18" t="str">
        <f>VLOOKUP($A457,[9]ESTADISTICAS_EN_EDUCACION_BASIC!$C$3:$AK$127,30,0)</f>
        <v>0.42</v>
      </c>
      <c r="EP457" s="38">
        <f>VLOOKUP(A457,[10]Hoja2!$A$1:$D$72,4,0)</f>
        <v>90.415913200723324</v>
      </c>
      <c r="EQ457" s="18">
        <f>VLOOKUP(A457,[10]Hoja2!$A$1:$D$72,2,0)</f>
        <v>2</v>
      </c>
      <c r="ER457" s="38">
        <f>VLOOKUP(A457,[10]Hoja3!$A$1:$D$89,4,0)</f>
        <v>226.03978300180833</v>
      </c>
      <c r="ES457" s="18">
        <f>VLOOKUP(A457,[10]Hoja3!$A$1:$D$89,2,0)</f>
        <v>5</v>
      </c>
      <c r="ET457" s="38">
        <f>VLOOKUP(A457,[10]Hoja5!$A$1:$D$76,4,0)</f>
        <v>45.207956600361662</v>
      </c>
      <c r="EU457" s="18">
        <f>VLOOKUP(A457,[10]Hoja5!$A$1:$D$75,2,0)</f>
        <v>1</v>
      </c>
      <c r="EV457" s="38">
        <f>VLOOKUP(A457,[10]Hoja7!$A$1:$D$76,4,0)</f>
        <v>180.83182640144665</v>
      </c>
      <c r="EW457" s="18">
        <f>VLOOKUP(A457,[10]Hoja7!$A$1:$D$77,2,0)</f>
        <v>4</v>
      </c>
      <c r="EX457" s="31"/>
      <c r="EY457" s="188">
        <v>70.544554455445535</v>
      </c>
      <c r="EZ457" s="192">
        <v>57</v>
      </c>
      <c r="FA457" s="188">
        <v>78.023407022106639</v>
      </c>
      <c r="FB457" s="189">
        <v>60</v>
      </c>
      <c r="FC457" s="18">
        <v>0</v>
      </c>
      <c r="FD457" s="18">
        <v>0</v>
      </c>
      <c r="FE457" s="38">
        <f>VLOOKUP(A457,[10]Hoja16!$A$1:$D$88,4,0)</f>
        <v>81.015392924655686</v>
      </c>
      <c r="FF457" s="18">
        <f>VLOOKUP(A457,[10]Hoja16!$A$1:$D$88,2,0)</f>
        <v>3</v>
      </c>
      <c r="FG457" s="38">
        <f>VLOOKUP(A457,[10]Hoja17!$A$1:$D$33,4,0)</f>
        <v>27.005130974885226</v>
      </c>
      <c r="FH457" s="18">
        <f>VLOOKUP(A457,[10]Hoja17!$A$1:$D$33,2,0)</f>
        <v>1</v>
      </c>
      <c r="FI457" s="18">
        <v>0</v>
      </c>
      <c r="FJ457" s="18">
        <v>0</v>
      </c>
      <c r="FK457" s="38">
        <f>VLOOKUP(A457,[10]Hoja19!$A$1:$D$97,4,0)</f>
        <v>108.0205238995409</v>
      </c>
      <c r="FL457" s="18">
        <f>VLOOKUP(A457,[10]Hoja19!$A$1:$D$97,2,0)</f>
        <v>4</v>
      </c>
      <c r="FM457" s="38">
        <f>VLOOKUP(A457,[10]Hoja20!$A$1:$D$91,4,0)</f>
        <v>243.04617877396706</v>
      </c>
      <c r="FN457" s="18">
        <f>VLOOKUP(A457,[10]Hoja20!$A$1:$D$91,2,0)</f>
        <v>9</v>
      </c>
      <c r="FO457" s="38">
        <f>VLOOKUP(A457,[10]Hoja21!$A$1:$D$101,4,0)</f>
        <v>270.0513097488523</v>
      </c>
      <c r="FP457" s="18">
        <f>VLOOKUP(A457,[10]Hoja21!$A$1:$D$101,2,0)</f>
        <v>10</v>
      </c>
      <c r="FQ457" s="38">
        <f>VLOOKUP(A457,[10]Hoja22!$A$1:$D$60,4,0)</f>
        <v>27.005130974885226</v>
      </c>
      <c r="FR457" s="18">
        <f>VLOOKUP(A457,[10]Hoja22!$A$1:$D$60,2,0)</f>
        <v>1</v>
      </c>
      <c r="FS457" s="38">
        <f>VLOOKUP(A457,'[3]2019'!$A$8:$M$140,13,0)</f>
        <v>0.59206631142687971</v>
      </c>
      <c r="FT457" s="18">
        <f>VLOOKUP(A457,'[3]2019'!$A$8:$M$140,12,0)</f>
        <v>1</v>
      </c>
      <c r="FU457" s="38">
        <f>VLOOKUP(A457,'[3]2019'!$A$8:$O$140,15,0)</f>
        <v>1.8416206261510129</v>
      </c>
      <c r="FV457" s="18">
        <f>VLOOKUP(A457,'[3]2019'!$A$8:$O$140,14,0)</f>
        <v>3</v>
      </c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</row>
    <row r="458" spans="1:243" s="11" customFormat="1" ht="12.75">
      <c r="A458" s="17" t="s">
        <v>535</v>
      </c>
      <c r="B458" s="18" t="s">
        <v>536</v>
      </c>
      <c r="C458" s="17" t="s">
        <v>441</v>
      </c>
      <c r="D458" s="25">
        <v>6</v>
      </c>
      <c r="E458" s="27">
        <v>2019</v>
      </c>
      <c r="F458" s="31"/>
      <c r="G458" s="194">
        <v>7085</v>
      </c>
      <c r="H458" s="194">
        <v>1294</v>
      </c>
      <c r="I458" s="194">
        <v>5791</v>
      </c>
      <c r="J458" s="200">
        <v>15.6</v>
      </c>
      <c r="K458" s="40">
        <f>VLOOKUP(A458,'[6]1.COBERTURA  DANE'!$B$7:$G$139,5,0)</f>
        <v>1187</v>
      </c>
      <c r="L458" s="26">
        <v>70.5</v>
      </c>
      <c r="M458" s="32">
        <v>5365</v>
      </c>
      <c r="N458" s="187">
        <v>625</v>
      </c>
      <c r="O458" s="187">
        <v>337</v>
      </c>
      <c r="P458" s="187">
        <v>288</v>
      </c>
      <c r="Q458" s="196">
        <f>VLOOKUP($A458,[7]Hoja1!$A$1:$H$3750,6,0)</f>
        <v>751</v>
      </c>
      <c r="R458" s="196">
        <f>VLOOKUP($A458,[7]Hoja1!$A$1:$H$3750,7,0)</f>
        <v>404</v>
      </c>
      <c r="S458" s="196">
        <f>VLOOKUP($A458,[7]Hoja1!$A$1:$H$3750,8,0)</f>
        <v>347</v>
      </c>
      <c r="T458" s="187">
        <v>633</v>
      </c>
      <c r="U458" s="187">
        <v>332</v>
      </c>
      <c r="V458" s="187">
        <v>301</v>
      </c>
      <c r="W458" s="198">
        <f>VLOOKUP($A458,[7]Hoja1!$A$1:$K$3750,9,0)</f>
        <v>765</v>
      </c>
      <c r="X458" s="198">
        <f>VLOOKUP($A458,[7]Hoja1!$A$1:$K$3750,10,0)</f>
        <v>398</v>
      </c>
      <c r="Y458" s="198">
        <f>VLOOKUP($A458,[7]Hoja1!$A$1:$K$3750,11,0)</f>
        <v>367</v>
      </c>
      <c r="Z458" s="187">
        <v>649</v>
      </c>
      <c r="AA458" s="187">
        <v>334</v>
      </c>
      <c r="AB458" s="187">
        <v>315</v>
      </c>
      <c r="AC458" s="198">
        <f>VLOOKUP(A458,[7]Hoja1!$A$1:$Q$3765,12,0)</f>
        <v>777</v>
      </c>
      <c r="AD458" s="198">
        <f>VLOOKUP($A458,[7]Hoja1!$A$1:$Q$3765,13,0)</f>
        <v>400</v>
      </c>
      <c r="AE458" s="198">
        <f>VLOOKUP($A458,[7]Hoja1!$A$1:$Q$3750,14,0)</f>
        <v>377</v>
      </c>
      <c r="AF458" s="187">
        <v>636</v>
      </c>
      <c r="AG458" s="187">
        <v>329</v>
      </c>
      <c r="AH458" s="187">
        <v>307</v>
      </c>
      <c r="AI458" s="198">
        <f>VLOOKUP($A458,[7]Hoja1!$A$1:$Q$3750,15,0)</f>
        <v>1228</v>
      </c>
      <c r="AJ458" s="198">
        <f>VLOOKUP($A458,[7]Hoja1!$A$1:$Q$3750,16,0)</f>
        <v>634</v>
      </c>
      <c r="AK458" s="198">
        <f>VLOOKUP($A458,[7]Hoja1!$A$1:$Q$3750,17,0)</f>
        <v>594</v>
      </c>
      <c r="AL458" s="187">
        <v>566</v>
      </c>
      <c r="AM458" s="187">
        <v>292</v>
      </c>
      <c r="AN458" s="187">
        <v>274</v>
      </c>
      <c r="AO458" s="31"/>
      <c r="AP458" s="31"/>
      <c r="AQ458" s="31"/>
      <c r="AR458" s="31"/>
      <c r="AS458" s="27"/>
      <c r="AT458" s="31"/>
      <c r="AU458" s="31"/>
      <c r="AV458" s="31"/>
      <c r="AW458" s="31"/>
      <c r="AX458" s="38">
        <f>VLOOKUP(A458,[2]INFANTIL!$A$8:$AE$140,31,0)</f>
        <v>10.989010989010989</v>
      </c>
      <c r="AY458" s="18">
        <f>VLOOKUP(A458,[2]INFANTIL!$A$8:$AE$140,30,0)</f>
        <v>1</v>
      </c>
      <c r="AZ458" s="199">
        <f>VLOOKUP(A458,'[3]2019'!$A$8:$E$140,5,0)</f>
        <v>1.6</v>
      </c>
      <c r="BA458" s="23">
        <f>VLOOKUP(A458,'[3]2019'!$A$8:$F$140,4,0)</f>
        <v>1</v>
      </c>
      <c r="BB458" s="22">
        <f>VLOOKUP(A458,'[2]MATERNAS DIRECTAS'!$A$8:$AE$140,31,0)</f>
        <v>0</v>
      </c>
      <c r="BC458" s="23">
        <f>VLOOKUP(A458,'[2]MATERNAS DIRECTAS'!$A$8:$AE$140,30,0)</f>
        <v>0</v>
      </c>
      <c r="BD458" s="28">
        <v>0</v>
      </c>
      <c r="BE458" s="29">
        <v>0</v>
      </c>
      <c r="BF458" s="38">
        <f>VLOOKUP(A458,[8]Controles!$A$7:$P$139,12,0)</f>
        <v>5.4945054945054945</v>
      </c>
      <c r="BG458" s="18">
        <f>VLOOKUP(A458,[8]Controles!$A$7:$L$139,11,0)</f>
        <v>5</v>
      </c>
      <c r="BH458" s="38">
        <f>VLOOKUP(A458,[8]Peso!$A$7:$D$139,4,0)</f>
        <v>5.4945054945054945</v>
      </c>
      <c r="BI458" s="18">
        <f>VLOOKUP(A458,[8]Peso!$A$7:$D$139,3,0)</f>
        <v>5</v>
      </c>
      <c r="BJ458" s="22">
        <f>VLOOKUP(A458,'[2]EDA &lt; 5AÑOS'!$A$8:$AE$140,31,0)</f>
        <v>0</v>
      </c>
      <c r="BK458" s="23">
        <f>VLOOKUP(A458,'[2]EDA &lt; 5AÑOS'!$A$8:$AE$140,30,0)</f>
        <v>0</v>
      </c>
      <c r="BL458" s="22">
        <f>VLOOKUP(A458,'[2]IRA &lt; 5AÑOS'!$A$8:$AE$140,31,0)</f>
        <v>0</v>
      </c>
      <c r="BM458" s="23">
        <f>VLOOKUP(A458,'[2]IRA &lt; 5AÑOS'!$A$8:$AE$140,30,0)</f>
        <v>0</v>
      </c>
      <c r="BN458" s="18">
        <v>0</v>
      </c>
      <c r="BO458" s="18">
        <v>0</v>
      </c>
      <c r="BP458" s="18">
        <v>0</v>
      </c>
      <c r="BQ458" s="18">
        <v>0</v>
      </c>
      <c r="BR458" s="37">
        <v>0</v>
      </c>
      <c r="BS458" s="26">
        <v>0</v>
      </c>
      <c r="BT458" s="18">
        <v>0</v>
      </c>
      <c r="BU458" s="18">
        <v>0</v>
      </c>
      <c r="BV458" s="201">
        <v>0.27956989247311825</v>
      </c>
      <c r="BW458" s="201">
        <v>1.086021505376344</v>
      </c>
      <c r="BX458" s="201">
        <v>0.91397849462365588</v>
      </c>
      <c r="BY458" s="201">
        <v>1.086021505376344</v>
      </c>
      <c r="BZ458" s="201">
        <v>0.967741935483871</v>
      </c>
      <c r="CA458" s="201">
        <v>0.91176470588235292</v>
      </c>
      <c r="CB458" s="201">
        <v>0.93137254901960786</v>
      </c>
      <c r="CC458" s="18" t="str">
        <f>VLOOKUP(A458,[9]ESTADISTICAS_EN_EDUCACION_BASIC!$C$3:$AK$127,10,0)</f>
        <v>89.7</v>
      </c>
      <c r="CD458" s="18" t="str">
        <f>VLOOKUP(A458,[9]ESTADISTICAS_EN_EDUCACION_BASIC!$C$3:$AK$158,5,0)</f>
        <v>60.9</v>
      </c>
      <c r="CE458" s="18" t="str">
        <f>VLOOKUP(A458,[9]ESTADISTICAS_EN_EDUCACION_BASIC!$C$3:$AK$127,17,0)</f>
        <v>1.43</v>
      </c>
      <c r="CF458" s="24"/>
      <c r="CG458" s="24"/>
      <c r="CH458" s="20">
        <v>0</v>
      </c>
      <c r="CI458" s="21">
        <v>0</v>
      </c>
      <c r="CJ458" s="38">
        <f>VLOOKUP(A458,'[3]2019'!$A$8:$G$140,7,0)</f>
        <v>0</v>
      </c>
      <c r="CK458" s="18">
        <f>VLOOKUP(A458,'[3]2019'!$A$9:$G$140,6,0)</f>
        <v>0</v>
      </c>
      <c r="CL458" s="18">
        <v>0</v>
      </c>
      <c r="CM458" s="26">
        <v>0</v>
      </c>
      <c r="CN458" s="18">
        <v>0</v>
      </c>
      <c r="CO458" s="18">
        <v>0</v>
      </c>
      <c r="CP458" s="18">
        <v>0</v>
      </c>
      <c r="CQ458" s="18">
        <v>0</v>
      </c>
      <c r="CR458" s="18">
        <v>0</v>
      </c>
      <c r="CS458" s="18">
        <v>0</v>
      </c>
      <c r="CT458" s="18">
        <v>0</v>
      </c>
      <c r="CU458" s="18">
        <v>0</v>
      </c>
      <c r="CV458" s="18">
        <v>0</v>
      </c>
      <c r="CW458" s="18">
        <v>0</v>
      </c>
      <c r="CX458" s="18">
        <v>0</v>
      </c>
      <c r="CY458" s="18">
        <v>0</v>
      </c>
      <c r="CZ458" s="38">
        <v>0</v>
      </c>
      <c r="DA458" s="18">
        <v>0</v>
      </c>
      <c r="DB458" s="38">
        <f>VLOOKUP(A458,'[3]2019'!$A$8:$I$140,9,0)</f>
        <v>0</v>
      </c>
      <c r="DC458" s="18">
        <f>VLOOKUP(A458,'[3]2019'!$A$8:$I$140,8,0)</f>
        <v>0</v>
      </c>
      <c r="DD458" s="18" t="str">
        <f>VLOOKUP(A458,[9]ESTADISTICAS_EN_EDUCACION_BASIC!$C$3:$AK$127,11,0)</f>
        <v>130.3</v>
      </c>
      <c r="DE458" s="18" t="str">
        <f>VLOOKUP($A458,[9]ESTADISTICAS_EN_EDUCACION_BASIC!$C$3:$AK$127,6,0)</f>
        <v>96.7</v>
      </c>
      <c r="DF458" s="18" t="str">
        <f>VLOOKUP($A458,[9]ESTADISTICAS_EN_EDUCACION_BASIC!$C$3:$AK$127,18,0)</f>
        <v>0.49</v>
      </c>
      <c r="DG458" s="18">
        <f>VLOOKUP($A458,[9]ESTADISTICAS_EN_EDUCACION_BASIC!$C$3:$AK$127,28,0)</f>
        <v>0</v>
      </c>
      <c r="DH458" s="38">
        <v>0</v>
      </c>
      <c r="DI458" s="18">
        <v>0</v>
      </c>
      <c r="DJ458" s="38">
        <f>VLOOKUP(A458,'[10]AS 6 - 11'!$A$1:$D$84,4,0)</f>
        <v>130.718954248366</v>
      </c>
      <c r="DK458" s="18">
        <f>VLOOKUP(A458,'[10]AS 6 - 11'!$A$1:$D$84,2,0)</f>
        <v>1</v>
      </c>
      <c r="DL458" s="18">
        <v>0</v>
      </c>
      <c r="DM458" s="18">
        <v>0</v>
      </c>
      <c r="DN458" s="38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>
        <v>0</v>
      </c>
      <c r="DV458" s="18">
        <v>0</v>
      </c>
      <c r="DW458" s="18">
        <v>0</v>
      </c>
      <c r="DX458" s="18">
        <v>0</v>
      </c>
      <c r="DY458" s="18">
        <v>0</v>
      </c>
      <c r="DZ458" s="188">
        <v>3.1746031746031744</v>
      </c>
      <c r="EA458" s="189">
        <v>1</v>
      </c>
      <c r="EB458" s="188">
        <v>55.374592833876221</v>
      </c>
      <c r="EC458" s="189">
        <v>17</v>
      </c>
      <c r="ED458" s="38">
        <f>VLOOKUP(A458,'[3]2019'!$A$8:$K$140,11,0)</f>
        <v>0</v>
      </c>
      <c r="EE458" s="18">
        <f>VLOOKUP(A458,'[3]2019'!$A$8:$K$140,10,0)</f>
        <v>0</v>
      </c>
      <c r="EF458" s="18" t="str">
        <f>VLOOKUP($A458,[9]ESTADISTICAS_EN_EDUCACION_BASIC!$C$3:$AK$127,11,0)</f>
        <v>130.3</v>
      </c>
      <c r="EG458" s="18" t="str">
        <f>VLOOKUP($A458,[9]ESTADISTICAS_EN_EDUCACION_BASIC!$C$3:$AK$127,7,0)</f>
        <v>49.3</v>
      </c>
      <c r="EH458" s="18" t="str">
        <f>VLOOKUP($A458,[9]ESTADISTICAS_EN_EDUCACION_BASIC!$C$3:$AK$127,18,0)</f>
        <v>0.49</v>
      </c>
      <c r="EI458" s="18" t="str">
        <f>VLOOKUP($A458,[9]ESTADISTICAS_EN_EDUCACION_BASIC!$C$3:$AK$127,29,0)</f>
        <v>5.69</v>
      </c>
      <c r="EJ458" s="31"/>
      <c r="EK458" s="31"/>
      <c r="EL458" s="18" t="str">
        <f>VLOOKUP($A458,[9]ESTADISTICAS_EN_EDUCACION_BASIC!$C$3:$AK$127,13,0)</f>
        <v>39.8</v>
      </c>
      <c r="EM458" s="18" t="str">
        <f>VLOOKUP($A458,[9]ESTADISTICAS_EN_EDUCACION_BASIC!$C$3:$AK$127,8,0)</f>
        <v>21.7</v>
      </c>
      <c r="EN458" s="18" t="str">
        <f>VLOOKUP($A458,[9]ESTADISTICAS_EN_EDUCACION_BASIC!$C$3:$AK$127,20,0)</f>
        <v>4.63</v>
      </c>
      <c r="EO458" s="18" t="str">
        <f>VLOOKUP($A458,[9]ESTADISTICAS_EN_EDUCACION_BASIC!$C$3:$AK$127,30,0)</f>
        <v>3.7</v>
      </c>
      <c r="EP458" s="18">
        <v>0</v>
      </c>
      <c r="EQ458" s="18">
        <v>0</v>
      </c>
      <c r="ER458" s="38">
        <f>VLOOKUP(A458,[10]Hoja3!$A$1:$D$89,4,0)</f>
        <v>128.70012870012869</v>
      </c>
      <c r="ES458" s="18">
        <f>VLOOKUP(A458,[10]Hoja3!$A$1:$D$89,2,0)</f>
        <v>1</v>
      </c>
      <c r="ET458" s="38">
        <v>0</v>
      </c>
      <c r="EU458" s="18">
        <v>0</v>
      </c>
      <c r="EV458" s="38">
        <v>0</v>
      </c>
      <c r="EW458" s="18">
        <v>0</v>
      </c>
      <c r="EX458" s="31"/>
      <c r="EY458" s="188">
        <v>120.43795620437957</v>
      </c>
      <c r="EZ458" s="189">
        <v>33</v>
      </c>
      <c r="FA458" s="188">
        <v>76.305220883534147</v>
      </c>
      <c r="FB458" s="189">
        <v>19</v>
      </c>
      <c r="FC458" s="18">
        <v>0</v>
      </c>
      <c r="FD458" s="18">
        <v>0</v>
      </c>
      <c r="FE458" s="38">
        <v>0</v>
      </c>
      <c r="FF458" s="18">
        <v>0</v>
      </c>
      <c r="FG458" s="18">
        <v>0</v>
      </c>
      <c r="FH458" s="18">
        <v>0</v>
      </c>
      <c r="FI458" s="18">
        <v>0</v>
      </c>
      <c r="FJ458" s="18">
        <v>0</v>
      </c>
      <c r="FK458" s="38">
        <v>0</v>
      </c>
      <c r="FL458" s="18">
        <v>0</v>
      </c>
      <c r="FM458" s="38">
        <f>VLOOKUP(A458,[10]Hoja20!$A$1:$D$91,4,0)</f>
        <v>81.433224755700323</v>
      </c>
      <c r="FN458" s="18">
        <f>VLOOKUP(A458,[10]Hoja20!$A$1:$D$91,2,0)</f>
        <v>1</v>
      </c>
      <c r="FO458" s="38">
        <f>VLOOKUP(A458,[10]Hoja21!$A$1:$D$101,4,0)</f>
        <v>244.29967426710095</v>
      </c>
      <c r="FP458" s="18">
        <f>VLOOKUP(A458,[10]Hoja21!$A$1:$D$101,2,0)</f>
        <v>3</v>
      </c>
      <c r="FQ458" s="38">
        <v>0</v>
      </c>
      <c r="FR458" s="18">
        <v>0</v>
      </c>
      <c r="FS458" s="38">
        <f>VLOOKUP(A458,'[3]2019'!$A$8:$M$140,13,0)</f>
        <v>1.7667844522968197</v>
      </c>
      <c r="FT458" s="18">
        <f>VLOOKUP(A458,'[3]2019'!$A$8:$M$140,12,0)</f>
        <v>1</v>
      </c>
      <c r="FU458" s="38">
        <f>VLOOKUP(A458,'[3]2019'!$A$8:$O$140,15,0)</f>
        <v>0</v>
      </c>
      <c r="FV458" s="18">
        <f>VLOOKUP(A458,'[3]2019'!$A$8:$O$140,14,0)</f>
        <v>0</v>
      </c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</row>
    <row r="459" spans="1:243" s="11" customFormat="1" ht="12.75">
      <c r="A459" s="17" t="s">
        <v>545</v>
      </c>
      <c r="B459" s="18" t="s">
        <v>546</v>
      </c>
      <c r="C459" s="17" t="s">
        <v>547</v>
      </c>
      <c r="D459" s="25">
        <v>3</v>
      </c>
      <c r="E459" s="27">
        <v>2019</v>
      </c>
      <c r="F459" s="31"/>
      <c r="G459" s="194">
        <v>124647</v>
      </c>
      <c r="H459" s="194">
        <v>102946</v>
      </c>
      <c r="I459" s="194">
        <v>21701</v>
      </c>
      <c r="J459" s="200">
        <v>43.83</v>
      </c>
      <c r="K459" s="40">
        <f>VLOOKUP(A459,'[6]1.COBERTURA  DANE'!$B$7:$G$139,5,0)</f>
        <v>88062</v>
      </c>
      <c r="L459" s="26">
        <v>25.41</v>
      </c>
      <c r="M459" s="32">
        <v>51049</v>
      </c>
      <c r="N459" s="193">
        <v>11369</v>
      </c>
      <c r="O459" s="193">
        <v>5899</v>
      </c>
      <c r="P459" s="193">
        <v>5470</v>
      </c>
      <c r="Q459" s="196">
        <f>VLOOKUP($A459,[7]Hoja1!$A$1:$H$3750,6,0)</f>
        <v>13674</v>
      </c>
      <c r="R459" s="196">
        <f>VLOOKUP($A459,[7]Hoja1!$A$1:$H$3750,7,0)</f>
        <v>7091</v>
      </c>
      <c r="S459" s="196">
        <f>VLOOKUP($A459,[7]Hoja1!$A$1:$H$3750,8,0)</f>
        <v>6583</v>
      </c>
      <c r="T459" s="193">
        <v>11662</v>
      </c>
      <c r="U459" s="193">
        <v>6009</v>
      </c>
      <c r="V459" s="193">
        <v>5653</v>
      </c>
      <c r="W459" s="198">
        <f>VLOOKUP($A459,[7]Hoja1!$A$1:$K$3750,9,0)</f>
        <v>14109</v>
      </c>
      <c r="X459" s="198">
        <f>VLOOKUP($A459,[7]Hoja1!$A$1:$K$3750,10,0)</f>
        <v>7248</v>
      </c>
      <c r="Y459" s="198">
        <f>VLOOKUP($A459,[7]Hoja1!$A$1:$K$3750,11,0)</f>
        <v>6861</v>
      </c>
      <c r="Z459" s="193">
        <v>11940</v>
      </c>
      <c r="AA459" s="193">
        <v>6085</v>
      </c>
      <c r="AB459" s="193">
        <v>5855</v>
      </c>
      <c r="AC459" s="198">
        <f>VLOOKUP(A459,[7]Hoja1!$A$1:$Q$3765,12,0)</f>
        <v>14381</v>
      </c>
      <c r="AD459" s="198">
        <f>VLOOKUP($A459,[7]Hoja1!$A$1:$Q$3765,13,0)</f>
        <v>7275</v>
      </c>
      <c r="AE459" s="198">
        <f>VLOOKUP($A459,[7]Hoja1!$A$1:$Q$3750,14,0)</f>
        <v>7106</v>
      </c>
      <c r="AF459" s="193">
        <v>11928</v>
      </c>
      <c r="AG459" s="193">
        <v>5979</v>
      </c>
      <c r="AH459" s="193">
        <v>5949</v>
      </c>
      <c r="AI459" s="198">
        <f>VLOOKUP($A459,[7]Hoja1!$A$1:$Q$3750,15,0)</f>
        <v>25717</v>
      </c>
      <c r="AJ459" s="198">
        <f>VLOOKUP($A459,[7]Hoja1!$A$1:$Q$3750,16,0)</f>
        <v>12664</v>
      </c>
      <c r="AK459" s="198">
        <f>VLOOKUP($A459,[7]Hoja1!$A$1:$Q$3750,17,0)</f>
        <v>13053</v>
      </c>
      <c r="AL459" s="193">
        <v>11767</v>
      </c>
      <c r="AM459" s="193">
        <v>5806</v>
      </c>
      <c r="AN459" s="193">
        <v>5961</v>
      </c>
      <c r="AO459" s="31"/>
      <c r="AP459" s="31"/>
      <c r="AQ459" s="31"/>
      <c r="AR459" s="31"/>
      <c r="AS459" s="27"/>
      <c r="AT459" s="31"/>
      <c r="AU459" s="31"/>
      <c r="AV459" s="31"/>
      <c r="AW459" s="31"/>
      <c r="AX459" s="38">
        <f>VLOOKUP(A459,[2]INFANTIL!$A$8:$AE$140,31,0)</f>
        <v>12.351778656126482</v>
      </c>
      <c r="AY459" s="18">
        <f>VLOOKUP(A459,[2]INFANTIL!$A$8:$AE$140,30,0)</f>
        <v>25</v>
      </c>
      <c r="AZ459" s="199">
        <f>VLOOKUP(A459,'[3]2019'!$A$8:$E$140,5,0)</f>
        <v>2.7267129914680273</v>
      </c>
      <c r="BA459" s="23">
        <f>VLOOKUP(A459,'[3]2019'!$A$8:$F$140,4,0)</f>
        <v>31</v>
      </c>
      <c r="BB459" s="22">
        <f>VLOOKUP(A459,'[2]MATERNAS DIRECTAS'!$A$8:$AE$140,31,0)</f>
        <v>0</v>
      </c>
      <c r="BC459" s="23">
        <f>VLOOKUP(A459,'[2]MATERNAS DIRECTAS'!$A$8:$AE$140,30,0)</f>
        <v>0</v>
      </c>
      <c r="BD459" s="28">
        <v>0</v>
      </c>
      <c r="BE459" s="29">
        <v>0</v>
      </c>
      <c r="BF459" s="38">
        <f>VLOOKUP(A459,[8]Controles!$A$7:$P$139,12,0)</f>
        <v>8.0039525691699609</v>
      </c>
      <c r="BG459" s="18">
        <f>VLOOKUP(A459,[8]Controles!$A$7:$L$139,11,0)</f>
        <v>162</v>
      </c>
      <c r="BH459" s="38">
        <f>VLOOKUP(A459,[8]Peso!$A$7:$D$139,4,0)</f>
        <v>8.9920948616600782</v>
      </c>
      <c r="BI459" s="18">
        <f>VLOOKUP(A459,[8]Peso!$A$7:$D$139,3,0)</f>
        <v>182</v>
      </c>
      <c r="BJ459" s="22">
        <f>VLOOKUP(A459,'[2]EDA &lt; 5AÑOS'!$A$8:$AE$140,31,0)</f>
        <v>0</v>
      </c>
      <c r="BK459" s="23">
        <f>VLOOKUP(A459,'[2]EDA &lt; 5AÑOS'!$A$8:$AE$140,30,0)</f>
        <v>0</v>
      </c>
      <c r="BL459" s="22">
        <f>VLOOKUP(A459,'[2]IRA &lt; 5AÑOS'!$A$8:$AE$140,31,0)</f>
        <v>17.591696719148562</v>
      </c>
      <c r="BM459" s="23">
        <f>VLOOKUP(A459,'[2]IRA &lt; 5AÑOS'!$A$8:$AE$140,30,0)</f>
        <v>2</v>
      </c>
      <c r="BN459" s="26">
        <v>9.76</v>
      </c>
      <c r="BO459" s="18">
        <v>1</v>
      </c>
      <c r="BP459" s="27">
        <v>8.76</v>
      </c>
      <c r="BQ459" s="27">
        <v>1</v>
      </c>
      <c r="BR459" s="37">
        <v>0</v>
      </c>
      <c r="BS459" s="26">
        <v>0</v>
      </c>
      <c r="BT459" s="18">
        <v>0</v>
      </c>
      <c r="BU459" s="18">
        <v>0</v>
      </c>
      <c r="BV459" s="201">
        <v>1.6606377915278439</v>
      </c>
      <c r="BW459" s="201">
        <v>0.90766301761066159</v>
      </c>
      <c r="BX459" s="201">
        <v>0.92384578772013326</v>
      </c>
      <c r="BY459" s="201">
        <v>0.90671108995716321</v>
      </c>
      <c r="BZ459" s="201">
        <v>0.94098048548310331</v>
      </c>
      <c r="CA459" s="201">
        <v>0.78752181500872598</v>
      </c>
      <c r="CB459" s="201">
        <v>0.89092495636998259</v>
      </c>
      <c r="CC459" s="18" t="str">
        <f>VLOOKUP(A459,[9]ESTADISTICAS_EN_EDUCACION_BASIC!$C$3:$AK$127,10,0)</f>
        <v>66.2</v>
      </c>
      <c r="CD459" s="18" t="str">
        <f>VLOOKUP(A459,[9]ESTADISTICAS_EN_EDUCACION_BASIC!$C$3:$AK$158,5,0)</f>
        <v>53.2</v>
      </c>
      <c r="CE459" s="18" t="str">
        <f>VLOOKUP(A459,[9]ESTADISTICAS_EN_EDUCACION_BASIC!$C$3:$AK$127,17,0)</f>
        <v>2.46</v>
      </c>
      <c r="CF459" s="24"/>
      <c r="CG459" s="24"/>
      <c r="CH459" s="20" t="e">
        <f>VLOOKUP(A459,#REF!,4,0)</f>
        <v>#REF!</v>
      </c>
      <c r="CI459" s="21" t="e">
        <f>VLOOKUP(A459,#REF!,2,0)</f>
        <v>#REF!</v>
      </c>
      <c r="CJ459" s="38">
        <f>VLOOKUP(A459,'[3]2019'!$A$8:$G$140,7,0)</f>
        <v>0.25724575544503514</v>
      </c>
      <c r="CK459" s="18">
        <f>VLOOKUP(A459,'[3]2019'!$A$9:$G$140,6,0)</f>
        <v>3</v>
      </c>
      <c r="CL459" s="18">
        <v>17.53</v>
      </c>
      <c r="CM459" s="26">
        <v>2</v>
      </c>
      <c r="CN459" s="38">
        <v>52.58</v>
      </c>
      <c r="CO459" s="18">
        <v>6</v>
      </c>
      <c r="CP459" s="38">
        <v>8.76</v>
      </c>
      <c r="CQ459" s="26">
        <v>1</v>
      </c>
      <c r="CR459" s="38">
        <v>7.09</v>
      </c>
      <c r="CS459" s="26">
        <v>1</v>
      </c>
      <c r="CT459" s="18">
        <v>0</v>
      </c>
      <c r="CU459" s="18">
        <v>0</v>
      </c>
      <c r="CV459" s="18">
        <v>0</v>
      </c>
      <c r="CW459" s="18">
        <v>0</v>
      </c>
      <c r="CX459" s="18">
        <v>0</v>
      </c>
      <c r="CY459" s="18">
        <v>0</v>
      </c>
      <c r="CZ459" s="38">
        <f>VLOOKUP(A459,[10]Hoja6!$A$1:$D$12,4,0)</f>
        <v>7.0876745339853997</v>
      </c>
      <c r="DA459" s="18">
        <f>VLOOKUP(A459,[10]Hoja6!$A$1:$D$12,2,0)</f>
        <v>1</v>
      </c>
      <c r="DB459" s="38">
        <f>VLOOKUP(A459,'[3]2019'!$A$8:$I$140,9,0)</f>
        <v>0.33500837520938026</v>
      </c>
      <c r="DC459" s="18">
        <f>VLOOKUP(A459,'[3]2019'!$A$8:$I$140,8,0)</f>
        <v>4</v>
      </c>
      <c r="DD459" s="18">
        <f>VLOOKUP(A459,[9]ESTADISTICAS_EN_EDUCACION_BASIC!$C$3:$AK$127,11,0)</f>
        <v>87</v>
      </c>
      <c r="DE459" s="18" t="str">
        <f>VLOOKUP($A459,[9]ESTADISTICAS_EN_EDUCACION_BASIC!$C$3:$AK$127,6,0)</f>
        <v>68.9</v>
      </c>
      <c r="DF459" s="18" t="str">
        <f>VLOOKUP($A459,[9]ESTADISTICAS_EN_EDUCACION_BASIC!$C$3:$AK$127,18,0)</f>
        <v>4.21</v>
      </c>
      <c r="DG459" s="18" t="str">
        <f>VLOOKUP($A459,[9]ESTADISTICAS_EN_EDUCACION_BASIC!$C$3:$AK$127,28,0)</f>
        <v>0.47</v>
      </c>
      <c r="DH459" s="38">
        <f>VLOOKUP(A459,[10]Hoja4!$A$1:$D$63,4,0)</f>
        <v>21.263023601956196</v>
      </c>
      <c r="DI459" s="18">
        <f>VLOOKUP(A459,[10]Hoja4!$A$1:$D$63,2,0)</f>
        <v>3</v>
      </c>
      <c r="DJ459" s="38">
        <f>VLOOKUP(A459,'[10]AS 6 - 11'!$A$1:$D$84,4,0)</f>
        <v>120.49046707775179</v>
      </c>
      <c r="DK459" s="18">
        <f>VLOOKUP(A459,'[10]AS 6 - 11'!$A$1:$D$84,2,0)</f>
        <v>17</v>
      </c>
      <c r="DL459" s="38">
        <f>VLOOKUP(A459,'[10]VIPNAL 6 - 11'!$A$1:$D$28,4,0)</f>
        <v>7.0876745339853997</v>
      </c>
      <c r="DM459" s="18">
        <f>VLOOKUP(A459,'[10]VIPNAL 6 - 11'!$A$1:$D$28,2,0)</f>
        <v>1</v>
      </c>
      <c r="DN459" s="38">
        <f>VLOOKUP(A459,[10]Hoja8!$A$1:$D$72,4,0)</f>
        <v>41.721716153257773</v>
      </c>
      <c r="DO459" s="18">
        <f>VLOOKUP(A459,[10]Hoja8!$A$1:$D$72,2,0)</f>
        <v>6</v>
      </c>
      <c r="DP459" s="38">
        <f>VLOOKUP(A459,[10]Hoja10!$A$1:$D$61,4,0)</f>
        <v>20.860858076628887</v>
      </c>
      <c r="DQ459" s="18">
        <f>VLOOKUP(A459,[10]Hoja10!$A$1:$D$61,2,0)</f>
        <v>3</v>
      </c>
      <c r="DR459" s="18">
        <v>0</v>
      </c>
      <c r="DS459" s="18">
        <v>0</v>
      </c>
      <c r="DT459" s="38">
        <f>VLOOKUP(A459,[10]Hoja12!$A$1:$D$41,4,0)</f>
        <v>13.907238717752589</v>
      </c>
      <c r="DU459" s="18">
        <f>VLOOKUP(A459,[10]Hoja12!$A$1:$D$41,2,0)</f>
        <v>2</v>
      </c>
      <c r="DV459" s="38">
        <f>VLOOKUP(A459,[10]Hoja13!$A$1:$D$20,4,0)</f>
        <v>6.9536193588762947</v>
      </c>
      <c r="DW459" s="18">
        <f>VLOOKUP(A459,[10]Hoja13!$A$1:$D$20,2,0)</f>
        <v>1</v>
      </c>
      <c r="DX459" s="18">
        <v>0</v>
      </c>
      <c r="DY459" s="18">
        <v>0</v>
      </c>
      <c r="DZ459" s="188">
        <v>4.269854824935952</v>
      </c>
      <c r="EA459" s="189">
        <v>25</v>
      </c>
      <c r="EB459" s="188">
        <v>80.517734072953445</v>
      </c>
      <c r="EC459" s="189">
        <v>479</v>
      </c>
      <c r="ED459" s="38">
        <f>VLOOKUP(A459,'[3]2019'!$A$8:$K$140,11,0)</f>
        <v>1.5090543259557343</v>
      </c>
      <c r="EE459" s="18">
        <f>VLOOKUP(A459,'[3]2019'!$A$8:$K$140,10,0)</f>
        <v>18</v>
      </c>
      <c r="EF459" s="18">
        <f>VLOOKUP($A459,[9]ESTADISTICAS_EN_EDUCACION_BASIC!$C$3:$AK$127,11,0)</f>
        <v>87</v>
      </c>
      <c r="EG459" s="18" t="str">
        <f>VLOOKUP($A459,[9]ESTADISTICAS_EN_EDUCACION_BASIC!$C$3:$AK$127,7,0)</f>
        <v>48.3</v>
      </c>
      <c r="EH459" s="18" t="str">
        <f>VLOOKUP($A459,[9]ESTADISTICAS_EN_EDUCACION_BASIC!$C$3:$AK$127,18,0)</f>
        <v>4.21</v>
      </c>
      <c r="EI459" s="18" t="str">
        <f>VLOOKUP($A459,[9]ESTADISTICAS_EN_EDUCACION_BASIC!$C$3:$AK$127,29,0)</f>
        <v>1.98</v>
      </c>
      <c r="EJ459" s="31"/>
      <c r="EK459" s="31"/>
      <c r="EL459" s="18" t="str">
        <f>VLOOKUP($A459,[9]ESTADISTICAS_EN_EDUCACION_BASIC!$C$3:$AK$127,13,0)</f>
        <v>57.5</v>
      </c>
      <c r="EM459" s="18" t="str">
        <f>VLOOKUP($A459,[9]ESTADISTICAS_EN_EDUCACION_BASIC!$C$3:$AK$127,8,0)</f>
        <v>24.7</v>
      </c>
      <c r="EN459" s="18" t="str">
        <f>VLOOKUP($A459,[9]ESTADISTICAS_EN_EDUCACION_BASIC!$C$3:$AK$127,20,0)</f>
        <v>5.87</v>
      </c>
      <c r="EO459" s="18" t="str">
        <f>VLOOKUP($A459,[9]ESTADISTICAS_EN_EDUCACION_BASIC!$C$3:$AK$127,30,0)</f>
        <v>2.07</v>
      </c>
      <c r="EP459" s="38">
        <f>VLOOKUP(A459,[10]Hoja2!$A$1:$D$72,4,0)</f>
        <v>41.721716153257773</v>
      </c>
      <c r="EQ459" s="18">
        <f>VLOOKUP(A459,[10]Hoja2!$A$1:$D$72,2,0)</f>
        <v>6</v>
      </c>
      <c r="ER459" s="38">
        <f>VLOOKUP(A459,[10]Hoja3!$A$1:$D$89,4,0)</f>
        <v>118.21152910089702</v>
      </c>
      <c r="ES459" s="18">
        <f>VLOOKUP(A459,[10]Hoja3!$A$1:$D$89,2,0)</f>
        <v>17</v>
      </c>
      <c r="ET459" s="38">
        <f>VLOOKUP(A459,[10]Hoja5!$A$1:$D$76,4,0)</f>
        <v>132.11876781864962</v>
      </c>
      <c r="EU459" s="18">
        <f>VLOOKUP(A459,[10]Hoja5!$A$1:$D$75,2,0)</f>
        <v>19</v>
      </c>
      <c r="EV459" s="38">
        <f>VLOOKUP(A459,[10]Hoja7!$A$1:$D$76,4,0)</f>
        <v>62.58257422988666</v>
      </c>
      <c r="EW459" s="18">
        <f>VLOOKUP(A459,[10]Hoja7!$A$1:$D$77,2,0)</f>
        <v>9</v>
      </c>
      <c r="EX459" s="31"/>
      <c r="EY459" s="188">
        <v>119.27528938097635</v>
      </c>
      <c r="EZ459" s="189">
        <v>711</v>
      </c>
      <c r="FA459" s="188">
        <v>89.453058442664855</v>
      </c>
      <c r="FB459" s="189">
        <v>525</v>
      </c>
      <c r="FC459" s="38">
        <f>VLOOKUP(A459,[10]Hoja15!$A$1:$D$63,4,0)</f>
        <v>23.330870630322355</v>
      </c>
      <c r="FD459" s="18">
        <f>VLOOKUP(A459,[10]Hoja15!$A$1:$D$63,2,0)</f>
        <v>6</v>
      </c>
      <c r="FE459" s="38">
        <f>VLOOKUP(A459,[10]Hoja16!$A$1:$D$88,4,0)</f>
        <v>66.104133452580015</v>
      </c>
      <c r="FF459" s="18">
        <f>VLOOKUP(A459,[10]Hoja16!$A$1:$D$88,2,0)</f>
        <v>17</v>
      </c>
      <c r="FG459" s="38">
        <f>VLOOKUP(A459,[10]Hoja17!$A$1:$D$33,4,0)</f>
        <v>7.7769568767741175</v>
      </c>
      <c r="FH459" s="18">
        <f>VLOOKUP(A459,[10]Hoja17!$A$1:$D$33,2,0)</f>
        <v>2</v>
      </c>
      <c r="FI459" s="18">
        <v>0</v>
      </c>
      <c r="FJ459" s="18">
        <v>0</v>
      </c>
      <c r="FK459" s="38">
        <f>VLOOKUP(A459,[10]Hoja19!$A$1:$D$97,4,0)</f>
        <v>97.211960959676475</v>
      </c>
      <c r="FL459" s="18">
        <f>VLOOKUP(A459,[10]Hoja19!$A$1:$D$97,2,0)</f>
        <v>25</v>
      </c>
      <c r="FM459" s="38">
        <f>VLOOKUP(A459,[10]Hoja20!$A$1:$D$91,4,0)</f>
        <v>291.6358828790294</v>
      </c>
      <c r="FN459" s="18">
        <f>VLOOKUP(A459,[10]Hoja20!$A$1:$D$91,2,0)</f>
        <v>75</v>
      </c>
      <c r="FO459" s="38">
        <f>VLOOKUP(A459,[10]Hoja21!$A$1:$D$101,4,0)</f>
        <v>256.63957693354592</v>
      </c>
      <c r="FP459" s="18">
        <f>VLOOKUP(A459,[10]Hoja21!$A$1:$D$101,2,0)</f>
        <v>66</v>
      </c>
      <c r="FQ459" s="38">
        <f>VLOOKUP(A459,[10]Hoja22!$A$1:$D$60,4,0)</f>
        <v>7.7769568767741175</v>
      </c>
      <c r="FR459" s="18">
        <f>VLOOKUP(A459,[10]Hoja22!$A$1:$D$60,2,0)</f>
        <v>2</v>
      </c>
      <c r="FS459" s="38">
        <f>VLOOKUP(A459,'[3]2019'!$A$8:$M$140,13,0)</f>
        <v>1.8696354210928867</v>
      </c>
      <c r="FT459" s="18">
        <f>VLOOKUP(A459,'[3]2019'!$A$8:$M$140,12,0)</f>
        <v>22</v>
      </c>
      <c r="FU459" s="38">
        <f>VLOOKUP(A459,'[3]2019'!$A$8:$O$140,15,0)</f>
        <v>1.8331005586592179</v>
      </c>
      <c r="FV459" s="18">
        <f>VLOOKUP(A459,'[3]2019'!$A$8:$O$140,14,0)</f>
        <v>21</v>
      </c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</row>
    <row r="460" spans="1:243" s="11" customFormat="1" ht="12.75">
      <c r="A460" s="17" t="s">
        <v>560</v>
      </c>
      <c r="B460" s="18" t="s">
        <v>561</v>
      </c>
      <c r="C460" s="17" t="s">
        <v>547</v>
      </c>
      <c r="D460" s="25">
        <v>6</v>
      </c>
      <c r="E460" s="27">
        <v>2019</v>
      </c>
      <c r="F460" s="31"/>
      <c r="G460" s="194">
        <v>29942</v>
      </c>
      <c r="H460" s="194">
        <v>10110</v>
      </c>
      <c r="I460" s="194">
        <v>19832</v>
      </c>
      <c r="J460" s="200">
        <v>7.95</v>
      </c>
      <c r="K460" s="40">
        <f>VLOOKUP(A460,'[6]1.COBERTURA  DANE'!$B$7:$G$139,5,0)</f>
        <v>3541</v>
      </c>
      <c r="L460" s="26">
        <v>58.57</v>
      </c>
      <c r="M460" s="32">
        <v>26099</v>
      </c>
      <c r="N460" s="187">
        <v>3231</v>
      </c>
      <c r="O460" s="187">
        <v>1599</v>
      </c>
      <c r="P460" s="187">
        <v>1632</v>
      </c>
      <c r="Q460" s="196">
        <f>VLOOKUP($A460,[7]Hoja1!$A$1:$H$3750,6,0)</f>
        <v>3877</v>
      </c>
      <c r="R460" s="196">
        <f>VLOOKUP($A460,[7]Hoja1!$A$1:$H$3750,7,0)</f>
        <v>1926</v>
      </c>
      <c r="S460" s="196">
        <f>VLOOKUP($A460,[7]Hoja1!$A$1:$H$3750,8,0)</f>
        <v>1951</v>
      </c>
      <c r="T460" s="187">
        <v>3228</v>
      </c>
      <c r="U460" s="187">
        <v>1673</v>
      </c>
      <c r="V460" s="187">
        <v>1555</v>
      </c>
      <c r="W460" s="198">
        <f>VLOOKUP($A460,[7]Hoja1!$A$1:$K$3750,9,0)</f>
        <v>3865</v>
      </c>
      <c r="X460" s="198">
        <f>VLOOKUP($A460,[7]Hoja1!$A$1:$K$3750,10,0)</f>
        <v>2034</v>
      </c>
      <c r="Y460" s="198">
        <f>VLOOKUP($A460,[7]Hoja1!$A$1:$K$3750,11,0)</f>
        <v>1831</v>
      </c>
      <c r="Z460" s="187">
        <v>3166</v>
      </c>
      <c r="AA460" s="187">
        <v>1709</v>
      </c>
      <c r="AB460" s="187">
        <v>1457</v>
      </c>
      <c r="AC460" s="198">
        <f>VLOOKUP(A460,[7]Hoja1!$A$1:$Q$3765,12,0)</f>
        <v>3660</v>
      </c>
      <c r="AD460" s="198">
        <f>VLOOKUP($A460,[7]Hoja1!$A$1:$Q$3765,13,0)</f>
        <v>1983</v>
      </c>
      <c r="AE460" s="198">
        <f>VLOOKUP($A460,[7]Hoja1!$A$1:$Q$3750,14,0)</f>
        <v>1677</v>
      </c>
      <c r="AF460" s="187">
        <v>2842</v>
      </c>
      <c r="AG460" s="187">
        <v>1526</v>
      </c>
      <c r="AH460" s="187">
        <v>1316</v>
      </c>
      <c r="AI460" s="198">
        <f>VLOOKUP($A460,[7]Hoja1!$A$1:$Q$3750,15,0)</f>
        <v>4807</v>
      </c>
      <c r="AJ460" s="198">
        <f>VLOOKUP($A460,[7]Hoja1!$A$1:$Q$3750,16,0)</f>
        <v>2378</v>
      </c>
      <c r="AK460" s="198">
        <f>VLOOKUP($A460,[7]Hoja1!$A$1:$Q$3750,17,0)</f>
        <v>2429</v>
      </c>
      <c r="AL460" s="187">
        <v>2197</v>
      </c>
      <c r="AM460" s="187">
        <v>1102</v>
      </c>
      <c r="AN460" s="187">
        <v>1095</v>
      </c>
      <c r="AO460" s="31"/>
      <c r="AP460" s="31"/>
      <c r="AQ460" s="31"/>
      <c r="AR460" s="31"/>
      <c r="AS460" s="27"/>
      <c r="AT460" s="31"/>
      <c r="AU460" s="31"/>
      <c r="AV460" s="31"/>
      <c r="AW460" s="31"/>
      <c r="AX460" s="38">
        <f>VLOOKUP(A460,[2]INFANTIL!$A$8:$AE$140,31,0)</f>
        <v>10</v>
      </c>
      <c r="AY460" s="18">
        <f>VLOOKUP(A460,[2]INFANTIL!$A$8:$AE$140,30,0)</f>
        <v>5</v>
      </c>
      <c r="AZ460" s="199">
        <f>VLOOKUP(A460,'[3]2019'!$A$8:$E$140,5,0)</f>
        <v>1.8570102135561746</v>
      </c>
      <c r="BA460" s="23">
        <f>VLOOKUP(A460,'[3]2019'!$A$8:$F$140,4,0)</f>
        <v>6</v>
      </c>
      <c r="BB460" s="22">
        <f>VLOOKUP(A460,'[2]MATERNAS DIRECTAS'!$A$8:$AE$140,31,0)</f>
        <v>0</v>
      </c>
      <c r="BC460" s="23">
        <f>VLOOKUP(A460,'[2]MATERNAS DIRECTAS'!$A$8:$AE$140,30,0)</f>
        <v>0</v>
      </c>
      <c r="BD460" s="28">
        <v>0</v>
      </c>
      <c r="BE460" s="29">
        <v>0</v>
      </c>
      <c r="BF460" s="38">
        <f>VLOOKUP(A460,[8]Controles!$A$7:$P$139,12,0)</f>
        <v>10.6</v>
      </c>
      <c r="BG460" s="18">
        <f>VLOOKUP(A460,[8]Controles!$A$7:$L$139,11,0)</f>
        <v>53</v>
      </c>
      <c r="BH460" s="38">
        <f>VLOOKUP(A460,[8]Peso!$A$7:$D$139,4,0)</f>
        <v>12.2</v>
      </c>
      <c r="BI460" s="18">
        <f>VLOOKUP(A460,[8]Peso!$A$7:$D$139,3,0)</f>
        <v>61</v>
      </c>
      <c r="BJ460" s="22">
        <f>VLOOKUP(A460,'[2]EDA &lt; 5AÑOS'!$A$8:$AE$140,31,0)</f>
        <v>0</v>
      </c>
      <c r="BK460" s="23">
        <f>VLOOKUP(A460,'[2]EDA &lt; 5AÑOS'!$A$8:$AE$140,30,0)</f>
        <v>0</v>
      </c>
      <c r="BL460" s="22">
        <f>VLOOKUP(A460,'[2]IRA &lt; 5AÑOS'!$A$8:$AE$140,31,0)</f>
        <v>0</v>
      </c>
      <c r="BM460" s="23">
        <f>VLOOKUP(A460,'[2]IRA &lt; 5AÑOS'!$A$8:$AE$140,30,0)</f>
        <v>0</v>
      </c>
      <c r="BN460" s="18">
        <v>0</v>
      </c>
      <c r="BO460" s="18">
        <v>0</v>
      </c>
      <c r="BP460" s="18">
        <v>0</v>
      </c>
      <c r="BQ460" s="18">
        <v>0</v>
      </c>
      <c r="BR460" s="37">
        <v>0</v>
      </c>
      <c r="BS460" s="26">
        <v>0</v>
      </c>
      <c r="BT460" s="18">
        <v>0</v>
      </c>
      <c r="BU460" s="18">
        <v>0</v>
      </c>
      <c r="BV460" s="201">
        <v>0.25703564727954969</v>
      </c>
      <c r="BW460" s="201">
        <v>0.92307692307692313</v>
      </c>
      <c r="BX460" s="201">
        <v>0.85741088180112568</v>
      </c>
      <c r="BY460" s="201">
        <v>0.90619136960600377</v>
      </c>
      <c r="BZ460" s="201">
        <v>0.92307692307692313</v>
      </c>
      <c r="CA460" s="201">
        <v>0.49730700179533216</v>
      </c>
      <c r="CB460" s="201">
        <v>0.93716337522441651</v>
      </c>
      <c r="CC460" s="18" t="str">
        <f>VLOOKUP(A460,[9]ESTADISTICAS_EN_EDUCACION_BASIC!$C$3:$AK$127,10,0)</f>
        <v>87.6</v>
      </c>
      <c r="CD460" s="18" t="str">
        <f>VLOOKUP(A460,[9]ESTADISTICAS_EN_EDUCACION_BASIC!$C$3:$AK$158,5,0)</f>
        <v>71.1</v>
      </c>
      <c r="CE460" s="18" t="str">
        <f>VLOOKUP(A460,[9]ESTADISTICAS_EN_EDUCACION_BASIC!$C$3:$AK$127,17,0)</f>
        <v>6.96</v>
      </c>
      <c r="CF460" s="24"/>
      <c r="CG460" s="24"/>
      <c r="CH460" s="20">
        <v>0</v>
      </c>
      <c r="CI460" s="21">
        <v>0</v>
      </c>
      <c r="CJ460" s="38">
        <f>VLOOKUP(A460,'[3]2019'!$A$8:$G$140,7,0)</f>
        <v>0</v>
      </c>
      <c r="CK460" s="18">
        <f>VLOOKUP(A460,'[3]2019'!$A$9:$G$140,6,0)</f>
        <v>0</v>
      </c>
      <c r="CL460" s="18">
        <v>0</v>
      </c>
      <c r="CM460" s="26">
        <v>0</v>
      </c>
      <c r="CN460" s="18">
        <v>0</v>
      </c>
      <c r="CO460" s="18">
        <v>0</v>
      </c>
      <c r="CP460" s="18">
        <v>0</v>
      </c>
      <c r="CQ460" s="18">
        <v>0</v>
      </c>
      <c r="CR460" s="18">
        <v>0</v>
      </c>
      <c r="CS460" s="18">
        <v>0</v>
      </c>
      <c r="CT460" s="18">
        <v>0</v>
      </c>
      <c r="CU460" s="18">
        <v>0</v>
      </c>
      <c r="CV460" s="18">
        <v>0</v>
      </c>
      <c r="CW460" s="18">
        <v>0</v>
      </c>
      <c r="CX460" s="18">
        <v>0</v>
      </c>
      <c r="CY460" s="18">
        <v>0</v>
      </c>
      <c r="CZ460" s="38">
        <v>0</v>
      </c>
      <c r="DA460" s="18">
        <v>0</v>
      </c>
      <c r="DB460" s="38">
        <f>VLOOKUP(A460,'[3]2019'!$A$8:$I$140,9,0)</f>
        <v>0.31585596967782686</v>
      </c>
      <c r="DC460" s="18">
        <f>VLOOKUP(A460,'[3]2019'!$A$8:$I$140,8,0)</f>
        <v>1</v>
      </c>
      <c r="DD460" s="18" t="str">
        <f>VLOOKUP(A460,[9]ESTADISTICAS_EN_EDUCACION_BASIC!$C$3:$AK$127,11,0)</f>
        <v>116.3</v>
      </c>
      <c r="DE460" s="18">
        <f>VLOOKUP($A460,[9]ESTADISTICAS_EN_EDUCACION_BASIC!$C$3:$AK$127,6,0)</f>
        <v>86</v>
      </c>
      <c r="DF460" s="18" t="str">
        <f>VLOOKUP($A460,[9]ESTADISTICAS_EN_EDUCACION_BASIC!$C$3:$AK$127,18,0)</f>
        <v>2.9</v>
      </c>
      <c r="DG460" s="18" t="str">
        <f>VLOOKUP($A460,[9]ESTADISTICAS_EN_EDUCACION_BASIC!$C$3:$AK$127,28,0)</f>
        <v>3.1</v>
      </c>
      <c r="DH460" s="38">
        <v>0</v>
      </c>
      <c r="DI460" s="18">
        <v>0</v>
      </c>
      <c r="DJ460" s="38">
        <v>0</v>
      </c>
      <c r="DK460" s="18">
        <v>0</v>
      </c>
      <c r="DL460" s="18">
        <v>0</v>
      </c>
      <c r="DM460" s="18">
        <v>0</v>
      </c>
      <c r="DN460" s="38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>
        <v>0</v>
      </c>
      <c r="DV460" s="18">
        <v>0</v>
      </c>
      <c r="DW460" s="18">
        <v>0</v>
      </c>
      <c r="DX460" s="18">
        <v>0</v>
      </c>
      <c r="DY460" s="18">
        <v>0</v>
      </c>
      <c r="DZ460" s="188">
        <v>6.8634179821551138</v>
      </c>
      <c r="EA460" s="189">
        <v>10</v>
      </c>
      <c r="EB460" s="188">
        <v>114.74164133738601</v>
      </c>
      <c r="EC460" s="189">
        <v>151</v>
      </c>
      <c r="ED460" s="38">
        <f>VLOOKUP(A460,'[3]2019'!$A$8:$K$140,11,0)</f>
        <v>0.70372976776917662</v>
      </c>
      <c r="EE460" s="18">
        <f>VLOOKUP(A460,'[3]2019'!$A$8:$K$140,10,0)</f>
        <v>2</v>
      </c>
      <c r="EF460" s="18" t="str">
        <f>VLOOKUP($A460,[9]ESTADISTICAS_EN_EDUCACION_BASIC!$C$3:$AK$127,11,0)</f>
        <v>116.3</v>
      </c>
      <c r="EG460" s="18" t="str">
        <f>VLOOKUP($A460,[9]ESTADISTICAS_EN_EDUCACION_BASIC!$C$3:$AK$127,7,0)</f>
        <v>55.9</v>
      </c>
      <c r="EH460" s="18" t="str">
        <f>VLOOKUP($A460,[9]ESTADISTICAS_EN_EDUCACION_BASIC!$C$3:$AK$127,18,0)</f>
        <v>2.9</v>
      </c>
      <c r="EI460" s="18" t="str">
        <f>VLOOKUP($A460,[9]ESTADISTICAS_EN_EDUCACION_BASIC!$C$3:$AK$127,29,0)</f>
        <v>3.74</v>
      </c>
      <c r="EJ460" s="31"/>
      <c r="EK460" s="31"/>
      <c r="EL460" s="18" t="str">
        <f>VLOOKUP($A460,[9]ESTADISTICAS_EN_EDUCACION_BASIC!$C$3:$AK$127,13,0)</f>
        <v>72.7</v>
      </c>
      <c r="EM460" s="18" t="str">
        <f>VLOOKUP($A460,[9]ESTADISTICAS_EN_EDUCACION_BASIC!$C$3:$AK$127,8,0)</f>
        <v>26.7</v>
      </c>
      <c r="EN460" s="18" t="str">
        <f>VLOOKUP($A460,[9]ESTADISTICAS_EN_EDUCACION_BASIC!$C$3:$AK$127,20,0)</f>
        <v>2.29</v>
      </c>
      <c r="EO460" s="18" t="str">
        <f>VLOOKUP($A460,[9]ESTADISTICAS_EN_EDUCACION_BASIC!$C$3:$AK$127,30,0)</f>
        <v>4.91</v>
      </c>
      <c r="EP460" s="18">
        <v>0</v>
      </c>
      <c r="EQ460" s="18">
        <v>0</v>
      </c>
      <c r="ER460" s="38">
        <v>0</v>
      </c>
      <c r="ES460" s="18">
        <v>0</v>
      </c>
      <c r="ET460" s="38">
        <v>0</v>
      </c>
      <c r="EU460" s="18">
        <v>0</v>
      </c>
      <c r="EV460" s="38">
        <v>0</v>
      </c>
      <c r="EW460" s="18">
        <v>0</v>
      </c>
      <c r="EX460" s="31"/>
      <c r="EY460" s="188">
        <v>134.24657534246575</v>
      </c>
      <c r="EZ460" s="189">
        <v>147</v>
      </c>
      <c r="FA460" s="188">
        <v>107.48560460652591</v>
      </c>
      <c r="FB460" s="189">
        <v>112</v>
      </c>
      <c r="FC460" s="18">
        <v>0</v>
      </c>
      <c r="FD460" s="18">
        <v>0</v>
      </c>
      <c r="FE460" s="38">
        <v>0</v>
      </c>
      <c r="FF460" s="18">
        <v>0</v>
      </c>
      <c r="FG460" s="18">
        <v>0</v>
      </c>
      <c r="FH460" s="18">
        <v>0</v>
      </c>
      <c r="FI460" s="18">
        <v>0</v>
      </c>
      <c r="FJ460" s="18">
        <v>0</v>
      </c>
      <c r="FK460" s="38">
        <v>0</v>
      </c>
      <c r="FL460" s="18">
        <v>0</v>
      </c>
      <c r="FM460" s="38">
        <v>0</v>
      </c>
      <c r="FN460" s="18">
        <v>0</v>
      </c>
      <c r="FO460" s="38">
        <v>0</v>
      </c>
      <c r="FP460" s="18">
        <v>0</v>
      </c>
      <c r="FQ460" s="38">
        <v>0</v>
      </c>
      <c r="FR460" s="18">
        <v>0</v>
      </c>
      <c r="FS460" s="38">
        <f>VLOOKUP(A460,'[3]2019'!$A$8:$M$140,13,0)</f>
        <v>1.8206645425580337</v>
      </c>
      <c r="FT460" s="18">
        <f>VLOOKUP(A460,'[3]2019'!$A$8:$M$140,12,0)</f>
        <v>4</v>
      </c>
      <c r="FU460" s="38">
        <f>VLOOKUP(A460,'[3]2019'!$A$8:$O$140,15,0)</f>
        <v>1.557632398753894</v>
      </c>
      <c r="FV460" s="18">
        <f>VLOOKUP(A460,'[3]2019'!$A$8:$O$140,14,0)</f>
        <v>3</v>
      </c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</row>
    <row r="461" spans="1:243" s="11" customFormat="1" ht="12.75">
      <c r="A461" s="17" t="s">
        <v>573</v>
      </c>
      <c r="B461" s="18" t="s">
        <v>574</v>
      </c>
      <c r="C461" s="17" t="s">
        <v>427</v>
      </c>
      <c r="D461" s="25">
        <v>6</v>
      </c>
      <c r="E461" s="27">
        <v>2019</v>
      </c>
      <c r="F461" s="31"/>
      <c r="G461" s="194">
        <v>7577</v>
      </c>
      <c r="H461" s="194">
        <v>3473</v>
      </c>
      <c r="I461" s="194">
        <v>4104</v>
      </c>
      <c r="J461" s="200">
        <v>6.12</v>
      </c>
      <c r="K461" s="40">
        <f>VLOOKUP(A461,'[6]1.COBERTURA  DANE'!$B$7:$G$139,5,0)</f>
        <v>500</v>
      </c>
      <c r="L461" s="26">
        <v>77.709999999999994</v>
      </c>
      <c r="M461" s="32">
        <v>6345</v>
      </c>
      <c r="N461" s="187">
        <v>677</v>
      </c>
      <c r="O461" s="187">
        <v>361</v>
      </c>
      <c r="P461" s="187">
        <v>316</v>
      </c>
      <c r="Q461" s="196">
        <f>VLOOKUP($A461,[7]Hoja1!$A$1:$H$3750,6,0)</f>
        <v>813</v>
      </c>
      <c r="R461" s="196">
        <f>VLOOKUP($A461,[7]Hoja1!$A$1:$H$3750,7,0)</f>
        <v>434</v>
      </c>
      <c r="S461" s="196">
        <f>VLOOKUP($A461,[7]Hoja1!$A$1:$H$3750,8,0)</f>
        <v>379</v>
      </c>
      <c r="T461" s="187">
        <v>700</v>
      </c>
      <c r="U461" s="187">
        <v>380</v>
      </c>
      <c r="V461" s="187">
        <v>320</v>
      </c>
      <c r="W461" s="198">
        <f>VLOOKUP($A461,[7]Hoja1!$A$1:$K$3750,9,0)</f>
        <v>854</v>
      </c>
      <c r="X461" s="198">
        <f>VLOOKUP($A461,[7]Hoja1!$A$1:$K$3750,10,0)</f>
        <v>466</v>
      </c>
      <c r="Y461" s="198">
        <f>VLOOKUP($A461,[7]Hoja1!$A$1:$K$3750,11,0)</f>
        <v>388</v>
      </c>
      <c r="Z461" s="187">
        <v>726</v>
      </c>
      <c r="AA461" s="187">
        <v>400</v>
      </c>
      <c r="AB461" s="187">
        <v>326</v>
      </c>
      <c r="AC461" s="198">
        <f>VLOOKUP(A461,[7]Hoja1!$A$1:$Q$3765,12,0)</f>
        <v>863</v>
      </c>
      <c r="AD461" s="198">
        <f>VLOOKUP($A461,[7]Hoja1!$A$1:$Q$3765,13,0)</f>
        <v>477</v>
      </c>
      <c r="AE461" s="198">
        <f>VLOOKUP($A461,[7]Hoja1!$A$1:$Q$3750,14,0)</f>
        <v>386</v>
      </c>
      <c r="AF461" s="187">
        <v>689</v>
      </c>
      <c r="AG461" s="187">
        <v>379</v>
      </c>
      <c r="AH461" s="187">
        <v>310</v>
      </c>
      <c r="AI461" s="198">
        <f>VLOOKUP($A461,[7]Hoja1!$A$1:$Q$3750,15,0)</f>
        <v>1224</v>
      </c>
      <c r="AJ461" s="198">
        <f>VLOOKUP($A461,[7]Hoja1!$A$1:$Q$3750,16,0)</f>
        <v>638</v>
      </c>
      <c r="AK461" s="198">
        <f>VLOOKUP($A461,[7]Hoja1!$A$1:$Q$3750,17,0)</f>
        <v>586</v>
      </c>
      <c r="AL461" s="187">
        <v>565</v>
      </c>
      <c r="AM461" s="187">
        <v>297</v>
      </c>
      <c r="AN461" s="187">
        <v>268</v>
      </c>
      <c r="AO461" s="31"/>
      <c r="AP461" s="31"/>
      <c r="AQ461" s="31"/>
      <c r="AR461" s="31"/>
      <c r="AS461" s="27"/>
      <c r="AT461" s="31"/>
      <c r="AU461" s="31"/>
      <c r="AV461" s="31"/>
      <c r="AW461" s="31"/>
      <c r="AX461" s="38">
        <f>VLOOKUP(A461,[2]INFANTIL!$A$8:$AE$140,31,0)</f>
        <v>12.048192771084338</v>
      </c>
      <c r="AY461" s="18">
        <f>VLOOKUP(A461,[2]INFANTIL!$A$8:$AE$140,30,0)</f>
        <v>1</v>
      </c>
      <c r="AZ461" s="199">
        <f>VLOOKUP(A461,'[3]2019'!$A$8:$E$140,5,0)</f>
        <v>1.4771048744460857</v>
      </c>
      <c r="BA461" s="23">
        <f>VLOOKUP(A461,'[3]2019'!$A$8:$F$140,4,0)</f>
        <v>1</v>
      </c>
      <c r="BB461" s="22">
        <f>VLOOKUP(A461,'[2]MATERNAS DIRECTAS'!$A$8:$AE$140,31,0)</f>
        <v>0</v>
      </c>
      <c r="BC461" s="23">
        <f>VLOOKUP(A461,'[2]MATERNAS DIRECTAS'!$A$8:$AE$140,30,0)</f>
        <v>0</v>
      </c>
      <c r="BD461" s="28">
        <v>0</v>
      </c>
      <c r="BE461" s="29">
        <v>0</v>
      </c>
      <c r="BF461" s="38">
        <f>VLOOKUP(A461,[8]Controles!$A$7:$P$139,12,0)</f>
        <v>3.6144578313253009</v>
      </c>
      <c r="BG461" s="18">
        <f>VLOOKUP(A461,[8]Controles!$A$7:$L$139,11,0)</f>
        <v>3</v>
      </c>
      <c r="BH461" s="38">
        <f>VLOOKUP(A461,[8]Peso!$A$7:$D$139,4,0)</f>
        <v>4.8192771084337354</v>
      </c>
      <c r="BI461" s="18">
        <f>VLOOKUP(A461,[8]Peso!$A$7:$D$139,3,0)</f>
        <v>4</v>
      </c>
      <c r="BJ461" s="22">
        <f>VLOOKUP(A461,'[2]EDA &lt; 5AÑOS'!$A$8:$AE$140,31,0)</f>
        <v>0</v>
      </c>
      <c r="BK461" s="23">
        <f>VLOOKUP(A461,'[2]EDA &lt; 5AÑOS'!$A$8:$AE$140,30,0)</f>
        <v>0</v>
      </c>
      <c r="BL461" s="22">
        <f>VLOOKUP(A461,'[2]IRA &lt; 5AÑOS'!$A$8:$AE$140,31,0)</f>
        <v>0</v>
      </c>
      <c r="BM461" s="23">
        <f>VLOOKUP(A461,'[2]IRA &lt; 5AÑOS'!$A$8:$AE$140,30,0)</f>
        <v>0</v>
      </c>
      <c r="BN461" s="18">
        <v>0</v>
      </c>
      <c r="BO461" s="18">
        <v>0</v>
      </c>
      <c r="BP461" s="18">
        <v>0</v>
      </c>
      <c r="BQ461" s="18">
        <v>0</v>
      </c>
      <c r="BR461" s="37">
        <v>0</v>
      </c>
      <c r="BS461" s="26">
        <v>0</v>
      </c>
      <c r="BT461" s="18">
        <v>0</v>
      </c>
      <c r="BU461" s="18">
        <v>0</v>
      </c>
      <c r="BV461" s="201">
        <v>0.17924528301886791</v>
      </c>
      <c r="BW461" s="201">
        <v>0.97169811320754718</v>
      </c>
      <c r="BX461" s="201">
        <v>0.97169811320754718</v>
      </c>
      <c r="BY461" s="201">
        <v>0.98113207547169812</v>
      </c>
      <c r="BZ461" s="201">
        <v>0.98113207547169812</v>
      </c>
      <c r="CA461" s="201">
        <v>1.0566037735849056</v>
      </c>
      <c r="CB461" s="201">
        <v>0.96226415094339623</v>
      </c>
      <c r="CC461" s="18" t="str">
        <f>VLOOKUP(A461,[9]ESTADISTICAS_EN_EDUCACION_BASIC!$C$3:$AK$127,10,0)</f>
        <v>73.5</v>
      </c>
      <c r="CD461" s="18" t="str">
        <f>VLOOKUP(A461,[9]ESTADISTICAS_EN_EDUCACION_BASIC!$C$3:$AK$158,5,0)</f>
        <v>66.7</v>
      </c>
      <c r="CE461" s="18" t="str">
        <f>VLOOKUP(A461,[9]ESTADISTICAS_EN_EDUCACION_BASIC!$C$3:$AK$127,17,0)</f>
        <v>6.21</v>
      </c>
      <c r="CF461" s="24"/>
      <c r="CG461" s="24"/>
      <c r="CH461" s="20">
        <v>0</v>
      </c>
      <c r="CI461" s="21">
        <v>0</v>
      </c>
      <c r="CJ461" s="38">
        <f>VLOOKUP(A461,'[3]2019'!$A$8:$G$140,7,0)</f>
        <v>0</v>
      </c>
      <c r="CK461" s="18">
        <f>VLOOKUP(A461,'[3]2019'!$A$9:$G$140,6,0)</f>
        <v>0</v>
      </c>
      <c r="CL461" s="18">
        <v>0</v>
      </c>
      <c r="CM461" s="26">
        <v>0</v>
      </c>
      <c r="CN461" s="18">
        <v>0</v>
      </c>
      <c r="CO461" s="18">
        <v>0</v>
      </c>
      <c r="CP461" s="18">
        <v>0</v>
      </c>
      <c r="CQ461" s="18">
        <v>0</v>
      </c>
      <c r="CR461" s="18">
        <v>0</v>
      </c>
      <c r="CS461" s="18">
        <v>0</v>
      </c>
      <c r="CT461" s="18">
        <v>0</v>
      </c>
      <c r="CU461" s="18">
        <v>0</v>
      </c>
      <c r="CV461" s="18">
        <v>0</v>
      </c>
      <c r="CW461" s="18">
        <v>0</v>
      </c>
      <c r="CX461" s="18">
        <v>0</v>
      </c>
      <c r="CY461" s="18">
        <v>0</v>
      </c>
      <c r="CZ461" s="38">
        <v>0</v>
      </c>
      <c r="DA461" s="18">
        <v>0</v>
      </c>
      <c r="DB461" s="38">
        <f>VLOOKUP(A461,'[3]2019'!$A$8:$I$140,9,0)</f>
        <v>1.3774104683195594</v>
      </c>
      <c r="DC461" s="18">
        <f>VLOOKUP(A461,'[3]2019'!$A$8:$I$140,8,0)</f>
        <v>1</v>
      </c>
      <c r="DD461" s="18" t="str">
        <f>VLOOKUP(A461,[9]ESTADISTICAS_EN_EDUCACION_BASIC!$C$3:$AK$127,11,0)</f>
        <v>118.5</v>
      </c>
      <c r="DE461" s="18" t="str">
        <f>VLOOKUP($A461,[9]ESTADISTICAS_EN_EDUCACION_BASIC!$C$3:$AK$127,6,0)</f>
        <v>85.2</v>
      </c>
      <c r="DF461" s="18" t="str">
        <f>VLOOKUP($A461,[9]ESTADISTICAS_EN_EDUCACION_BASIC!$C$3:$AK$127,18,0)</f>
        <v>5.4</v>
      </c>
      <c r="DG461" s="18">
        <f>VLOOKUP($A461,[9]ESTADISTICAS_EN_EDUCACION_BASIC!$C$3:$AK$127,28,0)</f>
        <v>0</v>
      </c>
      <c r="DH461" s="38">
        <v>0</v>
      </c>
      <c r="DI461" s="18">
        <v>0</v>
      </c>
      <c r="DJ461" s="38">
        <v>0</v>
      </c>
      <c r="DK461" s="18">
        <v>0</v>
      </c>
      <c r="DL461" s="18">
        <v>0</v>
      </c>
      <c r="DM461" s="18">
        <v>0</v>
      </c>
      <c r="DN461" s="38">
        <v>0</v>
      </c>
      <c r="DO461" s="18">
        <v>0</v>
      </c>
      <c r="DP461" s="18">
        <v>0</v>
      </c>
      <c r="DQ461" s="18">
        <v>0</v>
      </c>
      <c r="DR461" s="18">
        <v>0</v>
      </c>
      <c r="DS461" s="18">
        <v>0</v>
      </c>
      <c r="DT461" s="18">
        <v>0</v>
      </c>
      <c r="DU461" s="18">
        <v>0</v>
      </c>
      <c r="DV461" s="18">
        <v>0</v>
      </c>
      <c r="DW461" s="18">
        <v>0</v>
      </c>
      <c r="DX461" s="18">
        <v>0</v>
      </c>
      <c r="DY461" s="18">
        <v>0</v>
      </c>
      <c r="DZ461" s="188">
        <v>0</v>
      </c>
      <c r="EA461" s="189">
        <v>0</v>
      </c>
      <c r="EB461" s="188">
        <v>67.741935483870975</v>
      </c>
      <c r="EC461" s="189">
        <v>21</v>
      </c>
      <c r="ED461" s="38">
        <f>VLOOKUP(A461,'[3]2019'!$A$8:$K$140,11,0)</f>
        <v>0</v>
      </c>
      <c r="EE461" s="18">
        <f>VLOOKUP(A461,'[3]2019'!$A$8:$K$140,10,0)</f>
        <v>0</v>
      </c>
      <c r="EF461" s="18" t="str">
        <f>VLOOKUP($A461,[9]ESTADISTICAS_EN_EDUCACION_BASIC!$C$3:$AK$127,11,0)</f>
        <v>118.5</v>
      </c>
      <c r="EG461" s="18" t="str">
        <f>VLOOKUP($A461,[9]ESTADISTICAS_EN_EDUCACION_BASIC!$C$3:$AK$127,7,0)</f>
        <v>66.4</v>
      </c>
      <c r="EH461" s="18" t="str">
        <f>VLOOKUP($A461,[9]ESTADISTICAS_EN_EDUCACION_BASIC!$C$3:$AK$127,18,0)</f>
        <v>5.4</v>
      </c>
      <c r="EI461" s="18">
        <f>VLOOKUP($A461,[9]ESTADISTICAS_EN_EDUCACION_BASIC!$C$3:$AK$127,29,0)</f>
        <v>0</v>
      </c>
      <c r="EJ461" s="31"/>
      <c r="EK461" s="31"/>
      <c r="EL461" s="18" t="str">
        <f>VLOOKUP($A461,[9]ESTADISTICAS_EN_EDUCACION_BASIC!$C$3:$AK$127,13,0)</f>
        <v>61.8</v>
      </c>
      <c r="EM461" s="18" t="str">
        <f>VLOOKUP($A461,[9]ESTADISTICAS_EN_EDUCACION_BASIC!$C$3:$AK$127,8,0)</f>
        <v>23.9</v>
      </c>
      <c r="EN461" s="18" t="str">
        <f>VLOOKUP($A461,[9]ESTADISTICAS_EN_EDUCACION_BASIC!$C$3:$AK$127,20,0)</f>
        <v>1.05</v>
      </c>
      <c r="EO461" s="18" t="str">
        <f>VLOOKUP($A461,[9]ESTADISTICAS_EN_EDUCACION_BASIC!$C$3:$AK$127,30,0)</f>
        <v>0.53</v>
      </c>
      <c r="EP461" s="18">
        <v>0</v>
      </c>
      <c r="EQ461" s="18">
        <v>0</v>
      </c>
      <c r="ER461" s="38">
        <v>0</v>
      </c>
      <c r="ES461" s="18">
        <v>0</v>
      </c>
      <c r="ET461" s="38">
        <v>0</v>
      </c>
      <c r="EU461" s="18">
        <v>0</v>
      </c>
      <c r="EV461" s="38">
        <v>0</v>
      </c>
      <c r="EW461" s="18">
        <v>0</v>
      </c>
      <c r="EX461" s="31"/>
      <c r="EY461" s="188">
        <v>74.626865671641781</v>
      </c>
      <c r="EZ461" s="189">
        <v>20</v>
      </c>
      <c r="FA461" s="188">
        <v>68.273092369477908</v>
      </c>
      <c r="FB461" s="189">
        <v>17</v>
      </c>
      <c r="FC461" s="18">
        <v>0</v>
      </c>
      <c r="FD461" s="18">
        <v>0</v>
      </c>
      <c r="FE461" s="38">
        <v>0</v>
      </c>
      <c r="FF461" s="18">
        <v>0</v>
      </c>
      <c r="FG461" s="18">
        <v>0</v>
      </c>
      <c r="FH461" s="18">
        <v>0</v>
      </c>
      <c r="FI461" s="18">
        <v>0</v>
      </c>
      <c r="FJ461" s="18">
        <v>0</v>
      </c>
      <c r="FK461" s="38">
        <v>0</v>
      </c>
      <c r="FL461" s="18">
        <v>0</v>
      </c>
      <c r="FM461" s="38">
        <v>0</v>
      </c>
      <c r="FN461" s="18">
        <v>0</v>
      </c>
      <c r="FO461" s="38">
        <v>0</v>
      </c>
      <c r="FP461" s="18">
        <v>0</v>
      </c>
      <c r="FQ461" s="38">
        <v>0</v>
      </c>
      <c r="FR461" s="18">
        <v>0</v>
      </c>
      <c r="FS461" s="38">
        <f>VLOOKUP(A461,'[3]2019'!$A$8:$M$140,13,0)</f>
        <v>1.7699115044247788</v>
      </c>
      <c r="FT461" s="18">
        <f>VLOOKUP(A461,'[3]2019'!$A$8:$M$140,12,0)</f>
        <v>1</v>
      </c>
      <c r="FU461" s="38">
        <f>VLOOKUP(A461,'[3]2019'!$A$8:$O$140,15,0)</f>
        <v>2.028397565922921</v>
      </c>
      <c r="FV461" s="18">
        <f>VLOOKUP(A461,'[3]2019'!$A$8:$O$140,14,0)</f>
        <v>1</v>
      </c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</row>
    <row r="462" spans="1:243" s="11" customFormat="1" ht="12.75">
      <c r="A462" s="17" t="s">
        <v>585</v>
      </c>
      <c r="B462" s="18" t="s">
        <v>586</v>
      </c>
      <c r="C462" s="17" t="s">
        <v>441</v>
      </c>
      <c r="D462" s="25">
        <v>6</v>
      </c>
      <c r="E462" s="27">
        <v>2019</v>
      </c>
      <c r="F462" s="31"/>
      <c r="G462" s="194">
        <v>5085</v>
      </c>
      <c r="H462" s="194">
        <v>1738</v>
      </c>
      <c r="I462" s="194">
        <v>3347</v>
      </c>
      <c r="J462" s="200">
        <v>23.12</v>
      </c>
      <c r="K462" s="40">
        <f>VLOOKUP(A462,'[6]1.COBERTURA  DANE'!$B$7:$G$139,5,0)</f>
        <v>891</v>
      </c>
      <c r="L462" s="26">
        <v>69.8</v>
      </c>
      <c r="M462" s="32">
        <v>2690</v>
      </c>
      <c r="N462" s="187">
        <v>330</v>
      </c>
      <c r="O462" s="187">
        <v>158</v>
      </c>
      <c r="P462" s="187">
        <v>172</v>
      </c>
      <c r="Q462" s="196">
        <f>VLOOKUP($A462,[7]Hoja1!$A$1:$H$3750,6,0)</f>
        <v>396</v>
      </c>
      <c r="R462" s="196">
        <f>VLOOKUP($A462,[7]Hoja1!$A$1:$H$3750,7,0)</f>
        <v>190</v>
      </c>
      <c r="S462" s="196">
        <f>VLOOKUP($A462,[7]Hoja1!$A$1:$H$3750,8,0)</f>
        <v>206</v>
      </c>
      <c r="T462" s="187">
        <v>334</v>
      </c>
      <c r="U462" s="187">
        <v>161</v>
      </c>
      <c r="V462" s="187">
        <v>173</v>
      </c>
      <c r="W462" s="198">
        <f>VLOOKUP($A462,[7]Hoja1!$A$1:$K$3750,9,0)</f>
        <v>404</v>
      </c>
      <c r="X462" s="198">
        <f>VLOOKUP($A462,[7]Hoja1!$A$1:$K$3750,10,0)</f>
        <v>196</v>
      </c>
      <c r="Y462" s="198">
        <f>VLOOKUP($A462,[7]Hoja1!$A$1:$K$3750,11,0)</f>
        <v>208</v>
      </c>
      <c r="Z462" s="187">
        <v>345</v>
      </c>
      <c r="AA462" s="187">
        <v>171</v>
      </c>
      <c r="AB462" s="187">
        <v>174</v>
      </c>
      <c r="AC462" s="198">
        <f>VLOOKUP(A462,[7]Hoja1!$A$1:$Q$3765,12,0)</f>
        <v>415</v>
      </c>
      <c r="AD462" s="198">
        <f>VLOOKUP($A462,[7]Hoja1!$A$1:$Q$3765,13,0)</f>
        <v>212</v>
      </c>
      <c r="AE462" s="198">
        <f>VLOOKUP($A462,[7]Hoja1!$A$1:$Q$3750,14,0)</f>
        <v>203</v>
      </c>
      <c r="AF462" s="187">
        <v>340</v>
      </c>
      <c r="AG462" s="187">
        <v>180</v>
      </c>
      <c r="AH462" s="187">
        <v>160</v>
      </c>
      <c r="AI462" s="198">
        <f>VLOOKUP($A462,[7]Hoja1!$A$1:$Q$3750,15,0)</f>
        <v>634</v>
      </c>
      <c r="AJ462" s="198">
        <f>VLOOKUP($A462,[7]Hoja1!$A$1:$Q$3750,16,0)</f>
        <v>306</v>
      </c>
      <c r="AK462" s="198">
        <f>VLOOKUP($A462,[7]Hoja1!$A$1:$Q$3750,17,0)</f>
        <v>328</v>
      </c>
      <c r="AL462" s="187">
        <v>291</v>
      </c>
      <c r="AM462" s="187">
        <v>142</v>
      </c>
      <c r="AN462" s="187">
        <v>149</v>
      </c>
      <c r="AO462" s="31"/>
      <c r="AP462" s="31"/>
      <c r="AQ462" s="31"/>
      <c r="AR462" s="31"/>
      <c r="AS462" s="27"/>
      <c r="AT462" s="31"/>
      <c r="AU462" s="31"/>
      <c r="AV462" s="31"/>
      <c r="AW462" s="31"/>
      <c r="AX462" s="38">
        <f>VLOOKUP(A462,[2]INFANTIL!$A$8:$AE$140,31,0)</f>
        <v>0</v>
      </c>
      <c r="AY462" s="18">
        <f>VLOOKUP(A462,[2]INFANTIL!$A$8:$AE$140,30,0)</f>
        <v>0</v>
      </c>
      <c r="AZ462" s="199">
        <f>VLOOKUP(A462,'[3]2019'!$A$8:$E$140,5,0)</f>
        <v>0</v>
      </c>
      <c r="BA462" s="23">
        <f>VLOOKUP(A462,'[3]2019'!$A$8:$F$140,4,0)</f>
        <v>0</v>
      </c>
      <c r="BB462" s="22">
        <f>VLOOKUP(A462,'[2]MATERNAS DIRECTAS'!$A$8:$AE$140,31,0)</f>
        <v>0</v>
      </c>
      <c r="BC462" s="23">
        <f>VLOOKUP(A462,'[2]MATERNAS DIRECTAS'!$A$8:$AE$140,30,0)</f>
        <v>0</v>
      </c>
      <c r="BD462" s="28">
        <v>0</v>
      </c>
      <c r="BE462" s="29">
        <v>0</v>
      </c>
      <c r="BF462" s="38">
        <f>VLOOKUP(A462,[8]Controles!$A$7:$P$139,12,0)</f>
        <v>0</v>
      </c>
      <c r="BG462" s="18">
        <f>VLOOKUP(A462,[8]Controles!$A$7:$L$139,11,0)</f>
        <v>0</v>
      </c>
      <c r="BH462" s="38">
        <f>VLOOKUP(A462,[8]Peso!$A$7:$D$139,4,0)</f>
        <v>15.384615384615385</v>
      </c>
      <c r="BI462" s="18">
        <f>VLOOKUP(A462,[8]Peso!$A$7:$D$139,3,0)</f>
        <v>4</v>
      </c>
      <c r="BJ462" s="22">
        <f>VLOOKUP(A462,'[2]EDA &lt; 5AÑOS'!$A$8:$AE$140,31,0)</f>
        <v>0</v>
      </c>
      <c r="BK462" s="23">
        <f>VLOOKUP(A462,'[2]EDA &lt; 5AÑOS'!$A$8:$AE$140,30,0)</f>
        <v>0</v>
      </c>
      <c r="BL462" s="22">
        <f>VLOOKUP(A462,'[2]IRA &lt; 5AÑOS'!$A$8:$AE$140,31,0)</f>
        <v>0</v>
      </c>
      <c r="BM462" s="23">
        <f>VLOOKUP(A462,'[2]IRA &lt; 5AÑOS'!$A$8:$AE$140,30,0)</f>
        <v>0</v>
      </c>
      <c r="BN462" s="18">
        <v>0</v>
      </c>
      <c r="BO462" s="18">
        <v>0</v>
      </c>
      <c r="BP462" s="18">
        <v>0</v>
      </c>
      <c r="BQ462" s="18">
        <v>0</v>
      </c>
      <c r="BR462" s="37">
        <v>0</v>
      </c>
      <c r="BS462" s="26">
        <v>0</v>
      </c>
      <c r="BT462" s="18">
        <v>0</v>
      </c>
      <c r="BU462" s="18">
        <v>0</v>
      </c>
      <c r="BV462" s="201">
        <v>0.125</v>
      </c>
      <c r="BW462" s="201">
        <v>0.75</v>
      </c>
      <c r="BX462" s="201">
        <v>0.9375</v>
      </c>
      <c r="BY462" s="201">
        <v>0.8125</v>
      </c>
      <c r="BZ462" s="201">
        <v>0.9375</v>
      </c>
      <c r="CA462" s="201">
        <v>0.58139534883720934</v>
      </c>
      <c r="CB462" s="201">
        <v>0.55813953488372092</v>
      </c>
      <c r="CC462" s="18" t="str">
        <f>VLOOKUP(A462,[9]ESTADISTICAS_EN_EDUCACION_BASIC!$C$3:$AK$127,10,0)</f>
        <v>83.2</v>
      </c>
      <c r="CD462" s="18" t="str">
        <f>VLOOKUP(A462,[9]ESTADISTICAS_EN_EDUCACION_BASIC!$C$3:$AK$158,5,0)</f>
        <v>67.4</v>
      </c>
      <c r="CE462" s="18" t="str">
        <f>VLOOKUP(A462,[9]ESTADISTICAS_EN_EDUCACION_BASIC!$C$3:$AK$127,17,0)</f>
        <v>5.41</v>
      </c>
      <c r="CF462" s="24"/>
      <c r="CG462" s="24"/>
      <c r="CH462" s="20">
        <v>0</v>
      </c>
      <c r="CI462" s="21">
        <v>0</v>
      </c>
      <c r="CJ462" s="38">
        <f>VLOOKUP(A462,'[3]2019'!$A$8:$G$140,7,0)</f>
        <v>0</v>
      </c>
      <c r="CK462" s="18">
        <f>VLOOKUP(A462,'[3]2019'!$A$9:$G$140,6,0)</f>
        <v>0</v>
      </c>
      <c r="CL462" s="18">
        <v>0</v>
      </c>
      <c r="CM462" s="26">
        <v>0</v>
      </c>
      <c r="CN462" s="18">
        <v>0</v>
      </c>
      <c r="CO462" s="18">
        <v>0</v>
      </c>
      <c r="CP462" s="18">
        <v>0</v>
      </c>
      <c r="CQ462" s="18">
        <v>0</v>
      </c>
      <c r="CR462" s="18">
        <v>0</v>
      </c>
      <c r="CS462" s="18">
        <v>0</v>
      </c>
      <c r="CT462" s="18">
        <v>0</v>
      </c>
      <c r="CU462" s="18">
        <v>0</v>
      </c>
      <c r="CV462" s="18">
        <v>0</v>
      </c>
      <c r="CW462" s="18">
        <v>0</v>
      </c>
      <c r="CX462" s="18">
        <v>0</v>
      </c>
      <c r="CY462" s="18">
        <v>0</v>
      </c>
      <c r="CZ462" s="38">
        <v>0</v>
      </c>
      <c r="DA462" s="18">
        <v>0</v>
      </c>
      <c r="DB462" s="38">
        <f>VLOOKUP(A462,'[3]2019'!$A$8:$I$140,9,0)</f>
        <v>0</v>
      </c>
      <c r="DC462" s="18">
        <f>VLOOKUP(A462,'[3]2019'!$A$8:$I$140,8,0)</f>
        <v>0</v>
      </c>
      <c r="DD462" s="18" t="str">
        <f>VLOOKUP(A462,[9]ESTADISTICAS_EN_EDUCACION_BASIC!$C$3:$AK$127,11,0)</f>
        <v>108.3</v>
      </c>
      <c r="DE462" s="18" t="str">
        <f>VLOOKUP($A462,[9]ESTADISTICAS_EN_EDUCACION_BASIC!$C$3:$AK$127,6,0)</f>
        <v>81.2</v>
      </c>
      <c r="DF462" s="18" t="str">
        <f>VLOOKUP($A462,[9]ESTADISTICAS_EN_EDUCACION_BASIC!$C$3:$AK$127,18,0)</f>
        <v>6.5</v>
      </c>
      <c r="DG462" s="18" t="str">
        <f>VLOOKUP($A462,[9]ESTADISTICAS_EN_EDUCACION_BASIC!$C$3:$AK$127,28,0)</f>
        <v>7.11</v>
      </c>
      <c r="DH462" s="38">
        <v>0</v>
      </c>
      <c r="DI462" s="18">
        <v>0</v>
      </c>
      <c r="DJ462" s="38">
        <v>0</v>
      </c>
      <c r="DK462" s="18">
        <v>0</v>
      </c>
      <c r="DL462" s="18">
        <v>0</v>
      </c>
      <c r="DM462" s="18">
        <v>0</v>
      </c>
      <c r="DN462" s="38">
        <f>VLOOKUP(A462,[10]Hoja8!$A$1:$D$72,4,0)</f>
        <v>240.96385542168676</v>
      </c>
      <c r="DO462" s="18">
        <f>VLOOKUP(A462,[10]Hoja8!$A$1:$D$72,2,0)</f>
        <v>1</v>
      </c>
      <c r="DP462" s="18">
        <v>0</v>
      </c>
      <c r="DQ462" s="18">
        <v>0</v>
      </c>
      <c r="DR462" s="18">
        <v>0</v>
      </c>
      <c r="DS462" s="18">
        <v>0</v>
      </c>
      <c r="DT462" s="18">
        <v>0</v>
      </c>
      <c r="DU462" s="18">
        <v>0</v>
      </c>
      <c r="DV462" s="18">
        <v>0</v>
      </c>
      <c r="DW462" s="18">
        <v>0</v>
      </c>
      <c r="DX462" s="18">
        <v>0</v>
      </c>
      <c r="DY462" s="18">
        <v>0</v>
      </c>
      <c r="DZ462" s="188">
        <v>5.7471264367816088</v>
      </c>
      <c r="EA462" s="189">
        <v>1</v>
      </c>
      <c r="EB462" s="188">
        <v>12.5</v>
      </c>
      <c r="EC462" s="189">
        <v>2</v>
      </c>
      <c r="ED462" s="38">
        <f>VLOOKUP(A462,'[3]2019'!$A$8:$K$140,11,0)</f>
        <v>2.9411764705882351</v>
      </c>
      <c r="EE462" s="18">
        <f>VLOOKUP(A462,'[3]2019'!$A$8:$K$140,10,0)</f>
        <v>1</v>
      </c>
      <c r="EF462" s="18" t="str">
        <f>VLOOKUP($A462,[9]ESTADISTICAS_EN_EDUCACION_BASIC!$C$3:$AK$127,11,0)</f>
        <v>108.3</v>
      </c>
      <c r="EG462" s="18" t="str">
        <f>VLOOKUP($A462,[9]ESTADISTICAS_EN_EDUCACION_BASIC!$C$3:$AK$127,7,0)</f>
        <v>72.7</v>
      </c>
      <c r="EH462" s="18" t="str">
        <f>VLOOKUP($A462,[9]ESTADISTICAS_EN_EDUCACION_BASIC!$C$3:$AK$127,18,0)</f>
        <v>6.5</v>
      </c>
      <c r="EI462" s="18" t="str">
        <f>VLOOKUP($A462,[9]ESTADISTICAS_EN_EDUCACION_BASIC!$C$3:$AK$127,29,0)</f>
        <v>2.65</v>
      </c>
      <c r="EJ462" s="31"/>
      <c r="EK462" s="31"/>
      <c r="EL462" s="18" t="str">
        <f>VLOOKUP($A462,[9]ESTADISTICAS_EN_EDUCACION_BASIC!$C$3:$AK$127,13,0)</f>
        <v>63.4</v>
      </c>
      <c r="EM462" s="18" t="str">
        <f>VLOOKUP($A462,[9]ESTADISTICAS_EN_EDUCACION_BASIC!$C$3:$AK$127,8,0)</f>
        <v>29.8</v>
      </c>
      <c r="EN462" s="18" t="str">
        <f>VLOOKUP($A462,[9]ESTADISTICAS_EN_EDUCACION_BASIC!$C$3:$AK$127,20,0)</f>
        <v>2.11</v>
      </c>
      <c r="EO462" s="18" t="str">
        <f>VLOOKUP($A462,[9]ESTADISTICAS_EN_EDUCACION_BASIC!$C$3:$AK$127,30,0)</f>
        <v>14.74</v>
      </c>
      <c r="EP462" s="38">
        <f>VLOOKUP(A462,[10]Hoja2!$A$1:$D$72,4,0)</f>
        <v>240.96385542168676</v>
      </c>
      <c r="EQ462" s="18">
        <f>VLOOKUP(A462,[10]Hoja2!$A$1:$D$72,2,0)</f>
        <v>1</v>
      </c>
      <c r="ER462" s="38">
        <f>VLOOKUP(A462,[10]Hoja3!$A$1:$D$89,4,0)</f>
        <v>481.92771084337352</v>
      </c>
      <c r="ES462" s="18">
        <f>VLOOKUP(A462,[10]Hoja3!$A$1:$D$89,2,0)</f>
        <v>2</v>
      </c>
      <c r="ET462" s="38">
        <v>0</v>
      </c>
      <c r="EU462" s="18">
        <v>0</v>
      </c>
      <c r="EV462" s="38">
        <f>VLOOKUP(A462,[10]Hoja7!$A$1:$D$76,4,0)</f>
        <v>240.96385542168676</v>
      </c>
      <c r="EW462" s="18">
        <f>VLOOKUP(A462,[10]Hoja7!$A$1:$D$77,2,0)</f>
        <v>1</v>
      </c>
      <c r="EX462" s="31"/>
      <c r="EY462" s="188">
        <v>53.691275167785236</v>
      </c>
      <c r="EZ462" s="189">
        <v>8</v>
      </c>
      <c r="FA462" s="188">
        <v>55.172413793103445</v>
      </c>
      <c r="FB462" s="189">
        <v>8</v>
      </c>
      <c r="FC462" s="18">
        <v>0</v>
      </c>
      <c r="FD462" s="18">
        <v>0</v>
      </c>
      <c r="FE462" s="38">
        <f>VLOOKUP(A462,[10]Hoja16!$A$1:$D$88,4,0)</f>
        <v>157.72870662460568</v>
      </c>
      <c r="FF462" s="18">
        <f>VLOOKUP(A462,[10]Hoja16!$A$1:$D$88,2,0)</f>
        <v>1</v>
      </c>
      <c r="FG462" s="18">
        <v>0</v>
      </c>
      <c r="FH462" s="18">
        <v>0</v>
      </c>
      <c r="FI462" s="18">
        <v>0</v>
      </c>
      <c r="FJ462" s="18">
        <v>0</v>
      </c>
      <c r="FK462" s="38">
        <f>VLOOKUP(A462,[10]Hoja19!$A$1:$D$97,4,0)</f>
        <v>157.72870662460568</v>
      </c>
      <c r="FL462" s="18">
        <f>VLOOKUP(A462,[10]Hoja19!$A$1:$D$97,2,0)</f>
        <v>1</v>
      </c>
      <c r="FM462" s="38">
        <v>0</v>
      </c>
      <c r="FN462" s="18">
        <v>0</v>
      </c>
      <c r="FO462" s="38">
        <v>0</v>
      </c>
      <c r="FP462" s="18">
        <v>0</v>
      </c>
      <c r="FQ462" s="38">
        <v>0</v>
      </c>
      <c r="FR462" s="18">
        <v>0</v>
      </c>
      <c r="FS462" s="38">
        <f>VLOOKUP(A462,'[3]2019'!$A$8:$M$140,13,0)</f>
        <v>3.4364261168384878</v>
      </c>
      <c r="FT462" s="18">
        <f>VLOOKUP(A462,'[3]2019'!$A$8:$M$140,12,0)</f>
        <v>1</v>
      </c>
      <c r="FU462" s="38">
        <f>VLOOKUP(A462,'[3]2019'!$A$8:$O$140,15,0)</f>
        <v>0</v>
      </c>
      <c r="FV462" s="18">
        <f>VLOOKUP(A462,'[3]2019'!$A$8:$O$140,14,0)</f>
        <v>0</v>
      </c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31"/>
      <c r="HL462" s="31"/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31"/>
      <c r="HY462" s="31"/>
      <c r="HZ462" s="31"/>
      <c r="IA462" s="31"/>
      <c r="IB462" s="31"/>
      <c r="IC462" s="31"/>
      <c r="ID462" s="31"/>
      <c r="IE462" s="31"/>
      <c r="IF462" s="31"/>
      <c r="IG462" s="31"/>
      <c r="IH462" s="31"/>
      <c r="II462" s="31"/>
    </row>
    <row r="463" spans="1:243" s="11" customFormat="1" ht="12.75">
      <c r="A463" s="17" t="s">
        <v>596</v>
      </c>
      <c r="B463" s="18" t="s">
        <v>597</v>
      </c>
      <c r="C463" s="17" t="s">
        <v>598</v>
      </c>
      <c r="D463" s="25">
        <v>4</v>
      </c>
      <c r="E463" s="27">
        <v>2019</v>
      </c>
      <c r="F463" s="31"/>
      <c r="G463" s="194">
        <v>53242</v>
      </c>
      <c r="H463" s="194">
        <v>23078</v>
      </c>
      <c r="I463" s="194">
        <v>30164</v>
      </c>
      <c r="J463" s="200">
        <v>46.78</v>
      </c>
      <c r="K463" s="40">
        <f>VLOOKUP(A463,'[6]1.COBERTURA  DANE'!$B$7:$G$139,5,0)</f>
        <v>24873</v>
      </c>
      <c r="L463" s="26">
        <v>32.35</v>
      </c>
      <c r="M463" s="32">
        <v>17198</v>
      </c>
      <c r="N463" s="187">
        <v>3281</v>
      </c>
      <c r="O463" s="187">
        <v>1638</v>
      </c>
      <c r="P463" s="187">
        <v>1643</v>
      </c>
      <c r="Q463" s="196">
        <f>VLOOKUP($A463,[7]Hoja1!$A$1:$H$3750,6,0)</f>
        <v>3947</v>
      </c>
      <c r="R463" s="196">
        <f>VLOOKUP($A463,[7]Hoja1!$A$1:$H$3750,7,0)</f>
        <v>1972</v>
      </c>
      <c r="S463" s="196">
        <f>VLOOKUP($A463,[7]Hoja1!$A$1:$H$3750,8,0)</f>
        <v>1975</v>
      </c>
      <c r="T463" s="187">
        <v>3417</v>
      </c>
      <c r="U463" s="187">
        <v>1727</v>
      </c>
      <c r="V463" s="187">
        <v>1690</v>
      </c>
      <c r="W463" s="198">
        <f>VLOOKUP($A463,[7]Hoja1!$A$1:$K$3750,9,0)</f>
        <v>4198</v>
      </c>
      <c r="X463" s="198">
        <f>VLOOKUP($A463,[7]Hoja1!$A$1:$K$3750,10,0)</f>
        <v>2131</v>
      </c>
      <c r="Y463" s="198">
        <f>VLOOKUP($A463,[7]Hoja1!$A$1:$K$3750,11,0)</f>
        <v>2067</v>
      </c>
      <c r="Z463" s="187">
        <v>3729</v>
      </c>
      <c r="AA463" s="187">
        <v>1907</v>
      </c>
      <c r="AB463" s="187">
        <v>1822</v>
      </c>
      <c r="AC463" s="198">
        <f>VLOOKUP(A463,[7]Hoja1!$A$1:$Q$3765,12,0)</f>
        <v>4727</v>
      </c>
      <c r="AD463" s="198">
        <f>VLOOKUP($A463,[7]Hoja1!$A$1:$Q$3765,13,0)</f>
        <v>2423</v>
      </c>
      <c r="AE463" s="198">
        <f>VLOOKUP($A463,[7]Hoja1!$A$1:$Q$3750,14,0)</f>
        <v>2304</v>
      </c>
      <c r="AF463" s="187">
        <v>4162</v>
      </c>
      <c r="AG463" s="187">
        <v>2130</v>
      </c>
      <c r="AH463" s="187">
        <v>2032</v>
      </c>
      <c r="AI463" s="198">
        <f>VLOOKUP($A463,[7]Hoja1!$A$1:$Q$3750,15,0)</f>
        <v>9582</v>
      </c>
      <c r="AJ463" s="198">
        <f>VLOOKUP($A463,[7]Hoja1!$A$1:$Q$3750,16,0)</f>
        <v>4891</v>
      </c>
      <c r="AK463" s="198">
        <f>VLOOKUP($A463,[7]Hoja1!$A$1:$Q$3750,17,0)</f>
        <v>4691</v>
      </c>
      <c r="AL463" s="187">
        <v>4416</v>
      </c>
      <c r="AM463" s="187">
        <v>2256</v>
      </c>
      <c r="AN463" s="187">
        <v>2160</v>
      </c>
      <c r="AO463" s="31"/>
      <c r="AP463" s="31"/>
      <c r="AQ463" s="31"/>
      <c r="AR463" s="31"/>
      <c r="AS463" s="27"/>
      <c r="AT463" s="31"/>
      <c r="AU463" s="31"/>
      <c r="AV463" s="31"/>
      <c r="AW463" s="31"/>
      <c r="AX463" s="38">
        <f>VLOOKUP(A463,[2]INFANTIL!$A$8:$AE$140,31,0)</f>
        <v>6.7114093959731544</v>
      </c>
      <c r="AY463" s="18">
        <f>VLOOKUP(A463,[2]INFANTIL!$A$8:$AE$140,30,0)</f>
        <v>3</v>
      </c>
      <c r="AZ463" s="199">
        <f>VLOOKUP(A463,'[3]2019'!$A$8:$E$140,5,0)</f>
        <v>0.91435537945748258</v>
      </c>
      <c r="BA463" s="23">
        <f>VLOOKUP(A463,'[3]2019'!$A$8:$F$140,4,0)</f>
        <v>3</v>
      </c>
      <c r="BB463" s="22">
        <f>VLOOKUP(A463,'[2]MATERNAS DIRECTAS'!$A$8:$AE$140,31,0)</f>
        <v>0</v>
      </c>
      <c r="BC463" s="23">
        <f>VLOOKUP(A463,'[2]MATERNAS DIRECTAS'!$A$8:$AE$140,30,0)</f>
        <v>0</v>
      </c>
      <c r="BD463" s="28">
        <v>0</v>
      </c>
      <c r="BE463" s="29">
        <v>0</v>
      </c>
      <c r="BF463" s="38">
        <f>VLOOKUP(A463,[8]Controles!$A$7:$P$139,12,0)</f>
        <v>4.9217002237136462</v>
      </c>
      <c r="BG463" s="18">
        <f>VLOOKUP(A463,[8]Controles!$A$7:$L$139,11,0)</f>
        <v>22</v>
      </c>
      <c r="BH463" s="38">
        <f>VLOOKUP(A463,[8]Peso!$A$7:$D$139,4,0)</f>
        <v>6.9351230425055936</v>
      </c>
      <c r="BI463" s="18">
        <f>VLOOKUP(A463,[8]Peso!$A$7:$D$139,3,0)</f>
        <v>31</v>
      </c>
      <c r="BJ463" s="22">
        <f>VLOOKUP(A463,'[2]EDA &lt; 5AÑOS'!$A$8:$AE$140,31,0)</f>
        <v>0</v>
      </c>
      <c r="BK463" s="23">
        <f>VLOOKUP(A463,'[2]EDA &lt; 5AÑOS'!$A$8:$AE$140,30,0)</f>
        <v>0</v>
      </c>
      <c r="BL463" s="22">
        <f>VLOOKUP(A463,'[2]IRA &lt; 5AÑOS'!$A$8:$AE$140,31,0)</f>
        <v>0</v>
      </c>
      <c r="BM463" s="23">
        <f>VLOOKUP(A463,'[2]IRA &lt; 5AÑOS'!$A$8:$AE$140,30,0)</f>
        <v>0</v>
      </c>
      <c r="BN463" s="18">
        <v>0</v>
      </c>
      <c r="BO463" s="18">
        <v>0</v>
      </c>
      <c r="BP463" s="18">
        <v>0</v>
      </c>
      <c r="BQ463" s="18">
        <v>0</v>
      </c>
      <c r="BR463" s="37">
        <v>0</v>
      </c>
      <c r="BS463" s="26">
        <v>0</v>
      </c>
      <c r="BT463" s="18">
        <v>0</v>
      </c>
      <c r="BU463" s="18">
        <v>0</v>
      </c>
      <c r="BV463" s="201">
        <v>0.14319248826291081</v>
      </c>
      <c r="BW463" s="201">
        <v>0.92957746478873238</v>
      </c>
      <c r="BX463" s="201">
        <v>0.93896713615023475</v>
      </c>
      <c r="BY463" s="201">
        <v>0.9460093896713615</v>
      </c>
      <c r="BZ463" s="201">
        <v>0.94835680751173712</v>
      </c>
      <c r="CA463" s="201">
        <v>1.0835266821345708</v>
      </c>
      <c r="CB463" s="201">
        <v>0.9953596287703016</v>
      </c>
      <c r="CC463" s="18">
        <f>VLOOKUP(A463,[9]ESTADISTICAS_EN_EDUCACION_BASIC!$C$3:$AK$127,10,0)</f>
        <v>75</v>
      </c>
      <c r="CD463" s="18" t="str">
        <f>VLOOKUP(A463,[9]ESTADISTICAS_EN_EDUCACION_BASIC!$C$3:$AK$158,5,0)</f>
        <v>57.9</v>
      </c>
      <c r="CE463" s="18" t="str">
        <f>VLOOKUP(A463,[9]ESTADISTICAS_EN_EDUCACION_BASIC!$C$3:$AK$127,17,0)</f>
        <v>2.13</v>
      </c>
      <c r="CF463" s="24"/>
      <c r="CG463" s="24"/>
      <c r="CH463" s="20" t="e">
        <f>VLOOKUP(A463,#REF!,4,0)</f>
        <v>#REF!</v>
      </c>
      <c r="CI463" s="21" t="e">
        <f>VLOOKUP(A463,#REF!,2,0)</f>
        <v>#REF!</v>
      </c>
      <c r="CJ463" s="38">
        <f>VLOOKUP(A463,'[3]2019'!$A$8:$G$140,7,0)</f>
        <v>0</v>
      </c>
      <c r="CK463" s="18">
        <f>VLOOKUP(A463,'[3]2019'!$A$9:$G$140,6,0)</f>
        <v>0</v>
      </c>
      <c r="CL463" s="18">
        <v>121.65</v>
      </c>
      <c r="CM463" s="26">
        <v>4</v>
      </c>
      <c r="CN463" s="38">
        <v>121.65</v>
      </c>
      <c r="CO463" s="18">
        <v>4</v>
      </c>
      <c r="CP463" s="18">
        <v>0</v>
      </c>
      <c r="CQ463" s="18">
        <v>0</v>
      </c>
      <c r="CR463" s="18">
        <v>0</v>
      </c>
      <c r="CS463" s="18">
        <v>0</v>
      </c>
      <c r="CT463" s="18">
        <v>0</v>
      </c>
      <c r="CU463" s="18">
        <v>0</v>
      </c>
      <c r="CV463" s="18">
        <v>0</v>
      </c>
      <c r="CW463" s="18">
        <v>0</v>
      </c>
      <c r="CX463" s="18">
        <v>0</v>
      </c>
      <c r="CY463" s="18">
        <v>0</v>
      </c>
      <c r="CZ463" s="38">
        <v>0</v>
      </c>
      <c r="DA463" s="18">
        <v>0</v>
      </c>
      <c r="DB463" s="38">
        <f>VLOOKUP(A463,'[3]2019'!$A$8:$I$140,9,0)</f>
        <v>0.26816840976133011</v>
      </c>
      <c r="DC463" s="18">
        <f>VLOOKUP(A463,'[3]2019'!$A$8:$I$140,8,0)</f>
        <v>1</v>
      </c>
      <c r="DD463" s="18">
        <f>VLOOKUP(A463,[9]ESTADISTICAS_EN_EDUCACION_BASIC!$C$3:$AK$127,11,0)</f>
        <v>96</v>
      </c>
      <c r="DE463" s="18" t="str">
        <f>VLOOKUP($A463,[9]ESTADISTICAS_EN_EDUCACION_BASIC!$C$3:$AK$127,6,0)</f>
        <v>79.5</v>
      </c>
      <c r="DF463" s="18" t="str">
        <f>VLOOKUP($A463,[9]ESTADISTICAS_EN_EDUCACION_BASIC!$C$3:$AK$127,18,0)</f>
        <v>2.6</v>
      </c>
      <c r="DG463" s="18" t="str">
        <f>VLOOKUP($A463,[9]ESTADISTICAS_EN_EDUCACION_BASIC!$C$3:$AK$127,28,0)</f>
        <v>7.55</v>
      </c>
      <c r="DH463" s="38">
        <f>VLOOKUP(A463,[10]Hoja4!$A$1:$D$63,4,0)</f>
        <v>119.10433539780848</v>
      </c>
      <c r="DI463" s="18">
        <f>VLOOKUP(A463,[10]Hoja4!$A$1:$D$63,2,0)</f>
        <v>5</v>
      </c>
      <c r="DJ463" s="38">
        <f>VLOOKUP(A463,'[10]AS 6 - 11'!$A$1:$D$84,4,0)</f>
        <v>309.67127203430209</v>
      </c>
      <c r="DK463" s="18">
        <f>VLOOKUP(A463,'[10]AS 6 - 11'!$A$1:$D$84,2,0)</f>
        <v>13</v>
      </c>
      <c r="DL463" s="38">
        <f>VLOOKUP(A463,'[10]VIPNAL 6 - 11'!$A$1:$D$28,4,0)</f>
        <v>23.820867079561694</v>
      </c>
      <c r="DM463" s="18">
        <f>VLOOKUP(A463,'[10]VIPNAL 6 - 11'!$A$1:$D$28,2,0)</f>
        <v>1</v>
      </c>
      <c r="DN463" s="38">
        <f>VLOOKUP(A463,[10]Hoja8!$A$1:$D$72,4,0)</f>
        <v>105.77533319229957</v>
      </c>
      <c r="DO463" s="18">
        <f>VLOOKUP(A463,[10]Hoja8!$A$1:$D$72,2,0)</f>
        <v>5</v>
      </c>
      <c r="DP463" s="38">
        <f>VLOOKUP(A463,[10]Hoja10!$A$1:$D$61,4,0)</f>
        <v>42.310133276919821</v>
      </c>
      <c r="DQ463" s="18">
        <f>VLOOKUP(A463,[10]Hoja10!$A$1:$D$61,2,0)</f>
        <v>2</v>
      </c>
      <c r="DR463" s="18">
        <v>0</v>
      </c>
      <c r="DS463" s="18">
        <v>0</v>
      </c>
      <c r="DT463" s="38">
        <f>VLOOKUP(A463,[10]Hoja12!$A$1:$D$41,4,0)</f>
        <v>42.310133276919821</v>
      </c>
      <c r="DU463" s="18">
        <f>VLOOKUP(A463,[10]Hoja12!$A$1:$D$41,2,0)</f>
        <v>2</v>
      </c>
      <c r="DV463" s="18">
        <v>0</v>
      </c>
      <c r="DW463" s="18">
        <v>0</v>
      </c>
      <c r="DX463" s="18">
        <v>0</v>
      </c>
      <c r="DY463" s="18">
        <v>0</v>
      </c>
      <c r="DZ463" s="188">
        <v>1.646542261251372</v>
      </c>
      <c r="EA463" s="189">
        <v>3</v>
      </c>
      <c r="EB463" s="188">
        <v>41.830708661417326</v>
      </c>
      <c r="EC463" s="189">
        <v>85</v>
      </c>
      <c r="ED463" s="38">
        <f>VLOOKUP(A463,'[3]2019'!$A$8:$K$140,11,0)</f>
        <v>1.4416146083613646</v>
      </c>
      <c r="EE463" s="18">
        <f>VLOOKUP(A463,'[3]2019'!$A$8:$K$140,10,0)</f>
        <v>6</v>
      </c>
      <c r="EF463" s="18">
        <f>VLOOKUP($A463,[9]ESTADISTICAS_EN_EDUCACION_BASIC!$C$3:$AK$127,11,0)</f>
        <v>96</v>
      </c>
      <c r="EG463" s="18" t="str">
        <f>VLOOKUP($A463,[9]ESTADISTICAS_EN_EDUCACION_BASIC!$C$3:$AK$127,7,0)</f>
        <v>71.8</v>
      </c>
      <c r="EH463" s="18" t="str">
        <f>VLOOKUP($A463,[9]ESTADISTICAS_EN_EDUCACION_BASIC!$C$3:$AK$127,18,0)</f>
        <v>2.6</v>
      </c>
      <c r="EI463" s="18" t="str">
        <f>VLOOKUP($A463,[9]ESTADISTICAS_EN_EDUCACION_BASIC!$C$3:$AK$127,29,0)</f>
        <v>12.47</v>
      </c>
      <c r="EJ463" s="31"/>
      <c r="EK463" s="31"/>
      <c r="EL463" s="18" t="str">
        <f>VLOOKUP($A463,[9]ESTADISTICAS_EN_EDUCACION_BASIC!$C$3:$AK$127,13,0)</f>
        <v>66.7</v>
      </c>
      <c r="EM463" s="18" t="str">
        <f>VLOOKUP($A463,[9]ESTADISTICAS_EN_EDUCACION_BASIC!$C$3:$AK$127,8,0)</f>
        <v>42.2</v>
      </c>
      <c r="EN463" s="18" t="str">
        <f>VLOOKUP($A463,[9]ESTADISTICAS_EN_EDUCACION_BASIC!$C$3:$AK$127,20,0)</f>
        <v>3.56</v>
      </c>
      <c r="EO463" s="18" t="str">
        <f>VLOOKUP($A463,[9]ESTADISTICAS_EN_EDUCACION_BASIC!$C$3:$AK$127,30,0)</f>
        <v>13.01</v>
      </c>
      <c r="EP463" s="38">
        <f>VLOOKUP(A463,[10]Hoja2!$A$1:$D$72,4,0)</f>
        <v>105.77533319229957</v>
      </c>
      <c r="EQ463" s="18">
        <f>VLOOKUP(A463,[10]Hoja2!$A$1:$D$72,2,0)</f>
        <v>5</v>
      </c>
      <c r="ER463" s="38">
        <f>VLOOKUP(A463,[10]Hoja3!$A$1:$D$89,4,0)</f>
        <v>211.55066638459914</v>
      </c>
      <c r="ES463" s="18">
        <f>VLOOKUP(A463,[10]Hoja3!$A$1:$D$89,2,0)</f>
        <v>10</v>
      </c>
      <c r="ET463" s="38">
        <f>VLOOKUP(A463,[10]Hoja5!$A$1:$D$76,4,0)</f>
        <v>190.3955997461392</v>
      </c>
      <c r="EU463" s="18">
        <f>VLOOKUP(A463,[10]Hoja5!$A$1:$D$75,2,0)</f>
        <v>9</v>
      </c>
      <c r="EV463" s="38">
        <f>VLOOKUP(A463,[10]Hoja7!$A$1:$D$76,4,0)</f>
        <v>148.0854664692194</v>
      </c>
      <c r="EW463" s="18">
        <f>VLOOKUP(A463,[10]Hoja7!$A$1:$D$77,2,0)</f>
        <v>7</v>
      </c>
      <c r="EX463" s="31"/>
      <c r="EY463" s="190">
        <v>70.370370370370381</v>
      </c>
      <c r="EZ463" s="191">
        <v>152</v>
      </c>
      <c r="FA463" s="188">
        <v>57.306590257879662</v>
      </c>
      <c r="FB463" s="189">
        <v>120</v>
      </c>
      <c r="FC463" s="38">
        <f>VLOOKUP(A463,[10]Hoja15!$A$1:$D$63,4,0)</f>
        <v>93.926111458985602</v>
      </c>
      <c r="FD463" s="18">
        <f>VLOOKUP(A463,[10]Hoja15!$A$1:$D$63,2,0)</f>
        <v>9</v>
      </c>
      <c r="FE463" s="38">
        <f>VLOOKUP(A463,[10]Hoja16!$A$1:$D$88,4,0)</f>
        <v>83.489876852431635</v>
      </c>
      <c r="FF463" s="18">
        <f>VLOOKUP(A463,[10]Hoja16!$A$1:$D$88,2,0)</f>
        <v>8</v>
      </c>
      <c r="FG463" s="38">
        <f>VLOOKUP(A463,[10]Hoja17!$A$1:$D$33,4,0)</f>
        <v>20.872469213107909</v>
      </c>
      <c r="FH463" s="18">
        <f>VLOOKUP(A463,[10]Hoja17!$A$1:$D$33,2,0)</f>
        <v>2</v>
      </c>
      <c r="FI463" s="18">
        <v>0</v>
      </c>
      <c r="FJ463" s="18">
        <v>0</v>
      </c>
      <c r="FK463" s="38">
        <f>VLOOKUP(A463,[10]Hoja19!$A$1:$D$97,4,0)</f>
        <v>198.28845752452514</v>
      </c>
      <c r="FL463" s="18">
        <f>VLOOKUP(A463,[10]Hoja19!$A$1:$D$97,2,0)</f>
        <v>19</v>
      </c>
      <c r="FM463" s="38">
        <f>VLOOKUP(A463,[10]Hoja20!$A$1:$D$91,4,0)</f>
        <v>417.44938426215822</v>
      </c>
      <c r="FN463" s="18">
        <f>VLOOKUP(A463,[10]Hoja20!$A$1:$D$91,2,0)</f>
        <v>40</v>
      </c>
      <c r="FO463" s="38">
        <f>VLOOKUP(A463,[10]Hoja21!$A$1:$D$101,4,0)</f>
        <v>427.88561886871219</v>
      </c>
      <c r="FP463" s="18">
        <f>VLOOKUP(A463,[10]Hoja21!$A$1:$D$101,2,0)</f>
        <v>41</v>
      </c>
      <c r="FQ463" s="38">
        <f>VLOOKUP(A463,[10]Hoja22!$A$1:$D$60,4,0)</f>
        <v>62.61740763932373</v>
      </c>
      <c r="FR463" s="18">
        <f>VLOOKUP(A463,[10]Hoja22!$A$1:$D$60,2,0)</f>
        <v>6</v>
      </c>
      <c r="FS463" s="38">
        <f>VLOOKUP(A463,'[3]2019'!$A$8:$M$140,13,0)</f>
        <v>2.0380434782608696</v>
      </c>
      <c r="FT463" s="18">
        <f>VLOOKUP(A463,'[3]2019'!$A$8:$M$140,12,0)</f>
        <v>9</v>
      </c>
      <c r="FU463" s="38">
        <f>VLOOKUP(A463,'[3]2019'!$A$8:$O$140,15,0)</f>
        <v>1.873536299765808</v>
      </c>
      <c r="FV463" s="18">
        <f>VLOOKUP(A463,'[3]2019'!$A$8:$O$140,14,0)</f>
        <v>8</v>
      </c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</row>
    <row r="464" spans="1:243" s="11" customFormat="1" ht="12.75">
      <c r="A464" s="17" t="s">
        <v>610</v>
      </c>
      <c r="B464" s="18" t="s">
        <v>611</v>
      </c>
      <c r="C464" s="17" t="s">
        <v>598</v>
      </c>
      <c r="D464" s="25">
        <v>1</v>
      </c>
      <c r="E464" s="27">
        <v>2019</v>
      </c>
      <c r="F464" s="31"/>
      <c r="G464" s="194">
        <v>538527</v>
      </c>
      <c r="H464" s="194">
        <v>516826</v>
      </c>
      <c r="I464" s="194">
        <v>21701</v>
      </c>
      <c r="J464" s="200">
        <v>64.62</v>
      </c>
      <c r="K464" s="40">
        <f>VLOOKUP(A464,'[6]1.COBERTURA  DANE'!$B$7:$G$139,5,0)</f>
        <v>317380</v>
      </c>
      <c r="L464" s="26">
        <v>17.440000000000001</v>
      </c>
      <c r="M464" s="32">
        <v>85641</v>
      </c>
      <c r="N464" s="187">
        <v>35013</v>
      </c>
      <c r="O464" s="187">
        <v>18019</v>
      </c>
      <c r="P464" s="187">
        <v>16994</v>
      </c>
      <c r="Q464" s="196">
        <f>VLOOKUP($A464,[7]Hoja1!$A$1:$H$3750,6,0)</f>
        <v>42048</v>
      </c>
      <c r="R464" s="196">
        <f>VLOOKUP($A464,[7]Hoja1!$A$1:$H$3750,7,0)</f>
        <v>21627</v>
      </c>
      <c r="S464" s="196">
        <f>VLOOKUP($A464,[7]Hoja1!$A$1:$H$3750,8,0)</f>
        <v>20421</v>
      </c>
      <c r="T464" s="187">
        <v>35301</v>
      </c>
      <c r="U464" s="187">
        <v>18040</v>
      </c>
      <c r="V464" s="187">
        <v>17261</v>
      </c>
      <c r="W464" s="198">
        <f>VLOOKUP($A464,[7]Hoja1!$A$1:$K$3750,9,0)</f>
        <v>42707</v>
      </c>
      <c r="X464" s="198">
        <f>VLOOKUP($A464,[7]Hoja1!$A$1:$K$3750,10,0)</f>
        <v>21760</v>
      </c>
      <c r="Y464" s="198">
        <f>VLOOKUP($A464,[7]Hoja1!$A$1:$K$3750,11,0)</f>
        <v>20947</v>
      </c>
      <c r="Z464" s="187">
        <v>37064</v>
      </c>
      <c r="AA464" s="187">
        <v>18747</v>
      </c>
      <c r="AB464" s="187">
        <v>18317</v>
      </c>
      <c r="AC464" s="198">
        <f>VLOOKUP(A464,[7]Hoja1!$A$1:$Q$3765,12,0)</f>
        <v>47252</v>
      </c>
      <c r="AD464" s="198">
        <f>VLOOKUP($A464,[7]Hoja1!$A$1:$Q$3765,13,0)</f>
        <v>23784</v>
      </c>
      <c r="AE464" s="198">
        <f>VLOOKUP($A464,[7]Hoja1!$A$1:$Q$3750,14,0)</f>
        <v>23468</v>
      </c>
      <c r="AF464" s="187">
        <v>42689</v>
      </c>
      <c r="AG464" s="187">
        <v>21393</v>
      </c>
      <c r="AH464" s="187">
        <v>21296</v>
      </c>
      <c r="AI464" s="198">
        <f>VLOOKUP($A464,[7]Hoja1!$A$1:$Q$3750,15,0)</f>
        <v>111732</v>
      </c>
      <c r="AJ464" s="198">
        <f>VLOOKUP($A464,[7]Hoja1!$A$1:$Q$3750,16,0)</f>
        <v>56341</v>
      </c>
      <c r="AK464" s="198">
        <f>VLOOKUP($A464,[7]Hoja1!$A$1:$Q$3750,17,0)</f>
        <v>55391</v>
      </c>
      <c r="AL464" s="187">
        <v>51098</v>
      </c>
      <c r="AM464" s="187">
        <v>25680</v>
      </c>
      <c r="AN464" s="187">
        <v>25418</v>
      </c>
      <c r="AO464" s="31"/>
      <c r="AP464" s="31"/>
      <c r="AQ464" s="31"/>
      <c r="AR464" s="31"/>
      <c r="AS464" s="27"/>
      <c r="AT464" s="31"/>
      <c r="AU464" s="31"/>
      <c r="AV464" s="31"/>
      <c r="AW464" s="31"/>
      <c r="AX464" s="38">
        <f>VLOOKUP(A464,[2]INFANTIL!$A$8:$AE$140,31,0)</f>
        <v>7.639569049951028</v>
      </c>
      <c r="AY464" s="18">
        <f>VLOOKUP(A464,[2]INFANTIL!$A$8:$AE$140,30,0)</f>
        <v>39</v>
      </c>
      <c r="AZ464" s="199">
        <f>VLOOKUP(A464,'[3]2019'!$A$8:$E$140,5,0)</f>
        <v>1.3137977322708709</v>
      </c>
      <c r="BA464" s="23">
        <f>VLOOKUP(A464,'[3]2019'!$A$8:$F$140,4,0)</f>
        <v>46</v>
      </c>
      <c r="BB464" s="22">
        <f>VLOOKUP(A464,'[2]MATERNAS DIRECTAS'!$A$8:$AE$140,31,0)</f>
        <v>39.177277179236043</v>
      </c>
      <c r="BC464" s="23">
        <f>VLOOKUP(A464,'[2]MATERNAS DIRECTAS'!$A$8:$AE$140,30,0)</f>
        <v>2</v>
      </c>
      <c r="BD464" s="28">
        <v>0</v>
      </c>
      <c r="BE464" s="29">
        <v>0</v>
      </c>
      <c r="BF464" s="38">
        <f>VLOOKUP(A464,[8]Controles!$A$7:$P$139,12,0)</f>
        <v>4.877571008814888</v>
      </c>
      <c r="BG464" s="18">
        <f>VLOOKUP(A464,[8]Controles!$A$7:$L$139,11,0)</f>
        <v>249</v>
      </c>
      <c r="BH464" s="38">
        <f>VLOOKUP(A464,[8]Peso!$A$7:$D$139,4,0)</f>
        <v>9.892262487757101</v>
      </c>
      <c r="BI464" s="18">
        <f>VLOOKUP(A464,[8]Peso!$A$7:$D$139,3,0)</f>
        <v>505</v>
      </c>
      <c r="BJ464" s="22">
        <f>VLOOKUP(A464,'[2]EDA &lt; 5AÑOS'!$A$8:$AE$140,31,0)</f>
        <v>2.8560820266758062</v>
      </c>
      <c r="BK464" s="23">
        <f>VLOOKUP(A464,'[2]EDA &lt; 5AÑOS'!$A$8:$AE$140,30,0)</f>
        <v>1</v>
      </c>
      <c r="BL464" s="22">
        <f>VLOOKUP(A464,'[2]IRA &lt; 5AÑOS'!$A$8:$AE$140,31,0)</f>
        <v>2.8560820266758062</v>
      </c>
      <c r="BM464" s="23">
        <f>VLOOKUP(A464,'[2]IRA &lt; 5AÑOS'!$A$8:$AE$140,30,0)</f>
        <v>1</v>
      </c>
      <c r="BN464" s="18">
        <v>0</v>
      </c>
      <c r="BO464" s="18">
        <v>0</v>
      </c>
      <c r="BP464" s="27">
        <v>2.85</v>
      </c>
      <c r="BQ464" s="27">
        <v>1</v>
      </c>
      <c r="BR464" s="37">
        <v>0</v>
      </c>
      <c r="BS464" s="26">
        <v>0</v>
      </c>
      <c r="BT464" s="31">
        <v>2.85</v>
      </c>
      <c r="BU464" s="31">
        <v>1</v>
      </c>
      <c r="BV464" s="201">
        <v>1.2026090501426825E-2</v>
      </c>
      <c r="BW464" s="201">
        <v>0.97554015491235224</v>
      </c>
      <c r="BX464" s="201">
        <v>0.97064818589482271</v>
      </c>
      <c r="BY464" s="201">
        <v>0.97411333061557281</v>
      </c>
      <c r="BZ464" s="201">
        <v>0.98777007745617607</v>
      </c>
      <c r="CA464" s="201">
        <v>0.95010020040080156</v>
      </c>
      <c r="CB464" s="201">
        <v>0.98617234468937875</v>
      </c>
      <c r="CC464" s="18" t="str">
        <f>VLOOKUP(A464,[9]ESTADISTICAS_EN_EDUCACION_BASIC!$C$3:$AK$127,10,0)</f>
        <v>73.5</v>
      </c>
      <c r="CD464" s="18" t="str">
        <f>VLOOKUP(A464,[9]ESTADISTICAS_EN_EDUCACION_BASIC!$C$3:$AK$158,5,0)</f>
        <v>62.2</v>
      </c>
      <c r="CE464" s="18" t="str">
        <f>VLOOKUP(A464,[9]ESTADISTICAS_EN_EDUCACION_BASIC!$C$3:$AK$127,17,0)</f>
        <v>2.25</v>
      </c>
      <c r="CF464" s="24"/>
      <c r="CG464" s="24"/>
      <c r="CH464" s="20" t="e">
        <f>VLOOKUP(A464,#REF!,4,0)</f>
        <v>#REF!</v>
      </c>
      <c r="CI464" s="21">
        <v>8</v>
      </c>
      <c r="CJ464" s="38">
        <f>VLOOKUP(A464,'[3]2019'!$A$8:$G$140,7,0)</f>
        <v>0.19829466587348801</v>
      </c>
      <c r="CK464" s="18">
        <f>VLOOKUP(A464,'[3]2019'!$A$9:$G$140,6,0)</f>
        <v>7</v>
      </c>
      <c r="CL464" s="18">
        <v>19.02</v>
      </c>
      <c r="CM464" s="26">
        <v>8</v>
      </c>
      <c r="CN464" s="38">
        <v>121.65</v>
      </c>
      <c r="CO464" s="18">
        <v>46</v>
      </c>
      <c r="CP464" s="38">
        <v>7.13</v>
      </c>
      <c r="CQ464" s="26">
        <v>3</v>
      </c>
      <c r="CR464" s="18">
        <v>0</v>
      </c>
      <c r="CS464" s="18">
        <v>0</v>
      </c>
      <c r="CT464" s="18">
        <v>0</v>
      </c>
      <c r="CU464" s="18">
        <v>0</v>
      </c>
      <c r="CV464" s="18">
        <v>0</v>
      </c>
      <c r="CW464" s="18">
        <v>0</v>
      </c>
      <c r="CX464" s="18">
        <v>0</v>
      </c>
      <c r="CY464" s="18">
        <v>0</v>
      </c>
      <c r="CZ464" s="38">
        <v>0</v>
      </c>
      <c r="DA464" s="18">
        <v>0</v>
      </c>
      <c r="DB464" s="38">
        <f>VLOOKUP(A464,'[3]2019'!$A$8:$I$140,9,0)</f>
        <v>0.21584286639326569</v>
      </c>
      <c r="DC464" s="18">
        <f>VLOOKUP(A464,'[3]2019'!$A$8:$I$140,8,0)</f>
        <v>8</v>
      </c>
      <c r="DD464" s="18" t="str">
        <f>VLOOKUP(A464,[9]ESTADISTICAS_EN_EDUCACION_BASIC!$C$3:$AK$127,11,0)</f>
        <v>94.6</v>
      </c>
      <c r="DE464" s="18" t="str">
        <f>VLOOKUP($A464,[9]ESTADISTICAS_EN_EDUCACION_BASIC!$C$3:$AK$127,6,0)</f>
        <v>79.1</v>
      </c>
      <c r="DF464" s="18" t="str">
        <f>VLOOKUP($A464,[9]ESTADISTICAS_EN_EDUCACION_BASIC!$C$3:$AK$127,18,0)</f>
        <v>2.3</v>
      </c>
      <c r="DG464" s="18" t="str">
        <f>VLOOKUP($A464,[9]ESTADISTICAS_EN_EDUCACION_BASIC!$C$3:$AK$127,28,0)</f>
        <v>0.12</v>
      </c>
      <c r="DH464" s="38">
        <f>VLOOKUP(A464,[10]Hoja4!$A$1:$D$63,4,0)</f>
        <v>44.489193808977454</v>
      </c>
      <c r="DI464" s="18">
        <f>VLOOKUP(A464,[10]Hoja4!$A$1:$D$63,2,0)</f>
        <v>19</v>
      </c>
      <c r="DJ464" s="38">
        <f>VLOOKUP(A464,'[10]AS 6 - 11'!$A$1:$D$84,4,0)</f>
        <v>124.10143536188447</v>
      </c>
      <c r="DK464" s="18">
        <f>VLOOKUP(A464,'[10]AS 6 - 11'!$A$1:$D$84,2,0)</f>
        <v>53</v>
      </c>
      <c r="DL464" s="38">
        <f>VLOOKUP(A464,'[10]VIPNAL 6 - 11'!$A$1:$D$28,4,0)</f>
        <v>14.049219097571827</v>
      </c>
      <c r="DM464" s="18">
        <f>VLOOKUP(A464,'[10]VIPNAL 6 - 11'!$A$1:$D$28,2,0)</f>
        <v>6</v>
      </c>
      <c r="DN464" s="38">
        <f>VLOOKUP(A464,[10]Hoja8!$A$1:$D$72,4,0)</f>
        <v>86.76881401845425</v>
      </c>
      <c r="DO464" s="18">
        <f>VLOOKUP(A464,[10]Hoja8!$A$1:$D$72,2,0)</f>
        <v>41</v>
      </c>
      <c r="DP464" s="38">
        <f>VLOOKUP(A464,[10]Hoja10!$A$1:$D$61,4,0)</f>
        <v>35.977313129602976</v>
      </c>
      <c r="DQ464" s="18">
        <f>VLOOKUP(A464,[10]Hoja10!$A$1:$D$61,2,0)</f>
        <v>17</v>
      </c>
      <c r="DR464" s="38">
        <f>VLOOKUP(A464,[10]Hoja11!$A$1:$D$24,4,0)</f>
        <v>8.4652501481418767</v>
      </c>
      <c r="DS464" s="18">
        <f>VLOOKUP(A464,[10]Hoja11!$A$1:$D$24,2,0)</f>
        <v>4</v>
      </c>
      <c r="DT464" s="38">
        <f>VLOOKUP(A464,[10]Hoja12!$A$1:$D$41,4,0)</f>
        <v>14.814187759248286</v>
      </c>
      <c r="DU464" s="18">
        <f>VLOOKUP(A464,[10]Hoja12!$A$1:$D$41,2,0)</f>
        <v>7</v>
      </c>
      <c r="DV464" s="38">
        <f>VLOOKUP(A464,[10]Hoja13!$A$1:$D$20,4,0)</f>
        <v>12.697875222212817</v>
      </c>
      <c r="DW464" s="18">
        <f>VLOOKUP(A464,[10]Hoja13!$A$1:$D$20,2,0)</f>
        <v>6</v>
      </c>
      <c r="DX464" s="18">
        <v>0</v>
      </c>
      <c r="DY464" s="18">
        <v>0</v>
      </c>
      <c r="DZ464" s="188">
        <v>1.2556641371403614</v>
      </c>
      <c r="EA464" s="189">
        <v>23</v>
      </c>
      <c r="EB464" s="188">
        <v>35.405709992486848</v>
      </c>
      <c r="EC464" s="189">
        <v>754</v>
      </c>
      <c r="ED464" s="38">
        <f>VLOOKUP(A464,'[3]2019'!$A$8:$K$140,11,0)</f>
        <v>0.84330858066480829</v>
      </c>
      <c r="EE464" s="18">
        <f>VLOOKUP(A464,'[3]2019'!$A$8:$K$140,10,0)</f>
        <v>36</v>
      </c>
      <c r="EF464" s="18" t="str">
        <f>VLOOKUP($A464,[9]ESTADISTICAS_EN_EDUCACION_BASIC!$C$3:$AK$127,11,0)</f>
        <v>94.6</v>
      </c>
      <c r="EG464" s="18" t="str">
        <f>VLOOKUP($A464,[9]ESTADISTICAS_EN_EDUCACION_BASIC!$C$3:$AK$127,7,0)</f>
        <v>71.6</v>
      </c>
      <c r="EH464" s="18" t="str">
        <f>VLOOKUP($A464,[9]ESTADISTICAS_EN_EDUCACION_BASIC!$C$3:$AK$127,18,0)</f>
        <v>2.3</v>
      </c>
      <c r="EI464" s="18" t="str">
        <f>VLOOKUP($A464,[9]ESTADISTICAS_EN_EDUCACION_BASIC!$C$3:$AK$127,29,0)</f>
        <v>0.11</v>
      </c>
      <c r="EJ464" s="31"/>
      <c r="EK464" s="31"/>
      <c r="EL464" s="18" t="str">
        <f>VLOOKUP($A464,[9]ESTADISTICAS_EN_EDUCACION_BASIC!$C$3:$AK$127,13,0)</f>
        <v>79.3</v>
      </c>
      <c r="EM464" s="18" t="str">
        <f>VLOOKUP($A464,[9]ESTADISTICAS_EN_EDUCACION_BASIC!$C$3:$AK$127,8,0)</f>
        <v>45.2</v>
      </c>
      <c r="EN464" s="18" t="str">
        <f>VLOOKUP($A464,[9]ESTADISTICAS_EN_EDUCACION_BASIC!$C$3:$AK$127,20,0)</f>
        <v>2.45</v>
      </c>
      <c r="EO464" s="18" t="str">
        <f>VLOOKUP($A464,[9]ESTADISTICAS_EN_EDUCACION_BASIC!$C$3:$AK$127,30,0)</f>
        <v>1.35</v>
      </c>
      <c r="EP464" s="38">
        <f>VLOOKUP(A464,[10]Hoja2!$A$1:$D$72,4,0)</f>
        <v>86.76881401845425</v>
      </c>
      <c r="EQ464" s="18">
        <f>VLOOKUP(A464,[10]Hoja2!$A$1:$D$72,2,0)</f>
        <v>41</v>
      </c>
      <c r="ER464" s="38">
        <f>VLOOKUP(A464,[10]Hoja3!$A$1:$D$89,4,0)</f>
        <v>156.60712774062472</v>
      </c>
      <c r="ES464" s="18">
        <f>VLOOKUP(A464,[10]Hoja3!$A$1:$D$89,2,0)</f>
        <v>74</v>
      </c>
      <c r="ET464" s="38">
        <f>VLOOKUP(A464,[10]Hoja5!$A$1:$D$76,4,0)</f>
        <v>122.74612714805721</v>
      </c>
      <c r="EU464" s="18">
        <f>VLOOKUP(A464,[10]Hoja5!$A$1:$D$75,2,0)</f>
        <v>58</v>
      </c>
      <c r="EV464" s="38">
        <f>VLOOKUP(A464,[10]Hoja7!$A$1:$D$76,4,0)</f>
        <v>101.58300177770253</v>
      </c>
      <c r="EW464" s="18">
        <f>VLOOKUP(A464,[10]Hoja7!$A$1:$D$77,2,0)</f>
        <v>48</v>
      </c>
      <c r="EX464" s="31"/>
      <c r="EY464" s="188">
        <v>61.452513966480446</v>
      </c>
      <c r="EZ464" s="189">
        <v>1562</v>
      </c>
      <c r="FA464" s="188">
        <v>56.888991460881606</v>
      </c>
      <c r="FB464" s="189">
        <v>1479</v>
      </c>
      <c r="FC464" s="38">
        <f>VLOOKUP(A464,[10]Hoja15!$A$1:$D$63,4,0)</f>
        <v>11.634983711022803</v>
      </c>
      <c r="FD464" s="18">
        <f>VLOOKUP(A464,[10]Hoja15!$A$1:$D$63,2,0)</f>
        <v>13</v>
      </c>
      <c r="FE464" s="38">
        <f>VLOOKUP(A464,[10]Hoja16!$A$1:$D$88,4,0)</f>
        <v>44.749937350087713</v>
      </c>
      <c r="FF464" s="18">
        <f>VLOOKUP(A464,[10]Hoja16!$A$1:$D$88,2,0)</f>
        <v>50</v>
      </c>
      <c r="FG464" s="38">
        <f>VLOOKUP(A464,[10]Hoja17!$A$1:$D$33,4,0)</f>
        <v>0.89499874700175419</v>
      </c>
      <c r="FH464" s="18">
        <f>VLOOKUP(A464,[10]Hoja17!$A$1:$D$33,2,0)</f>
        <v>1</v>
      </c>
      <c r="FI464" s="38">
        <f>VLOOKUP(A464,[10]Hoja18!$A$1:$D$40,4,0)</f>
        <v>10.739984964021049</v>
      </c>
      <c r="FJ464" s="18">
        <f>VLOOKUP(A464,[10]Hoja18!$A$1:$D$40,2,0)</f>
        <v>12</v>
      </c>
      <c r="FK464" s="38">
        <f>VLOOKUP(A464,[10]Hoja19!$A$1:$D$97,4,0)</f>
        <v>68.019904772133316</v>
      </c>
      <c r="FL464" s="18">
        <f>VLOOKUP(A464,[10]Hoja19!$A$1:$D$97,2,0)</f>
        <v>76</v>
      </c>
      <c r="FM464" s="38">
        <f>VLOOKUP(A464,[10]Hoja20!$A$1:$D$91,4,0)</f>
        <v>196.89972434038592</v>
      </c>
      <c r="FN464" s="18">
        <f>VLOOKUP(A464,[10]Hoja20!$A$1:$D$91,2,0)</f>
        <v>220</v>
      </c>
      <c r="FO464" s="38">
        <f>VLOOKUP(A464,[10]Hoja21!$A$1:$D$101,4,0)</f>
        <v>187.05473812336663</v>
      </c>
      <c r="FP464" s="18">
        <f>VLOOKUP(A464,[10]Hoja21!$A$1:$D$101,2,0)</f>
        <v>209</v>
      </c>
      <c r="FQ464" s="38">
        <f>VLOOKUP(A464,[10]Hoja22!$A$1:$D$60,4,0)</f>
        <v>12.529982458024557</v>
      </c>
      <c r="FR464" s="18">
        <f>VLOOKUP(A464,[10]Hoja22!$A$1:$D$60,2,0)</f>
        <v>14</v>
      </c>
      <c r="FS464" s="38">
        <f>VLOOKUP(A464,'[3]2019'!$A$8:$M$140,13,0)</f>
        <v>1.1350737797956867</v>
      </c>
      <c r="FT464" s="18">
        <f>VLOOKUP(A464,'[3]2019'!$A$8:$M$140,12,0)</f>
        <v>58</v>
      </c>
      <c r="FU464" s="38">
        <f>VLOOKUP(A464,'[3]2019'!$A$8:$O$140,15,0)</f>
        <v>1.1154595126009113</v>
      </c>
      <c r="FV464" s="18">
        <f>VLOOKUP(A464,'[3]2019'!$A$8:$O$140,14,0)</f>
        <v>59</v>
      </c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31"/>
      <c r="HL464" s="31"/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31"/>
      <c r="HY464" s="31"/>
      <c r="HZ464" s="31"/>
      <c r="IA464" s="31"/>
      <c r="IB464" s="31"/>
      <c r="IC464" s="31"/>
      <c r="ID464" s="31"/>
      <c r="IE464" s="31"/>
      <c r="IF464" s="31"/>
      <c r="IG464" s="31"/>
      <c r="IH464" s="31"/>
      <c r="II464" s="31"/>
    </row>
    <row r="465" spans="1:243" s="11" customFormat="1" ht="12.75">
      <c r="A465" s="17" t="s">
        <v>619</v>
      </c>
      <c r="B465" s="18" t="s">
        <v>620</v>
      </c>
      <c r="C465" s="17" t="s">
        <v>514</v>
      </c>
      <c r="D465" s="25">
        <v>6</v>
      </c>
      <c r="E465" s="27">
        <v>2019</v>
      </c>
      <c r="F465" s="31"/>
      <c r="G465" s="194">
        <v>6054</v>
      </c>
      <c r="H465" s="194">
        <v>1654</v>
      </c>
      <c r="I465" s="194">
        <v>4400</v>
      </c>
      <c r="J465" s="200">
        <v>16.309999999999999</v>
      </c>
      <c r="K465" s="40">
        <f>VLOOKUP(A465,'[6]1.COBERTURA  DANE'!$B$7:$G$139,5,0)</f>
        <v>1140</v>
      </c>
      <c r="L465" s="26">
        <v>39.25</v>
      </c>
      <c r="M465" s="32">
        <v>2744</v>
      </c>
      <c r="N465" s="187">
        <v>492</v>
      </c>
      <c r="O465" s="187">
        <v>248</v>
      </c>
      <c r="P465" s="187">
        <v>244</v>
      </c>
      <c r="Q465" s="196">
        <f>VLOOKUP($A465,[7]Hoja1!$A$1:$H$3750,6,0)</f>
        <v>594</v>
      </c>
      <c r="R465" s="196">
        <f>VLOOKUP($A465,[7]Hoja1!$A$1:$H$3750,7,0)</f>
        <v>299</v>
      </c>
      <c r="S465" s="196">
        <f>VLOOKUP($A465,[7]Hoja1!$A$1:$H$3750,8,0)</f>
        <v>295</v>
      </c>
      <c r="T465" s="187">
        <v>535</v>
      </c>
      <c r="U465" s="187">
        <v>268</v>
      </c>
      <c r="V465" s="187">
        <v>267</v>
      </c>
      <c r="W465" s="198">
        <f>VLOOKUP($A465,[7]Hoja1!$A$1:$K$3750,9,0)</f>
        <v>664</v>
      </c>
      <c r="X465" s="198">
        <f>VLOOKUP($A465,[7]Hoja1!$A$1:$K$3750,10,0)</f>
        <v>333</v>
      </c>
      <c r="Y465" s="198">
        <f>VLOOKUP($A465,[7]Hoja1!$A$1:$K$3750,11,0)</f>
        <v>331</v>
      </c>
      <c r="Z465" s="187">
        <v>589</v>
      </c>
      <c r="AA465" s="187">
        <v>297</v>
      </c>
      <c r="AB465" s="187">
        <v>292</v>
      </c>
      <c r="AC465" s="198">
        <f>VLOOKUP(A465,[7]Hoja1!$A$1:$Q$3765,12,0)</f>
        <v>719</v>
      </c>
      <c r="AD465" s="198">
        <f>VLOOKUP($A465,[7]Hoja1!$A$1:$Q$3765,13,0)</f>
        <v>365</v>
      </c>
      <c r="AE465" s="198">
        <f>VLOOKUP($A465,[7]Hoja1!$A$1:$Q$3750,14,0)</f>
        <v>354</v>
      </c>
      <c r="AF465" s="187">
        <v>592</v>
      </c>
      <c r="AG465" s="187">
        <v>304</v>
      </c>
      <c r="AH465" s="187">
        <v>288</v>
      </c>
      <c r="AI465" s="198">
        <f>VLOOKUP($A465,[7]Hoja1!$A$1:$Q$3750,15,0)</f>
        <v>1090</v>
      </c>
      <c r="AJ465" s="198">
        <f>VLOOKUP($A465,[7]Hoja1!$A$1:$Q$3750,16,0)</f>
        <v>566</v>
      </c>
      <c r="AK465" s="198">
        <f>VLOOKUP($A465,[7]Hoja1!$A$1:$Q$3750,17,0)</f>
        <v>524</v>
      </c>
      <c r="AL465" s="187">
        <v>516</v>
      </c>
      <c r="AM465" s="187">
        <v>270</v>
      </c>
      <c r="AN465" s="187">
        <v>246</v>
      </c>
      <c r="AO465" s="31"/>
      <c r="AP465" s="31"/>
      <c r="AQ465" s="31"/>
      <c r="AR465" s="31"/>
      <c r="AS465" s="27"/>
      <c r="AT465" s="31"/>
      <c r="AU465" s="31"/>
      <c r="AV465" s="31"/>
      <c r="AW465" s="31"/>
      <c r="AX465" s="38">
        <f>VLOOKUP(A465,[2]INFANTIL!$A$8:$AE$140,31,0)</f>
        <v>0</v>
      </c>
      <c r="AY465" s="18">
        <f>VLOOKUP(A465,[2]INFANTIL!$A$8:$AE$140,30,0)</f>
        <v>0</v>
      </c>
      <c r="AZ465" s="199">
        <f>VLOOKUP(A465,'[3]2019'!$A$8:$E$140,5,0)</f>
        <v>2.0325203252032522</v>
      </c>
      <c r="BA465" s="23">
        <f>VLOOKUP(A465,'[3]2019'!$A$8:$F$140,4,0)</f>
        <v>1</v>
      </c>
      <c r="BB465" s="22">
        <f>VLOOKUP(A465,'[2]MATERNAS DIRECTAS'!$A$8:$AE$140,31,0)</f>
        <v>0</v>
      </c>
      <c r="BC465" s="23">
        <f>VLOOKUP(A465,'[2]MATERNAS DIRECTAS'!$A$8:$AE$140,30,0)</f>
        <v>0</v>
      </c>
      <c r="BD465" s="28">
        <v>0</v>
      </c>
      <c r="BE465" s="29">
        <v>0</v>
      </c>
      <c r="BF465" s="38">
        <f>VLOOKUP(A465,[8]Controles!$A$7:$P$139,12,0)</f>
        <v>9.8039215686274517</v>
      </c>
      <c r="BG465" s="18">
        <f>VLOOKUP(A465,[8]Controles!$A$7:$L$139,11,0)</f>
        <v>5</v>
      </c>
      <c r="BH465" s="38">
        <f>VLOOKUP(A465,[8]Peso!$A$7:$D$139,4,0)</f>
        <v>13.725490196078432</v>
      </c>
      <c r="BI465" s="18">
        <f>VLOOKUP(A465,[8]Peso!$A$7:$D$139,3,0)</f>
        <v>7</v>
      </c>
      <c r="BJ465" s="22">
        <f>VLOOKUP(A465,'[2]EDA &lt; 5AÑOS'!$A$8:$AE$140,31,0)</f>
        <v>0</v>
      </c>
      <c r="BK465" s="23">
        <f>VLOOKUP(A465,'[2]EDA &lt; 5AÑOS'!$A$8:$AE$140,30,0)</f>
        <v>0</v>
      </c>
      <c r="BL465" s="22">
        <f>VLOOKUP(A465,'[2]IRA &lt; 5AÑOS'!$A$8:$AE$140,31,0)</f>
        <v>0</v>
      </c>
      <c r="BM465" s="23">
        <f>VLOOKUP(A465,'[2]IRA &lt; 5AÑOS'!$A$8:$AE$140,30,0)</f>
        <v>0</v>
      </c>
      <c r="BN465" s="18">
        <v>0</v>
      </c>
      <c r="BO465" s="18">
        <v>0</v>
      </c>
      <c r="BP465" s="18">
        <v>0</v>
      </c>
      <c r="BQ465" s="18">
        <v>0</v>
      </c>
      <c r="BR465" s="37">
        <v>0</v>
      </c>
      <c r="BS465" s="26">
        <v>0</v>
      </c>
      <c r="BT465" s="18">
        <v>0</v>
      </c>
      <c r="BU465" s="18">
        <v>0</v>
      </c>
      <c r="BV465" s="201">
        <v>0.12307692307692308</v>
      </c>
      <c r="BW465" s="201">
        <v>0.64615384615384619</v>
      </c>
      <c r="BX465" s="201">
        <v>0.64615384615384619</v>
      </c>
      <c r="BY465" s="201">
        <v>0.64615384615384619</v>
      </c>
      <c r="BZ465" s="201">
        <v>0.63076923076923075</v>
      </c>
      <c r="CA465" s="201">
        <v>0.89230769230769236</v>
      </c>
      <c r="CB465" s="201">
        <v>0.84615384615384615</v>
      </c>
      <c r="CC465" s="18" t="str">
        <f>VLOOKUP(A465,[9]ESTADISTICAS_EN_EDUCACION_BASIC!$C$3:$AK$127,10,0)</f>
        <v>107.1</v>
      </c>
      <c r="CD465" s="18" t="str">
        <f>VLOOKUP(A465,[9]ESTADISTICAS_EN_EDUCACION_BASIC!$C$3:$AK$158,5,0)</f>
        <v>96.5</v>
      </c>
      <c r="CE465" s="18" t="str">
        <f>VLOOKUP(A465,[9]ESTADISTICAS_EN_EDUCACION_BASIC!$C$3:$AK$127,17,0)</f>
        <v>9.27</v>
      </c>
      <c r="CF465" s="24"/>
      <c r="CG465" s="24"/>
      <c r="CH465" s="20">
        <v>0</v>
      </c>
      <c r="CI465" s="21">
        <v>0</v>
      </c>
      <c r="CJ465" s="38">
        <f>VLOOKUP(A465,'[3]2019'!$A$8:$G$140,7,0)</f>
        <v>0</v>
      </c>
      <c r="CK465" s="18">
        <f>VLOOKUP(A465,'[3]2019'!$A$9:$G$140,6,0)</f>
        <v>0</v>
      </c>
      <c r="CL465" s="18">
        <v>0</v>
      </c>
      <c r="CM465" s="26">
        <v>0</v>
      </c>
      <c r="CN465" s="18">
        <v>0</v>
      </c>
      <c r="CO465" s="18">
        <v>0</v>
      </c>
      <c r="CP465" s="18">
        <v>0</v>
      </c>
      <c r="CQ465" s="18">
        <v>0</v>
      </c>
      <c r="CR465" s="18">
        <v>0</v>
      </c>
      <c r="CS465" s="18">
        <v>0</v>
      </c>
      <c r="CT465" s="18">
        <v>0</v>
      </c>
      <c r="CU465" s="18">
        <v>0</v>
      </c>
      <c r="CV465" s="18">
        <v>0</v>
      </c>
      <c r="CW465" s="18">
        <v>0</v>
      </c>
      <c r="CX465" s="18">
        <v>0</v>
      </c>
      <c r="CY465" s="18">
        <v>0</v>
      </c>
      <c r="CZ465" s="38">
        <v>0</v>
      </c>
      <c r="DA465" s="18">
        <v>0</v>
      </c>
      <c r="DB465" s="38">
        <f>VLOOKUP(A465,'[3]2019'!$A$8:$I$140,9,0)</f>
        <v>0</v>
      </c>
      <c r="DC465" s="18">
        <f>VLOOKUP(A465,'[3]2019'!$A$8:$I$140,8,0)</f>
        <v>0</v>
      </c>
      <c r="DD465" s="18" t="str">
        <f>VLOOKUP(A465,[9]ESTADISTICAS_EN_EDUCACION_BASIC!$C$3:$AK$127,11,0)</f>
        <v>135.6</v>
      </c>
      <c r="DE465" s="18" t="str">
        <f>VLOOKUP($A465,[9]ESTADISTICAS_EN_EDUCACION_BASIC!$C$3:$AK$127,6,0)</f>
        <v>112.5</v>
      </c>
      <c r="DF465" s="18" t="str">
        <f>VLOOKUP($A465,[9]ESTADISTICAS_EN_EDUCACION_BASIC!$C$3:$AK$127,18,0)</f>
        <v>7.36</v>
      </c>
      <c r="DG465" s="18" t="str">
        <f>VLOOKUP($A465,[9]ESTADISTICAS_EN_EDUCACION_BASIC!$C$3:$AK$127,28,0)</f>
        <v>1.92</v>
      </c>
      <c r="DH465" s="38">
        <v>0</v>
      </c>
      <c r="DI465" s="18">
        <v>0</v>
      </c>
      <c r="DJ465" s="38">
        <v>0</v>
      </c>
      <c r="DK465" s="18">
        <v>0</v>
      </c>
      <c r="DL465" s="18">
        <v>0</v>
      </c>
      <c r="DM465" s="18">
        <v>0</v>
      </c>
      <c r="DN465" s="38">
        <f>VLOOKUP(A465,[10]Hoja8!$A$1:$D$72,4,0)</f>
        <v>139.08205841446454</v>
      </c>
      <c r="DO465" s="18">
        <f>VLOOKUP(A465,[10]Hoja8!$A$1:$D$72,2,0)</f>
        <v>1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>
        <v>0</v>
      </c>
      <c r="DV465" s="18">
        <v>0</v>
      </c>
      <c r="DW465" s="18">
        <v>0</v>
      </c>
      <c r="DX465" s="18">
        <v>0</v>
      </c>
      <c r="DY465" s="18">
        <v>0</v>
      </c>
      <c r="DZ465" s="188">
        <v>3.4246575342465753</v>
      </c>
      <c r="EA465" s="189">
        <v>1</v>
      </c>
      <c r="EB465" s="188">
        <v>34.722222222222221</v>
      </c>
      <c r="EC465" s="189">
        <v>10</v>
      </c>
      <c r="ED465" s="38">
        <f>VLOOKUP(A465,'[3]2019'!$A$8:$K$140,11,0)</f>
        <v>0</v>
      </c>
      <c r="EE465" s="18">
        <f>VLOOKUP(A465,'[3]2019'!$A$8:$K$140,10,0)</f>
        <v>0</v>
      </c>
      <c r="EF465" s="18" t="str">
        <f>VLOOKUP($A465,[9]ESTADISTICAS_EN_EDUCACION_BASIC!$C$3:$AK$127,11,0)</f>
        <v>135.6</v>
      </c>
      <c r="EG465" s="18" t="str">
        <f>VLOOKUP($A465,[9]ESTADISTICAS_EN_EDUCACION_BASIC!$C$3:$AK$127,7,0)</f>
        <v>61.6</v>
      </c>
      <c r="EH465" s="18" t="str">
        <f>VLOOKUP($A465,[9]ESTADISTICAS_EN_EDUCACION_BASIC!$C$3:$AK$127,18,0)</f>
        <v>7.36</v>
      </c>
      <c r="EI465" s="18">
        <f>VLOOKUP($A465,[9]ESTADISTICAS_EN_EDUCACION_BASIC!$C$3:$AK$127,29,0)</f>
        <v>0</v>
      </c>
      <c r="EJ465" s="31"/>
      <c r="EK465" s="31"/>
      <c r="EL465" s="18">
        <f>VLOOKUP($A465,[9]ESTADISTICAS_EN_EDUCACION_BASIC!$C$3:$AK$127,13,0)</f>
        <v>59</v>
      </c>
      <c r="EM465" s="18">
        <f>VLOOKUP($A465,[9]ESTADISTICAS_EN_EDUCACION_BASIC!$C$3:$AK$127,8,0)</f>
        <v>41</v>
      </c>
      <c r="EN465" s="18" t="str">
        <f>VLOOKUP($A465,[9]ESTADISTICAS_EN_EDUCACION_BASIC!$C$3:$AK$127,20,0)</f>
        <v>4.09</v>
      </c>
      <c r="EO465" s="18" t="str">
        <f>VLOOKUP($A465,[9]ESTADISTICAS_EN_EDUCACION_BASIC!$C$3:$AK$127,30,0)</f>
        <v>0.58</v>
      </c>
      <c r="EP465" s="38">
        <f>VLOOKUP(A465,[10]Hoja2!$A$1:$D$72,4,0)</f>
        <v>139.08205841446454</v>
      </c>
      <c r="EQ465" s="18">
        <f>VLOOKUP(A465,[10]Hoja2!$A$1:$D$72,2,0)</f>
        <v>1</v>
      </c>
      <c r="ER465" s="38">
        <v>0</v>
      </c>
      <c r="ES465" s="18">
        <v>0</v>
      </c>
      <c r="ET465" s="38">
        <f>VLOOKUP(A465,[10]Hoja5!$A$1:$D$76,4,0)</f>
        <v>139.08205841446454</v>
      </c>
      <c r="EU465" s="18">
        <f>VLOOKUP(A465,[10]Hoja5!$A$1:$D$75,2,0)</f>
        <v>1</v>
      </c>
      <c r="EV465" s="38">
        <f>VLOOKUP(A465,[10]Hoja7!$A$1:$D$76,4,0)</f>
        <v>139.08205841446454</v>
      </c>
      <c r="EW465" s="18">
        <f>VLOOKUP(A465,[10]Hoja7!$A$1:$D$77,2,0)</f>
        <v>1</v>
      </c>
      <c r="EX465" s="31"/>
      <c r="EY465" s="188">
        <v>52.845528455284558</v>
      </c>
      <c r="EZ465" s="189">
        <v>13</v>
      </c>
      <c r="FA465" s="188">
        <v>67.961165048543691</v>
      </c>
      <c r="FB465" s="189">
        <v>14</v>
      </c>
      <c r="FC465" s="18">
        <v>0</v>
      </c>
      <c r="FD465" s="18">
        <v>0</v>
      </c>
      <c r="FE465" s="38">
        <v>0</v>
      </c>
      <c r="FF465" s="18">
        <v>0</v>
      </c>
      <c r="FG465" s="18">
        <v>0</v>
      </c>
      <c r="FH465" s="18">
        <v>0</v>
      </c>
      <c r="FI465" s="18">
        <v>0</v>
      </c>
      <c r="FJ465" s="18">
        <v>0</v>
      </c>
      <c r="FK465" s="38">
        <v>0</v>
      </c>
      <c r="FL465" s="18">
        <v>0</v>
      </c>
      <c r="FM465" s="38">
        <f>VLOOKUP(A465,[10]Hoja20!$A$1:$D$91,4,0)</f>
        <v>458.71559633027528</v>
      </c>
      <c r="FN465" s="18">
        <f>VLOOKUP(A465,[10]Hoja20!$A$1:$D$91,2,0)</f>
        <v>5</v>
      </c>
      <c r="FO465" s="38">
        <f>VLOOKUP(A465,[10]Hoja21!$A$1:$D$101,4,0)</f>
        <v>183.48623853211009</v>
      </c>
      <c r="FP465" s="18">
        <f>VLOOKUP(A465,[10]Hoja21!$A$1:$D$101,2,0)</f>
        <v>2</v>
      </c>
      <c r="FQ465" s="38">
        <v>0</v>
      </c>
      <c r="FR465" s="18">
        <v>0</v>
      </c>
      <c r="FS465" s="38">
        <f>VLOOKUP(A465,'[3]2019'!$A$8:$M$140,13,0)</f>
        <v>0</v>
      </c>
      <c r="FT465" s="18">
        <f>VLOOKUP(A465,'[3]2019'!$A$8:$M$140,12,0)</f>
        <v>0</v>
      </c>
      <c r="FU465" s="38">
        <f>VLOOKUP(A465,'[3]2019'!$A$8:$O$140,15,0)</f>
        <v>0</v>
      </c>
      <c r="FV465" s="18">
        <f>VLOOKUP(A465,'[3]2019'!$A$8:$O$140,14,0)</f>
        <v>0</v>
      </c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</row>
    <row r="466" spans="1:243" s="11" customFormat="1" ht="12.75">
      <c r="A466" s="17" t="s">
        <v>631</v>
      </c>
      <c r="B466" s="18" t="s">
        <v>632</v>
      </c>
      <c r="C466" s="17" t="s">
        <v>466</v>
      </c>
      <c r="D466" s="25">
        <v>6</v>
      </c>
      <c r="E466" s="27">
        <v>2019</v>
      </c>
      <c r="F466" s="31"/>
      <c r="G466" s="194">
        <v>10274</v>
      </c>
      <c r="H466" s="194">
        <v>3638</v>
      </c>
      <c r="I466" s="194">
        <v>6636</v>
      </c>
      <c r="J466" s="200">
        <v>10.27</v>
      </c>
      <c r="K466" s="40">
        <f>VLOOKUP(A466,'[6]1.COBERTURA  DANE'!$B$7:$G$139,5,0)</f>
        <v>910</v>
      </c>
      <c r="L466" s="26">
        <v>71.19</v>
      </c>
      <c r="M466" s="32">
        <v>6310</v>
      </c>
      <c r="N466" s="187">
        <v>797</v>
      </c>
      <c r="O466" s="187">
        <v>416</v>
      </c>
      <c r="P466" s="187">
        <v>381</v>
      </c>
      <c r="Q466" s="196">
        <f>VLOOKUP($A466,[7]Hoja1!$A$1:$H$3750,6,0)</f>
        <v>962</v>
      </c>
      <c r="R466" s="196">
        <f>VLOOKUP($A466,[7]Hoja1!$A$1:$H$3750,7,0)</f>
        <v>501</v>
      </c>
      <c r="S466" s="196">
        <f>VLOOKUP($A466,[7]Hoja1!$A$1:$H$3750,8,0)</f>
        <v>461</v>
      </c>
      <c r="T466" s="187">
        <v>865</v>
      </c>
      <c r="U466" s="187">
        <v>440</v>
      </c>
      <c r="V466" s="187">
        <v>425</v>
      </c>
      <c r="W466" s="198">
        <f>VLOOKUP($A466,[7]Hoja1!$A$1:$K$3750,9,0)</f>
        <v>1071</v>
      </c>
      <c r="X466" s="198">
        <f>VLOOKUP($A466,[7]Hoja1!$A$1:$K$3750,10,0)</f>
        <v>541</v>
      </c>
      <c r="Y466" s="198">
        <f>VLOOKUP($A466,[7]Hoja1!$A$1:$K$3750,11,0)</f>
        <v>530</v>
      </c>
      <c r="Z466" s="187">
        <v>942</v>
      </c>
      <c r="AA466" s="187">
        <v>473</v>
      </c>
      <c r="AB466" s="187">
        <v>469</v>
      </c>
      <c r="AC466" s="198">
        <f>VLOOKUP(A466,[7]Hoja1!$A$1:$Q$3765,12,0)</f>
        <v>1140</v>
      </c>
      <c r="AD466" s="198">
        <f>VLOOKUP($A466,[7]Hoja1!$A$1:$Q$3765,13,0)</f>
        <v>576</v>
      </c>
      <c r="AE466" s="198">
        <f>VLOOKUP($A466,[7]Hoja1!$A$1:$Q$3750,14,0)</f>
        <v>564</v>
      </c>
      <c r="AF466" s="187">
        <v>932</v>
      </c>
      <c r="AG466" s="187">
        <v>477</v>
      </c>
      <c r="AH466" s="187">
        <v>455</v>
      </c>
      <c r="AI466" s="198">
        <f>VLOOKUP($A466,[7]Hoja1!$A$1:$Q$3750,15,0)</f>
        <v>1735</v>
      </c>
      <c r="AJ466" s="198">
        <f>VLOOKUP($A466,[7]Hoja1!$A$1:$Q$3750,16,0)</f>
        <v>900</v>
      </c>
      <c r="AK466" s="198">
        <f>VLOOKUP($A466,[7]Hoja1!$A$1:$Q$3750,17,0)</f>
        <v>835</v>
      </c>
      <c r="AL466" s="187">
        <v>814</v>
      </c>
      <c r="AM466" s="187">
        <v>423</v>
      </c>
      <c r="AN466" s="187">
        <v>391</v>
      </c>
      <c r="AO466" s="31"/>
      <c r="AP466" s="31"/>
      <c r="AQ466" s="31"/>
      <c r="AR466" s="31"/>
      <c r="AS466" s="27"/>
      <c r="AT466" s="31"/>
      <c r="AU466" s="31"/>
      <c r="AV466" s="31"/>
      <c r="AW466" s="31"/>
      <c r="AX466" s="38">
        <f>VLOOKUP(A466,[2]INFANTIL!$A$8:$AE$140,31,0)</f>
        <v>10.101010101010102</v>
      </c>
      <c r="AY466" s="18">
        <f>VLOOKUP(A466,[2]INFANTIL!$A$8:$AE$140,30,0)</f>
        <v>1</v>
      </c>
      <c r="AZ466" s="199">
        <f>VLOOKUP(A466,'[3]2019'!$A$8:$E$140,5,0)</f>
        <v>1.2547051442910915</v>
      </c>
      <c r="BA466" s="23">
        <f>VLOOKUP(A466,'[3]2019'!$A$8:$F$140,4,0)</f>
        <v>1</v>
      </c>
      <c r="BB466" s="22">
        <f>VLOOKUP(A466,'[2]MATERNAS DIRECTAS'!$A$8:$AE$140,31,0)</f>
        <v>0</v>
      </c>
      <c r="BC466" s="23">
        <f>VLOOKUP(A466,'[2]MATERNAS DIRECTAS'!$A$8:$AE$140,30,0)</f>
        <v>0</v>
      </c>
      <c r="BD466" s="28">
        <v>0</v>
      </c>
      <c r="BE466" s="29">
        <v>0</v>
      </c>
      <c r="BF466" s="38">
        <f>VLOOKUP(A466,[8]Controles!$A$7:$P$139,12,0)</f>
        <v>6.0606060606060606</v>
      </c>
      <c r="BG466" s="18">
        <f>VLOOKUP(A466,[8]Controles!$A$7:$L$139,11,0)</f>
        <v>6</v>
      </c>
      <c r="BH466" s="38">
        <f>VLOOKUP(A466,[8]Peso!$A$7:$D$139,4,0)</f>
        <v>8.0808080808080813</v>
      </c>
      <c r="BI466" s="18">
        <f>VLOOKUP(A466,[8]Peso!$A$7:$D$139,3,0)</f>
        <v>8</v>
      </c>
      <c r="BJ466" s="22">
        <f>VLOOKUP(A466,'[2]EDA &lt; 5AÑOS'!$A$8:$AE$140,31,0)</f>
        <v>0</v>
      </c>
      <c r="BK466" s="23">
        <f>VLOOKUP(A466,'[2]EDA &lt; 5AÑOS'!$A$8:$AE$140,30,0)</f>
        <v>0</v>
      </c>
      <c r="BL466" s="22">
        <f>VLOOKUP(A466,'[2]IRA &lt; 5AÑOS'!$A$8:$AE$140,31,0)</f>
        <v>0</v>
      </c>
      <c r="BM466" s="23">
        <f>VLOOKUP(A466,'[2]IRA &lt; 5AÑOS'!$A$8:$AE$140,30,0)</f>
        <v>0</v>
      </c>
      <c r="BN466" s="18">
        <v>0</v>
      </c>
      <c r="BO466" s="18">
        <v>0</v>
      </c>
      <c r="BP466" s="18">
        <v>0</v>
      </c>
      <c r="BQ466" s="18">
        <v>0</v>
      </c>
      <c r="BR466" s="37">
        <v>0</v>
      </c>
      <c r="BS466" s="26">
        <v>0</v>
      </c>
      <c r="BT466" s="18">
        <v>0</v>
      </c>
      <c r="BU466" s="18">
        <v>0</v>
      </c>
      <c r="BV466" s="201">
        <v>0.35353535353535354</v>
      </c>
      <c r="BW466" s="201">
        <v>0.86868686868686873</v>
      </c>
      <c r="BX466" s="201">
        <v>0.90909090909090906</v>
      </c>
      <c r="BY466" s="201">
        <v>0.86868686868686873</v>
      </c>
      <c r="BZ466" s="201">
        <v>0.89898989898989901</v>
      </c>
      <c r="CA466" s="201">
        <v>0.86274509803921573</v>
      </c>
      <c r="CB466" s="201">
        <v>0.91176470588235292</v>
      </c>
      <c r="CC466" s="18" t="str">
        <f>VLOOKUP(A466,[9]ESTADISTICAS_EN_EDUCACION_BASIC!$C$3:$AK$127,10,0)</f>
        <v>73.2</v>
      </c>
      <c r="CD466" s="18" t="str">
        <f>VLOOKUP(A466,[9]ESTADISTICAS_EN_EDUCACION_BASIC!$C$3:$AK$158,5,0)</f>
        <v>58.6</v>
      </c>
      <c r="CE466" s="18">
        <f>VLOOKUP(A466,[9]ESTADISTICAS_EN_EDUCACION_BASIC!$C$3:$AK$127,17,0)</f>
        <v>0</v>
      </c>
      <c r="CF466" s="24"/>
      <c r="CG466" s="24"/>
      <c r="CH466" s="20" t="e">
        <f>VLOOKUP(A466,#REF!,4,0)</f>
        <v>#REF!</v>
      </c>
      <c r="CI466" s="21" t="e">
        <f>VLOOKUP(A466,#REF!,2,0)</f>
        <v>#REF!</v>
      </c>
      <c r="CJ466" s="38">
        <f>VLOOKUP(A466,'[3]2019'!$A$8:$G$140,7,0)</f>
        <v>0</v>
      </c>
      <c r="CK466" s="18">
        <f>VLOOKUP(A466,'[3]2019'!$A$9:$G$140,6,0)</f>
        <v>0</v>
      </c>
      <c r="CL466" s="18">
        <v>124.53</v>
      </c>
      <c r="CM466" s="26">
        <v>1</v>
      </c>
      <c r="CN466" s="38">
        <v>373.6</v>
      </c>
      <c r="CO466" s="18">
        <v>3</v>
      </c>
      <c r="CP466" s="18">
        <v>0</v>
      </c>
      <c r="CQ466" s="18">
        <v>0</v>
      </c>
      <c r="CR466" s="38">
        <v>93.37</v>
      </c>
      <c r="CS466" s="26">
        <v>1</v>
      </c>
      <c r="CT466" s="18">
        <v>0</v>
      </c>
      <c r="CU466" s="18">
        <v>0</v>
      </c>
      <c r="CV466" s="18">
        <v>0</v>
      </c>
      <c r="CW466" s="18">
        <v>0</v>
      </c>
      <c r="CX466" s="18">
        <v>0</v>
      </c>
      <c r="CY466" s="18">
        <v>0</v>
      </c>
      <c r="CZ466" s="38">
        <f>VLOOKUP(A466,[10]Hoja6!$A$1:$D$12,4,0)</f>
        <v>93.370681605975733</v>
      </c>
      <c r="DA466" s="18">
        <f>VLOOKUP(A466,[10]Hoja6!$A$1:$D$12,2,0)</f>
        <v>1</v>
      </c>
      <c r="DB466" s="38">
        <f>VLOOKUP(A466,'[3]2019'!$A$8:$I$140,9,0)</f>
        <v>0</v>
      </c>
      <c r="DC466" s="18">
        <f>VLOOKUP(A466,'[3]2019'!$A$8:$I$140,8,0)</f>
        <v>0</v>
      </c>
      <c r="DD466" s="18" t="str">
        <f>VLOOKUP(A466,[9]ESTADISTICAS_EN_EDUCACION_BASIC!$C$3:$AK$127,11,0)</f>
        <v>129.7</v>
      </c>
      <c r="DE466" s="18" t="str">
        <f>VLOOKUP($A466,[9]ESTADISTICAS_EN_EDUCACION_BASIC!$C$3:$AK$127,6,0)</f>
        <v>96.4</v>
      </c>
      <c r="DF466" s="18" t="str">
        <f>VLOOKUP($A466,[9]ESTADISTICAS_EN_EDUCACION_BASIC!$C$3:$AK$127,18,0)</f>
        <v>3.17</v>
      </c>
      <c r="DG466" s="18">
        <f>VLOOKUP($A466,[9]ESTADISTICAS_EN_EDUCACION_BASIC!$C$3:$AK$127,28,0)</f>
        <v>0</v>
      </c>
      <c r="DH466" s="38">
        <v>0</v>
      </c>
      <c r="DI466" s="18">
        <v>0</v>
      </c>
      <c r="DJ466" s="38">
        <f>VLOOKUP(A466,'[10]AS 6 - 11'!$A$1:$D$84,4,0)</f>
        <v>280.1120448179272</v>
      </c>
      <c r="DK466" s="18">
        <f>VLOOKUP(A466,'[10]AS 6 - 11'!$A$1:$D$84,2,0)</f>
        <v>3</v>
      </c>
      <c r="DL466" s="18">
        <v>0</v>
      </c>
      <c r="DM466" s="18">
        <v>0</v>
      </c>
      <c r="DN466" s="38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>
        <v>0</v>
      </c>
      <c r="DV466" s="18">
        <v>0</v>
      </c>
      <c r="DW466" s="18">
        <v>0</v>
      </c>
      <c r="DX466" s="18">
        <v>0</v>
      </c>
      <c r="DY466" s="18">
        <v>0</v>
      </c>
      <c r="DZ466" s="188">
        <v>4.2643923240938166</v>
      </c>
      <c r="EA466" s="189">
        <v>2</v>
      </c>
      <c r="EB466" s="188">
        <v>57.142857142857139</v>
      </c>
      <c r="EC466" s="189">
        <v>26</v>
      </c>
      <c r="ED466" s="38">
        <f>VLOOKUP(A466,'[3]2019'!$A$8:$K$140,11,0)</f>
        <v>0</v>
      </c>
      <c r="EE466" s="18">
        <f>VLOOKUP(A466,'[3]2019'!$A$8:$K$140,10,0)</f>
        <v>0</v>
      </c>
      <c r="EF466" s="18" t="str">
        <f>VLOOKUP($A466,[9]ESTADISTICAS_EN_EDUCACION_BASIC!$C$3:$AK$127,11,0)</f>
        <v>129.7</v>
      </c>
      <c r="EG466" s="18">
        <f>VLOOKUP($A466,[9]ESTADISTICAS_EN_EDUCACION_BASIC!$C$3:$AK$127,7,0)</f>
        <v>59</v>
      </c>
      <c r="EH466" s="18" t="str">
        <f>VLOOKUP($A466,[9]ESTADISTICAS_EN_EDUCACION_BASIC!$C$3:$AK$127,18,0)</f>
        <v>3.17</v>
      </c>
      <c r="EI466" s="18">
        <f>VLOOKUP($A466,[9]ESTADISTICAS_EN_EDUCACION_BASIC!$C$3:$AK$127,29,0)</f>
        <v>0</v>
      </c>
      <c r="EJ466" s="31"/>
      <c r="EK466" s="31"/>
      <c r="EL466" s="18" t="str">
        <f>VLOOKUP($A466,[9]ESTADISTICAS_EN_EDUCACION_BASIC!$C$3:$AK$127,13,0)</f>
        <v>41.4</v>
      </c>
      <c r="EM466" s="18" t="str">
        <f>VLOOKUP($A466,[9]ESTADISTICAS_EN_EDUCACION_BASIC!$C$3:$AK$127,8,0)</f>
        <v>17.4</v>
      </c>
      <c r="EN466" s="18">
        <f>VLOOKUP($A466,[9]ESTADISTICAS_EN_EDUCACION_BASIC!$C$3:$AK$127,20,0)</f>
        <v>0</v>
      </c>
      <c r="EO466" s="18">
        <f>VLOOKUP($A466,[9]ESTADISTICAS_EN_EDUCACION_BASIC!$C$3:$AK$127,30,0)</f>
        <v>0</v>
      </c>
      <c r="EP466" s="18">
        <v>0</v>
      </c>
      <c r="EQ466" s="18">
        <v>0</v>
      </c>
      <c r="ER466" s="38">
        <f>VLOOKUP(A466,[10]Hoja3!$A$1:$D$89,4,0)</f>
        <v>175.43859649122808</v>
      </c>
      <c r="ES466" s="18">
        <f>VLOOKUP(A466,[10]Hoja3!$A$1:$D$89,2,0)</f>
        <v>2</v>
      </c>
      <c r="ET466" s="38">
        <v>0</v>
      </c>
      <c r="EU466" s="18">
        <v>0</v>
      </c>
      <c r="EV466" s="38">
        <v>0</v>
      </c>
      <c r="EW466" s="18">
        <v>0</v>
      </c>
      <c r="EX466" s="31"/>
      <c r="EY466" s="190">
        <v>74.168797953964187</v>
      </c>
      <c r="EZ466" s="191">
        <v>29</v>
      </c>
      <c r="FA466" s="188">
        <v>80.838323353293418</v>
      </c>
      <c r="FB466" s="189">
        <v>27</v>
      </c>
      <c r="FC466" s="38">
        <f>VLOOKUP(A466,[10]Hoja15!$A$1:$D$63,4,0)</f>
        <v>57.636887608069166</v>
      </c>
      <c r="FD466" s="18">
        <f>VLOOKUP(A466,[10]Hoja15!$A$1:$D$63,2,0)</f>
        <v>1</v>
      </c>
      <c r="FE466" s="38">
        <f>VLOOKUP(A466,[10]Hoja16!$A$1:$D$88,4,0)</f>
        <v>115.27377521613833</v>
      </c>
      <c r="FF466" s="18">
        <f>VLOOKUP(A466,[10]Hoja16!$A$1:$D$88,2,0)</f>
        <v>2</v>
      </c>
      <c r="FG466" s="18">
        <v>0</v>
      </c>
      <c r="FH466" s="18">
        <v>0</v>
      </c>
      <c r="FI466" s="18">
        <v>0</v>
      </c>
      <c r="FJ466" s="18">
        <v>0</v>
      </c>
      <c r="FK466" s="38">
        <f>VLOOKUP(A466,[10]Hoja19!$A$1:$D$97,4,0)</f>
        <v>172.91066282420749</v>
      </c>
      <c r="FL466" s="18">
        <f>VLOOKUP(A466,[10]Hoja19!$A$1:$D$97,2,0)</f>
        <v>3</v>
      </c>
      <c r="FM466" s="38">
        <f>VLOOKUP(A466,[10]Hoja20!$A$1:$D$91,4,0)</f>
        <v>57.636887608069166</v>
      </c>
      <c r="FN466" s="18">
        <f>VLOOKUP(A466,[10]Hoja20!$A$1:$D$91,2,0)</f>
        <v>1</v>
      </c>
      <c r="FO466" s="38">
        <f>VLOOKUP(A466,[10]Hoja21!$A$1:$D$101,4,0)</f>
        <v>230.54755043227667</v>
      </c>
      <c r="FP466" s="18">
        <f>VLOOKUP(A466,[10]Hoja21!$A$1:$D$101,2,0)</f>
        <v>4</v>
      </c>
      <c r="FQ466" s="38">
        <f>VLOOKUP(A466,[10]Hoja22!$A$1:$D$60,4,0)</f>
        <v>57.636887608069166</v>
      </c>
      <c r="FR466" s="18">
        <f>VLOOKUP(A466,[10]Hoja22!$A$1:$D$60,2,0)</f>
        <v>1</v>
      </c>
      <c r="FS466" s="38">
        <f>VLOOKUP(A466,'[3]2019'!$A$8:$M$140,13,0)</f>
        <v>2.4570024570024569</v>
      </c>
      <c r="FT466" s="18">
        <f>VLOOKUP(A466,'[3]2019'!$A$8:$M$140,12,0)</f>
        <v>2</v>
      </c>
      <c r="FU466" s="38">
        <f>VLOOKUP(A466,'[3]2019'!$A$8:$O$140,15,0)</f>
        <v>4.3604651162790695</v>
      </c>
      <c r="FV466" s="18">
        <f>VLOOKUP(A466,'[3]2019'!$A$8:$O$140,14,0)</f>
        <v>3</v>
      </c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31"/>
      <c r="HL466" s="31"/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31"/>
      <c r="HY466" s="31"/>
      <c r="HZ466" s="31"/>
      <c r="IA466" s="31"/>
      <c r="IB466" s="31"/>
      <c r="IC466" s="31"/>
      <c r="ID466" s="31"/>
      <c r="IE466" s="31"/>
      <c r="IF466" s="31"/>
      <c r="IG466" s="31"/>
      <c r="IH466" s="31"/>
      <c r="II466" s="31"/>
    </row>
    <row r="467" spans="1:243" s="11" customFormat="1" ht="12.75">
      <c r="A467" s="17" t="s">
        <v>640</v>
      </c>
      <c r="B467" s="18" t="s">
        <v>641</v>
      </c>
      <c r="C467" s="17" t="s">
        <v>466</v>
      </c>
      <c r="D467" s="25">
        <v>6</v>
      </c>
      <c r="E467" s="27">
        <v>2019</v>
      </c>
      <c r="F467" s="31"/>
      <c r="G467" s="194">
        <v>15736</v>
      </c>
      <c r="H467" s="194">
        <v>4396</v>
      </c>
      <c r="I467" s="194">
        <v>11340</v>
      </c>
      <c r="J467" s="200">
        <v>6.85</v>
      </c>
      <c r="K467" s="40">
        <f>VLOOKUP(A467,'[6]1.COBERTURA  DANE'!$B$7:$G$139,5,0)</f>
        <v>1217</v>
      </c>
      <c r="L467" s="26">
        <v>77.22</v>
      </c>
      <c r="M467" s="32">
        <v>13724</v>
      </c>
      <c r="N467" s="187">
        <v>1381</v>
      </c>
      <c r="O467" s="187">
        <v>711</v>
      </c>
      <c r="P467" s="187">
        <v>670</v>
      </c>
      <c r="Q467" s="196">
        <f>VLOOKUP($A467,[7]Hoja1!$A$1:$H$3750,6,0)</f>
        <v>1659</v>
      </c>
      <c r="R467" s="196">
        <f>VLOOKUP($A467,[7]Hoja1!$A$1:$H$3750,7,0)</f>
        <v>854</v>
      </c>
      <c r="S467" s="196">
        <f>VLOOKUP($A467,[7]Hoja1!$A$1:$H$3750,8,0)</f>
        <v>805</v>
      </c>
      <c r="T467" s="187">
        <v>1421</v>
      </c>
      <c r="U467" s="187">
        <v>735</v>
      </c>
      <c r="V467" s="187">
        <v>686</v>
      </c>
      <c r="W467" s="198">
        <f>VLOOKUP($A467,[7]Hoja1!$A$1:$K$3750,9,0)</f>
        <v>1732</v>
      </c>
      <c r="X467" s="198">
        <f>VLOOKUP($A467,[7]Hoja1!$A$1:$K$3750,10,0)</f>
        <v>897</v>
      </c>
      <c r="Y467" s="198">
        <f>VLOOKUP($A467,[7]Hoja1!$A$1:$K$3750,11,0)</f>
        <v>835</v>
      </c>
      <c r="Z467" s="187">
        <v>1485</v>
      </c>
      <c r="AA467" s="187">
        <v>769</v>
      </c>
      <c r="AB467" s="187">
        <v>716</v>
      </c>
      <c r="AC467" s="198">
        <f>VLOOKUP(A467,[7]Hoja1!$A$1:$Q$3765,12,0)</f>
        <v>1789</v>
      </c>
      <c r="AD467" s="198">
        <f>VLOOKUP($A467,[7]Hoja1!$A$1:$Q$3765,13,0)</f>
        <v>925</v>
      </c>
      <c r="AE467" s="198">
        <f>VLOOKUP($A467,[7]Hoja1!$A$1:$Q$3750,14,0)</f>
        <v>864</v>
      </c>
      <c r="AF467" s="187">
        <v>1466</v>
      </c>
      <c r="AG467" s="187">
        <v>754</v>
      </c>
      <c r="AH467" s="187">
        <v>712</v>
      </c>
      <c r="AI467" s="198">
        <f>VLOOKUP($A467,[7]Hoja1!$A$1:$Q$3750,15,0)</f>
        <v>2774</v>
      </c>
      <c r="AJ467" s="198">
        <f>VLOOKUP($A467,[7]Hoja1!$A$1:$Q$3750,16,0)</f>
        <v>1432</v>
      </c>
      <c r="AK467" s="198">
        <f>VLOOKUP($A467,[7]Hoja1!$A$1:$Q$3750,17,0)</f>
        <v>1342</v>
      </c>
      <c r="AL467" s="187">
        <v>1287</v>
      </c>
      <c r="AM467" s="187">
        <v>663</v>
      </c>
      <c r="AN467" s="187">
        <v>624</v>
      </c>
      <c r="AO467" s="31"/>
      <c r="AP467" s="31"/>
      <c r="AQ467" s="31"/>
      <c r="AR467" s="31"/>
      <c r="AS467" s="27"/>
      <c r="AT467" s="31"/>
      <c r="AU467" s="31"/>
      <c r="AV467" s="31"/>
      <c r="AW467" s="31"/>
      <c r="AX467" s="38">
        <f>VLOOKUP(A467,[2]INFANTIL!$A$8:$AE$140,31,0)</f>
        <v>9.7560975609756095</v>
      </c>
      <c r="AY467" s="18">
        <f>VLOOKUP(A467,[2]INFANTIL!$A$8:$AE$140,30,0)</f>
        <v>2</v>
      </c>
      <c r="AZ467" s="199">
        <f>VLOOKUP(A467,'[3]2019'!$A$8:$E$140,5,0)</f>
        <v>1.448225923244026</v>
      </c>
      <c r="BA467" s="23">
        <f>VLOOKUP(A467,'[3]2019'!$A$8:$F$140,4,0)</f>
        <v>2</v>
      </c>
      <c r="BB467" s="22">
        <f>VLOOKUP(A467,'[2]MATERNAS DIRECTAS'!$A$8:$AE$140,31,0)</f>
        <v>0</v>
      </c>
      <c r="BC467" s="23">
        <f>VLOOKUP(A467,'[2]MATERNAS DIRECTAS'!$A$8:$AE$140,30,0)</f>
        <v>0</v>
      </c>
      <c r="BD467" s="28">
        <v>0</v>
      </c>
      <c r="BE467" s="29">
        <v>0</v>
      </c>
      <c r="BF467" s="38">
        <f>VLOOKUP(A467,[8]Controles!$A$7:$P$139,12,0)</f>
        <v>5.3658536585365857</v>
      </c>
      <c r="BG467" s="18">
        <f>VLOOKUP(A467,[8]Controles!$A$7:$L$139,11,0)</f>
        <v>11</v>
      </c>
      <c r="BH467" s="38">
        <f>VLOOKUP(A467,[8]Peso!$A$7:$D$139,4,0)</f>
        <v>6.3414634146341466</v>
      </c>
      <c r="BI467" s="18">
        <f>VLOOKUP(A467,[8]Peso!$A$7:$D$139,3,0)</f>
        <v>13</v>
      </c>
      <c r="BJ467" s="22">
        <f>VLOOKUP(A467,'[2]EDA &lt; 5AÑOS'!$A$8:$AE$140,31,0)</f>
        <v>0</v>
      </c>
      <c r="BK467" s="23">
        <f>VLOOKUP(A467,'[2]EDA &lt; 5AÑOS'!$A$8:$AE$140,30,0)</f>
        <v>0</v>
      </c>
      <c r="BL467" s="22">
        <f>VLOOKUP(A467,'[2]IRA &lt; 5AÑOS'!$A$8:$AE$140,31,0)</f>
        <v>0</v>
      </c>
      <c r="BM467" s="23">
        <f>VLOOKUP(A467,'[2]IRA &lt; 5AÑOS'!$A$8:$AE$140,30,0)</f>
        <v>0</v>
      </c>
      <c r="BN467" s="18">
        <v>0</v>
      </c>
      <c r="BO467" s="18">
        <v>0</v>
      </c>
      <c r="BP467" s="18">
        <v>0</v>
      </c>
      <c r="BQ467" s="18">
        <v>0</v>
      </c>
      <c r="BR467" s="37">
        <v>0</v>
      </c>
      <c r="BS467" s="26">
        <v>0</v>
      </c>
      <c r="BT467" s="18">
        <v>0</v>
      </c>
      <c r="BU467" s="18">
        <v>0</v>
      </c>
      <c r="BV467" s="201">
        <v>0.36134453781512604</v>
      </c>
      <c r="BW467" s="201">
        <v>0.92016806722689071</v>
      </c>
      <c r="BX467" s="201">
        <v>1.0252100840336134</v>
      </c>
      <c r="BY467" s="201">
        <v>0.92016806722689071</v>
      </c>
      <c r="BZ467" s="201">
        <v>1.0168067226890756</v>
      </c>
      <c r="CA467" s="201">
        <v>0.84773662551440332</v>
      </c>
      <c r="CB467" s="201">
        <v>0.87242798353909468</v>
      </c>
      <c r="CC467" s="18" t="str">
        <f>VLOOKUP(A467,[9]ESTADISTICAS_EN_EDUCACION_BASIC!$C$3:$AK$127,10,0)</f>
        <v>87.5</v>
      </c>
      <c r="CD467" s="18" t="str">
        <f>VLOOKUP(A467,[9]ESTADISTICAS_EN_EDUCACION_BASIC!$C$3:$AK$158,5,0)</f>
        <v>78.6</v>
      </c>
      <c r="CE467" s="18" t="str">
        <f>VLOOKUP(A467,[9]ESTADISTICAS_EN_EDUCACION_BASIC!$C$3:$AK$127,17,0)</f>
        <v>2.86</v>
      </c>
      <c r="CF467" s="24"/>
      <c r="CG467" s="24"/>
      <c r="CH467" s="20" t="e">
        <f>VLOOKUP(A467,#REF!,4,0)</f>
        <v>#REF!</v>
      </c>
      <c r="CI467" s="21" t="e">
        <f>VLOOKUP(A467,#REF!,2,0)</f>
        <v>#REF!</v>
      </c>
      <c r="CJ467" s="38">
        <f>VLOOKUP(A467,'[3]2019'!$A$8:$G$140,7,0)</f>
        <v>0</v>
      </c>
      <c r="CK467" s="18">
        <f>VLOOKUP(A467,'[3]2019'!$A$9:$G$140,6,0)</f>
        <v>0</v>
      </c>
      <c r="CL467" s="18">
        <v>289.64999999999998</v>
      </c>
      <c r="CM467" s="26">
        <v>4</v>
      </c>
      <c r="CN467" s="38">
        <v>289.64999999999998</v>
      </c>
      <c r="CO467" s="18">
        <v>4</v>
      </c>
      <c r="CP467" s="18">
        <v>0</v>
      </c>
      <c r="CQ467" s="18">
        <v>0</v>
      </c>
      <c r="CR467" s="18">
        <v>0</v>
      </c>
      <c r="CS467" s="18">
        <v>0</v>
      </c>
      <c r="CT467" s="18">
        <v>0</v>
      </c>
      <c r="CU467" s="18">
        <v>0</v>
      </c>
      <c r="CV467" s="18">
        <v>0</v>
      </c>
      <c r="CW467" s="18">
        <v>0</v>
      </c>
      <c r="CX467" s="18">
        <v>0</v>
      </c>
      <c r="CY467" s="18">
        <v>0</v>
      </c>
      <c r="CZ467" s="38">
        <v>0</v>
      </c>
      <c r="DA467" s="18">
        <v>0</v>
      </c>
      <c r="DB467" s="38">
        <f>VLOOKUP(A467,'[3]2019'!$A$8:$I$140,9,0)</f>
        <v>0</v>
      </c>
      <c r="DC467" s="18">
        <f>VLOOKUP(A467,'[3]2019'!$A$8:$I$140,8,0)</f>
        <v>0</v>
      </c>
      <c r="DD467" s="18" t="str">
        <f>VLOOKUP(A467,[9]ESTADISTICAS_EN_EDUCACION_BASIC!$C$3:$AK$127,11,0)</f>
        <v>133.2</v>
      </c>
      <c r="DE467" s="18">
        <f>VLOOKUP($A467,[9]ESTADISTICAS_EN_EDUCACION_BASIC!$C$3:$AK$127,6,0)</f>
        <v>103</v>
      </c>
      <c r="DF467" s="18" t="str">
        <f>VLOOKUP($A467,[9]ESTADISTICAS_EN_EDUCACION_BASIC!$C$3:$AK$127,18,0)</f>
        <v>6.15</v>
      </c>
      <c r="DG467" s="18" t="str">
        <f>VLOOKUP($A467,[9]ESTADISTICAS_EN_EDUCACION_BASIC!$C$3:$AK$127,28,0)</f>
        <v>11.11</v>
      </c>
      <c r="DH467" s="38">
        <f>VLOOKUP(A467,[10]Hoja4!$A$1:$D$63,4,0)</f>
        <v>57.736720554272516</v>
      </c>
      <c r="DI467" s="18">
        <f>VLOOKUP(A467,[10]Hoja4!$A$1:$D$63,2,0)</f>
        <v>1</v>
      </c>
      <c r="DJ467" s="38">
        <f>VLOOKUP(A467,'[10]AS 6 - 11'!$A$1:$D$84,4,0)</f>
        <v>115.47344110854503</v>
      </c>
      <c r="DK467" s="18">
        <f>VLOOKUP(A467,'[10]AS 6 - 11'!$A$1:$D$84,2,0)</f>
        <v>2</v>
      </c>
      <c r="DL467" s="38">
        <f>VLOOKUP(A467,'[10]VIPNAL 6 - 11'!$A$1:$D$28,4,0)</f>
        <v>57.736720554272516</v>
      </c>
      <c r="DM467" s="18">
        <f>VLOOKUP(A467,'[10]VIPNAL 6 - 11'!$A$1:$D$28,2,0)</f>
        <v>1</v>
      </c>
      <c r="DN467" s="38">
        <f>VLOOKUP(A467,[10]Hoja8!$A$1:$D$72,4,0)</f>
        <v>167.69144773616546</v>
      </c>
      <c r="DO467" s="18">
        <f>VLOOKUP(A467,[10]Hoja8!$A$1:$D$72,2,0)</f>
        <v>3</v>
      </c>
      <c r="DP467" s="18">
        <v>0</v>
      </c>
      <c r="DQ467" s="18">
        <v>0</v>
      </c>
      <c r="DR467" s="18">
        <v>0</v>
      </c>
      <c r="DS467" s="18">
        <v>0</v>
      </c>
      <c r="DT467" s="18">
        <v>0</v>
      </c>
      <c r="DU467" s="18">
        <v>0</v>
      </c>
      <c r="DV467" s="18">
        <v>0</v>
      </c>
      <c r="DW467" s="18">
        <v>0</v>
      </c>
      <c r="DX467" s="18">
        <v>0</v>
      </c>
      <c r="DY467" s="18">
        <v>0</v>
      </c>
      <c r="DZ467" s="188">
        <v>4.1899441340782122</v>
      </c>
      <c r="EA467" s="189">
        <v>3</v>
      </c>
      <c r="EB467" s="188">
        <v>78.651685393258418</v>
      </c>
      <c r="EC467" s="189">
        <v>56</v>
      </c>
      <c r="ED467" s="38">
        <f>VLOOKUP(A467,'[3]2019'!$A$8:$K$140,11,0)</f>
        <v>0</v>
      </c>
      <c r="EE467" s="18">
        <f>VLOOKUP(A467,'[3]2019'!$A$8:$K$140,10,0)</f>
        <v>0</v>
      </c>
      <c r="EF467" s="18" t="str">
        <f>VLOOKUP($A467,[9]ESTADISTICAS_EN_EDUCACION_BASIC!$C$3:$AK$127,11,0)</f>
        <v>133.2</v>
      </c>
      <c r="EG467" s="18" t="str">
        <f>VLOOKUP($A467,[9]ESTADISTICAS_EN_EDUCACION_BASIC!$C$3:$AK$127,7,0)</f>
        <v>64.4</v>
      </c>
      <c r="EH467" s="18" t="str">
        <f>VLOOKUP($A467,[9]ESTADISTICAS_EN_EDUCACION_BASIC!$C$3:$AK$127,18,0)</f>
        <v>6.15</v>
      </c>
      <c r="EI467" s="18" t="str">
        <f>VLOOKUP($A467,[9]ESTADISTICAS_EN_EDUCACION_BASIC!$C$3:$AK$127,29,0)</f>
        <v>13.81</v>
      </c>
      <c r="EJ467" s="31"/>
      <c r="EK467" s="31"/>
      <c r="EL467" s="18" t="str">
        <f>VLOOKUP($A467,[9]ESTADISTICAS_EN_EDUCACION_BASIC!$C$3:$AK$127,13,0)</f>
        <v>52.5</v>
      </c>
      <c r="EM467" s="18" t="str">
        <f>VLOOKUP($A467,[9]ESTADISTICAS_EN_EDUCACION_BASIC!$C$3:$AK$127,8,0)</f>
        <v>21.7</v>
      </c>
      <c r="EN467" s="18" t="str">
        <f>VLOOKUP($A467,[9]ESTADISTICAS_EN_EDUCACION_BASIC!$C$3:$AK$127,20,0)</f>
        <v>1.05</v>
      </c>
      <c r="EO467" s="18" t="str">
        <f>VLOOKUP($A467,[9]ESTADISTICAS_EN_EDUCACION_BASIC!$C$3:$AK$127,30,0)</f>
        <v>9.76</v>
      </c>
      <c r="EP467" s="38">
        <f>VLOOKUP(A467,[10]Hoja2!$A$1:$D$72,4,0)</f>
        <v>167.69144773616546</v>
      </c>
      <c r="EQ467" s="18">
        <f>VLOOKUP(A467,[10]Hoja2!$A$1:$D$72,2,0)</f>
        <v>3</v>
      </c>
      <c r="ER467" s="38">
        <f>VLOOKUP(A467,[10]Hoja3!$A$1:$D$89,4,0)</f>
        <v>279.48574622694241</v>
      </c>
      <c r="ES467" s="18">
        <f>VLOOKUP(A467,[10]Hoja3!$A$1:$D$89,2,0)</f>
        <v>5</v>
      </c>
      <c r="ET467" s="38">
        <f>VLOOKUP(A467,[10]Hoja5!$A$1:$D$76,4,0)</f>
        <v>335.38289547233092</v>
      </c>
      <c r="EU467" s="18">
        <f>VLOOKUP(A467,[10]Hoja5!$A$1:$D$75,2,0)</f>
        <v>6</v>
      </c>
      <c r="EV467" s="38">
        <f>VLOOKUP(A467,[10]Hoja7!$A$1:$D$76,4,0)</f>
        <v>167.69144773616546</v>
      </c>
      <c r="EW467" s="18">
        <f>VLOOKUP(A467,[10]Hoja7!$A$1:$D$77,2,0)</f>
        <v>3</v>
      </c>
      <c r="EX467" s="31"/>
      <c r="EY467" s="190">
        <v>86.538461538461533</v>
      </c>
      <c r="EZ467" s="191">
        <v>54</v>
      </c>
      <c r="FA467" s="188">
        <v>94.26987060998151</v>
      </c>
      <c r="FB467" s="189">
        <v>51</v>
      </c>
      <c r="FC467" s="18">
        <v>0</v>
      </c>
      <c r="FD467" s="18">
        <v>0</v>
      </c>
      <c r="FE467" s="38">
        <f>VLOOKUP(A467,[10]Hoja16!$A$1:$D$88,4,0)</f>
        <v>108.14708002883921</v>
      </c>
      <c r="FF467" s="18">
        <f>VLOOKUP(A467,[10]Hoja16!$A$1:$D$88,2,0)</f>
        <v>3</v>
      </c>
      <c r="FG467" s="38">
        <f>VLOOKUP(A467,[10]Hoja17!$A$1:$D$33,4,0)</f>
        <v>36.049026676279738</v>
      </c>
      <c r="FH467" s="18">
        <f>VLOOKUP(A467,[10]Hoja17!$A$1:$D$33,2,0)</f>
        <v>1</v>
      </c>
      <c r="FI467" s="38">
        <f>VLOOKUP(A467,[10]Hoja18!$A$1:$D$40,4,0)</f>
        <v>36.049026676279738</v>
      </c>
      <c r="FJ467" s="18">
        <f>VLOOKUP(A467,[10]Hoja18!$A$1:$D$40,2,0)</f>
        <v>1</v>
      </c>
      <c r="FK467" s="38">
        <f>VLOOKUP(A467,[10]Hoja19!$A$1:$D$97,4,0)</f>
        <v>180.24513338139869</v>
      </c>
      <c r="FL467" s="18">
        <f>VLOOKUP(A467,[10]Hoja19!$A$1:$D$97,2,0)</f>
        <v>5</v>
      </c>
      <c r="FM467" s="38">
        <f>VLOOKUP(A467,[10]Hoja20!$A$1:$D$91,4,0)</f>
        <v>252.34318673395816</v>
      </c>
      <c r="FN467" s="18">
        <f>VLOOKUP(A467,[10]Hoja20!$A$1:$D$91,2,0)</f>
        <v>7</v>
      </c>
      <c r="FO467" s="38">
        <f>VLOOKUP(A467,[10]Hoja21!$A$1:$D$101,4,0)</f>
        <v>360.49026676279738</v>
      </c>
      <c r="FP467" s="18">
        <f>VLOOKUP(A467,[10]Hoja21!$A$1:$D$101,2,0)</f>
        <v>10</v>
      </c>
      <c r="FQ467" s="38">
        <v>0</v>
      </c>
      <c r="FR467" s="18">
        <v>0</v>
      </c>
      <c r="FS467" s="38">
        <f>VLOOKUP(A467,'[3]2019'!$A$8:$M$140,13,0)</f>
        <v>0.77700077700077697</v>
      </c>
      <c r="FT467" s="18">
        <f>VLOOKUP(A467,'[3]2019'!$A$8:$M$140,12,0)</f>
        <v>1</v>
      </c>
      <c r="FU467" s="38">
        <f>VLOOKUP(A467,'[3]2019'!$A$8:$O$140,15,0)</f>
        <v>4.4326241134751774</v>
      </c>
      <c r="FV467" s="18">
        <f>VLOOKUP(A467,'[3]2019'!$A$8:$O$140,14,0)</f>
        <v>5</v>
      </c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</row>
    <row r="468" spans="1:243" s="11" customFormat="1" ht="12.75">
      <c r="A468" s="17" t="s">
        <v>1670</v>
      </c>
      <c r="B468" s="18" t="s">
        <v>652</v>
      </c>
      <c r="C468" s="17" t="s">
        <v>514</v>
      </c>
      <c r="D468" s="25">
        <v>6</v>
      </c>
      <c r="E468" s="27">
        <v>2019</v>
      </c>
      <c r="F468" s="31"/>
      <c r="G468" s="194">
        <v>8065</v>
      </c>
      <c r="H468" s="194">
        <v>2663</v>
      </c>
      <c r="I468" s="194">
        <v>5402</v>
      </c>
      <c r="J468" s="200">
        <v>8.09</v>
      </c>
      <c r="K468" s="40">
        <f>VLOOKUP(A468,'[6]1.COBERTURA  DANE'!$B$7:$G$139,5,0)</f>
        <v>701</v>
      </c>
      <c r="L468" s="26">
        <v>65.31</v>
      </c>
      <c r="M468" s="32">
        <v>5657</v>
      </c>
      <c r="N468" s="187">
        <v>840</v>
      </c>
      <c r="O468" s="187">
        <v>416</v>
      </c>
      <c r="P468" s="187">
        <v>424</v>
      </c>
      <c r="Q468" s="196">
        <f>VLOOKUP($A468,[7]Hoja1!$A$1:$H$3750,6,0)</f>
        <v>1007</v>
      </c>
      <c r="R468" s="196">
        <f>VLOOKUP($A468,[7]Hoja1!$A$1:$H$3750,7,0)</f>
        <v>501</v>
      </c>
      <c r="S468" s="196">
        <f>VLOOKUP($A468,[7]Hoja1!$A$1:$H$3750,8,0)</f>
        <v>506</v>
      </c>
      <c r="T468" s="187">
        <v>835</v>
      </c>
      <c r="U468" s="187">
        <v>437</v>
      </c>
      <c r="V468" s="187">
        <v>398</v>
      </c>
      <c r="W468" s="198">
        <f>VLOOKUP($A468,[7]Hoja1!$A$1:$K$3750,9,0)</f>
        <v>1000</v>
      </c>
      <c r="X468" s="198">
        <f>VLOOKUP($A468,[7]Hoja1!$A$1:$K$3750,10,0)</f>
        <v>532</v>
      </c>
      <c r="Y468" s="198">
        <f>VLOOKUP($A468,[7]Hoja1!$A$1:$K$3750,11,0)</f>
        <v>468</v>
      </c>
      <c r="Z468" s="187">
        <v>825</v>
      </c>
      <c r="AA468" s="187">
        <v>450</v>
      </c>
      <c r="AB468" s="187">
        <v>375</v>
      </c>
      <c r="AC468" s="198">
        <f>VLOOKUP(A468,[7]Hoja1!$A$1:$Q$3765,12,0)</f>
        <v>968</v>
      </c>
      <c r="AD468" s="198">
        <f>VLOOKUP($A468,[7]Hoja1!$A$1:$Q$3765,13,0)</f>
        <v>526</v>
      </c>
      <c r="AE468" s="198">
        <f>VLOOKUP($A468,[7]Hoja1!$A$1:$Q$3750,14,0)</f>
        <v>442</v>
      </c>
      <c r="AF468" s="187">
        <v>769</v>
      </c>
      <c r="AG468" s="187">
        <v>410</v>
      </c>
      <c r="AH468" s="187">
        <v>359</v>
      </c>
      <c r="AI468" s="198">
        <f>VLOOKUP($A468,[7]Hoja1!$A$1:$Q$3750,15,0)</f>
        <v>1433</v>
      </c>
      <c r="AJ468" s="198">
        <f>VLOOKUP($A468,[7]Hoja1!$A$1:$Q$3750,16,0)</f>
        <v>736</v>
      </c>
      <c r="AK468" s="198">
        <f>VLOOKUP($A468,[7]Hoja1!$A$1:$Q$3750,17,0)</f>
        <v>697</v>
      </c>
      <c r="AL468" s="187">
        <v>657</v>
      </c>
      <c r="AM468" s="187">
        <v>338</v>
      </c>
      <c r="AN468" s="187">
        <v>319</v>
      </c>
      <c r="AO468" s="31"/>
      <c r="AP468" s="31"/>
      <c r="AQ468" s="31"/>
      <c r="AR468" s="31"/>
      <c r="AS468" s="27"/>
      <c r="AT468" s="31"/>
      <c r="AU468" s="31"/>
      <c r="AV468" s="31"/>
      <c r="AW468" s="31"/>
      <c r="AX468" s="38">
        <f>VLOOKUP(A468,[2]INFANTIL!$A$8:$AE$140,31,0)</f>
        <v>12.048192771084338</v>
      </c>
      <c r="AY468" s="18">
        <f>VLOOKUP(A468,[2]INFANTIL!$A$8:$AE$140,30,0)</f>
        <v>1</v>
      </c>
      <c r="AZ468" s="199">
        <f>VLOOKUP(A468,'[3]2019'!$A$8:$E$140,5,0)</f>
        <v>1.1904761904761907</v>
      </c>
      <c r="BA468" s="23">
        <f>VLOOKUP(A468,'[3]2019'!$A$8:$F$140,4,0)</f>
        <v>1</v>
      </c>
      <c r="BB468" s="22">
        <f>VLOOKUP(A468,'[2]MATERNAS DIRECTAS'!$A$8:$AE$140,31,0)</f>
        <v>0</v>
      </c>
      <c r="BC468" s="23">
        <f>VLOOKUP(A468,'[2]MATERNAS DIRECTAS'!$A$8:$AE$140,30,0)</f>
        <v>0</v>
      </c>
      <c r="BD468" s="28">
        <v>0</v>
      </c>
      <c r="BE468" s="29">
        <v>0</v>
      </c>
      <c r="BF468" s="38">
        <f>VLOOKUP(A468,[8]Controles!$A$7:$P$139,12,0)</f>
        <v>14.457831325301203</v>
      </c>
      <c r="BG468" s="18">
        <f>VLOOKUP(A468,[8]Controles!$A$7:$L$139,11,0)</f>
        <v>12</v>
      </c>
      <c r="BH468" s="38">
        <f>VLOOKUP(A468,[8]Peso!$A$7:$D$139,4,0)</f>
        <v>9.6385542168674707</v>
      </c>
      <c r="BI468" s="18">
        <f>VLOOKUP(A468,[8]Peso!$A$7:$D$139,3,0)</f>
        <v>8</v>
      </c>
      <c r="BJ468" s="22">
        <f>VLOOKUP(A468,'[2]EDA &lt; 5AÑOS'!$A$8:$AE$140,31,0)</f>
        <v>0</v>
      </c>
      <c r="BK468" s="23">
        <f>VLOOKUP(A468,'[2]EDA &lt; 5AÑOS'!$A$8:$AE$140,30,0)</f>
        <v>0</v>
      </c>
      <c r="BL468" s="22">
        <f>VLOOKUP(A468,'[2]IRA &lt; 5AÑOS'!$A$8:$AE$140,31,0)</f>
        <v>0</v>
      </c>
      <c r="BM468" s="23">
        <f>VLOOKUP(A468,'[2]IRA &lt; 5AÑOS'!$A$8:$AE$140,30,0)</f>
        <v>0</v>
      </c>
      <c r="BN468" s="18">
        <v>0</v>
      </c>
      <c r="BO468" s="18">
        <v>0</v>
      </c>
      <c r="BP468" s="18">
        <v>0</v>
      </c>
      <c r="BQ468" s="18">
        <v>0</v>
      </c>
      <c r="BR468" s="37">
        <v>0</v>
      </c>
      <c r="BS468" s="26">
        <v>0</v>
      </c>
      <c r="BT468" s="18">
        <v>0</v>
      </c>
      <c r="BU468" s="18">
        <v>0</v>
      </c>
      <c r="BV468" s="201">
        <v>0.24074074074074073</v>
      </c>
      <c r="BW468" s="201">
        <v>0.81481481481481477</v>
      </c>
      <c r="BX468" s="201">
        <v>0.73148148148148151</v>
      </c>
      <c r="BY468" s="201">
        <v>0.81481481481481477</v>
      </c>
      <c r="BZ468" s="201">
        <v>0.76851851851851849</v>
      </c>
      <c r="CA468" s="201">
        <v>0.75229357798165142</v>
      </c>
      <c r="CB468" s="201">
        <v>0.88073394495412849</v>
      </c>
      <c r="CC468" s="18" t="str">
        <f>VLOOKUP(A468,[9]ESTADISTICAS_EN_EDUCACION_BASIC!$C$3:$AK$127,10,0)</f>
        <v>118.6</v>
      </c>
      <c r="CD468" s="18" t="str">
        <f>VLOOKUP(A468,[9]ESTADISTICAS_EN_EDUCACION_BASIC!$C$3:$AK$158,5,0)</f>
        <v>74.5</v>
      </c>
      <c r="CE468" s="18">
        <f>VLOOKUP(A468,[9]ESTADISTICAS_EN_EDUCACION_BASIC!$C$3:$AK$127,17,0)</f>
        <v>0</v>
      </c>
      <c r="CF468" s="24"/>
      <c r="CG468" s="24"/>
      <c r="CH468" s="20" t="e">
        <f>VLOOKUP(A468,#REF!,4,0)</f>
        <v>#REF!</v>
      </c>
      <c r="CI468" s="21" t="e">
        <f>VLOOKUP(A468,#REF!,2,0)</f>
        <v>#REF!</v>
      </c>
      <c r="CJ468" s="38">
        <f>VLOOKUP(A468,'[3]2019'!$A$8:$G$140,7,0)</f>
        <v>0</v>
      </c>
      <c r="CK468" s="18">
        <f>VLOOKUP(A468,'[3]2019'!$A$9:$G$140,6,0)</f>
        <v>0</v>
      </c>
      <c r="CL468" s="18">
        <v>835.32</v>
      </c>
      <c r="CM468" s="26">
        <v>7</v>
      </c>
      <c r="CN468" s="18">
        <v>0</v>
      </c>
      <c r="CO468" s="18">
        <v>0</v>
      </c>
      <c r="CP468" s="18">
        <v>0</v>
      </c>
      <c r="CQ468" s="18">
        <v>0</v>
      </c>
      <c r="CR468" s="18">
        <v>0</v>
      </c>
      <c r="CS468" s="18">
        <v>0</v>
      </c>
      <c r="CT468" s="18">
        <v>0</v>
      </c>
      <c r="CU468" s="18">
        <v>0</v>
      </c>
      <c r="CV468" s="18">
        <v>0</v>
      </c>
      <c r="CW468" s="18">
        <v>0</v>
      </c>
      <c r="CX468" s="18">
        <v>0</v>
      </c>
      <c r="CY468" s="18">
        <v>0</v>
      </c>
      <c r="CZ468" s="38">
        <v>0</v>
      </c>
      <c r="DA468" s="18">
        <v>0</v>
      </c>
      <c r="DB468" s="38">
        <f>VLOOKUP(A468,'[3]2019'!$A$8:$I$140,9,0)</f>
        <v>0</v>
      </c>
      <c r="DC468" s="18">
        <f>VLOOKUP(A468,'[3]2019'!$A$8:$I$140,8,0)</f>
        <v>0</v>
      </c>
      <c r="DD468" s="18" t="str">
        <f>VLOOKUP(A468,[9]ESTADISTICAS_EN_EDUCACION_BASIC!$C$3:$AK$127,11,0)</f>
        <v>143.2</v>
      </c>
      <c r="DE468" s="18" t="str">
        <f>VLOOKUP($A468,[9]ESTADISTICAS_EN_EDUCACION_BASIC!$C$3:$AK$127,6,0)</f>
        <v>99.6</v>
      </c>
      <c r="DF468" s="18" t="str">
        <f>VLOOKUP($A468,[9]ESTADISTICAS_EN_EDUCACION_BASIC!$C$3:$AK$127,18,0)</f>
        <v>10.59</v>
      </c>
      <c r="DG468" s="18" t="str">
        <f>VLOOKUP($A468,[9]ESTADISTICAS_EN_EDUCACION_BASIC!$C$3:$AK$127,28,0)</f>
        <v>0.9</v>
      </c>
      <c r="DH468" s="38">
        <f>VLOOKUP(A468,[10]Hoja4!$A$1:$D$63,4,0)</f>
        <v>600</v>
      </c>
      <c r="DI468" s="18">
        <f>VLOOKUP(A468,[10]Hoja4!$A$1:$D$63,2,0)</f>
        <v>6</v>
      </c>
      <c r="DJ468" s="38">
        <v>0</v>
      </c>
      <c r="DK468" s="18">
        <v>0</v>
      </c>
      <c r="DL468" s="18">
        <v>0</v>
      </c>
      <c r="DM468" s="18">
        <v>0</v>
      </c>
      <c r="DN468" s="38">
        <f>VLOOKUP(A468,[10]Hoja8!$A$1:$D$72,4,0)</f>
        <v>1136.3636363636365</v>
      </c>
      <c r="DO468" s="18">
        <f>VLOOKUP(A468,[10]Hoja8!$A$1:$D$72,2,0)</f>
        <v>11</v>
      </c>
      <c r="DP468" s="18">
        <v>0</v>
      </c>
      <c r="DQ468" s="18">
        <v>0</v>
      </c>
      <c r="DR468" s="18">
        <v>0</v>
      </c>
      <c r="DS468" s="18">
        <v>0</v>
      </c>
      <c r="DT468" s="18">
        <v>0</v>
      </c>
      <c r="DU468" s="18">
        <v>0</v>
      </c>
      <c r="DV468" s="18">
        <v>0</v>
      </c>
      <c r="DW468" s="18">
        <v>0</v>
      </c>
      <c r="DX468" s="18">
        <v>0</v>
      </c>
      <c r="DY468" s="18">
        <v>0</v>
      </c>
      <c r="DZ468" s="188">
        <v>2.6666666666666665</v>
      </c>
      <c r="EA468" s="189">
        <v>1</v>
      </c>
      <c r="EB468" s="188">
        <v>61.281337047353759</v>
      </c>
      <c r="EC468" s="189">
        <v>22</v>
      </c>
      <c r="ED468" s="38">
        <f>VLOOKUP(A468,'[3]2019'!$A$8:$K$140,11,0)</f>
        <v>0</v>
      </c>
      <c r="EE468" s="18">
        <f>VLOOKUP(A468,'[3]2019'!$A$8:$K$140,10,0)</f>
        <v>0</v>
      </c>
      <c r="EF468" s="18" t="str">
        <f>VLOOKUP($A468,[9]ESTADISTICAS_EN_EDUCACION_BASIC!$C$3:$AK$127,11,0)</f>
        <v>143.2</v>
      </c>
      <c r="EG468" s="18" t="str">
        <f>VLOOKUP($A468,[9]ESTADISTICAS_EN_EDUCACION_BASIC!$C$3:$AK$127,7,0)</f>
        <v>49.1</v>
      </c>
      <c r="EH468" s="18" t="str">
        <f>VLOOKUP($A468,[9]ESTADISTICAS_EN_EDUCACION_BASIC!$C$3:$AK$127,18,0)</f>
        <v>10.59</v>
      </c>
      <c r="EI468" s="18">
        <f>VLOOKUP($A468,[9]ESTADISTICAS_EN_EDUCACION_BASIC!$C$3:$AK$127,29,0)</f>
        <v>0</v>
      </c>
      <c r="EJ468" s="31"/>
      <c r="EK468" s="31"/>
      <c r="EL468" s="18" t="str">
        <f>VLOOKUP($A468,[9]ESTADISTICAS_EN_EDUCACION_BASIC!$C$3:$AK$127,13,0)</f>
        <v>28.6</v>
      </c>
      <c r="EM468" s="18" t="str">
        <f>VLOOKUP($A468,[9]ESTADISTICAS_EN_EDUCACION_BASIC!$C$3:$AK$127,8,0)</f>
        <v>12.3</v>
      </c>
      <c r="EN468" s="18" t="str">
        <f>VLOOKUP($A468,[9]ESTADISTICAS_EN_EDUCACION_BASIC!$C$3:$AK$127,20,0)</f>
        <v>2.63</v>
      </c>
      <c r="EO468" s="18">
        <f>VLOOKUP($A468,[9]ESTADISTICAS_EN_EDUCACION_BASIC!$C$3:$AK$127,30,0)</f>
        <v>0</v>
      </c>
      <c r="EP468" s="38">
        <f>VLOOKUP(A468,[10]Hoja2!$A$1:$D$72,4,0)</f>
        <v>1136.3636363636365</v>
      </c>
      <c r="EQ468" s="18">
        <f>VLOOKUP(A468,[10]Hoja2!$A$1:$D$72,2,0)</f>
        <v>11</v>
      </c>
      <c r="ER468" s="38">
        <f>VLOOKUP(A468,[10]Hoja3!$A$1:$D$89,4,0)</f>
        <v>309.91735537190084</v>
      </c>
      <c r="ES468" s="18">
        <f>VLOOKUP(A468,[10]Hoja3!$A$1:$D$89,2,0)</f>
        <v>3</v>
      </c>
      <c r="ET468" s="38">
        <f>VLOOKUP(A468,[10]Hoja5!$A$1:$D$76,4,0)</f>
        <v>103.30578512396694</v>
      </c>
      <c r="EU468" s="18">
        <f>VLOOKUP(A468,[10]Hoja5!$A$1:$D$75,2,0)</f>
        <v>1</v>
      </c>
      <c r="EV468" s="38">
        <f>VLOOKUP(A468,[10]Hoja7!$A$1:$D$76,4,0)</f>
        <v>1136.3636363636365</v>
      </c>
      <c r="EW468" s="18">
        <f>VLOOKUP(A468,[10]Hoja7!$A$1:$D$77,2,0)</f>
        <v>11</v>
      </c>
      <c r="EX468" s="31"/>
      <c r="EY468" s="188">
        <v>72.100313479623821</v>
      </c>
      <c r="EZ468" s="189">
        <v>23</v>
      </c>
      <c r="FA468" s="188">
        <v>40.133779264214049</v>
      </c>
      <c r="FB468" s="189">
        <v>12</v>
      </c>
      <c r="FC468" s="18">
        <v>0</v>
      </c>
      <c r="FD468" s="18">
        <v>0</v>
      </c>
      <c r="FE468" s="38">
        <f>VLOOKUP(A468,[10]Hoja16!$A$1:$D$88,4,0)</f>
        <v>279.13468248429865</v>
      </c>
      <c r="FF468" s="18">
        <f>VLOOKUP(A468,[10]Hoja16!$A$1:$D$88,2,0)</f>
        <v>4</v>
      </c>
      <c r="FG468" s="18">
        <v>0</v>
      </c>
      <c r="FH468" s="18">
        <v>0</v>
      </c>
      <c r="FI468" s="18">
        <v>0</v>
      </c>
      <c r="FJ468" s="18">
        <v>0</v>
      </c>
      <c r="FK468" s="38">
        <f>VLOOKUP(A468,[10]Hoja19!$A$1:$D$97,4,0)</f>
        <v>279.13468248429865</v>
      </c>
      <c r="FL468" s="18">
        <f>VLOOKUP(A468,[10]Hoja19!$A$1:$D$97,2,0)</f>
        <v>4</v>
      </c>
      <c r="FM468" s="38">
        <f>VLOOKUP(A468,[10]Hoja20!$A$1:$D$91,4,0)</f>
        <v>209.35101186322402</v>
      </c>
      <c r="FN468" s="18">
        <f>VLOOKUP(A468,[10]Hoja20!$A$1:$D$91,2,0)</f>
        <v>3</v>
      </c>
      <c r="FO468" s="38">
        <f>VLOOKUP(A468,[10]Hoja21!$A$1:$D$101,4,0)</f>
        <v>139.56734124214933</v>
      </c>
      <c r="FP468" s="18">
        <f>VLOOKUP(A468,[10]Hoja21!$A$1:$D$101,2,0)</f>
        <v>2</v>
      </c>
      <c r="FQ468" s="38">
        <v>0</v>
      </c>
      <c r="FR468" s="18">
        <v>0</v>
      </c>
      <c r="FS468" s="38">
        <f>VLOOKUP(A468,'[3]2019'!$A$8:$M$140,13,0)</f>
        <v>3.0441400304414001</v>
      </c>
      <c r="FT468" s="18">
        <f>VLOOKUP(A468,'[3]2019'!$A$8:$M$140,12,0)</f>
        <v>2</v>
      </c>
      <c r="FU468" s="38">
        <f>VLOOKUP(A468,'[3]2019'!$A$8:$O$140,15,0)</f>
        <v>3.3112582781456954</v>
      </c>
      <c r="FV468" s="18">
        <f>VLOOKUP(A468,'[3]2019'!$A$8:$O$140,14,0)</f>
        <v>2</v>
      </c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31"/>
      <c r="HL468" s="31"/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31"/>
      <c r="HY468" s="31"/>
      <c r="HZ468" s="31"/>
      <c r="IA468" s="31"/>
      <c r="IB468" s="31"/>
      <c r="IC468" s="31"/>
      <c r="ID468" s="31"/>
      <c r="IE468" s="31"/>
      <c r="IF468" s="31"/>
      <c r="IG468" s="31"/>
      <c r="IH468" s="31"/>
      <c r="II468" s="31"/>
    </row>
    <row r="469" spans="1:243" s="11" customFormat="1" ht="12.75">
      <c r="A469" s="17" t="s">
        <v>663</v>
      </c>
      <c r="B469" s="18" t="s">
        <v>664</v>
      </c>
      <c r="C469" s="17" t="s">
        <v>441</v>
      </c>
      <c r="D469" s="25">
        <v>6</v>
      </c>
      <c r="E469" s="27">
        <v>2019</v>
      </c>
      <c r="F469" s="31"/>
      <c r="G469" s="194">
        <v>9502</v>
      </c>
      <c r="H469" s="194">
        <v>2306</v>
      </c>
      <c r="I469" s="194">
        <v>7196</v>
      </c>
      <c r="J469" s="200">
        <v>32.33</v>
      </c>
      <c r="K469" s="40">
        <f>VLOOKUP(A469,'[6]1.COBERTURA  DANE'!$B$7:$G$139,5,0)</f>
        <v>2084</v>
      </c>
      <c r="L469" s="26">
        <v>83.8</v>
      </c>
      <c r="M469" s="32">
        <v>5402</v>
      </c>
      <c r="N469" s="187">
        <v>923</v>
      </c>
      <c r="O469" s="187">
        <v>453</v>
      </c>
      <c r="P469" s="187">
        <v>470</v>
      </c>
      <c r="Q469" s="196">
        <f>VLOOKUP($A469,[7]Hoja1!$A$1:$H$3750,6,0)</f>
        <v>1105</v>
      </c>
      <c r="R469" s="196">
        <f>VLOOKUP($A469,[7]Hoja1!$A$1:$H$3750,7,0)</f>
        <v>542</v>
      </c>
      <c r="S469" s="196">
        <f>VLOOKUP($A469,[7]Hoja1!$A$1:$H$3750,8,0)</f>
        <v>563</v>
      </c>
      <c r="T469" s="187">
        <v>897</v>
      </c>
      <c r="U469" s="187">
        <v>437</v>
      </c>
      <c r="V469" s="187">
        <v>460</v>
      </c>
      <c r="W469" s="198">
        <f>VLOOKUP($A469,[7]Hoja1!$A$1:$K$3750,9,0)</f>
        <v>1067</v>
      </c>
      <c r="X469" s="198">
        <f>VLOOKUP($A469,[7]Hoja1!$A$1:$K$3750,10,0)</f>
        <v>519</v>
      </c>
      <c r="Y469" s="198">
        <f>VLOOKUP($A469,[7]Hoja1!$A$1:$K$3750,11,0)</f>
        <v>548</v>
      </c>
      <c r="Z469" s="187">
        <v>877</v>
      </c>
      <c r="AA469" s="187">
        <v>430</v>
      </c>
      <c r="AB469" s="187">
        <v>447</v>
      </c>
      <c r="AC469" s="198">
        <f>VLOOKUP(A469,[7]Hoja1!$A$1:$Q$3765,12,0)</f>
        <v>1045</v>
      </c>
      <c r="AD469" s="198">
        <f>VLOOKUP($A469,[7]Hoja1!$A$1:$Q$3765,13,0)</f>
        <v>521</v>
      </c>
      <c r="AE469" s="198">
        <f>VLOOKUP($A469,[7]Hoja1!$A$1:$Q$3750,14,0)</f>
        <v>524</v>
      </c>
      <c r="AF469" s="187">
        <v>862</v>
      </c>
      <c r="AG469" s="187">
        <v>440</v>
      </c>
      <c r="AH469" s="187">
        <v>422</v>
      </c>
      <c r="AI469" s="198">
        <f>VLOOKUP($A469,[7]Hoja1!$A$1:$Q$3750,15,0)</f>
        <v>1771</v>
      </c>
      <c r="AJ469" s="198">
        <f>VLOOKUP($A469,[7]Hoja1!$A$1:$Q$3750,16,0)</f>
        <v>959</v>
      </c>
      <c r="AK469" s="198">
        <f>VLOOKUP($A469,[7]Hoja1!$A$1:$Q$3750,17,0)</f>
        <v>812</v>
      </c>
      <c r="AL469" s="187">
        <v>821</v>
      </c>
      <c r="AM469" s="187">
        <v>443</v>
      </c>
      <c r="AN469" s="187">
        <v>378</v>
      </c>
      <c r="AO469" s="31"/>
      <c r="AP469" s="31"/>
      <c r="AQ469" s="31"/>
      <c r="AR469" s="31"/>
      <c r="AS469" s="27"/>
      <c r="AT469" s="31"/>
      <c r="AU469" s="31"/>
      <c r="AV469" s="31"/>
      <c r="AW469" s="31"/>
      <c r="AX469" s="38">
        <f>VLOOKUP(A469,[2]INFANTIL!$A$8:$AE$140,31,0)</f>
        <v>31.578947368421055</v>
      </c>
      <c r="AY469" s="18">
        <f>VLOOKUP(A469,[2]INFANTIL!$A$8:$AE$140,30,0)</f>
        <v>3</v>
      </c>
      <c r="AZ469" s="199">
        <f>VLOOKUP(A469,'[3]2019'!$A$8:$E$140,5,0)</f>
        <v>3.2502708559046587</v>
      </c>
      <c r="BA469" s="23">
        <f>VLOOKUP(A469,'[3]2019'!$A$8:$F$140,4,0)</f>
        <v>3</v>
      </c>
      <c r="BB469" s="22">
        <f>VLOOKUP(A469,'[2]MATERNAS DIRECTAS'!$A$8:$AE$140,31,0)</f>
        <v>0</v>
      </c>
      <c r="BC469" s="23">
        <f>VLOOKUP(A469,'[2]MATERNAS DIRECTAS'!$A$8:$AE$140,30,0)</f>
        <v>0</v>
      </c>
      <c r="BD469" s="28">
        <v>0</v>
      </c>
      <c r="BE469" s="29">
        <v>0</v>
      </c>
      <c r="BF469" s="38">
        <f>VLOOKUP(A469,[8]Controles!$A$7:$P$139,12,0)</f>
        <v>7.3684210526315779</v>
      </c>
      <c r="BG469" s="18">
        <f>VLOOKUP(A469,[8]Controles!$A$7:$L$139,11,0)</f>
        <v>7</v>
      </c>
      <c r="BH469" s="38">
        <f>VLOOKUP(A469,[8]Peso!$A$7:$D$139,4,0)</f>
        <v>8.4210526315789469</v>
      </c>
      <c r="BI469" s="18">
        <f>VLOOKUP(A469,[8]Peso!$A$7:$D$139,3,0)</f>
        <v>8</v>
      </c>
      <c r="BJ469" s="22">
        <f>VLOOKUP(A469,'[2]EDA &lt; 5AÑOS'!$A$8:$AE$140,31,0)</f>
        <v>0</v>
      </c>
      <c r="BK469" s="23">
        <f>VLOOKUP(A469,'[2]EDA &lt; 5AÑOS'!$A$8:$AE$140,30,0)</f>
        <v>0</v>
      </c>
      <c r="BL469" s="22">
        <f>VLOOKUP(A469,'[2]IRA &lt; 5AÑOS'!$A$8:$AE$140,31,0)</f>
        <v>0</v>
      </c>
      <c r="BM469" s="23">
        <f>VLOOKUP(A469,'[2]IRA &lt; 5AÑOS'!$A$8:$AE$140,30,0)</f>
        <v>0</v>
      </c>
      <c r="BN469" s="18">
        <v>0</v>
      </c>
      <c r="BO469" s="18">
        <v>0</v>
      </c>
      <c r="BP469" s="18">
        <v>0</v>
      </c>
      <c r="BQ469" s="18">
        <v>0</v>
      </c>
      <c r="BR469" s="37">
        <v>0</v>
      </c>
      <c r="BS469" s="26">
        <v>0</v>
      </c>
      <c r="BT469" s="18">
        <v>0</v>
      </c>
      <c r="BU469" s="18">
        <v>0</v>
      </c>
      <c r="BV469" s="201">
        <v>0.28205128205128205</v>
      </c>
      <c r="BW469" s="201">
        <v>0.92307692307692313</v>
      </c>
      <c r="BX469" s="201">
        <v>0.92307692307692313</v>
      </c>
      <c r="BY469" s="201">
        <v>0.92307692307692313</v>
      </c>
      <c r="BZ469" s="201">
        <v>0.93162393162393164</v>
      </c>
      <c r="CA469" s="201">
        <v>0.93162393162393164</v>
      </c>
      <c r="CB469" s="201">
        <v>0.97435897435897434</v>
      </c>
      <c r="CC469" s="18" t="str">
        <f>VLOOKUP(A469,[9]ESTADISTICAS_EN_EDUCACION_BASIC!$C$3:$AK$127,10,0)</f>
        <v>99.3</v>
      </c>
      <c r="CD469" s="18">
        <f>VLOOKUP(A469,[9]ESTADISTICAS_EN_EDUCACION_BASIC!$C$3:$AK$158,5,0)</f>
        <v>70</v>
      </c>
      <c r="CE469" s="18" t="str">
        <f>VLOOKUP(A469,[9]ESTADISTICAS_EN_EDUCACION_BASIC!$C$3:$AK$127,17,0)</f>
        <v>0.72</v>
      </c>
      <c r="CF469" s="24"/>
      <c r="CG469" s="24"/>
      <c r="CH469" s="20">
        <v>0</v>
      </c>
      <c r="CI469" s="21">
        <v>0</v>
      </c>
      <c r="CJ469" s="38">
        <f>VLOOKUP(A469,'[3]2019'!$A$8:$G$140,7,0)</f>
        <v>0</v>
      </c>
      <c r="CK469" s="18">
        <f>VLOOKUP(A469,'[3]2019'!$A$9:$G$140,6,0)</f>
        <v>0</v>
      </c>
      <c r="CL469" s="18">
        <v>0</v>
      </c>
      <c r="CM469" s="26">
        <v>0</v>
      </c>
      <c r="CN469" s="18">
        <v>0</v>
      </c>
      <c r="CO469" s="18">
        <v>0</v>
      </c>
      <c r="CP469" s="18">
        <v>0</v>
      </c>
      <c r="CQ469" s="18">
        <v>0</v>
      </c>
      <c r="CR469" s="18">
        <v>0</v>
      </c>
      <c r="CS469" s="18">
        <v>0</v>
      </c>
      <c r="CT469" s="18">
        <v>0</v>
      </c>
      <c r="CU469" s="18">
        <v>0</v>
      </c>
      <c r="CV469" s="18">
        <v>0</v>
      </c>
      <c r="CW469" s="18">
        <v>0</v>
      </c>
      <c r="CX469" s="18">
        <v>0</v>
      </c>
      <c r="CY469" s="18">
        <v>0</v>
      </c>
      <c r="CZ469" s="38">
        <v>0</v>
      </c>
      <c r="DA469" s="18">
        <v>0</v>
      </c>
      <c r="DB469" s="38">
        <f>VLOOKUP(A469,'[3]2019'!$A$8:$I$140,9,0)</f>
        <v>0</v>
      </c>
      <c r="DC469" s="18">
        <f>VLOOKUP(A469,'[3]2019'!$A$8:$I$140,8,0)</f>
        <v>0</v>
      </c>
      <c r="DD469" s="18" t="str">
        <f>VLOOKUP(A469,[9]ESTADISTICAS_EN_EDUCACION_BASIC!$C$3:$AK$127,11,0)</f>
        <v>147.1</v>
      </c>
      <c r="DE469" s="18" t="str">
        <f>VLOOKUP($A469,[9]ESTADISTICAS_EN_EDUCACION_BASIC!$C$3:$AK$127,6,0)</f>
        <v>105.8</v>
      </c>
      <c r="DF469" s="18" t="str">
        <f>VLOOKUP($A469,[9]ESTADISTICAS_EN_EDUCACION_BASIC!$C$3:$AK$127,18,0)</f>
        <v>2.8</v>
      </c>
      <c r="DG469" s="18" t="str">
        <f>VLOOKUP($A469,[9]ESTADISTICAS_EN_EDUCACION_BASIC!$C$3:$AK$127,28,0)</f>
        <v>5.9</v>
      </c>
      <c r="DH469" s="38">
        <v>0</v>
      </c>
      <c r="DI469" s="18">
        <v>0</v>
      </c>
      <c r="DJ469" s="38">
        <v>0</v>
      </c>
      <c r="DK469" s="18">
        <v>0</v>
      </c>
      <c r="DL469" s="18">
        <v>0</v>
      </c>
      <c r="DM469" s="18">
        <v>0</v>
      </c>
      <c r="DN469" s="38">
        <v>0</v>
      </c>
      <c r="DO469" s="18">
        <v>0</v>
      </c>
      <c r="DP469" s="18">
        <v>0</v>
      </c>
      <c r="DQ469" s="18">
        <v>0</v>
      </c>
      <c r="DR469" s="18">
        <v>0</v>
      </c>
      <c r="DS469" s="18">
        <v>0</v>
      </c>
      <c r="DT469" s="18">
        <v>0</v>
      </c>
      <c r="DU469" s="18">
        <v>0</v>
      </c>
      <c r="DV469" s="18">
        <v>0</v>
      </c>
      <c r="DW469" s="18">
        <v>0</v>
      </c>
      <c r="DX469" s="18">
        <v>0</v>
      </c>
      <c r="DY469" s="18">
        <v>0</v>
      </c>
      <c r="DZ469" s="188">
        <v>6.7114093959731544</v>
      </c>
      <c r="EA469" s="189">
        <v>3</v>
      </c>
      <c r="EB469" s="188">
        <v>78.199052132701425</v>
      </c>
      <c r="EC469" s="189">
        <v>33</v>
      </c>
      <c r="ED469" s="38">
        <f>VLOOKUP(A469,'[3]2019'!$A$8:$K$140,11,0)</f>
        <v>0</v>
      </c>
      <c r="EE469" s="18">
        <f>VLOOKUP(A469,'[3]2019'!$A$8:$K$140,10,0)</f>
        <v>0</v>
      </c>
      <c r="EF469" s="18" t="str">
        <f>VLOOKUP($A469,[9]ESTADISTICAS_EN_EDUCACION_BASIC!$C$3:$AK$127,11,0)</f>
        <v>147.1</v>
      </c>
      <c r="EG469" s="18" t="str">
        <f>VLOOKUP($A469,[9]ESTADISTICAS_EN_EDUCACION_BASIC!$C$3:$AK$127,7,0)</f>
        <v>56.7</v>
      </c>
      <c r="EH469" s="18" t="str">
        <f>VLOOKUP($A469,[9]ESTADISTICAS_EN_EDUCACION_BASIC!$C$3:$AK$127,18,0)</f>
        <v>2.8</v>
      </c>
      <c r="EI469" s="18" t="str">
        <f>VLOOKUP($A469,[9]ESTADISTICAS_EN_EDUCACION_BASIC!$C$3:$AK$127,29,0)</f>
        <v>9.75</v>
      </c>
      <c r="EJ469" s="31"/>
      <c r="EK469" s="31"/>
      <c r="EL469" s="18" t="str">
        <f>VLOOKUP($A469,[9]ESTADISTICAS_EN_EDUCACION_BASIC!$C$3:$AK$127,13,0)</f>
        <v>42.3</v>
      </c>
      <c r="EM469" s="18" t="str">
        <f>VLOOKUP($A469,[9]ESTADISTICAS_EN_EDUCACION_BASIC!$C$3:$AK$127,8,0)</f>
        <v>20.6</v>
      </c>
      <c r="EN469" s="18" t="str">
        <f>VLOOKUP($A469,[9]ESTADISTICAS_EN_EDUCACION_BASIC!$C$3:$AK$127,20,0)</f>
        <v>1.74</v>
      </c>
      <c r="EO469" s="18" t="str">
        <f>VLOOKUP($A469,[9]ESTADISTICAS_EN_EDUCACION_BASIC!$C$3:$AK$127,30,0)</f>
        <v>7.83</v>
      </c>
      <c r="EP469" s="18">
        <v>0</v>
      </c>
      <c r="EQ469" s="18">
        <v>0</v>
      </c>
      <c r="ER469" s="38">
        <v>0</v>
      </c>
      <c r="ES469" s="18">
        <v>0</v>
      </c>
      <c r="ET469" s="38">
        <v>0</v>
      </c>
      <c r="EU469" s="18">
        <v>0</v>
      </c>
      <c r="EV469" s="38">
        <v>0</v>
      </c>
      <c r="EW469" s="18">
        <v>0</v>
      </c>
      <c r="EX469" s="31"/>
      <c r="EY469" s="188">
        <v>58.201058201058196</v>
      </c>
      <c r="EZ469" s="189">
        <v>22</v>
      </c>
      <c r="FA469" s="188">
        <v>56.886227544910177</v>
      </c>
      <c r="FB469" s="189">
        <v>19</v>
      </c>
      <c r="FC469" s="18">
        <v>0</v>
      </c>
      <c r="FD469" s="18">
        <v>0</v>
      </c>
      <c r="FE469" s="38">
        <f>VLOOKUP(A469,[10]Hoja16!$A$1:$D$88,4,0)</f>
        <v>56.4652738565782</v>
      </c>
      <c r="FF469" s="18">
        <f>VLOOKUP(A469,[10]Hoja16!$A$1:$D$88,2,0)</f>
        <v>1</v>
      </c>
      <c r="FG469" s="18">
        <v>0</v>
      </c>
      <c r="FH469" s="18">
        <v>0</v>
      </c>
      <c r="FI469" s="18">
        <v>0</v>
      </c>
      <c r="FJ469" s="18">
        <v>0</v>
      </c>
      <c r="FK469" s="38">
        <f>VLOOKUP(A469,[10]Hoja19!$A$1:$D$97,4,0)</f>
        <v>56.4652738565782</v>
      </c>
      <c r="FL469" s="18">
        <f>VLOOKUP(A469,[10]Hoja19!$A$1:$D$97,2,0)</f>
        <v>1</v>
      </c>
      <c r="FM469" s="38">
        <v>0</v>
      </c>
      <c r="FN469" s="18">
        <v>0</v>
      </c>
      <c r="FO469" s="38">
        <f>VLOOKUP(A469,[10]Hoja21!$A$1:$D$101,4,0)</f>
        <v>56.4652738565782</v>
      </c>
      <c r="FP469" s="18">
        <f>VLOOKUP(A469,[10]Hoja21!$A$1:$D$101,2,0)</f>
        <v>1</v>
      </c>
      <c r="FQ469" s="38">
        <v>0</v>
      </c>
      <c r="FR469" s="18">
        <v>0</v>
      </c>
      <c r="FS469" s="38">
        <f>VLOOKUP(A469,'[3]2019'!$A$8:$M$140,13,0)</f>
        <v>0</v>
      </c>
      <c r="FT469" s="18">
        <f>VLOOKUP(A469,'[3]2019'!$A$8:$M$140,12,0)</f>
        <v>0</v>
      </c>
      <c r="FU469" s="38">
        <f>VLOOKUP(A469,'[3]2019'!$A$8:$O$140,15,0)</f>
        <v>2.6666666666666665</v>
      </c>
      <c r="FV469" s="18">
        <f>VLOOKUP(A469,'[3]2019'!$A$8:$O$140,14,0)</f>
        <v>2</v>
      </c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</row>
    <row r="470" spans="1:243" s="11" customFormat="1" ht="12.75">
      <c r="A470" s="17" t="s">
        <v>673</v>
      </c>
      <c r="B470" s="18" t="s">
        <v>674</v>
      </c>
      <c r="C470" s="17" t="s">
        <v>675</v>
      </c>
      <c r="D470" s="25">
        <v>6</v>
      </c>
      <c r="E470" s="27">
        <v>2019</v>
      </c>
      <c r="F470" s="31"/>
      <c r="G470" s="194">
        <v>29716</v>
      </c>
      <c r="H470" s="194">
        <v>5563</v>
      </c>
      <c r="I470" s="194">
        <v>24153</v>
      </c>
      <c r="J470" s="200">
        <v>3.22</v>
      </c>
      <c r="K470" s="40">
        <f>VLOOKUP(A470,'[6]1.COBERTURA  DANE'!$B$7:$G$139,5,0)</f>
        <v>1358</v>
      </c>
      <c r="L470" s="26">
        <v>53.96</v>
      </c>
      <c r="M470" s="32">
        <v>22723</v>
      </c>
      <c r="N470" s="187">
        <v>3733</v>
      </c>
      <c r="O470" s="187">
        <v>1918</v>
      </c>
      <c r="P470" s="187">
        <v>1815</v>
      </c>
      <c r="Q470" s="196">
        <f>VLOOKUP($A470,[7]Hoja1!$A$1:$H$3750,6,0)</f>
        <v>4457</v>
      </c>
      <c r="R470" s="196">
        <f>VLOOKUP($A470,[7]Hoja1!$A$1:$H$3750,7,0)</f>
        <v>2293</v>
      </c>
      <c r="S470" s="196">
        <f>VLOOKUP($A470,[7]Hoja1!$A$1:$H$3750,8,0)</f>
        <v>2164</v>
      </c>
      <c r="T470" s="187">
        <v>3535</v>
      </c>
      <c r="U470" s="187">
        <v>1851</v>
      </c>
      <c r="V470" s="187">
        <v>1684</v>
      </c>
      <c r="W470" s="198">
        <f>VLOOKUP($A470,[7]Hoja1!$A$1:$K$3750,9,0)</f>
        <v>4163</v>
      </c>
      <c r="X470" s="198">
        <f>VLOOKUP($A470,[7]Hoja1!$A$1:$K$3750,10,0)</f>
        <v>2197</v>
      </c>
      <c r="Y470" s="198">
        <f>VLOOKUP($A470,[7]Hoja1!$A$1:$K$3750,11,0)</f>
        <v>1966</v>
      </c>
      <c r="Z470" s="187">
        <v>3306</v>
      </c>
      <c r="AA470" s="187">
        <v>1773</v>
      </c>
      <c r="AB470" s="187">
        <v>1533</v>
      </c>
      <c r="AC470" s="198">
        <f>VLOOKUP(A470,[7]Hoja1!$A$1:$Q$3765,12,0)</f>
        <v>3792</v>
      </c>
      <c r="AD470" s="198">
        <f>VLOOKUP($A470,[7]Hoja1!$A$1:$Q$3765,13,0)</f>
        <v>2052</v>
      </c>
      <c r="AE470" s="198">
        <f>VLOOKUP($A470,[7]Hoja1!$A$1:$Q$3750,14,0)</f>
        <v>1740</v>
      </c>
      <c r="AF470" s="187">
        <v>2962</v>
      </c>
      <c r="AG470" s="187">
        <v>1612</v>
      </c>
      <c r="AH470" s="187">
        <v>1350</v>
      </c>
      <c r="AI470" s="198">
        <f>VLOOKUP($A470,[7]Hoja1!$A$1:$Q$3750,15,0)</f>
        <v>5124</v>
      </c>
      <c r="AJ470" s="198">
        <f>VLOOKUP($A470,[7]Hoja1!$A$1:$Q$3750,16,0)</f>
        <v>2659</v>
      </c>
      <c r="AK470" s="198">
        <f>VLOOKUP($A470,[7]Hoja1!$A$1:$Q$3750,17,0)</f>
        <v>2465</v>
      </c>
      <c r="AL470" s="187">
        <v>2368</v>
      </c>
      <c r="AM470" s="187">
        <v>1253</v>
      </c>
      <c r="AN470" s="187">
        <v>1115</v>
      </c>
      <c r="AO470" s="31"/>
      <c r="AP470" s="31"/>
      <c r="AQ470" s="31"/>
      <c r="AR470" s="31"/>
      <c r="AS470" s="27"/>
      <c r="AT470" s="31"/>
      <c r="AU470" s="31"/>
      <c r="AV470" s="31"/>
      <c r="AW470" s="31"/>
      <c r="AX470" s="38">
        <f>VLOOKUP(A470,[2]INFANTIL!$A$8:$AE$140,31,0)</f>
        <v>32.967032967032971</v>
      </c>
      <c r="AY470" s="18">
        <f>VLOOKUP(A470,[2]INFANTIL!$A$8:$AE$140,30,0)</f>
        <v>9</v>
      </c>
      <c r="AZ470" s="199">
        <f>VLOOKUP(A470,'[3]2019'!$A$8:$E$140,5,0)</f>
        <v>2.678810608090008</v>
      </c>
      <c r="BA470" s="23">
        <f>VLOOKUP(A470,'[3]2019'!$A$8:$F$140,4,0)</f>
        <v>10</v>
      </c>
      <c r="BB470" s="22">
        <f>VLOOKUP(A470,'[2]MATERNAS DIRECTAS'!$A$8:$AE$140,31,0)</f>
        <v>0</v>
      </c>
      <c r="BC470" s="23">
        <f>VLOOKUP(A470,'[2]MATERNAS DIRECTAS'!$A$8:$AE$140,30,0)</f>
        <v>0</v>
      </c>
      <c r="BD470" s="28">
        <v>0</v>
      </c>
      <c r="BE470" s="29">
        <v>0</v>
      </c>
      <c r="BF470" s="38">
        <f>VLOOKUP(A470,[8]Controles!$A$7:$P$139,12,0)</f>
        <v>12.820512820512819</v>
      </c>
      <c r="BG470" s="18">
        <f>VLOOKUP(A470,[8]Controles!$A$7:$L$139,11,0)</f>
        <v>35</v>
      </c>
      <c r="BH470" s="38">
        <f>VLOOKUP(A470,[8]Peso!$A$7:$D$139,4,0)</f>
        <v>9.8901098901098905</v>
      </c>
      <c r="BI470" s="18">
        <f>VLOOKUP(A470,[8]Peso!$A$7:$D$139,3,0)</f>
        <v>27</v>
      </c>
      <c r="BJ470" s="22">
        <f>VLOOKUP(A470,'[2]EDA &lt; 5AÑOS'!$A$8:$AE$140,31,0)</f>
        <v>0</v>
      </c>
      <c r="BK470" s="23">
        <f>VLOOKUP(A470,'[2]EDA &lt; 5AÑOS'!$A$8:$AE$140,30,0)</f>
        <v>0</v>
      </c>
      <c r="BL470" s="22">
        <f>VLOOKUP(A470,'[2]IRA &lt; 5AÑOS'!$A$8:$AE$140,31,0)</f>
        <v>26.788106080900082</v>
      </c>
      <c r="BM470" s="23">
        <f>VLOOKUP(A470,'[2]IRA &lt; 5AÑOS'!$A$8:$AE$140,30,0)</f>
        <v>1</v>
      </c>
      <c r="BN470" s="18">
        <v>0</v>
      </c>
      <c r="BO470" s="18">
        <v>0</v>
      </c>
      <c r="BP470" s="18">
        <v>0</v>
      </c>
      <c r="BQ470" s="18">
        <v>0</v>
      </c>
      <c r="BR470" s="37">
        <v>0</v>
      </c>
      <c r="BS470" s="26">
        <v>0</v>
      </c>
      <c r="BT470" s="18">
        <v>0</v>
      </c>
      <c r="BU470" s="18">
        <v>0</v>
      </c>
      <c r="BV470" s="201">
        <v>0.13346613545816732</v>
      </c>
      <c r="BW470" s="201">
        <v>0.80079681274900394</v>
      </c>
      <c r="BX470" s="201">
        <v>0.75099601593625498</v>
      </c>
      <c r="BY470" s="201">
        <v>0.7689243027888446</v>
      </c>
      <c r="BZ470" s="201">
        <v>0.80478087649402386</v>
      </c>
      <c r="CA470" s="201">
        <v>0.65313653136531369</v>
      </c>
      <c r="CB470" s="201">
        <v>0.87822878228782286</v>
      </c>
      <c r="CC470" s="18" t="str">
        <f>VLOOKUP(A470,[9]ESTADISTICAS_EN_EDUCACION_BASIC!$C$3:$AK$127,10,0)</f>
        <v>86.1</v>
      </c>
      <c r="CD470" s="18">
        <f>VLOOKUP(A470,[9]ESTADISTICAS_EN_EDUCACION_BASIC!$C$3:$AK$158,5,0)</f>
        <v>73</v>
      </c>
      <c r="CE470" s="18" t="str">
        <f>VLOOKUP(A470,[9]ESTADISTICAS_EN_EDUCACION_BASIC!$C$3:$AK$127,17,0)</f>
        <v>2.33</v>
      </c>
      <c r="CF470" s="24"/>
      <c r="CG470" s="24"/>
      <c r="CH470" s="20">
        <v>0</v>
      </c>
      <c r="CI470" s="21">
        <v>0</v>
      </c>
      <c r="CJ470" s="38">
        <f>VLOOKUP(A470,'[3]2019'!$A$8:$G$140,7,0)</f>
        <v>0</v>
      </c>
      <c r="CK470" s="18">
        <f>VLOOKUP(A470,'[3]2019'!$A$9:$G$140,6,0)</f>
        <v>0</v>
      </c>
      <c r="CL470" s="18">
        <v>0</v>
      </c>
      <c r="CM470" s="26">
        <v>0</v>
      </c>
      <c r="CN470" s="38">
        <v>27.03</v>
      </c>
      <c r="CO470" s="18">
        <v>1</v>
      </c>
      <c r="CP470" s="18">
        <v>0</v>
      </c>
      <c r="CQ470" s="18">
        <v>0</v>
      </c>
      <c r="CR470" s="18">
        <v>0</v>
      </c>
      <c r="CS470" s="18">
        <v>0</v>
      </c>
      <c r="CT470" s="18">
        <v>0</v>
      </c>
      <c r="CU470" s="18">
        <v>0</v>
      </c>
      <c r="CV470" s="18">
        <v>0</v>
      </c>
      <c r="CW470" s="18">
        <v>0</v>
      </c>
      <c r="CX470" s="18">
        <v>0</v>
      </c>
      <c r="CY470" s="18">
        <v>0</v>
      </c>
      <c r="CZ470" s="38">
        <v>0</v>
      </c>
      <c r="DA470" s="18">
        <v>0</v>
      </c>
      <c r="DB470" s="38">
        <f>VLOOKUP(A470,'[3]2019'!$A$8:$I$140,9,0)</f>
        <v>0.30248033877797947</v>
      </c>
      <c r="DC470" s="18">
        <f>VLOOKUP(A470,'[3]2019'!$A$8:$I$140,8,0)</f>
        <v>1</v>
      </c>
      <c r="DD470" s="18">
        <f>VLOOKUP(A470,[9]ESTADISTICAS_EN_EDUCACION_BASIC!$C$3:$AK$127,11,0)</f>
        <v>123</v>
      </c>
      <c r="DE470" s="18" t="str">
        <f>VLOOKUP($A470,[9]ESTADISTICAS_EN_EDUCACION_BASIC!$C$3:$AK$127,6,0)</f>
        <v>91.1</v>
      </c>
      <c r="DF470" s="18" t="str">
        <f>VLOOKUP($A470,[9]ESTADISTICAS_EN_EDUCACION_BASIC!$C$3:$AK$127,18,0)</f>
        <v>2.2</v>
      </c>
      <c r="DG470" s="18">
        <f>VLOOKUP($A470,[9]ESTADISTICAS_EN_EDUCACION_BASIC!$C$3:$AK$127,28,0)</f>
        <v>0</v>
      </c>
      <c r="DH470" s="38">
        <v>0</v>
      </c>
      <c r="DI470" s="18">
        <v>0</v>
      </c>
      <c r="DJ470" s="38">
        <f>VLOOKUP(A470,'[10]AS 6 - 11'!$A$1:$D$84,4,0)</f>
        <v>48.042277203939463</v>
      </c>
      <c r="DK470" s="18">
        <f>VLOOKUP(A470,'[10]AS 6 - 11'!$A$1:$D$84,2,0)</f>
        <v>2</v>
      </c>
      <c r="DL470" s="18">
        <v>0</v>
      </c>
      <c r="DM470" s="18">
        <v>0</v>
      </c>
      <c r="DN470" s="38">
        <f>VLOOKUP(A470,[10]Hoja8!$A$1:$D$72,4,0)</f>
        <v>26.371308016877634</v>
      </c>
      <c r="DO470" s="18">
        <f>VLOOKUP(A470,[10]Hoja8!$A$1:$D$72,2,0)</f>
        <v>1</v>
      </c>
      <c r="DP470" s="38">
        <f>VLOOKUP(A470,[10]Hoja10!$A$1:$D$61,4,0)</f>
        <v>184.59915611814347</v>
      </c>
      <c r="DQ470" s="18">
        <f>VLOOKUP(A470,[10]Hoja10!$A$1:$D$61,2,0)</f>
        <v>7</v>
      </c>
      <c r="DR470" s="18">
        <v>0</v>
      </c>
      <c r="DS470" s="18">
        <v>0</v>
      </c>
      <c r="DT470" s="38">
        <f>VLOOKUP(A470,[10]Hoja12!$A$1:$D$41,4,0)</f>
        <v>184.59915611814347</v>
      </c>
      <c r="DU470" s="18">
        <f>VLOOKUP(A470,[10]Hoja12!$A$1:$D$41,2,0)</f>
        <v>7</v>
      </c>
      <c r="DV470" s="18">
        <v>0</v>
      </c>
      <c r="DW470" s="18">
        <v>0</v>
      </c>
      <c r="DX470" s="18">
        <v>0</v>
      </c>
      <c r="DY470" s="18">
        <v>0</v>
      </c>
      <c r="DZ470" s="188">
        <v>3.2615786040443573</v>
      </c>
      <c r="EA470" s="189">
        <v>5</v>
      </c>
      <c r="EB470" s="188">
        <v>57.777777777777779</v>
      </c>
      <c r="EC470" s="189">
        <v>78</v>
      </c>
      <c r="ED470" s="38">
        <f>VLOOKUP(A470,'[3]2019'!$A$8:$K$140,11,0)</f>
        <v>3.0384875084402427</v>
      </c>
      <c r="EE470" s="18">
        <f>VLOOKUP(A470,'[3]2019'!$A$8:$K$140,10,0)</f>
        <v>9</v>
      </c>
      <c r="EF470" s="18">
        <f>VLOOKUP($A470,[9]ESTADISTICAS_EN_EDUCACION_BASIC!$C$3:$AK$127,11,0)</f>
        <v>123</v>
      </c>
      <c r="EG470" s="18">
        <f>VLOOKUP($A470,[9]ESTADISTICAS_EN_EDUCACION_BASIC!$C$3:$AK$127,7,0)</f>
        <v>52</v>
      </c>
      <c r="EH470" s="18" t="str">
        <f>VLOOKUP($A470,[9]ESTADISTICAS_EN_EDUCACION_BASIC!$C$3:$AK$127,18,0)</f>
        <v>2.2</v>
      </c>
      <c r="EI470" s="18">
        <f>VLOOKUP($A470,[9]ESTADISTICAS_EN_EDUCACION_BASIC!$C$3:$AK$127,29,0)</f>
        <v>0</v>
      </c>
      <c r="EJ470" s="31"/>
      <c r="EK470" s="31"/>
      <c r="EL470" s="18" t="str">
        <f>VLOOKUP($A470,[9]ESTADISTICAS_EN_EDUCACION_BASIC!$C$3:$AK$127,13,0)</f>
        <v>27.1</v>
      </c>
      <c r="EM470" s="18" t="str">
        <f>VLOOKUP($A470,[9]ESTADISTICAS_EN_EDUCACION_BASIC!$C$3:$AK$127,8,0)</f>
        <v>14.1</v>
      </c>
      <c r="EN470" s="18" t="str">
        <f>VLOOKUP($A470,[9]ESTADISTICAS_EN_EDUCACION_BASIC!$C$3:$AK$127,20,0)</f>
        <v>2.48</v>
      </c>
      <c r="EO470" s="18" t="str">
        <f>VLOOKUP($A470,[9]ESTADISTICAS_EN_EDUCACION_BASIC!$C$3:$AK$127,30,0)</f>
        <v>0.5</v>
      </c>
      <c r="EP470" s="38">
        <f>VLOOKUP(A470,[10]Hoja2!$A$1:$D$72,4,0)</f>
        <v>26.371308016877634</v>
      </c>
      <c r="EQ470" s="18">
        <f>VLOOKUP(A470,[10]Hoja2!$A$1:$D$72,2,0)</f>
        <v>1</v>
      </c>
      <c r="ER470" s="38">
        <f>VLOOKUP(A470,[10]Hoja3!$A$1:$D$89,4,0)</f>
        <v>131.85654008438817</v>
      </c>
      <c r="ES470" s="18">
        <f>VLOOKUP(A470,[10]Hoja3!$A$1:$D$89,2,0)</f>
        <v>5</v>
      </c>
      <c r="ET470" s="38">
        <f>VLOOKUP(A470,[10]Hoja5!$A$1:$D$76,4,0)</f>
        <v>26.371308016877634</v>
      </c>
      <c r="EU470" s="18">
        <f>VLOOKUP(A470,[10]Hoja5!$A$1:$D$75,2,0)</f>
        <v>1</v>
      </c>
      <c r="EV470" s="38">
        <f>VLOOKUP(A470,[10]Hoja7!$A$1:$D$76,4,0)</f>
        <v>26.371308016877634</v>
      </c>
      <c r="EW470" s="18">
        <f>VLOOKUP(A470,[10]Hoja7!$A$1:$D$77,2,0)</f>
        <v>1</v>
      </c>
      <c r="EX470" s="31"/>
      <c r="EY470" s="188">
        <v>66.367713004484315</v>
      </c>
      <c r="EZ470" s="189">
        <v>74</v>
      </c>
      <c r="FA470" s="188">
        <v>60.28708133971292</v>
      </c>
      <c r="FB470" s="189">
        <v>63</v>
      </c>
      <c r="FC470" s="38">
        <f>VLOOKUP(A470,[10]Hoja15!$A$1:$D$63,4,0)</f>
        <v>19.516003122560498</v>
      </c>
      <c r="FD470" s="18">
        <f>VLOOKUP(A470,[10]Hoja15!$A$1:$D$63,2,0)</f>
        <v>1</v>
      </c>
      <c r="FE470" s="38">
        <f>VLOOKUP(A470,[10]Hoja16!$A$1:$D$88,4,0)</f>
        <v>292.74004683840752</v>
      </c>
      <c r="FF470" s="18">
        <f>VLOOKUP(A470,[10]Hoja16!$A$1:$D$88,2,0)</f>
        <v>15</v>
      </c>
      <c r="FG470" s="18">
        <v>0</v>
      </c>
      <c r="FH470" s="18">
        <v>0</v>
      </c>
      <c r="FI470" s="18">
        <v>0</v>
      </c>
      <c r="FJ470" s="18">
        <v>0</v>
      </c>
      <c r="FK470" s="38">
        <f>VLOOKUP(A470,[10]Hoja19!$A$1:$D$97,4,0)</f>
        <v>312.25604996096797</v>
      </c>
      <c r="FL470" s="18">
        <f>VLOOKUP(A470,[10]Hoja19!$A$1:$D$97,2,0)</f>
        <v>16</v>
      </c>
      <c r="FM470" s="38">
        <v>0</v>
      </c>
      <c r="FN470" s="18">
        <v>0</v>
      </c>
      <c r="FO470" s="38">
        <f>VLOOKUP(A470,[10]Hoja21!$A$1:$D$101,4,0)</f>
        <v>58.548009367681502</v>
      </c>
      <c r="FP470" s="18">
        <f>VLOOKUP(A470,[10]Hoja21!$A$1:$D$101,2,0)</f>
        <v>3</v>
      </c>
      <c r="FQ470" s="38">
        <v>0</v>
      </c>
      <c r="FR470" s="18">
        <v>0</v>
      </c>
      <c r="FS470" s="38">
        <f>VLOOKUP(A470,'[3]2019'!$A$8:$M$140,13,0)</f>
        <v>6.3344594594594597</v>
      </c>
      <c r="FT470" s="18">
        <f>VLOOKUP(A470,'[3]2019'!$A$8:$M$140,12,0)</f>
        <v>15</v>
      </c>
      <c r="FU470" s="38">
        <f>VLOOKUP(A470,'[3]2019'!$A$8:$O$140,15,0)</f>
        <v>4.9455984174085064</v>
      </c>
      <c r="FV470" s="18">
        <f>VLOOKUP(A470,'[3]2019'!$A$8:$O$140,14,0)</f>
        <v>10</v>
      </c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</row>
    <row r="471" spans="1:243" s="11" customFormat="1" ht="12.75">
      <c r="A471" s="17" t="s">
        <v>685</v>
      </c>
      <c r="B471" s="18" t="s">
        <v>686</v>
      </c>
      <c r="C471" s="17" t="s">
        <v>441</v>
      </c>
      <c r="D471" s="25">
        <v>6</v>
      </c>
      <c r="E471" s="27">
        <v>2019</v>
      </c>
      <c r="F471" s="31"/>
      <c r="G471" s="194">
        <v>8420</v>
      </c>
      <c r="H471" s="194">
        <v>1710</v>
      </c>
      <c r="I471" s="194">
        <v>6710</v>
      </c>
      <c r="J471" s="200">
        <v>7.06</v>
      </c>
      <c r="K471" s="40">
        <f>VLOOKUP(A471,'[6]1.COBERTURA  DANE'!$B$7:$G$139,5,0)</f>
        <v>597</v>
      </c>
      <c r="L471" s="26">
        <v>76.8</v>
      </c>
      <c r="M471" s="32">
        <v>6495</v>
      </c>
      <c r="N471" s="187">
        <v>807</v>
      </c>
      <c r="O471" s="187">
        <v>431</v>
      </c>
      <c r="P471" s="187">
        <v>376</v>
      </c>
      <c r="Q471" s="196">
        <f>VLOOKUP($A471,[7]Hoja1!$A$1:$H$3750,6,0)</f>
        <v>966</v>
      </c>
      <c r="R471" s="196">
        <f>VLOOKUP($A471,[7]Hoja1!$A$1:$H$3750,7,0)</f>
        <v>514</v>
      </c>
      <c r="S471" s="196">
        <f>VLOOKUP($A471,[7]Hoja1!$A$1:$H$3750,8,0)</f>
        <v>452</v>
      </c>
      <c r="T471" s="187">
        <v>790</v>
      </c>
      <c r="U471" s="187">
        <v>405</v>
      </c>
      <c r="V471" s="187">
        <v>385</v>
      </c>
      <c r="W471" s="198">
        <f>VLOOKUP($A471,[7]Hoja1!$A$1:$K$3750,9,0)</f>
        <v>944</v>
      </c>
      <c r="X471" s="198">
        <f>VLOOKUP($A471,[7]Hoja1!$A$1:$K$3750,10,0)</f>
        <v>477</v>
      </c>
      <c r="Y471" s="198">
        <f>VLOOKUP($A471,[7]Hoja1!$A$1:$K$3750,11,0)</f>
        <v>467</v>
      </c>
      <c r="Z471" s="187">
        <v>777</v>
      </c>
      <c r="AA471" s="187">
        <v>382</v>
      </c>
      <c r="AB471" s="187">
        <v>395</v>
      </c>
      <c r="AC471" s="198">
        <f>VLOOKUP(A471,[7]Hoja1!$A$1:$Q$3765,12,0)</f>
        <v>921</v>
      </c>
      <c r="AD471" s="198">
        <f>VLOOKUP($A471,[7]Hoja1!$A$1:$Q$3765,13,0)</f>
        <v>449</v>
      </c>
      <c r="AE471" s="198">
        <f>VLOOKUP($A471,[7]Hoja1!$A$1:$Q$3750,14,0)</f>
        <v>472</v>
      </c>
      <c r="AF471" s="187">
        <v>753</v>
      </c>
      <c r="AG471" s="187">
        <v>367</v>
      </c>
      <c r="AH471" s="187">
        <v>386</v>
      </c>
      <c r="AI471" s="198">
        <f>VLOOKUP($A471,[7]Hoja1!$A$1:$Q$3750,15,0)</f>
        <v>1521</v>
      </c>
      <c r="AJ471" s="198">
        <f>VLOOKUP($A471,[7]Hoja1!$A$1:$Q$3750,16,0)</f>
        <v>760</v>
      </c>
      <c r="AK471" s="198">
        <f>VLOOKUP($A471,[7]Hoja1!$A$1:$Q$3750,17,0)</f>
        <v>761</v>
      </c>
      <c r="AL471" s="187">
        <v>693</v>
      </c>
      <c r="AM471" s="187">
        <v>354</v>
      </c>
      <c r="AN471" s="187">
        <v>339</v>
      </c>
      <c r="AO471" s="31"/>
      <c r="AP471" s="31"/>
      <c r="AQ471" s="31"/>
      <c r="AR471" s="31"/>
      <c r="AS471" s="27"/>
      <c r="AT471" s="31"/>
      <c r="AU471" s="31"/>
      <c r="AV471" s="31"/>
      <c r="AW471" s="31"/>
      <c r="AX471" s="38">
        <f>VLOOKUP(A471,[2]INFANTIL!$A$8:$AE$140,31,0)</f>
        <v>0</v>
      </c>
      <c r="AY471" s="18">
        <f>VLOOKUP(A471,[2]INFANTIL!$A$8:$AE$140,30,0)</f>
        <v>0</v>
      </c>
      <c r="AZ471" s="199">
        <f>VLOOKUP(A471,'[3]2019'!$A$8:$E$140,5,0)</f>
        <v>0</v>
      </c>
      <c r="BA471" s="23">
        <f>VLOOKUP(A471,'[3]2019'!$A$8:$F$140,4,0)</f>
        <v>0</v>
      </c>
      <c r="BB471" s="22">
        <f>VLOOKUP(A471,'[2]MATERNAS DIRECTAS'!$A$8:$AE$140,31,0)</f>
        <v>0</v>
      </c>
      <c r="BC471" s="23">
        <f>VLOOKUP(A471,'[2]MATERNAS DIRECTAS'!$A$8:$AE$140,30,0)</f>
        <v>0</v>
      </c>
      <c r="BD471" s="28">
        <v>0</v>
      </c>
      <c r="BE471" s="29">
        <v>0</v>
      </c>
      <c r="BF471" s="38">
        <f>VLOOKUP(A471,[8]Controles!$A$7:$P$139,12,0)</f>
        <v>4.395604395604396</v>
      </c>
      <c r="BG471" s="18">
        <f>VLOOKUP(A471,[8]Controles!$A$7:$L$139,11,0)</f>
        <v>4</v>
      </c>
      <c r="BH471" s="38">
        <f>VLOOKUP(A471,[8]Peso!$A$7:$D$139,4,0)</f>
        <v>9.8901098901098905</v>
      </c>
      <c r="BI471" s="18">
        <f>VLOOKUP(A471,[8]Peso!$A$7:$D$139,3,0)</f>
        <v>9</v>
      </c>
      <c r="BJ471" s="22">
        <f>VLOOKUP(A471,'[2]EDA &lt; 5AÑOS'!$A$8:$AE$140,31,0)</f>
        <v>0</v>
      </c>
      <c r="BK471" s="23">
        <f>VLOOKUP(A471,'[2]EDA &lt; 5AÑOS'!$A$8:$AE$140,30,0)</f>
        <v>0</v>
      </c>
      <c r="BL471" s="22">
        <f>VLOOKUP(A471,'[2]IRA &lt; 5AÑOS'!$A$8:$AE$140,31,0)</f>
        <v>0</v>
      </c>
      <c r="BM471" s="23">
        <f>VLOOKUP(A471,'[2]IRA &lt; 5AÑOS'!$A$8:$AE$140,30,0)</f>
        <v>0</v>
      </c>
      <c r="BN471" s="18">
        <v>0</v>
      </c>
      <c r="BO471" s="18">
        <v>0</v>
      </c>
      <c r="BP471" s="18">
        <v>0</v>
      </c>
      <c r="BQ471" s="18">
        <v>0</v>
      </c>
      <c r="BR471" s="37">
        <v>0</v>
      </c>
      <c r="BS471" s="26">
        <v>0</v>
      </c>
      <c r="BT471" s="18">
        <v>0</v>
      </c>
      <c r="BU471" s="18">
        <v>0</v>
      </c>
      <c r="BV471" s="201">
        <v>0.26126126126126126</v>
      </c>
      <c r="BW471" s="201">
        <v>0.89189189189189189</v>
      </c>
      <c r="BX471" s="201">
        <v>0.95495495495495497</v>
      </c>
      <c r="BY471" s="201">
        <v>0.89189189189189189</v>
      </c>
      <c r="BZ471" s="201">
        <v>0.963963963963964</v>
      </c>
      <c r="CA471" s="201">
        <v>1.0982142857142858</v>
      </c>
      <c r="CB471" s="201">
        <v>0.9821428571428571</v>
      </c>
      <c r="CC471" s="18" t="str">
        <f>VLOOKUP(A471,[9]ESTADISTICAS_EN_EDUCACION_BASIC!$C$3:$AK$127,10,0)</f>
        <v>71.1</v>
      </c>
      <c r="CD471" s="18" t="str">
        <f>VLOOKUP(A471,[9]ESTADISTICAS_EN_EDUCACION_BASIC!$C$3:$AK$158,5,0)</f>
        <v>62.8</v>
      </c>
      <c r="CE471" s="18" t="str">
        <f>VLOOKUP(A471,[9]ESTADISTICAS_EN_EDUCACION_BASIC!$C$3:$AK$127,17,0)</f>
        <v>5.47</v>
      </c>
      <c r="CF471" s="24"/>
      <c r="CG471" s="24"/>
      <c r="CH471" s="20">
        <v>0</v>
      </c>
      <c r="CI471" s="21">
        <v>0</v>
      </c>
      <c r="CJ471" s="38">
        <f>VLOOKUP(A471,'[3]2019'!$A$8:$G$140,7,0)</f>
        <v>0</v>
      </c>
      <c r="CK471" s="18">
        <f>VLOOKUP(A471,'[3]2019'!$A$9:$G$140,6,0)</f>
        <v>0</v>
      </c>
      <c r="CL471" s="18">
        <v>0</v>
      </c>
      <c r="CM471" s="26">
        <v>0</v>
      </c>
      <c r="CN471" s="18">
        <v>0</v>
      </c>
      <c r="CO471" s="18">
        <v>0</v>
      </c>
      <c r="CP471" s="18">
        <v>0</v>
      </c>
      <c r="CQ471" s="18">
        <v>0</v>
      </c>
      <c r="CR471" s="18">
        <v>0</v>
      </c>
      <c r="CS471" s="18">
        <v>0</v>
      </c>
      <c r="CT471" s="18">
        <v>0</v>
      </c>
      <c r="CU471" s="18">
        <v>0</v>
      </c>
      <c r="CV471" s="18">
        <v>0</v>
      </c>
      <c r="CW471" s="18">
        <v>0</v>
      </c>
      <c r="CX471" s="18">
        <v>0</v>
      </c>
      <c r="CY471" s="18">
        <v>0</v>
      </c>
      <c r="CZ471" s="38">
        <v>0</v>
      </c>
      <c r="DA471" s="18">
        <v>0</v>
      </c>
      <c r="DB471" s="38">
        <f>VLOOKUP(A471,'[3]2019'!$A$8:$I$140,9,0)</f>
        <v>0</v>
      </c>
      <c r="DC471" s="18">
        <f>VLOOKUP(A471,'[3]2019'!$A$8:$I$140,8,0)</f>
        <v>0</v>
      </c>
      <c r="DD471" s="18" t="str">
        <f>VLOOKUP(A471,[9]ESTADISTICAS_EN_EDUCACION_BASIC!$C$3:$AK$127,11,0)</f>
        <v>125.7</v>
      </c>
      <c r="DE471" s="18" t="str">
        <f>VLOOKUP($A471,[9]ESTADISTICAS_EN_EDUCACION_BASIC!$C$3:$AK$127,6,0)</f>
        <v>94.8</v>
      </c>
      <c r="DF471" s="18" t="str">
        <f>VLOOKUP($A471,[9]ESTADISTICAS_EN_EDUCACION_BASIC!$C$3:$AK$127,18,0)</f>
        <v>7.04</v>
      </c>
      <c r="DG471" s="18">
        <f>VLOOKUP($A471,[9]ESTADISTICAS_EN_EDUCACION_BASIC!$C$3:$AK$127,28,0)</f>
        <v>0</v>
      </c>
      <c r="DH471" s="38">
        <v>0</v>
      </c>
      <c r="DI471" s="18">
        <v>0</v>
      </c>
      <c r="DJ471" s="38">
        <f>VLOOKUP(A471,'[10]AS 6 - 11'!$A$1:$D$84,4,0)</f>
        <v>105.93220338983051</v>
      </c>
      <c r="DK471" s="18">
        <f>VLOOKUP(A471,'[10]AS 6 - 11'!$A$1:$D$84,2,0)</f>
        <v>1</v>
      </c>
      <c r="DL471" s="18">
        <v>0</v>
      </c>
      <c r="DM471" s="18">
        <v>0</v>
      </c>
      <c r="DN471" s="38">
        <v>0</v>
      </c>
      <c r="DO471" s="18">
        <v>0</v>
      </c>
      <c r="DP471" s="18">
        <v>0</v>
      </c>
      <c r="DQ471" s="18">
        <v>0</v>
      </c>
      <c r="DR471" s="18">
        <v>0</v>
      </c>
      <c r="DS471" s="18">
        <v>0</v>
      </c>
      <c r="DT471" s="18">
        <v>0</v>
      </c>
      <c r="DU471" s="18">
        <v>0</v>
      </c>
      <c r="DV471" s="18">
        <v>0</v>
      </c>
      <c r="DW471" s="18">
        <v>0</v>
      </c>
      <c r="DX471" s="18">
        <v>0</v>
      </c>
      <c r="DY471" s="18">
        <v>0</v>
      </c>
      <c r="DZ471" s="188">
        <v>0</v>
      </c>
      <c r="EA471" s="189">
        <v>0</v>
      </c>
      <c r="EB471" s="188">
        <v>62.176165803108809</v>
      </c>
      <c r="EC471" s="189">
        <v>24</v>
      </c>
      <c r="ED471" s="38">
        <f>VLOOKUP(A471,'[3]2019'!$A$8:$K$140,11,0)</f>
        <v>0</v>
      </c>
      <c r="EE471" s="18">
        <f>VLOOKUP(A471,'[3]2019'!$A$8:$K$140,10,0)</f>
        <v>0</v>
      </c>
      <c r="EF471" s="18" t="str">
        <f>VLOOKUP($A471,[9]ESTADISTICAS_EN_EDUCACION_BASIC!$C$3:$AK$127,11,0)</f>
        <v>125.7</v>
      </c>
      <c r="EG471" s="18" t="str">
        <f>VLOOKUP($A471,[9]ESTADISTICAS_EN_EDUCACION_BASIC!$C$3:$AK$127,7,0)</f>
        <v>38.8</v>
      </c>
      <c r="EH471" s="18" t="str">
        <f>VLOOKUP($A471,[9]ESTADISTICAS_EN_EDUCACION_BASIC!$C$3:$AK$127,18,0)</f>
        <v>7.04</v>
      </c>
      <c r="EI471" s="18" t="str">
        <f>VLOOKUP($A471,[9]ESTADISTICAS_EN_EDUCACION_BASIC!$C$3:$AK$127,29,0)</f>
        <v>6.32</v>
      </c>
      <c r="EJ471" s="31"/>
      <c r="EK471" s="31"/>
      <c r="EL471" s="18" t="str">
        <f>VLOOKUP($A471,[9]ESTADISTICAS_EN_EDUCACION_BASIC!$C$3:$AK$127,13,0)</f>
        <v>33.4</v>
      </c>
      <c r="EM471" s="18" t="str">
        <f>VLOOKUP($A471,[9]ESTADISTICAS_EN_EDUCACION_BASIC!$C$3:$AK$127,8,0)</f>
        <v>13.7</v>
      </c>
      <c r="EN471" s="18">
        <f>VLOOKUP($A471,[9]ESTADISTICAS_EN_EDUCACION_BASIC!$C$3:$AK$127,20,0)</f>
        <v>0</v>
      </c>
      <c r="EO471" s="18">
        <f>VLOOKUP($A471,[9]ESTADISTICAS_EN_EDUCACION_BASIC!$C$3:$AK$127,30,0)</f>
        <v>0</v>
      </c>
      <c r="EP471" s="18">
        <v>0</v>
      </c>
      <c r="EQ471" s="18">
        <v>0</v>
      </c>
      <c r="ER471" s="38">
        <f>VLOOKUP(A471,[10]Hoja3!$A$1:$D$89,4,0)</f>
        <v>108.57763300760044</v>
      </c>
      <c r="ES471" s="18">
        <f>VLOOKUP(A471,[10]Hoja3!$A$1:$D$89,2,0)</f>
        <v>1</v>
      </c>
      <c r="ET471" s="38">
        <v>0</v>
      </c>
      <c r="EU471" s="18">
        <v>0</v>
      </c>
      <c r="EV471" s="38">
        <v>0</v>
      </c>
      <c r="EW471" s="18">
        <v>0</v>
      </c>
      <c r="EX471" s="31"/>
      <c r="EY471" s="188">
        <v>70.796460176991147</v>
      </c>
      <c r="EZ471" s="189">
        <v>24</v>
      </c>
      <c r="FA471" s="188">
        <v>58.997050147492622</v>
      </c>
      <c r="FB471" s="189">
        <v>20</v>
      </c>
      <c r="FC471" s="18">
        <v>0</v>
      </c>
      <c r="FD471" s="18">
        <v>0</v>
      </c>
      <c r="FE471" s="38">
        <v>0</v>
      </c>
      <c r="FF471" s="18">
        <v>0</v>
      </c>
      <c r="FG471" s="18">
        <v>0</v>
      </c>
      <c r="FH471" s="18">
        <v>0</v>
      </c>
      <c r="FI471" s="18">
        <v>0</v>
      </c>
      <c r="FJ471" s="18">
        <v>0</v>
      </c>
      <c r="FK471" s="38">
        <v>0</v>
      </c>
      <c r="FL471" s="18">
        <v>0</v>
      </c>
      <c r="FM471" s="38">
        <v>0</v>
      </c>
      <c r="FN471" s="18">
        <v>0</v>
      </c>
      <c r="FO471" s="38">
        <f>VLOOKUP(A471,[10]Hoja21!$A$1:$D$101,4,0)</f>
        <v>65.746219592373436</v>
      </c>
      <c r="FP471" s="18">
        <f>VLOOKUP(A471,[10]Hoja21!$A$1:$D$101,2,0)</f>
        <v>1</v>
      </c>
      <c r="FQ471" s="38">
        <v>0</v>
      </c>
      <c r="FR471" s="18">
        <v>0</v>
      </c>
      <c r="FS471" s="38">
        <f>VLOOKUP(A471,'[3]2019'!$A$8:$M$140,13,0)</f>
        <v>0</v>
      </c>
      <c r="FT471" s="18">
        <f>VLOOKUP(A471,'[3]2019'!$A$8:$M$140,12,0)</f>
        <v>0</v>
      </c>
      <c r="FU471" s="38">
        <f>VLOOKUP(A471,'[3]2019'!$A$8:$O$140,15,0)</f>
        <v>3.0303030303030303</v>
      </c>
      <c r="FV471" s="18">
        <f>VLOOKUP(A471,'[3]2019'!$A$8:$O$140,14,0)</f>
        <v>2</v>
      </c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</row>
    <row r="472" spans="1:243" s="11" customFormat="1" ht="12.75">
      <c r="A472" s="17" t="s">
        <v>696</v>
      </c>
      <c r="B472" s="18" t="s">
        <v>697</v>
      </c>
      <c r="C472" s="17" t="s">
        <v>598</v>
      </c>
      <c r="D472" s="25">
        <v>3</v>
      </c>
      <c r="E472" s="27">
        <v>2019</v>
      </c>
      <c r="F472" s="31"/>
      <c r="G472" s="194">
        <v>81658</v>
      </c>
      <c r="H472" s="194">
        <v>65271</v>
      </c>
      <c r="I472" s="194">
        <v>16387</v>
      </c>
      <c r="J472" s="200">
        <v>83.64</v>
      </c>
      <c r="K472" s="40">
        <f>VLOOKUP(A472,'[6]1.COBERTURA  DANE'!$B$7:$G$139,5,0)</f>
        <v>68066</v>
      </c>
      <c r="L472" s="26">
        <v>17.75</v>
      </c>
      <c r="M472" s="32">
        <v>14448</v>
      </c>
      <c r="N472" s="187">
        <v>4430</v>
      </c>
      <c r="O472" s="187">
        <v>2274</v>
      </c>
      <c r="P472" s="187">
        <v>2156</v>
      </c>
      <c r="Q472" s="196">
        <f>VLOOKUP($A472,[7]Hoja1!$A$1:$H$3750,6,0)</f>
        <v>5329</v>
      </c>
      <c r="R472" s="196">
        <f>VLOOKUP($A472,[7]Hoja1!$A$1:$H$3750,7,0)</f>
        <v>2734</v>
      </c>
      <c r="S472" s="196">
        <f>VLOOKUP($A472,[7]Hoja1!$A$1:$H$3750,8,0)</f>
        <v>2595</v>
      </c>
      <c r="T472" s="187">
        <v>4579</v>
      </c>
      <c r="U472" s="187">
        <v>2329</v>
      </c>
      <c r="V472" s="187">
        <v>2250</v>
      </c>
      <c r="W472" s="198">
        <f>VLOOKUP($A472,[7]Hoja1!$A$1:$K$3750,9,0)</f>
        <v>5611</v>
      </c>
      <c r="X472" s="198">
        <f>VLOOKUP($A472,[7]Hoja1!$A$1:$K$3750,10,0)</f>
        <v>2843</v>
      </c>
      <c r="Y472" s="198">
        <f>VLOOKUP($A472,[7]Hoja1!$A$1:$K$3750,11,0)</f>
        <v>2768</v>
      </c>
      <c r="Z472" s="187">
        <v>5009</v>
      </c>
      <c r="AA472" s="187">
        <v>2520</v>
      </c>
      <c r="AB472" s="187">
        <v>2489</v>
      </c>
      <c r="AC472" s="198">
        <f>VLOOKUP(A472,[7]Hoja1!$A$1:$Q$3765,12,0)</f>
        <v>6469</v>
      </c>
      <c r="AD472" s="198">
        <f>VLOOKUP($A472,[7]Hoja1!$A$1:$Q$3765,13,0)</f>
        <v>3242</v>
      </c>
      <c r="AE472" s="198">
        <f>VLOOKUP($A472,[7]Hoja1!$A$1:$Q$3750,14,0)</f>
        <v>3227</v>
      </c>
      <c r="AF472" s="187">
        <v>5890</v>
      </c>
      <c r="AG472" s="187">
        <v>2940</v>
      </c>
      <c r="AH472" s="187">
        <v>2950</v>
      </c>
      <c r="AI472" s="198">
        <f>VLOOKUP($A472,[7]Hoja1!$A$1:$Q$3750,15,0)</f>
        <v>15385</v>
      </c>
      <c r="AJ472" s="198">
        <f>VLOOKUP($A472,[7]Hoja1!$A$1:$Q$3750,16,0)</f>
        <v>7653</v>
      </c>
      <c r="AK472" s="198">
        <f>VLOOKUP($A472,[7]Hoja1!$A$1:$Q$3750,17,0)</f>
        <v>7732</v>
      </c>
      <c r="AL472" s="187">
        <v>7059</v>
      </c>
      <c r="AM472" s="187">
        <v>3513</v>
      </c>
      <c r="AN472" s="187">
        <v>3546</v>
      </c>
      <c r="AO472" s="31"/>
      <c r="AP472" s="31"/>
      <c r="AQ472" s="31"/>
      <c r="AR472" s="31"/>
      <c r="AS472" s="27"/>
      <c r="AT472" s="31"/>
      <c r="AU472" s="31"/>
      <c r="AV472" s="31"/>
      <c r="AW472" s="31"/>
      <c r="AX472" s="38">
        <f>VLOOKUP(A472,[2]INFANTIL!$A$8:$AE$140,31,0)</f>
        <v>12.004801920768308</v>
      </c>
      <c r="AY472" s="18">
        <f>VLOOKUP(A472,[2]INFANTIL!$A$8:$AE$140,30,0)</f>
        <v>10</v>
      </c>
      <c r="AZ472" s="199">
        <f>VLOOKUP(A472,'[3]2019'!$A$8:$E$140,5,0)</f>
        <v>2.2573363431151239</v>
      </c>
      <c r="BA472" s="23">
        <f>VLOOKUP(A472,'[3]2019'!$A$8:$F$140,4,0)</f>
        <v>10</v>
      </c>
      <c r="BB472" s="22">
        <f>VLOOKUP(A472,'[2]MATERNAS DIRECTAS'!$A$8:$AE$140,31,0)</f>
        <v>0</v>
      </c>
      <c r="BC472" s="23">
        <f>VLOOKUP(A472,'[2]MATERNAS DIRECTAS'!$A$8:$AE$140,30,0)</f>
        <v>0</v>
      </c>
      <c r="BD472" s="28">
        <v>0</v>
      </c>
      <c r="BE472" s="29">
        <v>0</v>
      </c>
      <c r="BF472" s="38">
        <f>VLOOKUP(A472,[8]Controles!$A$7:$P$139,12,0)</f>
        <v>2.7611044417767108</v>
      </c>
      <c r="BG472" s="18">
        <f>VLOOKUP(A472,[8]Controles!$A$7:$L$139,11,0)</f>
        <v>23</v>
      </c>
      <c r="BH472" s="38">
        <f>VLOOKUP(A472,[8]Peso!$A$7:$D$139,4,0)</f>
        <v>11.044417767106843</v>
      </c>
      <c r="BI472" s="18">
        <f>VLOOKUP(A472,[8]Peso!$A$7:$D$139,3,0)</f>
        <v>92</v>
      </c>
      <c r="BJ472" s="22">
        <f>VLOOKUP(A472,'[2]EDA &lt; 5AÑOS'!$A$8:$AE$140,31,0)</f>
        <v>0</v>
      </c>
      <c r="BK472" s="23">
        <f>VLOOKUP(A472,'[2]EDA &lt; 5AÑOS'!$A$8:$AE$140,30,0)</f>
        <v>0</v>
      </c>
      <c r="BL472" s="22">
        <f>VLOOKUP(A472,'[2]IRA &lt; 5AÑOS'!$A$8:$AE$140,31,0)</f>
        <v>0</v>
      </c>
      <c r="BM472" s="23">
        <f>VLOOKUP(A472,'[2]IRA &lt; 5AÑOS'!$A$8:$AE$140,30,0)</f>
        <v>0</v>
      </c>
      <c r="BN472" s="18">
        <v>0</v>
      </c>
      <c r="BO472" s="18">
        <v>0</v>
      </c>
      <c r="BP472" s="18">
        <v>0</v>
      </c>
      <c r="BQ472" s="18">
        <v>0</v>
      </c>
      <c r="BR472" s="37">
        <v>0</v>
      </c>
      <c r="BS472" s="26">
        <v>0</v>
      </c>
      <c r="BT472" s="18">
        <v>0</v>
      </c>
      <c r="BU472" s="18">
        <v>0</v>
      </c>
      <c r="BV472" s="201">
        <v>1.2864321608040201</v>
      </c>
      <c r="BW472" s="201">
        <v>1.0113065326633166</v>
      </c>
      <c r="BX472" s="201">
        <v>1.0489949748743719</v>
      </c>
      <c r="BY472" s="201">
        <v>1.0100502512562815</v>
      </c>
      <c r="BZ472" s="201">
        <v>1.0238693467336684</v>
      </c>
      <c r="CA472" s="201">
        <v>0.9280261723009815</v>
      </c>
      <c r="CB472" s="201">
        <v>0.96074154852780802</v>
      </c>
      <c r="CC472" s="18" t="str">
        <f>VLOOKUP(A472,[9]ESTADISTICAS_EN_EDUCACION_BASIC!$C$3:$AK$127,10,0)</f>
        <v>79.6</v>
      </c>
      <c r="CD472" s="18" t="str">
        <f>VLOOKUP(A472,[9]ESTADISTICAS_EN_EDUCACION_BASIC!$C$3:$AK$158,5,0)</f>
        <v>72.2</v>
      </c>
      <c r="CE472" s="18" t="str">
        <f>VLOOKUP(A472,[9]ESTADISTICAS_EN_EDUCACION_BASIC!$C$3:$AK$127,17,0)</f>
        <v>2.54</v>
      </c>
      <c r="CF472" s="24"/>
      <c r="CG472" s="24"/>
      <c r="CH472" s="20" t="e">
        <f>VLOOKUP(A472,#REF!,4,0)</f>
        <v>#REF!</v>
      </c>
      <c r="CI472" s="21">
        <v>4</v>
      </c>
      <c r="CJ472" s="38">
        <f>VLOOKUP(A472,'[3]2019'!$A$8:$G$140,7,0)</f>
        <v>0</v>
      </c>
      <c r="CK472" s="18">
        <f>VLOOKUP(A472,'[3]2019'!$A$9:$G$140,6,0)</f>
        <v>0</v>
      </c>
      <c r="CL472" s="18">
        <v>75.06</v>
      </c>
      <c r="CM472" s="26">
        <v>4</v>
      </c>
      <c r="CN472" s="38">
        <v>157.47999999999999</v>
      </c>
      <c r="CO472" s="18">
        <v>7</v>
      </c>
      <c r="CP472" s="38">
        <v>22.5</v>
      </c>
      <c r="CQ472" s="26">
        <v>1</v>
      </c>
      <c r="CR472" s="18">
        <v>0</v>
      </c>
      <c r="CS472" s="18">
        <v>0</v>
      </c>
      <c r="CT472" s="18">
        <v>0</v>
      </c>
      <c r="CU472" s="18">
        <v>0</v>
      </c>
      <c r="CV472" s="18">
        <v>0</v>
      </c>
      <c r="CW472" s="18">
        <v>0</v>
      </c>
      <c r="CX472" s="18">
        <v>0</v>
      </c>
      <c r="CY472" s="18">
        <v>0</v>
      </c>
      <c r="CZ472" s="38">
        <v>0</v>
      </c>
      <c r="DA472" s="18">
        <v>0</v>
      </c>
      <c r="DB472" s="38">
        <f>VLOOKUP(A472,'[3]2019'!$A$8:$I$140,9,0)</f>
        <v>0</v>
      </c>
      <c r="DC472" s="18">
        <f>VLOOKUP(A472,'[3]2019'!$A$8:$I$140,8,0)</f>
        <v>0</v>
      </c>
      <c r="DD472" s="18" t="str">
        <f>VLOOKUP(A472,[9]ESTADISTICAS_EN_EDUCACION_BASIC!$C$3:$AK$127,11,0)</f>
        <v>96.7</v>
      </c>
      <c r="DE472" s="18" t="str">
        <f>VLOOKUP($A472,[9]ESTADISTICAS_EN_EDUCACION_BASIC!$C$3:$AK$127,6,0)</f>
        <v>82.6</v>
      </c>
      <c r="DF472" s="18" t="str">
        <f>VLOOKUP($A472,[9]ESTADISTICAS_EN_EDUCACION_BASIC!$C$3:$AK$127,18,0)</f>
        <v>2.49</v>
      </c>
      <c r="DG472" s="18" t="str">
        <f>VLOOKUP($A472,[9]ESTADISTICAS_EN_EDUCACION_BASIC!$C$3:$AK$127,28,0)</f>
        <v>7.33</v>
      </c>
      <c r="DH472" s="38">
        <f>VLOOKUP(A472,[10]Hoja4!$A$1:$D$63,4,0)</f>
        <v>124.75494564248798</v>
      </c>
      <c r="DI472" s="18">
        <f>VLOOKUP(A472,[10]Hoja4!$A$1:$D$63,2,0)</f>
        <v>7</v>
      </c>
      <c r="DJ472" s="38">
        <f>VLOOKUP(A472,'[10]AS 6 - 11'!$A$1:$D$84,4,0)</f>
        <v>196.04348600962396</v>
      </c>
      <c r="DK472" s="18">
        <f>VLOOKUP(A472,'[10]AS 6 - 11'!$A$1:$D$84,2,0)</f>
        <v>11</v>
      </c>
      <c r="DL472" s="18">
        <v>0</v>
      </c>
      <c r="DM472" s="18">
        <v>0</v>
      </c>
      <c r="DN472" s="38">
        <f>VLOOKUP(A472,[10]Hoja8!$A$1:$D$72,4,0)</f>
        <v>123.66671819446591</v>
      </c>
      <c r="DO472" s="18">
        <f>VLOOKUP(A472,[10]Hoja8!$A$1:$D$72,2,0)</f>
        <v>8</v>
      </c>
      <c r="DP472" s="38">
        <f>VLOOKUP(A472,[10]Hoja10!$A$1:$D$61,4,0)</f>
        <v>46.375019322924722</v>
      </c>
      <c r="DQ472" s="18">
        <f>VLOOKUP(A472,[10]Hoja10!$A$1:$D$61,2,0)</f>
        <v>3</v>
      </c>
      <c r="DR472" s="38">
        <f>VLOOKUP(A472,[10]Hoja11!$A$1:$D$24,4,0)</f>
        <v>15.458339774308239</v>
      </c>
      <c r="DS472" s="18">
        <f>VLOOKUP(A472,[10]Hoja11!$A$1:$D$24,2,0)</f>
        <v>1</v>
      </c>
      <c r="DT472" s="38">
        <f>VLOOKUP(A472,[10]Hoja12!$A$1:$D$41,4,0)</f>
        <v>15.458339774308239</v>
      </c>
      <c r="DU472" s="18">
        <f>VLOOKUP(A472,[10]Hoja12!$A$1:$D$41,2,0)</f>
        <v>1</v>
      </c>
      <c r="DV472" s="18">
        <v>0</v>
      </c>
      <c r="DW472" s="18">
        <v>0</v>
      </c>
      <c r="DX472" s="38">
        <f>VLOOKUP(A472,[10]Hoja14!$A$1:$D$13,4,0)</f>
        <v>15.458339774308239</v>
      </c>
      <c r="DY472" s="18">
        <f>VLOOKUP(A472,[10]Hoja14!$A$1:$D$13,2,0)</f>
        <v>1</v>
      </c>
      <c r="DZ472" s="188">
        <v>3.2141422257934913</v>
      </c>
      <c r="EA472" s="189">
        <v>8</v>
      </c>
      <c r="EB472" s="188">
        <v>47.118644067796609</v>
      </c>
      <c r="EC472" s="189">
        <v>139</v>
      </c>
      <c r="ED472" s="38">
        <f>VLOOKUP(A472,'[3]2019'!$A$8:$K$140,11,0)</f>
        <v>1.3582342954159594</v>
      </c>
      <c r="EE472" s="18">
        <f>VLOOKUP(A472,'[3]2019'!$A$8:$K$140,10,0)</f>
        <v>8</v>
      </c>
      <c r="EF472" s="18" t="str">
        <f>VLOOKUP($A472,[9]ESTADISTICAS_EN_EDUCACION_BASIC!$C$3:$AK$127,11,0)</f>
        <v>96.7</v>
      </c>
      <c r="EG472" s="18">
        <f>VLOOKUP($A472,[9]ESTADISTICAS_EN_EDUCACION_BASIC!$C$3:$AK$127,7,0)</f>
        <v>84</v>
      </c>
      <c r="EH472" s="18" t="str">
        <f>VLOOKUP($A472,[9]ESTADISTICAS_EN_EDUCACION_BASIC!$C$3:$AK$127,18,0)</f>
        <v>2.49</v>
      </c>
      <c r="EI472" s="18" t="str">
        <f>VLOOKUP($A472,[9]ESTADISTICAS_EN_EDUCACION_BASIC!$C$3:$AK$127,29,0)</f>
        <v>12.51</v>
      </c>
      <c r="EJ472" s="31"/>
      <c r="EK472" s="31"/>
      <c r="EL472" s="18" t="str">
        <f>VLOOKUP($A472,[9]ESTADISTICAS_EN_EDUCACION_BASIC!$C$3:$AK$127,13,0)</f>
        <v>80.8</v>
      </c>
      <c r="EM472" s="18" t="str">
        <f>VLOOKUP($A472,[9]ESTADISTICAS_EN_EDUCACION_BASIC!$C$3:$AK$127,8,0)</f>
        <v>53.5</v>
      </c>
      <c r="EN472" s="18" t="str">
        <f>VLOOKUP($A472,[9]ESTADISTICAS_EN_EDUCACION_BASIC!$C$3:$AK$127,20,0)</f>
        <v>2.18</v>
      </c>
      <c r="EO472" s="18" t="str">
        <f>VLOOKUP($A472,[9]ESTADISTICAS_EN_EDUCACION_BASIC!$C$3:$AK$127,30,0)</f>
        <v>7.3</v>
      </c>
      <c r="EP472" s="38">
        <f>VLOOKUP(A472,[10]Hoja2!$A$1:$D$72,4,0)</f>
        <v>123.66671819446591</v>
      </c>
      <c r="EQ472" s="18">
        <f>VLOOKUP(A472,[10]Hoja2!$A$1:$D$72,2,0)</f>
        <v>8</v>
      </c>
      <c r="ER472" s="38">
        <f>VLOOKUP(A472,[10]Hoja3!$A$1:$D$89,4,0)</f>
        <v>262.79177616324006</v>
      </c>
      <c r="ES472" s="18">
        <f>VLOOKUP(A472,[10]Hoja3!$A$1:$D$89,2,0)</f>
        <v>17</v>
      </c>
      <c r="ET472" s="38">
        <f>VLOOKUP(A472,[10]Hoja5!$A$1:$D$76,4,0)</f>
        <v>154.5833977430824</v>
      </c>
      <c r="EU472" s="18">
        <f>VLOOKUP(A472,[10]Hoja5!$A$1:$D$75,2,0)</f>
        <v>10</v>
      </c>
      <c r="EV472" s="38">
        <f>VLOOKUP(A472,[10]Hoja7!$A$1:$D$76,4,0)</f>
        <v>170.04173751739063</v>
      </c>
      <c r="EW472" s="18">
        <f>VLOOKUP(A472,[10]Hoja7!$A$1:$D$77,2,0)</f>
        <v>11</v>
      </c>
      <c r="EX472" s="31"/>
      <c r="EY472" s="188">
        <v>71.34799774393683</v>
      </c>
      <c r="EZ472" s="189">
        <v>253</v>
      </c>
      <c r="FA472" s="188">
        <v>60.730970046716131</v>
      </c>
      <c r="FB472" s="189">
        <v>221</v>
      </c>
      <c r="FC472" s="38">
        <f>VLOOKUP(A472,[10]Hoja15!$A$1:$D$63,4,0)</f>
        <v>19.499512512187195</v>
      </c>
      <c r="FD472" s="18">
        <f>VLOOKUP(A472,[10]Hoja15!$A$1:$D$63,2,0)</f>
        <v>3</v>
      </c>
      <c r="FE472" s="38">
        <f>VLOOKUP(A472,[10]Hoja16!$A$1:$D$88,4,0)</f>
        <v>71.498212544686382</v>
      </c>
      <c r="FF472" s="18">
        <f>VLOOKUP(A472,[10]Hoja16!$A$1:$D$88,2,0)</f>
        <v>11</v>
      </c>
      <c r="FG472" s="38">
        <f>VLOOKUP(A472,[10]Hoja17!$A$1:$D$33,4,0)</f>
        <v>6.4998375040623984</v>
      </c>
      <c r="FH472" s="18">
        <f>VLOOKUP(A472,[10]Hoja17!$A$1:$D$33,2,0)</f>
        <v>1</v>
      </c>
      <c r="FI472" s="38">
        <f>VLOOKUP(A472,[10]Hoja18!$A$1:$D$40,4,0)</f>
        <v>12.999675008124797</v>
      </c>
      <c r="FJ472" s="18">
        <f>VLOOKUP(A472,[10]Hoja18!$A$1:$D$40,2,0)</f>
        <v>2</v>
      </c>
      <c r="FK472" s="38">
        <f>VLOOKUP(A472,[10]Hoja19!$A$1:$D$97,4,0)</f>
        <v>110.49723756906079</v>
      </c>
      <c r="FL472" s="18">
        <f>VLOOKUP(A472,[10]Hoja19!$A$1:$D$97,2,0)</f>
        <v>17</v>
      </c>
      <c r="FM472" s="38">
        <f>VLOOKUP(A472,[10]Hoja20!$A$1:$D$91,4,0)</f>
        <v>207.99480012999675</v>
      </c>
      <c r="FN472" s="18">
        <f>VLOOKUP(A472,[10]Hoja20!$A$1:$D$91,2,0)</f>
        <v>32</v>
      </c>
      <c r="FO472" s="38">
        <f>VLOOKUP(A472,[10]Hoja21!$A$1:$D$101,4,0)</f>
        <v>279.49301267468314</v>
      </c>
      <c r="FP472" s="18">
        <f>VLOOKUP(A472,[10]Hoja21!$A$1:$D$101,2,0)</f>
        <v>43</v>
      </c>
      <c r="FQ472" s="38">
        <v>0</v>
      </c>
      <c r="FR472" s="18">
        <v>0</v>
      </c>
      <c r="FS472" s="38">
        <f>VLOOKUP(A472,'[3]2019'!$A$8:$M$140,13,0)</f>
        <v>1.1333050007083156</v>
      </c>
      <c r="FT472" s="18">
        <f>VLOOKUP(A472,'[3]2019'!$A$8:$M$140,12,0)</f>
        <v>8</v>
      </c>
      <c r="FU472" s="38">
        <f>VLOOKUP(A472,'[3]2019'!$A$8:$O$140,15,0)</f>
        <v>2.6283026698021859</v>
      </c>
      <c r="FV472" s="18">
        <f>VLOOKUP(A472,'[3]2019'!$A$8:$O$140,14,0)</f>
        <v>19</v>
      </c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</row>
    <row r="473" spans="1:243" s="11" customFormat="1" ht="12.75">
      <c r="A473" s="17" t="s">
        <v>707</v>
      </c>
      <c r="B473" s="18" t="s">
        <v>708</v>
      </c>
      <c r="C473" s="17" t="s">
        <v>514</v>
      </c>
      <c r="D473" s="25">
        <v>6</v>
      </c>
      <c r="E473" s="27">
        <v>2019</v>
      </c>
      <c r="F473" s="31"/>
      <c r="G473" s="194">
        <v>9202</v>
      </c>
      <c r="H473" s="194">
        <v>2562</v>
      </c>
      <c r="I473" s="194">
        <v>6640</v>
      </c>
      <c r="J473" s="200">
        <v>5.69</v>
      </c>
      <c r="K473" s="40">
        <f>VLOOKUP(A473,'[6]1.COBERTURA  DANE'!$B$7:$G$139,5,0)</f>
        <v>503</v>
      </c>
      <c r="L473" s="26">
        <v>69.28</v>
      </c>
      <c r="M473" s="32">
        <v>6124</v>
      </c>
      <c r="N473" s="187">
        <v>819</v>
      </c>
      <c r="O473" s="187">
        <v>404</v>
      </c>
      <c r="P473" s="187">
        <v>415</v>
      </c>
      <c r="Q473" s="196">
        <f>VLOOKUP($A473,[7]Hoja1!$A$1:$H$3750,6,0)</f>
        <v>991</v>
      </c>
      <c r="R473" s="196">
        <f>VLOOKUP($A473,[7]Hoja1!$A$1:$H$3750,7,0)</f>
        <v>493</v>
      </c>
      <c r="S473" s="196">
        <f>VLOOKUP($A473,[7]Hoja1!$A$1:$H$3750,8,0)</f>
        <v>498</v>
      </c>
      <c r="T473" s="187">
        <v>904</v>
      </c>
      <c r="U473" s="187">
        <v>474</v>
      </c>
      <c r="V473" s="187">
        <v>430</v>
      </c>
      <c r="W473" s="198">
        <f>VLOOKUP($A473,[7]Hoja1!$A$1:$K$3750,9,0)</f>
        <v>1120</v>
      </c>
      <c r="X473" s="198">
        <f>VLOOKUP($A473,[7]Hoja1!$A$1:$K$3750,10,0)</f>
        <v>595</v>
      </c>
      <c r="Y473" s="198">
        <f>VLOOKUP($A473,[7]Hoja1!$A$1:$K$3750,11,0)</f>
        <v>525</v>
      </c>
      <c r="Z473" s="187">
        <v>976</v>
      </c>
      <c r="AA473" s="187">
        <v>530</v>
      </c>
      <c r="AB473" s="187">
        <v>446</v>
      </c>
      <c r="AC473" s="198">
        <f>VLOOKUP(A473,[7]Hoja1!$A$1:$Q$3765,12,0)</f>
        <v>1153</v>
      </c>
      <c r="AD473" s="198">
        <f>VLOOKUP($A473,[7]Hoja1!$A$1:$Q$3765,13,0)</f>
        <v>623</v>
      </c>
      <c r="AE473" s="198">
        <f>VLOOKUP($A473,[7]Hoja1!$A$1:$Q$3750,14,0)</f>
        <v>530</v>
      </c>
      <c r="AF473" s="187">
        <v>905</v>
      </c>
      <c r="AG473" s="187">
        <v>482</v>
      </c>
      <c r="AH473" s="187">
        <v>423</v>
      </c>
      <c r="AI473" s="198">
        <f>VLOOKUP($A473,[7]Hoja1!$A$1:$Q$3750,15,0)</f>
        <v>1592</v>
      </c>
      <c r="AJ473" s="198">
        <f>VLOOKUP($A473,[7]Hoja1!$A$1:$Q$3750,16,0)</f>
        <v>825</v>
      </c>
      <c r="AK473" s="198">
        <f>VLOOKUP($A473,[7]Hoja1!$A$1:$Q$3750,17,0)</f>
        <v>767</v>
      </c>
      <c r="AL473" s="187">
        <v>741</v>
      </c>
      <c r="AM473" s="187">
        <v>385</v>
      </c>
      <c r="AN473" s="187">
        <v>356</v>
      </c>
      <c r="AO473" s="31"/>
      <c r="AP473" s="31"/>
      <c r="AQ473" s="31"/>
      <c r="AR473" s="31"/>
      <c r="AS473" s="27"/>
      <c r="AT473" s="31"/>
      <c r="AU473" s="31"/>
      <c r="AV473" s="31"/>
      <c r="AW473" s="31"/>
      <c r="AX473" s="38">
        <f>VLOOKUP(A473,[2]INFANTIL!$A$8:$AE$140,31,0)</f>
        <v>10.989010989010989</v>
      </c>
      <c r="AY473" s="18">
        <f>VLOOKUP(A473,[2]INFANTIL!$A$8:$AE$140,30,0)</f>
        <v>1</v>
      </c>
      <c r="AZ473" s="199">
        <f>VLOOKUP(A473,'[3]2019'!$A$8:$E$140,5,0)</f>
        <v>1.2210012210012211</v>
      </c>
      <c r="BA473" s="23">
        <f>VLOOKUP(A473,'[3]2019'!$A$8:$F$140,4,0)</f>
        <v>1</v>
      </c>
      <c r="BB473" s="22">
        <f>VLOOKUP(A473,'[2]MATERNAS DIRECTAS'!$A$8:$AE$140,31,0)</f>
        <v>0</v>
      </c>
      <c r="BC473" s="23">
        <f>VLOOKUP(A473,'[2]MATERNAS DIRECTAS'!$A$8:$AE$140,30,0)</f>
        <v>0</v>
      </c>
      <c r="BD473" s="28">
        <v>0</v>
      </c>
      <c r="BE473" s="29">
        <v>0</v>
      </c>
      <c r="BF473" s="38">
        <f>VLOOKUP(A473,[8]Controles!$A$7:$P$139,12,0)</f>
        <v>8.791208791208792</v>
      </c>
      <c r="BG473" s="18">
        <f>VLOOKUP(A473,[8]Controles!$A$7:$L$139,11,0)</f>
        <v>8</v>
      </c>
      <c r="BH473" s="38">
        <f>VLOOKUP(A473,[8]Peso!$A$7:$D$139,4,0)</f>
        <v>7.6923076923076925</v>
      </c>
      <c r="BI473" s="18">
        <f>VLOOKUP(A473,[8]Peso!$A$7:$D$139,3,0)</f>
        <v>7</v>
      </c>
      <c r="BJ473" s="22">
        <f>VLOOKUP(A473,'[2]EDA &lt; 5AÑOS'!$A$8:$AE$140,31,0)</f>
        <v>0</v>
      </c>
      <c r="BK473" s="23">
        <f>VLOOKUP(A473,'[2]EDA &lt; 5AÑOS'!$A$8:$AE$140,30,0)</f>
        <v>0</v>
      </c>
      <c r="BL473" s="22">
        <f>VLOOKUP(A473,'[2]IRA &lt; 5AÑOS'!$A$8:$AE$140,31,0)</f>
        <v>0</v>
      </c>
      <c r="BM473" s="23">
        <f>VLOOKUP(A473,'[2]IRA &lt; 5AÑOS'!$A$8:$AE$140,30,0)</f>
        <v>0</v>
      </c>
      <c r="BN473" s="18">
        <v>0</v>
      </c>
      <c r="BO473" s="18">
        <v>0</v>
      </c>
      <c r="BP473" s="18">
        <v>0</v>
      </c>
      <c r="BQ473" s="18">
        <v>0</v>
      </c>
      <c r="BR473" s="37">
        <v>0</v>
      </c>
      <c r="BS473" s="26">
        <v>0</v>
      </c>
      <c r="BT473" s="18">
        <v>0</v>
      </c>
      <c r="BU473" s="18">
        <v>0</v>
      </c>
      <c r="BV473" s="201">
        <v>0.39603960396039606</v>
      </c>
      <c r="BW473" s="201">
        <v>0.86138613861386137</v>
      </c>
      <c r="BX473" s="201">
        <v>0.91089108910891092</v>
      </c>
      <c r="BY473" s="201">
        <v>0.86138613861386137</v>
      </c>
      <c r="BZ473" s="201">
        <v>0.91089108910891092</v>
      </c>
      <c r="CA473" s="201">
        <v>0.82857142857142863</v>
      </c>
      <c r="CB473" s="201">
        <v>0.95238095238095233</v>
      </c>
      <c r="CC473" s="18" t="str">
        <f>VLOOKUP(A473,[9]ESTADISTICAS_EN_EDUCACION_BASIC!$C$3:$AK$127,10,0)</f>
        <v>73.9</v>
      </c>
      <c r="CD473" s="18" t="str">
        <f>VLOOKUP(A473,[9]ESTADISTICAS_EN_EDUCACION_BASIC!$C$3:$AK$158,5,0)</f>
        <v>46.8</v>
      </c>
      <c r="CE473" s="18">
        <f>VLOOKUP(A473,[9]ESTADISTICAS_EN_EDUCACION_BASIC!$C$3:$AK$127,17,0)</f>
        <v>0</v>
      </c>
      <c r="CF473" s="24"/>
      <c r="CG473" s="24"/>
      <c r="CH473" s="20">
        <v>0</v>
      </c>
      <c r="CI473" s="21">
        <v>0</v>
      </c>
      <c r="CJ473" s="38">
        <f>VLOOKUP(A473,'[3]2019'!$A$8:$G$140,7,0)</f>
        <v>0</v>
      </c>
      <c r="CK473" s="18">
        <f>VLOOKUP(A473,'[3]2019'!$A$9:$G$140,6,0)</f>
        <v>0</v>
      </c>
      <c r="CL473" s="18">
        <v>0</v>
      </c>
      <c r="CM473" s="26">
        <v>0</v>
      </c>
      <c r="CN473" s="18">
        <v>0</v>
      </c>
      <c r="CO473" s="18">
        <v>0</v>
      </c>
      <c r="CP473" s="18">
        <v>0</v>
      </c>
      <c r="CQ473" s="18">
        <v>0</v>
      </c>
      <c r="CR473" s="18">
        <v>0</v>
      </c>
      <c r="CS473" s="18">
        <v>0</v>
      </c>
      <c r="CT473" s="18">
        <v>0</v>
      </c>
      <c r="CU473" s="18">
        <v>0</v>
      </c>
      <c r="CV473" s="18">
        <v>0</v>
      </c>
      <c r="CW473" s="18">
        <v>0</v>
      </c>
      <c r="CX473" s="18">
        <v>0</v>
      </c>
      <c r="CY473" s="18">
        <v>0</v>
      </c>
      <c r="CZ473" s="38">
        <v>0</v>
      </c>
      <c r="DA473" s="18">
        <v>0</v>
      </c>
      <c r="DB473" s="38">
        <f>VLOOKUP(A473,'[3]2019'!$A$8:$I$140,9,0)</f>
        <v>2.0491803278688527</v>
      </c>
      <c r="DC473" s="18">
        <f>VLOOKUP(A473,'[3]2019'!$A$8:$I$140,8,0)</f>
        <v>2</v>
      </c>
      <c r="DD473" s="18" t="str">
        <f>VLOOKUP(A473,[9]ESTADISTICAS_EN_EDUCACION_BASIC!$C$3:$AK$127,11,0)</f>
        <v>178.7</v>
      </c>
      <c r="DE473" s="18" t="str">
        <f>VLOOKUP($A473,[9]ESTADISTICAS_EN_EDUCACION_BASIC!$C$3:$AK$127,6,0)</f>
        <v>117.8</v>
      </c>
      <c r="DF473" s="18" t="str">
        <f>VLOOKUP($A473,[9]ESTADISTICAS_EN_EDUCACION_BASIC!$C$3:$AK$127,18,0)</f>
        <v>2.9</v>
      </c>
      <c r="DG473" s="18" t="str">
        <f>VLOOKUP($A473,[9]ESTADISTICAS_EN_EDUCACION_BASIC!$C$3:$AK$127,28,0)</f>
        <v>0.91</v>
      </c>
      <c r="DH473" s="38">
        <v>0</v>
      </c>
      <c r="DI473" s="18">
        <v>0</v>
      </c>
      <c r="DJ473" s="38">
        <f>VLOOKUP(A473,'[10]AS 6 - 11'!$A$1:$D$84,4,0)</f>
        <v>357.14285714285711</v>
      </c>
      <c r="DK473" s="18">
        <f>VLOOKUP(A473,'[10]AS 6 - 11'!$A$1:$D$84,2,0)</f>
        <v>4</v>
      </c>
      <c r="DL473" s="18">
        <v>0</v>
      </c>
      <c r="DM473" s="18">
        <v>0</v>
      </c>
      <c r="DN473" s="38">
        <f>VLOOKUP(A473,[10]Hoja8!$A$1:$D$72,4,0)</f>
        <v>86.730268863833473</v>
      </c>
      <c r="DO473" s="18">
        <f>VLOOKUP(A473,[10]Hoja8!$A$1:$D$72,2,0)</f>
        <v>1</v>
      </c>
      <c r="DP473" s="38">
        <f>VLOOKUP(A473,[10]Hoja10!$A$1:$D$61,4,0)</f>
        <v>260.19080659150046</v>
      </c>
      <c r="DQ473" s="18">
        <f>VLOOKUP(A473,[10]Hoja10!$A$1:$D$61,2,0)</f>
        <v>3</v>
      </c>
      <c r="DR473" s="18">
        <v>0</v>
      </c>
      <c r="DS473" s="18">
        <v>0</v>
      </c>
      <c r="DT473" s="18">
        <v>0</v>
      </c>
      <c r="DU473" s="18">
        <v>0</v>
      </c>
      <c r="DV473" s="38">
        <f>VLOOKUP(A473,[10]Hoja13!$A$1:$D$20,4,0)</f>
        <v>86.730268863833473</v>
      </c>
      <c r="DW473" s="18">
        <f>VLOOKUP(A473,[10]Hoja13!$A$1:$D$20,2,0)</f>
        <v>1</v>
      </c>
      <c r="DX473" s="38">
        <f>VLOOKUP(A473,[10]Hoja14!$A$1:$D$13,4,0)</f>
        <v>173.46053772766695</v>
      </c>
      <c r="DY473" s="18">
        <f>VLOOKUP(A473,[10]Hoja14!$A$1:$D$13,2,0)</f>
        <v>2</v>
      </c>
      <c r="DZ473" s="188">
        <v>2.2421524663677128</v>
      </c>
      <c r="EA473" s="189">
        <v>1</v>
      </c>
      <c r="EB473" s="188">
        <v>54.373522458628841</v>
      </c>
      <c r="EC473" s="189">
        <v>23</v>
      </c>
      <c r="ED473" s="38">
        <f>VLOOKUP(A473,'[3]2019'!$A$8:$K$140,11,0)</f>
        <v>1.1049723756906078</v>
      </c>
      <c r="EE473" s="18">
        <f>VLOOKUP(A473,'[3]2019'!$A$8:$K$140,10,0)</f>
        <v>1</v>
      </c>
      <c r="EF473" s="18" t="str">
        <f>VLOOKUP($A473,[9]ESTADISTICAS_EN_EDUCACION_BASIC!$C$3:$AK$127,11,0)</f>
        <v>178.7</v>
      </c>
      <c r="EG473" s="18" t="str">
        <f>VLOOKUP($A473,[9]ESTADISTICAS_EN_EDUCACION_BASIC!$C$3:$AK$127,7,0)</f>
        <v>41.1</v>
      </c>
      <c r="EH473" s="18" t="str">
        <f>VLOOKUP($A473,[9]ESTADISTICAS_EN_EDUCACION_BASIC!$C$3:$AK$127,18,0)</f>
        <v>2.9</v>
      </c>
      <c r="EI473" s="18" t="str">
        <f>VLOOKUP($A473,[9]ESTADISTICAS_EN_EDUCACION_BASIC!$C$3:$AK$127,29,0)</f>
        <v>2.68</v>
      </c>
      <c r="EJ473" s="31"/>
      <c r="EK473" s="31"/>
      <c r="EL473" s="18" t="str">
        <f>VLOOKUP($A473,[9]ESTADISTICAS_EN_EDUCACION_BASIC!$C$3:$AK$127,13,0)</f>
        <v>27.2</v>
      </c>
      <c r="EM473" s="18" t="str">
        <f>VLOOKUP($A473,[9]ESTADISTICAS_EN_EDUCACION_BASIC!$C$3:$AK$127,8,0)</f>
        <v>15.5</v>
      </c>
      <c r="EN473" s="18" t="str">
        <f>VLOOKUP($A473,[9]ESTADISTICAS_EN_EDUCACION_BASIC!$C$3:$AK$127,20,0)</f>
        <v>1.87</v>
      </c>
      <c r="EO473" s="18" t="str">
        <f>VLOOKUP($A473,[9]ESTADISTICAS_EN_EDUCACION_BASIC!$C$3:$AK$127,30,0)</f>
        <v>2.8</v>
      </c>
      <c r="EP473" s="38">
        <f>VLOOKUP(A473,[10]Hoja2!$A$1:$D$72,4,0)</f>
        <v>86.730268863833473</v>
      </c>
      <c r="EQ473" s="18">
        <f>VLOOKUP(A473,[10]Hoja2!$A$1:$D$72,2,0)</f>
        <v>1</v>
      </c>
      <c r="ER473" s="38">
        <f>VLOOKUP(A473,[10]Hoja3!$A$1:$D$89,4,0)</f>
        <v>346.92107545533389</v>
      </c>
      <c r="ES473" s="18">
        <f>VLOOKUP(A473,[10]Hoja3!$A$1:$D$89,2,0)</f>
        <v>4</v>
      </c>
      <c r="ET473" s="38">
        <f>VLOOKUP(A473,[10]Hoja5!$A$1:$D$76,4,0)</f>
        <v>86.730268863833473</v>
      </c>
      <c r="EU473" s="18">
        <f>VLOOKUP(A473,[10]Hoja5!$A$1:$D$75,2,0)</f>
        <v>1</v>
      </c>
      <c r="EV473" s="38">
        <f>VLOOKUP(A473,[10]Hoja7!$A$1:$D$76,4,0)</f>
        <v>86.730268863833473</v>
      </c>
      <c r="EW473" s="18">
        <f>VLOOKUP(A473,[10]Hoja7!$A$1:$D$77,2,0)</f>
        <v>1</v>
      </c>
      <c r="EX473" s="31"/>
      <c r="EY473" s="188">
        <v>64.606741573033716</v>
      </c>
      <c r="EZ473" s="189">
        <v>23</v>
      </c>
      <c r="FA473" s="188">
        <v>48.231511254019289</v>
      </c>
      <c r="FB473" s="189">
        <v>15</v>
      </c>
      <c r="FC473" s="18">
        <v>0</v>
      </c>
      <c r="FD473" s="18">
        <v>0</v>
      </c>
      <c r="FE473" s="38">
        <f>VLOOKUP(A473,[10]Hoja16!$A$1:$D$88,4,0)</f>
        <v>188.44221105527637</v>
      </c>
      <c r="FF473" s="18">
        <f>VLOOKUP(A473,[10]Hoja16!$A$1:$D$88,2,0)</f>
        <v>3</v>
      </c>
      <c r="FG473" s="18">
        <v>0</v>
      </c>
      <c r="FH473" s="18">
        <v>0</v>
      </c>
      <c r="FI473" s="18">
        <v>0</v>
      </c>
      <c r="FJ473" s="18">
        <v>0</v>
      </c>
      <c r="FK473" s="38">
        <f>VLOOKUP(A473,[10]Hoja19!$A$1:$D$97,4,0)</f>
        <v>188.44221105527637</v>
      </c>
      <c r="FL473" s="18">
        <f>VLOOKUP(A473,[10]Hoja19!$A$1:$D$97,2,0)</f>
        <v>3</v>
      </c>
      <c r="FM473" s="38">
        <f>VLOOKUP(A473,[10]Hoja20!$A$1:$D$91,4,0)</f>
        <v>314.070351758794</v>
      </c>
      <c r="FN473" s="18">
        <f>VLOOKUP(A473,[10]Hoja20!$A$1:$D$91,2,0)</f>
        <v>5</v>
      </c>
      <c r="FO473" s="38">
        <f>VLOOKUP(A473,[10]Hoja21!$A$1:$D$101,4,0)</f>
        <v>439.69849246231155</v>
      </c>
      <c r="FP473" s="18">
        <f>VLOOKUP(A473,[10]Hoja21!$A$1:$D$101,2,0)</f>
        <v>7</v>
      </c>
      <c r="FQ473" s="38">
        <f>VLOOKUP(A473,[10]Hoja22!$A$1:$D$60,4,0)</f>
        <v>62.814070351758794</v>
      </c>
      <c r="FR473" s="18">
        <f>VLOOKUP(A473,[10]Hoja22!$A$1:$D$60,2,0)</f>
        <v>1</v>
      </c>
      <c r="FS473" s="38">
        <f>VLOOKUP(A473,'[3]2019'!$A$8:$M$140,13,0)</f>
        <v>2.6990553306342777</v>
      </c>
      <c r="FT473" s="18">
        <f>VLOOKUP(A473,'[3]2019'!$A$8:$M$140,12,0)</f>
        <v>2</v>
      </c>
      <c r="FU473" s="38">
        <f>VLOOKUP(A473,'[3]2019'!$A$8:$O$140,15,0)</f>
        <v>1.5772870662460567</v>
      </c>
      <c r="FV473" s="18">
        <f>VLOOKUP(A473,'[3]2019'!$A$8:$O$140,14,0)</f>
        <v>1</v>
      </c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</row>
    <row r="474" spans="1:243" s="11" customFormat="1" ht="12.75">
      <c r="A474" s="17" t="s">
        <v>718</v>
      </c>
      <c r="B474" s="18" t="s">
        <v>719</v>
      </c>
      <c r="C474" s="17" t="s">
        <v>441</v>
      </c>
      <c r="D474" s="25">
        <v>6</v>
      </c>
      <c r="E474" s="27">
        <v>2019</v>
      </c>
      <c r="F474" s="31"/>
      <c r="G474" s="194">
        <v>15490</v>
      </c>
      <c r="H474" s="194">
        <v>5165</v>
      </c>
      <c r="I474" s="194">
        <v>10325</v>
      </c>
      <c r="J474" s="200">
        <v>13.2</v>
      </c>
      <c r="K474" s="40">
        <f>VLOOKUP(A474,'[6]1.COBERTURA  DANE'!$B$7:$G$139,5,0)</f>
        <v>2207</v>
      </c>
      <c r="L474" s="26">
        <v>64.77</v>
      </c>
      <c r="M474" s="32">
        <v>10832</v>
      </c>
      <c r="N474" s="187">
        <v>1249</v>
      </c>
      <c r="O474" s="187">
        <v>628</v>
      </c>
      <c r="P474" s="187">
        <v>621</v>
      </c>
      <c r="Q474" s="196">
        <f>VLOOKUP($A474,[7]Hoja1!$A$1:$H$3750,6,0)</f>
        <v>1503</v>
      </c>
      <c r="R474" s="196">
        <f>VLOOKUP($A474,[7]Hoja1!$A$1:$H$3750,7,0)</f>
        <v>755</v>
      </c>
      <c r="S474" s="196">
        <f>VLOOKUP($A474,[7]Hoja1!$A$1:$H$3750,8,0)</f>
        <v>748</v>
      </c>
      <c r="T474" s="187">
        <v>1299</v>
      </c>
      <c r="U474" s="187">
        <v>648</v>
      </c>
      <c r="V474" s="187">
        <v>651</v>
      </c>
      <c r="W474" s="198">
        <f>VLOOKUP($A474,[7]Hoja1!$A$1:$K$3750,9,0)</f>
        <v>1585</v>
      </c>
      <c r="X474" s="198">
        <f>VLOOKUP($A474,[7]Hoja1!$A$1:$K$3750,10,0)</f>
        <v>789</v>
      </c>
      <c r="Y474" s="198">
        <f>VLOOKUP($A474,[7]Hoja1!$A$1:$K$3750,11,0)</f>
        <v>796</v>
      </c>
      <c r="Z474" s="187">
        <v>1363</v>
      </c>
      <c r="AA474" s="187">
        <v>676</v>
      </c>
      <c r="AB474" s="187">
        <v>687</v>
      </c>
      <c r="AC474" s="198">
        <f>VLOOKUP(A474,[7]Hoja1!$A$1:$Q$3765,12,0)</f>
        <v>1647</v>
      </c>
      <c r="AD474" s="198">
        <f>VLOOKUP($A474,[7]Hoja1!$A$1:$Q$3765,13,0)</f>
        <v>820</v>
      </c>
      <c r="AE474" s="198">
        <f>VLOOKUP($A474,[7]Hoja1!$A$1:$Q$3750,14,0)</f>
        <v>827</v>
      </c>
      <c r="AF474" s="187">
        <v>1358</v>
      </c>
      <c r="AG474" s="187">
        <v>679</v>
      </c>
      <c r="AH474" s="187">
        <v>679</v>
      </c>
      <c r="AI474" s="198">
        <f>VLOOKUP($A474,[7]Hoja1!$A$1:$Q$3750,15,0)</f>
        <v>2580</v>
      </c>
      <c r="AJ474" s="198">
        <f>VLOOKUP($A474,[7]Hoja1!$A$1:$Q$3750,16,0)</f>
        <v>1277</v>
      </c>
      <c r="AK474" s="198">
        <f>VLOOKUP($A474,[7]Hoja1!$A$1:$Q$3750,17,0)</f>
        <v>1303</v>
      </c>
      <c r="AL474" s="187">
        <v>1201</v>
      </c>
      <c r="AM474" s="187">
        <v>596</v>
      </c>
      <c r="AN474" s="187">
        <v>605</v>
      </c>
      <c r="AO474" s="31"/>
      <c r="AP474" s="31"/>
      <c r="AQ474" s="31"/>
      <c r="AR474" s="31"/>
      <c r="AS474" s="27"/>
      <c r="AT474" s="31"/>
      <c r="AU474" s="31"/>
      <c r="AV474" s="31"/>
      <c r="AW474" s="31"/>
      <c r="AX474" s="38">
        <f>VLOOKUP(A474,[2]INFANTIL!$A$8:$AE$140,31,0)</f>
        <v>6.8027210884353737</v>
      </c>
      <c r="AY474" s="18">
        <f>VLOOKUP(A474,[2]INFANTIL!$A$8:$AE$140,30,0)</f>
        <v>1</v>
      </c>
      <c r="AZ474" s="199">
        <f>VLOOKUP(A474,'[3]2019'!$A$8:$E$140,5,0)</f>
        <v>1.6012810248198557</v>
      </c>
      <c r="BA474" s="23">
        <f>VLOOKUP(A474,'[3]2019'!$A$8:$F$140,4,0)</f>
        <v>2</v>
      </c>
      <c r="BB474" s="22">
        <f>VLOOKUP(A474,'[2]MATERNAS DIRECTAS'!$A$8:$AE$140,31,0)</f>
        <v>0</v>
      </c>
      <c r="BC474" s="23">
        <f>VLOOKUP(A474,'[2]MATERNAS DIRECTAS'!$A$8:$AE$140,30,0)</f>
        <v>0</v>
      </c>
      <c r="BD474" s="28">
        <v>0</v>
      </c>
      <c r="BE474" s="29">
        <v>0</v>
      </c>
      <c r="BF474" s="38">
        <f>VLOOKUP(A474,[8]Controles!$A$7:$P$139,12,0)</f>
        <v>3.4013605442176873</v>
      </c>
      <c r="BG474" s="18">
        <f>VLOOKUP(A474,[8]Controles!$A$7:$L$139,11,0)</f>
        <v>5</v>
      </c>
      <c r="BH474" s="38">
        <f>VLOOKUP(A474,[8]Peso!$A$7:$D$139,4,0)</f>
        <v>8.8435374149659864</v>
      </c>
      <c r="BI474" s="18">
        <f>VLOOKUP(A474,[8]Peso!$A$7:$D$139,3,0)</f>
        <v>13</v>
      </c>
      <c r="BJ474" s="22">
        <f>VLOOKUP(A474,'[2]EDA &lt; 5AÑOS'!$A$8:$AE$140,31,0)</f>
        <v>0</v>
      </c>
      <c r="BK474" s="23">
        <f>VLOOKUP(A474,'[2]EDA &lt; 5AÑOS'!$A$8:$AE$140,30,0)</f>
        <v>0</v>
      </c>
      <c r="BL474" s="22">
        <f>VLOOKUP(A474,'[2]IRA &lt; 5AÑOS'!$A$8:$AE$140,31,0)</f>
        <v>0</v>
      </c>
      <c r="BM474" s="23">
        <f>VLOOKUP(A474,'[2]IRA &lt; 5AÑOS'!$A$8:$AE$140,30,0)</f>
        <v>0</v>
      </c>
      <c r="BN474" s="18">
        <v>0</v>
      </c>
      <c r="BO474" s="18">
        <v>0</v>
      </c>
      <c r="BP474" s="18">
        <v>0</v>
      </c>
      <c r="BQ474" s="18">
        <v>0</v>
      </c>
      <c r="BR474" s="37">
        <v>0</v>
      </c>
      <c r="BS474" s="26">
        <v>0</v>
      </c>
      <c r="BT474" s="18">
        <v>0</v>
      </c>
      <c r="BU474" s="18">
        <v>0</v>
      </c>
      <c r="BV474" s="201">
        <v>0.37654320987654322</v>
      </c>
      <c r="BW474" s="201">
        <v>0.98148148148148151</v>
      </c>
      <c r="BX474" s="201">
        <v>0.90123456790123457</v>
      </c>
      <c r="BY474" s="201">
        <v>0.98148148148148151</v>
      </c>
      <c r="BZ474" s="201">
        <v>0.90740740740740744</v>
      </c>
      <c r="CA474" s="201">
        <v>0.89473684210526316</v>
      </c>
      <c r="CB474" s="201">
        <v>0.84210526315789469</v>
      </c>
      <c r="CC474" s="18" t="str">
        <f>VLOOKUP(A474,[9]ESTADISTICAS_EN_EDUCACION_BASIC!$C$3:$AK$127,10,0)</f>
        <v>72.3</v>
      </c>
      <c r="CD474" s="18" t="str">
        <f>VLOOKUP(A474,[9]ESTADISTICAS_EN_EDUCACION_BASIC!$C$3:$AK$158,5,0)</f>
        <v>62.6</v>
      </c>
      <c r="CE474" s="18" t="str">
        <f>VLOOKUP(A474,[9]ESTADISTICAS_EN_EDUCACION_BASIC!$C$3:$AK$127,17,0)</f>
        <v>1.92</v>
      </c>
      <c r="CF474" s="24"/>
      <c r="CG474" s="24"/>
      <c r="CH474" s="20">
        <v>0</v>
      </c>
      <c r="CI474" s="21">
        <v>0</v>
      </c>
      <c r="CJ474" s="38">
        <f>VLOOKUP(A474,'[3]2019'!$A$8:$G$140,7,0)</f>
        <v>0</v>
      </c>
      <c r="CK474" s="18">
        <f>VLOOKUP(A474,'[3]2019'!$A$9:$G$140,6,0)</f>
        <v>0</v>
      </c>
      <c r="CL474" s="18">
        <v>0</v>
      </c>
      <c r="CM474" s="26">
        <v>0</v>
      </c>
      <c r="CN474" s="38">
        <v>239.81</v>
      </c>
      <c r="CO474" s="18">
        <v>3</v>
      </c>
      <c r="CP474" s="18">
        <v>0</v>
      </c>
      <c r="CQ474" s="18">
        <v>0</v>
      </c>
      <c r="CR474" s="18">
        <v>0</v>
      </c>
      <c r="CS474" s="18">
        <v>0</v>
      </c>
      <c r="CT474" s="18">
        <v>0</v>
      </c>
      <c r="CU474" s="18">
        <v>0</v>
      </c>
      <c r="CV474" s="18">
        <v>0</v>
      </c>
      <c r="CW474" s="18">
        <v>0</v>
      </c>
      <c r="CX474" s="18">
        <v>0</v>
      </c>
      <c r="CY474" s="18">
        <v>0</v>
      </c>
      <c r="CZ474" s="38">
        <v>0</v>
      </c>
      <c r="DA474" s="18">
        <v>0</v>
      </c>
      <c r="DB474" s="38">
        <f>VLOOKUP(A474,'[3]2019'!$A$8:$I$140,9,0)</f>
        <v>0.73367571533382248</v>
      </c>
      <c r="DC474" s="18">
        <f>VLOOKUP(A474,'[3]2019'!$A$8:$I$140,8,0)</f>
        <v>1</v>
      </c>
      <c r="DD474" s="18" t="str">
        <f>VLOOKUP(A474,[9]ESTADISTICAS_EN_EDUCACION_BASIC!$C$3:$AK$127,11,0)</f>
        <v>108.1</v>
      </c>
      <c r="DE474" s="18" t="str">
        <f>VLOOKUP($A474,[9]ESTADISTICAS_EN_EDUCACION_BASIC!$C$3:$AK$127,6,0)</f>
        <v>80.4</v>
      </c>
      <c r="DF474" s="18" t="str">
        <f>VLOOKUP($A474,[9]ESTADISTICAS_EN_EDUCACION_BASIC!$C$3:$AK$127,18,0)</f>
        <v>2.24</v>
      </c>
      <c r="DG474" s="18" t="str">
        <f>VLOOKUP($A474,[9]ESTADISTICAS_EN_EDUCACION_BASIC!$C$3:$AK$127,28,0)</f>
        <v>1.71</v>
      </c>
      <c r="DH474" s="38">
        <f>VLOOKUP(A474,[10]Hoja4!$A$1:$D$63,4,0)</f>
        <v>63.091482649842277</v>
      </c>
      <c r="DI474" s="18">
        <f>VLOOKUP(A474,[10]Hoja4!$A$1:$D$63,2,0)</f>
        <v>1</v>
      </c>
      <c r="DJ474" s="38">
        <f>VLOOKUP(A474,'[10]AS 6 - 11'!$A$1:$D$84,4,0)</f>
        <v>315.45741324921136</v>
      </c>
      <c r="DK474" s="18">
        <f>VLOOKUP(A474,'[10]AS 6 - 11'!$A$1:$D$84,2,0)</f>
        <v>5</v>
      </c>
      <c r="DL474" s="38">
        <f>VLOOKUP(A474,'[10]VIPNAL 6 - 11'!$A$1:$D$28,4,0)</f>
        <v>63.091482649842277</v>
      </c>
      <c r="DM474" s="18">
        <f>VLOOKUP(A474,'[10]VIPNAL 6 - 11'!$A$1:$D$28,2,0)</f>
        <v>1</v>
      </c>
      <c r="DN474" s="38">
        <f>VLOOKUP(A474,[10]Hoja8!$A$1:$D$72,4,0)</f>
        <v>121.43290831815423</v>
      </c>
      <c r="DO474" s="18">
        <f>VLOOKUP(A474,[10]Hoja8!$A$1:$D$72,2,0)</f>
        <v>2</v>
      </c>
      <c r="DP474" s="18">
        <v>0</v>
      </c>
      <c r="DQ474" s="18">
        <v>0</v>
      </c>
      <c r="DR474" s="18">
        <v>0</v>
      </c>
      <c r="DS474" s="18">
        <v>0</v>
      </c>
      <c r="DT474" s="18">
        <v>0</v>
      </c>
      <c r="DU474" s="18">
        <v>0</v>
      </c>
      <c r="DV474" s="18">
        <v>0</v>
      </c>
      <c r="DW474" s="18">
        <v>0</v>
      </c>
      <c r="DX474" s="18">
        <v>0</v>
      </c>
      <c r="DY474" s="18">
        <v>0</v>
      </c>
      <c r="DZ474" s="188">
        <v>1.4556040756914119</v>
      </c>
      <c r="EA474" s="189">
        <v>1</v>
      </c>
      <c r="EB474" s="188">
        <v>63.328424153166416</v>
      </c>
      <c r="EC474" s="189">
        <v>43</v>
      </c>
      <c r="ED474" s="38">
        <f>VLOOKUP(A474,'[3]2019'!$A$8:$K$140,11,0)</f>
        <v>1.4727540500736376</v>
      </c>
      <c r="EE474" s="18">
        <f>VLOOKUP(A474,'[3]2019'!$A$8:$K$140,10,0)</f>
        <v>2</v>
      </c>
      <c r="EF474" s="18" t="str">
        <f>VLOOKUP($A474,[9]ESTADISTICAS_EN_EDUCACION_BASIC!$C$3:$AK$127,11,0)</f>
        <v>108.1</v>
      </c>
      <c r="EG474" s="18" t="str">
        <f>VLOOKUP($A474,[9]ESTADISTICAS_EN_EDUCACION_BASIC!$C$3:$AK$127,7,0)</f>
        <v>65.8</v>
      </c>
      <c r="EH474" s="18" t="str">
        <f>VLOOKUP($A474,[9]ESTADISTICAS_EN_EDUCACION_BASIC!$C$3:$AK$127,18,0)</f>
        <v>2.24</v>
      </c>
      <c r="EI474" s="18" t="str">
        <f>VLOOKUP($A474,[9]ESTADISTICAS_EN_EDUCACION_BASIC!$C$3:$AK$127,29,0)</f>
        <v>0.63</v>
      </c>
      <c r="EJ474" s="31"/>
      <c r="EK474" s="31"/>
      <c r="EL474" s="18" t="str">
        <f>VLOOKUP($A474,[9]ESTADISTICAS_EN_EDUCACION_BASIC!$C$3:$AK$127,13,0)</f>
        <v>56.9</v>
      </c>
      <c r="EM474" s="18" t="str">
        <f>VLOOKUP($A474,[9]ESTADISTICAS_EN_EDUCACION_BASIC!$C$3:$AK$127,8,0)</f>
        <v>30.5</v>
      </c>
      <c r="EN474" s="18" t="str">
        <f>VLOOKUP($A474,[9]ESTADISTICAS_EN_EDUCACION_BASIC!$C$3:$AK$127,20,0)</f>
        <v>5.6</v>
      </c>
      <c r="EO474" s="18" t="str">
        <f>VLOOKUP($A474,[9]ESTADISTICAS_EN_EDUCACION_BASIC!$C$3:$AK$127,30,0)</f>
        <v>0.76</v>
      </c>
      <c r="EP474" s="38">
        <f>VLOOKUP(A474,[10]Hoja2!$A$1:$D$72,4,0)</f>
        <v>121.43290831815423</v>
      </c>
      <c r="EQ474" s="18">
        <f>VLOOKUP(A474,[10]Hoja2!$A$1:$D$72,2,0)</f>
        <v>2</v>
      </c>
      <c r="ER474" s="38">
        <f>VLOOKUP(A474,[10]Hoja3!$A$1:$D$89,4,0)</f>
        <v>242.86581663630847</v>
      </c>
      <c r="ES474" s="18">
        <f>VLOOKUP(A474,[10]Hoja3!$A$1:$D$89,2,0)</f>
        <v>4</v>
      </c>
      <c r="ET474" s="38">
        <f>VLOOKUP(A474,[10]Hoja5!$A$1:$D$76,4,0)</f>
        <v>121.43290831815423</v>
      </c>
      <c r="EU474" s="18">
        <f>VLOOKUP(A474,[10]Hoja5!$A$1:$D$75,2,0)</f>
        <v>2</v>
      </c>
      <c r="EV474" s="38">
        <f>VLOOKUP(A474,[10]Hoja7!$A$1:$D$76,4,0)</f>
        <v>121.43290831815423</v>
      </c>
      <c r="EW474" s="18">
        <f>VLOOKUP(A474,[10]Hoja7!$A$1:$D$77,2,0)</f>
        <v>2</v>
      </c>
      <c r="EX474" s="31"/>
      <c r="EY474" s="190">
        <v>77.685950413223139</v>
      </c>
      <c r="EZ474" s="191">
        <v>47</v>
      </c>
      <c r="FA474" s="188">
        <v>54.205607476635514</v>
      </c>
      <c r="FB474" s="189">
        <v>29</v>
      </c>
      <c r="FC474" s="38">
        <f>VLOOKUP(A474,[10]Hoja15!$A$1:$D$63,4,0)</f>
        <v>38.759689922480618</v>
      </c>
      <c r="FD474" s="18">
        <f>VLOOKUP(A474,[10]Hoja15!$A$1:$D$63,2,0)</f>
        <v>1</v>
      </c>
      <c r="FE474" s="38">
        <f>VLOOKUP(A474,[10]Hoja16!$A$1:$D$88,4,0)</f>
        <v>155.03875968992247</v>
      </c>
      <c r="FF474" s="18">
        <f>VLOOKUP(A474,[10]Hoja16!$A$1:$D$88,2,0)</f>
        <v>4</v>
      </c>
      <c r="FG474" s="18">
        <v>0</v>
      </c>
      <c r="FH474" s="18">
        <v>0</v>
      </c>
      <c r="FI474" s="38">
        <f>VLOOKUP(A474,[10]Hoja18!$A$1:$D$40,4,0)</f>
        <v>38.759689922480618</v>
      </c>
      <c r="FJ474" s="18">
        <f>VLOOKUP(A474,[10]Hoja18!$A$1:$D$40,2,0)</f>
        <v>1</v>
      </c>
      <c r="FK474" s="38">
        <f>VLOOKUP(A474,[10]Hoja19!$A$1:$D$97,4,0)</f>
        <v>232.55813953488371</v>
      </c>
      <c r="FL474" s="18">
        <f>VLOOKUP(A474,[10]Hoja19!$A$1:$D$97,2,0)</f>
        <v>6</v>
      </c>
      <c r="FM474" s="38">
        <f>VLOOKUP(A474,[10]Hoja20!$A$1:$D$91,4,0)</f>
        <v>77.519379844961236</v>
      </c>
      <c r="FN474" s="18">
        <f>VLOOKUP(A474,[10]Hoja20!$A$1:$D$91,2,0)</f>
        <v>2</v>
      </c>
      <c r="FO474" s="38">
        <f>VLOOKUP(A474,[10]Hoja21!$A$1:$D$101,4,0)</f>
        <v>232.55813953488371</v>
      </c>
      <c r="FP474" s="18">
        <f>VLOOKUP(A474,[10]Hoja21!$A$1:$D$101,2,0)</f>
        <v>6</v>
      </c>
      <c r="FQ474" s="38">
        <f>VLOOKUP(A474,[10]Hoja22!$A$1:$D$60,4,0)</f>
        <v>77.519379844961236</v>
      </c>
      <c r="FR474" s="18">
        <f>VLOOKUP(A474,[10]Hoja22!$A$1:$D$60,2,0)</f>
        <v>2</v>
      </c>
      <c r="FS474" s="38">
        <f>VLOOKUP(A474,'[3]2019'!$A$8:$M$140,13,0)</f>
        <v>1.6652789342214822</v>
      </c>
      <c r="FT474" s="18">
        <f>VLOOKUP(A474,'[3]2019'!$A$8:$M$140,12,0)</f>
        <v>2</v>
      </c>
      <c r="FU474" s="38">
        <f>VLOOKUP(A474,'[3]2019'!$A$8:$O$140,15,0)</f>
        <v>2.8680688336520079</v>
      </c>
      <c r="FV474" s="18">
        <f>VLOOKUP(A474,'[3]2019'!$A$8:$O$140,14,0)</f>
        <v>3</v>
      </c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</row>
    <row r="475" spans="1:243" s="11" customFormat="1" ht="12.75">
      <c r="A475" s="17" t="s">
        <v>728</v>
      </c>
      <c r="B475" s="18" t="s">
        <v>729</v>
      </c>
      <c r="C475" s="17" t="s">
        <v>730</v>
      </c>
      <c r="D475" s="25">
        <v>6</v>
      </c>
      <c r="E475" s="27">
        <v>2019</v>
      </c>
      <c r="F475" s="31"/>
      <c r="G475" s="194">
        <v>4537</v>
      </c>
      <c r="H475" s="194">
        <v>2756</v>
      </c>
      <c r="I475" s="194">
        <v>1781</v>
      </c>
      <c r="J475" s="200">
        <v>17.88</v>
      </c>
      <c r="K475" s="40">
        <f>VLOOKUP(A475,'[6]1.COBERTURA  DANE'!$B$7:$G$139,5,0)</f>
        <v>803</v>
      </c>
      <c r="L475" s="26">
        <v>67.36</v>
      </c>
      <c r="M475" s="32">
        <v>3025</v>
      </c>
      <c r="N475" s="187">
        <v>351</v>
      </c>
      <c r="O475" s="187">
        <v>176</v>
      </c>
      <c r="P475" s="187">
        <v>175</v>
      </c>
      <c r="Q475" s="196">
        <f>VLOOKUP($A475,[7]Hoja1!$A$1:$H$3750,6,0)</f>
        <v>419</v>
      </c>
      <c r="R475" s="196">
        <f>VLOOKUP($A475,[7]Hoja1!$A$1:$H$3750,7,0)</f>
        <v>210</v>
      </c>
      <c r="S475" s="196">
        <f>VLOOKUP($A475,[7]Hoja1!$A$1:$H$3750,8,0)</f>
        <v>209</v>
      </c>
      <c r="T475" s="187">
        <v>335</v>
      </c>
      <c r="U475" s="187">
        <v>170</v>
      </c>
      <c r="V475" s="187">
        <v>165</v>
      </c>
      <c r="W475" s="198">
        <f>VLOOKUP($A475,[7]Hoja1!$A$1:$K$3750,9,0)</f>
        <v>396</v>
      </c>
      <c r="X475" s="198">
        <f>VLOOKUP($A475,[7]Hoja1!$A$1:$K$3750,10,0)</f>
        <v>203</v>
      </c>
      <c r="Y475" s="198">
        <f>VLOOKUP($A475,[7]Hoja1!$A$1:$K$3750,11,0)</f>
        <v>193</v>
      </c>
      <c r="Z475" s="187">
        <v>320</v>
      </c>
      <c r="AA475" s="187">
        <v>166</v>
      </c>
      <c r="AB475" s="187">
        <v>154</v>
      </c>
      <c r="AC475" s="198">
        <f>VLOOKUP(A475,[7]Hoja1!$A$1:$Q$3765,12,0)</f>
        <v>380</v>
      </c>
      <c r="AD475" s="198">
        <f>VLOOKUP($A475,[7]Hoja1!$A$1:$Q$3765,13,0)</f>
        <v>198</v>
      </c>
      <c r="AE475" s="198">
        <f>VLOOKUP($A475,[7]Hoja1!$A$1:$Q$3750,14,0)</f>
        <v>182</v>
      </c>
      <c r="AF475" s="187">
        <v>316</v>
      </c>
      <c r="AG475" s="187">
        <v>165</v>
      </c>
      <c r="AH475" s="187">
        <v>151</v>
      </c>
      <c r="AI475" s="198">
        <f>VLOOKUP($A475,[7]Hoja1!$A$1:$Q$3750,15,0)</f>
        <v>682</v>
      </c>
      <c r="AJ475" s="198">
        <f>VLOOKUP($A475,[7]Hoja1!$A$1:$Q$3750,16,0)</f>
        <v>357</v>
      </c>
      <c r="AK475" s="198">
        <f>VLOOKUP($A475,[7]Hoja1!$A$1:$Q$3750,17,0)</f>
        <v>325</v>
      </c>
      <c r="AL475" s="187">
        <v>314</v>
      </c>
      <c r="AM475" s="187">
        <v>165</v>
      </c>
      <c r="AN475" s="187">
        <v>149</v>
      </c>
      <c r="AO475" s="31"/>
      <c r="AP475" s="31"/>
      <c r="AQ475" s="31"/>
      <c r="AR475" s="31"/>
      <c r="AS475" s="27"/>
      <c r="AT475" s="31"/>
      <c r="AU475" s="31"/>
      <c r="AV475" s="31"/>
      <c r="AW475" s="31"/>
      <c r="AX475" s="38">
        <f>VLOOKUP(A475,[2]INFANTIL!$A$8:$AE$140,31,0)</f>
        <v>0</v>
      </c>
      <c r="AY475" s="18">
        <f>VLOOKUP(A475,[2]INFANTIL!$A$8:$AE$140,30,0)</f>
        <v>0</v>
      </c>
      <c r="AZ475" s="199">
        <f>VLOOKUP(A475,'[3]2019'!$A$8:$E$140,5,0)</f>
        <v>0</v>
      </c>
      <c r="BA475" s="23">
        <f>VLOOKUP(A475,'[3]2019'!$A$8:$F$140,4,0)</f>
        <v>0</v>
      </c>
      <c r="BB475" s="22">
        <f>VLOOKUP(A475,'[2]MATERNAS DIRECTAS'!$A$8:$AE$140,31,0)</f>
        <v>0</v>
      </c>
      <c r="BC475" s="23">
        <f>VLOOKUP(A475,'[2]MATERNAS DIRECTAS'!$A$8:$AE$140,30,0)</f>
        <v>0</v>
      </c>
      <c r="BD475" s="28">
        <v>0</v>
      </c>
      <c r="BE475" s="29">
        <v>0</v>
      </c>
      <c r="BF475" s="38">
        <f>VLOOKUP(A475,[8]Controles!$A$7:$P$139,12,0)</f>
        <v>4.2553191489361701</v>
      </c>
      <c r="BG475" s="18">
        <f>VLOOKUP(A475,[8]Controles!$A$7:$L$139,11,0)</f>
        <v>2</v>
      </c>
      <c r="BH475" s="38">
        <f>VLOOKUP(A475,[8]Peso!$A$7:$D$139,4,0)</f>
        <v>10.638297872340425</v>
      </c>
      <c r="BI475" s="18">
        <f>VLOOKUP(A475,[8]Peso!$A$7:$D$139,3,0)</f>
        <v>5</v>
      </c>
      <c r="BJ475" s="22">
        <f>VLOOKUP(A475,'[2]EDA &lt; 5AÑOS'!$A$8:$AE$140,31,0)</f>
        <v>0</v>
      </c>
      <c r="BK475" s="23">
        <f>VLOOKUP(A475,'[2]EDA &lt; 5AÑOS'!$A$8:$AE$140,30,0)</f>
        <v>0</v>
      </c>
      <c r="BL475" s="22">
        <f>VLOOKUP(A475,'[2]IRA &lt; 5AÑOS'!$A$8:$AE$140,31,0)</f>
        <v>0</v>
      </c>
      <c r="BM475" s="23">
        <f>VLOOKUP(A475,'[2]IRA &lt; 5AÑOS'!$A$8:$AE$140,30,0)</f>
        <v>0</v>
      </c>
      <c r="BN475" s="18">
        <v>0</v>
      </c>
      <c r="BO475" s="18">
        <v>0</v>
      </c>
      <c r="BP475" s="18">
        <v>0</v>
      </c>
      <c r="BQ475" s="18">
        <v>0</v>
      </c>
      <c r="BR475" s="37">
        <v>0</v>
      </c>
      <c r="BS475" s="26">
        <v>0</v>
      </c>
      <c r="BT475" s="18">
        <v>0</v>
      </c>
      <c r="BU475" s="18">
        <v>0</v>
      </c>
      <c r="BV475" s="201">
        <v>7.407407407407407E-2</v>
      </c>
      <c r="BW475" s="201">
        <v>0.81481481481481477</v>
      </c>
      <c r="BX475" s="201">
        <v>0.87037037037037035</v>
      </c>
      <c r="BY475" s="201">
        <v>0.81481481481481477</v>
      </c>
      <c r="BZ475" s="201">
        <v>0.88888888888888884</v>
      </c>
      <c r="CA475" s="201">
        <v>0.94230769230769229</v>
      </c>
      <c r="CB475" s="201">
        <v>0.90384615384615385</v>
      </c>
      <c r="CC475" s="18" t="str">
        <f>VLOOKUP(A475,[9]ESTADISTICAS_EN_EDUCACION_BASIC!$C$3:$AK$127,10,0)</f>
        <v>74.7</v>
      </c>
      <c r="CD475" s="18" t="str">
        <f>VLOOKUP(A475,[9]ESTADISTICAS_EN_EDUCACION_BASIC!$C$3:$AK$158,5,0)</f>
        <v>59.3</v>
      </c>
      <c r="CE475" s="18" t="str">
        <f>VLOOKUP(A475,[9]ESTADISTICAS_EN_EDUCACION_BASIC!$C$3:$AK$127,17,0)</f>
        <v>2.94</v>
      </c>
      <c r="CF475" s="24"/>
      <c r="CG475" s="24"/>
      <c r="CH475" s="20">
        <v>0</v>
      </c>
      <c r="CI475" s="21">
        <v>0</v>
      </c>
      <c r="CJ475" s="38">
        <f>VLOOKUP(A475,'[3]2019'!$A$8:$G$140,7,0)</f>
        <v>0</v>
      </c>
      <c r="CK475" s="18">
        <v>0</v>
      </c>
      <c r="CL475" s="18">
        <v>0</v>
      </c>
      <c r="CM475" s="26">
        <v>0</v>
      </c>
      <c r="CN475" s="18">
        <v>0</v>
      </c>
      <c r="CO475" s="18">
        <v>0</v>
      </c>
      <c r="CP475" s="18">
        <v>0</v>
      </c>
      <c r="CQ475" s="18">
        <v>0</v>
      </c>
      <c r="CR475" s="18">
        <v>0</v>
      </c>
      <c r="CS475" s="18">
        <v>0</v>
      </c>
      <c r="CT475" s="18">
        <v>0</v>
      </c>
      <c r="CU475" s="18">
        <v>0</v>
      </c>
      <c r="CV475" s="18">
        <v>0</v>
      </c>
      <c r="CW475" s="18">
        <v>0</v>
      </c>
      <c r="CX475" s="18">
        <v>0</v>
      </c>
      <c r="CY475" s="18">
        <v>0</v>
      </c>
      <c r="CZ475" s="38">
        <v>0</v>
      </c>
      <c r="DA475" s="18">
        <v>0</v>
      </c>
      <c r="DB475" s="38">
        <f>VLOOKUP(A475,'[3]2019'!$A$8:$I$140,9,0)</f>
        <v>0</v>
      </c>
      <c r="DC475" s="18">
        <f>VLOOKUP(A475,'[3]2019'!$A$8:$I$140,8,0)</f>
        <v>0</v>
      </c>
      <c r="DD475" s="18" t="str">
        <f>VLOOKUP(A475,[9]ESTADISTICAS_EN_EDUCACION_BASIC!$C$3:$AK$127,11,0)</f>
        <v>108.6</v>
      </c>
      <c r="DE475" s="18" t="str">
        <f>VLOOKUP($A475,[9]ESTADISTICAS_EN_EDUCACION_BASIC!$C$3:$AK$127,6,0)</f>
        <v>83.9</v>
      </c>
      <c r="DF475" s="18" t="str">
        <f>VLOOKUP($A475,[9]ESTADISTICAS_EN_EDUCACION_BASIC!$C$3:$AK$127,18,0)</f>
        <v>1.02</v>
      </c>
      <c r="DG475" s="18" t="str">
        <f>VLOOKUP($A475,[9]ESTADISTICAS_EN_EDUCACION_BASIC!$C$3:$AK$127,28,0)</f>
        <v>0.2</v>
      </c>
      <c r="DH475" s="38">
        <v>0</v>
      </c>
      <c r="DI475" s="18">
        <v>0</v>
      </c>
      <c r="DJ475" s="38">
        <v>0</v>
      </c>
      <c r="DK475" s="18">
        <v>0</v>
      </c>
      <c r="DL475" s="18">
        <v>0</v>
      </c>
      <c r="DM475" s="18">
        <v>0</v>
      </c>
      <c r="DN475" s="38">
        <v>0</v>
      </c>
      <c r="DO475" s="18">
        <v>0</v>
      </c>
      <c r="DP475" s="18">
        <v>0</v>
      </c>
      <c r="DQ475" s="18">
        <v>0</v>
      </c>
      <c r="DR475" s="18">
        <v>0</v>
      </c>
      <c r="DS475" s="18">
        <v>0</v>
      </c>
      <c r="DT475" s="18">
        <v>0</v>
      </c>
      <c r="DU475" s="18">
        <v>0</v>
      </c>
      <c r="DV475" s="18">
        <v>0</v>
      </c>
      <c r="DW475" s="18">
        <v>0</v>
      </c>
      <c r="DX475" s="18">
        <v>0</v>
      </c>
      <c r="DY475" s="18">
        <v>0</v>
      </c>
      <c r="DZ475" s="188">
        <v>6.4935064935064943</v>
      </c>
      <c r="EA475" s="189">
        <v>1</v>
      </c>
      <c r="EB475" s="188">
        <v>72.847682119205302</v>
      </c>
      <c r="EC475" s="189">
        <v>11</v>
      </c>
      <c r="ED475" s="38">
        <f>VLOOKUP(A475,'[3]2019'!$A$8:$K$140,11,0)</f>
        <v>0</v>
      </c>
      <c r="EE475" s="18">
        <f>VLOOKUP(A475,'[3]2019'!$A$8:$K$140,10,0)</f>
        <v>0</v>
      </c>
      <c r="EF475" s="18" t="str">
        <f>VLOOKUP($A475,[9]ESTADISTICAS_EN_EDUCACION_BASIC!$C$3:$AK$127,11,0)</f>
        <v>108.6</v>
      </c>
      <c r="EG475" s="18" t="str">
        <f>VLOOKUP($A475,[9]ESTADISTICAS_EN_EDUCACION_BASIC!$C$3:$AK$127,7,0)</f>
        <v>59.1</v>
      </c>
      <c r="EH475" s="18" t="str">
        <f>VLOOKUP($A475,[9]ESTADISTICAS_EN_EDUCACION_BASIC!$C$3:$AK$127,18,0)</f>
        <v>1.02</v>
      </c>
      <c r="EI475" s="18">
        <f>VLOOKUP($A475,[9]ESTADISTICAS_EN_EDUCACION_BASIC!$C$3:$AK$127,29,0)</f>
        <v>0</v>
      </c>
      <c r="EJ475" s="31"/>
      <c r="EK475" s="31"/>
      <c r="EL475" s="18" t="str">
        <f>VLOOKUP($A475,[9]ESTADISTICAS_EN_EDUCACION_BASIC!$C$3:$AK$127,13,0)</f>
        <v>82.1</v>
      </c>
      <c r="EM475" s="18" t="str">
        <f>VLOOKUP($A475,[9]ESTADISTICAS_EN_EDUCACION_BASIC!$C$3:$AK$127,8,0)</f>
        <v>39.8</v>
      </c>
      <c r="EN475" s="18">
        <f>VLOOKUP($A475,[9]ESTADISTICAS_EN_EDUCACION_BASIC!$C$3:$AK$127,20,0)</f>
        <v>0</v>
      </c>
      <c r="EO475" s="18">
        <f>VLOOKUP($A475,[9]ESTADISTICAS_EN_EDUCACION_BASIC!$C$3:$AK$127,30,0)</f>
        <v>0</v>
      </c>
      <c r="EP475" s="18">
        <v>0</v>
      </c>
      <c r="EQ475" s="18">
        <v>0</v>
      </c>
      <c r="ER475" s="38">
        <f>VLOOKUP(A475,[10]Hoja3!$A$1:$D$89,4,0)</f>
        <v>263.15789473684208</v>
      </c>
      <c r="ES475" s="18">
        <f>VLOOKUP(A475,[10]Hoja3!$A$1:$D$89,2,0)</f>
        <v>1</v>
      </c>
      <c r="ET475" s="38">
        <v>0</v>
      </c>
      <c r="EU475" s="18">
        <v>0</v>
      </c>
      <c r="EV475" s="38">
        <v>0</v>
      </c>
      <c r="EW475" s="18">
        <v>0</v>
      </c>
      <c r="EX475" s="31"/>
      <c r="EY475" s="188">
        <v>100.67114093959731</v>
      </c>
      <c r="EZ475" s="189">
        <v>15</v>
      </c>
      <c r="FA475" s="188">
        <v>104.89510489510489</v>
      </c>
      <c r="FB475" s="189">
        <v>15</v>
      </c>
      <c r="FC475" s="18">
        <v>0</v>
      </c>
      <c r="FD475" s="18">
        <v>0</v>
      </c>
      <c r="FE475" s="38">
        <v>0</v>
      </c>
      <c r="FF475" s="18">
        <v>0</v>
      </c>
      <c r="FG475" s="18">
        <v>0</v>
      </c>
      <c r="FH475" s="18">
        <v>0</v>
      </c>
      <c r="FI475" s="18">
        <v>0</v>
      </c>
      <c r="FJ475" s="18">
        <v>0</v>
      </c>
      <c r="FK475" s="38">
        <v>0</v>
      </c>
      <c r="FL475" s="18">
        <v>0</v>
      </c>
      <c r="FM475" s="38">
        <v>0</v>
      </c>
      <c r="FN475" s="18">
        <v>0</v>
      </c>
      <c r="FO475" s="38">
        <f>VLOOKUP(A475,[10]Hoja21!$A$1:$D$101,4,0)</f>
        <v>293.25513196480938</v>
      </c>
      <c r="FP475" s="18">
        <f>VLOOKUP(A475,[10]Hoja21!$A$1:$D$101,2,0)</f>
        <v>2</v>
      </c>
      <c r="FQ475" s="38">
        <v>0</v>
      </c>
      <c r="FR475" s="18">
        <v>0</v>
      </c>
      <c r="FS475" s="38">
        <f>VLOOKUP(A475,'[3]2019'!$A$8:$M$140,13,0)</f>
        <v>0</v>
      </c>
      <c r="FT475" s="18">
        <f>VLOOKUP(A475,'[3]2019'!$A$8:$M$140,12,0)</f>
        <v>0</v>
      </c>
      <c r="FU475" s="38">
        <f>VLOOKUP(A475,'[3]2019'!$A$8:$O$140,15,0)</f>
        <v>0</v>
      </c>
      <c r="FV475" s="18">
        <f>VLOOKUP(A475,'[3]2019'!$A$8:$O$140,14,0)</f>
        <v>0</v>
      </c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</row>
    <row r="476" spans="1:243" s="11" customFormat="1" ht="12.75">
      <c r="A476" s="17" t="s">
        <v>738</v>
      </c>
      <c r="B476" s="18" t="s">
        <v>739</v>
      </c>
      <c r="C476" s="17" t="s">
        <v>466</v>
      </c>
      <c r="D476" s="25">
        <v>6</v>
      </c>
      <c r="E476" s="27">
        <v>2019</v>
      </c>
      <c r="F476" s="31"/>
      <c r="G476" s="194">
        <v>4670</v>
      </c>
      <c r="H476" s="194">
        <v>2185</v>
      </c>
      <c r="I476" s="194">
        <v>2485</v>
      </c>
      <c r="J476" s="200">
        <v>11.92</v>
      </c>
      <c r="K476" s="40">
        <f>VLOOKUP(A476,'[6]1.COBERTURA  DANE'!$B$7:$G$139,5,0)</f>
        <v>629</v>
      </c>
      <c r="L476" s="26">
        <v>67.53</v>
      </c>
      <c r="M476" s="32">
        <v>3563</v>
      </c>
      <c r="N476" s="187">
        <v>283</v>
      </c>
      <c r="O476" s="187">
        <v>143</v>
      </c>
      <c r="P476" s="187">
        <v>140</v>
      </c>
      <c r="Q476" s="196">
        <f>VLOOKUP($A476,[7]Hoja1!$A$1:$H$3750,6,0)</f>
        <v>341</v>
      </c>
      <c r="R476" s="196">
        <f>VLOOKUP($A476,[7]Hoja1!$A$1:$H$3750,7,0)</f>
        <v>173</v>
      </c>
      <c r="S476" s="196">
        <f>VLOOKUP($A476,[7]Hoja1!$A$1:$H$3750,8,0)</f>
        <v>168</v>
      </c>
      <c r="T476" s="187">
        <v>308</v>
      </c>
      <c r="U476" s="187">
        <v>158</v>
      </c>
      <c r="V476" s="187">
        <v>150</v>
      </c>
      <c r="W476" s="198">
        <f>VLOOKUP($A476,[7]Hoja1!$A$1:$K$3750,9,0)</f>
        <v>384</v>
      </c>
      <c r="X476" s="198">
        <f>VLOOKUP($A476,[7]Hoja1!$A$1:$K$3750,10,0)</f>
        <v>197</v>
      </c>
      <c r="Y476" s="198">
        <f>VLOOKUP($A476,[7]Hoja1!$A$1:$K$3750,11,0)</f>
        <v>187</v>
      </c>
      <c r="Z476" s="187">
        <v>339</v>
      </c>
      <c r="AA476" s="187">
        <v>176</v>
      </c>
      <c r="AB476" s="187">
        <v>163</v>
      </c>
      <c r="AC476" s="198">
        <f>VLOOKUP(A476,[7]Hoja1!$A$1:$Q$3765,12,0)</f>
        <v>415</v>
      </c>
      <c r="AD476" s="198">
        <f>VLOOKUP($A476,[7]Hoja1!$A$1:$Q$3765,13,0)</f>
        <v>219</v>
      </c>
      <c r="AE476" s="198">
        <f>VLOOKUP($A476,[7]Hoja1!$A$1:$Q$3750,14,0)</f>
        <v>196</v>
      </c>
      <c r="AF476" s="187">
        <v>341</v>
      </c>
      <c r="AG476" s="187">
        <v>181</v>
      </c>
      <c r="AH476" s="187">
        <v>160</v>
      </c>
      <c r="AI476" s="198">
        <f>VLOOKUP($A476,[7]Hoja1!$A$1:$Q$3750,15,0)</f>
        <v>657</v>
      </c>
      <c r="AJ476" s="198">
        <f>VLOOKUP($A476,[7]Hoja1!$A$1:$Q$3750,16,0)</f>
        <v>330</v>
      </c>
      <c r="AK476" s="198">
        <f>VLOOKUP($A476,[7]Hoja1!$A$1:$Q$3750,17,0)</f>
        <v>327</v>
      </c>
      <c r="AL476" s="187">
        <v>301</v>
      </c>
      <c r="AM476" s="187">
        <v>151</v>
      </c>
      <c r="AN476" s="187">
        <v>150</v>
      </c>
      <c r="AO476" s="31"/>
      <c r="AP476" s="31"/>
      <c r="AQ476" s="31"/>
      <c r="AR476" s="31"/>
      <c r="AS476" s="27"/>
      <c r="AT476" s="31"/>
      <c r="AU476" s="31"/>
      <c r="AV476" s="31"/>
      <c r="AW476" s="31"/>
      <c r="AX476" s="38">
        <f>VLOOKUP(A476,[2]INFANTIL!$A$8:$AE$140,31,0)</f>
        <v>0</v>
      </c>
      <c r="AY476" s="18">
        <f>VLOOKUP(A476,[2]INFANTIL!$A$8:$AE$140,30,0)</f>
        <v>0</v>
      </c>
      <c r="AZ476" s="199">
        <f>VLOOKUP(A476,'[3]2019'!$A$8:$E$140,5,0)</f>
        <v>0</v>
      </c>
      <c r="BA476" s="23">
        <f>VLOOKUP(A476,'[3]2019'!$A$8:$F$140,4,0)</f>
        <v>0</v>
      </c>
      <c r="BB476" s="22">
        <f>VLOOKUP(A476,'[2]MATERNAS DIRECTAS'!$A$8:$AE$140,31,0)</f>
        <v>0</v>
      </c>
      <c r="BC476" s="23">
        <f>VLOOKUP(A476,'[2]MATERNAS DIRECTAS'!$A$8:$AE$140,30,0)</f>
        <v>0</v>
      </c>
      <c r="BD476" s="28">
        <v>0</v>
      </c>
      <c r="BE476" s="29">
        <v>0</v>
      </c>
      <c r="BF476" s="38">
        <f>VLOOKUP(A476,[8]Controles!$A$7:$P$139,12,0)</f>
        <v>3.3333333333333335</v>
      </c>
      <c r="BG476" s="18">
        <f>VLOOKUP(A476,[8]Controles!$A$7:$L$139,11,0)</f>
        <v>1</v>
      </c>
      <c r="BH476" s="38">
        <f>VLOOKUP(A476,[8]Peso!$A$7:$D$139,4,0)</f>
        <v>3.3333333333333335</v>
      </c>
      <c r="BI476" s="18">
        <f>VLOOKUP(A476,[8]Peso!$A$7:$D$139,3,0)</f>
        <v>1</v>
      </c>
      <c r="BJ476" s="22">
        <f>VLOOKUP(A476,'[2]EDA &lt; 5AÑOS'!$A$8:$AE$140,31,0)</f>
        <v>0</v>
      </c>
      <c r="BK476" s="23">
        <f>VLOOKUP(A476,'[2]EDA &lt; 5AÑOS'!$A$8:$AE$140,30,0)</f>
        <v>0</v>
      </c>
      <c r="BL476" s="22">
        <f>VLOOKUP(A476,'[2]IRA &lt; 5AÑOS'!$A$8:$AE$140,31,0)</f>
        <v>0</v>
      </c>
      <c r="BM476" s="23">
        <f>VLOOKUP(A476,'[2]IRA &lt; 5AÑOS'!$A$8:$AE$140,30,0)</f>
        <v>0</v>
      </c>
      <c r="BN476" s="18">
        <v>0</v>
      </c>
      <c r="BO476" s="18">
        <v>0</v>
      </c>
      <c r="BP476" s="18">
        <v>0</v>
      </c>
      <c r="BQ476" s="18">
        <v>0</v>
      </c>
      <c r="BR476" s="37">
        <v>0</v>
      </c>
      <c r="BS476" s="26">
        <v>0</v>
      </c>
      <c r="BT476" s="18">
        <v>0</v>
      </c>
      <c r="BU476" s="18">
        <v>0</v>
      </c>
      <c r="BV476" s="201">
        <v>0.19444444444444445</v>
      </c>
      <c r="BW476" s="201">
        <v>0.94444444444444442</v>
      </c>
      <c r="BX476" s="201">
        <v>1.0833333333333333</v>
      </c>
      <c r="BY476" s="201">
        <v>1.0555555555555556</v>
      </c>
      <c r="BZ476" s="201">
        <v>1.0555555555555556</v>
      </c>
      <c r="CA476" s="201">
        <v>0.90909090909090906</v>
      </c>
      <c r="CB476" s="201">
        <v>0.90909090909090906</v>
      </c>
      <c r="CC476" s="18" t="str">
        <f>VLOOKUP(A476,[9]ESTADISTICAS_EN_EDUCACION_BASIC!$C$3:$AK$127,10,0)</f>
        <v>80.6</v>
      </c>
      <c r="CD476" s="18">
        <f>VLOOKUP(A476,[9]ESTADISTICAS_EN_EDUCACION_BASIC!$C$3:$AK$158,5,0)</f>
        <v>67</v>
      </c>
      <c r="CE476" s="18" t="str">
        <f>VLOOKUP(A476,[9]ESTADISTICAS_EN_EDUCACION_BASIC!$C$3:$AK$127,17,0)</f>
        <v>6.02</v>
      </c>
      <c r="CF476" s="24"/>
      <c r="CG476" s="24"/>
      <c r="CH476" s="20">
        <v>0</v>
      </c>
      <c r="CI476" s="21">
        <v>0</v>
      </c>
      <c r="CJ476" s="38">
        <f>VLOOKUP(A476,'[3]2019'!$A$8:$G$140,7,0)</f>
        <v>3.2467532467532472</v>
      </c>
      <c r="CK476" s="18">
        <f>VLOOKUP(A476,'[3]2019'!$A$9:$G$140,6,0)</f>
        <v>1</v>
      </c>
      <c r="CL476" s="18">
        <v>0</v>
      </c>
      <c r="CM476" s="26">
        <v>0</v>
      </c>
      <c r="CN476" s="18">
        <v>0</v>
      </c>
      <c r="CO476" s="18">
        <v>0</v>
      </c>
      <c r="CP476" s="18">
        <v>0</v>
      </c>
      <c r="CQ476" s="18">
        <v>0</v>
      </c>
      <c r="CR476" s="18">
        <v>0</v>
      </c>
      <c r="CS476" s="18">
        <v>0</v>
      </c>
      <c r="CT476" s="18">
        <v>0</v>
      </c>
      <c r="CU476" s="18">
        <v>0</v>
      </c>
      <c r="CV476" s="18">
        <v>0</v>
      </c>
      <c r="CW476" s="18">
        <v>0</v>
      </c>
      <c r="CX476" s="18">
        <v>0</v>
      </c>
      <c r="CY476" s="18">
        <v>0</v>
      </c>
      <c r="CZ476" s="38">
        <v>0</v>
      </c>
      <c r="DA476" s="18">
        <v>0</v>
      </c>
      <c r="DB476" s="38">
        <f>VLOOKUP(A476,'[3]2019'!$A$8:$I$140,9,0)</f>
        <v>0</v>
      </c>
      <c r="DC476" s="18">
        <f>VLOOKUP(A476,'[3]2019'!$A$8:$I$140,8,0)</f>
        <v>0</v>
      </c>
      <c r="DD476" s="18" t="str">
        <f>VLOOKUP(A476,[9]ESTADISTICAS_EN_EDUCACION_BASIC!$C$3:$AK$127,11,0)</f>
        <v>109.8</v>
      </c>
      <c r="DE476" s="18" t="str">
        <f>VLOOKUP($A476,[9]ESTADISTICAS_EN_EDUCACION_BASIC!$C$3:$AK$127,6,0)</f>
        <v>90.4</v>
      </c>
      <c r="DF476" s="18" t="str">
        <f>VLOOKUP($A476,[9]ESTADISTICAS_EN_EDUCACION_BASIC!$C$3:$AK$127,18,0)</f>
        <v>3.72</v>
      </c>
      <c r="DG476" s="18">
        <f>VLOOKUP($A476,[9]ESTADISTICAS_EN_EDUCACION_BASIC!$C$3:$AK$127,28,0)</f>
        <v>0</v>
      </c>
      <c r="DH476" s="38">
        <v>0</v>
      </c>
      <c r="DI476" s="18">
        <v>0</v>
      </c>
      <c r="DJ476" s="38">
        <v>0</v>
      </c>
      <c r="DK476" s="18">
        <v>0</v>
      </c>
      <c r="DL476" s="18">
        <v>0</v>
      </c>
      <c r="DM476" s="18">
        <v>0</v>
      </c>
      <c r="DN476" s="38">
        <f>VLOOKUP(A476,[10]Hoja8!$A$1:$D$72,4,0)</f>
        <v>240.96385542168676</v>
      </c>
      <c r="DO476" s="18">
        <f>VLOOKUP(A476,[10]Hoja8!$A$1:$D$72,2,0)</f>
        <v>1</v>
      </c>
      <c r="DP476" s="18">
        <v>0</v>
      </c>
      <c r="DQ476" s="18">
        <v>0</v>
      </c>
      <c r="DR476" s="18">
        <v>0</v>
      </c>
      <c r="DS476" s="18">
        <v>0</v>
      </c>
      <c r="DT476" s="18">
        <v>0</v>
      </c>
      <c r="DU476" s="18">
        <v>0</v>
      </c>
      <c r="DV476" s="18">
        <v>0</v>
      </c>
      <c r="DW476" s="18">
        <v>0</v>
      </c>
      <c r="DX476" s="18">
        <v>0</v>
      </c>
      <c r="DY476" s="18">
        <v>0</v>
      </c>
      <c r="DZ476" s="188">
        <v>6.1349693251533743</v>
      </c>
      <c r="EA476" s="189">
        <v>1</v>
      </c>
      <c r="EB476" s="188">
        <v>68.75</v>
      </c>
      <c r="EC476" s="189">
        <v>11</v>
      </c>
      <c r="ED476" s="38">
        <f>VLOOKUP(A476,'[3]2019'!$A$8:$K$140,11,0)</f>
        <v>0</v>
      </c>
      <c r="EE476" s="18">
        <f>VLOOKUP(A476,'[3]2019'!$A$8:$K$140,10,0)</f>
        <v>0</v>
      </c>
      <c r="EF476" s="18" t="str">
        <f>VLOOKUP($A476,[9]ESTADISTICAS_EN_EDUCACION_BASIC!$C$3:$AK$127,11,0)</f>
        <v>109.8</v>
      </c>
      <c r="EG476" s="18" t="str">
        <f>VLOOKUP($A476,[9]ESTADISTICAS_EN_EDUCACION_BASIC!$C$3:$AK$127,7,0)</f>
        <v>65.8</v>
      </c>
      <c r="EH476" s="18" t="str">
        <f>VLOOKUP($A476,[9]ESTADISTICAS_EN_EDUCACION_BASIC!$C$3:$AK$127,18,0)</f>
        <v>3.72</v>
      </c>
      <c r="EI476" s="18">
        <f>VLOOKUP($A476,[9]ESTADISTICAS_EN_EDUCACION_BASIC!$C$3:$AK$127,29,0)</f>
        <v>0</v>
      </c>
      <c r="EJ476" s="31"/>
      <c r="EK476" s="31"/>
      <c r="EL476" s="18">
        <f>VLOOKUP($A476,[9]ESTADISTICAS_EN_EDUCACION_BASIC!$C$3:$AK$127,13,0)</f>
        <v>72</v>
      </c>
      <c r="EM476" s="18" t="str">
        <f>VLOOKUP($A476,[9]ESTADISTICAS_EN_EDUCACION_BASIC!$C$3:$AK$127,8,0)</f>
        <v>44.6</v>
      </c>
      <c r="EN476" s="18" t="str">
        <f>VLOOKUP($A476,[9]ESTADISTICAS_EN_EDUCACION_BASIC!$C$3:$AK$127,20,0)</f>
        <v>2.99</v>
      </c>
      <c r="EO476" s="18">
        <f>VLOOKUP($A476,[9]ESTADISTICAS_EN_EDUCACION_BASIC!$C$3:$AK$127,30,0)</f>
        <v>0</v>
      </c>
      <c r="EP476" s="38">
        <f>VLOOKUP(A476,[10]Hoja2!$A$1:$D$72,4,0)</f>
        <v>240.96385542168676</v>
      </c>
      <c r="EQ476" s="18">
        <f>VLOOKUP(A476,[10]Hoja2!$A$1:$D$72,2,0)</f>
        <v>1</v>
      </c>
      <c r="ER476" s="38">
        <v>0</v>
      </c>
      <c r="ES476" s="18">
        <v>0</v>
      </c>
      <c r="ET476" s="38">
        <v>0</v>
      </c>
      <c r="EU476" s="18">
        <v>0</v>
      </c>
      <c r="EV476" s="38">
        <f>VLOOKUP(A476,[10]Hoja7!$A$1:$D$76,4,0)</f>
        <v>240.96385542168676</v>
      </c>
      <c r="EW476" s="18">
        <f>VLOOKUP(A476,[10]Hoja7!$A$1:$D$77,2,0)</f>
        <v>1</v>
      </c>
      <c r="EX476" s="31"/>
      <c r="EY476" s="190">
        <v>60</v>
      </c>
      <c r="EZ476" s="191">
        <v>9</v>
      </c>
      <c r="FA476" s="188">
        <v>13.793103448275861</v>
      </c>
      <c r="FB476" s="189">
        <v>2</v>
      </c>
      <c r="FC476" s="38">
        <f>VLOOKUP(A476,[10]Hoja15!$A$1:$D$63,4,0)</f>
        <v>152.20700152207002</v>
      </c>
      <c r="FD476" s="18">
        <f>VLOOKUP(A476,[10]Hoja15!$A$1:$D$63,2,0)</f>
        <v>1</v>
      </c>
      <c r="FE476" s="38">
        <v>0</v>
      </c>
      <c r="FF476" s="18">
        <v>0</v>
      </c>
      <c r="FG476" s="18">
        <v>0</v>
      </c>
      <c r="FH476" s="18">
        <v>0</v>
      </c>
      <c r="FI476" s="18">
        <v>0</v>
      </c>
      <c r="FJ476" s="18">
        <v>0</v>
      </c>
      <c r="FK476" s="38">
        <f>VLOOKUP(A476,[10]Hoja19!$A$1:$D$97,4,0)</f>
        <v>152.20700152207002</v>
      </c>
      <c r="FL476" s="18">
        <f>VLOOKUP(A476,[10]Hoja19!$A$1:$D$97,2,0)</f>
        <v>1</v>
      </c>
      <c r="FM476" s="38">
        <v>0</v>
      </c>
      <c r="FN476" s="18">
        <v>0</v>
      </c>
      <c r="FO476" s="38">
        <v>0</v>
      </c>
      <c r="FP476" s="18">
        <v>0</v>
      </c>
      <c r="FQ476" s="38">
        <v>0</v>
      </c>
      <c r="FR476" s="18">
        <v>0</v>
      </c>
      <c r="FS476" s="38">
        <f>VLOOKUP(A476,'[3]2019'!$A$8:$M$140,13,0)</f>
        <v>0</v>
      </c>
      <c r="FT476" s="18">
        <f>VLOOKUP(A476,'[3]2019'!$A$8:$M$140,12,0)</f>
        <v>0</v>
      </c>
      <c r="FU476" s="38">
        <f>VLOOKUP(A476,'[3]2019'!$A$8:$O$140,15,0)</f>
        <v>0</v>
      </c>
      <c r="FV476" s="18">
        <f>VLOOKUP(A476,'[3]2019'!$A$8:$O$140,14,0)</f>
        <v>0</v>
      </c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</row>
    <row r="477" spans="1:243" s="11" customFormat="1" ht="12.75">
      <c r="A477" s="17" t="s">
        <v>747</v>
      </c>
      <c r="B477" s="18" t="s">
        <v>748</v>
      </c>
      <c r="C477" s="17" t="s">
        <v>547</v>
      </c>
      <c r="D477" s="25">
        <v>6</v>
      </c>
      <c r="E477" s="27">
        <v>2019</v>
      </c>
      <c r="F477" s="31"/>
      <c r="G477" s="194">
        <v>49659</v>
      </c>
      <c r="H477" s="194">
        <v>35217</v>
      </c>
      <c r="I477" s="194">
        <v>14442</v>
      </c>
      <c r="J477" s="200">
        <v>41.9</v>
      </c>
      <c r="K477" s="40">
        <f>VLOOKUP(A477,'[6]1.COBERTURA  DANE'!$B$7:$G$139,5,0)</f>
        <v>25829</v>
      </c>
      <c r="L477" s="26">
        <v>42.27</v>
      </c>
      <c r="M477" s="32">
        <v>26056</v>
      </c>
      <c r="N477" s="187">
        <v>4856</v>
      </c>
      <c r="O477" s="187">
        <v>2500</v>
      </c>
      <c r="P477" s="187">
        <v>2356</v>
      </c>
      <c r="Q477" s="196">
        <f>VLOOKUP($A477,[7]Hoja1!$A$1:$H$3750,6,0)</f>
        <v>5843</v>
      </c>
      <c r="R477" s="196">
        <f>VLOOKUP($A477,[7]Hoja1!$A$1:$H$3750,7,0)</f>
        <v>3006</v>
      </c>
      <c r="S477" s="196">
        <f>VLOOKUP($A477,[7]Hoja1!$A$1:$H$3750,8,0)</f>
        <v>2837</v>
      </c>
      <c r="T477" s="187">
        <v>5017</v>
      </c>
      <c r="U477" s="187">
        <v>2561</v>
      </c>
      <c r="V477" s="187">
        <v>2456</v>
      </c>
      <c r="W477" s="198">
        <f>VLOOKUP($A477,[7]Hoja1!$A$1:$K$3750,9,0)</f>
        <v>6090</v>
      </c>
      <c r="X477" s="198">
        <f>VLOOKUP($A477,[7]Hoja1!$A$1:$K$3750,10,0)</f>
        <v>3103</v>
      </c>
      <c r="Y477" s="198">
        <f>VLOOKUP($A477,[7]Hoja1!$A$1:$K$3750,11,0)</f>
        <v>2987</v>
      </c>
      <c r="Z477" s="187">
        <v>5192</v>
      </c>
      <c r="AA477" s="187">
        <v>2648</v>
      </c>
      <c r="AB477" s="187">
        <v>2544</v>
      </c>
      <c r="AC477" s="198">
        <f>VLOOKUP(A477,[7]Hoja1!$A$1:$Q$3765,12,0)</f>
        <v>6271</v>
      </c>
      <c r="AD477" s="198">
        <f>VLOOKUP($A477,[7]Hoja1!$A$1:$Q$3765,13,0)</f>
        <v>3228</v>
      </c>
      <c r="AE477" s="198">
        <f>VLOOKUP($A477,[7]Hoja1!$A$1:$Q$3750,14,0)</f>
        <v>3043</v>
      </c>
      <c r="AF477" s="187">
        <v>5190</v>
      </c>
      <c r="AG477" s="187">
        <v>2709</v>
      </c>
      <c r="AH477" s="187">
        <v>2481</v>
      </c>
      <c r="AI477" s="198">
        <f>VLOOKUP($A477,[7]Hoja1!$A$1:$Q$3750,15,0)</f>
        <v>10315</v>
      </c>
      <c r="AJ477" s="198">
        <f>VLOOKUP($A477,[7]Hoja1!$A$1:$Q$3750,16,0)</f>
        <v>5276</v>
      </c>
      <c r="AK477" s="198">
        <f>VLOOKUP($A477,[7]Hoja1!$A$1:$Q$3750,17,0)</f>
        <v>5039</v>
      </c>
      <c r="AL477" s="187">
        <v>4776</v>
      </c>
      <c r="AM477" s="187">
        <v>2475</v>
      </c>
      <c r="AN477" s="187">
        <v>2301</v>
      </c>
      <c r="AO477" s="31"/>
      <c r="AP477" s="31"/>
      <c r="AQ477" s="31"/>
      <c r="AR477" s="31"/>
      <c r="AS477" s="27"/>
      <c r="AT477" s="31"/>
      <c r="AU477" s="31"/>
      <c r="AV477" s="31"/>
      <c r="AW477" s="31"/>
      <c r="AX477" s="38">
        <f>VLOOKUP(A477,[2]INFANTIL!$A$8:$AE$140,31,0)</f>
        <v>14.893617021276597</v>
      </c>
      <c r="AY477" s="18">
        <f>VLOOKUP(A477,[2]INFANTIL!$A$8:$AE$140,30,0)</f>
        <v>14</v>
      </c>
      <c r="AZ477" s="199">
        <f>VLOOKUP(A477,'[3]2019'!$A$8:$E$140,5,0)</f>
        <v>3.2948929159802307</v>
      </c>
      <c r="BA477" s="23">
        <f>VLOOKUP(A477,'[3]2019'!$A$8:$F$140,4,0)</f>
        <v>16</v>
      </c>
      <c r="BB477" s="22">
        <f>VLOOKUP(A477,'[2]MATERNAS DIRECTAS'!$A$8:$AE$140,31,0)</f>
        <v>106.38297872340426</v>
      </c>
      <c r="BC477" s="23">
        <f>VLOOKUP(A477,'[2]MATERNAS DIRECTAS'!$A$8:$AE$140,30,0)</f>
        <v>1</v>
      </c>
      <c r="BD477" s="28">
        <v>20.59308072487644</v>
      </c>
      <c r="BE477" s="29">
        <v>1</v>
      </c>
      <c r="BF477" s="38">
        <f>VLOOKUP(A477,[8]Controles!$A$7:$P$139,12,0)</f>
        <v>8.1914893617021267</v>
      </c>
      <c r="BG477" s="18">
        <f>VLOOKUP(A477,[8]Controles!$A$7:$L$139,11,0)</f>
        <v>77</v>
      </c>
      <c r="BH477" s="38">
        <f>VLOOKUP(A477,[8]Peso!$A$7:$D$139,4,0)</f>
        <v>6.4893617021276588</v>
      </c>
      <c r="BI477" s="18">
        <f>VLOOKUP(A477,[8]Peso!$A$7:$D$139,3,0)</f>
        <v>61</v>
      </c>
      <c r="BJ477" s="22">
        <f>VLOOKUP(A477,'[2]EDA &lt; 5AÑOS'!$A$8:$AE$140,31,0)</f>
        <v>0</v>
      </c>
      <c r="BK477" s="23">
        <f>VLOOKUP(A477,'[2]EDA &lt; 5AÑOS'!$A$8:$AE$140,30,0)</f>
        <v>0</v>
      </c>
      <c r="BL477" s="22">
        <f>VLOOKUP(A477,'[2]IRA &lt; 5AÑOS'!$A$8:$AE$140,31,0)</f>
        <v>0</v>
      </c>
      <c r="BM477" s="23">
        <f>VLOOKUP(A477,'[2]IRA &lt; 5AÑOS'!$A$8:$AE$140,30,0)</f>
        <v>0</v>
      </c>
      <c r="BN477" s="18">
        <v>0</v>
      </c>
      <c r="BO477" s="18">
        <v>0</v>
      </c>
      <c r="BP477" s="18">
        <v>0</v>
      </c>
      <c r="BQ477" s="18">
        <v>0</v>
      </c>
      <c r="BR477" s="37">
        <v>0</v>
      </c>
      <c r="BS477" s="26">
        <v>0</v>
      </c>
      <c r="BT477" s="18">
        <v>0</v>
      </c>
      <c r="BU477" s="18">
        <v>0</v>
      </c>
      <c r="BV477" s="201">
        <v>0.23943661971830985</v>
      </c>
      <c r="BW477" s="201">
        <v>1.1490610328638498</v>
      </c>
      <c r="BX477" s="201">
        <v>1.1443661971830985</v>
      </c>
      <c r="BY477" s="201">
        <v>1.1467136150234742</v>
      </c>
      <c r="BZ477" s="201">
        <v>1.1161971830985915</v>
      </c>
      <c r="CA477" s="201">
        <v>0.99767441860465111</v>
      </c>
      <c r="CB477" s="201">
        <v>1.1511627906976745</v>
      </c>
      <c r="CC477" s="18" t="str">
        <f>VLOOKUP(A477,[9]ESTADISTICAS_EN_EDUCACION_BASIC!$C$3:$AK$127,10,0)</f>
        <v>90.8</v>
      </c>
      <c r="CD477" s="18" t="str">
        <f>VLOOKUP(A477,[9]ESTADISTICAS_EN_EDUCACION_BASIC!$C$3:$AK$158,5,0)</f>
        <v>68.1</v>
      </c>
      <c r="CE477" s="18" t="str">
        <f>VLOOKUP(A477,[9]ESTADISTICAS_EN_EDUCACION_BASIC!$C$3:$AK$127,17,0)</f>
        <v>1.69</v>
      </c>
      <c r="CF477" s="24"/>
      <c r="CG477" s="24"/>
      <c r="CH477" s="20" t="e">
        <f>VLOOKUP(A477,#REF!,4,0)</f>
        <v>#REF!</v>
      </c>
      <c r="CI477" s="21" t="e">
        <f>VLOOKUP(A477,#REF!,2,0)</f>
        <v>#REF!</v>
      </c>
      <c r="CJ477" s="38">
        <f>VLOOKUP(A477,'[3]2019'!$A$8:$G$140,7,0)</f>
        <v>0.19932230416583616</v>
      </c>
      <c r="CK477" s="18">
        <f>VLOOKUP(A477,'[3]2019'!$A$9:$G$140,6,0)</f>
        <v>1</v>
      </c>
      <c r="CL477" s="18">
        <v>20.52</v>
      </c>
      <c r="CM477" s="26">
        <v>1</v>
      </c>
      <c r="CN477" s="38">
        <v>61.55</v>
      </c>
      <c r="CO477" s="18">
        <v>3</v>
      </c>
      <c r="CP477" s="18">
        <v>0</v>
      </c>
      <c r="CQ477" s="18">
        <v>0</v>
      </c>
      <c r="CR477" s="18">
        <v>0</v>
      </c>
      <c r="CS477" s="18">
        <v>0</v>
      </c>
      <c r="CT477" s="18">
        <v>0</v>
      </c>
      <c r="CU477" s="18">
        <v>0</v>
      </c>
      <c r="CV477" s="18">
        <v>0</v>
      </c>
      <c r="CW477" s="18">
        <v>0</v>
      </c>
      <c r="CX477" s="18">
        <v>0</v>
      </c>
      <c r="CY477" s="18">
        <v>0</v>
      </c>
      <c r="CZ477" s="38">
        <v>0</v>
      </c>
      <c r="DA477" s="18">
        <v>0</v>
      </c>
      <c r="DB477" s="38">
        <f>VLOOKUP(A477,'[3]2019'!$A$8:$I$140,9,0)</f>
        <v>0</v>
      </c>
      <c r="DC477" s="18">
        <f>VLOOKUP(A477,'[3]2019'!$A$8:$I$140,8,0)</f>
        <v>0</v>
      </c>
      <c r="DD477" s="18">
        <f>VLOOKUP(A477,[9]ESTADISTICAS_EN_EDUCACION_BASIC!$C$3:$AK$127,11,0)</f>
        <v>123</v>
      </c>
      <c r="DE477" s="18" t="str">
        <f>VLOOKUP($A477,[9]ESTADISTICAS_EN_EDUCACION_BASIC!$C$3:$AK$127,6,0)</f>
        <v>89.5</v>
      </c>
      <c r="DF477" s="18" t="str">
        <f>VLOOKUP($A477,[9]ESTADISTICAS_EN_EDUCACION_BASIC!$C$3:$AK$127,18,0)</f>
        <v>1.69</v>
      </c>
      <c r="DG477" s="18" t="str">
        <f>VLOOKUP($A477,[9]ESTADISTICAS_EN_EDUCACION_BASIC!$C$3:$AK$127,28,0)</f>
        <v>2.04</v>
      </c>
      <c r="DH477" s="38">
        <v>0</v>
      </c>
      <c r="DI477" s="18">
        <v>0</v>
      </c>
      <c r="DJ477" s="38">
        <v>0</v>
      </c>
      <c r="DK477" s="18">
        <v>0</v>
      </c>
      <c r="DL477" s="38">
        <f>VLOOKUP(A477,'[10]VIPNAL 6 - 11'!$A$1:$D$28,4,0)</f>
        <v>16.420361247947454</v>
      </c>
      <c r="DM477" s="18">
        <f>VLOOKUP(A477,'[10]VIPNAL 6 - 11'!$A$1:$D$28,2,0)</f>
        <v>1</v>
      </c>
      <c r="DN477" s="38">
        <f>VLOOKUP(A477,[10]Hoja8!$A$1:$D$72,4,0)</f>
        <v>15.946420028703555</v>
      </c>
      <c r="DO477" s="18">
        <f>VLOOKUP(A477,[10]Hoja8!$A$1:$D$72,2,0)</f>
        <v>1</v>
      </c>
      <c r="DP477" s="38">
        <f>VLOOKUP(A477,[10]Hoja10!$A$1:$D$61,4,0)</f>
        <v>47.83926008611067</v>
      </c>
      <c r="DQ477" s="18">
        <f>VLOOKUP(A477,[10]Hoja10!$A$1:$D$61,2,0)</f>
        <v>3</v>
      </c>
      <c r="DR477" s="38">
        <f>VLOOKUP(A477,[10]Hoja11!$A$1:$D$24,4,0)</f>
        <v>15.946420028703555</v>
      </c>
      <c r="DS477" s="18">
        <f>VLOOKUP(A477,[10]Hoja11!$A$1:$D$24,2,0)</f>
        <v>1</v>
      </c>
      <c r="DT477" s="38">
        <f>VLOOKUP(A477,[10]Hoja12!$A$1:$D$41,4,0)</f>
        <v>15.946420028703555</v>
      </c>
      <c r="DU477" s="18">
        <f>VLOOKUP(A477,[10]Hoja12!$A$1:$D$41,2,0)</f>
        <v>1</v>
      </c>
      <c r="DV477" s="18">
        <v>0</v>
      </c>
      <c r="DW477" s="18">
        <v>0</v>
      </c>
      <c r="DX477" s="38">
        <f>VLOOKUP(A477,[10]Hoja14!$A$1:$D$13,4,0)</f>
        <v>15.946420028703555</v>
      </c>
      <c r="DY477" s="18">
        <f>VLOOKUP(A477,[10]Hoja14!$A$1:$D$13,2,0)</f>
        <v>1</v>
      </c>
      <c r="DZ477" s="188">
        <v>8.2547169811320753</v>
      </c>
      <c r="EA477" s="189">
        <v>21</v>
      </c>
      <c r="EB477" s="188">
        <v>103.99032648125755</v>
      </c>
      <c r="EC477" s="189">
        <v>258</v>
      </c>
      <c r="ED477" s="38">
        <f>VLOOKUP(A477,'[3]2019'!$A$8:$K$140,11,0)</f>
        <v>1.3487475915221581</v>
      </c>
      <c r="EE477" s="18">
        <f>VLOOKUP(A477,'[3]2019'!$A$8:$K$140,10,0)</f>
        <v>7</v>
      </c>
      <c r="EF477" s="18">
        <f>VLOOKUP($A477,[9]ESTADISTICAS_EN_EDUCACION_BASIC!$C$3:$AK$127,11,0)</f>
        <v>123</v>
      </c>
      <c r="EG477" s="18" t="str">
        <f>VLOOKUP($A477,[9]ESTADISTICAS_EN_EDUCACION_BASIC!$C$3:$AK$127,7,0)</f>
        <v>61.5</v>
      </c>
      <c r="EH477" s="18" t="str">
        <f>VLOOKUP($A477,[9]ESTADISTICAS_EN_EDUCACION_BASIC!$C$3:$AK$127,18,0)</f>
        <v>1.69</v>
      </c>
      <c r="EI477" s="18" t="str">
        <f>VLOOKUP($A477,[9]ESTADISTICAS_EN_EDUCACION_BASIC!$C$3:$AK$127,29,0)</f>
        <v>2.87</v>
      </c>
      <c r="EJ477" s="31"/>
      <c r="EK477" s="31"/>
      <c r="EL477" s="18" t="str">
        <f>VLOOKUP($A477,[9]ESTADISTICAS_EN_EDUCACION_BASIC!$C$3:$AK$127,13,0)</f>
        <v>48.1</v>
      </c>
      <c r="EM477" s="18" t="str">
        <f>VLOOKUP($A477,[9]ESTADISTICAS_EN_EDUCACION_BASIC!$C$3:$AK$127,8,0)</f>
        <v>22.5</v>
      </c>
      <c r="EN477" s="18" t="str">
        <f>VLOOKUP($A477,[9]ESTADISTICAS_EN_EDUCACION_BASIC!$C$3:$AK$127,20,0)</f>
        <v>2.93</v>
      </c>
      <c r="EO477" s="18" t="str">
        <f>VLOOKUP($A477,[9]ESTADISTICAS_EN_EDUCACION_BASIC!$C$3:$AK$127,30,0)</f>
        <v>6.48</v>
      </c>
      <c r="EP477" s="38">
        <f>VLOOKUP(A477,[10]Hoja2!$A$1:$D$72,4,0)</f>
        <v>15.946420028703555</v>
      </c>
      <c r="EQ477" s="18">
        <f>VLOOKUP(A477,[10]Hoja2!$A$1:$D$72,2,0)</f>
        <v>1</v>
      </c>
      <c r="ER477" s="38">
        <f>VLOOKUP(A477,[10]Hoja3!$A$1:$D$89,4,0)</f>
        <v>79.732100143517783</v>
      </c>
      <c r="ES477" s="18">
        <f>VLOOKUP(A477,[10]Hoja3!$A$1:$D$89,2,0)</f>
        <v>5</v>
      </c>
      <c r="ET477" s="38">
        <f>VLOOKUP(A477,[10]Hoja5!$A$1:$D$76,4,0)</f>
        <v>63.78568011481422</v>
      </c>
      <c r="EU477" s="18">
        <f>VLOOKUP(A477,[10]Hoja5!$A$1:$D$75,2,0)</f>
        <v>4</v>
      </c>
      <c r="EV477" s="38">
        <f>VLOOKUP(A477,[10]Hoja7!$A$1:$D$76,4,0)</f>
        <v>15.946420028703555</v>
      </c>
      <c r="EW477" s="18">
        <f>VLOOKUP(A477,[10]Hoja7!$A$1:$D$77,2,0)</f>
        <v>1</v>
      </c>
      <c r="EX477" s="31"/>
      <c r="EY477" s="188">
        <v>130.3780964797914</v>
      </c>
      <c r="EZ477" s="189">
        <v>300</v>
      </c>
      <c r="FA477" s="188">
        <v>106.218792555606</v>
      </c>
      <c r="FB477" s="189">
        <v>234</v>
      </c>
      <c r="FC477" s="38">
        <f>VLOOKUP(A477,[10]Hoja15!$A$1:$D$63,4,0)</f>
        <v>38.778477944740672</v>
      </c>
      <c r="FD477" s="18">
        <f>VLOOKUP(A477,[10]Hoja15!$A$1:$D$63,2,0)</f>
        <v>4</v>
      </c>
      <c r="FE477" s="38">
        <f>VLOOKUP(A477,[10]Hoja16!$A$1:$D$88,4,0)</f>
        <v>126.03005332040718</v>
      </c>
      <c r="FF477" s="18">
        <f>VLOOKUP(A477,[10]Hoja16!$A$1:$D$88,2,0)</f>
        <v>13</v>
      </c>
      <c r="FG477" s="18">
        <v>0</v>
      </c>
      <c r="FH477" s="18">
        <v>0</v>
      </c>
      <c r="FI477" s="38">
        <f>VLOOKUP(A477,[10]Hoja18!$A$1:$D$40,4,0)</f>
        <v>9.694619486185168</v>
      </c>
      <c r="FJ477" s="18">
        <f>VLOOKUP(A477,[10]Hoja18!$A$1:$D$40,2,0)</f>
        <v>1</v>
      </c>
      <c r="FK477" s="38">
        <f>VLOOKUP(A477,[10]Hoja19!$A$1:$D$97,4,0)</f>
        <v>174.50315075133301</v>
      </c>
      <c r="FL477" s="18">
        <f>VLOOKUP(A477,[10]Hoja19!$A$1:$D$97,2,0)</f>
        <v>18</v>
      </c>
      <c r="FM477" s="38">
        <f>VLOOKUP(A477,[10]Hoja20!$A$1:$D$91,4,0)</f>
        <v>29.0838584585555</v>
      </c>
      <c r="FN477" s="18">
        <f>VLOOKUP(A477,[10]Hoja20!$A$1:$D$91,2,0)</f>
        <v>3</v>
      </c>
      <c r="FO477" s="38">
        <f>VLOOKUP(A477,[10]Hoja21!$A$1:$D$101,4,0)</f>
        <v>145.4192922927775</v>
      </c>
      <c r="FP477" s="18">
        <f>VLOOKUP(A477,[10]Hoja21!$A$1:$D$101,2,0)</f>
        <v>15</v>
      </c>
      <c r="FQ477" s="38">
        <f>VLOOKUP(A477,[10]Hoja22!$A$1:$D$60,4,0)</f>
        <v>19.389238972370336</v>
      </c>
      <c r="FR477" s="18">
        <f>VLOOKUP(A477,[10]Hoja22!$A$1:$D$60,2,0)</f>
        <v>2</v>
      </c>
      <c r="FS477" s="38">
        <f>VLOOKUP(A477,'[3]2019'!$A$8:$M$140,13,0)</f>
        <v>2.3031825795644894</v>
      </c>
      <c r="FT477" s="18">
        <f>VLOOKUP(A477,'[3]2019'!$A$8:$M$140,12,0)</f>
        <v>11</v>
      </c>
      <c r="FU477" s="38">
        <f>VLOOKUP(A477,'[3]2019'!$A$8:$O$140,15,0)</f>
        <v>0.46242774566473988</v>
      </c>
      <c r="FV477" s="18">
        <f>VLOOKUP(A477,'[3]2019'!$A$8:$O$140,14,0)</f>
        <v>2</v>
      </c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</row>
    <row r="478" spans="1:243" s="11" customFormat="1" ht="12.75">
      <c r="A478" s="17" t="s">
        <v>757</v>
      </c>
      <c r="B478" s="18" t="s">
        <v>758</v>
      </c>
      <c r="C478" s="17" t="s">
        <v>514</v>
      </c>
      <c r="D478" s="25">
        <v>6</v>
      </c>
      <c r="E478" s="27">
        <v>2019</v>
      </c>
      <c r="F478" s="31"/>
      <c r="G478" s="194">
        <v>3954</v>
      </c>
      <c r="H478" s="194">
        <v>2971</v>
      </c>
      <c r="I478" s="194">
        <v>983</v>
      </c>
      <c r="J478" s="200">
        <v>31.4</v>
      </c>
      <c r="K478" s="40">
        <f>VLOOKUP(A478,'[6]1.COBERTURA  DANE'!$B$7:$G$139,5,0)</f>
        <v>1091</v>
      </c>
      <c r="L478" s="26">
        <v>45.28</v>
      </c>
      <c r="M478" s="32">
        <v>1573</v>
      </c>
      <c r="N478" s="187">
        <v>180</v>
      </c>
      <c r="O478" s="187">
        <v>98</v>
      </c>
      <c r="P478" s="187">
        <v>82</v>
      </c>
      <c r="Q478" s="196">
        <f>VLOOKUP($A478,[7]Hoja1!$A$1:$H$3750,6,0)</f>
        <v>217</v>
      </c>
      <c r="R478" s="196">
        <f>VLOOKUP($A478,[7]Hoja1!$A$1:$H$3750,7,0)</f>
        <v>118</v>
      </c>
      <c r="S478" s="196">
        <f>VLOOKUP($A478,[7]Hoja1!$A$1:$H$3750,8,0)</f>
        <v>99</v>
      </c>
      <c r="T478" s="187">
        <v>209</v>
      </c>
      <c r="U478" s="187">
        <v>110</v>
      </c>
      <c r="V478" s="187">
        <v>99</v>
      </c>
      <c r="W478" s="198">
        <f>VLOOKUP($A478,[7]Hoja1!$A$1:$K$3750,9,0)</f>
        <v>269</v>
      </c>
      <c r="X478" s="198">
        <f>VLOOKUP($A478,[7]Hoja1!$A$1:$K$3750,10,0)</f>
        <v>140</v>
      </c>
      <c r="Y478" s="198">
        <f>VLOOKUP($A478,[7]Hoja1!$A$1:$K$3750,11,0)</f>
        <v>129</v>
      </c>
      <c r="Z478" s="187">
        <v>256</v>
      </c>
      <c r="AA478" s="187">
        <v>131</v>
      </c>
      <c r="AB478" s="187">
        <v>125</v>
      </c>
      <c r="AC478" s="198">
        <f>VLOOKUP(A478,[7]Hoja1!$A$1:$Q$3765,12,0)</f>
        <v>331</v>
      </c>
      <c r="AD478" s="198">
        <f>VLOOKUP($A478,[7]Hoja1!$A$1:$Q$3765,13,0)</f>
        <v>168</v>
      </c>
      <c r="AE478" s="198">
        <f>VLOOKUP($A478,[7]Hoja1!$A$1:$Q$3750,14,0)</f>
        <v>163</v>
      </c>
      <c r="AF478" s="187">
        <v>287</v>
      </c>
      <c r="AG478" s="187">
        <v>145</v>
      </c>
      <c r="AH478" s="187">
        <v>142</v>
      </c>
      <c r="AI478" s="198">
        <f>VLOOKUP($A478,[7]Hoja1!$A$1:$Q$3750,15,0)</f>
        <v>594</v>
      </c>
      <c r="AJ478" s="198">
        <f>VLOOKUP($A478,[7]Hoja1!$A$1:$Q$3750,16,0)</f>
        <v>318</v>
      </c>
      <c r="AK478" s="198">
        <f>VLOOKUP($A478,[7]Hoja1!$A$1:$Q$3750,17,0)</f>
        <v>276</v>
      </c>
      <c r="AL478" s="187">
        <v>268</v>
      </c>
      <c r="AM478" s="187">
        <v>141</v>
      </c>
      <c r="AN478" s="187">
        <v>127</v>
      </c>
      <c r="AO478" s="31"/>
      <c r="AP478" s="31"/>
      <c r="AQ478" s="31"/>
      <c r="AR478" s="31"/>
      <c r="AS478" s="27"/>
      <c r="AT478" s="31"/>
      <c r="AU478" s="31"/>
      <c r="AV478" s="31"/>
      <c r="AW478" s="31"/>
      <c r="AX478" s="38">
        <f>VLOOKUP(A478,[2]INFANTIL!$A$8:$AE$140,31,0)</f>
        <v>0</v>
      </c>
      <c r="AY478" s="18">
        <f>VLOOKUP(A478,[2]INFANTIL!$A$8:$AE$140,30,0)</f>
        <v>0</v>
      </c>
      <c r="AZ478" s="199">
        <f>VLOOKUP(A478,'[3]2019'!$A$8:$E$140,5,0)</f>
        <v>0</v>
      </c>
      <c r="BA478" s="23">
        <f>VLOOKUP(A478,'[3]2019'!$A$8:$F$140,4,0)</f>
        <v>0</v>
      </c>
      <c r="BB478" s="22">
        <f>VLOOKUP(A478,'[2]MATERNAS DIRECTAS'!$A$8:$AE$140,31,0)</f>
        <v>0</v>
      </c>
      <c r="BC478" s="23">
        <f>VLOOKUP(A478,'[2]MATERNAS DIRECTAS'!$A$8:$AE$140,30,0)</f>
        <v>0</v>
      </c>
      <c r="BD478" s="28">
        <v>0</v>
      </c>
      <c r="BE478" s="29">
        <v>0</v>
      </c>
      <c r="BF478" s="38">
        <f>VLOOKUP(A478,[8]Controles!$A$7:$P$139,12,0)</f>
        <v>4.1666666666666661</v>
      </c>
      <c r="BG478" s="18">
        <f>VLOOKUP(A478,[8]Controles!$A$7:$L$139,11,0)</f>
        <v>1</v>
      </c>
      <c r="BH478" s="38">
        <f>VLOOKUP(A478,[8]Peso!$A$7:$D$139,4,0)</f>
        <v>16.666666666666664</v>
      </c>
      <c r="BI478" s="18">
        <f>VLOOKUP(A478,[8]Peso!$A$7:$D$139,3,0)</f>
        <v>4</v>
      </c>
      <c r="BJ478" s="22">
        <f>VLOOKUP(A478,'[2]EDA &lt; 5AÑOS'!$A$8:$AE$140,31,0)</f>
        <v>0</v>
      </c>
      <c r="BK478" s="23">
        <f>VLOOKUP(A478,'[2]EDA &lt; 5AÑOS'!$A$8:$AE$140,30,0)</f>
        <v>0</v>
      </c>
      <c r="BL478" s="22">
        <f>VLOOKUP(A478,'[2]IRA &lt; 5AÑOS'!$A$8:$AE$140,31,0)</f>
        <v>0</v>
      </c>
      <c r="BM478" s="23">
        <f>VLOOKUP(A478,'[2]IRA &lt; 5AÑOS'!$A$8:$AE$140,30,0)</f>
        <v>0</v>
      </c>
      <c r="BN478" s="18">
        <v>0</v>
      </c>
      <c r="BO478" s="18">
        <v>0</v>
      </c>
      <c r="BP478" s="18">
        <v>0</v>
      </c>
      <c r="BQ478" s="18">
        <v>0</v>
      </c>
      <c r="BR478" s="37">
        <v>0</v>
      </c>
      <c r="BS478" s="26">
        <v>0</v>
      </c>
      <c r="BT478" s="18">
        <v>0</v>
      </c>
      <c r="BU478" s="18">
        <v>0</v>
      </c>
      <c r="BV478" s="201">
        <v>0.22222222222222221</v>
      </c>
      <c r="BW478" s="201">
        <v>1.037037037037037</v>
      </c>
      <c r="BX478" s="201">
        <v>1</v>
      </c>
      <c r="BY478" s="201">
        <v>0.92592592592592593</v>
      </c>
      <c r="BZ478" s="201">
        <v>1</v>
      </c>
      <c r="CA478" s="201">
        <v>0.77777777777777779</v>
      </c>
      <c r="CB478" s="201">
        <v>0.92592592592592593</v>
      </c>
      <c r="CC478" s="18" t="str">
        <f>VLOOKUP(A478,[9]ESTADISTICAS_EN_EDUCACION_BASIC!$C$3:$AK$127,10,0)</f>
        <v>90.8</v>
      </c>
      <c r="CD478" s="18" t="str">
        <f>VLOOKUP(A478,[9]ESTADISTICAS_EN_EDUCACION_BASIC!$C$3:$AK$158,5,0)</f>
        <v>55.4</v>
      </c>
      <c r="CE478" s="18" t="str">
        <f>VLOOKUP(A478,[9]ESTADISTICAS_EN_EDUCACION_BASIC!$C$3:$AK$127,17,0)</f>
        <v>6.78</v>
      </c>
      <c r="CF478" s="24"/>
      <c r="CG478" s="24"/>
      <c r="CH478" s="20">
        <v>0</v>
      </c>
      <c r="CI478" s="21">
        <v>0</v>
      </c>
      <c r="CJ478" s="38">
        <f>VLOOKUP(A478,'[3]2019'!$A$8:$G$140,7,0)</f>
        <v>0</v>
      </c>
      <c r="CK478" s="18">
        <f>VLOOKUP(A478,'[3]2019'!$A$9:$G$140,6,0)</f>
        <v>0</v>
      </c>
      <c r="CL478" s="18">
        <v>0</v>
      </c>
      <c r="CM478" s="26">
        <v>0</v>
      </c>
      <c r="CN478" s="38">
        <v>549.45000000000005</v>
      </c>
      <c r="CO478" s="18">
        <v>1</v>
      </c>
      <c r="CP478" s="18">
        <v>0</v>
      </c>
      <c r="CQ478" s="18">
        <v>0</v>
      </c>
      <c r="CR478" s="18">
        <v>0</v>
      </c>
      <c r="CS478" s="18">
        <v>0</v>
      </c>
      <c r="CT478" s="18">
        <v>0</v>
      </c>
      <c r="CU478" s="18">
        <v>0</v>
      </c>
      <c r="CV478" s="18">
        <v>0</v>
      </c>
      <c r="CW478" s="18">
        <v>0</v>
      </c>
      <c r="CX478" s="18">
        <v>0</v>
      </c>
      <c r="CY478" s="18">
        <v>0</v>
      </c>
      <c r="CZ478" s="38">
        <v>0</v>
      </c>
      <c r="DA478" s="18">
        <v>0</v>
      </c>
      <c r="DB478" s="38">
        <f>VLOOKUP(A478,'[3]2019'!$A$8:$I$140,9,0)</f>
        <v>0</v>
      </c>
      <c r="DC478" s="18">
        <f>VLOOKUP(A478,'[3]2019'!$A$8:$I$140,8,0)</f>
        <v>0</v>
      </c>
      <c r="DD478" s="18" t="str">
        <f>VLOOKUP(A478,[9]ESTADISTICAS_EN_EDUCACION_BASIC!$C$3:$AK$127,11,0)</f>
        <v>173.1</v>
      </c>
      <c r="DE478" s="18" t="str">
        <f>VLOOKUP($A478,[9]ESTADISTICAS_EN_EDUCACION_BASIC!$C$3:$AK$127,6,0)</f>
        <v>132.6</v>
      </c>
      <c r="DF478" s="18" t="str">
        <f>VLOOKUP($A478,[9]ESTADISTICAS_EN_EDUCACION_BASIC!$C$3:$AK$127,18,0)</f>
        <v>1.4</v>
      </c>
      <c r="DG478" s="18">
        <f>VLOOKUP($A478,[9]ESTADISTICAS_EN_EDUCACION_BASIC!$C$3:$AK$127,28,0)</f>
        <v>0</v>
      </c>
      <c r="DH478" s="38">
        <v>0</v>
      </c>
      <c r="DI478" s="18">
        <v>0</v>
      </c>
      <c r="DJ478" s="38">
        <v>0</v>
      </c>
      <c r="DK478" s="18">
        <v>0</v>
      </c>
      <c r="DL478" s="18">
        <v>0</v>
      </c>
      <c r="DM478" s="18">
        <v>0</v>
      </c>
      <c r="DN478" s="38">
        <f>VLOOKUP(A478,[10]Hoja8!$A$1:$D$72,4,0)</f>
        <v>302.11480362537765</v>
      </c>
      <c r="DO478" s="18">
        <f>VLOOKUP(A478,[10]Hoja8!$A$1:$D$72,2,0)</f>
        <v>1</v>
      </c>
      <c r="DP478" s="18">
        <v>0</v>
      </c>
      <c r="DQ478" s="18">
        <v>0</v>
      </c>
      <c r="DR478" s="18">
        <v>0</v>
      </c>
      <c r="DS478" s="18">
        <v>0</v>
      </c>
      <c r="DT478" s="18">
        <v>0</v>
      </c>
      <c r="DU478" s="18">
        <v>0</v>
      </c>
      <c r="DV478" s="18">
        <v>0</v>
      </c>
      <c r="DW478" s="18">
        <v>0</v>
      </c>
      <c r="DX478" s="18">
        <v>0</v>
      </c>
      <c r="DY478" s="18">
        <v>0</v>
      </c>
      <c r="DZ478" s="188">
        <v>0</v>
      </c>
      <c r="EA478" s="189">
        <v>0</v>
      </c>
      <c r="EB478" s="188">
        <v>28.169014084507044</v>
      </c>
      <c r="EC478" s="189">
        <v>4</v>
      </c>
      <c r="ED478" s="38">
        <f>VLOOKUP(A478,'[3]2019'!$A$8:$K$140,11,0)</f>
        <v>0</v>
      </c>
      <c r="EE478" s="18">
        <f>VLOOKUP(A478,'[3]2019'!$A$8:$K$140,10,0)</f>
        <v>0</v>
      </c>
      <c r="EF478" s="18" t="str">
        <f>VLOOKUP($A478,[9]ESTADISTICAS_EN_EDUCACION_BASIC!$C$3:$AK$127,11,0)</f>
        <v>173.1</v>
      </c>
      <c r="EG478" s="18" t="str">
        <f>VLOOKUP($A478,[9]ESTADISTICAS_EN_EDUCACION_BASIC!$C$3:$AK$127,7,0)</f>
        <v>90.7</v>
      </c>
      <c r="EH478" s="18" t="str">
        <f>VLOOKUP($A478,[9]ESTADISTICAS_EN_EDUCACION_BASIC!$C$3:$AK$127,18,0)</f>
        <v>1.4</v>
      </c>
      <c r="EI478" s="18">
        <f>VLOOKUP($A478,[9]ESTADISTICAS_EN_EDUCACION_BASIC!$C$3:$AK$127,29,0)</f>
        <v>0</v>
      </c>
      <c r="EJ478" s="31"/>
      <c r="EK478" s="31"/>
      <c r="EL478" s="18" t="str">
        <f>VLOOKUP($A478,[9]ESTADISTICAS_EN_EDUCACION_BASIC!$C$3:$AK$127,13,0)</f>
        <v>96.2</v>
      </c>
      <c r="EM478" s="18" t="str">
        <f>VLOOKUP($A478,[9]ESTADISTICAS_EN_EDUCACION_BASIC!$C$3:$AK$127,8,0)</f>
        <v>51.5</v>
      </c>
      <c r="EN478" s="18">
        <f>VLOOKUP($A478,[9]ESTADISTICAS_EN_EDUCACION_BASIC!$C$3:$AK$127,20,0)</f>
        <v>0</v>
      </c>
      <c r="EO478" s="18" t="str">
        <f>VLOOKUP($A478,[9]ESTADISTICAS_EN_EDUCACION_BASIC!$C$3:$AK$127,30,0)</f>
        <v>1.89</v>
      </c>
      <c r="EP478" s="38">
        <f>VLOOKUP(A478,[10]Hoja2!$A$1:$D$72,4,0)</f>
        <v>302.11480362537765</v>
      </c>
      <c r="EQ478" s="18">
        <f>VLOOKUP(A478,[10]Hoja2!$A$1:$D$72,2,0)</f>
        <v>1</v>
      </c>
      <c r="ER478" s="38">
        <v>0</v>
      </c>
      <c r="ES478" s="18">
        <v>0</v>
      </c>
      <c r="ET478" s="38">
        <f>VLOOKUP(A478,[10]Hoja5!$A$1:$D$76,4,0)</f>
        <v>2114.8036253776436</v>
      </c>
      <c r="EU478" s="18">
        <f>VLOOKUP(A478,[10]Hoja5!$A$1:$D$75,2,0)</f>
        <v>7</v>
      </c>
      <c r="EV478" s="38">
        <f>VLOOKUP(A478,[10]Hoja7!$A$1:$D$76,4,0)</f>
        <v>302.11480362537765</v>
      </c>
      <c r="EW478" s="18">
        <f>VLOOKUP(A478,[10]Hoja7!$A$1:$D$77,2,0)</f>
        <v>1</v>
      </c>
      <c r="EX478" s="31"/>
      <c r="EY478" s="188">
        <v>62.99212598425197</v>
      </c>
      <c r="EZ478" s="189">
        <v>8</v>
      </c>
      <c r="FA478" s="188">
        <v>43.103448275862071</v>
      </c>
      <c r="FB478" s="189">
        <v>5</v>
      </c>
      <c r="FC478" s="18">
        <v>0</v>
      </c>
      <c r="FD478" s="18">
        <v>0</v>
      </c>
      <c r="FE478" s="38">
        <v>0</v>
      </c>
      <c r="FF478" s="18">
        <v>0</v>
      </c>
      <c r="FG478" s="18">
        <v>0</v>
      </c>
      <c r="FH478" s="18">
        <v>0</v>
      </c>
      <c r="FI478" s="18">
        <v>0</v>
      </c>
      <c r="FJ478" s="18">
        <v>0</v>
      </c>
      <c r="FK478" s="38">
        <v>0</v>
      </c>
      <c r="FL478" s="18">
        <v>0</v>
      </c>
      <c r="FM478" s="38">
        <f>VLOOKUP(A478,[10]Hoja20!$A$1:$D$91,4,0)</f>
        <v>336.70033670033666</v>
      </c>
      <c r="FN478" s="18">
        <f>VLOOKUP(A478,[10]Hoja20!$A$1:$D$91,2,0)</f>
        <v>2</v>
      </c>
      <c r="FO478" s="38">
        <f>VLOOKUP(A478,[10]Hoja21!$A$1:$D$101,4,0)</f>
        <v>841.75084175084169</v>
      </c>
      <c r="FP478" s="18">
        <f>VLOOKUP(A478,[10]Hoja21!$A$1:$D$101,2,0)</f>
        <v>5</v>
      </c>
      <c r="FQ478" s="38">
        <v>0</v>
      </c>
      <c r="FR478" s="18">
        <v>0</v>
      </c>
      <c r="FS478" s="38">
        <f>VLOOKUP(A478,'[3]2019'!$A$8:$M$140,13,0)</f>
        <v>0</v>
      </c>
      <c r="FT478" s="18">
        <f>VLOOKUP(A478,'[3]2019'!$A$8:$M$140,12,0)</f>
        <v>0</v>
      </c>
      <c r="FU478" s="38">
        <f>VLOOKUP(A478,'[3]2019'!$A$8:$O$140,15,0)</f>
        <v>7.518796992481203</v>
      </c>
      <c r="FV478" s="18">
        <f>VLOOKUP(A478,'[3]2019'!$A$8:$O$140,14,0)</f>
        <v>2</v>
      </c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</row>
    <row r="479" spans="1:243" s="11" customFormat="1" ht="12.75">
      <c r="A479" s="17" t="s">
        <v>767</v>
      </c>
      <c r="B479" s="18" t="s">
        <v>768</v>
      </c>
      <c r="C479" s="17" t="s">
        <v>675</v>
      </c>
      <c r="D479" s="25">
        <v>5</v>
      </c>
      <c r="E479" s="27">
        <v>2019</v>
      </c>
      <c r="F479" s="31"/>
      <c r="G479" s="194">
        <v>93044</v>
      </c>
      <c r="H479" s="194">
        <v>80886</v>
      </c>
      <c r="I479" s="194">
        <v>12158</v>
      </c>
      <c r="J479" s="200">
        <v>20.190000000000001</v>
      </c>
      <c r="K479" s="40">
        <f>VLOOKUP(A479,'[6]1.COBERTURA  DANE'!$B$7:$G$139,5,0)</f>
        <v>24892</v>
      </c>
      <c r="L479" s="26">
        <v>59</v>
      </c>
      <c r="M479" s="32">
        <v>72749</v>
      </c>
      <c r="N479" s="187">
        <v>9435</v>
      </c>
      <c r="O479" s="187">
        <v>4828</v>
      </c>
      <c r="P479" s="187">
        <v>4607</v>
      </c>
      <c r="Q479" s="196">
        <f>VLOOKUP($A479,[7]Hoja1!$A$1:$H$3750,6,0)</f>
        <v>11330</v>
      </c>
      <c r="R479" s="196">
        <f>VLOOKUP($A479,[7]Hoja1!$A$1:$H$3750,7,0)</f>
        <v>5796</v>
      </c>
      <c r="S479" s="196">
        <f>VLOOKUP($A479,[7]Hoja1!$A$1:$H$3750,8,0)</f>
        <v>5534</v>
      </c>
      <c r="T479" s="187">
        <v>9446</v>
      </c>
      <c r="U479" s="187">
        <v>4810</v>
      </c>
      <c r="V479" s="187">
        <v>4636</v>
      </c>
      <c r="W479" s="198">
        <f>VLOOKUP($A479,[7]Hoja1!$A$1:$K$3750,9,0)</f>
        <v>11287</v>
      </c>
      <c r="X479" s="198">
        <f>VLOOKUP($A479,[7]Hoja1!$A$1:$K$3750,10,0)</f>
        <v>5732</v>
      </c>
      <c r="Y479" s="198">
        <f>VLOOKUP($A479,[7]Hoja1!$A$1:$K$3750,11,0)</f>
        <v>5555</v>
      </c>
      <c r="Z479" s="187">
        <v>9249</v>
      </c>
      <c r="AA479" s="187">
        <v>4660</v>
      </c>
      <c r="AB479" s="187">
        <v>4589</v>
      </c>
      <c r="AC479" s="198">
        <f>VLOOKUP(A479,[7]Hoja1!$A$1:$Q$3765,12,0)</f>
        <v>10843</v>
      </c>
      <c r="AD479" s="198">
        <f>VLOOKUP($A479,[7]Hoja1!$A$1:$Q$3765,13,0)</f>
        <v>5422</v>
      </c>
      <c r="AE479" s="198">
        <f>VLOOKUP($A479,[7]Hoja1!$A$1:$Q$3750,14,0)</f>
        <v>5421</v>
      </c>
      <c r="AF479" s="187">
        <v>8719</v>
      </c>
      <c r="AG479" s="187">
        <v>4318</v>
      </c>
      <c r="AH479" s="187">
        <v>4401</v>
      </c>
      <c r="AI479" s="198">
        <f>VLOOKUP($A479,[7]Hoja1!$A$1:$Q$3750,15,0)</f>
        <v>17463</v>
      </c>
      <c r="AJ479" s="198">
        <f>VLOOKUP($A479,[7]Hoja1!$A$1:$Q$3750,16,0)</f>
        <v>8416</v>
      </c>
      <c r="AK479" s="198">
        <f>VLOOKUP($A479,[7]Hoja1!$A$1:$Q$3750,17,0)</f>
        <v>9047</v>
      </c>
      <c r="AL479" s="187">
        <v>8029</v>
      </c>
      <c r="AM479" s="187">
        <v>3878</v>
      </c>
      <c r="AN479" s="187">
        <v>4151</v>
      </c>
      <c r="AO479" s="31"/>
      <c r="AP479" s="31"/>
      <c r="AQ479" s="31"/>
      <c r="AR479" s="31"/>
      <c r="AS479" s="27"/>
      <c r="AT479" s="31"/>
      <c r="AU479" s="31"/>
      <c r="AV479" s="31"/>
      <c r="AW479" s="31"/>
      <c r="AX479" s="38">
        <f>VLOOKUP(A479,[2]INFANTIL!$A$8:$AE$140,31,0)</f>
        <v>6.1570035915854282</v>
      </c>
      <c r="AY479" s="18">
        <f>VLOOKUP(A479,[2]INFANTIL!$A$8:$AE$140,30,0)</f>
        <v>12</v>
      </c>
      <c r="AZ479" s="199">
        <f>VLOOKUP(A479,'[3]2019'!$A$8:$E$140,5,0)</f>
        <v>1.483836777954425</v>
      </c>
      <c r="BA479" s="23">
        <f>VLOOKUP(A479,'[3]2019'!$A$8:$F$140,4,0)</f>
        <v>14</v>
      </c>
      <c r="BB479" s="22">
        <f>VLOOKUP(A479,'[2]MATERNAS DIRECTAS'!$A$8:$AE$140,31,0)</f>
        <v>0</v>
      </c>
      <c r="BC479" s="23">
        <f>VLOOKUP(A479,'[2]MATERNAS DIRECTAS'!$A$8:$AE$140,30,0)</f>
        <v>0</v>
      </c>
      <c r="BD479" s="28">
        <v>0</v>
      </c>
      <c r="BE479" s="29">
        <v>0</v>
      </c>
      <c r="BF479" s="38">
        <f>VLOOKUP(A479,[8]Controles!$A$7:$P$139,12,0)</f>
        <v>9.2355053873781436</v>
      </c>
      <c r="BG479" s="18">
        <f>VLOOKUP(A479,[8]Controles!$A$7:$L$139,11,0)</f>
        <v>180</v>
      </c>
      <c r="BH479" s="38">
        <f>VLOOKUP(A479,[8]Peso!$A$7:$D$139,4,0)</f>
        <v>5.9004617752693687</v>
      </c>
      <c r="BI479" s="18">
        <f>VLOOKUP(A479,[8]Peso!$A$7:$D$139,3,0)</f>
        <v>115</v>
      </c>
      <c r="BJ479" s="22">
        <f>VLOOKUP(A479,'[2]EDA &lt; 5AÑOS'!$A$8:$AE$140,31,0)</f>
        <v>0</v>
      </c>
      <c r="BK479" s="23">
        <f>VLOOKUP(A479,'[2]EDA &lt; 5AÑOS'!$A$8:$AE$140,30,0)</f>
        <v>0</v>
      </c>
      <c r="BL479" s="22">
        <f>VLOOKUP(A479,'[2]IRA &lt; 5AÑOS'!$A$8:$AE$140,31,0)</f>
        <v>0</v>
      </c>
      <c r="BM479" s="23">
        <f>VLOOKUP(A479,'[2]IRA &lt; 5AÑOS'!$A$8:$AE$140,30,0)</f>
        <v>0</v>
      </c>
      <c r="BN479" s="26">
        <v>10.58</v>
      </c>
      <c r="BO479" s="18">
        <v>1</v>
      </c>
      <c r="BP479" s="27">
        <v>10.58</v>
      </c>
      <c r="BQ479" s="27">
        <v>1</v>
      </c>
      <c r="BR479" s="37">
        <v>0</v>
      </c>
      <c r="BS479" s="26">
        <v>0</v>
      </c>
      <c r="BT479" s="18">
        <v>0</v>
      </c>
      <c r="BU479" s="18">
        <v>0</v>
      </c>
      <c r="BV479" s="201">
        <v>2.0517879161528976</v>
      </c>
      <c r="BW479" s="201">
        <v>0.98273736128236744</v>
      </c>
      <c r="BX479" s="201">
        <v>1.0123304562268804</v>
      </c>
      <c r="BY479" s="201">
        <v>0.98212083847102338</v>
      </c>
      <c r="BZ479" s="201">
        <v>0.97472256473489516</v>
      </c>
      <c r="CA479" s="201">
        <v>0.7947882736156352</v>
      </c>
      <c r="CB479" s="201">
        <v>0.93431053203040171</v>
      </c>
      <c r="CC479" s="18" t="str">
        <f>VLOOKUP(A479,[9]ESTADISTICAS_EN_EDUCACION_BASIC!$C$3:$AK$127,10,0)</f>
        <v>78.6</v>
      </c>
      <c r="CD479" s="18" t="str">
        <f>VLOOKUP(A479,[9]ESTADISTICAS_EN_EDUCACION_BASIC!$C$3:$AK$158,5,0)</f>
        <v>63.6</v>
      </c>
      <c r="CE479" s="18" t="str">
        <f>VLOOKUP(A479,[9]ESTADISTICAS_EN_EDUCACION_BASIC!$C$3:$AK$127,17,0)</f>
        <v>3.21</v>
      </c>
      <c r="CF479" s="24"/>
      <c r="CG479" s="24"/>
      <c r="CH479" s="20" t="e">
        <f>VLOOKUP(A479,#REF!,4,0)</f>
        <v>#REF!</v>
      </c>
      <c r="CI479" s="21" t="e">
        <f>VLOOKUP(A479,#REF!,2,0)</f>
        <v>#REF!</v>
      </c>
      <c r="CJ479" s="38">
        <f>VLOOKUP(A479,'[3]2019'!$A$8:$G$140,7,0)</f>
        <v>0.31759474910014823</v>
      </c>
      <c r="CK479" s="18">
        <f>VLOOKUP(A479,'[3]2019'!$A$9:$G$140,6,0)</f>
        <v>3</v>
      </c>
      <c r="CL479" s="18">
        <v>10.58</v>
      </c>
      <c r="CM479" s="26">
        <v>1</v>
      </c>
      <c r="CN479" s="38">
        <v>95.24</v>
      </c>
      <c r="CO479" s="18">
        <v>9</v>
      </c>
      <c r="CP479" s="18">
        <v>0</v>
      </c>
      <c r="CQ479" s="18">
        <v>0</v>
      </c>
      <c r="CR479" s="38">
        <v>8.86</v>
      </c>
      <c r="CS479" s="26">
        <v>1</v>
      </c>
      <c r="CT479" s="18">
        <v>0</v>
      </c>
      <c r="CU479" s="18">
        <v>0</v>
      </c>
      <c r="CV479" s="18">
        <v>0</v>
      </c>
      <c r="CW479" s="18">
        <v>0</v>
      </c>
      <c r="CX479" s="18">
        <v>0</v>
      </c>
      <c r="CY479" s="18">
        <v>0</v>
      </c>
      <c r="CZ479" s="38">
        <f>VLOOKUP(A479,[10]Hoja6!$A$1:$D$12,4,0)</f>
        <v>8.8597501550456279</v>
      </c>
      <c r="DA479" s="18">
        <f>VLOOKUP(A479,[10]Hoja6!$A$1:$D$12,2,0)</f>
        <v>1</v>
      </c>
      <c r="DB479" s="38">
        <f>VLOOKUP(A479,'[3]2019'!$A$8:$I$140,9,0)</f>
        <v>0.21623959346956428</v>
      </c>
      <c r="DC479" s="18">
        <f>VLOOKUP(A479,'[3]2019'!$A$8:$I$140,8,0)</f>
        <v>2</v>
      </c>
      <c r="DD479" s="18" t="str">
        <f>VLOOKUP(A479,[9]ESTADISTICAS_EN_EDUCACION_BASIC!$C$3:$AK$127,11,0)</f>
        <v>113.5</v>
      </c>
      <c r="DE479" s="18" t="str">
        <f>VLOOKUP($A479,[9]ESTADISTICAS_EN_EDUCACION_BASIC!$C$3:$AK$127,6,0)</f>
        <v>82.5</v>
      </c>
      <c r="DF479" s="18" t="str">
        <f>VLOOKUP($A479,[9]ESTADISTICAS_EN_EDUCACION_BASIC!$C$3:$AK$127,18,0)</f>
        <v>3.07</v>
      </c>
      <c r="DG479" s="18" t="str">
        <f>VLOOKUP($A479,[9]ESTADISTICAS_EN_EDUCACION_BASIC!$C$3:$AK$127,28,0)</f>
        <v>1.93</v>
      </c>
      <c r="DH479" s="38">
        <f>VLOOKUP(A479,[10]Hoja4!$A$1:$D$63,4,0)</f>
        <v>8.8597501550456279</v>
      </c>
      <c r="DI479" s="18">
        <f>VLOOKUP(A479,[10]Hoja4!$A$1:$D$63,2,0)</f>
        <v>1</v>
      </c>
      <c r="DJ479" s="38">
        <f>VLOOKUP(A479,'[10]AS 6 - 11'!$A$1:$D$84,4,0)</f>
        <v>124.03650217063878</v>
      </c>
      <c r="DK479" s="18">
        <f>VLOOKUP(A479,'[10]AS 6 - 11'!$A$1:$D$84,2,0)</f>
        <v>14</v>
      </c>
      <c r="DL479" s="18">
        <v>0</v>
      </c>
      <c r="DM479" s="18">
        <v>0</v>
      </c>
      <c r="DN479" s="38">
        <f>VLOOKUP(A479,[10]Hoja8!$A$1:$D$72,4,0)</f>
        <v>73.780319099880103</v>
      </c>
      <c r="DO479" s="18">
        <f>VLOOKUP(A479,[10]Hoja8!$A$1:$D$72,2,0)</f>
        <v>8</v>
      </c>
      <c r="DP479" s="38">
        <f>VLOOKUP(A479,[10]Hoja10!$A$1:$D$61,4,0)</f>
        <v>119.89301853730517</v>
      </c>
      <c r="DQ479" s="18">
        <f>VLOOKUP(A479,[10]Hoja10!$A$1:$D$61,2,0)</f>
        <v>13</v>
      </c>
      <c r="DR479" s="38">
        <f>VLOOKUP(A479,[10]Hoja11!$A$1:$D$24,4,0)</f>
        <v>27.667619662455042</v>
      </c>
      <c r="DS479" s="18">
        <f>VLOOKUP(A479,[10]Hoja11!$A$1:$D$24,2,0)</f>
        <v>3</v>
      </c>
      <c r="DT479" s="38">
        <f>VLOOKUP(A479,[10]Hoja12!$A$1:$D$41,4,0)</f>
        <v>73.780319099880103</v>
      </c>
      <c r="DU479" s="18">
        <f>VLOOKUP(A479,[10]Hoja12!$A$1:$D$41,2,0)</f>
        <v>8</v>
      </c>
      <c r="DV479" s="18">
        <v>0</v>
      </c>
      <c r="DW479" s="18">
        <v>0</v>
      </c>
      <c r="DX479" s="38">
        <f>VLOOKUP(A479,[10]Hoja14!$A$1:$D$13,4,0)</f>
        <v>18.445079774970026</v>
      </c>
      <c r="DY479" s="18">
        <f>VLOOKUP(A479,[10]Hoja14!$A$1:$D$13,2,0)</f>
        <v>2</v>
      </c>
      <c r="DZ479" s="188">
        <v>5.8836347788189149</v>
      </c>
      <c r="EA479" s="189">
        <v>27</v>
      </c>
      <c r="EB479" s="188">
        <v>118.15496478073165</v>
      </c>
      <c r="EC479" s="189">
        <v>520</v>
      </c>
      <c r="ED479" s="38">
        <f>VLOOKUP(A479,'[3]2019'!$A$8:$K$140,11,0)</f>
        <v>3.3260695033834153</v>
      </c>
      <c r="EE479" s="18">
        <f>VLOOKUP(A479,'[3]2019'!$A$8:$K$140,10,0)</f>
        <v>29</v>
      </c>
      <c r="EF479" s="18" t="str">
        <f>VLOOKUP($A479,[9]ESTADISTICAS_EN_EDUCACION_BASIC!$C$3:$AK$127,11,0)</f>
        <v>113.5</v>
      </c>
      <c r="EG479" s="18" t="str">
        <f>VLOOKUP($A479,[9]ESTADISTICAS_EN_EDUCACION_BASIC!$C$3:$AK$127,7,0)</f>
        <v>54.5</v>
      </c>
      <c r="EH479" s="18" t="str">
        <f>VLOOKUP($A479,[9]ESTADISTICAS_EN_EDUCACION_BASIC!$C$3:$AK$127,18,0)</f>
        <v>3.07</v>
      </c>
      <c r="EI479" s="18" t="str">
        <f>VLOOKUP($A479,[9]ESTADISTICAS_EN_EDUCACION_BASIC!$C$3:$AK$127,29,0)</f>
        <v>3.1</v>
      </c>
      <c r="EJ479" s="31"/>
      <c r="EK479" s="31"/>
      <c r="EL479" s="18" t="str">
        <f>VLOOKUP($A479,[9]ESTADISTICAS_EN_EDUCACION_BASIC!$C$3:$AK$127,13,0)</f>
        <v>65.6</v>
      </c>
      <c r="EM479" s="18" t="str">
        <f>VLOOKUP($A479,[9]ESTADISTICAS_EN_EDUCACION_BASIC!$C$3:$AK$127,8,0)</f>
        <v>29.3</v>
      </c>
      <c r="EN479" s="18" t="str">
        <f>VLOOKUP($A479,[9]ESTADISTICAS_EN_EDUCACION_BASIC!$C$3:$AK$127,20,0)</f>
        <v>6.61</v>
      </c>
      <c r="EO479" s="18" t="str">
        <f>VLOOKUP($A479,[9]ESTADISTICAS_EN_EDUCACION_BASIC!$C$3:$AK$127,30,0)</f>
        <v>9.4</v>
      </c>
      <c r="EP479" s="38">
        <f>VLOOKUP(A479,[10]Hoja2!$A$1:$D$72,4,0)</f>
        <v>73.780319099880103</v>
      </c>
      <c r="EQ479" s="18">
        <f>VLOOKUP(A479,[10]Hoja2!$A$1:$D$72,2,0)</f>
        <v>8</v>
      </c>
      <c r="ER479" s="38">
        <f>VLOOKUP(A479,[10]Hoja3!$A$1:$D$89,4,0)</f>
        <v>202.89587752467028</v>
      </c>
      <c r="ES479" s="18">
        <f>VLOOKUP(A479,[10]Hoja3!$A$1:$D$89,2,0)</f>
        <v>22</v>
      </c>
      <c r="ET479" s="38">
        <f>VLOOKUP(A479,[10]Hoja5!$A$1:$D$76,4,0)</f>
        <v>83.00285898736513</v>
      </c>
      <c r="EU479" s="18">
        <f>VLOOKUP(A479,[10]Hoja5!$A$1:$D$75,2,0)</f>
        <v>9</v>
      </c>
      <c r="EV479" s="38">
        <f>VLOOKUP(A479,[10]Hoja7!$A$1:$D$76,4,0)</f>
        <v>101.44793876233514</v>
      </c>
      <c r="EW479" s="18">
        <f>VLOOKUP(A479,[10]Hoja7!$A$1:$D$77,2,0)</f>
        <v>11</v>
      </c>
      <c r="EX479" s="31"/>
      <c r="EY479" s="188">
        <v>143.33895446880271</v>
      </c>
      <c r="EZ479" s="189">
        <v>595</v>
      </c>
      <c r="FA479" s="188">
        <v>108.46426761277243</v>
      </c>
      <c r="FB479" s="189">
        <v>428</v>
      </c>
      <c r="FC479" s="38">
        <f>VLOOKUP(A479,[10]Hoja15!$A$1:$D$63,4,0)</f>
        <v>17.179178835251676</v>
      </c>
      <c r="FD479" s="18">
        <f>VLOOKUP(A479,[10]Hoja15!$A$1:$D$63,2,0)</f>
        <v>3</v>
      </c>
      <c r="FE479" s="38">
        <f>VLOOKUP(A479,[10]Hoja16!$A$1:$D$88,4,0)</f>
        <v>326.40439786978186</v>
      </c>
      <c r="FF479" s="18">
        <f>VLOOKUP(A479,[10]Hoja16!$A$1:$D$88,2,0)</f>
        <v>57</v>
      </c>
      <c r="FG479" s="38">
        <f>VLOOKUP(A479,[10]Hoja17!$A$1:$D$33,4,0)</f>
        <v>5.7263929450838917</v>
      </c>
      <c r="FH479" s="18">
        <f>VLOOKUP(A479,[10]Hoja17!$A$1:$D$33,2,0)</f>
        <v>1</v>
      </c>
      <c r="FI479" s="38">
        <f>VLOOKUP(A479,[10]Hoja18!$A$1:$D$40,4,0)</f>
        <v>5.7263929450838917</v>
      </c>
      <c r="FJ479" s="18">
        <f>VLOOKUP(A479,[10]Hoja18!$A$1:$D$40,2,0)</f>
        <v>1</v>
      </c>
      <c r="FK479" s="38">
        <f>VLOOKUP(A479,[10]Hoja19!$A$1:$D$97,4,0)</f>
        <v>355.0363625952013</v>
      </c>
      <c r="FL479" s="18">
        <f>VLOOKUP(A479,[10]Hoja19!$A$1:$D$97,2,0)</f>
        <v>62</v>
      </c>
      <c r="FM479" s="38">
        <f>VLOOKUP(A479,[10]Hoja20!$A$1:$D$91,4,0)</f>
        <v>332.13079081486575</v>
      </c>
      <c r="FN479" s="18">
        <f>VLOOKUP(A479,[10]Hoja20!$A$1:$D$91,2,0)</f>
        <v>58</v>
      </c>
      <c r="FO479" s="38">
        <f>VLOOKUP(A479,[10]Hoja21!$A$1:$D$101,4,0)</f>
        <v>412.30029204604023</v>
      </c>
      <c r="FP479" s="18">
        <f>VLOOKUP(A479,[10]Hoja21!$A$1:$D$101,2,0)</f>
        <v>72</v>
      </c>
      <c r="FQ479" s="38">
        <f>VLOOKUP(A479,[10]Hoja22!$A$1:$D$60,4,0)</f>
        <v>22.905571780335567</v>
      </c>
      <c r="FR479" s="18">
        <f>VLOOKUP(A479,[10]Hoja22!$A$1:$D$60,2,0)</f>
        <v>4</v>
      </c>
      <c r="FS479" s="38">
        <f>VLOOKUP(A479,'[3]2019'!$A$8:$M$140,13,0)</f>
        <v>3.1137127911321461</v>
      </c>
      <c r="FT479" s="18">
        <f>VLOOKUP(A479,'[3]2019'!$A$8:$M$140,12,0)</f>
        <v>25</v>
      </c>
      <c r="FU479" s="38">
        <f>VLOOKUP(A479,'[3]2019'!$A$8:$O$140,15,0)</f>
        <v>4.7923322683706067</v>
      </c>
      <c r="FV479" s="18">
        <f>VLOOKUP(A479,'[3]2019'!$A$8:$O$140,14,0)</f>
        <v>36</v>
      </c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</row>
    <row r="480" spans="1:243" s="11" customFormat="1" ht="12.75">
      <c r="A480" s="17" t="s">
        <v>776</v>
      </c>
      <c r="B480" s="18" t="s">
        <v>777</v>
      </c>
      <c r="C480" s="17" t="s">
        <v>547</v>
      </c>
      <c r="D480" s="25">
        <v>5</v>
      </c>
      <c r="E480" s="27">
        <v>2019</v>
      </c>
      <c r="F480" s="31"/>
      <c r="G480" s="194">
        <v>58684</v>
      </c>
      <c r="H480" s="194">
        <v>48871</v>
      </c>
      <c r="I480" s="194">
        <v>9813</v>
      </c>
      <c r="J480" s="200">
        <v>36.549999999999997</v>
      </c>
      <c r="K480" s="40">
        <f>VLOOKUP(A480,'[6]1.COBERTURA  DANE'!$B$7:$G$139,5,0)</f>
        <v>30767</v>
      </c>
      <c r="L480" s="26">
        <v>42.27</v>
      </c>
      <c r="M480" s="32">
        <v>35736</v>
      </c>
      <c r="N480" s="187">
        <v>5730</v>
      </c>
      <c r="O480" s="187">
        <v>2974</v>
      </c>
      <c r="P480" s="187">
        <v>2756</v>
      </c>
      <c r="Q480" s="196">
        <f>VLOOKUP($A480,[7]Hoja1!$A$1:$H$3750,6,0)</f>
        <v>6903</v>
      </c>
      <c r="R480" s="196">
        <f>VLOOKUP($A480,[7]Hoja1!$A$1:$H$3750,7,0)</f>
        <v>3581</v>
      </c>
      <c r="S480" s="196">
        <f>VLOOKUP($A480,[7]Hoja1!$A$1:$H$3750,8,0)</f>
        <v>3322</v>
      </c>
      <c r="T480" s="187">
        <v>5989</v>
      </c>
      <c r="U480" s="187">
        <v>3085</v>
      </c>
      <c r="V480" s="187">
        <v>2904</v>
      </c>
      <c r="W480" s="198">
        <f>VLOOKUP($A480,[7]Hoja1!$A$1:$K$3750,9,0)</f>
        <v>7286</v>
      </c>
      <c r="X480" s="198">
        <f>VLOOKUP($A480,[7]Hoja1!$A$1:$K$3750,10,0)</f>
        <v>3740</v>
      </c>
      <c r="Y480" s="198">
        <f>VLOOKUP($A480,[7]Hoja1!$A$1:$K$3750,11,0)</f>
        <v>3546</v>
      </c>
      <c r="Z480" s="187">
        <v>6197</v>
      </c>
      <c r="AA480" s="187">
        <v>3150</v>
      </c>
      <c r="AB480" s="187">
        <v>3047</v>
      </c>
      <c r="AC480" s="198">
        <f>VLOOKUP(A480,[7]Hoja1!$A$1:$Q$3765,12,0)</f>
        <v>7392</v>
      </c>
      <c r="AD480" s="198">
        <f>VLOOKUP($A480,[7]Hoja1!$A$1:$Q$3765,13,0)</f>
        <v>3726</v>
      </c>
      <c r="AE480" s="198">
        <f>VLOOKUP($A480,[7]Hoja1!$A$1:$Q$3750,14,0)</f>
        <v>3666</v>
      </c>
      <c r="AF480" s="187">
        <v>5999</v>
      </c>
      <c r="AG480" s="187">
        <v>2993</v>
      </c>
      <c r="AH480" s="187">
        <v>3006</v>
      </c>
      <c r="AI480" s="198">
        <f>VLOOKUP($A480,[7]Hoja1!$A$1:$Q$3750,15,0)</f>
        <v>11799</v>
      </c>
      <c r="AJ480" s="198">
        <f>VLOOKUP($A480,[7]Hoja1!$A$1:$Q$3750,16,0)</f>
        <v>5699</v>
      </c>
      <c r="AK480" s="198">
        <f>VLOOKUP($A480,[7]Hoja1!$A$1:$Q$3750,17,0)</f>
        <v>6100</v>
      </c>
      <c r="AL480" s="187">
        <v>5474</v>
      </c>
      <c r="AM480" s="187">
        <v>2665</v>
      </c>
      <c r="AN480" s="187">
        <v>2809</v>
      </c>
      <c r="AO480" s="31"/>
      <c r="AP480" s="31"/>
      <c r="AQ480" s="31"/>
      <c r="AR480" s="31"/>
      <c r="AS480" s="27"/>
      <c r="AT480" s="31"/>
      <c r="AU480" s="31"/>
      <c r="AV480" s="31"/>
      <c r="AW480" s="31"/>
      <c r="AX480" s="38">
        <f>VLOOKUP(A480,[2]INFANTIL!$A$8:$AE$140,31,0)</f>
        <v>10.38961038961039</v>
      </c>
      <c r="AY480" s="18">
        <f>VLOOKUP(A480,[2]INFANTIL!$A$8:$AE$140,30,0)</f>
        <v>12</v>
      </c>
      <c r="AZ480" s="199">
        <f>VLOOKUP(A480,'[3]2019'!$A$8:$E$140,5,0)</f>
        <v>3.3158813263525304</v>
      </c>
      <c r="BA480" s="23">
        <f>VLOOKUP(A480,'[3]2019'!$A$8:$F$140,4,0)</f>
        <v>19</v>
      </c>
      <c r="BB480" s="22">
        <f>VLOOKUP(A480,'[2]MATERNAS DIRECTAS'!$A$8:$AE$140,31,0)</f>
        <v>86.580086580086586</v>
      </c>
      <c r="BC480" s="23">
        <f>VLOOKUP(A480,'[2]MATERNAS DIRECTAS'!$A$8:$AE$140,30,0)</f>
        <v>1</v>
      </c>
      <c r="BD480" s="28">
        <v>17.452006980802793</v>
      </c>
      <c r="BE480" s="29">
        <v>1</v>
      </c>
      <c r="BF480" s="38">
        <f>VLOOKUP(A480,[8]Controles!$A$7:$P$139,12,0)</f>
        <v>10.735930735930737</v>
      </c>
      <c r="BG480" s="18">
        <f>VLOOKUP(A480,[8]Controles!$A$7:$L$139,11,0)</f>
        <v>124</v>
      </c>
      <c r="BH480" s="38">
        <f>VLOOKUP(A480,[8]Peso!$A$7:$D$139,4,0)</f>
        <v>7.5324675324675319</v>
      </c>
      <c r="BI480" s="18">
        <f>VLOOKUP(A480,[8]Peso!$A$7:$D$139,3,0)</f>
        <v>87</v>
      </c>
      <c r="BJ480" s="22">
        <f>VLOOKUP(A480,'[2]EDA &lt; 5AÑOS'!$A$8:$AE$140,31,0)</f>
        <v>0</v>
      </c>
      <c r="BK480" s="23">
        <f>VLOOKUP(A480,'[2]EDA &lt; 5AÑOS'!$A$8:$AE$140,30,0)</f>
        <v>0</v>
      </c>
      <c r="BL480" s="22">
        <f>VLOOKUP(A480,'[2]IRA &lt; 5AÑOS'!$A$8:$AE$140,31,0)</f>
        <v>17.452006980802793</v>
      </c>
      <c r="BM480" s="23">
        <f>VLOOKUP(A480,'[2]IRA &lt; 5AÑOS'!$A$8:$AE$140,30,0)</f>
        <v>1</v>
      </c>
      <c r="BN480" s="18">
        <v>0</v>
      </c>
      <c r="BO480" s="18">
        <v>0</v>
      </c>
      <c r="BP480" s="27">
        <v>17.350000000000001</v>
      </c>
      <c r="BQ480" s="27">
        <v>1</v>
      </c>
      <c r="BR480" s="37">
        <v>0</v>
      </c>
      <c r="BS480" s="26">
        <v>0</v>
      </c>
      <c r="BT480" s="31">
        <v>17.350000000000001</v>
      </c>
      <c r="BU480" s="31">
        <v>1</v>
      </c>
      <c r="BV480" s="201">
        <v>1.6657801418439717</v>
      </c>
      <c r="BW480" s="201">
        <v>1.0381205673758864</v>
      </c>
      <c r="BX480" s="201">
        <v>0.98492907801418439</v>
      </c>
      <c r="BY480" s="201">
        <v>1.0336879432624113</v>
      </c>
      <c r="BZ480" s="201">
        <v>1.0132978723404256</v>
      </c>
      <c r="CA480" s="201">
        <v>0.83018867924528306</v>
      </c>
      <c r="CB480" s="201">
        <v>0.99742710120068612</v>
      </c>
      <c r="CC480" s="18" t="str">
        <f>VLOOKUP(A480,[9]ESTADISTICAS_EN_EDUCACION_BASIC!$C$3:$AK$127,10,0)</f>
        <v>95.7</v>
      </c>
      <c r="CD480" s="18" t="str">
        <f>VLOOKUP(A480,[9]ESTADISTICAS_EN_EDUCACION_BASIC!$C$3:$AK$158,5,0)</f>
        <v>78.8</v>
      </c>
      <c r="CE480" s="18" t="str">
        <f>VLOOKUP(A480,[9]ESTADISTICAS_EN_EDUCACION_BASIC!$C$3:$AK$127,17,0)</f>
        <v>4.75</v>
      </c>
      <c r="CF480" s="24"/>
      <c r="CG480" s="24"/>
      <c r="CH480" s="20" t="e">
        <f>VLOOKUP(A480,#REF!,4,0)</f>
        <v>#REF!</v>
      </c>
      <c r="CI480" s="21" t="e">
        <f>VLOOKUP(A480,#REF!,2,0)</f>
        <v>#REF!</v>
      </c>
      <c r="CJ480" s="38">
        <f>VLOOKUP(A480,'[3]2019'!$A$8:$G$140,7,0)</f>
        <v>0.83486391718149944</v>
      </c>
      <c r="CK480" s="18">
        <f>VLOOKUP(A480,'[3]2019'!$A$9:$G$140,6,0)</f>
        <v>5</v>
      </c>
      <c r="CL480" s="18">
        <v>17.350000000000001</v>
      </c>
      <c r="CM480" s="26">
        <v>1</v>
      </c>
      <c r="CN480" s="38">
        <v>86.75</v>
      </c>
      <c r="CO480" s="18">
        <v>5</v>
      </c>
      <c r="CP480" s="38">
        <v>17.350000000000001</v>
      </c>
      <c r="CQ480" s="26">
        <v>1</v>
      </c>
      <c r="CR480" s="38">
        <v>13.72</v>
      </c>
      <c r="CS480" s="26">
        <v>1</v>
      </c>
      <c r="CT480" s="18">
        <v>0</v>
      </c>
      <c r="CU480" s="18">
        <v>0</v>
      </c>
      <c r="CV480" s="18">
        <v>0</v>
      </c>
      <c r="CW480" s="18">
        <v>0</v>
      </c>
      <c r="CX480" s="18">
        <v>0</v>
      </c>
      <c r="CY480" s="18">
        <v>0</v>
      </c>
      <c r="CZ480" s="38">
        <f>VLOOKUP(A480,[10]Hoja6!$A$1:$D$12,4,0)</f>
        <v>13.724951962668129</v>
      </c>
      <c r="DA480" s="18">
        <f>VLOOKUP(A480,[10]Hoja6!$A$1:$D$12,2,0)</f>
        <v>1</v>
      </c>
      <c r="DB480" s="38">
        <f>VLOOKUP(A480,'[3]2019'!$A$8:$I$140,9,0)</f>
        <v>0.32273680813296757</v>
      </c>
      <c r="DC480" s="18">
        <f>VLOOKUP(A480,'[3]2019'!$A$8:$I$140,8,0)</f>
        <v>2</v>
      </c>
      <c r="DD480" s="18" t="str">
        <f>VLOOKUP(A480,[9]ESTADISTICAS_EN_EDUCACION_BASIC!$C$3:$AK$127,11,0)</f>
        <v>128.5</v>
      </c>
      <c r="DE480" s="18" t="str">
        <f>VLOOKUP($A480,[9]ESTADISTICAS_EN_EDUCACION_BASIC!$C$3:$AK$127,6,0)</f>
        <v>97.4</v>
      </c>
      <c r="DF480" s="18" t="str">
        <f>VLOOKUP($A480,[9]ESTADISTICAS_EN_EDUCACION_BASIC!$C$3:$AK$127,18,0)</f>
        <v>3.66</v>
      </c>
      <c r="DG480" s="18" t="str">
        <f>VLOOKUP($A480,[9]ESTADISTICAS_EN_EDUCACION_BASIC!$C$3:$AK$127,28,0)</f>
        <v>6.33</v>
      </c>
      <c r="DH480" s="38">
        <f>VLOOKUP(A480,[10]Hoja4!$A$1:$D$63,4,0)</f>
        <v>13.724951962668129</v>
      </c>
      <c r="DI480" s="18">
        <f>VLOOKUP(A480,[10]Hoja4!$A$1:$D$63,2,0)</f>
        <v>1</v>
      </c>
      <c r="DJ480" s="38">
        <f>VLOOKUP(A480,'[10]AS 6 - 11'!$A$1:$D$84,4,0)</f>
        <v>150.97447158934943</v>
      </c>
      <c r="DK480" s="18">
        <f>VLOOKUP(A480,'[10]AS 6 - 11'!$A$1:$D$84,2,0)</f>
        <v>11</v>
      </c>
      <c r="DL480" s="18">
        <v>0</v>
      </c>
      <c r="DM480" s="18">
        <v>0</v>
      </c>
      <c r="DN480" s="38">
        <f>VLOOKUP(A480,[10]Hoja8!$A$1:$D$72,4,0)</f>
        <v>13.528138528138529</v>
      </c>
      <c r="DO480" s="18">
        <f>VLOOKUP(A480,[10]Hoja8!$A$1:$D$72,2,0)</f>
        <v>1</v>
      </c>
      <c r="DP480" s="38">
        <f>VLOOKUP(A480,[10]Hoja10!$A$1:$D$61,4,0)</f>
        <v>94.696969696969703</v>
      </c>
      <c r="DQ480" s="18">
        <f>VLOOKUP(A480,[10]Hoja10!$A$1:$D$61,2,0)</f>
        <v>7</v>
      </c>
      <c r="DR480" s="18">
        <v>0</v>
      </c>
      <c r="DS480" s="18">
        <v>0</v>
      </c>
      <c r="DT480" s="38">
        <f>VLOOKUP(A480,[10]Hoja12!$A$1:$D$41,4,0)</f>
        <v>94.696969696969703</v>
      </c>
      <c r="DU480" s="18">
        <f>VLOOKUP(A480,[10]Hoja12!$A$1:$D$41,2,0)</f>
        <v>7</v>
      </c>
      <c r="DV480" s="18">
        <v>0</v>
      </c>
      <c r="DW480" s="18">
        <v>0</v>
      </c>
      <c r="DX480" s="18">
        <v>0</v>
      </c>
      <c r="DY480" s="18">
        <v>0</v>
      </c>
      <c r="DZ480" s="188">
        <v>6.8920249425664588</v>
      </c>
      <c r="EA480" s="189">
        <v>21</v>
      </c>
      <c r="EB480" s="188">
        <v>112.44178310046574</v>
      </c>
      <c r="EC480" s="189">
        <v>338</v>
      </c>
      <c r="ED480" s="38">
        <f>VLOOKUP(A480,'[3]2019'!$A$8:$K$140,11,0)</f>
        <v>2.0003333888981496</v>
      </c>
      <c r="EE480" s="18">
        <f>VLOOKUP(A480,'[3]2019'!$A$8:$K$140,10,0)</f>
        <v>12</v>
      </c>
      <c r="EF480" s="18" t="str">
        <f>VLOOKUP($A480,[9]ESTADISTICAS_EN_EDUCACION_BASIC!$C$3:$AK$127,11,0)</f>
        <v>128.5</v>
      </c>
      <c r="EG480" s="18" t="str">
        <f>VLOOKUP($A480,[9]ESTADISTICAS_EN_EDUCACION_BASIC!$C$3:$AK$127,7,0)</f>
        <v>64.2</v>
      </c>
      <c r="EH480" s="18" t="str">
        <f>VLOOKUP($A480,[9]ESTADISTICAS_EN_EDUCACION_BASIC!$C$3:$AK$127,18,0)</f>
        <v>3.66</v>
      </c>
      <c r="EI480" s="18" t="str">
        <f>VLOOKUP($A480,[9]ESTADISTICAS_EN_EDUCACION_BASIC!$C$3:$AK$127,29,0)</f>
        <v>7.88</v>
      </c>
      <c r="EJ480" s="31"/>
      <c r="EK480" s="31"/>
      <c r="EL480" s="18" t="str">
        <f>VLOOKUP($A480,[9]ESTADISTICAS_EN_EDUCACION_BASIC!$C$3:$AK$127,13,0)</f>
        <v>69.2</v>
      </c>
      <c r="EM480" s="18">
        <f>VLOOKUP($A480,[9]ESTADISTICAS_EN_EDUCACION_BASIC!$C$3:$AK$127,8,0)</f>
        <v>29</v>
      </c>
      <c r="EN480" s="18" t="str">
        <f>VLOOKUP($A480,[9]ESTADISTICAS_EN_EDUCACION_BASIC!$C$3:$AK$127,20,0)</f>
        <v>2.93</v>
      </c>
      <c r="EO480" s="18" t="str">
        <f>VLOOKUP($A480,[9]ESTADISTICAS_EN_EDUCACION_BASIC!$C$3:$AK$127,30,0)</f>
        <v>9.69</v>
      </c>
      <c r="EP480" s="38">
        <f>VLOOKUP(A480,[10]Hoja2!$A$1:$D$72,4,0)</f>
        <v>13.528138528138529</v>
      </c>
      <c r="EQ480" s="18">
        <f>VLOOKUP(A480,[10]Hoja2!$A$1:$D$72,2,0)</f>
        <v>1</v>
      </c>
      <c r="ER480" s="38">
        <f>VLOOKUP(A480,[10]Hoja3!$A$1:$D$89,4,0)</f>
        <v>121.75324675324676</v>
      </c>
      <c r="ES480" s="18">
        <f>VLOOKUP(A480,[10]Hoja3!$A$1:$D$89,2,0)</f>
        <v>9</v>
      </c>
      <c r="ET480" s="38">
        <f>VLOOKUP(A480,[10]Hoja5!$A$1:$D$76,4,0)</f>
        <v>67.640692640692635</v>
      </c>
      <c r="EU480" s="18">
        <f>VLOOKUP(A480,[10]Hoja5!$A$1:$D$75,2,0)</f>
        <v>5</v>
      </c>
      <c r="EV480" s="38">
        <f>VLOOKUP(A480,[10]Hoja7!$A$1:$D$76,4,0)</f>
        <v>40.584415584415588</v>
      </c>
      <c r="EW480" s="18">
        <f>VLOOKUP(A480,[10]Hoja7!$A$1:$D$77,2,0)</f>
        <v>3</v>
      </c>
      <c r="EX480" s="31"/>
      <c r="EY480" s="188">
        <v>131.71947312210753</v>
      </c>
      <c r="EZ480" s="189">
        <v>370</v>
      </c>
      <c r="FA480" s="188">
        <v>104.07929851315288</v>
      </c>
      <c r="FB480" s="189">
        <v>273</v>
      </c>
      <c r="FC480" s="38">
        <f>VLOOKUP(A480,[10]Hoja15!$A$1:$D$63,4,0)</f>
        <v>42.376472582422238</v>
      </c>
      <c r="FD480" s="18">
        <f>VLOOKUP(A480,[10]Hoja15!$A$1:$D$63,2,0)</f>
        <v>5</v>
      </c>
      <c r="FE480" s="38">
        <f>VLOOKUP(A480,[10]Hoja16!$A$1:$D$88,4,0)</f>
        <v>110.17882871429782</v>
      </c>
      <c r="FF480" s="18">
        <f>VLOOKUP(A480,[10]Hoja16!$A$1:$D$88,2,0)</f>
        <v>13</v>
      </c>
      <c r="FG480" s="18">
        <v>0</v>
      </c>
      <c r="FH480" s="18">
        <v>0</v>
      </c>
      <c r="FI480" s="38">
        <f>VLOOKUP(A480,[10]Hoja18!$A$1:$D$40,4,0)</f>
        <v>8.475294516484448</v>
      </c>
      <c r="FJ480" s="18">
        <f>VLOOKUP(A480,[10]Hoja18!$A$1:$D$40,2,0)</f>
        <v>1</v>
      </c>
      <c r="FK480" s="38">
        <f>VLOOKUP(A480,[10]Hoja19!$A$1:$D$97,4,0)</f>
        <v>161.03059581320451</v>
      </c>
      <c r="FL480" s="18">
        <f>VLOOKUP(A480,[10]Hoja19!$A$1:$D$97,2,0)</f>
        <v>19</v>
      </c>
      <c r="FM480" s="38">
        <f>VLOOKUP(A480,[10]Hoja20!$A$1:$D$91,4,0)</f>
        <v>220.35765742859564</v>
      </c>
      <c r="FN480" s="18">
        <f>VLOOKUP(A480,[10]Hoja20!$A$1:$D$91,2,0)</f>
        <v>26</v>
      </c>
      <c r="FO480" s="38">
        <f>VLOOKUP(A480,[10]Hoja21!$A$1:$D$101,4,0)</f>
        <v>177.98118484617342</v>
      </c>
      <c r="FP480" s="18">
        <f>VLOOKUP(A480,[10]Hoja21!$A$1:$D$101,2,0)</f>
        <v>21</v>
      </c>
      <c r="FQ480" s="38">
        <f>VLOOKUP(A480,[10]Hoja22!$A$1:$D$60,4,0)</f>
        <v>8.475294516484448</v>
      </c>
      <c r="FR480" s="18">
        <f>VLOOKUP(A480,[10]Hoja22!$A$1:$D$60,2,0)</f>
        <v>1</v>
      </c>
      <c r="FS480" s="38">
        <f>VLOOKUP(A480,'[3]2019'!$A$8:$M$140,13,0)</f>
        <v>2.1921812203142128</v>
      </c>
      <c r="FT480" s="18">
        <f>VLOOKUP(A480,'[3]2019'!$A$8:$M$140,12,0)</f>
        <v>12</v>
      </c>
      <c r="FU480" s="38">
        <f>VLOOKUP(A480,'[3]2019'!$A$8:$O$140,15,0)</f>
        <v>1.41643059490085</v>
      </c>
      <c r="FV480" s="18">
        <f>VLOOKUP(A480,'[3]2019'!$A$8:$O$140,14,0)</f>
        <v>7</v>
      </c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</row>
    <row r="481" spans="1:243" s="11" customFormat="1" ht="12.75">
      <c r="A481" s="17" t="s">
        <v>784</v>
      </c>
      <c r="B481" s="18" t="s">
        <v>785</v>
      </c>
      <c r="C481" s="17" t="s">
        <v>479</v>
      </c>
      <c r="D481" s="25">
        <v>6</v>
      </c>
      <c r="E481" s="27">
        <v>2019</v>
      </c>
      <c r="F481" s="31"/>
      <c r="G481" s="194">
        <v>9844</v>
      </c>
      <c r="H481" s="194">
        <v>8571</v>
      </c>
      <c r="I481" s="194">
        <v>1273</v>
      </c>
      <c r="J481" s="200">
        <v>36.049999999999997</v>
      </c>
      <c r="K481" s="40">
        <f>VLOOKUP(A481,'[6]1.COBERTURA  DANE'!$B$7:$G$139,5,0)</f>
        <v>3172</v>
      </c>
      <c r="L481" s="26">
        <v>69.900000000000006</v>
      </c>
      <c r="M481" s="32">
        <v>6150</v>
      </c>
      <c r="N481" s="187">
        <v>641</v>
      </c>
      <c r="O481" s="187">
        <v>327</v>
      </c>
      <c r="P481" s="187">
        <v>314</v>
      </c>
      <c r="Q481" s="196">
        <f>VLOOKUP($A481,[7]Hoja1!$A$1:$H$3750,6,0)</f>
        <v>775</v>
      </c>
      <c r="R481" s="196">
        <f>VLOOKUP($A481,[7]Hoja1!$A$1:$H$3750,7,0)</f>
        <v>395</v>
      </c>
      <c r="S481" s="196">
        <f>VLOOKUP($A481,[7]Hoja1!$A$1:$H$3750,8,0)</f>
        <v>380</v>
      </c>
      <c r="T481" s="187">
        <v>692</v>
      </c>
      <c r="U481" s="187">
        <v>349</v>
      </c>
      <c r="V481" s="187">
        <v>343</v>
      </c>
      <c r="W481" s="198">
        <f>VLOOKUP($A481,[7]Hoja1!$A$1:$K$3750,9,0)</f>
        <v>848</v>
      </c>
      <c r="X481" s="198">
        <f>VLOOKUP($A481,[7]Hoja1!$A$1:$K$3750,10,0)</f>
        <v>426</v>
      </c>
      <c r="Y481" s="198">
        <f>VLOOKUP($A481,[7]Hoja1!$A$1:$K$3750,11,0)</f>
        <v>422</v>
      </c>
      <c r="Z481" s="187">
        <v>738</v>
      </c>
      <c r="AA481" s="187">
        <v>368</v>
      </c>
      <c r="AB481" s="187">
        <v>370</v>
      </c>
      <c r="AC481" s="198">
        <f>VLOOKUP(A481,[7]Hoja1!$A$1:$Q$3765,12,0)</f>
        <v>893</v>
      </c>
      <c r="AD481" s="198">
        <f>VLOOKUP($A481,[7]Hoja1!$A$1:$Q$3765,13,0)</f>
        <v>445</v>
      </c>
      <c r="AE481" s="198">
        <f>VLOOKUP($A481,[7]Hoja1!$A$1:$Q$3750,14,0)</f>
        <v>448</v>
      </c>
      <c r="AF481" s="187">
        <v>736</v>
      </c>
      <c r="AG481" s="187">
        <v>367</v>
      </c>
      <c r="AH481" s="187">
        <v>369</v>
      </c>
      <c r="AI481" s="198">
        <f>VLOOKUP($A481,[7]Hoja1!$A$1:$Q$3750,15,0)</f>
        <v>1581</v>
      </c>
      <c r="AJ481" s="198">
        <f>VLOOKUP($A481,[7]Hoja1!$A$1:$Q$3750,16,0)</f>
        <v>767</v>
      </c>
      <c r="AK481" s="198">
        <f>VLOOKUP($A481,[7]Hoja1!$A$1:$Q$3750,17,0)</f>
        <v>814</v>
      </c>
      <c r="AL481" s="187">
        <v>715</v>
      </c>
      <c r="AM481" s="187">
        <v>347</v>
      </c>
      <c r="AN481" s="187">
        <v>368</v>
      </c>
      <c r="AO481" s="31"/>
      <c r="AP481" s="31"/>
      <c r="AQ481" s="31"/>
      <c r="AR481" s="31"/>
      <c r="AS481" s="27"/>
      <c r="AT481" s="31"/>
      <c r="AU481" s="31"/>
      <c r="AV481" s="31"/>
      <c r="AW481" s="31"/>
      <c r="AX481" s="38">
        <f>VLOOKUP(A481,[2]INFANTIL!$A$8:$AE$140,31,0)</f>
        <v>8.7719298245614024</v>
      </c>
      <c r="AY481" s="18">
        <f>VLOOKUP(A481,[2]INFANTIL!$A$8:$AE$140,30,0)</f>
        <v>1</v>
      </c>
      <c r="AZ481" s="199">
        <f>VLOOKUP(A481,'[3]2019'!$A$8:$E$140,5,0)</f>
        <v>1.5600624024960998</v>
      </c>
      <c r="BA481" s="23">
        <f>VLOOKUP(A481,'[3]2019'!$A$8:$F$140,4,0)</f>
        <v>1</v>
      </c>
      <c r="BB481" s="22">
        <f>VLOOKUP(A481,'[2]MATERNAS DIRECTAS'!$A$8:$AE$140,31,0)</f>
        <v>0</v>
      </c>
      <c r="BC481" s="23">
        <f>VLOOKUP(A481,'[2]MATERNAS DIRECTAS'!$A$8:$AE$140,30,0)</f>
        <v>0</v>
      </c>
      <c r="BD481" s="28">
        <v>0</v>
      </c>
      <c r="BE481" s="29">
        <v>0</v>
      </c>
      <c r="BF481" s="38">
        <f>VLOOKUP(A481,[8]Controles!$A$7:$P$139,12,0)</f>
        <v>6.140350877192982</v>
      </c>
      <c r="BG481" s="18">
        <f>VLOOKUP(A481,[8]Controles!$A$7:$L$139,11,0)</f>
        <v>7</v>
      </c>
      <c r="BH481" s="38">
        <f>VLOOKUP(A481,[8]Peso!$A$7:$D$139,4,0)</f>
        <v>7.8947368421052628</v>
      </c>
      <c r="BI481" s="18">
        <f>VLOOKUP(A481,[8]Peso!$A$7:$D$139,3,0)</f>
        <v>9</v>
      </c>
      <c r="BJ481" s="22">
        <f>VLOOKUP(A481,'[2]EDA &lt; 5AÑOS'!$A$8:$AE$140,31,0)</f>
        <v>0</v>
      </c>
      <c r="BK481" s="23">
        <f>VLOOKUP(A481,'[2]EDA &lt; 5AÑOS'!$A$8:$AE$140,30,0)</f>
        <v>0</v>
      </c>
      <c r="BL481" s="22">
        <f>VLOOKUP(A481,'[2]IRA &lt; 5AÑOS'!$A$8:$AE$140,31,0)</f>
        <v>0</v>
      </c>
      <c r="BM481" s="23">
        <f>VLOOKUP(A481,'[2]IRA &lt; 5AÑOS'!$A$8:$AE$140,30,0)</f>
        <v>0</v>
      </c>
      <c r="BN481" s="18">
        <v>0</v>
      </c>
      <c r="BO481" s="18">
        <v>0</v>
      </c>
      <c r="BP481" s="18">
        <v>0</v>
      </c>
      <c r="BQ481" s="18">
        <v>0</v>
      </c>
      <c r="BR481" s="37">
        <v>0</v>
      </c>
      <c r="BS481" s="26">
        <v>0</v>
      </c>
      <c r="BT481" s="18">
        <v>0</v>
      </c>
      <c r="BU481" s="18">
        <v>0</v>
      </c>
      <c r="BV481" s="201">
        <v>0.28155339805825241</v>
      </c>
      <c r="BW481" s="201">
        <v>1.1553398058252426</v>
      </c>
      <c r="BX481" s="201">
        <v>1.233009708737864</v>
      </c>
      <c r="BY481" s="201">
        <v>1.1553398058252426</v>
      </c>
      <c r="BZ481" s="201">
        <v>1.2524271844660195</v>
      </c>
      <c r="CA481" s="201">
        <v>1.3301886792452831</v>
      </c>
      <c r="CB481" s="201">
        <v>1.1132075471698113</v>
      </c>
      <c r="CC481" s="18">
        <f>VLOOKUP(A481,[9]ESTADISTICAS_EN_EDUCACION_BASIC!$C$3:$AK$127,10,0)</f>
        <v>83</v>
      </c>
      <c r="CD481" s="18" t="str">
        <f>VLOOKUP(A481,[9]ESTADISTICAS_EN_EDUCACION_BASIC!$C$3:$AK$158,5,0)</f>
        <v>61.8</v>
      </c>
      <c r="CE481" s="18" t="str">
        <f>VLOOKUP(A481,[9]ESTADISTICAS_EN_EDUCACION_BASIC!$C$3:$AK$127,17,0)</f>
        <v>0.73</v>
      </c>
      <c r="CF481" s="24"/>
      <c r="CG481" s="24"/>
      <c r="CH481" s="20" t="e">
        <f>VLOOKUP(A481,#REF!,4,0)</f>
        <v>#REF!</v>
      </c>
      <c r="CI481" s="21" t="e">
        <f>VLOOKUP(A481,#REF!,2,0)</f>
        <v>#REF!</v>
      </c>
      <c r="CJ481" s="38">
        <f>VLOOKUP(A481,'[3]2019'!$A$8:$G$140,7,0)</f>
        <v>1.445086705202312</v>
      </c>
      <c r="CK481" s="18">
        <f>VLOOKUP(A481,'[3]2019'!$A$9:$G$140,6,0)</f>
        <v>1</v>
      </c>
      <c r="CL481" s="18">
        <v>154.32</v>
      </c>
      <c r="CM481" s="26">
        <v>1</v>
      </c>
      <c r="CN481" s="38">
        <v>308.64</v>
      </c>
      <c r="CO481" s="18">
        <v>2</v>
      </c>
      <c r="CP481" s="18">
        <v>0</v>
      </c>
      <c r="CQ481" s="18">
        <v>0</v>
      </c>
      <c r="CR481" s="18">
        <v>0</v>
      </c>
      <c r="CS481" s="18">
        <v>0</v>
      </c>
      <c r="CT481" s="18">
        <v>0</v>
      </c>
      <c r="CU481" s="18">
        <v>0</v>
      </c>
      <c r="CV481" s="18">
        <v>0</v>
      </c>
      <c r="CW481" s="18">
        <v>0</v>
      </c>
      <c r="CX481" s="18">
        <v>0</v>
      </c>
      <c r="CY481" s="18">
        <v>0</v>
      </c>
      <c r="CZ481" s="38">
        <v>0</v>
      </c>
      <c r="DA481" s="18">
        <v>0</v>
      </c>
      <c r="DB481" s="38">
        <f>VLOOKUP(A481,'[3]2019'!$A$8:$I$140,9,0)</f>
        <v>0</v>
      </c>
      <c r="DC481" s="18">
        <f>VLOOKUP(A481,'[3]2019'!$A$8:$I$140,8,0)</f>
        <v>0</v>
      </c>
      <c r="DD481" s="18" t="str">
        <f>VLOOKUP(A481,[9]ESTADISTICAS_EN_EDUCACION_BASIC!$C$3:$AK$127,11,0)</f>
        <v>124.1</v>
      </c>
      <c r="DE481" s="18" t="str">
        <f>VLOOKUP($A481,[9]ESTADISTICAS_EN_EDUCACION_BASIC!$C$3:$AK$127,6,0)</f>
        <v>99.4</v>
      </c>
      <c r="DF481" s="18" t="str">
        <f>VLOOKUP($A481,[9]ESTADISTICAS_EN_EDUCACION_BASIC!$C$3:$AK$127,18,0)</f>
        <v>0.31</v>
      </c>
      <c r="DG481" s="18">
        <f>VLOOKUP($A481,[9]ESTADISTICAS_EN_EDUCACION_BASIC!$C$3:$AK$127,28,0)</f>
        <v>0</v>
      </c>
      <c r="DH481" s="38">
        <f>VLOOKUP(A481,[10]Hoja4!$A$1:$D$63,4,0)</f>
        <v>235.84905660377356</v>
      </c>
      <c r="DI481" s="18">
        <f>VLOOKUP(A481,[10]Hoja4!$A$1:$D$63,2,0)</f>
        <v>2</v>
      </c>
      <c r="DJ481" s="38">
        <v>0</v>
      </c>
      <c r="DK481" s="18">
        <v>0</v>
      </c>
      <c r="DL481" s="18">
        <v>0</v>
      </c>
      <c r="DM481" s="18">
        <v>0</v>
      </c>
      <c r="DN481" s="38">
        <f>VLOOKUP(A481,[10]Hoja8!$A$1:$D$72,4,0)</f>
        <v>335.94624860022395</v>
      </c>
      <c r="DO481" s="18">
        <f>VLOOKUP(A481,[10]Hoja8!$A$1:$D$72,2,0)</f>
        <v>3</v>
      </c>
      <c r="DP481" s="38">
        <f>VLOOKUP(A481,[10]Hoja10!$A$1:$D$61,4,0)</f>
        <v>111.98208286674132</v>
      </c>
      <c r="DQ481" s="18">
        <f>VLOOKUP(A481,[10]Hoja10!$A$1:$D$61,2,0)</f>
        <v>1</v>
      </c>
      <c r="DR481" s="18">
        <v>0</v>
      </c>
      <c r="DS481" s="18">
        <v>0</v>
      </c>
      <c r="DT481" s="38">
        <f>VLOOKUP(A481,[10]Hoja12!$A$1:$D$41,4,0)</f>
        <v>111.98208286674132</v>
      </c>
      <c r="DU481" s="18">
        <f>VLOOKUP(A481,[10]Hoja12!$A$1:$D$41,2,0)</f>
        <v>1</v>
      </c>
      <c r="DV481" s="18">
        <v>0</v>
      </c>
      <c r="DW481" s="18">
        <v>0</v>
      </c>
      <c r="DX481" s="18">
        <v>0</v>
      </c>
      <c r="DY481" s="18">
        <v>0</v>
      </c>
      <c r="DZ481" s="188">
        <v>0</v>
      </c>
      <c r="EA481" s="189">
        <v>0</v>
      </c>
      <c r="EB481" s="188">
        <v>37.940379403794033</v>
      </c>
      <c r="EC481" s="189">
        <v>14</v>
      </c>
      <c r="ED481" s="38">
        <f>VLOOKUP(A481,'[3]2019'!$A$8:$K$140,11,0)</f>
        <v>1.3586956521739131</v>
      </c>
      <c r="EE481" s="18">
        <f>VLOOKUP(A481,'[3]2019'!$A$8:$K$140,10,0)</f>
        <v>1</v>
      </c>
      <c r="EF481" s="18" t="str">
        <f>VLOOKUP($A481,[9]ESTADISTICAS_EN_EDUCACION_BASIC!$C$3:$AK$127,11,0)</f>
        <v>124.1</v>
      </c>
      <c r="EG481" s="18">
        <f>VLOOKUP($A481,[9]ESTADISTICAS_EN_EDUCACION_BASIC!$C$3:$AK$127,7,0)</f>
        <v>93</v>
      </c>
      <c r="EH481" s="18" t="str">
        <f>VLOOKUP($A481,[9]ESTADISTICAS_EN_EDUCACION_BASIC!$C$3:$AK$127,18,0)</f>
        <v>0.31</v>
      </c>
      <c r="EI481" s="18">
        <f>VLOOKUP($A481,[9]ESTADISTICAS_EN_EDUCACION_BASIC!$C$3:$AK$127,29,0)</f>
        <v>0</v>
      </c>
      <c r="EJ481" s="31"/>
      <c r="EK481" s="31"/>
      <c r="EL481" s="18" t="str">
        <f>VLOOKUP($A481,[9]ESTADISTICAS_EN_EDUCACION_BASIC!$C$3:$AK$127,13,0)</f>
        <v>97.2</v>
      </c>
      <c r="EM481" s="18" t="str">
        <f>VLOOKUP($A481,[9]ESTADISTICAS_EN_EDUCACION_BASIC!$C$3:$AK$127,8,0)</f>
        <v>48.3</v>
      </c>
      <c r="EN481" s="18" t="str">
        <f>VLOOKUP($A481,[9]ESTADISTICAS_EN_EDUCACION_BASIC!$C$3:$AK$127,20,0)</f>
        <v>2.07</v>
      </c>
      <c r="EO481" s="18" t="str">
        <f>VLOOKUP($A481,[9]ESTADISTICAS_EN_EDUCACION_BASIC!$C$3:$AK$127,30,0)</f>
        <v>2.07</v>
      </c>
      <c r="EP481" s="38">
        <f>VLOOKUP(A481,[10]Hoja2!$A$1:$D$72,4,0)</f>
        <v>335.94624860022395</v>
      </c>
      <c r="EQ481" s="18">
        <f>VLOOKUP(A481,[10]Hoja2!$A$1:$D$72,2,0)</f>
        <v>3</v>
      </c>
      <c r="ER481" s="38">
        <f>VLOOKUP(A481,[10]Hoja3!$A$1:$D$89,4,0)</f>
        <v>223.96416573348264</v>
      </c>
      <c r="ES481" s="18">
        <f>VLOOKUP(A481,[10]Hoja3!$A$1:$D$89,2,0)</f>
        <v>2</v>
      </c>
      <c r="ET481" s="38">
        <f>VLOOKUP(A481,[10]Hoja5!$A$1:$D$76,4,0)</f>
        <v>559.91041433370663</v>
      </c>
      <c r="EU481" s="18">
        <f>VLOOKUP(A481,[10]Hoja5!$A$1:$D$75,2,0)</f>
        <v>5</v>
      </c>
      <c r="EV481" s="38">
        <f>VLOOKUP(A481,[10]Hoja7!$A$1:$D$76,4,0)</f>
        <v>447.92833146696529</v>
      </c>
      <c r="EW481" s="18">
        <f>VLOOKUP(A481,[10]Hoja7!$A$1:$D$77,2,0)</f>
        <v>4</v>
      </c>
      <c r="EX481" s="31"/>
      <c r="EY481" s="188">
        <v>100.54347826086956</v>
      </c>
      <c r="EZ481" s="189">
        <v>37</v>
      </c>
      <c r="FA481" s="188">
        <v>85.561497326203209</v>
      </c>
      <c r="FB481" s="189">
        <v>32</v>
      </c>
      <c r="FC481" s="38">
        <f>VLOOKUP(A481,[10]Hoja15!$A$1:$D$63,4,0)</f>
        <v>126.5022137887413</v>
      </c>
      <c r="FD481" s="18">
        <f>VLOOKUP(A481,[10]Hoja15!$A$1:$D$63,2,0)</f>
        <v>2</v>
      </c>
      <c r="FE481" s="38">
        <f>VLOOKUP(A481,[10]Hoja16!$A$1:$D$88,4,0)</f>
        <v>126.5022137887413</v>
      </c>
      <c r="FF481" s="18">
        <f>VLOOKUP(A481,[10]Hoja16!$A$1:$D$88,2,0)</f>
        <v>2</v>
      </c>
      <c r="FG481" s="18">
        <v>0</v>
      </c>
      <c r="FH481" s="18">
        <v>0</v>
      </c>
      <c r="FI481" s="38">
        <f>VLOOKUP(A481,[10]Hoja18!$A$1:$D$40,4,0)</f>
        <v>63.25110689437065</v>
      </c>
      <c r="FJ481" s="18">
        <f>VLOOKUP(A481,[10]Hoja18!$A$1:$D$40,2,0)</f>
        <v>1</v>
      </c>
      <c r="FK481" s="38">
        <f>VLOOKUP(A481,[10]Hoja19!$A$1:$D$97,4,0)</f>
        <v>316.25553447185325</v>
      </c>
      <c r="FL481" s="18">
        <f>VLOOKUP(A481,[10]Hoja19!$A$1:$D$97,2,0)</f>
        <v>5</v>
      </c>
      <c r="FM481" s="38">
        <f>VLOOKUP(A481,[10]Hoja20!$A$1:$D$91,4,0)</f>
        <v>316.25553447185325</v>
      </c>
      <c r="FN481" s="18">
        <f>VLOOKUP(A481,[10]Hoja20!$A$1:$D$91,2,0)</f>
        <v>5</v>
      </c>
      <c r="FO481" s="38">
        <f>VLOOKUP(A481,[10]Hoja21!$A$1:$D$101,4,0)</f>
        <v>1012.0177103099304</v>
      </c>
      <c r="FP481" s="18">
        <f>VLOOKUP(A481,[10]Hoja21!$A$1:$D$101,2,0)</f>
        <v>16</v>
      </c>
      <c r="FQ481" s="38">
        <f>VLOOKUP(A481,[10]Hoja22!$A$1:$D$60,4,0)</f>
        <v>126.5022137887413</v>
      </c>
      <c r="FR481" s="18">
        <f>VLOOKUP(A481,[10]Hoja22!$A$1:$D$60,2,0)</f>
        <v>2</v>
      </c>
      <c r="FS481" s="38">
        <f>VLOOKUP(A481,'[3]2019'!$A$8:$M$140,13,0)</f>
        <v>2.7972027972027971</v>
      </c>
      <c r="FT481" s="18">
        <f>VLOOKUP(A481,'[3]2019'!$A$8:$M$140,12,0)</f>
        <v>2</v>
      </c>
      <c r="FU481" s="38">
        <f>VLOOKUP(A481,'[3]2019'!$A$8:$O$140,15,0)</f>
        <v>4.1899441340782122</v>
      </c>
      <c r="FV481" s="18">
        <f>VLOOKUP(A481,'[3]2019'!$A$8:$O$140,14,0)</f>
        <v>3</v>
      </c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</row>
    <row r="482" spans="1:243" s="11" customFormat="1" ht="12.75">
      <c r="A482" s="17" t="s">
        <v>793</v>
      </c>
      <c r="B482" s="18" t="s">
        <v>794</v>
      </c>
      <c r="C482" s="17" t="s">
        <v>466</v>
      </c>
      <c r="D482" s="25">
        <v>6</v>
      </c>
      <c r="E482" s="27">
        <v>2019</v>
      </c>
      <c r="F482" s="31"/>
      <c r="G482" s="194">
        <v>26160</v>
      </c>
      <c r="H482" s="194">
        <v>15915</v>
      </c>
      <c r="I482" s="194">
        <v>10245</v>
      </c>
      <c r="J482" s="200">
        <v>27.61</v>
      </c>
      <c r="K482" s="40">
        <f>VLOOKUP(A482,'[6]1.COBERTURA  DANE'!$B$7:$G$139,5,0)</f>
        <v>7336</v>
      </c>
      <c r="L482" s="26">
        <v>69.53</v>
      </c>
      <c r="M482" s="32">
        <v>18471</v>
      </c>
      <c r="N482" s="187">
        <v>1859</v>
      </c>
      <c r="O482" s="187">
        <v>964</v>
      </c>
      <c r="P482" s="187">
        <v>895</v>
      </c>
      <c r="Q482" s="196">
        <f>VLOOKUP($A482,[7]Hoja1!$A$1:$H$3750,6,0)</f>
        <v>2245</v>
      </c>
      <c r="R482" s="196">
        <f>VLOOKUP($A482,[7]Hoja1!$A$1:$H$3750,7,0)</f>
        <v>1164</v>
      </c>
      <c r="S482" s="196">
        <f>VLOOKUP($A482,[7]Hoja1!$A$1:$H$3750,8,0)</f>
        <v>1081</v>
      </c>
      <c r="T482" s="187">
        <v>1997</v>
      </c>
      <c r="U482" s="187">
        <v>1040</v>
      </c>
      <c r="V482" s="187">
        <v>957</v>
      </c>
      <c r="W482" s="198">
        <f>VLOOKUP($A482,[7]Hoja1!$A$1:$K$3750,9,0)</f>
        <v>2455</v>
      </c>
      <c r="X482" s="198">
        <f>VLOOKUP($A482,[7]Hoja1!$A$1:$K$3750,10,0)</f>
        <v>1280</v>
      </c>
      <c r="Y482" s="198">
        <f>VLOOKUP($A482,[7]Hoja1!$A$1:$K$3750,11,0)</f>
        <v>1175</v>
      </c>
      <c r="Z482" s="187">
        <v>2141</v>
      </c>
      <c r="AA482" s="187">
        <v>1115</v>
      </c>
      <c r="AB482" s="187">
        <v>1026</v>
      </c>
      <c r="AC482" s="198">
        <f>VLOOKUP(A482,[7]Hoja1!$A$1:$Q$3765,12,0)</f>
        <v>2591</v>
      </c>
      <c r="AD482" s="198">
        <f>VLOOKUP($A482,[7]Hoja1!$A$1:$Q$3765,13,0)</f>
        <v>1342</v>
      </c>
      <c r="AE482" s="198">
        <f>VLOOKUP($A482,[7]Hoja1!$A$1:$Q$3750,14,0)</f>
        <v>1249</v>
      </c>
      <c r="AF482" s="187">
        <v>2126</v>
      </c>
      <c r="AG482" s="187">
        <v>1092</v>
      </c>
      <c r="AH482" s="187">
        <v>1034</v>
      </c>
      <c r="AI482" s="198">
        <f>VLOOKUP($A482,[7]Hoja1!$A$1:$Q$3750,15,0)</f>
        <v>4323</v>
      </c>
      <c r="AJ482" s="198">
        <f>VLOOKUP($A482,[7]Hoja1!$A$1:$Q$3750,16,0)</f>
        <v>2222</v>
      </c>
      <c r="AK482" s="198">
        <f>VLOOKUP($A482,[7]Hoja1!$A$1:$Q$3750,17,0)</f>
        <v>2101</v>
      </c>
      <c r="AL482" s="187">
        <v>1992</v>
      </c>
      <c r="AM482" s="187">
        <v>1025</v>
      </c>
      <c r="AN482" s="187">
        <v>967</v>
      </c>
      <c r="AO482" s="31"/>
      <c r="AP482" s="31"/>
      <c r="AQ482" s="31"/>
      <c r="AR482" s="31"/>
      <c r="AS482" s="27"/>
      <c r="AT482" s="31"/>
      <c r="AU482" s="31"/>
      <c r="AV482" s="31"/>
      <c r="AW482" s="31"/>
      <c r="AX482" s="38">
        <f>VLOOKUP(A482,[2]INFANTIL!$A$8:$AE$140,31,0)</f>
        <v>10.948905109489052</v>
      </c>
      <c r="AY482" s="18">
        <f>VLOOKUP(A482,[2]INFANTIL!$A$8:$AE$140,30,0)</f>
        <v>3</v>
      </c>
      <c r="AZ482" s="199">
        <f>VLOOKUP(A482,'[3]2019'!$A$8:$E$140,5,0)</f>
        <v>1.6137708445400754</v>
      </c>
      <c r="BA482" s="23">
        <f>VLOOKUP(A482,'[3]2019'!$A$8:$F$140,4,0)</f>
        <v>3</v>
      </c>
      <c r="BB482" s="22">
        <f>VLOOKUP(A482,'[2]MATERNAS DIRECTAS'!$A$8:$AE$140,31,0)</f>
        <v>0</v>
      </c>
      <c r="BC482" s="23">
        <f>VLOOKUP(A482,'[2]MATERNAS DIRECTAS'!$A$8:$AE$140,30,0)</f>
        <v>0</v>
      </c>
      <c r="BD482" s="28">
        <v>0</v>
      </c>
      <c r="BE482" s="29">
        <v>0</v>
      </c>
      <c r="BF482" s="38">
        <f>VLOOKUP(A482,[8]Controles!$A$7:$P$139,12,0)</f>
        <v>5.8394160583941606</v>
      </c>
      <c r="BG482" s="18">
        <f>VLOOKUP(A482,[8]Controles!$A$7:$L$139,11,0)</f>
        <v>16</v>
      </c>
      <c r="BH482" s="38">
        <f>VLOOKUP(A482,[8]Peso!$A$7:$D$139,4,0)</f>
        <v>7.664233576642336</v>
      </c>
      <c r="BI482" s="18">
        <f>VLOOKUP(A482,[8]Peso!$A$7:$D$139,3,0)</f>
        <v>21</v>
      </c>
      <c r="BJ482" s="22">
        <f>VLOOKUP(A482,'[2]EDA &lt; 5AÑOS'!$A$8:$AE$140,31,0)</f>
        <v>0</v>
      </c>
      <c r="BK482" s="23">
        <f>VLOOKUP(A482,'[2]EDA &lt; 5AÑOS'!$A$8:$AE$140,30,0)</f>
        <v>0</v>
      </c>
      <c r="BL482" s="22">
        <f>VLOOKUP(A482,'[2]IRA &lt; 5AÑOS'!$A$8:$AE$140,31,0)</f>
        <v>53.792361484669172</v>
      </c>
      <c r="BM482" s="23">
        <f>VLOOKUP(A482,'[2]IRA &lt; 5AÑOS'!$A$8:$AE$140,30,0)</f>
        <v>1</v>
      </c>
      <c r="BN482" s="18">
        <v>0</v>
      </c>
      <c r="BO482" s="18">
        <v>0</v>
      </c>
      <c r="BP482" s="18">
        <v>0</v>
      </c>
      <c r="BQ482" s="18">
        <v>0</v>
      </c>
      <c r="BR482" s="37">
        <v>0</v>
      </c>
      <c r="BS482" s="26">
        <v>0</v>
      </c>
      <c r="BT482" s="18">
        <v>0</v>
      </c>
      <c r="BU482" s="18">
        <v>0</v>
      </c>
      <c r="BV482" s="201">
        <v>2.0625</v>
      </c>
      <c r="BW482" s="201">
        <v>0.8571428571428571</v>
      </c>
      <c r="BX482" s="201">
        <v>0.85416666666666663</v>
      </c>
      <c r="BY482" s="201">
        <v>0.8571428571428571</v>
      </c>
      <c r="BZ482" s="201">
        <v>0.86011904761904767</v>
      </c>
      <c r="CA482" s="201">
        <v>0.77647058823529413</v>
      </c>
      <c r="CB482" s="201">
        <v>0.82058823529411762</v>
      </c>
      <c r="CC482" s="18" t="str">
        <f>VLOOKUP(A482,[9]ESTADISTICAS_EN_EDUCACION_BASIC!$C$3:$AK$127,10,0)</f>
        <v>81.6</v>
      </c>
      <c r="CD482" s="18">
        <f>VLOOKUP(A482,[9]ESTADISTICAS_EN_EDUCACION_BASIC!$C$3:$AK$158,5,0)</f>
        <v>70</v>
      </c>
      <c r="CE482" s="18" t="str">
        <f>VLOOKUP(A482,[9]ESTADISTICAS_EN_EDUCACION_BASIC!$C$3:$AK$127,17,0)</f>
        <v>6.68</v>
      </c>
      <c r="CF482" s="24"/>
      <c r="CG482" s="24"/>
      <c r="CH482" s="20" t="e">
        <f>VLOOKUP(A482,#REF!,4,0)</f>
        <v>#REF!</v>
      </c>
      <c r="CI482" s="21" t="e">
        <f>VLOOKUP(A482,#REF!,2,0)</f>
        <v>#REF!</v>
      </c>
      <c r="CJ482" s="38">
        <f>VLOOKUP(A482,'[3]2019'!$A$8:$G$140,7,0)</f>
        <v>0</v>
      </c>
      <c r="CK482" s="18">
        <f>VLOOKUP(A482,'[3]2019'!$A$9:$G$140,6,0)</f>
        <v>0</v>
      </c>
      <c r="CL482" s="18">
        <v>106.72</v>
      </c>
      <c r="CM482" s="26">
        <v>2</v>
      </c>
      <c r="CN482" s="38">
        <v>160.09</v>
      </c>
      <c r="CO482" s="18">
        <v>3</v>
      </c>
      <c r="CP482" s="38">
        <v>53.36</v>
      </c>
      <c r="CQ482" s="26">
        <v>1</v>
      </c>
      <c r="CR482" s="18">
        <v>0</v>
      </c>
      <c r="CS482" s="18">
        <v>0</v>
      </c>
      <c r="CT482" s="18">
        <v>0</v>
      </c>
      <c r="CU482" s="18">
        <v>0</v>
      </c>
      <c r="CV482" s="18">
        <v>0</v>
      </c>
      <c r="CW482" s="18">
        <v>0</v>
      </c>
      <c r="CX482" s="18">
        <v>0</v>
      </c>
      <c r="CY482" s="18">
        <v>0</v>
      </c>
      <c r="CZ482" s="38">
        <v>0</v>
      </c>
      <c r="DA482" s="18">
        <v>0</v>
      </c>
      <c r="DB482" s="38">
        <f>VLOOKUP(A482,'[3]2019'!$A$8:$I$140,9,0)</f>
        <v>0.46707146193367582</v>
      </c>
      <c r="DC482" s="18">
        <f>VLOOKUP(A482,'[3]2019'!$A$8:$I$140,8,0)</f>
        <v>1</v>
      </c>
      <c r="DD482" s="18" t="str">
        <f>VLOOKUP(A482,[9]ESTADISTICAS_EN_EDUCACION_BASIC!$C$3:$AK$127,11,0)</f>
        <v>117.5</v>
      </c>
      <c r="DE482" s="18" t="str">
        <f>VLOOKUP($A482,[9]ESTADISTICAS_EN_EDUCACION_BASIC!$C$3:$AK$127,6,0)</f>
        <v>94.5</v>
      </c>
      <c r="DF482" s="18" t="str">
        <f>VLOOKUP($A482,[9]ESTADISTICAS_EN_EDUCACION_BASIC!$C$3:$AK$127,18,0)</f>
        <v>5.2</v>
      </c>
      <c r="DG482" s="18" t="str">
        <f>VLOOKUP($A482,[9]ESTADISTICAS_EN_EDUCACION_BASIC!$C$3:$AK$127,28,0)</f>
        <v>0.03</v>
      </c>
      <c r="DH482" s="38">
        <f>VLOOKUP(A482,[10]Hoja4!$A$1:$D$63,4,0)</f>
        <v>162.9327902240326</v>
      </c>
      <c r="DI482" s="18">
        <f>VLOOKUP(A482,[10]Hoja4!$A$1:$D$63,2,0)</f>
        <v>4</v>
      </c>
      <c r="DJ482" s="38">
        <f>VLOOKUP(A482,'[10]AS 6 - 11'!$A$1:$D$84,4,0)</f>
        <v>203.66598778004072</v>
      </c>
      <c r="DK482" s="18">
        <f>VLOOKUP(A482,'[10]AS 6 - 11'!$A$1:$D$84,2,0)</f>
        <v>5</v>
      </c>
      <c r="DL482" s="18">
        <v>0</v>
      </c>
      <c r="DM482" s="18">
        <v>0</v>
      </c>
      <c r="DN482" s="38">
        <v>0</v>
      </c>
      <c r="DO482" s="18">
        <v>0</v>
      </c>
      <c r="DP482" s="38">
        <f>VLOOKUP(A482,[10]Hoja10!$A$1:$D$61,4,0)</f>
        <v>154.38054805094558</v>
      </c>
      <c r="DQ482" s="18">
        <f>VLOOKUP(A482,[10]Hoja10!$A$1:$D$61,2,0)</f>
        <v>4</v>
      </c>
      <c r="DR482" s="18">
        <v>0</v>
      </c>
      <c r="DS482" s="18">
        <v>0</v>
      </c>
      <c r="DT482" s="38">
        <f>VLOOKUP(A482,[10]Hoja12!$A$1:$D$41,4,0)</f>
        <v>154.38054805094558</v>
      </c>
      <c r="DU482" s="18">
        <f>VLOOKUP(A482,[10]Hoja12!$A$1:$D$41,2,0)</f>
        <v>4</v>
      </c>
      <c r="DV482" s="18">
        <v>0</v>
      </c>
      <c r="DW482" s="18">
        <v>0</v>
      </c>
      <c r="DX482" s="18">
        <v>0</v>
      </c>
      <c r="DY482" s="18">
        <v>0</v>
      </c>
      <c r="DZ482" s="188">
        <v>1.9493177387914229</v>
      </c>
      <c r="EA482" s="189">
        <v>2</v>
      </c>
      <c r="EB482" s="188">
        <v>70.599613152804636</v>
      </c>
      <c r="EC482" s="189">
        <v>73</v>
      </c>
      <c r="ED482" s="38">
        <f>VLOOKUP(A482,'[3]2019'!$A$8:$K$140,11,0)</f>
        <v>3.2925682031984951</v>
      </c>
      <c r="EE482" s="18">
        <f>VLOOKUP(A482,'[3]2019'!$A$8:$K$140,10,0)</f>
        <v>7</v>
      </c>
      <c r="EF482" s="18" t="str">
        <f>VLOOKUP($A482,[9]ESTADISTICAS_EN_EDUCACION_BASIC!$C$3:$AK$127,11,0)</f>
        <v>117.5</v>
      </c>
      <c r="EG482" s="18" t="str">
        <f>VLOOKUP($A482,[9]ESTADISTICAS_EN_EDUCACION_BASIC!$C$3:$AK$127,7,0)</f>
        <v>64.3</v>
      </c>
      <c r="EH482" s="18" t="str">
        <f>VLOOKUP($A482,[9]ESTADISTICAS_EN_EDUCACION_BASIC!$C$3:$AK$127,18,0)</f>
        <v>5.2</v>
      </c>
      <c r="EI482" s="18">
        <f>VLOOKUP($A482,[9]ESTADISTICAS_EN_EDUCACION_BASIC!$C$3:$AK$127,29,0)</f>
        <v>0</v>
      </c>
      <c r="EJ482" s="31"/>
      <c r="EK482" s="31"/>
      <c r="EL482" s="18" t="str">
        <f>VLOOKUP($A482,[9]ESTADISTICAS_EN_EDUCACION_BASIC!$C$3:$AK$127,13,0)</f>
        <v>53.6</v>
      </c>
      <c r="EM482" s="18" t="str">
        <f>VLOOKUP($A482,[9]ESTADISTICAS_EN_EDUCACION_BASIC!$C$3:$AK$127,8,0)</f>
        <v>32.5</v>
      </c>
      <c r="EN482" s="18" t="str">
        <f>VLOOKUP($A482,[9]ESTADISTICAS_EN_EDUCACION_BASIC!$C$3:$AK$127,20,0)</f>
        <v>3.87</v>
      </c>
      <c r="EO482" s="18" t="str">
        <f>VLOOKUP($A482,[9]ESTADISTICAS_EN_EDUCACION_BASIC!$C$3:$AK$127,30,0)</f>
        <v>1.63</v>
      </c>
      <c r="EP482" s="18">
        <v>0</v>
      </c>
      <c r="EQ482" s="18">
        <v>0</v>
      </c>
      <c r="ER482" s="38">
        <f>VLOOKUP(A482,[10]Hoja3!$A$1:$D$89,4,0)</f>
        <v>347.35623311462757</v>
      </c>
      <c r="ES482" s="18">
        <f>VLOOKUP(A482,[10]Hoja3!$A$1:$D$89,2,0)</f>
        <v>9</v>
      </c>
      <c r="ET482" s="38">
        <f>VLOOKUP(A482,[10]Hoja5!$A$1:$D$76,4,0)</f>
        <v>192.97568506368199</v>
      </c>
      <c r="EU482" s="18">
        <f>VLOOKUP(A482,[10]Hoja5!$A$1:$D$75,2,0)</f>
        <v>5</v>
      </c>
      <c r="EV482" s="38">
        <f>VLOOKUP(A482,[10]Hoja7!$A$1:$D$76,4,0)</f>
        <v>38.595137012736394</v>
      </c>
      <c r="EW482" s="18">
        <f>VLOOKUP(A482,[10]Hoja7!$A$1:$D$77,2,0)</f>
        <v>1</v>
      </c>
      <c r="EX482" s="31"/>
      <c r="EY482" s="190">
        <v>105.48086866597725</v>
      </c>
      <c r="EZ482" s="191">
        <v>102</v>
      </c>
      <c r="FA482" s="188">
        <v>57.395143487858718</v>
      </c>
      <c r="FB482" s="189">
        <v>52</v>
      </c>
      <c r="FC482" s="38">
        <f>VLOOKUP(A482,[10]Hoja15!$A$1:$D$63,4,0)</f>
        <v>46.264168401572981</v>
      </c>
      <c r="FD482" s="18">
        <f>VLOOKUP(A482,[10]Hoja15!$A$1:$D$63,2,0)</f>
        <v>2</v>
      </c>
      <c r="FE482" s="38">
        <f>VLOOKUP(A482,[10]Hoja16!$A$1:$D$88,4,0)</f>
        <v>300.71709461022436</v>
      </c>
      <c r="FF482" s="18">
        <f>VLOOKUP(A482,[10]Hoja16!$A$1:$D$88,2,0)</f>
        <v>13</v>
      </c>
      <c r="FG482" s="18">
        <v>0</v>
      </c>
      <c r="FH482" s="18">
        <v>0</v>
      </c>
      <c r="FI482" s="38">
        <f>VLOOKUP(A482,[10]Hoja18!$A$1:$D$40,4,0)</f>
        <v>23.13208420078649</v>
      </c>
      <c r="FJ482" s="18">
        <f>VLOOKUP(A482,[10]Hoja18!$A$1:$D$40,2,0)</f>
        <v>1</v>
      </c>
      <c r="FK482" s="38">
        <f>VLOOKUP(A482,[10]Hoja19!$A$1:$D$97,4,0)</f>
        <v>370.11334721258385</v>
      </c>
      <c r="FL482" s="18">
        <f>VLOOKUP(A482,[10]Hoja19!$A$1:$D$97,2,0)</f>
        <v>16</v>
      </c>
      <c r="FM482" s="38">
        <f>VLOOKUP(A482,[10]Hoja20!$A$1:$D$91,4,0)</f>
        <v>185.05667360629192</v>
      </c>
      <c r="FN482" s="18">
        <f>VLOOKUP(A482,[10]Hoja20!$A$1:$D$91,2,0)</f>
        <v>8</v>
      </c>
      <c r="FO482" s="38">
        <f>VLOOKUP(A482,[10]Hoja21!$A$1:$D$101,4,0)</f>
        <v>370.11334721258385</v>
      </c>
      <c r="FP482" s="18">
        <f>VLOOKUP(A482,[10]Hoja21!$A$1:$D$101,2,0)</f>
        <v>16</v>
      </c>
      <c r="FQ482" s="38">
        <v>0</v>
      </c>
      <c r="FR482" s="18">
        <v>0</v>
      </c>
      <c r="FS482" s="38">
        <f>VLOOKUP(A482,'[3]2019'!$A$8:$M$140,13,0)</f>
        <v>6.024096385542169</v>
      </c>
      <c r="FT482" s="18">
        <f>VLOOKUP(A482,'[3]2019'!$A$8:$M$140,12,0)</f>
        <v>12</v>
      </c>
      <c r="FU482" s="38">
        <f>VLOOKUP(A482,'[3]2019'!$A$8:$O$140,15,0)</f>
        <v>2.1459227467811157</v>
      </c>
      <c r="FV482" s="18">
        <f>VLOOKUP(A482,'[3]2019'!$A$8:$O$140,14,0)</f>
        <v>4</v>
      </c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</row>
    <row r="483" spans="1:243" s="11" customFormat="1" ht="12.75">
      <c r="A483" s="17" t="s">
        <v>803</v>
      </c>
      <c r="B483" s="18" t="s">
        <v>804</v>
      </c>
      <c r="C483" s="17" t="s">
        <v>427</v>
      </c>
      <c r="D483" s="25">
        <v>6</v>
      </c>
      <c r="E483" s="27">
        <v>2019</v>
      </c>
      <c r="F483" s="31"/>
      <c r="G483" s="194">
        <v>15042</v>
      </c>
      <c r="H483" s="194">
        <v>6502</v>
      </c>
      <c r="I483" s="194">
        <v>8540</v>
      </c>
      <c r="J483" s="200">
        <v>17.260000000000002</v>
      </c>
      <c r="K483" s="40">
        <f>VLOOKUP(A483,'[6]1.COBERTURA  DANE'!$B$7:$G$139,5,0)</f>
        <v>2573</v>
      </c>
      <c r="L483" s="26">
        <v>72.94</v>
      </c>
      <c r="M483" s="32">
        <v>10875</v>
      </c>
      <c r="N483" s="187">
        <v>1371</v>
      </c>
      <c r="O483" s="187">
        <v>703</v>
      </c>
      <c r="P483" s="187">
        <v>668</v>
      </c>
      <c r="Q483" s="196">
        <f>VLOOKUP($A483,[7]Hoja1!$A$1:$H$3750,6,0)</f>
        <v>1637</v>
      </c>
      <c r="R483" s="196">
        <f>VLOOKUP($A483,[7]Hoja1!$A$1:$H$3750,7,0)</f>
        <v>838</v>
      </c>
      <c r="S483" s="196">
        <f>VLOOKUP($A483,[7]Hoja1!$A$1:$H$3750,8,0)</f>
        <v>799</v>
      </c>
      <c r="T483" s="187">
        <v>1297</v>
      </c>
      <c r="U483" s="187">
        <v>653</v>
      </c>
      <c r="V483" s="187">
        <v>644</v>
      </c>
      <c r="W483" s="198">
        <f>VLOOKUP($A483,[7]Hoja1!$A$1:$K$3750,9,0)</f>
        <v>1528</v>
      </c>
      <c r="X483" s="198">
        <f>VLOOKUP($A483,[7]Hoja1!$A$1:$K$3750,10,0)</f>
        <v>764</v>
      </c>
      <c r="Y483" s="198">
        <f>VLOOKUP($A483,[7]Hoja1!$A$1:$K$3750,11,0)</f>
        <v>764</v>
      </c>
      <c r="Z483" s="187">
        <v>1227</v>
      </c>
      <c r="AA483" s="187">
        <v>604</v>
      </c>
      <c r="AB483" s="187">
        <v>623</v>
      </c>
      <c r="AC483" s="198">
        <f>VLOOKUP(A483,[7]Hoja1!$A$1:$Q$3765,12,0)</f>
        <v>1452</v>
      </c>
      <c r="AD483" s="198">
        <f>VLOOKUP($A483,[7]Hoja1!$A$1:$Q$3765,13,0)</f>
        <v>713</v>
      </c>
      <c r="AE483" s="198">
        <f>VLOOKUP($A483,[7]Hoja1!$A$1:$Q$3750,14,0)</f>
        <v>739</v>
      </c>
      <c r="AF483" s="187">
        <v>1194</v>
      </c>
      <c r="AG483" s="187">
        <v>588</v>
      </c>
      <c r="AH483" s="187">
        <v>606</v>
      </c>
      <c r="AI483" s="198">
        <f>VLOOKUP($A483,[7]Hoja1!$A$1:$Q$3750,15,0)</f>
        <v>2361</v>
      </c>
      <c r="AJ483" s="198">
        <f>VLOOKUP($A483,[7]Hoja1!$A$1:$Q$3750,16,0)</f>
        <v>1152</v>
      </c>
      <c r="AK483" s="198">
        <f>VLOOKUP($A483,[7]Hoja1!$A$1:$Q$3750,17,0)</f>
        <v>1209</v>
      </c>
      <c r="AL483" s="187">
        <v>1100</v>
      </c>
      <c r="AM483" s="187">
        <v>539</v>
      </c>
      <c r="AN483" s="187">
        <v>561</v>
      </c>
      <c r="AO483" s="31"/>
      <c r="AP483" s="31"/>
      <c r="AQ483" s="31"/>
      <c r="AR483" s="31"/>
      <c r="AS483" s="27"/>
      <c r="AT483" s="31"/>
      <c r="AU483" s="31"/>
      <c r="AV483" s="31"/>
      <c r="AW483" s="31"/>
      <c r="AX483" s="38">
        <f>VLOOKUP(A483,[2]INFANTIL!$A$8:$AE$140,31,0)</f>
        <v>0</v>
      </c>
      <c r="AY483" s="18">
        <f>VLOOKUP(A483,[2]INFANTIL!$A$8:$AE$140,30,0)</f>
        <v>0</v>
      </c>
      <c r="AZ483" s="199">
        <f>VLOOKUP(A483,'[3]2019'!$A$8:$E$140,5,0)</f>
        <v>0</v>
      </c>
      <c r="BA483" s="23">
        <f>VLOOKUP(A483,'[3]2019'!$A$8:$F$140,4,0)</f>
        <v>0</v>
      </c>
      <c r="BB483" s="22">
        <f>VLOOKUP(A483,'[2]MATERNAS DIRECTAS'!$A$8:$AE$140,31,0)</f>
        <v>0</v>
      </c>
      <c r="BC483" s="23">
        <f>VLOOKUP(A483,'[2]MATERNAS DIRECTAS'!$A$8:$AE$140,30,0)</f>
        <v>0</v>
      </c>
      <c r="BD483" s="28">
        <v>0</v>
      </c>
      <c r="BE483" s="29">
        <v>0</v>
      </c>
      <c r="BF483" s="38">
        <f>VLOOKUP(A483,[8]Controles!$A$7:$P$139,12,0)</f>
        <v>4.3010752688172049</v>
      </c>
      <c r="BG483" s="18">
        <f>VLOOKUP(A483,[8]Controles!$A$7:$L$139,11,0)</f>
        <v>8</v>
      </c>
      <c r="BH483" s="38">
        <f>VLOOKUP(A483,[8]Peso!$A$7:$D$139,4,0)</f>
        <v>6.9892473118279561</v>
      </c>
      <c r="BI483" s="18">
        <f>VLOOKUP(A483,[8]Peso!$A$7:$D$139,3,0)</f>
        <v>13</v>
      </c>
      <c r="BJ483" s="22">
        <f>VLOOKUP(A483,'[2]EDA &lt; 5AÑOS'!$A$8:$AE$140,31,0)</f>
        <v>0</v>
      </c>
      <c r="BK483" s="23">
        <f>VLOOKUP(A483,'[2]EDA &lt; 5AÑOS'!$A$8:$AE$140,30,0)</f>
        <v>0</v>
      </c>
      <c r="BL483" s="22">
        <f>VLOOKUP(A483,'[2]IRA &lt; 5AÑOS'!$A$8:$AE$140,31,0)</f>
        <v>0</v>
      </c>
      <c r="BM483" s="23">
        <f>VLOOKUP(A483,'[2]IRA &lt; 5AÑOS'!$A$8:$AE$140,30,0)</f>
        <v>0</v>
      </c>
      <c r="BN483" s="18">
        <v>0</v>
      </c>
      <c r="BO483" s="18">
        <v>0</v>
      </c>
      <c r="BP483" s="18">
        <v>0</v>
      </c>
      <c r="BQ483" s="18">
        <v>0</v>
      </c>
      <c r="BR483" s="37">
        <v>0</v>
      </c>
      <c r="BS483" s="26">
        <v>0</v>
      </c>
      <c r="BT483" s="18">
        <v>0</v>
      </c>
      <c r="BU483" s="18">
        <v>0</v>
      </c>
      <c r="BV483" s="201">
        <v>3.4090909090909088E-2</v>
      </c>
      <c r="BW483" s="201">
        <v>0.99431818181818177</v>
      </c>
      <c r="BX483" s="201">
        <v>1.0056818181818181</v>
      </c>
      <c r="BY483" s="201">
        <v>1.0113636363636365</v>
      </c>
      <c r="BZ483" s="201">
        <v>0.97727272727272729</v>
      </c>
      <c r="CA483" s="201">
        <v>1.1461988304093567</v>
      </c>
      <c r="CB483" s="201">
        <v>1.1754385964912282</v>
      </c>
      <c r="CC483" s="18">
        <v>92</v>
      </c>
      <c r="CD483" s="18" t="str">
        <f>VLOOKUP(A483,[9]ESTADISTICAS_EN_EDUCACION_BASIC!$C$3:$AK$158,5,0)</f>
        <v>78.6</v>
      </c>
      <c r="CE483" s="18" t="str">
        <f>VLOOKUP(A483,[9]ESTADISTICAS_EN_EDUCACION_BASIC!$C$3:$AK$127,17,0)</f>
        <v>5.81</v>
      </c>
      <c r="CF483" s="24"/>
      <c r="CG483" s="24"/>
      <c r="CH483" s="20">
        <v>0</v>
      </c>
      <c r="CI483" s="21">
        <v>0</v>
      </c>
      <c r="CJ483" s="38">
        <f>VLOOKUP(A483,'[3]2019'!$A$8:$G$140,7,0)</f>
        <v>0</v>
      </c>
      <c r="CK483" s="18">
        <f>VLOOKUP(A483,'[3]2019'!$A$9:$G$140,6,0)</f>
        <v>0</v>
      </c>
      <c r="CL483" s="18">
        <v>0</v>
      </c>
      <c r="CM483" s="26">
        <v>0</v>
      </c>
      <c r="CN483" s="38">
        <v>66.53</v>
      </c>
      <c r="CO483" s="18">
        <v>1</v>
      </c>
      <c r="CP483" s="18">
        <v>0</v>
      </c>
      <c r="CQ483" s="18">
        <v>0</v>
      </c>
      <c r="CR483" s="18">
        <v>0</v>
      </c>
      <c r="CS483" s="18">
        <v>0</v>
      </c>
      <c r="CT483" s="18">
        <v>0</v>
      </c>
      <c r="CU483" s="18">
        <v>0</v>
      </c>
      <c r="CV483" s="18">
        <v>0</v>
      </c>
      <c r="CW483" s="18">
        <v>0</v>
      </c>
      <c r="CX483" s="18">
        <v>0</v>
      </c>
      <c r="CY483" s="18">
        <v>0</v>
      </c>
      <c r="CZ483" s="38">
        <v>0</v>
      </c>
      <c r="DA483" s="18">
        <v>0</v>
      </c>
      <c r="DB483" s="38">
        <f>VLOOKUP(A483,'[3]2019'!$A$8:$I$140,9,0)</f>
        <v>1.6299918500407498</v>
      </c>
      <c r="DC483" s="18">
        <f>VLOOKUP(A483,'[3]2019'!$A$8:$I$140,8,0)</f>
        <v>2</v>
      </c>
      <c r="DD483" s="18" t="str">
        <f>VLOOKUP(A483,[9]ESTADISTICAS_EN_EDUCACION_BASIC!$C$3:$AK$127,11,0)</f>
        <v>128.6</v>
      </c>
      <c r="DE483" s="18">
        <f>VLOOKUP($A483,[9]ESTADISTICAS_EN_EDUCACION_BASIC!$C$3:$AK$127,6,0)</f>
        <v>102</v>
      </c>
      <c r="DF483" s="18" t="str">
        <f>VLOOKUP($A483,[9]ESTADISTICAS_EN_EDUCACION_BASIC!$C$3:$AK$127,18,0)</f>
        <v>5.88</v>
      </c>
      <c r="DG483" s="18" t="str">
        <f>VLOOKUP($A483,[9]ESTADISTICAS_EN_EDUCACION_BASIC!$C$3:$AK$127,28,0)</f>
        <v>8.27</v>
      </c>
      <c r="DH483" s="38">
        <v>0</v>
      </c>
      <c r="DI483" s="18">
        <v>0</v>
      </c>
      <c r="DJ483" s="38">
        <f>VLOOKUP(A483,'[10]AS 6 - 11'!$A$1:$D$84,4,0)</f>
        <v>130.89005235602096</v>
      </c>
      <c r="DK483" s="18">
        <f>VLOOKUP(A483,'[10]AS 6 - 11'!$A$1:$D$84,2,0)</f>
        <v>2</v>
      </c>
      <c r="DL483" s="18">
        <v>0</v>
      </c>
      <c r="DM483" s="18">
        <v>0</v>
      </c>
      <c r="DN483" s="38">
        <v>0</v>
      </c>
      <c r="DO483" s="18">
        <v>0</v>
      </c>
      <c r="DP483" s="38">
        <f>VLOOKUP(A483,[10]Hoja10!$A$1:$D$61,4,0)</f>
        <v>68.870523415977956</v>
      </c>
      <c r="DQ483" s="18">
        <f>VLOOKUP(A483,[10]Hoja10!$A$1:$D$61,2,0)</f>
        <v>1</v>
      </c>
      <c r="DR483" s="18">
        <v>0</v>
      </c>
      <c r="DS483" s="18">
        <v>0</v>
      </c>
      <c r="DT483" s="18">
        <v>0</v>
      </c>
      <c r="DU483" s="18">
        <v>0</v>
      </c>
      <c r="DV483" s="38">
        <f>VLOOKUP(A483,[10]Hoja13!$A$1:$D$20,4,0)</f>
        <v>68.870523415977956</v>
      </c>
      <c r="DW483" s="18">
        <f>VLOOKUP(A483,[10]Hoja13!$A$1:$D$20,2,0)</f>
        <v>1</v>
      </c>
      <c r="DX483" s="18">
        <v>0</v>
      </c>
      <c r="DY483" s="18">
        <v>0</v>
      </c>
      <c r="DZ483" s="188">
        <v>0</v>
      </c>
      <c r="EA483" s="189">
        <v>0</v>
      </c>
      <c r="EB483" s="188">
        <v>64.356435643564353</v>
      </c>
      <c r="EC483" s="189">
        <v>39</v>
      </c>
      <c r="ED483" s="38">
        <f>VLOOKUP(A483,'[3]2019'!$A$8:$K$140,11,0)</f>
        <v>1.6750418760469012</v>
      </c>
      <c r="EE483" s="18">
        <f>VLOOKUP(A483,'[3]2019'!$A$8:$K$140,10,0)</f>
        <v>2</v>
      </c>
      <c r="EF483" s="18" t="str">
        <f>VLOOKUP($A483,[9]ESTADISTICAS_EN_EDUCACION_BASIC!$C$3:$AK$127,11,0)</f>
        <v>128.6</v>
      </c>
      <c r="EG483" s="18" t="str">
        <f>VLOOKUP($A483,[9]ESTADISTICAS_EN_EDUCACION_BASIC!$C$3:$AK$127,7,0)</f>
        <v>81.5</v>
      </c>
      <c r="EH483" s="18" t="str">
        <f>VLOOKUP($A483,[9]ESTADISTICAS_EN_EDUCACION_BASIC!$C$3:$AK$127,18,0)</f>
        <v>5.88</v>
      </c>
      <c r="EI483" s="18" t="str">
        <f>VLOOKUP($A483,[9]ESTADISTICAS_EN_EDUCACION_BASIC!$C$3:$AK$127,29,0)</f>
        <v>7.05</v>
      </c>
      <c r="EJ483" s="31"/>
      <c r="EK483" s="31"/>
      <c r="EL483" s="18">
        <f>VLOOKUP($A483,[9]ESTADISTICAS_EN_EDUCACION_BASIC!$C$3:$AK$127,13,0)</f>
        <v>63</v>
      </c>
      <c r="EM483" s="18" t="str">
        <f>VLOOKUP($A483,[9]ESTADISTICAS_EN_EDUCACION_BASIC!$C$3:$AK$127,8,0)</f>
        <v>35.3</v>
      </c>
      <c r="EN483" s="18" t="str">
        <f>VLOOKUP($A483,[9]ESTADISTICAS_EN_EDUCACION_BASIC!$C$3:$AK$127,20,0)</f>
        <v>1.98</v>
      </c>
      <c r="EO483" s="18" t="str">
        <f>VLOOKUP($A483,[9]ESTADISTICAS_EN_EDUCACION_BASIC!$C$3:$AK$127,30,0)</f>
        <v>5.65</v>
      </c>
      <c r="EP483" s="18">
        <v>0</v>
      </c>
      <c r="EQ483" s="18">
        <v>0</v>
      </c>
      <c r="ER483" s="38">
        <f>VLOOKUP(A483,[10]Hoja3!$A$1:$D$89,4,0)</f>
        <v>137.74104683195591</v>
      </c>
      <c r="ES483" s="18">
        <f>VLOOKUP(A483,[10]Hoja3!$A$1:$D$89,2,0)</f>
        <v>2</v>
      </c>
      <c r="ET483" s="38">
        <v>0</v>
      </c>
      <c r="EU483" s="18">
        <v>0</v>
      </c>
      <c r="EV483" s="38">
        <v>0</v>
      </c>
      <c r="EW483" s="18">
        <v>0</v>
      </c>
      <c r="EX483" s="31"/>
      <c r="EY483" s="188">
        <v>101.60427807486631</v>
      </c>
      <c r="EZ483" s="189">
        <v>57</v>
      </c>
      <c r="FA483" s="188">
        <v>100.19646365422396</v>
      </c>
      <c r="FB483" s="189">
        <v>51</v>
      </c>
      <c r="FC483" s="38">
        <f>VLOOKUP(A483,[10]Hoja15!$A$1:$D$63,4,0)</f>
        <v>211.77467174925877</v>
      </c>
      <c r="FD483" s="18">
        <f>VLOOKUP(A483,[10]Hoja15!$A$1:$D$63,2,0)</f>
        <v>5</v>
      </c>
      <c r="FE483" s="38">
        <f>VLOOKUP(A483,[10]Hoja16!$A$1:$D$88,4,0)</f>
        <v>42.354934349851753</v>
      </c>
      <c r="FF483" s="18">
        <f>VLOOKUP(A483,[10]Hoja16!$A$1:$D$88,2,0)</f>
        <v>1</v>
      </c>
      <c r="FG483" s="18">
        <v>0</v>
      </c>
      <c r="FH483" s="18">
        <v>0</v>
      </c>
      <c r="FI483" s="18">
        <v>0</v>
      </c>
      <c r="FJ483" s="18">
        <v>0</v>
      </c>
      <c r="FK483" s="38">
        <f>VLOOKUP(A483,[10]Hoja19!$A$1:$D$97,4,0)</f>
        <v>254.12960609911056</v>
      </c>
      <c r="FL483" s="18">
        <f>VLOOKUP(A483,[10]Hoja19!$A$1:$D$97,2,0)</f>
        <v>6</v>
      </c>
      <c r="FM483" s="38">
        <v>0</v>
      </c>
      <c r="FN483" s="18">
        <v>0</v>
      </c>
      <c r="FO483" s="38">
        <f>VLOOKUP(A483,[10]Hoja21!$A$1:$D$101,4,0)</f>
        <v>42.354934349851753</v>
      </c>
      <c r="FP483" s="18">
        <f>VLOOKUP(A483,[10]Hoja21!$A$1:$D$101,2,0)</f>
        <v>1</v>
      </c>
      <c r="FQ483" s="38">
        <v>0</v>
      </c>
      <c r="FR483" s="18">
        <v>0</v>
      </c>
      <c r="FS483" s="38">
        <f>VLOOKUP(A483,'[3]2019'!$A$8:$M$140,13,0)</f>
        <v>0.90909090909090906</v>
      </c>
      <c r="FT483" s="18">
        <f>VLOOKUP(A483,'[3]2019'!$A$8:$M$140,12,0)</f>
        <v>1</v>
      </c>
      <c r="FU483" s="38">
        <f>VLOOKUP(A483,'[3]2019'!$A$8:$O$140,15,0)</f>
        <v>5.1020408163265305</v>
      </c>
      <c r="FV483" s="18">
        <f>VLOOKUP(A483,'[3]2019'!$A$8:$O$140,14,0)</f>
        <v>5</v>
      </c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</row>
    <row r="484" spans="1:243" s="11" customFormat="1" ht="12.75">
      <c r="A484" s="17" t="s">
        <v>811</v>
      </c>
      <c r="B484" s="18" t="s">
        <v>812</v>
      </c>
      <c r="C484" s="17" t="s">
        <v>427</v>
      </c>
      <c r="D484" s="25">
        <v>6</v>
      </c>
      <c r="E484" s="27">
        <v>2019</v>
      </c>
      <c r="F484" s="31"/>
      <c r="G484" s="194">
        <v>4760</v>
      </c>
      <c r="H484" s="194">
        <v>1975</v>
      </c>
      <c r="I484" s="194">
        <v>2785</v>
      </c>
      <c r="J484" s="200">
        <v>20.78</v>
      </c>
      <c r="K484" s="40">
        <f>VLOOKUP(A484,'[6]1.COBERTURA  DANE'!$B$7:$G$139,5,0)</f>
        <v>647</v>
      </c>
      <c r="L484" s="26">
        <v>89.18</v>
      </c>
      <c r="M484" s="32">
        <v>2777</v>
      </c>
      <c r="N484" s="187">
        <v>342</v>
      </c>
      <c r="O484" s="187">
        <v>186</v>
      </c>
      <c r="P484" s="187">
        <v>156</v>
      </c>
      <c r="Q484" s="196">
        <f>VLOOKUP($A484,[7]Hoja1!$A$1:$H$3750,6,0)</f>
        <v>411</v>
      </c>
      <c r="R484" s="196">
        <f>VLOOKUP($A484,[7]Hoja1!$A$1:$H$3750,7,0)</f>
        <v>224</v>
      </c>
      <c r="S484" s="196">
        <f>VLOOKUP($A484,[7]Hoja1!$A$1:$H$3750,8,0)</f>
        <v>187</v>
      </c>
      <c r="T484" s="187">
        <v>350</v>
      </c>
      <c r="U484" s="187">
        <v>193</v>
      </c>
      <c r="V484" s="187">
        <v>157</v>
      </c>
      <c r="W484" s="198">
        <f>VLOOKUP($A484,[7]Hoja1!$A$1:$K$3750,9,0)</f>
        <v>425</v>
      </c>
      <c r="X484" s="198">
        <f>VLOOKUP($A484,[7]Hoja1!$A$1:$K$3750,10,0)</f>
        <v>236</v>
      </c>
      <c r="Y484" s="198">
        <f>VLOOKUP($A484,[7]Hoja1!$A$1:$K$3750,11,0)</f>
        <v>189</v>
      </c>
      <c r="Z484" s="187">
        <v>361</v>
      </c>
      <c r="AA484" s="187">
        <v>202</v>
      </c>
      <c r="AB484" s="187">
        <v>159</v>
      </c>
      <c r="AC484" s="198">
        <f>VLOOKUP(A484,[7]Hoja1!$A$1:$Q$3765,12,0)</f>
        <v>432</v>
      </c>
      <c r="AD484" s="198">
        <f>VLOOKUP($A484,[7]Hoja1!$A$1:$Q$3765,13,0)</f>
        <v>238</v>
      </c>
      <c r="AE484" s="198">
        <f>VLOOKUP($A484,[7]Hoja1!$A$1:$Q$3750,14,0)</f>
        <v>194</v>
      </c>
      <c r="AF484" s="187">
        <v>355</v>
      </c>
      <c r="AG484" s="187">
        <v>191</v>
      </c>
      <c r="AH484" s="187">
        <v>164</v>
      </c>
      <c r="AI484" s="198">
        <f>VLOOKUP($A484,[7]Hoja1!$A$1:$Q$3750,15,0)</f>
        <v>695</v>
      </c>
      <c r="AJ484" s="198">
        <f>VLOOKUP($A484,[7]Hoja1!$A$1:$Q$3750,16,0)</f>
        <v>353</v>
      </c>
      <c r="AK484" s="198">
        <f>VLOOKUP($A484,[7]Hoja1!$A$1:$Q$3750,17,0)</f>
        <v>342</v>
      </c>
      <c r="AL484" s="187">
        <v>331</v>
      </c>
      <c r="AM484" s="187">
        <v>170</v>
      </c>
      <c r="AN484" s="187">
        <v>161</v>
      </c>
      <c r="AO484" s="31"/>
      <c r="AP484" s="31"/>
      <c r="AQ484" s="31"/>
      <c r="AR484" s="31"/>
      <c r="AS484" s="27"/>
      <c r="AT484" s="31"/>
      <c r="AU484" s="31"/>
      <c r="AV484" s="31"/>
      <c r="AW484" s="31"/>
      <c r="AX484" s="38">
        <f>VLOOKUP(A484,[2]INFANTIL!$A$8:$AE$140,31,0)</f>
        <v>0</v>
      </c>
      <c r="AY484" s="18">
        <f>VLOOKUP(A484,[2]INFANTIL!$A$8:$AE$140,30,0)</f>
        <v>0</v>
      </c>
      <c r="AZ484" s="199">
        <f>VLOOKUP(A484,'[3]2019'!$A$8:$E$140,5,0)</f>
        <v>0</v>
      </c>
      <c r="BA484" s="23">
        <f>VLOOKUP(A484,'[3]2019'!$A$8:$F$140,4,0)</f>
        <v>0</v>
      </c>
      <c r="BB484" s="22">
        <f>VLOOKUP(A484,'[2]MATERNAS DIRECTAS'!$A$8:$AE$140,31,0)</f>
        <v>0</v>
      </c>
      <c r="BC484" s="23">
        <f>VLOOKUP(A484,'[2]MATERNAS DIRECTAS'!$A$8:$AE$140,30,0)</f>
        <v>0</v>
      </c>
      <c r="BD484" s="28">
        <v>0</v>
      </c>
      <c r="BE484" s="29">
        <v>0</v>
      </c>
      <c r="BF484" s="38">
        <f>VLOOKUP(A484,[8]Controles!$A$7:$P$139,12,0)</f>
        <v>5.5555555555555554</v>
      </c>
      <c r="BG484" s="18">
        <f>VLOOKUP(A484,[8]Controles!$A$7:$L$139,11,0)</f>
        <v>2</v>
      </c>
      <c r="BH484" s="38">
        <f>VLOOKUP(A484,[8]Peso!$A$7:$D$139,4,0)</f>
        <v>8.3333333333333321</v>
      </c>
      <c r="BI484" s="18">
        <f>VLOOKUP(A484,[8]Peso!$A$7:$D$139,3,0)</f>
        <v>3</v>
      </c>
      <c r="BJ484" s="22">
        <f>VLOOKUP(A484,'[2]EDA &lt; 5AÑOS'!$A$8:$AE$140,31,0)</f>
        <v>0</v>
      </c>
      <c r="BK484" s="23">
        <f>VLOOKUP(A484,'[2]EDA &lt; 5AÑOS'!$A$8:$AE$140,30,0)</f>
        <v>0</v>
      </c>
      <c r="BL484" s="22">
        <f>VLOOKUP(A484,'[2]IRA &lt; 5AÑOS'!$A$8:$AE$140,31,0)</f>
        <v>0</v>
      </c>
      <c r="BM484" s="23">
        <f>VLOOKUP(A484,'[2]IRA &lt; 5AÑOS'!$A$8:$AE$140,30,0)</f>
        <v>0</v>
      </c>
      <c r="BN484" s="18">
        <v>0</v>
      </c>
      <c r="BO484" s="18">
        <v>0</v>
      </c>
      <c r="BP484" s="18">
        <v>0</v>
      </c>
      <c r="BQ484" s="18">
        <v>0</v>
      </c>
      <c r="BR484" s="37">
        <v>0</v>
      </c>
      <c r="BS484" s="26">
        <v>0</v>
      </c>
      <c r="BT484" s="18">
        <v>0</v>
      </c>
      <c r="BU484" s="18">
        <v>0</v>
      </c>
      <c r="BV484" s="201">
        <v>0.28947368421052633</v>
      </c>
      <c r="BW484" s="201">
        <v>1.0789473684210527</v>
      </c>
      <c r="BX484" s="201">
        <v>1.0526315789473684</v>
      </c>
      <c r="BY484" s="201">
        <v>1.131578947368421</v>
      </c>
      <c r="BZ484" s="201">
        <v>1.0526315789473684</v>
      </c>
      <c r="CA484" s="201">
        <v>0.87179487179487181</v>
      </c>
      <c r="CB484" s="201">
        <v>1.0256410256410255</v>
      </c>
      <c r="CC484" s="18" t="str">
        <f>VLOOKUP(A484,[9]ESTADISTICAS_EN_EDUCACION_BASIC!$C$3:$AK$127,10,0)</f>
        <v>88.1</v>
      </c>
      <c r="CD484" s="18">
        <f>VLOOKUP(A484,[9]ESTADISTICAS_EN_EDUCACION_BASIC!$C$3:$AK$158,5,0)</f>
        <v>61</v>
      </c>
      <c r="CE484" s="18" t="str">
        <f>VLOOKUP(A484,[9]ESTADISTICAS_EN_EDUCACION_BASIC!$C$3:$AK$127,17,0)</f>
        <v>7.69</v>
      </c>
      <c r="CF484" s="24"/>
      <c r="CG484" s="24"/>
      <c r="CH484" s="20" t="e">
        <f>VLOOKUP(A484,#REF!,4,0)</f>
        <v>#REF!</v>
      </c>
      <c r="CI484" s="21" t="e">
        <f>VLOOKUP(A484,#REF!,2,0)</f>
        <v>#REF!</v>
      </c>
      <c r="CJ484" s="38">
        <f>VLOOKUP(A484,'[3]2019'!$A$8:$G$140,7,0)</f>
        <v>0</v>
      </c>
      <c r="CK484" s="18">
        <f>VLOOKUP(A484,'[3]2019'!$A$9:$G$140,6,0)</f>
        <v>0</v>
      </c>
      <c r="CL484" s="18">
        <v>291.55</v>
      </c>
      <c r="CM484" s="26">
        <v>1</v>
      </c>
      <c r="CN484" s="18">
        <v>0</v>
      </c>
      <c r="CO484" s="18">
        <v>0</v>
      </c>
      <c r="CP484" s="18">
        <v>0</v>
      </c>
      <c r="CQ484" s="18">
        <v>0</v>
      </c>
      <c r="CR484" s="18">
        <v>0</v>
      </c>
      <c r="CS484" s="18">
        <v>0</v>
      </c>
      <c r="CT484" s="18">
        <v>0</v>
      </c>
      <c r="CU484" s="18">
        <v>0</v>
      </c>
      <c r="CV484" s="18">
        <v>0</v>
      </c>
      <c r="CW484" s="18">
        <v>0</v>
      </c>
      <c r="CX484" s="18">
        <v>0</v>
      </c>
      <c r="CY484" s="18">
        <v>0</v>
      </c>
      <c r="CZ484" s="38">
        <v>0</v>
      </c>
      <c r="DA484" s="18">
        <v>0</v>
      </c>
      <c r="DB484" s="38">
        <f>VLOOKUP(A484,'[3]2019'!$A$8:$I$140,9,0)</f>
        <v>0</v>
      </c>
      <c r="DC484" s="18">
        <f>VLOOKUP(A484,'[3]2019'!$A$8:$I$140,8,0)</f>
        <v>0</v>
      </c>
      <c r="DD484" s="18" t="str">
        <f>VLOOKUP(A484,[9]ESTADISTICAS_EN_EDUCACION_BASIC!$C$3:$AK$127,11,0)</f>
        <v>141.5</v>
      </c>
      <c r="DE484" s="18" t="str">
        <f>VLOOKUP($A484,[9]ESTADISTICAS_EN_EDUCACION_BASIC!$C$3:$AK$127,6,0)</f>
        <v>107.5</v>
      </c>
      <c r="DF484" s="18" t="str">
        <f>VLOOKUP($A484,[9]ESTADISTICAS_EN_EDUCACION_BASIC!$C$3:$AK$127,18,0)</f>
        <v>5.29</v>
      </c>
      <c r="DG484" s="18">
        <f>VLOOKUP($A484,[9]ESTADISTICAS_EN_EDUCACION_BASIC!$C$3:$AK$127,28,0)</f>
        <v>0</v>
      </c>
      <c r="DH484" s="38">
        <v>0</v>
      </c>
      <c r="DI484" s="18">
        <v>0</v>
      </c>
      <c r="DJ484" s="38">
        <v>0</v>
      </c>
      <c r="DK484" s="18">
        <v>0</v>
      </c>
      <c r="DL484" s="18">
        <v>0</v>
      </c>
      <c r="DM484" s="18">
        <v>0</v>
      </c>
      <c r="DN484" s="38">
        <v>0</v>
      </c>
      <c r="DO484" s="18">
        <v>0</v>
      </c>
      <c r="DP484" s="18">
        <v>0</v>
      </c>
      <c r="DQ484" s="18">
        <v>0</v>
      </c>
      <c r="DR484" s="18">
        <v>0</v>
      </c>
      <c r="DS484" s="18">
        <v>0</v>
      </c>
      <c r="DT484" s="18">
        <v>0</v>
      </c>
      <c r="DU484" s="18">
        <v>0</v>
      </c>
      <c r="DV484" s="18">
        <v>0</v>
      </c>
      <c r="DW484" s="18">
        <v>0</v>
      </c>
      <c r="DX484" s="18">
        <v>0</v>
      </c>
      <c r="DY484" s="18">
        <v>0</v>
      </c>
      <c r="DZ484" s="188">
        <v>0</v>
      </c>
      <c r="EA484" s="189">
        <v>0</v>
      </c>
      <c r="EB484" s="188">
        <v>42.682926829268297</v>
      </c>
      <c r="EC484" s="189">
        <v>7</v>
      </c>
      <c r="ED484" s="38">
        <f>VLOOKUP(A484,'[3]2019'!$A$8:$K$140,11,0)</f>
        <v>0</v>
      </c>
      <c r="EE484" s="18">
        <f>VLOOKUP(A484,'[3]2019'!$A$8:$K$140,10,0)</f>
        <v>0</v>
      </c>
      <c r="EF484" s="18" t="str">
        <f>VLOOKUP($A484,[9]ESTADISTICAS_EN_EDUCACION_BASIC!$C$3:$AK$127,11,0)</f>
        <v>141.5</v>
      </c>
      <c r="EG484" s="18" t="str">
        <f>VLOOKUP($A484,[9]ESTADISTICAS_EN_EDUCACION_BASIC!$C$3:$AK$127,7,0)</f>
        <v>95.3</v>
      </c>
      <c r="EH484" s="18" t="str">
        <f>VLOOKUP($A484,[9]ESTADISTICAS_EN_EDUCACION_BASIC!$C$3:$AK$127,18,0)</f>
        <v>5.29</v>
      </c>
      <c r="EI484" s="18">
        <f>VLOOKUP($A484,[9]ESTADISTICAS_EN_EDUCACION_BASIC!$C$3:$AK$127,29,0)</f>
        <v>0</v>
      </c>
      <c r="EJ484" s="31"/>
      <c r="EK484" s="31"/>
      <c r="EL484" s="18" t="str">
        <f>VLOOKUP($A484,[9]ESTADISTICAS_EN_EDUCACION_BASIC!$C$3:$AK$127,13,0)</f>
        <v>93.7</v>
      </c>
      <c r="EM484" s="18" t="str">
        <f>VLOOKUP($A484,[9]ESTADISTICAS_EN_EDUCACION_BASIC!$C$3:$AK$127,8,0)</f>
        <v>44.8</v>
      </c>
      <c r="EN484" s="18" t="str">
        <f>VLOOKUP($A484,[9]ESTADISTICAS_EN_EDUCACION_BASIC!$C$3:$AK$127,20,0)</f>
        <v>5.97</v>
      </c>
      <c r="EO484" s="18">
        <f>VLOOKUP($A484,[9]ESTADISTICAS_EN_EDUCACION_BASIC!$C$3:$AK$127,30,0)</f>
        <v>0</v>
      </c>
      <c r="EP484" s="18">
        <v>0</v>
      </c>
      <c r="EQ484" s="18">
        <v>0</v>
      </c>
      <c r="ER484" s="38">
        <v>0</v>
      </c>
      <c r="ES484" s="18">
        <v>0</v>
      </c>
      <c r="ET484" s="38">
        <v>0</v>
      </c>
      <c r="EU484" s="18">
        <v>0</v>
      </c>
      <c r="EV484" s="38">
        <v>0</v>
      </c>
      <c r="EW484" s="18">
        <v>0</v>
      </c>
      <c r="EX484" s="31"/>
      <c r="EY484" s="188">
        <v>62.111801242236027</v>
      </c>
      <c r="EZ484" s="189">
        <v>10</v>
      </c>
      <c r="FA484" s="188">
        <v>70.422535211267615</v>
      </c>
      <c r="FB484" s="189">
        <v>10</v>
      </c>
      <c r="FC484" s="18">
        <v>0</v>
      </c>
      <c r="FD484" s="18">
        <v>0</v>
      </c>
      <c r="FE484" s="38">
        <v>0</v>
      </c>
      <c r="FF484" s="18">
        <v>0</v>
      </c>
      <c r="FG484" s="18">
        <v>0</v>
      </c>
      <c r="FH484" s="18">
        <v>0</v>
      </c>
      <c r="FI484" s="18">
        <v>0</v>
      </c>
      <c r="FJ484" s="18">
        <v>0</v>
      </c>
      <c r="FK484" s="38">
        <v>0</v>
      </c>
      <c r="FL484" s="18">
        <v>0</v>
      </c>
      <c r="FM484" s="38">
        <f>VLOOKUP(A484,[10]Hoja20!$A$1:$D$91,4,0)</f>
        <v>287.7697841726619</v>
      </c>
      <c r="FN484" s="18">
        <f>VLOOKUP(A484,[10]Hoja20!$A$1:$D$91,2,0)</f>
        <v>2</v>
      </c>
      <c r="FO484" s="38">
        <f>VLOOKUP(A484,[10]Hoja21!$A$1:$D$101,4,0)</f>
        <v>575.5395683453238</v>
      </c>
      <c r="FP484" s="18">
        <f>VLOOKUP(A484,[10]Hoja21!$A$1:$D$101,2,0)</f>
        <v>4</v>
      </c>
      <c r="FQ484" s="38">
        <f>VLOOKUP(A484,[10]Hoja22!$A$1:$D$60,4,0)</f>
        <v>143.88489208633095</v>
      </c>
      <c r="FR484" s="18">
        <f>VLOOKUP(A484,[10]Hoja22!$A$1:$D$60,2,0)</f>
        <v>1</v>
      </c>
      <c r="FS484" s="38">
        <f>VLOOKUP(A484,'[3]2019'!$A$8:$M$140,13,0)</f>
        <v>0</v>
      </c>
      <c r="FT484" s="18">
        <f>VLOOKUP(A484,'[3]2019'!$A$8:$M$140,12,0)</f>
        <v>0</v>
      </c>
      <c r="FU484" s="38">
        <f>VLOOKUP(A484,'[3]2019'!$A$8:$O$140,15,0)</f>
        <v>0</v>
      </c>
      <c r="FV484" s="18">
        <f>VLOOKUP(A484,'[3]2019'!$A$8:$O$140,14,0)</f>
        <v>0</v>
      </c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</row>
    <row r="485" spans="1:243" s="11" customFormat="1" ht="12.75">
      <c r="A485" s="17" t="s">
        <v>821</v>
      </c>
      <c r="B485" s="18" t="s">
        <v>822</v>
      </c>
      <c r="C485" s="17" t="s">
        <v>466</v>
      </c>
      <c r="D485" s="25">
        <v>6</v>
      </c>
      <c r="E485" s="27">
        <v>2019</v>
      </c>
      <c r="F485" s="31"/>
      <c r="G485" s="194">
        <v>21504</v>
      </c>
      <c r="H485" s="194">
        <v>7492</v>
      </c>
      <c r="I485" s="194">
        <v>14012</v>
      </c>
      <c r="J485" s="200">
        <v>15.73</v>
      </c>
      <c r="K485" s="40">
        <f>VLOOKUP(A485,'[6]1.COBERTURA  DANE'!$B$7:$G$139,5,0)</f>
        <v>3188</v>
      </c>
      <c r="L485" s="26">
        <v>65.819999999999993</v>
      </c>
      <c r="M485" s="32">
        <v>13342</v>
      </c>
      <c r="N485" s="187">
        <v>1490</v>
      </c>
      <c r="O485" s="187">
        <v>770</v>
      </c>
      <c r="P485" s="187">
        <v>720</v>
      </c>
      <c r="Q485" s="196">
        <f>VLOOKUP($A485,[7]Hoja1!$A$1:$H$3750,6,0)</f>
        <v>1801</v>
      </c>
      <c r="R485" s="196">
        <f>VLOOKUP($A485,[7]Hoja1!$A$1:$H$3750,7,0)</f>
        <v>930</v>
      </c>
      <c r="S485" s="196">
        <f>VLOOKUP($A485,[7]Hoja1!$A$1:$H$3750,8,0)</f>
        <v>871</v>
      </c>
      <c r="T485" s="187">
        <v>1646</v>
      </c>
      <c r="U485" s="187">
        <v>847</v>
      </c>
      <c r="V485" s="187">
        <v>799</v>
      </c>
      <c r="W485" s="198">
        <f>VLOOKUP($A485,[7]Hoja1!$A$1:$K$3750,9,0)</f>
        <v>2051</v>
      </c>
      <c r="X485" s="198">
        <f>VLOOKUP($A485,[7]Hoja1!$A$1:$K$3750,10,0)</f>
        <v>1055</v>
      </c>
      <c r="Y485" s="198">
        <f>VLOOKUP($A485,[7]Hoja1!$A$1:$K$3750,11,0)</f>
        <v>996</v>
      </c>
      <c r="Z485" s="187">
        <v>1834</v>
      </c>
      <c r="AA485" s="187">
        <v>940</v>
      </c>
      <c r="AB485" s="187">
        <v>894</v>
      </c>
      <c r="AC485" s="198">
        <f>VLOOKUP(A485,[7]Hoja1!$A$1:$Q$3765,12,0)</f>
        <v>2254</v>
      </c>
      <c r="AD485" s="198">
        <f>VLOOKUP($A485,[7]Hoja1!$A$1:$Q$3765,13,0)</f>
        <v>1149</v>
      </c>
      <c r="AE485" s="198">
        <f>VLOOKUP($A485,[7]Hoja1!$A$1:$Q$3750,14,0)</f>
        <v>1105</v>
      </c>
      <c r="AF485" s="187">
        <v>1877</v>
      </c>
      <c r="AG485" s="187">
        <v>950</v>
      </c>
      <c r="AH485" s="187">
        <v>927</v>
      </c>
      <c r="AI485" s="198">
        <f>VLOOKUP($A485,[7]Hoja1!$A$1:$Q$3750,15,0)</f>
        <v>3617</v>
      </c>
      <c r="AJ485" s="198">
        <f>VLOOKUP($A485,[7]Hoja1!$A$1:$Q$3750,16,0)</f>
        <v>1814</v>
      </c>
      <c r="AK485" s="198">
        <f>VLOOKUP($A485,[7]Hoja1!$A$1:$Q$3750,17,0)</f>
        <v>1803</v>
      </c>
      <c r="AL485" s="187">
        <v>1689</v>
      </c>
      <c r="AM485" s="187">
        <v>846</v>
      </c>
      <c r="AN485" s="187">
        <v>843</v>
      </c>
      <c r="AO485" s="31"/>
      <c r="AP485" s="31"/>
      <c r="AQ485" s="31"/>
      <c r="AR485" s="31"/>
      <c r="AS485" s="27"/>
      <c r="AT485" s="31"/>
      <c r="AU485" s="31"/>
      <c r="AV485" s="31"/>
      <c r="AW485" s="31"/>
      <c r="AX485" s="38">
        <f>VLOOKUP(A485,[2]INFANTIL!$A$8:$AE$140,31,0)</f>
        <v>11.363636363636363</v>
      </c>
      <c r="AY485" s="18">
        <f>VLOOKUP(A485,[2]INFANTIL!$A$8:$AE$140,30,0)</f>
        <v>2</v>
      </c>
      <c r="AZ485" s="199">
        <f>VLOOKUP(A485,'[3]2019'!$A$8:$E$140,5,0)</f>
        <v>1.3422818791946307</v>
      </c>
      <c r="BA485" s="23">
        <f>VLOOKUP(A485,'[3]2019'!$A$8:$F$140,4,0)</f>
        <v>2</v>
      </c>
      <c r="BB485" s="22">
        <f>VLOOKUP(A485,'[2]MATERNAS DIRECTAS'!$A$8:$AE$140,31,0)</f>
        <v>0</v>
      </c>
      <c r="BC485" s="23">
        <f>VLOOKUP(A485,'[2]MATERNAS DIRECTAS'!$A$8:$AE$140,30,0)</f>
        <v>0</v>
      </c>
      <c r="BD485" s="28">
        <v>0</v>
      </c>
      <c r="BE485" s="29">
        <v>0</v>
      </c>
      <c r="BF485" s="38">
        <f>VLOOKUP(A485,[8]Controles!$A$7:$P$139,12,0)</f>
        <v>3.4090909090909087</v>
      </c>
      <c r="BG485" s="18">
        <f>VLOOKUP(A485,[8]Controles!$A$7:$L$139,11,0)</f>
        <v>6</v>
      </c>
      <c r="BH485" s="38">
        <f>VLOOKUP(A485,[8]Peso!$A$7:$D$139,4,0)</f>
        <v>13.636363636363635</v>
      </c>
      <c r="BI485" s="18">
        <f>VLOOKUP(A485,[8]Peso!$A$7:$D$139,3,0)</f>
        <v>24</v>
      </c>
      <c r="BJ485" s="22">
        <f>VLOOKUP(A485,'[2]EDA &lt; 5AÑOS'!$A$8:$AE$140,31,0)</f>
        <v>0</v>
      </c>
      <c r="BK485" s="23">
        <f>VLOOKUP(A485,'[2]EDA &lt; 5AÑOS'!$A$8:$AE$140,30,0)</f>
        <v>0</v>
      </c>
      <c r="BL485" s="22">
        <f>VLOOKUP(A485,'[2]IRA &lt; 5AÑOS'!$A$8:$AE$140,31,0)</f>
        <v>0</v>
      </c>
      <c r="BM485" s="23">
        <f>VLOOKUP(A485,'[2]IRA &lt; 5AÑOS'!$A$8:$AE$140,30,0)</f>
        <v>0</v>
      </c>
      <c r="BN485" s="18">
        <v>0</v>
      </c>
      <c r="BO485" s="18">
        <v>0</v>
      </c>
      <c r="BP485" s="18">
        <v>0</v>
      </c>
      <c r="BQ485" s="18">
        <v>0</v>
      </c>
      <c r="BR485" s="37">
        <v>0</v>
      </c>
      <c r="BS485" s="26">
        <v>0</v>
      </c>
      <c r="BT485" s="18">
        <v>0</v>
      </c>
      <c r="BU485" s="18">
        <v>0</v>
      </c>
      <c r="BV485" s="201">
        <v>0.13333333333333333</v>
      </c>
      <c r="BW485" s="201">
        <v>0.95897435897435901</v>
      </c>
      <c r="BX485" s="201">
        <v>0.9128205128205128</v>
      </c>
      <c r="BY485" s="201">
        <v>0.95897435897435901</v>
      </c>
      <c r="BZ485" s="201">
        <v>0.9538461538461539</v>
      </c>
      <c r="CA485" s="201">
        <v>1.0945273631840795</v>
      </c>
      <c r="CB485" s="201">
        <v>1.0547263681592041</v>
      </c>
      <c r="CC485" s="18" t="str">
        <f>VLOOKUP(A485,[9]ESTADISTICAS_EN_EDUCACION_BASIC!$C$3:$AK$127,10,0)</f>
        <v>66.2</v>
      </c>
      <c r="CD485" s="18" t="str">
        <f>VLOOKUP(A485,[9]ESTADISTICAS_EN_EDUCACION_BASIC!$C$3:$AK$158,5,0)</f>
        <v>56.6</v>
      </c>
      <c r="CE485" s="18" t="str">
        <f>VLOOKUP(A485,[9]ESTADISTICAS_EN_EDUCACION_BASIC!$C$3:$AK$127,17,0)</f>
        <v>8.08</v>
      </c>
      <c r="CF485" s="24"/>
      <c r="CG485" s="24"/>
      <c r="CH485" s="20" t="e">
        <f>VLOOKUP(A485,#REF!,4,0)</f>
        <v>#REF!</v>
      </c>
      <c r="CI485" s="21">
        <v>5</v>
      </c>
      <c r="CJ485" s="38">
        <f>VLOOKUP(A485,'[3]2019'!$A$8:$G$140,7,0)</f>
        <v>0</v>
      </c>
      <c r="CK485" s="18">
        <f>VLOOKUP(A485,'[3]2019'!$A$9:$G$140,6,0)</f>
        <v>0</v>
      </c>
      <c r="CL485" s="18">
        <v>277.62</v>
      </c>
      <c r="CM485" s="26">
        <v>5</v>
      </c>
      <c r="CN485" s="38">
        <v>66.53</v>
      </c>
      <c r="CO485" s="18">
        <v>1</v>
      </c>
      <c r="CP485" s="18">
        <v>0</v>
      </c>
      <c r="CQ485" s="18">
        <v>0</v>
      </c>
      <c r="CR485" s="18">
        <v>0</v>
      </c>
      <c r="CS485" s="18">
        <v>0</v>
      </c>
      <c r="CT485" s="18">
        <v>0</v>
      </c>
      <c r="CU485" s="18">
        <v>0</v>
      </c>
      <c r="CV485" s="18">
        <v>0</v>
      </c>
      <c r="CW485" s="18">
        <v>0</v>
      </c>
      <c r="CX485" s="18">
        <v>0</v>
      </c>
      <c r="CY485" s="18">
        <v>0</v>
      </c>
      <c r="CZ485" s="38">
        <v>0</v>
      </c>
      <c r="DA485" s="18">
        <v>0</v>
      </c>
      <c r="DB485" s="38">
        <f>VLOOKUP(A485,'[3]2019'!$A$8:$I$140,9,0)</f>
        <v>0</v>
      </c>
      <c r="DC485" s="18">
        <f>VLOOKUP(A485,'[3]2019'!$A$8:$I$140,8,0)</f>
        <v>0</v>
      </c>
      <c r="DD485" s="18" t="str">
        <f>VLOOKUP(A485,[9]ESTADISTICAS_EN_EDUCACION_BASIC!$C$3:$AK$127,11,0)</f>
        <v>111.2</v>
      </c>
      <c r="DE485" s="18" t="str">
        <f>VLOOKUP($A485,[9]ESTADISTICAS_EN_EDUCACION_BASIC!$C$3:$AK$127,6,0)</f>
        <v>85.1</v>
      </c>
      <c r="DF485" s="18" t="str">
        <f>VLOOKUP($A485,[9]ESTADISTICAS_EN_EDUCACION_BASIC!$C$3:$AK$127,18,0)</f>
        <v>8.29</v>
      </c>
      <c r="DG485" s="18" t="str">
        <f>VLOOKUP($A485,[9]ESTADISTICAS_EN_EDUCACION_BASIC!$C$3:$AK$127,28,0)</f>
        <v>2.17</v>
      </c>
      <c r="DH485" s="38">
        <f>VLOOKUP(A485,[10]Hoja4!$A$1:$D$63,4,0)</f>
        <v>195.02681618722573</v>
      </c>
      <c r="DI485" s="18">
        <f>VLOOKUP(A485,[10]Hoja4!$A$1:$D$63,2,0)</f>
        <v>4</v>
      </c>
      <c r="DJ485" s="38">
        <f>VLOOKUP(A485,'[10]AS 6 - 11'!$A$1:$D$84,4,0)</f>
        <v>341.29692832764505</v>
      </c>
      <c r="DK485" s="18">
        <f>VLOOKUP(A485,'[10]AS 6 - 11'!$A$1:$D$84,2,0)</f>
        <v>7</v>
      </c>
      <c r="DL485" s="38">
        <f>VLOOKUP(A485,'[10]VIPNAL 6 - 11'!$A$1:$D$28,4,0)</f>
        <v>48.756704046806433</v>
      </c>
      <c r="DM485" s="18">
        <f>VLOOKUP(A485,'[10]VIPNAL 6 - 11'!$A$1:$D$28,2,0)</f>
        <v>1</v>
      </c>
      <c r="DN485" s="38">
        <f>VLOOKUP(A485,[10]Hoja8!$A$1:$D$72,4,0)</f>
        <v>133.09671694764862</v>
      </c>
      <c r="DO485" s="18">
        <f>VLOOKUP(A485,[10]Hoja8!$A$1:$D$72,2,0)</f>
        <v>3</v>
      </c>
      <c r="DP485" s="38">
        <f>VLOOKUP(A485,[10]Hoja10!$A$1:$D$61,4,0)</f>
        <v>133.09671694764862</v>
      </c>
      <c r="DQ485" s="18">
        <f>VLOOKUP(A485,[10]Hoja10!$A$1:$D$61,2,0)</f>
        <v>3</v>
      </c>
      <c r="DR485" s="18">
        <v>0</v>
      </c>
      <c r="DS485" s="18">
        <v>0</v>
      </c>
      <c r="DT485" s="38">
        <f>VLOOKUP(A485,[10]Hoja12!$A$1:$D$41,4,0)</f>
        <v>133.09671694764862</v>
      </c>
      <c r="DU485" s="18">
        <f>VLOOKUP(A485,[10]Hoja12!$A$1:$D$41,2,0)</f>
        <v>3</v>
      </c>
      <c r="DV485" s="18">
        <v>0</v>
      </c>
      <c r="DW485" s="18">
        <v>0</v>
      </c>
      <c r="DX485" s="18">
        <v>0</v>
      </c>
      <c r="DY485" s="18">
        <v>0</v>
      </c>
      <c r="DZ485" s="188">
        <v>3.3557046979865772</v>
      </c>
      <c r="EA485" s="189">
        <v>3</v>
      </c>
      <c r="EB485" s="188">
        <v>53.937432578209282</v>
      </c>
      <c r="EC485" s="189">
        <v>50</v>
      </c>
      <c r="ED485" s="38">
        <f>VLOOKUP(A485,'[3]2019'!$A$8:$K$140,11,0)</f>
        <v>2.131060202450719</v>
      </c>
      <c r="EE485" s="18">
        <f>VLOOKUP(A485,'[3]2019'!$A$8:$K$140,10,0)</f>
        <v>4</v>
      </c>
      <c r="EF485" s="18" t="str">
        <f>VLOOKUP($A485,[9]ESTADISTICAS_EN_EDUCACION_BASIC!$C$3:$AK$127,11,0)</f>
        <v>111.2</v>
      </c>
      <c r="EG485" s="18" t="str">
        <f>VLOOKUP($A485,[9]ESTADISTICAS_EN_EDUCACION_BASIC!$C$3:$AK$127,7,0)</f>
        <v>58.4</v>
      </c>
      <c r="EH485" s="18" t="str">
        <f>VLOOKUP($A485,[9]ESTADISTICAS_EN_EDUCACION_BASIC!$C$3:$AK$127,18,0)</f>
        <v>8.29</v>
      </c>
      <c r="EI485" s="18" t="str">
        <f>VLOOKUP($A485,[9]ESTADISTICAS_EN_EDUCACION_BASIC!$C$3:$AK$127,29,0)</f>
        <v>0.44</v>
      </c>
      <c r="EJ485" s="31"/>
      <c r="EK485" s="31"/>
      <c r="EL485" s="18" t="str">
        <f>VLOOKUP($A485,[9]ESTADISTICAS_EN_EDUCACION_BASIC!$C$3:$AK$127,13,0)</f>
        <v>39.7</v>
      </c>
      <c r="EM485" s="18" t="str">
        <f>VLOOKUP($A485,[9]ESTADISTICAS_EN_EDUCACION_BASIC!$C$3:$AK$127,8,0)</f>
        <v>18.4</v>
      </c>
      <c r="EN485" s="18">
        <f>VLOOKUP($A485,[9]ESTADISTICAS_EN_EDUCACION_BASIC!$C$3:$AK$127,20,0)</f>
        <v>2</v>
      </c>
      <c r="EO485" s="18" t="str">
        <f>VLOOKUP($A485,[9]ESTADISTICAS_EN_EDUCACION_BASIC!$C$3:$AK$127,30,0)</f>
        <v>4.67</v>
      </c>
      <c r="EP485" s="38">
        <f>VLOOKUP(A485,[10]Hoja2!$A$1:$D$72,4,0)</f>
        <v>133.09671694764862</v>
      </c>
      <c r="EQ485" s="18">
        <f>VLOOKUP(A485,[10]Hoja2!$A$1:$D$72,2,0)</f>
        <v>3</v>
      </c>
      <c r="ER485" s="38">
        <f>VLOOKUP(A485,[10]Hoja3!$A$1:$D$89,4,0)</f>
        <v>399.29015084294582</v>
      </c>
      <c r="ES485" s="18">
        <f>VLOOKUP(A485,[10]Hoja3!$A$1:$D$89,2,0)</f>
        <v>9</v>
      </c>
      <c r="ET485" s="38">
        <f>VLOOKUP(A485,[10]Hoja5!$A$1:$D$76,4,0)</f>
        <v>177.46228926353152</v>
      </c>
      <c r="EU485" s="18">
        <f>VLOOKUP(A485,[10]Hoja5!$A$1:$D$75,2,0)</f>
        <v>4</v>
      </c>
      <c r="EV485" s="38">
        <f>VLOOKUP(A485,[10]Hoja7!$A$1:$D$76,4,0)</f>
        <v>133.09671694764862</v>
      </c>
      <c r="EW485" s="18">
        <f>VLOOKUP(A485,[10]Hoja7!$A$1:$D$77,2,0)</f>
        <v>3</v>
      </c>
      <c r="EX485" s="31"/>
      <c r="EY485" s="190">
        <v>58.125741399762752</v>
      </c>
      <c r="EZ485" s="191">
        <v>49</v>
      </c>
      <c r="FA485" s="188">
        <v>60.191518467852255</v>
      </c>
      <c r="FB485" s="189">
        <v>44</v>
      </c>
      <c r="FC485" s="38">
        <f>VLOOKUP(A485,[10]Hoja15!$A$1:$D$63,4,0)</f>
        <v>27.647221454243848</v>
      </c>
      <c r="FD485" s="18">
        <f>VLOOKUP(A485,[10]Hoja15!$A$1:$D$63,2,0)</f>
        <v>1</v>
      </c>
      <c r="FE485" s="38">
        <f>VLOOKUP(A485,[10]Hoja16!$A$1:$D$88,4,0)</f>
        <v>165.88332872546309</v>
      </c>
      <c r="FF485" s="18">
        <f>VLOOKUP(A485,[10]Hoja16!$A$1:$D$88,2,0)</f>
        <v>6</v>
      </c>
      <c r="FG485" s="18">
        <v>0</v>
      </c>
      <c r="FH485" s="18">
        <v>0</v>
      </c>
      <c r="FI485" s="38">
        <f>VLOOKUP(A485,[10]Hoja18!$A$1:$D$40,4,0)</f>
        <v>27.647221454243848</v>
      </c>
      <c r="FJ485" s="18">
        <f>VLOOKUP(A485,[10]Hoja18!$A$1:$D$40,2,0)</f>
        <v>1</v>
      </c>
      <c r="FK485" s="38">
        <f>VLOOKUP(A485,[10]Hoja19!$A$1:$D$97,4,0)</f>
        <v>221.17777163395078</v>
      </c>
      <c r="FL485" s="18">
        <f>VLOOKUP(A485,[10]Hoja19!$A$1:$D$97,2,0)</f>
        <v>8</v>
      </c>
      <c r="FM485" s="38">
        <f>VLOOKUP(A485,[10]Hoja20!$A$1:$D$91,4,0)</f>
        <v>276.47221454243851</v>
      </c>
      <c r="FN485" s="18">
        <f>VLOOKUP(A485,[10]Hoja20!$A$1:$D$91,2,0)</f>
        <v>10</v>
      </c>
      <c r="FO485" s="38">
        <f>VLOOKUP(A485,[10]Hoja21!$A$1:$D$101,4,0)</f>
        <v>552.94442908487702</v>
      </c>
      <c r="FP485" s="18">
        <f>VLOOKUP(A485,[10]Hoja21!$A$1:$D$101,2,0)</f>
        <v>20</v>
      </c>
      <c r="FQ485" s="38">
        <f>VLOOKUP(A485,[10]Hoja22!$A$1:$D$60,4,0)</f>
        <v>82.941664362731544</v>
      </c>
      <c r="FR485" s="18">
        <f>VLOOKUP(A485,[10]Hoja22!$A$1:$D$60,2,0)</f>
        <v>3</v>
      </c>
      <c r="FS485" s="38">
        <f>VLOOKUP(A485,'[3]2019'!$A$8:$M$140,13,0)</f>
        <v>2.9603315571343991</v>
      </c>
      <c r="FT485" s="18">
        <f>VLOOKUP(A485,'[3]2019'!$A$8:$M$140,12,0)</f>
        <v>5</v>
      </c>
      <c r="FU485" s="38">
        <f>VLOOKUP(A485,'[3]2019'!$A$8:$O$140,15,0)</f>
        <v>5.4570259208731242</v>
      </c>
      <c r="FV485" s="18">
        <f>VLOOKUP(A485,'[3]2019'!$A$8:$O$140,14,0)</f>
        <v>8</v>
      </c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</row>
    <row r="486" spans="1:243" s="11" customFormat="1" ht="12.75">
      <c r="A486" s="17" t="s">
        <v>829</v>
      </c>
      <c r="B486" s="18" t="s">
        <v>830</v>
      </c>
      <c r="C486" s="17" t="s">
        <v>598</v>
      </c>
      <c r="D486" s="25">
        <v>3</v>
      </c>
      <c r="E486" s="27">
        <v>2019</v>
      </c>
      <c r="F486" s="31"/>
      <c r="G486" s="194">
        <v>80000</v>
      </c>
      <c r="H486" s="194">
        <v>64739</v>
      </c>
      <c r="I486" s="194">
        <v>15261</v>
      </c>
      <c r="J486" s="200">
        <v>62.94</v>
      </c>
      <c r="K486" s="40">
        <f>VLOOKUP(A486,'[6]1.COBERTURA  DANE'!$B$7:$G$139,5,0)</f>
        <v>46304</v>
      </c>
      <c r="L486" s="26">
        <v>21.85</v>
      </c>
      <c r="M486" s="32">
        <v>16074</v>
      </c>
      <c r="N486" s="187">
        <v>4344</v>
      </c>
      <c r="O486" s="187">
        <v>2211</v>
      </c>
      <c r="P486" s="187">
        <v>2133</v>
      </c>
      <c r="Q486" s="196">
        <f>VLOOKUP($A486,[7]Hoja1!$A$1:$H$3750,6,0)</f>
        <v>5230</v>
      </c>
      <c r="R486" s="196">
        <f>VLOOKUP($A486,[7]Hoja1!$A$1:$H$3750,7,0)</f>
        <v>2663</v>
      </c>
      <c r="S486" s="196">
        <f>VLOOKUP($A486,[7]Hoja1!$A$1:$H$3750,8,0)</f>
        <v>2567</v>
      </c>
      <c r="T486" s="187">
        <v>4550</v>
      </c>
      <c r="U486" s="187">
        <v>2328</v>
      </c>
      <c r="V486" s="187">
        <v>2222</v>
      </c>
      <c r="W486" s="198">
        <f>VLOOKUP($A486,[7]Hoja1!$A$1:$K$3750,9,0)</f>
        <v>5607</v>
      </c>
      <c r="X486" s="198">
        <f>VLOOKUP($A486,[7]Hoja1!$A$1:$K$3750,10,0)</f>
        <v>2873</v>
      </c>
      <c r="Y486" s="198">
        <f>VLOOKUP($A486,[7]Hoja1!$A$1:$K$3750,11,0)</f>
        <v>2734</v>
      </c>
      <c r="Z486" s="187">
        <v>5069</v>
      </c>
      <c r="AA486" s="187">
        <v>2596</v>
      </c>
      <c r="AB486" s="187">
        <v>2473</v>
      </c>
      <c r="AC486" s="198">
        <f>VLOOKUP(A486,[7]Hoja1!$A$1:$Q$3765,12,0)</f>
        <v>6596</v>
      </c>
      <c r="AD486" s="198">
        <f>VLOOKUP($A486,[7]Hoja1!$A$1:$Q$3765,13,0)</f>
        <v>3361</v>
      </c>
      <c r="AE486" s="198">
        <f>VLOOKUP($A486,[7]Hoja1!$A$1:$Q$3750,14,0)</f>
        <v>3235</v>
      </c>
      <c r="AF486" s="187">
        <v>6020</v>
      </c>
      <c r="AG486" s="187">
        <v>3042</v>
      </c>
      <c r="AH486" s="187">
        <v>2978</v>
      </c>
      <c r="AI486" s="198">
        <f>VLOOKUP($A486,[7]Hoja1!$A$1:$Q$3750,15,0)</f>
        <v>15257</v>
      </c>
      <c r="AJ486" s="198">
        <f>VLOOKUP($A486,[7]Hoja1!$A$1:$Q$3750,16,0)</f>
        <v>7703</v>
      </c>
      <c r="AK486" s="198">
        <f>VLOOKUP($A486,[7]Hoja1!$A$1:$Q$3750,17,0)</f>
        <v>7554</v>
      </c>
      <c r="AL486" s="187">
        <v>7035</v>
      </c>
      <c r="AM486" s="187">
        <v>3537</v>
      </c>
      <c r="AN486" s="187">
        <v>3498</v>
      </c>
      <c r="AO486" s="31"/>
      <c r="AP486" s="31"/>
      <c r="AQ486" s="31"/>
      <c r="AR486" s="31"/>
      <c r="AS486" s="27"/>
      <c r="AT486" s="31"/>
      <c r="AU486" s="31"/>
      <c r="AV486" s="31"/>
      <c r="AW486" s="31"/>
      <c r="AX486" s="38">
        <f>VLOOKUP(A486,[2]INFANTIL!$A$8:$AE$140,31,0)</f>
        <v>3.3955857385398982</v>
      </c>
      <c r="AY486" s="18">
        <f>VLOOKUP(A486,[2]INFANTIL!$A$8:$AE$140,30,0)</f>
        <v>2</v>
      </c>
      <c r="AZ486" s="199">
        <f>VLOOKUP(A486,'[3]2019'!$A$8:$E$140,5,0)</f>
        <v>0.69060773480662985</v>
      </c>
      <c r="BA486" s="23">
        <f>VLOOKUP(A486,'[3]2019'!$A$8:$F$140,4,0)</f>
        <v>3</v>
      </c>
      <c r="BB486" s="22">
        <f>VLOOKUP(A486,'[2]MATERNAS DIRECTAS'!$A$8:$AE$140,31,0)</f>
        <v>0</v>
      </c>
      <c r="BC486" s="23">
        <f>VLOOKUP(A486,'[2]MATERNAS DIRECTAS'!$A$8:$AE$140,30,0)</f>
        <v>0</v>
      </c>
      <c r="BD486" s="28">
        <v>0</v>
      </c>
      <c r="BE486" s="29">
        <v>0</v>
      </c>
      <c r="BF486" s="38">
        <f>VLOOKUP(A486,[8]Controles!$A$7:$P$139,12,0)</f>
        <v>4.074702886247878</v>
      </c>
      <c r="BG486" s="18">
        <f>VLOOKUP(A486,[8]Controles!$A$7:$L$139,11,0)</f>
        <v>24</v>
      </c>
      <c r="BH486" s="38">
        <f>VLOOKUP(A486,[8]Peso!$A$7:$D$139,4,0)</f>
        <v>12.054329371816639</v>
      </c>
      <c r="BI486" s="18">
        <f>VLOOKUP(A486,[8]Peso!$A$7:$D$139,3,0)</f>
        <v>71</v>
      </c>
      <c r="BJ486" s="22">
        <f>VLOOKUP(A486,'[2]EDA &lt; 5AÑOS'!$A$8:$AE$140,31,0)</f>
        <v>0</v>
      </c>
      <c r="BK486" s="23">
        <f>VLOOKUP(A486,'[2]EDA &lt; 5AÑOS'!$A$8:$AE$140,30,0)</f>
        <v>0</v>
      </c>
      <c r="BL486" s="22">
        <f>VLOOKUP(A486,'[2]IRA &lt; 5AÑOS'!$A$8:$AE$140,31,0)</f>
        <v>0</v>
      </c>
      <c r="BM486" s="23">
        <f>VLOOKUP(A486,'[2]IRA &lt; 5AÑOS'!$A$8:$AE$140,30,0)</f>
        <v>0</v>
      </c>
      <c r="BN486" s="18">
        <v>0</v>
      </c>
      <c r="BO486" s="18">
        <v>0</v>
      </c>
      <c r="BP486" s="27">
        <v>115.61</v>
      </c>
      <c r="BQ486" s="27">
        <v>1</v>
      </c>
      <c r="BR486" s="37">
        <v>0</v>
      </c>
      <c r="BS486" s="26">
        <v>0</v>
      </c>
      <c r="BT486" s="31">
        <v>115.61</v>
      </c>
      <c r="BU486" s="31">
        <v>1</v>
      </c>
      <c r="BV486" s="201">
        <v>9.4903339191564143E-2</v>
      </c>
      <c r="BW486" s="201">
        <v>0.93145869947275928</v>
      </c>
      <c r="BX486" s="201">
        <v>0.93848857644991213</v>
      </c>
      <c r="BY486" s="201">
        <v>0.93145869947275928</v>
      </c>
      <c r="BZ486" s="201">
        <v>0.93673110720562391</v>
      </c>
      <c r="CA486" s="201">
        <v>1.089527027027027</v>
      </c>
      <c r="CB486" s="201">
        <v>0.98479729729729726</v>
      </c>
      <c r="CC486" s="18" t="str">
        <f>VLOOKUP(A486,[9]ESTADISTICAS_EN_EDUCACION_BASIC!$C$3:$AK$127,10,0)</f>
        <v>94.6</v>
      </c>
      <c r="CD486" s="18" t="str">
        <f>VLOOKUP(A486,[9]ESTADISTICAS_EN_EDUCACION_BASIC!$C$3:$AK$158,5,0)</f>
        <v>74.7</v>
      </c>
      <c r="CE486" s="18" t="str">
        <f>VLOOKUP(A486,[9]ESTADISTICAS_EN_EDUCACION_BASIC!$C$3:$AK$127,17,0)</f>
        <v>3.88</v>
      </c>
      <c r="CF486" s="24"/>
      <c r="CG486" s="24"/>
      <c r="CH486" s="20" t="e">
        <f>VLOOKUP(A486,#REF!,4,0)</f>
        <v>#REF!</v>
      </c>
      <c r="CI486" s="21" t="e">
        <f>VLOOKUP(A486,#REF!,2,0)</f>
        <v>#REF!</v>
      </c>
      <c r="CJ486" s="38">
        <f>VLOOKUP(A486,'[3]2019'!$A$8:$G$140,7,0)</f>
        <v>0.21978021978021978</v>
      </c>
      <c r="CK486" s="18">
        <f>VLOOKUP(A486,'[3]2019'!$A$9:$G$140,6,0)</f>
        <v>1</v>
      </c>
      <c r="CL486" s="18">
        <v>45.82</v>
      </c>
      <c r="CM486" s="26">
        <v>2</v>
      </c>
      <c r="CN486" s="38">
        <v>274.91000000000003</v>
      </c>
      <c r="CO486" s="18">
        <v>12</v>
      </c>
      <c r="CP486" s="18">
        <v>0</v>
      </c>
      <c r="CQ486" s="18">
        <v>0</v>
      </c>
      <c r="CR486" s="38">
        <v>17.829999999999998</v>
      </c>
      <c r="CS486" s="26">
        <v>1</v>
      </c>
      <c r="CT486" s="38">
        <f>VLOOKUP(A486,[10]Hoja9!$A$1:$D$17,4,0)</f>
        <v>17.834849295523455</v>
      </c>
      <c r="CU486" s="18">
        <f>VLOOKUP(A486,[10]Hoja9!$A$1:$D$17,2,0)</f>
        <v>1</v>
      </c>
      <c r="CV486" s="18">
        <v>0</v>
      </c>
      <c r="CW486" s="18">
        <v>0</v>
      </c>
      <c r="CX486" s="18">
        <v>0</v>
      </c>
      <c r="CY486" s="18">
        <v>0</v>
      </c>
      <c r="CZ486" s="38">
        <v>0</v>
      </c>
      <c r="DA486" s="18">
        <v>0</v>
      </c>
      <c r="DB486" s="38">
        <f>VLOOKUP(A486,'[3]2019'!$A$8:$I$140,9,0)</f>
        <v>0.59183270862102988</v>
      </c>
      <c r="DC486" s="18">
        <f>VLOOKUP(A486,'[3]2019'!$A$8:$I$140,8,0)</f>
        <v>3</v>
      </c>
      <c r="DD486" s="18" t="str">
        <f>VLOOKUP(A486,[9]ESTADISTICAS_EN_EDUCACION_BASIC!$C$3:$AK$127,11,0)</f>
        <v>113.8</v>
      </c>
      <c r="DE486" s="18" t="str">
        <f>VLOOKUP($A486,[9]ESTADISTICAS_EN_EDUCACION_BASIC!$C$3:$AK$127,6,0)</f>
        <v>98.4</v>
      </c>
      <c r="DF486" s="18" t="str">
        <f>VLOOKUP($A486,[9]ESTADISTICAS_EN_EDUCACION_BASIC!$C$3:$AK$127,18,0)</f>
        <v>2.38</v>
      </c>
      <c r="DG486" s="18" t="str">
        <f>VLOOKUP($A486,[9]ESTADISTICAS_EN_EDUCACION_BASIC!$C$3:$AK$127,28,0)</f>
        <v>7.04</v>
      </c>
      <c r="DH486" s="38">
        <v>0</v>
      </c>
      <c r="DI486" s="18">
        <v>0</v>
      </c>
      <c r="DJ486" s="38">
        <f>VLOOKUP(A486,'[10]AS 6 - 11'!$A$1:$D$84,4,0)</f>
        <v>178.34849295523455</v>
      </c>
      <c r="DK486" s="18">
        <f>VLOOKUP(A486,'[10]AS 6 - 11'!$A$1:$D$84,2,0)</f>
        <v>10</v>
      </c>
      <c r="DL486" s="38">
        <f>VLOOKUP(A486,'[10]VIPNAL 6 - 11'!$A$1:$D$28,4,0)</f>
        <v>35.66969859104691</v>
      </c>
      <c r="DM486" s="18">
        <f>VLOOKUP(A486,'[10]VIPNAL 6 - 11'!$A$1:$D$28,2,0)</f>
        <v>2</v>
      </c>
      <c r="DN486" s="38">
        <f>VLOOKUP(A486,[10]Hoja8!$A$1:$D$72,4,0)</f>
        <v>136.44633110976349</v>
      </c>
      <c r="DO486" s="18">
        <f>VLOOKUP(A486,[10]Hoja8!$A$1:$D$72,2,0)</f>
        <v>9</v>
      </c>
      <c r="DP486" s="38">
        <f>VLOOKUP(A486,[10]Hoja10!$A$1:$D$61,4,0)</f>
        <v>30.321406913280779</v>
      </c>
      <c r="DQ486" s="18">
        <f>VLOOKUP(A486,[10]Hoja10!$A$1:$D$61,2,0)</f>
        <v>2</v>
      </c>
      <c r="DR486" s="38">
        <f>VLOOKUP(A486,[10]Hoja11!$A$1:$D$24,4,0)</f>
        <v>15.160703456640389</v>
      </c>
      <c r="DS486" s="18">
        <f>VLOOKUP(A486,[10]Hoja11!$A$1:$D$24,2,0)</f>
        <v>1</v>
      </c>
      <c r="DT486" s="18">
        <v>0</v>
      </c>
      <c r="DU486" s="18">
        <v>0</v>
      </c>
      <c r="DV486" s="38">
        <f>VLOOKUP(A486,[10]Hoja13!$A$1:$D$20,4,0)</f>
        <v>15.160703456640389</v>
      </c>
      <c r="DW486" s="18">
        <f>VLOOKUP(A486,[10]Hoja13!$A$1:$D$20,2,0)</f>
        <v>1</v>
      </c>
      <c r="DX486" s="18">
        <v>0</v>
      </c>
      <c r="DY486" s="18">
        <v>0</v>
      </c>
      <c r="DZ486" s="188">
        <v>0.80873433077234125</v>
      </c>
      <c r="EA486" s="189">
        <v>2</v>
      </c>
      <c r="EB486" s="188">
        <v>21.490933512424448</v>
      </c>
      <c r="EC486" s="189">
        <v>64</v>
      </c>
      <c r="ED486" s="38">
        <f>VLOOKUP(A486,'[3]2019'!$A$8:$K$140,11,0)</f>
        <v>0.66445182724252494</v>
      </c>
      <c r="EE486" s="18">
        <f>VLOOKUP(A486,'[3]2019'!$A$8:$K$140,10,0)</f>
        <v>4</v>
      </c>
      <c r="EF486" s="18" t="str">
        <f>VLOOKUP($A486,[9]ESTADISTICAS_EN_EDUCACION_BASIC!$C$3:$AK$127,11,0)</f>
        <v>113.8</v>
      </c>
      <c r="EG486" s="18" t="str">
        <f>VLOOKUP($A486,[9]ESTADISTICAS_EN_EDUCACION_BASIC!$C$3:$AK$127,7,0)</f>
        <v>91.2</v>
      </c>
      <c r="EH486" s="18" t="str">
        <f>VLOOKUP($A486,[9]ESTADISTICAS_EN_EDUCACION_BASIC!$C$3:$AK$127,18,0)</f>
        <v>2.38</v>
      </c>
      <c r="EI486" s="18" t="str">
        <f>VLOOKUP($A486,[9]ESTADISTICAS_EN_EDUCACION_BASIC!$C$3:$AK$127,29,0)</f>
        <v>16.38</v>
      </c>
      <c r="EJ486" s="31"/>
      <c r="EK486" s="31"/>
      <c r="EL486" s="18">
        <f>VLOOKUP($A486,[9]ESTADISTICAS_EN_EDUCACION_BASIC!$C$3:$AK$127,13,0)</f>
        <v>92</v>
      </c>
      <c r="EM486" s="18" t="str">
        <f>VLOOKUP($A486,[9]ESTADISTICAS_EN_EDUCACION_BASIC!$C$3:$AK$127,8,0)</f>
        <v>55.9</v>
      </c>
      <c r="EN486" s="18" t="str">
        <f>VLOOKUP($A486,[9]ESTADISTICAS_EN_EDUCACION_BASIC!$C$3:$AK$127,20,0)</f>
        <v>3.27</v>
      </c>
      <c r="EO486" s="18">
        <f>VLOOKUP($A486,[9]ESTADISTICAS_EN_EDUCACION_BASIC!$C$3:$AK$127,30,0)</f>
        <v>0</v>
      </c>
      <c r="EP486" s="38">
        <f>VLOOKUP(A486,[10]Hoja2!$A$1:$D$72,4,0)</f>
        <v>136.44633110976349</v>
      </c>
      <c r="EQ486" s="18">
        <f>VLOOKUP(A486,[10]Hoja2!$A$1:$D$72,2,0)</f>
        <v>9</v>
      </c>
      <c r="ER486" s="38">
        <f>VLOOKUP(A486,[10]Hoja3!$A$1:$D$89,4,0)</f>
        <v>257.73195876288662</v>
      </c>
      <c r="ES486" s="18">
        <f>VLOOKUP(A486,[10]Hoja3!$A$1:$D$89,2,0)</f>
        <v>17</v>
      </c>
      <c r="ET486" s="38">
        <f>VLOOKUP(A486,[10]Hoja5!$A$1:$D$76,4,0)</f>
        <v>121.28562765312311</v>
      </c>
      <c r="EU486" s="18">
        <f>VLOOKUP(A486,[10]Hoja5!$A$1:$D$75,2,0)</f>
        <v>8</v>
      </c>
      <c r="EV486" s="38">
        <f>VLOOKUP(A486,[10]Hoja7!$A$1:$D$76,4,0)</f>
        <v>136.44633110976349</v>
      </c>
      <c r="EW486" s="18">
        <f>VLOOKUP(A486,[10]Hoja7!$A$1:$D$77,2,0)</f>
        <v>9</v>
      </c>
      <c r="EX486" s="31"/>
      <c r="EY486" s="188">
        <v>56.60377358490566</v>
      </c>
      <c r="EZ486" s="189">
        <v>198</v>
      </c>
      <c r="FA486" s="188">
        <v>48.34973943254198</v>
      </c>
      <c r="FB486" s="189">
        <v>167</v>
      </c>
      <c r="FC486" s="38">
        <f>VLOOKUP(A486,[10]Hoja15!$A$1:$D$63,4,0)</f>
        <v>58.989316379366848</v>
      </c>
      <c r="FD486" s="18">
        <f>VLOOKUP(A486,[10]Hoja15!$A$1:$D$63,2,0)</f>
        <v>9</v>
      </c>
      <c r="FE486" s="38">
        <f>VLOOKUP(A486,[10]Hoja16!$A$1:$D$88,4,0)</f>
        <v>52.434947892770538</v>
      </c>
      <c r="FF486" s="18">
        <f>VLOOKUP(A486,[10]Hoja16!$A$1:$D$88,2,0)</f>
        <v>8</v>
      </c>
      <c r="FG486" s="18">
        <v>0</v>
      </c>
      <c r="FH486" s="18">
        <v>0</v>
      </c>
      <c r="FI486" s="38">
        <f>VLOOKUP(A486,[10]Hoja18!$A$1:$D$40,4,0)</f>
        <v>6.5543684865963172</v>
      </c>
      <c r="FJ486" s="18">
        <f>VLOOKUP(A486,[10]Hoja18!$A$1:$D$40,2,0)</f>
        <v>1</v>
      </c>
      <c r="FK486" s="38">
        <f>VLOOKUP(A486,[10]Hoja19!$A$1:$D$97,4,0)</f>
        <v>117.9786327587337</v>
      </c>
      <c r="FL486" s="18">
        <f>VLOOKUP(A486,[10]Hoja19!$A$1:$D$97,2,0)</f>
        <v>18</v>
      </c>
      <c r="FM486" s="38">
        <f>VLOOKUP(A486,[10]Hoja20!$A$1:$D$91,4,0)</f>
        <v>255.62037097725636</v>
      </c>
      <c r="FN486" s="18">
        <f>VLOOKUP(A486,[10]Hoja20!$A$1:$D$91,2,0)</f>
        <v>39</v>
      </c>
      <c r="FO486" s="38">
        <f>VLOOKUP(A486,[10]Hoja21!$A$1:$D$101,4,0)</f>
        <v>334.27279281641211</v>
      </c>
      <c r="FP486" s="18">
        <f>VLOOKUP(A486,[10]Hoja21!$A$1:$D$101,2,0)</f>
        <v>51</v>
      </c>
      <c r="FQ486" s="38">
        <f>VLOOKUP(A486,[10]Hoja22!$A$1:$D$60,4,0)</f>
        <v>19.663105459788952</v>
      </c>
      <c r="FR486" s="18">
        <f>VLOOKUP(A486,[10]Hoja22!$A$1:$D$60,2,0)</f>
        <v>3</v>
      </c>
      <c r="FS486" s="38">
        <f>VLOOKUP(A486,'[3]2019'!$A$8:$M$140,13,0)</f>
        <v>1.1371712864250179</v>
      </c>
      <c r="FT486" s="18">
        <f>VLOOKUP(A486,'[3]2019'!$A$8:$M$140,12,0)</f>
        <v>8</v>
      </c>
      <c r="FU486" s="38">
        <f>VLOOKUP(A486,'[3]2019'!$A$8:$O$140,15,0)</f>
        <v>1.422070534698521</v>
      </c>
      <c r="FV486" s="18">
        <f>VLOOKUP(A486,'[3]2019'!$A$8:$O$140,14,0)</f>
        <v>10</v>
      </c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</row>
    <row r="487" spans="1:243" s="11" customFormat="1" ht="12.75">
      <c r="A487" s="17" t="s">
        <v>836</v>
      </c>
      <c r="B487" s="18" t="s">
        <v>837</v>
      </c>
      <c r="C487" s="17" t="s">
        <v>441</v>
      </c>
      <c r="D487" s="25">
        <v>6</v>
      </c>
      <c r="E487" s="27">
        <v>2019</v>
      </c>
      <c r="F487" s="31"/>
      <c r="G487" s="194">
        <v>23255</v>
      </c>
      <c r="H487" s="194">
        <v>9194</v>
      </c>
      <c r="I487" s="194">
        <v>14061</v>
      </c>
      <c r="J487" s="200">
        <v>10.74</v>
      </c>
      <c r="K487" s="40">
        <f>VLOOKUP(A487,'[6]1.COBERTURA  DANE'!$B$7:$G$139,5,0)</f>
        <v>2466</v>
      </c>
      <c r="L487" s="26">
        <v>86.46</v>
      </c>
      <c r="M487" s="32">
        <v>19846</v>
      </c>
      <c r="N487" s="187">
        <v>3122</v>
      </c>
      <c r="O487" s="187">
        <v>1621</v>
      </c>
      <c r="P487" s="187">
        <v>1501</v>
      </c>
      <c r="Q487" s="196">
        <f>VLOOKUP($A487,[7]Hoja1!$A$1:$H$3750,6,0)</f>
        <v>3717</v>
      </c>
      <c r="R487" s="196">
        <f>VLOOKUP($A487,[7]Hoja1!$A$1:$H$3750,7,0)</f>
        <v>1930</v>
      </c>
      <c r="S487" s="196">
        <f>VLOOKUP($A487,[7]Hoja1!$A$1:$H$3750,8,0)</f>
        <v>1787</v>
      </c>
      <c r="T487" s="187">
        <v>2827</v>
      </c>
      <c r="U487" s="187">
        <v>1463</v>
      </c>
      <c r="V487" s="187">
        <v>1364</v>
      </c>
      <c r="W487" s="198">
        <f>VLOOKUP($A487,[7]Hoja1!$A$1:$K$3750,9,0)</f>
        <v>3264</v>
      </c>
      <c r="X487" s="198">
        <f>VLOOKUP($A487,[7]Hoja1!$A$1:$K$3750,10,0)</f>
        <v>1685</v>
      </c>
      <c r="Y487" s="198">
        <f>VLOOKUP($A487,[7]Hoja1!$A$1:$K$3750,11,0)</f>
        <v>1579</v>
      </c>
      <c r="Z487" s="187">
        <v>2484</v>
      </c>
      <c r="AA487" s="187">
        <v>1273</v>
      </c>
      <c r="AB487" s="187">
        <v>1211</v>
      </c>
      <c r="AC487" s="198">
        <f>VLOOKUP(A487,[7]Hoja1!$A$1:$Q$3765,12,0)</f>
        <v>2784</v>
      </c>
      <c r="AD487" s="198">
        <f>VLOOKUP($A487,[7]Hoja1!$A$1:$Q$3765,13,0)</f>
        <v>1417</v>
      </c>
      <c r="AE487" s="198">
        <f>VLOOKUP($A487,[7]Hoja1!$A$1:$Q$3750,14,0)</f>
        <v>1367</v>
      </c>
      <c r="AF487" s="187">
        <v>2146</v>
      </c>
      <c r="AG487" s="187">
        <v>1082</v>
      </c>
      <c r="AH487" s="187">
        <v>1064</v>
      </c>
      <c r="AI487" s="198">
        <f>VLOOKUP($A487,[7]Hoja1!$A$1:$Q$3750,15,0)</f>
        <v>4031</v>
      </c>
      <c r="AJ487" s="198">
        <f>VLOOKUP($A487,[7]Hoja1!$A$1:$Q$3750,16,0)</f>
        <v>2004</v>
      </c>
      <c r="AK487" s="198">
        <f>VLOOKUP($A487,[7]Hoja1!$A$1:$Q$3750,17,0)</f>
        <v>2027</v>
      </c>
      <c r="AL487" s="187">
        <v>1851</v>
      </c>
      <c r="AM487" s="187">
        <v>917</v>
      </c>
      <c r="AN487" s="187">
        <v>934</v>
      </c>
      <c r="AO487" s="31"/>
      <c r="AP487" s="31"/>
      <c r="AQ487" s="31"/>
      <c r="AR487" s="31"/>
      <c r="AS487" s="27"/>
      <c r="AT487" s="31"/>
      <c r="AU487" s="31"/>
      <c r="AV487" s="31"/>
      <c r="AW487" s="31"/>
      <c r="AX487" s="38">
        <f>VLOOKUP(A487,[2]INFANTIL!$A$8:$AE$140,31,0)</f>
        <v>4.0816326530612246</v>
      </c>
      <c r="AY487" s="18">
        <f>VLOOKUP(A487,[2]INFANTIL!$A$8:$AE$140,30,0)</f>
        <v>1</v>
      </c>
      <c r="AZ487" s="199">
        <f>VLOOKUP(A487,'[3]2019'!$A$8:$E$140,5,0)</f>
        <v>0.64061499039077507</v>
      </c>
      <c r="BA487" s="23">
        <f>VLOOKUP(A487,'[3]2019'!$A$8:$F$140,4,0)</f>
        <v>2</v>
      </c>
      <c r="BB487" s="22">
        <f>VLOOKUP(A487,'[2]MATERNAS DIRECTAS'!$A$8:$AE$140,31,0)</f>
        <v>0</v>
      </c>
      <c r="BC487" s="23">
        <f>VLOOKUP(A487,'[2]MATERNAS DIRECTAS'!$A$8:$AE$140,30,0)</f>
        <v>0</v>
      </c>
      <c r="BD487" s="28">
        <v>0</v>
      </c>
      <c r="BE487" s="29">
        <v>0</v>
      </c>
      <c r="BF487" s="38">
        <f>VLOOKUP(A487,[8]Controles!$A$7:$P$139,12,0)</f>
        <v>4.4897959183673466</v>
      </c>
      <c r="BG487" s="18">
        <f>VLOOKUP(A487,[8]Controles!$A$7:$L$139,11,0)</f>
        <v>11</v>
      </c>
      <c r="BH487" s="38">
        <f>VLOOKUP(A487,[8]Peso!$A$7:$D$139,4,0)</f>
        <v>8.9795918367346932</v>
      </c>
      <c r="BI487" s="18">
        <f>VLOOKUP(A487,[8]Peso!$A$7:$D$139,3,0)</f>
        <v>22</v>
      </c>
      <c r="BJ487" s="22">
        <f>VLOOKUP(A487,'[2]EDA &lt; 5AÑOS'!$A$8:$AE$140,31,0)</f>
        <v>0</v>
      </c>
      <c r="BK487" s="23">
        <f>VLOOKUP(A487,'[2]EDA &lt; 5AÑOS'!$A$8:$AE$140,30,0)</f>
        <v>0</v>
      </c>
      <c r="BL487" s="22">
        <f>VLOOKUP(A487,'[2]IRA &lt; 5AÑOS'!$A$8:$AE$140,31,0)</f>
        <v>0</v>
      </c>
      <c r="BM487" s="23">
        <f>VLOOKUP(A487,'[2]IRA &lt; 5AÑOS'!$A$8:$AE$140,30,0)</f>
        <v>0</v>
      </c>
      <c r="BN487" s="18">
        <v>0</v>
      </c>
      <c r="BO487" s="18">
        <v>0</v>
      </c>
      <c r="BP487" s="18">
        <v>0</v>
      </c>
      <c r="BQ487" s="18">
        <v>0</v>
      </c>
      <c r="BR487" s="37">
        <v>0</v>
      </c>
      <c r="BS487" s="26">
        <v>0</v>
      </c>
      <c r="BT487" s="18">
        <v>0</v>
      </c>
      <c r="BU487" s="18">
        <v>0</v>
      </c>
      <c r="BV487" s="201">
        <v>0.5684754521963824</v>
      </c>
      <c r="BW487" s="201">
        <v>0.9715762273901809</v>
      </c>
      <c r="BX487" s="201">
        <v>0.94056847545219635</v>
      </c>
      <c r="BY487" s="201">
        <v>0.97674418604651159</v>
      </c>
      <c r="BZ487" s="201">
        <v>1.020671834625323</v>
      </c>
      <c r="CA487" s="201">
        <v>0.83148558758314861</v>
      </c>
      <c r="CB487" s="201">
        <v>0.93791574279379153</v>
      </c>
      <c r="CC487" s="18" t="str">
        <f>VLOOKUP(A487,[9]ESTADISTICAS_EN_EDUCACION_BASIC!$C$3:$AK$127,10,0)</f>
        <v>96.6</v>
      </c>
      <c r="CD487" s="18" t="str">
        <f>VLOOKUP(A487,[9]ESTADISTICAS_EN_EDUCACION_BASIC!$C$3:$AK$158,5,0)</f>
        <v>71.1</v>
      </c>
      <c r="CE487" s="18" t="str">
        <f>VLOOKUP(A487,[9]ESTADISTICAS_EN_EDUCACION_BASIC!$C$3:$AK$127,17,0)</f>
        <v>4.08</v>
      </c>
      <c r="CF487" s="24"/>
      <c r="CG487" s="24"/>
      <c r="CH487" s="20">
        <v>0</v>
      </c>
      <c r="CI487" s="21">
        <v>0</v>
      </c>
      <c r="CJ487" s="38">
        <f>VLOOKUP(A487,'[3]2019'!$A$8:$G$140,7,0)</f>
        <v>0.35373187124159888</v>
      </c>
      <c r="CK487" s="18">
        <f>VLOOKUP(A487,'[3]2019'!$A$9:$G$140,6,0)</f>
        <v>1</v>
      </c>
      <c r="CL487" s="18">
        <v>0</v>
      </c>
      <c r="CM487" s="26">
        <v>0</v>
      </c>
      <c r="CN487" s="38">
        <v>64.87</v>
      </c>
      <c r="CO487" s="18">
        <v>2</v>
      </c>
      <c r="CP487" s="18">
        <v>0</v>
      </c>
      <c r="CQ487" s="18">
        <v>0</v>
      </c>
      <c r="CR487" s="38">
        <v>61.27</v>
      </c>
      <c r="CS487" s="26">
        <v>2</v>
      </c>
      <c r="CT487" s="18">
        <v>0</v>
      </c>
      <c r="CU487" s="18">
        <v>0</v>
      </c>
      <c r="CV487" s="18">
        <v>0</v>
      </c>
      <c r="CW487" s="18">
        <v>0</v>
      </c>
      <c r="CX487" s="18">
        <v>0</v>
      </c>
      <c r="CY487" s="18">
        <v>0</v>
      </c>
      <c r="CZ487" s="38">
        <f>VLOOKUP(A487,[10]Hoja6!$A$1:$D$12,4,0)</f>
        <v>61.274509803921568</v>
      </c>
      <c r="DA487" s="18">
        <f>VLOOKUP(A487,[10]Hoja6!$A$1:$D$12,2,0)</f>
        <v>2</v>
      </c>
      <c r="DB487" s="38">
        <f>VLOOKUP(A487,'[3]2019'!$A$8:$I$140,9,0)</f>
        <v>0.80515297906602257</v>
      </c>
      <c r="DC487" s="18">
        <f>VLOOKUP(A487,'[3]2019'!$A$8:$I$140,8,0)</f>
        <v>2</v>
      </c>
      <c r="DD487" s="18" t="str">
        <f>VLOOKUP(A487,[9]ESTADISTICAS_EN_EDUCACION_BASIC!$C$3:$AK$127,11,0)</f>
        <v>133.5</v>
      </c>
      <c r="DE487" s="18" t="str">
        <f>VLOOKUP($A487,[9]ESTADISTICAS_EN_EDUCACION_BASIC!$C$3:$AK$127,6,0)</f>
        <v>89.6</v>
      </c>
      <c r="DF487" s="18" t="str">
        <f>VLOOKUP($A487,[9]ESTADISTICAS_EN_EDUCACION_BASIC!$C$3:$AK$127,18,0)</f>
        <v>7.06</v>
      </c>
      <c r="DG487" s="18">
        <f>VLOOKUP($A487,[9]ESTADISTICAS_EN_EDUCACION_BASIC!$C$3:$AK$127,28,0)</f>
        <v>0</v>
      </c>
      <c r="DH487" s="38">
        <f>VLOOKUP(A487,[10]Hoja4!$A$1:$D$63,4,0)</f>
        <v>61.274509803921568</v>
      </c>
      <c r="DI487" s="18">
        <f>VLOOKUP(A487,[10]Hoja4!$A$1:$D$63,2,0)</f>
        <v>2</v>
      </c>
      <c r="DJ487" s="38">
        <f>VLOOKUP(A487,'[10]AS 6 - 11'!$A$1:$D$84,4,0)</f>
        <v>91.911764705882348</v>
      </c>
      <c r="DK487" s="18">
        <f>VLOOKUP(A487,'[10]AS 6 - 11'!$A$1:$D$84,2,0)</f>
        <v>3</v>
      </c>
      <c r="DL487" s="18">
        <v>0</v>
      </c>
      <c r="DM487" s="18">
        <v>0</v>
      </c>
      <c r="DN487" s="38">
        <f>VLOOKUP(A487,[10]Hoja8!$A$1:$D$72,4,0)</f>
        <v>35.919540229885058</v>
      </c>
      <c r="DO487" s="18">
        <f>VLOOKUP(A487,[10]Hoja8!$A$1:$D$72,2,0)</f>
        <v>1</v>
      </c>
      <c r="DP487" s="38">
        <f>VLOOKUP(A487,[10]Hoja10!$A$1:$D$61,4,0)</f>
        <v>35.919540229885058</v>
      </c>
      <c r="DQ487" s="18">
        <f>VLOOKUP(A487,[10]Hoja10!$A$1:$D$61,2,0)</f>
        <v>1</v>
      </c>
      <c r="DR487" s="18">
        <v>0</v>
      </c>
      <c r="DS487" s="18">
        <v>0</v>
      </c>
      <c r="DT487" s="18">
        <v>0</v>
      </c>
      <c r="DU487" s="18">
        <v>0</v>
      </c>
      <c r="DV487" s="38">
        <f>VLOOKUP(A487,[10]Hoja13!$A$1:$D$20,4,0)</f>
        <v>35.919540229885058</v>
      </c>
      <c r="DW487" s="18">
        <f>VLOOKUP(A487,[10]Hoja13!$A$1:$D$20,2,0)</f>
        <v>1</v>
      </c>
      <c r="DX487" s="18">
        <v>0</v>
      </c>
      <c r="DY487" s="18">
        <v>0</v>
      </c>
      <c r="DZ487" s="188">
        <v>7.4318744838976052</v>
      </c>
      <c r="EA487" s="189">
        <v>9</v>
      </c>
      <c r="EB487" s="188">
        <v>69.548872180451127</v>
      </c>
      <c r="EC487" s="189">
        <v>74</v>
      </c>
      <c r="ED487" s="38">
        <f>VLOOKUP(A487,'[3]2019'!$A$8:$K$140,11,0)</f>
        <v>1.8639328984156569</v>
      </c>
      <c r="EE487" s="18">
        <f>VLOOKUP(A487,'[3]2019'!$A$8:$K$140,10,0)</f>
        <v>4</v>
      </c>
      <c r="EF487" s="18" t="str">
        <f>VLOOKUP($A487,[9]ESTADISTICAS_EN_EDUCACION_BASIC!$C$3:$AK$127,11,0)</f>
        <v>133.5</v>
      </c>
      <c r="EG487" s="18" t="str">
        <f>VLOOKUP($A487,[9]ESTADISTICAS_EN_EDUCACION_BASIC!$C$3:$AK$127,7,0)</f>
        <v>42.5</v>
      </c>
      <c r="EH487" s="18" t="str">
        <f>VLOOKUP($A487,[9]ESTADISTICAS_EN_EDUCACION_BASIC!$C$3:$AK$127,18,0)</f>
        <v>7.06</v>
      </c>
      <c r="EI487" s="18">
        <f>VLOOKUP($A487,[9]ESTADISTICAS_EN_EDUCACION_BASIC!$C$3:$AK$127,29,0)</f>
        <v>0</v>
      </c>
      <c r="EJ487" s="31"/>
      <c r="EK487" s="31"/>
      <c r="EL487" s="18" t="str">
        <f>VLOOKUP($A487,[9]ESTADISTICAS_EN_EDUCACION_BASIC!$C$3:$AK$127,13,0)</f>
        <v>48.5</v>
      </c>
      <c r="EM487" s="18" t="str">
        <f>VLOOKUP($A487,[9]ESTADISTICAS_EN_EDUCACION_BASIC!$C$3:$AK$127,8,0)</f>
        <v>17.8</v>
      </c>
      <c r="EN487" s="18" t="str">
        <f>VLOOKUP($A487,[9]ESTADISTICAS_EN_EDUCACION_BASIC!$C$3:$AK$127,20,0)</f>
        <v>1.24</v>
      </c>
      <c r="EO487" s="18">
        <f>VLOOKUP($A487,[9]ESTADISTICAS_EN_EDUCACION_BASIC!$C$3:$AK$127,30,0)</f>
        <v>0</v>
      </c>
      <c r="EP487" s="38">
        <f>VLOOKUP(A487,[10]Hoja2!$A$1:$D$72,4,0)</f>
        <v>35.919540229885058</v>
      </c>
      <c r="EQ487" s="18">
        <f>VLOOKUP(A487,[10]Hoja2!$A$1:$D$72,2,0)</f>
        <v>1</v>
      </c>
      <c r="ER487" s="38">
        <f>VLOOKUP(A487,[10]Hoja3!$A$1:$D$89,4,0)</f>
        <v>179.59770114942529</v>
      </c>
      <c r="ES487" s="18">
        <f>VLOOKUP(A487,[10]Hoja3!$A$1:$D$89,2,0)</f>
        <v>5</v>
      </c>
      <c r="ET487" s="38">
        <v>0</v>
      </c>
      <c r="EU487" s="18">
        <v>0</v>
      </c>
      <c r="EV487" s="38">
        <f>VLOOKUP(A487,[10]Hoja7!$A$1:$D$76,4,0)</f>
        <v>35.919540229885058</v>
      </c>
      <c r="EW487" s="18">
        <f>VLOOKUP(A487,[10]Hoja7!$A$1:$D$77,2,0)</f>
        <v>1</v>
      </c>
      <c r="EX487" s="31"/>
      <c r="EY487" s="188">
        <v>71.734475374732341</v>
      </c>
      <c r="EZ487" s="189">
        <v>67</v>
      </c>
      <c r="FA487" s="188">
        <v>50.70754716981132</v>
      </c>
      <c r="FB487" s="189">
        <v>43</v>
      </c>
      <c r="FC487" s="38">
        <f>VLOOKUP(A487,[10]Hoja15!$A$1:$D$63,4,0)</f>
        <v>24.807740014884644</v>
      </c>
      <c r="FD487" s="18">
        <f>VLOOKUP(A487,[10]Hoja15!$A$1:$D$63,2,0)</f>
        <v>1</v>
      </c>
      <c r="FE487" s="38">
        <f>VLOOKUP(A487,[10]Hoja16!$A$1:$D$88,4,0)</f>
        <v>173.65418010419251</v>
      </c>
      <c r="FF487" s="18">
        <f>VLOOKUP(A487,[10]Hoja16!$A$1:$D$88,2,0)</f>
        <v>7</v>
      </c>
      <c r="FG487" s="18">
        <v>0</v>
      </c>
      <c r="FH487" s="18">
        <v>0</v>
      </c>
      <c r="FI487" s="18">
        <v>0</v>
      </c>
      <c r="FJ487" s="18">
        <v>0</v>
      </c>
      <c r="FK487" s="38">
        <f>VLOOKUP(A487,[10]Hoja19!$A$1:$D$97,4,0)</f>
        <v>198.46192011907715</v>
      </c>
      <c r="FL487" s="18">
        <f>VLOOKUP(A487,[10]Hoja19!$A$1:$D$97,2,0)</f>
        <v>8</v>
      </c>
      <c r="FM487" s="38">
        <f>VLOOKUP(A487,[10]Hoja20!$A$1:$D$91,4,0)</f>
        <v>198.46192011907715</v>
      </c>
      <c r="FN487" s="18">
        <f>VLOOKUP(A487,[10]Hoja20!$A$1:$D$91,2,0)</f>
        <v>8</v>
      </c>
      <c r="FO487" s="38">
        <f>VLOOKUP(A487,[10]Hoja21!$A$1:$D$101,4,0)</f>
        <v>297.69288017861572</v>
      </c>
      <c r="FP487" s="18">
        <f>VLOOKUP(A487,[10]Hoja21!$A$1:$D$101,2,0)</f>
        <v>12</v>
      </c>
      <c r="FQ487" s="38">
        <f>VLOOKUP(A487,[10]Hoja22!$A$1:$D$60,4,0)</f>
        <v>24.807740014884644</v>
      </c>
      <c r="FR487" s="18">
        <f>VLOOKUP(A487,[10]Hoja22!$A$1:$D$60,2,0)</f>
        <v>1</v>
      </c>
      <c r="FS487" s="38">
        <f>VLOOKUP(A487,'[3]2019'!$A$8:$M$140,13,0)</f>
        <v>2.7012425715829282</v>
      </c>
      <c r="FT487" s="18">
        <f>VLOOKUP(A487,'[3]2019'!$A$8:$M$140,12,0)</f>
        <v>5</v>
      </c>
      <c r="FU487" s="38">
        <f>VLOOKUP(A487,'[3]2019'!$A$8:$O$140,15,0)</f>
        <v>0.59101654846335694</v>
      </c>
      <c r="FV487" s="18">
        <f>VLOOKUP(A487,'[3]2019'!$A$8:$O$140,14,0)</f>
        <v>1</v>
      </c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</row>
    <row r="488" spans="1:243" s="11" customFormat="1" ht="12.75">
      <c r="A488" s="17" t="s">
        <v>846</v>
      </c>
      <c r="B488" s="18" t="s">
        <v>847</v>
      </c>
      <c r="C488" s="17" t="s">
        <v>514</v>
      </c>
      <c r="D488" s="25">
        <v>6</v>
      </c>
      <c r="E488" s="27">
        <v>2019</v>
      </c>
      <c r="F488" s="31"/>
      <c r="G488" s="194">
        <v>19332</v>
      </c>
      <c r="H488" s="194">
        <v>12550</v>
      </c>
      <c r="I488" s="194">
        <v>6782</v>
      </c>
      <c r="J488" s="200">
        <v>56.17</v>
      </c>
      <c r="K488" s="40">
        <f>VLOOKUP(A488,'[6]1.COBERTURA  DANE'!$B$7:$G$139,5,0)</f>
        <v>13594</v>
      </c>
      <c r="L488" s="26">
        <v>24.37</v>
      </c>
      <c r="M488" s="32">
        <v>5897</v>
      </c>
      <c r="N488" s="187">
        <v>1468</v>
      </c>
      <c r="O488" s="187">
        <v>810</v>
      </c>
      <c r="P488" s="187">
        <v>658</v>
      </c>
      <c r="Q488" s="196">
        <f>VLOOKUP($A488,[7]Hoja1!$A$1:$H$3750,6,0)</f>
        <v>1766</v>
      </c>
      <c r="R488" s="196">
        <f>VLOOKUP($A488,[7]Hoja1!$A$1:$H$3750,7,0)</f>
        <v>969</v>
      </c>
      <c r="S488" s="196">
        <f>VLOOKUP($A488,[7]Hoja1!$A$1:$H$3750,8,0)</f>
        <v>797</v>
      </c>
      <c r="T488" s="187">
        <v>1511</v>
      </c>
      <c r="U488" s="187">
        <v>781</v>
      </c>
      <c r="V488" s="187">
        <v>730</v>
      </c>
      <c r="W488" s="198">
        <f>VLOOKUP($A488,[7]Hoja1!$A$1:$K$3750,9,0)</f>
        <v>1839</v>
      </c>
      <c r="X488" s="198">
        <f>VLOOKUP($A488,[7]Hoja1!$A$1:$K$3750,10,0)</f>
        <v>929</v>
      </c>
      <c r="Y488" s="198">
        <f>VLOOKUP($A488,[7]Hoja1!$A$1:$K$3750,11,0)</f>
        <v>910</v>
      </c>
      <c r="Z488" s="187">
        <v>1594</v>
      </c>
      <c r="AA488" s="187">
        <v>768</v>
      </c>
      <c r="AB488" s="187">
        <v>826</v>
      </c>
      <c r="AC488" s="198">
        <f>VLOOKUP(A488,[7]Hoja1!$A$1:$Q$3765,12,0)</f>
        <v>1970</v>
      </c>
      <c r="AD488" s="198">
        <f>VLOOKUP($A488,[7]Hoja1!$A$1:$Q$3765,13,0)</f>
        <v>933</v>
      </c>
      <c r="AE488" s="198">
        <f>VLOOKUP($A488,[7]Hoja1!$A$1:$Q$3750,14,0)</f>
        <v>1037</v>
      </c>
      <c r="AF488" s="187">
        <v>1681</v>
      </c>
      <c r="AG488" s="187">
        <v>792</v>
      </c>
      <c r="AH488" s="187">
        <v>889</v>
      </c>
      <c r="AI488" s="198">
        <f>VLOOKUP($A488,[7]Hoja1!$A$1:$Q$3750,15,0)</f>
        <v>3615</v>
      </c>
      <c r="AJ488" s="198">
        <f>VLOOKUP($A488,[7]Hoja1!$A$1:$Q$3750,16,0)</f>
        <v>1695</v>
      </c>
      <c r="AK488" s="198">
        <f>VLOOKUP($A488,[7]Hoja1!$A$1:$Q$3750,17,0)</f>
        <v>1920</v>
      </c>
      <c r="AL488" s="187">
        <v>1678</v>
      </c>
      <c r="AM488" s="187">
        <v>787</v>
      </c>
      <c r="AN488" s="187">
        <v>891</v>
      </c>
      <c r="AO488" s="31"/>
      <c r="AP488" s="31"/>
      <c r="AQ488" s="31"/>
      <c r="AR488" s="31"/>
      <c r="AS488" s="27"/>
      <c r="AT488" s="31"/>
      <c r="AU488" s="31"/>
      <c r="AV488" s="31"/>
      <c r="AW488" s="31"/>
      <c r="AX488" s="38">
        <f>VLOOKUP(A488,[2]INFANTIL!$A$8:$AE$140,31,0)</f>
        <v>4.6082949308755756</v>
      </c>
      <c r="AY488" s="18">
        <f>VLOOKUP(A488,[2]INFANTIL!$A$8:$AE$140,30,0)</f>
        <v>1</v>
      </c>
      <c r="AZ488" s="199">
        <f>VLOOKUP(A488,'[3]2019'!$A$8:$E$140,5,0)</f>
        <v>0.68119891008174382</v>
      </c>
      <c r="BA488" s="23">
        <f>VLOOKUP(A488,'[3]2019'!$A$8:$F$140,4,0)</f>
        <v>1</v>
      </c>
      <c r="BB488" s="22">
        <f>VLOOKUP(A488,'[2]MATERNAS DIRECTAS'!$A$8:$AE$140,31,0)</f>
        <v>0</v>
      </c>
      <c r="BC488" s="23">
        <f>VLOOKUP(A488,'[2]MATERNAS DIRECTAS'!$A$8:$AE$140,30,0)</f>
        <v>0</v>
      </c>
      <c r="BD488" s="28">
        <v>0</v>
      </c>
      <c r="BE488" s="29">
        <v>0</v>
      </c>
      <c r="BF488" s="38">
        <f>VLOOKUP(A488,[8]Controles!$A$7:$P$139,12,0)</f>
        <v>5.5299539170506913</v>
      </c>
      <c r="BG488" s="18">
        <f>VLOOKUP(A488,[8]Controles!$A$7:$L$139,11,0)</f>
        <v>12</v>
      </c>
      <c r="BH488" s="38">
        <f>VLOOKUP(A488,[8]Peso!$A$7:$D$139,4,0)</f>
        <v>10.599078341013826</v>
      </c>
      <c r="BI488" s="18">
        <f>VLOOKUP(A488,[8]Peso!$A$7:$D$139,3,0)</f>
        <v>23</v>
      </c>
      <c r="BJ488" s="22">
        <f>VLOOKUP(A488,'[2]EDA &lt; 5AÑOS'!$A$8:$AE$140,31,0)</f>
        <v>0</v>
      </c>
      <c r="BK488" s="23">
        <f>VLOOKUP(A488,'[2]EDA &lt; 5AÑOS'!$A$8:$AE$140,30,0)</f>
        <v>0</v>
      </c>
      <c r="BL488" s="22">
        <f>VLOOKUP(A488,'[2]IRA &lt; 5AÑOS'!$A$8:$AE$140,31,0)</f>
        <v>0</v>
      </c>
      <c r="BM488" s="23">
        <f>VLOOKUP(A488,'[2]IRA &lt; 5AÑOS'!$A$8:$AE$140,30,0)</f>
        <v>0</v>
      </c>
      <c r="BN488" s="18">
        <v>0</v>
      </c>
      <c r="BO488" s="18">
        <v>0</v>
      </c>
      <c r="BP488" s="18">
        <v>0</v>
      </c>
      <c r="BQ488" s="18">
        <v>0</v>
      </c>
      <c r="BR488" s="37">
        <v>0</v>
      </c>
      <c r="BS488" s="26">
        <v>0</v>
      </c>
      <c r="BT488" s="18">
        <v>0</v>
      </c>
      <c r="BU488" s="18">
        <v>0</v>
      </c>
      <c r="BV488" s="201">
        <v>2.7027027027027029E-2</v>
      </c>
      <c r="BW488" s="201">
        <v>0.99549549549549554</v>
      </c>
      <c r="BX488" s="201">
        <v>1.0135135135135136</v>
      </c>
      <c r="BY488" s="201">
        <v>0.98198198198198194</v>
      </c>
      <c r="BZ488" s="201">
        <v>1.045045045045045</v>
      </c>
      <c r="CA488" s="201">
        <v>0.96265560165975106</v>
      </c>
      <c r="CB488" s="201">
        <v>0.9543568464730291</v>
      </c>
      <c r="CC488" s="18">
        <f>VLOOKUP(A488,[9]ESTADISTICAS_EN_EDUCACION_BASIC!$C$3:$AK$127,10,0)</f>
        <v>82</v>
      </c>
      <c r="CD488" s="18" t="str">
        <f>VLOOKUP(A488,[9]ESTADISTICAS_EN_EDUCACION_BASIC!$C$3:$AK$158,5,0)</f>
        <v>71.1</v>
      </c>
      <c r="CE488" s="18" t="str">
        <f>VLOOKUP(A488,[9]ESTADISTICAS_EN_EDUCACION_BASIC!$C$3:$AK$127,17,0)</f>
        <v>2.27</v>
      </c>
      <c r="CF488" s="24"/>
      <c r="CG488" s="24"/>
      <c r="CH488" s="20">
        <v>0</v>
      </c>
      <c r="CI488" s="21">
        <v>0</v>
      </c>
      <c r="CJ488" s="38">
        <f>VLOOKUP(A488,'[3]2019'!$A$8:$G$140,7,0)</f>
        <v>0</v>
      </c>
      <c r="CK488" s="18">
        <f>VLOOKUP(A488,'[3]2019'!$A$9:$G$140,6,0)</f>
        <v>0</v>
      </c>
      <c r="CL488" s="18">
        <v>0</v>
      </c>
      <c r="CM488" s="26">
        <v>0</v>
      </c>
      <c r="CN488" s="38">
        <v>67.930000000000007</v>
      </c>
      <c r="CO488" s="18">
        <v>1</v>
      </c>
      <c r="CP488" s="18">
        <v>0</v>
      </c>
      <c r="CQ488" s="18">
        <v>0</v>
      </c>
      <c r="CR488" s="18">
        <v>0</v>
      </c>
      <c r="CS488" s="18">
        <v>0</v>
      </c>
      <c r="CT488" s="18">
        <v>0</v>
      </c>
      <c r="CU488" s="18">
        <v>0</v>
      </c>
      <c r="CV488" s="18">
        <v>0</v>
      </c>
      <c r="CW488" s="18">
        <v>0</v>
      </c>
      <c r="CX488" s="18">
        <v>0</v>
      </c>
      <c r="CY488" s="18">
        <v>0</v>
      </c>
      <c r="CZ488" s="38">
        <v>0</v>
      </c>
      <c r="DA488" s="18">
        <v>0</v>
      </c>
      <c r="DB488" s="38">
        <f>VLOOKUP(A488,'[3]2019'!$A$8:$I$140,9,0)</f>
        <v>0.62735257214554574</v>
      </c>
      <c r="DC488" s="18">
        <f>VLOOKUP(A488,'[3]2019'!$A$8:$I$140,8,0)</f>
        <v>1</v>
      </c>
      <c r="DD488" s="18" t="str">
        <f>VLOOKUP(A488,[9]ESTADISTICAS_EN_EDUCACION_BASIC!$C$3:$AK$127,11,0)</f>
        <v>101.1</v>
      </c>
      <c r="DE488" s="18">
        <f>VLOOKUP($A488,[9]ESTADISTICAS_EN_EDUCACION_BASIC!$C$3:$AK$127,6,0)</f>
        <v>86</v>
      </c>
      <c r="DF488" s="18" t="str">
        <f>VLOOKUP($A488,[9]ESTADISTICAS_EN_EDUCACION_BASIC!$C$3:$AK$127,18,0)</f>
        <v>0.58</v>
      </c>
      <c r="DG488" s="18">
        <f>VLOOKUP($A488,[9]ESTADISTICAS_EN_EDUCACION_BASIC!$C$3:$AK$127,28,0)</f>
        <v>0</v>
      </c>
      <c r="DH488" s="38">
        <f>VLOOKUP(A488,[10]Hoja4!$A$1:$D$63,4,0)</f>
        <v>54.377379010331694</v>
      </c>
      <c r="DI488" s="18">
        <f>VLOOKUP(A488,[10]Hoja4!$A$1:$D$63,2,0)</f>
        <v>1</v>
      </c>
      <c r="DJ488" s="38">
        <v>0</v>
      </c>
      <c r="DK488" s="18">
        <v>0</v>
      </c>
      <c r="DL488" s="18">
        <v>0</v>
      </c>
      <c r="DM488" s="18">
        <v>0</v>
      </c>
      <c r="DN488" s="38">
        <v>0</v>
      </c>
      <c r="DO488" s="18">
        <v>0</v>
      </c>
      <c r="DP488" s="18">
        <v>0</v>
      </c>
      <c r="DQ488" s="18">
        <v>0</v>
      </c>
      <c r="DR488" s="18">
        <v>0</v>
      </c>
      <c r="DS488" s="18">
        <v>0</v>
      </c>
      <c r="DT488" s="18">
        <v>0</v>
      </c>
      <c r="DU488" s="18">
        <v>0</v>
      </c>
      <c r="DV488" s="18">
        <v>0</v>
      </c>
      <c r="DW488" s="18">
        <v>0</v>
      </c>
      <c r="DX488" s="18">
        <v>0</v>
      </c>
      <c r="DY488" s="18">
        <v>0</v>
      </c>
      <c r="DZ488" s="188">
        <v>0</v>
      </c>
      <c r="EA488" s="189">
        <v>0</v>
      </c>
      <c r="EB488" s="188">
        <v>42.744656917885266</v>
      </c>
      <c r="EC488" s="189">
        <v>38</v>
      </c>
      <c r="ED488" s="38">
        <f>VLOOKUP(A488,'[3]2019'!$A$8:$K$140,11,0)</f>
        <v>0.59488399762046407</v>
      </c>
      <c r="EE488" s="18">
        <f>VLOOKUP(A488,'[3]2019'!$A$8:$K$140,10,0)</f>
        <v>1</v>
      </c>
      <c r="EF488" s="18" t="str">
        <f>VLOOKUP($A488,[9]ESTADISTICAS_EN_EDUCACION_BASIC!$C$3:$AK$127,11,0)</f>
        <v>101.1</v>
      </c>
      <c r="EG488" s="18" t="str">
        <f>VLOOKUP($A488,[9]ESTADISTICAS_EN_EDUCACION_BASIC!$C$3:$AK$127,7,0)</f>
        <v>76.5</v>
      </c>
      <c r="EH488" s="18" t="str">
        <f>VLOOKUP($A488,[9]ESTADISTICAS_EN_EDUCACION_BASIC!$C$3:$AK$127,18,0)</f>
        <v>0.58</v>
      </c>
      <c r="EI488" s="18">
        <f>VLOOKUP($A488,[9]ESTADISTICAS_EN_EDUCACION_BASIC!$C$3:$AK$127,29,0)</f>
        <v>0</v>
      </c>
      <c r="EJ488" s="31"/>
      <c r="EK488" s="31"/>
      <c r="EL488" s="18" t="str">
        <f>VLOOKUP($A488,[9]ESTADISTICAS_EN_EDUCACION_BASIC!$C$3:$AK$127,13,0)</f>
        <v>61.9</v>
      </c>
      <c r="EM488" s="18">
        <f>VLOOKUP($A488,[9]ESTADISTICAS_EN_EDUCACION_BASIC!$C$3:$AK$127,8,0)</f>
        <v>36</v>
      </c>
      <c r="EN488" s="18">
        <f>VLOOKUP($A488,[9]ESTADISTICAS_EN_EDUCACION_BASIC!$C$3:$AK$127,20,0)</f>
        <v>0</v>
      </c>
      <c r="EO488" s="18" t="str">
        <f>VLOOKUP($A488,[9]ESTADISTICAS_EN_EDUCACION_BASIC!$C$3:$AK$127,30,0)</f>
        <v>3.03</v>
      </c>
      <c r="EP488" s="18">
        <v>0</v>
      </c>
      <c r="EQ488" s="18">
        <v>0</v>
      </c>
      <c r="ER488" s="38">
        <v>0</v>
      </c>
      <c r="ES488" s="18">
        <v>0</v>
      </c>
      <c r="ET488" s="38">
        <f>VLOOKUP(A488,[10]Hoja5!$A$1:$D$76,4,0)</f>
        <v>152.28426395939087</v>
      </c>
      <c r="EU488" s="18">
        <f>VLOOKUP(A488,[10]Hoja5!$A$1:$D$75,2,0)</f>
        <v>3</v>
      </c>
      <c r="EV488" s="38">
        <f>VLOOKUP(A488,[10]Hoja7!$A$1:$D$76,4,0)</f>
        <v>50.761421319796959</v>
      </c>
      <c r="EW488" s="18">
        <f>VLOOKUP(A488,[10]Hoja7!$A$1:$D$77,2,0)</f>
        <v>1</v>
      </c>
      <c r="EX488" s="31"/>
      <c r="EY488" s="188">
        <v>104.37710437710437</v>
      </c>
      <c r="EZ488" s="189">
        <v>93</v>
      </c>
      <c r="FA488" s="188">
        <v>60.386473429951685</v>
      </c>
      <c r="FB488" s="189">
        <v>50</v>
      </c>
      <c r="FC488" s="38">
        <f>VLOOKUP(A488,[10]Hoja15!$A$1:$D$63,4,0)</f>
        <v>27.662517289073303</v>
      </c>
      <c r="FD488" s="18">
        <f>VLOOKUP(A488,[10]Hoja15!$A$1:$D$63,2,0)</f>
        <v>1</v>
      </c>
      <c r="FE488" s="38">
        <f>VLOOKUP(A488,[10]Hoja16!$A$1:$D$88,4,0)</f>
        <v>55.325034578146607</v>
      </c>
      <c r="FF488" s="18">
        <f>VLOOKUP(A488,[10]Hoja16!$A$1:$D$88,2,0)</f>
        <v>2</v>
      </c>
      <c r="FG488" s="18">
        <v>0</v>
      </c>
      <c r="FH488" s="18">
        <v>0</v>
      </c>
      <c r="FI488" s="38">
        <f>VLOOKUP(A488,[10]Hoja18!$A$1:$D$40,4,0)</f>
        <v>27.662517289073303</v>
      </c>
      <c r="FJ488" s="18">
        <f>VLOOKUP(A488,[10]Hoja18!$A$1:$D$40,2,0)</f>
        <v>1</v>
      </c>
      <c r="FK488" s="38">
        <f>VLOOKUP(A488,[10]Hoja19!$A$1:$D$97,4,0)</f>
        <v>110.65006915629321</v>
      </c>
      <c r="FL488" s="18">
        <f>VLOOKUP(A488,[10]Hoja19!$A$1:$D$97,2,0)</f>
        <v>4</v>
      </c>
      <c r="FM488" s="38">
        <f>VLOOKUP(A488,[10]Hoja20!$A$1:$D$91,4,0)</f>
        <v>138.31258644536655</v>
      </c>
      <c r="FN488" s="18">
        <f>VLOOKUP(A488,[10]Hoja20!$A$1:$D$91,2,0)</f>
        <v>5</v>
      </c>
      <c r="FO488" s="38">
        <f>VLOOKUP(A488,[10]Hoja21!$A$1:$D$101,4,0)</f>
        <v>138.31258644536655</v>
      </c>
      <c r="FP488" s="18">
        <f>VLOOKUP(A488,[10]Hoja21!$A$1:$D$101,2,0)</f>
        <v>5</v>
      </c>
      <c r="FQ488" s="38">
        <v>0</v>
      </c>
      <c r="FR488" s="18">
        <v>0</v>
      </c>
      <c r="FS488" s="38">
        <f>VLOOKUP(A488,'[3]2019'!$A$8:$M$140,13,0)</f>
        <v>1.1918951132300357</v>
      </c>
      <c r="FT488" s="18">
        <f>VLOOKUP(A488,'[3]2019'!$A$8:$M$140,12,0)</f>
        <v>2</v>
      </c>
      <c r="FU488" s="38">
        <f>VLOOKUP(A488,'[3]2019'!$A$8:$O$140,15,0)</f>
        <v>2.5690430314707768</v>
      </c>
      <c r="FV488" s="18">
        <f>VLOOKUP(A488,'[3]2019'!$A$8:$O$140,14,0)</f>
        <v>4</v>
      </c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</row>
    <row r="489" spans="1:243" s="11" customFormat="1" ht="12.75">
      <c r="A489" s="17" t="s">
        <v>854</v>
      </c>
      <c r="B489" s="18" t="s">
        <v>855</v>
      </c>
      <c r="C489" s="17" t="s">
        <v>441</v>
      </c>
      <c r="D489" s="25">
        <v>6</v>
      </c>
      <c r="E489" s="27">
        <v>2019</v>
      </c>
      <c r="F489" s="31"/>
      <c r="G489" s="194">
        <v>12108</v>
      </c>
      <c r="H489" s="194">
        <v>2270</v>
      </c>
      <c r="I489" s="194">
        <v>9838</v>
      </c>
      <c r="J489" s="200">
        <v>14.99</v>
      </c>
      <c r="K489" s="40">
        <f>VLOOKUP(A489,'[6]1.COBERTURA  DANE'!$B$7:$G$139,5,0)</f>
        <v>1871</v>
      </c>
      <c r="L489" s="26">
        <v>53.97</v>
      </c>
      <c r="M489" s="32">
        <v>6735</v>
      </c>
      <c r="N489" s="187">
        <v>712</v>
      </c>
      <c r="O489" s="187">
        <v>332</v>
      </c>
      <c r="P489" s="187">
        <v>380</v>
      </c>
      <c r="Q489" s="196">
        <f>VLOOKUP($A489,[7]Hoja1!$A$1:$H$3750,6,0)</f>
        <v>859</v>
      </c>
      <c r="R489" s="196">
        <f>VLOOKUP($A489,[7]Hoja1!$A$1:$H$3750,7,0)</f>
        <v>403</v>
      </c>
      <c r="S489" s="196">
        <f>VLOOKUP($A489,[7]Hoja1!$A$1:$H$3750,8,0)</f>
        <v>456</v>
      </c>
      <c r="T489" s="187">
        <v>785</v>
      </c>
      <c r="U489" s="187">
        <v>390</v>
      </c>
      <c r="V489" s="187">
        <v>395</v>
      </c>
      <c r="W489" s="198">
        <f>VLOOKUP($A489,[7]Hoja1!$A$1:$K$3750,9,0)</f>
        <v>980</v>
      </c>
      <c r="X489" s="198">
        <f>VLOOKUP($A489,[7]Hoja1!$A$1:$K$3750,10,0)</f>
        <v>496</v>
      </c>
      <c r="Y489" s="198">
        <f>VLOOKUP($A489,[7]Hoja1!$A$1:$K$3750,11,0)</f>
        <v>484</v>
      </c>
      <c r="Z489" s="187">
        <v>873</v>
      </c>
      <c r="AA489" s="187">
        <v>460</v>
      </c>
      <c r="AB489" s="187">
        <v>413</v>
      </c>
      <c r="AC489" s="198">
        <f>VLOOKUP(A489,[7]Hoja1!$A$1:$Q$3765,12,0)</f>
        <v>1062</v>
      </c>
      <c r="AD489" s="198">
        <f>VLOOKUP($A489,[7]Hoja1!$A$1:$Q$3765,13,0)</f>
        <v>575</v>
      </c>
      <c r="AE489" s="198">
        <f>VLOOKUP($A489,[7]Hoja1!$A$1:$Q$3750,14,0)</f>
        <v>487</v>
      </c>
      <c r="AF489" s="187">
        <v>866</v>
      </c>
      <c r="AG489" s="187">
        <v>479</v>
      </c>
      <c r="AH489" s="187">
        <v>387</v>
      </c>
      <c r="AI489" s="198">
        <f>VLOOKUP($A489,[7]Hoja1!$A$1:$Q$3750,15,0)</f>
        <v>1607</v>
      </c>
      <c r="AJ489" s="198">
        <f>VLOOKUP($A489,[7]Hoja1!$A$1:$Q$3750,16,0)</f>
        <v>850</v>
      </c>
      <c r="AK489" s="198">
        <f>VLOOKUP($A489,[7]Hoja1!$A$1:$Q$3750,17,0)</f>
        <v>757</v>
      </c>
      <c r="AL489" s="187">
        <v>742</v>
      </c>
      <c r="AM489" s="187">
        <v>402</v>
      </c>
      <c r="AN489" s="187">
        <v>340</v>
      </c>
      <c r="AO489" s="31"/>
      <c r="AP489" s="31"/>
      <c r="AQ489" s="31"/>
      <c r="AR489" s="31"/>
      <c r="AS489" s="27"/>
      <c r="AT489" s="31"/>
      <c r="AU489" s="31"/>
      <c r="AV489" s="31"/>
      <c r="AW489" s="31"/>
      <c r="AX489" s="38">
        <f>VLOOKUP(A489,[2]INFANTIL!$A$8:$AE$140,31,0)</f>
        <v>12.5</v>
      </c>
      <c r="AY489" s="18">
        <f>VLOOKUP(A489,[2]INFANTIL!$A$8:$AE$140,30,0)</f>
        <v>1</v>
      </c>
      <c r="AZ489" s="199">
        <f>VLOOKUP(A489,'[3]2019'!$A$8:$E$140,5,0)</f>
        <v>1.4044943820224718</v>
      </c>
      <c r="BA489" s="23">
        <f>VLOOKUP(A489,'[3]2019'!$A$8:$F$140,4,0)</f>
        <v>1</v>
      </c>
      <c r="BB489" s="22">
        <f>VLOOKUP(A489,'[2]MATERNAS DIRECTAS'!$A$8:$AE$140,31,0)</f>
        <v>0</v>
      </c>
      <c r="BC489" s="23">
        <f>VLOOKUP(A489,'[2]MATERNAS DIRECTAS'!$A$8:$AE$140,30,0)</f>
        <v>0</v>
      </c>
      <c r="BD489" s="28">
        <v>0</v>
      </c>
      <c r="BE489" s="29">
        <v>0</v>
      </c>
      <c r="BF489" s="38">
        <f>VLOOKUP(A489,[8]Controles!$A$7:$P$139,12,0)</f>
        <v>6.25</v>
      </c>
      <c r="BG489" s="18">
        <f>VLOOKUP(A489,[8]Controles!$A$7:$L$139,11,0)</f>
        <v>5</v>
      </c>
      <c r="BH489" s="38">
        <f>VLOOKUP(A489,[8]Peso!$A$7:$D$139,4,0)</f>
        <v>8.75</v>
      </c>
      <c r="BI489" s="18">
        <f>VLOOKUP(A489,[8]Peso!$A$7:$D$139,3,0)</f>
        <v>7</v>
      </c>
      <c r="BJ489" s="22">
        <f>VLOOKUP(A489,'[2]EDA &lt; 5AÑOS'!$A$8:$AE$140,31,0)</f>
        <v>0</v>
      </c>
      <c r="BK489" s="23">
        <f>VLOOKUP(A489,'[2]EDA &lt; 5AÑOS'!$A$8:$AE$140,30,0)</f>
        <v>0</v>
      </c>
      <c r="BL489" s="22">
        <f>VLOOKUP(A489,'[2]IRA &lt; 5AÑOS'!$A$8:$AE$140,31,0)</f>
        <v>0</v>
      </c>
      <c r="BM489" s="23">
        <f>VLOOKUP(A489,'[2]IRA &lt; 5AÑOS'!$A$8:$AE$140,30,0)</f>
        <v>0</v>
      </c>
      <c r="BN489" s="18">
        <v>0</v>
      </c>
      <c r="BO489" s="18">
        <v>0</v>
      </c>
      <c r="BP489" s="18">
        <v>0</v>
      </c>
      <c r="BQ489" s="18">
        <v>0</v>
      </c>
      <c r="BR489" s="37">
        <v>0</v>
      </c>
      <c r="BS489" s="26">
        <v>0</v>
      </c>
      <c r="BT489" s="18">
        <v>0</v>
      </c>
      <c r="BU489" s="18">
        <v>0</v>
      </c>
      <c r="BV489" s="201">
        <v>0.20930232558139536</v>
      </c>
      <c r="BW489" s="201">
        <v>1.2441860465116279</v>
      </c>
      <c r="BX489" s="201">
        <v>1.1279069767441861</v>
      </c>
      <c r="BY489" s="201">
        <v>1.2441860465116279</v>
      </c>
      <c r="BZ489" s="201">
        <v>1.1162790697674418</v>
      </c>
      <c r="CA489" s="201">
        <v>1.1860465116279071</v>
      </c>
      <c r="CB489" s="201">
        <v>1.2674418604651163</v>
      </c>
      <c r="CC489" s="18" t="str">
        <f>VLOOKUP(A489,[9]ESTADISTICAS_EN_EDUCACION_BASIC!$C$3:$AK$127,10,0)</f>
        <v>93.2</v>
      </c>
      <c r="CD489" s="18" t="str">
        <f>VLOOKUP(A489,[9]ESTADISTICAS_EN_EDUCACION_BASIC!$C$3:$AK$158,5,0)</f>
        <v>76.9</v>
      </c>
      <c r="CE489" s="18" t="str">
        <f>VLOOKUP(A489,[9]ESTADISTICAS_EN_EDUCACION_BASIC!$C$3:$AK$127,17,0)</f>
        <v>4.59</v>
      </c>
      <c r="CF489" s="24"/>
      <c r="CG489" s="24"/>
      <c r="CH489" s="20">
        <v>0</v>
      </c>
      <c r="CI489" s="21">
        <v>0</v>
      </c>
      <c r="CJ489" s="38">
        <f>VLOOKUP(A489,'[3]2019'!$A$8:$G$140,7,0)</f>
        <v>0</v>
      </c>
      <c r="CK489" s="18">
        <f>VLOOKUP(A489,'[3]2019'!$A$9:$G$140,6,0)</f>
        <v>0</v>
      </c>
      <c r="CL489" s="18">
        <v>0</v>
      </c>
      <c r="CM489" s="26">
        <v>0</v>
      </c>
      <c r="CN489" s="38">
        <v>418.41</v>
      </c>
      <c r="CO489" s="18">
        <v>3</v>
      </c>
      <c r="CP489" s="18">
        <v>0</v>
      </c>
      <c r="CQ489" s="18">
        <v>0</v>
      </c>
      <c r="CR489" s="18">
        <v>0</v>
      </c>
      <c r="CS489" s="18">
        <v>0</v>
      </c>
      <c r="CT489" s="18">
        <v>0</v>
      </c>
      <c r="CU489" s="18">
        <v>0</v>
      </c>
      <c r="CV489" s="18">
        <v>0</v>
      </c>
      <c r="CW489" s="18">
        <v>0</v>
      </c>
      <c r="CX489" s="18">
        <v>0</v>
      </c>
      <c r="CY489" s="18">
        <v>0</v>
      </c>
      <c r="CZ489" s="38">
        <v>0</v>
      </c>
      <c r="DA489" s="18">
        <v>0</v>
      </c>
      <c r="DB489" s="38">
        <f>VLOOKUP(A489,'[3]2019'!$A$8:$I$140,9,0)</f>
        <v>0</v>
      </c>
      <c r="DC489" s="18">
        <f>VLOOKUP(A489,'[3]2019'!$A$8:$I$140,8,0)</f>
        <v>0</v>
      </c>
      <c r="DD489" s="18" t="str">
        <f>VLOOKUP(A489,[9]ESTADISTICAS_EN_EDUCACION_BASIC!$C$3:$AK$127,11,0)</f>
        <v>111.6</v>
      </c>
      <c r="DE489" s="18" t="str">
        <f>VLOOKUP($A489,[9]ESTADISTICAS_EN_EDUCACION_BASIC!$C$3:$AK$127,6,0)</f>
        <v>85.2</v>
      </c>
      <c r="DF489" s="18" t="str">
        <f>VLOOKUP($A489,[9]ESTADISTICAS_EN_EDUCACION_BASIC!$C$3:$AK$127,18,0)</f>
        <v>5.76</v>
      </c>
      <c r="DG489" s="18" t="str">
        <f>VLOOKUP($A489,[9]ESTADISTICAS_EN_EDUCACION_BASIC!$C$3:$AK$127,28,0)</f>
        <v>2.53</v>
      </c>
      <c r="DH489" s="38">
        <f>VLOOKUP(A489,[10]Hoja4!$A$1:$D$63,4,0)</f>
        <v>102.04081632653062</v>
      </c>
      <c r="DI489" s="18">
        <f>VLOOKUP(A489,[10]Hoja4!$A$1:$D$63,2,0)</f>
        <v>1</v>
      </c>
      <c r="DJ489" s="38">
        <f>VLOOKUP(A489,'[10]AS 6 - 11'!$A$1:$D$84,4,0)</f>
        <v>510.20408163265301</v>
      </c>
      <c r="DK489" s="18">
        <f>VLOOKUP(A489,'[10]AS 6 - 11'!$A$1:$D$84,2,0)</f>
        <v>5</v>
      </c>
      <c r="DL489" s="18">
        <v>0</v>
      </c>
      <c r="DM489" s="18">
        <v>0</v>
      </c>
      <c r="DN489" s="38">
        <f>VLOOKUP(A489,[10]Hoja8!$A$1:$D$72,4,0)</f>
        <v>376.64783427495291</v>
      </c>
      <c r="DO489" s="18">
        <f>VLOOKUP(A489,[10]Hoja8!$A$1:$D$72,2,0)</f>
        <v>4</v>
      </c>
      <c r="DP489" s="38">
        <f>VLOOKUP(A489,[10]Hoja10!$A$1:$D$61,4,0)</f>
        <v>94.161958568738228</v>
      </c>
      <c r="DQ489" s="18">
        <f>VLOOKUP(A489,[10]Hoja10!$A$1:$D$61,2,0)</f>
        <v>1</v>
      </c>
      <c r="DR489" s="18">
        <v>0</v>
      </c>
      <c r="DS489" s="18">
        <v>0</v>
      </c>
      <c r="DT489" s="38">
        <f>VLOOKUP(A489,[10]Hoja12!$A$1:$D$41,4,0)</f>
        <v>94.161958568738228</v>
      </c>
      <c r="DU489" s="18">
        <f>VLOOKUP(A489,[10]Hoja12!$A$1:$D$41,2,0)</f>
        <v>1</v>
      </c>
      <c r="DV489" s="18">
        <v>0</v>
      </c>
      <c r="DW489" s="18">
        <v>0</v>
      </c>
      <c r="DX489" s="18">
        <v>0</v>
      </c>
      <c r="DY489" s="18">
        <v>0</v>
      </c>
      <c r="DZ489" s="188">
        <v>4.8426150121065374</v>
      </c>
      <c r="EA489" s="189">
        <v>2</v>
      </c>
      <c r="EB489" s="188">
        <v>59.431524547803612</v>
      </c>
      <c r="EC489" s="189">
        <v>23</v>
      </c>
      <c r="ED489" s="38">
        <f>VLOOKUP(A489,'[3]2019'!$A$8:$K$140,11,0)</f>
        <v>2.3094688221709005</v>
      </c>
      <c r="EE489" s="18">
        <f>VLOOKUP(A489,'[3]2019'!$A$8:$K$140,10,0)</f>
        <v>2</v>
      </c>
      <c r="EF489" s="18" t="str">
        <f>VLOOKUP($A489,[9]ESTADISTICAS_EN_EDUCACION_BASIC!$C$3:$AK$127,11,0)</f>
        <v>111.6</v>
      </c>
      <c r="EG489" s="18" t="str">
        <f>VLOOKUP($A489,[9]ESTADISTICAS_EN_EDUCACION_BASIC!$C$3:$AK$127,7,0)</f>
        <v>67.1</v>
      </c>
      <c r="EH489" s="18" t="str">
        <f>VLOOKUP($A489,[9]ESTADISTICAS_EN_EDUCACION_BASIC!$C$3:$AK$127,18,0)</f>
        <v>5.76</v>
      </c>
      <c r="EI489" s="18" t="str">
        <f>VLOOKUP($A489,[9]ESTADISTICAS_EN_EDUCACION_BASIC!$C$3:$AK$127,29,0)</f>
        <v>4.29</v>
      </c>
      <c r="EJ489" s="31"/>
      <c r="EK489" s="31"/>
      <c r="EL489" s="18" t="str">
        <f>VLOOKUP($A489,[9]ESTADISTICAS_EN_EDUCACION_BASIC!$C$3:$AK$127,13,0)</f>
        <v>63.2</v>
      </c>
      <c r="EM489" s="18" t="str">
        <f>VLOOKUP($A489,[9]ESTADISTICAS_EN_EDUCACION_BASIC!$C$3:$AK$127,8,0)</f>
        <v>31.8</v>
      </c>
      <c r="EN489" s="18" t="str">
        <f>VLOOKUP($A489,[9]ESTADISTICAS_EN_EDUCACION_BASIC!$C$3:$AK$127,20,0)</f>
        <v>6.12</v>
      </c>
      <c r="EO489" s="18" t="str">
        <f>VLOOKUP($A489,[9]ESTADISTICAS_EN_EDUCACION_BASIC!$C$3:$AK$127,30,0)</f>
        <v>7.48</v>
      </c>
      <c r="EP489" s="38">
        <f>VLOOKUP(A489,[10]Hoja2!$A$1:$D$72,4,0)</f>
        <v>376.64783427495291</v>
      </c>
      <c r="EQ489" s="18">
        <f>VLOOKUP(A489,[10]Hoja2!$A$1:$D$72,2,0)</f>
        <v>4</v>
      </c>
      <c r="ER489" s="38">
        <f>VLOOKUP(A489,[10]Hoja3!$A$1:$D$89,4,0)</f>
        <v>188.32391713747646</v>
      </c>
      <c r="ES489" s="18">
        <f>VLOOKUP(A489,[10]Hoja3!$A$1:$D$89,2,0)</f>
        <v>2</v>
      </c>
      <c r="ET489" s="38">
        <f>VLOOKUP(A489,[10]Hoja5!$A$1:$D$76,4,0)</f>
        <v>94.161958568738228</v>
      </c>
      <c r="EU489" s="18">
        <f>VLOOKUP(A489,[10]Hoja5!$A$1:$D$75,2,0)</f>
        <v>1</v>
      </c>
      <c r="EV489" s="38">
        <f>VLOOKUP(A489,[10]Hoja7!$A$1:$D$76,4,0)</f>
        <v>376.64783427495291</v>
      </c>
      <c r="EW489" s="18">
        <f>VLOOKUP(A489,[10]Hoja7!$A$1:$D$77,2,0)</f>
        <v>4</v>
      </c>
      <c r="EX489" s="31"/>
      <c r="EY489" s="188">
        <v>61.764705882352942</v>
      </c>
      <c r="EZ489" s="189">
        <v>21</v>
      </c>
      <c r="FA489" s="188">
        <v>47.337278106508876</v>
      </c>
      <c r="FB489" s="189">
        <v>16</v>
      </c>
      <c r="FC489" s="18">
        <v>0</v>
      </c>
      <c r="FD489" s="18">
        <v>0</v>
      </c>
      <c r="FE489" s="38">
        <f>VLOOKUP(A489,[10]Hoja16!$A$1:$D$88,4,0)</f>
        <v>62.227753578095829</v>
      </c>
      <c r="FF489" s="18">
        <f>VLOOKUP(A489,[10]Hoja16!$A$1:$D$88,2,0)</f>
        <v>1</v>
      </c>
      <c r="FG489" s="18">
        <v>0</v>
      </c>
      <c r="FH489" s="18">
        <v>0</v>
      </c>
      <c r="FI489" s="18">
        <v>0</v>
      </c>
      <c r="FJ489" s="18">
        <v>0</v>
      </c>
      <c r="FK489" s="38">
        <f>VLOOKUP(A489,[10]Hoja19!$A$1:$D$97,4,0)</f>
        <v>62.227753578095829</v>
      </c>
      <c r="FL489" s="18">
        <f>VLOOKUP(A489,[10]Hoja19!$A$1:$D$97,2,0)</f>
        <v>1</v>
      </c>
      <c r="FM489" s="38">
        <f>VLOOKUP(A489,[10]Hoja20!$A$1:$D$91,4,0)</f>
        <v>62.227753578095829</v>
      </c>
      <c r="FN489" s="18">
        <f>VLOOKUP(A489,[10]Hoja20!$A$1:$D$91,2,0)</f>
        <v>1</v>
      </c>
      <c r="FO489" s="38">
        <v>0</v>
      </c>
      <c r="FP489" s="18">
        <v>0</v>
      </c>
      <c r="FQ489" s="38">
        <f>VLOOKUP(A489,[10]Hoja22!$A$1:$D$60,4,0)</f>
        <v>62.227753578095829</v>
      </c>
      <c r="FR489" s="18">
        <f>VLOOKUP(A489,[10]Hoja22!$A$1:$D$60,2,0)</f>
        <v>1</v>
      </c>
      <c r="FS489" s="38">
        <f>VLOOKUP(A489,'[3]2019'!$A$8:$M$140,13,0)</f>
        <v>0</v>
      </c>
      <c r="FT489" s="18">
        <f>VLOOKUP(A489,'[3]2019'!$A$8:$M$140,12,0)</f>
        <v>0</v>
      </c>
      <c r="FU489" s="38">
        <f>VLOOKUP(A489,'[3]2019'!$A$8:$O$140,15,0)</f>
        <v>0</v>
      </c>
      <c r="FV489" s="18">
        <f>VLOOKUP(A489,'[3]2019'!$A$8:$O$140,14,0)</f>
        <v>0</v>
      </c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</row>
    <row r="490" spans="1:243" s="11" customFormat="1" ht="12.75">
      <c r="A490" s="17" t="s">
        <v>863</v>
      </c>
      <c r="B490" s="18" t="s">
        <v>864</v>
      </c>
      <c r="C490" s="17" t="s">
        <v>675</v>
      </c>
      <c r="D490" s="25">
        <v>5</v>
      </c>
      <c r="E490" s="27">
        <v>2019</v>
      </c>
      <c r="F490" s="31"/>
      <c r="G490" s="194">
        <v>52925</v>
      </c>
      <c r="H490" s="194">
        <v>33949</v>
      </c>
      <c r="I490" s="194">
        <v>18976</v>
      </c>
      <c r="J490" s="200" t="s">
        <v>3996</v>
      </c>
      <c r="K490" s="40">
        <f>VLOOKUP(A490,'[6]1.COBERTURA  DANE'!$B$7:$G$139,5,0)</f>
        <v>9184</v>
      </c>
      <c r="L490" s="26">
        <v>90.71</v>
      </c>
      <c r="M490" s="32">
        <v>46139</v>
      </c>
      <c r="N490" s="187">
        <v>6211</v>
      </c>
      <c r="O490" s="187">
        <v>3119</v>
      </c>
      <c r="P490" s="187">
        <v>3092</v>
      </c>
      <c r="Q490" s="196">
        <f>VLOOKUP($A490,[7]Hoja1!$A$1:$H$3750,6,0)</f>
        <v>7449</v>
      </c>
      <c r="R490" s="196">
        <f>VLOOKUP($A490,[7]Hoja1!$A$1:$H$3750,7,0)</f>
        <v>3745</v>
      </c>
      <c r="S490" s="196">
        <f>VLOOKUP($A490,[7]Hoja1!$A$1:$H$3750,8,0)</f>
        <v>3704</v>
      </c>
      <c r="T490" s="187">
        <v>6149</v>
      </c>
      <c r="U490" s="187">
        <v>3123</v>
      </c>
      <c r="V490" s="187">
        <v>3026</v>
      </c>
      <c r="W490" s="198">
        <f>VLOOKUP($A490,[7]Hoja1!$A$1:$K$3750,9,0)</f>
        <v>7319</v>
      </c>
      <c r="X490" s="198">
        <f>VLOOKUP($A490,[7]Hoja1!$A$1:$K$3750,10,0)</f>
        <v>3729</v>
      </c>
      <c r="Y490" s="198">
        <f>VLOOKUP($A490,[7]Hoja1!$A$1:$K$3750,11,0)</f>
        <v>3590</v>
      </c>
      <c r="Z490" s="187">
        <v>5918</v>
      </c>
      <c r="AA490" s="187">
        <v>3035</v>
      </c>
      <c r="AB490" s="187">
        <v>2883</v>
      </c>
      <c r="AC490" s="198">
        <f>VLOOKUP(A490,[7]Hoja1!$A$1:$Q$3765,12,0)</f>
        <v>6807</v>
      </c>
      <c r="AD490" s="198">
        <f>VLOOKUP($A490,[7]Hoja1!$A$1:$Q$3765,13,0)</f>
        <v>3496</v>
      </c>
      <c r="AE490" s="198">
        <f>VLOOKUP($A490,[7]Hoja1!$A$1:$Q$3750,14,0)</f>
        <v>3311</v>
      </c>
      <c r="AF490" s="187">
        <v>5306</v>
      </c>
      <c r="AG490" s="187">
        <v>2713</v>
      </c>
      <c r="AH490" s="187">
        <v>2593</v>
      </c>
      <c r="AI490" s="198">
        <f>VLOOKUP($A490,[7]Hoja1!$A$1:$Q$3750,15,0)</f>
        <v>9729</v>
      </c>
      <c r="AJ490" s="198">
        <f>VLOOKUP($A490,[7]Hoja1!$A$1:$Q$3750,16,0)</f>
        <v>4717</v>
      </c>
      <c r="AK490" s="198">
        <f>VLOOKUP($A490,[7]Hoja1!$A$1:$Q$3750,17,0)</f>
        <v>5012</v>
      </c>
      <c r="AL490" s="187">
        <v>4436</v>
      </c>
      <c r="AM490" s="187">
        <v>2172</v>
      </c>
      <c r="AN490" s="187">
        <v>2264</v>
      </c>
      <c r="AO490" s="31"/>
      <c r="AP490" s="31"/>
      <c r="AQ490" s="31"/>
      <c r="AR490" s="31"/>
      <c r="AS490" s="27"/>
      <c r="AT490" s="31"/>
      <c r="AU490" s="31"/>
      <c r="AV490" s="31"/>
      <c r="AW490" s="31"/>
      <c r="AX490" s="38">
        <f>VLOOKUP(A490,[2]INFANTIL!$A$8:$AE$140,31,0)</f>
        <v>14.248704663212436</v>
      </c>
      <c r="AY490" s="18">
        <f>VLOOKUP(A490,[2]INFANTIL!$A$8:$AE$140,30,0)</f>
        <v>11</v>
      </c>
      <c r="AZ490" s="199">
        <f>VLOOKUP(A490,'[3]2019'!$A$8:$E$140,5,0)</f>
        <v>1.9320560296248592</v>
      </c>
      <c r="BA490" s="23">
        <f>VLOOKUP(A490,'[3]2019'!$A$8:$F$140,4,0)</f>
        <v>12</v>
      </c>
      <c r="BB490" s="22">
        <f>VLOOKUP(A490,'[2]MATERNAS DIRECTAS'!$A$8:$AE$140,31,0)</f>
        <v>129.53367875647669</v>
      </c>
      <c r="BC490" s="23">
        <f>VLOOKUP(A490,'[2]MATERNAS DIRECTAS'!$A$8:$AE$140,30,0)</f>
        <v>1</v>
      </c>
      <c r="BD490" s="28">
        <v>0</v>
      </c>
      <c r="BE490" s="29">
        <v>0</v>
      </c>
      <c r="BF490" s="38">
        <f>VLOOKUP(A490,[8]Controles!$A$7:$P$139,12,0)</f>
        <v>14.766839378238341</v>
      </c>
      <c r="BG490" s="18">
        <f>VLOOKUP(A490,[8]Controles!$A$7:$L$139,11,0)</f>
        <v>114</v>
      </c>
      <c r="BH490" s="38">
        <f>VLOOKUP(A490,[8]Peso!$A$7:$D$139,4,0)</f>
        <v>7.3834196891191706</v>
      </c>
      <c r="BI490" s="18">
        <f>VLOOKUP(A490,[8]Peso!$A$7:$D$139,3,0)</f>
        <v>57</v>
      </c>
      <c r="BJ490" s="22">
        <f>VLOOKUP(A490,'[2]EDA &lt; 5AÑOS'!$A$8:$AE$140,31,0)</f>
        <v>16.100466913540494</v>
      </c>
      <c r="BK490" s="23">
        <f>VLOOKUP(A490,'[2]EDA &lt; 5AÑOS'!$A$8:$AE$140,30,0)</f>
        <v>1</v>
      </c>
      <c r="BL490" s="22">
        <f>VLOOKUP(A490,'[2]IRA &lt; 5AÑOS'!$A$8:$AE$140,31,0)</f>
        <v>16.100466913540494</v>
      </c>
      <c r="BM490" s="23">
        <f>VLOOKUP(A490,'[2]IRA &lt; 5AÑOS'!$A$8:$AE$140,30,0)</f>
        <v>1</v>
      </c>
      <c r="BN490" s="18">
        <v>0</v>
      </c>
      <c r="BO490" s="18">
        <v>0</v>
      </c>
      <c r="BP490" s="18">
        <v>0</v>
      </c>
      <c r="BQ490" s="18">
        <v>0</v>
      </c>
      <c r="BR490" s="37">
        <v>0</v>
      </c>
      <c r="BS490" s="26">
        <v>0</v>
      </c>
      <c r="BT490" s="18">
        <v>0</v>
      </c>
      <c r="BU490" s="18">
        <v>0</v>
      </c>
      <c r="BV490" s="201">
        <v>0.24557956777996071</v>
      </c>
      <c r="BW490" s="201">
        <v>0.88703339882121812</v>
      </c>
      <c r="BX490" s="201">
        <v>0.8467583497053045</v>
      </c>
      <c r="BY490" s="201">
        <v>0.88506876227897835</v>
      </c>
      <c r="BZ490" s="201">
        <v>0.93811394891944988</v>
      </c>
      <c r="CA490" s="201">
        <v>0.75939177101967803</v>
      </c>
      <c r="CB490" s="201">
        <v>0.9338103756708408</v>
      </c>
      <c r="CC490" s="18" t="str">
        <f>VLOOKUP(A490,[9]ESTADISTICAS_EN_EDUCACION_BASIC!$C$3:$AK$127,10,0)</f>
        <v>114.5</v>
      </c>
      <c r="CD490" s="18" t="str">
        <f>VLOOKUP(A490,[9]ESTADISTICAS_EN_EDUCACION_BASIC!$C$3:$AK$158,5,0)</f>
        <v>90.4</v>
      </c>
      <c r="CE490" s="18" t="str">
        <f>VLOOKUP(A490,[9]ESTADISTICAS_EN_EDUCACION_BASIC!$C$3:$AK$127,17,0)</f>
        <v>5.25</v>
      </c>
      <c r="CF490" s="24"/>
      <c r="CG490" s="24"/>
      <c r="CH490" s="20" t="e">
        <f>VLOOKUP(A490,#REF!,4,0)</f>
        <v>#REF!</v>
      </c>
      <c r="CI490" s="21" t="e">
        <f>VLOOKUP(A490,#REF!,2,0)</f>
        <v>#REF!</v>
      </c>
      <c r="CJ490" s="38">
        <f>VLOOKUP(A490,'[3]2019'!$A$8:$G$140,7,0)</f>
        <v>0</v>
      </c>
      <c r="CK490" s="18">
        <f>VLOOKUP(A490,'[3]2019'!$A$9:$G$140,6,0)</f>
        <v>0</v>
      </c>
      <c r="CL490" s="18">
        <v>16.12</v>
      </c>
      <c r="CM490" s="26">
        <v>1</v>
      </c>
      <c r="CN490" s="38">
        <v>16.12</v>
      </c>
      <c r="CO490" s="18">
        <v>1</v>
      </c>
      <c r="CP490" s="18">
        <v>0</v>
      </c>
      <c r="CQ490" s="18">
        <v>0</v>
      </c>
      <c r="CR490" s="18">
        <v>0</v>
      </c>
      <c r="CS490" s="18">
        <v>0</v>
      </c>
      <c r="CT490" s="18">
        <v>0</v>
      </c>
      <c r="CU490" s="18">
        <v>0</v>
      </c>
      <c r="CV490" s="18">
        <v>0</v>
      </c>
      <c r="CW490" s="18">
        <v>0</v>
      </c>
      <c r="CX490" s="18">
        <v>0</v>
      </c>
      <c r="CY490" s="18">
        <v>0</v>
      </c>
      <c r="CZ490" s="38">
        <v>0</v>
      </c>
      <c r="DA490" s="18">
        <v>0</v>
      </c>
      <c r="DB490" s="38">
        <f>VLOOKUP(A490,'[3]2019'!$A$8:$I$140,9,0)</f>
        <v>0.50692801622169659</v>
      </c>
      <c r="DC490" s="18">
        <f>VLOOKUP(A490,'[3]2019'!$A$8:$I$140,8,0)</f>
        <v>3</v>
      </c>
      <c r="DD490" s="18" t="str">
        <f>VLOOKUP(A490,[9]ESTADISTICAS_EN_EDUCACION_BASIC!$C$3:$AK$127,11,0)</f>
        <v>171.9</v>
      </c>
      <c r="DE490" s="18">
        <f>VLOOKUP($A490,[9]ESTADISTICAS_EN_EDUCACION_BASIC!$C$3:$AK$127,6,0)</f>
        <v>114</v>
      </c>
      <c r="DF490" s="18" t="str">
        <f>VLOOKUP($A490,[9]ESTADISTICAS_EN_EDUCACION_BASIC!$C$3:$AK$127,18,0)</f>
        <v>4.8</v>
      </c>
      <c r="DG490" s="18">
        <f>VLOOKUP($A490,[9]ESTADISTICAS_EN_EDUCACION_BASIC!$C$3:$AK$127,28,0)</f>
        <v>0</v>
      </c>
      <c r="DH490" s="38">
        <v>0</v>
      </c>
      <c r="DI490" s="18">
        <v>0</v>
      </c>
      <c r="DJ490" s="38">
        <f>VLOOKUP(A490,'[10]AS 6 - 11'!$A$1:$D$84,4,0)</f>
        <v>13.663068725235687</v>
      </c>
      <c r="DK490" s="18">
        <f>VLOOKUP(A490,'[10]AS 6 - 11'!$A$1:$D$84,2,0)</f>
        <v>1</v>
      </c>
      <c r="DL490" s="18">
        <v>0</v>
      </c>
      <c r="DM490" s="18">
        <v>0</v>
      </c>
      <c r="DN490" s="38">
        <v>0</v>
      </c>
      <c r="DO490" s="18">
        <v>0</v>
      </c>
      <c r="DP490" s="38">
        <f>VLOOKUP(A490,[10]Hoja10!$A$1:$D$61,4,0)</f>
        <v>29.381519024533567</v>
      </c>
      <c r="DQ490" s="18">
        <f>VLOOKUP(A490,[10]Hoja10!$A$1:$D$61,2,0)</f>
        <v>2</v>
      </c>
      <c r="DR490" s="18">
        <v>0</v>
      </c>
      <c r="DS490" s="18">
        <v>0</v>
      </c>
      <c r="DT490" s="38">
        <f>VLOOKUP(A490,[10]Hoja12!$A$1:$D$41,4,0)</f>
        <v>29.381519024533567</v>
      </c>
      <c r="DU490" s="18">
        <f>VLOOKUP(A490,[10]Hoja12!$A$1:$D$41,2,0)</f>
        <v>2</v>
      </c>
      <c r="DV490" s="18">
        <v>0</v>
      </c>
      <c r="DW490" s="18">
        <v>0</v>
      </c>
      <c r="DX490" s="18">
        <v>0</v>
      </c>
      <c r="DY490" s="18">
        <v>0</v>
      </c>
      <c r="DZ490" s="188">
        <v>7.2840790842872014</v>
      </c>
      <c r="EA490" s="189">
        <v>21</v>
      </c>
      <c r="EB490" s="188">
        <v>82.529888160431923</v>
      </c>
      <c r="EC490" s="189">
        <v>214</v>
      </c>
      <c r="ED490" s="38">
        <f>VLOOKUP(A490,'[3]2019'!$A$8:$K$140,11,0)</f>
        <v>1.1307953260459858</v>
      </c>
      <c r="EE490" s="18">
        <f>VLOOKUP(A490,'[3]2019'!$A$8:$K$140,10,0)</f>
        <v>6</v>
      </c>
      <c r="EF490" s="18" t="str">
        <f>VLOOKUP($A490,[9]ESTADISTICAS_EN_EDUCACION_BASIC!$C$3:$AK$127,11,0)</f>
        <v>171.9</v>
      </c>
      <c r="EG490" s="18" t="str">
        <f>VLOOKUP($A490,[9]ESTADISTICAS_EN_EDUCACION_BASIC!$C$3:$AK$127,7,0)</f>
        <v>60.7</v>
      </c>
      <c r="EH490" s="18" t="str">
        <f>VLOOKUP($A490,[9]ESTADISTICAS_EN_EDUCACION_BASIC!$C$3:$AK$127,18,0)</f>
        <v>4.8</v>
      </c>
      <c r="EI490" s="18">
        <f>VLOOKUP($A490,[9]ESTADISTICAS_EN_EDUCACION_BASIC!$C$3:$AK$127,29,0)</f>
        <v>0</v>
      </c>
      <c r="EJ490" s="31"/>
      <c r="EK490" s="31"/>
      <c r="EL490" s="18" t="str">
        <f>VLOOKUP($A490,[9]ESTADISTICAS_EN_EDUCACION_BASIC!$C$3:$AK$127,13,0)</f>
        <v>56.6</v>
      </c>
      <c r="EM490" s="18" t="str">
        <f>VLOOKUP($A490,[9]ESTADISTICAS_EN_EDUCACION_BASIC!$C$3:$AK$127,8,0)</f>
        <v>24.1</v>
      </c>
      <c r="EN490" s="18" t="str">
        <f>VLOOKUP($A490,[9]ESTADISTICAS_EN_EDUCACION_BASIC!$C$3:$AK$127,20,0)</f>
        <v>8.97</v>
      </c>
      <c r="EO490" s="18" t="str">
        <f>VLOOKUP($A490,[9]ESTADISTICAS_EN_EDUCACION_BASIC!$C$3:$AK$127,30,0)</f>
        <v>0.4</v>
      </c>
      <c r="EP490" s="18">
        <v>0</v>
      </c>
      <c r="EQ490" s="18">
        <v>0</v>
      </c>
      <c r="ER490" s="38">
        <f>VLOOKUP(A490,[10]Hoja3!$A$1:$D$89,4,0)</f>
        <v>14.690759512266784</v>
      </c>
      <c r="ES490" s="18">
        <f>VLOOKUP(A490,[10]Hoja3!$A$1:$D$89,2,0)</f>
        <v>1</v>
      </c>
      <c r="ET490" s="38">
        <v>0</v>
      </c>
      <c r="EU490" s="18">
        <v>0</v>
      </c>
      <c r="EV490" s="38">
        <v>0</v>
      </c>
      <c r="EW490" s="18">
        <v>0</v>
      </c>
      <c r="EX490" s="31"/>
      <c r="EY490" s="188">
        <v>101.14840989399293</v>
      </c>
      <c r="EZ490" s="189">
        <v>229</v>
      </c>
      <c r="FA490" s="188">
        <v>72.047423620611028</v>
      </c>
      <c r="FB490" s="189">
        <v>158</v>
      </c>
      <c r="FC490" s="18">
        <v>0</v>
      </c>
      <c r="FD490" s="18">
        <v>0</v>
      </c>
      <c r="FE490" s="38">
        <f>VLOOKUP(A490,[10]Hoja16!$A$1:$D$88,4,0)</f>
        <v>71.949840682495633</v>
      </c>
      <c r="FF490" s="18">
        <f>VLOOKUP(A490,[10]Hoja16!$A$1:$D$88,2,0)</f>
        <v>7</v>
      </c>
      <c r="FG490" s="18">
        <v>0</v>
      </c>
      <c r="FH490" s="18">
        <v>0</v>
      </c>
      <c r="FI490" s="18">
        <v>0</v>
      </c>
      <c r="FJ490" s="18">
        <v>0</v>
      </c>
      <c r="FK490" s="38">
        <f>VLOOKUP(A490,[10]Hoja19!$A$1:$D$97,4,0)</f>
        <v>71.949840682495633</v>
      </c>
      <c r="FL490" s="18">
        <f>VLOOKUP(A490,[10]Hoja19!$A$1:$D$97,2,0)</f>
        <v>7</v>
      </c>
      <c r="FM490" s="38">
        <f>VLOOKUP(A490,[10]Hoja20!$A$1:$D$91,4,0)</f>
        <v>10.278548668927948</v>
      </c>
      <c r="FN490" s="18">
        <f>VLOOKUP(A490,[10]Hoja20!$A$1:$D$91,2,0)</f>
        <v>1</v>
      </c>
      <c r="FO490" s="38">
        <f>VLOOKUP(A490,[10]Hoja21!$A$1:$D$101,4,0)</f>
        <v>20.557097337855897</v>
      </c>
      <c r="FP490" s="18">
        <f>VLOOKUP(A490,[10]Hoja21!$A$1:$D$101,2,0)</f>
        <v>2</v>
      </c>
      <c r="FQ490" s="38">
        <v>0</v>
      </c>
      <c r="FR490" s="18">
        <v>0</v>
      </c>
      <c r="FS490" s="38">
        <f>VLOOKUP(A490,'[3]2019'!$A$8:$M$140,13,0)</f>
        <v>3.6068530207394045</v>
      </c>
      <c r="FT490" s="18">
        <f>VLOOKUP(A490,'[3]2019'!$A$8:$M$140,12,0)</f>
        <v>16</v>
      </c>
      <c r="FU490" s="38">
        <f>VLOOKUP(A490,'[3]2019'!$A$8:$O$140,15,0)</f>
        <v>2.6901442895573489</v>
      </c>
      <c r="FV490" s="18">
        <f>VLOOKUP(A490,'[3]2019'!$A$8:$O$140,14,0)</f>
        <v>11</v>
      </c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</row>
    <row r="491" spans="1:243" s="11" customFormat="1" ht="12.75">
      <c r="A491" s="17" t="s">
        <v>875</v>
      </c>
      <c r="B491" s="18" t="s">
        <v>876</v>
      </c>
      <c r="C491" s="17" t="s">
        <v>427</v>
      </c>
      <c r="D491" s="25">
        <v>4</v>
      </c>
      <c r="E491" s="27">
        <v>2019</v>
      </c>
      <c r="F491" s="31"/>
      <c r="G491" s="194">
        <v>61122</v>
      </c>
      <c r="H491" s="194">
        <v>35769</v>
      </c>
      <c r="I491" s="194">
        <v>25353</v>
      </c>
      <c r="J491" s="200">
        <v>62.42</v>
      </c>
      <c r="K491" s="40">
        <f>VLOOKUP(A491,'[6]1.COBERTURA  DANE'!$B$7:$G$139,5,0)</f>
        <v>30632</v>
      </c>
      <c r="L491" s="26">
        <v>29.9</v>
      </c>
      <c r="M491" s="32">
        <v>14673</v>
      </c>
      <c r="N491" s="187">
        <v>4979</v>
      </c>
      <c r="O491" s="187">
        <v>2555</v>
      </c>
      <c r="P491" s="187">
        <v>2424</v>
      </c>
      <c r="Q491" s="196">
        <f>VLOOKUP($A491,[7]Hoja1!$A$1:$H$3750,6,0)</f>
        <v>5951</v>
      </c>
      <c r="R491" s="196">
        <f>VLOOKUP($A491,[7]Hoja1!$A$1:$H$3750,7,0)</f>
        <v>3051</v>
      </c>
      <c r="S491" s="196">
        <f>VLOOKUP($A491,[7]Hoja1!$A$1:$H$3750,8,0)</f>
        <v>2900</v>
      </c>
      <c r="T491" s="187">
        <v>4770</v>
      </c>
      <c r="U491" s="187">
        <v>2422</v>
      </c>
      <c r="V491" s="187">
        <v>2348</v>
      </c>
      <c r="W491" s="198">
        <f>VLOOKUP($A491,[7]Hoja1!$A$1:$K$3750,9,0)</f>
        <v>5666</v>
      </c>
      <c r="X491" s="198">
        <f>VLOOKUP($A491,[7]Hoja1!$A$1:$K$3750,10,0)</f>
        <v>2865</v>
      </c>
      <c r="Y491" s="198">
        <f>VLOOKUP($A491,[7]Hoja1!$A$1:$K$3750,11,0)</f>
        <v>2801</v>
      </c>
      <c r="Z491" s="187">
        <v>4692</v>
      </c>
      <c r="AA491" s="187">
        <v>2351</v>
      </c>
      <c r="AB491" s="187">
        <v>2341</v>
      </c>
      <c r="AC491" s="198">
        <f>VLOOKUP(A491,[7]Hoja1!$A$1:$Q$3765,12,0)</f>
        <v>5758</v>
      </c>
      <c r="AD491" s="198">
        <f>VLOOKUP($A491,[7]Hoja1!$A$1:$Q$3765,13,0)</f>
        <v>2874</v>
      </c>
      <c r="AE491" s="198">
        <f>VLOOKUP($A491,[7]Hoja1!$A$1:$Q$3750,14,0)</f>
        <v>2884</v>
      </c>
      <c r="AF491" s="187">
        <v>4997</v>
      </c>
      <c r="AG491" s="187">
        <v>2489</v>
      </c>
      <c r="AH491" s="187">
        <v>2508</v>
      </c>
      <c r="AI491" s="198">
        <f>VLOOKUP($A491,[7]Hoja1!$A$1:$Q$3750,15,0)</f>
        <v>11769</v>
      </c>
      <c r="AJ491" s="198">
        <f>VLOOKUP($A491,[7]Hoja1!$A$1:$Q$3750,16,0)</f>
        <v>5920</v>
      </c>
      <c r="AK491" s="198">
        <f>VLOOKUP($A491,[7]Hoja1!$A$1:$Q$3750,17,0)</f>
        <v>5849</v>
      </c>
      <c r="AL491" s="187">
        <v>5423</v>
      </c>
      <c r="AM491" s="187">
        <v>2724</v>
      </c>
      <c r="AN491" s="187">
        <v>2699</v>
      </c>
      <c r="AO491" s="31"/>
      <c r="AP491" s="31"/>
      <c r="AQ491" s="31"/>
      <c r="AR491" s="31"/>
      <c r="AS491" s="27"/>
      <c r="AT491" s="31"/>
      <c r="AU491" s="31"/>
      <c r="AV491" s="31"/>
      <c r="AW491" s="31"/>
      <c r="AX491" s="38">
        <f>VLOOKUP(A491,[2]INFANTIL!$A$8:$AE$140,31,0)</f>
        <v>7.2046109510086449</v>
      </c>
      <c r="AY491" s="18">
        <f>VLOOKUP(A491,[2]INFANTIL!$A$8:$AE$140,30,0)</f>
        <v>5</v>
      </c>
      <c r="AZ491" s="199">
        <f>VLOOKUP(A491,'[3]2019'!$A$8:$E$140,5,0)</f>
        <v>1.8075918859208675</v>
      </c>
      <c r="BA491" s="23">
        <f>VLOOKUP(A491,'[3]2019'!$A$8:$F$140,4,0)</f>
        <v>9</v>
      </c>
      <c r="BB491" s="22">
        <f>VLOOKUP(A491,'[2]MATERNAS DIRECTAS'!$A$8:$AE$140,31,0)</f>
        <v>0</v>
      </c>
      <c r="BC491" s="23">
        <f>VLOOKUP(A491,'[2]MATERNAS DIRECTAS'!$A$8:$AE$140,30,0)</f>
        <v>0</v>
      </c>
      <c r="BD491" s="28">
        <v>0</v>
      </c>
      <c r="BE491" s="29">
        <v>0</v>
      </c>
      <c r="BF491" s="38">
        <f>VLOOKUP(A491,[8]Controles!$A$7:$P$139,12,0)</f>
        <v>3.4582132564841501</v>
      </c>
      <c r="BG491" s="18">
        <f>VLOOKUP(A491,[8]Controles!$A$7:$L$139,11,0)</f>
        <v>24</v>
      </c>
      <c r="BH491" s="38">
        <f>VLOOKUP(A491,[8]Peso!$A$7:$D$139,4,0)</f>
        <v>8.93371757925072</v>
      </c>
      <c r="BI491" s="18">
        <f>VLOOKUP(A491,[8]Peso!$A$7:$D$139,3,0)</f>
        <v>62</v>
      </c>
      <c r="BJ491" s="22">
        <f>VLOOKUP(A491,'[2]EDA &lt; 5AÑOS'!$A$8:$AE$140,31,0)</f>
        <v>0</v>
      </c>
      <c r="BK491" s="23">
        <f>VLOOKUP(A491,'[2]EDA &lt; 5AÑOS'!$A$8:$AE$140,30,0)</f>
        <v>0</v>
      </c>
      <c r="BL491" s="22">
        <f>VLOOKUP(A491,'[2]IRA &lt; 5AÑOS'!$A$8:$AE$140,31,0)</f>
        <v>0</v>
      </c>
      <c r="BM491" s="23">
        <f>VLOOKUP(A491,'[2]IRA &lt; 5AÑOS'!$A$8:$AE$140,30,0)</f>
        <v>0</v>
      </c>
      <c r="BN491" s="18">
        <v>0</v>
      </c>
      <c r="BO491" s="18">
        <v>0</v>
      </c>
      <c r="BP491" s="18">
        <v>0</v>
      </c>
      <c r="BQ491" s="18">
        <v>0</v>
      </c>
      <c r="BR491" s="37">
        <v>0</v>
      </c>
      <c r="BS491" s="26">
        <v>0</v>
      </c>
      <c r="BT491" s="18">
        <v>0</v>
      </c>
      <c r="BU491" s="18">
        <v>0</v>
      </c>
      <c r="BV491" s="201">
        <v>0.15339805825242719</v>
      </c>
      <c r="BW491" s="201">
        <v>1.1475728155339806</v>
      </c>
      <c r="BX491" s="201">
        <v>1.2155339805825243</v>
      </c>
      <c r="BY491" s="201">
        <v>1.1475728155339806</v>
      </c>
      <c r="BZ491" s="201">
        <v>1.1572815533980583</v>
      </c>
      <c r="CA491" s="201">
        <v>1.2215909090909092</v>
      </c>
      <c r="CB491" s="201">
        <v>1.206439393939394</v>
      </c>
      <c r="CC491" s="18" t="str">
        <f>VLOOKUP(A491,[9]ESTADISTICAS_EN_EDUCACION_BASIC!$C$3:$AK$127,10,0)</f>
        <v>82.2</v>
      </c>
      <c r="CD491" s="18" t="str">
        <f>VLOOKUP(A491,[9]ESTADISTICAS_EN_EDUCACION_BASIC!$C$3:$AK$158,5,0)</f>
        <v>73.7</v>
      </c>
      <c r="CE491" s="18" t="str">
        <f>VLOOKUP(A491,[9]ESTADISTICAS_EN_EDUCACION_BASIC!$C$3:$AK$127,17,0)</f>
        <v>2.77</v>
      </c>
      <c r="CF491" s="24"/>
      <c r="CG491" s="24"/>
      <c r="CH491" s="20">
        <v>0</v>
      </c>
      <c r="CI491" s="21">
        <v>0</v>
      </c>
      <c r="CJ491" s="38">
        <f>VLOOKUP(A491,'[3]2019'!$A$8:$G$140,7,0)</f>
        <v>0.41928721174004191</v>
      </c>
      <c r="CK491" s="18">
        <f>VLOOKUP(A491,'[3]2019'!$A$9:$G$140,6,0)</f>
        <v>2</v>
      </c>
      <c r="CL491" s="18">
        <v>0</v>
      </c>
      <c r="CM491" s="26">
        <v>0</v>
      </c>
      <c r="CN491" s="38">
        <v>80.84</v>
      </c>
      <c r="CO491" s="18">
        <v>4</v>
      </c>
      <c r="CP491" s="38">
        <v>20.21</v>
      </c>
      <c r="CQ491" s="26">
        <v>1</v>
      </c>
      <c r="CR491" s="38">
        <v>17.649999999999999</v>
      </c>
      <c r="CS491" s="26">
        <v>1</v>
      </c>
      <c r="CT491" s="38">
        <f>VLOOKUP(A491,[10]Hoja9!$A$1:$D$17,4,0)</f>
        <v>17.649135192375574</v>
      </c>
      <c r="CU491" s="18">
        <f>VLOOKUP(A491,[10]Hoja9!$A$1:$D$17,2,0)</f>
        <v>1</v>
      </c>
      <c r="CV491" s="18">
        <v>0</v>
      </c>
      <c r="CW491" s="18">
        <v>0</v>
      </c>
      <c r="CX491" s="18">
        <v>0</v>
      </c>
      <c r="CY491" s="18">
        <v>0</v>
      </c>
      <c r="CZ491" s="38">
        <v>0</v>
      </c>
      <c r="DA491" s="18">
        <v>0</v>
      </c>
      <c r="DB491" s="38">
        <f>VLOOKUP(A491,'[3]2019'!$A$8:$I$140,9,0)</f>
        <v>0.21312872975277067</v>
      </c>
      <c r="DC491" s="18">
        <f>VLOOKUP(A491,'[3]2019'!$A$8:$I$140,8,0)</f>
        <v>1</v>
      </c>
      <c r="DD491" s="18" t="str">
        <f>VLOOKUP(A491,[9]ESTADISTICAS_EN_EDUCACION_BASIC!$C$3:$AK$127,11,0)</f>
        <v>91.1</v>
      </c>
      <c r="DE491" s="18" t="str">
        <f>VLOOKUP($A491,[9]ESTADISTICAS_EN_EDUCACION_BASIC!$C$3:$AK$127,6,0)</f>
        <v>80.2</v>
      </c>
      <c r="DF491" s="18" t="str">
        <f>VLOOKUP($A491,[9]ESTADISTICAS_EN_EDUCACION_BASIC!$C$3:$AK$127,18,0)</f>
        <v>2.35</v>
      </c>
      <c r="DG491" s="18" t="str">
        <f>VLOOKUP($A491,[9]ESTADISTICAS_EN_EDUCACION_BASIC!$C$3:$AK$127,28,0)</f>
        <v>2.93</v>
      </c>
      <c r="DH491" s="38">
        <f>VLOOKUP(A491,[10]Hoja4!$A$1:$D$63,4,0)</f>
        <v>52.947405577126723</v>
      </c>
      <c r="DI491" s="18">
        <f>VLOOKUP(A491,[10]Hoja4!$A$1:$D$63,2,0)</f>
        <v>3</v>
      </c>
      <c r="DJ491" s="38">
        <f>VLOOKUP(A491,'[10]AS 6 - 11'!$A$1:$D$84,4,0)</f>
        <v>88.245675961877865</v>
      </c>
      <c r="DK491" s="18">
        <f>VLOOKUP(A491,'[10]AS 6 - 11'!$A$1:$D$84,2,0)</f>
        <v>5</v>
      </c>
      <c r="DL491" s="18">
        <v>0</v>
      </c>
      <c r="DM491" s="18">
        <v>0</v>
      </c>
      <c r="DN491" s="38">
        <f>VLOOKUP(A491,[10]Hoja8!$A$1:$D$72,4,0)</f>
        <v>17.367141368530739</v>
      </c>
      <c r="DO491" s="18">
        <f>VLOOKUP(A491,[10]Hoja8!$A$1:$D$72,2,0)</f>
        <v>1</v>
      </c>
      <c r="DP491" s="38">
        <f>VLOOKUP(A491,[10]Hoja10!$A$1:$D$61,4,0)</f>
        <v>17.367141368530739</v>
      </c>
      <c r="DQ491" s="18">
        <f>VLOOKUP(A491,[10]Hoja10!$A$1:$D$61,2,0)</f>
        <v>1</v>
      </c>
      <c r="DR491" s="18">
        <v>0</v>
      </c>
      <c r="DS491" s="18">
        <v>0</v>
      </c>
      <c r="DT491" s="18">
        <v>0</v>
      </c>
      <c r="DU491" s="18">
        <v>0</v>
      </c>
      <c r="DV491" s="38">
        <f>VLOOKUP(A491,[10]Hoja13!$A$1:$D$20,4,0)</f>
        <v>17.367141368530739</v>
      </c>
      <c r="DW491" s="18">
        <f>VLOOKUP(A491,[10]Hoja13!$A$1:$D$20,2,0)</f>
        <v>1</v>
      </c>
      <c r="DX491" s="18">
        <v>0</v>
      </c>
      <c r="DY491" s="18">
        <v>0</v>
      </c>
      <c r="DZ491" s="188">
        <v>2.9901751388295601</v>
      </c>
      <c r="EA491" s="189">
        <v>7</v>
      </c>
      <c r="EB491" s="188">
        <v>47.448165869218506</v>
      </c>
      <c r="EC491" s="189">
        <v>119</v>
      </c>
      <c r="ED491" s="38">
        <f>VLOOKUP(A491,'[3]2019'!$A$8:$K$140,11,0)</f>
        <v>0</v>
      </c>
      <c r="EE491" s="18">
        <f>VLOOKUP(A491,'[3]2019'!$A$8:$K$140,10,0)</f>
        <v>0</v>
      </c>
      <c r="EF491" s="18" t="str">
        <f>VLOOKUP($A491,[9]ESTADISTICAS_EN_EDUCACION_BASIC!$C$3:$AK$127,11,0)</f>
        <v>91.1</v>
      </c>
      <c r="EG491" s="18" t="str">
        <f>VLOOKUP($A491,[9]ESTADISTICAS_EN_EDUCACION_BASIC!$C$3:$AK$127,7,0)</f>
        <v>77.6</v>
      </c>
      <c r="EH491" s="18" t="str">
        <f>VLOOKUP($A491,[9]ESTADISTICAS_EN_EDUCACION_BASIC!$C$3:$AK$127,18,0)</f>
        <v>2.35</v>
      </c>
      <c r="EI491" s="18" t="str">
        <f>VLOOKUP($A491,[9]ESTADISTICAS_EN_EDUCACION_BASIC!$C$3:$AK$127,29,0)</f>
        <v>4.74</v>
      </c>
      <c r="EJ491" s="31"/>
      <c r="EK491" s="31"/>
      <c r="EL491" s="18" t="str">
        <f>VLOOKUP($A491,[9]ESTADISTICAS_EN_EDUCACION_BASIC!$C$3:$AK$127,13,0)</f>
        <v>72.8</v>
      </c>
      <c r="EM491" s="18" t="str">
        <f>VLOOKUP($A491,[9]ESTADISTICAS_EN_EDUCACION_BASIC!$C$3:$AK$127,8,0)</f>
        <v>49.8</v>
      </c>
      <c r="EN491" s="18" t="str">
        <f>VLOOKUP($A491,[9]ESTADISTICAS_EN_EDUCACION_BASIC!$C$3:$AK$127,20,0)</f>
        <v>1.36</v>
      </c>
      <c r="EO491" s="18" t="str">
        <f>VLOOKUP($A491,[9]ESTADISTICAS_EN_EDUCACION_BASIC!$C$3:$AK$127,30,0)</f>
        <v>3.25</v>
      </c>
      <c r="EP491" s="38">
        <f>VLOOKUP(A491,[10]Hoja2!$A$1:$D$72,4,0)</f>
        <v>17.367141368530739</v>
      </c>
      <c r="EQ491" s="18">
        <f>VLOOKUP(A491,[10]Hoja2!$A$1:$D$72,2,0)</f>
        <v>1</v>
      </c>
      <c r="ER491" s="38">
        <f>VLOOKUP(A491,[10]Hoja3!$A$1:$D$89,4,0)</f>
        <v>173.67141368530739</v>
      </c>
      <c r="ES491" s="18">
        <f>VLOOKUP(A491,[10]Hoja3!$A$1:$D$89,2,0)</f>
        <v>10</v>
      </c>
      <c r="ET491" s="38">
        <f>VLOOKUP(A491,[10]Hoja5!$A$1:$D$76,4,0)</f>
        <v>156.30427231677666</v>
      </c>
      <c r="EU491" s="18">
        <f>VLOOKUP(A491,[10]Hoja5!$A$1:$D$75,2,0)</f>
        <v>9</v>
      </c>
      <c r="EV491" s="38">
        <f>VLOOKUP(A491,[10]Hoja7!$A$1:$D$76,4,0)</f>
        <v>17.367141368530739</v>
      </c>
      <c r="EW491" s="18">
        <f>VLOOKUP(A491,[10]Hoja7!$A$1:$D$77,2,0)</f>
        <v>1</v>
      </c>
      <c r="EX491" s="31"/>
      <c r="EY491" s="188">
        <v>73.360503890329753</v>
      </c>
      <c r="EZ491" s="189">
        <v>198</v>
      </c>
      <c r="FA491" s="188">
        <v>69.465648854961827</v>
      </c>
      <c r="FB491" s="189">
        <v>182</v>
      </c>
      <c r="FC491" s="38">
        <f>VLOOKUP(A491,[10]Hoja15!$A$1:$D$63,4,0)</f>
        <v>8.4968986319993203</v>
      </c>
      <c r="FD491" s="18">
        <f>VLOOKUP(A491,[10]Hoja15!$A$1:$D$63,2,0)</f>
        <v>1</v>
      </c>
      <c r="FE491" s="38">
        <f>VLOOKUP(A491,[10]Hoja16!$A$1:$D$88,4,0)</f>
        <v>59.47829042399524</v>
      </c>
      <c r="FF491" s="18">
        <f>VLOOKUP(A491,[10]Hoja16!$A$1:$D$88,2,0)</f>
        <v>7</v>
      </c>
      <c r="FG491" s="18">
        <v>0</v>
      </c>
      <c r="FH491" s="18">
        <v>0</v>
      </c>
      <c r="FI491" s="18">
        <v>0</v>
      </c>
      <c r="FJ491" s="18">
        <v>0</v>
      </c>
      <c r="FK491" s="38">
        <f>VLOOKUP(A491,[10]Hoja19!$A$1:$D$97,4,0)</f>
        <v>67.975189055994562</v>
      </c>
      <c r="FL491" s="18">
        <f>VLOOKUP(A491,[10]Hoja19!$A$1:$D$97,2,0)</f>
        <v>8</v>
      </c>
      <c r="FM491" s="38">
        <f>VLOOKUP(A491,[10]Hoja20!$A$1:$D$91,4,0)</f>
        <v>101.96278358399185</v>
      </c>
      <c r="FN491" s="18">
        <f>VLOOKUP(A491,[10]Hoja20!$A$1:$D$91,2,0)</f>
        <v>12</v>
      </c>
      <c r="FO491" s="38">
        <f>VLOOKUP(A491,[10]Hoja21!$A$1:$D$101,4,0)</f>
        <v>246.41006032798026</v>
      </c>
      <c r="FP491" s="18">
        <f>VLOOKUP(A491,[10]Hoja21!$A$1:$D$101,2,0)</f>
        <v>29</v>
      </c>
      <c r="FQ491" s="38">
        <f>VLOOKUP(A491,[10]Hoja22!$A$1:$D$60,4,0)</f>
        <v>33.987594527997281</v>
      </c>
      <c r="FR491" s="18">
        <f>VLOOKUP(A491,[10]Hoja22!$A$1:$D$60,2,0)</f>
        <v>4</v>
      </c>
      <c r="FS491" s="38">
        <f>VLOOKUP(A491,'[3]2019'!$A$8:$M$140,13,0)</f>
        <v>1.4751982297621242</v>
      </c>
      <c r="FT491" s="18">
        <f>VLOOKUP(A491,'[3]2019'!$A$8:$M$140,12,0)</f>
        <v>8</v>
      </c>
      <c r="FU491" s="38">
        <f>VLOOKUP(A491,'[3]2019'!$A$8:$O$140,15,0)</f>
        <v>1.1303692539562924</v>
      </c>
      <c r="FV491" s="18">
        <f>VLOOKUP(A491,'[3]2019'!$A$8:$O$140,14,0)</f>
        <v>6</v>
      </c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</row>
    <row r="492" spans="1:243" s="11" customFormat="1" ht="12.75">
      <c r="A492" s="17" t="s">
        <v>885</v>
      </c>
      <c r="B492" s="18" t="s">
        <v>886</v>
      </c>
      <c r="C492" s="17" t="s">
        <v>427</v>
      </c>
      <c r="D492" s="25">
        <v>6</v>
      </c>
      <c r="E492" s="27">
        <v>2019</v>
      </c>
      <c r="F492" s="31"/>
      <c r="G492" s="194">
        <v>36043</v>
      </c>
      <c r="H492" s="194">
        <v>25604</v>
      </c>
      <c r="I492" s="194">
        <v>10439</v>
      </c>
      <c r="J492" s="200">
        <v>42.71</v>
      </c>
      <c r="K492" s="40">
        <f>VLOOKUP(A492,'[6]1.COBERTURA  DANE'!$B$7:$G$139,5,0)</f>
        <v>11666</v>
      </c>
      <c r="L492" s="26">
        <v>53.49</v>
      </c>
      <c r="M492" s="32">
        <v>14611</v>
      </c>
      <c r="N492" s="187">
        <v>3476</v>
      </c>
      <c r="O492" s="187">
        <v>1786</v>
      </c>
      <c r="P492" s="187">
        <v>1690</v>
      </c>
      <c r="Q492" s="196">
        <f>VLOOKUP($A492,[7]Hoja1!$A$1:$H$3750,6,0)</f>
        <v>4156</v>
      </c>
      <c r="R492" s="196">
        <f>VLOOKUP($A492,[7]Hoja1!$A$1:$H$3750,7,0)</f>
        <v>2136</v>
      </c>
      <c r="S492" s="196">
        <f>VLOOKUP($A492,[7]Hoja1!$A$1:$H$3750,8,0)</f>
        <v>2020</v>
      </c>
      <c r="T492" s="187">
        <v>3307</v>
      </c>
      <c r="U492" s="187">
        <v>1702</v>
      </c>
      <c r="V492" s="187">
        <v>1605</v>
      </c>
      <c r="W492" s="198">
        <f>VLOOKUP($A492,[7]Hoja1!$A$1:$K$3750,9,0)</f>
        <v>3887</v>
      </c>
      <c r="X492" s="198">
        <f>VLOOKUP($A492,[7]Hoja1!$A$1:$K$3750,10,0)</f>
        <v>1998</v>
      </c>
      <c r="Y492" s="198">
        <f>VLOOKUP($A492,[7]Hoja1!$A$1:$K$3750,11,0)</f>
        <v>1889</v>
      </c>
      <c r="Z492" s="187">
        <v>3103</v>
      </c>
      <c r="AA492" s="187">
        <v>1584</v>
      </c>
      <c r="AB492" s="187">
        <v>1519</v>
      </c>
      <c r="AC492" s="198">
        <f>VLOOKUP(A492,[7]Hoja1!$A$1:$Q$3765,12,0)</f>
        <v>3657</v>
      </c>
      <c r="AD492" s="198">
        <f>VLOOKUP($A492,[7]Hoja1!$A$1:$Q$3765,13,0)</f>
        <v>1846</v>
      </c>
      <c r="AE492" s="198">
        <f>VLOOKUP($A492,[7]Hoja1!$A$1:$Q$3750,14,0)</f>
        <v>1811</v>
      </c>
      <c r="AF492" s="187">
        <v>3016</v>
      </c>
      <c r="AG492" s="187">
        <v>1496</v>
      </c>
      <c r="AH492" s="187">
        <v>1520</v>
      </c>
      <c r="AI492" s="198">
        <f>VLOOKUP($A492,[7]Hoja1!$A$1:$Q$3750,15,0)</f>
        <v>6342</v>
      </c>
      <c r="AJ492" s="198">
        <f>VLOOKUP($A492,[7]Hoja1!$A$1:$Q$3750,16,0)</f>
        <v>3039</v>
      </c>
      <c r="AK492" s="198">
        <f>VLOOKUP($A492,[7]Hoja1!$A$1:$Q$3750,17,0)</f>
        <v>3303</v>
      </c>
      <c r="AL492" s="187">
        <v>2956</v>
      </c>
      <c r="AM492" s="187">
        <v>1415</v>
      </c>
      <c r="AN492" s="187">
        <v>1541</v>
      </c>
      <c r="AO492" s="31"/>
      <c r="AP492" s="31"/>
      <c r="AQ492" s="31"/>
      <c r="AR492" s="31"/>
      <c r="AS492" s="27"/>
      <c r="AT492" s="31"/>
      <c r="AU492" s="31"/>
      <c r="AV492" s="31"/>
      <c r="AW492" s="31"/>
      <c r="AX492" s="38">
        <f>VLOOKUP(A492,[2]INFANTIL!$A$8:$AE$140,31,0)</f>
        <v>11.925042589437821</v>
      </c>
      <c r="AY492" s="18">
        <f>VLOOKUP(A492,[2]INFANTIL!$A$8:$AE$140,30,0)</f>
        <v>7</v>
      </c>
      <c r="AZ492" s="199">
        <f>VLOOKUP(A492,'[3]2019'!$A$8:$E$140,5,0)</f>
        <v>2.589182968929804</v>
      </c>
      <c r="BA492" s="23">
        <f>VLOOKUP(A492,'[3]2019'!$A$8:$F$140,4,0)</f>
        <v>9</v>
      </c>
      <c r="BB492" s="22">
        <f>VLOOKUP(A492,'[2]MATERNAS DIRECTAS'!$A$8:$AE$140,31,0)</f>
        <v>0</v>
      </c>
      <c r="BC492" s="23">
        <f>VLOOKUP(A492,'[2]MATERNAS DIRECTAS'!$A$8:$AE$140,30,0)</f>
        <v>0</v>
      </c>
      <c r="BD492" s="28">
        <v>0</v>
      </c>
      <c r="BE492" s="29">
        <v>0</v>
      </c>
      <c r="BF492" s="38">
        <f>VLOOKUP(A492,[8]Controles!$A$7:$P$139,12,0)</f>
        <v>3.4071550255536627</v>
      </c>
      <c r="BG492" s="18">
        <f>VLOOKUP(A492,[8]Controles!$A$7:$L$139,11,0)</f>
        <v>20</v>
      </c>
      <c r="BH492" s="38">
        <f>VLOOKUP(A492,[8]Peso!$A$7:$D$139,4,0)</f>
        <v>11.243611584327088</v>
      </c>
      <c r="BI492" s="18">
        <f>VLOOKUP(A492,[8]Peso!$A$7:$D$139,3,0)</f>
        <v>66</v>
      </c>
      <c r="BJ492" s="22">
        <f>VLOOKUP(A492,'[2]EDA &lt; 5AÑOS'!$A$8:$AE$140,31,0)</f>
        <v>0</v>
      </c>
      <c r="BK492" s="23">
        <f>VLOOKUP(A492,'[2]EDA &lt; 5AÑOS'!$A$8:$AE$140,30,0)</f>
        <v>0</v>
      </c>
      <c r="BL492" s="22">
        <f>VLOOKUP(A492,'[2]IRA &lt; 5AÑOS'!$A$8:$AE$140,31,0)</f>
        <v>0</v>
      </c>
      <c r="BM492" s="23">
        <f>VLOOKUP(A492,'[2]IRA &lt; 5AÑOS'!$A$8:$AE$140,30,0)</f>
        <v>0</v>
      </c>
      <c r="BN492" s="18">
        <v>0</v>
      </c>
      <c r="BO492" s="18">
        <v>0</v>
      </c>
      <c r="BP492" s="27">
        <v>28.92</v>
      </c>
      <c r="BQ492" s="27">
        <v>1</v>
      </c>
      <c r="BR492" s="37">
        <v>0</v>
      </c>
      <c r="BS492" s="26">
        <v>0</v>
      </c>
      <c r="BT492" s="31">
        <v>28.92</v>
      </c>
      <c r="BU492" s="31">
        <v>1</v>
      </c>
      <c r="BV492" s="201">
        <v>6.3157894736842104E-3</v>
      </c>
      <c r="BW492" s="201">
        <v>1.0778947368421052</v>
      </c>
      <c r="BX492" s="201">
        <v>1.1747368421052631</v>
      </c>
      <c r="BY492" s="201">
        <v>1.0778947368421052</v>
      </c>
      <c r="BZ492" s="201">
        <v>1.1389473684210527</v>
      </c>
      <c r="CA492" s="201">
        <v>1.0573770491803278</v>
      </c>
      <c r="CB492" s="201">
        <v>0.99180327868852458</v>
      </c>
      <c r="CC492" s="18" t="str">
        <f>VLOOKUP(A492,[9]ESTADISTICAS_EN_EDUCACION_BASIC!$C$3:$AK$127,10,0)</f>
        <v>108.1</v>
      </c>
      <c r="CD492" s="18" t="str">
        <f>VLOOKUP(A492,[9]ESTADISTICAS_EN_EDUCACION_BASIC!$C$3:$AK$158,5,0)</f>
        <v>96.9</v>
      </c>
      <c r="CE492" s="18" t="str">
        <f>VLOOKUP(A492,[9]ESTADISTICAS_EN_EDUCACION_BASIC!$C$3:$AK$127,17,0)</f>
        <v>1.87</v>
      </c>
      <c r="CF492" s="24"/>
      <c r="CG492" s="24"/>
      <c r="CH492" s="20">
        <v>0</v>
      </c>
      <c r="CI492" s="21">
        <v>0</v>
      </c>
      <c r="CJ492" s="38">
        <f>VLOOKUP(A492,'[3]2019'!$A$8:$G$140,7,0)</f>
        <v>0</v>
      </c>
      <c r="CK492" s="18">
        <f>VLOOKUP(A492,'[3]2019'!$A$9:$G$140,6,0)</f>
        <v>0</v>
      </c>
      <c r="CL492" s="18">
        <v>0</v>
      </c>
      <c r="CM492" s="26">
        <v>0</v>
      </c>
      <c r="CN492" s="38">
        <v>57.84</v>
      </c>
      <c r="CO492" s="18">
        <v>2</v>
      </c>
      <c r="CP492" s="38">
        <v>28.92</v>
      </c>
      <c r="CQ492" s="26">
        <v>1</v>
      </c>
      <c r="CR492" s="38">
        <v>25.73</v>
      </c>
      <c r="CS492" s="26">
        <v>1</v>
      </c>
      <c r="CT492" s="38">
        <f>VLOOKUP(A492,[10]Hoja9!$A$1:$D$17,4,0)</f>
        <v>25.72678157962439</v>
      </c>
      <c r="CU492" s="18">
        <f>VLOOKUP(A492,[10]Hoja9!$A$1:$D$17,2,0)</f>
        <v>1</v>
      </c>
      <c r="CV492" s="18">
        <v>0</v>
      </c>
      <c r="CW492" s="18">
        <v>0</v>
      </c>
      <c r="CX492" s="18">
        <v>0</v>
      </c>
      <c r="CY492" s="18">
        <v>0</v>
      </c>
      <c r="CZ492" s="38">
        <v>0</v>
      </c>
      <c r="DA492" s="18">
        <v>0</v>
      </c>
      <c r="DB492" s="38">
        <f>VLOOKUP(A492,'[3]2019'!$A$8:$I$140,9,0)</f>
        <v>0.3222687721559781</v>
      </c>
      <c r="DC492" s="18">
        <f>VLOOKUP(A492,'[3]2019'!$A$8:$I$140,8,0)</f>
        <v>1</v>
      </c>
      <c r="DD492" s="18" t="str">
        <f>VLOOKUP(A492,[9]ESTADISTICAS_EN_EDUCACION_BASIC!$C$3:$AK$127,11,0)</f>
        <v>122.7</v>
      </c>
      <c r="DE492" s="18" t="str">
        <f>VLOOKUP($A492,[9]ESTADISTICAS_EN_EDUCACION_BASIC!$C$3:$AK$127,6,0)</f>
        <v>108.2</v>
      </c>
      <c r="DF492" s="18" t="str">
        <f>VLOOKUP($A492,[9]ESTADISTICAS_EN_EDUCACION_BASIC!$C$3:$AK$127,18,0)</f>
        <v>2.79</v>
      </c>
      <c r="DG492" s="18" t="str">
        <f>VLOOKUP($A492,[9]ESTADISTICAS_EN_EDUCACION_BASIC!$C$3:$AK$127,28,0)</f>
        <v>2.94</v>
      </c>
      <c r="DH492" s="38">
        <f>VLOOKUP(A492,[10]Hoja4!$A$1:$D$63,4,0)</f>
        <v>25.72678157962439</v>
      </c>
      <c r="DI492" s="18">
        <f>VLOOKUP(A492,[10]Hoja4!$A$1:$D$63,2,0)</f>
        <v>1</v>
      </c>
      <c r="DJ492" s="38">
        <f>VLOOKUP(A492,'[10]AS 6 - 11'!$A$1:$D$84,4,0)</f>
        <v>51.45356315924878</v>
      </c>
      <c r="DK492" s="18">
        <f>VLOOKUP(A492,'[10]AS 6 - 11'!$A$1:$D$84,2,0)</f>
        <v>2</v>
      </c>
      <c r="DL492" s="18">
        <v>0</v>
      </c>
      <c r="DM492" s="18">
        <v>0</v>
      </c>
      <c r="DN492" s="38">
        <f>VLOOKUP(A492,[10]Hoja8!$A$1:$D$72,4,0)</f>
        <v>82.034454470877776</v>
      </c>
      <c r="DO492" s="18">
        <f>VLOOKUP(A492,[10]Hoja8!$A$1:$D$72,2,0)</f>
        <v>3</v>
      </c>
      <c r="DP492" s="18">
        <v>0</v>
      </c>
      <c r="DQ492" s="18">
        <v>0</v>
      </c>
      <c r="DR492" s="18">
        <v>0</v>
      </c>
      <c r="DS492" s="18">
        <v>0</v>
      </c>
      <c r="DT492" s="18">
        <v>0</v>
      </c>
      <c r="DU492" s="18">
        <v>0</v>
      </c>
      <c r="DV492" s="18">
        <v>0</v>
      </c>
      <c r="DW492" s="18">
        <v>0</v>
      </c>
      <c r="DX492" s="18">
        <v>0</v>
      </c>
      <c r="DY492" s="18">
        <v>0</v>
      </c>
      <c r="DZ492" s="188">
        <v>0.65832784726793936</v>
      </c>
      <c r="EA492" s="189">
        <v>1</v>
      </c>
      <c r="EB492" s="188">
        <v>64.473684210526315</v>
      </c>
      <c r="EC492" s="189">
        <v>98</v>
      </c>
      <c r="ED492" s="38">
        <f>VLOOKUP(A492,'[3]2019'!$A$8:$K$140,11,0)</f>
        <v>1.6578249336870028</v>
      </c>
      <c r="EE492" s="18">
        <f>VLOOKUP(A492,'[3]2019'!$A$8:$K$140,10,0)</f>
        <v>5</v>
      </c>
      <c r="EF492" s="18" t="str">
        <f>VLOOKUP($A492,[9]ESTADISTICAS_EN_EDUCACION_BASIC!$C$3:$AK$127,11,0)</f>
        <v>122.7</v>
      </c>
      <c r="EG492" s="18" t="str">
        <f>VLOOKUP($A492,[9]ESTADISTICAS_EN_EDUCACION_BASIC!$C$3:$AK$127,7,0)</f>
        <v>94.9</v>
      </c>
      <c r="EH492" s="18" t="str">
        <f>VLOOKUP($A492,[9]ESTADISTICAS_EN_EDUCACION_BASIC!$C$3:$AK$127,18,0)</f>
        <v>2.79</v>
      </c>
      <c r="EI492" s="18" t="str">
        <f>VLOOKUP($A492,[9]ESTADISTICAS_EN_EDUCACION_BASIC!$C$3:$AK$127,29,0)</f>
        <v>2.7</v>
      </c>
      <c r="EJ492" s="31"/>
      <c r="EK492" s="31"/>
      <c r="EL492" s="18" t="str">
        <f>VLOOKUP($A492,[9]ESTADISTICAS_EN_EDUCACION_BASIC!$C$3:$AK$127,13,0)</f>
        <v>88.8</v>
      </c>
      <c r="EM492" s="18" t="str">
        <f>VLOOKUP($A492,[9]ESTADISTICAS_EN_EDUCACION_BASIC!$C$3:$AK$127,8,0)</f>
        <v>59.6</v>
      </c>
      <c r="EN492" s="18" t="str">
        <f>VLOOKUP($A492,[9]ESTADISTICAS_EN_EDUCACION_BASIC!$C$3:$AK$127,20,0)</f>
        <v>1.55</v>
      </c>
      <c r="EO492" s="18" t="str">
        <f>VLOOKUP($A492,[9]ESTADISTICAS_EN_EDUCACION_BASIC!$C$3:$AK$127,30,0)</f>
        <v>6.08</v>
      </c>
      <c r="EP492" s="38">
        <f>VLOOKUP(A492,[10]Hoja2!$A$1:$D$72,4,0)</f>
        <v>82.034454470877776</v>
      </c>
      <c r="EQ492" s="18">
        <f>VLOOKUP(A492,[10]Hoja2!$A$1:$D$72,2,0)</f>
        <v>3</v>
      </c>
      <c r="ER492" s="38">
        <f>VLOOKUP(A492,[10]Hoja3!$A$1:$D$89,4,0)</f>
        <v>54.689636313918513</v>
      </c>
      <c r="ES492" s="18">
        <f>VLOOKUP(A492,[10]Hoja3!$A$1:$D$89,2,0)</f>
        <v>2</v>
      </c>
      <c r="ET492" s="38">
        <f>VLOOKUP(A492,[10]Hoja5!$A$1:$D$76,4,0)</f>
        <v>191.41372709871479</v>
      </c>
      <c r="EU492" s="18">
        <f>VLOOKUP(A492,[10]Hoja5!$A$1:$D$75,2,0)</f>
        <v>7</v>
      </c>
      <c r="EV492" s="38">
        <f>VLOOKUP(A492,[10]Hoja7!$A$1:$D$76,4,0)</f>
        <v>191.41372709871479</v>
      </c>
      <c r="EW492" s="18">
        <f>VLOOKUP(A492,[10]Hoja7!$A$1:$D$77,2,0)</f>
        <v>7</v>
      </c>
      <c r="EX492" s="31"/>
      <c r="EY492" s="188">
        <v>121.99870214146658</v>
      </c>
      <c r="EZ492" s="189">
        <v>188</v>
      </c>
      <c r="FA492" s="188">
        <v>114.78873239436619</v>
      </c>
      <c r="FB492" s="189">
        <v>163</v>
      </c>
      <c r="FC492" s="38">
        <f>VLOOKUP(A492,[10]Hoja15!$A$1:$D$63,4,0)</f>
        <v>15.767896562598549</v>
      </c>
      <c r="FD492" s="18">
        <f>VLOOKUP(A492,[10]Hoja15!$A$1:$D$63,2,0)</f>
        <v>1</v>
      </c>
      <c r="FE492" s="38">
        <f>VLOOKUP(A492,[10]Hoja16!$A$1:$D$88,4,0)</f>
        <v>31.535793125197099</v>
      </c>
      <c r="FF492" s="18">
        <f>VLOOKUP(A492,[10]Hoja16!$A$1:$D$88,2,0)</f>
        <v>2</v>
      </c>
      <c r="FG492" s="18">
        <v>0</v>
      </c>
      <c r="FH492" s="18">
        <v>0</v>
      </c>
      <c r="FI492" s="18">
        <v>0</v>
      </c>
      <c r="FJ492" s="18">
        <v>0</v>
      </c>
      <c r="FK492" s="38">
        <f>VLOOKUP(A492,[10]Hoja19!$A$1:$D$97,4,0)</f>
        <v>47.303689687795647</v>
      </c>
      <c r="FL492" s="18">
        <f>VLOOKUP(A492,[10]Hoja19!$A$1:$D$97,2,0)</f>
        <v>3</v>
      </c>
      <c r="FM492" s="38">
        <f>VLOOKUP(A492,[10]Hoja20!$A$1:$D$91,4,0)</f>
        <v>94.607379375591293</v>
      </c>
      <c r="FN492" s="18">
        <f>VLOOKUP(A492,[10]Hoja20!$A$1:$D$91,2,0)</f>
        <v>6</v>
      </c>
      <c r="FO492" s="38">
        <f>VLOOKUP(A492,[10]Hoja21!$A$1:$D$101,4,0)</f>
        <v>299.59003468937243</v>
      </c>
      <c r="FP492" s="18">
        <f>VLOOKUP(A492,[10]Hoja21!$A$1:$D$101,2,0)</f>
        <v>19</v>
      </c>
      <c r="FQ492" s="38">
        <f>VLOOKUP(A492,[10]Hoja22!$A$1:$D$60,4,0)</f>
        <v>31.535793125197099</v>
      </c>
      <c r="FR492" s="18">
        <f>VLOOKUP(A492,[10]Hoja22!$A$1:$D$60,2,0)</f>
        <v>2</v>
      </c>
      <c r="FS492" s="38">
        <f>VLOOKUP(A492,'[3]2019'!$A$8:$M$140,13,0)</f>
        <v>0.33829499323410017</v>
      </c>
      <c r="FT492" s="18">
        <f>VLOOKUP(A492,'[3]2019'!$A$8:$M$140,12,0)</f>
        <v>1</v>
      </c>
      <c r="FU492" s="38">
        <f>VLOOKUP(A492,'[3]2019'!$A$8:$O$140,15,0)</f>
        <v>1.1115227862171175</v>
      </c>
      <c r="FV492" s="18">
        <f>VLOOKUP(A492,'[3]2019'!$A$8:$O$140,14,0)</f>
        <v>3</v>
      </c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</row>
    <row r="493" spans="1:243" s="11" customFormat="1" ht="12.75">
      <c r="A493" s="17" t="s">
        <v>894</v>
      </c>
      <c r="B493" s="18" t="s">
        <v>895</v>
      </c>
      <c r="C493" s="17" t="s">
        <v>514</v>
      </c>
      <c r="D493" s="25">
        <v>6</v>
      </c>
      <c r="E493" s="27">
        <v>2019</v>
      </c>
      <c r="F493" s="31"/>
      <c r="G493" s="194">
        <v>11465</v>
      </c>
      <c r="H493" s="194">
        <v>5907</v>
      </c>
      <c r="I493" s="194">
        <v>5558</v>
      </c>
      <c r="J493" s="200">
        <v>61.29</v>
      </c>
      <c r="K493" s="40">
        <f>VLOOKUP(A493,'[6]1.COBERTURA  DANE'!$B$7:$G$139,5,0)</f>
        <v>6464</v>
      </c>
      <c r="L493" s="26">
        <v>20.73</v>
      </c>
      <c r="M493" s="32">
        <v>2186</v>
      </c>
      <c r="N493" s="187">
        <v>946</v>
      </c>
      <c r="O493" s="187">
        <v>452</v>
      </c>
      <c r="P493" s="187">
        <v>494</v>
      </c>
      <c r="Q493" s="196">
        <f>VLOOKUP($A493,[7]Hoja1!$A$1:$H$3750,6,0)</f>
        <v>1135</v>
      </c>
      <c r="R493" s="196">
        <f>VLOOKUP($A493,[7]Hoja1!$A$1:$H$3750,7,0)</f>
        <v>542</v>
      </c>
      <c r="S493" s="196">
        <f>VLOOKUP($A493,[7]Hoja1!$A$1:$H$3750,8,0)</f>
        <v>593</v>
      </c>
      <c r="T493" s="187">
        <v>947</v>
      </c>
      <c r="U493" s="187">
        <v>453</v>
      </c>
      <c r="V493" s="187">
        <v>494</v>
      </c>
      <c r="W493" s="198">
        <f>VLOOKUP($A493,[7]Hoja1!$A$1:$K$3750,9,0)</f>
        <v>1141</v>
      </c>
      <c r="X493" s="198">
        <f>VLOOKUP($A493,[7]Hoja1!$A$1:$K$3750,10,0)</f>
        <v>548</v>
      </c>
      <c r="Y493" s="198">
        <f>VLOOKUP($A493,[7]Hoja1!$A$1:$K$3750,11,0)</f>
        <v>593</v>
      </c>
      <c r="Z493" s="187">
        <v>963</v>
      </c>
      <c r="AA493" s="187">
        <v>468</v>
      </c>
      <c r="AB493" s="187">
        <v>495</v>
      </c>
      <c r="AC493" s="198">
        <f>VLOOKUP(A493,[7]Hoja1!$A$1:$Q$3765,12,0)</f>
        <v>1171</v>
      </c>
      <c r="AD493" s="198">
        <f>VLOOKUP($A493,[7]Hoja1!$A$1:$Q$3765,13,0)</f>
        <v>578</v>
      </c>
      <c r="AE493" s="198">
        <f>VLOOKUP($A493,[7]Hoja1!$A$1:$Q$3750,14,0)</f>
        <v>593</v>
      </c>
      <c r="AF493" s="187">
        <v>988</v>
      </c>
      <c r="AG493" s="187">
        <v>498</v>
      </c>
      <c r="AH493" s="187">
        <v>490</v>
      </c>
      <c r="AI493" s="198">
        <f>VLOOKUP($A493,[7]Hoja1!$A$1:$Q$3750,15,0)</f>
        <v>2127</v>
      </c>
      <c r="AJ493" s="198">
        <f>VLOOKUP($A493,[7]Hoja1!$A$1:$Q$3750,16,0)</f>
        <v>1098</v>
      </c>
      <c r="AK493" s="198">
        <f>VLOOKUP($A493,[7]Hoja1!$A$1:$Q$3750,17,0)</f>
        <v>1029</v>
      </c>
      <c r="AL493" s="187">
        <v>986</v>
      </c>
      <c r="AM493" s="187">
        <v>509</v>
      </c>
      <c r="AN493" s="187">
        <v>477</v>
      </c>
      <c r="AO493" s="31"/>
      <c r="AP493" s="31"/>
      <c r="AQ493" s="31"/>
      <c r="AR493" s="31"/>
      <c r="AS493" s="27"/>
      <c r="AT493" s="31"/>
      <c r="AU493" s="31"/>
      <c r="AV493" s="31"/>
      <c r="AW493" s="31"/>
      <c r="AX493" s="38">
        <f>VLOOKUP(A493,[2]INFANTIL!$A$8:$AE$140,31,0)</f>
        <v>6.756756756756757</v>
      </c>
      <c r="AY493" s="18">
        <f>VLOOKUP(A493,[2]INFANTIL!$A$8:$AE$140,30,0)</f>
        <v>1</v>
      </c>
      <c r="AZ493" s="199">
        <f>VLOOKUP(A493,'[3]2019'!$A$8:$E$140,5,0)</f>
        <v>1.0570824524312896</v>
      </c>
      <c r="BA493" s="23">
        <f>VLOOKUP(A493,'[3]2019'!$A$8:$F$140,4,0)</f>
        <v>1</v>
      </c>
      <c r="BB493" s="22">
        <f>VLOOKUP(A493,'[2]MATERNAS DIRECTAS'!$A$8:$AE$140,31,0)</f>
        <v>0</v>
      </c>
      <c r="BC493" s="23">
        <f>VLOOKUP(A493,'[2]MATERNAS DIRECTAS'!$A$8:$AE$140,30,0)</f>
        <v>0</v>
      </c>
      <c r="BD493" s="28">
        <v>0</v>
      </c>
      <c r="BE493" s="29">
        <v>0</v>
      </c>
      <c r="BF493" s="38">
        <f>VLOOKUP(A493,[8]Controles!$A$7:$P$139,12,0)</f>
        <v>6.0810810810810816</v>
      </c>
      <c r="BG493" s="18">
        <f>VLOOKUP(A493,[8]Controles!$A$7:$L$139,11,0)</f>
        <v>9</v>
      </c>
      <c r="BH493" s="38">
        <f>VLOOKUP(A493,[8]Peso!$A$7:$D$139,4,0)</f>
        <v>7.4324324324324325</v>
      </c>
      <c r="BI493" s="18">
        <f>VLOOKUP(A493,[8]Peso!$A$7:$D$139,3,0)</f>
        <v>11</v>
      </c>
      <c r="BJ493" s="22">
        <f>VLOOKUP(A493,'[2]EDA &lt; 5AÑOS'!$A$8:$AE$140,31,0)</f>
        <v>0</v>
      </c>
      <c r="BK493" s="23">
        <f>VLOOKUP(A493,'[2]EDA &lt; 5AÑOS'!$A$8:$AE$140,30,0)</f>
        <v>0</v>
      </c>
      <c r="BL493" s="22">
        <f>VLOOKUP(A493,'[2]IRA &lt; 5AÑOS'!$A$8:$AE$140,31,0)</f>
        <v>0</v>
      </c>
      <c r="BM493" s="23">
        <f>VLOOKUP(A493,'[2]IRA &lt; 5AÑOS'!$A$8:$AE$140,30,0)</f>
        <v>0</v>
      </c>
      <c r="BN493" s="18">
        <v>0</v>
      </c>
      <c r="BO493" s="18">
        <v>0</v>
      </c>
      <c r="BP493" s="18">
        <v>0</v>
      </c>
      <c r="BQ493" s="18">
        <v>0</v>
      </c>
      <c r="BR493" s="37">
        <v>0</v>
      </c>
      <c r="BS493" s="26">
        <v>0</v>
      </c>
      <c r="BT493" s="18">
        <v>0</v>
      </c>
      <c r="BU493" s="18">
        <v>0</v>
      </c>
      <c r="BV493" s="201">
        <v>0.2125984251968504</v>
      </c>
      <c r="BW493" s="201">
        <v>1.0629921259842521</v>
      </c>
      <c r="BX493" s="201">
        <v>1.0551181102362204</v>
      </c>
      <c r="BY493" s="201">
        <v>1.0629921259842521</v>
      </c>
      <c r="BZ493" s="201">
        <v>1.0551181102362204</v>
      </c>
      <c r="CA493" s="201">
        <v>0.96183206106870234</v>
      </c>
      <c r="CB493" s="201">
        <v>0.89312977099236646</v>
      </c>
      <c r="CC493" s="18" t="str">
        <f>VLOOKUP(A493,[9]ESTADISTICAS_EN_EDUCACION_BASIC!$C$3:$AK$127,10,0)</f>
        <v>102.8</v>
      </c>
      <c r="CD493" s="18" t="str">
        <f>VLOOKUP(A493,[9]ESTADISTICAS_EN_EDUCACION_BASIC!$C$3:$AK$158,5,0)</f>
        <v>87.4</v>
      </c>
      <c r="CE493" s="18" t="str">
        <f>VLOOKUP(A493,[9]ESTADISTICAS_EN_EDUCACION_BASIC!$C$3:$AK$127,17,0)</f>
        <v>5.78</v>
      </c>
      <c r="CF493" s="24"/>
      <c r="CG493" s="24"/>
      <c r="CH493" s="20">
        <v>0</v>
      </c>
      <c r="CI493" s="21">
        <v>0</v>
      </c>
      <c r="CJ493" s="38">
        <f>VLOOKUP(A493,'[3]2019'!$A$8:$G$140,7,0)</f>
        <v>0</v>
      </c>
      <c r="CK493" s="18">
        <f>VLOOKUP(A493,'[3]2019'!$A$9:$G$140,6,0)</f>
        <v>0</v>
      </c>
      <c r="CL493" s="18">
        <v>0</v>
      </c>
      <c r="CM493" s="26">
        <v>0</v>
      </c>
      <c r="CN493" s="18">
        <v>0</v>
      </c>
      <c r="CO493" s="18">
        <v>0</v>
      </c>
      <c r="CP493" s="18">
        <v>0</v>
      </c>
      <c r="CQ493" s="18">
        <v>0</v>
      </c>
      <c r="CR493" s="18">
        <v>0</v>
      </c>
      <c r="CS493" s="18">
        <v>0</v>
      </c>
      <c r="CT493" s="18">
        <v>0</v>
      </c>
      <c r="CU493" s="18">
        <v>0</v>
      </c>
      <c r="CV493" s="18">
        <v>0</v>
      </c>
      <c r="CW493" s="18">
        <v>0</v>
      </c>
      <c r="CX493" s="18">
        <v>0</v>
      </c>
      <c r="CY493" s="18">
        <v>0</v>
      </c>
      <c r="CZ493" s="38">
        <v>0</v>
      </c>
      <c r="DA493" s="18">
        <v>0</v>
      </c>
      <c r="DB493" s="38">
        <f>VLOOKUP(A493,'[3]2019'!$A$8:$I$140,9,0)</f>
        <v>0</v>
      </c>
      <c r="DC493" s="18">
        <f>VLOOKUP(A493,'[3]2019'!$A$8:$I$140,8,0)</f>
        <v>0</v>
      </c>
      <c r="DD493" s="18" t="str">
        <f>VLOOKUP(A493,[9]ESTADISTICAS_EN_EDUCACION_BASIC!$C$3:$AK$127,11,0)</f>
        <v>114.6</v>
      </c>
      <c r="DE493" s="18" t="str">
        <f>VLOOKUP($A493,[9]ESTADISTICAS_EN_EDUCACION_BASIC!$C$3:$AK$127,6,0)</f>
        <v>98.6</v>
      </c>
      <c r="DF493" s="18" t="str">
        <f>VLOOKUP($A493,[9]ESTADISTICAS_EN_EDUCACION_BASIC!$C$3:$AK$127,18,0)</f>
        <v>3.44</v>
      </c>
      <c r="DG493" s="18" t="str">
        <f>VLOOKUP($A493,[9]ESTADISTICAS_EN_EDUCACION_BASIC!$C$3:$AK$127,28,0)</f>
        <v>5.42</v>
      </c>
      <c r="DH493" s="38">
        <f>VLOOKUP(A493,[10]Hoja4!$A$1:$D$63,4,0)</f>
        <v>87.642418930762489</v>
      </c>
      <c r="DI493" s="18">
        <f>VLOOKUP(A493,[10]Hoja4!$A$1:$D$63,2,0)</f>
        <v>1</v>
      </c>
      <c r="DJ493" s="38">
        <f>VLOOKUP(A493,'[10]AS 6 - 11'!$A$1:$D$84,4,0)</f>
        <v>175.28483786152498</v>
      </c>
      <c r="DK493" s="18">
        <f>VLOOKUP(A493,'[10]AS 6 - 11'!$A$1:$D$84,2,0)</f>
        <v>2</v>
      </c>
      <c r="DL493" s="18">
        <v>0</v>
      </c>
      <c r="DM493" s="18">
        <v>0</v>
      </c>
      <c r="DN493" s="38">
        <f>VLOOKUP(A493,[10]Hoja8!$A$1:$D$72,4,0)</f>
        <v>85.397096498719037</v>
      </c>
      <c r="DO493" s="18">
        <f>VLOOKUP(A493,[10]Hoja8!$A$1:$D$72,2,0)</f>
        <v>1</v>
      </c>
      <c r="DP493" s="18">
        <v>0</v>
      </c>
      <c r="DQ493" s="18">
        <v>0</v>
      </c>
      <c r="DR493" s="18">
        <v>0</v>
      </c>
      <c r="DS493" s="18">
        <v>0</v>
      </c>
      <c r="DT493" s="18">
        <v>0</v>
      </c>
      <c r="DU493" s="18">
        <v>0</v>
      </c>
      <c r="DV493" s="18">
        <v>0</v>
      </c>
      <c r="DW493" s="18">
        <v>0</v>
      </c>
      <c r="DX493" s="18">
        <v>0</v>
      </c>
      <c r="DY493" s="18">
        <v>0</v>
      </c>
      <c r="DZ493" s="188">
        <v>0</v>
      </c>
      <c r="EA493" s="189">
        <v>0</v>
      </c>
      <c r="EB493" s="188">
        <v>53.061224489795919</v>
      </c>
      <c r="EC493" s="189">
        <v>26</v>
      </c>
      <c r="ED493" s="38">
        <f>VLOOKUP(A493,'[3]2019'!$A$8:$K$140,11,0)</f>
        <v>0</v>
      </c>
      <c r="EE493" s="18">
        <f>VLOOKUP(A493,'[3]2019'!$A$8:$K$140,10,0)</f>
        <v>0</v>
      </c>
      <c r="EF493" s="18" t="str">
        <f>VLOOKUP($A493,[9]ESTADISTICAS_EN_EDUCACION_BASIC!$C$3:$AK$127,11,0)</f>
        <v>114.6</v>
      </c>
      <c r="EG493" s="18" t="str">
        <f>VLOOKUP($A493,[9]ESTADISTICAS_EN_EDUCACION_BASIC!$C$3:$AK$127,7,0)</f>
        <v>90.4</v>
      </c>
      <c r="EH493" s="18" t="str">
        <f>VLOOKUP($A493,[9]ESTADISTICAS_EN_EDUCACION_BASIC!$C$3:$AK$127,18,0)</f>
        <v>3.44</v>
      </c>
      <c r="EI493" s="18" t="str">
        <f>VLOOKUP($A493,[9]ESTADISTICAS_EN_EDUCACION_BASIC!$C$3:$AK$127,29,0)</f>
        <v>5.95</v>
      </c>
      <c r="EJ493" s="31"/>
      <c r="EK493" s="31"/>
      <c r="EL493" s="18" t="str">
        <f>VLOOKUP($A493,[9]ESTADISTICAS_EN_EDUCACION_BASIC!$C$3:$AK$127,13,0)</f>
        <v>77.1</v>
      </c>
      <c r="EM493" s="18" t="str">
        <f>VLOOKUP($A493,[9]ESTADISTICAS_EN_EDUCACION_BASIC!$C$3:$AK$127,8,0)</f>
        <v>47.7</v>
      </c>
      <c r="EN493" s="18" t="str">
        <f>VLOOKUP($A493,[9]ESTADISTICAS_EN_EDUCACION_BASIC!$C$3:$AK$127,20,0)</f>
        <v>1.93</v>
      </c>
      <c r="EO493" s="18" t="str">
        <f>VLOOKUP($A493,[9]ESTADISTICAS_EN_EDUCACION_BASIC!$C$3:$AK$127,30,0)</f>
        <v>4.35</v>
      </c>
      <c r="EP493" s="38">
        <f>VLOOKUP(A493,[10]Hoja2!$A$1:$D$72,4,0)</f>
        <v>85.397096498719037</v>
      </c>
      <c r="EQ493" s="18">
        <f>VLOOKUP(A493,[10]Hoja2!$A$1:$D$72,2,0)</f>
        <v>1</v>
      </c>
      <c r="ER493" s="38">
        <f>VLOOKUP(A493,[10]Hoja3!$A$1:$D$89,4,0)</f>
        <v>85.397096498719037</v>
      </c>
      <c r="ES493" s="18">
        <f>VLOOKUP(A493,[10]Hoja3!$A$1:$D$89,2,0)</f>
        <v>1</v>
      </c>
      <c r="ET493" s="38">
        <v>0</v>
      </c>
      <c r="EU493" s="18">
        <v>0</v>
      </c>
      <c r="EV493" s="38">
        <f>VLOOKUP(A493,[10]Hoja7!$A$1:$D$76,4,0)</f>
        <v>170.79419299743807</v>
      </c>
      <c r="EW493" s="18">
        <f>VLOOKUP(A493,[10]Hoja7!$A$1:$D$77,2,0)</f>
        <v>2</v>
      </c>
      <c r="EX493" s="31"/>
      <c r="EY493" s="188">
        <v>123.68972746331238</v>
      </c>
      <c r="EZ493" s="189">
        <v>59</v>
      </c>
      <c r="FA493" s="188">
        <v>71.910112359550567</v>
      </c>
      <c r="FB493" s="189">
        <v>32</v>
      </c>
      <c r="FC493" s="18">
        <v>0</v>
      </c>
      <c r="FD493" s="18">
        <v>0</v>
      </c>
      <c r="FE493" s="38">
        <v>0</v>
      </c>
      <c r="FF493" s="18">
        <v>0</v>
      </c>
      <c r="FG493" s="18">
        <v>0</v>
      </c>
      <c r="FH493" s="18">
        <v>0</v>
      </c>
      <c r="FI493" s="18">
        <v>0</v>
      </c>
      <c r="FJ493" s="18">
        <v>0</v>
      </c>
      <c r="FK493" s="38">
        <v>0</v>
      </c>
      <c r="FL493" s="18">
        <v>0</v>
      </c>
      <c r="FM493" s="38">
        <f>VLOOKUP(A493,[10]Hoja20!$A$1:$D$91,4,0)</f>
        <v>141.04372355430183</v>
      </c>
      <c r="FN493" s="18">
        <f>VLOOKUP(A493,[10]Hoja20!$A$1:$D$91,2,0)</f>
        <v>3</v>
      </c>
      <c r="FO493" s="38">
        <f>VLOOKUP(A493,[10]Hoja21!$A$1:$D$101,4,0)</f>
        <v>141.04372355430183</v>
      </c>
      <c r="FP493" s="18">
        <f>VLOOKUP(A493,[10]Hoja21!$A$1:$D$101,2,0)</f>
        <v>3</v>
      </c>
      <c r="FQ493" s="38">
        <v>0</v>
      </c>
      <c r="FR493" s="18">
        <v>0</v>
      </c>
      <c r="FS493" s="38">
        <f>VLOOKUP(A493,'[3]2019'!$A$8:$M$140,13,0)</f>
        <v>0</v>
      </c>
      <c r="FT493" s="18">
        <f>VLOOKUP(A493,'[3]2019'!$A$8:$M$140,12,0)</f>
        <v>0</v>
      </c>
      <c r="FU493" s="38">
        <f>VLOOKUP(A493,'[3]2019'!$A$8:$O$140,15,0)</f>
        <v>0</v>
      </c>
      <c r="FV493" s="18">
        <f>VLOOKUP(A493,'[3]2019'!$A$8:$O$140,14,0)</f>
        <v>0</v>
      </c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</row>
    <row r="494" spans="1:243" s="11" customFormat="1" ht="12.75">
      <c r="A494" s="17" t="s">
        <v>904</v>
      </c>
      <c r="B494" s="18" t="s">
        <v>905</v>
      </c>
      <c r="C494" s="17" t="s">
        <v>598</v>
      </c>
      <c r="D494" s="25">
        <v>1</v>
      </c>
      <c r="E494" s="27">
        <v>2019</v>
      </c>
      <c r="F494" s="31"/>
      <c r="G494" s="194">
        <v>236114</v>
      </c>
      <c r="H494" s="194">
        <v>225374</v>
      </c>
      <c r="I494" s="194">
        <v>10740</v>
      </c>
      <c r="J494" s="200">
        <v>72.150000000000006</v>
      </c>
      <c r="K494" s="40">
        <f>VLOOKUP(A494,'[6]1.COBERTURA  DANE'!$B$7:$G$139,5,0)</f>
        <v>175761</v>
      </c>
      <c r="L494" s="26">
        <v>5.77</v>
      </c>
      <c r="M494" s="32">
        <v>14047</v>
      </c>
      <c r="N494" s="187">
        <v>10628</v>
      </c>
      <c r="O494" s="187">
        <v>5425</v>
      </c>
      <c r="P494" s="187">
        <v>5203</v>
      </c>
      <c r="Q494" s="196">
        <f>VLOOKUP($A494,[7]Hoja1!$A$1:$H$3750,6,0)</f>
        <v>12785</v>
      </c>
      <c r="R494" s="196">
        <f>VLOOKUP($A494,[7]Hoja1!$A$1:$H$3750,7,0)</f>
        <v>6532</v>
      </c>
      <c r="S494" s="196">
        <f>VLOOKUP($A494,[7]Hoja1!$A$1:$H$3750,8,0)</f>
        <v>6253</v>
      </c>
      <c r="T494" s="187">
        <v>10954</v>
      </c>
      <c r="U494" s="187">
        <v>5656</v>
      </c>
      <c r="V494" s="187">
        <v>5298</v>
      </c>
      <c r="W494" s="198">
        <f>VLOOKUP($A494,[7]Hoja1!$A$1:$K$3750,9,0)</f>
        <v>13392</v>
      </c>
      <c r="X494" s="198">
        <f>VLOOKUP($A494,[7]Hoja1!$A$1:$K$3750,10,0)</f>
        <v>6939</v>
      </c>
      <c r="Y494" s="198">
        <f>VLOOKUP($A494,[7]Hoja1!$A$1:$K$3750,11,0)</f>
        <v>6453</v>
      </c>
      <c r="Z494" s="187">
        <v>11922</v>
      </c>
      <c r="AA494" s="187">
        <v>6193</v>
      </c>
      <c r="AB494" s="187">
        <v>5729</v>
      </c>
      <c r="AC494" s="198">
        <f>VLOOKUP(A494,[7]Hoja1!$A$1:$Q$3765,12,0)</f>
        <v>15465</v>
      </c>
      <c r="AD494" s="198">
        <f>VLOOKUP($A494,[7]Hoja1!$A$1:$Q$3765,13,0)</f>
        <v>7980</v>
      </c>
      <c r="AE494" s="198">
        <f>VLOOKUP($A494,[7]Hoja1!$A$1:$Q$3750,14,0)</f>
        <v>7485</v>
      </c>
      <c r="AF494" s="187">
        <v>14192</v>
      </c>
      <c r="AG494" s="187">
        <v>7230</v>
      </c>
      <c r="AH494" s="187">
        <v>6962</v>
      </c>
      <c r="AI494" s="198">
        <f>VLOOKUP($A494,[7]Hoja1!$A$1:$Q$3750,15,0)</f>
        <v>38691</v>
      </c>
      <c r="AJ494" s="198">
        <f>VLOOKUP($A494,[7]Hoja1!$A$1:$Q$3750,16,0)</f>
        <v>18984</v>
      </c>
      <c r="AK494" s="198">
        <f>VLOOKUP($A494,[7]Hoja1!$A$1:$Q$3750,17,0)</f>
        <v>19707</v>
      </c>
      <c r="AL494" s="187">
        <v>17469</v>
      </c>
      <c r="AM494" s="187">
        <v>8613</v>
      </c>
      <c r="AN494" s="187">
        <v>8856</v>
      </c>
      <c r="AO494" s="31"/>
      <c r="AP494" s="31"/>
      <c r="AQ494" s="31"/>
      <c r="AR494" s="31"/>
      <c r="AS494" s="27"/>
      <c r="AT494" s="31"/>
      <c r="AU494" s="31"/>
      <c r="AV494" s="31"/>
      <c r="AW494" s="31"/>
      <c r="AX494" s="38">
        <f>VLOOKUP(A494,[2]INFANTIL!$A$8:$AE$140,31,0)</f>
        <v>3.1867431485022304</v>
      </c>
      <c r="AY494" s="18">
        <f>VLOOKUP(A494,[2]INFANTIL!$A$8:$AE$140,30,0)</f>
        <v>5</v>
      </c>
      <c r="AZ494" s="199">
        <f>VLOOKUP(A494,'[3]2019'!$A$8:$E$140,5,0)</f>
        <v>0.84681972149040274</v>
      </c>
      <c r="BA494" s="23">
        <f>VLOOKUP(A494,'[3]2019'!$A$8:$F$140,4,0)</f>
        <v>9</v>
      </c>
      <c r="BB494" s="22">
        <f>VLOOKUP(A494,'[2]MATERNAS DIRECTAS'!$A$8:$AE$140,31,0)</f>
        <v>0</v>
      </c>
      <c r="BC494" s="23">
        <f>VLOOKUP(A494,'[2]MATERNAS DIRECTAS'!$A$8:$AE$140,30,0)</f>
        <v>0</v>
      </c>
      <c r="BD494" s="28">
        <v>0</v>
      </c>
      <c r="BE494" s="29">
        <v>0</v>
      </c>
      <c r="BF494" s="38">
        <f>VLOOKUP(A494,[8]Controles!$A$7:$P$139,12,0)</f>
        <v>2.1669853409815167</v>
      </c>
      <c r="BG494" s="18">
        <f>VLOOKUP(A494,[8]Controles!$A$7:$L$139,11,0)</f>
        <v>34</v>
      </c>
      <c r="BH494" s="38">
        <f>VLOOKUP(A494,[8]Peso!$A$7:$D$139,4,0)</f>
        <v>8.158062460165711</v>
      </c>
      <c r="BI494" s="18">
        <f>VLOOKUP(A494,[8]Peso!$A$7:$D$139,3,0)</f>
        <v>128</v>
      </c>
      <c r="BJ494" s="22">
        <f>VLOOKUP(A494,'[2]EDA &lt; 5AÑOS'!$A$8:$AE$140,31,0)</f>
        <v>9.4091080165600296</v>
      </c>
      <c r="BK494" s="23">
        <f>VLOOKUP(A494,'[2]EDA &lt; 5AÑOS'!$A$8:$AE$140,30,0)</f>
        <v>1</v>
      </c>
      <c r="BL494" s="22">
        <f>VLOOKUP(A494,'[2]IRA &lt; 5AÑOS'!$A$8:$AE$140,31,0)</f>
        <v>9.4091080165600296</v>
      </c>
      <c r="BM494" s="23">
        <f>VLOOKUP(A494,'[2]IRA &lt; 5AÑOS'!$A$8:$AE$140,30,0)</f>
        <v>1</v>
      </c>
      <c r="BN494" s="18">
        <v>0</v>
      </c>
      <c r="BO494" s="18">
        <v>0</v>
      </c>
      <c r="BP494" s="18">
        <v>0</v>
      </c>
      <c r="BQ494" s="18">
        <v>0</v>
      </c>
      <c r="BR494" s="37">
        <v>0</v>
      </c>
      <c r="BS494" s="26">
        <v>0</v>
      </c>
      <c r="BT494" s="18">
        <v>0</v>
      </c>
      <c r="BU494" s="18">
        <v>0</v>
      </c>
      <c r="BV494" s="201">
        <v>2.8556979096426165</v>
      </c>
      <c r="BW494" s="201">
        <v>0.80849629130141609</v>
      </c>
      <c r="BX494" s="201">
        <v>0.79973027646662176</v>
      </c>
      <c r="BY494" s="201">
        <v>0.80849629130141609</v>
      </c>
      <c r="BZ494" s="201">
        <v>0.7875927174645988</v>
      </c>
      <c r="CA494" s="201">
        <v>0.81182795698924726</v>
      </c>
      <c r="CB494" s="201">
        <v>0.823252688172043</v>
      </c>
      <c r="CC494" s="18" t="str">
        <f>VLOOKUP(A494,[9]ESTADISTICAS_EN_EDUCACION_BASIC!$C$3:$AK$127,10,0)</f>
        <v>69.4</v>
      </c>
      <c r="CD494" s="18" t="str">
        <f>VLOOKUP(A494,[9]ESTADISTICAS_EN_EDUCACION_BASIC!$C$3:$AK$158,5,0)</f>
        <v>46.6</v>
      </c>
      <c r="CE494" s="18" t="str">
        <f>VLOOKUP(A494,[9]ESTADISTICAS_EN_EDUCACION_BASIC!$C$3:$AK$127,17,0)</f>
        <v>3.86</v>
      </c>
      <c r="CF494" s="24"/>
      <c r="CG494" s="24"/>
      <c r="CH494" s="20" t="e">
        <f>VLOOKUP(A494,#REF!,4,0)</f>
        <v>#REF!</v>
      </c>
      <c r="CI494" s="21" t="e">
        <f>VLOOKUP(A494,#REF!,2,0)</f>
        <v>#REF!</v>
      </c>
      <c r="CJ494" s="38">
        <f>VLOOKUP(A494,'[3]2019'!$A$8:$G$140,7,0)</f>
        <v>0</v>
      </c>
      <c r="CK494" s="18">
        <f>VLOOKUP(A494,'[3]2019'!$A$9:$G$140,6,0)</f>
        <v>0</v>
      </c>
      <c r="CL494" s="18">
        <v>28.1</v>
      </c>
      <c r="CM494" s="26">
        <v>3</v>
      </c>
      <c r="CN494" s="38">
        <v>47.42</v>
      </c>
      <c r="CO494" s="18">
        <v>6</v>
      </c>
      <c r="CP494" s="38">
        <v>18.73</v>
      </c>
      <c r="CQ494" s="26">
        <v>2</v>
      </c>
      <c r="CR494" s="18">
        <v>0</v>
      </c>
      <c r="CS494" s="18">
        <v>0</v>
      </c>
      <c r="CT494" s="18">
        <v>0</v>
      </c>
      <c r="CU494" s="18">
        <v>0</v>
      </c>
      <c r="CV494" s="18">
        <v>0</v>
      </c>
      <c r="CW494" s="18">
        <v>0</v>
      </c>
      <c r="CX494" s="18">
        <v>0</v>
      </c>
      <c r="CY494" s="18">
        <v>0</v>
      </c>
      <c r="CZ494" s="38">
        <v>0</v>
      </c>
      <c r="DA494" s="18">
        <v>0</v>
      </c>
      <c r="DB494" s="38">
        <f>VLOOKUP(A494,'[3]2019'!$A$8:$I$140,9,0)</f>
        <v>0.25163563160543534</v>
      </c>
      <c r="DC494" s="18">
        <f>VLOOKUP(A494,'[3]2019'!$A$8:$I$140,8,0)</f>
        <v>3</v>
      </c>
      <c r="DD494" s="18" t="str">
        <f>VLOOKUP(A494,[9]ESTADISTICAS_EN_EDUCACION_BASIC!$C$3:$AK$127,11,0)</f>
        <v>75.2</v>
      </c>
      <c r="DE494" s="18" t="str">
        <f>VLOOKUP($A494,[9]ESTADISTICAS_EN_EDUCACION_BASIC!$C$3:$AK$127,6,0)</f>
        <v>66.3</v>
      </c>
      <c r="DF494" s="18" t="str">
        <f>VLOOKUP($A494,[9]ESTADISTICAS_EN_EDUCACION_BASIC!$C$3:$AK$127,18,0)</f>
        <v>2.65</v>
      </c>
      <c r="DG494" s="18" t="str">
        <f>VLOOKUP($A494,[9]ESTADISTICAS_EN_EDUCACION_BASIC!$C$3:$AK$127,28,0)</f>
        <v>0.01</v>
      </c>
      <c r="DH494" s="38">
        <f>VLOOKUP(A494,[10]Hoja4!$A$1:$D$63,4,0)</f>
        <v>59.737156511350058</v>
      </c>
      <c r="DI494" s="18">
        <f>VLOOKUP(A494,[10]Hoja4!$A$1:$D$63,2,0)</f>
        <v>8</v>
      </c>
      <c r="DJ494" s="38">
        <f>VLOOKUP(A494,'[10]AS 6 - 11'!$A$1:$D$84,4,0)</f>
        <v>52.2700119474313</v>
      </c>
      <c r="DK494" s="18">
        <f>VLOOKUP(A494,'[10]AS 6 - 11'!$A$1:$D$84,2,0)</f>
        <v>7</v>
      </c>
      <c r="DL494" s="38">
        <f>VLOOKUP(A494,'[10]VIPNAL 6 - 11'!$A$1:$D$28,4,0)</f>
        <v>14.934289127837514</v>
      </c>
      <c r="DM494" s="18">
        <f>VLOOKUP(A494,'[10]VIPNAL 6 - 11'!$A$1:$D$28,2,0)</f>
        <v>2</v>
      </c>
      <c r="DN494" s="38">
        <f>VLOOKUP(A494,[10]Hoja8!$A$1:$D$72,4,0)</f>
        <v>71.128354348528944</v>
      </c>
      <c r="DO494" s="18">
        <f>VLOOKUP(A494,[10]Hoja8!$A$1:$D$72,2,0)</f>
        <v>11</v>
      </c>
      <c r="DP494" s="18">
        <v>0</v>
      </c>
      <c r="DQ494" s="18">
        <v>0</v>
      </c>
      <c r="DR494" s="18">
        <v>0</v>
      </c>
      <c r="DS494" s="18">
        <v>0</v>
      </c>
      <c r="DT494" s="18">
        <v>0</v>
      </c>
      <c r="DU494" s="18">
        <v>0</v>
      </c>
      <c r="DV494" s="18">
        <v>0</v>
      </c>
      <c r="DW494" s="18">
        <v>0</v>
      </c>
      <c r="DX494" s="18">
        <v>0</v>
      </c>
      <c r="DY494" s="18">
        <v>0</v>
      </c>
      <c r="DZ494" s="188">
        <v>0.52365159713737131</v>
      </c>
      <c r="EA494" s="189">
        <v>3</v>
      </c>
      <c r="EB494" s="188">
        <v>10.772766446423441</v>
      </c>
      <c r="EC494" s="189">
        <v>75</v>
      </c>
      <c r="ED494" s="38">
        <f>VLOOKUP(A494,'[3]2019'!$A$8:$K$140,11,0)</f>
        <v>0.56369785794813976</v>
      </c>
      <c r="EE494" s="18">
        <f>VLOOKUP(A494,'[3]2019'!$A$8:$K$140,10,0)</f>
        <v>8</v>
      </c>
      <c r="EF494" s="18" t="str">
        <f>VLOOKUP($A494,[9]ESTADISTICAS_EN_EDUCACION_BASIC!$C$3:$AK$127,11,0)</f>
        <v>75.2</v>
      </c>
      <c r="EG494" s="18" t="str">
        <f>VLOOKUP($A494,[9]ESTADISTICAS_EN_EDUCACION_BASIC!$C$3:$AK$127,7,0)</f>
        <v>70.7</v>
      </c>
      <c r="EH494" s="18" t="str">
        <f>VLOOKUP($A494,[9]ESTADISTICAS_EN_EDUCACION_BASIC!$C$3:$AK$127,18,0)</f>
        <v>2.65</v>
      </c>
      <c r="EI494" s="18" t="str">
        <f>VLOOKUP($A494,[9]ESTADISTICAS_EN_EDUCACION_BASIC!$C$3:$AK$127,29,0)</f>
        <v>0.01</v>
      </c>
      <c r="EJ494" s="31"/>
      <c r="EK494" s="31"/>
      <c r="EL494" s="18" t="str">
        <f>VLOOKUP($A494,[9]ESTADISTICAS_EN_EDUCACION_BASIC!$C$3:$AK$127,13,0)</f>
        <v>99.4</v>
      </c>
      <c r="EM494" s="18" t="str">
        <f>VLOOKUP($A494,[9]ESTADISTICAS_EN_EDUCACION_BASIC!$C$3:$AK$127,8,0)</f>
        <v>54.4</v>
      </c>
      <c r="EN494" s="18" t="str">
        <f>VLOOKUP($A494,[9]ESTADISTICAS_EN_EDUCACION_BASIC!$C$3:$AK$127,20,0)</f>
        <v>5.35</v>
      </c>
      <c r="EO494" s="18" t="str">
        <f>VLOOKUP($A494,[9]ESTADISTICAS_EN_EDUCACION_BASIC!$C$3:$AK$127,30,0)</f>
        <v>0.14</v>
      </c>
      <c r="EP494" s="38">
        <f>VLOOKUP(A494,[10]Hoja2!$A$1:$D$72,4,0)</f>
        <v>71.128354348528944</v>
      </c>
      <c r="EQ494" s="18">
        <f>VLOOKUP(A494,[10]Hoja2!$A$1:$D$72,2,0)</f>
        <v>11</v>
      </c>
      <c r="ER494" s="38">
        <f>VLOOKUP(A494,[10]Hoja3!$A$1:$D$89,4,0)</f>
        <v>45.263498221791146</v>
      </c>
      <c r="ES494" s="18">
        <f>VLOOKUP(A494,[10]Hoja3!$A$1:$D$89,2,0)</f>
        <v>7</v>
      </c>
      <c r="ET494" s="38">
        <f>VLOOKUP(A494,[10]Hoja5!$A$1:$D$76,4,0)</f>
        <v>174.58777885548011</v>
      </c>
      <c r="EU494" s="18">
        <f>VLOOKUP(A494,[10]Hoja5!$A$1:$D$75,2,0)</f>
        <v>27</v>
      </c>
      <c r="EV494" s="38">
        <f>VLOOKUP(A494,[10]Hoja7!$A$1:$D$76,4,0)</f>
        <v>77.594568380213389</v>
      </c>
      <c r="EW494" s="18">
        <f>VLOOKUP(A494,[10]Hoja7!$A$1:$D$77,2,0)</f>
        <v>12</v>
      </c>
      <c r="EX494" s="31"/>
      <c r="EY494" s="188">
        <v>30.26196928635953</v>
      </c>
      <c r="EZ494" s="189">
        <v>268</v>
      </c>
      <c r="FA494" s="188">
        <v>38.801422041645509</v>
      </c>
      <c r="FB494" s="189">
        <v>382</v>
      </c>
      <c r="FC494" s="38">
        <f>VLOOKUP(A494,[10]Hoja15!$A$1:$D$63,4,0)</f>
        <v>25.845803933731361</v>
      </c>
      <c r="FD494" s="18">
        <f>VLOOKUP(A494,[10]Hoja15!$A$1:$D$63,2,0)</f>
        <v>10</v>
      </c>
      <c r="FE494" s="38">
        <f>VLOOKUP(A494,[10]Hoja16!$A$1:$D$88,4,0)</f>
        <v>2.5845803933731357</v>
      </c>
      <c r="FF494" s="18">
        <f>VLOOKUP(A494,[10]Hoja16!$A$1:$D$88,2,0)</f>
        <v>1</v>
      </c>
      <c r="FG494" s="38">
        <f>VLOOKUP(A494,[10]Hoja17!$A$1:$D$33,4,0)</f>
        <v>2.5845803933731357</v>
      </c>
      <c r="FH494" s="18">
        <f>VLOOKUP(A494,[10]Hoja17!$A$1:$D$33,2,0)</f>
        <v>1</v>
      </c>
      <c r="FI494" s="38">
        <f>VLOOKUP(A494,[10]Hoja18!$A$1:$D$40,4,0)</f>
        <v>10.338321573492543</v>
      </c>
      <c r="FJ494" s="18">
        <f>VLOOKUP(A494,[10]Hoja18!$A$1:$D$40,2,0)</f>
        <v>4</v>
      </c>
      <c r="FK494" s="38">
        <f>VLOOKUP(A494,[10]Hoja19!$A$1:$D$97,4,0)</f>
        <v>41.353286293970172</v>
      </c>
      <c r="FL494" s="18">
        <f>VLOOKUP(A494,[10]Hoja19!$A$1:$D$97,2,0)</f>
        <v>16</v>
      </c>
      <c r="FM494" s="38">
        <f>VLOOKUP(A494,[10]Hoja20!$A$1:$D$91,4,0)</f>
        <v>167.99772556925384</v>
      </c>
      <c r="FN494" s="18">
        <f>VLOOKUP(A494,[10]Hoja20!$A$1:$D$91,2,0)</f>
        <v>65</v>
      </c>
      <c r="FO494" s="38">
        <f>VLOOKUP(A494,[10]Hoja21!$A$1:$D$101,4,0)</f>
        <v>294.64216484453749</v>
      </c>
      <c r="FP494" s="18">
        <f>VLOOKUP(A494,[10]Hoja21!$A$1:$D$101,2,0)</f>
        <v>114</v>
      </c>
      <c r="FQ494" s="38">
        <f>VLOOKUP(A494,[10]Hoja22!$A$1:$D$60,4,0)</f>
        <v>15.507482360238814</v>
      </c>
      <c r="FR494" s="18">
        <f>VLOOKUP(A494,[10]Hoja22!$A$1:$D$60,2,0)</f>
        <v>6</v>
      </c>
      <c r="FS494" s="38">
        <f>VLOOKUP(A494,'[3]2019'!$A$8:$M$140,13,0)</f>
        <v>0.57244261262808405</v>
      </c>
      <c r="FT494" s="18">
        <f>VLOOKUP(A494,'[3]2019'!$A$8:$M$140,12,0)</f>
        <v>10</v>
      </c>
      <c r="FU494" s="38">
        <f>VLOOKUP(A494,'[3]2019'!$A$8:$O$140,15,0)</f>
        <v>0.52637119696810186</v>
      </c>
      <c r="FV494" s="18">
        <f>VLOOKUP(A494,'[3]2019'!$A$8:$O$140,14,0)</f>
        <v>10</v>
      </c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31"/>
      <c r="HL494" s="31"/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31"/>
      <c r="HY494" s="31"/>
      <c r="HZ494" s="31"/>
      <c r="IA494" s="31"/>
      <c r="IB494" s="31"/>
      <c r="IC494" s="31"/>
      <c r="ID494" s="31"/>
      <c r="IE494" s="31"/>
      <c r="IF494" s="31"/>
      <c r="IG494" s="31"/>
      <c r="IH494" s="31"/>
      <c r="II494" s="31"/>
    </row>
    <row r="495" spans="1:243" s="11" customFormat="1" ht="12.75">
      <c r="A495" s="17" t="s">
        <v>913</v>
      </c>
      <c r="B495" s="18" t="s">
        <v>914</v>
      </c>
      <c r="C495" s="17" t="s">
        <v>466</v>
      </c>
      <c r="D495" s="25">
        <v>6</v>
      </c>
      <c r="E495" s="27">
        <v>2019</v>
      </c>
      <c r="F495" s="31"/>
      <c r="G495" s="194">
        <v>24553</v>
      </c>
      <c r="H495" s="194">
        <v>8131</v>
      </c>
      <c r="I495" s="194">
        <v>16422</v>
      </c>
      <c r="J495" s="200">
        <v>32.78</v>
      </c>
      <c r="K495" s="40">
        <f>VLOOKUP(A495,'[6]1.COBERTURA  DANE'!$B$7:$G$139,5,0)</f>
        <v>6883</v>
      </c>
      <c r="L495" s="26">
        <v>36.36</v>
      </c>
      <c r="M495" s="32">
        <v>7634</v>
      </c>
      <c r="N495" s="187">
        <v>1383</v>
      </c>
      <c r="O495" s="187">
        <v>662</v>
      </c>
      <c r="P495" s="187">
        <v>721</v>
      </c>
      <c r="Q495" s="196">
        <f>VLOOKUP($A495,[7]Hoja1!$A$1:$H$3750,6,0)</f>
        <v>1672</v>
      </c>
      <c r="R495" s="196">
        <f>VLOOKUP($A495,[7]Hoja1!$A$1:$H$3750,7,0)</f>
        <v>802</v>
      </c>
      <c r="S495" s="196">
        <f>VLOOKUP($A495,[7]Hoja1!$A$1:$H$3750,8,0)</f>
        <v>870</v>
      </c>
      <c r="T495" s="187">
        <v>1536</v>
      </c>
      <c r="U495" s="187">
        <v>755</v>
      </c>
      <c r="V495" s="187">
        <v>781</v>
      </c>
      <c r="W495" s="198">
        <f>VLOOKUP($A495,[7]Hoja1!$A$1:$K$3750,9,0)</f>
        <v>1921</v>
      </c>
      <c r="X495" s="198">
        <f>VLOOKUP($A495,[7]Hoja1!$A$1:$K$3750,10,0)</f>
        <v>954</v>
      </c>
      <c r="Y495" s="198">
        <f>VLOOKUP($A495,[7]Hoja1!$A$1:$K$3750,11,0)</f>
        <v>967</v>
      </c>
      <c r="Z495" s="187">
        <v>1734</v>
      </c>
      <c r="AA495" s="187">
        <v>879</v>
      </c>
      <c r="AB495" s="187">
        <v>855</v>
      </c>
      <c r="AC495" s="198">
        <f>VLOOKUP(A495,[7]Hoja1!$A$1:$Q$3765,12,0)</f>
        <v>2147</v>
      </c>
      <c r="AD495" s="198">
        <f>VLOOKUP($A495,[7]Hoja1!$A$1:$Q$3765,13,0)</f>
        <v>1104</v>
      </c>
      <c r="AE495" s="198">
        <f>VLOOKUP($A495,[7]Hoja1!$A$1:$Q$3750,14,0)</f>
        <v>1043</v>
      </c>
      <c r="AF495" s="187">
        <v>1801</v>
      </c>
      <c r="AG495" s="187">
        <v>939</v>
      </c>
      <c r="AH495" s="187">
        <v>862</v>
      </c>
      <c r="AI495" s="198">
        <f>VLOOKUP($A495,[7]Hoja1!$A$1:$Q$3750,15,0)</f>
        <v>3655</v>
      </c>
      <c r="AJ495" s="198">
        <f>VLOOKUP($A495,[7]Hoja1!$A$1:$Q$3750,16,0)</f>
        <v>1918</v>
      </c>
      <c r="AK495" s="198">
        <f>VLOOKUP($A495,[7]Hoja1!$A$1:$Q$3750,17,0)</f>
        <v>1737</v>
      </c>
      <c r="AL495" s="187">
        <v>1684</v>
      </c>
      <c r="AM495" s="187">
        <v>889</v>
      </c>
      <c r="AN495" s="187">
        <v>795</v>
      </c>
      <c r="AO495" s="31"/>
      <c r="AP495" s="31"/>
      <c r="AQ495" s="31"/>
      <c r="AR495" s="31"/>
      <c r="AS495" s="27"/>
      <c r="AT495" s="31"/>
      <c r="AU495" s="31"/>
      <c r="AV495" s="31"/>
      <c r="AW495" s="31"/>
      <c r="AX495" s="38">
        <f>VLOOKUP(A495,[2]INFANTIL!$A$8:$AE$140,31,0)</f>
        <v>7.5757575757575761</v>
      </c>
      <c r="AY495" s="18">
        <f>VLOOKUP(A495,[2]INFANTIL!$A$8:$AE$140,30,0)</f>
        <v>1</v>
      </c>
      <c r="AZ495" s="199">
        <f>VLOOKUP(A495,'[3]2019'!$A$8:$E$140,5,0)</f>
        <v>0.72306579898770784</v>
      </c>
      <c r="BA495" s="23">
        <f>VLOOKUP(A495,'[3]2019'!$A$8:$F$140,4,0)</f>
        <v>1</v>
      </c>
      <c r="BB495" s="22">
        <f>VLOOKUP(A495,'[2]MATERNAS DIRECTAS'!$A$8:$AE$140,31,0)</f>
        <v>0</v>
      </c>
      <c r="BC495" s="23">
        <f>VLOOKUP(A495,'[2]MATERNAS DIRECTAS'!$A$8:$AE$140,30,0)</f>
        <v>0</v>
      </c>
      <c r="BD495" s="28">
        <v>0</v>
      </c>
      <c r="BE495" s="29">
        <v>0</v>
      </c>
      <c r="BF495" s="38">
        <f>VLOOKUP(A495,[8]Controles!$A$7:$P$139,12,0)</f>
        <v>3.7878787878787881</v>
      </c>
      <c r="BG495" s="18">
        <f>VLOOKUP(A495,[8]Controles!$A$7:$L$139,11,0)</f>
        <v>5</v>
      </c>
      <c r="BH495" s="38">
        <f>VLOOKUP(A495,[8]Peso!$A$7:$D$139,4,0)</f>
        <v>9.8484848484848477</v>
      </c>
      <c r="BI495" s="18">
        <f>VLOOKUP(A495,[8]Peso!$A$7:$D$139,3,0)</f>
        <v>13</v>
      </c>
      <c r="BJ495" s="22">
        <f>VLOOKUP(A495,'[2]EDA &lt; 5AÑOS'!$A$8:$AE$140,31,0)</f>
        <v>0</v>
      </c>
      <c r="BK495" s="23">
        <f>VLOOKUP(A495,'[2]EDA &lt; 5AÑOS'!$A$8:$AE$140,30,0)</f>
        <v>0</v>
      </c>
      <c r="BL495" s="22">
        <f>VLOOKUP(A495,'[2]IRA &lt; 5AÑOS'!$A$8:$AE$140,31,0)</f>
        <v>0</v>
      </c>
      <c r="BM495" s="23">
        <f>VLOOKUP(A495,'[2]IRA &lt; 5AÑOS'!$A$8:$AE$140,30,0)</f>
        <v>0</v>
      </c>
      <c r="BN495" s="18">
        <v>0</v>
      </c>
      <c r="BO495" s="18">
        <v>0</v>
      </c>
      <c r="BP495" s="18">
        <v>0</v>
      </c>
      <c r="BQ495" s="18">
        <v>0</v>
      </c>
      <c r="BR495" s="37">
        <v>0</v>
      </c>
      <c r="BS495" s="26">
        <v>0</v>
      </c>
      <c r="BT495" s="18">
        <v>0</v>
      </c>
      <c r="BU495" s="18">
        <v>0</v>
      </c>
      <c r="BV495" s="201">
        <v>0.1981981981981982</v>
      </c>
      <c r="BW495" s="201">
        <v>0.71621621621621623</v>
      </c>
      <c r="BX495" s="201">
        <v>0.57657657657657657</v>
      </c>
      <c r="BY495" s="201">
        <v>0.71621621621621623</v>
      </c>
      <c r="BZ495" s="201">
        <v>0.57657657657657657</v>
      </c>
      <c r="CA495" s="201">
        <v>0.79729729729729726</v>
      </c>
      <c r="CB495" s="201">
        <v>0.63963963963963966</v>
      </c>
      <c r="CC495" s="18" t="str">
        <f>VLOOKUP(A495,[9]ESTADISTICAS_EN_EDUCACION_BASIC!$C$3:$AK$127,10,0)</f>
        <v>69.5</v>
      </c>
      <c r="CD495" s="18" t="str">
        <f>VLOOKUP(A495,[9]ESTADISTICAS_EN_EDUCACION_BASIC!$C$3:$AK$158,5,0)</f>
        <v>43.7</v>
      </c>
      <c r="CE495" s="18" t="str">
        <f>VLOOKUP(A495,[9]ESTADISTICAS_EN_EDUCACION_BASIC!$C$3:$AK$127,17,0)</f>
        <v>2.26</v>
      </c>
      <c r="CF495" s="24"/>
      <c r="CG495" s="24"/>
      <c r="CH495" s="20" t="e">
        <f>VLOOKUP(A495,#REF!,4,0)</f>
        <v>#REF!</v>
      </c>
      <c r="CI495" s="21" t="e">
        <f>VLOOKUP(A495,#REF!,2,0)</f>
        <v>#REF!</v>
      </c>
      <c r="CJ495" s="38">
        <f>VLOOKUP(A495,'[3]2019'!$A$8:$G$140,7,0)</f>
        <v>0</v>
      </c>
      <c r="CK495" s="18">
        <f>VLOOKUP(A495,'[3]2019'!$A$9:$G$140,6,0)</f>
        <v>0</v>
      </c>
      <c r="CL495" s="18">
        <v>71.680000000000007</v>
      </c>
      <c r="CM495" s="26">
        <v>1</v>
      </c>
      <c r="CN495" s="18">
        <v>0</v>
      </c>
      <c r="CO495" s="18">
        <v>0</v>
      </c>
      <c r="CP495" s="18">
        <v>0</v>
      </c>
      <c r="CQ495" s="18">
        <v>0</v>
      </c>
      <c r="CR495" s="18">
        <v>0</v>
      </c>
      <c r="CS495" s="18">
        <v>0</v>
      </c>
      <c r="CT495" s="18">
        <v>0</v>
      </c>
      <c r="CU495" s="18">
        <v>0</v>
      </c>
      <c r="CV495" s="18">
        <v>0</v>
      </c>
      <c r="CW495" s="18">
        <v>0</v>
      </c>
      <c r="CX495" s="18">
        <v>0</v>
      </c>
      <c r="CY495" s="18">
        <v>0</v>
      </c>
      <c r="CZ495" s="38">
        <v>0</v>
      </c>
      <c r="DA495" s="18">
        <v>0</v>
      </c>
      <c r="DB495" s="38">
        <f>VLOOKUP(A495,'[3]2019'!$A$8:$I$140,9,0)</f>
        <v>0</v>
      </c>
      <c r="DC495" s="18">
        <f>VLOOKUP(A495,'[3]2019'!$A$8:$I$140,8,0)</f>
        <v>0</v>
      </c>
      <c r="DD495" s="18" t="str">
        <f>VLOOKUP(A495,[9]ESTADISTICAS_EN_EDUCACION_BASIC!$C$3:$AK$127,11,0)</f>
        <v>103.6</v>
      </c>
      <c r="DE495" s="18" t="str">
        <f>VLOOKUP($A495,[9]ESTADISTICAS_EN_EDUCACION_BASIC!$C$3:$AK$127,6,0)</f>
        <v>81.6</v>
      </c>
      <c r="DF495" s="18" t="str">
        <f>VLOOKUP($A495,[9]ESTADISTICAS_EN_EDUCACION_BASIC!$C$3:$AK$127,18,0)</f>
        <v>2.51</v>
      </c>
      <c r="DG495" s="18" t="str">
        <f>VLOOKUP($A495,[9]ESTADISTICAS_EN_EDUCACION_BASIC!$C$3:$AK$127,28,0)</f>
        <v>1.92</v>
      </c>
      <c r="DH495" s="38">
        <f>VLOOKUP(A495,[10]Hoja4!$A$1:$D$63,4,0)</f>
        <v>208.22488287350339</v>
      </c>
      <c r="DI495" s="18">
        <f>VLOOKUP(A495,[10]Hoja4!$A$1:$D$63,2,0)</f>
        <v>4</v>
      </c>
      <c r="DJ495" s="38">
        <f>VLOOKUP(A495,'[10]AS 6 - 11'!$A$1:$D$84,4,0)</f>
        <v>208.22488287350339</v>
      </c>
      <c r="DK495" s="18">
        <f>VLOOKUP(A495,'[10]AS 6 - 11'!$A$1:$D$84,2,0)</f>
        <v>4</v>
      </c>
      <c r="DL495" s="18">
        <v>0</v>
      </c>
      <c r="DM495" s="18">
        <v>0</v>
      </c>
      <c r="DN495" s="38">
        <f>VLOOKUP(A495,[10]Hoja8!$A$1:$D$72,4,0)</f>
        <v>46.576618537494177</v>
      </c>
      <c r="DO495" s="18">
        <f>VLOOKUP(A495,[10]Hoja8!$A$1:$D$72,2,0)</f>
        <v>1</v>
      </c>
      <c r="DP495" s="38">
        <f>VLOOKUP(A495,[10]Hoja10!$A$1:$D$61,4,0)</f>
        <v>46.576618537494177</v>
      </c>
      <c r="DQ495" s="18">
        <f>VLOOKUP(A495,[10]Hoja10!$A$1:$D$61,2,0)</f>
        <v>1</v>
      </c>
      <c r="DR495" s="18">
        <v>0</v>
      </c>
      <c r="DS495" s="18">
        <v>0</v>
      </c>
      <c r="DT495" s="18">
        <v>0</v>
      </c>
      <c r="DU495" s="18">
        <v>0</v>
      </c>
      <c r="DV495" s="18">
        <v>0</v>
      </c>
      <c r="DW495" s="18">
        <v>0</v>
      </c>
      <c r="DX495" s="38">
        <f>VLOOKUP(A495,[10]Hoja14!$A$1:$D$13,4,0)</f>
        <v>46.576618537494177</v>
      </c>
      <c r="DY495" s="18">
        <f>VLOOKUP(A495,[10]Hoja14!$A$1:$D$13,2,0)</f>
        <v>1</v>
      </c>
      <c r="DZ495" s="188">
        <v>3.5087719298245617</v>
      </c>
      <c r="EA495" s="189">
        <v>3</v>
      </c>
      <c r="EB495" s="188">
        <v>32.482598607888633</v>
      </c>
      <c r="EC495" s="189">
        <v>28</v>
      </c>
      <c r="ED495" s="38">
        <f>VLOOKUP(A495,'[3]2019'!$A$8:$K$140,11,0)</f>
        <v>1.1104941699056081</v>
      </c>
      <c r="EE495" s="18">
        <f>VLOOKUP(A495,'[3]2019'!$A$8:$K$140,10,0)</f>
        <v>2</v>
      </c>
      <c r="EF495" s="18" t="str">
        <f>VLOOKUP($A495,[9]ESTADISTICAS_EN_EDUCACION_BASIC!$C$3:$AK$127,11,0)</f>
        <v>103.6</v>
      </c>
      <c r="EG495" s="18">
        <f>VLOOKUP($A495,[9]ESTADISTICAS_EN_EDUCACION_BASIC!$C$3:$AK$127,7,0)</f>
        <v>76</v>
      </c>
      <c r="EH495" s="18" t="str">
        <f>VLOOKUP($A495,[9]ESTADISTICAS_EN_EDUCACION_BASIC!$C$3:$AK$127,18,0)</f>
        <v>2.51</v>
      </c>
      <c r="EI495" s="18" t="str">
        <f>VLOOKUP($A495,[9]ESTADISTICAS_EN_EDUCACION_BASIC!$C$3:$AK$127,29,0)</f>
        <v>6.86</v>
      </c>
      <c r="EJ495" s="31"/>
      <c r="EK495" s="31"/>
      <c r="EL495" s="18" t="str">
        <f>VLOOKUP($A495,[9]ESTADISTICAS_EN_EDUCACION_BASIC!$C$3:$AK$127,13,0)</f>
        <v>86.8</v>
      </c>
      <c r="EM495" s="18" t="str">
        <f>VLOOKUP($A495,[9]ESTADISTICAS_EN_EDUCACION_BASIC!$C$3:$AK$127,8,0)</f>
        <v>40.2</v>
      </c>
      <c r="EN495" s="18" t="str">
        <f>VLOOKUP($A495,[9]ESTADISTICAS_EN_EDUCACION_BASIC!$C$3:$AK$127,20,0)</f>
        <v>2.48</v>
      </c>
      <c r="EO495" s="18" t="str">
        <f>VLOOKUP($A495,[9]ESTADISTICAS_EN_EDUCACION_BASIC!$C$3:$AK$127,30,0)</f>
        <v>1.06</v>
      </c>
      <c r="EP495" s="38">
        <f>VLOOKUP(A495,[10]Hoja2!$A$1:$D$72,4,0)</f>
        <v>46.576618537494177</v>
      </c>
      <c r="EQ495" s="18">
        <f>VLOOKUP(A495,[10]Hoja2!$A$1:$D$72,2,0)</f>
        <v>1</v>
      </c>
      <c r="ER495" s="38">
        <f>VLOOKUP(A495,[10]Hoja3!$A$1:$D$89,4,0)</f>
        <v>279.45971122496508</v>
      </c>
      <c r="ES495" s="18">
        <f>VLOOKUP(A495,[10]Hoja3!$A$1:$D$89,2,0)</f>
        <v>6</v>
      </c>
      <c r="ET495" s="38">
        <f>VLOOKUP(A495,[10]Hoja5!$A$1:$D$76,4,0)</f>
        <v>232.88309268747091</v>
      </c>
      <c r="EU495" s="18">
        <f>VLOOKUP(A495,[10]Hoja5!$A$1:$D$75,2,0)</f>
        <v>5</v>
      </c>
      <c r="EV495" s="38">
        <f>VLOOKUP(A495,[10]Hoja7!$A$1:$D$76,4,0)</f>
        <v>93.153237074988354</v>
      </c>
      <c r="EW495" s="18">
        <f>VLOOKUP(A495,[10]Hoja7!$A$1:$D$77,2,0)</f>
        <v>2</v>
      </c>
      <c r="EX495" s="31"/>
      <c r="EY495" s="190">
        <v>52.830188679245282</v>
      </c>
      <c r="EZ495" s="191">
        <v>42</v>
      </c>
      <c r="FA495" s="188">
        <v>41.223404255319146</v>
      </c>
      <c r="FB495" s="189">
        <v>31</v>
      </c>
      <c r="FC495" s="18">
        <v>0</v>
      </c>
      <c r="FD495" s="18">
        <v>0</v>
      </c>
      <c r="FE495" s="38">
        <f>VLOOKUP(A495,[10]Hoja16!$A$1:$D$88,4,0)</f>
        <v>27.359781121751027</v>
      </c>
      <c r="FF495" s="18">
        <f>VLOOKUP(A495,[10]Hoja16!$A$1:$D$88,2,0)</f>
        <v>1</v>
      </c>
      <c r="FG495" s="18">
        <v>0</v>
      </c>
      <c r="FH495" s="18">
        <v>0</v>
      </c>
      <c r="FI495" s="38">
        <f>VLOOKUP(A495,[10]Hoja18!$A$1:$D$40,4,0)</f>
        <v>27.359781121751027</v>
      </c>
      <c r="FJ495" s="18">
        <f>VLOOKUP(A495,[10]Hoja18!$A$1:$D$40,2,0)</f>
        <v>1</v>
      </c>
      <c r="FK495" s="38">
        <f>VLOOKUP(A495,[10]Hoja19!$A$1:$D$97,4,0)</f>
        <v>54.719562243502054</v>
      </c>
      <c r="FL495" s="18">
        <f>VLOOKUP(A495,[10]Hoja19!$A$1:$D$97,2,0)</f>
        <v>2</v>
      </c>
      <c r="FM495" s="38">
        <f>VLOOKUP(A495,[10]Hoja20!$A$1:$D$91,4,0)</f>
        <v>164.15868673050616</v>
      </c>
      <c r="FN495" s="18">
        <f>VLOOKUP(A495,[10]Hoja20!$A$1:$D$91,2,0)</f>
        <v>6</v>
      </c>
      <c r="FO495" s="38">
        <f>VLOOKUP(A495,[10]Hoja21!$A$1:$D$101,4,0)</f>
        <v>383.03693570451435</v>
      </c>
      <c r="FP495" s="18">
        <f>VLOOKUP(A495,[10]Hoja21!$A$1:$D$101,2,0)</f>
        <v>14</v>
      </c>
      <c r="FQ495" s="38">
        <f>VLOOKUP(A495,[10]Hoja22!$A$1:$D$60,4,0)</f>
        <v>27.359781121751027</v>
      </c>
      <c r="FR495" s="18">
        <f>VLOOKUP(A495,[10]Hoja22!$A$1:$D$60,2,0)</f>
        <v>1</v>
      </c>
      <c r="FS495" s="38">
        <f>VLOOKUP(A495,'[3]2019'!$A$8:$M$140,13,0)</f>
        <v>1.7814726840855108</v>
      </c>
      <c r="FT495" s="18">
        <f>VLOOKUP(A495,'[3]2019'!$A$8:$M$140,12,0)</f>
        <v>3</v>
      </c>
      <c r="FU495" s="38">
        <f>VLOOKUP(A495,'[3]2019'!$A$8:$O$140,15,0)</f>
        <v>0.64102564102564108</v>
      </c>
      <c r="FV495" s="18">
        <f>VLOOKUP(A495,'[3]2019'!$A$8:$O$140,14,0)</f>
        <v>1</v>
      </c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</row>
    <row r="496" spans="1:243" s="11" customFormat="1" ht="12.75">
      <c r="A496" s="17" t="s">
        <v>923</v>
      </c>
      <c r="B496" s="18" t="s">
        <v>924</v>
      </c>
      <c r="C496" s="17" t="s">
        <v>441</v>
      </c>
      <c r="D496" s="25">
        <v>6</v>
      </c>
      <c r="E496" s="27">
        <v>2019</v>
      </c>
      <c r="F496" s="31"/>
      <c r="G496" s="194">
        <v>20657</v>
      </c>
      <c r="H496" s="194">
        <v>8817</v>
      </c>
      <c r="I496" s="194">
        <v>11840</v>
      </c>
      <c r="J496" s="200">
        <v>17.57</v>
      </c>
      <c r="K496" s="40">
        <f>VLOOKUP(A496,'[6]1.COBERTURA  DANE'!$B$7:$G$139,5,0)</f>
        <v>2706</v>
      </c>
      <c r="L496" s="26">
        <v>119.93</v>
      </c>
      <c r="M496" s="32">
        <v>18471</v>
      </c>
      <c r="N496" s="187">
        <v>2433</v>
      </c>
      <c r="O496" s="187">
        <v>1241</v>
      </c>
      <c r="P496" s="187">
        <v>1192</v>
      </c>
      <c r="Q496" s="196">
        <f>VLOOKUP($A496,[7]Hoja1!$A$1:$H$3750,6,0)</f>
        <v>2898</v>
      </c>
      <c r="R496" s="196">
        <f>VLOOKUP($A496,[7]Hoja1!$A$1:$H$3750,7,0)</f>
        <v>1479</v>
      </c>
      <c r="S496" s="196">
        <f>VLOOKUP($A496,[7]Hoja1!$A$1:$H$3750,8,0)</f>
        <v>1419</v>
      </c>
      <c r="T496" s="187">
        <v>2216</v>
      </c>
      <c r="U496" s="187">
        <v>1137</v>
      </c>
      <c r="V496" s="187">
        <v>1079</v>
      </c>
      <c r="W496" s="198">
        <f>VLOOKUP($A496,[7]Hoja1!$A$1:$K$3750,9,0)</f>
        <v>2569</v>
      </c>
      <c r="X496" s="198">
        <f>VLOOKUP($A496,[7]Hoja1!$A$1:$K$3750,10,0)</f>
        <v>1321</v>
      </c>
      <c r="Y496" s="198">
        <f>VLOOKUP($A496,[7]Hoja1!$A$1:$K$3750,11,0)</f>
        <v>1248</v>
      </c>
      <c r="Z496" s="187">
        <v>1984</v>
      </c>
      <c r="AA496" s="187">
        <v>1027</v>
      </c>
      <c r="AB496" s="187">
        <v>957</v>
      </c>
      <c r="AC496" s="198">
        <f>VLOOKUP(A496,[7]Hoja1!$A$1:$Q$3765,12,0)</f>
        <v>2273</v>
      </c>
      <c r="AD496" s="198">
        <f>VLOOKUP($A496,[7]Hoja1!$A$1:$Q$3765,13,0)</f>
        <v>1182</v>
      </c>
      <c r="AE496" s="198">
        <f>VLOOKUP($A496,[7]Hoja1!$A$1:$Q$3750,14,0)</f>
        <v>1091</v>
      </c>
      <c r="AF496" s="187">
        <v>1808</v>
      </c>
      <c r="AG496" s="187">
        <v>942</v>
      </c>
      <c r="AH496" s="187">
        <v>866</v>
      </c>
      <c r="AI496" s="198">
        <f>VLOOKUP($A496,[7]Hoja1!$A$1:$Q$3750,15,0)</f>
        <v>3455</v>
      </c>
      <c r="AJ496" s="198">
        <f>VLOOKUP($A496,[7]Hoja1!$A$1:$Q$3750,16,0)</f>
        <v>1763</v>
      </c>
      <c r="AK496" s="198">
        <f>VLOOKUP($A496,[7]Hoja1!$A$1:$Q$3750,17,0)</f>
        <v>1692</v>
      </c>
      <c r="AL496" s="187">
        <v>1607</v>
      </c>
      <c r="AM496" s="187">
        <v>826</v>
      </c>
      <c r="AN496" s="187">
        <v>781</v>
      </c>
      <c r="AO496" s="31"/>
      <c r="AP496" s="31"/>
      <c r="AQ496" s="31"/>
      <c r="AR496" s="31"/>
      <c r="AS496" s="27"/>
      <c r="AT496" s="31"/>
      <c r="AU496" s="31"/>
      <c r="AV496" s="31"/>
      <c r="AW496" s="31"/>
      <c r="AX496" s="38">
        <f>VLOOKUP(A496,[2]INFANTIL!$A$8:$AE$140,31,0)</f>
        <v>26.905829596412559</v>
      </c>
      <c r="AY496" s="18">
        <f>VLOOKUP(A496,[2]INFANTIL!$A$8:$AE$140,30,0)</f>
        <v>6</v>
      </c>
      <c r="AZ496" s="199">
        <f>VLOOKUP(A496,'[3]2019'!$A$8:$E$140,5,0)</f>
        <v>2.8771064529387589</v>
      </c>
      <c r="BA496" s="23">
        <f>VLOOKUP(A496,'[3]2019'!$A$8:$F$140,4,0)</f>
        <v>7</v>
      </c>
      <c r="BB496" s="22">
        <f>VLOOKUP(A496,'[2]MATERNAS DIRECTAS'!$A$8:$AE$140,31,0)</f>
        <v>0</v>
      </c>
      <c r="BC496" s="23">
        <f>VLOOKUP(A496,'[2]MATERNAS DIRECTAS'!$A$8:$AE$140,30,0)</f>
        <v>0</v>
      </c>
      <c r="BD496" s="28">
        <v>0</v>
      </c>
      <c r="BE496" s="29">
        <v>0</v>
      </c>
      <c r="BF496" s="38">
        <f>VLOOKUP(A496,[8]Controles!$A$7:$P$139,12,0)</f>
        <v>4.9327354260089686</v>
      </c>
      <c r="BG496" s="18">
        <f>VLOOKUP(A496,[8]Controles!$A$7:$L$139,11,0)</f>
        <v>11</v>
      </c>
      <c r="BH496" s="38">
        <f>VLOOKUP(A496,[8]Peso!$A$7:$D$139,4,0)</f>
        <v>9.8654708520179373</v>
      </c>
      <c r="BI496" s="18">
        <f>VLOOKUP(A496,[8]Peso!$A$7:$D$139,3,0)</f>
        <v>22</v>
      </c>
      <c r="BJ496" s="22">
        <f>VLOOKUP(A496,'[2]EDA &lt; 5AÑOS'!$A$8:$AE$140,31,0)</f>
        <v>0</v>
      </c>
      <c r="BK496" s="23">
        <f>VLOOKUP(A496,'[2]EDA &lt; 5AÑOS'!$A$8:$AE$140,30,0)</f>
        <v>0</v>
      </c>
      <c r="BL496" s="22">
        <f>VLOOKUP(A496,'[2]IRA &lt; 5AÑOS'!$A$8:$AE$140,31,0)</f>
        <v>0</v>
      </c>
      <c r="BM496" s="23">
        <f>VLOOKUP(A496,'[2]IRA &lt; 5AÑOS'!$A$8:$AE$140,30,0)</f>
        <v>0</v>
      </c>
      <c r="BN496" s="18">
        <v>0</v>
      </c>
      <c r="BO496" s="18">
        <v>0</v>
      </c>
      <c r="BP496" s="18">
        <v>0</v>
      </c>
      <c r="BQ496" s="18">
        <v>0</v>
      </c>
      <c r="BR496" s="37">
        <v>0</v>
      </c>
      <c r="BS496" s="26">
        <v>0</v>
      </c>
      <c r="BT496" s="18">
        <v>0</v>
      </c>
      <c r="BU496" s="18">
        <v>0</v>
      </c>
      <c r="BV496" s="201">
        <v>0.32590529247910865</v>
      </c>
      <c r="BW496" s="201">
        <v>0.83844011142061281</v>
      </c>
      <c r="BX496" s="201">
        <v>0.79944289693593318</v>
      </c>
      <c r="BY496" s="201">
        <v>0.83565459610027859</v>
      </c>
      <c r="BZ496" s="201">
        <v>0.98050139275766013</v>
      </c>
      <c r="CA496" s="201">
        <v>0.95707070707070707</v>
      </c>
      <c r="CB496" s="201">
        <v>0.9747474747474747</v>
      </c>
      <c r="CC496" s="18" t="str">
        <f>VLOOKUP(A496,[9]ESTADISTICAS_EN_EDUCACION_BASIC!$C$3:$AK$127,10,0)</f>
        <v>105.1</v>
      </c>
      <c r="CD496" s="18" t="str">
        <f>VLOOKUP(A496,[9]ESTADISTICAS_EN_EDUCACION_BASIC!$C$3:$AK$158,5,0)</f>
        <v>72.8</v>
      </c>
      <c r="CE496" s="18" t="str">
        <f>VLOOKUP(A496,[9]ESTADISTICAS_EN_EDUCACION_BASIC!$C$3:$AK$127,17,0)</f>
        <v>2.68</v>
      </c>
      <c r="CF496" s="24"/>
      <c r="CG496" s="24"/>
      <c r="CH496" s="20" t="e">
        <f>VLOOKUP(A496,#REF!,4,0)</f>
        <v>#REF!</v>
      </c>
      <c r="CI496" s="21" t="e">
        <f>VLOOKUP(A496,#REF!,2,0)</f>
        <v>#REF!</v>
      </c>
      <c r="CJ496" s="38">
        <f>VLOOKUP(A496,'[3]2019'!$A$8:$G$140,7,0)</f>
        <v>0.45126353790613721</v>
      </c>
      <c r="CK496" s="18">
        <f>VLOOKUP(A496,'[3]2019'!$A$9:$G$140,6,0)</f>
        <v>1</v>
      </c>
      <c r="CL496" s="18">
        <v>41.61</v>
      </c>
      <c r="CM496" s="26">
        <v>1</v>
      </c>
      <c r="CN496" s="18">
        <v>0</v>
      </c>
      <c r="CO496" s="18">
        <v>0</v>
      </c>
      <c r="CP496" s="18">
        <v>0</v>
      </c>
      <c r="CQ496" s="18">
        <v>0</v>
      </c>
      <c r="CR496" s="18">
        <v>0</v>
      </c>
      <c r="CS496" s="18">
        <v>0</v>
      </c>
      <c r="CT496" s="18">
        <v>0</v>
      </c>
      <c r="CU496" s="18">
        <v>0</v>
      </c>
      <c r="CV496" s="18">
        <v>0</v>
      </c>
      <c r="CW496" s="18">
        <v>0</v>
      </c>
      <c r="CX496" s="18">
        <v>0</v>
      </c>
      <c r="CY496" s="18">
        <v>0</v>
      </c>
      <c r="CZ496" s="38">
        <v>0</v>
      </c>
      <c r="DA496" s="18">
        <v>0</v>
      </c>
      <c r="DB496" s="38">
        <f>VLOOKUP(A496,'[3]2019'!$A$8:$I$140,9,0)</f>
        <v>0</v>
      </c>
      <c r="DC496" s="18">
        <f>VLOOKUP(A496,'[3]2019'!$A$8:$I$140,8,0)</f>
        <v>0</v>
      </c>
      <c r="DD496" s="18" t="str">
        <f>VLOOKUP(A496,[9]ESTADISTICAS_EN_EDUCACION_BASIC!$C$3:$AK$127,11,0)</f>
        <v>191.4</v>
      </c>
      <c r="DE496" s="18" t="str">
        <f>VLOOKUP($A496,[9]ESTADISTICAS_EN_EDUCACION_BASIC!$C$3:$AK$127,6,0)</f>
        <v>122.3</v>
      </c>
      <c r="DF496" s="18" t="str">
        <f>VLOOKUP($A496,[9]ESTADISTICAS_EN_EDUCACION_BASIC!$C$3:$AK$127,18,0)</f>
        <v>2.25</v>
      </c>
      <c r="DG496" s="18" t="str">
        <f>VLOOKUP($A496,[9]ESTADISTICAS_EN_EDUCACION_BASIC!$C$3:$AK$127,28,0)</f>
        <v>4.58</v>
      </c>
      <c r="DH496" s="38">
        <v>0</v>
      </c>
      <c r="DI496" s="18">
        <v>0</v>
      </c>
      <c r="DJ496" s="38">
        <v>0</v>
      </c>
      <c r="DK496" s="18">
        <v>0</v>
      </c>
      <c r="DL496" s="18">
        <v>0</v>
      </c>
      <c r="DM496" s="18">
        <v>0</v>
      </c>
      <c r="DN496" s="38">
        <v>0</v>
      </c>
      <c r="DO496" s="18">
        <v>0</v>
      </c>
      <c r="DP496" s="38">
        <f>VLOOKUP(A496,[10]Hoja10!$A$1:$D$61,4,0)</f>
        <v>43.994720633523983</v>
      </c>
      <c r="DQ496" s="18">
        <f>VLOOKUP(A496,[10]Hoja10!$A$1:$D$61,2,0)</f>
        <v>1</v>
      </c>
      <c r="DR496" s="18">
        <v>0</v>
      </c>
      <c r="DS496" s="18">
        <v>0</v>
      </c>
      <c r="DT496" s="38">
        <f>VLOOKUP(A496,[10]Hoja12!$A$1:$D$41,4,0)</f>
        <v>43.994720633523983</v>
      </c>
      <c r="DU496" s="18">
        <f>VLOOKUP(A496,[10]Hoja12!$A$1:$D$41,2,0)</f>
        <v>1</v>
      </c>
      <c r="DV496" s="18">
        <v>0</v>
      </c>
      <c r="DW496" s="18">
        <v>0</v>
      </c>
      <c r="DX496" s="18">
        <v>0</v>
      </c>
      <c r="DY496" s="18">
        <v>0</v>
      </c>
      <c r="DZ496" s="188">
        <v>3.134796238244514</v>
      </c>
      <c r="EA496" s="189">
        <v>3</v>
      </c>
      <c r="EB496" s="188">
        <v>53.117782909930717</v>
      </c>
      <c r="EC496" s="189">
        <v>46</v>
      </c>
      <c r="ED496" s="38">
        <f>VLOOKUP(A496,'[3]2019'!$A$8:$K$140,11,0)</f>
        <v>1.6592920353982301</v>
      </c>
      <c r="EE496" s="18">
        <f>VLOOKUP(A496,'[3]2019'!$A$8:$K$140,10,0)</f>
        <v>3</v>
      </c>
      <c r="EF496" s="18" t="str">
        <f>VLOOKUP($A496,[9]ESTADISTICAS_EN_EDUCACION_BASIC!$C$3:$AK$127,11,0)</f>
        <v>191.4</v>
      </c>
      <c r="EG496" s="18" t="str">
        <f>VLOOKUP($A496,[9]ESTADISTICAS_EN_EDUCACION_BASIC!$C$3:$AK$127,7,0)</f>
        <v>74.4</v>
      </c>
      <c r="EH496" s="18" t="str">
        <f>VLOOKUP($A496,[9]ESTADISTICAS_EN_EDUCACION_BASIC!$C$3:$AK$127,18,0)</f>
        <v>2.25</v>
      </c>
      <c r="EI496" s="18" t="str">
        <f>VLOOKUP($A496,[9]ESTADISTICAS_EN_EDUCACION_BASIC!$C$3:$AK$127,29,0)</f>
        <v>2.29</v>
      </c>
      <c r="EJ496" s="31"/>
      <c r="EK496" s="31"/>
      <c r="EL496" s="18" t="str">
        <f>VLOOKUP($A496,[9]ESTADISTICAS_EN_EDUCACION_BASIC!$C$3:$AK$127,13,0)</f>
        <v>96.6</v>
      </c>
      <c r="EM496" s="18" t="str">
        <f>VLOOKUP($A496,[9]ESTADISTICAS_EN_EDUCACION_BASIC!$C$3:$AK$127,8,0)</f>
        <v>41.5</v>
      </c>
      <c r="EN496" s="18" t="str">
        <f>VLOOKUP($A496,[9]ESTADISTICAS_EN_EDUCACION_BASIC!$C$3:$AK$127,20,0)</f>
        <v>8.35</v>
      </c>
      <c r="EO496" s="18" t="str">
        <f>VLOOKUP($A496,[9]ESTADISTICAS_EN_EDUCACION_BASIC!$C$3:$AK$127,30,0)</f>
        <v>2.36</v>
      </c>
      <c r="EP496" s="18">
        <v>0</v>
      </c>
      <c r="EQ496" s="18">
        <v>0</v>
      </c>
      <c r="ER496" s="38">
        <v>0</v>
      </c>
      <c r="ES496" s="18">
        <v>0</v>
      </c>
      <c r="ET496" s="38">
        <v>0</v>
      </c>
      <c r="EU496" s="18">
        <v>0</v>
      </c>
      <c r="EV496" s="38">
        <v>0</v>
      </c>
      <c r="EW496" s="18">
        <v>0</v>
      </c>
      <c r="EX496" s="31"/>
      <c r="EY496" s="188">
        <v>84.507042253521121</v>
      </c>
      <c r="EZ496" s="189">
        <v>66</v>
      </c>
      <c r="FA496" s="188">
        <v>67.226890756302524</v>
      </c>
      <c r="FB496" s="189">
        <v>48</v>
      </c>
      <c r="FC496" s="18">
        <v>0</v>
      </c>
      <c r="FD496" s="18">
        <v>0</v>
      </c>
      <c r="FE496" s="38">
        <f>VLOOKUP(A496,[10]Hoja16!$A$1:$D$88,4,0)</f>
        <v>173.66136034732273</v>
      </c>
      <c r="FF496" s="18">
        <f>VLOOKUP(A496,[10]Hoja16!$A$1:$D$88,2,0)</f>
        <v>6</v>
      </c>
      <c r="FG496" s="18">
        <v>0</v>
      </c>
      <c r="FH496" s="18">
        <v>0</v>
      </c>
      <c r="FI496" s="18">
        <v>0</v>
      </c>
      <c r="FJ496" s="18">
        <v>0</v>
      </c>
      <c r="FK496" s="38">
        <f>VLOOKUP(A496,[10]Hoja19!$A$1:$D$97,4,0)</f>
        <v>173.66136034732273</v>
      </c>
      <c r="FL496" s="18">
        <f>VLOOKUP(A496,[10]Hoja19!$A$1:$D$97,2,0)</f>
        <v>6</v>
      </c>
      <c r="FM496" s="38">
        <v>0</v>
      </c>
      <c r="FN496" s="18">
        <v>0</v>
      </c>
      <c r="FO496" s="38">
        <f>VLOOKUP(A496,[10]Hoja21!$A$1:$D$101,4,0)</f>
        <v>57.887120115774238</v>
      </c>
      <c r="FP496" s="18">
        <f>VLOOKUP(A496,[10]Hoja21!$A$1:$D$101,2,0)</f>
        <v>2</v>
      </c>
      <c r="FQ496" s="38">
        <v>0</v>
      </c>
      <c r="FR496" s="18">
        <v>0</v>
      </c>
      <c r="FS496" s="38">
        <f>VLOOKUP(A496,'[3]2019'!$A$8:$M$140,13,0)</f>
        <v>1.2445550715619167</v>
      </c>
      <c r="FT496" s="18">
        <f>VLOOKUP(A496,'[3]2019'!$A$8:$M$140,12,0)</f>
        <v>2</v>
      </c>
      <c r="FU496" s="38">
        <f>VLOOKUP(A496,'[3]2019'!$A$8:$O$140,15,0)</f>
        <v>2.8208744710860367</v>
      </c>
      <c r="FV496" s="18">
        <f>VLOOKUP(A496,'[3]2019'!$A$8:$O$140,14,0)</f>
        <v>4</v>
      </c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</row>
    <row r="497" spans="1:243" s="11" customFormat="1" ht="12.75">
      <c r="A497" s="17" t="s">
        <v>932</v>
      </c>
      <c r="B497" s="18" t="s">
        <v>933</v>
      </c>
      <c r="C497" s="17" t="s">
        <v>441</v>
      </c>
      <c r="D497" s="25">
        <v>6</v>
      </c>
      <c r="E497" s="27">
        <v>2019</v>
      </c>
      <c r="F497" s="31"/>
      <c r="G497" s="194">
        <v>5652</v>
      </c>
      <c r="H497" s="194">
        <v>2141</v>
      </c>
      <c r="I497" s="194">
        <v>3511</v>
      </c>
      <c r="J497" s="200">
        <v>22.67</v>
      </c>
      <c r="K497" s="40">
        <f>VLOOKUP(A497,'[6]1.COBERTURA  DANE'!$B$7:$G$139,5,0)</f>
        <v>896</v>
      </c>
      <c r="L497" s="26">
        <v>87.12</v>
      </c>
      <c r="M497" s="32">
        <v>3444</v>
      </c>
      <c r="N497" s="187">
        <v>526</v>
      </c>
      <c r="O497" s="187">
        <v>277</v>
      </c>
      <c r="P497" s="187">
        <v>249</v>
      </c>
      <c r="Q497" s="196">
        <f>VLOOKUP($A497,[7]Hoja1!$A$1:$H$3750,6,0)</f>
        <v>631</v>
      </c>
      <c r="R497" s="196">
        <f>VLOOKUP($A497,[7]Hoja1!$A$1:$H$3750,7,0)</f>
        <v>332</v>
      </c>
      <c r="S497" s="196">
        <f>VLOOKUP($A497,[7]Hoja1!$A$1:$H$3750,8,0)</f>
        <v>299</v>
      </c>
      <c r="T497" s="187">
        <v>524</v>
      </c>
      <c r="U497" s="187">
        <v>267</v>
      </c>
      <c r="V497" s="187">
        <v>257</v>
      </c>
      <c r="W497" s="198">
        <f>VLOOKUP($A497,[7]Hoja1!$A$1:$K$3750,9,0)</f>
        <v>627</v>
      </c>
      <c r="X497" s="198">
        <f>VLOOKUP($A497,[7]Hoja1!$A$1:$K$3750,10,0)</f>
        <v>314</v>
      </c>
      <c r="Y497" s="198">
        <f>VLOOKUP($A497,[7]Hoja1!$A$1:$K$3750,11,0)</f>
        <v>313</v>
      </c>
      <c r="Z497" s="187">
        <v>512</v>
      </c>
      <c r="AA497" s="187">
        <v>251</v>
      </c>
      <c r="AB497" s="187">
        <v>261</v>
      </c>
      <c r="AC497" s="198">
        <f>VLOOKUP(A497,[7]Hoja1!$A$1:$Q$3765,12,0)</f>
        <v>596</v>
      </c>
      <c r="AD497" s="198">
        <f>VLOOKUP($A497,[7]Hoja1!$A$1:$Q$3765,13,0)</f>
        <v>295</v>
      </c>
      <c r="AE497" s="198">
        <f>VLOOKUP($A497,[7]Hoja1!$A$1:$Q$3750,14,0)</f>
        <v>301</v>
      </c>
      <c r="AF497" s="187">
        <v>477</v>
      </c>
      <c r="AG497" s="187">
        <v>239</v>
      </c>
      <c r="AH497" s="187">
        <v>238</v>
      </c>
      <c r="AI497" s="198">
        <f>VLOOKUP($A497,[7]Hoja1!$A$1:$Q$3750,15,0)</f>
        <v>951</v>
      </c>
      <c r="AJ497" s="198">
        <f>VLOOKUP($A497,[7]Hoja1!$A$1:$Q$3750,16,0)</f>
        <v>473</v>
      </c>
      <c r="AK497" s="198">
        <f>VLOOKUP($A497,[7]Hoja1!$A$1:$Q$3750,17,0)</f>
        <v>478</v>
      </c>
      <c r="AL497" s="187">
        <v>429</v>
      </c>
      <c r="AM497" s="187">
        <v>212</v>
      </c>
      <c r="AN497" s="187">
        <v>217</v>
      </c>
      <c r="AO497" s="31"/>
      <c r="AP497" s="31"/>
      <c r="AQ497" s="31"/>
      <c r="AR497" s="31"/>
      <c r="AS497" s="27"/>
      <c r="AT497" s="31"/>
      <c r="AU497" s="31"/>
      <c r="AV497" s="31"/>
      <c r="AW497" s="31"/>
      <c r="AX497" s="38">
        <f>VLOOKUP(A497,[2]INFANTIL!$A$8:$AE$140,31,0)</f>
        <v>0</v>
      </c>
      <c r="AY497" s="18">
        <f>VLOOKUP(A497,[2]INFANTIL!$A$8:$AE$140,30,0)</f>
        <v>0</v>
      </c>
      <c r="AZ497" s="199">
        <f>VLOOKUP(A497,'[3]2019'!$A$8:$E$140,5,0)</f>
        <v>0</v>
      </c>
      <c r="BA497" s="23">
        <f>VLOOKUP(A497,'[3]2019'!$A$8:$F$140,4,0)</f>
        <v>0</v>
      </c>
      <c r="BB497" s="22">
        <f>VLOOKUP(A497,'[2]MATERNAS DIRECTAS'!$A$8:$AE$140,31,0)</f>
        <v>0</v>
      </c>
      <c r="BC497" s="23">
        <f>VLOOKUP(A497,'[2]MATERNAS DIRECTAS'!$A$8:$AE$140,30,0)</f>
        <v>0</v>
      </c>
      <c r="BD497" s="28">
        <v>0</v>
      </c>
      <c r="BE497" s="29">
        <v>0</v>
      </c>
      <c r="BF497" s="38">
        <f>VLOOKUP(A497,[8]Controles!$A$7:$P$139,12,0)</f>
        <v>4.4776119402985071</v>
      </c>
      <c r="BG497" s="18">
        <f>VLOOKUP(A497,[8]Controles!$A$7:$L$139,11,0)</f>
        <v>3</v>
      </c>
      <c r="BH497" s="38">
        <f>VLOOKUP(A497,[8]Peso!$A$7:$D$139,4,0)</f>
        <v>10.44776119402985</v>
      </c>
      <c r="BI497" s="18">
        <f>VLOOKUP(A497,[8]Peso!$A$7:$D$139,3,0)</f>
        <v>7</v>
      </c>
      <c r="BJ497" s="22">
        <f>VLOOKUP(A497,'[2]EDA &lt; 5AÑOS'!$A$8:$AE$140,31,0)</f>
        <v>0</v>
      </c>
      <c r="BK497" s="23">
        <f>VLOOKUP(A497,'[2]EDA &lt; 5AÑOS'!$A$8:$AE$140,30,0)</f>
        <v>0</v>
      </c>
      <c r="BL497" s="22">
        <f>VLOOKUP(A497,'[2]IRA &lt; 5AÑOS'!$A$8:$AE$140,31,0)</f>
        <v>0</v>
      </c>
      <c r="BM497" s="23">
        <f>VLOOKUP(A497,'[2]IRA &lt; 5AÑOS'!$A$8:$AE$140,30,0)</f>
        <v>0</v>
      </c>
      <c r="BN497" s="18">
        <v>0</v>
      </c>
      <c r="BO497" s="18">
        <v>0</v>
      </c>
      <c r="BP497" s="18">
        <v>0</v>
      </c>
      <c r="BQ497" s="18">
        <v>0</v>
      </c>
      <c r="BR497" s="37">
        <v>0</v>
      </c>
      <c r="BS497" s="26">
        <v>0</v>
      </c>
      <c r="BT497" s="18">
        <v>0</v>
      </c>
      <c r="BU497" s="18">
        <v>0</v>
      </c>
      <c r="BV497" s="201">
        <v>0.17567567567567569</v>
      </c>
      <c r="BW497" s="201">
        <v>1.0405405405405406</v>
      </c>
      <c r="BX497" s="201">
        <v>0.98648648648648651</v>
      </c>
      <c r="BY497" s="201">
        <v>1.0405405405405406</v>
      </c>
      <c r="BZ497" s="201">
        <v>1.027027027027027</v>
      </c>
      <c r="CA497" s="201">
        <v>1.0759493670886076</v>
      </c>
      <c r="CB497" s="201">
        <v>1.0379746835443038</v>
      </c>
      <c r="CC497" s="18" t="str">
        <f>VLOOKUP(A497,[9]ESTADISTICAS_EN_EDUCACION_BASIC!$C$3:$AK$127,10,0)</f>
        <v>92.5</v>
      </c>
      <c r="CD497" s="18" t="str">
        <f>VLOOKUP(A497,[9]ESTADISTICAS_EN_EDUCACION_BASIC!$C$3:$AK$158,5,0)</f>
        <v>68.8</v>
      </c>
      <c r="CE497" s="18" t="str">
        <f>VLOOKUP(A497,[9]ESTADISTICAS_EN_EDUCACION_BASIC!$C$3:$AK$127,17,0)</f>
        <v>5.41</v>
      </c>
      <c r="CF497" s="24"/>
      <c r="CG497" s="24"/>
      <c r="CH497" s="20">
        <v>0</v>
      </c>
      <c r="CI497" s="21">
        <v>0</v>
      </c>
      <c r="CJ497" s="38">
        <f>VLOOKUP(A497,'[3]2019'!$A$8:$G$140,7,0)</f>
        <v>0</v>
      </c>
      <c r="CK497" s="18">
        <f>VLOOKUP(A497,'[3]2019'!$A$9:$G$140,6,0)</f>
        <v>0</v>
      </c>
      <c r="CL497" s="18">
        <v>0</v>
      </c>
      <c r="CM497" s="26">
        <v>0</v>
      </c>
      <c r="CN497" s="38">
        <v>190.11</v>
      </c>
      <c r="CO497" s="18">
        <v>1</v>
      </c>
      <c r="CP497" s="18">
        <v>0</v>
      </c>
      <c r="CQ497" s="18">
        <v>0</v>
      </c>
      <c r="CR497" s="18">
        <v>0</v>
      </c>
      <c r="CS497" s="18">
        <v>0</v>
      </c>
      <c r="CT497" s="18">
        <v>0</v>
      </c>
      <c r="CU497" s="18">
        <v>0</v>
      </c>
      <c r="CV497" s="18">
        <v>0</v>
      </c>
      <c r="CW497" s="18">
        <v>0</v>
      </c>
      <c r="CX497" s="18">
        <v>0</v>
      </c>
      <c r="CY497" s="18">
        <v>0</v>
      </c>
      <c r="CZ497" s="38">
        <v>0</v>
      </c>
      <c r="DA497" s="18">
        <v>0</v>
      </c>
      <c r="DB497" s="38">
        <f>VLOOKUP(A497,'[3]2019'!$A$8:$I$140,9,0)</f>
        <v>0</v>
      </c>
      <c r="DC497" s="18">
        <f>VLOOKUP(A497,'[3]2019'!$A$8:$I$140,8,0)</f>
        <v>0</v>
      </c>
      <c r="DD497" s="18" t="str">
        <f>VLOOKUP(A497,[9]ESTADISTICAS_EN_EDUCACION_BASIC!$C$3:$AK$127,11,0)</f>
        <v>130.1</v>
      </c>
      <c r="DE497" s="18" t="str">
        <f>VLOOKUP($A497,[9]ESTADISTICAS_EN_EDUCACION_BASIC!$C$3:$AK$127,6,0)</f>
        <v>108.8</v>
      </c>
      <c r="DF497" s="18" t="str">
        <f>VLOOKUP($A497,[9]ESTADISTICAS_EN_EDUCACION_BASIC!$C$3:$AK$127,18,0)</f>
        <v>1.75</v>
      </c>
      <c r="DG497" s="18" t="str">
        <f>VLOOKUP($A497,[9]ESTADISTICAS_EN_EDUCACION_BASIC!$C$3:$AK$127,28,0)</f>
        <v>1.36</v>
      </c>
      <c r="DH497" s="38">
        <f>VLOOKUP(A497,[10]Hoja4!$A$1:$D$63,4,0)</f>
        <v>318.97926634768743</v>
      </c>
      <c r="DI497" s="18">
        <f>VLOOKUP(A497,[10]Hoja4!$A$1:$D$63,2,0)</f>
        <v>2</v>
      </c>
      <c r="DJ497" s="38">
        <v>0</v>
      </c>
      <c r="DK497" s="18">
        <v>0</v>
      </c>
      <c r="DL497" s="18">
        <v>0</v>
      </c>
      <c r="DM497" s="18">
        <v>0</v>
      </c>
      <c r="DN497" s="38">
        <v>0</v>
      </c>
      <c r="DO497" s="18">
        <v>0</v>
      </c>
      <c r="DP497" s="38">
        <f>VLOOKUP(A497,[10]Hoja10!$A$1:$D$61,4,0)</f>
        <v>167.78523489932886</v>
      </c>
      <c r="DQ497" s="18">
        <f>VLOOKUP(A497,[10]Hoja10!$A$1:$D$61,2,0)</f>
        <v>1</v>
      </c>
      <c r="DR497" s="38">
        <f>VLOOKUP(A497,[10]Hoja11!$A$1:$D$24,4,0)</f>
        <v>167.78523489932886</v>
      </c>
      <c r="DS497" s="18">
        <f>VLOOKUP(A497,[10]Hoja11!$A$1:$D$24,2,0)</f>
        <v>1</v>
      </c>
      <c r="DT497" s="18">
        <v>0</v>
      </c>
      <c r="DU497" s="18">
        <v>0</v>
      </c>
      <c r="DV497" s="18">
        <v>0</v>
      </c>
      <c r="DW497" s="18">
        <v>0</v>
      </c>
      <c r="DX497" s="18">
        <v>0</v>
      </c>
      <c r="DY497" s="18">
        <v>0</v>
      </c>
      <c r="DZ497" s="188">
        <v>0</v>
      </c>
      <c r="EA497" s="189">
        <v>0</v>
      </c>
      <c r="EB497" s="188">
        <v>79.831932773109244</v>
      </c>
      <c r="EC497" s="189">
        <v>19</v>
      </c>
      <c r="ED497" s="38">
        <f>VLOOKUP(A497,'[3]2019'!$A$8:$K$140,11,0)</f>
        <v>0</v>
      </c>
      <c r="EE497" s="18">
        <f>VLOOKUP(A497,'[3]2019'!$A$8:$K$140,10,0)</f>
        <v>0</v>
      </c>
      <c r="EF497" s="18" t="str">
        <f>VLOOKUP($A497,[9]ESTADISTICAS_EN_EDUCACION_BASIC!$C$3:$AK$127,11,0)</f>
        <v>130.1</v>
      </c>
      <c r="EG497" s="18" t="str">
        <f>VLOOKUP($A497,[9]ESTADISTICAS_EN_EDUCACION_BASIC!$C$3:$AK$127,7,0)</f>
        <v>82.9</v>
      </c>
      <c r="EH497" s="18" t="str">
        <f>VLOOKUP($A497,[9]ESTADISTICAS_EN_EDUCACION_BASIC!$C$3:$AK$127,18,0)</f>
        <v>1.75</v>
      </c>
      <c r="EI497" s="18" t="str">
        <f>VLOOKUP($A497,[9]ESTADISTICAS_EN_EDUCACION_BASIC!$C$3:$AK$127,29,0)</f>
        <v>2.6</v>
      </c>
      <c r="EJ497" s="31"/>
      <c r="EK497" s="31"/>
      <c r="EL497" s="18" t="str">
        <f>VLOOKUP($A497,[9]ESTADISTICAS_EN_EDUCACION_BASIC!$C$3:$AK$127,13,0)</f>
        <v>82.3</v>
      </c>
      <c r="EM497" s="18" t="str">
        <f>VLOOKUP($A497,[9]ESTADISTICAS_EN_EDUCACION_BASIC!$C$3:$AK$127,8,0)</f>
        <v>48.4</v>
      </c>
      <c r="EN497" s="18" t="str">
        <f>VLOOKUP($A497,[9]ESTADISTICAS_EN_EDUCACION_BASIC!$C$3:$AK$127,20,0)</f>
        <v>2.61</v>
      </c>
      <c r="EO497" s="18">
        <f>VLOOKUP($A497,[9]ESTADISTICAS_EN_EDUCACION_BASIC!$C$3:$AK$127,30,0)</f>
        <v>0</v>
      </c>
      <c r="EP497" s="18">
        <v>0</v>
      </c>
      <c r="EQ497" s="18">
        <v>0</v>
      </c>
      <c r="ER497" s="38">
        <v>0</v>
      </c>
      <c r="ES497" s="18">
        <v>0</v>
      </c>
      <c r="ET497" s="38">
        <f>VLOOKUP(A497,[10]Hoja5!$A$1:$D$76,4,0)</f>
        <v>167.78523489932886</v>
      </c>
      <c r="EU497" s="18">
        <f>VLOOKUP(A497,[10]Hoja5!$A$1:$D$75,2,0)</f>
        <v>1</v>
      </c>
      <c r="EV497" s="38">
        <v>0</v>
      </c>
      <c r="EW497" s="18">
        <v>0</v>
      </c>
      <c r="EX497" s="31"/>
      <c r="EY497" s="188">
        <v>82.94930875576037</v>
      </c>
      <c r="EZ497" s="189">
        <v>18</v>
      </c>
      <c r="FA497" s="188">
        <v>57.142857142857139</v>
      </c>
      <c r="FB497" s="189">
        <v>12</v>
      </c>
      <c r="FC497" s="38">
        <f>VLOOKUP(A497,[10]Hoja15!$A$1:$D$63,4,0)</f>
        <v>210.3049421661409</v>
      </c>
      <c r="FD497" s="18">
        <f>VLOOKUP(A497,[10]Hoja15!$A$1:$D$63,2,0)</f>
        <v>2</v>
      </c>
      <c r="FE497" s="38">
        <f>VLOOKUP(A497,[10]Hoja16!$A$1:$D$88,4,0)</f>
        <v>210.3049421661409</v>
      </c>
      <c r="FF497" s="18">
        <f>VLOOKUP(A497,[10]Hoja16!$A$1:$D$88,2,0)</f>
        <v>2</v>
      </c>
      <c r="FG497" s="18">
        <v>0</v>
      </c>
      <c r="FH497" s="18">
        <v>0</v>
      </c>
      <c r="FI497" s="38">
        <f>VLOOKUP(A497,[10]Hoja18!$A$1:$D$40,4,0)</f>
        <v>105.15247108307045</v>
      </c>
      <c r="FJ497" s="18">
        <f>VLOOKUP(A497,[10]Hoja18!$A$1:$D$40,2,0)</f>
        <v>1</v>
      </c>
      <c r="FK497" s="38">
        <f>VLOOKUP(A497,[10]Hoja19!$A$1:$D$97,4,0)</f>
        <v>525.76235541535232</v>
      </c>
      <c r="FL497" s="18">
        <f>VLOOKUP(A497,[10]Hoja19!$A$1:$D$97,2,0)</f>
        <v>5</v>
      </c>
      <c r="FM497" s="38">
        <f>VLOOKUP(A497,[10]Hoja20!$A$1:$D$91,4,0)</f>
        <v>315.45741324921136</v>
      </c>
      <c r="FN497" s="18">
        <f>VLOOKUP(A497,[10]Hoja20!$A$1:$D$91,2,0)</f>
        <v>3</v>
      </c>
      <c r="FO497" s="38">
        <f>VLOOKUP(A497,[10]Hoja21!$A$1:$D$101,4,0)</f>
        <v>210.3049421661409</v>
      </c>
      <c r="FP497" s="18">
        <f>VLOOKUP(A497,[10]Hoja21!$A$1:$D$101,2,0)</f>
        <v>2</v>
      </c>
      <c r="FQ497" s="38">
        <v>0</v>
      </c>
      <c r="FR497" s="18">
        <v>0</v>
      </c>
      <c r="FS497" s="38">
        <f>VLOOKUP(A497,'[3]2019'!$A$8:$M$140,13,0)</f>
        <v>2.3310023310023311</v>
      </c>
      <c r="FT497" s="18">
        <f>VLOOKUP(A497,'[3]2019'!$A$8:$M$140,12,0)</f>
        <v>1</v>
      </c>
      <c r="FU497" s="38">
        <f>VLOOKUP(A497,'[3]2019'!$A$8:$O$140,15,0)</f>
        <v>9.5011876484560567</v>
      </c>
      <c r="FV497" s="18">
        <f>VLOOKUP(A497,'[3]2019'!$A$8:$O$140,14,0)</f>
        <v>4</v>
      </c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</row>
    <row r="498" spans="1:243" s="11" customFormat="1" ht="12.75">
      <c r="A498" s="17" t="s">
        <v>943</v>
      </c>
      <c r="B498" s="18" t="s">
        <v>944</v>
      </c>
      <c r="C498" s="17" t="s">
        <v>598</v>
      </c>
      <c r="D498" s="25">
        <v>3</v>
      </c>
      <c r="E498" s="27">
        <v>2019</v>
      </c>
      <c r="F498" s="31"/>
      <c r="G498" s="194">
        <v>53162</v>
      </c>
      <c r="H498" s="194">
        <v>29845</v>
      </c>
      <c r="I498" s="194">
        <v>23317</v>
      </c>
      <c r="J498" s="200">
        <v>57.36</v>
      </c>
      <c r="K498" s="40">
        <f>VLOOKUP(A498,'[6]1.COBERTURA  DANE'!$B$7:$G$139,5,0)</f>
        <v>34027</v>
      </c>
      <c r="L498" s="26">
        <v>22.34</v>
      </c>
      <c r="M498" s="32">
        <v>13252</v>
      </c>
      <c r="N498" s="187">
        <v>3269</v>
      </c>
      <c r="O498" s="187">
        <v>1729</v>
      </c>
      <c r="P498" s="187">
        <v>1540</v>
      </c>
      <c r="Q498" s="196">
        <f>VLOOKUP($A498,[7]Hoja1!$A$1:$H$3750,6,0)</f>
        <v>3927</v>
      </c>
      <c r="R498" s="196">
        <f>VLOOKUP($A498,[7]Hoja1!$A$1:$H$3750,7,0)</f>
        <v>2074</v>
      </c>
      <c r="S498" s="196">
        <f>VLOOKUP($A498,[7]Hoja1!$A$1:$H$3750,8,0)</f>
        <v>1853</v>
      </c>
      <c r="T498" s="187">
        <v>3328</v>
      </c>
      <c r="U498" s="187">
        <v>1731</v>
      </c>
      <c r="V498" s="187">
        <v>1597</v>
      </c>
      <c r="W498" s="198">
        <f>VLOOKUP($A498,[7]Hoja1!$A$1:$K$3750,9,0)</f>
        <v>4052</v>
      </c>
      <c r="X498" s="198">
        <f>VLOOKUP($A498,[7]Hoja1!$A$1:$K$3750,10,0)</f>
        <v>2096</v>
      </c>
      <c r="Y498" s="198">
        <f>VLOOKUP($A498,[7]Hoja1!$A$1:$K$3750,11,0)</f>
        <v>1956</v>
      </c>
      <c r="Z498" s="187">
        <v>3550</v>
      </c>
      <c r="AA498" s="187">
        <v>1814</v>
      </c>
      <c r="AB498" s="187">
        <v>1736</v>
      </c>
      <c r="AC498" s="198">
        <f>VLOOKUP(A498,[7]Hoja1!$A$1:$Q$3765,12,0)</f>
        <v>4502</v>
      </c>
      <c r="AD498" s="198">
        <f>VLOOKUP($A498,[7]Hoja1!$A$1:$Q$3765,13,0)</f>
        <v>2286</v>
      </c>
      <c r="AE498" s="198">
        <f>VLOOKUP($A498,[7]Hoja1!$A$1:$Q$3750,14,0)</f>
        <v>2216</v>
      </c>
      <c r="AF498" s="187">
        <v>4011</v>
      </c>
      <c r="AG498" s="187">
        <v>2026</v>
      </c>
      <c r="AH498" s="187">
        <v>1985</v>
      </c>
      <c r="AI498" s="198">
        <f>VLOOKUP($A498,[7]Hoja1!$A$1:$Q$3750,15,0)</f>
        <v>9967</v>
      </c>
      <c r="AJ498" s="198">
        <f>VLOOKUP($A498,[7]Hoja1!$A$1:$Q$3750,16,0)</f>
        <v>5044</v>
      </c>
      <c r="AK498" s="198">
        <f>VLOOKUP($A498,[7]Hoja1!$A$1:$Q$3750,17,0)</f>
        <v>4923</v>
      </c>
      <c r="AL498" s="187">
        <v>4563</v>
      </c>
      <c r="AM498" s="187">
        <v>2304</v>
      </c>
      <c r="AN498" s="187">
        <v>2259</v>
      </c>
      <c r="AO498" s="31"/>
      <c r="AP498" s="31"/>
      <c r="AQ498" s="31"/>
      <c r="AR498" s="31"/>
      <c r="AS498" s="27"/>
      <c r="AT498" s="31"/>
      <c r="AU498" s="31"/>
      <c r="AV498" s="31"/>
      <c r="AW498" s="31"/>
      <c r="AX498" s="38">
        <f>VLOOKUP(A498,[2]INFANTIL!$A$8:$AE$140,31,0)</f>
        <v>6.4794816414686824</v>
      </c>
      <c r="AY498" s="18">
        <f>VLOOKUP(A498,[2]INFANTIL!$A$8:$AE$140,30,0)</f>
        <v>3</v>
      </c>
      <c r="AZ498" s="199">
        <f>VLOOKUP(A498,'[3]2019'!$A$8:$E$140,5,0)</f>
        <v>0.91771183848271642</v>
      </c>
      <c r="BA498" s="23">
        <f>VLOOKUP(A498,'[3]2019'!$A$8:$F$140,4,0)</f>
        <v>3</v>
      </c>
      <c r="BB498" s="22">
        <f>VLOOKUP(A498,'[2]MATERNAS DIRECTAS'!$A$8:$AE$140,31,0)</f>
        <v>0</v>
      </c>
      <c r="BC498" s="23">
        <f>VLOOKUP(A498,'[2]MATERNAS DIRECTAS'!$A$8:$AE$140,30,0)</f>
        <v>0</v>
      </c>
      <c r="BD498" s="28">
        <v>0</v>
      </c>
      <c r="BE498" s="29">
        <v>0</v>
      </c>
      <c r="BF498" s="38">
        <f>VLOOKUP(A498,[8]Controles!$A$7:$P$139,12,0)</f>
        <v>2.3758099352051838</v>
      </c>
      <c r="BG498" s="18">
        <f>VLOOKUP(A498,[8]Controles!$A$7:$L$139,11,0)</f>
        <v>11</v>
      </c>
      <c r="BH498" s="38">
        <f>VLOOKUP(A498,[8]Peso!$A$7:$D$139,4,0)</f>
        <v>11.015118790496761</v>
      </c>
      <c r="BI498" s="18">
        <f>VLOOKUP(A498,[8]Peso!$A$7:$D$139,3,0)</f>
        <v>51</v>
      </c>
      <c r="BJ498" s="22">
        <f>VLOOKUP(A498,'[2]EDA &lt; 5AÑOS'!$A$8:$AE$140,31,0)</f>
        <v>0</v>
      </c>
      <c r="BK498" s="23">
        <f>VLOOKUP(A498,'[2]EDA &lt; 5AÑOS'!$A$8:$AE$140,30,0)</f>
        <v>0</v>
      </c>
      <c r="BL498" s="22">
        <f>VLOOKUP(A498,'[2]IRA &lt; 5AÑOS'!$A$8:$AE$140,31,0)</f>
        <v>0</v>
      </c>
      <c r="BM498" s="23">
        <f>VLOOKUP(A498,'[2]IRA &lt; 5AÑOS'!$A$8:$AE$140,30,0)</f>
        <v>0</v>
      </c>
      <c r="BN498" s="18">
        <v>0</v>
      </c>
      <c r="BO498" s="18">
        <v>0</v>
      </c>
      <c r="BP498" s="18">
        <v>0</v>
      </c>
      <c r="BQ498" s="18">
        <v>0</v>
      </c>
      <c r="BR498" s="37">
        <v>0</v>
      </c>
      <c r="BS498" s="26">
        <v>0</v>
      </c>
      <c r="BT498" s="18">
        <v>0</v>
      </c>
      <c r="BU498" s="18">
        <v>0</v>
      </c>
      <c r="BV498" s="201">
        <v>0.12147505422993492</v>
      </c>
      <c r="BW498" s="201">
        <v>1.0629067245119306</v>
      </c>
      <c r="BX498" s="201">
        <v>1.0911062906724511</v>
      </c>
      <c r="BY498" s="201">
        <v>1.0780911062906724</v>
      </c>
      <c r="BZ498" s="201">
        <v>1.0629067245119306</v>
      </c>
      <c r="CA498" s="201">
        <v>0.97171717171717176</v>
      </c>
      <c r="CB498" s="201">
        <v>1.0161616161616163</v>
      </c>
      <c r="CC498" s="18" t="str">
        <f>VLOOKUP(A498,[9]ESTADISTICAS_EN_EDUCACION_BASIC!$C$3:$AK$127,10,0)</f>
        <v>67.2</v>
      </c>
      <c r="CD498" s="18">
        <f>VLOOKUP(A498,[9]ESTADISTICAS_EN_EDUCACION_BASIC!$C$3:$AK$158,5,0)</f>
        <v>54</v>
      </c>
      <c r="CE498" s="18" t="str">
        <f>VLOOKUP(A498,[9]ESTADISTICAS_EN_EDUCACION_BASIC!$C$3:$AK$127,17,0)</f>
        <v>5.1</v>
      </c>
      <c r="CF498" s="24"/>
      <c r="CG498" s="24"/>
      <c r="CH498" s="20">
        <v>0</v>
      </c>
      <c r="CI498" s="21">
        <v>0</v>
      </c>
      <c r="CJ498" s="38">
        <f>VLOOKUP(A498,'[3]2019'!$A$8:$G$140,7,0)</f>
        <v>0.60096153846153855</v>
      </c>
      <c r="CK498" s="18">
        <f>VLOOKUP(A498,'[3]2019'!$A$9:$G$140,6,0)</f>
        <v>2</v>
      </c>
      <c r="CL498" s="18">
        <v>0</v>
      </c>
      <c r="CM498" s="26">
        <v>0</v>
      </c>
      <c r="CN498" s="38">
        <v>61.14</v>
      </c>
      <c r="CO498" s="18">
        <v>2</v>
      </c>
      <c r="CP498" s="18">
        <v>0</v>
      </c>
      <c r="CQ498" s="18">
        <v>0</v>
      </c>
      <c r="CR498" s="38">
        <v>24.68</v>
      </c>
      <c r="CS498" s="26">
        <v>1</v>
      </c>
      <c r="CT498" s="18">
        <v>0</v>
      </c>
      <c r="CU498" s="18">
        <v>0</v>
      </c>
      <c r="CV498" s="18">
        <v>0</v>
      </c>
      <c r="CW498" s="18">
        <v>0</v>
      </c>
      <c r="CX498" s="18">
        <v>0</v>
      </c>
      <c r="CY498" s="18">
        <v>0</v>
      </c>
      <c r="CZ498" s="38">
        <f>VLOOKUP(A498,[10]Hoja6!$A$1:$D$12,4,0)</f>
        <v>24.679170779861796</v>
      </c>
      <c r="DA498" s="18">
        <f>VLOOKUP(A498,[10]Hoja6!$A$1:$D$12,2,0)</f>
        <v>1</v>
      </c>
      <c r="DB498" s="38">
        <f>VLOOKUP(A498,'[3]2019'!$A$8:$I$140,9,0)</f>
        <v>0.56338028169014087</v>
      </c>
      <c r="DC498" s="18">
        <f>VLOOKUP(A498,'[3]2019'!$A$8:$I$140,8,0)</f>
        <v>2</v>
      </c>
      <c r="DD498" s="18" t="str">
        <f>VLOOKUP(A498,[9]ESTADISTICAS_EN_EDUCACION_BASIC!$C$3:$AK$127,11,0)</f>
        <v>88.4</v>
      </c>
      <c r="DE498" s="18" t="str">
        <f>VLOOKUP($A498,[9]ESTADISTICAS_EN_EDUCACION_BASIC!$C$3:$AK$127,6,0)</f>
        <v>76.2</v>
      </c>
      <c r="DF498" s="18" t="str">
        <f>VLOOKUP($A498,[9]ESTADISTICAS_EN_EDUCACION_BASIC!$C$3:$AK$127,18,0)</f>
        <v>2.54</v>
      </c>
      <c r="DG498" s="18" t="str">
        <f>VLOOKUP($A498,[9]ESTADISTICAS_EN_EDUCACION_BASIC!$C$3:$AK$127,28,0)</f>
        <v>6.28</v>
      </c>
      <c r="DH498" s="38">
        <v>0</v>
      </c>
      <c r="DI498" s="18">
        <v>0</v>
      </c>
      <c r="DJ498" s="38">
        <f>VLOOKUP(A498,'[10]AS 6 - 11'!$A$1:$D$84,4,0)</f>
        <v>197.43336623889437</v>
      </c>
      <c r="DK498" s="18">
        <f>VLOOKUP(A498,'[10]AS 6 - 11'!$A$1:$D$84,2,0)</f>
        <v>8</v>
      </c>
      <c r="DL498" s="38">
        <f>VLOOKUP(A498,'[10]VIPNAL 6 - 11'!$A$1:$D$28,4,0)</f>
        <v>74.03751233958539</v>
      </c>
      <c r="DM498" s="18">
        <f>VLOOKUP(A498,'[10]VIPNAL 6 - 11'!$A$1:$D$28,2,0)</f>
        <v>3</v>
      </c>
      <c r="DN498" s="38">
        <f>VLOOKUP(A498,[10]Hoja8!$A$1:$D$72,4,0)</f>
        <v>22.21235006663705</v>
      </c>
      <c r="DO498" s="18">
        <f>VLOOKUP(A498,[10]Hoja8!$A$1:$D$72,2,0)</f>
        <v>1</v>
      </c>
      <c r="DP498" s="18">
        <v>0</v>
      </c>
      <c r="DQ498" s="18">
        <v>0</v>
      </c>
      <c r="DR498" s="18">
        <v>0</v>
      </c>
      <c r="DS498" s="18">
        <v>0</v>
      </c>
      <c r="DT498" s="18">
        <v>0</v>
      </c>
      <c r="DU498" s="18">
        <v>0</v>
      </c>
      <c r="DV498" s="18">
        <v>0</v>
      </c>
      <c r="DW498" s="18">
        <v>0</v>
      </c>
      <c r="DX498" s="18">
        <v>0</v>
      </c>
      <c r="DY498" s="18">
        <v>0</v>
      </c>
      <c r="DZ498" s="188">
        <v>1.1520737327188939</v>
      </c>
      <c r="EA498" s="189">
        <v>2</v>
      </c>
      <c r="EB498" s="188">
        <v>38.287153652392952</v>
      </c>
      <c r="EC498" s="189">
        <v>76</v>
      </c>
      <c r="ED498" s="38">
        <f>VLOOKUP(A498,'[3]2019'!$A$8:$K$140,11,0)</f>
        <v>0.24931438544003989</v>
      </c>
      <c r="EE498" s="18">
        <f>VLOOKUP(A498,'[3]2019'!$A$8:$K$140,10,0)</f>
        <v>1</v>
      </c>
      <c r="EF498" s="18" t="str">
        <f>VLOOKUP($A498,[9]ESTADISTICAS_EN_EDUCACION_BASIC!$C$3:$AK$127,11,0)</f>
        <v>88.4</v>
      </c>
      <c r="EG498" s="18" t="str">
        <f>VLOOKUP($A498,[9]ESTADISTICAS_EN_EDUCACION_BASIC!$C$3:$AK$127,7,0)</f>
        <v>75.7</v>
      </c>
      <c r="EH498" s="18" t="str">
        <f>VLOOKUP($A498,[9]ESTADISTICAS_EN_EDUCACION_BASIC!$C$3:$AK$127,18,0)</f>
        <v>2.54</v>
      </c>
      <c r="EI498" s="18" t="str">
        <f>VLOOKUP($A498,[9]ESTADISTICAS_EN_EDUCACION_BASIC!$C$3:$AK$127,29,0)</f>
        <v>11.11</v>
      </c>
      <c r="EJ498" s="31"/>
      <c r="EK498" s="31"/>
      <c r="EL498" s="18" t="str">
        <f>VLOOKUP($A498,[9]ESTADISTICAS_EN_EDUCACION_BASIC!$C$3:$AK$127,13,0)</f>
        <v>72.8</v>
      </c>
      <c r="EM498" s="18" t="str">
        <f>VLOOKUP($A498,[9]ESTADISTICAS_EN_EDUCACION_BASIC!$C$3:$AK$127,8,0)</f>
        <v>49.6</v>
      </c>
      <c r="EN498" s="18" t="str">
        <f>VLOOKUP($A498,[9]ESTADISTICAS_EN_EDUCACION_BASIC!$C$3:$AK$127,20,0)</f>
        <v>2.45</v>
      </c>
      <c r="EO498" s="18" t="str">
        <f>VLOOKUP($A498,[9]ESTADISTICAS_EN_EDUCACION_BASIC!$C$3:$AK$127,30,0)</f>
        <v>7.43</v>
      </c>
      <c r="EP498" s="38">
        <f>VLOOKUP(A498,[10]Hoja2!$A$1:$D$72,4,0)</f>
        <v>22.21235006663705</v>
      </c>
      <c r="EQ498" s="18">
        <f>VLOOKUP(A498,[10]Hoja2!$A$1:$D$72,2,0)</f>
        <v>1</v>
      </c>
      <c r="ER498" s="38">
        <f>VLOOKUP(A498,[10]Hoja3!$A$1:$D$89,4,0)</f>
        <v>199.91115059973345</v>
      </c>
      <c r="ES498" s="18">
        <f>VLOOKUP(A498,[10]Hoja3!$A$1:$D$89,2,0)</f>
        <v>9</v>
      </c>
      <c r="ET498" s="38">
        <f>VLOOKUP(A498,[10]Hoja5!$A$1:$D$76,4,0)</f>
        <v>111.06175033318524</v>
      </c>
      <c r="EU498" s="18">
        <f>VLOOKUP(A498,[10]Hoja5!$A$1:$D$75,2,0)</f>
        <v>5</v>
      </c>
      <c r="EV498" s="38">
        <f>VLOOKUP(A498,[10]Hoja7!$A$1:$D$76,4,0)</f>
        <v>44.424700133274101</v>
      </c>
      <c r="EW498" s="18">
        <f>VLOOKUP(A498,[10]Hoja7!$A$1:$D$77,2,0)</f>
        <v>2</v>
      </c>
      <c r="EX498" s="31"/>
      <c r="EY498" s="188">
        <v>71.713147410358573</v>
      </c>
      <c r="EZ498" s="189">
        <v>162</v>
      </c>
      <c r="FA498" s="188">
        <v>49.692172383465262</v>
      </c>
      <c r="FB498" s="189">
        <v>113</v>
      </c>
      <c r="FC498" s="38">
        <f>VLOOKUP(A498,[10]Hoja15!$A$1:$D$63,4,0)</f>
        <v>40.132437042239395</v>
      </c>
      <c r="FD498" s="18">
        <f>VLOOKUP(A498,[10]Hoja15!$A$1:$D$63,2,0)</f>
        <v>4</v>
      </c>
      <c r="FE498" s="38">
        <f>VLOOKUP(A498,[10]Hoja16!$A$1:$D$88,4,0)</f>
        <v>50.165546302799243</v>
      </c>
      <c r="FF498" s="18">
        <f>VLOOKUP(A498,[10]Hoja16!$A$1:$D$88,2,0)</f>
        <v>5</v>
      </c>
      <c r="FG498" s="18">
        <v>0</v>
      </c>
      <c r="FH498" s="18">
        <v>0</v>
      </c>
      <c r="FI498" s="18">
        <v>0</v>
      </c>
      <c r="FJ498" s="18">
        <v>0</v>
      </c>
      <c r="FK498" s="38">
        <f>VLOOKUP(A498,[10]Hoja19!$A$1:$D$97,4,0)</f>
        <v>90.297983345038617</v>
      </c>
      <c r="FL498" s="18">
        <f>VLOOKUP(A498,[10]Hoja19!$A$1:$D$97,2,0)</f>
        <v>9</v>
      </c>
      <c r="FM498" s="38">
        <f>VLOOKUP(A498,[10]Hoja20!$A$1:$D$91,4,0)</f>
        <v>300.99327781679546</v>
      </c>
      <c r="FN498" s="18">
        <f>VLOOKUP(A498,[10]Hoja20!$A$1:$D$91,2,0)</f>
        <v>30</v>
      </c>
      <c r="FO498" s="38">
        <f>VLOOKUP(A498,[10]Hoja21!$A$1:$D$101,4,0)</f>
        <v>321.05949633791516</v>
      </c>
      <c r="FP498" s="18">
        <f>VLOOKUP(A498,[10]Hoja21!$A$1:$D$101,2,0)</f>
        <v>32</v>
      </c>
      <c r="FQ498" s="38">
        <f>VLOOKUP(A498,[10]Hoja22!$A$1:$D$60,4,0)</f>
        <v>10.033109260559849</v>
      </c>
      <c r="FR498" s="18">
        <f>VLOOKUP(A498,[10]Hoja22!$A$1:$D$60,2,0)</f>
        <v>1</v>
      </c>
      <c r="FS498" s="38">
        <f>VLOOKUP(A498,'[3]2019'!$A$8:$M$140,13,0)</f>
        <v>0.87661626123164593</v>
      </c>
      <c r="FT498" s="18">
        <f>VLOOKUP(A498,'[3]2019'!$A$8:$M$140,12,0)</f>
        <v>4</v>
      </c>
      <c r="FU498" s="38">
        <f>VLOOKUP(A498,'[3]2019'!$A$8:$O$140,15,0)</f>
        <v>0.4326195111399524</v>
      </c>
      <c r="FV498" s="18">
        <f>VLOOKUP(A498,'[3]2019'!$A$8:$O$140,14,0)</f>
        <v>2</v>
      </c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31"/>
      <c r="HL498" s="31"/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31"/>
      <c r="HY498" s="31"/>
      <c r="HZ498" s="31"/>
      <c r="IA498" s="31"/>
      <c r="IB498" s="31"/>
      <c r="IC498" s="31"/>
      <c r="ID498" s="31"/>
      <c r="IE498" s="31"/>
      <c r="IF498" s="31"/>
      <c r="IG498" s="31"/>
      <c r="IH498" s="31"/>
      <c r="II498" s="31"/>
    </row>
    <row r="499" spans="1:243" s="11" customFormat="1" ht="12.75">
      <c r="A499" s="17" t="s">
        <v>954</v>
      </c>
      <c r="B499" s="18" t="s">
        <v>955</v>
      </c>
      <c r="C499" s="17" t="s">
        <v>514</v>
      </c>
      <c r="D499" s="25">
        <v>6</v>
      </c>
      <c r="E499" s="27">
        <v>2019</v>
      </c>
      <c r="F499" s="31"/>
      <c r="G499" s="194">
        <v>9828</v>
      </c>
      <c r="H499" s="194">
        <v>5167</v>
      </c>
      <c r="I499" s="194">
        <v>4661</v>
      </c>
      <c r="J499" s="200">
        <v>17.64</v>
      </c>
      <c r="K499" s="40">
        <f>VLOOKUP(A499,'[6]1.COBERTURA  DANE'!$B$7:$G$139,5,0)</f>
        <v>2367</v>
      </c>
      <c r="L499" s="26">
        <v>35.659999999999997</v>
      </c>
      <c r="M499" s="32">
        <v>4784</v>
      </c>
      <c r="N499" s="187">
        <v>618</v>
      </c>
      <c r="O499" s="187">
        <v>290</v>
      </c>
      <c r="P499" s="187">
        <v>328</v>
      </c>
      <c r="Q499" s="196">
        <f>VLOOKUP($A499,[7]Hoja1!$A$1:$H$3750,6,0)</f>
        <v>749</v>
      </c>
      <c r="R499" s="196">
        <f>VLOOKUP($A499,[7]Hoja1!$A$1:$H$3750,7,0)</f>
        <v>354</v>
      </c>
      <c r="S499" s="196">
        <f>VLOOKUP($A499,[7]Hoja1!$A$1:$H$3750,8,0)</f>
        <v>395</v>
      </c>
      <c r="T499" s="187">
        <v>693</v>
      </c>
      <c r="U499" s="187">
        <v>352</v>
      </c>
      <c r="V499" s="187">
        <v>341</v>
      </c>
      <c r="W499" s="198">
        <f>VLOOKUP($A499,[7]Hoja1!$A$1:$K$3750,9,0)</f>
        <v>863</v>
      </c>
      <c r="X499" s="198">
        <f>VLOOKUP($A499,[7]Hoja1!$A$1:$K$3750,10,0)</f>
        <v>447</v>
      </c>
      <c r="Y499" s="198">
        <f>VLOOKUP($A499,[7]Hoja1!$A$1:$K$3750,11,0)</f>
        <v>416</v>
      </c>
      <c r="Z499" s="187">
        <v>763</v>
      </c>
      <c r="AA499" s="187">
        <v>410</v>
      </c>
      <c r="AB499" s="187">
        <v>353</v>
      </c>
      <c r="AC499" s="198">
        <f>VLOOKUP(A499,[7]Hoja1!$A$1:$Q$3765,12,0)</f>
        <v>915</v>
      </c>
      <c r="AD499" s="198">
        <f>VLOOKUP($A499,[7]Hoja1!$A$1:$Q$3765,13,0)</f>
        <v>499</v>
      </c>
      <c r="AE499" s="198">
        <f>VLOOKUP($A499,[7]Hoja1!$A$1:$Q$3750,14,0)</f>
        <v>416</v>
      </c>
      <c r="AF499" s="187">
        <v>732</v>
      </c>
      <c r="AG499" s="187">
        <v>400</v>
      </c>
      <c r="AH499" s="187">
        <v>332</v>
      </c>
      <c r="AI499" s="198">
        <f>VLOOKUP($A499,[7]Hoja1!$A$1:$Q$3750,15,0)</f>
        <v>1410</v>
      </c>
      <c r="AJ499" s="198">
        <f>VLOOKUP($A499,[7]Hoja1!$A$1:$Q$3750,16,0)</f>
        <v>724</v>
      </c>
      <c r="AK499" s="198">
        <f>VLOOKUP($A499,[7]Hoja1!$A$1:$Q$3750,17,0)</f>
        <v>686</v>
      </c>
      <c r="AL499" s="187">
        <v>636</v>
      </c>
      <c r="AM499" s="187">
        <v>330</v>
      </c>
      <c r="AN499" s="187">
        <v>306</v>
      </c>
      <c r="AO499" s="31"/>
      <c r="AP499" s="31"/>
      <c r="AQ499" s="31"/>
      <c r="AR499" s="31"/>
      <c r="AS499" s="27"/>
      <c r="AT499" s="31"/>
      <c r="AU499" s="31"/>
      <c r="AV499" s="31"/>
      <c r="AW499" s="31"/>
      <c r="AX499" s="38">
        <f>VLOOKUP(A499,[2]INFANTIL!$A$8:$AE$140,31,0)</f>
        <v>0</v>
      </c>
      <c r="AY499" s="18">
        <f>VLOOKUP(A499,[2]INFANTIL!$A$8:$AE$140,30,0)</f>
        <v>0</v>
      </c>
      <c r="AZ499" s="199">
        <f>VLOOKUP(A499,'[3]2019'!$A$8:$E$140,5,0)</f>
        <v>0</v>
      </c>
      <c r="BA499" s="23">
        <f>VLOOKUP(A499,'[3]2019'!$A$8:$F$140,4,0)</f>
        <v>0</v>
      </c>
      <c r="BB499" s="22">
        <f>VLOOKUP(A499,'[2]MATERNAS DIRECTAS'!$A$8:$AE$140,31,0)</f>
        <v>0</v>
      </c>
      <c r="BC499" s="23">
        <f>VLOOKUP(A499,'[2]MATERNAS DIRECTAS'!$A$8:$AE$140,30,0)</f>
        <v>0</v>
      </c>
      <c r="BD499" s="28">
        <v>0</v>
      </c>
      <c r="BE499" s="29">
        <v>0</v>
      </c>
      <c r="BF499" s="38">
        <f>VLOOKUP(A499,[8]Controles!$A$7:$P$139,12,0)</f>
        <v>10.76923076923077</v>
      </c>
      <c r="BG499" s="18">
        <f>VLOOKUP(A499,[8]Controles!$A$7:$L$139,11,0)</f>
        <v>7</v>
      </c>
      <c r="BH499" s="38">
        <f>VLOOKUP(A499,[8]Peso!$A$7:$D$139,4,0)</f>
        <v>7.6923076923076925</v>
      </c>
      <c r="BI499" s="18">
        <f>VLOOKUP(A499,[8]Peso!$A$7:$D$139,3,0)</f>
        <v>5</v>
      </c>
      <c r="BJ499" s="22">
        <f>VLOOKUP(A499,'[2]EDA &lt; 5AÑOS'!$A$8:$AE$140,31,0)</f>
        <v>0</v>
      </c>
      <c r="BK499" s="23">
        <f>VLOOKUP(A499,'[2]EDA &lt; 5AÑOS'!$A$8:$AE$140,30,0)</f>
        <v>0</v>
      </c>
      <c r="BL499" s="22">
        <f>VLOOKUP(A499,'[2]IRA &lt; 5AÑOS'!$A$8:$AE$140,31,0)</f>
        <v>0</v>
      </c>
      <c r="BM499" s="23">
        <f>VLOOKUP(A499,'[2]IRA &lt; 5AÑOS'!$A$8:$AE$140,30,0)</f>
        <v>0</v>
      </c>
      <c r="BN499" s="18">
        <v>0</v>
      </c>
      <c r="BO499" s="18">
        <v>0</v>
      </c>
      <c r="BP499" s="18">
        <v>0</v>
      </c>
      <c r="BQ499" s="18">
        <v>0</v>
      </c>
      <c r="BR499" s="37">
        <v>0</v>
      </c>
      <c r="BS499" s="26">
        <v>0</v>
      </c>
      <c r="BT499" s="18">
        <v>0</v>
      </c>
      <c r="BU499" s="18">
        <v>0</v>
      </c>
      <c r="BV499" s="201">
        <v>0.25974025974025972</v>
      </c>
      <c r="BW499" s="201">
        <v>0.79220779220779225</v>
      </c>
      <c r="BX499" s="201">
        <v>0.76623376623376627</v>
      </c>
      <c r="BY499" s="201">
        <v>0.79220779220779225</v>
      </c>
      <c r="BZ499" s="201">
        <v>0.76623376623376627</v>
      </c>
      <c r="CA499" s="201">
        <v>1.0609756097560976</v>
      </c>
      <c r="CB499" s="201">
        <v>0.70731707317073167</v>
      </c>
      <c r="CC499" s="18" t="str">
        <f>VLOOKUP(A499,[9]ESTADISTICAS_EN_EDUCACION_BASIC!$C$3:$AK$127,10,0)</f>
        <v>68.4</v>
      </c>
      <c r="CD499" s="18" t="str">
        <f>VLOOKUP(A499,[9]ESTADISTICAS_EN_EDUCACION_BASIC!$C$3:$AK$158,5,0)</f>
        <v>56.7</v>
      </c>
      <c r="CE499" s="18" t="str">
        <f>VLOOKUP(A499,[9]ESTADISTICAS_EN_EDUCACION_BASIC!$C$3:$AK$127,17,0)</f>
        <v>6.12</v>
      </c>
      <c r="CF499" s="24"/>
      <c r="CG499" s="24"/>
      <c r="CH499" s="20" t="e">
        <f>VLOOKUP(A499,#REF!,4,0)</f>
        <v>#REF!</v>
      </c>
      <c r="CI499" s="21" t="e">
        <f>VLOOKUP(A499,#REF!,2,0)</f>
        <v>#REF!</v>
      </c>
      <c r="CJ499" s="38">
        <f>VLOOKUP(A499,'[3]2019'!$A$8:$G$140,7,0)</f>
        <v>0</v>
      </c>
      <c r="CK499" s="18">
        <f>VLOOKUP(A499,'[3]2019'!$A$9:$G$140,6,0)</f>
        <v>0</v>
      </c>
      <c r="CL499" s="18">
        <v>318.98</v>
      </c>
      <c r="CM499" s="26">
        <v>2</v>
      </c>
      <c r="CN499" s="38">
        <v>159.49</v>
      </c>
      <c r="CO499" s="18">
        <v>1</v>
      </c>
      <c r="CP499" s="38">
        <v>159.49</v>
      </c>
      <c r="CQ499" s="26">
        <v>1</v>
      </c>
      <c r="CR499" s="18">
        <v>0</v>
      </c>
      <c r="CS499" s="18">
        <v>0</v>
      </c>
      <c r="CT499" s="18">
        <v>0</v>
      </c>
      <c r="CU499" s="18">
        <v>0</v>
      </c>
      <c r="CV499" s="18">
        <v>0</v>
      </c>
      <c r="CW499" s="18">
        <v>0</v>
      </c>
      <c r="CX499" s="18">
        <v>0</v>
      </c>
      <c r="CY499" s="18">
        <v>0</v>
      </c>
      <c r="CZ499" s="38">
        <v>0</v>
      </c>
      <c r="DA499" s="18">
        <v>0</v>
      </c>
      <c r="DB499" s="38">
        <f>VLOOKUP(A499,'[3]2019'!$A$8:$I$140,9,0)</f>
        <v>0</v>
      </c>
      <c r="DC499" s="18">
        <f>VLOOKUP(A499,'[3]2019'!$A$8:$I$140,8,0)</f>
        <v>0</v>
      </c>
      <c r="DD499" s="18" t="str">
        <f>VLOOKUP(A499,[9]ESTADISTICAS_EN_EDUCACION_BASIC!$C$3:$AK$127,11,0)</f>
        <v>81.2</v>
      </c>
      <c r="DE499" s="18" t="str">
        <f>VLOOKUP($A499,[9]ESTADISTICAS_EN_EDUCACION_BASIC!$C$3:$AK$127,6,0)</f>
        <v>65.6</v>
      </c>
      <c r="DF499" s="18" t="str">
        <f>VLOOKUP($A499,[9]ESTADISTICAS_EN_EDUCACION_BASIC!$C$3:$AK$127,18,0)</f>
        <v>1.59</v>
      </c>
      <c r="DG499" s="18">
        <f>VLOOKUP($A499,[9]ESTADISTICAS_EN_EDUCACION_BASIC!$C$3:$AK$127,28,0)</f>
        <v>0</v>
      </c>
      <c r="DH499" s="38">
        <f>VLOOKUP(A499,[10]Hoja4!$A$1:$D$63,4,0)</f>
        <v>579.37427578215534</v>
      </c>
      <c r="DI499" s="18">
        <f>VLOOKUP(A499,[10]Hoja4!$A$1:$D$63,2,0)</f>
        <v>5</v>
      </c>
      <c r="DJ499" s="38">
        <f>VLOOKUP(A499,'[10]AS 6 - 11'!$A$1:$D$84,4,0)</f>
        <v>463.49942062572421</v>
      </c>
      <c r="DK499" s="18">
        <f>VLOOKUP(A499,'[10]AS 6 - 11'!$A$1:$D$84,2,0)</f>
        <v>4</v>
      </c>
      <c r="DL499" s="38">
        <f>VLOOKUP(A499,'[10]VIPNAL 6 - 11'!$A$1:$D$28,4,0)</f>
        <v>231.74971031286211</v>
      </c>
      <c r="DM499" s="18">
        <f>VLOOKUP(A499,'[10]VIPNAL 6 - 11'!$A$1:$D$28,2,0)</f>
        <v>2</v>
      </c>
      <c r="DN499" s="38">
        <f>VLOOKUP(A499,[10]Hoja8!$A$1:$D$72,4,0)</f>
        <v>109.2896174863388</v>
      </c>
      <c r="DO499" s="18">
        <f>VLOOKUP(A499,[10]Hoja8!$A$1:$D$72,2,0)</f>
        <v>1</v>
      </c>
      <c r="DP499" s="18">
        <v>0</v>
      </c>
      <c r="DQ499" s="18">
        <v>0</v>
      </c>
      <c r="DR499" s="18">
        <v>0</v>
      </c>
      <c r="DS499" s="18">
        <v>0</v>
      </c>
      <c r="DT499" s="18">
        <v>0</v>
      </c>
      <c r="DU499" s="18">
        <v>0</v>
      </c>
      <c r="DV499" s="18">
        <v>0</v>
      </c>
      <c r="DW499" s="18">
        <v>0</v>
      </c>
      <c r="DX499" s="18">
        <v>0</v>
      </c>
      <c r="DY499" s="18">
        <v>0</v>
      </c>
      <c r="DZ499" s="188">
        <v>0</v>
      </c>
      <c r="EA499" s="189">
        <v>0</v>
      </c>
      <c r="EB499" s="188">
        <v>51.204819277108435</v>
      </c>
      <c r="EC499" s="189">
        <v>17</v>
      </c>
      <c r="ED499" s="38">
        <f>VLOOKUP(A499,'[3]2019'!$A$8:$K$140,11,0)</f>
        <v>0</v>
      </c>
      <c r="EE499" s="18">
        <f>VLOOKUP(A499,'[3]2019'!$A$8:$K$140,10,0)</f>
        <v>0</v>
      </c>
      <c r="EF499" s="18" t="str">
        <f>VLOOKUP($A499,[9]ESTADISTICAS_EN_EDUCACION_BASIC!$C$3:$AK$127,11,0)</f>
        <v>81.2</v>
      </c>
      <c r="EG499" s="18" t="str">
        <f>VLOOKUP($A499,[9]ESTADISTICAS_EN_EDUCACION_BASIC!$C$3:$AK$127,7,0)</f>
        <v>66.4</v>
      </c>
      <c r="EH499" s="18" t="str">
        <f>VLOOKUP($A499,[9]ESTADISTICAS_EN_EDUCACION_BASIC!$C$3:$AK$127,18,0)</f>
        <v>1.59</v>
      </c>
      <c r="EI499" s="18">
        <f>VLOOKUP($A499,[9]ESTADISTICAS_EN_EDUCACION_BASIC!$C$3:$AK$127,29,0)</f>
        <v>0</v>
      </c>
      <c r="EJ499" s="31"/>
      <c r="EK499" s="31"/>
      <c r="EL499" s="18">
        <f>VLOOKUP($A499,[9]ESTADISTICAS_EN_EDUCACION_BASIC!$C$3:$AK$127,13,0)</f>
        <v>74</v>
      </c>
      <c r="EM499" s="18" t="str">
        <f>VLOOKUP($A499,[9]ESTADISTICAS_EN_EDUCACION_BASIC!$C$3:$AK$127,8,0)</f>
        <v>32.4</v>
      </c>
      <c r="EN499" s="18" t="str">
        <f>VLOOKUP($A499,[9]ESTADISTICAS_EN_EDUCACION_BASIC!$C$3:$AK$127,20,0)</f>
        <v>0.71</v>
      </c>
      <c r="EO499" s="18" t="str">
        <f>VLOOKUP($A499,[9]ESTADISTICAS_EN_EDUCACION_BASIC!$C$3:$AK$127,30,0)</f>
        <v>1.41</v>
      </c>
      <c r="EP499" s="38">
        <f>VLOOKUP(A499,[10]Hoja2!$A$1:$D$72,4,0)</f>
        <v>109.2896174863388</v>
      </c>
      <c r="EQ499" s="18">
        <f>VLOOKUP(A499,[10]Hoja2!$A$1:$D$72,2,0)</f>
        <v>1</v>
      </c>
      <c r="ER499" s="38">
        <f>VLOOKUP(A499,[10]Hoja3!$A$1:$D$89,4,0)</f>
        <v>109.2896174863388</v>
      </c>
      <c r="ES499" s="18">
        <f>VLOOKUP(A499,[10]Hoja3!$A$1:$D$89,2,0)</f>
        <v>1</v>
      </c>
      <c r="ET499" s="38">
        <f>VLOOKUP(A499,[10]Hoja5!$A$1:$D$76,4,0)</f>
        <v>874.31693989071039</v>
      </c>
      <c r="EU499" s="18">
        <f>VLOOKUP(A499,[10]Hoja5!$A$1:$D$75,2,0)</f>
        <v>8</v>
      </c>
      <c r="EV499" s="38">
        <f>VLOOKUP(A499,[10]Hoja7!$A$1:$D$76,4,0)</f>
        <v>327.86885245901641</v>
      </c>
      <c r="EW499" s="18">
        <f>VLOOKUP(A499,[10]Hoja7!$A$1:$D$77,2,0)</f>
        <v>3</v>
      </c>
      <c r="EX499" s="31"/>
      <c r="EY499" s="188">
        <v>52.287581699346404</v>
      </c>
      <c r="EZ499" s="189">
        <v>16</v>
      </c>
      <c r="FA499" s="188">
        <v>25.078369905956112</v>
      </c>
      <c r="FB499" s="189">
        <v>8</v>
      </c>
      <c r="FC499" s="18">
        <v>0</v>
      </c>
      <c r="FD499" s="18">
        <v>0</v>
      </c>
      <c r="FE499" s="38">
        <v>0</v>
      </c>
      <c r="FF499" s="18">
        <v>0</v>
      </c>
      <c r="FG499" s="18">
        <v>0</v>
      </c>
      <c r="FH499" s="18">
        <v>0</v>
      </c>
      <c r="FI499" s="18">
        <v>0</v>
      </c>
      <c r="FJ499" s="18">
        <v>0</v>
      </c>
      <c r="FK499" s="38">
        <v>0</v>
      </c>
      <c r="FL499" s="18">
        <v>0</v>
      </c>
      <c r="FM499" s="38">
        <f>VLOOKUP(A499,[10]Hoja20!$A$1:$D$91,4,0)</f>
        <v>283.68794326241135</v>
      </c>
      <c r="FN499" s="18">
        <f>VLOOKUP(A499,[10]Hoja20!$A$1:$D$91,2,0)</f>
        <v>4</v>
      </c>
      <c r="FO499" s="38">
        <f>VLOOKUP(A499,[10]Hoja21!$A$1:$D$101,4,0)</f>
        <v>709.21985815602841</v>
      </c>
      <c r="FP499" s="18">
        <f>VLOOKUP(A499,[10]Hoja21!$A$1:$D$101,2,0)</f>
        <v>10</v>
      </c>
      <c r="FQ499" s="38">
        <v>0</v>
      </c>
      <c r="FR499" s="18">
        <v>0</v>
      </c>
      <c r="FS499" s="38">
        <f>VLOOKUP(A499,'[3]2019'!$A$8:$M$140,13,0)</f>
        <v>0</v>
      </c>
      <c r="FT499" s="18">
        <f>VLOOKUP(A499,'[3]2019'!$A$8:$M$140,12,0)</f>
        <v>0</v>
      </c>
      <c r="FU499" s="38">
        <f>VLOOKUP(A499,'[3]2019'!$A$8:$O$140,15,0)</f>
        <v>0</v>
      </c>
      <c r="FV499" s="18">
        <f>VLOOKUP(A499,'[3]2019'!$A$8:$O$140,14,0)</f>
        <v>0</v>
      </c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</row>
    <row r="500" spans="1:243" s="11" customFormat="1" ht="12.75">
      <c r="A500" s="17" t="s">
        <v>962</v>
      </c>
      <c r="B500" s="18" t="s">
        <v>963</v>
      </c>
      <c r="C500" s="17" t="s">
        <v>427</v>
      </c>
      <c r="D500" s="25">
        <v>6</v>
      </c>
      <c r="E500" s="27">
        <v>2019</v>
      </c>
      <c r="F500" s="31"/>
      <c r="G500" s="194">
        <v>9870</v>
      </c>
      <c r="H500" s="194">
        <v>5447</v>
      </c>
      <c r="I500" s="194">
        <v>4423</v>
      </c>
      <c r="J500" s="200">
        <v>15.96</v>
      </c>
      <c r="K500" s="40">
        <f>VLOOKUP(A500,'[6]1.COBERTURA  DANE'!$B$7:$G$139,5,0)</f>
        <v>1578</v>
      </c>
      <c r="L500" s="26">
        <v>66.290000000000006</v>
      </c>
      <c r="M500" s="32">
        <v>6553</v>
      </c>
      <c r="N500" s="187">
        <v>1002</v>
      </c>
      <c r="O500" s="187">
        <v>526</v>
      </c>
      <c r="P500" s="187">
        <v>476</v>
      </c>
      <c r="Q500" s="196">
        <f>VLOOKUP($A500,[7]Hoja1!$A$1:$H$3750,6,0)</f>
        <v>1198</v>
      </c>
      <c r="R500" s="196">
        <f>VLOOKUP($A500,[7]Hoja1!$A$1:$H$3750,7,0)</f>
        <v>630</v>
      </c>
      <c r="S500" s="196">
        <f>VLOOKUP($A500,[7]Hoja1!$A$1:$H$3750,8,0)</f>
        <v>568</v>
      </c>
      <c r="T500" s="187">
        <v>944</v>
      </c>
      <c r="U500" s="187">
        <v>502</v>
      </c>
      <c r="V500" s="187">
        <v>442</v>
      </c>
      <c r="W500" s="198">
        <f>VLOOKUP($A500,[7]Hoja1!$A$1:$K$3750,9,0)</f>
        <v>1102</v>
      </c>
      <c r="X500" s="198">
        <f>VLOOKUP($A500,[7]Hoja1!$A$1:$K$3750,10,0)</f>
        <v>588</v>
      </c>
      <c r="Y500" s="198">
        <f>VLOOKUP($A500,[7]Hoja1!$A$1:$K$3750,11,0)</f>
        <v>514</v>
      </c>
      <c r="Z500" s="187">
        <v>867</v>
      </c>
      <c r="AA500" s="187">
        <v>462</v>
      </c>
      <c r="AB500" s="187">
        <v>405</v>
      </c>
      <c r="AC500" s="198">
        <f>VLOOKUP(A500,[7]Hoja1!$A$1:$Q$3765,12,0)</f>
        <v>1006</v>
      </c>
      <c r="AD500" s="198">
        <f>VLOOKUP($A500,[7]Hoja1!$A$1:$Q$3765,13,0)</f>
        <v>525</v>
      </c>
      <c r="AE500" s="198">
        <f>VLOOKUP($A500,[7]Hoja1!$A$1:$Q$3750,14,0)</f>
        <v>481</v>
      </c>
      <c r="AF500" s="187">
        <v>807</v>
      </c>
      <c r="AG500" s="187">
        <v>408</v>
      </c>
      <c r="AH500" s="187">
        <v>399</v>
      </c>
      <c r="AI500" s="198">
        <f>VLOOKUP($A500,[7]Hoja1!$A$1:$Q$3750,15,0)</f>
        <v>1570</v>
      </c>
      <c r="AJ500" s="198">
        <f>VLOOKUP($A500,[7]Hoja1!$A$1:$Q$3750,16,0)</f>
        <v>766</v>
      </c>
      <c r="AK500" s="198">
        <f>VLOOKUP($A500,[7]Hoja1!$A$1:$Q$3750,17,0)</f>
        <v>804</v>
      </c>
      <c r="AL500" s="187">
        <v>729</v>
      </c>
      <c r="AM500" s="187">
        <v>355</v>
      </c>
      <c r="AN500" s="187">
        <v>374</v>
      </c>
      <c r="AO500" s="31"/>
      <c r="AP500" s="31"/>
      <c r="AQ500" s="31"/>
      <c r="AR500" s="31"/>
      <c r="AS500" s="27"/>
      <c r="AT500" s="31"/>
      <c r="AU500" s="31"/>
      <c r="AV500" s="31"/>
      <c r="AW500" s="31"/>
      <c r="AX500" s="38">
        <f>VLOOKUP(A500,[2]INFANTIL!$A$8:$AE$140,31,0)</f>
        <v>16.129032258064516</v>
      </c>
      <c r="AY500" s="18">
        <f>VLOOKUP(A500,[2]INFANTIL!$A$8:$AE$140,30,0)</f>
        <v>2</v>
      </c>
      <c r="AZ500" s="199">
        <f>VLOOKUP(A500,'[3]2019'!$A$8:$E$140,5,0)</f>
        <v>2.9940119760479043</v>
      </c>
      <c r="BA500" s="23">
        <f>VLOOKUP(A500,'[3]2019'!$A$8:$F$140,4,0)</f>
        <v>3</v>
      </c>
      <c r="BB500" s="22">
        <f>VLOOKUP(A500,'[2]MATERNAS DIRECTAS'!$A$8:$AE$140,31,0)</f>
        <v>0</v>
      </c>
      <c r="BC500" s="23">
        <f>VLOOKUP(A500,'[2]MATERNAS DIRECTAS'!$A$8:$AE$140,30,0)</f>
        <v>0</v>
      </c>
      <c r="BD500" s="28">
        <v>0</v>
      </c>
      <c r="BE500" s="29">
        <v>0</v>
      </c>
      <c r="BF500" s="38">
        <f>VLOOKUP(A500,[8]Controles!$A$7:$P$139,12,0)</f>
        <v>4.838709677419355</v>
      </c>
      <c r="BG500" s="18">
        <f>VLOOKUP(A500,[8]Controles!$A$7:$L$139,11,0)</f>
        <v>6</v>
      </c>
      <c r="BH500" s="38">
        <f>VLOOKUP(A500,[8]Peso!$A$7:$D$139,4,0)</f>
        <v>11.29032258064516</v>
      </c>
      <c r="BI500" s="18">
        <f>VLOOKUP(A500,[8]Peso!$A$7:$D$139,3,0)</f>
        <v>14</v>
      </c>
      <c r="BJ500" s="22">
        <f>VLOOKUP(A500,'[2]EDA &lt; 5AÑOS'!$A$8:$AE$140,31,0)</f>
        <v>0</v>
      </c>
      <c r="BK500" s="23">
        <f>VLOOKUP(A500,'[2]EDA &lt; 5AÑOS'!$A$8:$AE$140,30,0)</f>
        <v>0</v>
      </c>
      <c r="BL500" s="22">
        <f>VLOOKUP(A500,'[2]IRA &lt; 5AÑOS'!$A$8:$AE$140,31,0)</f>
        <v>0</v>
      </c>
      <c r="BM500" s="23">
        <f>VLOOKUP(A500,'[2]IRA &lt; 5AÑOS'!$A$8:$AE$140,30,0)</f>
        <v>0</v>
      </c>
      <c r="BN500" s="18">
        <v>0</v>
      </c>
      <c r="BO500" s="18">
        <v>0</v>
      </c>
      <c r="BP500" s="27">
        <v>100.3</v>
      </c>
      <c r="BQ500" s="27">
        <v>1</v>
      </c>
      <c r="BR500" s="37">
        <v>0</v>
      </c>
      <c r="BS500" s="26">
        <v>0</v>
      </c>
      <c r="BT500" s="31">
        <v>100.3</v>
      </c>
      <c r="BU500" s="31">
        <v>1</v>
      </c>
      <c r="BV500" s="201">
        <v>6.9767441860465115E-2</v>
      </c>
      <c r="BW500" s="201">
        <v>1.0465116279069768</v>
      </c>
      <c r="BX500" s="201">
        <v>0.99224806201550386</v>
      </c>
      <c r="BY500" s="201">
        <v>1.0465116279069768</v>
      </c>
      <c r="BZ500" s="201">
        <v>0.99224806201550386</v>
      </c>
      <c r="CA500" s="201">
        <v>1.0072992700729928</v>
      </c>
      <c r="CB500" s="201">
        <v>0.98540145985401462</v>
      </c>
      <c r="CC500" s="18" t="str">
        <f>VLOOKUP(A500,[9]ESTADISTICAS_EN_EDUCACION_BASIC!$C$3:$AK$127,10,0)</f>
        <v>82.3</v>
      </c>
      <c r="CD500" s="18" t="str">
        <f>VLOOKUP(A500,[9]ESTADISTICAS_EN_EDUCACION_BASIC!$C$3:$AK$158,5,0)</f>
        <v>69.1</v>
      </c>
      <c r="CE500" s="18" t="str">
        <f>VLOOKUP(A500,[9]ESTADISTICAS_EN_EDUCACION_BASIC!$C$3:$AK$127,17,0)</f>
        <v>4.86</v>
      </c>
      <c r="CF500" s="24"/>
      <c r="CG500" s="24"/>
      <c r="CH500" s="20">
        <v>0</v>
      </c>
      <c r="CI500" s="21">
        <v>0</v>
      </c>
      <c r="CJ500" s="38">
        <f>VLOOKUP(A500,'[3]2019'!$A$8:$G$140,7,0)</f>
        <v>0</v>
      </c>
      <c r="CK500" s="18">
        <f>VLOOKUP(A500,'[3]2019'!$A$9:$G$140,6,0)</f>
        <v>0</v>
      </c>
      <c r="CL500" s="18">
        <v>0</v>
      </c>
      <c r="CM500" s="26">
        <v>0</v>
      </c>
      <c r="CN500" s="18">
        <v>0</v>
      </c>
      <c r="CO500" s="18">
        <v>0</v>
      </c>
      <c r="CP500" s="18">
        <v>0</v>
      </c>
      <c r="CQ500" s="18">
        <v>0</v>
      </c>
      <c r="CR500" s="18">
        <v>0</v>
      </c>
      <c r="CS500" s="18">
        <v>0</v>
      </c>
      <c r="CT500" s="18">
        <v>0</v>
      </c>
      <c r="CU500" s="18">
        <v>0</v>
      </c>
      <c r="CV500" s="18">
        <v>0</v>
      </c>
      <c r="CW500" s="18">
        <v>0</v>
      </c>
      <c r="CX500" s="18">
        <v>0</v>
      </c>
      <c r="CY500" s="18">
        <v>0</v>
      </c>
      <c r="CZ500" s="38">
        <v>0</v>
      </c>
      <c r="DA500" s="18">
        <v>0</v>
      </c>
      <c r="DB500" s="38">
        <f>VLOOKUP(A500,'[3]2019'!$A$8:$I$140,9,0)</f>
        <v>1.1534025374855825</v>
      </c>
      <c r="DC500" s="18">
        <f>VLOOKUP(A500,'[3]2019'!$A$8:$I$140,8,0)</f>
        <v>1</v>
      </c>
      <c r="DD500" s="18" t="str">
        <f>VLOOKUP(A500,[9]ESTADISTICAS_EN_EDUCACION_BASIC!$C$3:$AK$127,11,0)</f>
        <v>118.8</v>
      </c>
      <c r="DE500" s="18" t="str">
        <f>VLOOKUP($A500,[9]ESTADISTICAS_EN_EDUCACION_BASIC!$C$3:$AK$127,6,0)</f>
        <v>92.8</v>
      </c>
      <c r="DF500" s="18" t="str">
        <f>VLOOKUP($A500,[9]ESTADISTICAS_EN_EDUCACION_BASIC!$C$3:$AK$127,18,0)</f>
        <v>2.78</v>
      </c>
      <c r="DG500" s="18">
        <f>VLOOKUP($A500,[9]ESTADISTICAS_EN_EDUCACION_BASIC!$C$3:$AK$127,28,0)</f>
        <v>0</v>
      </c>
      <c r="DH500" s="38">
        <v>0</v>
      </c>
      <c r="DI500" s="18">
        <v>0</v>
      </c>
      <c r="DJ500" s="38">
        <f>VLOOKUP(A500,'[10]AS 6 - 11'!$A$1:$D$84,4,0)</f>
        <v>90.744101633393825</v>
      </c>
      <c r="DK500" s="18">
        <f>VLOOKUP(A500,'[10]AS 6 - 11'!$A$1:$D$84,2,0)</f>
        <v>1</v>
      </c>
      <c r="DL500" s="18">
        <v>0</v>
      </c>
      <c r="DM500" s="18">
        <v>0</v>
      </c>
      <c r="DN500" s="38">
        <f>VLOOKUP(A500,[10]Hoja8!$A$1:$D$72,4,0)</f>
        <v>99.403578528827026</v>
      </c>
      <c r="DO500" s="18">
        <f>VLOOKUP(A500,[10]Hoja8!$A$1:$D$72,2,0)</f>
        <v>1</v>
      </c>
      <c r="DP500" s="38">
        <f>VLOOKUP(A500,[10]Hoja10!$A$1:$D$61,4,0)</f>
        <v>198.80715705765405</v>
      </c>
      <c r="DQ500" s="18">
        <f>VLOOKUP(A500,[10]Hoja10!$A$1:$D$61,2,0)</f>
        <v>2</v>
      </c>
      <c r="DR500" s="38">
        <f>VLOOKUP(A500,[10]Hoja11!$A$1:$D$24,4,0)</f>
        <v>99.403578528827026</v>
      </c>
      <c r="DS500" s="18">
        <f>VLOOKUP(A500,[10]Hoja11!$A$1:$D$24,2,0)</f>
        <v>1</v>
      </c>
      <c r="DT500" s="18">
        <v>0</v>
      </c>
      <c r="DU500" s="18">
        <v>0</v>
      </c>
      <c r="DV500" s="18">
        <v>0</v>
      </c>
      <c r="DW500" s="18">
        <v>0</v>
      </c>
      <c r="DX500" s="38">
        <f>VLOOKUP(A500,[10]Hoja14!$A$1:$D$13,4,0)</f>
        <v>99.403578528827026</v>
      </c>
      <c r="DY500" s="18">
        <f>VLOOKUP(A500,[10]Hoja14!$A$1:$D$13,2,0)</f>
        <v>1</v>
      </c>
      <c r="DZ500" s="188">
        <v>0</v>
      </c>
      <c r="EA500" s="189">
        <v>0</v>
      </c>
      <c r="EB500" s="188">
        <v>65.162907268170429</v>
      </c>
      <c r="EC500" s="189">
        <v>26</v>
      </c>
      <c r="ED500" s="38">
        <f>VLOOKUP(A500,'[3]2019'!$A$8:$K$140,11,0)</f>
        <v>1.2391573729863692</v>
      </c>
      <c r="EE500" s="18">
        <f>VLOOKUP(A500,'[3]2019'!$A$8:$K$140,10,0)</f>
        <v>1</v>
      </c>
      <c r="EF500" s="18" t="str">
        <f>VLOOKUP($A500,[9]ESTADISTICAS_EN_EDUCACION_BASIC!$C$3:$AK$127,11,0)</f>
        <v>118.8</v>
      </c>
      <c r="EG500" s="18" t="str">
        <f>VLOOKUP($A500,[9]ESTADISTICAS_EN_EDUCACION_BASIC!$C$3:$AK$127,7,0)</f>
        <v>85.6</v>
      </c>
      <c r="EH500" s="18" t="str">
        <f>VLOOKUP($A500,[9]ESTADISTICAS_EN_EDUCACION_BASIC!$C$3:$AK$127,18,0)</f>
        <v>2.78</v>
      </c>
      <c r="EI500" s="18">
        <f>VLOOKUP($A500,[9]ESTADISTICAS_EN_EDUCACION_BASIC!$C$3:$AK$127,29,0)</f>
        <v>0</v>
      </c>
      <c r="EJ500" s="31"/>
      <c r="EK500" s="31"/>
      <c r="EL500" s="18">
        <f>VLOOKUP($A500,[9]ESTADISTICAS_EN_EDUCACION_BASIC!$C$3:$AK$127,13,0)</f>
        <v>61</v>
      </c>
      <c r="EM500" s="18" t="str">
        <f>VLOOKUP($A500,[9]ESTADISTICAS_EN_EDUCACION_BASIC!$C$3:$AK$127,8,0)</f>
        <v>33.5</v>
      </c>
      <c r="EN500" s="18" t="str">
        <f>VLOOKUP($A500,[9]ESTADISTICAS_EN_EDUCACION_BASIC!$C$3:$AK$127,20,0)</f>
        <v>9.01</v>
      </c>
      <c r="EO500" s="18" t="str">
        <f>VLOOKUP($A500,[9]ESTADISTICAS_EN_EDUCACION_BASIC!$C$3:$AK$127,30,0)</f>
        <v>0.43</v>
      </c>
      <c r="EP500" s="38">
        <f>VLOOKUP(A500,[10]Hoja2!$A$1:$D$72,4,0)</f>
        <v>99.403578528827026</v>
      </c>
      <c r="EQ500" s="18">
        <f>VLOOKUP(A500,[10]Hoja2!$A$1:$D$72,2,0)</f>
        <v>1</v>
      </c>
      <c r="ER500" s="38">
        <f>VLOOKUP(A500,[10]Hoja3!$A$1:$D$89,4,0)</f>
        <v>198.80715705765405</v>
      </c>
      <c r="ES500" s="18">
        <f>VLOOKUP(A500,[10]Hoja3!$A$1:$D$89,2,0)</f>
        <v>2</v>
      </c>
      <c r="ET500" s="38">
        <v>0</v>
      </c>
      <c r="EU500" s="18">
        <v>0</v>
      </c>
      <c r="EV500" s="38">
        <f>VLOOKUP(A500,[10]Hoja7!$A$1:$D$76,4,0)</f>
        <v>99.403578528827026</v>
      </c>
      <c r="EW500" s="18">
        <f>VLOOKUP(A500,[10]Hoja7!$A$1:$D$77,2,0)</f>
        <v>1</v>
      </c>
      <c r="EX500" s="31"/>
      <c r="EY500" s="188">
        <v>112.29946524064172</v>
      </c>
      <c r="EZ500" s="189">
        <v>42</v>
      </c>
      <c r="FA500" s="188">
        <v>71.428571428571431</v>
      </c>
      <c r="FB500" s="189">
        <v>24</v>
      </c>
      <c r="FC500" s="18">
        <v>0</v>
      </c>
      <c r="FD500" s="18">
        <v>0</v>
      </c>
      <c r="FE500" s="38">
        <v>0</v>
      </c>
      <c r="FF500" s="18">
        <v>0</v>
      </c>
      <c r="FG500" s="18">
        <v>0</v>
      </c>
      <c r="FH500" s="18">
        <v>0</v>
      </c>
      <c r="FI500" s="18">
        <v>0</v>
      </c>
      <c r="FJ500" s="18">
        <v>0</v>
      </c>
      <c r="FK500" s="38">
        <v>0</v>
      </c>
      <c r="FL500" s="18">
        <v>0</v>
      </c>
      <c r="FM500" s="38">
        <f>VLOOKUP(A500,[10]Hoja20!$A$1:$D$91,4,0)</f>
        <v>63.694267515923563</v>
      </c>
      <c r="FN500" s="18">
        <f>VLOOKUP(A500,[10]Hoja20!$A$1:$D$91,2,0)</f>
        <v>1</v>
      </c>
      <c r="FO500" s="38">
        <f>VLOOKUP(A500,[10]Hoja21!$A$1:$D$101,4,0)</f>
        <v>191.08280254777071</v>
      </c>
      <c r="FP500" s="18">
        <f>VLOOKUP(A500,[10]Hoja21!$A$1:$D$101,2,0)</f>
        <v>3</v>
      </c>
      <c r="FQ500" s="38">
        <f>VLOOKUP(A500,[10]Hoja22!$A$1:$D$60,4,0)</f>
        <v>63.694267515923563</v>
      </c>
      <c r="FR500" s="18">
        <f>VLOOKUP(A500,[10]Hoja22!$A$1:$D$60,2,0)</f>
        <v>1</v>
      </c>
      <c r="FS500" s="38">
        <f>VLOOKUP(A500,'[3]2019'!$A$8:$M$140,13,0)</f>
        <v>0</v>
      </c>
      <c r="FT500" s="18">
        <f>VLOOKUP(A500,'[3]2019'!$A$8:$M$140,12,0)</f>
        <v>0</v>
      </c>
      <c r="FU500" s="38">
        <f>VLOOKUP(A500,'[3]2019'!$A$8:$O$140,15,0)</f>
        <v>0</v>
      </c>
      <c r="FV500" s="18">
        <f>VLOOKUP(A500,'[3]2019'!$A$8:$O$140,14,0)</f>
        <v>0</v>
      </c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31"/>
      <c r="HL500" s="31"/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31"/>
      <c r="HY500" s="31"/>
      <c r="HZ500" s="31"/>
      <c r="IA500" s="31"/>
      <c r="IB500" s="31"/>
      <c r="IC500" s="31"/>
      <c r="ID500" s="31"/>
      <c r="IE500" s="31"/>
      <c r="IF500" s="31"/>
      <c r="IG500" s="31"/>
      <c r="IH500" s="31"/>
      <c r="II500" s="31"/>
    </row>
    <row r="501" spans="1:243" s="11" customFormat="1" ht="12.75">
      <c r="A501" s="17" t="s">
        <v>970</v>
      </c>
      <c r="B501" s="18" t="s">
        <v>971</v>
      </c>
      <c r="C501" s="17" t="s">
        <v>514</v>
      </c>
      <c r="D501" s="25">
        <v>6</v>
      </c>
      <c r="E501" s="27">
        <v>2019</v>
      </c>
      <c r="F501" s="31"/>
      <c r="G501" s="194">
        <v>6607</v>
      </c>
      <c r="H501" s="194">
        <v>2295</v>
      </c>
      <c r="I501" s="194">
        <v>4312</v>
      </c>
      <c r="J501" s="200">
        <v>20.97</v>
      </c>
      <c r="K501" s="40">
        <f>VLOOKUP(A501,'[6]1.COBERTURA  DANE'!$B$7:$G$139,5,0)</f>
        <v>1326</v>
      </c>
      <c r="L501" s="26">
        <v>62</v>
      </c>
      <c r="M501" s="32">
        <v>3921</v>
      </c>
      <c r="N501" s="187">
        <v>503</v>
      </c>
      <c r="O501" s="187">
        <v>275</v>
      </c>
      <c r="P501" s="187">
        <v>228</v>
      </c>
      <c r="Q501" s="196">
        <f>VLOOKUP($A501,[7]Hoja1!$A$1:$H$3750,6,0)</f>
        <v>606</v>
      </c>
      <c r="R501" s="196">
        <f>VLOOKUP($A501,[7]Hoja1!$A$1:$H$3750,7,0)</f>
        <v>330</v>
      </c>
      <c r="S501" s="196">
        <f>VLOOKUP($A501,[7]Hoja1!$A$1:$H$3750,8,0)</f>
        <v>276</v>
      </c>
      <c r="T501" s="187">
        <v>533</v>
      </c>
      <c r="U501" s="187">
        <v>281</v>
      </c>
      <c r="V501" s="187">
        <v>252</v>
      </c>
      <c r="W501" s="198">
        <f>VLOOKUP($A501,[7]Hoja1!$A$1:$K$3750,9,0)</f>
        <v>657</v>
      </c>
      <c r="X501" s="198">
        <f>VLOOKUP($A501,[7]Hoja1!$A$1:$K$3750,10,0)</f>
        <v>342</v>
      </c>
      <c r="Y501" s="198">
        <f>VLOOKUP($A501,[7]Hoja1!$A$1:$K$3750,11,0)</f>
        <v>315</v>
      </c>
      <c r="Z501" s="187">
        <v>575</v>
      </c>
      <c r="AA501" s="187">
        <v>292</v>
      </c>
      <c r="AB501" s="187">
        <v>283</v>
      </c>
      <c r="AC501" s="198">
        <f>VLOOKUP(A501,[7]Hoja1!$A$1:$Q$3765,12,0)</f>
        <v>699</v>
      </c>
      <c r="AD501" s="198">
        <f>VLOOKUP($A501,[7]Hoja1!$A$1:$Q$3765,13,0)</f>
        <v>351</v>
      </c>
      <c r="AE501" s="198">
        <f>VLOOKUP($A501,[7]Hoja1!$A$1:$Q$3750,14,0)</f>
        <v>348</v>
      </c>
      <c r="AF501" s="187">
        <v>579</v>
      </c>
      <c r="AG501" s="187">
        <v>288</v>
      </c>
      <c r="AH501" s="187">
        <v>291</v>
      </c>
      <c r="AI501" s="198">
        <f>VLOOKUP($A501,[7]Hoja1!$A$1:$Q$3750,15,0)</f>
        <v>1164</v>
      </c>
      <c r="AJ501" s="198">
        <f>VLOOKUP($A501,[7]Hoja1!$A$1:$Q$3750,16,0)</f>
        <v>581</v>
      </c>
      <c r="AK501" s="198">
        <f>VLOOKUP($A501,[7]Hoja1!$A$1:$Q$3750,17,0)</f>
        <v>583</v>
      </c>
      <c r="AL501" s="187">
        <v>536</v>
      </c>
      <c r="AM501" s="187">
        <v>266</v>
      </c>
      <c r="AN501" s="187">
        <v>270</v>
      </c>
      <c r="AO501" s="31"/>
      <c r="AP501" s="31"/>
      <c r="AQ501" s="31"/>
      <c r="AR501" s="31"/>
      <c r="AS501" s="27"/>
      <c r="AT501" s="31"/>
      <c r="AU501" s="31"/>
      <c r="AV501" s="31"/>
      <c r="AW501" s="31"/>
      <c r="AX501" s="38">
        <f>VLOOKUP(A501,[2]INFANTIL!$A$8:$AE$140,31,0)</f>
        <v>41.666666666666664</v>
      </c>
      <c r="AY501" s="18">
        <f>VLOOKUP(A501,[2]INFANTIL!$A$8:$AE$140,30,0)</f>
        <v>2</v>
      </c>
      <c r="AZ501" s="199">
        <f>VLOOKUP(A501,'[3]2019'!$A$8:$E$140,5,0)</f>
        <v>3.9761431411530812</v>
      </c>
      <c r="BA501" s="23">
        <f>VLOOKUP(A501,'[3]2019'!$A$8:$F$140,4,0)</f>
        <v>2</v>
      </c>
      <c r="BB501" s="22">
        <f>VLOOKUP(A501,'[2]MATERNAS DIRECTAS'!$A$8:$AE$140,31,0)</f>
        <v>0</v>
      </c>
      <c r="BC501" s="23">
        <f>VLOOKUP(A501,'[2]MATERNAS DIRECTAS'!$A$8:$AE$140,30,0)</f>
        <v>0</v>
      </c>
      <c r="BD501" s="28">
        <v>0</v>
      </c>
      <c r="BE501" s="29">
        <v>0</v>
      </c>
      <c r="BF501" s="38">
        <f>VLOOKUP(A501,[8]Controles!$A$7:$P$139,12,0)</f>
        <v>6.25</v>
      </c>
      <c r="BG501" s="18">
        <f>VLOOKUP(A501,[8]Controles!$A$7:$L$139,11,0)</f>
        <v>3</v>
      </c>
      <c r="BH501" s="38">
        <f>VLOOKUP(A501,[8]Peso!$A$7:$D$139,4,0)</f>
        <v>6.25</v>
      </c>
      <c r="BI501" s="18">
        <f>VLOOKUP(A501,[8]Peso!$A$7:$D$139,3,0)</f>
        <v>3</v>
      </c>
      <c r="BJ501" s="22">
        <f>VLOOKUP(A501,'[2]EDA &lt; 5AÑOS'!$A$8:$AE$140,31,0)</f>
        <v>0</v>
      </c>
      <c r="BK501" s="23">
        <f>VLOOKUP(A501,'[2]EDA &lt; 5AÑOS'!$A$8:$AE$140,30,0)</f>
        <v>0</v>
      </c>
      <c r="BL501" s="22">
        <f>VLOOKUP(A501,'[2]IRA &lt; 5AÑOS'!$A$8:$AE$140,31,0)</f>
        <v>0</v>
      </c>
      <c r="BM501" s="23">
        <f>VLOOKUP(A501,'[2]IRA &lt; 5AÑOS'!$A$8:$AE$140,30,0)</f>
        <v>0</v>
      </c>
      <c r="BN501" s="18">
        <v>0</v>
      </c>
      <c r="BO501" s="18">
        <v>0</v>
      </c>
      <c r="BP501" s="18">
        <v>0</v>
      </c>
      <c r="BQ501" s="18">
        <v>0</v>
      </c>
      <c r="BR501" s="37">
        <v>0</v>
      </c>
      <c r="BS501" s="26">
        <v>0</v>
      </c>
      <c r="BT501" s="18">
        <v>0</v>
      </c>
      <c r="BU501" s="18">
        <v>0</v>
      </c>
      <c r="BV501" s="201">
        <v>0.25757575757575757</v>
      </c>
      <c r="BW501" s="201">
        <v>1.0909090909090908</v>
      </c>
      <c r="BX501" s="201">
        <v>1.0606060606060606</v>
      </c>
      <c r="BY501" s="201">
        <v>1.0909090909090908</v>
      </c>
      <c r="BZ501" s="201">
        <v>1.0606060606060606</v>
      </c>
      <c r="CA501" s="201">
        <v>1.2295081967213115</v>
      </c>
      <c r="CB501" s="201">
        <v>1.180327868852459</v>
      </c>
      <c r="CC501" s="18" t="str">
        <f>VLOOKUP(A501,[9]ESTADISTICAS_EN_EDUCACION_BASIC!$C$3:$AK$127,10,0)</f>
        <v>92.6</v>
      </c>
      <c r="CD501" s="18" t="str">
        <f>VLOOKUP(A501,[9]ESTADISTICAS_EN_EDUCACION_BASIC!$C$3:$AK$158,5,0)</f>
        <v>58.3</v>
      </c>
      <c r="CE501" s="18">
        <f>VLOOKUP(A501,[9]ESTADISTICAS_EN_EDUCACION_BASIC!$C$3:$AK$127,17,0)</f>
        <v>1</v>
      </c>
      <c r="CF501" s="24"/>
      <c r="CG501" s="24"/>
      <c r="CH501" s="20" t="e">
        <f>VLOOKUP(A501,#REF!,4,0)</f>
        <v>#REF!</v>
      </c>
      <c r="CI501" s="21" t="e">
        <f>VLOOKUP(A501,#REF!,2,0)</f>
        <v>#REF!</v>
      </c>
      <c r="CJ501" s="38">
        <f>VLOOKUP(A501,'[3]2019'!$A$8:$G$140,7,0)</f>
        <v>0</v>
      </c>
      <c r="CK501" s="18">
        <f>VLOOKUP(A501,'[3]2019'!$A$9:$G$140,6,0)</f>
        <v>0</v>
      </c>
      <c r="CL501" s="18">
        <v>396.04</v>
      </c>
      <c r="CM501" s="26">
        <v>2</v>
      </c>
      <c r="CN501" s="18">
        <v>0</v>
      </c>
      <c r="CO501" s="18">
        <v>0</v>
      </c>
      <c r="CP501" s="18">
        <v>0</v>
      </c>
      <c r="CQ501" s="18">
        <v>0</v>
      </c>
      <c r="CR501" s="18">
        <v>0</v>
      </c>
      <c r="CS501" s="18">
        <v>0</v>
      </c>
      <c r="CT501" s="18">
        <v>0</v>
      </c>
      <c r="CU501" s="18">
        <v>0</v>
      </c>
      <c r="CV501" s="18">
        <v>0</v>
      </c>
      <c r="CW501" s="18">
        <v>0</v>
      </c>
      <c r="CX501" s="18">
        <v>0</v>
      </c>
      <c r="CY501" s="18">
        <v>0</v>
      </c>
      <c r="CZ501" s="38">
        <v>0</v>
      </c>
      <c r="DA501" s="18">
        <v>0</v>
      </c>
      <c r="DB501" s="38">
        <f>VLOOKUP(A501,'[3]2019'!$A$8:$I$140,9,0)</f>
        <v>0</v>
      </c>
      <c r="DC501" s="18">
        <f>VLOOKUP(A501,'[3]2019'!$A$8:$I$140,8,0)</f>
        <v>0</v>
      </c>
      <c r="DD501" s="18" t="str">
        <f>VLOOKUP(A501,[9]ESTADISTICAS_EN_EDUCACION_BASIC!$C$3:$AK$127,11,0)</f>
        <v>144.5</v>
      </c>
      <c r="DE501" s="18" t="str">
        <f>VLOOKUP($A501,[9]ESTADISTICAS_EN_EDUCACION_BASIC!$C$3:$AK$127,6,0)</f>
        <v>100.4</v>
      </c>
      <c r="DF501" s="18" t="str">
        <f>VLOOKUP($A501,[9]ESTADISTICAS_EN_EDUCACION_BASIC!$C$3:$AK$127,18,0)</f>
        <v>4.13</v>
      </c>
      <c r="DG501" s="18">
        <f>VLOOKUP($A501,[9]ESTADISTICAS_EN_EDUCACION_BASIC!$C$3:$AK$127,28,0)</f>
        <v>0</v>
      </c>
      <c r="DH501" s="38">
        <f>VLOOKUP(A501,[10]Hoja4!$A$1:$D$63,4,0)</f>
        <v>152.20700152207002</v>
      </c>
      <c r="DI501" s="18">
        <f>VLOOKUP(A501,[10]Hoja4!$A$1:$D$63,2,0)</f>
        <v>1</v>
      </c>
      <c r="DJ501" s="38">
        <f>VLOOKUP(A501,'[10]AS 6 - 11'!$A$1:$D$84,4,0)</f>
        <v>304.41400304414003</v>
      </c>
      <c r="DK501" s="18">
        <f>VLOOKUP(A501,'[10]AS 6 - 11'!$A$1:$D$84,2,0)</f>
        <v>2</v>
      </c>
      <c r="DL501" s="18">
        <v>0</v>
      </c>
      <c r="DM501" s="18">
        <v>0</v>
      </c>
      <c r="DN501" s="38">
        <v>0</v>
      </c>
      <c r="DO501" s="18">
        <v>0</v>
      </c>
      <c r="DP501" s="18">
        <v>0</v>
      </c>
      <c r="DQ501" s="18">
        <v>0</v>
      </c>
      <c r="DR501" s="18">
        <v>0</v>
      </c>
      <c r="DS501" s="18">
        <v>0</v>
      </c>
      <c r="DT501" s="18">
        <v>0</v>
      </c>
      <c r="DU501" s="18">
        <v>0</v>
      </c>
      <c r="DV501" s="18">
        <v>0</v>
      </c>
      <c r="DW501" s="18">
        <v>0</v>
      </c>
      <c r="DX501" s="18">
        <v>0</v>
      </c>
      <c r="DY501" s="18">
        <v>0</v>
      </c>
      <c r="DZ501" s="188">
        <v>0</v>
      </c>
      <c r="EA501" s="189">
        <v>0</v>
      </c>
      <c r="EB501" s="188">
        <v>27.491408934707902</v>
      </c>
      <c r="EC501" s="189">
        <v>8</v>
      </c>
      <c r="ED501" s="38">
        <f>VLOOKUP(A501,'[3]2019'!$A$8:$K$140,11,0)</f>
        <v>1.7271157167530224</v>
      </c>
      <c r="EE501" s="18">
        <f>VLOOKUP(A501,'[3]2019'!$A$8:$K$140,10,0)</f>
        <v>1</v>
      </c>
      <c r="EF501" s="18" t="str">
        <f>VLOOKUP($A501,[9]ESTADISTICAS_EN_EDUCACION_BASIC!$C$3:$AK$127,11,0)</f>
        <v>144.5</v>
      </c>
      <c r="EG501" s="18" t="str">
        <f>VLOOKUP($A501,[9]ESTADISTICAS_EN_EDUCACION_BASIC!$C$3:$AK$127,7,0)</f>
        <v>76.5</v>
      </c>
      <c r="EH501" s="18" t="str">
        <f>VLOOKUP($A501,[9]ESTADISTICAS_EN_EDUCACION_BASIC!$C$3:$AK$127,18,0)</f>
        <v>4.13</v>
      </c>
      <c r="EI501" s="18">
        <f>VLOOKUP($A501,[9]ESTADISTICAS_EN_EDUCACION_BASIC!$C$3:$AK$127,29,0)</f>
        <v>0</v>
      </c>
      <c r="EJ501" s="31"/>
      <c r="EK501" s="31"/>
      <c r="EL501" s="18" t="str">
        <f>VLOOKUP($A501,[9]ESTADISTICAS_EN_EDUCACION_BASIC!$C$3:$AK$127,13,0)</f>
        <v>58.9</v>
      </c>
      <c r="EM501" s="18" t="str">
        <f>VLOOKUP($A501,[9]ESTADISTICAS_EN_EDUCACION_BASIC!$C$3:$AK$127,8,0)</f>
        <v>30.1</v>
      </c>
      <c r="EN501" s="18" t="str">
        <f>VLOOKUP($A501,[9]ESTADISTICAS_EN_EDUCACION_BASIC!$C$3:$AK$127,20,0)</f>
        <v>10.85</v>
      </c>
      <c r="EO501" s="18" t="str">
        <f>VLOOKUP($A501,[9]ESTADISTICAS_EN_EDUCACION_BASIC!$C$3:$AK$127,30,0)</f>
        <v>0.78</v>
      </c>
      <c r="EP501" s="18">
        <v>0</v>
      </c>
      <c r="EQ501" s="18">
        <v>0</v>
      </c>
      <c r="ER501" s="38">
        <v>0</v>
      </c>
      <c r="ES501" s="18">
        <v>0</v>
      </c>
      <c r="ET501" s="38">
        <f>VLOOKUP(A501,[10]Hoja5!$A$1:$D$76,4,0)</f>
        <v>143.06151645207439</v>
      </c>
      <c r="EU501" s="18">
        <f>VLOOKUP(A501,[10]Hoja5!$A$1:$D$75,2,0)</f>
        <v>1</v>
      </c>
      <c r="EV501" s="38">
        <v>0</v>
      </c>
      <c r="EW501" s="18">
        <v>0</v>
      </c>
      <c r="EX501" s="31"/>
      <c r="EY501" s="188">
        <v>62.962962962962955</v>
      </c>
      <c r="EZ501" s="189">
        <v>17</v>
      </c>
      <c r="FA501" s="188">
        <v>77.551020408163268</v>
      </c>
      <c r="FB501" s="189">
        <v>19</v>
      </c>
      <c r="FC501" s="38">
        <f>VLOOKUP(A501,[10]Hoja15!$A$1:$D$63,4,0)</f>
        <v>257.73195876288662</v>
      </c>
      <c r="FD501" s="18">
        <f>VLOOKUP(A501,[10]Hoja15!$A$1:$D$63,2,0)</f>
        <v>3</v>
      </c>
      <c r="FE501" s="38">
        <v>0</v>
      </c>
      <c r="FF501" s="18">
        <v>0</v>
      </c>
      <c r="FG501" s="18">
        <v>0</v>
      </c>
      <c r="FH501" s="18">
        <v>0</v>
      </c>
      <c r="FI501" s="38">
        <f>VLOOKUP(A501,[10]Hoja18!$A$1:$D$40,4,0)</f>
        <v>171.82130584192439</v>
      </c>
      <c r="FJ501" s="18">
        <f>VLOOKUP(A501,[10]Hoja18!$A$1:$D$40,2,0)</f>
        <v>2</v>
      </c>
      <c r="FK501" s="38">
        <f>VLOOKUP(A501,[10]Hoja19!$A$1:$D$97,4,0)</f>
        <v>429.55326460481103</v>
      </c>
      <c r="FL501" s="18">
        <f>VLOOKUP(A501,[10]Hoja19!$A$1:$D$97,2,0)</f>
        <v>5</v>
      </c>
      <c r="FM501" s="38">
        <f>VLOOKUP(A501,[10]Hoja20!$A$1:$D$91,4,0)</f>
        <v>171.82130584192439</v>
      </c>
      <c r="FN501" s="18">
        <f>VLOOKUP(A501,[10]Hoja20!$A$1:$D$91,2,0)</f>
        <v>2</v>
      </c>
      <c r="FO501" s="38">
        <f>VLOOKUP(A501,[10]Hoja21!$A$1:$D$101,4,0)</f>
        <v>515.46391752577324</v>
      </c>
      <c r="FP501" s="18">
        <f>VLOOKUP(A501,[10]Hoja21!$A$1:$D$101,2,0)</f>
        <v>6</v>
      </c>
      <c r="FQ501" s="38">
        <v>0</v>
      </c>
      <c r="FR501" s="18">
        <v>0</v>
      </c>
      <c r="FS501" s="38">
        <f>VLOOKUP(A501,'[3]2019'!$A$8:$M$140,13,0)</f>
        <v>1.8656716417910448</v>
      </c>
      <c r="FT501" s="18">
        <f>VLOOKUP(A501,'[3]2019'!$A$8:$M$140,12,0)</f>
        <v>1</v>
      </c>
      <c r="FU501" s="38">
        <f>VLOOKUP(A501,'[3]2019'!$A$8:$O$140,15,0)</f>
        <v>6.0606060606060606</v>
      </c>
      <c r="FV501" s="18">
        <f>VLOOKUP(A501,'[3]2019'!$A$8:$O$140,14,0)</f>
        <v>3</v>
      </c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</row>
    <row r="502" spans="1:243" s="11" customFormat="1" ht="12.75">
      <c r="A502" s="17" t="s">
        <v>979</v>
      </c>
      <c r="B502" s="18" t="s">
        <v>980</v>
      </c>
      <c r="C502" s="17" t="s">
        <v>427</v>
      </c>
      <c r="D502" s="25">
        <v>3</v>
      </c>
      <c r="E502" s="27">
        <v>2019</v>
      </c>
      <c r="F502" s="31"/>
      <c r="G502" s="194">
        <v>56774</v>
      </c>
      <c r="H502" s="194">
        <v>19066</v>
      </c>
      <c r="I502" s="194">
        <v>37708</v>
      </c>
      <c r="J502" s="200">
        <v>54.15</v>
      </c>
      <c r="K502" s="40">
        <f>VLOOKUP(A502,'[6]1.COBERTURA  DANE'!$B$7:$G$139,5,0)</f>
        <v>27759</v>
      </c>
      <c r="L502" s="26">
        <v>21.71</v>
      </c>
      <c r="M502" s="32">
        <v>11128</v>
      </c>
      <c r="N502" s="187">
        <v>3827</v>
      </c>
      <c r="O502" s="187">
        <v>2031</v>
      </c>
      <c r="P502" s="187">
        <v>1796</v>
      </c>
      <c r="Q502" s="196">
        <f>VLOOKUP($A502,[7]Hoja1!$A$1:$H$3750,6,0)</f>
        <v>4569</v>
      </c>
      <c r="R502" s="196">
        <f>VLOOKUP($A502,[7]Hoja1!$A$1:$H$3750,7,0)</f>
        <v>2425</v>
      </c>
      <c r="S502" s="196">
        <f>VLOOKUP($A502,[7]Hoja1!$A$1:$H$3750,8,0)</f>
        <v>2144</v>
      </c>
      <c r="T502" s="187">
        <v>3646</v>
      </c>
      <c r="U502" s="187">
        <v>1929</v>
      </c>
      <c r="V502" s="187">
        <v>1717</v>
      </c>
      <c r="W502" s="198">
        <f>VLOOKUP($A502,[7]Hoja1!$A$1:$K$3750,9,0)</f>
        <v>4349</v>
      </c>
      <c r="X502" s="198">
        <f>VLOOKUP($A502,[7]Hoja1!$A$1:$K$3750,10,0)</f>
        <v>2296</v>
      </c>
      <c r="Y502" s="198">
        <f>VLOOKUP($A502,[7]Hoja1!$A$1:$K$3750,11,0)</f>
        <v>2053</v>
      </c>
      <c r="Z502" s="187">
        <v>3670</v>
      </c>
      <c r="AA502" s="187">
        <v>1929</v>
      </c>
      <c r="AB502" s="187">
        <v>1741</v>
      </c>
      <c r="AC502" s="198">
        <f>VLOOKUP(A502,[7]Hoja1!$A$1:$Q$3765,12,0)</f>
        <v>4624</v>
      </c>
      <c r="AD502" s="198">
        <f>VLOOKUP($A502,[7]Hoja1!$A$1:$Q$3765,13,0)</f>
        <v>2425</v>
      </c>
      <c r="AE502" s="198">
        <f>VLOOKUP($A502,[7]Hoja1!$A$1:$Q$3750,14,0)</f>
        <v>2199</v>
      </c>
      <c r="AF502" s="187">
        <v>4146</v>
      </c>
      <c r="AG502" s="187">
        <v>2167</v>
      </c>
      <c r="AH502" s="187">
        <v>1979</v>
      </c>
      <c r="AI502" s="198">
        <f>VLOOKUP($A502,[7]Hoja1!$A$1:$Q$3750,15,0)</f>
        <v>10385</v>
      </c>
      <c r="AJ502" s="198">
        <f>VLOOKUP($A502,[7]Hoja1!$A$1:$Q$3750,16,0)</f>
        <v>5336</v>
      </c>
      <c r="AK502" s="198">
        <f>VLOOKUP($A502,[7]Hoja1!$A$1:$Q$3750,17,0)</f>
        <v>5049</v>
      </c>
      <c r="AL502" s="187">
        <v>4801</v>
      </c>
      <c r="AM502" s="187">
        <v>2478</v>
      </c>
      <c r="AN502" s="187">
        <v>2323</v>
      </c>
      <c r="AO502" s="31"/>
      <c r="AP502" s="31"/>
      <c r="AQ502" s="31"/>
      <c r="AR502" s="31"/>
      <c r="AS502" s="27"/>
      <c r="AT502" s="31"/>
      <c r="AU502" s="31"/>
      <c r="AV502" s="31"/>
      <c r="AW502" s="31"/>
      <c r="AX502" s="38">
        <f>VLOOKUP(A502,[2]INFANTIL!$A$8:$AE$140,31,0)</f>
        <v>6.2370062370062378</v>
      </c>
      <c r="AY502" s="18">
        <f>VLOOKUP(A502,[2]INFANTIL!$A$8:$AE$140,30,0)</f>
        <v>3</v>
      </c>
      <c r="AZ502" s="199">
        <f>VLOOKUP(A502,'[3]2019'!$A$8:$E$140,5,0)</f>
        <v>1.0452051215050953</v>
      </c>
      <c r="BA502" s="23">
        <f>VLOOKUP(A502,'[3]2019'!$A$8:$F$140,4,0)</f>
        <v>4</v>
      </c>
      <c r="BB502" s="22">
        <f>VLOOKUP(A502,'[2]MATERNAS DIRECTAS'!$A$8:$AE$140,31,0)</f>
        <v>0</v>
      </c>
      <c r="BC502" s="23">
        <f>VLOOKUP(A502,'[2]MATERNAS DIRECTAS'!$A$8:$AE$140,30,0)</f>
        <v>0</v>
      </c>
      <c r="BD502" s="28">
        <v>0</v>
      </c>
      <c r="BE502" s="29">
        <v>0</v>
      </c>
      <c r="BF502" s="38">
        <f>VLOOKUP(A502,[8]Controles!$A$7:$P$139,12,0)</f>
        <v>2.7027027027027026</v>
      </c>
      <c r="BG502" s="18">
        <f>VLOOKUP(A502,[8]Controles!$A$7:$L$139,11,0)</f>
        <v>13</v>
      </c>
      <c r="BH502" s="38">
        <f>VLOOKUP(A502,[8]Peso!$A$7:$D$139,4,0)</f>
        <v>11.434511434511435</v>
      </c>
      <c r="BI502" s="18">
        <f>VLOOKUP(A502,[8]Peso!$A$7:$D$139,3,0)</f>
        <v>55</v>
      </c>
      <c r="BJ502" s="22">
        <f>VLOOKUP(A502,'[2]EDA &lt; 5AÑOS'!$A$8:$AE$140,31,0)</f>
        <v>26.130128037627383</v>
      </c>
      <c r="BK502" s="23">
        <f>VLOOKUP(A502,'[2]EDA &lt; 5AÑOS'!$A$8:$AE$140,30,0)</f>
        <v>1</v>
      </c>
      <c r="BL502" s="22">
        <f>VLOOKUP(A502,'[2]IRA &lt; 5AÑOS'!$A$8:$AE$140,31,0)</f>
        <v>0</v>
      </c>
      <c r="BM502" s="23">
        <f>VLOOKUP(A502,'[2]IRA &lt; 5AÑOS'!$A$8:$AE$140,30,0)</f>
        <v>0</v>
      </c>
      <c r="BN502" s="26">
        <v>129.19999999999999</v>
      </c>
      <c r="BO502" s="18">
        <v>1</v>
      </c>
      <c r="BP502" s="27">
        <v>129.19999999999999</v>
      </c>
      <c r="BQ502" s="27">
        <v>1</v>
      </c>
      <c r="BR502" s="37">
        <v>0</v>
      </c>
      <c r="BS502" s="26">
        <v>0</v>
      </c>
      <c r="BT502" s="18">
        <v>0</v>
      </c>
      <c r="BU502" s="18">
        <v>0</v>
      </c>
      <c r="BV502" s="201">
        <v>0.14430379746835442</v>
      </c>
      <c r="BW502" s="201">
        <v>1.179746835443038</v>
      </c>
      <c r="BX502" s="201">
        <v>1.169620253164557</v>
      </c>
      <c r="BY502" s="201">
        <v>1.179746835443038</v>
      </c>
      <c r="BZ502" s="201">
        <v>1.1898734177215189</v>
      </c>
      <c r="CA502" s="201">
        <v>1.1044776119402986</v>
      </c>
      <c r="CB502" s="201">
        <v>1.144278606965174</v>
      </c>
      <c r="CC502" s="18" t="str">
        <f>VLOOKUP(A502,[9]ESTADISTICAS_EN_EDUCACION_BASIC!$C$3:$AK$127,10,0)</f>
        <v>60.8</v>
      </c>
      <c r="CD502" s="18" t="str">
        <f>VLOOKUP(A502,[9]ESTADISTICAS_EN_EDUCACION_BASIC!$C$3:$AK$158,5,0)</f>
        <v>54.5</v>
      </c>
      <c r="CE502" s="18" t="str">
        <f>VLOOKUP(A502,[9]ESTADISTICAS_EN_EDUCACION_BASIC!$C$3:$AK$127,17,0)</f>
        <v>2.85</v>
      </c>
      <c r="CF502" s="24"/>
      <c r="CG502" s="24"/>
      <c r="CH502" s="20" t="e">
        <f>VLOOKUP(A502,#REF!,4,0)</f>
        <v>#REF!</v>
      </c>
      <c r="CI502" s="21">
        <v>17</v>
      </c>
      <c r="CJ502" s="38">
        <f>VLOOKUP(A502,'[3]2019'!$A$8:$G$140,7,0)</f>
        <v>0</v>
      </c>
      <c r="CK502" s="18">
        <f>VLOOKUP(A502,'[3]2019'!$A$9:$G$140,6,0)</f>
        <v>0</v>
      </c>
      <c r="CL502" s="18">
        <v>328.29</v>
      </c>
      <c r="CM502" s="26">
        <v>17</v>
      </c>
      <c r="CN502" s="38">
        <v>184.45</v>
      </c>
      <c r="CO502" s="18">
        <v>7</v>
      </c>
      <c r="CP502" s="38">
        <v>79.05</v>
      </c>
      <c r="CQ502" s="26">
        <v>3</v>
      </c>
      <c r="CR502" s="38">
        <v>22.99</v>
      </c>
      <c r="CS502" s="26">
        <v>1</v>
      </c>
      <c r="CT502" s="38">
        <f>VLOOKUP(A502,[10]Hoja9!$A$1:$D$17,4,0)</f>
        <v>22.993791676247415</v>
      </c>
      <c r="CU502" s="18">
        <f>VLOOKUP(A502,[10]Hoja9!$A$1:$D$17,2,0)</f>
        <v>1</v>
      </c>
      <c r="CV502" s="18">
        <v>0</v>
      </c>
      <c r="CW502" s="18">
        <v>0</v>
      </c>
      <c r="CX502" s="18">
        <v>0</v>
      </c>
      <c r="CY502" s="18">
        <v>0</v>
      </c>
      <c r="CZ502" s="38">
        <v>0</v>
      </c>
      <c r="DA502" s="18">
        <v>0</v>
      </c>
      <c r="DB502" s="38">
        <f>VLOOKUP(A502,'[3]2019'!$A$8:$I$140,9,0)</f>
        <v>0</v>
      </c>
      <c r="DC502" s="18">
        <f>VLOOKUP(A502,'[3]2019'!$A$8:$I$140,8,0)</f>
        <v>0</v>
      </c>
      <c r="DD502" s="18" t="str">
        <f>VLOOKUP(A502,[9]ESTADISTICAS_EN_EDUCACION_BASIC!$C$3:$AK$127,11,0)</f>
        <v>77.7</v>
      </c>
      <c r="DE502" s="18" t="str">
        <f>VLOOKUP($A502,[9]ESTADISTICAS_EN_EDUCACION_BASIC!$C$3:$AK$127,6,0)</f>
        <v>67.6</v>
      </c>
      <c r="DF502" s="18" t="str">
        <f>VLOOKUP($A502,[9]ESTADISTICAS_EN_EDUCACION_BASIC!$C$3:$AK$127,18,0)</f>
        <v>1.59</v>
      </c>
      <c r="DG502" s="18" t="str">
        <f>VLOOKUP($A502,[9]ESTADISTICAS_EN_EDUCACION_BASIC!$C$3:$AK$127,28,0)</f>
        <v>0.24</v>
      </c>
      <c r="DH502" s="38">
        <f>VLOOKUP(A502,[10]Hoja4!$A$1:$D$63,4,0)</f>
        <v>390.89445849620597</v>
      </c>
      <c r="DI502" s="18">
        <f>VLOOKUP(A502,[10]Hoja4!$A$1:$D$63,2,0)</f>
        <v>17</v>
      </c>
      <c r="DJ502" s="38">
        <f>VLOOKUP(A502,'[10]AS 6 - 11'!$A$1:$D$84,4,0)</f>
        <v>114.96895838123706</v>
      </c>
      <c r="DK502" s="18">
        <f>VLOOKUP(A502,'[10]AS 6 - 11'!$A$1:$D$84,2,0)</f>
        <v>5</v>
      </c>
      <c r="DL502" s="38">
        <f>VLOOKUP(A502,'[10]VIPNAL 6 - 11'!$A$1:$D$28,4,0)</f>
        <v>45.987583352494831</v>
      </c>
      <c r="DM502" s="18">
        <f>VLOOKUP(A502,'[10]VIPNAL 6 - 11'!$A$1:$D$28,2,0)</f>
        <v>2</v>
      </c>
      <c r="DN502" s="38">
        <f>VLOOKUP(A502,[10]Hoja8!$A$1:$D$72,4,0)</f>
        <v>324.39446366782005</v>
      </c>
      <c r="DO502" s="18">
        <f>VLOOKUP(A502,[10]Hoja8!$A$1:$D$72,2,0)</f>
        <v>15</v>
      </c>
      <c r="DP502" s="38">
        <f>VLOOKUP(A502,[10]Hoja10!$A$1:$D$61,4,0)</f>
        <v>43.252595155709344</v>
      </c>
      <c r="DQ502" s="18">
        <f>VLOOKUP(A502,[10]Hoja10!$A$1:$D$61,2,0)</f>
        <v>2</v>
      </c>
      <c r="DR502" s="38">
        <f>VLOOKUP(A502,[10]Hoja11!$A$1:$D$24,4,0)</f>
        <v>21.626297577854672</v>
      </c>
      <c r="DS502" s="18">
        <f>VLOOKUP(A502,[10]Hoja11!$A$1:$D$24,2,0)</f>
        <v>1</v>
      </c>
      <c r="DT502" s="18">
        <v>0</v>
      </c>
      <c r="DU502" s="18">
        <v>0</v>
      </c>
      <c r="DV502" s="38">
        <f>VLOOKUP(A502,[10]Hoja13!$A$1:$D$20,4,0)</f>
        <v>21.626297577854672</v>
      </c>
      <c r="DW502" s="18">
        <f>VLOOKUP(A502,[10]Hoja13!$A$1:$D$20,2,0)</f>
        <v>1</v>
      </c>
      <c r="DX502" s="18">
        <v>0</v>
      </c>
      <c r="DY502" s="18">
        <v>0</v>
      </c>
      <c r="DZ502" s="188">
        <v>1.1487650775416427</v>
      </c>
      <c r="EA502" s="189">
        <v>2</v>
      </c>
      <c r="EB502" s="188">
        <v>31.328954017180394</v>
      </c>
      <c r="EC502" s="189">
        <v>62</v>
      </c>
      <c r="ED502" s="38">
        <f>VLOOKUP(A502,'[3]2019'!$A$8:$K$140,11,0)</f>
        <v>1.20598166907863</v>
      </c>
      <c r="EE502" s="18">
        <f>VLOOKUP(A502,'[3]2019'!$A$8:$K$140,10,0)</f>
        <v>5</v>
      </c>
      <c r="EF502" s="18" t="str">
        <f>VLOOKUP($A502,[9]ESTADISTICAS_EN_EDUCACION_BASIC!$C$3:$AK$127,11,0)</f>
        <v>77.7</v>
      </c>
      <c r="EG502" s="18" t="str">
        <f>VLOOKUP($A502,[9]ESTADISTICAS_EN_EDUCACION_BASIC!$C$3:$AK$127,7,0)</f>
        <v>67.4</v>
      </c>
      <c r="EH502" s="18" t="str">
        <f>VLOOKUP($A502,[9]ESTADISTICAS_EN_EDUCACION_BASIC!$C$3:$AK$127,18,0)</f>
        <v>1.59</v>
      </c>
      <c r="EI502" s="18" t="str">
        <f>VLOOKUP($A502,[9]ESTADISTICAS_EN_EDUCACION_BASIC!$C$3:$AK$127,29,0)</f>
        <v>1.21</v>
      </c>
      <c r="EJ502" s="31"/>
      <c r="EK502" s="31"/>
      <c r="EL502" s="18" t="str">
        <f>VLOOKUP($A502,[9]ESTADISTICAS_EN_EDUCACION_BASIC!$C$3:$AK$127,13,0)</f>
        <v>62.2</v>
      </c>
      <c r="EM502" s="18" t="str">
        <f>VLOOKUP($A502,[9]ESTADISTICAS_EN_EDUCACION_BASIC!$C$3:$AK$127,8,0)</f>
        <v>39.3</v>
      </c>
      <c r="EN502" s="18" t="str">
        <f>VLOOKUP($A502,[9]ESTADISTICAS_EN_EDUCACION_BASIC!$C$3:$AK$127,20,0)</f>
        <v>3.24</v>
      </c>
      <c r="EO502" s="18" t="str">
        <f>VLOOKUP($A502,[9]ESTADISTICAS_EN_EDUCACION_BASIC!$C$3:$AK$127,30,0)</f>
        <v>4.85</v>
      </c>
      <c r="EP502" s="38">
        <f>VLOOKUP(A502,[10]Hoja2!$A$1:$D$72,4,0)</f>
        <v>324.39446366782005</v>
      </c>
      <c r="EQ502" s="18">
        <f>VLOOKUP(A502,[10]Hoja2!$A$1:$D$72,2,0)</f>
        <v>15</v>
      </c>
      <c r="ER502" s="38">
        <f>VLOOKUP(A502,[10]Hoja3!$A$1:$D$89,4,0)</f>
        <v>173.01038062283737</v>
      </c>
      <c r="ES502" s="18">
        <f>VLOOKUP(A502,[10]Hoja3!$A$1:$D$89,2,0)</f>
        <v>8</v>
      </c>
      <c r="ET502" s="38">
        <f>VLOOKUP(A502,[10]Hoja5!$A$1:$D$76,4,0)</f>
        <v>281.14186851211076</v>
      </c>
      <c r="EU502" s="18">
        <f>VLOOKUP(A502,[10]Hoja5!$A$1:$D$75,2,0)</f>
        <v>13</v>
      </c>
      <c r="EV502" s="38">
        <f>VLOOKUP(A502,[10]Hoja7!$A$1:$D$76,4,0)</f>
        <v>324.39446366782005</v>
      </c>
      <c r="EW502" s="18">
        <f>VLOOKUP(A502,[10]Hoja7!$A$1:$D$77,2,0)</f>
        <v>15</v>
      </c>
      <c r="EX502" s="31"/>
      <c r="EY502" s="188">
        <v>56.823073611708999</v>
      </c>
      <c r="EZ502" s="189">
        <v>132</v>
      </c>
      <c r="FA502" s="188">
        <v>65.671641791044777</v>
      </c>
      <c r="FB502" s="189">
        <v>154</v>
      </c>
      <c r="FC502" s="38">
        <f>VLOOKUP(A502,[10]Hoja15!$A$1:$D$63,4,0)</f>
        <v>57.775637939335581</v>
      </c>
      <c r="FD502" s="18">
        <f>VLOOKUP(A502,[10]Hoja15!$A$1:$D$63,2,0)</f>
        <v>6</v>
      </c>
      <c r="FE502" s="38">
        <f>VLOOKUP(A502,[10]Hoja16!$A$1:$D$88,4,0)</f>
        <v>105.9220028887819</v>
      </c>
      <c r="FF502" s="18">
        <f>VLOOKUP(A502,[10]Hoja16!$A$1:$D$88,2,0)</f>
        <v>11</v>
      </c>
      <c r="FG502" s="18">
        <v>0</v>
      </c>
      <c r="FH502" s="18">
        <v>0</v>
      </c>
      <c r="FI502" s="38">
        <f>VLOOKUP(A502,[10]Hoja18!$A$1:$D$40,4,0)</f>
        <v>9.6292729898892642</v>
      </c>
      <c r="FJ502" s="18">
        <f>VLOOKUP(A502,[10]Hoja18!$A$1:$D$40,2,0)</f>
        <v>1</v>
      </c>
      <c r="FK502" s="38">
        <f>VLOOKUP(A502,[10]Hoja19!$A$1:$D$97,4,0)</f>
        <v>173.32691381800674</v>
      </c>
      <c r="FL502" s="18">
        <f>VLOOKUP(A502,[10]Hoja19!$A$1:$D$97,2,0)</f>
        <v>18</v>
      </c>
      <c r="FM502" s="38">
        <f>VLOOKUP(A502,[10]Hoja20!$A$1:$D$91,4,0)</f>
        <v>259.99037072701014</v>
      </c>
      <c r="FN502" s="18">
        <f>VLOOKUP(A502,[10]Hoja20!$A$1:$D$91,2,0)</f>
        <v>27</v>
      </c>
      <c r="FO502" s="38">
        <f>VLOOKUP(A502,[10]Hoja21!$A$1:$D$101,4,0)</f>
        <v>250.36109773712084</v>
      </c>
      <c r="FP502" s="18">
        <f>VLOOKUP(A502,[10]Hoja21!$A$1:$D$101,2,0)</f>
        <v>26</v>
      </c>
      <c r="FQ502" s="38">
        <f>VLOOKUP(A502,[10]Hoja22!$A$1:$D$60,4,0)</f>
        <v>9.6292729898892642</v>
      </c>
      <c r="FR502" s="18">
        <f>VLOOKUP(A502,[10]Hoja22!$A$1:$D$60,2,0)</f>
        <v>1</v>
      </c>
      <c r="FS502" s="38">
        <f>VLOOKUP(A502,'[3]2019'!$A$8:$M$140,13,0)</f>
        <v>1.6663195167673401</v>
      </c>
      <c r="FT502" s="18">
        <f>VLOOKUP(A502,'[3]2019'!$A$8:$M$140,12,0)</f>
        <v>8</v>
      </c>
      <c r="FU502" s="38">
        <f>VLOOKUP(A502,'[3]2019'!$A$8:$O$140,15,0)</f>
        <v>1.2612991381122556</v>
      </c>
      <c r="FV502" s="18">
        <f>VLOOKUP(A502,'[3]2019'!$A$8:$O$140,14,0)</f>
        <v>6</v>
      </c>
      <c r="FW502" s="31"/>
      <c r="FX502" s="31"/>
      <c r="FY502" s="31"/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31"/>
      <c r="GY502" s="31"/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31"/>
      <c r="HL502" s="31"/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31"/>
      <c r="HY502" s="31"/>
      <c r="HZ502" s="31"/>
      <c r="IA502" s="31"/>
      <c r="IB502" s="31"/>
      <c r="IC502" s="31"/>
      <c r="ID502" s="31"/>
      <c r="IE502" s="31"/>
      <c r="IF502" s="31"/>
      <c r="IG502" s="31"/>
      <c r="IH502" s="31"/>
      <c r="II502" s="31"/>
    </row>
    <row r="503" spans="1:243" s="11" customFormat="1" ht="12.75">
      <c r="A503" s="17" t="s">
        <v>987</v>
      </c>
      <c r="B503" s="18" t="s">
        <v>988</v>
      </c>
      <c r="C503" s="17" t="s">
        <v>427</v>
      </c>
      <c r="D503" s="25">
        <v>6</v>
      </c>
      <c r="E503" s="27">
        <v>2019</v>
      </c>
      <c r="F503" s="31"/>
      <c r="G503" s="194">
        <v>8548</v>
      </c>
      <c r="H503" s="194">
        <v>5608</v>
      </c>
      <c r="I503" s="194">
        <v>2940</v>
      </c>
      <c r="J503" s="200">
        <v>51.21</v>
      </c>
      <c r="K503" s="40">
        <f>VLOOKUP(A503,'[6]1.COBERTURA  DANE'!$B$7:$G$139,5,0)</f>
        <v>2584</v>
      </c>
      <c r="L503" s="26">
        <v>54.8</v>
      </c>
      <c r="M503" s="32">
        <v>2765</v>
      </c>
      <c r="N503" s="187">
        <v>589</v>
      </c>
      <c r="O503" s="187">
        <v>296</v>
      </c>
      <c r="P503" s="187">
        <v>293</v>
      </c>
      <c r="Q503" s="196">
        <f>VLOOKUP($A503,[7]Hoja1!$A$1:$H$3750,6,0)</f>
        <v>708</v>
      </c>
      <c r="R503" s="196">
        <f>VLOOKUP($A503,[7]Hoja1!$A$1:$H$3750,7,0)</f>
        <v>355</v>
      </c>
      <c r="S503" s="196">
        <f>VLOOKUP($A503,[7]Hoja1!$A$1:$H$3750,8,0)</f>
        <v>353</v>
      </c>
      <c r="T503" s="187">
        <v>587</v>
      </c>
      <c r="U503" s="187">
        <v>293</v>
      </c>
      <c r="V503" s="187">
        <v>294</v>
      </c>
      <c r="W503" s="198">
        <f>VLOOKUP($A503,[7]Hoja1!$A$1:$K$3750,9,0)</f>
        <v>703</v>
      </c>
      <c r="X503" s="198">
        <f>VLOOKUP($A503,[7]Hoja1!$A$1:$K$3750,10,0)</f>
        <v>351</v>
      </c>
      <c r="Y503" s="198">
        <f>VLOOKUP($A503,[7]Hoja1!$A$1:$K$3750,11,0)</f>
        <v>352</v>
      </c>
      <c r="Z503" s="187">
        <v>595</v>
      </c>
      <c r="AA503" s="187">
        <v>300</v>
      </c>
      <c r="AB503" s="187">
        <v>295</v>
      </c>
      <c r="AC503" s="198">
        <f>VLOOKUP(A503,[7]Hoja1!$A$1:$Q$3765,12,0)</f>
        <v>732</v>
      </c>
      <c r="AD503" s="198">
        <f>VLOOKUP($A503,[7]Hoja1!$A$1:$Q$3765,13,0)</f>
        <v>373</v>
      </c>
      <c r="AE503" s="198">
        <f>VLOOKUP($A503,[7]Hoja1!$A$1:$Q$3750,14,0)</f>
        <v>359</v>
      </c>
      <c r="AF503" s="187">
        <v>633</v>
      </c>
      <c r="AG503" s="187">
        <v>324</v>
      </c>
      <c r="AH503" s="187">
        <v>309</v>
      </c>
      <c r="AI503" s="198">
        <f>VLOOKUP($A503,[7]Hoja1!$A$1:$Q$3750,15,0)</f>
        <v>1498</v>
      </c>
      <c r="AJ503" s="198">
        <f>VLOOKUP($A503,[7]Hoja1!$A$1:$Q$3750,16,0)</f>
        <v>759</v>
      </c>
      <c r="AK503" s="198">
        <f>VLOOKUP($A503,[7]Hoja1!$A$1:$Q$3750,17,0)</f>
        <v>739</v>
      </c>
      <c r="AL503" s="187">
        <v>687</v>
      </c>
      <c r="AM503" s="187">
        <v>349</v>
      </c>
      <c r="AN503" s="187">
        <v>338</v>
      </c>
      <c r="AO503" s="31"/>
      <c r="AP503" s="31"/>
      <c r="AQ503" s="31"/>
      <c r="AR503" s="31"/>
      <c r="AS503" s="27"/>
      <c r="AT503" s="31"/>
      <c r="AU503" s="31"/>
      <c r="AV503" s="31"/>
      <c r="AW503" s="31"/>
      <c r="AX503" s="38">
        <f>VLOOKUP(A503,[2]INFANTIL!$A$8:$AE$140,31,0)</f>
        <v>11.76470588235294</v>
      </c>
      <c r="AY503" s="18">
        <f>VLOOKUP(A503,[2]INFANTIL!$A$8:$AE$140,30,0)</f>
        <v>1</v>
      </c>
      <c r="AZ503" s="199">
        <f>VLOOKUP(A503,'[3]2019'!$A$8:$E$140,5,0)</f>
        <v>1.6977928692699491</v>
      </c>
      <c r="BA503" s="23">
        <f>VLOOKUP(A503,'[3]2019'!$A$8:$F$140,4,0)</f>
        <v>1</v>
      </c>
      <c r="BB503" s="22">
        <f>VLOOKUP(A503,'[2]MATERNAS DIRECTAS'!$A$8:$AE$140,31,0)</f>
        <v>0</v>
      </c>
      <c r="BC503" s="23">
        <f>VLOOKUP(A503,'[2]MATERNAS DIRECTAS'!$A$8:$AE$140,30,0)</f>
        <v>0</v>
      </c>
      <c r="BD503" s="28">
        <v>0</v>
      </c>
      <c r="BE503" s="29">
        <v>0</v>
      </c>
      <c r="BF503" s="38">
        <f>VLOOKUP(A503,[8]Controles!$A$7:$P$139,12,0)</f>
        <v>4.7058823529411766</v>
      </c>
      <c r="BG503" s="18">
        <f>VLOOKUP(A503,[8]Controles!$A$7:$L$139,11,0)</f>
        <v>4</v>
      </c>
      <c r="BH503" s="38">
        <f>VLOOKUP(A503,[8]Peso!$A$7:$D$139,4,0)</f>
        <v>21.176470588235293</v>
      </c>
      <c r="BI503" s="18">
        <f>VLOOKUP(A503,[8]Peso!$A$7:$D$139,3,0)</f>
        <v>18</v>
      </c>
      <c r="BJ503" s="22">
        <f>VLOOKUP(A503,'[2]EDA &lt; 5AÑOS'!$A$8:$AE$140,31,0)</f>
        <v>0</v>
      </c>
      <c r="BK503" s="23">
        <f>VLOOKUP(A503,'[2]EDA &lt; 5AÑOS'!$A$8:$AE$140,30,0)</f>
        <v>0</v>
      </c>
      <c r="BL503" s="22">
        <f>VLOOKUP(A503,'[2]IRA &lt; 5AÑOS'!$A$8:$AE$140,31,0)</f>
        <v>0</v>
      </c>
      <c r="BM503" s="23">
        <f>VLOOKUP(A503,'[2]IRA &lt; 5AÑOS'!$A$8:$AE$140,30,0)</f>
        <v>0</v>
      </c>
      <c r="BN503" s="18">
        <v>0</v>
      </c>
      <c r="BO503" s="18">
        <v>0</v>
      </c>
      <c r="BP503" s="18">
        <v>0</v>
      </c>
      <c r="BQ503" s="18">
        <v>0</v>
      </c>
      <c r="BR503" s="37">
        <v>0</v>
      </c>
      <c r="BS503" s="26">
        <v>0</v>
      </c>
      <c r="BT503" s="18">
        <v>0</v>
      </c>
      <c r="BU503" s="18">
        <v>0</v>
      </c>
      <c r="BV503" s="201">
        <v>0.15942028985507245</v>
      </c>
      <c r="BW503" s="201">
        <v>1.2173913043478262</v>
      </c>
      <c r="BX503" s="201">
        <v>1.2173913043478262</v>
      </c>
      <c r="BY503" s="201">
        <v>1.2173913043478262</v>
      </c>
      <c r="BZ503" s="201">
        <v>1.2028985507246377</v>
      </c>
      <c r="CA503" s="201">
        <v>1.0133333333333334</v>
      </c>
      <c r="CB503" s="201">
        <v>1.0533333333333332</v>
      </c>
      <c r="CC503" s="18" t="str">
        <f>VLOOKUP(A503,[9]ESTADISTICAS_EN_EDUCACION_BASIC!$C$3:$AK$127,10,0)</f>
        <v>101.1</v>
      </c>
      <c r="CD503" s="18" t="str">
        <f>VLOOKUP(A503,[9]ESTADISTICAS_EN_EDUCACION_BASIC!$C$3:$AK$158,5,0)</f>
        <v>97.9</v>
      </c>
      <c r="CE503" s="18" t="str">
        <f>VLOOKUP(A503,[9]ESTADISTICAS_EN_EDUCACION_BASIC!$C$3:$AK$127,17,0)</f>
        <v>1.04</v>
      </c>
      <c r="CF503" s="24"/>
      <c r="CG503" s="24"/>
      <c r="CH503" s="20">
        <v>0</v>
      </c>
      <c r="CI503" s="21">
        <v>0</v>
      </c>
      <c r="CJ503" s="38">
        <f>VLOOKUP(A503,'[3]2019'!$A$8:$G$140,7,0)</f>
        <v>0</v>
      </c>
      <c r="CK503" s="18">
        <f>VLOOKUP(A503,'[3]2019'!$A$9:$G$140,6,0)</f>
        <v>0</v>
      </c>
      <c r="CL503" s="18">
        <v>0</v>
      </c>
      <c r="CM503" s="26">
        <v>0</v>
      </c>
      <c r="CN503" s="18">
        <v>0</v>
      </c>
      <c r="CO503" s="18">
        <v>0</v>
      </c>
      <c r="CP503" s="18">
        <v>0</v>
      </c>
      <c r="CQ503" s="18">
        <v>0</v>
      </c>
      <c r="CR503" s="18">
        <v>0</v>
      </c>
      <c r="CS503" s="18">
        <v>0</v>
      </c>
      <c r="CT503" s="18">
        <v>0</v>
      </c>
      <c r="CU503" s="18">
        <v>0</v>
      </c>
      <c r="CV503" s="18">
        <v>0</v>
      </c>
      <c r="CW503" s="18">
        <v>0</v>
      </c>
      <c r="CX503" s="18">
        <v>0</v>
      </c>
      <c r="CY503" s="18">
        <v>0</v>
      </c>
      <c r="CZ503" s="38">
        <v>0</v>
      </c>
      <c r="DA503" s="18">
        <v>0</v>
      </c>
      <c r="DB503" s="38">
        <f>VLOOKUP(A503,'[3]2019'!$A$8:$I$140,9,0)</f>
        <v>0</v>
      </c>
      <c r="DC503" s="18">
        <f>VLOOKUP(A503,'[3]2019'!$A$8:$I$140,8,0)</f>
        <v>0</v>
      </c>
      <c r="DD503" s="18" t="str">
        <f>VLOOKUP(A503,[9]ESTADISTICAS_EN_EDUCACION_BASIC!$C$3:$AK$127,11,0)</f>
        <v>117.3</v>
      </c>
      <c r="DE503" s="18" t="str">
        <f>VLOOKUP($A503,[9]ESTADISTICAS_EN_EDUCACION_BASIC!$C$3:$AK$127,6,0)</f>
        <v>103.4</v>
      </c>
      <c r="DF503" s="18" t="str">
        <f>VLOOKUP($A503,[9]ESTADISTICAS_EN_EDUCACION_BASIC!$C$3:$AK$127,18,0)</f>
        <v>1.47</v>
      </c>
      <c r="DG503" s="18" t="str">
        <f>VLOOKUP($A503,[9]ESTADISTICAS_EN_EDUCACION_BASIC!$C$3:$AK$127,28,0)</f>
        <v>9.52</v>
      </c>
      <c r="DH503" s="38">
        <f>VLOOKUP(A503,[10]Hoja4!$A$1:$D$63,4,0)</f>
        <v>142.24751066856331</v>
      </c>
      <c r="DI503" s="18">
        <f>VLOOKUP(A503,[10]Hoja4!$A$1:$D$63,2,0)</f>
        <v>1</v>
      </c>
      <c r="DJ503" s="38">
        <v>0</v>
      </c>
      <c r="DK503" s="18">
        <v>0</v>
      </c>
      <c r="DL503" s="18">
        <v>0</v>
      </c>
      <c r="DM503" s="18">
        <v>0</v>
      </c>
      <c r="DN503" s="38">
        <f>VLOOKUP(A503,[10]Hoja8!$A$1:$D$72,4,0)</f>
        <v>273.22404371584702</v>
      </c>
      <c r="DO503" s="18">
        <f>VLOOKUP(A503,[10]Hoja8!$A$1:$D$72,2,0)</f>
        <v>2</v>
      </c>
      <c r="DP503" s="18">
        <v>0</v>
      </c>
      <c r="DQ503" s="18">
        <v>0</v>
      </c>
      <c r="DR503" s="18">
        <v>0</v>
      </c>
      <c r="DS503" s="18">
        <v>0</v>
      </c>
      <c r="DT503" s="18">
        <v>0</v>
      </c>
      <c r="DU503" s="18">
        <v>0</v>
      </c>
      <c r="DV503" s="18">
        <v>0</v>
      </c>
      <c r="DW503" s="18">
        <v>0</v>
      </c>
      <c r="DX503" s="18">
        <v>0</v>
      </c>
      <c r="DY503" s="18">
        <v>0</v>
      </c>
      <c r="DZ503" s="188">
        <v>6.7796610169491522</v>
      </c>
      <c r="EA503" s="189">
        <v>2</v>
      </c>
      <c r="EB503" s="188">
        <v>35.59870550161812</v>
      </c>
      <c r="EC503" s="189">
        <v>11</v>
      </c>
      <c r="ED503" s="38">
        <f>VLOOKUP(A503,'[3]2019'!$A$8:$K$140,11,0)</f>
        <v>1.5797788309636651</v>
      </c>
      <c r="EE503" s="18">
        <f>VLOOKUP(A503,'[3]2019'!$A$8:$K$140,10,0)</f>
        <v>1</v>
      </c>
      <c r="EF503" s="18" t="str">
        <f>VLOOKUP($A503,[9]ESTADISTICAS_EN_EDUCACION_BASIC!$C$3:$AK$127,11,0)</f>
        <v>117.3</v>
      </c>
      <c r="EG503" s="18" t="str">
        <f>VLOOKUP($A503,[9]ESTADISTICAS_EN_EDUCACION_BASIC!$C$3:$AK$127,7,0)</f>
        <v>100.3</v>
      </c>
      <c r="EH503" s="18" t="str">
        <f>VLOOKUP($A503,[9]ESTADISTICAS_EN_EDUCACION_BASIC!$C$3:$AK$127,18,0)</f>
        <v>1.47</v>
      </c>
      <c r="EI503" s="18" t="str">
        <f>VLOOKUP($A503,[9]ESTADISTICAS_EN_EDUCACION_BASIC!$C$3:$AK$127,29,0)</f>
        <v>7.79</v>
      </c>
      <c r="EJ503" s="31"/>
      <c r="EK503" s="31"/>
      <c r="EL503" s="18" t="str">
        <f>VLOOKUP($A503,[9]ESTADISTICAS_EN_EDUCACION_BASIC!$C$3:$AK$127,13,0)</f>
        <v>142.5</v>
      </c>
      <c r="EM503" s="18">
        <f>VLOOKUP($A503,[9]ESTADISTICAS_EN_EDUCACION_BASIC!$C$3:$AK$127,8,0)</f>
        <v>87</v>
      </c>
      <c r="EN503" s="18" t="str">
        <f>VLOOKUP($A503,[9]ESTADISTICAS_EN_EDUCACION_BASIC!$C$3:$AK$127,20,0)</f>
        <v>2.07</v>
      </c>
      <c r="EO503" s="18" t="str">
        <f>VLOOKUP($A503,[9]ESTADISTICAS_EN_EDUCACION_BASIC!$C$3:$AK$127,30,0)</f>
        <v>14.05</v>
      </c>
      <c r="EP503" s="38">
        <f>VLOOKUP(A503,[10]Hoja2!$A$1:$D$72,4,0)</f>
        <v>273.22404371584702</v>
      </c>
      <c r="EQ503" s="18">
        <f>VLOOKUP(A503,[10]Hoja2!$A$1:$D$72,2,0)</f>
        <v>2</v>
      </c>
      <c r="ER503" s="38">
        <f>VLOOKUP(A503,[10]Hoja3!$A$1:$D$89,4,0)</f>
        <v>136.61202185792351</v>
      </c>
      <c r="ES503" s="18">
        <f>VLOOKUP(A503,[10]Hoja3!$A$1:$D$89,2,0)</f>
        <v>1</v>
      </c>
      <c r="ET503" s="38">
        <f>VLOOKUP(A503,[10]Hoja5!$A$1:$D$76,4,0)</f>
        <v>273.22404371584702</v>
      </c>
      <c r="EU503" s="18">
        <f>VLOOKUP(A503,[10]Hoja5!$A$1:$D$75,2,0)</f>
        <v>2</v>
      </c>
      <c r="EV503" s="38">
        <f>VLOOKUP(A503,[10]Hoja7!$A$1:$D$76,4,0)</f>
        <v>273.22404371584702</v>
      </c>
      <c r="EW503" s="18">
        <f>VLOOKUP(A503,[10]Hoja7!$A$1:$D$77,2,0)</f>
        <v>2</v>
      </c>
      <c r="EX503" s="31"/>
      <c r="EY503" s="188">
        <v>71.005917159763314</v>
      </c>
      <c r="EZ503" s="189">
        <v>24</v>
      </c>
      <c r="FA503" s="188">
        <v>70.796460176991147</v>
      </c>
      <c r="FB503" s="189">
        <v>24</v>
      </c>
      <c r="FC503" s="18">
        <v>0</v>
      </c>
      <c r="FD503" s="18">
        <v>0</v>
      </c>
      <c r="FE503" s="38">
        <v>0</v>
      </c>
      <c r="FF503" s="18">
        <v>0</v>
      </c>
      <c r="FG503" s="18">
        <v>0</v>
      </c>
      <c r="FH503" s="18">
        <v>0</v>
      </c>
      <c r="FI503" s="18">
        <v>0</v>
      </c>
      <c r="FJ503" s="18">
        <v>0</v>
      </c>
      <c r="FK503" s="38">
        <v>0</v>
      </c>
      <c r="FL503" s="18">
        <v>0</v>
      </c>
      <c r="FM503" s="38">
        <f>VLOOKUP(A503,[10]Hoja20!$A$1:$D$91,4,0)</f>
        <v>333.77837116154876</v>
      </c>
      <c r="FN503" s="18">
        <f>VLOOKUP(A503,[10]Hoja20!$A$1:$D$91,2,0)</f>
        <v>5</v>
      </c>
      <c r="FO503" s="38">
        <f>VLOOKUP(A503,[10]Hoja21!$A$1:$D$101,4,0)</f>
        <v>267.02269692923898</v>
      </c>
      <c r="FP503" s="18">
        <f>VLOOKUP(A503,[10]Hoja21!$A$1:$D$101,2,0)</f>
        <v>4</v>
      </c>
      <c r="FQ503" s="38">
        <f>VLOOKUP(A503,[10]Hoja22!$A$1:$D$60,4,0)</f>
        <v>200.26702269692925</v>
      </c>
      <c r="FR503" s="18">
        <f>VLOOKUP(A503,[10]Hoja22!$A$1:$D$60,2,0)</f>
        <v>3</v>
      </c>
      <c r="FS503" s="38">
        <f>VLOOKUP(A503,'[3]2019'!$A$8:$M$140,13,0)</f>
        <v>0</v>
      </c>
      <c r="FT503" s="18">
        <f>VLOOKUP(A503,'[3]2019'!$A$8:$M$140,12,0)</f>
        <v>0</v>
      </c>
      <c r="FU503" s="38">
        <f>VLOOKUP(A503,'[3]2019'!$A$8:$O$140,15,0)</f>
        <v>0</v>
      </c>
      <c r="FV503" s="18">
        <f>VLOOKUP(A503,'[3]2019'!$A$8:$O$140,14,0)</f>
        <v>0</v>
      </c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</row>
    <row r="504" spans="1:243" s="11" customFormat="1" ht="12.75">
      <c r="A504" s="17" t="s">
        <v>996</v>
      </c>
      <c r="B504" s="18" t="s">
        <v>997</v>
      </c>
      <c r="C504" s="17" t="s">
        <v>441</v>
      </c>
      <c r="D504" s="25">
        <v>6</v>
      </c>
      <c r="E504" s="27">
        <v>2019</v>
      </c>
      <c r="F504" s="31"/>
      <c r="G504" s="194">
        <v>5400</v>
      </c>
      <c r="H504" s="194">
        <v>2362</v>
      </c>
      <c r="I504" s="194">
        <v>3038</v>
      </c>
      <c r="J504" s="200">
        <v>14.65</v>
      </c>
      <c r="K504" s="40">
        <f>VLOOKUP(A504,'[6]1.COBERTURA  DANE'!$B$7:$G$139,5,0)</f>
        <v>823</v>
      </c>
      <c r="L504" s="26">
        <v>59.92</v>
      </c>
      <c r="M504" s="32">
        <v>3365</v>
      </c>
      <c r="N504" s="187">
        <v>301</v>
      </c>
      <c r="O504" s="187">
        <v>141</v>
      </c>
      <c r="P504" s="187">
        <v>160</v>
      </c>
      <c r="Q504" s="196">
        <f>VLOOKUP($A504,[7]Hoja1!$A$1:$H$3750,6,0)</f>
        <v>364</v>
      </c>
      <c r="R504" s="196">
        <f>VLOOKUP($A504,[7]Hoja1!$A$1:$H$3750,7,0)</f>
        <v>173</v>
      </c>
      <c r="S504" s="196">
        <f>VLOOKUP($A504,[7]Hoja1!$A$1:$H$3750,8,0)</f>
        <v>191</v>
      </c>
      <c r="T504" s="187">
        <v>337</v>
      </c>
      <c r="U504" s="187">
        <v>175</v>
      </c>
      <c r="V504" s="187">
        <v>162</v>
      </c>
      <c r="W504" s="198">
        <f>VLOOKUP($A504,[7]Hoja1!$A$1:$K$3750,9,0)</f>
        <v>422</v>
      </c>
      <c r="X504" s="198">
        <f>VLOOKUP($A504,[7]Hoja1!$A$1:$K$3750,10,0)</f>
        <v>224</v>
      </c>
      <c r="Y504" s="198">
        <f>VLOOKUP($A504,[7]Hoja1!$A$1:$K$3750,11,0)</f>
        <v>198</v>
      </c>
      <c r="Z504" s="187">
        <v>382</v>
      </c>
      <c r="AA504" s="187">
        <v>211</v>
      </c>
      <c r="AB504" s="187">
        <v>171</v>
      </c>
      <c r="AC504" s="198">
        <f>VLOOKUP(A504,[7]Hoja1!$A$1:$Q$3765,12,0)</f>
        <v>476</v>
      </c>
      <c r="AD504" s="198">
        <f>VLOOKUP($A504,[7]Hoja1!$A$1:$Q$3765,13,0)</f>
        <v>264</v>
      </c>
      <c r="AE504" s="198">
        <f>VLOOKUP($A504,[7]Hoja1!$A$1:$Q$3750,14,0)</f>
        <v>212</v>
      </c>
      <c r="AF504" s="187">
        <v>402</v>
      </c>
      <c r="AG504" s="187">
        <v>220</v>
      </c>
      <c r="AH504" s="187">
        <v>182</v>
      </c>
      <c r="AI504" s="198">
        <f>VLOOKUP($A504,[7]Hoja1!$A$1:$Q$3750,15,0)</f>
        <v>797</v>
      </c>
      <c r="AJ504" s="198">
        <f>VLOOKUP($A504,[7]Hoja1!$A$1:$Q$3750,16,0)</f>
        <v>420</v>
      </c>
      <c r="AK504" s="198">
        <f>VLOOKUP($A504,[7]Hoja1!$A$1:$Q$3750,17,0)</f>
        <v>377</v>
      </c>
      <c r="AL504" s="187">
        <v>365</v>
      </c>
      <c r="AM504" s="187">
        <v>193</v>
      </c>
      <c r="AN504" s="187">
        <v>172</v>
      </c>
      <c r="AO504" s="31"/>
      <c r="AP504" s="31"/>
      <c r="AQ504" s="31"/>
      <c r="AR504" s="31"/>
      <c r="AS504" s="27"/>
      <c r="AT504" s="31"/>
      <c r="AU504" s="31"/>
      <c r="AV504" s="31"/>
      <c r="AW504" s="31"/>
      <c r="AX504" s="38">
        <f>VLOOKUP(A504,[2]INFANTIL!$A$8:$AE$140,31,0)</f>
        <v>0</v>
      </c>
      <c r="AY504" s="18">
        <f>VLOOKUP(A504,[2]INFANTIL!$A$8:$AE$140,30,0)</f>
        <v>0</v>
      </c>
      <c r="AZ504" s="199">
        <f>VLOOKUP(A504,'[3]2019'!$A$8:$E$140,5,0)</f>
        <v>0</v>
      </c>
      <c r="BA504" s="23">
        <f>VLOOKUP(A504,'[3]2019'!$A$8:$F$140,4,0)</f>
        <v>0</v>
      </c>
      <c r="BB504" s="22">
        <f>VLOOKUP(A504,'[2]MATERNAS DIRECTAS'!$A$8:$AE$140,31,0)</f>
        <v>0</v>
      </c>
      <c r="BC504" s="23">
        <f>VLOOKUP(A504,'[2]MATERNAS DIRECTAS'!$A$8:$AE$140,30,0)</f>
        <v>0</v>
      </c>
      <c r="BD504" s="28">
        <v>0</v>
      </c>
      <c r="BE504" s="29">
        <v>0</v>
      </c>
      <c r="BF504" s="38">
        <f>VLOOKUP(A504,[8]Controles!$A$7:$P$139,12,0)</f>
        <v>17.948717948717949</v>
      </c>
      <c r="BG504" s="18">
        <f>VLOOKUP(A504,[8]Controles!$A$7:$L$139,11,0)</f>
        <v>7</v>
      </c>
      <c r="BH504" s="38">
        <f>VLOOKUP(A504,[8]Peso!$A$7:$D$139,4,0)</f>
        <v>7.6923076923076925</v>
      </c>
      <c r="BI504" s="18">
        <f>VLOOKUP(A504,[8]Peso!$A$7:$D$139,3,0)</f>
        <v>3</v>
      </c>
      <c r="BJ504" s="22">
        <f>VLOOKUP(A504,'[2]EDA &lt; 5AÑOS'!$A$8:$AE$140,31,0)</f>
        <v>0</v>
      </c>
      <c r="BK504" s="23">
        <f>VLOOKUP(A504,'[2]EDA &lt; 5AÑOS'!$A$8:$AE$140,30,0)</f>
        <v>0</v>
      </c>
      <c r="BL504" s="22">
        <f>VLOOKUP(A504,'[2]IRA &lt; 5AÑOS'!$A$8:$AE$140,31,0)</f>
        <v>0</v>
      </c>
      <c r="BM504" s="23">
        <f>VLOOKUP(A504,'[2]IRA &lt; 5AÑOS'!$A$8:$AE$140,30,0)</f>
        <v>0</v>
      </c>
      <c r="BN504" s="18">
        <v>0</v>
      </c>
      <c r="BO504" s="18">
        <v>0</v>
      </c>
      <c r="BP504" s="18">
        <v>0</v>
      </c>
      <c r="BQ504" s="18">
        <v>0</v>
      </c>
      <c r="BR504" s="37">
        <v>0</v>
      </c>
      <c r="BS504" s="26">
        <v>0</v>
      </c>
      <c r="BT504" s="18">
        <v>0</v>
      </c>
      <c r="BU504" s="18">
        <v>0</v>
      </c>
      <c r="BV504" s="201">
        <v>7.6923076923076927E-2</v>
      </c>
      <c r="BW504" s="201">
        <v>0.88461538461538458</v>
      </c>
      <c r="BX504" s="201">
        <v>0.76923076923076927</v>
      </c>
      <c r="BY504" s="201">
        <v>0.88461538461538458</v>
      </c>
      <c r="BZ504" s="201">
        <v>0.76923076923076927</v>
      </c>
      <c r="CA504" s="201">
        <v>1.0555555555555556</v>
      </c>
      <c r="CB504" s="201">
        <v>0.98148148148148151</v>
      </c>
      <c r="CC504" s="18" t="str">
        <f>VLOOKUP(A504,[9]ESTADISTICAS_EN_EDUCACION_BASIC!$C$3:$AK$127,10,0)</f>
        <v>81.5</v>
      </c>
      <c r="CD504" s="18" t="str">
        <f>VLOOKUP(A504,[9]ESTADISTICAS_EN_EDUCACION_BASIC!$C$3:$AK$158,5,0)</f>
        <v>50.8</v>
      </c>
      <c r="CE504" s="18">
        <f>VLOOKUP(A504,[9]ESTADISTICAS_EN_EDUCACION_BASIC!$C$3:$AK$127,17,0)</f>
        <v>0</v>
      </c>
      <c r="CF504" s="24"/>
      <c r="CG504" s="24"/>
      <c r="CH504" s="20">
        <v>0</v>
      </c>
      <c r="CI504" s="21">
        <v>0</v>
      </c>
      <c r="CJ504" s="38">
        <f>VLOOKUP(A504,'[3]2019'!$A$8:$G$140,7,0)</f>
        <v>0</v>
      </c>
      <c r="CK504" s="18">
        <f>VLOOKUP(A504,'[3]2019'!$A$9:$G$140,6,0)</f>
        <v>0</v>
      </c>
      <c r="CL504" s="18">
        <v>0</v>
      </c>
      <c r="CM504" s="26">
        <v>0</v>
      </c>
      <c r="CN504" s="18">
        <v>0</v>
      </c>
      <c r="CO504" s="18">
        <v>0</v>
      </c>
      <c r="CP504" s="18">
        <v>0</v>
      </c>
      <c r="CQ504" s="18">
        <v>0</v>
      </c>
      <c r="CR504" s="18">
        <v>0</v>
      </c>
      <c r="CS504" s="18">
        <v>0</v>
      </c>
      <c r="CT504" s="18">
        <v>0</v>
      </c>
      <c r="CU504" s="18">
        <v>0</v>
      </c>
      <c r="CV504" s="18">
        <v>0</v>
      </c>
      <c r="CW504" s="18">
        <v>0</v>
      </c>
      <c r="CX504" s="18">
        <v>0</v>
      </c>
      <c r="CY504" s="18">
        <v>0</v>
      </c>
      <c r="CZ504" s="38">
        <v>0</v>
      </c>
      <c r="DA504" s="18">
        <v>0</v>
      </c>
      <c r="DB504" s="38">
        <f>VLOOKUP(A504,'[3]2019'!$A$8:$I$140,9,0)</f>
        <v>0</v>
      </c>
      <c r="DC504" s="18">
        <f>VLOOKUP(A504,'[3]2019'!$A$8:$I$140,8,0)</f>
        <v>0</v>
      </c>
      <c r="DD504" s="18" t="str">
        <f>VLOOKUP(A504,[9]ESTADISTICAS_EN_EDUCACION_BASIC!$C$3:$AK$127,11,0)</f>
        <v>110.9</v>
      </c>
      <c r="DE504" s="18" t="str">
        <f>VLOOKUP($A504,[9]ESTADISTICAS_EN_EDUCACION_BASIC!$C$3:$AK$127,6,0)</f>
        <v>82.5</v>
      </c>
      <c r="DF504" s="18" t="str">
        <f>VLOOKUP($A504,[9]ESTADISTICAS_EN_EDUCACION_BASIC!$C$3:$AK$127,18,0)</f>
        <v>1.71</v>
      </c>
      <c r="DG504" s="18">
        <f>VLOOKUP($A504,[9]ESTADISTICAS_EN_EDUCACION_BASIC!$C$3:$AK$127,28,0)</f>
        <v>0</v>
      </c>
      <c r="DH504" s="38">
        <v>0</v>
      </c>
      <c r="DI504" s="18">
        <v>0</v>
      </c>
      <c r="DJ504" s="38">
        <v>0</v>
      </c>
      <c r="DK504" s="18">
        <v>0</v>
      </c>
      <c r="DL504" s="18">
        <v>0</v>
      </c>
      <c r="DM504" s="18">
        <v>0</v>
      </c>
      <c r="DN504" s="38">
        <v>0</v>
      </c>
      <c r="DO504" s="18">
        <v>0</v>
      </c>
      <c r="DP504" s="18">
        <v>0</v>
      </c>
      <c r="DQ504" s="18">
        <v>0</v>
      </c>
      <c r="DR504" s="18">
        <v>0</v>
      </c>
      <c r="DS504" s="18">
        <v>0</v>
      </c>
      <c r="DT504" s="18">
        <v>0</v>
      </c>
      <c r="DU504" s="18">
        <v>0</v>
      </c>
      <c r="DV504" s="18">
        <v>0</v>
      </c>
      <c r="DW504" s="18">
        <v>0</v>
      </c>
      <c r="DX504" s="18">
        <v>0</v>
      </c>
      <c r="DY504" s="18">
        <v>0</v>
      </c>
      <c r="DZ504" s="188">
        <v>0</v>
      </c>
      <c r="EA504" s="189">
        <v>0</v>
      </c>
      <c r="EB504" s="188">
        <v>49.450549450549445</v>
      </c>
      <c r="EC504" s="189">
        <v>9</v>
      </c>
      <c r="ED504" s="38">
        <f>VLOOKUP(A504,'[3]2019'!$A$8:$K$140,11,0)</f>
        <v>0</v>
      </c>
      <c r="EE504" s="18">
        <f>VLOOKUP(A504,'[3]2019'!$A$8:$K$140,10,0)</f>
        <v>0</v>
      </c>
      <c r="EF504" s="18" t="str">
        <f>VLOOKUP($A504,[9]ESTADISTICAS_EN_EDUCACION_BASIC!$C$3:$AK$127,11,0)</f>
        <v>110.9</v>
      </c>
      <c r="EG504" s="18" t="str">
        <f>VLOOKUP($A504,[9]ESTADISTICAS_EN_EDUCACION_BASIC!$C$3:$AK$127,7,0)</f>
        <v>72.3</v>
      </c>
      <c r="EH504" s="18" t="str">
        <f>VLOOKUP($A504,[9]ESTADISTICAS_EN_EDUCACION_BASIC!$C$3:$AK$127,18,0)</f>
        <v>1.71</v>
      </c>
      <c r="EI504" s="18">
        <f>VLOOKUP($A504,[9]ESTADISTICAS_EN_EDUCACION_BASIC!$C$3:$AK$127,29,0)</f>
        <v>0</v>
      </c>
      <c r="EJ504" s="31"/>
      <c r="EK504" s="31"/>
      <c r="EL504" s="18" t="str">
        <f>VLOOKUP($A504,[9]ESTADISTICAS_EN_EDUCACION_BASIC!$C$3:$AK$127,13,0)</f>
        <v>67.5</v>
      </c>
      <c r="EM504" s="18" t="str">
        <f>VLOOKUP($A504,[9]ESTADISTICAS_EN_EDUCACION_BASIC!$C$3:$AK$127,8,0)</f>
        <v>30.6</v>
      </c>
      <c r="EN504" s="18" t="str">
        <f>VLOOKUP($A504,[9]ESTADISTICAS_EN_EDUCACION_BASIC!$C$3:$AK$127,20,0)</f>
        <v>1.18</v>
      </c>
      <c r="EO504" s="18" t="str">
        <f>VLOOKUP($A504,[9]ESTADISTICAS_EN_EDUCACION_BASIC!$C$3:$AK$127,30,0)</f>
        <v>4.71</v>
      </c>
      <c r="EP504" s="18">
        <v>0</v>
      </c>
      <c r="EQ504" s="18">
        <v>0</v>
      </c>
      <c r="ER504" s="38">
        <f>VLOOKUP(A504,[10]Hoja3!$A$1:$D$89,4,0)</f>
        <v>210.08403361344537</v>
      </c>
      <c r="ES504" s="18">
        <f>VLOOKUP(A504,[10]Hoja3!$A$1:$D$89,2,0)</f>
        <v>1</v>
      </c>
      <c r="ET504" s="38">
        <v>0</v>
      </c>
      <c r="EU504" s="18">
        <v>0</v>
      </c>
      <c r="EV504" s="38">
        <v>0</v>
      </c>
      <c r="EW504" s="18">
        <v>0</v>
      </c>
      <c r="EX504" s="31"/>
      <c r="EY504" s="188">
        <v>93.023255813953483</v>
      </c>
      <c r="EZ504" s="189">
        <v>16</v>
      </c>
      <c r="FA504" s="188">
        <v>49.382716049382715</v>
      </c>
      <c r="FB504" s="189">
        <v>8</v>
      </c>
      <c r="FC504" s="18">
        <v>0</v>
      </c>
      <c r="FD504" s="18">
        <v>0</v>
      </c>
      <c r="FE504" s="38">
        <f>VLOOKUP(A504,[10]Hoja16!$A$1:$D$88,4,0)</f>
        <v>125.47051442910914</v>
      </c>
      <c r="FF504" s="18">
        <f>VLOOKUP(A504,[10]Hoja16!$A$1:$D$88,2,0)</f>
        <v>1</v>
      </c>
      <c r="FG504" s="18">
        <v>0</v>
      </c>
      <c r="FH504" s="18">
        <v>0</v>
      </c>
      <c r="FI504" s="18">
        <v>0</v>
      </c>
      <c r="FJ504" s="18">
        <v>0</v>
      </c>
      <c r="FK504" s="38">
        <f>VLOOKUP(A504,[10]Hoja19!$A$1:$D$97,4,0)</f>
        <v>125.47051442910914</v>
      </c>
      <c r="FL504" s="18">
        <f>VLOOKUP(A504,[10]Hoja19!$A$1:$D$97,2,0)</f>
        <v>1</v>
      </c>
      <c r="FM504" s="38">
        <v>0</v>
      </c>
      <c r="FN504" s="18">
        <v>0</v>
      </c>
      <c r="FO504" s="38">
        <f>VLOOKUP(A504,[10]Hoja21!$A$1:$D$101,4,0)</f>
        <v>627.35257214554576</v>
      </c>
      <c r="FP504" s="18">
        <f>VLOOKUP(A504,[10]Hoja21!$A$1:$D$101,2,0)</f>
        <v>5</v>
      </c>
      <c r="FQ504" s="38">
        <v>0</v>
      </c>
      <c r="FR504" s="18">
        <v>0</v>
      </c>
      <c r="FS504" s="38">
        <f>VLOOKUP(A504,'[3]2019'!$A$8:$M$140,13,0)</f>
        <v>2.7397260273972601</v>
      </c>
      <c r="FT504" s="18">
        <f>VLOOKUP(A504,'[3]2019'!$A$8:$M$140,12,0)</f>
        <v>1</v>
      </c>
      <c r="FU504" s="38">
        <f>VLOOKUP(A504,'[3]2019'!$A$8:$O$140,15,0)</f>
        <v>5.9523809523809517</v>
      </c>
      <c r="FV504" s="18">
        <f>VLOOKUP(A504,'[3]2019'!$A$8:$O$140,14,0)</f>
        <v>2</v>
      </c>
      <c r="FW504" s="31"/>
      <c r="FX504" s="31"/>
      <c r="FY504" s="31"/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31"/>
      <c r="GY504" s="31"/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31"/>
      <c r="HL504" s="31"/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31"/>
      <c r="HY504" s="31"/>
      <c r="HZ504" s="31"/>
      <c r="IA504" s="31"/>
      <c r="IB504" s="31"/>
      <c r="IC504" s="31"/>
      <c r="ID504" s="31"/>
      <c r="IE504" s="31"/>
      <c r="IF504" s="31"/>
      <c r="IG504" s="31"/>
      <c r="IH504" s="31"/>
      <c r="II504" s="31"/>
    </row>
    <row r="505" spans="1:243" s="11" customFormat="1" ht="12.75">
      <c r="A505" s="17" t="s">
        <v>1005</v>
      </c>
      <c r="B505" s="18" t="s">
        <v>1006</v>
      </c>
      <c r="C505" s="17" t="s">
        <v>466</v>
      </c>
      <c r="D505" s="25">
        <v>6</v>
      </c>
      <c r="E505" s="27">
        <v>2019</v>
      </c>
      <c r="F505" s="31"/>
      <c r="G505" s="194">
        <v>5530</v>
      </c>
      <c r="H505" s="194">
        <v>3527</v>
      </c>
      <c r="I505" s="194">
        <v>2003</v>
      </c>
      <c r="J505" s="200">
        <v>21.96</v>
      </c>
      <c r="K505" s="40">
        <f>VLOOKUP(A505,'[6]1.COBERTURA  DANE'!$B$7:$G$139,5,0)</f>
        <v>1074</v>
      </c>
      <c r="L505" s="26">
        <v>55.69</v>
      </c>
      <c r="M505" s="32">
        <v>2723</v>
      </c>
      <c r="N505" s="187">
        <v>411</v>
      </c>
      <c r="O505" s="187">
        <v>205</v>
      </c>
      <c r="P505" s="187">
        <v>206</v>
      </c>
      <c r="Q505" s="196">
        <f>VLOOKUP($A505,[7]Hoja1!$A$1:$H$3750,6,0)</f>
        <v>494</v>
      </c>
      <c r="R505" s="196">
        <f>VLOOKUP($A505,[7]Hoja1!$A$1:$H$3750,7,0)</f>
        <v>246</v>
      </c>
      <c r="S505" s="196">
        <f>VLOOKUP($A505,[7]Hoja1!$A$1:$H$3750,8,0)</f>
        <v>248</v>
      </c>
      <c r="T505" s="187">
        <v>413</v>
      </c>
      <c r="U505" s="187">
        <v>201</v>
      </c>
      <c r="V505" s="187">
        <v>212</v>
      </c>
      <c r="W505" s="198">
        <f>VLOOKUP($A505,[7]Hoja1!$A$1:$K$3750,9,0)</f>
        <v>494</v>
      </c>
      <c r="X505" s="198">
        <f>VLOOKUP($A505,[7]Hoja1!$A$1:$K$3750,10,0)</f>
        <v>239</v>
      </c>
      <c r="Y505" s="198">
        <f>VLOOKUP($A505,[7]Hoja1!$A$1:$K$3750,11,0)</f>
        <v>255</v>
      </c>
      <c r="Z505" s="187">
        <v>418</v>
      </c>
      <c r="AA505" s="187">
        <v>204</v>
      </c>
      <c r="AB505" s="187">
        <v>214</v>
      </c>
      <c r="AC505" s="198">
        <f>VLOOKUP(A505,[7]Hoja1!$A$1:$Q$3765,12,0)</f>
        <v>515</v>
      </c>
      <c r="AD505" s="198">
        <f>VLOOKUP($A505,[7]Hoja1!$A$1:$Q$3765,13,0)</f>
        <v>259</v>
      </c>
      <c r="AE505" s="198">
        <f>VLOOKUP($A505,[7]Hoja1!$A$1:$Q$3750,14,0)</f>
        <v>256</v>
      </c>
      <c r="AF505" s="187">
        <v>434</v>
      </c>
      <c r="AG505" s="187">
        <v>227</v>
      </c>
      <c r="AH505" s="187">
        <v>207</v>
      </c>
      <c r="AI505" s="198">
        <f>VLOOKUP($A505,[7]Hoja1!$A$1:$Q$3750,15,0)</f>
        <v>894</v>
      </c>
      <c r="AJ505" s="198">
        <f>VLOOKUP($A505,[7]Hoja1!$A$1:$Q$3750,16,0)</f>
        <v>476</v>
      </c>
      <c r="AK505" s="198">
        <f>VLOOKUP($A505,[7]Hoja1!$A$1:$Q$3750,17,0)</f>
        <v>418</v>
      </c>
      <c r="AL505" s="187">
        <v>412</v>
      </c>
      <c r="AM505" s="187">
        <v>225</v>
      </c>
      <c r="AN505" s="187">
        <v>187</v>
      </c>
      <c r="AO505" s="31"/>
      <c r="AP505" s="31"/>
      <c r="AQ505" s="31"/>
      <c r="AR505" s="31"/>
      <c r="AS505" s="27"/>
      <c r="AT505" s="31"/>
      <c r="AU505" s="31"/>
      <c r="AV505" s="31"/>
      <c r="AW505" s="31"/>
      <c r="AX505" s="38">
        <f>VLOOKUP(A505,[2]INFANTIL!$A$8:$AE$140,31,0)</f>
        <v>0</v>
      </c>
      <c r="AY505" s="18">
        <f>VLOOKUP(A505,[2]INFANTIL!$A$8:$AE$140,30,0)</f>
        <v>0</v>
      </c>
      <c r="AZ505" s="199">
        <f>VLOOKUP(A505,'[3]2019'!$A$8:$E$140,5,0)</f>
        <v>0</v>
      </c>
      <c r="BA505" s="23">
        <f>VLOOKUP(A505,'[3]2019'!$A$8:$F$140,4,0)</f>
        <v>0</v>
      </c>
      <c r="BB505" s="22">
        <f>VLOOKUP(A505,'[2]MATERNAS DIRECTAS'!$A$8:$AE$140,31,0)</f>
        <v>0</v>
      </c>
      <c r="BC505" s="23">
        <f>VLOOKUP(A505,'[2]MATERNAS DIRECTAS'!$A$8:$AE$140,30,0)</f>
        <v>0</v>
      </c>
      <c r="BD505" s="28">
        <v>0</v>
      </c>
      <c r="BE505" s="29">
        <v>0</v>
      </c>
      <c r="BF505" s="38">
        <f>VLOOKUP(A505,[8]Controles!$A$7:$P$139,12,0)</f>
        <v>4.5454545454545459</v>
      </c>
      <c r="BG505" s="18">
        <f>VLOOKUP(A505,[8]Controles!$A$7:$L$139,11,0)</f>
        <v>2</v>
      </c>
      <c r="BH505" s="38">
        <f>VLOOKUP(A505,[8]Peso!$A$7:$D$139,4,0)</f>
        <v>11.363636363636363</v>
      </c>
      <c r="BI505" s="18">
        <f>VLOOKUP(A505,[8]Peso!$A$7:$D$139,3,0)</f>
        <v>5</v>
      </c>
      <c r="BJ505" s="22">
        <f>VLOOKUP(A505,'[2]EDA &lt; 5AÑOS'!$A$8:$AE$140,31,0)</f>
        <v>0</v>
      </c>
      <c r="BK505" s="23">
        <f>VLOOKUP(A505,'[2]EDA &lt; 5AÑOS'!$A$8:$AE$140,30,0)</f>
        <v>0</v>
      </c>
      <c r="BL505" s="22">
        <f>VLOOKUP(A505,'[2]IRA &lt; 5AÑOS'!$A$8:$AE$140,31,0)</f>
        <v>0</v>
      </c>
      <c r="BM505" s="23">
        <f>VLOOKUP(A505,'[2]IRA &lt; 5AÑOS'!$A$8:$AE$140,30,0)</f>
        <v>0</v>
      </c>
      <c r="BN505" s="18">
        <v>0</v>
      </c>
      <c r="BO505" s="18">
        <v>0</v>
      </c>
      <c r="BP505" s="18">
        <v>0</v>
      </c>
      <c r="BQ505" s="18">
        <v>0</v>
      </c>
      <c r="BR505" s="37">
        <v>0</v>
      </c>
      <c r="BS505" s="26">
        <v>0</v>
      </c>
      <c r="BT505" s="18">
        <v>0</v>
      </c>
      <c r="BU505" s="18">
        <v>0</v>
      </c>
      <c r="BV505" s="201">
        <v>0.31914893617021278</v>
      </c>
      <c r="BW505" s="201">
        <v>0.93617021276595747</v>
      </c>
      <c r="BX505" s="201">
        <v>0.97872340425531912</v>
      </c>
      <c r="BY505" s="201">
        <v>0.93617021276595747</v>
      </c>
      <c r="BZ505" s="201">
        <v>0.97872340425531912</v>
      </c>
      <c r="CA505" s="201">
        <v>1.0833333333333333</v>
      </c>
      <c r="CB505" s="201">
        <v>1.0833333333333333</v>
      </c>
      <c r="CC505" s="18" t="str">
        <f>VLOOKUP(A505,[9]ESTADISTICAS_EN_EDUCACION_BASIC!$C$3:$AK$127,10,0)</f>
        <v>137.9</v>
      </c>
      <c r="CD505" s="18" t="str">
        <f>VLOOKUP(A505,[9]ESTADISTICAS_EN_EDUCACION_BASIC!$C$3:$AK$158,5,0)</f>
        <v>106.9</v>
      </c>
      <c r="CE505" s="18" t="str">
        <f>VLOOKUP(A505,[9]ESTADISTICAS_EN_EDUCACION_BASIC!$C$3:$AK$127,17,0)</f>
        <v>1.67</v>
      </c>
      <c r="CF505" s="24"/>
      <c r="CG505" s="24"/>
      <c r="CH505" s="20">
        <v>0</v>
      </c>
      <c r="CI505" s="21">
        <v>0</v>
      </c>
      <c r="CJ505" s="38">
        <f>VLOOKUP(A505,'[3]2019'!$A$8:$G$140,7,0)</f>
        <v>0</v>
      </c>
      <c r="CK505" s="18">
        <f>VLOOKUP(A505,'[3]2019'!$A$9:$G$140,6,0)</f>
        <v>0</v>
      </c>
      <c r="CL505" s="18">
        <v>0</v>
      </c>
      <c r="CM505" s="26">
        <v>0</v>
      </c>
      <c r="CN505" s="18">
        <v>0</v>
      </c>
      <c r="CO505" s="18">
        <v>0</v>
      </c>
      <c r="CP505" s="18">
        <v>0</v>
      </c>
      <c r="CQ505" s="18">
        <v>0</v>
      </c>
      <c r="CR505" s="18">
        <v>0</v>
      </c>
      <c r="CS505" s="18">
        <v>0</v>
      </c>
      <c r="CT505" s="18">
        <v>0</v>
      </c>
      <c r="CU505" s="18">
        <v>0</v>
      </c>
      <c r="CV505" s="18">
        <v>0</v>
      </c>
      <c r="CW505" s="18">
        <v>0</v>
      </c>
      <c r="CX505" s="18">
        <v>0</v>
      </c>
      <c r="CY505" s="18">
        <v>0</v>
      </c>
      <c r="CZ505" s="38">
        <v>0</v>
      </c>
      <c r="DA505" s="18">
        <v>0</v>
      </c>
      <c r="DB505" s="38">
        <f>VLOOKUP(A505,'[3]2019'!$A$8:$I$140,9,0)</f>
        <v>0</v>
      </c>
      <c r="DC505" s="18">
        <f>VLOOKUP(A505,'[3]2019'!$A$8:$I$140,8,0)</f>
        <v>0</v>
      </c>
      <c r="DD505" s="18" t="str">
        <f>VLOOKUP(A505,[9]ESTADISTICAS_EN_EDUCACION_BASIC!$C$3:$AK$127,11,0)</f>
        <v>148.2</v>
      </c>
      <c r="DE505" s="18" t="str">
        <f>VLOOKUP($A505,[9]ESTADISTICAS_EN_EDUCACION_BASIC!$C$3:$AK$127,6,0)</f>
        <v>110.1</v>
      </c>
      <c r="DF505" s="18" t="str">
        <f>VLOOKUP($A505,[9]ESTADISTICAS_EN_EDUCACION_BASIC!$C$3:$AK$127,18,0)</f>
        <v>3.46</v>
      </c>
      <c r="DG505" s="18">
        <f>VLOOKUP($A505,[9]ESTADISTICAS_EN_EDUCACION_BASIC!$C$3:$AK$127,28,0)</f>
        <v>0</v>
      </c>
      <c r="DH505" s="38">
        <v>0</v>
      </c>
      <c r="DI505" s="18">
        <v>0</v>
      </c>
      <c r="DJ505" s="38">
        <f>VLOOKUP(A505,'[10]AS 6 - 11'!$A$1:$D$84,4,0)</f>
        <v>202.42914979757086</v>
      </c>
      <c r="DK505" s="18">
        <f>VLOOKUP(A505,'[10]AS 6 - 11'!$A$1:$D$84,2,0)</f>
        <v>1</v>
      </c>
      <c r="DL505" s="18">
        <v>0</v>
      </c>
      <c r="DM505" s="18">
        <v>0</v>
      </c>
      <c r="DN505" s="38">
        <v>0</v>
      </c>
      <c r="DO505" s="18">
        <v>0</v>
      </c>
      <c r="DP505" s="18">
        <v>0</v>
      </c>
      <c r="DQ505" s="18">
        <v>0</v>
      </c>
      <c r="DR505" s="18">
        <v>0</v>
      </c>
      <c r="DS505" s="18">
        <v>0</v>
      </c>
      <c r="DT505" s="18">
        <v>0</v>
      </c>
      <c r="DU505" s="18">
        <v>0</v>
      </c>
      <c r="DV505" s="18">
        <v>0</v>
      </c>
      <c r="DW505" s="18">
        <v>0</v>
      </c>
      <c r="DX505" s="18">
        <v>0</v>
      </c>
      <c r="DY505" s="18">
        <v>0</v>
      </c>
      <c r="DZ505" s="188">
        <v>0</v>
      </c>
      <c r="EA505" s="189">
        <v>0</v>
      </c>
      <c r="EB505" s="188">
        <v>53.140096618357489</v>
      </c>
      <c r="EC505" s="189">
        <v>11</v>
      </c>
      <c r="ED505" s="38">
        <f>VLOOKUP(A505,'[3]2019'!$A$8:$K$140,11,0)</f>
        <v>0</v>
      </c>
      <c r="EE505" s="18">
        <f>VLOOKUP(A505,'[3]2019'!$A$8:$K$140,10,0)</f>
        <v>0</v>
      </c>
      <c r="EF505" s="18" t="str">
        <f>VLOOKUP($A505,[9]ESTADISTICAS_EN_EDUCACION_BASIC!$C$3:$AK$127,11,0)</f>
        <v>148.2</v>
      </c>
      <c r="EG505" s="18" t="str">
        <f>VLOOKUP($A505,[9]ESTADISTICAS_EN_EDUCACION_BASIC!$C$3:$AK$127,7,0)</f>
        <v>77.2</v>
      </c>
      <c r="EH505" s="18" t="str">
        <f>VLOOKUP($A505,[9]ESTADISTICAS_EN_EDUCACION_BASIC!$C$3:$AK$127,18,0)</f>
        <v>3.46</v>
      </c>
      <c r="EI505" s="18" t="str">
        <f>VLOOKUP($A505,[9]ESTADISTICAS_EN_EDUCACION_BASIC!$C$3:$AK$127,29,0)</f>
        <v>5.92</v>
      </c>
      <c r="EJ505" s="31"/>
      <c r="EK505" s="31"/>
      <c r="EL505" s="18" t="str">
        <f>VLOOKUP($A505,[9]ESTADISTICAS_EN_EDUCACION_BASIC!$C$3:$AK$127,13,0)</f>
        <v>85.1</v>
      </c>
      <c r="EM505" s="18" t="str">
        <f>VLOOKUP($A505,[9]ESTADISTICAS_EN_EDUCACION_BASIC!$C$3:$AK$127,8,0)</f>
        <v>35.9</v>
      </c>
      <c r="EN505" s="18" t="str">
        <f>VLOOKUP($A505,[9]ESTADISTICAS_EN_EDUCACION_BASIC!$C$3:$AK$127,20,0)</f>
        <v>3.7</v>
      </c>
      <c r="EO505" s="18">
        <f>VLOOKUP($A505,[9]ESTADISTICAS_EN_EDUCACION_BASIC!$C$3:$AK$127,30,0)</f>
        <v>0</v>
      </c>
      <c r="EP505" s="18">
        <v>0</v>
      </c>
      <c r="EQ505" s="18">
        <v>0</v>
      </c>
      <c r="ER505" s="38">
        <v>0</v>
      </c>
      <c r="ES505" s="18">
        <v>0</v>
      </c>
      <c r="ET505" s="38">
        <v>0</v>
      </c>
      <c r="EU505" s="18">
        <v>0</v>
      </c>
      <c r="EV505" s="38">
        <f>VLOOKUP(A505,[10]Hoja7!$A$1:$D$76,4,0)</f>
        <v>194.17475728155338</v>
      </c>
      <c r="EW505" s="18">
        <f>VLOOKUP(A505,[10]Hoja7!$A$1:$D$77,2,0)</f>
        <v>1</v>
      </c>
      <c r="EX505" s="31"/>
      <c r="EY505" s="190">
        <v>53.475935828877006</v>
      </c>
      <c r="EZ505" s="191">
        <v>10</v>
      </c>
      <c r="FA505" s="188">
        <v>62.827225130890049</v>
      </c>
      <c r="FB505" s="189">
        <v>12</v>
      </c>
      <c r="FC505" s="18">
        <v>0</v>
      </c>
      <c r="FD505" s="18">
        <v>0</v>
      </c>
      <c r="FE505" s="38">
        <v>0</v>
      </c>
      <c r="FF505" s="18">
        <v>0</v>
      </c>
      <c r="FG505" s="18">
        <v>0</v>
      </c>
      <c r="FH505" s="18">
        <v>0</v>
      </c>
      <c r="FI505" s="18">
        <v>0</v>
      </c>
      <c r="FJ505" s="18">
        <v>0</v>
      </c>
      <c r="FK505" s="38">
        <v>0</v>
      </c>
      <c r="FL505" s="18">
        <v>0</v>
      </c>
      <c r="FM505" s="38">
        <f>VLOOKUP(A505,[10]Hoja20!$A$1:$D$91,4,0)</f>
        <v>111.85682326621924</v>
      </c>
      <c r="FN505" s="18">
        <f>VLOOKUP(A505,[10]Hoja20!$A$1:$D$91,2,0)</f>
        <v>1</v>
      </c>
      <c r="FO505" s="38">
        <v>0</v>
      </c>
      <c r="FP505" s="18">
        <v>0</v>
      </c>
      <c r="FQ505" s="38">
        <v>0</v>
      </c>
      <c r="FR505" s="18">
        <v>0</v>
      </c>
      <c r="FS505" s="38">
        <f>VLOOKUP(A505,'[3]2019'!$A$8:$M$140,13,0)</f>
        <v>2.4271844660194173</v>
      </c>
      <c r="FT505" s="18">
        <f>VLOOKUP(A505,'[3]2019'!$A$8:$M$140,12,0)</f>
        <v>1</v>
      </c>
      <c r="FU505" s="38">
        <f>VLOOKUP(A505,'[3]2019'!$A$8:$O$140,15,0)</f>
        <v>2.5906735751295336</v>
      </c>
      <c r="FV505" s="18">
        <f>VLOOKUP(A505,'[3]2019'!$A$8:$O$140,14,0)</f>
        <v>1</v>
      </c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</row>
    <row r="506" spans="1:243" s="11" customFormat="1" ht="12.75">
      <c r="A506" s="17" t="s">
        <v>1013</v>
      </c>
      <c r="B506" s="18" t="s">
        <v>1014</v>
      </c>
      <c r="C506" s="17" t="s">
        <v>598</v>
      </c>
      <c r="D506" s="25">
        <v>1</v>
      </c>
      <c r="E506" s="27">
        <v>2019</v>
      </c>
      <c r="F506" s="31"/>
      <c r="G506" s="194">
        <v>283794</v>
      </c>
      <c r="H506" s="194">
        <v>257026</v>
      </c>
      <c r="I506" s="194">
        <v>26768</v>
      </c>
      <c r="J506" s="200">
        <v>85.66</v>
      </c>
      <c r="K506" s="40">
        <f>VLOOKUP(A506,'[6]1.COBERTURA  DANE'!$B$7:$G$139,5,0)</f>
        <v>239728</v>
      </c>
      <c r="L506" s="26">
        <v>13.54</v>
      </c>
      <c r="M506" s="32">
        <v>37895</v>
      </c>
      <c r="N506" s="187">
        <v>16115</v>
      </c>
      <c r="O506" s="187">
        <v>8319</v>
      </c>
      <c r="P506" s="187">
        <v>7796</v>
      </c>
      <c r="Q506" s="196">
        <f>VLOOKUP($A506,[7]Hoja1!$A$1:$H$3750,6,0)</f>
        <v>19332</v>
      </c>
      <c r="R506" s="196">
        <f>VLOOKUP($A506,[7]Hoja1!$A$1:$H$3750,7,0)</f>
        <v>9977</v>
      </c>
      <c r="S506" s="196">
        <f>VLOOKUP($A506,[7]Hoja1!$A$1:$H$3750,8,0)</f>
        <v>9355</v>
      </c>
      <c r="T506" s="187">
        <v>16108</v>
      </c>
      <c r="U506" s="187">
        <v>8289</v>
      </c>
      <c r="V506" s="187">
        <v>7819</v>
      </c>
      <c r="W506" s="198">
        <f>VLOOKUP($A506,[7]Hoja1!$A$1:$K$3750,9,0)</f>
        <v>19489</v>
      </c>
      <c r="X506" s="198">
        <f>VLOOKUP($A506,[7]Hoja1!$A$1:$K$3750,10,0)</f>
        <v>10013</v>
      </c>
      <c r="Y506" s="198">
        <f>VLOOKUP($A506,[7]Hoja1!$A$1:$K$3750,11,0)</f>
        <v>9476</v>
      </c>
      <c r="Z506" s="187">
        <v>17016</v>
      </c>
      <c r="AA506" s="187">
        <v>8699</v>
      </c>
      <c r="AB506" s="187">
        <v>8317</v>
      </c>
      <c r="AC506" s="198">
        <f>VLOOKUP(A506,[7]Hoja1!$A$1:$Q$3765,12,0)</f>
        <v>21931</v>
      </c>
      <c r="AD506" s="198">
        <f>VLOOKUP($A506,[7]Hoja1!$A$1:$Q$3765,13,0)</f>
        <v>11157</v>
      </c>
      <c r="AE506" s="198">
        <f>VLOOKUP($A506,[7]Hoja1!$A$1:$Q$3750,14,0)</f>
        <v>10774</v>
      </c>
      <c r="AF506" s="187">
        <v>20110</v>
      </c>
      <c r="AG506" s="187">
        <v>10168</v>
      </c>
      <c r="AH506" s="187">
        <v>9942</v>
      </c>
      <c r="AI506" s="198">
        <f>VLOOKUP($A506,[7]Hoja1!$A$1:$Q$3750,15,0)</f>
        <v>55138</v>
      </c>
      <c r="AJ506" s="198">
        <f>VLOOKUP($A506,[7]Hoja1!$A$1:$Q$3750,16,0)</f>
        <v>27645</v>
      </c>
      <c r="AK506" s="198">
        <f>VLOOKUP($A506,[7]Hoja1!$A$1:$Q$3750,17,0)</f>
        <v>27493</v>
      </c>
      <c r="AL506" s="187">
        <v>25018</v>
      </c>
      <c r="AM506" s="187">
        <v>12544</v>
      </c>
      <c r="AN506" s="187">
        <v>12474</v>
      </c>
      <c r="AO506" s="31"/>
      <c r="AP506" s="31"/>
      <c r="AQ506" s="31"/>
      <c r="AR506" s="31"/>
      <c r="AS506" s="27"/>
      <c r="AT506" s="31"/>
      <c r="AU506" s="31"/>
      <c r="AV506" s="31"/>
      <c r="AW506" s="31"/>
      <c r="AX506" s="38">
        <f>VLOOKUP(A506,[2]INFANTIL!$A$8:$AE$140,31,0)</f>
        <v>6.9387755102040813</v>
      </c>
      <c r="AY506" s="18">
        <f>VLOOKUP(A506,[2]INFANTIL!$A$8:$AE$140,30,0)</f>
        <v>17</v>
      </c>
      <c r="AZ506" s="199">
        <f>VLOOKUP(A506,'[3]2019'!$A$8:$E$140,5,0)</f>
        <v>1.2410797393732547</v>
      </c>
      <c r="BA506" s="23">
        <f>VLOOKUP(A506,'[3]2019'!$A$8:$F$140,4,0)</f>
        <v>20</v>
      </c>
      <c r="BB506" s="22">
        <f>VLOOKUP(A506,'[2]MATERNAS DIRECTAS'!$A$8:$AE$140,31,0)</f>
        <v>40.816326530612244</v>
      </c>
      <c r="BC506" s="23">
        <f>VLOOKUP(A506,'[2]MATERNAS DIRECTAS'!$A$8:$AE$140,30,0)</f>
        <v>1</v>
      </c>
      <c r="BD506" s="28">
        <v>0</v>
      </c>
      <c r="BE506" s="29">
        <v>0</v>
      </c>
      <c r="BF506" s="38">
        <f>VLOOKUP(A506,[8]Controles!$A$7:$P$139,12,0)</f>
        <v>4.3265306122448974</v>
      </c>
      <c r="BG506" s="18">
        <f>VLOOKUP(A506,[8]Controles!$A$7:$L$139,11,0)</f>
        <v>106</v>
      </c>
      <c r="BH506" s="38">
        <f>VLOOKUP(A506,[8]Peso!$A$7:$D$139,4,0)</f>
        <v>9.6734693877551017</v>
      </c>
      <c r="BI506" s="18">
        <f>VLOOKUP(A506,[8]Peso!$A$7:$D$139,3,0)</f>
        <v>237</v>
      </c>
      <c r="BJ506" s="22">
        <f>VLOOKUP(A506,'[2]EDA &lt; 5AÑOS'!$A$8:$AE$140,31,0)</f>
        <v>0</v>
      </c>
      <c r="BK506" s="23">
        <f>VLOOKUP(A506,'[2]EDA &lt; 5AÑOS'!$A$8:$AE$140,30,0)</f>
        <v>0</v>
      </c>
      <c r="BL506" s="22">
        <f>VLOOKUP(A506,'[2]IRA &lt; 5AÑOS'!$A$8:$AE$140,31,0)</f>
        <v>0</v>
      </c>
      <c r="BM506" s="23">
        <f>VLOOKUP(A506,'[2]IRA &lt; 5AÑOS'!$A$8:$AE$140,30,0)</f>
        <v>0</v>
      </c>
      <c r="BN506" s="18">
        <v>0</v>
      </c>
      <c r="BO506" s="18">
        <v>0</v>
      </c>
      <c r="BP506" s="18">
        <v>0</v>
      </c>
      <c r="BQ506" s="18">
        <v>0</v>
      </c>
      <c r="BR506" s="37">
        <v>0</v>
      </c>
      <c r="BS506" s="26">
        <v>0</v>
      </c>
      <c r="BT506" s="18">
        <v>0</v>
      </c>
      <c r="BU506" s="18">
        <v>0</v>
      </c>
      <c r="BV506" s="201">
        <v>2.2008253094910592E-2</v>
      </c>
      <c r="BW506" s="201">
        <v>0.90612104539202198</v>
      </c>
      <c r="BX506" s="201">
        <v>0.95254470426409898</v>
      </c>
      <c r="BY506" s="201">
        <v>0.90337001375515813</v>
      </c>
      <c r="BZ506" s="201">
        <v>0.9136863823933975</v>
      </c>
      <c r="CA506" s="201">
        <v>0.81118881118881114</v>
      </c>
      <c r="CB506" s="201">
        <v>0.83307996351474611</v>
      </c>
      <c r="CC506" s="18" t="str">
        <f>VLOOKUP(A506,[9]ESTADISTICAS_EN_EDUCACION_BASIC!$C$3:$AK$127,10,0)</f>
        <v>68.4</v>
      </c>
      <c r="CD506" s="18" t="str">
        <f>VLOOKUP(A506,[9]ESTADISTICAS_EN_EDUCACION_BASIC!$C$3:$AK$158,5,0)</f>
        <v>58.8</v>
      </c>
      <c r="CE506" s="18" t="str">
        <f>VLOOKUP(A506,[9]ESTADISTICAS_EN_EDUCACION_BASIC!$C$3:$AK$127,17,0)</f>
        <v>1.52</v>
      </c>
      <c r="CF506" s="24"/>
      <c r="CG506" s="24"/>
      <c r="CH506" s="20" t="e">
        <f>VLOOKUP(A506,#REF!,4,0)</f>
        <v>#REF!</v>
      </c>
      <c r="CI506" s="21" t="e">
        <f>VLOOKUP(A506,#REF!,2,0)</f>
        <v>#REF!</v>
      </c>
      <c r="CJ506" s="38">
        <f>VLOOKUP(A506,'[3]2019'!$A$8:$G$140,7,0)</f>
        <v>0.12416190712689348</v>
      </c>
      <c r="CK506" s="18">
        <f>VLOOKUP(A506,'[3]2019'!$A$9:$G$140,6,0)</f>
        <v>2</v>
      </c>
      <c r="CL506" s="18">
        <v>55.84</v>
      </c>
      <c r="CM506" s="26">
        <v>9</v>
      </c>
      <c r="CN506" s="38">
        <v>136.49</v>
      </c>
      <c r="CO506" s="18">
        <v>22</v>
      </c>
      <c r="CP506" s="38">
        <v>6.2</v>
      </c>
      <c r="CQ506" s="26">
        <v>1</v>
      </c>
      <c r="CR506" s="38">
        <v>10.26</v>
      </c>
      <c r="CS506" s="26">
        <v>2</v>
      </c>
      <c r="CT506" s="38">
        <f>VLOOKUP(A506,[10]Hoja9!$A$1:$D$17,4,0)</f>
        <v>5.1310995946431319</v>
      </c>
      <c r="CU506" s="18">
        <f>VLOOKUP(A506,[10]Hoja9!$A$1:$D$17,2,0)</f>
        <v>1</v>
      </c>
      <c r="CV506" s="18">
        <v>0</v>
      </c>
      <c r="CW506" s="18">
        <v>0</v>
      </c>
      <c r="CX506" s="26">
        <v>5.13</v>
      </c>
      <c r="CY506" s="26">
        <v>1</v>
      </c>
      <c r="CZ506" s="38">
        <v>0</v>
      </c>
      <c r="DA506" s="18">
        <v>0</v>
      </c>
      <c r="DB506" s="38">
        <f>VLOOKUP(A506,'[3]2019'!$A$8:$I$140,9,0)</f>
        <v>0.29384109073812881</v>
      </c>
      <c r="DC506" s="18">
        <f>VLOOKUP(A506,'[3]2019'!$A$8:$I$140,8,0)</f>
        <v>5</v>
      </c>
      <c r="DD506" s="18" t="str">
        <f>VLOOKUP(A506,[9]ESTADISTICAS_EN_EDUCACION_BASIC!$C$3:$AK$127,11,0)</f>
        <v>81.5</v>
      </c>
      <c r="DE506" s="18" t="str">
        <f>VLOOKUP($A506,[9]ESTADISTICAS_EN_EDUCACION_BASIC!$C$3:$AK$127,6,0)</f>
        <v>71.5</v>
      </c>
      <c r="DF506" s="18" t="str">
        <f>VLOOKUP($A506,[9]ESTADISTICAS_EN_EDUCACION_BASIC!$C$3:$AK$127,18,0)</f>
        <v>1.48</v>
      </c>
      <c r="DG506" s="18" t="str">
        <f>VLOOKUP($A506,[9]ESTADISTICAS_EN_EDUCACION_BASIC!$C$3:$AK$127,28,0)</f>
        <v>0.4</v>
      </c>
      <c r="DH506" s="38">
        <f>VLOOKUP(A506,[10]Hoja4!$A$1:$D$63,4,0)</f>
        <v>56.442095541074451</v>
      </c>
      <c r="DI506" s="18">
        <f>VLOOKUP(A506,[10]Hoja4!$A$1:$D$63,2,0)</f>
        <v>11</v>
      </c>
      <c r="DJ506" s="38">
        <f>VLOOKUP(A506,'[10]AS 6 - 11'!$A$1:$D$84,4,0)</f>
        <v>205.24398378572528</v>
      </c>
      <c r="DK506" s="18">
        <f>VLOOKUP(A506,'[10]AS 6 - 11'!$A$1:$D$84,2,0)</f>
        <v>40</v>
      </c>
      <c r="DL506" s="38">
        <f>VLOOKUP(A506,'[10]VIPNAL 6 - 11'!$A$1:$D$28,4,0)</f>
        <v>10.262199189286264</v>
      </c>
      <c r="DM506" s="18">
        <f>VLOOKUP(A506,'[10]VIPNAL 6 - 11'!$A$1:$D$28,2,0)</f>
        <v>2</v>
      </c>
      <c r="DN506" s="38">
        <f>VLOOKUP(A506,[10]Hoja8!$A$1:$D$72,4,0)</f>
        <v>77.515845150699917</v>
      </c>
      <c r="DO506" s="18">
        <f>VLOOKUP(A506,[10]Hoja8!$A$1:$D$72,2,0)</f>
        <v>17</v>
      </c>
      <c r="DP506" s="38">
        <f>VLOOKUP(A506,[10]Hoja10!$A$1:$D$61,4,0)</f>
        <v>18.239022388399981</v>
      </c>
      <c r="DQ506" s="18">
        <f>VLOOKUP(A506,[10]Hoja10!$A$1:$D$61,2,0)</f>
        <v>4</v>
      </c>
      <c r="DR506" s="38">
        <f>VLOOKUP(A506,[10]Hoja11!$A$1:$D$24,4,0)</f>
        <v>9.1195111941999905</v>
      </c>
      <c r="DS506" s="18">
        <f>VLOOKUP(A506,[10]Hoja11!$A$1:$D$24,2,0)</f>
        <v>2</v>
      </c>
      <c r="DT506" s="38">
        <f>VLOOKUP(A506,[10]Hoja12!$A$1:$D$41,4,0)</f>
        <v>4.5597555970999952</v>
      </c>
      <c r="DU506" s="18">
        <f>VLOOKUP(A506,[10]Hoja12!$A$1:$D$41,2,0)</f>
        <v>1</v>
      </c>
      <c r="DV506" s="38">
        <f>VLOOKUP(A506,[10]Hoja13!$A$1:$D$20,4,0)</f>
        <v>4.5597555970999952</v>
      </c>
      <c r="DW506" s="18">
        <f>VLOOKUP(A506,[10]Hoja13!$A$1:$D$20,2,0)</f>
        <v>1</v>
      </c>
      <c r="DX506" s="18">
        <v>0</v>
      </c>
      <c r="DY506" s="18">
        <v>0</v>
      </c>
      <c r="DZ506" s="188">
        <v>1.3225922808705062</v>
      </c>
      <c r="EA506" s="189">
        <v>11</v>
      </c>
      <c r="EB506" s="188">
        <v>28.465097565882118</v>
      </c>
      <c r="EC506" s="189">
        <v>283</v>
      </c>
      <c r="ED506" s="38">
        <f>VLOOKUP(A506,'[3]2019'!$A$8:$K$140,11,0)</f>
        <v>0.64644455494778719</v>
      </c>
      <c r="EE506" s="18">
        <f>VLOOKUP(A506,'[3]2019'!$A$8:$K$140,10,0)</f>
        <v>13</v>
      </c>
      <c r="EF506" s="18" t="str">
        <f>VLOOKUP($A506,[9]ESTADISTICAS_EN_EDUCACION_BASIC!$C$3:$AK$127,11,0)</f>
        <v>81.5</v>
      </c>
      <c r="EG506" s="18" t="str">
        <f>VLOOKUP($A506,[9]ESTADISTICAS_EN_EDUCACION_BASIC!$C$3:$AK$127,7,0)</f>
        <v>68.1</v>
      </c>
      <c r="EH506" s="18" t="str">
        <f>VLOOKUP($A506,[9]ESTADISTICAS_EN_EDUCACION_BASIC!$C$3:$AK$127,18,0)</f>
        <v>1.48</v>
      </c>
      <c r="EI506" s="18" t="str">
        <f>VLOOKUP($A506,[9]ESTADISTICAS_EN_EDUCACION_BASIC!$C$3:$AK$127,29,0)</f>
        <v>1.55</v>
      </c>
      <c r="EJ506" s="31"/>
      <c r="EK506" s="31"/>
      <c r="EL506" s="18">
        <f>VLOOKUP($A506,[9]ESTADISTICAS_EN_EDUCACION_BASIC!$C$3:$AK$127,13,0)</f>
        <v>77</v>
      </c>
      <c r="EM506" s="18" t="str">
        <f>VLOOKUP($A506,[9]ESTADISTICAS_EN_EDUCACION_BASIC!$C$3:$AK$127,8,0)</f>
        <v>47.3</v>
      </c>
      <c r="EN506" s="18" t="str">
        <f>VLOOKUP($A506,[9]ESTADISTICAS_EN_EDUCACION_BASIC!$C$3:$AK$127,20,0)</f>
        <v>1.83</v>
      </c>
      <c r="EO506" s="18" t="str">
        <f>VLOOKUP($A506,[9]ESTADISTICAS_EN_EDUCACION_BASIC!$C$3:$AK$127,30,0)</f>
        <v>2.12</v>
      </c>
      <c r="EP506" s="38">
        <f>VLOOKUP(A506,[10]Hoja2!$A$1:$D$72,4,0)</f>
        <v>77.515845150699917</v>
      </c>
      <c r="EQ506" s="18">
        <f>VLOOKUP(A506,[10]Hoja2!$A$1:$D$72,2,0)</f>
        <v>17</v>
      </c>
      <c r="ER506" s="38">
        <f>VLOOKUP(A506,[10]Hoja3!$A$1:$D$89,4,0)</f>
        <v>182.39022388399982</v>
      </c>
      <c r="ES506" s="18">
        <f>VLOOKUP(A506,[10]Hoja3!$A$1:$D$89,2,0)</f>
        <v>40</v>
      </c>
      <c r="ET506" s="38">
        <f>VLOOKUP(A506,[10]Hoja5!$A$1:$D$76,4,0)</f>
        <v>200.62924627239977</v>
      </c>
      <c r="EU506" s="18">
        <f>VLOOKUP(A506,[10]Hoja5!$A$1:$D$75,2,0)</f>
        <v>44</v>
      </c>
      <c r="EV506" s="38">
        <f>VLOOKUP(A506,[10]Hoja7!$A$1:$D$76,4,0)</f>
        <v>123.11340112169988</v>
      </c>
      <c r="EW506" s="18">
        <f>VLOOKUP(A506,[10]Hoja7!$A$1:$D$77,2,0)</f>
        <v>27</v>
      </c>
      <c r="EX506" s="31"/>
      <c r="EY506" s="188">
        <v>63.812730479397146</v>
      </c>
      <c r="EZ506" s="189">
        <v>796</v>
      </c>
      <c r="FA506" s="188">
        <v>55.609464805553479</v>
      </c>
      <c r="FB506" s="189">
        <v>745</v>
      </c>
      <c r="FC506" s="38">
        <f>VLOOKUP(A506,[10]Hoja15!$A$1:$D$63,4,0)</f>
        <v>9.0681562624687153</v>
      </c>
      <c r="FD506" s="18">
        <f>VLOOKUP(A506,[10]Hoja15!$A$1:$D$63,2,0)</f>
        <v>5</v>
      </c>
      <c r="FE506" s="38">
        <f>VLOOKUP(A506,[10]Hoja16!$A$1:$D$88,4,0)</f>
        <v>21.763575029924915</v>
      </c>
      <c r="FF506" s="18">
        <f>VLOOKUP(A506,[10]Hoja16!$A$1:$D$88,2,0)</f>
        <v>12</v>
      </c>
      <c r="FG506" s="38">
        <f>VLOOKUP(A506,[10]Hoja17!$A$1:$D$33,4,0)</f>
        <v>1.813631252493743</v>
      </c>
      <c r="FH506" s="18">
        <f>VLOOKUP(A506,[10]Hoja17!$A$1:$D$33,2,0)</f>
        <v>1</v>
      </c>
      <c r="FI506" s="38">
        <f>VLOOKUP(A506,[10]Hoja18!$A$1:$D$40,4,0)</f>
        <v>14.509050019949944</v>
      </c>
      <c r="FJ506" s="18">
        <f>VLOOKUP(A506,[10]Hoja18!$A$1:$D$40,2,0)</f>
        <v>8</v>
      </c>
      <c r="FK506" s="38">
        <f>VLOOKUP(A506,[10]Hoja19!$A$1:$D$97,4,0)</f>
        <v>47.154412564837315</v>
      </c>
      <c r="FL506" s="18">
        <f>VLOOKUP(A506,[10]Hoja19!$A$1:$D$97,2,0)</f>
        <v>26</v>
      </c>
      <c r="FM506" s="38">
        <f>VLOOKUP(A506,[10]Hoja20!$A$1:$D$91,4,0)</f>
        <v>243.02658783416157</v>
      </c>
      <c r="FN506" s="18">
        <f>VLOOKUP(A506,[10]Hoja20!$A$1:$D$91,2,0)</f>
        <v>134</v>
      </c>
      <c r="FO506" s="38">
        <f>VLOOKUP(A506,[10]Hoja21!$A$1:$D$101,4,0)</f>
        <v>406.25340055859846</v>
      </c>
      <c r="FP506" s="18">
        <f>VLOOKUP(A506,[10]Hoja21!$A$1:$D$101,2,0)</f>
        <v>224</v>
      </c>
      <c r="FQ506" s="38">
        <f>VLOOKUP(A506,[10]Hoja22!$A$1:$D$60,4,0)</f>
        <v>18.136312524937431</v>
      </c>
      <c r="FR506" s="18">
        <f>VLOOKUP(A506,[10]Hoja22!$A$1:$D$60,2,0)</f>
        <v>10</v>
      </c>
      <c r="FS506" s="38">
        <f>VLOOKUP(A506,'[3]2019'!$A$8:$M$140,13,0)</f>
        <v>1.1991366216324248</v>
      </c>
      <c r="FT506" s="18">
        <f>VLOOKUP(A506,'[3]2019'!$A$8:$M$140,12,0)</f>
        <v>30</v>
      </c>
      <c r="FU506" s="38">
        <f>VLOOKUP(A506,'[3]2019'!$A$8:$O$140,15,0)</f>
        <v>0.70840013422318338</v>
      </c>
      <c r="FV506" s="18">
        <f>VLOOKUP(A506,'[3]2019'!$A$8:$O$140,14,0)</f>
        <v>19</v>
      </c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</row>
    <row r="507" spans="1:243" s="11" customFormat="1" ht="12.75">
      <c r="A507" s="17" t="s">
        <v>1022</v>
      </c>
      <c r="B507" s="18" t="s">
        <v>1023</v>
      </c>
      <c r="C507" s="17" t="s">
        <v>514</v>
      </c>
      <c r="D507" s="25">
        <v>6</v>
      </c>
      <c r="E507" s="27">
        <v>2019</v>
      </c>
      <c r="F507" s="31"/>
      <c r="G507" s="194">
        <v>27419</v>
      </c>
      <c r="H507" s="194">
        <v>7264</v>
      </c>
      <c r="I507" s="194">
        <v>20155</v>
      </c>
      <c r="J507" s="200">
        <v>11.44</v>
      </c>
      <c r="K507" s="40">
        <f>VLOOKUP(A507,'[6]1.COBERTURA  DANE'!$B$7:$G$139,5,0)</f>
        <v>2239</v>
      </c>
      <c r="L507" s="26">
        <v>92.92</v>
      </c>
      <c r="M507" s="32">
        <v>18191</v>
      </c>
      <c r="N507" s="187">
        <v>2044</v>
      </c>
      <c r="O507" s="187">
        <v>1002</v>
      </c>
      <c r="P507" s="187">
        <v>1042</v>
      </c>
      <c r="Q507" s="196">
        <f>VLOOKUP($A507,[7]Hoja1!$A$1:$H$3750,6,0)</f>
        <v>2460</v>
      </c>
      <c r="R507" s="196">
        <f>VLOOKUP($A507,[7]Hoja1!$A$1:$H$3750,7,0)</f>
        <v>1210</v>
      </c>
      <c r="S507" s="196">
        <f>VLOOKUP($A507,[7]Hoja1!$A$1:$H$3750,8,0)</f>
        <v>1250</v>
      </c>
      <c r="T507" s="187">
        <v>2141</v>
      </c>
      <c r="U507" s="187">
        <v>1097</v>
      </c>
      <c r="V507" s="187">
        <v>1044</v>
      </c>
      <c r="W507" s="198">
        <f>VLOOKUP($A507,[7]Hoja1!$A$1:$K$3750,9,0)</f>
        <v>2617</v>
      </c>
      <c r="X507" s="198">
        <f>VLOOKUP($A507,[7]Hoja1!$A$1:$K$3750,10,0)</f>
        <v>1362</v>
      </c>
      <c r="Y507" s="198">
        <f>VLOOKUP($A507,[7]Hoja1!$A$1:$K$3750,11,0)</f>
        <v>1255</v>
      </c>
      <c r="Z507" s="187">
        <v>2250</v>
      </c>
      <c r="AA507" s="187">
        <v>1202</v>
      </c>
      <c r="AB507" s="187">
        <v>1048</v>
      </c>
      <c r="AC507" s="198">
        <f>VLOOKUP(A507,[7]Hoja1!$A$1:$Q$3765,12,0)</f>
        <v>2696</v>
      </c>
      <c r="AD507" s="198">
        <f>VLOOKUP($A507,[7]Hoja1!$A$1:$Q$3765,13,0)</f>
        <v>1451</v>
      </c>
      <c r="AE507" s="198">
        <f>VLOOKUP($A507,[7]Hoja1!$A$1:$Q$3750,14,0)</f>
        <v>1245</v>
      </c>
      <c r="AF507" s="187">
        <v>2232</v>
      </c>
      <c r="AG507" s="187">
        <v>1223</v>
      </c>
      <c r="AH507" s="187">
        <v>1009</v>
      </c>
      <c r="AI507" s="198">
        <f>VLOOKUP($A507,[7]Hoja1!$A$1:$Q$3750,15,0)</f>
        <v>5311</v>
      </c>
      <c r="AJ507" s="198">
        <f>VLOOKUP($A507,[7]Hoja1!$A$1:$Q$3750,16,0)</f>
        <v>3348</v>
      </c>
      <c r="AK507" s="198">
        <f>VLOOKUP($A507,[7]Hoja1!$A$1:$Q$3750,17,0)</f>
        <v>1963</v>
      </c>
      <c r="AL507" s="187">
        <v>2454</v>
      </c>
      <c r="AM507" s="187">
        <v>1547</v>
      </c>
      <c r="AN507" s="187">
        <v>907</v>
      </c>
      <c r="AO507" s="31"/>
      <c r="AP507" s="31"/>
      <c r="AQ507" s="31"/>
      <c r="AR507" s="31"/>
      <c r="AS507" s="27"/>
      <c r="AT507" s="31"/>
      <c r="AU507" s="31"/>
      <c r="AV507" s="31"/>
      <c r="AW507" s="31"/>
      <c r="AX507" s="38">
        <f>VLOOKUP(A507,[2]INFANTIL!$A$8:$AE$140,31,0)</f>
        <v>14.084507042253522</v>
      </c>
      <c r="AY507" s="18">
        <f>VLOOKUP(A507,[2]INFANTIL!$A$8:$AE$140,30,0)</f>
        <v>3</v>
      </c>
      <c r="AZ507" s="199">
        <f>VLOOKUP(A507,'[3]2019'!$A$8:$E$140,5,0)</f>
        <v>1.9569471624266144</v>
      </c>
      <c r="BA507" s="23">
        <f>VLOOKUP(A507,'[3]2019'!$A$8:$F$140,4,0)</f>
        <v>4</v>
      </c>
      <c r="BB507" s="22">
        <f>VLOOKUP(A507,'[2]MATERNAS DIRECTAS'!$A$8:$AE$140,31,0)</f>
        <v>0</v>
      </c>
      <c r="BC507" s="23">
        <f>VLOOKUP(A507,'[2]MATERNAS DIRECTAS'!$A$8:$AE$140,30,0)</f>
        <v>0</v>
      </c>
      <c r="BD507" s="28">
        <v>0</v>
      </c>
      <c r="BE507" s="29">
        <v>0</v>
      </c>
      <c r="BF507" s="38">
        <f>VLOOKUP(A507,[8]Controles!$A$7:$P$139,12,0)</f>
        <v>5.164319248826291</v>
      </c>
      <c r="BG507" s="18">
        <f>VLOOKUP(A507,[8]Controles!$A$7:$L$139,11,0)</f>
        <v>11</v>
      </c>
      <c r="BH507" s="38">
        <f>VLOOKUP(A507,[8]Peso!$A$7:$D$139,4,0)</f>
        <v>11.737089201877934</v>
      </c>
      <c r="BI507" s="18">
        <f>VLOOKUP(A507,[8]Peso!$A$7:$D$139,3,0)</f>
        <v>25</v>
      </c>
      <c r="BJ507" s="22">
        <f>VLOOKUP(A507,'[2]EDA &lt; 5AÑOS'!$A$8:$AE$140,31,0)</f>
        <v>48.923679060665357</v>
      </c>
      <c r="BK507" s="23">
        <f>VLOOKUP(A507,'[2]EDA &lt; 5AÑOS'!$A$8:$AE$140,30,0)</f>
        <v>1</v>
      </c>
      <c r="BL507" s="22">
        <f>VLOOKUP(A507,'[2]IRA &lt; 5AÑOS'!$A$8:$AE$140,31,0)</f>
        <v>48.923679060665357</v>
      </c>
      <c r="BM507" s="23">
        <f>VLOOKUP(A507,'[2]IRA &lt; 5AÑOS'!$A$8:$AE$140,30,0)</f>
        <v>1</v>
      </c>
      <c r="BN507" s="18">
        <v>0</v>
      </c>
      <c r="BO507" s="18">
        <v>0</v>
      </c>
      <c r="BP507" s="27">
        <v>243.31</v>
      </c>
      <c r="BQ507" s="27">
        <v>1</v>
      </c>
      <c r="BR507" s="37">
        <v>243.31</v>
      </c>
      <c r="BS507" s="26">
        <v>1</v>
      </c>
      <c r="BT507" s="18">
        <v>0</v>
      </c>
      <c r="BU507" s="18">
        <v>0</v>
      </c>
      <c r="BV507" s="201">
        <v>0.36038961038961037</v>
      </c>
      <c r="BW507" s="201">
        <v>0.73376623376623373</v>
      </c>
      <c r="BX507" s="201">
        <v>0.75974025974025972</v>
      </c>
      <c r="BY507" s="201">
        <v>0.73376623376623373</v>
      </c>
      <c r="BZ507" s="201">
        <v>0.76623376623376627</v>
      </c>
      <c r="CA507" s="201">
        <v>0.79940119760479045</v>
      </c>
      <c r="CB507" s="201">
        <v>0.78742514970059885</v>
      </c>
      <c r="CC507" s="18" t="str">
        <f>VLOOKUP(A507,[9]ESTADISTICAS_EN_EDUCACION_BASIC!$C$3:$AK$127,10,0)</f>
        <v>73.6</v>
      </c>
      <c r="CD507" s="18" t="str">
        <f>VLOOKUP(A507,[9]ESTADISTICAS_EN_EDUCACION_BASIC!$C$3:$AK$158,5,0)</f>
        <v>60.8</v>
      </c>
      <c r="CE507" s="18" t="str">
        <f>VLOOKUP(A507,[9]ESTADISTICAS_EN_EDUCACION_BASIC!$C$3:$AK$127,17,0)</f>
        <v>2.86</v>
      </c>
      <c r="CF507" s="24"/>
      <c r="CG507" s="24"/>
      <c r="CH507" s="20" t="e">
        <f>VLOOKUP(A507,#REF!,4,0)</f>
        <v>#REF!</v>
      </c>
      <c r="CI507" s="21" t="e">
        <f>VLOOKUP(A507,#REF!,2,0)</f>
        <v>#REF!</v>
      </c>
      <c r="CJ507" s="38">
        <f>VLOOKUP(A507,'[3]2019'!$A$8:$G$140,7,0)</f>
        <v>0.46707146193367582</v>
      </c>
      <c r="CK507" s="18">
        <f>VLOOKUP(A507,'[3]2019'!$A$9:$G$140,6,0)</f>
        <v>1</v>
      </c>
      <c r="CL507" s="18">
        <v>97.61</v>
      </c>
      <c r="CM507" s="26">
        <v>2</v>
      </c>
      <c r="CN507" s="38">
        <v>97.61</v>
      </c>
      <c r="CO507" s="18">
        <v>2</v>
      </c>
      <c r="CP507" s="38">
        <v>48.8</v>
      </c>
      <c r="CQ507" s="26">
        <v>1</v>
      </c>
      <c r="CR507" s="38">
        <v>38.21</v>
      </c>
      <c r="CS507" s="26">
        <v>1</v>
      </c>
      <c r="CT507" s="18">
        <v>0</v>
      </c>
      <c r="CU507" s="18">
        <v>0</v>
      </c>
      <c r="CV507" s="26">
        <v>38.21</v>
      </c>
      <c r="CW507" s="26">
        <v>1</v>
      </c>
      <c r="CX507" s="18">
        <v>0</v>
      </c>
      <c r="CY507" s="18">
        <v>0</v>
      </c>
      <c r="CZ507" s="38">
        <v>0</v>
      </c>
      <c r="DA507" s="18">
        <v>0</v>
      </c>
      <c r="DB507" s="38">
        <f>VLOOKUP(A507,'[3]2019'!$A$8:$I$140,9,0)</f>
        <v>0</v>
      </c>
      <c r="DC507" s="18">
        <f>VLOOKUP(A507,'[3]2019'!$A$8:$I$140,8,0)</f>
        <v>0</v>
      </c>
      <c r="DD507" s="18" t="str">
        <f>VLOOKUP(A507,[9]ESTADISTICAS_EN_EDUCACION_BASIC!$C$3:$AK$127,11,0)</f>
        <v>161.9</v>
      </c>
      <c r="DE507" s="18" t="str">
        <f>VLOOKUP($A507,[9]ESTADISTICAS_EN_EDUCACION_BASIC!$C$3:$AK$127,6,0)</f>
        <v>114.3</v>
      </c>
      <c r="DF507" s="18" t="str">
        <f>VLOOKUP($A507,[9]ESTADISTICAS_EN_EDUCACION_BASIC!$C$3:$AK$127,18,0)</f>
        <v>5.86</v>
      </c>
      <c r="DG507" s="18" t="str">
        <f>VLOOKUP($A507,[9]ESTADISTICAS_EN_EDUCACION_BASIC!$C$3:$AK$127,28,0)</f>
        <v>9.51</v>
      </c>
      <c r="DH507" s="38">
        <f>VLOOKUP(A507,[10]Hoja4!$A$1:$D$63,4,0)</f>
        <v>76.423385555980133</v>
      </c>
      <c r="DI507" s="18">
        <f>VLOOKUP(A507,[10]Hoja4!$A$1:$D$63,2,0)</f>
        <v>2</v>
      </c>
      <c r="DJ507" s="38">
        <f>VLOOKUP(A507,'[10]AS 6 - 11'!$A$1:$D$84,4,0)</f>
        <v>114.63507833397018</v>
      </c>
      <c r="DK507" s="18">
        <f>VLOOKUP(A507,'[10]AS 6 - 11'!$A$1:$D$84,2,0)</f>
        <v>3</v>
      </c>
      <c r="DL507" s="18">
        <v>0</v>
      </c>
      <c r="DM507" s="18">
        <v>0</v>
      </c>
      <c r="DN507" s="38">
        <f>VLOOKUP(A507,[10]Hoja8!$A$1:$D$72,4,0)</f>
        <v>185.459940652819</v>
      </c>
      <c r="DO507" s="18">
        <f>VLOOKUP(A507,[10]Hoja8!$A$1:$D$72,2,0)</f>
        <v>5</v>
      </c>
      <c r="DP507" s="38">
        <f>VLOOKUP(A507,[10]Hoja10!$A$1:$D$61,4,0)</f>
        <v>74.183976261127597</v>
      </c>
      <c r="DQ507" s="18">
        <f>VLOOKUP(A507,[10]Hoja10!$A$1:$D$61,2,0)</f>
        <v>2</v>
      </c>
      <c r="DR507" s="18">
        <v>0</v>
      </c>
      <c r="DS507" s="18">
        <v>0</v>
      </c>
      <c r="DT507" s="38">
        <f>VLOOKUP(A507,[10]Hoja12!$A$1:$D$41,4,0)</f>
        <v>74.183976261127597</v>
      </c>
      <c r="DU507" s="18">
        <f>VLOOKUP(A507,[10]Hoja12!$A$1:$D$41,2,0)</f>
        <v>2</v>
      </c>
      <c r="DV507" s="18">
        <v>0</v>
      </c>
      <c r="DW507" s="18">
        <v>0</v>
      </c>
      <c r="DX507" s="18">
        <v>0</v>
      </c>
      <c r="DY507" s="18">
        <v>0</v>
      </c>
      <c r="DZ507" s="188">
        <v>4.770992366412214</v>
      </c>
      <c r="EA507" s="189">
        <v>5</v>
      </c>
      <c r="EB507" s="188">
        <v>58.473736372646187</v>
      </c>
      <c r="EC507" s="189">
        <v>59</v>
      </c>
      <c r="ED507" s="38">
        <f>VLOOKUP(A507,'[3]2019'!$A$8:$K$140,11,0)</f>
        <v>4.032258064516129</v>
      </c>
      <c r="EE507" s="18">
        <f>VLOOKUP(A507,'[3]2019'!$A$8:$K$140,10,0)</f>
        <v>9</v>
      </c>
      <c r="EF507" s="18" t="str">
        <f>VLOOKUP($A507,[9]ESTADISTICAS_EN_EDUCACION_BASIC!$C$3:$AK$127,11,0)</f>
        <v>161.9</v>
      </c>
      <c r="EG507" s="18" t="str">
        <f>VLOOKUP($A507,[9]ESTADISTICAS_EN_EDUCACION_BASIC!$C$3:$AK$127,7,0)</f>
        <v>56.5</v>
      </c>
      <c r="EH507" s="18" t="str">
        <f>VLOOKUP($A507,[9]ESTADISTICAS_EN_EDUCACION_BASIC!$C$3:$AK$127,18,0)</f>
        <v>5.86</v>
      </c>
      <c r="EI507" s="18" t="str">
        <f>VLOOKUP($A507,[9]ESTADISTICAS_EN_EDUCACION_BASIC!$C$3:$AK$127,29,0)</f>
        <v>1.83</v>
      </c>
      <c r="EJ507" s="31"/>
      <c r="EK507" s="31"/>
      <c r="EL507" s="18" t="str">
        <f>VLOOKUP($A507,[9]ESTADISTICAS_EN_EDUCACION_BASIC!$C$3:$AK$127,13,0)</f>
        <v>50.2</v>
      </c>
      <c r="EM507" s="18" t="str">
        <f>VLOOKUP($A507,[9]ESTADISTICAS_EN_EDUCACION_BASIC!$C$3:$AK$127,8,0)</f>
        <v>20.3</v>
      </c>
      <c r="EN507" s="18" t="str">
        <f>VLOOKUP($A507,[9]ESTADISTICAS_EN_EDUCACION_BASIC!$C$3:$AK$127,20,0)</f>
        <v>8.33</v>
      </c>
      <c r="EO507" s="18" t="str">
        <f>VLOOKUP($A507,[9]ESTADISTICAS_EN_EDUCACION_BASIC!$C$3:$AK$127,30,0)</f>
        <v>0.64</v>
      </c>
      <c r="EP507" s="38">
        <f>VLOOKUP(A507,[10]Hoja2!$A$1:$D$72,4,0)</f>
        <v>185.459940652819</v>
      </c>
      <c r="EQ507" s="18">
        <f>VLOOKUP(A507,[10]Hoja2!$A$1:$D$72,2,0)</f>
        <v>5</v>
      </c>
      <c r="ER507" s="38">
        <f>VLOOKUP(A507,[10]Hoja3!$A$1:$D$89,4,0)</f>
        <v>111.2759643916914</v>
      </c>
      <c r="ES507" s="18">
        <f>VLOOKUP(A507,[10]Hoja3!$A$1:$D$89,2,0)</f>
        <v>3</v>
      </c>
      <c r="ET507" s="38">
        <f>VLOOKUP(A507,[10]Hoja5!$A$1:$D$76,4,0)</f>
        <v>222.55192878338281</v>
      </c>
      <c r="EU507" s="18">
        <f>VLOOKUP(A507,[10]Hoja5!$A$1:$D$75,2,0)</f>
        <v>6</v>
      </c>
      <c r="EV507" s="38">
        <f>VLOOKUP(A507,[10]Hoja7!$A$1:$D$76,4,0)</f>
        <v>296.73590504451039</v>
      </c>
      <c r="EW507" s="18">
        <f>VLOOKUP(A507,[10]Hoja7!$A$1:$D$77,2,0)</f>
        <v>8</v>
      </c>
      <c r="EX507" s="31"/>
      <c r="EY507" s="188">
        <v>73.869900771775079</v>
      </c>
      <c r="EZ507" s="189">
        <v>67</v>
      </c>
      <c r="FA507" s="188">
        <v>49.939098660170522</v>
      </c>
      <c r="FB507" s="189">
        <v>41</v>
      </c>
      <c r="FC507" s="18">
        <v>0</v>
      </c>
      <c r="FD507" s="18">
        <v>0</v>
      </c>
      <c r="FE507" s="38">
        <f>VLOOKUP(A507,[10]Hoja16!$A$1:$D$88,4,0)</f>
        <v>263.6038410845415</v>
      </c>
      <c r="FF507" s="18">
        <f>VLOOKUP(A507,[10]Hoja16!$A$1:$D$88,2,0)</f>
        <v>14</v>
      </c>
      <c r="FG507" s="18">
        <v>0</v>
      </c>
      <c r="FH507" s="18">
        <v>0</v>
      </c>
      <c r="FI507" s="18">
        <v>0</v>
      </c>
      <c r="FJ507" s="18">
        <v>0</v>
      </c>
      <c r="FK507" s="38">
        <f>VLOOKUP(A507,[10]Hoja19!$A$1:$D$97,4,0)</f>
        <v>263.6038410845415</v>
      </c>
      <c r="FL507" s="18">
        <f>VLOOKUP(A507,[10]Hoja19!$A$1:$D$97,2,0)</f>
        <v>14</v>
      </c>
      <c r="FM507" s="38">
        <f>VLOOKUP(A507,[10]Hoja20!$A$1:$D$91,4,0)</f>
        <v>207.11730370928262</v>
      </c>
      <c r="FN507" s="18">
        <f>VLOOKUP(A507,[10]Hoja20!$A$1:$D$91,2,0)</f>
        <v>11</v>
      </c>
      <c r="FO507" s="38">
        <f>VLOOKUP(A507,[10]Hoja21!$A$1:$D$101,4,0)</f>
        <v>207.11730370928262</v>
      </c>
      <c r="FP507" s="18">
        <f>VLOOKUP(A507,[10]Hoja21!$A$1:$D$101,2,0)</f>
        <v>11</v>
      </c>
      <c r="FQ507" s="38">
        <v>0</v>
      </c>
      <c r="FR507" s="18">
        <v>0</v>
      </c>
      <c r="FS507" s="38">
        <f>VLOOKUP(A507,'[3]2019'!$A$8:$M$140,13,0)</f>
        <v>2.0374898125509371</v>
      </c>
      <c r="FT507" s="18">
        <f>VLOOKUP(A507,'[3]2019'!$A$8:$M$140,12,0)</f>
        <v>5</v>
      </c>
      <c r="FU507" s="38">
        <f>VLOOKUP(A507,'[3]2019'!$A$8:$O$140,15,0)</f>
        <v>3.258655804480652</v>
      </c>
      <c r="FV507" s="18">
        <f>VLOOKUP(A507,'[3]2019'!$A$8:$O$140,14,0)</f>
        <v>8</v>
      </c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</row>
    <row r="508" spans="1:243" s="11" customFormat="1" ht="12.75">
      <c r="A508" s="17" t="s">
        <v>1030</v>
      </c>
      <c r="B508" s="18" t="s">
        <v>1031</v>
      </c>
      <c r="C508" s="17" t="s">
        <v>466</v>
      </c>
      <c r="D508" s="25">
        <v>6</v>
      </c>
      <c r="E508" s="27">
        <v>2019</v>
      </c>
      <c r="F508" s="31"/>
      <c r="G508" s="194">
        <v>14662</v>
      </c>
      <c r="H508" s="194">
        <v>7851</v>
      </c>
      <c r="I508" s="194">
        <v>6811</v>
      </c>
      <c r="J508" s="200">
        <v>25.41</v>
      </c>
      <c r="K508" s="40">
        <f>VLOOKUP(A508,'[6]1.COBERTURA  DANE'!$B$7:$G$139,5,0)</f>
        <v>3412</v>
      </c>
      <c r="L508" s="26">
        <v>69.33</v>
      </c>
      <c r="M508" s="32">
        <v>9308</v>
      </c>
      <c r="N508" s="187">
        <v>976</v>
      </c>
      <c r="O508" s="187">
        <v>507</v>
      </c>
      <c r="P508" s="187">
        <v>469</v>
      </c>
      <c r="Q508" s="196">
        <f>VLOOKUP($A508,[7]Hoja1!$A$1:$H$3750,6,0)</f>
        <v>1175</v>
      </c>
      <c r="R508" s="196">
        <f>VLOOKUP($A508,[7]Hoja1!$A$1:$H$3750,7,0)</f>
        <v>610</v>
      </c>
      <c r="S508" s="196">
        <f>VLOOKUP($A508,[7]Hoja1!$A$1:$H$3750,8,0)</f>
        <v>565</v>
      </c>
      <c r="T508" s="187">
        <v>1014</v>
      </c>
      <c r="U508" s="187">
        <v>522</v>
      </c>
      <c r="V508" s="187">
        <v>492</v>
      </c>
      <c r="W508" s="198">
        <f>VLOOKUP($A508,[7]Hoja1!$A$1:$K$3750,9,0)</f>
        <v>1242</v>
      </c>
      <c r="X508" s="198">
        <f>VLOOKUP($A508,[7]Hoja1!$A$1:$K$3750,10,0)</f>
        <v>639</v>
      </c>
      <c r="Y508" s="198">
        <f>VLOOKUP($A508,[7]Hoja1!$A$1:$K$3750,11,0)</f>
        <v>603</v>
      </c>
      <c r="Z508" s="187">
        <v>1085</v>
      </c>
      <c r="AA508" s="187">
        <v>564</v>
      </c>
      <c r="AB508" s="187">
        <v>521</v>
      </c>
      <c r="AC508" s="198">
        <f>VLOOKUP(A508,[7]Hoja1!$A$1:$Q$3765,12,0)</f>
        <v>1333</v>
      </c>
      <c r="AD508" s="198">
        <f>VLOOKUP($A508,[7]Hoja1!$A$1:$Q$3765,13,0)</f>
        <v>707</v>
      </c>
      <c r="AE508" s="198">
        <f>VLOOKUP($A508,[7]Hoja1!$A$1:$Q$3750,14,0)</f>
        <v>626</v>
      </c>
      <c r="AF508" s="187">
        <v>1125</v>
      </c>
      <c r="AG508" s="187">
        <v>610</v>
      </c>
      <c r="AH508" s="187">
        <v>515</v>
      </c>
      <c r="AI508" s="198">
        <f>VLOOKUP($A508,[7]Hoja1!$A$1:$Q$3750,15,0)</f>
        <v>2404</v>
      </c>
      <c r="AJ508" s="198">
        <f>VLOOKUP($A508,[7]Hoja1!$A$1:$Q$3750,16,0)</f>
        <v>1291</v>
      </c>
      <c r="AK508" s="198">
        <f>VLOOKUP($A508,[7]Hoja1!$A$1:$Q$3750,17,0)</f>
        <v>1113</v>
      </c>
      <c r="AL508" s="187">
        <v>1115</v>
      </c>
      <c r="AM508" s="187">
        <v>604</v>
      </c>
      <c r="AN508" s="187">
        <v>511</v>
      </c>
      <c r="AO508" s="31"/>
      <c r="AP508" s="31"/>
      <c r="AQ508" s="31"/>
      <c r="AR508" s="31"/>
      <c r="AS508" s="27"/>
      <c r="AT508" s="31"/>
      <c r="AU508" s="31"/>
      <c r="AV508" s="31"/>
      <c r="AW508" s="31"/>
      <c r="AX508" s="38">
        <f>VLOOKUP(A508,[2]INFANTIL!$A$8:$AE$140,31,0)</f>
        <v>12.578616352201259</v>
      </c>
      <c r="AY508" s="18">
        <f>VLOOKUP(A508,[2]INFANTIL!$A$8:$AE$140,30,0)</f>
        <v>2</v>
      </c>
      <c r="AZ508" s="199">
        <f>VLOOKUP(A508,'[3]2019'!$A$8:$E$140,5,0)</f>
        <v>3.0737704918032787</v>
      </c>
      <c r="BA508" s="23">
        <f>VLOOKUP(A508,'[3]2019'!$A$8:$F$140,4,0)</f>
        <v>3</v>
      </c>
      <c r="BB508" s="22">
        <f>VLOOKUP(A508,'[2]MATERNAS DIRECTAS'!$A$8:$AE$140,31,0)</f>
        <v>0</v>
      </c>
      <c r="BC508" s="23">
        <f>VLOOKUP(A508,'[2]MATERNAS DIRECTAS'!$A$8:$AE$140,30,0)</f>
        <v>0</v>
      </c>
      <c r="BD508" s="28">
        <v>204.91803278688525</v>
      </c>
      <c r="BE508" s="29">
        <v>2</v>
      </c>
      <c r="BF508" s="38">
        <f>VLOOKUP(A508,[8]Controles!$A$7:$P$139,12,0)</f>
        <v>5.6603773584905666</v>
      </c>
      <c r="BG508" s="18">
        <f>VLOOKUP(A508,[8]Controles!$A$7:$L$139,11,0)</f>
        <v>9</v>
      </c>
      <c r="BH508" s="38">
        <f>VLOOKUP(A508,[8]Peso!$A$7:$D$139,4,0)</f>
        <v>8.8050314465408803</v>
      </c>
      <c r="BI508" s="18">
        <f>VLOOKUP(A508,[8]Peso!$A$7:$D$139,3,0)</f>
        <v>14</v>
      </c>
      <c r="BJ508" s="22">
        <f>VLOOKUP(A508,'[2]EDA &lt; 5AÑOS'!$A$8:$AE$140,31,0)</f>
        <v>0</v>
      </c>
      <c r="BK508" s="23">
        <f>VLOOKUP(A508,'[2]EDA &lt; 5AÑOS'!$A$8:$AE$140,30,0)</f>
        <v>0</v>
      </c>
      <c r="BL508" s="22">
        <f>VLOOKUP(A508,'[2]IRA &lt; 5AÑOS'!$A$8:$AE$140,31,0)</f>
        <v>0</v>
      </c>
      <c r="BM508" s="23">
        <f>VLOOKUP(A508,'[2]IRA &lt; 5AÑOS'!$A$8:$AE$140,30,0)</f>
        <v>0</v>
      </c>
      <c r="BN508" s="18">
        <v>0</v>
      </c>
      <c r="BO508" s="18">
        <v>0</v>
      </c>
      <c r="BP508" s="18">
        <v>0</v>
      </c>
      <c r="BQ508" s="18">
        <v>0</v>
      </c>
      <c r="BR508" s="37">
        <v>0</v>
      </c>
      <c r="BS508" s="26">
        <v>0</v>
      </c>
      <c r="BT508" s="18">
        <v>0</v>
      </c>
      <c r="BU508" s="18">
        <v>0</v>
      </c>
      <c r="BV508" s="201">
        <v>0.38775510204081631</v>
      </c>
      <c r="BW508" s="201">
        <v>0.97278911564625847</v>
      </c>
      <c r="BX508" s="201">
        <v>0.89795918367346939</v>
      </c>
      <c r="BY508" s="201">
        <v>0.97278911564625847</v>
      </c>
      <c r="BZ508" s="201">
        <v>0.89795918367346939</v>
      </c>
      <c r="CA508" s="201">
        <v>1.0860927152317881</v>
      </c>
      <c r="CB508" s="201">
        <v>1.0596026490066226</v>
      </c>
      <c r="CC508" s="18" t="str">
        <f>VLOOKUP(A508,[9]ESTADISTICAS_EN_EDUCACION_BASIC!$C$3:$AK$127,10,0)</f>
        <v>88.3</v>
      </c>
      <c r="CD508" s="18" t="str">
        <f>VLOOKUP(A508,[9]ESTADISTICAS_EN_EDUCACION_BASIC!$C$3:$AK$158,5,0)</f>
        <v>75.4</v>
      </c>
      <c r="CE508" s="18" t="str">
        <f>VLOOKUP(A508,[9]ESTADISTICAS_EN_EDUCACION_BASIC!$C$3:$AK$127,17,0)</f>
        <v>2.42</v>
      </c>
      <c r="CF508" s="24"/>
      <c r="CG508" s="24"/>
      <c r="CH508" s="20" t="e">
        <f>VLOOKUP(A508,#REF!,4,0)</f>
        <v>#REF!</v>
      </c>
      <c r="CI508" s="21" t="e">
        <f>VLOOKUP(A508,#REF!,2,0)</f>
        <v>#REF!</v>
      </c>
      <c r="CJ508" s="38">
        <f>VLOOKUP(A508,'[3]2019'!$A$8:$G$140,7,0)</f>
        <v>0</v>
      </c>
      <c r="CK508" s="18">
        <f>VLOOKUP(A508,'[3]2019'!$A$9:$G$140,6,0)</f>
        <v>0</v>
      </c>
      <c r="CL508" s="18">
        <v>102.4</v>
      </c>
      <c r="CM508" s="26">
        <v>1</v>
      </c>
      <c r="CN508" s="38">
        <v>204.08</v>
      </c>
      <c r="CO508" s="18">
        <v>2</v>
      </c>
      <c r="CP508" s="18">
        <v>0</v>
      </c>
      <c r="CQ508" s="18">
        <v>0</v>
      </c>
      <c r="CR508" s="18">
        <v>0</v>
      </c>
      <c r="CS508" s="18">
        <v>0</v>
      </c>
      <c r="CT508" s="18">
        <v>0</v>
      </c>
      <c r="CU508" s="18">
        <v>0</v>
      </c>
      <c r="CV508" s="18">
        <v>0</v>
      </c>
      <c r="CW508" s="18">
        <v>0</v>
      </c>
      <c r="CX508" s="18">
        <v>0</v>
      </c>
      <c r="CY508" s="18">
        <v>0</v>
      </c>
      <c r="CZ508" s="38">
        <v>0</v>
      </c>
      <c r="DA508" s="18">
        <v>0</v>
      </c>
      <c r="DB508" s="38">
        <f>VLOOKUP(A508,'[3]2019'!$A$8:$I$140,9,0)</f>
        <v>0.92165898617511521</v>
      </c>
      <c r="DC508" s="18">
        <f>VLOOKUP(A508,'[3]2019'!$A$8:$I$140,8,0)</f>
        <v>1</v>
      </c>
      <c r="DD508" s="18" t="str">
        <f>VLOOKUP(A508,[9]ESTADISTICAS_EN_EDUCACION_BASIC!$C$3:$AK$127,11,0)</f>
        <v>110.7</v>
      </c>
      <c r="DE508" s="18" t="str">
        <f>VLOOKUP($A508,[9]ESTADISTICAS_EN_EDUCACION_BASIC!$C$3:$AK$127,6,0)</f>
        <v>85.4</v>
      </c>
      <c r="DF508" s="18" t="str">
        <f>VLOOKUP($A508,[9]ESTADISTICAS_EN_EDUCACION_BASIC!$C$3:$AK$127,18,0)</f>
        <v>2.22</v>
      </c>
      <c r="DG508" s="18" t="str">
        <f>VLOOKUP($A508,[9]ESTADISTICAS_EN_EDUCACION_BASIC!$C$3:$AK$127,28,0)</f>
        <v>11.78</v>
      </c>
      <c r="DH508" s="38">
        <v>0</v>
      </c>
      <c r="DI508" s="18">
        <v>0</v>
      </c>
      <c r="DJ508" s="38">
        <f>VLOOKUP(A508,'[10]AS 6 - 11'!$A$1:$D$84,4,0)</f>
        <v>161.03059581320451</v>
      </c>
      <c r="DK508" s="18">
        <f>VLOOKUP(A508,'[10]AS 6 - 11'!$A$1:$D$84,2,0)</f>
        <v>2</v>
      </c>
      <c r="DL508" s="18">
        <v>0</v>
      </c>
      <c r="DM508" s="18">
        <v>0</v>
      </c>
      <c r="DN508" s="38">
        <f>VLOOKUP(A508,[10]Hoja8!$A$1:$D$72,4,0)</f>
        <v>75.018754688672175</v>
      </c>
      <c r="DO508" s="18">
        <f>VLOOKUP(A508,[10]Hoja8!$A$1:$D$72,2,0)</f>
        <v>1</v>
      </c>
      <c r="DP508" s="38">
        <f>VLOOKUP(A508,[10]Hoja10!$A$1:$D$61,4,0)</f>
        <v>75.018754688672175</v>
      </c>
      <c r="DQ508" s="18">
        <f>VLOOKUP(A508,[10]Hoja10!$A$1:$D$61,2,0)</f>
        <v>1</v>
      </c>
      <c r="DR508" s="18">
        <v>0</v>
      </c>
      <c r="DS508" s="18">
        <v>0</v>
      </c>
      <c r="DT508" s="38">
        <f>VLOOKUP(A508,[10]Hoja12!$A$1:$D$41,4,0)</f>
        <v>75.018754688672175</v>
      </c>
      <c r="DU508" s="18">
        <f>VLOOKUP(A508,[10]Hoja12!$A$1:$D$41,2,0)</f>
        <v>1</v>
      </c>
      <c r="DV508" s="18">
        <v>0</v>
      </c>
      <c r="DW508" s="18">
        <v>0</v>
      </c>
      <c r="DX508" s="18">
        <v>0</v>
      </c>
      <c r="DY508" s="18">
        <v>0</v>
      </c>
      <c r="DZ508" s="188">
        <v>11.516314779270633</v>
      </c>
      <c r="EA508" s="189">
        <v>6</v>
      </c>
      <c r="EB508" s="188">
        <v>62.135922330097088</v>
      </c>
      <c r="EC508" s="189">
        <v>32</v>
      </c>
      <c r="ED508" s="38">
        <f>VLOOKUP(A508,'[3]2019'!$A$8:$K$140,11,0)</f>
        <v>1.7777777777777779</v>
      </c>
      <c r="EE508" s="18">
        <f>VLOOKUP(A508,'[3]2019'!$A$8:$K$140,10,0)</f>
        <v>2</v>
      </c>
      <c r="EF508" s="18" t="str">
        <f>VLOOKUP($A508,[9]ESTADISTICAS_EN_EDUCACION_BASIC!$C$3:$AK$127,11,0)</f>
        <v>110.7</v>
      </c>
      <c r="EG508" s="18">
        <f>VLOOKUP($A508,[9]ESTADISTICAS_EN_EDUCACION_BASIC!$C$3:$AK$127,7,0)</f>
        <v>69</v>
      </c>
      <c r="EH508" s="18" t="str">
        <f>VLOOKUP($A508,[9]ESTADISTICAS_EN_EDUCACION_BASIC!$C$3:$AK$127,18,0)</f>
        <v>2.22</v>
      </c>
      <c r="EI508" s="18" t="str">
        <f>VLOOKUP($A508,[9]ESTADISTICAS_EN_EDUCACION_BASIC!$C$3:$AK$127,29,0)</f>
        <v>10.57</v>
      </c>
      <c r="EJ508" s="31"/>
      <c r="EK508" s="31"/>
      <c r="EL508" s="18" t="str">
        <f>VLOOKUP($A508,[9]ESTADISTICAS_EN_EDUCACION_BASIC!$C$3:$AK$127,13,0)</f>
        <v>65.9</v>
      </c>
      <c r="EM508" s="18" t="str">
        <f>VLOOKUP($A508,[9]ESTADISTICAS_EN_EDUCACION_BASIC!$C$3:$AK$127,8,0)</f>
        <v>42.5</v>
      </c>
      <c r="EN508" s="18" t="str">
        <f>VLOOKUP($A508,[9]ESTADISTICAS_EN_EDUCACION_BASIC!$C$3:$AK$127,20,0)</f>
        <v>1.83</v>
      </c>
      <c r="EO508" s="18">
        <f>VLOOKUP($A508,[9]ESTADISTICAS_EN_EDUCACION_BASIC!$C$3:$AK$127,30,0)</f>
        <v>0</v>
      </c>
      <c r="EP508" s="38">
        <f>VLOOKUP(A508,[10]Hoja2!$A$1:$D$72,4,0)</f>
        <v>75.018754688672175</v>
      </c>
      <c r="EQ508" s="18">
        <f>VLOOKUP(A508,[10]Hoja2!$A$1:$D$72,2,0)</f>
        <v>1</v>
      </c>
      <c r="ER508" s="38">
        <f>VLOOKUP(A508,[10]Hoja3!$A$1:$D$89,4,0)</f>
        <v>75.018754688672175</v>
      </c>
      <c r="ES508" s="18">
        <f>VLOOKUP(A508,[10]Hoja3!$A$1:$D$89,2,0)</f>
        <v>1</v>
      </c>
      <c r="ET508" s="38">
        <f>VLOOKUP(A508,[10]Hoja5!$A$1:$D$76,4,0)</f>
        <v>450.11252813203299</v>
      </c>
      <c r="EU508" s="18">
        <f>VLOOKUP(A508,[10]Hoja5!$A$1:$D$75,2,0)</f>
        <v>6</v>
      </c>
      <c r="EV508" s="38">
        <f>VLOOKUP(A508,[10]Hoja7!$A$1:$D$76,4,0)</f>
        <v>75.018754688672175</v>
      </c>
      <c r="EW508" s="18">
        <f>VLOOKUP(A508,[10]Hoja7!$A$1:$D$77,2,0)</f>
        <v>1</v>
      </c>
      <c r="EX508" s="31"/>
      <c r="EY508" s="190">
        <v>80.234833659491187</v>
      </c>
      <c r="EZ508" s="191">
        <v>41</v>
      </c>
      <c r="FA508" s="188">
        <v>70.281124497991968</v>
      </c>
      <c r="FB508" s="189">
        <v>35</v>
      </c>
      <c r="FC508" s="18">
        <v>0</v>
      </c>
      <c r="FD508" s="18">
        <v>0</v>
      </c>
      <c r="FE508" s="38">
        <f>VLOOKUP(A508,[10]Hoja16!$A$1:$D$88,4,0)</f>
        <v>249.58402662229616</v>
      </c>
      <c r="FF508" s="18">
        <f>VLOOKUP(A508,[10]Hoja16!$A$1:$D$88,2,0)</f>
        <v>6</v>
      </c>
      <c r="FG508" s="18">
        <v>0</v>
      </c>
      <c r="FH508" s="18">
        <v>0</v>
      </c>
      <c r="FI508" s="38">
        <f>VLOOKUP(A508,[10]Hoja18!$A$1:$D$40,4,0)</f>
        <v>41.597337770382694</v>
      </c>
      <c r="FJ508" s="18">
        <f>VLOOKUP(A508,[10]Hoja18!$A$1:$D$40,2,0)</f>
        <v>1</v>
      </c>
      <c r="FK508" s="38">
        <f>VLOOKUP(A508,[10]Hoja19!$A$1:$D$97,4,0)</f>
        <v>291.18136439267886</v>
      </c>
      <c r="FL508" s="18">
        <f>VLOOKUP(A508,[10]Hoja19!$A$1:$D$97,2,0)</f>
        <v>7</v>
      </c>
      <c r="FM508" s="38">
        <f>VLOOKUP(A508,[10]Hoja20!$A$1:$D$91,4,0)</f>
        <v>374.37603993344425</v>
      </c>
      <c r="FN508" s="18">
        <f>VLOOKUP(A508,[10]Hoja20!$A$1:$D$91,2,0)</f>
        <v>9</v>
      </c>
      <c r="FO508" s="38">
        <f>VLOOKUP(A508,[10]Hoja21!$A$1:$D$101,4,0)</f>
        <v>582.36272878535772</v>
      </c>
      <c r="FP508" s="18">
        <f>VLOOKUP(A508,[10]Hoja21!$A$1:$D$101,2,0)</f>
        <v>14</v>
      </c>
      <c r="FQ508" s="38">
        <f>VLOOKUP(A508,[10]Hoja22!$A$1:$D$60,4,0)</f>
        <v>41.597337770382694</v>
      </c>
      <c r="FR508" s="18">
        <f>VLOOKUP(A508,[10]Hoja22!$A$1:$D$60,2,0)</f>
        <v>1</v>
      </c>
      <c r="FS508" s="38">
        <f>VLOOKUP(A508,'[3]2019'!$A$8:$M$140,13,0)</f>
        <v>4.4843049327354256</v>
      </c>
      <c r="FT508" s="18">
        <f>VLOOKUP(A508,'[3]2019'!$A$8:$M$140,12,0)</f>
        <v>5</v>
      </c>
      <c r="FU508" s="38">
        <f>VLOOKUP(A508,'[3]2019'!$A$8:$O$140,15,0)</f>
        <v>1.9230769230769231</v>
      </c>
      <c r="FV508" s="18">
        <f>VLOOKUP(A508,'[3]2019'!$A$8:$O$140,14,0)</f>
        <v>2</v>
      </c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</row>
    <row r="509" spans="1:243" s="11" customFormat="1" ht="12.75">
      <c r="A509" s="17" t="s">
        <v>1039</v>
      </c>
      <c r="B509" s="18" t="s">
        <v>1040</v>
      </c>
      <c r="C509" s="17" t="s">
        <v>466</v>
      </c>
      <c r="D509" s="25">
        <v>6</v>
      </c>
      <c r="E509" s="27">
        <v>2019</v>
      </c>
      <c r="F509" s="31"/>
      <c r="G509" s="194">
        <v>13637</v>
      </c>
      <c r="H509" s="194">
        <v>7766</v>
      </c>
      <c r="I509" s="194">
        <v>5871</v>
      </c>
      <c r="J509" s="200">
        <v>30.86</v>
      </c>
      <c r="K509" s="40">
        <f>VLOOKUP(A509,'[6]1.COBERTURA  DANE'!$B$7:$G$139,5,0)</f>
        <v>3631</v>
      </c>
      <c r="L509" s="26">
        <v>55.07</v>
      </c>
      <c r="M509" s="32">
        <v>6479</v>
      </c>
      <c r="N509" s="187">
        <v>801</v>
      </c>
      <c r="O509" s="187">
        <v>407</v>
      </c>
      <c r="P509" s="187">
        <v>394</v>
      </c>
      <c r="Q509" s="196">
        <f>VLOOKUP($A509,[7]Hoja1!$A$1:$H$3750,6,0)</f>
        <v>968</v>
      </c>
      <c r="R509" s="196">
        <f>VLOOKUP($A509,[7]Hoja1!$A$1:$H$3750,7,0)</f>
        <v>493</v>
      </c>
      <c r="S509" s="196">
        <f>VLOOKUP($A509,[7]Hoja1!$A$1:$H$3750,8,0)</f>
        <v>475</v>
      </c>
      <c r="T509" s="187">
        <v>864</v>
      </c>
      <c r="U509" s="187">
        <v>445</v>
      </c>
      <c r="V509" s="187">
        <v>419</v>
      </c>
      <c r="W509" s="198">
        <f>VLOOKUP($A509,[7]Hoja1!$A$1:$K$3750,9,0)</f>
        <v>1065</v>
      </c>
      <c r="X509" s="198">
        <f>VLOOKUP($A509,[7]Hoja1!$A$1:$K$3750,10,0)</f>
        <v>548</v>
      </c>
      <c r="Y509" s="198">
        <f>VLOOKUP($A509,[7]Hoja1!$A$1:$K$3750,11,0)</f>
        <v>517</v>
      </c>
      <c r="Z509" s="187">
        <v>943</v>
      </c>
      <c r="AA509" s="187">
        <v>482</v>
      </c>
      <c r="AB509" s="187">
        <v>461</v>
      </c>
      <c r="AC509" s="198">
        <f>VLOOKUP(A509,[7]Hoja1!$A$1:$Q$3765,12,0)</f>
        <v>1164</v>
      </c>
      <c r="AD509" s="198">
        <f>VLOOKUP($A509,[7]Hoja1!$A$1:$Q$3765,13,0)</f>
        <v>587</v>
      </c>
      <c r="AE509" s="198">
        <f>VLOOKUP($A509,[7]Hoja1!$A$1:$Q$3750,14,0)</f>
        <v>577</v>
      </c>
      <c r="AF509" s="187">
        <v>983</v>
      </c>
      <c r="AG509" s="187">
        <v>488</v>
      </c>
      <c r="AH509" s="187">
        <v>495</v>
      </c>
      <c r="AI509" s="198">
        <f>VLOOKUP($A509,[7]Hoja1!$A$1:$Q$3750,15,0)</f>
        <v>2033</v>
      </c>
      <c r="AJ509" s="198">
        <f>VLOOKUP($A509,[7]Hoja1!$A$1:$Q$3750,16,0)</f>
        <v>1035</v>
      </c>
      <c r="AK509" s="198">
        <f>VLOOKUP($A509,[7]Hoja1!$A$1:$Q$3750,17,0)</f>
        <v>998</v>
      </c>
      <c r="AL509" s="187">
        <v>932</v>
      </c>
      <c r="AM509" s="187">
        <v>468</v>
      </c>
      <c r="AN509" s="187">
        <v>464</v>
      </c>
      <c r="AO509" s="31"/>
      <c r="AP509" s="31"/>
      <c r="AQ509" s="31"/>
      <c r="AR509" s="31"/>
      <c r="AS509" s="27"/>
      <c r="AT509" s="31"/>
      <c r="AU509" s="31"/>
      <c r="AV509" s="31"/>
      <c r="AW509" s="31"/>
      <c r="AX509" s="38">
        <f>VLOOKUP(A509,[2]INFANTIL!$A$8:$AE$140,31,0)</f>
        <v>10.526315789473683</v>
      </c>
      <c r="AY509" s="18">
        <f>VLOOKUP(A509,[2]INFANTIL!$A$8:$AE$140,30,0)</f>
        <v>1</v>
      </c>
      <c r="AZ509" s="199">
        <f>VLOOKUP(A509,'[3]2019'!$A$8:$E$140,5,0)</f>
        <v>1.2484394506866416</v>
      </c>
      <c r="BA509" s="23">
        <f>VLOOKUP(A509,'[3]2019'!$A$8:$F$140,4,0)</f>
        <v>1</v>
      </c>
      <c r="BB509" s="22">
        <f>VLOOKUP(A509,'[2]MATERNAS DIRECTAS'!$A$8:$AE$140,31,0)</f>
        <v>0</v>
      </c>
      <c r="BC509" s="23">
        <f>VLOOKUP(A509,'[2]MATERNAS DIRECTAS'!$A$8:$AE$140,30,0)</f>
        <v>0</v>
      </c>
      <c r="BD509" s="28">
        <v>0</v>
      </c>
      <c r="BE509" s="29">
        <v>0</v>
      </c>
      <c r="BF509" s="38">
        <f>VLOOKUP(A509,[8]Controles!$A$7:$P$139,12,0)</f>
        <v>8.4210526315789469</v>
      </c>
      <c r="BG509" s="18">
        <f>VLOOKUP(A509,[8]Controles!$A$7:$L$139,11,0)</f>
        <v>8</v>
      </c>
      <c r="BH509" s="38">
        <f>VLOOKUP(A509,[8]Peso!$A$7:$D$139,4,0)</f>
        <v>11.578947368421053</v>
      </c>
      <c r="BI509" s="18">
        <f>VLOOKUP(A509,[8]Peso!$A$7:$D$139,3,0)</f>
        <v>11</v>
      </c>
      <c r="BJ509" s="22">
        <f>VLOOKUP(A509,'[2]EDA &lt; 5AÑOS'!$A$8:$AE$140,31,0)</f>
        <v>124.84394506866417</v>
      </c>
      <c r="BK509" s="23">
        <f>VLOOKUP(A509,'[2]EDA &lt; 5AÑOS'!$A$8:$AE$140,30,0)</f>
        <v>1</v>
      </c>
      <c r="BL509" s="22">
        <f>VLOOKUP(A509,'[2]IRA &lt; 5AÑOS'!$A$8:$AE$140,31,0)</f>
        <v>0</v>
      </c>
      <c r="BM509" s="23">
        <f>VLOOKUP(A509,'[2]IRA &lt; 5AÑOS'!$A$8:$AE$140,30,0)</f>
        <v>0</v>
      </c>
      <c r="BN509" s="18">
        <v>0</v>
      </c>
      <c r="BO509" s="18">
        <v>0</v>
      </c>
      <c r="BP509" s="18">
        <v>0</v>
      </c>
      <c r="BQ509" s="18">
        <v>0</v>
      </c>
      <c r="BR509" s="37">
        <v>0</v>
      </c>
      <c r="BS509" s="26">
        <v>0</v>
      </c>
      <c r="BT509" s="18">
        <v>0</v>
      </c>
      <c r="BU509" s="18">
        <v>0</v>
      </c>
      <c r="BV509" s="201">
        <v>0.20370370370370369</v>
      </c>
      <c r="BW509" s="201">
        <v>1</v>
      </c>
      <c r="BX509" s="201">
        <v>1.0277777777777777</v>
      </c>
      <c r="BY509" s="201">
        <v>1</v>
      </c>
      <c r="BZ509" s="201">
        <v>0.98148148148148151</v>
      </c>
      <c r="CA509" s="201">
        <v>1.0089285714285714</v>
      </c>
      <c r="CB509" s="201">
        <v>0.9910714285714286</v>
      </c>
      <c r="CC509" s="18" t="str">
        <f>VLOOKUP(A509,[9]ESTADISTICAS_EN_EDUCACION_BASIC!$C$3:$AK$127,10,0)</f>
        <v>73.2</v>
      </c>
      <c r="CD509" s="18" t="str">
        <f>VLOOKUP(A509,[9]ESTADISTICAS_EN_EDUCACION_BASIC!$C$3:$AK$158,5,0)</f>
        <v>58.6</v>
      </c>
      <c r="CE509" s="18" t="str">
        <f>VLOOKUP(A509,[9]ESTADISTICAS_EN_EDUCACION_BASIC!$C$3:$AK$127,17,0)</f>
        <v>5.59</v>
      </c>
      <c r="CF509" s="24"/>
      <c r="CG509" s="24"/>
      <c r="CH509" s="20">
        <v>0</v>
      </c>
      <c r="CI509" s="21">
        <v>0</v>
      </c>
      <c r="CJ509" s="38">
        <f>VLOOKUP(A509,'[3]2019'!$A$8:$G$140,7,0)</f>
        <v>0</v>
      </c>
      <c r="CK509" s="18">
        <f>VLOOKUP(A509,'[3]2019'!$A$9:$G$140,6,0)</f>
        <v>0</v>
      </c>
      <c r="CL509" s="18">
        <v>0</v>
      </c>
      <c r="CM509" s="26">
        <v>0</v>
      </c>
      <c r="CN509" s="18">
        <v>371.75</v>
      </c>
      <c r="CO509" s="18">
        <v>3</v>
      </c>
      <c r="CP509" s="18">
        <v>123.92</v>
      </c>
      <c r="CQ509" s="26">
        <v>1</v>
      </c>
      <c r="CR509" s="18">
        <v>0</v>
      </c>
      <c r="CS509" s="18">
        <v>0</v>
      </c>
      <c r="CT509" s="18">
        <v>0</v>
      </c>
      <c r="CU509" s="18">
        <v>0</v>
      </c>
      <c r="CV509" s="18">
        <v>0</v>
      </c>
      <c r="CW509" s="18">
        <v>0</v>
      </c>
      <c r="CX509" s="18">
        <v>0</v>
      </c>
      <c r="CY509" s="18">
        <v>0</v>
      </c>
      <c r="CZ509" s="38">
        <v>0</v>
      </c>
      <c r="DA509" s="18">
        <v>0</v>
      </c>
      <c r="DB509" s="38">
        <f>VLOOKUP(A509,'[3]2019'!$A$8:$I$140,9,0)</f>
        <v>1.0604453870625663</v>
      </c>
      <c r="DC509" s="18">
        <f>VLOOKUP(A509,'[3]2019'!$A$8:$I$140,8,0)</f>
        <v>1</v>
      </c>
      <c r="DD509" s="18" t="str">
        <f>VLOOKUP(A509,[9]ESTADISTICAS_EN_EDUCACION_BASIC!$C$3:$AK$127,11,0)</f>
        <v>121.5</v>
      </c>
      <c r="DE509" s="18" t="str">
        <f>VLOOKUP($A509,[9]ESTADISTICAS_EN_EDUCACION_BASIC!$C$3:$AK$127,6,0)</f>
        <v>91.2</v>
      </c>
      <c r="DF509" s="18" t="str">
        <f>VLOOKUP($A509,[9]ESTADISTICAS_EN_EDUCACION_BASIC!$C$3:$AK$127,18,0)</f>
        <v>4.98</v>
      </c>
      <c r="DG509" s="18" t="str">
        <f>VLOOKUP($A509,[9]ESTADISTICAS_EN_EDUCACION_BASIC!$C$3:$AK$127,28,0)</f>
        <v>1.09</v>
      </c>
      <c r="DH509" s="38">
        <v>0</v>
      </c>
      <c r="DI509" s="18">
        <v>0</v>
      </c>
      <c r="DJ509" s="38">
        <f>VLOOKUP(A509,'[10]AS 6 - 11'!$A$1:$D$84,4,0)</f>
        <v>469.48356807511738</v>
      </c>
      <c r="DK509" s="18">
        <f>VLOOKUP(A509,'[10]AS 6 - 11'!$A$1:$D$84,2,0)</f>
        <v>5</v>
      </c>
      <c r="DL509" s="18">
        <v>0</v>
      </c>
      <c r="DM509" s="18">
        <v>0</v>
      </c>
      <c r="DN509" s="38">
        <f>VLOOKUP(A509,[10]Hoja8!$A$1:$D$72,4,0)</f>
        <v>257.73195876288662</v>
      </c>
      <c r="DO509" s="18">
        <f>VLOOKUP(A509,[10]Hoja8!$A$1:$D$72,2,0)</f>
        <v>3</v>
      </c>
      <c r="DP509" s="18">
        <v>0</v>
      </c>
      <c r="DQ509" s="18">
        <v>0</v>
      </c>
      <c r="DR509" s="18">
        <v>0</v>
      </c>
      <c r="DS509" s="18">
        <v>0</v>
      </c>
      <c r="DT509" s="18">
        <v>0</v>
      </c>
      <c r="DU509" s="18">
        <v>0</v>
      </c>
      <c r="DV509" s="18">
        <v>0</v>
      </c>
      <c r="DW509" s="18">
        <v>0</v>
      </c>
      <c r="DX509" s="18">
        <v>0</v>
      </c>
      <c r="DY509" s="18">
        <v>0</v>
      </c>
      <c r="DZ509" s="188">
        <v>0</v>
      </c>
      <c r="EA509" s="189">
        <v>0</v>
      </c>
      <c r="EB509" s="188">
        <v>50.505050505050505</v>
      </c>
      <c r="EC509" s="189">
        <v>25</v>
      </c>
      <c r="ED509" s="38">
        <f>VLOOKUP(A509,'[3]2019'!$A$8:$K$140,11,0)</f>
        <v>1.0172939979654119</v>
      </c>
      <c r="EE509" s="18">
        <f>VLOOKUP(A509,'[3]2019'!$A$8:$K$140,10,0)</f>
        <v>1</v>
      </c>
      <c r="EF509" s="18" t="str">
        <f>VLOOKUP($A509,[9]ESTADISTICAS_EN_EDUCACION_BASIC!$C$3:$AK$127,11,0)</f>
        <v>121.5</v>
      </c>
      <c r="EG509" s="18" t="str">
        <f>VLOOKUP($A509,[9]ESTADISTICAS_EN_EDUCACION_BASIC!$C$3:$AK$127,7,0)</f>
        <v>84.1</v>
      </c>
      <c r="EH509" s="18" t="str">
        <f>VLOOKUP($A509,[9]ESTADISTICAS_EN_EDUCACION_BASIC!$C$3:$AK$127,18,0)</f>
        <v>4.98</v>
      </c>
      <c r="EI509" s="18">
        <f>VLOOKUP($A509,[9]ESTADISTICAS_EN_EDUCACION_BASIC!$C$3:$AK$127,29,0)</f>
        <v>0</v>
      </c>
      <c r="EJ509" s="31"/>
      <c r="EK509" s="31"/>
      <c r="EL509" s="18" t="str">
        <f>VLOOKUP($A509,[9]ESTADISTICAS_EN_EDUCACION_BASIC!$C$3:$AK$127,13,0)</f>
        <v>112.6</v>
      </c>
      <c r="EM509" s="18" t="str">
        <f>VLOOKUP($A509,[9]ESTADISTICAS_EN_EDUCACION_BASIC!$C$3:$AK$127,8,0)</f>
        <v>54.4</v>
      </c>
      <c r="EN509" s="18" t="str">
        <f>VLOOKUP($A509,[9]ESTADISTICAS_EN_EDUCACION_BASIC!$C$3:$AK$127,20,0)</f>
        <v>4.26</v>
      </c>
      <c r="EO509" s="18" t="str">
        <f>VLOOKUP($A509,[9]ESTADISTICAS_EN_EDUCACION_BASIC!$C$3:$AK$127,30,0)</f>
        <v>0.91</v>
      </c>
      <c r="EP509" s="18">
        <v>257.73</v>
      </c>
      <c r="EQ509" s="18">
        <v>3</v>
      </c>
      <c r="ER509" s="38">
        <f>VLOOKUP(A509,[10]Hoja3!$A$1:$D$89,4,0)</f>
        <v>429.55326460481103</v>
      </c>
      <c r="ES509" s="18">
        <f>VLOOKUP(A509,[10]Hoja3!$A$1:$D$89,2,0)</f>
        <v>5</v>
      </c>
      <c r="ET509" s="38">
        <f>VLOOKUP(A509,[10]Hoja5!$A$1:$D$76,4,0)</f>
        <v>687.28522336769754</v>
      </c>
      <c r="EU509" s="18">
        <f>VLOOKUP(A509,[10]Hoja5!$A$1:$D$75,2,0)</f>
        <v>8</v>
      </c>
      <c r="EV509" s="38">
        <f>VLOOKUP(A509,[10]Hoja7!$A$1:$D$76,4,0)</f>
        <v>343.64261168384877</v>
      </c>
      <c r="EW509" s="18">
        <f>VLOOKUP(A509,[10]Hoja7!$A$1:$D$77,2,0)</f>
        <v>4</v>
      </c>
      <c r="EX509" s="31"/>
      <c r="EY509" s="190">
        <v>86.206896551724142</v>
      </c>
      <c r="EZ509" s="191">
        <v>40</v>
      </c>
      <c r="FA509" s="188">
        <v>36.231884057971016</v>
      </c>
      <c r="FB509" s="189">
        <v>15</v>
      </c>
      <c r="FC509" s="38">
        <f>VLOOKUP(A509,[10]Hoja15!$A$1:$D$63,4,0)</f>
        <v>98.376783079193302</v>
      </c>
      <c r="FD509" s="18">
        <f>VLOOKUP(A509,[10]Hoja15!$A$1:$D$63,2,0)</f>
        <v>2</v>
      </c>
      <c r="FE509" s="38">
        <f>VLOOKUP(A509,[10]Hoja16!$A$1:$D$88,4,0)</f>
        <v>98.376783079193302</v>
      </c>
      <c r="FF509" s="18">
        <f>VLOOKUP(A509,[10]Hoja16!$A$1:$D$88,2,0)</f>
        <v>2</v>
      </c>
      <c r="FG509" s="18">
        <v>0</v>
      </c>
      <c r="FH509" s="18">
        <v>0</v>
      </c>
      <c r="FI509" s="18">
        <v>0</v>
      </c>
      <c r="FJ509" s="18">
        <v>0</v>
      </c>
      <c r="FK509" s="38">
        <f>VLOOKUP(A509,[10]Hoja19!$A$1:$D$97,4,0)</f>
        <v>196.7535661583866</v>
      </c>
      <c r="FL509" s="18">
        <f>VLOOKUP(A509,[10]Hoja19!$A$1:$D$97,2,0)</f>
        <v>4</v>
      </c>
      <c r="FM509" s="38">
        <f>VLOOKUP(A509,[10]Hoja20!$A$1:$D$91,4,0)</f>
        <v>245.9419576979833</v>
      </c>
      <c r="FN509" s="18">
        <f>VLOOKUP(A509,[10]Hoja20!$A$1:$D$91,2,0)</f>
        <v>5</v>
      </c>
      <c r="FO509" s="38">
        <f>VLOOKUP(A509,[10]Hoja21!$A$1:$D$101,4,0)</f>
        <v>541.07230693556323</v>
      </c>
      <c r="FP509" s="18">
        <f>VLOOKUP(A509,[10]Hoja21!$A$1:$D$101,2,0)</f>
        <v>11</v>
      </c>
      <c r="FQ509" s="38">
        <v>0</v>
      </c>
      <c r="FR509" s="18">
        <v>0</v>
      </c>
      <c r="FS509" s="38">
        <f>VLOOKUP(A509,'[3]2019'!$A$8:$M$140,13,0)</f>
        <v>2.1459227467811157</v>
      </c>
      <c r="FT509" s="18">
        <f>VLOOKUP(A509,'[3]2019'!$A$8:$M$140,12,0)</f>
        <v>2</v>
      </c>
      <c r="FU509" s="38">
        <f>VLOOKUP(A509,'[3]2019'!$A$8:$O$140,15,0)</f>
        <v>1.1363636363636362</v>
      </c>
      <c r="FV509" s="18">
        <f>VLOOKUP(A509,'[3]2019'!$A$8:$O$140,14,0)</f>
        <v>1</v>
      </c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</row>
    <row r="510" spans="1:243" s="11" customFormat="1" ht="12.75">
      <c r="A510" s="17" t="s">
        <v>1048</v>
      </c>
      <c r="B510" s="18" t="s">
        <v>1049</v>
      </c>
      <c r="C510" s="17" t="s">
        <v>427</v>
      </c>
      <c r="D510" s="25">
        <v>3</v>
      </c>
      <c r="E510" s="27">
        <v>2019</v>
      </c>
      <c r="F510" s="31"/>
      <c r="G510" s="194">
        <v>66746</v>
      </c>
      <c r="H510" s="194">
        <v>57342</v>
      </c>
      <c r="I510" s="194">
        <v>9404</v>
      </c>
      <c r="J510" s="200">
        <v>104.94</v>
      </c>
      <c r="K510" s="40">
        <f>VLOOKUP(A510,'[6]1.COBERTURA  DANE'!$B$7:$G$139,5,0)</f>
        <v>57974</v>
      </c>
      <c r="L510" s="26">
        <v>19.91</v>
      </c>
      <c r="M510" s="32">
        <v>10997</v>
      </c>
      <c r="N510" s="187">
        <v>4078</v>
      </c>
      <c r="O510" s="187">
        <v>2030</v>
      </c>
      <c r="P510" s="187">
        <v>2048</v>
      </c>
      <c r="Q510" s="196">
        <f>VLOOKUP($A510,[7]Hoja1!$A$1:$H$3750,6,0)</f>
        <v>4914</v>
      </c>
      <c r="R510" s="196">
        <f>VLOOKUP($A510,[7]Hoja1!$A$1:$H$3750,7,0)</f>
        <v>2449</v>
      </c>
      <c r="S510" s="196">
        <f>VLOOKUP($A510,[7]Hoja1!$A$1:$H$3750,8,0)</f>
        <v>2465</v>
      </c>
      <c r="T510" s="187">
        <v>4303</v>
      </c>
      <c r="U510" s="187">
        <v>2172</v>
      </c>
      <c r="V510" s="187">
        <v>2131</v>
      </c>
      <c r="W510" s="198">
        <f>VLOOKUP($A510,[7]Hoja1!$A$1:$K$3750,9,0)</f>
        <v>5290</v>
      </c>
      <c r="X510" s="198">
        <f>VLOOKUP($A510,[7]Hoja1!$A$1:$K$3750,10,0)</f>
        <v>2684</v>
      </c>
      <c r="Y510" s="198">
        <f>VLOOKUP($A510,[7]Hoja1!$A$1:$K$3750,11,0)</f>
        <v>2606</v>
      </c>
      <c r="Z510" s="187">
        <v>4700</v>
      </c>
      <c r="AA510" s="187">
        <v>2405</v>
      </c>
      <c r="AB510" s="187">
        <v>2295</v>
      </c>
      <c r="AC510" s="198">
        <f>VLOOKUP(A510,[7]Hoja1!$A$1:$Q$3765,12,0)</f>
        <v>5961</v>
      </c>
      <c r="AD510" s="198">
        <f>VLOOKUP($A510,[7]Hoja1!$A$1:$Q$3765,13,0)</f>
        <v>3055</v>
      </c>
      <c r="AE510" s="198">
        <f>VLOOKUP($A510,[7]Hoja1!$A$1:$Q$3750,14,0)</f>
        <v>2906</v>
      </c>
      <c r="AF510" s="187">
        <v>5271</v>
      </c>
      <c r="AG510" s="187">
        <v>2696</v>
      </c>
      <c r="AH510" s="187">
        <v>2575</v>
      </c>
      <c r="AI510" s="198">
        <f>VLOOKUP($A510,[7]Hoja1!$A$1:$Q$3750,15,0)</f>
        <v>12470</v>
      </c>
      <c r="AJ510" s="198">
        <f>VLOOKUP($A510,[7]Hoja1!$A$1:$Q$3750,16,0)</f>
        <v>6304</v>
      </c>
      <c r="AK510" s="198">
        <f>VLOOKUP($A510,[7]Hoja1!$A$1:$Q$3750,17,0)</f>
        <v>6166</v>
      </c>
      <c r="AL510" s="187">
        <v>5778</v>
      </c>
      <c r="AM510" s="187">
        <v>2920</v>
      </c>
      <c r="AN510" s="187">
        <v>2858</v>
      </c>
      <c r="AO510" s="31"/>
      <c r="AP510" s="31"/>
      <c r="AQ510" s="31"/>
      <c r="AR510" s="31"/>
      <c r="AS510" s="27"/>
      <c r="AT510" s="31"/>
      <c r="AU510" s="31"/>
      <c r="AV510" s="31"/>
      <c r="AW510" s="31"/>
      <c r="AX510" s="38">
        <f>VLOOKUP(A510,[2]INFANTIL!$A$8:$AE$140,31,0)</f>
        <v>7.5872534142640369</v>
      </c>
      <c r="AY510" s="18">
        <f>VLOOKUP(A510,[2]INFANTIL!$A$8:$AE$140,30,0)</f>
        <v>5</v>
      </c>
      <c r="AZ510" s="199">
        <f>VLOOKUP(A510,'[3]2019'!$A$8:$E$140,5,0)</f>
        <v>1.4713094654242276</v>
      </c>
      <c r="BA510" s="23">
        <f>VLOOKUP(A510,'[3]2019'!$A$8:$F$140,4,0)</f>
        <v>6</v>
      </c>
      <c r="BB510" s="22">
        <f>VLOOKUP(A510,'[2]MATERNAS DIRECTAS'!$A$8:$AE$140,31,0)</f>
        <v>0</v>
      </c>
      <c r="BC510" s="23">
        <f>VLOOKUP(A510,'[2]MATERNAS DIRECTAS'!$A$8:$AE$140,30,0)</f>
        <v>0</v>
      </c>
      <c r="BD510" s="28">
        <v>0</v>
      </c>
      <c r="BE510" s="29">
        <v>0</v>
      </c>
      <c r="BF510" s="38">
        <f>VLOOKUP(A510,[8]Controles!$A$7:$P$139,12,0)</f>
        <v>3.9453717754172986</v>
      </c>
      <c r="BG510" s="18">
        <f>VLOOKUP(A510,[8]Controles!$A$7:$L$139,11,0)</f>
        <v>26</v>
      </c>
      <c r="BH510" s="38">
        <f>VLOOKUP(A510,[8]Peso!$A$7:$D$139,4,0)</f>
        <v>10.773899848254933</v>
      </c>
      <c r="BI510" s="18">
        <f>VLOOKUP(A510,[8]Peso!$A$7:$D$139,3,0)</f>
        <v>71</v>
      </c>
      <c r="BJ510" s="22">
        <f>VLOOKUP(A510,'[2]EDA &lt; 5AÑOS'!$A$8:$AE$140,31,0)</f>
        <v>0</v>
      </c>
      <c r="BK510" s="23">
        <f>VLOOKUP(A510,'[2]EDA &lt; 5AÑOS'!$A$8:$AE$140,30,0)</f>
        <v>0</v>
      </c>
      <c r="BL510" s="22">
        <f>VLOOKUP(A510,'[2]IRA &lt; 5AÑOS'!$A$8:$AE$140,31,0)</f>
        <v>24.521824423737126</v>
      </c>
      <c r="BM510" s="23">
        <f>VLOOKUP(A510,'[2]IRA &lt; 5AÑOS'!$A$8:$AE$140,30,0)</f>
        <v>1</v>
      </c>
      <c r="BN510" s="18">
        <v>0</v>
      </c>
      <c r="BO510" s="18">
        <v>0</v>
      </c>
      <c r="BP510" s="27">
        <v>24.36</v>
      </c>
      <c r="BQ510" s="27">
        <v>1</v>
      </c>
      <c r="BR510" s="37">
        <v>0</v>
      </c>
      <c r="BS510" s="26">
        <v>0</v>
      </c>
      <c r="BT510" s="31">
        <v>24.36</v>
      </c>
      <c r="BU510" s="31">
        <v>1</v>
      </c>
      <c r="BV510" s="201">
        <v>1.4673295454545454</v>
      </c>
      <c r="BW510" s="201">
        <v>0.92329545454545459</v>
      </c>
      <c r="BX510" s="201">
        <v>0.91619318181818177</v>
      </c>
      <c r="BY510" s="201">
        <v>0.93465909090909094</v>
      </c>
      <c r="BZ510" s="201">
        <v>0.96448863636363635</v>
      </c>
      <c r="CA510" s="201">
        <v>0.90663058186738832</v>
      </c>
      <c r="CB510" s="201">
        <v>0.97293640054127195</v>
      </c>
      <c r="CC510" s="18" t="str">
        <f>VLOOKUP(A510,[9]ESTADISTICAS_EN_EDUCACION_BASIC!$C$3:$AK$127,10,0)</f>
        <v>90.4</v>
      </c>
      <c r="CD510" s="18" t="str">
        <f>VLOOKUP(A510,[9]ESTADISTICAS_EN_EDUCACION_BASIC!$C$3:$AK$158,5,0)</f>
        <v>76.9</v>
      </c>
      <c r="CE510" s="18" t="str">
        <f>VLOOKUP(A510,[9]ESTADISTICAS_EN_EDUCACION_BASIC!$C$3:$AK$127,17,0)</f>
        <v>2.47</v>
      </c>
      <c r="CF510" s="24"/>
      <c r="CG510" s="24"/>
      <c r="CH510" s="20" t="e">
        <f>VLOOKUP(A510,#REF!,4,0)</f>
        <v>#REF!</v>
      </c>
      <c r="CI510" s="21">
        <v>10</v>
      </c>
      <c r="CJ510" s="38">
        <f>VLOOKUP(A510,'[3]2019'!$A$8:$G$140,7,0)</f>
        <v>0.46479200557750405</v>
      </c>
      <c r="CK510" s="18">
        <f>VLOOKUP(A510,'[3]2019'!$A$9:$G$140,6,0)</f>
        <v>2</v>
      </c>
      <c r="CL510" s="18">
        <v>203.5</v>
      </c>
      <c r="CM510" s="26">
        <v>10</v>
      </c>
      <c r="CN510" s="38">
        <v>292.33</v>
      </c>
      <c r="CO510" s="18">
        <v>12</v>
      </c>
      <c r="CP510" s="38">
        <v>123.61</v>
      </c>
      <c r="CQ510" s="26">
        <v>1</v>
      </c>
      <c r="CR510" s="18">
        <v>0</v>
      </c>
      <c r="CS510" s="18">
        <v>0</v>
      </c>
      <c r="CT510" s="18">
        <v>0</v>
      </c>
      <c r="CU510" s="18">
        <v>0</v>
      </c>
      <c r="CV510" s="18">
        <v>0</v>
      </c>
      <c r="CW510" s="18">
        <v>0</v>
      </c>
      <c r="CX510" s="18">
        <v>0</v>
      </c>
      <c r="CY510" s="18">
        <v>0</v>
      </c>
      <c r="CZ510" s="38">
        <v>0</v>
      </c>
      <c r="DA510" s="18">
        <v>0</v>
      </c>
      <c r="DB510" s="38">
        <f>VLOOKUP(A510,'[3]2019'!$A$8:$I$140,9,0)</f>
        <v>0</v>
      </c>
      <c r="DC510" s="18">
        <f>VLOOKUP(A510,'[3]2019'!$A$8:$I$140,8,0)</f>
        <v>0</v>
      </c>
      <c r="DD510" s="18" t="str">
        <f>VLOOKUP(A510,[9]ESTADISTICAS_EN_EDUCACION_BASIC!$C$3:$AK$127,11,0)</f>
        <v>107.6</v>
      </c>
      <c r="DE510" s="18">
        <f>VLOOKUP($A510,[9]ESTADISTICAS_EN_EDUCACION_BASIC!$C$3:$AK$127,6,0)</f>
        <v>93</v>
      </c>
      <c r="DF510" s="18" t="str">
        <f>VLOOKUP($A510,[9]ESTADISTICAS_EN_EDUCACION_BASIC!$C$3:$AK$127,18,0)</f>
        <v>0.96</v>
      </c>
      <c r="DG510" s="18" t="str">
        <f>VLOOKUP($A510,[9]ESTADISTICAS_EN_EDUCACION_BASIC!$C$3:$AK$127,28,0)</f>
        <v>3.8</v>
      </c>
      <c r="DH510" s="38">
        <f>VLOOKUP(A510,[10]Hoja4!$A$1:$D$63,4,0)</f>
        <v>283.55387523629491</v>
      </c>
      <c r="DI510" s="18">
        <f>VLOOKUP(A510,[10]Hoja4!$A$1:$D$63,2,0)</f>
        <v>15</v>
      </c>
      <c r="DJ510" s="38">
        <f>VLOOKUP(A510,'[10]AS 6 - 11'!$A$1:$D$84,4,0)</f>
        <v>264.65028355387528</v>
      </c>
      <c r="DK510" s="18">
        <f>VLOOKUP(A510,'[10]AS 6 - 11'!$A$1:$D$84,2,0)</f>
        <v>14</v>
      </c>
      <c r="DL510" s="18">
        <v>0</v>
      </c>
      <c r="DM510" s="18">
        <v>0</v>
      </c>
      <c r="DN510" s="38">
        <f>VLOOKUP(A510,[10]Hoja8!$A$1:$D$72,4,0)</f>
        <v>285.18704915282672</v>
      </c>
      <c r="DO510" s="18">
        <f>VLOOKUP(A510,[10]Hoja8!$A$1:$D$72,2,0)</f>
        <v>17</v>
      </c>
      <c r="DP510" s="38">
        <f>VLOOKUP(A510,[10]Hoja10!$A$1:$D$61,4,0)</f>
        <v>50.327126321087064</v>
      </c>
      <c r="DQ510" s="18">
        <f>VLOOKUP(A510,[10]Hoja10!$A$1:$D$61,2,0)</f>
        <v>3</v>
      </c>
      <c r="DR510" s="38">
        <f>VLOOKUP(A510,[10]Hoja11!$A$1:$D$24,4,0)</f>
        <v>33.551417547391374</v>
      </c>
      <c r="DS510" s="18">
        <f>VLOOKUP(A510,[10]Hoja11!$A$1:$D$24,2,0)</f>
        <v>2</v>
      </c>
      <c r="DT510" s="38">
        <f>VLOOKUP(A510,[10]Hoja12!$A$1:$D$41,4,0)</f>
        <v>16.775708773695687</v>
      </c>
      <c r="DU510" s="18">
        <f>VLOOKUP(A510,[10]Hoja12!$A$1:$D$41,2,0)</f>
        <v>1</v>
      </c>
      <c r="DV510" s="18">
        <v>0</v>
      </c>
      <c r="DW510" s="18">
        <v>0</v>
      </c>
      <c r="DX510" s="18">
        <v>0</v>
      </c>
      <c r="DY510" s="18">
        <v>0</v>
      </c>
      <c r="DZ510" s="188">
        <v>0.87145969498910669</v>
      </c>
      <c r="EA510" s="189">
        <v>2</v>
      </c>
      <c r="EB510" s="188">
        <v>33.398058252427184</v>
      </c>
      <c r="EC510" s="189">
        <v>86</v>
      </c>
      <c r="ED510" s="38">
        <f>VLOOKUP(A510,'[3]2019'!$A$8:$K$140,11,0)</f>
        <v>1.3280212483399734</v>
      </c>
      <c r="EE510" s="18">
        <f>VLOOKUP(A510,'[3]2019'!$A$8:$K$140,10,0)</f>
        <v>7</v>
      </c>
      <c r="EF510" s="18" t="str">
        <f>VLOOKUP($A510,[9]ESTADISTICAS_EN_EDUCACION_BASIC!$C$3:$AK$127,11,0)</f>
        <v>107.6</v>
      </c>
      <c r="EG510" s="18" t="str">
        <f>VLOOKUP($A510,[9]ESTADISTICAS_EN_EDUCACION_BASIC!$C$3:$AK$127,7,0)</f>
        <v>83.1</v>
      </c>
      <c r="EH510" s="18" t="str">
        <f>VLOOKUP($A510,[9]ESTADISTICAS_EN_EDUCACION_BASIC!$C$3:$AK$127,18,0)</f>
        <v>0.96</v>
      </c>
      <c r="EI510" s="18" t="str">
        <f>VLOOKUP($A510,[9]ESTADISTICAS_EN_EDUCACION_BASIC!$C$3:$AK$127,29,0)</f>
        <v>11.01</v>
      </c>
      <c r="EJ510" s="31"/>
      <c r="EK510" s="31"/>
      <c r="EL510" s="18" t="str">
        <f>VLOOKUP($A510,[9]ESTADISTICAS_EN_EDUCACION_BASIC!$C$3:$AK$127,13,0)</f>
        <v>78.2</v>
      </c>
      <c r="EM510" s="18" t="str">
        <f>VLOOKUP($A510,[9]ESTADISTICAS_EN_EDUCACION_BASIC!$C$3:$AK$127,8,0)</f>
        <v>47.2</v>
      </c>
      <c r="EN510" s="18" t="str">
        <f>VLOOKUP($A510,[9]ESTADISTICAS_EN_EDUCACION_BASIC!$C$3:$AK$127,20,0)</f>
        <v>1.48</v>
      </c>
      <c r="EO510" s="18" t="str">
        <f>VLOOKUP($A510,[9]ESTADISTICAS_EN_EDUCACION_BASIC!$C$3:$AK$127,30,0)</f>
        <v>8.87</v>
      </c>
      <c r="EP510" s="38">
        <f>VLOOKUP(A510,[10]Hoja2!$A$1:$D$72,4,0)</f>
        <v>285.18704915282672</v>
      </c>
      <c r="EQ510" s="18">
        <f>VLOOKUP(A510,[10]Hoja2!$A$1:$D$72,2,0)</f>
        <v>17</v>
      </c>
      <c r="ER510" s="38">
        <f>VLOOKUP(A510,[10]Hoja3!$A$1:$D$89,4,0)</f>
        <v>318.73846670021811</v>
      </c>
      <c r="ES510" s="18">
        <f>VLOOKUP(A510,[10]Hoja3!$A$1:$D$89,2,0)</f>
        <v>19</v>
      </c>
      <c r="ET510" s="38">
        <f>VLOOKUP(A510,[10]Hoja5!$A$1:$D$76,4,0)</f>
        <v>218.08421405804393</v>
      </c>
      <c r="EU510" s="18">
        <f>VLOOKUP(A510,[10]Hoja5!$A$1:$D$75,2,0)</f>
        <v>13</v>
      </c>
      <c r="EV510" s="38">
        <f>VLOOKUP(A510,[10]Hoja7!$A$1:$D$76,4,0)</f>
        <v>318.73846670021811</v>
      </c>
      <c r="EW510" s="18">
        <f>VLOOKUP(A510,[10]Hoja7!$A$1:$D$77,2,0)</f>
        <v>19</v>
      </c>
      <c r="EX510" s="31"/>
      <c r="EY510" s="188">
        <v>73.827851644506637</v>
      </c>
      <c r="EZ510" s="189">
        <v>211</v>
      </c>
      <c r="FA510" s="188">
        <v>70.244956772334291</v>
      </c>
      <c r="FB510" s="189">
        <v>195</v>
      </c>
      <c r="FC510" s="38">
        <f>VLOOKUP(A510,[10]Hoja15!$A$1:$D$63,4,0)</f>
        <v>24.057738572574177</v>
      </c>
      <c r="FD510" s="18">
        <f>VLOOKUP(A510,[10]Hoja15!$A$1:$D$63,2,0)</f>
        <v>3</v>
      </c>
      <c r="FE510" s="38">
        <f>VLOOKUP(A510,[10]Hoja16!$A$1:$D$88,4,0)</f>
        <v>56.134723336006417</v>
      </c>
      <c r="FF510" s="18">
        <f>VLOOKUP(A510,[10]Hoja16!$A$1:$D$88,2,0)</f>
        <v>7</v>
      </c>
      <c r="FG510" s="38">
        <f>VLOOKUP(A510,[10]Hoja17!$A$1:$D$33,4,0)</f>
        <v>8.019246190858059</v>
      </c>
      <c r="FH510" s="18">
        <f>VLOOKUP(A510,[10]Hoja17!$A$1:$D$33,2,0)</f>
        <v>1</v>
      </c>
      <c r="FI510" s="38">
        <f>VLOOKUP(A510,[10]Hoja18!$A$1:$D$40,4,0)</f>
        <v>16.038492381716118</v>
      </c>
      <c r="FJ510" s="18">
        <f>VLOOKUP(A510,[10]Hoja18!$A$1:$D$40,2,0)</f>
        <v>2</v>
      </c>
      <c r="FK510" s="38">
        <f>VLOOKUP(A510,[10]Hoja19!$A$1:$D$97,4,0)</f>
        <v>104.25020048115476</v>
      </c>
      <c r="FL510" s="18">
        <f>VLOOKUP(A510,[10]Hoja19!$A$1:$D$97,2,0)</f>
        <v>13</v>
      </c>
      <c r="FM510" s="38">
        <f>VLOOKUP(A510,[10]Hoja20!$A$1:$D$91,4,0)</f>
        <v>280.67361668003207</v>
      </c>
      <c r="FN510" s="18">
        <f>VLOOKUP(A510,[10]Hoja20!$A$1:$D$91,2,0)</f>
        <v>35</v>
      </c>
      <c r="FO510" s="38">
        <f>VLOOKUP(A510,[10]Hoja21!$A$1:$D$101,4,0)</f>
        <v>441.05854049719323</v>
      </c>
      <c r="FP510" s="18">
        <f>VLOOKUP(A510,[10]Hoja21!$A$1:$D$101,2,0)</f>
        <v>55</v>
      </c>
      <c r="FQ510" s="38">
        <f>VLOOKUP(A510,[10]Hoja22!$A$1:$D$60,4,0)</f>
        <v>16.038492381716118</v>
      </c>
      <c r="FR510" s="18">
        <f>VLOOKUP(A510,[10]Hoja22!$A$1:$D$60,2,0)</f>
        <v>2</v>
      </c>
      <c r="FS510" s="38">
        <f>VLOOKUP(A510,'[3]2019'!$A$8:$M$140,13,0)</f>
        <v>1.3845621322256838</v>
      </c>
      <c r="FT510" s="18">
        <f>VLOOKUP(A510,'[3]2019'!$A$8:$M$140,12,0)</f>
        <v>8</v>
      </c>
      <c r="FU510" s="38">
        <f>VLOOKUP(A510,'[3]2019'!$A$8:$O$140,15,0)</f>
        <v>0.71594773581528548</v>
      </c>
      <c r="FV510" s="18">
        <f>VLOOKUP(A510,'[3]2019'!$A$8:$O$140,14,0)</f>
        <v>4</v>
      </c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</row>
    <row r="511" spans="1:243" s="11" customFormat="1" ht="12.75">
      <c r="A511" s="17" t="s">
        <v>1057</v>
      </c>
      <c r="B511" s="18" t="s">
        <v>1058</v>
      </c>
      <c r="C511" s="17" t="s">
        <v>598</v>
      </c>
      <c r="D511" s="25">
        <v>2</v>
      </c>
      <c r="E511" s="27">
        <v>2019</v>
      </c>
      <c r="F511" s="31"/>
      <c r="G511" s="194">
        <v>73696</v>
      </c>
      <c r="H511" s="194">
        <v>63364</v>
      </c>
      <c r="I511" s="194">
        <v>10332</v>
      </c>
      <c r="J511" s="200">
        <v>54.27</v>
      </c>
      <c r="K511" s="40">
        <f>VLOOKUP(A511,'[6]1.COBERTURA  DANE'!$B$7:$G$139,5,0)</f>
        <v>35974</v>
      </c>
      <c r="L511" s="26">
        <v>13.52</v>
      </c>
      <c r="M511" s="32">
        <v>8963</v>
      </c>
      <c r="N511" s="187">
        <v>4214</v>
      </c>
      <c r="O511" s="187">
        <v>2152</v>
      </c>
      <c r="P511" s="187">
        <v>2062</v>
      </c>
      <c r="Q511" s="196">
        <f>VLOOKUP($A511,[7]Hoja1!$A$1:$H$3750,6,0)</f>
        <v>5064</v>
      </c>
      <c r="R511" s="196">
        <f>VLOOKUP($A511,[7]Hoja1!$A$1:$H$3750,7,0)</f>
        <v>2588</v>
      </c>
      <c r="S511" s="196">
        <f>VLOOKUP($A511,[7]Hoja1!$A$1:$H$3750,8,0)</f>
        <v>2476</v>
      </c>
      <c r="T511" s="187">
        <v>4289</v>
      </c>
      <c r="U511" s="187">
        <v>2216</v>
      </c>
      <c r="V511" s="187">
        <v>2073</v>
      </c>
      <c r="W511" s="198">
        <f>VLOOKUP($A511,[7]Hoja1!$A$1:$K$3750,9,0)</f>
        <v>5215</v>
      </c>
      <c r="X511" s="198">
        <f>VLOOKUP($A511,[7]Hoja1!$A$1:$K$3750,10,0)</f>
        <v>2705</v>
      </c>
      <c r="Y511" s="198">
        <f>VLOOKUP($A511,[7]Hoja1!$A$1:$K$3750,11,0)</f>
        <v>2510</v>
      </c>
      <c r="Z511" s="187">
        <v>4579</v>
      </c>
      <c r="AA511" s="187">
        <v>2385</v>
      </c>
      <c r="AB511" s="187">
        <v>2194</v>
      </c>
      <c r="AC511" s="198">
        <f>VLOOKUP(A511,[7]Hoja1!$A$1:$Q$3765,12,0)</f>
        <v>5872</v>
      </c>
      <c r="AD511" s="198">
        <f>VLOOKUP($A511,[7]Hoja1!$A$1:$Q$3765,13,0)</f>
        <v>3049</v>
      </c>
      <c r="AE511" s="198">
        <f>VLOOKUP($A511,[7]Hoja1!$A$1:$Q$3750,14,0)</f>
        <v>2823</v>
      </c>
      <c r="AF511" s="187">
        <v>5322</v>
      </c>
      <c r="AG511" s="187">
        <v>2740</v>
      </c>
      <c r="AH511" s="187">
        <v>2582</v>
      </c>
      <c r="AI511" s="198">
        <f>VLOOKUP($A511,[7]Hoja1!$A$1:$Q$3750,15,0)</f>
        <v>13975</v>
      </c>
      <c r="AJ511" s="198">
        <f>VLOOKUP($A511,[7]Hoja1!$A$1:$Q$3750,16,0)</f>
        <v>7047</v>
      </c>
      <c r="AK511" s="198">
        <f>VLOOKUP($A511,[7]Hoja1!$A$1:$Q$3750,17,0)</f>
        <v>6928</v>
      </c>
      <c r="AL511" s="187">
        <v>6385</v>
      </c>
      <c r="AM511" s="187">
        <v>3231</v>
      </c>
      <c r="AN511" s="187">
        <v>3154</v>
      </c>
      <c r="AO511" s="31"/>
      <c r="AP511" s="31"/>
      <c r="AQ511" s="31"/>
      <c r="AR511" s="31"/>
      <c r="AS511" s="27"/>
      <c r="AT511" s="31"/>
      <c r="AU511" s="31"/>
      <c r="AV511" s="31"/>
      <c r="AW511" s="31"/>
      <c r="AX511" s="38">
        <f>VLOOKUP(A511,[2]INFANTIL!$A$8:$AE$140,31,0)</f>
        <v>6.6555740432612316</v>
      </c>
      <c r="AY511" s="18">
        <f>VLOOKUP(A511,[2]INFANTIL!$A$8:$AE$140,30,0)</f>
        <v>4</v>
      </c>
      <c r="AZ511" s="199">
        <f>VLOOKUP(A511,'[3]2019'!$A$8:$E$140,5,0)</f>
        <v>0.94921689606074988</v>
      </c>
      <c r="BA511" s="23">
        <f>VLOOKUP(A511,'[3]2019'!$A$8:$F$140,4,0)</f>
        <v>4</v>
      </c>
      <c r="BB511" s="22">
        <f>VLOOKUP(A511,'[2]MATERNAS DIRECTAS'!$A$8:$AE$140,31,0)</f>
        <v>0</v>
      </c>
      <c r="BC511" s="23">
        <f>VLOOKUP(A511,'[2]MATERNAS DIRECTAS'!$A$8:$AE$140,30,0)</f>
        <v>0</v>
      </c>
      <c r="BD511" s="28">
        <v>0</v>
      </c>
      <c r="BE511" s="29">
        <v>0</v>
      </c>
      <c r="BF511" s="38">
        <f>VLOOKUP(A511,[8]Controles!$A$7:$P$139,12,0)</f>
        <v>3.3277870216306153</v>
      </c>
      <c r="BG511" s="18">
        <f>VLOOKUP(A511,[8]Controles!$A$7:$L$139,11,0)</f>
        <v>20</v>
      </c>
      <c r="BH511" s="38">
        <f>VLOOKUP(A511,[8]Peso!$A$7:$D$139,4,0)</f>
        <v>9.484193011647255</v>
      </c>
      <c r="BI511" s="18">
        <f>VLOOKUP(A511,[8]Peso!$A$7:$D$139,3,0)</f>
        <v>57</v>
      </c>
      <c r="BJ511" s="22">
        <f>VLOOKUP(A511,'[2]EDA &lt; 5AÑOS'!$A$8:$AE$140,31,0)</f>
        <v>0</v>
      </c>
      <c r="BK511" s="23">
        <f>VLOOKUP(A511,'[2]EDA &lt; 5AÑOS'!$A$8:$AE$140,30,0)</f>
        <v>0</v>
      </c>
      <c r="BL511" s="22">
        <f>VLOOKUP(A511,'[2]IRA &lt; 5AÑOS'!$A$8:$AE$140,31,0)</f>
        <v>23.730422401518748</v>
      </c>
      <c r="BM511" s="23">
        <f>VLOOKUP(A511,'[2]IRA &lt; 5AÑOS'!$A$8:$AE$140,30,0)</f>
        <v>1</v>
      </c>
      <c r="BN511" s="18">
        <v>0</v>
      </c>
      <c r="BO511" s="18">
        <v>0</v>
      </c>
      <c r="BP511" s="18">
        <v>0</v>
      </c>
      <c r="BQ511" s="18">
        <v>0</v>
      </c>
      <c r="BR511" s="37">
        <v>0</v>
      </c>
      <c r="BS511" s="26">
        <v>0</v>
      </c>
      <c r="BT511" s="18">
        <v>0</v>
      </c>
      <c r="BU511" s="18">
        <v>0</v>
      </c>
      <c r="BV511" s="201">
        <v>3.1645569620253164E-3</v>
      </c>
      <c r="BW511" s="201">
        <v>1.3354430379746836</v>
      </c>
      <c r="BX511" s="201">
        <v>1.2753164556962024</v>
      </c>
      <c r="BY511" s="201">
        <v>1.3322784810126582</v>
      </c>
      <c r="BZ511" s="201">
        <v>1.259493670886076</v>
      </c>
      <c r="CA511" s="201">
        <v>1.2331288343558282</v>
      </c>
      <c r="CB511" s="201">
        <v>1.2699386503067485</v>
      </c>
      <c r="CC511" s="18" t="str">
        <f>VLOOKUP(A511,[9]ESTADISTICAS_EN_EDUCACION_BASIC!$C$3:$AK$127,10,0)</f>
        <v>92.5</v>
      </c>
      <c r="CD511" s="18" t="str">
        <f>VLOOKUP(A511,[9]ESTADISTICAS_EN_EDUCACION_BASIC!$C$3:$AK$158,5,0)</f>
        <v>68.6</v>
      </c>
      <c r="CE511" s="18" t="str">
        <f>VLOOKUP(A511,[9]ESTADISTICAS_EN_EDUCACION_BASIC!$C$3:$AK$127,17,0)</f>
        <v>2.78</v>
      </c>
      <c r="CF511" s="24"/>
      <c r="CG511" s="24"/>
      <c r="CH511" s="20" t="e">
        <f>VLOOKUP(A511,#REF!,4,0)</f>
        <v>#REF!</v>
      </c>
      <c r="CI511" s="21" t="e">
        <f>VLOOKUP(A511,#REF!,2,0)</f>
        <v>#REF!</v>
      </c>
      <c r="CJ511" s="38">
        <f>VLOOKUP(A511,'[3]2019'!$A$8:$G$140,7,0)</f>
        <v>0</v>
      </c>
      <c r="CK511" s="18">
        <f>VLOOKUP(A511,'[3]2019'!$A$9:$G$140,6,0)</f>
        <v>0</v>
      </c>
      <c r="CL511" s="18">
        <v>71.010000000000005</v>
      </c>
      <c r="CM511" s="26">
        <v>3</v>
      </c>
      <c r="CN511" s="38">
        <v>236.69</v>
      </c>
      <c r="CO511" s="18">
        <v>10</v>
      </c>
      <c r="CP511" s="18">
        <v>0</v>
      </c>
      <c r="CQ511" s="18">
        <v>0</v>
      </c>
      <c r="CR511" s="18">
        <v>0</v>
      </c>
      <c r="CS511" s="18">
        <v>0</v>
      </c>
      <c r="CT511" s="18">
        <v>0</v>
      </c>
      <c r="CU511" s="18">
        <v>0</v>
      </c>
      <c r="CV511" s="18">
        <v>0</v>
      </c>
      <c r="CW511" s="18">
        <v>0</v>
      </c>
      <c r="CX511" s="18">
        <v>0</v>
      </c>
      <c r="CY511" s="18">
        <v>0</v>
      </c>
      <c r="CZ511" s="38">
        <v>0</v>
      </c>
      <c r="DA511" s="18">
        <v>0</v>
      </c>
      <c r="DB511" s="38">
        <f>VLOOKUP(A511,'[3]2019'!$A$8:$I$140,9,0)</f>
        <v>0.43677658877484166</v>
      </c>
      <c r="DC511" s="18">
        <f>VLOOKUP(A511,'[3]2019'!$A$8:$I$140,8,0)</f>
        <v>2</v>
      </c>
      <c r="DD511" s="18" t="str">
        <f>VLOOKUP(A511,[9]ESTADISTICAS_EN_EDUCACION_BASIC!$C$3:$AK$127,11,0)</f>
        <v>117.6</v>
      </c>
      <c r="DE511" s="18" t="str">
        <f>VLOOKUP($A511,[9]ESTADISTICAS_EN_EDUCACION_BASIC!$C$3:$AK$127,6,0)</f>
        <v>102.5</v>
      </c>
      <c r="DF511" s="18" t="str">
        <f>VLOOKUP($A511,[9]ESTADISTICAS_EN_EDUCACION_BASIC!$C$3:$AK$127,18,0)</f>
        <v>4.07</v>
      </c>
      <c r="DG511" s="18" t="str">
        <f>VLOOKUP($A511,[9]ESTADISTICAS_EN_EDUCACION_BASIC!$C$3:$AK$127,28,0)</f>
        <v>4.91</v>
      </c>
      <c r="DH511" s="38">
        <f>VLOOKUP(A511,[10]Hoja4!$A$1:$D$63,4,0)</f>
        <v>76.701821668264614</v>
      </c>
      <c r="DI511" s="18">
        <f>VLOOKUP(A511,[10]Hoja4!$A$1:$D$63,2,0)</f>
        <v>4</v>
      </c>
      <c r="DJ511" s="38">
        <f>VLOOKUP(A511,'[10]AS 6 - 11'!$A$1:$D$84,4,0)</f>
        <v>153.40364333652923</v>
      </c>
      <c r="DK511" s="18">
        <f>VLOOKUP(A511,'[10]AS 6 - 11'!$A$1:$D$84,2,0)</f>
        <v>8</v>
      </c>
      <c r="DL511" s="38">
        <f>VLOOKUP(A511,'[10]VIPNAL 6 - 11'!$A$1:$D$28,4,0)</f>
        <v>19.175455417066154</v>
      </c>
      <c r="DM511" s="18">
        <f>VLOOKUP(A511,'[10]VIPNAL 6 - 11'!$A$1:$D$28,2,0)</f>
        <v>1</v>
      </c>
      <c r="DN511" s="38">
        <f>VLOOKUP(A511,[10]Hoja8!$A$1:$D$72,4,0)</f>
        <v>136.23978201634876</v>
      </c>
      <c r="DO511" s="18">
        <f>VLOOKUP(A511,[10]Hoja8!$A$1:$D$72,2,0)</f>
        <v>8</v>
      </c>
      <c r="DP511" s="38">
        <f>VLOOKUP(A511,[10]Hoja10!$A$1:$D$61,4,0)</f>
        <v>17.029972752043594</v>
      </c>
      <c r="DQ511" s="18">
        <f>VLOOKUP(A511,[10]Hoja10!$A$1:$D$61,2,0)</f>
        <v>1</v>
      </c>
      <c r="DR511" s="18">
        <v>0</v>
      </c>
      <c r="DS511" s="18">
        <v>0</v>
      </c>
      <c r="DT511" s="18">
        <v>0</v>
      </c>
      <c r="DU511" s="18">
        <v>0</v>
      </c>
      <c r="DV511" s="38">
        <f>VLOOKUP(A511,[10]Hoja13!$A$1:$D$20,4,0)</f>
        <v>17.029972752043594</v>
      </c>
      <c r="DW511" s="18">
        <f>VLOOKUP(A511,[10]Hoja13!$A$1:$D$20,2,0)</f>
        <v>1</v>
      </c>
      <c r="DX511" s="18">
        <v>0</v>
      </c>
      <c r="DY511" s="18">
        <v>0</v>
      </c>
      <c r="DZ511" s="188">
        <v>1.8231540565177757</v>
      </c>
      <c r="EA511" s="189">
        <v>4</v>
      </c>
      <c r="EB511" s="188">
        <v>24.399690162664601</v>
      </c>
      <c r="EC511" s="189">
        <v>63</v>
      </c>
      <c r="ED511" s="38">
        <f>VLOOKUP(A511,'[3]2019'!$A$8:$K$140,11,0)</f>
        <v>1.1273957158962795</v>
      </c>
      <c r="EE511" s="18">
        <f>VLOOKUP(A511,'[3]2019'!$A$8:$K$140,10,0)</f>
        <v>6</v>
      </c>
      <c r="EF511" s="18" t="str">
        <f>VLOOKUP($A511,[9]ESTADISTICAS_EN_EDUCACION_BASIC!$C$3:$AK$127,11,0)</f>
        <v>117.6</v>
      </c>
      <c r="EG511" s="18" t="str">
        <f>VLOOKUP($A511,[9]ESTADISTICAS_EN_EDUCACION_BASIC!$C$3:$AK$127,7,0)</f>
        <v>92.8</v>
      </c>
      <c r="EH511" s="18" t="str">
        <f>VLOOKUP($A511,[9]ESTADISTICAS_EN_EDUCACION_BASIC!$C$3:$AK$127,18,0)</f>
        <v>4.07</v>
      </c>
      <c r="EI511" s="18" t="str">
        <f>VLOOKUP($A511,[9]ESTADISTICAS_EN_EDUCACION_BASIC!$C$3:$AK$127,29,0)</f>
        <v>5.3</v>
      </c>
      <c r="EJ511" s="31"/>
      <c r="EK511" s="31"/>
      <c r="EL511" s="18" t="str">
        <f>VLOOKUP($A511,[9]ESTADISTICAS_EN_EDUCACION_BASIC!$C$3:$AK$127,13,0)</f>
        <v>86.1</v>
      </c>
      <c r="EM511" s="18" t="str">
        <f>VLOOKUP($A511,[9]ESTADISTICAS_EN_EDUCACION_BASIC!$C$3:$AK$127,8,0)</f>
        <v>52.8</v>
      </c>
      <c r="EN511" s="18" t="str">
        <f>VLOOKUP($A511,[9]ESTADISTICAS_EN_EDUCACION_BASIC!$C$3:$AK$127,20,0)</f>
        <v>2.29</v>
      </c>
      <c r="EO511" s="18" t="str">
        <f>VLOOKUP($A511,[9]ESTADISTICAS_EN_EDUCACION_BASIC!$C$3:$AK$127,30,0)</f>
        <v>5.84</v>
      </c>
      <c r="EP511" s="38">
        <f>VLOOKUP(A511,[10]Hoja2!$A$1:$D$72,4,0)</f>
        <v>136.23978201634876</v>
      </c>
      <c r="EQ511" s="18">
        <f>VLOOKUP(A511,[10]Hoja2!$A$1:$D$72,2,0)</f>
        <v>8</v>
      </c>
      <c r="ER511" s="38">
        <f>VLOOKUP(A511,[10]Hoja3!$A$1:$D$89,4,0)</f>
        <v>238.41961852861036</v>
      </c>
      <c r="ES511" s="18">
        <f>VLOOKUP(A511,[10]Hoja3!$A$1:$D$89,2,0)</f>
        <v>14</v>
      </c>
      <c r="ET511" s="38">
        <f>VLOOKUP(A511,[10]Hoja5!$A$1:$D$76,4,0)</f>
        <v>136.23978201634876</v>
      </c>
      <c r="EU511" s="18">
        <f>VLOOKUP(A511,[10]Hoja5!$A$1:$D$75,2,0)</f>
        <v>8</v>
      </c>
      <c r="EV511" s="38">
        <f>VLOOKUP(A511,[10]Hoja7!$A$1:$D$76,4,0)</f>
        <v>136.23978201634876</v>
      </c>
      <c r="EW511" s="18">
        <f>VLOOKUP(A511,[10]Hoja7!$A$1:$D$77,2,0)</f>
        <v>8</v>
      </c>
      <c r="EX511" s="31"/>
      <c r="EY511" s="188">
        <v>47.558655675332915</v>
      </c>
      <c r="EZ511" s="189">
        <v>150</v>
      </c>
      <c r="FA511" s="188">
        <v>56.422569027611047</v>
      </c>
      <c r="FB511" s="189">
        <v>188</v>
      </c>
      <c r="FC511" s="18">
        <v>0</v>
      </c>
      <c r="FD511" s="18">
        <v>0</v>
      </c>
      <c r="FE511" s="38">
        <f>VLOOKUP(A511,[10]Hoja16!$A$1:$D$88,4,0)</f>
        <v>42.933810375670838</v>
      </c>
      <c r="FF511" s="18">
        <f>VLOOKUP(A511,[10]Hoja16!$A$1:$D$88,2,0)</f>
        <v>6</v>
      </c>
      <c r="FG511" s="38">
        <f>VLOOKUP(A511,[10]Hoja17!$A$1:$D$33,4,0)</f>
        <v>7.1556350626118066</v>
      </c>
      <c r="FH511" s="18">
        <f>VLOOKUP(A511,[10]Hoja17!$A$1:$D$33,2,0)</f>
        <v>1</v>
      </c>
      <c r="FI511" s="38">
        <f>VLOOKUP(A511,[10]Hoja18!$A$1:$D$40,4,0)</f>
        <v>7.1556350626118066</v>
      </c>
      <c r="FJ511" s="18">
        <f>VLOOKUP(A511,[10]Hoja18!$A$1:$D$40,2,0)</f>
        <v>1</v>
      </c>
      <c r="FK511" s="38">
        <f>VLOOKUP(A511,[10]Hoja19!$A$1:$D$97,4,0)</f>
        <v>57.245080500894453</v>
      </c>
      <c r="FL511" s="18">
        <f>VLOOKUP(A511,[10]Hoja19!$A$1:$D$97,2,0)</f>
        <v>8</v>
      </c>
      <c r="FM511" s="38">
        <f>VLOOKUP(A511,[10]Hoja20!$A$1:$D$91,4,0)</f>
        <v>257.60286225402507</v>
      </c>
      <c r="FN511" s="18">
        <f>VLOOKUP(A511,[10]Hoja20!$A$1:$D$91,2,0)</f>
        <v>36</v>
      </c>
      <c r="FO511" s="38">
        <f>VLOOKUP(A511,[10]Hoja21!$A$1:$D$101,4,0)</f>
        <v>286.22540250447224</v>
      </c>
      <c r="FP511" s="18">
        <f>VLOOKUP(A511,[10]Hoja21!$A$1:$D$101,2,0)</f>
        <v>40</v>
      </c>
      <c r="FQ511" s="38">
        <f>VLOOKUP(A511,[10]Hoja22!$A$1:$D$60,4,0)</f>
        <v>35.77817531305903</v>
      </c>
      <c r="FR511" s="18">
        <f>VLOOKUP(A511,[10]Hoja22!$A$1:$D$60,2,0)</f>
        <v>5</v>
      </c>
      <c r="FS511" s="38">
        <f>VLOOKUP(A511,'[3]2019'!$A$8:$M$140,13,0)</f>
        <v>0.78308535630383713</v>
      </c>
      <c r="FT511" s="18">
        <f>VLOOKUP(A511,'[3]2019'!$A$8:$M$140,12,0)</f>
        <v>5</v>
      </c>
      <c r="FU511" s="38">
        <f>VLOOKUP(A511,'[3]2019'!$A$8:$O$140,15,0)</f>
        <v>0.60141332130506697</v>
      </c>
      <c r="FV511" s="18">
        <f>VLOOKUP(A511,'[3]2019'!$A$8:$O$140,14,0)</f>
        <v>4</v>
      </c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</row>
    <row r="512" spans="1:243" s="11" customFormat="1" ht="12.75">
      <c r="A512" s="17" t="s">
        <v>1064</v>
      </c>
      <c r="B512" s="18" t="s">
        <v>1065</v>
      </c>
      <c r="C512" s="17" t="s">
        <v>466</v>
      </c>
      <c r="D512" s="25">
        <v>6</v>
      </c>
      <c r="E512" s="27">
        <v>2019</v>
      </c>
      <c r="F512" s="31"/>
      <c r="G512" s="194">
        <v>8298</v>
      </c>
      <c r="H512" s="194">
        <v>7343</v>
      </c>
      <c r="I512" s="194">
        <v>955</v>
      </c>
      <c r="J512" s="200">
        <v>54.34</v>
      </c>
      <c r="K512" s="40">
        <f>VLOOKUP(A512,'[6]1.COBERTURA  DANE'!$B$7:$G$139,5,0)</f>
        <v>3447</v>
      </c>
      <c r="L512" s="26">
        <v>65.06</v>
      </c>
      <c r="M512" s="32">
        <v>4127</v>
      </c>
      <c r="N512" s="187">
        <v>555</v>
      </c>
      <c r="O512" s="187">
        <v>285</v>
      </c>
      <c r="P512" s="187">
        <v>270</v>
      </c>
      <c r="Q512" s="196">
        <f>VLOOKUP($A512,[7]Hoja1!$A$1:$H$3750,6,0)</f>
        <v>672</v>
      </c>
      <c r="R512" s="196">
        <f>VLOOKUP($A512,[7]Hoja1!$A$1:$H$3750,7,0)</f>
        <v>346</v>
      </c>
      <c r="S512" s="196">
        <f>VLOOKUP($A512,[7]Hoja1!$A$1:$H$3750,8,0)</f>
        <v>326</v>
      </c>
      <c r="T512" s="187">
        <v>610</v>
      </c>
      <c r="U512" s="187">
        <v>317</v>
      </c>
      <c r="V512" s="187">
        <v>293</v>
      </c>
      <c r="W512" s="198">
        <f>VLOOKUP($A512,[7]Hoja1!$A$1:$K$3750,9,0)</f>
        <v>758</v>
      </c>
      <c r="X512" s="198">
        <f>VLOOKUP($A512,[7]Hoja1!$A$1:$K$3750,10,0)</f>
        <v>394</v>
      </c>
      <c r="Y512" s="198">
        <f>VLOOKUP($A512,[7]Hoja1!$A$1:$K$3750,11,0)</f>
        <v>364</v>
      </c>
      <c r="Z512" s="187">
        <v>684</v>
      </c>
      <c r="AA512" s="187">
        <v>357</v>
      </c>
      <c r="AB512" s="187">
        <v>327</v>
      </c>
      <c r="AC512" s="198">
        <f>VLOOKUP(A512,[7]Hoja1!$A$1:$Q$3765,12,0)</f>
        <v>860</v>
      </c>
      <c r="AD512" s="198">
        <f>VLOOKUP($A512,[7]Hoja1!$A$1:$Q$3765,13,0)</f>
        <v>449</v>
      </c>
      <c r="AE512" s="198">
        <f>VLOOKUP($A512,[7]Hoja1!$A$1:$Q$3750,14,0)</f>
        <v>411</v>
      </c>
      <c r="AF512" s="187">
        <v>746</v>
      </c>
      <c r="AG512" s="187">
        <v>389</v>
      </c>
      <c r="AH512" s="187">
        <v>357</v>
      </c>
      <c r="AI512" s="198">
        <f>VLOOKUP($A512,[7]Hoja1!$A$1:$Q$3750,15,0)</f>
        <v>1688</v>
      </c>
      <c r="AJ512" s="198">
        <f>VLOOKUP($A512,[7]Hoja1!$A$1:$Q$3750,16,0)</f>
        <v>860</v>
      </c>
      <c r="AK512" s="198">
        <f>VLOOKUP($A512,[7]Hoja1!$A$1:$Q$3750,17,0)</f>
        <v>828</v>
      </c>
      <c r="AL512" s="187">
        <v>787</v>
      </c>
      <c r="AM512" s="187">
        <v>403</v>
      </c>
      <c r="AN512" s="187">
        <v>384</v>
      </c>
      <c r="AO512" s="31"/>
      <c r="AP512" s="31"/>
      <c r="AQ512" s="31"/>
      <c r="AR512" s="31"/>
      <c r="AS512" s="27"/>
      <c r="AT512" s="31"/>
      <c r="AU512" s="31"/>
      <c r="AV512" s="31"/>
      <c r="AW512" s="31"/>
      <c r="AX512" s="38">
        <f>VLOOKUP(A512,[2]INFANTIL!$A$8:$AE$140,31,0)</f>
        <v>23.255813953488371</v>
      </c>
      <c r="AY512" s="18">
        <f>VLOOKUP(A512,[2]INFANTIL!$A$8:$AE$140,30,0)</f>
        <v>2</v>
      </c>
      <c r="AZ512" s="199">
        <f>VLOOKUP(A512,'[3]2019'!$A$8:$E$140,5,0)</f>
        <v>3.6036036036036037</v>
      </c>
      <c r="BA512" s="23">
        <f>VLOOKUP(A512,'[3]2019'!$A$8:$F$140,4,0)</f>
        <v>2</v>
      </c>
      <c r="BB512" s="22">
        <f>VLOOKUP(A512,'[2]MATERNAS DIRECTAS'!$A$8:$AE$140,31,0)</f>
        <v>0</v>
      </c>
      <c r="BC512" s="23">
        <f>VLOOKUP(A512,'[2]MATERNAS DIRECTAS'!$A$8:$AE$140,30,0)</f>
        <v>0</v>
      </c>
      <c r="BD512" s="28">
        <v>0</v>
      </c>
      <c r="BE512" s="29">
        <v>0</v>
      </c>
      <c r="BF512" s="38">
        <f>VLOOKUP(A512,[8]Controles!$A$7:$P$139,12,0)</f>
        <v>3.4883720930232558</v>
      </c>
      <c r="BG512" s="18">
        <f>VLOOKUP(A512,[8]Controles!$A$7:$L$139,11,0)</f>
        <v>3</v>
      </c>
      <c r="BH512" s="38">
        <f>VLOOKUP(A512,[8]Peso!$A$7:$D$139,4,0)</f>
        <v>10.465116279069768</v>
      </c>
      <c r="BI512" s="18">
        <f>VLOOKUP(A512,[8]Peso!$A$7:$D$139,3,0)</f>
        <v>9</v>
      </c>
      <c r="BJ512" s="22">
        <f>VLOOKUP(A512,'[2]EDA &lt; 5AÑOS'!$A$8:$AE$140,31,0)</f>
        <v>0</v>
      </c>
      <c r="BK512" s="23">
        <f>VLOOKUP(A512,'[2]EDA &lt; 5AÑOS'!$A$8:$AE$140,30,0)</f>
        <v>0</v>
      </c>
      <c r="BL512" s="22">
        <f>VLOOKUP(A512,'[2]IRA &lt; 5AÑOS'!$A$8:$AE$140,31,0)</f>
        <v>0</v>
      </c>
      <c r="BM512" s="23">
        <f>VLOOKUP(A512,'[2]IRA &lt; 5AÑOS'!$A$8:$AE$140,30,0)</f>
        <v>0</v>
      </c>
      <c r="BN512" s="18">
        <v>0</v>
      </c>
      <c r="BO512" s="18">
        <v>0</v>
      </c>
      <c r="BP512" s="18">
        <v>0</v>
      </c>
      <c r="BQ512" s="18">
        <v>0</v>
      </c>
      <c r="BR512" s="37">
        <v>0</v>
      </c>
      <c r="BS512" s="26">
        <v>0</v>
      </c>
      <c r="BT512" s="18">
        <v>0</v>
      </c>
      <c r="BU512" s="18">
        <v>0</v>
      </c>
      <c r="BV512" s="201">
        <v>0.17142857142857143</v>
      </c>
      <c r="BW512" s="201">
        <v>0.95238095238095233</v>
      </c>
      <c r="BX512" s="201">
        <v>0.88571428571428568</v>
      </c>
      <c r="BY512" s="201">
        <v>0.95238095238095233</v>
      </c>
      <c r="BZ512" s="201">
        <v>0.87619047619047619</v>
      </c>
      <c r="CA512" s="201">
        <v>1.2474226804123711</v>
      </c>
      <c r="CB512" s="201">
        <v>1.2474226804123711</v>
      </c>
      <c r="CC512" s="18" t="str">
        <f>VLOOKUP(A512,[9]ESTADISTICAS_EN_EDUCACION_BASIC!$C$3:$AK$127,10,0)</f>
        <v>79.7</v>
      </c>
      <c r="CD512" s="18" t="str">
        <f>VLOOKUP(A512,[9]ESTADISTICAS_EN_EDUCACION_BASIC!$C$3:$AK$158,5,0)</f>
        <v>72.7</v>
      </c>
      <c r="CE512" s="18" t="str">
        <f>VLOOKUP(A512,[9]ESTADISTICAS_EN_EDUCACION_BASIC!$C$3:$AK$127,17,0)</f>
        <v>0.98</v>
      </c>
      <c r="CF512" s="24"/>
      <c r="CG512" s="24"/>
      <c r="CH512" s="20">
        <v>0</v>
      </c>
      <c r="CI512" s="21">
        <v>0</v>
      </c>
      <c r="CJ512" s="38">
        <f>VLOOKUP(A512,'[3]2019'!$A$8:$G$140,7,0)</f>
        <v>1.639344262295082</v>
      </c>
      <c r="CK512" s="18">
        <f>VLOOKUP(A512,'[3]2019'!$A$9:$G$140,6,0)</f>
        <v>1</v>
      </c>
      <c r="CL512" s="18">
        <v>0</v>
      </c>
      <c r="CM512" s="26">
        <v>0</v>
      </c>
      <c r="CN512" s="18">
        <v>0</v>
      </c>
      <c r="CO512" s="18">
        <v>0</v>
      </c>
      <c r="CP512" s="18">
        <v>0</v>
      </c>
      <c r="CQ512" s="18">
        <v>0</v>
      </c>
      <c r="CR512" s="18">
        <v>0</v>
      </c>
      <c r="CS512" s="18">
        <v>0</v>
      </c>
      <c r="CT512" s="18">
        <v>0</v>
      </c>
      <c r="CU512" s="18">
        <v>0</v>
      </c>
      <c r="CV512" s="18">
        <v>0</v>
      </c>
      <c r="CW512" s="18">
        <v>0</v>
      </c>
      <c r="CX512" s="18">
        <v>0</v>
      </c>
      <c r="CY512" s="18">
        <v>0</v>
      </c>
      <c r="CZ512" s="38">
        <v>0</v>
      </c>
      <c r="DA512" s="18">
        <v>0</v>
      </c>
      <c r="DB512" s="38">
        <f>VLOOKUP(A512,'[3]2019'!$A$8:$I$140,9,0)</f>
        <v>0</v>
      </c>
      <c r="DC512" s="18">
        <f>VLOOKUP(A512,'[3]2019'!$A$8:$I$140,8,0)</f>
        <v>0</v>
      </c>
      <c r="DD512" s="18" t="str">
        <f>VLOOKUP(A512,[9]ESTADISTICAS_EN_EDUCACION_BASIC!$C$3:$AK$127,11,0)</f>
        <v>147.8</v>
      </c>
      <c r="DE512" s="18" t="str">
        <f>VLOOKUP($A512,[9]ESTADISTICAS_EN_EDUCACION_BASIC!$C$3:$AK$127,6,0)</f>
        <v>115.2</v>
      </c>
      <c r="DF512" s="18" t="str">
        <f>VLOOKUP($A512,[9]ESTADISTICAS_EN_EDUCACION_BASIC!$C$3:$AK$127,18,0)</f>
        <v>0.65</v>
      </c>
      <c r="DG512" s="18" t="str">
        <f>VLOOKUP($A512,[9]ESTADISTICAS_EN_EDUCACION_BASIC!$C$3:$AK$127,28,0)</f>
        <v>10.27</v>
      </c>
      <c r="DH512" s="38">
        <v>0</v>
      </c>
      <c r="DI512" s="18">
        <v>0</v>
      </c>
      <c r="DJ512" s="38">
        <v>0</v>
      </c>
      <c r="DK512" s="18">
        <v>0</v>
      </c>
      <c r="DL512" s="18">
        <v>0</v>
      </c>
      <c r="DM512" s="18">
        <v>0</v>
      </c>
      <c r="DN512" s="38">
        <v>0</v>
      </c>
      <c r="DO512" s="18">
        <v>0</v>
      </c>
      <c r="DP512" s="38">
        <f>VLOOKUP(A512,[10]Hoja10!$A$1:$D$61,4,0)</f>
        <v>232.55813953488371</v>
      </c>
      <c r="DQ512" s="18">
        <f>VLOOKUP(A512,[10]Hoja10!$A$1:$D$61,2,0)</f>
        <v>2</v>
      </c>
      <c r="DR512" s="38">
        <f>VLOOKUP(A512,[10]Hoja11!$A$1:$D$24,4,0)</f>
        <v>116.27906976744185</v>
      </c>
      <c r="DS512" s="18">
        <f>VLOOKUP(A512,[10]Hoja11!$A$1:$D$24,2,0)</f>
        <v>1</v>
      </c>
      <c r="DT512" s="38">
        <f>VLOOKUP(A512,[10]Hoja12!$A$1:$D$41,4,0)</f>
        <v>116.27906976744185</v>
      </c>
      <c r="DU512" s="18">
        <f>VLOOKUP(A512,[10]Hoja12!$A$1:$D$41,2,0)</f>
        <v>1</v>
      </c>
      <c r="DV512" s="18">
        <v>0</v>
      </c>
      <c r="DW512" s="18">
        <v>0</v>
      </c>
      <c r="DX512" s="18">
        <v>0</v>
      </c>
      <c r="DY512" s="18">
        <v>0</v>
      </c>
      <c r="DZ512" s="188">
        <v>0</v>
      </c>
      <c r="EA512" s="189">
        <v>0</v>
      </c>
      <c r="EB512" s="188">
        <v>53.221288515406158</v>
      </c>
      <c r="EC512" s="189">
        <v>19</v>
      </c>
      <c r="ED512" s="38">
        <f>VLOOKUP(A512,'[3]2019'!$A$8:$K$140,11,0)</f>
        <v>4.0214477211796247</v>
      </c>
      <c r="EE512" s="18">
        <f>VLOOKUP(A512,'[3]2019'!$A$8:$K$140,10,0)</f>
        <v>3</v>
      </c>
      <c r="EF512" s="18" t="str">
        <f>VLOOKUP($A512,[9]ESTADISTICAS_EN_EDUCACION_BASIC!$C$3:$AK$127,11,0)</f>
        <v>147.8</v>
      </c>
      <c r="EG512" s="18" t="str">
        <f>VLOOKUP($A512,[9]ESTADISTICAS_EN_EDUCACION_BASIC!$C$3:$AK$127,7,0)</f>
        <v>97.3</v>
      </c>
      <c r="EH512" s="18" t="str">
        <f>VLOOKUP($A512,[9]ESTADISTICAS_EN_EDUCACION_BASIC!$C$3:$AK$127,18,0)</f>
        <v>0.65</v>
      </c>
      <c r="EI512" s="18" t="str">
        <f>VLOOKUP($A512,[9]ESTADISTICAS_EN_EDUCACION_BASIC!$C$3:$AK$127,29,0)</f>
        <v>14.4</v>
      </c>
      <c r="EJ512" s="31"/>
      <c r="EK512" s="31"/>
      <c r="EL512" s="18" t="str">
        <f>VLOOKUP($A512,[9]ESTADISTICAS_EN_EDUCACION_BASIC!$C$3:$AK$127,13,0)</f>
        <v>85.5</v>
      </c>
      <c r="EM512" s="18" t="str">
        <f>VLOOKUP($A512,[9]ESTADISTICAS_EN_EDUCACION_BASIC!$C$3:$AK$127,8,0)</f>
        <v>48.2</v>
      </c>
      <c r="EN512" s="18">
        <f>VLOOKUP($A512,[9]ESTADISTICAS_EN_EDUCACION_BASIC!$C$3:$AK$127,20,0)</f>
        <v>0</v>
      </c>
      <c r="EO512" s="18" t="str">
        <f>VLOOKUP($A512,[9]ESTADISTICAS_EN_EDUCACION_BASIC!$C$3:$AK$127,30,0)</f>
        <v>8.06</v>
      </c>
      <c r="EP512" s="18">
        <v>0</v>
      </c>
      <c r="EQ512" s="18">
        <v>0</v>
      </c>
      <c r="ER512" s="38">
        <f>VLOOKUP(A512,[10]Hoja3!$A$1:$D$89,4,0)</f>
        <v>116.27906976744185</v>
      </c>
      <c r="ES512" s="18">
        <f>VLOOKUP(A512,[10]Hoja3!$A$1:$D$89,2,0)</f>
        <v>1</v>
      </c>
      <c r="ET512" s="38">
        <v>0</v>
      </c>
      <c r="EU512" s="18">
        <v>0</v>
      </c>
      <c r="EV512" s="38">
        <v>0</v>
      </c>
      <c r="EW512" s="18">
        <v>0</v>
      </c>
      <c r="EX512" s="31"/>
      <c r="EY512" s="190">
        <v>67.708333333333329</v>
      </c>
      <c r="EZ512" s="191">
        <v>26</v>
      </c>
      <c r="FA512" s="188">
        <v>51.771117166212534</v>
      </c>
      <c r="FB512" s="189">
        <v>19</v>
      </c>
      <c r="FC512" s="38">
        <f>VLOOKUP(A512,[10]Hoja15!$A$1:$D$63,4,0)</f>
        <v>236.96682464454977</v>
      </c>
      <c r="FD512" s="18">
        <f>VLOOKUP(A512,[10]Hoja15!$A$1:$D$63,2,0)</f>
        <v>4</v>
      </c>
      <c r="FE512" s="38">
        <f>VLOOKUP(A512,[10]Hoja16!$A$1:$D$88,4,0)</f>
        <v>355.4502369668246</v>
      </c>
      <c r="FF512" s="18">
        <f>VLOOKUP(A512,[10]Hoja16!$A$1:$D$88,2,0)</f>
        <v>6</v>
      </c>
      <c r="FG512" s="18">
        <v>0</v>
      </c>
      <c r="FH512" s="18">
        <v>0</v>
      </c>
      <c r="FI512" s="18">
        <v>0</v>
      </c>
      <c r="FJ512" s="18">
        <v>0</v>
      </c>
      <c r="FK512" s="38">
        <f>VLOOKUP(A512,[10]Hoja19!$A$1:$D$97,4,0)</f>
        <v>592.41706161137438</v>
      </c>
      <c r="FL512" s="18">
        <f>VLOOKUP(A512,[10]Hoja19!$A$1:$D$97,2,0)</f>
        <v>10</v>
      </c>
      <c r="FM512" s="38">
        <v>0</v>
      </c>
      <c r="FN512" s="18">
        <v>0</v>
      </c>
      <c r="FO512" s="38">
        <v>0</v>
      </c>
      <c r="FP512" s="18">
        <v>0</v>
      </c>
      <c r="FQ512" s="38">
        <v>0</v>
      </c>
      <c r="FR512" s="18">
        <v>0</v>
      </c>
      <c r="FS512" s="38">
        <f>VLOOKUP(A512,'[3]2019'!$A$8:$M$140,13,0)</f>
        <v>10.165184243964422</v>
      </c>
      <c r="FT512" s="18">
        <f>VLOOKUP(A512,'[3]2019'!$A$8:$M$140,12,0)</f>
        <v>8</v>
      </c>
      <c r="FU512" s="38">
        <f>VLOOKUP(A512,'[3]2019'!$A$8:$O$140,15,0)</f>
        <v>5.4274084124830386</v>
      </c>
      <c r="FV512" s="18">
        <f>VLOOKUP(A512,'[3]2019'!$A$8:$O$140,14,0)</f>
        <v>4</v>
      </c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</row>
    <row r="513" spans="1:243" s="11" customFormat="1" ht="12.75">
      <c r="A513" s="17" t="s">
        <v>1072</v>
      </c>
      <c r="B513" s="18" t="s">
        <v>1073</v>
      </c>
      <c r="C513" s="17" t="s">
        <v>427</v>
      </c>
      <c r="D513" s="25">
        <v>6</v>
      </c>
      <c r="E513" s="27">
        <v>2019</v>
      </c>
      <c r="F513" s="31"/>
      <c r="G513" s="194">
        <v>21963</v>
      </c>
      <c r="H513" s="194">
        <v>13326</v>
      </c>
      <c r="I513" s="194">
        <v>8637</v>
      </c>
      <c r="J513" s="200">
        <v>50.3</v>
      </c>
      <c r="K513" s="40">
        <f>VLOOKUP(A513,'[6]1.COBERTURA  DANE'!$B$7:$G$139,5,0)</f>
        <v>9809</v>
      </c>
      <c r="L513" s="26">
        <v>45.85</v>
      </c>
      <c r="M513" s="32">
        <v>8941</v>
      </c>
      <c r="N513" s="187">
        <v>1594</v>
      </c>
      <c r="O513" s="187">
        <v>810</v>
      </c>
      <c r="P513" s="187">
        <v>784</v>
      </c>
      <c r="Q513" s="196">
        <f>VLOOKUP($A513,[7]Hoja1!$A$1:$H$3750,6,0)</f>
        <v>1918</v>
      </c>
      <c r="R513" s="196">
        <f>VLOOKUP($A513,[7]Hoja1!$A$1:$H$3750,7,0)</f>
        <v>975</v>
      </c>
      <c r="S513" s="196">
        <f>VLOOKUP($A513,[7]Hoja1!$A$1:$H$3750,8,0)</f>
        <v>943</v>
      </c>
      <c r="T513" s="187">
        <v>1653</v>
      </c>
      <c r="U513" s="187">
        <v>850</v>
      </c>
      <c r="V513" s="187">
        <v>803</v>
      </c>
      <c r="W513" s="198">
        <f>VLOOKUP($A513,[7]Hoja1!$A$1:$K$3750,9,0)</f>
        <v>2021</v>
      </c>
      <c r="X513" s="198">
        <f>VLOOKUP($A513,[7]Hoja1!$A$1:$K$3750,10,0)</f>
        <v>1043</v>
      </c>
      <c r="Y513" s="198">
        <f>VLOOKUP($A513,[7]Hoja1!$A$1:$K$3750,11,0)</f>
        <v>978</v>
      </c>
      <c r="Z513" s="187">
        <v>1770</v>
      </c>
      <c r="AA513" s="187">
        <v>916</v>
      </c>
      <c r="AB513" s="187">
        <v>854</v>
      </c>
      <c r="AC513" s="198">
        <f>VLOOKUP(A513,[7]Hoja1!$A$1:$Q$3765,12,0)</f>
        <v>2208</v>
      </c>
      <c r="AD513" s="198">
        <f>VLOOKUP($A513,[7]Hoja1!$A$1:$Q$3765,13,0)</f>
        <v>1137</v>
      </c>
      <c r="AE513" s="198">
        <f>VLOOKUP($A513,[7]Hoja1!$A$1:$Q$3750,14,0)</f>
        <v>1071</v>
      </c>
      <c r="AF513" s="187">
        <v>1909</v>
      </c>
      <c r="AG513" s="187">
        <v>973</v>
      </c>
      <c r="AH513" s="187">
        <v>936</v>
      </c>
      <c r="AI513" s="198">
        <f>VLOOKUP($A513,[7]Hoja1!$A$1:$Q$3750,15,0)</f>
        <v>4193</v>
      </c>
      <c r="AJ513" s="198">
        <f>VLOOKUP($A513,[7]Hoja1!$A$1:$Q$3750,16,0)</f>
        <v>2128</v>
      </c>
      <c r="AK513" s="198">
        <f>VLOOKUP($A513,[7]Hoja1!$A$1:$Q$3750,17,0)</f>
        <v>2065</v>
      </c>
      <c r="AL513" s="187">
        <v>1957</v>
      </c>
      <c r="AM513" s="187">
        <v>992</v>
      </c>
      <c r="AN513" s="187">
        <v>965</v>
      </c>
      <c r="AO513" s="31"/>
      <c r="AP513" s="31"/>
      <c r="AQ513" s="31"/>
      <c r="AR513" s="31"/>
      <c r="AS513" s="27"/>
      <c r="AT513" s="31"/>
      <c r="AU513" s="31"/>
      <c r="AV513" s="31"/>
      <c r="AW513" s="31"/>
      <c r="AX513" s="38">
        <f>VLOOKUP(A513,[2]INFANTIL!$A$8:$AE$140,31,0)</f>
        <v>0</v>
      </c>
      <c r="AY513" s="18">
        <f>VLOOKUP(A513,[2]INFANTIL!$A$8:$AE$140,30,0)</f>
        <v>0</v>
      </c>
      <c r="AZ513" s="199">
        <f>VLOOKUP(A513,'[3]2019'!$A$8:$E$140,5,0)</f>
        <v>0</v>
      </c>
      <c r="BA513" s="23">
        <f>VLOOKUP(A513,'[3]2019'!$A$8:$F$140,4,0)</f>
        <v>0</v>
      </c>
      <c r="BB513" s="22">
        <f>VLOOKUP(A513,'[2]MATERNAS DIRECTAS'!$A$8:$AE$140,31,0)</f>
        <v>0</v>
      </c>
      <c r="BC513" s="23">
        <f>VLOOKUP(A513,'[2]MATERNAS DIRECTAS'!$A$8:$AE$140,30,0)</f>
        <v>0</v>
      </c>
      <c r="BD513" s="28">
        <v>0</v>
      </c>
      <c r="BE513" s="29">
        <v>0</v>
      </c>
      <c r="BF513" s="38">
        <f>VLOOKUP(A513,[8]Controles!$A$7:$P$139,12,0)</f>
        <v>3.4615384615384617</v>
      </c>
      <c r="BG513" s="18">
        <f>VLOOKUP(A513,[8]Controles!$A$7:$L$139,11,0)</f>
        <v>9</v>
      </c>
      <c r="BH513" s="38">
        <f>VLOOKUP(A513,[8]Peso!$A$7:$D$139,4,0)</f>
        <v>10</v>
      </c>
      <c r="BI513" s="18">
        <f>VLOOKUP(A513,[8]Peso!$A$7:$D$139,3,0)</f>
        <v>26</v>
      </c>
      <c r="BJ513" s="22">
        <f>VLOOKUP(A513,'[2]EDA &lt; 5AÑOS'!$A$8:$AE$140,31,0)</f>
        <v>0</v>
      </c>
      <c r="BK513" s="23">
        <f>VLOOKUP(A513,'[2]EDA &lt; 5AÑOS'!$A$8:$AE$140,30,0)</f>
        <v>0</v>
      </c>
      <c r="BL513" s="22">
        <f>VLOOKUP(A513,'[2]IRA &lt; 5AÑOS'!$A$8:$AE$140,31,0)</f>
        <v>0</v>
      </c>
      <c r="BM513" s="23">
        <f>VLOOKUP(A513,'[2]IRA &lt; 5AÑOS'!$A$8:$AE$140,30,0)</f>
        <v>0</v>
      </c>
      <c r="BN513" s="18">
        <v>0</v>
      </c>
      <c r="BO513" s="18">
        <v>0</v>
      </c>
      <c r="BP513" s="18">
        <v>0</v>
      </c>
      <c r="BQ513" s="18">
        <v>0</v>
      </c>
      <c r="BR513" s="37">
        <v>0</v>
      </c>
      <c r="BS513" s="26">
        <v>0</v>
      </c>
      <c r="BT513" s="18">
        <v>0</v>
      </c>
      <c r="BU513" s="18">
        <v>0</v>
      </c>
      <c r="BV513" s="201">
        <v>9.7959183673469383E-2</v>
      </c>
      <c r="BW513" s="201">
        <v>0.96734693877551026</v>
      </c>
      <c r="BX513" s="201">
        <v>1.1387755102040817</v>
      </c>
      <c r="BY513" s="201">
        <v>1.0897959183673469</v>
      </c>
      <c r="BZ513" s="201">
        <v>1.1387755102040817</v>
      </c>
      <c r="CA513" s="201">
        <v>1.1673151750972763</v>
      </c>
      <c r="CB513" s="201">
        <v>1.1167315175097277</v>
      </c>
      <c r="CC513" s="18" t="str">
        <f>VLOOKUP(A513,[9]ESTADISTICAS_EN_EDUCACION_BASIC!$C$3:$AK$127,10,0)</f>
        <v>90.5</v>
      </c>
      <c r="CD513" s="18" t="str">
        <f>VLOOKUP(A513,[9]ESTADISTICAS_EN_EDUCACION_BASIC!$C$3:$AK$158,5,0)</f>
        <v>87.5</v>
      </c>
      <c r="CE513" s="18" t="str">
        <f>VLOOKUP(A513,[9]ESTADISTICAS_EN_EDUCACION_BASIC!$C$3:$AK$127,17,0)</f>
        <v>5.73</v>
      </c>
      <c r="CF513" s="24"/>
      <c r="CG513" s="24"/>
      <c r="CH513" s="20">
        <v>0</v>
      </c>
      <c r="CI513" s="21">
        <v>0</v>
      </c>
      <c r="CJ513" s="38">
        <f>VLOOKUP(A513,'[3]2019'!$A$8:$G$140,7,0)</f>
        <v>0</v>
      </c>
      <c r="CK513" s="18">
        <f>VLOOKUP(A513,'[3]2019'!$A$9:$G$140,6,0)</f>
        <v>0</v>
      </c>
      <c r="CL513" s="18">
        <v>0</v>
      </c>
      <c r="CM513" s="26">
        <v>0</v>
      </c>
      <c r="CN513" s="18">
        <v>0</v>
      </c>
      <c r="CO513" s="18">
        <v>0</v>
      </c>
      <c r="CP513" s="18">
        <v>0</v>
      </c>
      <c r="CQ513" s="18">
        <v>0</v>
      </c>
      <c r="CR513" s="18">
        <v>0</v>
      </c>
      <c r="CS513" s="18">
        <v>0</v>
      </c>
      <c r="CT513" s="18">
        <v>0</v>
      </c>
      <c r="CU513" s="18">
        <v>0</v>
      </c>
      <c r="CV513" s="18">
        <v>0</v>
      </c>
      <c r="CW513" s="18">
        <v>0</v>
      </c>
      <c r="CX513" s="18">
        <v>0</v>
      </c>
      <c r="CY513" s="18">
        <v>0</v>
      </c>
      <c r="CZ513" s="38">
        <v>0</v>
      </c>
      <c r="DA513" s="18">
        <v>0</v>
      </c>
      <c r="DB513" s="38">
        <f>VLOOKUP(A513,'[3]2019'!$A$8:$I$140,9,0)</f>
        <v>0</v>
      </c>
      <c r="DC513" s="18">
        <f>VLOOKUP(A513,'[3]2019'!$A$8:$I$140,8,0)</f>
        <v>0</v>
      </c>
      <c r="DD513" s="18" t="str">
        <f>VLOOKUP(A513,[9]ESTADISTICAS_EN_EDUCACION_BASIC!$C$3:$AK$127,11,0)</f>
        <v>108.8</v>
      </c>
      <c r="DE513" s="18" t="str">
        <f>VLOOKUP($A513,[9]ESTADISTICAS_EN_EDUCACION_BASIC!$C$3:$AK$127,6,0)</f>
        <v>94.2</v>
      </c>
      <c r="DF513" s="18" t="str">
        <f>VLOOKUP($A513,[9]ESTADISTICAS_EN_EDUCACION_BASIC!$C$3:$AK$127,18,0)</f>
        <v>4.35</v>
      </c>
      <c r="DG513" s="18" t="str">
        <f>VLOOKUP($A513,[9]ESTADISTICAS_EN_EDUCACION_BASIC!$C$3:$AK$127,28,0)</f>
        <v>10.85</v>
      </c>
      <c r="DH513" s="38">
        <v>0</v>
      </c>
      <c r="DI513" s="18">
        <v>0</v>
      </c>
      <c r="DJ513" s="38">
        <v>49.48</v>
      </c>
      <c r="DK513" s="18">
        <v>1</v>
      </c>
      <c r="DL513" s="18">
        <v>0</v>
      </c>
      <c r="DM513" s="18">
        <v>0</v>
      </c>
      <c r="DN513" s="38">
        <v>0</v>
      </c>
      <c r="DO513" s="18">
        <v>0</v>
      </c>
      <c r="DP513" s="18">
        <v>0</v>
      </c>
      <c r="DQ513" s="18">
        <v>0</v>
      </c>
      <c r="DR513" s="18">
        <v>0</v>
      </c>
      <c r="DS513" s="18">
        <v>0</v>
      </c>
      <c r="DT513" s="18">
        <v>0</v>
      </c>
      <c r="DU513" s="18">
        <v>0</v>
      </c>
      <c r="DV513" s="18">
        <v>0</v>
      </c>
      <c r="DW513" s="18">
        <v>0</v>
      </c>
      <c r="DX513" s="18">
        <v>0</v>
      </c>
      <c r="DY513" s="18">
        <v>0</v>
      </c>
      <c r="DZ513" s="188">
        <v>3.5128805620608898</v>
      </c>
      <c r="EA513" s="189">
        <v>3</v>
      </c>
      <c r="EB513" s="188">
        <v>42.735042735042732</v>
      </c>
      <c r="EC513" s="189">
        <v>40</v>
      </c>
      <c r="ED513" s="38">
        <f>VLOOKUP(A513,'[3]2019'!$A$8:$K$140,11,0)</f>
        <v>0</v>
      </c>
      <c r="EE513" s="18">
        <f>VLOOKUP(A513,'[3]2019'!$A$8:$K$140,10,0)</f>
        <v>0</v>
      </c>
      <c r="EF513" s="18" t="str">
        <f>VLOOKUP($A513,[9]ESTADISTICAS_EN_EDUCACION_BASIC!$C$3:$AK$127,11,0)</f>
        <v>108.8</v>
      </c>
      <c r="EG513" s="18" t="str">
        <f>VLOOKUP($A513,[9]ESTADISTICAS_EN_EDUCACION_BASIC!$C$3:$AK$127,7,0)</f>
        <v>83.9</v>
      </c>
      <c r="EH513" s="18" t="str">
        <f>VLOOKUP($A513,[9]ESTADISTICAS_EN_EDUCACION_BASIC!$C$3:$AK$127,18,0)</f>
        <v>4.35</v>
      </c>
      <c r="EI513" s="18" t="str">
        <f>VLOOKUP($A513,[9]ESTADISTICAS_EN_EDUCACION_BASIC!$C$3:$AK$127,29,0)</f>
        <v>6.4</v>
      </c>
      <c r="EJ513" s="31"/>
      <c r="EK513" s="31"/>
      <c r="EL513" s="18" t="str">
        <f>VLOOKUP($A513,[9]ESTADISTICAS_EN_EDUCACION_BASIC!$C$3:$AK$127,13,0)</f>
        <v>74.8</v>
      </c>
      <c r="EM513" s="18" t="str">
        <f>VLOOKUP($A513,[9]ESTADISTICAS_EN_EDUCACION_BASIC!$C$3:$AK$127,8,0)</f>
        <v>51.7</v>
      </c>
      <c r="EN513" s="18" t="str">
        <f>VLOOKUP($A513,[9]ESTADISTICAS_EN_EDUCACION_BASIC!$C$3:$AK$127,20,0)</f>
        <v>2.25</v>
      </c>
      <c r="EO513" s="18" t="str">
        <f>VLOOKUP($A513,[9]ESTADISTICAS_EN_EDUCACION_BASIC!$C$3:$AK$127,30,0)</f>
        <v>3.07</v>
      </c>
      <c r="EP513" s="18">
        <v>0</v>
      </c>
      <c r="EQ513" s="18">
        <v>0</v>
      </c>
      <c r="ER513" s="38">
        <v>0</v>
      </c>
      <c r="ES513" s="18">
        <v>0</v>
      </c>
      <c r="ET513" s="38">
        <v>0</v>
      </c>
      <c r="EU513" s="18">
        <v>0</v>
      </c>
      <c r="EV513" s="38">
        <v>0</v>
      </c>
      <c r="EW513" s="18">
        <v>0</v>
      </c>
      <c r="EX513" s="31"/>
      <c r="EY513" s="188">
        <v>78.756476683937834</v>
      </c>
      <c r="EZ513" s="189">
        <v>76</v>
      </c>
      <c r="FA513" s="188">
        <v>76.923076923076934</v>
      </c>
      <c r="FB513" s="189">
        <v>68</v>
      </c>
      <c r="FC513" s="18">
        <v>0</v>
      </c>
      <c r="FD513" s="18">
        <v>0</v>
      </c>
      <c r="FE513" s="38">
        <v>0</v>
      </c>
      <c r="FF513" s="18">
        <v>0</v>
      </c>
      <c r="FG513" s="18">
        <v>0</v>
      </c>
      <c r="FH513" s="18">
        <v>0</v>
      </c>
      <c r="FI513" s="18">
        <v>0</v>
      </c>
      <c r="FJ513" s="18">
        <v>0</v>
      </c>
      <c r="FK513" s="38">
        <v>0</v>
      </c>
      <c r="FL513" s="18">
        <v>0</v>
      </c>
      <c r="FM513" s="38">
        <v>47.7</v>
      </c>
      <c r="FN513" s="18">
        <v>2</v>
      </c>
      <c r="FO513" s="38">
        <f>VLOOKUP(A513,[10]Hoja21!$A$1:$D$101,4,0)</f>
        <v>71.547817791557364</v>
      </c>
      <c r="FP513" s="18">
        <f>VLOOKUP(A513,[10]Hoja21!$A$1:$D$101,2,0)</f>
        <v>3</v>
      </c>
      <c r="FQ513" s="38">
        <v>0</v>
      </c>
      <c r="FR513" s="18">
        <v>0</v>
      </c>
      <c r="FS513" s="38">
        <f>VLOOKUP(A513,'[3]2019'!$A$8:$M$140,13,0)</f>
        <v>0</v>
      </c>
      <c r="FT513" s="18">
        <f>VLOOKUP(A513,'[3]2019'!$A$8:$M$140,12,0)</f>
        <v>0</v>
      </c>
      <c r="FU513" s="38">
        <f>VLOOKUP(A513,'[3]2019'!$A$8:$O$140,15,0)</f>
        <v>0.55617352614015569</v>
      </c>
      <c r="FV513" s="18">
        <f>VLOOKUP(A513,'[3]2019'!$A$8:$O$140,14,0)</f>
        <v>1</v>
      </c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</row>
    <row r="514" spans="1:243" s="11" customFormat="1" ht="12.75">
      <c r="A514" s="17" t="s">
        <v>1076</v>
      </c>
      <c r="B514" s="18" t="s">
        <v>1077</v>
      </c>
      <c r="C514" s="17" t="s">
        <v>441</v>
      </c>
      <c r="D514" s="25">
        <v>6</v>
      </c>
      <c r="E514" s="27">
        <v>2019</v>
      </c>
      <c r="F514" s="31"/>
      <c r="G514" s="194">
        <v>10040</v>
      </c>
      <c r="H514" s="194">
        <v>2316</v>
      </c>
      <c r="I514" s="194">
        <v>7724</v>
      </c>
      <c r="J514" s="200">
        <v>11.76</v>
      </c>
      <c r="K514" s="40">
        <f>VLOOKUP(A514,'[6]1.COBERTURA  DANE'!$B$7:$G$139,5,0)</f>
        <v>1127</v>
      </c>
      <c r="L514" s="26">
        <v>77.33</v>
      </c>
      <c r="M514" s="32">
        <v>7413</v>
      </c>
      <c r="N514" s="187">
        <v>744</v>
      </c>
      <c r="O514" s="187">
        <v>386</v>
      </c>
      <c r="P514" s="187">
        <v>358</v>
      </c>
      <c r="Q514" s="196">
        <f>VLOOKUP($A514,[7]Hoja1!$A$1:$H$3750,6,0)</f>
        <v>897</v>
      </c>
      <c r="R514" s="196">
        <f>VLOOKUP($A514,[7]Hoja1!$A$1:$H$3750,7,0)</f>
        <v>466</v>
      </c>
      <c r="S514" s="196">
        <f>VLOOKUP($A514,[7]Hoja1!$A$1:$H$3750,8,0)</f>
        <v>431</v>
      </c>
      <c r="T514" s="187">
        <v>797</v>
      </c>
      <c r="U514" s="187">
        <v>421</v>
      </c>
      <c r="V514" s="187">
        <v>376</v>
      </c>
      <c r="W514" s="198">
        <f>VLOOKUP($A514,[7]Hoja1!$A$1:$K$3750,9,0)</f>
        <v>981</v>
      </c>
      <c r="X514" s="198">
        <f>VLOOKUP($A514,[7]Hoja1!$A$1:$K$3750,10,0)</f>
        <v>521</v>
      </c>
      <c r="Y514" s="198">
        <f>VLOOKUP($A514,[7]Hoja1!$A$1:$K$3750,11,0)</f>
        <v>460</v>
      </c>
      <c r="Z514" s="187">
        <v>848</v>
      </c>
      <c r="AA514" s="187">
        <v>454</v>
      </c>
      <c r="AB514" s="187">
        <v>394</v>
      </c>
      <c r="AC514" s="198">
        <f>VLOOKUP(A514,[7]Hoja1!$A$1:$Q$3765,12,0)</f>
        <v>1016</v>
      </c>
      <c r="AD514" s="198">
        <f>VLOOKUP($A514,[7]Hoja1!$A$1:$Q$3765,13,0)</f>
        <v>544</v>
      </c>
      <c r="AE514" s="198">
        <f>VLOOKUP($A514,[7]Hoja1!$A$1:$Q$3750,14,0)</f>
        <v>472</v>
      </c>
      <c r="AF514" s="187">
        <v>819</v>
      </c>
      <c r="AG514" s="187">
        <v>435</v>
      </c>
      <c r="AH514" s="187">
        <v>384</v>
      </c>
      <c r="AI514" s="198">
        <f>VLOOKUP($A514,[7]Hoja1!$A$1:$Q$3750,15,0)</f>
        <v>1444</v>
      </c>
      <c r="AJ514" s="198">
        <f>VLOOKUP($A514,[7]Hoja1!$A$1:$Q$3750,16,0)</f>
        <v>755</v>
      </c>
      <c r="AK514" s="198">
        <f>VLOOKUP($A514,[7]Hoja1!$A$1:$Q$3750,17,0)</f>
        <v>689</v>
      </c>
      <c r="AL514" s="187">
        <v>661</v>
      </c>
      <c r="AM514" s="187">
        <v>346</v>
      </c>
      <c r="AN514" s="187">
        <v>315</v>
      </c>
      <c r="AO514" s="31"/>
      <c r="AP514" s="31"/>
      <c r="AQ514" s="31"/>
      <c r="AR514" s="31"/>
      <c r="AS514" s="27"/>
      <c r="AT514" s="31"/>
      <c r="AU514" s="31"/>
      <c r="AV514" s="31"/>
      <c r="AW514" s="31"/>
      <c r="AX514" s="38">
        <f>VLOOKUP(A514,[2]INFANTIL!$A$8:$AE$140,31,0)</f>
        <v>0</v>
      </c>
      <c r="AY514" s="18">
        <f>VLOOKUP(A514,[2]INFANTIL!$A$8:$AE$140,30,0)</f>
        <v>0</v>
      </c>
      <c r="AZ514" s="199">
        <f>VLOOKUP(A514,'[3]2019'!$A$8:$E$140,5,0)</f>
        <v>0</v>
      </c>
      <c r="BA514" s="23">
        <f>VLOOKUP(A514,'[3]2019'!$A$8:$F$140,4,0)</f>
        <v>0</v>
      </c>
      <c r="BB514" s="22">
        <f>VLOOKUP(A514,'[2]MATERNAS DIRECTAS'!$A$8:$AE$140,31,0)</f>
        <v>0</v>
      </c>
      <c r="BC514" s="23">
        <f>VLOOKUP(A514,'[2]MATERNAS DIRECTAS'!$A$8:$AE$140,30,0)</f>
        <v>0</v>
      </c>
      <c r="BD514" s="28">
        <v>0</v>
      </c>
      <c r="BE514" s="29">
        <v>0</v>
      </c>
      <c r="BF514" s="38">
        <f>VLOOKUP(A514,[8]Controles!$A$7:$P$139,12,0)</f>
        <v>2.7777777777777777</v>
      </c>
      <c r="BG514" s="18">
        <f>VLOOKUP(A514,[8]Controles!$A$7:$L$139,11,0)</f>
        <v>2</v>
      </c>
      <c r="BH514" s="38">
        <f>VLOOKUP(A514,[8]Peso!$A$7:$D$139,4,0)</f>
        <v>4.1666666666666661</v>
      </c>
      <c r="BI514" s="18">
        <f>VLOOKUP(A514,[8]Peso!$A$7:$D$139,3,0)</f>
        <v>3</v>
      </c>
      <c r="BJ514" s="22">
        <f>VLOOKUP(A514,'[2]EDA &lt; 5AÑOS'!$A$8:$AE$140,31,0)</f>
        <v>0</v>
      </c>
      <c r="BK514" s="23">
        <f>VLOOKUP(A514,'[2]EDA &lt; 5AÑOS'!$A$8:$AE$140,30,0)</f>
        <v>0</v>
      </c>
      <c r="BL514" s="22">
        <f>VLOOKUP(A514,'[2]IRA &lt; 5AÑOS'!$A$8:$AE$140,31,0)</f>
        <v>0</v>
      </c>
      <c r="BM514" s="23">
        <f>VLOOKUP(A514,'[2]IRA &lt; 5AÑOS'!$A$8:$AE$140,30,0)</f>
        <v>0</v>
      </c>
      <c r="BN514" s="18">
        <v>0</v>
      </c>
      <c r="BO514" s="18">
        <v>0</v>
      </c>
      <c r="BP514" s="18">
        <v>0</v>
      </c>
      <c r="BQ514" s="18">
        <v>0</v>
      </c>
      <c r="BR514" s="37">
        <v>0</v>
      </c>
      <c r="BS514" s="26">
        <v>0</v>
      </c>
      <c r="BT514" s="18">
        <v>0</v>
      </c>
      <c r="BU514" s="18">
        <v>0</v>
      </c>
      <c r="BV514" s="201">
        <v>0.21568627450980393</v>
      </c>
      <c r="BW514" s="201">
        <v>0.82352941176470584</v>
      </c>
      <c r="BX514" s="201">
        <v>0.78431372549019607</v>
      </c>
      <c r="BY514" s="201">
        <v>0.82352941176470584</v>
      </c>
      <c r="BZ514" s="201">
        <v>0.78431372549019607</v>
      </c>
      <c r="CA514" s="201">
        <v>1.0194174757281553</v>
      </c>
      <c r="CB514" s="201">
        <v>0.90291262135922334</v>
      </c>
      <c r="CC514" s="18" t="str">
        <f>VLOOKUP(A514,[9]ESTADISTICAS_EN_EDUCACION_BASIC!$C$3:$AK$127,10,0)</f>
        <v>118.6</v>
      </c>
      <c r="CD514" s="18" t="str">
        <f>VLOOKUP(A514,[9]ESTADISTICAS_EN_EDUCACION_BASIC!$C$3:$AK$158,5,0)</f>
        <v>90.4</v>
      </c>
      <c r="CE514" s="18" t="str">
        <f>VLOOKUP(A514,[9]ESTADISTICAS_EN_EDUCACION_BASIC!$C$3:$AK$127,17,0)</f>
        <v>1.08</v>
      </c>
      <c r="CF514" s="24"/>
      <c r="CG514" s="24"/>
      <c r="CH514" s="20">
        <v>0</v>
      </c>
      <c r="CI514" s="21">
        <v>0</v>
      </c>
      <c r="CJ514" s="38">
        <f>VLOOKUP(A514,'[3]2019'!$A$8:$G$140,7,0)</f>
        <v>0</v>
      </c>
      <c r="CK514" s="18">
        <f>VLOOKUP(A514,'[3]2019'!$A$9:$G$140,6,0)</f>
        <v>0</v>
      </c>
      <c r="CL514" s="18">
        <v>0</v>
      </c>
      <c r="CM514" s="26">
        <v>0</v>
      </c>
      <c r="CN514" s="38">
        <v>133.69</v>
      </c>
      <c r="CO514" s="18">
        <v>1</v>
      </c>
      <c r="CP514" s="18">
        <v>0</v>
      </c>
      <c r="CQ514" s="18">
        <v>0</v>
      </c>
      <c r="CR514" s="18">
        <v>0</v>
      </c>
      <c r="CS514" s="18">
        <v>0</v>
      </c>
      <c r="CT514" s="18">
        <v>0</v>
      </c>
      <c r="CU514" s="18">
        <v>0</v>
      </c>
      <c r="CV514" s="18">
        <v>0</v>
      </c>
      <c r="CW514" s="18">
        <v>0</v>
      </c>
      <c r="CX514" s="18">
        <v>0</v>
      </c>
      <c r="CY514" s="18">
        <v>0</v>
      </c>
      <c r="CZ514" s="38">
        <v>0</v>
      </c>
      <c r="DA514" s="18">
        <v>0</v>
      </c>
      <c r="DB514" s="38">
        <f>VLOOKUP(A514,'[3]2019'!$A$8:$I$140,9,0)</f>
        <v>0</v>
      </c>
      <c r="DC514" s="18">
        <f>VLOOKUP(A514,'[3]2019'!$A$8:$I$140,8,0)</f>
        <v>0</v>
      </c>
      <c r="DD514" s="18" t="str">
        <f>VLOOKUP(A514,[9]ESTADISTICAS_EN_EDUCACION_BASIC!$C$3:$AK$127,11,0)</f>
        <v>147.5</v>
      </c>
      <c r="DE514" s="18" t="str">
        <f>VLOOKUP($A514,[9]ESTADISTICAS_EN_EDUCACION_BASIC!$C$3:$AK$127,6,0)</f>
        <v>113.3</v>
      </c>
      <c r="DF514" s="18" t="str">
        <f>VLOOKUP($A514,[9]ESTADISTICAS_EN_EDUCACION_BASIC!$C$3:$AK$127,18,0)</f>
        <v>3.02</v>
      </c>
      <c r="DG514" s="18">
        <f>VLOOKUP($A514,[9]ESTADISTICAS_EN_EDUCACION_BASIC!$C$3:$AK$127,28,0)</f>
        <v>0</v>
      </c>
      <c r="DH514" s="38">
        <v>0</v>
      </c>
      <c r="DI514" s="18">
        <v>0</v>
      </c>
      <c r="DJ514" s="38">
        <f>VLOOKUP(A514,'[10]AS 6 - 11'!$A$1:$D$84,4,0)</f>
        <v>305.81039755351685</v>
      </c>
      <c r="DK514" s="18">
        <f>VLOOKUP(A514,'[10]AS 6 - 11'!$A$1:$D$84,2,0)</f>
        <v>3</v>
      </c>
      <c r="DL514" s="18">
        <v>0</v>
      </c>
      <c r="DM514" s="18">
        <v>0</v>
      </c>
      <c r="DN514" s="38">
        <v>0</v>
      </c>
      <c r="DO514" s="18">
        <v>0</v>
      </c>
      <c r="DP514" s="18">
        <v>0</v>
      </c>
      <c r="DQ514" s="18">
        <v>0</v>
      </c>
      <c r="DR514" s="18">
        <v>0</v>
      </c>
      <c r="DS514" s="18">
        <v>0</v>
      </c>
      <c r="DT514" s="18">
        <v>0</v>
      </c>
      <c r="DU514" s="18">
        <v>0</v>
      </c>
      <c r="DV514" s="18">
        <v>0</v>
      </c>
      <c r="DW514" s="18">
        <v>0</v>
      </c>
      <c r="DX514" s="18">
        <v>0</v>
      </c>
      <c r="DY514" s="18">
        <v>0</v>
      </c>
      <c r="DZ514" s="188">
        <v>0</v>
      </c>
      <c r="EA514" s="189">
        <v>0</v>
      </c>
      <c r="EB514" s="188">
        <v>44.270833333333336</v>
      </c>
      <c r="EC514" s="189">
        <v>17</v>
      </c>
      <c r="ED514" s="38">
        <f>VLOOKUP(A514,'[3]2019'!$A$8:$K$140,11,0)</f>
        <v>0</v>
      </c>
      <c r="EE514" s="18">
        <f>VLOOKUP(A514,'[3]2019'!$A$8:$K$140,10,0)</f>
        <v>0</v>
      </c>
      <c r="EF514" s="18" t="str">
        <f>VLOOKUP($A514,[9]ESTADISTICAS_EN_EDUCACION_BASIC!$C$3:$AK$127,11,0)</f>
        <v>147.5</v>
      </c>
      <c r="EG514" s="18" t="str">
        <f>VLOOKUP($A514,[9]ESTADISTICAS_EN_EDUCACION_BASIC!$C$3:$AK$127,7,0)</f>
        <v>63.9</v>
      </c>
      <c r="EH514" s="18" t="str">
        <f>VLOOKUP($A514,[9]ESTADISTICAS_EN_EDUCACION_BASIC!$C$3:$AK$127,18,0)</f>
        <v>3.02</v>
      </c>
      <c r="EI514" s="18">
        <f>VLOOKUP($A514,[9]ESTADISTICAS_EN_EDUCACION_BASIC!$C$3:$AK$127,29,0)</f>
        <v>0</v>
      </c>
      <c r="EJ514" s="31"/>
      <c r="EK514" s="31"/>
      <c r="EL514" s="18" t="str">
        <f>VLOOKUP($A514,[9]ESTADISTICAS_EN_EDUCACION_BASIC!$C$3:$AK$127,13,0)</f>
        <v>66.1</v>
      </c>
      <c r="EM514" s="18" t="str">
        <f>VLOOKUP($A514,[9]ESTADISTICAS_EN_EDUCACION_BASIC!$C$3:$AK$127,8,0)</f>
        <v>33.9</v>
      </c>
      <c r="EN514" s="18" t="str">
        <f>VLOOKUP($A514,[9]ESTADISTICAS_EN_EDUCACION_BASIC!$C$3:$AK$127,20,0)</f>
        <v>1.66</v>
      </c>
      <c r="EO514" s="18" t="str">
        <f>VLOOKUP($A514,[9]ESTADISTICAS_EN_EDUCACION_BASIC!$C$3:$AK$127,30,0)</f>
        <v>0.55</v>
      </c>
      <c r="EP514" s="18">
        <v>0</v>
      </c>
      <c r="EQ514" s="18">
        <v>0</v>
      </c>
      <c r="ER514" s="38">
        <f>VLOOKUP(A514,[10]Hoja3!$A$1:$D$89,4,0)</f>
        <v>196.85039370078741</v>
      </c>
      <c r="ES514" s="18">
        <f>VLOOKUP(A514,[10]Hoja3!$A$1:$D$89,2,0)</f>
        <v>2</v>
      </c>
      <c r="ET514" s="38">
        <f>VLOOKUP(A514,[10]Hoja5!$A$1:$D$76,4,0)</f>
        <v>98.425196850393704</v>
      </c>
      <c r="EU514" s="18">
        <f>VLOOKUP(A514,[10]Hoja5!$A$1:$D$75,2,0)</f>
        <v>1</v>
      </c>
      <c r="EV514" s="38">
        <v>0</v>
      </c>
      <c r="EW514" s="18">
        <v>0</v>
      </c>
      <c r="EX514" s="31"/>
      <c r="EY514" s="188">
        <v>69.841269841269849</v>
      </c>
      <c r="EZ514" s="189">
        <v>22</v>
      </c>
      <c r="FA514" s="188">
        <v>56.737588652482266</v>
      </c>
      <c r="FB514" s="189">
        <v>16</v>
      </c>
      <c r="FC514" s="38">
        <f>VLOOKUP(A514,[10]Hoja15!$A$1:$D$63,4,0)</f>
        <v>138.50415512465375</v>
      </c>
      <c r="FD514" s="18">
        <f>VLOOKUP(A514,[10]Hoja15!$A$1:$D$63,2,0)</f>
        <v>2</v>
      </c>
      <c r="FE514" s="38">
        <v>0</v>
      </c>
      <c r="FF514" s="18">
        <v>0</v>
      </c>
      <c r="FG514" s="18">
        <v>0</v>
      </c>
      <c r="FH514" s="18">
        <v>0</v>
      </c>
      <c r="FI514" s="18">
        <v>0</v>
      </c>
      <c r="FJ514" s="18">
        <v>0</v>
      </c>
      <c r="FK514" s="38">
        <f>VLOOKUP(A514,[10]Hoja19!$A$1:$D$97,4,0)</f>
        <v>138.50415512465375</v>
      </c>
      <c r="FL514" s="18">
        <f>VLOOKUP(A514,[10]Hoja19!$A$1:$D$97,2,0)</f>
        <v>2</v>
      </c>
      <c r="FM514" s="38">
        <v>0</v>
      </c>
      <c r="FN514" s="18">
        <v>0</v>
      </c>
      <c r="FO514" s="38">
        <f>VLOOKUP(A514,[10]Hoja21!$A$1:$D$101,4,0)</f>
        <v>138.50415512465375</v>
      </c>
      <c r="FP514" s="18">
        <f>VLOOKUP(A514,[10]Hoja21!$A$1:$D$101,2,0)</f>
        <v>2</v>
      </c>
      <c r="FQ514" s="38">
        <v>0</v>
      </c>
      <c r="FR514" s="18">
        <v>0</v>
      </c>
      <c r="FS514" s="38">
        <f>VLOOKUP(A514,'[3]2019'!$A$8:$M$140,13,0)</f>
        <v>1.5128593040847202</v>
      </c>
      <c r="FT514" s="18">
        <f>VLOOKUP(A514,'[3]2019'!$A$8:$M$140,12,0)</f>
        <v>1</v>
      </c>
      <c r="FU514" s="38">
        <f>VLOOKUP(A514,'[3]2019'!$A$8:$O$140,15,0)</f>
        <v>1.6977928692699491</v>
      </c>
      <c r="FV514" s="18">
        <f>VLOOKUP(A514,'[3]2019'!$A$8:$O$140,14,0)</f>
        <v>1</v>
      </c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</row>
    <row r="515" spans="1:243" s="11" customFormat="1" ht="12.75">
      <c r="A515" s="17" t="s">
        <v>1084</v>
      </c>
      <c r="B515" s="18" t="s">
        <v>1085</v>
      </c>
      <c r="C515" s="17" t="s">
        <v>730</v>
      </c>
      <c r="D515" s="25">
        <v>6</v>
      </c>
      <c r="E515" s="27">
        <v>2019</v>
      </c>
      <c r="F515" s="31"/>
      <c r="G515" s="194">
        <v>8218</v>
      </c>
      <c r="H515" s="194">
        <v>3147</v>
      </c>
      <c r="I515" s="194">
        <v>5071</v>
      </c>
      <c r="J515" s="202">
        <v>27</v>
      </c>
      <c r="K515" s="40">
        <f>VLOOKUP(A515,'[6]1.COBERTURA  DANE'!$B$7:$G$139,5,0)</f>
        <v>1765</v>
      </c>
      <c r="L515" s="26">
        <v>88.68</v>
      </c>
      <c r="M515" s="32">
        <v>5797</v>
      </c>
      <c r="N515" s="187">
        <v>759</v>
      </c>
      <c r="O515" s="187">
        <v>382</v>
      </c>
      <c r="P515" s="187">
        <v>377</v>
      </c>
      <c r="Q515" s="196">
        <f>VLOOKUP($A515,[7]Hoja1!$A$1:$H$3750,6,0)</f>
        <v>908</v>
      </c>
      <c r="R515" s="196">
        <f>VLOOKUP($A515,[7]Hoja1!$A$1:$H$3750,7,0)</f>
        <v>456</v>
      </c>
      <c r="S515" s="196">
        <f>VLOOKUP($A515,[7]Hoja1!$A$1:$H$3750,8,0)</f>
        <v>452</v>
      </c>
      <c r="T515" s="187">
        <v>737</v>
      </c>
      <c r="U515" s="187">
        <v>368</v>
      </c>
      <c r="V515" s="187">
        <v>369</v>
      </c>
      <c r="W515" s="198">
        <f>VLOOKUP($A515,[7]Hoja1!$A$1:$K$3750,9,0)</f>
        <v>877</v>
      </c>
      <c r="X515" s="198">
        <f>VLOOKUP($A515,[7]Hoja1!$A$1:$K$3750,10,0)</f>
        <v>439</v>
      </c>
      <c r="Y515" s="198">
        <f>VLOOKUP($A515,[7]Hoja1!$A$1:$K$3750,11,0)</f>
        <v>438</v>
      </c>
      <c r="Z515" s="187">
        <v>710</v>
      </c>
      <c r="AA515" s="187">
        <v>358</v>
      </c>
      <c r="AB515" s="187">
        <v>352</v>
      </c>
      <c r="AC515" s="198">
        <f>VLOOKUP(A515,[7]Hoja1!$A$1:$Q$3765,12,0)</f>
        <v>818</v>
      </c>
      <c r="AD515" s="198">
        <f>VLOOKUP($A515,[7]Hoja1!$A$1:$Q$3765,13,0)</f>
        <v>416</v>
      </c>
      <c r="AE515" s="198">
        <f>VLOOKUP($A515,[7]Hoja1!$A$1:$Q$3750,14,0)</f>
        <v>402</v>
      </c>
      <c r="AF515" s="187">
        <v>641</v>
      </c>
      <c r="AG515" s="187">
        <v>330</v>
      </c>
      <c r="AH515" s="187">
        <v>311</v>
      </c>
      <c r="AI515" s="198">
        <f>VLOOKUP($A515,[7]Hoja1!$A$1:$Q$3750,15,0)</f>
        <v>1279</v>
      </c>
      <c r="AJ515" s="198">
        <f>VLOOKUP($A515,[7]Hoja1!$A$1:$Q$3750,16,0)</f>
        <v>637</v>
      </c>
      <c r="AK515" s="198">
        <f>VLOOKUP($A515,[7]Hoja1!$A$1:$Q$3750,17,0)</f>
        <v>642</v>
      </c>
      <c r="AL515" s="187">
        <v>579</v>
      </c>
      <c r="AM515" s="187">
        <v>293</v>
      </c>
      <c r="AN515" s="187">
        <v>286</v>
      </c>
      <c r="AO515" s="31"/>
      <c r="AP515" s="31"/>
      <c r="AQ515" s="31"/>
      <c r="AR515" s="31"/>
      <c r="AS515" s="27"/>
      <c r="AT515" s="31"/>
      <c r="AU515" s="31"/>
      <c r="AV515" s="31"/>
      <c r="AW515" s="31"/>
      <c r="AX515" s="38">
        <f>VLOOKUP(A515,[2]INFANTIL!$A$8:$AE$140,31,0)</f>
        <v>11.76470588235294</v>
      </c>
      <c r="AY515" s="18">
        <f>VLOOKUP(A515,[2]INFANTIL!$A$8:$AE$140,30,0)</f>
        <v>1</v>
      </c>
      <c r="AZ515" s="199">
        <f>VLOOKUP(A515,'[3]2019'!$A$8:$E$140,5,0)</f>
        <v>2.6350461133069829</v>
      </c>
      <c r="BA515" s="23">
        <f>VLOOKUP(A515,'[3]2019'!$A$8:$F$140,4,0)</f>
        <v>2</v>
      </c>
      <c r="BB515" s="22">
        <f>VLOOKUP(A515,'[2]MATERNAS DIRECTAS'!$A$8:$AE$140,31,0)</f>
        <v>0</v>
      </c>
      <c r="BC515" s="23">
        <f>VLOOKUP(A515,'[2]MATERNAS DIRECTAS'!$A$8:$AE$140,30,0)</f>
        <v>0</v>
      </c>
      <c r="BD515" s="28">
        <v>0</v>
      </c>
      <c r="BE515" s="29">
        <v>0</v>
      </c>
      <c r="BF515" s="38">
        <f>VLOOKUP(A515,[8]Controles!$A$7:$P$139,12,0)</f>
        <v>8.235294117647058</v>
      </c>
      <c r="BG515" s="18">
        <f>VLOOKUP(A515,[8]Controles!$A$7:$L$139,11,0)</f>
        <v>7</v>
      </c>
      <c r="BH515" s="38">
        <f>VLOOKUP(A515,[8]Peso!$A$7:$D$139,4,0)</f>
        <v>5.8823529411764701</v>
      </c>
      <c r="BI515" s="18">
        <f>VLOOKUP(A515,[8]Peso!$A$7:$D$139,3,0)</f>
        <v>5</v>
      </c>
      <c r="BJ515" s="22">
        <f>VLOOKUP(A515,'[2]EDA &lt; 5AÑOS'!$A$8:$AE$140,31,0)</f>
        <v>0</v>
      </c>
      <c r="BK515" s="23">
        <f>VLOOKUP(A515,'[2]EDA &lt; 5AÑOS'!$A$8:$AE$140,30,0)</f>
        <v>0</v>
      </c>
      <c r="BL515" s="22">
        <f>VLOOKUP(A515,'[2]IRA &lt; 5AÑOS'!$A$8:$AE$140,31,0)</f>
        <v>0</v>
      </c>
      <c r="BM515" s="23">
        <f>VLOOKUP(A515,'[2]IRA &lt; 5AÑOS'!$A$8:$AE$140,30,0)</f>
        <v>0</v>
      </c>
      <c r="BN515" s="18">
        <v>0</v>
      </c>
      <c r="BO515" s="18">
        <v>0</v>
      </c>
      <c r="BP515" s="18">
        <v>0</v>
      </c>
      <c r="BQ515" s="18">
        <v>0</v>
      </c>
      <c r="BR515" s="37">
        <v>0</v>
      </c>
      <c r="BS515" s="26">
        <v>0</v>
      </c>
      <c r="BT515" s="18">
        <v>0</v>
      </c>
      <c r="BU515" s="18">
        <v>0</v>
      </c>
      <c r="BV515" s="201">
        <v>0.10280373831775701</v>
      </c>
      <c r="BW515" s="201">
        <v>1</v>
      </c>
      <c r="BX515" s="201">
        <v>0.93457943925233644</v>
      </c>
      <c r="BY515" s="201">
        <v>1</v>
      </c>
      <c r="BZ515" s="201">
        <v>0.93457943925233644</v>
      </c>
      <c r="CA515" s="201">
        <v>0.8380281690140845</v>
      </c>
      <c r="CB515" s="201">
        <v>0.81690140845070425</v>
      </c>
      <c r="CC515" s="18" t="str">
        <f>VLOOKUP(A515,[9]ESTADISTICAS_EN_EDUCACION_BASIC!$C$3:$AK$127,10,0)</f>
        <v>96.9</v>
      </c>
      <c r="CD515" s="18">
        <f>VLOOKUP(A515,[9]ESTADISTICAS_EN_EDUCACION_BASIC!$C$3:$AK$158,5,0)</f>
        <v>85</v>
      </c>
      <c r="CE515" s="18" t="str">
        <f>VLOOKUP(A515,[9]ESTADISTICAS_EN_EDUCACION_BASIC!$C$3:$AK$127,17,0)</f>
        <v>1.63</v>
      </c>
      <c r="CF515" s="24"/>
      <c r="CG515" s="24"/>
      <c r="CH515" s="20">
        <v>0</v>
      </c>
      <c r="CI515" s="21">
        <v>0</v>
      </c>
      <c r="CJ515" s="38">
        <f>VLOOKUP(A515,'[3]2019'!$A$8:$G$140,7,0)</f>
        <v>0</v>
      </c>
      <c r="CK515" s="18">
        <f>VLOOKUP(A515,'[3]2019'!$A$9:$G$140,6,0)</f>
        <v>0</v>
      </c>
      <c r="CL515" s="18">
        <v>0</v>
      </c>
      <c r="CM515" s="26">
        <v>0</v>
      </c>
      <c r="CN515" s="18">
        <v>0</v>
      </c>
      <c r="CO515" s="18">
        <v>0</v>
      </c>
      <c r="CP515" s="18">
        <v>0</v>
      </c>
      <c r="CQ515" s="18">
        <v>0</v>
      </c>
      <c r="CR515" s="18">
        <v>0</v>
      </c>
      <c r="CS515" s="18">
        <v>0</v>
      </c>
      <c r="CT515" s="18">
        <v>0</v>
      </c>
      <c r="CU515" s="18">
        <v>0</v>
      </c>
      <c r="CV515" s="18">
        <v>0</v>
      </c>
      <c r="CW515" s="18">
        <v>0</v>
      </c>
      <c r="CX515" s="18">
        <v>0</v>
      </c>
      <c r="CY515" s="18">
        <v>0</v>
      </c>
      <c r="CZ515" s="38">
        <v>0</v>
      </c>
      <c r="DA515" s="18">
        <v>0</v>
      </c>
      <c r="DB515" s="38">
        <f>VLOOKUP(A515,'[3]2019'!$A$8:$I$140,9,0)</f>
        <v>0</v>
      </c>
      <c r="DC515" s="18">
        <f>VLOOKUP(A515,'[3]2019'!$A$8:$I$140,8,0)</f>
        <v>0</v>
      </c>
      <c r="DD515" s="18" t="str">
        <f>VLOOKUP(A515,[9]ESTADISTICAS_EN_EDUCACION_BASIC!$C$3:$AK$127,11,0)</f>
        <v>169.3</v>
      </c>
      <c r="DE515" s="18">
        <f>VLOOKUP($A515,[9]ESTADISTICAS_EN_EDUCACION_BASIC!$C$3:$AK$127,6,0)</f>
        <v>132</v>
      </c>
      <c r="DF515" s="18" t="str">
        <f>VLOOKUP($A515,[9]ESTADISTICAS_EN_EDUCACION_BASIC!$C$3:$AK$127,18,0)</f>
        <v>2.79</v>
      </c>
      <c r="DG515" s="18" t="str">
        <f>VLOOKUP($A515,[9]ESTADISTICAS_EN_EDUCACION_BASIC!$C$3:$AK$127,28,0)</f>
        <v>2.98</v>
      </c>
      <c r="DH515" s="38">
        <v>0</v>
      </c>
      <c r="DI515" s="18">
        <v>0</v>
      </c>
      <c r="DJ515" s="38">
        <f>VLOOKUP(A515,'[10]AS 6 - 11'!$A$1:$D$84,4,0)</f>
        <v>114.02508551881414</v>
      </c>
      <c r="DK515" s="18">
        <f>VLOOKUP(A515,'[10]AS 6 - 11'!$A$1:$D$84,2,0)</f>
        <v>1</v>
      </c>
      <c r="DL515" s="18">
        <v>0</v>
      </c>
      <c r="DM515" s="18">
        <v>0</v>
      </c>
      <c r="DN515" s="38">
        <v>0</v>
      </c>
      <c r="DO515" s="18">
        <v>0</v>
      </c>
      <c r="DP515" s="18">
        <v>0</v>
      </c>
      <c r="DQ515" s="18">
        <v>0</v>
      </c>
      <c r="DR515" s="18">
        <v>0</v>
      </c>
      <c r="DS515" s="18">
        <v>0</v>
      </c>
      <c r="DT515" s="18">
        <v>0</v>
      </c>
      <c r="DU515" s="18">
        <v>0</v>
      </c>
      <c r="DV515" s="18">
        <v>0</v>
      </c>
      <c r="DW515" s="18">
        <v>0</v>
      </c>
      <c r="DX515" s="18">
        <v>0</v>
      </c>
      <c r="DY515" s="18">
        <v>0</v>
      </c>
      <c r="DZ515" s="188">
        <v>2.8409090909090908</v>
      </c>
      <c r="EA515" s="189">
        <v>1</v>
      </c>
      <c r="EB515" s="188">
        <v>64.308681672025713</v>
      </c>
      <c r="EC515" s="189">
        <v>20</v>
      </c>
      <c r="ED515" s="38">
        <f>VLOOKUP(A515,'[3]2019'!$A$8:$K$140,11,0)</f>
        <v>4.6801872074882995</v>
      </c>
      <c r="EE515" s="18">
        <f>VLOOKUP(A515,'[3]2019'!$A$8:$K$140,10,0)</f>
        <v>3</v>
      </c>
      <c r="EF515" s="18" t="str">
        <f>VLOOKUP($A515,[9]ESTADISTICAS_EN_EDUCACION_BASIC!$C$3:$AK$127,11,0)</f>
        <v>169.3</v>
      </c>
      <c r="EG515" s="18" t="str">
        <f>VLOOKUP($A515,[9]ESTADISTICAS_EN_EDUCACION_BASIC!$C$3:$AK$127,7,0)</f>
        <v>91.1</v>
      </c>
      <c r="EH515" s="18" t="str">
        <f>VLOOKUP($A515,[9]ESTADISTICAS_EN_EDUCACION_BASIC!$C$3:$AK$127,18,0)</f>
        <v>2.79</v>
      </c>
      <c r="EI515" s="18" t="str">
        <f>VLOOKUP($A515,[9]ESTADISTICAS_EN_EDUCACION_BASIC!$C$3:$AK$127,29,0)</f>
        <v>6.28</v>
      </c>
      <c r="EJ515" s="31"/>
      <c r="EK515" s="31"/>
      <c r="EL515" s="18" t="str">
        <f>VLOOKUP($A515,[9]ESTADISTICAS_EN_EDUCACION_BASIC!$C$3:$AK$127,13,0)</f>
        <v>85.1</v>
      </c>
      <c r="EM515" s="18" t="str">
        <f>VLOOKUP($A515,[9]ESTADISTICAS_EN_EDUCACION_BASIC!$C$3:$AK$127,8,0)</f>
        <v>43.7</v>
      </c>
      <c r="EN515" s="18" t="str">
        <f>VLOOKUP($A515,[9]ESTADISTICAS_EN_EDUCACION_BASIC!$C$3:$AK$127,20,0)</f>
        <v>9.47</v>
      </c>
      <c r="EO515" s="18" t="str">
        <f>VLOOKUP($A515,[9]ESTADISTICAS_EN_EDUCACION_BASIC!$C$3:$AK$127,30,0)</f>
        <v>3.68</v>
      </c>
      <c r="EP515" s="18">
        <v>0</v>
      </c>
      <c r="EQ515" s="18">
        <v>0</v>
      </c>
      <c r="ER515" s="38">
        <v>0</v>
      </c>
      <c r="ES515" s="18">
        <v>0</v>
      </c>
      <c r="ET515" s="38">
        <f>VLOOKUP(A515,[10]Hoja5!$A$1:$D$76,4,0)</f>
        <v>122.24938875305624</v>
      </c>
      <c r="EU515" s="18">
        <f>VLOOKUP(A515,[10]Hoja5!$A$1:$D$75,2,0)</f>
        <v>1</v>
      </c>
      <c r="EV515" s="38">
        <v>0</v>
      </c>
      <c r="EW515" s="18">
        <v>0</v>
      </c>
      <c r="EX515" s="31"/>
      <c r="EY515" s="188">
        <v>90.909090909090907</v>
      </c>
      <c r="EZ515" s="189">
        <v>26</v>
      </c>
      <c r="FA515" s="188">
        <v>70.23411371237458</v>
      </c>
      <c r="FB515" s="189">
        <v>21</v>
      </c>
      <c r="FC515" s="38">
        <f>VLOOKUP(A515,[10]Hoja15!$A$1:$D$63,4,0)</f>
        <v>78.186082877247856</v>
      </c>
      <c r="FD515" s="18">
        <f>VLOOKUP(A515,[10]Hoja15!$A$1:$D$63,2,0)</f>
        <v>1</v>
      </c>
      <c r="FE515" s="38">
        <v>0</v>
      </c>
      <c r="FF515" s="18">
        <v>0</v>
      </c>
      <c r="FG515" s="18">
        <v>0</v>
      </c>
      <c r="FH515" s="18">
        <v>0</v>
      </c>
      <c r="FI515" s="18">
        <v>0</v>
      </c>
      <c r="FJ515" s="18">
        <v>0</v>
      </c>
      <c r="FK515" s="38">
        <f>VLOOKUP(A515,[10]Hoja19!$A$1:$D$97,4,0)</f>
        <v>78.186082877247856</v>
      </c>
      <c r="FL515" s="18">
        <f>VLOOKUP(A515,[10]Hoja19!$A$1:$D$97,2,0)</f>
        <v>1</v>
      </c>
      <c r="FM515" s="38">
        <v>0</v>
      </c>
      <c r="FN515" s="18">
        <v>0</v>
      </c>
      <c r="FO515" s="38">
        <f>VLOOKUP(A515,[10]Hoja21!$A$1:$D$101,4,0)</f>
        <v>78.186082877247856</v>
      </c>
      <c r="FP515" s="18">
        <f>VLOOKUP(A515,[10]Hoja21!$A$1:$D$101,2,0)</f>
        <v>1</v>
      </c>
      <c r="FQ515" s="38">
        <f>VLOOKUP(A515,[10]Hoja22!$A$1:$D$60,4,0)</f>
        <v>78.186082877247856</v>
      </c>
      <c r="FR515" s="18">
        <f>VLOOKUP(A515,[10]Hoja22!$A$1:$D$60,2,0)</f>
        <v>1</v>
      </c>
      <c r="FS515" s="38">
        <f>VLOOKUP(A515,'[3]2019'!$A$8:$M$140,13,0)</f>
        <v>8.6355785837651116</v>
      </c>
      <c r="FT515" s="18">
        <f>VLOOKUP(A515,'[3]2019'!$A$8:$M$140,12,0)</f>
        <v>5</v>
      </c>
      <c r="FU515" s="38">
        <f>VLOOKUP(A515,'[3]2019'!$A$8:$O$140,15,0)</f>
        <v>0</v>
      </c>
      <c r="FV515" s="18">
        <f>VLOOKUP(A515,'[3]2019'!$A$8:$O$140,14,0)</f>
        <v>0</v>
      </c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</row>
    <row r="516" spans="1:243" s="11" customFormat="1" ht="12.75">
      <c r="A516" s="17" t="s">
        <v>1094</v>
      </c>
      <c r="B516" s="18" t="s">
        <v>1095</v>
      </c>
      <c r="C516" s="17" t="s">
        <v>427</v>
      </c>
      <c r="D516" s="25">
        <v>4</v>
      </c>
      <c r="E516" s="27">
        <v>2019</v>
      </c>
      <c r="F516" s="31"/>
      <c r="G516" s="194">
        <v>66399</v>
      </c>
      <c r="H516" s="194">
        <v>46348</v>
      </c>
      <c r="I516" s="194">
        <v>20051</v>
      </c>
      <c r="J516" s="200">
        <v>70.8</v>
      </c>
      <c r="K516" s="40">
        <f>VLOOKUP(A516,'[6]1.COBERTURA  DANE'!$B$7:$G$139,5,0)</f>
        <v>40077</v>
      </c>
      <c r="L516" s="26">
        <v>28.81</v>
      </c>
      <c r="M516" s="32">
        <v>16307</v>
      </c>
      <c r="N516" s="187">
        <v>5145</v>
      </c>
      <c r="O516" s="187">
        <v>2731</v>
      </c>
      <c r="P516" s="187">
        <v>2414</v>
      </c>
      <c r="Q516" s="196">
        <f>VLOOKUP($A516,[7]Hoja1!$A$1:$H$3750,6,0)</f>
        <v>6162</v>
      </c>
      <c r="R516" s="196">
        <f>VLOOKUP($A516,[7]Hoja1!$A$1:$H$3750,7,0)</f>
        <v>3268</v>
      </c>
      <c r="S516" s="196">
        <f>VLOOKUP($A516,[7]Hoja1!$A$1:$H$3750,8,0)</f>
        <v>2894</v>
      </c>
      <c r="T516" s="187">
        <v>5037</v>
      </c>
      <c r="U516" s="187">
        <v>2643</v>
      </c>
      <c r="V516" s="187">
        <v>2394</v>
      </c>
      <c r="W516" s="198">
        <f>VLOOKUP($A516,[7]Hoja1!$A$1:$K$3750,9,0)</f>
        <v>6024</v>
      </c>
      <c r="X516" s="198">
        <f>VLOOKUP($A516,[7]Hoja1!$A$1:$K$3750,10,0)</f>
        <v>3144</v>
      </c>
      <c r="Y516" s="198">
        <f>VLOOKUP($A516,[7]Hoja1!$A$1:$K$3750,11,0)</f>
        <v>2880</v>
      </c>
      <c r="Z516" s="187">
        <v>5064</v>
      </c>
      <c r="AA516" s="187">
        <v>2610</v>
      </c>
      <c r="AB516" s="187">
        <v>2454</v>
      </c>
      <c r="AC516" s="198">
        <f>VLOOKUP(A516,[7]Hoja1!$A$1:$Q$3765,12,0)</f>
        <v>6272</v>
      </c>
      <c r="AD516" s="198">
        <f>VLOOKUP($A516,[7]Hoja1!$A$1:$Q$3765,13,0)</f>
        <v>3205</v>
      </c>
      <c r="AE516" s="198">
        <f>VLOOKUP($A516,[7]Hoja1!$A$1:$Q$3750,14,0)</f>
        <v>3067</v>
      </c>
      <c r="AF516" s="187">
        <v>5479</v>
      </c>
      <c r="AG516" s="187">
        <v>2773</v>
      </c>
      <c r="AH516" s="187">
        <v>2706</v>
      </c>
      <c r="AI516" s="198">
        <f>VLOOKUP($A516,[7]Hoja1!$A$1:$Q$3750,15,0)</f>
        <v>12862</v>
      </c>
      <c r="AJ516" s="198">
        <f>VLOOKUP($A516,[7]Hoja1!$A$1:$Q$3750,16,0)</f>
        <v>6465</v>
      </c>
      <c r="AK516" s="198">
        <f>VLOOKUP($A516,[7]Hoja1!$A$1:$Q$3750,17,0)</f>
        <v>6397</v>
      </c>
      <c r="AL516" s="187">
        <v>5969</v>
      </c>
      <c r="AM516" s="187">
        <v>2992</v>
      </c>
      <c r="AN516" s="187">
        <v>2977</v>
      </c>
      <c r="AO516" s="31"/>
      <c r="AP516" s="31"/>
      <c r="AQ516" s="31"/>
      <c r="AR516" s="31"/>
      <c r="AS516" s="27"/>
      <c r="AT516" s="31"/>
      <c r="AU516" s="31"/>
      <c r="AV516" s="31"/>
      <c r="AW516" s="31"/>
      <c r="AX516" s="38">
        <f>VLOOKUP(A516,[2]INFANTIL!$A$8:$AE$140,31,0)</f>
        <v>12.987012987012989</v>
      </c>
      <c r="AY516" s="18">
        <f>VLOOKUP(A516,[2]INFANTIL!$A$8:$AE$140,30,0)</f>
        <v>12</v>
      </c>
      <c r="AZ516" s="199">
        <f>VLOOKUP(A516,'[3]2019'!$A$8:$E$140,5,0)</f>
        <v>2.7210884353741496</v>
      </c>
      <c r="BA516" s="23">
        <f>VLOOKUP(A516,'[3]2019'!$A$8:$F$140,4,0)</f>
        <v>14</v>
      </c>
      <c r="BB516" s="22">
        <f>VLOOKUP(A516,'[2]MATERNAS DIRECTAS'!$A$8:$AE$140,31,0)</f>
        <v>0</v>
      </c>
      <c r="BC516" s="23">
        <f>VLOOKUP(A516,'[2]MATERNAS DIRECTAS'!$A$8:$AE$140,30,0)</f>
        <v>0</v>
      </c>
      <c r="BD516" s="28">
        <v>0</v>
      </c>
      <c r="BE516" s="29">
        <v>0</v>
      </c>
      <c r="BF516" s="38">
        <f>VLOOKUP(A516,[8]Controles!$A$7:$P$139,12,0)</f>
        <v>3.8961038961038961</v>
      </c>
      <c r="BG516" s="18">
        <f>VLOOKUP(A516,[8]Controles!$A$7:$L$139,11,0)</f>
        <v>36</v>
      </c>
      <c r="BH516" s="38">
        <f>VLOOKUP(A516,[8]Peso!$A$7:$D$139,4,0)</f>
        <v>10.606060606060606</v>
      </c>
      <c r="BI516" s="18">
        <f>VLOOKUP(A516,[8]Peso!$A$7:$D$139,3,0)</f>
        <v>98</v>
      </c>
      <c r="BJ516" s="22">
        <f>VLOOKUP(A516,'[2]EDA &lt; 5AÑOS'!$A$8:$AE$140,31,0)</f>
        <v>19.436345966958214</v>
      </c>
      <c r="BK516" s="23">
        <f>VLOOKUP(A516,'[2]EDA &lt; 5AÑOS'!$A$8:$AE$140,30,0)</f>
        <v>1</v>
      </c>
      <c r="BL516" s="22">
        <f>VLOOKUP(A516,'[2]IRA &lt; 5AÑOS'!$A$8:$AE$140,31,0)</f>
        <v>0</v>
      </c>
      <c r="BM516" s="23">
        <f>VLOOKUP(A516,'[2]IRA &lt; 5AÑOS'!$A$8:$AE$140,30,0)</f>
        <v>0</v>
      </c>
      <c r="BN516" s="18">
        <v>0</v>
      </c>
      <c r="BO516" s="18">
        <v>0</v>
      </c>
      <c r="BP516" s="18">
        <v>0</v>
      </c>
      <c r="BQ516" s="18">
        <v>0</v>
      </c>
      <c r="BR516" s="37">
        <v>0</v>
      </c>
      <c r="BS516" s="26">
        <v>0</v>
      </c>
      <c r="BT516" s="18">
        <v>0</v>
      </c>
      <c r="BU516" s="18">
        <v>0</v>
      </c>
      <c r="BV516" s="201">
        <v>5.7052297939778132E-2</v>
      </c>
      <c r="BW516" s="201">
        <v>1.1442155309033279</v>
      </c>
      <c r="BX516" s="201">
        <v>1.1251980982567353</v>
      </c>
      <c r="BY516" s="201">
        <v>1.1378763866877972</v>
      </c>
      <c r="BZ516" s="201">
        <v>1.1172741679873217</v>
      </c>
      <c r="CA516" s="201">
        <v>1.0127298444130128</v>
      </c>
      <c r="CB516" s="201">
        <v>0.983026874115983</v>
      </c>
      <c r="CC516" s="18" t="str">
        <f>VLOOKUP(A516,[9]ESTADISTICAS_EN_EDUCACION_BASIC!$C$3:$AK$127,10,0)</f>
        <v>76.8</v>
      </c>
      <c r="CD516" s="18">
        <f>VLOOKUP(A516,[9]ESTADISTICAS_EN_EDUCACION_BASIC!$C$3:$AK$158,5,0)</f>
        <v>72</v>
      </c>
      <c r="CE516" s="18" t="str">
        <f>VLOOKUP(A516,[9]ESTADISTICAS_EN_EDUCACION_BASIC!$C$3:$AK$127,17,0)</f>
        <v>1.69</v>
      </c>
      <c r="CF516" s="24"/>
      <c r="CG516" s="24"/>
      <c r="CH516" s="20" t="e">
        <f>VLOOKUP(A516,#REF!,4,0)</f>
        <v>#REF!</v>
      </c>
      <c r="CI516" s="21" t="e">
        <f>VLOOKUP(A516,#REF!,2,0)</f>
        <v>#REF!</v>
      </c>
      <c r="CJ516" s="38">
        <f>VLOOKUP(A516,'[3]2019'!$A$8:$G$140,7,0)</f>
        <v>0.39706174310105219</v>
      </c>
      <c r="CK516" s="18">
        <f>VLOOKUP(A516,'[3]2019'!$A$9:$G$140,6,0)</f>
        <v>2</v>
      </c>
      <c r="CL516" s="18">
        <v>19.489999999999998</v>
      </c>
      <c r="CM516" s="26">
        <v>1</v>
      </c>
      <c r="CN516" s="38">
        <v>136.43</v>
      </c>
      <c r="CO516" s="18">
        <v>7</v>
      </c>
      <c r="CP516" s="18">
        <v>0</v>
      </c>
      <c r="CQ516" s="18">
        <v>0</v>
      </c>
      <c r="CR516" s="18">
        <v>0</v>
      </c>
      <c r="CS516" s="18">
        <v>0</v>
      </c>
      <c r="CT516" s="18">
        <v>0</v>
      </c>
      <c r="CU516" s="18">
        <v>0</v>
      </c>
      <c r="CV516" s="18">
        <v>0</v>
      </c>
      <c r="CW516" s="18">
        <v>0</v>
      </c>
      <c r="CX516" s="18">
        <v>0</v>
      </c>
      <c r="CY516" s="18">
        <v>0</v>
      </c>
      <c r="CZ516" s="38">
        <v>0</v>
      </c>
      <c r="DA516" s="18">
        <v>0</v>
      </c>
      <c r="DB516" s="38">
        <f>VLOOKUP(A516,'[3]2019'!$A$8:$I$140,9,0)</f>
        <v>0.59241706161137442</v>
      </c>
      <c r="DC516" s="18">
        <f>VLOOKUP(A516,'[3]2019'!$A$8:$I$140,8,0)</f>
        <v>3</v>
      </c>
      <c r="DD516" s="18" t="str">
        <f>VLOOKUP(A516,[9]ESTADISTICAS_EN_EDUCACION_BASIC!$C$3:$AK$127,11,0)</f>
        <v>95.7</v>
      </c>
      <c r="DE516" s="18" t="str">
        <f>VLOOKUP($A516,[9]ESTADISTICAS_EN_EDUCACION_BASIC!$C$3:$AK$127,6,0)</f>
        <v>84.9</v>
      </c>
      <c r="DF516" s="18" t="str">
        <f>VLOOKUP($A516,[9]ESTADISTICAS_EN_EDUCACION_BASIC!$C$3:$AK$127,18,0)</f>
        <v>1.82</v>
      </c>
      <c r="DG516" s="18" t="str">
        <f>VLOOKUP($A516,[9]ESTADISTICAS_EN_EDUCACION_BASIC!$C$3:$AK$127,28,0)</f>
        <v>5.18</v>
      </c>
      <c r="DH516" s="38">
        <f>VLOOKUP(A516,[10]Hoja4!$A$1:$D$63,4,0)</f>
        <v>16.600265604249667</v>
      </c>
      <c r="DI516" s="18">
        <f>VLOOKUP(A516,[10]Hoja4!$A$1:$D$63,2,0)</f>
        <v>1</v>
      </c>
      <c r="DJ516" s="38">
        <f>VLOOKUP(A516,'[10]AS 6 - 11'!$A$1:$D$84,4,0)</f>
        <v>199.20318725099602</v>
      </c>
      <c r="DK516" s="18">
        <f>VLOOKUP(A516,'[10]AS 6 - 11'!$A$1:$D$84,2,0)</f>
        <v>12</v>
      </c>
      <c r="DL516" s="18">
        <v>0</v>
      </c>
      <c r="DM516" s="18">
        <v>0</v>
      </c>
      <c r="DN516" s="38">
        <f>VLOOKUP(A516,[10]Hoja8!$A$1:$D$72,4,0)</f>
        <v>15.943877551020407</v>
      </c>
      <c r="DO516" s="18">
        <f>VLOOKUP(A516,[10]Hoja8!$A$1:$D$72,2,0)</f>
        <v>1</v>
      </c>
      <c r="DP516" s="38">
        <f>VLOOKUP(A516,[10]Hoja10!$A$1:$D$61,4,0)</f>
        <v>31.887755102040813</v>
      </c>
      <c r="DQ516" s="18">
        <f>VLOOKUP(A516,[10]Hoja10!$A$1:$D$61,2,0)</f>
        <v>2</v>
      </c>
      <c r="DR516" s="18">
        <v>0</v>
      </c>
      <c r="DS516" s="18">
        <v>0</v>
      </c>
      <c r="DT516" s="38">
        <f>VLOOKUP(A516,[10]Hoja12!$A$1:$D$41,4,0)</f>
        <v>15.943877551020407</v>
      </c>
      <c r="DU516" s="18">
        <f>VLOOKUP(A516,[10]Hoja12!$A$1:$D$41,2,0)</f>
        <v>1</v>
      </c>
      <c r="DV516" s="38">
        <f>VLOOKUP(A516,[10]Hoja13!$A$1:$D$20,4,0)</f>
        <v>15.943877551020407</v>
      </c>
      <c r="DW516" s="18">
        <f>VLOOKUP(A516,[10]Hoja13!$A$1:$D$20,2,0)</f>
        <v>1</v>
      </c>
      <c r="DX516" s="18">
        <v>0</v>
      </c>
      <c r="DY516" s="18">
        <v>0</v>
      </c>
      <c r="DZ516" s="188">
        <v>0.81499592502037488</v>
      </c>
      <c r="EA516" s="189">
        <v>2</v>
      </c>
      <c r="EB516" s="188">
        <v>52.106430155210646</v>
      </c>
      <c r="EC516" s="189">
        <v>141</v>
      </c>
      <c r="ED516" s="38">
        <f>VLOOKUP(A516,'[3]2019'!$A$8:$K$140,11,0)</f>
        <v>0</v>
      </c>
      <c r="EE516" s="18">
        <f>VLOOKUP(A516,'[3]2019'!$A$8:$K$140,10,0)</f>
        <v>0</v>
      </c>
      <c r="EF516" s="18" t="str">
        <f>VLOOKUP($A516,[9]ESTADISTICAS_EN_EDUCACION_BASIC!$C$3:$AK$127,11,0)</f>
        <v>95.7</v>
      </c>
      <c r="EG516" s="18" t="str">
        <f>VLOOKUP($A516,[9]ESTADISTICAS_EN_EDUCACION_BASIC!$C$3:$AK$127,7,0)</f>
        <v>85.9</v>
      </c>
      <c r="EH516" s="18" t="str">
        <f>VLOOKUP($A516,[9]ESTADISTICAS_EN_EDUCACION_BASIC!$C$3:$AK$127,18,0)</f>
        <v>1.82</v>
      </c>
      <c r="EI516" s="18" t="str">
        <f>VLOOKUP($A516,[9]ESTADISTICAS_EN_EDUCACION_BASIC!$C$3:$AK$127,29,0)</f>
        <v>6.22</v>
      </c>
      <c r="EJ516" s="31"/>
      <c r="EK516" s="31"/>
      <c r="EL516" s="18" t="str">
        <f>VLOOKUP($A516,[9]ESTADISTICAS_EN_EDUCACION_BASIC!$C$3:$AK$127,13,0)</f>
        <v>90.1</v>
      </c>
      <c r="EM516" s="18" t="str">
        <f>VLOOKUP($A516,[9]ESTADISTICAS_EN_EDUCACION_BASIC!$C$3:$AK$127,8,0)</f>
        <v>55.3</v>
      </c>
      <c r="EN516" s="18" t="str">
        <f>VLOOKUP($A516,[9]ESTADISTICAS_EN_EDUCACION_BASIC!$C$3:$AK$127,20,0)</f>
        <v>3.54</v>
      </c>
      <c r="EO516" s="18" t="str">
        <f>VLOOKUP($A516,[9]ESTADISTICAS_EN_EDUCACION_BASIC!$C$3:$AK$127,30,0)</f>
        <v>8.45</v>
      </c>
      <c r="EP516" s="38">
        <f>VLOOKUP(A516,[10]Hoja2!$A$1:$D$72,4,0)</f>
        <v>15.943877551020407</v>
      </c>
      <c r="EQ516" s="18">
        <f>VLOOKUP(A516,[10]Hoja2!$A$1:$D$72,2,0)</f>
        <v>1</v>
      </c>
      <c r="ER516" s="38">
        <f>VLOOKUP(A516,[10]Hoja3!$A$1:$D$89,4,0)</f>
        <v>223.21428571428569</v>
      </c>
      <c r="ES516" s="18">
        <f>VLOOKUP(A516,[10]Hoja3!$A$1:$D$89,2,0)</f>
        <v>14</v>
      </c>
      <c r="ET516" s="38">
        <f>VLOOKUP(A516,[10]Hoja5!$A$1:$D$76,4,0)</f>
        <v>15.943877551020407</v>
      </c>
      <c r="EU516" s="18">
        <f>VLOOKUP(A516,[10]Hoja5!$A$1:$D$75,2,0)</f>
        <v>1</v>
      </c>
      <c r="EV516" s="38">
        <f>VLOOKUP(A516,[10]Hoja7!$A$1:$D$76,4,0)</f>
        <v>31.887755102040813</v>
      </c>
      <c r="EW516" s="18">
        <f>VLOOKUP(A516,[10]Hoja7!$A$1:$D$77,2,0)</f>
        <v>2</v>
      </c>
      <c r="EX516" s="31"/>
      <c r="EY516" s="188">
        <v>109.50621430970776</v>
      </c>
      <c r="EZ516" s="189">
        <v>326</v>
      </c>
      <c r="FA516" s="188">
        <v>86.358829749735634</v>
      </c>
      <c r="FB516" s="189">
        <v>245</v>
      </c>
      <c r="FC516" s="38">
        <f>VLOOKUP(A516,[10]Hoja15!$A$1:$D$63,4,0)</f>
        <v>31.099362463069507</v>
      </c>
      <c r="FD516" s="18">
        <f>VLOOKUP(A516,[10]Hoja15!$A$1:$D$63,2,0)</f>
        <v>4</v>
      </c>
      <c r="FE516" s="38">
        <f>VLOOKUP(A516,[10]Hoja16!$A$1:$D$88,4,0)</f>
        <v>38.874203078836885</v>
      </c>
      <c r="FF516" s="18">
        <f>VLOOKUP(A516,[10]Hoja16!$A$1:$D$88,2,0)</f>
        <v>5</v>
      </c>
      <c r="FG516" s="38">
        <f>VLOOKUP(A516,[10]Hoja17!$A$1:$D$33,4,0)</f>
        <v>7.7748406157673768</v>
      </c>
      <c r="FH516" s="18">
        <f>VLOOKUP(A516,[10]Hoja17!$A$1:$D$33,2,0)</f>
        <v>1</v>
      </c>
      <c r="FI516" s="38">
        <f>VLOOKUP(A516,[10]Hoja18!$A$1:$D$40,4,0)</f>
        <v>23.32452184730213</v>
      </c>
      <c r="FJ516" s="18">
        <f>VLOOKUP(A516,[10]Hoja18!$A$1:$D$40,2,0)</f>
        <v>3</v>
      </c>
      <c r="FK516" s="38">
        <f>VLOOKUP(A516,[10]Hoja19!$A$1:$D$97,4,0)</f>
        <v>101.07292800497589</v>
      </c>
      <c r="FL516" s="18">
        <f>VLOOKUP(A516,[10]Hoja19!$A$1:$D$97,2,0)</f>
        <v>13</v>
      </c>
      <c r="FM516" s="38">
        <v>0</v>
      </c>
      <c r="FN516" s="18">
        <v>0</v>
      </c>
      <c r="FO516" s="38">
        <f>VLOOKUP(A516,[10]Hoja21!$A$1:$D$101,4,0)</f>
        <v>23.32452184730213</v>
      </c>
      <c r="FP516" s="18">
        <f>VLOOKUP(A516,[10]Hoja21!$A$1:$D$101,2,0)</f>
        <v>3</v>
      </c>
      <c r="FQ516" s="38">
        <f>VLOOKUP(A516,[10]Hoja22!$A$1:$D$60,4,0)</f>
        <v>38.874203078836885</v>
      </c>
      <c r="FR516" s="18">
        <f>VLOOKUP(A516,[10]Hoja22!$A$1:$D$60,2,0)</f>
        <v>5</v>
      </c>
      <c r="FS516" s="38">
        <f>VLOOKUP(A516,'[3]2019'!$A$8:$M$140,13,0)</f>
        <v>1.5077902496230524</v>
      </c>
      <c r="FT516" s="18">
        <f>VLOOKUP(A516,'[3]2019'!$A$8:$M$140,12,0)</f>
        <v>9</v>
      </c>
      <c r="FU516" s="38">
        <f>VLOOKUP(A516,'[3]2019'!$A$8:$O$140,15,0)</f>
        <v>1.3966480446927374</v>
      </c>
      <c r="FV516" s="18">
        <f>VLOOKUP(A516,'[3]2019'!$A$8:$O$140,14,0)</f>
        <v>8</v>
      </c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</row>
    <row r="517" spans="1:243" s="11" customFormat="1" ht="12.75">
      <c r="A517" s="17" t="s">
        <v>1102</v>
      </c>
      <c r="B517" s="18" t="s">
        <v>1103</v>
      </c>
      <c r="C517" s="17" t="s">
        <v>598</v>
      </c>
      <c r="D517" s="25" t="s">
        <v>1104</v>
      </c>
      <c r="E517" s="27">
        <v>2019</v>
      </c>
      <c r="F517" s="31"/>
      <c r="G517" s="194">
        <v>2483545</v>
      </c>
      <c r="H517" s="194">
        <v>2439470</v>
      </c>
      <c r="I517" s="194">
        <v>44075</v>
      </c>
      <c r="J517" s="200">
        <v>81.05</v>
      </c>
      <c r="K517" s="40">
        <f>VLOOKUP(A517,'[6]1.COBERTURA  DANE'!$B$7:$G$139,5,0)</f>
        <v>2066488</v>
      </c>
      <c r="L517" s="26">
        <v>23.01</v>
      </c>
      <c r="M517" s="32">
        <v>586522</v>
      </c>
      <c r="N517" s="187">
        <v>146601</v>
      </c>
      <c r="O517" s="187">
        <v>74870</v>
      </c>
      <c r="P517" s="187">
        <v>71731</v>
      </c>
      <c r="Q517" s="196">
        <f>VLOOKUP($A517,[7]Hoja1!$A$1:$H$3750,6,0)</f>
        <v>176282</v>
      </c>
      <c r="R517" s="196">
        <f>VLOOKUP($A517,[7]Hoja1!$A$1:$H$3750,7,0)</f>
        <v>89992</v>
      </c>
      <c r="S517" s="196">
        <f>VLOOKUP($A517,[7]Hoja1!$A$1:$H$3750,8,0)</f>
        <v>86290</v>
      </c>
      <c r="T517" s="187">
        <v>150311</v>
      </c>
      <c r="U517" s="187">
        <v>76452</v>
      </c>
      <c r="V517" s="187">
        <v>73859</v>
      </c>
      <c r="W517" s="198">
        <f>VLOOKUP($A517,[7]Hoja1!$A$1:$K$3750,9,0)</f>
        <v>183164</v>
      </c>
      <c r="X517" s="198">
        <f>VLOOKUP($A517,[7]Hoja1!$A$1:$K$3750,10,0)</f>
        <v>93037</v>
      </c>
      <c r="Y517" s="198">
        <f>VLOOKUP($A517,[7]Hoja1!$A$1:$K$3750,11,0)</f>
        <v>90127</v>
      </c>
      <c r="Z517" s="187">
        <v>161664</v>
      </c>
      <c r="AA517" s="187">
        <v>81856</v>
      </c>
      <c r="AB517" s="187">
        <v>79808</v>
      </c>
      <c r="AC517" s="198">
        <f>VLOOKUP(A517,[7]Hoja1!$A$1:$Q$3765,12,0)</f>
        <v>208367</v>
      </c>
      <c r="AD517" s="198">
        <f>VLOOKUP($A517,[7]Hoja1!$A$1:$Q$3765,13,0)</f>
        <v>105311</v>
      </c>
      <c r="AE517" s="198">
        <f>VLOOKUP($A517,[7]Hoja1!$A$1:$Q$3750,14,0)</f>
        <v>103056</v>
      </c>
      <c r="AF517" s="187">
        <v>190010</v>
      </c>
      <c r="AG517" s="187">
        <v>95824</v>
      </c>
      <c r="AH517" s="187">
        <v>94186</v>
      </c>
      <c r="AI517" s="198">
        <f>VLOOKUP($A517,[7]Hoja1!$A$1:$Q$3750,15,0)</f>
        <v>496318</v>
      </c>
      <c r="AJ517" s="198">
        <f>VLOOKUP($A517,[7]Hoja1!$A$1:$Q$3750,16,0)</f>
        <v>248741</v>
      </c>
      <c r="AK517" s="198">
        <f>VLOOKUP($A517,[7]Hoja1!$A$1:$Q$3750,17,0)</f>
        <v>247577</v>
      </c>
      <c r="AL517" s="187">
        <v>228284</v>
      </c>
      <c r="AM517" s="187">
        <v>114467</v>
      </c>
      <c r="AN517" s="187">
        <v>113817</v>
      </c>
      <c r="AO517" s="31"/>
      <c r="AP517" s="31"/>
      <c r="AQ517" s="31"/>
      <c r="AR517" s="31"/>
      <c r="AS517" s="27"/>
      <c r="AT517" s="31"/>
      <c r="AU517" s="31"/>
      <c r="AV517" s="31"/>
      <c r="AW517" s="31"/>
      <c r="AX517" s="38">
        <f>VLOOKUP(A517,[2]INFANTIL!$A$8:$AE$140,31,0)</f>
        <v>7.2621373539278213</v>
      </c>
      <c r="AY517" s="18">
        <f>VLOOKUP(A517,[2]INFANTIL!$A$8:$AE$140,30,0)</f>
        <v>197</v>
      </c>
      <c r="AZ517" s="199">
        <f>VLOOKUP(A517,'[3]2019'!$A$8:$E$140,5,0)</f>
        <v>1.6302753732921331</v>
      </c>
      <c r="BA517" s="23">
        <f>VLOOKUP(A517,'[3]2019'!$A$8:$F$140,4,0)</f>
        <v>239</v>
      </c>
      <c r="BB517" s="22">
        <f>VLOOKUP(A517,'[2]MATERNAS DIRECTAS'!$A$8:$AE$140,31,0)</f>
        <v>11.059092417148966</v>
      </c>
      <c r="BC517" s="23">
        <f>VLOOKUP(A517,'[2]MATERNAS DIRECTAS'!$A$8:$AE$140,30,0)</f>
        <v>3</v>
      </c>
      <c r="BD517" s="28">
        <v>0</v>
      </c>
      <c r="BE517" s="29">
        <v>0</v>
      </c>
      <c r="BF517" s="38">
        <f>VLOOKUP(A517,[8]Controles!$A$7:$P$139,12,0)</f>
        <v>5.2014598001990642</v>
      </c>
      <c r="BG517" s="18">
        <f>VLOOKUP(A517,[8]Controles!$A$7:$L$139,11,0)</f>
        <v>1411</v>
      </c>
      <c r="BH517" s="38">
        <f>VLOOKUP(A517,[8]Peso!$A$7:$D$139,4,0)</f>
        <v>10.085892284439858</v>
      </c>
      <c r="BI517" s="18">
        <f>VLOOKUP(A517,[8]Peso!$A$7:$D$139,3,0)</f>
        <v>2736</v>
      </c>
      <c r="BJ517" s="22">
        <f>VLOOKUP(A517,'[2]EDA &lt; 5AÑOS'!$A$8:$AE$140,31,0)</f>
        <v>1.3642471743030402</v>
      </c>
      <c r="BK517" s="23">
        <f>VLOOKUP(A517,'[2]EDA &lt; 5AÑOS'!$A$8:$AE$140,30,0)</f>
        <v>2</v>
      </c>
      <c r="BL517" s="22">
        <f>VLOOKUP(A517,'[2]IRA &lt; 5AÑOS'!$A$8:$AE$140,31,0)</f>
        <v>12.960348155878883</v>
      </c>
      <c r="BM517" s="23">
        <f>VLOOKUP(A517,'[2]IRA &lt; 5AÑOS'!$A$8:$AE$140,30,0)</f>
        <v>19</v>
      </c>
      <c r="BN517" s="26">
        <v>3.44</v>
      </c>
      <c r="BO517" s="18">
        <v>1</v>
      </c>
      <c r="BP517" s="27">
        <v>3.97</v>
      </c>
      <c r="BQ517" s="27">
        <v>7</v>
      </c>
      <c r="BR517" s="37">
        <v>0.68</v>
      </c>
      <c r="BS517" s="26">
        <v>1</v>
      </c>
      <c r="BT517" s="31">
        <v>3.4</v>
      </c>
      <c r="BU517" s="31">
        <v>5</v>
      </c>
      <c r="BV517" s="201">
        <v>1.3506063536939217</v>
      </c>
      <c r="BW517" s="201">
        <v>0.93910423331597348</v>
      </c>
      <c r="BX517" s="201">
        <v>0.94241499888401159</v>
      </c>
      <c r="BY517" s="201">
        <v>0.93973662673908187</v>
      </c>
      <c r="BZ517" s="201">
        <v>0.96439997024030955</v>
      </c>
      <c r="CA517" s="201">
        <v>0.86941493232426137</v>
      </c>
      <c r="CB517" s="201">
        <v>0.94378547518556255</v>
      </c>
      <c r="CC517" s="18" t="str">
        <f>VLOOKUP(A517,[9]ESTADISTICAS_EN_EDUCACION_BASIC!$C$3:$AK$127,10,0)</f>
        <v>95.4</v>
      </c>
      <c r="CD517" s="18" t="str">
        <f>VLOOKUP(A517,[9]ESTADISTICAS_EN_EDUCACION_BASIC!$C$3:$AK$158,5,0)</f>
        <v>79.8</v>
      </c>
      <c r="CE517" s="18" t="str">
        <f>VLOOKUP(A517,[9]ESTADISTICAS_EN_EDUCACION_BASIC!$C$3:$AK$127,17,0)</f>
        <v>3.48</v>
      </c>
      <c r="CF517" s="24"/>
      <c r="CG517" s="24"/>
      <c r="CH517" s="20">
        <v>57.29</v>
      </c>
      <c r="CI517" s="21">
        <v>101</v>
      </c>
      <c r="CJ517" s="38">
        <f>VLOOKUP(A517,'[3]2019'!$A$8:$G$140,7,0)</f>
        <v>0.17962757216704034</v>
      </c>
      <c r="CK517" s="18">
        <f>VLOOKUP(A517,'[3]2019'!$A$9:$G$140,6,0)</f>
        <v>27</v>
      </c>
      <c r="CL517" s="18">
        <v>57.29</v>
      </c>
      <c r="CM517" s="26">
        <v>101</v>
      </c>
      <c r="CN517" s="38">
        <v>126.5</v>
      </c>
      <c r="CO517" s="18">
        <v>223</v>
      </c>
      <c r="CP517" s="38">
        <v>10.210000000000001</v>
      </c>
      <c r="CQ517" s="26">
        <v>18</v>
      </c>
      <c r="CR517" s="38">
        <v>3.82</v>
      </c>
      <c r="CS517" s="26">
        <v>7</v>
      </c>
      <c r="CT517" s="38">
        <f>VLOOKUP(A517,[10]Hoja9!$A$1:$D$17,4,0)</f>
        <v>1.0919176257343146</v>
      </c>
      <c r="CU517" s="18">
        <f>VLOOKUP(A517,[10]Hoja9!$A$1:$D$17,2,0)</f>
        <v>2</v>
      </c>
      <c r="CV517" s="26">
        <v>0.55000000000000004</v>
      </c>
      <c r="CW517" s="26">
        <v>1</v>
      </c>
      <c r="CX517" s="26">
        <v>0.55000000000000004</v>
      </c>
      <c r="CY517" s="26">
        <v>1</v>
      </c>
      <c r="CZ517" s="38">
        <f>VLOOKUP(A517,[10]Hoja6!$A$1:$D$12,4,0)</f>
        <v>1.6378764386014717</v>
      </c>
      <c r="DA517" s="18">
        <f>VLOOKUP(A517,[10]Hoja6!$A$1:$D$12,2,0)</f>
        <v>3</v>
      </c>
      <c r="DB517" s="38">
        <f>VLOOKUP(A517,'[3]2019'!$A$8:$I$140,9,0)</f>
        <v>0.31546912114014253</v>
      </c>
      <c r="DC517" s="18">
        <f>VLOOKUP(A517,'[3]2019'!$A$8:$I$140,8,0)</f>
        <v>51</v>
      </c>
      <c r="DD517" s="18" t="str">
        <f>VLOOKUP(A517,[9]ESTADISTICAS_EN_EDUCACION_BASIC!$C$3:$AK$127,11,0)</f>
        <v>127.3</v>
      </c>
      <c r="DE517" s="18" t="str">
        <f>VLOOKUP($A517,[9]ESTADISTICAS_EN_EDUCACION_BASIC!$C$3:$AK$127,6,0)</f>
        <v>107.2</v>
      </c>
      <c r="DF517" s="18" t="str">
        <f>VLOOKUP($A517,[9]ESTADISTICAS_EN_EDUCACION_BASIC!$C$3:$AK$127,18,0)</f>
        <v>3.43</v>
      </c>
      <c r="DG517" s="18">
        <f>VLOOKUP($A517,[9]ESTADISTICAS_EN_EDUCACION_BASIC!$C$3:$AK$127,28,0)</f>
        <v>0</v>
      </c>
      <c r="DH517" s="38">
        <f>VLOOKUP(A517,[10]Hoja4!$A$1:$D$63,4,0)</f>
        <v>80.801904304339288</v>
      </c>
      <c r="DI517" s="18">
        <f>VLOOKUP(A517,[10]Hoja4!$A$1:$D$63,2,0)</f>
        <v>148</v>
      </c>
      <c r="DJ517" s="38">
        <f>VLOOKUP(A517,'[10]AS 6 - 11'!$A$1:$D$84,4,0)</f>
        <v>168.15531436308444</v>
      </c>
      <c r="DK517" s="18">
        <f>VLOOKUP(A517,'[10]AS 6 - 11'!$A$1:$D$84,2,0)</f>
        <v>308</v>
      </c>
      <c r="DL517" s="38">
        <f>VLOOKUP(A517,'[10]VIPNAL 6 - 11'!$A$1:$D$28,4,0)</f>
        <v>13.648970321678933</v>
      </c>
      <c r="DM517" s="18">
        <f>VLOOKUP(A517,'[10]VIPNAL 6 - 11'!$A$1:$D$28,2,0)</f>
        <v>25</v>
      </c>
      <c r="DN517" s="38">
        <f>VLOOKUP(A517,[10]Hoja8!$A$1:$D$72,4,0)</f>
        <v>146.37634558255385</v>
      </c>
      <c r="DO517" s="18">
        <f>VLOOKUP(A517,[10]Hoja8!$A$1:$D$72,2,0)</f>
        <v>305</v>
      </c>
      <c r="DP517" s="38">
        <f>VLOOKUP(A517,[10]Hoja10!$A$1:$D$61,4,0)</f>
        <v>29.275269116510771</v>
      </c>
      <c r="DQ517" s="18">
        <f>VLOOKUP(A517,[10]Hoja10!$A$1:$D$61,2,0)</f>
        <v>61</v>
      </c>
      <c r="DR517" s="38">
        <f>VLOOKUP(A517,[10]Hoja11!$A$1:$D$24,4,0)</f>
        <v>4.7992244453296351</v>
      </c>
      <c r="DS517" s="18">
        <f>VLOOKUP(A517,[10]Hoja11!$A$1:$D$24,2,0)</f>
        <v>10</v>
      </c>
      <c r="DT517" s="38">
        <f>VLOOKUP(A517,[10]Hoja12!$A$1:$D$41,4,0)</f>
        <v>15.837440669587796</v>
      </c>
      <c r="DU517" s="18">
        <f>VLOOKUP(A517,[10]Hoja12!$A$1:$D$41,2,0)</f>
        <v>33</v>
      </c>
      <c r="DV517" s="38">
        <f>VLOOKUP(A517,[10]Hoja13!$A$1:$D$20,4,0)</f>
        <v>8.1586815570603797</v>
      </c>
      <c r="DW517" s="18">
        <f>VLOOKUP(A517,[10]Hoja13!$A$1:$D$20,2,0)</f>
        <v>17</v>
      </c>
      <c r="DX517" s="38">
        <f>VLOOKUP(A517,[10]Hoja14!$A$1:$D$13,4,0)</f>
        <v>0.47992244453296351</v>
      </c>
      <c r="DY517" s="18">
        <f>VLOOKUP(A517,[10]Hoja14!$A$1:$D$13,2,0)</f>
        <v>1</v>
      </c>
      <c r="DZ517" s="188">
        <v>2.0424017642341621</v>
      </c>
      <c r="EA517" s="189">
        <v>163</v>
      </c>
      <c r="EB517" s="188">
        <v>44.072367443144415</v>
      </c>
      <c r="EC517" s="189">
        <v>4151</v>
      </c>
      <c r="ED517" s="38">
        <f>VLOOKUP(A517,'[3]2019'!$A$8:$K$140,11,0)</f>
        <v>0.87363822956686488</v>
      </c>
      <c r="EE517" s="18">
        <f>VLOOKUP(A517,'[3]2019'!$A$8:$K$140,10,0)</f>
        <v>166</v>
      </c>
      <c r="EF517" s="18" t="str">
        <f>VLOOKUP($A517,[9]ESTADISTICAS_EN_EDUCACION_BASIC!$C$3:$AK$127,11,0)</f>
        <v>127.3</v>
      </c>
      <c r="EG517" s="18" t="str">
        <f>VLOOKUP($A517,[9]ESTADISTICAS_EN_EDUCACION_BASIC!$C$3:$AK$127,7,0)</f>
        <v>94.8</v>
      </c>
      <c r="EH517" s="18" t="str">
        <f>VLOOKUP($A517,[9]ESTADISTICAS_EN_EDUCACION_BASIC!$C$3:$AK$127,18,0)</f>
        <v>3.43</v>
      </c>
      <c r="EI517" s="18" t="str">
        <f>VLOOKUP($A517,[9]ESTADISTICAS_EN_EDUCACION_BASIC!$C$3:$AK$127,29,0)</f>
        <v>0.01</v>
      </c>
      <c r="EJ517" s="31"/>
      <c r="EK517" s="31"/>
      <c r="EL517" s="18" t="str">
        <f>VLOOKUP($A517,[9]ESTADISTICAS_EN_EDUCACION_BASIC!$C$3:$AK$127,13,0)</f>
        <v>111.2</v>
      </c>
      <c r="EM517" s="18" t="str">
        <f>VLOOKUP($A517,[9]ESTADISTICAS_EN_EDUCACION_BASIC!$C$3:$AK$127,8,0)</f>
        <v>59.7</v>
      </c>
      <c r="EN517" s="18" t="str">
        <f>VLOOKUP($A517,[9]ESTADISTICAS_EN_EDUCACION_BASIC!$C$3:$AK$127,20,0)</f>
        <v>2.95</v>
      </c>
      <c r="EO517" s="18" t="str">
        <f>VLOOKUP($A517,[9]ESTADISTICAS_EN_EDUCACION_BASIC!$C$3:$AK$127,30,0)</f>
        <v>0.17</v>
      </c>
      <c r="EP517" s="38">
        <f>VLOOKUP(A517,[10]Hoja2!$A$1:$D$72,4,0)</f>
        <v>146.37634558255385</v>
      </c>
      <c r="EQ517" s="18">
        <f>VLOOKUP(A517,[10]Hoja2!$A$1:$D$72,2,0)</f>
        <v>305</v>
      </c>
      <c r="ER517" s="38">
        <f>VLOOKUP(A517,[10]Hoja3!$A$1:$D$89,4,0)</f>
        <v>171.81223514280092</v>
      </c>
      <c r="ES517" s="18">
        <f>VLOOKUP(A517,[10]Hoja3!$A$1:$D$89,2,0)</f>
        <v>358</v>
      </c>
      <c r="ET517" s="38">
        <f>VLOOKUP(A517,[10]Hoja5!$A$1:$D$76,4,0)</f>
        <v>228.44308359769062</v>
      </c>
      <c r="EU517" s="18">
        <f>VLOOKUP(A517,[10]Hoja5!$A$1:$D$75,2,0)</f>
        <v>476</v>
      </c>
      <c r="EV517" s="38">
        <f>VLOOKUP(A517,[10]Hoja7!$A$1:$D$76,4,0)</f>
        <v>177.09138203266352</v>
      </c>
      <c r="EW517" s="18">
        <f>VLOOKUP(A517,[10]Hoja7!$A$1:$D$77,2,0)</f>
        <v>369</v>
      </c>
      <c r="EX517" s="31"/>
      <c r="EY517" s="188">
        <v>73.319451400054476</v>
      </c>
      <c r="EZ517" s="189">
        <v>8345</v>
      </c>
      <c r="FA517" s="188">
        <v>63.939477398698664</v>
      </c>
      <c r="FB517" s="189">
        <v>7429</v>
      </c>
      <c r="FC517" s="38">
        <f>VLOOKUP(A517,[10]Hoja15!$A$1:$D$63,4,0)</f>
        <v>14.708312009638981</v>
      </c>
      <c r="FD517" s="18">
        <f>VLOOKUP(A517,[10]Hoja15!$A$1:$D$63,2,0)</f>
        <v>73</v>
      </c>
      <c r="FE517" s="38">
        <f>VLOOKUP(A517,[10]Hoja16!$A$1:$D$88,4,0)</f>
        <v>54.602089789207724</v>
      </c>
      <c r="FF517" s="18">
        <f>VLOOKUP(A517,[10]Hoja16!$A$1:$D$88,2,0)</f>
        <v>271</v>
      </c>
      <c r="FG517" s="38">
        <f>VLOOKUP(A517,[10]Hoja17!$A$1:$D$33,4,0)</f>
        <v>3.4252233447104476</v>
      </c>
      <c r="FH517" s="18">
        <f>VLOOKUP(A517,[10]Hoja17!$A$1:$D$33,2,0)</f>
        <v>17</v>
      </c>
      <c r="FI517" s="38">
        <f>VLOOKUP(A517,[10]Hoja18!$A$1:$D$40,4,0)</f>
        <v>10.275670034131343</v>
      </c>
      <c r="FJ517" s="18">
        <f>VLOOKUP(A517,[10]Hoja18!$A$1:$D$40,2,0)</f>
        <v>51</v>
      </c>
      <c r="FK517" s="38">
        <f>VLOOKUP(A517,[10]Hoja19!$A$1:$D$97,4,0)</f>
        <v>83.011295177688496</v>
      </c>
      <c r="FL517" s="18">
        <f>VLOOKUP(A517,[10]Hoja19!$A$1:$D$97,2,0)</f>
        <v>412</v>
      </c>
      <c r="FM517" s="38">
        <f>VLOOKUP(A517,[10]Hoja20!$A$1:$D$91,4,0)</f>
        <v>328.61995736604354</v>
      </c>
      <c r="FN517" s="18">
        <f>VLOOKUP(A517,[10]Hoja20!$A$1:$D$91,2,0)</f>
        <v>1631</v>
      </c>
      <c r="FO517" s="38">
        <f>VLOOKUP(A517,[10]Hoja21!$A$1:$D$101,4,0)</f>
        <v>456.56212347728678</v>
      </c>
      <c r="FP517" s="18">
        <f>VLOOKUP(A517,[10]Hoja21!$A$1:$D$101,2,0)</f>
        <v>2266</v>
      </c>
      <c r="FQ517" s="38">
        <f>VLOOKUP(A517,[10]Hoja22!$A$1:$D$60,4,0)</f>
        <v>17.932051628189992</v>
      </c>
      <c r="FR517" s="18">
        <f>VLOOKUP(A517,[10]Hoja22!$A$1:$D$60,2,0)</f>
        <v>89</v>
      </c>
      <c r="FS517" s="38">
        <f>VLOOKUP(A517,'[3]2019'!$A$8:$M$140,13,0)</f>
        <v>1.384240682658443</v>
      </c>
      <c r="FT517" s="18">
        <f>VLOOKUP(A517,'[3]2019'!$A$8:$M$140,12,0)</f>
        <v>316</v>
      </c>
      <c r="FU517" s="38">
        <f>VLOOKUP(A517,'[3]2019'!$A$8:$O$140,15,0)</f>
        <v>1.4170101516502354</v>
      </c>
      <c r="FV517" s="18">
        <f>VLOOKUP(A517,'[3]2019'!$A$8:$O$140,14,0)</f>
        <v>329</v>
      </c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</row>
    <row r="518" spans="1:243" s="11" customFormat="1" ht="12.75">
      <c r="A518" s="17" t="s">
        <v>1110</v>
      </c>
      <c r="B518" s="18" t="s">
        <v>1111</v>
      </c>
      <c r="C518" s="17" t="s">
        <v>466</v>
      </c>
      <c r="D518" s="25">
        <v>6</v>
      </c>
      <c r="E518" s="27">
        <v>2019</v>
      </c>
      <c r="F518" s="31"/>
      <c r="G518" s="194">
        <v>6635</v>
      </c>
      <c r="H518" s="194">
        <v>1911</v>
      </c>
      <c r="I518" s="194">
        <v>4724</v>
      </c>
      <c r="J518" s="200">
        <v>14.89</v>
      </c>
      <c r="K518" s="40">
        <f>VLOOKUP(A518,'[6]1.COBERTURA  DANE'!$B$7:$G$139,5,0)</f>
        <v>850</v>
      </c>
      <c r="L518" s="26">
        <v>77.33</v>
      </c>
      <c r="M518" s="32">
        <v>4413</v>
      </c>
      <c r="N518" s="187">
        <v>433</v>
      </c>
      <c r="O518" s="187">
        <v>204</v>
      </c>
      <c r="P518" s="187">
        <v>229</v>
      </c>
      <c r="Q518" s="196">
        <f>VLOOKUP($A518,[7]Hoja1!$A$1:$H$3750,6,0)</f>
        <v>522</v>
      </c>
      <c r="R518" s="196">
        <f>VLOOKUP($A518,[7]Hoja1!$A$1:$H$3750,7,0)</f>
        <v>247</v>
      </c>
      <c r="S518" s="196">
        <f>VLOOKUP($A518,[7]Hoja1!$A$1:$H$3750,8,0)</f>
        <v>275</v>
      </c>
      <c r="T518" s="187">
        <v>465</v>
      </c>
      <c r="U518" s="187">
        <v>228</v>
      </c>
      <c r="V518" s="187">
        <v>237</v>
      </c>
      <c r="W518" s="198">
        <f>VLOOKUP($A518,[7]Hoja1!$A$1:$K$3750,9,0)</f>
        <v>574</v>
      </c>
      <c r="X518" s="198">
        <f>VLOOKUP($A518,[7]Hoja1!$A$1:$K$3750,10,0)</f>
        <v>285</v>
      </c>
      <c r="Y518" s="198">
        <f>VLOOKUP($A518,[7]Hoja1!$A$1:$K$3750,11,0)</f>
        <v>289</v>
      </c>
      <c r="Z518" s="187">
        <v>502</v>
      </c>
      <c r="AA518" s="187">
        <v>256</v>
      </c>
      <c r="AB518" s="187">
        <v>246</v>
      </c>
      <c r="AC518" s="198">
        <f>VLOOKUP(A518,[7]Hoja1!$A$1:$Q$3765,12,0)</f>
        <v>601</v>
      </c>
      <c r="AD518" s="198">
        <f>VLOOKUP($A518,[7]Hoja1!$A$1:$Q$3765,13,0)</f>
        <v>312</v>
      </c>
      <c r="AE518" s="198">
        <f>VLOOKUP($A518,[7]Hoja1!$A$1:$Q$3750,14,0)</f>
        <v>289</v>
      </c>
      <c r="AF518" s="187">
        <v>485</v>
      </c>
      <c r="AG518" s="187">
        <v>258</v>
      </c>
      <c r="AH518" s="187">
        <v>227</v>
      </c>
      <c r="AI518" s="198">
        <f>VLOOKUP($A518,[7]Hoja1!$A$1:$Q$3750,15,0)</f>
        <v>921</v>
      </c>
      <c r="AJ518" s="198">
        <f>VLOOKUP($A518,[7]Hoja1!$A$1:$Q$3750,16,0)</f>
        <v>492</v>
      </c>
      <c r="AK518" s="198">
        <f>VLOOKUP($A518,[7]Hoja1!$A$1:$Q$3750,17,0)</f>
        <v>429</v>
      </c>
      <c r="AL518" s="187">
        <v>417</v>
      </c>
      <c r="AM518" s="187">
        <v>225</v>
      </c>
      <c r="AN518" s="187">
        <v>192</v>
      </c>
      <c r="AO518" s="31"/>
      <c r="AP518" s="31"/>
      <c r="AQ518" s="31"/>
      <c r="AR518" s="31"/>
      <c r="AS518" s="27"/>
      <c r="AT518" s="31"/>
      <c r="AU518" s="31"/>
      <c r="AV518" s="31"/>
      <c r="AW518" s="31"/>
      <c r="AX518" s="38">
        <f>VLOOKUP(A518,[2]INFANTIL!$A$8:$AE$140,31,0)</f>
        <v>60.606060606060609</v>
      </c>
      <c r="AY518" s="18">
        <f>VLOOKUP(A518,[2]INFANTIL!$A$8:$AE$140,30,0)</f>
        <v>2</v>
      </c>
      <c r="AZ518" s="199">
        <f>VLOOKUP(A518,'[3]2019'!$A$8:$E$140,5,0)</f>
        <v>4.6189376443418011</v>
      </c>
      <c r="BA518" s="23">
        <f>VLOOKUP(A518,'[3]2019'!$A$8:$F$140,4,0)</f>
        <v>2</v>
      </c>
      <c r="BB518" s="22">
        <f>VLOOKUP(A518,'[2]MATERNAS DIRECTAS'!$A$8:$AE$140,31,0)</f>
        <v>0</v>
      </c>
      <c r="BC518" s="23">
        <f>VLOOKUP(A518,'[2]MATERNAS DIRECTAS'!$A$8:$AE$140,30,0)</f>
        <v>0</v>
      </c>
      <c r="BD518" s="28">
        <v>0</v>
      </c>
      <c r="BE518" s="29">
        <v>0</v>
      </c>
      <c r="BF518" s="38">
        <f>VLOOKUP(A518,[8]Controles!$A$7:$P$139,12,0)</f>
        <v>3.0303030303030303</v>
      </c>
      <c r="BG518" s="18">
        <f>VLOOKUP(A518,[8]Controles!$A$7:$L$139,11,0)</f>
        <v>1</v>
      </c>
      <c r="BH518" s="38">
        <f>VLOOKUP(A518,[8]Peso!$A$7:$D$139,4,0)</f>
        <v>27.27272727272727</v>
      </c>
      <c r="BI518" s="18">
        <f>VLOOKUP(A518,[8]Peso!$A$7:$D$139,3,0)</f>
        <v>9</v>
      </c>
      <c r="BJ518" s="22">
        <f>VLOOKUP(A518,'[2]EDA &lt; 5AÑOS'!$A$8:$AE$140,31,0)</f>
        <v>0</v>
      </c>
      <c r="BK518" s="23">
        <f>VLOOKUP(A518,'[2]EDA &lt; 5AÑOS'!$A$8:$AE$140,30,0)</f>
        <v>0</v>
      </c>
      <c r="BL518" s="22">
        <f>VLOOKUP(A518,'[2]IRA &lt; 5AÑOS'!$A$8:$AE$140,31,0)</f>
        <v>0</v>
      </c>
      <c r="BM518" s="23">
        <f>VLOOKUP(A518,'[2]IRA &lt; 5AÑOS'!$A$8:$AE$140,30,0)</f>
        <v>0</v>
      </c>
      <c r="BN518" s="18">
        <v>0</v>
      </c>
      <c r="BO518" s="18">
        <v>0</v>
      </c>
      <c r="BP518" s="18">
        <v>0</v>
      </c>
      <c r="BQ518" s="18">
        <v>0</v>
      </c>
      <c r="BR518" s="37">
        <v>0</v>
      </c>
      <c r="BS518" s="26">
        <v>0</v>
      </c>
      <c r="BT518" s="18">
        <v>0</v>
      </c>
      <c r="BU518" s="18">
        <v>0</v>
      </c>
      <c r="BV518" s="201">
        <v>0.27586206896551724</v>
      </c>
      <c r="BW518" s="201">
        <v>0.89655172413793105</v>
      </c>
      <c r="BX518" s="201">
        <v>0.81034482758620685</v>
      </c>
      <c r="BY518" s="201">
        <v>0.89655172413793105</v>
      </c>
      <c r="BZ518" s="201">
        <v>0.81034482758620685</v>
      </c>
      <c r="CA518" s="201">
        <v>0.98113207547169812</v>
      </c>
      <c r="CB518" s="201">
        <v>1.1698113207547169</v>
      </c>
      <c r="CC518" s="18" t="str">
        <f>VLOOKUP(A518,[9]ESTADISTICAS_EN_EDUCACION_BASIC!$C$3:$AK$127,10,0)</f>
        <v>77.8</v>
      </c>
      <c r="CD518" s="18" t="str">
        <f>VLOOKUP(A518,[9]ESTADISTICAS_EN_EDUCACION_BASIC!$C$3:$AK$158,5,0)</f>
        <v>66.7</v>
      </c>
      <c r="CE518" s="18" t="str">
        <f>VLOOKUP(A518,[9]ESTADISTICAS_EN_EDUCACION_BASIC!$C$3:$AK$127,17,0)</f>
        <v>6.12</v>
      </c>
      <c r="CF518" s="24"/>
      <c r="CG518" s="24"/>
      <c r="CH518" s="20">
        <v>0</v>
      </c>
      <c r="CI518" s="21">
        <v>0</v>
      </c>
      <c r="CJ518" s="38">
        <f>VLOOKUP(A518,'[3]2019'!$A$8:$G$140,7,0)</f>
        <v>0</v>
      </c>
      <c r="CK518" s="18">
        <f>VLOOKUP(A518,'[3]2019'!$A$9:$G$140,6,0)</f>
        <v>0</v>
      </c>
      <c r="CL518" s="18">
        <v>0</v>
      </c>
      <c r="CM518" s="26">
        <v>0</v>
      </c>
      <c r="CN518" s="38">
        <v>108.87</v>
      </c>
      <c r="CO518" s="18">
        <v>2</v>
      </c>
      <c r="CP518" s="18">
        <v>0</v>
      </c>
      <c r="CQ518" s="18">
        <v>0</v>
      </c>
      <c r="CR518" s="18">
        <v>0</v>
      </c>
      <c r="CS518" s="18">
        <v>0</v>
      </c>
      <c r="CT518" s="18">
        <v>0</v>
      </c>
      <c r="CU518" s="18">
        <v>0</v>
      </c>
      <c r="CV518" s="18">
        <v>0</v>
      </c>
      <c r="CW518" s="18">
        <v>0</v>
      </c>
      <c r="CX518" s="18">
        <v>0</v>
      </c>
      <c r="CY518" s="18">
        <v>0</v>
      </c>
      <c r="CZ518" s="38">
        <v>0</v>
      </c>
      <c r="DA518" s="18">
        <v>0</v>
      </c>
      <c r="DB518" s="38">
        <f>VLOOKUP(A518,'[3]2019'!$A$8:$I$140,9,0)</f>
        <v>0</v>
      </c>
      <c r="DC518" s="18">
        <f>VLOOKUP(A518,'[3]2019'!$A$8:$I$140,8,0)</f>
        <v>0</v>
      </c>
      <c r="DD518" s="18" t="str">
        <f>VLOOKUP(A518,[9]ESTADISTICAS_EN_EDUCACION_BASIC!$C$3:$AK$127,11,0)</f>
        <v>121.6</v>
      </c>
      <c r="DE518" s="18" t="str">
        <f>VLOOKUP($A518,[9]ESTADISTICAS_EN_EDUCACION_BASIC!$C$3:$AK$127,6,0)</f>
        <v>95.9</v>
      </c>
      <c r="DF518" s="18" t="str">
        <f>VLOOKUP($A518,[9]ESTADISTICAS_EN_EDUCACION_BASIC!$C$3:$AK$127,18,0)</f>
        <v>1.93</v>
      </c>
      <c r="DG518" s="18">
        <f>VLOOKUP($A518,[9]ESTADISTICAS_EN_EDUCACION_BASIC!$C$3:$AK$127,28,0)</f>
        <v>0</v>
      </c>
      <c r="DH518" s="38">
        <v>0</v>
      </c>
      <c r="DI518" s="18">
        <v>0</v>
      </c>
      <c r="DJ518" s="38">
        <f>VLOOKUP(A518,'[10]AS 6 - 11'!$A$1:$D$84,4,0)</f>
        <v>522.64808362369342</v>
      </c>
      <c r="DK518" s="18">
        <f>VLOOKUP(A518,'[10]AS 6 - 11'!$A$1:$D$84,2,0)</f>
        <v>3</v>
      </c>
      <c r="DL518" s="38">
        <f>VLOOKUP(A518,'[10]VIPNAL 6 - 11'!$A$1:$D$28,4,0)</f>
        <v>348.43205574912889</v>
      </c>
      <c r="DM518" s="18">
        <f>VLOOKUP(A518,'[10]VIPNAL 6 - 11'!$A$1:$D$28,2,0)</f>
        <v>2</v>
      </c>
      <c r="DN518" s="38">
        <f>VLOOKUP(A518,[10]Hoja8!$A$1:$D$72,4,0)</f>
        <v>332.77870216306155</v>
      </c>
      <c r="DO518" s="18">
        <f>VLOOKUP(A518,[10]Hoja8!$A$1:$D$72,2,0)</f>
        <v>2</v>
      </c>
      <c r="DP518" s="18">
        <v>0</v>
      </c>
      <c r="DQ518" s="18">
        <v>0</v>
      </c>
      <c r="DR518" s="18">
        <v>0</v>
      </c>
      <c r="DS518" s="18">
        <v>0</v>
      </c>
      <c r="DT518" s="18">
        <v>0</v>
      </c>
      <c r="DU518" s="18">
        <v>0</v>
      </c>
      <c r="DV518" s="18">
        <v>0</v>
      </c>
      <c r="DW518" s="18">
        <v>0</v>
      </c>
      <c r="DX518" s="18">
        <v>0</v>
      </c>
      <c r="DY518" s="18">
        <v>0</v>
      </c>
      <c r="DZ518" s="188">
        <v>0</v>
      </c>
      <c r="EA518" s="189">
        <v>0</v>
      </c>
      <c r="EB518" s="188">
        <v>44.052863436123353</v>
      </c>
      <c r="EC518" s="189">
        <v>10</v>
      </c>
      <c r="ED518" s="38">
        <f>VLOOKUP(A518,'[3]2019'!$A$8:$K$140,11,0)</f>
        <v>0</v>
      </c>
      <c r="EE518" s="18">
        <f>VLOOKUP(A518,'[3]2019'!$A$8:$K$140,10,0)</f>
        <v>0</v>
      </c>
      <c r="EF518" s="18" t="str">
        <f>VLOOKUP($A518,[9]ESTADISTICAS_EN_EDUCACION_BASIC!$C$3:$AK$127,11,0)</f>
        <v>121.6</v>
      </c>
      <c r="EG518" s="18" t="str">
        <f>VLOOKUP($A518,[9]ESTADISTICAS_EN_EDUCACION_BASIC!$C$3:$AK$127,7,0)</f>
        <v>67.9</v>
      </c>
      <c r="EH518" s="18" t="str">
        <f>VLOOKUP($A518,[9]ESTADISTICAS_EN_EDUCACION_BASIC!$C$3:$AK$127,18,0)</f>
        <v>1.93</v>
      </c>
      <c r="EI518" s="18">
        <f>VLOOKUP($A518,[9]ESTADISTICAS_EN_EDUCACION_BASIC!$C$3:$AK$127,29,0)</f>
        <v>0</v>
      </c>
      <c r="EJ518" s="31"/>
      <c r="EK518" s="31"/>
      <c r="EL518" s="18" t="str">
        <f>VLOOKUP($A518,[9]ESTADISTICAS_EN_EDUCACION_BASIC!$C$3:$AK$127,13,0)</f>
        <v>69.1</v>
      </c>
      <c r="EM518" s="18" t="str">
        <f>VLOOKUP($A518,[9]ESTADISTICAS_EN_EDUCACION_BASIC!$C$3:$AK$127,8,0)</f>
        <v>36.2</v>
      </c>
      <c r="EN518" s="18" t="str">
        <f>VLOOKUP($A518,[9]ESTADISTICAS_EN_EDUCACION_BASIC!$C$3:$AK$127,20,0)</f>
        <v>5.45</v>
      </c>
      <c r="EO518" s="18">
        <f>VLOOKUP($A518,[9]ESTADISTICAS_EN_EDUCACION_BASIC!$C$3:$AK$127,30,0)</f>
        <v>0</v>
      </c>
      <c r="EP518" s="38">
        <f>VLOOKUP(A518,[10]Hoja2!$A$1:$D$72,4,0)</f>
        <v>332.77870216306155</v>
      </c>
      <c r="EQ518" s="18">
        <f>VLOOKUP(A518,[10]Hoja2!$A$1:$D$72,2,0)</f>
        <v>2</v>
      </c>
      <c r="ER518" s="38">
        <v>0</v>
      </c>
      <c r="ES518" s="18">
        <v>0</v>
      </c>
      <c r="ET518" s="38">
        <f>VLOOKUP(A518,[10]Hoja5!$A$1:$D$76,4,0)</f>
        <v>499.16805324459233</v>
      </c>
      <c r="EU518" s="18">
        <f>VLOOKUP(A518,[10]Hoja5!$A$1:$D$75,2,0)</f>
        <v>3</v>
      </c>
      <c r="EV518" s="38">
        <f>VLOOKUP(A518,[10]Hoja7!$A$1:$D$76,4,0)</f>
        <v>499.16805324459233</v>
      </c>
      <c r="EW518" s="18">
        <f>VLOOKUP(A518,[10]Hoja7!$A$1:$D$77,2,0)</f>
        <v>3</v>
      </c>
      <c r="EX518" s="31"/>
      <c r="EY518" s="190">
        <v>41.666666666666664</v>
      </c>
      <c r="EZ518" s="191">
        <v>8</v>
      </c>
      <c r="FA518" s="188">
        <v>31.746031746031743</v>
      </c>
      <c r="FB518" s="189">
        <v>6</v>
      </c>
      <c r="FC518" s="18">
        <v>0</v>
      </c>
      <c r="FD518" s="18">
        <v>0</v>
      </c>
      <c r="FE518" s="38">
        <v>0</v>
      </c>
      <c r="FF518" s="18">
        <v>0</v>
      </c>
      <c r="FG518" s="18">
        <v>0</v>
      </c>
      <c r="FH518" s="18">
        <v>0</v>
      </c>
      <c r="FI518" s="18">
        <v>0</v>
      </c>
      <c r="FJ518" s="18">
        <v>0</v>
      </c>
      <c r="FK518" s="38">
        <v>0</v>
      </c>
      <c r="FL518" s="18">
        <v>0</v>
      </c>
      <c r="FM518" s="38">
        <f>VLOOKUP(A518,[10]Hoja20!$A$1:$D$91,4,0)</f>
        <v>108.57763300760044</v>
      </c>
      <c r="FN518" s="18">
        <f>VLOOKUP(A518,[10]Hoja20!$A$1:$D$91,2,0)</f>
        <v>1</v>
      </c>
      <c r="FO518" s="38">
        <v>0</v>
      </c>
      <c r="FP518" s="18">
        <v>0</v>
      </c>
      <c r="FQ518" s="38">
        <v>0</v>
      </c>
      <c r="FR518" s="18">
        <v>0</v>
      </c>
      <c r="FS518" s="38">
        <f>VLOOKUP(A518,'[3]2019'!$A$8:$M$140,13,0)</f>
        <v>0</v>
      </c>
      <c r="FT518" s="18">
        <f>VLOOKUP(A518,'[3]2019'!$A$8:$M$140,12,0)</f>
        <v>0</v>
      </c>
      <c r="FU518" s="38">
        <f>VLOOKUP(A518,'[3]2019'!$A$8:$O$140,15,0)</f>
        <v>0</v>
      </c>
      <c r="FV518" s="18">
        <f>VLOOKUP(A518,'[3]2019'!$A$8:$O$140,14,0)</f>
        <v>0</v>
      </c>
      <c r="FW518" s="31"/>
      <c r="FX518" s="31"/>
      <c r="FY518" s="31"/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31"/>
      <c r="GY518" s="31"/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31"/>
      <c r="HL518" s="31"/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31"/>
      <c r="HY518" s="31"/>
      <c r="HZ518" s="31"/>
      <c r="IA518" s="31"/>
      <c r="IB518" s="31"/>
      <c r="IC518" s="31"/>
      <c r="ID518" s="31"/>
      <c r="IE518" s="31"/>
      <c r="IF518" s="31"/>
      <c r="IG518" s="31"/>
      <c r="IH518" s="31"/>
      <c r="II518" s="31"/>
    </row>
    <row r="519" spans="1:243" s="11" customFormat="1" ht="12.75">
      <c r="A519" s="17" t="s">
        <v>1119</v>
      </c>
      <c r="B519" s="18" t="s">
        <v>1120</v>
      </c>
      <c r="C519" s="17" t="s">
        <v>547</v>
      </c>
      <c r="D519" s="25">
        <v>6</v>
      </c>
      <c r="E519" s="27">
        <v>2019</v>
      </c>
      <c r="F519" s="31"/>
      <c r="G519" s="194">
        <v>5088</v>
      </c>
      <c r="H519" s="194">
        <v>1813</v>
      </c>
      <c r="I519" s="194">
        <v>3275</v>
      </c>
      <c r="J519" s="200">
        <v>5.83</v>
      </c>
      <c r="K519" s="40">
        <f>VLOOKUP(A519,'[6]1.COBERTURA  DANE'!$B$7:$G$139,5,0)</f>
        <v>291</v>
      </c>
      <c r="L519" s="26">
        <v>42.45</v>
      </c>
      <c r="M519" s="32">
        <v>4502</v>
      </c>
      <c r="N519" s="187">
        <v>942</v>
      </c>
      <c r="O519" s="187">
        <v>488</v>
      </c>
      <c r="P519" s="187">
        <v>454</v>
      </c>
      <c r="Q519" s="196">
        <f>VLOOKUP($A519,[7]Hoja1!$A$1:$H$3750,6,0)</f>
        <v>1116</v>
      </c>
      <c r="R519" s="196">
        <f>VLOOKUP($A519,[7]Hoja1!$A$1:$H$3750,7,0)</f>
        <v>578</v>
      </c>
      <c r="S519" s="196">
        <f>VLOOKUP($A519,[7]Hoja1!$A$1:$H$3750,8,0)</f>
        <v>538</v>
      </c>
      <c r="T519" s="187">
        <v>799</v>
      </c>
      <c r="U519" s="187">
        <v>413</v>
      </c>
      <c r="V519" s="187">
        <v>386</v>
      </c>
      <c r="W519" s="198">
        <f>VLOOKUP($A519,[7]Hoja1!$A$1:$K$3750,9,0)</f>
        <v>894</v>
      </c>
      <c r="X519" s="198">
        <f>VLOOKUP($A519,[7]Hoja1!$A$1:$K$3750,10,0)</f>
        <v>462</v>
      </c>
      <c r="Y519" s="198">
        <f>VLOOKUP($A519,[7]Hoja1!$A$1:$K$3750,11,0)</f>
        <v>432</v>
      </c>
      <c r="Z519" s="187">
        <v>628</v>
      </c>
      <c r="AA519" s="187">
        <v>325</v>
      </c>
      <c r="AB519" s="187">
        <v>303</v>
      </c>
      <c r="AC519" s="198">
        <f>VLOOKUP(A519,[7]Hoja1!$A$1:$Q$3765,12,0)</f>
        <v>665</v>
      </c>
      <c r="AD519" s="198">
        <f>VLOOKUP($A519,[7]Hoja1!$A$1:$Q$3765,13,0)</f>
        <v>344</v>
      </c>
      <c r="AE519" s="198">
        <f>VLOOKUP($A519,[7]Hoja1!$A$1:$Q$3750,14,0)</f>
        <v>321</v>
      </c>
      <c r="AF519" s="187">
        <v>484</v>
      </c>
      <c r="AG519" s="187">
        <v>250</v>
      </c>
      <c r="AH519" s="187">
        <v>234</v>
      </c>
      <c r="AI519" s="198">
        <f>VLOOKUP($A519,[7]Hoja1!$A$1:$Q$3750,15,0)</f>
        <v>844</v>
      </c>
      <c r="AJ519" s="198">
        <f>VLOOKUP($A519,[7]Hoja1!$A$1:$Q$3750,16,0)</f>
        <v>426</v>
      </c>
      <c r="AK519" s="198">
        <f>VLOOKUP($A519,[7]Hoja1!$A$1:$Q$3750,17,0)</f>
        <v>418</v>
      </c>
      <c r="AL519" s="187">
        <v>390</v>
      </c>
      <c r="AM519" s="187">
        <v>201</v>
      </c>
      <c r="AN519" s="187">
        <v>189</v>
      </c>
      <c r="AO519" s="31"/>
      <c r="AP519" s="31"/>
      <c r="AQ519" s="31"/>
      <c r="AR519" s="31"/>
      <c r="AS519" s="27"/>
      <c r="AT519" s="31"/>
      <c r="AU519" s="31"/>
      <c r="AV519" s="31"/>
      <c r="AW519" s="31"/>
      <c r="AX519" s="38">
        <f>VLOOKUP(A519,[2]INFANTIL!$A$8:$AE$140,31,0)</f>
        <v>13.513513513513514</v>
      </c>
      <c r="AY519" s="18">
        <f>VLOOKUP(A519,[2]INFANTIL!$A$8:$AE$140,30,0)</f>
        <v>1</v>
      </c>
      <c r="AZ519" s="199">
        <f>VLOOKUP(A519,'[3]2019'!$A$8:$E$140,5,0)</f>
        <v>2.1231422505307855</v>
      </c>
      <c r="BA519" s="23">
        <f>VLOOKUP(A519,'[3]2019'!$A$8:$F$140,4,0)</f>
        <v>2</v>
      </c>
      <c r="BB519" s="22">
        <f>VLOOKUP(A519,'[2]MATERNAS DIRECTAS'!$A$8:$AE$140,31,0)</f>
        <v>0</v>
      </c>
      <c r="BC519" s="23">
        <f>VLOOKUP(A519,'[2]MATERNAS DIRECTAS'!$A$8:$AE$140,30,0)</f>
        <v>0</v>
      </c>
      <c r="BD519" s="28">
        <v>0</v>
      </c>
      <c r="BE519" s="29">
        <v>0</v>
      </c>
      <c r="BF519" s="38">
        <f>VLOOKUP(A519,[8]Controles!$A$7:$P$139,12,0)</f>
        <v>9.4594594594594597</v>
      </c>
      <c r="BG519" s="18">
        <f>VLOOKUP(A519,[8]Controles!$A$7:$L$139,11,0)</f>
        <v>7</v>
      </c>
      <c r="BH519" s="38">
        <f>VLOOKUP(A519,[8]Peso!$A$7:$D$139,4,0)</f>
        <v>8.1081081081081088</v>
      </c>
      <c r="BI519" s="18">
        <f>VLOOKUP(A519,[8]Peso!$A$7:$D$139,3,0)</f>
        <v>6</v>
      </c>
      <c r="BJ519" s="22">
        <f>VLOOKUP(A519,'[2]EDA &lt; 5AÑOS'!$A$8:$AE$140,31,0)</f>
        <v>212.31422505307856</v>
      </c>
      <c r="BK519" s="23">
        <f>VLOOKUP(A519,'[2]EDA &lt; 5AÑOS'!$A$8:$AE$140,30,0)</f>
        <v>2</v>
      </c>
      <c r="BL519" s="22">
        <f>VLOOKUP(A519,'[2]IRA &lt; 5AÑOS'!$A$8:$AE$140,31,0)</f>
        <v>0</v>
      </c>
      <c r="BM519" s="23">
        <f>VLOOKUP(A519,'[2]IRA &lt; 5AÑOS'!$A$8:$AE$140,30,0)</f>
        <v>0</v>
      </c>
      <c r="BN519" s="18">
        <v>0</v>
      </c>
      <c r="BO519" s="18">
        <v>0</v>
      </c>
      <c r="BP519" s="18">
        <v>0</v>
      </c>
      <c r="BQ519" s="18">
        <v>0</v>
      </c>
      <c r="BR519" s="37">
        <v>0</v>
      </c>
      <c r="BS519" s="26">
        <v>0</v>
      </c>
      <c r="BT519" s="18">
        <v>0</v>
      </c>
      <c r="BU519" s="18">
        <v>0</v>
      </c>
      <c r="BV519" s="201">
        <v>1.0462962962962963</v>
      </c>
      <c r="BW519" s="201">
        <v>1.2037037037037037</v>
      </c>
      <c r="BX519" s="201">
        <v>1.1388888888888888</v>
      </c>
      <c r="BY519" s="201">
        <v>1.2037037037037037</v>
      </c>
      <c r="BZ519" s="201">
        <v>1.2685185185185186</v>
      </c>
      <c r="CA519" s="201">
        <v>0.69172932330827064</v>
      </c>
      <c r="CB519" s="201">
        <v>1.112781954887218</v>
      </c>
      <c r="CC519" s="18" t="str">
        <f>VLOOKUP(A519,[9]ESTADISTICAS_EN_EDUCACION_BASIC!$C$3:$AK$127,10,0)</f>
        <v>81.7</v>
      </c>
      <c r="CD519" s="18" t="str">
        <f>VLOOKUP(A519,[9]ESTADISTICAS_EN_EDUCACION_BASIC!$C$3:$AK$158,5,0)</f>
        <v>65.9</v>
      </c>
      <c r="CE519" s="18" t="str">
        <f>VLOOKUP(A519,[9]ESTADISTICAS_EN_EDUCACION_BASIC!$C$3:$AK$127,17,0)</f>
        <v>10.45</v>
      </c>
      <c r="CF519" s="24"/>
      <c r="CG519" s="24"/>
      <c r="CH519" s="20">
        <v>0</v>
      </c>
      <c r="CI519" s="21">
        <v>0</v>
      </c>
      <c r="CJ519" s="38">
        <f>VLOOKUP(A519,'[3]2019'!$A$8:$G$140,7,0)</f>
        <v>0</v>
      </c>
      <c r="CK519" s="18">
        <f>VLOOKUP(A519,'[3]2019'!$A$9:$G$140,6,0)</f>
        <v>0</v>
      </c>
      <c r="CL519" s="18">
        <v>0</v>
      </c>
      <c r="CM519" s="26">
        <v>0</v>
      </c>
      <c r="CN519" s="18">
        <v>0</v>
      </c>
      <c r="CO519" s="18">
        <v>0</v>
      </c>
      <c r="CP519" s="18">
        <v>0</v>
      </c>
      <c r="CQ519" s="18">
        <v>0</v>
      </c>
      <c r="CR519" s="18">
        <v>0</v>
      </c>
      <c r="CS519" s="18">
        <v>0</v>
      </c>
      <c r="CT519" s="18">
        <v>0</v>
      </c>
      <c r="CU519" s="18">
        <v>0</v>
      </c>
      <c r="CV519" s="18">
        <v>0</v>
      </c>
      <c r="CW519" s="18">
        <v>0</v>
      </c>
      <c r="CX519" s="18">
        <v>0</v>
      </c>
      <c r="CY519" s="18">
        <v>0</v>
      </c>
      <c r="CZ519" s="38">
        <v>0</v>
      </c>
      <c r="DA519" s="18">
        <v>0</v>
      </c>
      <c r="DB519" s="38">
        <f>VLOOKUP(A519,'[3]2019'!$A$8:$I$140,9,0)</f>
        <v>0</v>
      </c>
      <c r="DC519" s="18">
        <f>VLOOKUP(A519,'[3]2019'!$A$8:$I$140,8,0)</f>
        <v>0</v>
      </c>
      <c r="DD519" s="18" t="str">
        <f>VLOOKUP(A519,[9]ESTADISTICAS_EN_EDUCACION_BASIC!$C$3:$AK$127,11,0)</f>
        <v>193.8</v>
      </c>
      <c r="DE519" s="18" t="str">
        <f>VLOOKUP($A519,[9]ESTADISTICAS_EN_EDUCACION_BASIC!$C$3:$AK$127,6,0)</f>
        <v>114.5</v>
      </c>
      <c r="DF519" s="18">
        <f>VLOOKUP($A519,[9]ESTADISTICAS_EN_EDUCACION_BASIC!$C$3:$AK$127,18,0)</f>
        <v>0</v>
      </c>
      <c r="DG519" s="18">
        <f>VLOOKUP($A519,[9]ESTADISTICAS_EN_EDUCACION_BASIC!$C$3:$AK$127,28,0)</f>
        <v>0</v>
      </c>
      <c r="DH519" s="38">
        <v>0</v>
      </c>
      <c r="DI519" s="18">
        <v>0</v>
      </c>
      <c r="DJ519" s="38">
        <v>0</v>
      </c>
      <c r="DK519" s="18">
        <v>0</v>
      </c>
      <c r="DL519" s="18">
        <v>0</v>
      </c>
      <c r="DM519" s="18">
        <v>0</v>
      </c>
      <c r="DN519" s="38">
        <v>0</v>
      </c>
      <c r="DO519" s="18">
        <v>0</v>
      </c>
      <c r="DP519" s="18">
        <v>0</v>
      </c>
      <c r="DQ519" s="18">
        <v>0</v>
      </c>
      <c r="DR519" s="18">
        <v>0</v>
      </c>
      <c r="DS519" s="18">
        <v>0</v>
      </c>
      <c r="DT519" s="18">
        <v>0</v>
      </c>
      <c r="DU519" s="18">
        <v>0</v>
      </c>
      <c r="DV519" s="18">
        <v>0</v>
      </c>
      <c r="DW519" s="18">
        <v>0</v>
      </c>
      <c r="DX519" s="18">
        <v>0</v>
      </c>
      <c r="DY519" s="18">
        <v>0</v>
      </c>
      <c r="DZ519" s="188">
        <v>0</v>
      </c>
      <c r="EA519" s="189">
        <v>0</v>
      </c>
      <c r="EB519" s="188">
        <v>98.290598290598282</v>
      </c>
      <c r="EC519" s="189">
        <v>23</v>
      </c>
      <c r="ED519" s="38">
        <f>VLOOKUP(A519,'[3]2019'!$A$8:$K$140,11,0)</f>
        <v>0</v>
      </c>
      <c r="EE519" s="18">
        <f>VLOOKUP(A519,'[3]2019'!$A$8:$K$140,10,0)</f>
        <v>0</v>
      </c>
      <c r="EF519" s="18" t="str">
        <f>VLOOKUP($A519,[9]ESTADISTICAS_EN_EDUCACION_BASIC!$C$3:$AK$127,11,0)</f>
        <v>193.8</v>
      </c>
      <c r="EG519" s="18" t="str">
        <f>VLOOKUP($A519,[9]ESTADISTICAS_EN_EDUCACION_BASIC!$C$3:$AK$127,7,0)</f>
        <v>26.2</v>
      </c>
      <c r="EH519" s="18">
        <f>VLOOKUP($A519,[9]ESTADISTICAS_EN_EDUCACION_BASIC!$C$3:$AK$127,18,0)</f>
        <v>0</v>
      </c>
      <c r="EI519" s="18">
        <f>VLOOKUP($A519,[9]ESTADISTICAS_EN_EDUCACION_BASIC!$C$3:$AK$127,29,0)</f>
        <v>0</v>
      </c>
      <c r="EJ519" s="31"/>
      <c r="EK519" s="31"/>
      <c r="EL519" s="18">
        <f>VLOOKUP($A519,[9]ESTADISTICAS_EN_EDUCACION_BASIC!$C$3:$AK$127,13,0)</f>
        <v>25</v>
      </c>
      <c r="EM519" s="18" t="str">
        <f>VLOOKUP($A519,[9]ESTADISTICAS_EN_EDUCACION_BASIC!$C$3:$AK$127,8,0)</f>
        <v>7.6</v>
      </c>
      <c r="EN519" s="18">
        <f>VLOOKUP($A519,[9]ESTADISTICAS_EN_EDUCACION_BASIC!$C$3:$AK$127,20,0)</f>
        <v>0</v>
      </c>
      <c r="EO519" s="18" t="str">
        <f>VLOOKUP($A519,[9]ESTADISTICAS_EN_EDUCACION_BASIC!$C$3:$AK$127,30,0)</f>
        <v>2.7</v>
      </c>
      <c r="EP519" s="18">
        <v>0</v>
      </c>
      <c r="EQ519" s="18">
        <v>0</v>
      </c>
      <c r="ER519" s="38">
        <v>0</v>
      </c>
      <c r="ES519" s="18">
        <v>0</v>
      </c>
      <c r="ET519" s="38">
        <v>0</v>
      </c>
      <c r="EU519" s="18">
        <v>0</v>
      </c>
      <c r="EV519" s="38">
        <v>0</v>
      </c>
      <c r="EW519" s="18">
        <v>0</v>
      </c>
      <c r="EX519" s="31"/>
      <c r="EY519" s="188">
        <v>116.40211640211639</v>
      </c>
      <c r="EZ519" s="189">
        <v>22</v>
      </c>
      <c r="FA519" s="188">
        <v>61.797752808988761</v>
      </c>
      <c r="FB519" s="189">
        <v>11</v>
      </c>
      <c r="FC519" s="18">
        <v>0</v>
      </c>
      <c r="FD519" s="18">
        <v>0</v>
      </c>
      <c r="FE519" s="38">
        <v>0</v>
      </c>
      <c r="FF519" s="18">
        <v>0</v>
      </c>
      <c r="FG519" s="18">
        <v>0</v>
      </c>
      <c r="FH519" s="18">
        <v>0</v>
      </c>
      <c r="FI519" s="38">
        <f>VLOOKUP(A519,[10]Hoja18!$A$1:$D$40,4,0)</f>
        <v>118.48341232227489</v>
      </c>
      <c r="FJ519" s="18">
        <f>VLOOKUP(A519,[10]Hoja18!$A$1:$D$40,2,0)</f>
        <v>1</v>
      </c>
      <c r="FK519" s="38">
        <f>VLOOKUP(A519,[10]Hoja19!$A$1:$D$97,4,0)</f>
        <v>118.48341232227489</v>
      </c>
      <c r="FL519" s="18">
        <f>VLOOKUP(A519,[10]Hoja19!$A$1:$D$97,2,0)</f>
        <v>1</v>
      </c>
      <c r="FM519" s="38">
        <v>0</v>
      </c>
      <c r="FN519" s="18">
        <v>0</v>
      </c>
      <c r="FO519" s="38">
        <v>0</v>
      </c>
      <c r="FP519" s="18">
        <v>0</v>
      </c>
      <c r="FQ519" s="38">
        <v>0</v>
      </c>
      <c r="FR519" s="18">
        <v>0</v>
      </c>
      <c r="FS519" s="38">
        <f>VLOOKUP(A519,'[3]2019'!$A$8:$M$140,13,0)</f>
        <v>2.5641025641025643</v>
      </c>
      <c r="FT519" s="18">
        <f>VLOOKUP(A519,'[3]2019'!$A$8:$M$140,12,0)</f>
        <v>1</v>
      </c>
      <c r="FU519" s="38">
        <f>VLOOKUP(A519,'[3]2019'!$A$8:$O$140,15,0)</f>
        <v>0</v>
      </c>
      <c r="FV519" s="18">
        <f>VLOOKUP(A519,'[3]2019'!$A$8:$O$140,14,0)</f>
        <v>0</v>
      </c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</row>
    <row r="520" spans="1:243" s="11" customFormat="1" ht="12.75">
      <c r="A520" s="17" t="s">
        <v>1129</v>
      </c>
      <c r="B520" s="18" t="s">
        <v>1130</v>
      </c>
      <c r="C520" s="17" t="s">
        <v>547</v>
      </c>
      <c r="D520" s="25">
        <v>6</v>
      </c>
      <c r="E520" s="27">
        <v>2019</v>
      </c>
      <c r="F520" s="31"/>
      <c r="G520" s="194">
        <v>14196</v>
      </c>
      <c r="H520" s="194">
        <v>5317</v>
      </c>
      <c r="I520" s="194">
        <v>8879</v>
      </c>
      <c r="J520" s="200">
        <v>10.58</v>
      </c>
      <c r="K520" s="40">
        <f>VLOOKUP(A520,'[6]1.COBERTURA  DANE'!$B$7:$G$139,5,0)</f>
        <v>2381</v>
      </c>
      <c r="L520" s="26">
        <v>90.18</v>
      </c>
      <c r="M520" s="32">
        <v>18883</v>
      </c>
      <c r="N520" s="187">
        <v>1857</v>
      </c>
      <c r="O520" s="187">
        <v>926</v>
      </c>
      <c r="P520" s="187">
        <v>931</v>
      </c>
      <c r="Q520" s="196">
        <f>VLOOKUP($A520,[7]Hoja1!$A$1:$H$3750,6,0)</f>
        <v>2214</v>
      </c>
      <c r="R520" s="196">
        <f>VLOOKUP($A520,[7]Hoja1!$A$1:$H$3750,7,0)</f>
        <v>1106</v>
      </c>
      <c r="S520" s="196">
        <f>VLOOKUP($A520,[7]Hoja1!$A$1:$H$3750,8,0)</f>
        <v>1108</v>
      </c>
      <c r="T520" s="187">
        <v>1728</v>
      </c>
      <c r="U520" s="187">
        <v>880</v>
      </c>
      <c r="V520" s="187">
        <v>848</v>
      </c>
      <c r="W520" s="198">
        <f>VLOOKUP($A520,[7]Hoja1!$A$1:$K$3750,9,0)</f>
        <v>2017</v>
      </c>
      <c r="X520" s="198">
        <f>VLOOKUP($A520,[7]Hoja1!$A$1:$K$3750,10,0)</f>
        <v>1036</v>
      </c>
      <c r="Y520" s="198">
        <f>VLOOKUP($A520,[7]Hoja1!$A$1:$K$3750,11,0)</f>
        <v>981</v>
      </c>
      <c r="Z520" s="187">
        <v>1569</v>
      </c>
      <c r="AA520" s="187">
        <v>818</v>
      </c>
      <c r="AB520" s="187">
        <v>751</v>
      </c>
      <c r="AC520" s="198">
        <f>VLOOKUP(A520,[7]Hoja1!$A$1:$Q$3765,12,0)</f>
        <v>1778</v>
      </c>
      <c r="AD520" s="198">
        <f>VLOOKUP($A520,[7]Hoja1!$A$1:$Q$3765,13,0)</f>
        <v>930</v>
      </c>
      <c r="AE520" s="198">
        <f>VLOOKUP($A520,[7]Hoja1!$A$1:$Q$3750,14,0)</f>
        <v>848</v>
      </c>
      <c r="AF520" s="187">
        <v>1379</v>
      </c>
      <c r="AG520" s="187">
        <v>720</v>
      </c>
      <c r="AH520" s="187">
        <v>659</v>
      </c>
      <c r="AI520" s="198">
        <f>VLOOKUP($A520,[7]Hoja1!$A$1:$Q$3750,15,0)</f>
        <v>2562</v>
      </c>
      <c r="AJ520" s="198">
        <f>VLOOKUP($A520,[7]Hoja1!$A$1:$Q$3750,16,0)</f>
        <v>1282</v>
      </c>
      <c r="AK520" s="198">
        <f>VLOOKUP($A520,[7]Hoja1!$A$1:$Q$3750,17,0)</f>
        <v>1280</v>
      </c>
      <c r="AL520" s="187">
        <v>1181</v>
      </c>
      <c r="AM520" s="187">
        <v>593</v>
      </c>
      <c r="AN520" s="187">
        <v>588</v>
      </c>
      <c r="AO520" s="31"/>
      <c r="AP520" s="31"/>
      <c r="AQ520" s="31"/>
      <c r="AR520" s="31"/>
      <c r="AS520" s="27"/>
      <c r="AT520" s="31"/>
      <c r="AU520" s="31"/>
      <c r="AV520" s="31"/>
      <c r="AW520" s="31"/>
      <c r="AX520" s="38">
        <f>VLOOKUP(A520,[2]INFANTIL!$A$8:$AE$140,31,0)</f>
        <v>14.586709886547812</v>
      </c>
      <c r="AY520" s="18">
        <f>VLOOKUP(A520,[2]INFANTIL!$A$8:$AE$140,30,0)</f>
        <v>9</v>
      </c>
      <c r="AZ520" s="199">
        <f>VLOOKUP(A520,'[3]2019'!$A$8:$E$140,5,0)</f>
        <v>8.0775444264943452</v>
      </c>
      <c r="BA520" s="23">
        <f>VLOOKUP(A520,'[3]2019'!$A$8:$F$140,4,0)</f>
        <v>15</v>
      </c>
      <c r="BB520" s="22">
        <f>VLOOKUP(A520,'[2]MATERNAS DIRECTAS'!$A$8:$AE$140,31,0)</f>
        <v>0</v>
      </c>
      <c r="BC520" s="23">
        <f>VLOOKUP(A520,'[2]MATERNAS DIRECTAS'!$A$8:$AE$140,30,0)</f>
        <v>0</v>
      </c>
      <c r="BD520" s="28">
        <v>107.70059235325795</v>
      </c>
      <c r="BE520" s="29">
        <v>2</v>
      </c>
      <c r="BF520" s="38">
        <f>VLOOKUP(A520,[8]Controles!$A$7:$P$139,12,0)</f>
        <v>12.641815235008103</v>
      </c>
      <c r="BG520" s="18">
        <f>VLOOKUP(A520,[8]Controles!$A$7:$L$139,11,0)</f>
        <v>78</v>
      </c>
      <c r="BH520" s="38">
        <f>VLOOKUP(A520,[8]Peso!$A$7:$D$139,4,0)</f>
        <v>9.5623987034035665</v>
      </c>
      <c r="BI520" s="18">
        <f>VLOOKUP(A520,[8]Peso!$A$7:$D$139,3,0)</f>
        <v>59</v>
      </c>
      <c r="BJ520" s="22">
        <f>VLOOKUP(A520,'[2]EDA &lt; 5AÑOS'!$A$8:$AE$140,31,0)</f>
        <v>53.850296176628973</v>
      </c>
      <c r="BK520" s="23">
        <f>VLOOKUP(A520,'[2]EDA &lt; 5AÑOS'!$A$8:$AE$140,30,0)</f>
        <v>1</v>
      </c>
      <c r="BL520" s="22">
        <f>VLOOKUP(A520,'[2]IRA &lt; 5AÑOS'!$A$8:$AE$140,31,0)</f>
        <v>53.850296176628973</v>
      </c>
      <c r="BM520" s="23">
        <f>VLOOKUP(A520,'[2]IRA &lt; 5AÑOS'!$A$8:$AE$140,30,0)</f>
        <v>1</v>
      </c>
      <c r="BN520" s="18">
        <v>0</v>
      </c>
      <c r="BO520" s="18">
        <v>0</v>
      </c>
      <c r="BP520" s="27">
        <v>54.44</v>
      </c>
      <c r="BQ520" s="27">
        <v>1</v>
      </c>
      <c r="BR520" s="37">
        <v>0</v>
      </c>
      <c r="BS520" s="26">
        <v>0</v>
      </c>
      <c r="BT520" s="31">
        <v>54.44</v>
      </c>
      <c r="BU520" s="31">
        <v>1</v>
      </c>
      <c r="BV520" s="201">
        <v>0.42222222222222222</v>
      </c>
      <c r="BW520" s="201">
        <v>1.0909090909090908</v>
      </c>
      <c r="BX520" s="201">
        <v>0.89696969696969697</v>
      </c>
      <c r="BY520" s="201">
        <v>1.0828282828282829</v>
      </c>
      <c r="BZ520" s="201">
        <v>1.0141414141414142</v>
      </c>
      <c r="CA520" s="201">
        <v>0.87077534791252487</v>
      </c>
      <c r="CB520" s="201">
        <v>0.96819085487077539</v>
      </c>
      <c r="CC520" s="18" t="str">
        <f>VLOOKUP(A520,[9]ESTADISTICAS_EN_EDUCACION_BASIC!$C$3:$AK$127,10,0)</f>
        <v>82.2</v>
      </c>
      <c r="CD520" s="18" t="str">
        <f>VLOOKUP(A520,[9]ESTADISTICAS_EN_EDUCACION_BASIC!$C$3:$AK$158,5,0)</f>
        <v>68.8</v>
      </c>
      <c r="CE520" s="18" t="str">
        <f>VLOOKUP(A520,[9]ESTADISTICAS_EN_EDUCACION_BASIC!$C$3:$AK$127,17,0)</f>
        <v>2.67</v>
      </c>
      <c r="CF520" s="24"/>
      <c r="CG520" s="24"/>
      <c r="CH520" s="20">
        <v>0</v>
      </c>
      <c r="CI520" s="21">
        <v>0</v>
      </c>
      <c r="CJ520" s="38">
        <f>VLOOKUP(A520,'[3]2019'!$A$8:$G$140,7,0)</f>
        <v>0</v>
      </c>
      <c r="CK520" s="18">
        <f>VLOOKUP(A520,'[3]2019'!$A$9:$G$140,6,0)</f>
        <v>0</v>
      </c>
      <c r="CL520" s="18">
        <v>0</v>
      </c>
      <c r="CM520" s="26">
        <v>0</v>
      </c>
      <c r="CN520" s="18">
        <v>108.87</v>
      </c>
      <c r="CO520" s="18">
        <v>2</v>
      </c>
      <c r="CP520" s="18">
        <v>0</v>
      </c>
      <c r="CQ520" s="18">
        <v>0</v>
      </c>
      <c r="CR520" s="38">
        <v>49.58</v>
      </c>
      <c r="CS520" s="26">
        <v>1</v>
      </c>
      <c r="CT520" s="38">
        <f>VLOOKUP(A520,[10]Hoja9!$A$1:$D$17,4,0)</f>
        <v>49.578582052553294</v>
      </c>
      <c r="CU520" s="18">
        <f>VLOOKUP(A520,[10]Hoja9!$A$1:$D$17,2,0)</f>
        <v>1</v>
      </c>
      <c r="CV520" s="18">
        <v>0</v>
      </c>
      <c r="CW520" s="18">
        <v>0</v>
      </c>
      <c r="CX520" s="18">
        <v>0</v>
      </c>
      <c r="CY520" s="18">
        <v>0</v>
      </c>
      <c r="CZ520" s="38">
        <v>0</v>
      </c>
      <c r="DA520" s="18">
        <v>0</v>
      </c>
      <c r="DB520" s="38">
        <f>VLOOKUP(A520,'[3]2019'!$A$8:$I$140,9,0)</f>
        <v>3.1867431485022304</v>
      </c>
      <c r="DC520" s="18">
        <f>VLOOKUP(A520,'[3]2019'!$A$8:$I$140,8,0)</f>
        <v>5</v>
      </c>
      <c r="DD520" s="18">
        <f>VLOOKUP(A520,[9]ESTADISTICAS_EN_EDUCACION_BASIC!$C$3:$AK$127,11,0)</f>
        <v>135</v>
      </c>
      <c r="DE520" s="18" t="str">
        <f>VLOOKUP($A520,[9]ESTADISTICAS_EN_EDUCACION_BASIC!$C$3:$AK$127,6,0)</f>
        <v>94.9</v>
      </c>
      <c r="DF520" s="18" t="str">
        <f>VLOOKUP($A520,[9]ESTADISTICAS_EN_EDUCACION_BASIC!$C$3:$AK$127,18,0)</f>
        <v>2.64</v>
      </c>
      <c r="DG520" s="18" t="str">
        <f>VLOOKUP($A520,[9]ESTADISTICAS_EN_EDUCACION_BASIC!$C$3:$AK$127,28,0)</f>
        <v>2.05</v>
      </c>
      <c r="DH520" s="38">
        <v>148.74</v>
      </c>
      <c r="DI520" s="18">
        <v>3</v>
      </c>
      <c r="DJ520" s="38">
        <f>VLOOKUP(A520,'[10]AS 6 - 11'!$A$1:$D$84,4,0)</f>
        <v>247.89291026276649</v>
      </c>
      <c r="DK520" s="18">
        <f>VLOOKUP(A520,'[10]AS 6 - 11'!$A$1:$D$84,2,0)</f>
        <v>5</v>
      </c>
      <c r="DL520" s="18">
        <v>0</v>
      </c>
      <c r="DM520" s="18">
        <v>0</v>
      </c>
      <c r="DN520" s="38">
        <f>VLOOKUP(A520,[10]Hoja8!$A$1:$D$72,4,0)</f>
        <v>56.242969628796409</v>
      </c>
      <c r="DO520" s="18">
        <f>VLOOKUP(A520,[10]Hoja8!$A$1:$D$72,2,0)</f>
        <v>1</v>
      </c>
      <c r="DP520" s="38">
        <f>VLOOKUP(A520,[10]Hoja10!$A$1:$D$61,4,0)</f>
        <v>337.45781777277841</v>
      </c>
      <c r="DQ520" s="18">
        <f>VLOOKUP(A520,[10]Hoja10!$A$1:$D$61,2,0)</f>
        <v>6</v>
      </c>
      <c r="DR520" s="38">
        <f>VLOOKUP(A520,[10]Hoja11!$A$1:$D$24,4,0)</f>
        <v>56.242969628796409</v>
      </c>
      <c r="DS520" s="18">
        <f>VLOOKUP(A520,[10]Hoja11!$A$1:$D$24,2,0)</f>
        <v>1</v>
      </c>
      <c r="DT520" s="18">
        <v>112.49</v>
      </c>
      <c r="DU520" s="18">
        <v>2</v>
      </c>
      <c r="DV520" s="38">
        <f>VLOOKUP(A520,[10]Hoja13!$A$1:$D$20,4,0)</f>
        <v>56.242969628796409</v>
      </c>
      <c r="DW520" s="18">
        <f>VLOOKUP(A520,[10]Hoja13!$A$1:$D$20,2,0)</f>
        <v>1</v>
      </c>
      <c r="DX520" s="18">
        <v>112.49</v>
      </c>
      <c r="DY520" s="18">
        <v>2</v>
      </c>
      <c r="DZ520" s="188">
        <v>33.288948069241016</v>
      </c>
      <c r="EA520" s="189">
        <v>25</v>
      </c>
      <c r="EB520" s="188">
        <v>257.9666160849772</v>
      </c>
      <c r="EC520" s="189">
        <v>170</v>
      </c>
      <c r="ED520" s="38">
        <f>VLOOKUP(A520,'[3]2019'!$A$8:$K$140,11,0)</f>
        <v>7.9767947788252354</v>
      </c>
      <c r="EE520" s="18">
        <f>VLOOKUP(A520,'[3]2019'!$A$8:$K$140,10,0)</f>
        <v>11</v>
      </c>
      <c r="EF520" s="18">
        <f>VLOOKUP($A520,[9]ESTADISTICAS_EN_EDUCACION_BASIC!$C$3:$AK$127,11,0)</f>
        <v>135</v>
      </c>
      <c r="EG520" s="18" t="str">
        <f>VLOOKUP($A520,[9]ESTADISTICAS_EN_EDUCACION_BASIC!$C$3:$AK$127,7,0)</f>
        <v>43.4</v>
      </c>
      <c r="EH520" s="18" t="str">
        <f>VLOOKUP($A520,[9]ESTADISTICAS_EN_EDUCACION_BASIC!$C$3:$AK$127,18,0)</f>
        <v>2.64</v>
      </c>
      <c r="EI520" s="18" t="str">
        <f>VLOOKUP($A520,[9]ESTADISTICAS_EN_EDUCACION_BASIC!$C$3:$AK$127,29,0)</f>
        <v>6.02</v>
      </c>
      <c r="EJ520" s="31"/>
      <c r="EK520" s="31"/>
      <c r="EL520" s="18" t="str">
        <f>VLOOKUP($A520,[9]ESTADISTICAS_EN_EDUCACION_BASIC!$C$3:$AK$127,13,0)</f>
        <v>36.6</v>
      </c>
      <c r="EM520" s="18" t="str">
        <f>VLOOKUP($A520,[9]ESTADISTICAS_EN_EDUCACION_BASIC!$C$3:$AK$127,8,0)</f>
        <v>16.7</v>
      </c>
      <c r="EN520" s="18" t="str">
        <f>VLOOKUP($A520,[9]ESTADISTICAS_EN_EDUCACION_BASIC!$C$3:$AK$127,20,0)</f>
        <v>2.23</v>
      </c>
      <c r="EO520" s="18" t="str">
        <f>VLOOKUP($A520,[9]ESTADISTICAS_EN_EDUCACION_BASIC!$C$3:$AK$127,30,0)</f>
        <v>1.34</v>
      </c>
      <c r="EP520" s="38">
        <f>VLOOKUP(A520,[10]Hoja2!$A$1:$D$72,4,0)</f>
        <v>56.242969628796409</v>
      </c>
      <c r="EQ520" s="18">
        <f>VLOOKUP(A520,[10]Hoja2!$A$1:$D$72,2,0)</f>
        <v>1</v>
      </c>
      <c r="ER520" s="38">
        <f>VLOOKUP(A520,[10]Hoja3!$A$1:$D$89,4,0)</f>
        <v>224.97187851518564</v>
      </c>
      <c r="ES520" s="18">
        <f>VLOOKUP(A520,[10]Hoja3!$A$1:$D$89,2,0)</f>
        <v>4</v>
      </c>
      <c r="ET520" s="38">
        <v>0</v>
      </c>
      <c r="EU520" s="18">
        <v>0</v>
      </c>
      <c r="EV520" s="38">
        <f>VLOOKUP(A520,[10]Hoja7!$A$1:$D$76,4,0)</f>
        <v>56.242969628796409</v>
      </c>
      <c r="EW520" s="18">
        <f>VLOOKUP(A520,[10]Hoja7!$A$1:$D$77,2,0)</f>
        <v>1</v>
      </c>
      <c r="EX520" s="31"/>
      <c r="EY520" s="188">
        <v>314.62585034013608</v>
      </c>
      <c r="EZ520" s="189">
        <v>185</v>
      </c>
      <c r="FA520" s="188">
        <v>257.76965265082271</v>
      </c>
      <c r="FB520" s="189">
        <v>141</v>
      </c>
      <c r="FC520" s="38">
        <f>VLOOKUP(A520,[10]Hoja15!$A$1:$D$63,4,0)</f>
        <v>117.096018735363</v>
      </c>
      <c r="FD520" s="18">
        <f>VLOOKUP(A520,[10]Hoja15!$A$1:$D$63,2,0)</f>
        <v>3</v>
      </c>
      <c r="FE520" s="38">
        <f>VLOOKUP(A520,[10]Hoja16!$A$1:$D$88,4,0)</f>
        <v>195.160031225605</v>
      </c>
      <c r="FF520" s="18">
        <f>VLOOKUP(A520,[10]Hoja16!$A$1:$D$88,2,0)</f>
        <v>5</v>
      </c>
      <c r="FG520" s="38">
        <f>VLOOKUP(A520,[10]Hoja17!$A$1:$D$33,4,0)</f>
        <v>195.160031225605</v>
      </c>
      <c r="FH520" s="18">
        <f>VLOOKUP(A520,[10]Hoja17!$A$1:$D$33,2,0)</f>
        <v>5</v>
      </c>
      <c r="FI520" s="18">
        <v>0</v>
      </c>
      <c r="FJ520" s="18">
        <v>0</v>
      </c>
      <c r="FK520" s="38">
        <f>VLOOKUP(A520,[10]Hoja19!$A$1:$D$97,4,0)</f>
        <v>507.41608118657302</v>
      </c>
      <c r="FL520" s="18">
        <f>VLOOKUP(A520,[10]Hoja19!$A$1:$D$97,2,0)</f>
        <v>13</v>
      </c>
      <c r="FM520" s="38">
        <f>VLOOKUP(A520,[10]Hoja20!$A$1:$D$91,4,0)</f>
        <v>195.160031225605</v>
      </c>
      <c r="FN520" s="18">
        <f>VLOOKUP(A520,[10]Hoja20!$A$1:$D$91,2,0)</f>
        <v>5</v>
      </c>
      <c r="FO520" s="38">
        <v>0</v>
      </c>
      <c r="FP520" s="18">
        <v>0</v>
      </c>
      <c r="FQ520" s="38">
        <v>39.03</v>
      </c>
      <c r="FR520" s="18">
        <v>1</v>
      </c>
      <c r="FS520" s="38">
        <f>VLOOKUP(A520,'[3]2019'!$A$8:$M$140,13,0)</f>
        <v>10.160880609652835</v>
      </c>
      <c r="FT520" s="18">
        <f>VLOOKUP(A520,'[3]2019'!$A$8:$M$140,12,0)</f>
        <v>12</v>
      </c>
      <c r="FU520" s="38">
        <f>VLOOKUP(A520,'[3]2019'!$A$8:$O$140,15,0)</f>
        <v>6.5851364063969902</v>
      </c>
      <c r="FV520" s="18">
        <f>VLOOKUP(A520,'[3]2019'!$A$8:$O$140,14,0)</f>
        <v>7</v>
      </c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31"/>
      <c r="GY520" s="31"/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31"/>
      <c r="HL520" s="31"/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31"/>
      <c r="HY520" s="31"/>
      <c r="HZ520" s="31"/>
      <c r="IA520" s="31"/>
      <c r="IB520" s="31"/>
      <c r="IC520" s="31"/>
      <c r="ID520" s="31"/>
      <c r="IE520" s="31"/>
      <c r="IF520" s="31"/>
      <c r="IG520" s="31"/>
      <c r="IH520" s="31"/>
      <c r="II520" s="31"/>
    </row>
    <row r="521" spans="1:243" s="11" customFormat="1" ht="12.75">
      <c r="A521" s="17" t="s">
        <v>1137</v>
      </c>
      <c r="B521" s="18" t="s">
        <v>1138</v>
      </c>
      <c r="C521" s="17" t="s">
        <v>427</v>
      </c>
      <c r="D521" s="25">
        <v>6</v>
      </c>
      <c r="E521" s="27">
        <v>2019</v>
      </c>
      <c r="F521" s="31"/>
      <c r="G521" s="194">
        <v>9997</v>
      </c>
      <c r="H521" s="194">
        <v>3149</v>
      </c>
      <c r="I521" s="194">
        <v>6848</v>
      </c>
      <c r="J521" s="200">
        <v>4.18</v>
      </c>
      <c r="K521" s="40">
        <f>VLOOKUP(A521,'[6]1.COBERTURA  DANE'!$B$7:$G$139,5,0)</f>
        <v>756</v>
      </c>
      <c r="L521" s="26">
        <v>45.33</v>
      </c>
      <c r="M521" s="32">
        <v>8204</v>
      </c>
      <c r="N521" s="187">
        <v>802</v>
      </c>
      <c r="O521" s="187">
        <v>432</v>
      </c>
      <c r="P521" s="187">
        <v>370</v>
      </c>
      <c r="Q521" s="196">
        <f>VLOOKUP($A521,[7]Hoja1!$A$1:$H$3750,6,0)</f>
        <v>972</v>
      </c>
      <c r="R521" s="196">
        <f>VLOOKUP($A521,[7]Hoja1!$A$1:$H$3750,7,0)</f>
        <v>523</v>
      </c>
      <c r="S521" s="196">
        <f>VLOOKUP($A521,[7]Hoja1!$A$1:$H$3750,8,0)</f>
        <v>449</v>
      </c>
      <c r="T521" s="187">
        <v>882</v>
      </c>
      <c r="U521" s="187">
        <v>474</v>
      </c>
      <c r="V521" s="187">
        <v>408</v>
      </c>
      <c r="W521" s="198">
        <f>VLOOKUP($A521,[7]Hoja1!$A$1:$K$3750,9,0)</f>
        <v>1086</v>
      </c>
      <c r="X521" s="198">
        <f>VLOOKUP($A521,[7]Hoja1!$A$1:$K$3750,10,0)</f>
        <v>583</v>
      </c>
      <c r="Y521" s="198">
        <f>VLOOKUP($A521,[7]Hoja1!$A$1:$K$3750,11,0)</f>
        <v>503</v>
      </c>
      <c r="Z521" s="187">
        <v>943</v>
      </c>
      <c r="AA521" s="187">
        <v>502</v>
      </c>
      <c r="AB521" s="187">
        <v>441</v>
      </c>
      <c r="AC521" s="198">
        <f>VLOOKUP(A521,[7]Hoja1!$A$1:$Q$3765,12,0)</f>
        <v>1122</v>
      </c>
      <c r="AD521" s="198">
        <f>VLOOKUP($A521,[7]Hoja1!$A$1:$Q$3765,13,0)</f>
        <v>591</v>
      </c>
      <c r="AE521" s="198">
        <f>VLOOKUP($A521,[7]Hoja1!$A$1:$Q$3750,14,0)</f>
        <v>531</v>
      </c>
      <c r="AF521" s="187">
        <v>887</v>
      </c>
      <c r="AG521" s="187">
        <v>459</v>
      </c>
      <c r="AH521" s="187">
        <v>428</v>
      </c>
      <c r="AI521" s="198">
        <f>VLOOKUP($A521,[7]Hoja1!$A$1:$Q$3750,15,0)</f>
        <v>1493</v>
      </c>
      <c r="AJ521" s="198">
        <f>VLOOKUP($A521,[7]Hoja1!$A$1:$Q$3750,16,0)</f>
        <v>737</v>
      </c>
      <c r="AK521" s="198">
        <f>VLOOKUP($A521,[7]Hoja1!$A$1:$Q$3750,17,0)</f>
        <v>756</v>
      </c>
      <c r="AL521" s="187">
        <v>692</v>
      </c>
      <c r="AM521" s="187">
        <v>343</v>
      </c>
      <c r="AN521" s="187">
        <v>349</v>
      </c>
      <c r="AO521" s="31"/>
      <c r="AP521" s="31"/>
      <c r="AQ521" s="31"/>
      <c r="AR521" s="31"/>
      <c r="AS521" s="27"/>
      <c r="AT521" s="31"/>
      <c r="AU521" s="31"/>
      <c r="AV521" s="31"/>
      <c r="AW521" s="31"/>
      <c r="AX521" s="38">
        <f>VLOOKUP(A521,[2]INFANTIL!$A$8:$AE$140,31,0)</f>
        <v>10.752688172043012</v>
      </c>
      <c r="AY521" s="18">
        <f>VLOOKUP(A521,[2]INFANTIL!$A$8:$AE$140,30,0)</f>
        <v>1</v>
      </c>
      <c r="AZ521" s="199">
        <f>VLOOKUP(A521,'[3]2019'!$A$8:$E$140,5,0)</f>
        <v>1.2468827930174564</v>
      </c>
      <c r="BA521" s="23">
        <f>VLOOKUP(A521,'[3]2019'!$A$8:$F$140,4,0)</f>
        <v>1</v>
      </c>
      <c r="BB521" s="22">
        <f>VLOOKUP(A521,'[2]MATERNAS DIRECTAS'!$A$8:$AE$140,31,0)</f>
        <v>0</v>
      </c>
      <c r="BC521" s="23">
        <f>VLOOKUP(A521,'[2]MATERNAS DIRECTAS'!$A$8:$AE$140,30,0)</f>
        <v>0</v>
      </c>
      <c r="BD521" s="28">
        <v>0</v>
      </c>
      <c r="BE521" s="29">
        <v>0</v>
      </c>
      <c r="BF521" s="38">
        <f>VLOOKUP(A521,[8]Controles!$A$7:$P$139,12,0)</f>
        <v>2.1505376344086025</v>
      </c>
      <c r="BG521" s="18">
        <f>VLOOKUP(A521,[8]Controles!$A$7:$L$139,11,0)</f>
        <v>2</v>
      </c>
      <c r="BH521" s="38">
        <f>VLOOKUP(A521,[8]Peso!$A$7:$D$139,4,0)</f>
        <v>8.6021505376344098</v>
      </c>
      <c r="BI521" s="18">
        <f>VLOOKUP(A521,[8]Peso!$A$7:$D$139,3,0)</f>
        <v>8</v>
      </c>
      <c r="BJ521" s="22">
        <f>VLOOKUP(A521,'[2]EDA &lt; 5AÑOS'!$A$8:$AE$140,31,0)</f>
        <v>0</v>
      </c>
      <c r="BK521" s="23">
        <f>VLOOKUP(A521,'[2]EDA &lt; 5AÑOS'!$A$8:$AE$140,30,0)</f>
        <v>0</v>
      </c>
      <c r="BL521" s="22">
        <f>VLOOKUP(A521,'[2]IRA &lt; 5AÑOS'!$A$8:$AE$140,31,0)</f>
        <v>0</v>
      </c>
      <c r="BM521" s="23">
        <f>VLOOKUP(A521,'[2]IRA &lt; 5AÑOS'!$A$8:$AE$140,30,0)</f>
        <v>0</v>
      </c>
      <c r="BN521" s="18">
        <v>0</v>
      </c>
      <c r="BO521" s="18">
        <v>0</v>
      </c>
      <c r="BP521" s="18">
        <v>0</v>
      </c>
      <c r="BQ521" s="18">
        <v>0</v>
      </c>
      <c r="BR521" s="37">
        <v>0</v>
      </c>
      <c r="BS521" s="26">
        <v>0</v>
      </c>
      <c r="BT521" s="18">
        <v>0</v>
      </c>
      <c r="BU521" s="18">
        <v>0</v>
      </c>
      <c r="BV521" s="201">
        <v>0.18045112781954886</v>
      </c>
      <c r="BW521" s="201">
        <v>0.7142857142857143</v>
      </c>
      <c r="BX521" s="201">
        <v>0.72932330827067671</v>
      </c>
      <c r="BY521" s="201">
        <v>0.7142857142857143</v>
      </c>
      <c r="BZ521" s="201">
        <v>0.72932330827067671</v>
      </c>
      <c r="CA521" s="201">
        <v>0.91970802919708028</v>
      </c>
      <c r="CB521" s="201">
        <v>0.66423357664233573</v>
      </c>
      <c r="CC521" s="18" t="str">
        <f>VLOOKUP(A521,[9]ESTADISTICAS_EN_EDUCACION_BASIC!$C$3:$AK$127,10,0)</f>
        <v>63.4</v>
      </c>
      <c r="CD521" s="18" t="str">
        <f>VLOOKUP(A521,[9]ESTADISTICAS_EN_EDUCACION_BASIC!$C$3:$AK$158,5,0)</f>
        <v>48.6</v>
      </c>
      <c r="CE521" s="18" t="str">
        <f>VLOOKUP(A521,[9]ESTADISTICAS_EN_EDUCACION_BASIC!$C$3:$AK$127,17,0)</f>
        <v>9.17</v>
      </c>
      <c r="CF521" s="24"/>
      <c r="CG521" s="24"/>
      <c r="CH521" s="20">
        <v>0</v>
      </c>
      <c r="CI521" s="21">
        <v>0</v>
      </c>
      <c r="CJ521" s="38">
        <f>VLOOKUP(A521,'[3]2019'!$A$8:$G$140,7,0)</f>
        <v>0</v>
      </c>
      <c r="CK521" s="18">
        <f>VLOOKUP(A521,'[3]2019'!$A$9:$G$140,6,0)</f>
        <v>0</v>
      </c>
      <c r="CL521" s="18">
        <v>0</v>
      </c>
      <c r="CM521" s="26">
        <v>0</v>
      </c>
      <c r="CN521" s="18">
        <v>0</v>
      </c>
      <c r="CO521" s="18">
        <v>0</v>
      </c>
      <c r="CP521" s="18">
        <v>0</v>
      </c>
      <c r="CQ521" s="18">
        <v>0</v>
      </c>
      <c r="CR521" s="18">
        <v>0</v>
      </c>
      <c r="CS521" s="18">
        <v>0</v>
      </c>
      <c r="CT521" s="18">
        <v>0</v>
      </c>
      <c r="CU521" s="18">
        <v>0</v>
      </c>
      <c r="CV521" s="18">
        <v>0</v>
      </c>
      <c r="CW521" s="18">
        <v>0</v>
      </c>
      <c r="CX521" s="18">
        <v>0</v>
      </c>
      <c r="CY521" s="18">
        <v>0</v>
      </c>
      <c r="CZ521" s="38">
        <v>0</v>
      </c>
      <c r="DA521" s="18">
        <v>0</v>
      </c>
      <c r="DB521" s="38">
        <f>VLOOKUP(A521,'[3]2019'!$A$8:$I$140,9,0)</f>
        <v>0</v>
      </c>
      <c r="DC521" s="18">
        <f>VLOOKUP(A521,'[3]2019'!$A$8:$I$140,8,0)</f>
        <v>0</v>
      </c>
      <c r="DD521" s="18" t="str">
        <f>VLOOKUP(A521,[9]ESTADISTICAS_EN_EDUCACION_BASIC!$C$3:$AK$127,11,0)</f>
        <v>95.6</v>
      </c>
      <c r="DE521" s="18" t="str">
        <f>VLOOKUP($A521,[9]ESTADISTICAS_EN_EDUCACION_BASIC!$C$3:$AK$127,6,0)</f>
        <v>68.1</v>
      </c>
      <c r="DF521" s="18" t="str">
        <f>VLOOKUP($A521,[9]ESTADISTICAS_EN_EDUCACION_BASIC!$C$3:$AK$127,18,0)</f>
        <v>6.43</v>
      </c>
      <c r="DG521" s="18" t="str">
        <f>VLOOKUP($A521,[9]ESTADISTICAS_EN_EDUCACION_BASIC!$C$3:$AK$127,28,0)</f>
        <v>4.06</v>
      </c>
      <c r="DH521" s="38">
        <v>0</v>
      </c>
      <c r="DI521" s="18">
        <v>0</v>
      </c>
      <c r="DJ521" s="38">
        <v>0</v>
      </c>
      <c r="DK521" s="18">
        <v>0</v>
      </c>
      <c r="DL521" s="18">
        <v>0</v>
      </c>
      <c r="DM521" s="18">
        <v>0</v>
      </c>
      <c r="DN521" s="38">
        <v>0</v>
      </c>
      <c r="DO521" s="18">
        <v>0</v>
      </c>
      <c r="DP521" s="18">
        <v>0</v>
      </c>
      <c r="DQ521" s="18">
        <v>0</v>
      </c>
      <c r="DR521" s="18">
        <v>0</v>
      </c>
      <c r="DS521" s="18">
        <v>0</v>
      </c>
      <c r="DT521" s="18">
        <v>0</v>
      </c>
      <c r="DU521" s="18">
        <v>0</v>
      </c>
      <c r="DV521" s="18">
        <v>0</v>
      </c>
      <c r="DW521" s="18">
        <v>0</v>
      </c>
      <c r="DX521" s="18">
        <v>0</v>
      </c>
      <c r="DY521" s="18">
        <v>0</v>
      </c>
      <c r="DZ521" s="188">
        <v>2.2675736961451247</v>
      </c>
      <c r="EA521" s="189">
        <v>1</v>
      </c>
      <c r="EB521" s="188">
        <v>51.401869158878505</v>
      </c>
      <c r="EC521" s="189">
        <v>22</v>
      </c>
      <c r="ED521" s="38">
        <f>VLOOKUP(A521,'[3]2019'!$A$8:$K$140,11,0)</f>
        <v>0</v>
      </c>
      <c r="EE521" s="18">
        <f>VLOOKUP(A521,'[3]2019'!$A$8:$K$140,10,0)</f>
        <v>0</v>
      </c>
      <c r="EF521" s="18" t="str">
        <f>VLOOKUP($A521,[9]ESTADISTICAS_EN_EDUCACION_BASIC!$C$3:$AK$127,11,0)</f>
        <v>95.6</v>
      </c>
      <c r="EG521" s="18" t="str">
        <f>VLOOKUP($A521,[9]ESTADISTICAS_EN_EDUCACION_BASIC!$C$3:$AK$127,7,0)</f>
        <v>36.6</v>
      </c>
      <c r="EH521" s="18" t="str">
        <f>VLOOKUP($A521,[9]ESTADISTICAS_EN_EDUCACION_BASIC!$C$3:$AK$127,18,0)</f>
        <v>6.43</v>
      </c>
      <c r="EI521" s="18" t="str">
        <f>VLOOKUP($A521,[9]ESTADISTICAS_EN_EDUCACION_BASIC!$C$3:$AK$127,29,0)</f>
        <v>7.41</v>
      </c>
      <c r="EJ521" s="31"/>
      <c r="EK521" s="31"/>
      <c r="EL521" s="18">
        <f>VLOOKUP($A521,[9]ESTADISTICAS_EN_EDUCACION_BASIC!$C$3:$AK$127,13,0)</f>
        <v>26</v>
      </c>
      <c r="EM521" s="18" t="str">
        <f>VLOOKUP($A521,[9]ESTADISTICAS_EN_EDUCACION_BASIC!$C$3:$AK$127,8,0)</f>
        <v>11.1</v>
      </c>
      <c r="EN521" s="18" t="str">
        <f>VLOOKUP($A521,[9]ESTADISTICAS_EN_EDUCACION_BASIC!$C$3:$AK$127,20,0)</f>
        <v>4.65</v>
      </c>
      <c r="EO521" s="18" t="str">
        <f>VLOOKUP($A521,[9]ESTADISTICAS_EN_EDUCACION_BASIC!$C$3:$AK$127,30,0)</f>
        <v>4.65</v>
      </c>
      <c r="EP521" s="18">
        <v>0</v>
      </c>
      <c r="EQ521" s="18">
        <v>0</v>
      </c>
      <c r="ER521" s="38">
        <v>0</v>
      </c>
      <c r="ES521" s="18">
        <v>0</v>
      </c>
      <c r="ET521" s="38">
        <v>0</v>
      </c>
      <c r="EU521" s="18">
        <v>0</v>
      </c>
      <c r="EV521" s="38">
        <v>0</v>
      </c>
      <c r="EW521" s="18">
        <v>0</v>
      </c>
      <c r="EX521" s="31"/>
      <c r="EY521" s="188">
        <v>74.49856733524355</v>
      </c>
      <c r="EZ521" s="189">
        <v>26</v>
      </c>
      <c r="FA521" s="188">
        <v>79.207920792079207</v>
      </c>
      <c r="FB521" s="189">
        <v>24</v>
      </c>
      <c r="FC521" s="18">
        <v>0</v>
      </c>
      <c r="FD521" s="18">
        <v>0</v>
      </c>
      <c r="FE521" s="38">
        <f>VLOOKUP(A521,[10]Hoja16!$A$1:$D$88,4,0)</f>
        <v>66.979236436704625</v>
      </c>
      <c r="FF521" s="18">
        <f>VLOOKUP(A521,[10]Hoja16!$A$1:$D$88,2,0)</f>
        <v>1</v>
      </c>
      <c r="FG521" s="18">
        <v>0</v>
      </c>
      <c r="FH521" s="18">
        <v>0</v>
      </c>
      <c r="FI521" s="18">
        <v>0</v>
      </c>
      <c r="FJ521" s="18">
        <v>0</v>
      </c>
      <c r="FK521" s="38">
        <f>VLOOKUP(A521,[10]Hoja19!$A$1:$D$97,4,0)</f>
        <v>66.979236436704625</v>
      </c>
      <c r="FL521" s="18">
        <f>VLOOKUP(A521,[10]Hoja19!$A$1:$D$97,2,0)</f>
        <v>1</v>
      </c>
      <c r="FM521" s="38">
        <v>0</v>
      </c>
      <c r="FN521" s="18">
        <v>0</v>
      </c>
      <c r="FO521" s="38">
        <f>VLOOKUP(A521,[10]Hoja21!$A$1:$D$101,4,0)</f>
        <v>200.93770931011386</v>
      </c>
      <c r="FP521" s="18">
        <f>VLOOKUP(A521,[10]Hoja21!$A$1:$D$101,2,0)</f>
        <v>3</v>
      </c>
      <c r="FQ521" s="38">
        <v>0</v>
      </c>
      <c r="FR521" s="18">
        <v>0</v>
      </c>
      <c r="FS521" s="38">
        <f>VLOOKUP(A521,'[3]2019'!$A$8:$M$140,13,0)</f>
        <v>1.445086705202312</v>
      </c>
      <c r="FT521" s="18">
        <f>VLOOKUP(A521,'[3]2019'!$A$8:$M$140,12,0)</f>
        <v>1</v>
      </c>
      <c r="FU521" s="38">
        <f>VLOOKUP(A521,'[3]2019'!$A$8:$O$140,15,0)</f>
        <v>0</v>
      </c>
      <c r="FV521" s="18">
        <f>VLOOKUP(A521,'[3]2019'!$A$8:$O$140,14,0)</f>
        <v>0</v>
      </c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</row>
    <row r="522" spans="1:243" s="11" customFormat="1" ht="12.75">
      <c r="A522" s="17" t="s">
        <v>1144</v>
      </c>
      <c r="B522" s="18" t="s">
        <v>1145</v>
      </c>
      <c r="C522" s="17" t="s">
        <v>675</v>
      </c>
      <c r="D522" s="25">
        <v>6</v>
      </c>
      <c r="E522" s="27">
        <v>2019</v>
      </c>
      <c r="F522" s="31"/>
      <c r="G522" s="194">
        <v>26652</v>
      </c>
      <c r="H522" s="194">
        <v>13811</v>
      </c>
      <c r="I522" s="194">
        <v>12841</v>
      </c>
      <c r="J522" s="200">
        <v>3.82</v>
      </c>
      <c r="K522" s="40">
        <f>VLOOKUP(A522,'[6]1.COBERTURA  DANE'!$B$7:$G$139,5,0)</f>
        <v>1118</v>
      </c>
      <c r="L522" s="26">
        <v>82.84</v>
      </c>
      <c r="M522" s="32">
        <v>24248</v>
      </c>
      <c r="N522" s="187">
        <v>3281</v>
      </c>
      <c r="O522" s="187">
        <v>1659</v>
      </c>
      <c r="P522" s="187">
        <v>1622</v>
      </c>
      <c r="Q522" s="196">
        <f>VLOOKUP($A522,[7]Hoja1!$A$1:$H$3750,6,0)</f>
        <v>3926</v>
      </c>
      <c r="R522" s="196">
        <f>VLOOKUP($A522,[7]Hoja1!$A$1:$H$3750,7,0)</f>
        <v>1985</v>
      </c>
      <c r="S522" s="196">
        <f>VLOOKUP($A522,[7]Hoja1!$A$1:$H$3750,8,0)</f>
        <v>1941</v>
      </c>
      <c r="T522" s="187">
        <v>3168</v>
      </c>
      <c r="U522" s="187">
        <v>1600</v>
      </c>
      <c r="V522" s="187">
        <v>1568</v>
      </c>
      <c r="W522" s="198">
        <f>VLOOKUP($A522,[7]Hoja1!$A$1:$K$3750,9,0)</f>
        <v>3741</v>
      </c>
      <c r="X522" s="198">
        <f>VLOOKUP($A522,[7]Hoja1!$A$1:$K$3750,10,0)</f>
        <v>1890</v>
      </c>
      <c r="Y522" s="198">
        <f>VLOOKUP($A522,[7]Hoja1!$A$1:$K$3750,11,0)</f>
        <v>1851</v>
      </c>
      <c r="Z522" s="187">
        <v>2969</v>
      </c>
      <c r="AA522" s="187">
        <v>1506</v>
      </c>
      <c r="AB522" s="187">
        <v>1463</v>
      </c>
      <c r="AC522" s="198">
        <f>VLOOKUP(A522,[7]Hoja1!$A$1:$Q$3765,12,0)</f>
        <v>3363</v>
      </c>
      <c r="AD522" s="198">
        <f>VLOOKUP($A522,[7]Hoja1!$A$1:$Q$3765,13,0)</f>
        <v>1717</v>
      </c>
      <c r="AE522" s="198">
        <f>VLOOKUP($A522,[7]Hoja1!$A$1:$Q$3750,14,0)</f>
        <v>1646</v>
      </c>
      <c r="AF522" s="187">
        <v>2570</v>
      </c>
      <c r="AG522" s="187">
        <v>1323</v>
      </c>
      <c r="AH522" s="187">
        <v>1247</v>
      </c>
      <c r="AI522" s="198">
        <f>VLOOKUP($A522,[7]Hoja1!$A$1:$Q$3750,15,0)</f>
        <v>4574</v>
      </c>
      <c r="AJ522" s="198">
        <f>VLOOKUP($A522,[7]Hoja1!$A$1:$Q$3750,16,0)</f>
        <v>2297</v>
      </c>
      <c r="AK522" s="198">
        <f>VLOOKUP($A522,[7]Hoja1!$A$1:$Q$3750,17,0)</f>
        <v>2277</v>
      </c>
      <c r="AL522" s="187">
        <v>2073</v>
      </c>
      <c r="AM522" s="187">
        <v>1053</v>
      </c>
      <c r="AN522" s="187">
        <v>1020</v>
      </c>
      <c r="AO522" s="31"/>
      <c r="AP522" s="31"/>
      <c r="AQ522" s="31"/>
      <c r="AR522" s="31"/>
      <c r="AS522" s="27"/>
      <c r="AT522" s="31"/>
      <c r="AU522" s="31"/>
      <c r="AV522" s="31"/>
      <c r="AW522" s="31"/>
      <c r="AX522" s="38">
        <f>VLOOKUP(A522,[2]INFANTIL!$A$8:$AE$140,31,0)</f>
        <v>19.148936170212767</v>
      </c>
      <c r="AY522" s="18">
        <f>VLOOKUP(A522,[2]INFANTIL!$A$8:$AE$140,30,0)</f>
        <v>9</v>
      </c>
      <c r="AZ522" s="199">
        <f>VLOOKUP(A522,'[3]2019'!$A$8:$E$140,5,0)</f>
        <v>3.047851264858275</v>
      </c>
      <c r="BA522" s="23">
        <f>VLOOKUP(A522,'[3]2019'!$A$8:$F$140,4,0)</f>
        <v>10</v>
      </c>
      <c r="BB522" s="22">
        <f>VLOOKUP(A522,'[2]MATERNAS DIRECTAS'!$A$8:$AE$140,31,0)</f>
        <v>0</v>
      </c>
      <c r="BC522" s="23">
        <f>VLOOKUP(A522,'[2]MATERNAS DIRECTAS'!$A$8:$AE$140,30,0)</f>
        <v>0</v>
      </c>
      <c r="BD522" s="28">
        <v>0</v>
      </c>
      <c r="BE522" s="29">
        <v>0</v>
      </c>
      <c r="BF522" s="38">
        <f>VLOOKUP(A522,[8]Controles!$A$7:$P$139,12,0)</f>
        <v>15.319148936170212</v>
      </c>
      <c r="BG522" s="18">
        <f>VLOOKUP(A522,[8]Controles!$A$7:$L$139,11,0)</f>
        <v>72</v>
      </c>
      <c r="BH522" s="38">
        <f>VLOOKUP(A522,[8]Peso!$A$7:$D$139,4,0)</f>
        <v>8.9361702127659584</v>
      </c>
      <c r="BI522" s="18">
        <f>VLOOKUP(A522,[8]Peso!$A$7:$D$139,3,0)</f>
        <v>42</v>
      </c>
      <c r="BJ522" s="22">
        <f>VLOOKUP(A522,'[2]EDA &lt; 5AÑOS'!$A$8:$AE$140,31,0)</f>
        <v>0</v>
      </c>
      <c r="BK522" s="23">
        <f>VLOOKUP(A522,'[2]EDA &lt; 5AÑOS'!$A$8:$AE$140,30,0)</f>
        <v>0</v>
      </c>
      <c r="BL522" s="22">
        <f>VLOOKUP(A522,'[2]IRA &lt; 5AÑOS'!$A$8:$AE$140,31,0)</f>
        <v>0</v>
      </c>
      <c r="BM522" s="23">
        <f>VLOOKUP(A522,'[2]IRA &lt; 5AÑOS'!$A$8:$AE$140,30,0)</f>
        <v>0</v>
      </c>
      <c r="BN522" s="18">
        <v>0</v>
      </c>
      <c r="BO522" s="18">
        <v>0</v>
      </c>
      <c r="BP522" s="18">
        <v>0</v>
      </c>
      <c r="BQ522" s="18">
        <v>0</v>
      </c>
      <c r="BR522" s="37">
        <v>0</v>
      </c>
      <c r="BS522" s="26">
        <v>0</v>
      </c>
      <c r="BT522" s="18">
        <v>0</v>
      </c>
      <c r="BU522" s="18">
        <v>0</v>
      </c>
      <c r="BV522" s="201">
        <v>0.3168724279835391</v>
      </c>
      <c r="BW522" s="201">
        <v>0.94444444444444442</v>
      </c>
      <c r="BX522" s="201">
        <v>0.92181069958847739</v>
      </c>
      <c r="BY522" s="201">
        <v>0.94650205761316875</v>
      </c>
      <c r="BZ522" s="201">
        <v>1.0123456790123457</v>
      </c>
      <c r="CA522" s="201">
        <v>0.8904665314401623</v>
      </c>
      <c r="CB522" s="201">
        <v>1.0851926977687627</v>
      </c>
      <c r="CC522" s="18" t="str">
        <f>VLOOKUP(A522,[9]ESTADISTICAS_EN_EDUCACION_BASIC!$C$3:$AK$127,10,0)</f>
        <v>121.1</v>
      </c>
      <c r="CD522" s="18" t="str">
        <f>VLOOKUP(A522,[9]ESTADISTICAS_EN_EDUCACION_BASIC!$C$3:$AK$158,5,0)</f>
        <v>97.7</v>
      </c>
      <c r="CE522" s="18" t="str">
        <f>VLOOKUP(A522,[9]ESTADISTICAS_EN_EDUCACION_BASIC!$C$3:$AK$127,17,0)</f>
        <v>2.06</v>
      </c>
      <c r="CF522" s="24"/>
      <c r="CG522" s="24"/>
      <c r="CH522" s="20">
        <v>0</v>
      </c>
      <c r="CI522" s="21">
        <v>0</v>
      </c>
      <c r="CJ522" s="38">
        <f>VLOOKUP(A522,'[3]2019'!$A$8:$G$140,7,0)</f>
        <v>0.31565656565656569</v>
      </c>
      <c r="CK522" s="18">
        <f>VLOOKUP(A522,'[3]2019'!$A$9:$G$140,6,0)</f>
        <v>1</v>
      </c>
      <c r="CL522" s="18">
        <v>0</v>
      </c>
      <c r="CM522" s="26">
        <v>0</v>
      </c>
      <c r="CN522" s="18">
        <v>0</v>
      </c>
      <c r="CO522" s="18">
        <v>0</v>
      </c>
      <c r="CP522" s="18">
        <v>0</v>
      </c>
      <c r="CQ522" s="18">
        <v>0</v>
      </c>
      <c r="CR522" s="18">
        <v>0</v>
      </c>
      <c r="CS522" s="18">
        <v>0</v>
      </c>
      <c r="CT522" s="18">
        <v>0</v>
      </c>
      <c r="CU522" s="18">
        <v>0</v>
      </c>
      <c r="CV522" s="18">
        <v>0</v>
      </c>
      <c r="CW522" s="18">
        <v>0</v>
      </c>
      <c r="CX522" s="18">
        <v>0</v>
      </c>
      <c r="CY522" s="18">
        <v>0</v>
      </c>
      <c r="CZ522" s="38">
        <v>0</v>
      </c>
      <c r="DA522" s="18">
        <v>0</v>
      </c>
      <c r="DB522" s="38">
        <f>VLOOKUP(A522,'[3]2019'!$A$8:$I$140,9,0)</f>
        <v>0.3368137420006736</v>
      </c>
      <c r="DC522" s="18">
        <f>VLOOKUP(A522,'[3]2019'!$A$8:$I$140,8,0)</f>
        <v>1</v>
      </c>
      <c r="DD522" s="18" t="str">
        <f>VLOOKUP(A522,[9]ESTADISTICAS_EN_EDUCACION_BASIC!$C$3:$AK$127,11,0)</f>
        <v>151.2</v>
      </c>
      <c r="DE522" s="18" t="str">
        <f>VLOOKUP($A522,[9]ESTADISTICAS_EN_EDUCACION_BASIC!$C$3:$AK$127,6,0)</f>
        <v>109.9</v>
      </c>
      <c r="DF522" s="18" t="str">
        <f>VLOOKUP($A522,[9]ESTADISTICAS_EN_EDUCACION_BASIC!$C$3:$AK$127,18,0)</f>
        <v>3.19</v>
      </c>
      <c r="DG522" s="18" t="str">
        <f>VLOOKUP($A522,[9]ESTADISTICAS_EN_EDUCACION_BASIC!$C$3:$AK$127,28,0)</f>
        <v>4.57</v>
      </c>
      <c r="DH522" s="38">
        <v>0</v>
      </c>
      <c r="DI522" s="18">
        <v>0</v>
      </c>
      <c r="DJ522" s="38">
        <v>0</v>
      </c>
      <c r="DK522" s="18">
        <v>0</v>
      </c>
      <c r="DL522" s="18">
        <v>0</v>
      </c>
      <c r="DM522" s="18">
        <v>0</v>
      </c>
      <c r="DN522" s="38">
        <f>VLOOKUP(A522,[10]Hoja8!$A$1:$D$72,4,0)</f>
        <v>29.73535533749628</v>
      </c>
      <c r="DO522" s="18">
        <f>VLOOKUP(A522,[10]Hoja8!$A$1:$D$72,2,0)</f>
        <v>1</v>
      </c>
      <c r="DP522" s="18">
        <v>0</v>
      </c>
      <c r="DQ522" s="18">
        <v>0</v>
      </c>
      <c r="DR522" s="18">
        <v>0</v>
      </c>
      <c r="DS522" s="18">
        <v>0</v>
      </c>
      <c r="DT522" s="18">
        <v>0</v>
      </c>
      <c r="DU522" s="18">
        <v>0</v>
      </c>
      <c r="DV522" s="18">
        <v>0</v>
      </c>
      <c r="DW522" s="18">
        <v>0</v>
      </c>
      <c r="DX522" s="18">
        <v>0</v>
      </c>
      <c r="DY522" s="18">
        <v>0</v>
      </c>
      <c r="DZ522" s="188">
        <v>15.721120984278878</v>
      </c>
      <c r="EA522" s="189">
        <v>23</v>
      </c>
      <c r="EB522" s="188">
        <v>110.66559743384121</v>
      </c>
      <c r="EC522" s="189">
        <v>138</v>
      </c>
      <c r="ED522" s="38">
        <f>VLOOKUP(A522,'[3]2019'!$A$8:$K$140,11,0)</f>
        <v>1.1673151750972763</v>
      </c>
      <c r="EE522" s="18">
        <f>VLOOKUP(A522,'[3]2019'!$A$8:$K$140,10,0)</f>
        <v>3</v>
      </c>
      <c r="EF522" s="18" t="str">
        <f>VLOOKUP($A522,[9]ESTADISTICAS_EN_EDUCACION_BASIC!$C$3:$AK$127,11,0)</f>
        <v>151.2</v>
      </c>
      <c r="EG522" s="18" t="str">
        <f>VLOOKUP($A522,[9]ESTADISTICAS_EN_EDUCACION_BASIC!$C$3:$AK$127,7,0)</f>
        <v>44.6</v>
      </c>
      <c r="EH522" s="18" t="str">
        <f>VLOOKUP($A522,[9]ESTADISTICAS_EN_EDUCACION_BASIC!$C$3:$AK$127,18,0)</f>
        <v>3.19</v>
      </c>
      <c r="EI522" s="18">
        <f>VLOOKUP($A522,[9]ESTADISTICAS_EN_EDUCACION_BASIC!$C$3:$AK$127,29,0)</f>
        <v>0</v>
      </c>
      <c r="EJ522" s="31"/>
      <c r="EK522" s="31"/>
      <c r="EL522" s="18" t="str">
        <f>VLOOKUP($A522,[9]ESTADISTICAS_EN_EDUCACION_BASIC!$C$3:$AK$127,13,0)</f>
        <v>42.5</v>
      </c>
      <c r="EM522" s="18" t="str">
        <f>VLOOKUP($A522,[9]ESTADISTICAS_EN_EDUCACION_BASIC!$C$3:$AK$127,8,0)</f>
        <v>19.4</v>
      </c>
      <c r="EN522" s="18" t="str">
        <f>VLOOKUP($A522,[9]ESTADISTICAS_EN_EDUCACION_BASIC!$C$3:$AK$127,20,0)</f>
        <v>4.05</v>
      </c>
      <c r="EO522" s="18" t="str">
        <f>VLOOKUP($A522,[9]ESTADISTICAS_EN_EDUCACION_BASIC!$C$3:$AK$127,30,0)</f>
        <v>0.48</v>
      </c>
      <c r="EP522" s="38">
        <f>VLOOKUP(A522,[10]Hoja2!$A$1:$D$72,4,0)</f>
        <v>29.73535533749628</v>
      </c>
      <c r="EQ522" s="18">
        <f>VLOOKUP(A522,[10]Hoja2!$A$1:$D$72,2,0)</f>
        <v>1</v>
      </c>
      <c r="ER522" s="38">
        <f>VLOOKUP(A522,[10]Hoja3!$A$1:$D$89,4,0)</f>
        <v>29.73535533749628</v>
      </c>
      <c r="ES522" s="18">
        <f>VLOOKUP(A522,[10]Hoja3!$A$1:$D$89,2,0)</f>
        <v>1</v>
      </c>
      <c r="ET522" s="38">
        <v>0</v>
      </c>
      <c r="EU522" s="18">
        <v>0</v>
      </c>
      <c r="EV522" s="38">
        <f>VLOOKUP(A522,[10]Hoja7!$A$1:$D$76,4,0)</f>
        <v>29.73535533749628</v>
      </c>
      <c r="EW522" s="18">
        <f>VLOOKUP(A522,[10]Hoja7!$A$1:$D$77,2,0)</f>
        <v>1</v>
      </c>
      <c r="EX522" s="31"/>
      <c r="EY522" s="188">
        <v>122.54901960784314</v>
      </c>
      <c r="EZ522" s="189">
        <v>125</v>
      </c>
      <c r="FA522" s="188">
        <v>90.817356205852676</v>
      </c>
      <c r="FB522" s="189">
        <v>90</v>
      </c>
      <c r="FC522" s="18">
        <v>0</v>
      </c>
      <c r="FD522" s="18">
        <v>0</v>
      </c>
      <c r="FE522" s="38">
        <f>VLOOKUP(A522,[10]Hoja16!$A$1:$D$88,4,0)</f>
        <v>65.588106689986887</v>
      </c>
      <c r="FF522" s="18">
        <f>VLOOKUP(A522,[10]Hoja16!$A$1:$D$88,2,0)</f>
        <v>3</v>
      </c>
      <c r="FG522" s="18">
        <v>0</v>
      </c>
      <c r="FH522" s="18">
        <v>0</v>
      </c>
      <c r="FI522" s="18">
        <v>0</v>
      </c>
      <c r="FJ522" s="18">
        <v>0</v>
      </c>
      <c r="FK522" s="38">
        <f>VLOOKUP(A522,[10]Hoja19!$A$1:$D$97,4,0)</f>
        <v>65.588106689986887</v>
      </c>
      <c r="FL522" s="18">
        <f>VLOOKUP(A522,[10]Hoja19!$A$1:$D$97,2,0)</f>
        <v>3</v>
      </c>
      <c r="FM522" s="38">
        <v>0</v>
      </c>
      <c r="FN522" s="18">
        <v>0</v>
      </c>
      <c r="FO522" s="38">
        <f>VLOOKUP(A522,[10]Hoja21!$A$1:$D$101,4,0)</f>
        <v>131.17621337997377</v>
      </c>
      <c r="FP522" s="18">
        <f>VLOOKUP(A522,[10]Hoja21!$A$1:$D$101,2,0)</f>
        <v>6</v>
      </c>
      <c r="FQ522" s="38">
        <v>0</v>
      </c>
      <c r="FR522" s="18">
        <v>0</v>
      </c>
      <c r="FS522" s="38">
        <f>VLOOKUP(A522,'[3]2019'!$A$8:$M$140,13,0)</f>
        <v>1.929570670525808</v>
      </c>
      <c r="FT522" s="18">
        <f>VLOOKUP(A522,'[3]2019'!$A$8:$M$140,12,0)</f>
        <v>4</v>
      </c>
      <c r="FU522" s="38">
        <f>VLOOKUP(A522,'[3]2019'!$A$8:$O$140,15,0)</f>
        <v>0.52083333333333337</v>
      </c>
      <c r="FV522" s="18">
        <f>VLOOKUP(A522,'[3]2019'!$A$8:$O$140,14,0)</f>
        <v>1</v>
      </c>
      <c r="FW522" s="31"/>
      <c r="FX522" s="31"/>
      <c r="FY522" s="31"/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31"/>
      <c r="GY522" s="31"/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31"/>
      <c r="HL522" s="31"/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31"/>
      <c r="HY522" s="31"/>
      <c r="HZ522" s="31"/>
      <c r="IA522" s="31"/>
      <c r="IB522" s="31"/>
      <c r="IC522" s="31"/>
      <c r="ID522" s="31"/>
      <c r="IE522" s="31"/>
      <c r="IF522" s="31"/>
      <c r="IG522" s="31"/>
      <c r="IH522" s="31"/>
      <c r="II522" s="31"/>
    </row>
    <row r="523" spans="1:243" s="11" customFormat="1" ht="12.75">
      <c r="A523" s="17" t="s">
        <v>1153</v>
      </c>
      <c r="B523" s="18" t="s">
        <v>1154</v>
      </c>
      <c r="C523" s="17" t="s">
        <v>547</v>
      </c>
      <c r="D523" s="25">
        <v>6</v>
      </c>
      <c r="E523" s="27">
        <v>2019</v>
      </c>
      <c r="F523" s="31"/>
      <c r="G523" s="194">
        <v>43257</v>
      </c>
      <c r="H523" s="194">
        <v>11420</v>
      </c>
      <c r="I523" s="194">
        <v>31837</v>
      </c>
      <c r="J523" s="200">
        <v>6.75</v>
      </c>
      <c r="K523" s="40">
        <f>VLOOKUP(A523,'[6]1.COBERTURA  DANE'!$B$7:$G$139,5,0)</f>
        <v>4667</v>
      </c>
      <c r="L523" s="26">
        <v>83.91</v>
      </c>
      <c r="M523" s="32">
        <v>46892</v>
      </c>
      <c r="N523" s="187">
        <v>5113</v>
      </c>
      <c r="O523" s="187">
        <v>2594</v>
      </c>
      <c r="P523" s="187">
        <v>2519</v>
      </c>
      <c r="Q523" s="196">
        <f>VLOOKUP($A523,[7]Hoja1!$A$1:$H$3750,6,0)</f>
        <v>6131</v>
      </c>
      <c r="R523" s="196">
        <f>VLOOKUP($A523,[7]Hoja1!$A$1:$H$3750,7,0)</f>
        <v>3114</v>
      </c>
      <c r="S523" s="196">
        <f>VLOOKUP($A523,[7]Hoja1!$A$1:$H$3750,8,0)</f>
        <v>3017</v>
      </c>
      <c r="T523" s="187">
        <v>5082</v>
      </c>
      <c r="U523" s="187">
        <v>2612</v>
      </c>
      <c r="V523" s="187">
        <v>2470</v>
      </c>
      <c r="W523" s="198">
        <f>VLOOKUP($A523,[7]Hoja1!$A$1:$K$3750,9,0)</f>
        <v>6077</v>
      </c>
      <c r="X523" s="198">
        <f>VLOOKUP($A523,[7]Hoja1!$A$1:$K$3750,10,0)</f>
        <v>3134</v>
      </c>
      <c r="Y523" s="198">
        <f>VLOOKUP($A523,[7]Hoja1!$A$1:$K$3750,11,0)</f>
        <v>2943</v>
      </c>
      <c r="Z523" s="187">
        <v>4957</v>
      </c>
      <c r="AA523" s="187">
        <v>2566</v>
      </c>
      <c r="AB523" s="187">
        <v>2391</v>
      </c>
      <c r="AC523" s="198">
        <f>VLOOKUP(A523,[7]Hoja1!$A$1:$Q$3765,12,0)</f>
        <v>5702</v>
      </c>
      <c r="AD523" s="198">
        <f>VLOOKUP($A523,[7]Hoja1!$A$1:$Q$3765,13,0)</f>
        <v>2941</v>
      </c>
      <c r="AE523" s="198">
        <f>VLOOKUP($A523,[7]Hoja1!$A$1:$Q$3750,14,0)</f>
        <v>2761</v>
      </c>
      <c r="AF523" s="187">
        <v>4402</v>
      </c>
      <c r="AG523" s="187">
        <v>2244</v>
      </c>
      <c r="AH523" s="187">
        <v>2158</v>
      </c>
      <c r="AI523" s="198">
        <f>VLOOKUP($A523,[7]Hoja1!$A$1:$Q$3750,15,0)</f>
        <v>7574</v>
      </c>
      <c r="AJ523" s="198">
        <f>VLOOKUP($A523,[7]Hoja1!$A$1:$Q$3750,16,0)</f>
        <v>3609</v>
      </c>
      <c r="AK523" s="198">
        <f>VLOOKUP($A523,[7]Hoja1!$A$1:$Q$3750,17,0)</f>
        <v>3965</v>
      </c>
      <c r="AL523" s="187">
        <v>3462</v>
      </c>
      <c r="AM523" s="187">
        <v>1667</v>
      </c>
      <c r="AN523" s="187">
        <v>1795</v>
      </c>
      <c r="AO523" s="31"/>
      <c r="AP523" s="31"/>
      <c r="AQ523" s="31"/>
      <c r="AR523" s="31"/>
      <c r="AS523" s="27"/>
      <c r="AT523" s="31"/>
      <c r="AU523" s="31"/>
      <c r="AV523" s="31"/>
      <c r="AW523" s="31"/>
      <c r="AX523" s="38">
        <f>VLOOKUP(A523,[2]INFANTIL!$A$8:$AE$140,31,0)</f>
        <v>15.783540022547914</v>
      </c>
      <c r="AY523" s="18">
        <f>VLOOKUP(A523,[2]INFANTIL!$A$8:$AE$140,30,0)</f>
        <v>14</v>
      </c>
      <c r="AZ523" s="199">
        <f>VLOOKUP(A523,'[3]2019'!$A$8:$E$140,5,0)</f>
        <v>3.1292783101897124</v>
      </c>
      <c r="BA523" s="23">
        <f>VLOOKUP(A523,'[3]2019'!$A$8:$F$140,4,0)</f>
        <v>16</v>
      </c>
      <c r="BB523" s="22">
        <f>VLOOKUP(A523,'[2]MATERNAS DIRECTAS'!$A$8:$AE$140,31,0)</f>
        <v>112.73957158962796</v>
      </c>
      <c r="BC523" s="23">
        <f>VLOOKUP(A523,'[2]MATERNAS DIRECTAS'!$A$8:$AE$140,30,0)</f>
        <v>1</v>
      </c>
      <c r="BD523" s="28">
        <v>19.557989438685702</v>
      </c>
      <c r="BE523" s="29">
        <v>1</v>
      </c>
      <c r="BF523" s="38">
        <f>VLOOKUP(A523,[8]Controles!$A$7:$P$139,12,0)</f>
        <v>8.0045095828635855</v>
      </c>
      <c r="BG523" s="18">
        <f>VLOOKUP(A523,[8]Controles!$A$7:$L$139,11,0)</f>
        <v>71</v>
      </c>
      <c r="BH523" s="38">
        <f>VLOOKUP(A523,[8]Peso!$A$7:$D$139,4,0)</f>
        <v>6.989853438556934</v>
      </c>
      <c r="BI523" s="18">
        <f>VLOOKUP(A523,[8]Peso!$A$7:$D$139,3,0)</f>
        <v>62</v>
      </c>
      <c r="BJ523" s="22">
        <f>VLOOKUP(A523,'[2]EDA &lt; 5AÑOS'!$A$8:$AE$140,31,0)</f>
        <v>19.557989438685702</v>
      </c>
      <c r="BK523" s="23">
        <f>VLOOKUP(A523,'[2]EDA &lt; 5AÑOS'!$A$8:$AE$140,30,0)</f>
        <v>1</v>
      </c>
      <c r="BL523" s="22">
        <f>VLOOKUP(A523,'[2]IRA &lt; 5AÑOS'!$A$8:$AE$140,31,0)</f>
        <v>19.557989438685702</v>
      </c>
      <c r="BM523" s="23">
        <f>VLOOKUP(A523,'[2]IRA &lt; 5AÑOS'!$A$8:$AE$140,30,0)</f>
        <v>1</v>
      </c>
      <c r="BN523" s="18">
        <v>0</v>
      </c>
      <c r="BO523" s="18">
        <v>0</v>
      </c>
      <c r="BP523" s="27">
        <v>19.62</v>
      </c>
      <c r="BQ523" s="27">
        <v>1</v>
      </c>
      <c r="BR523" s="37">
        <v>19.62</v>
      </c>
      <c r="BS523" s="26">
        <v>1</v>
      </c>
      <c r="BT523" s="18">
        <v>0</v>
      </c>
      <c r="BU523" s="18">
        <v>0</v>
      </c>
      <c r="BV523" s="201">
        <v>0.46855345911949686</v>
      </c>
      <c r="BW523" s="201">
        <v>1.0146750524109014</v>
      </c>
      <c r="BX523" s="201">
        <v>1.0524109014675052</v>
      </c>
      <c r="BY523" s="201">
        <v>1.0062893081761006</v>
      </c>
      <c r="BZ523" s="201">
        <v>1.0618448637316562</v>
      </c>
      <c r="CA523" s="201">
        <v>0.89092762487257904</v>
      </c>
      <c r="CB523" s="201">
        <v>1.019367991845056</v>
      </c>
      <c r="CC523" s="18" t="str">
        <f>VLOOKUP(A523,[9]ESTADISTICAS_EN_EDUCACION_BASIC!$C$3:$AK$127,10,0)</f>
        <v>104.7</v>
      </c>
      <c r="CD523" s="18" t="str">
        <f>VLOOKUP(A523,[9]ESTADISTICAS_EN_EDUCACION_BASIC!$C$3:$AK$158,5,0)</f>
        <v>80.4</v>
      </c>
      <c r="CE523" s="18" t="str">
        <f>VLOOKUP(A523,[9]ESTADISTICAS_EN_EDUCACION_BASIC!$C$3:$AK$127,17,0)</f>
        <v>5.17</v>
      </c>
      <c r="CF523" s="24"/>
      <c r="CG523" s="24"/>
      <c r="CH523" s="20">
        <v>39.229999999999997</v>
      </c>
      <c r="CI523" s="21">
        <v>2</v>
      </c>
      <c r="CJ523" s="38">
        <f>VLOOKUP(A523,'[3]2019'!$A$8:$G$140,7,0)</f>
        <v>0.39354584809130261</v>
      </c>
      <c r="CK523" s="18">
        <f>VLOOKUP(A523,'[3]2019'!$A$9:$G$140,6,0)</f>
        <v>2</v>
      </c>
      <c r="CL523" s="18">
        <v>39.229999999999997</v>
      </c>
      <c r="CM523" s="26">
        <v>2</v>
      </c>
      <c r="CN523" s="18">
        <v>19.62</v>
      </c>
      <c r="CO523" s="18">
        <v>1</v>
      </c>
      <c r="CP523" s="18">
        <v>0</v>
      </c>
      <c r="CQ523" s="18">
        <v>0</v>
      </c>
      <c r="CR523" s="38">
        <v>32.909999999999997</v>
      </c>
      <c r="CS523" s="26">
        <v>2</v>
      </c>
      <c r="CT523" s="38">
        <f>VLOOKUP(A523,[10]Hoja9!$A$1:$D$17,4,0)</f>
        <v>16.45548790521639</v>
      </c>
      <c r="CU523" s="18">
        <f>VLOOKUP(A523,[10]Hoja9!$A$1:$D$17,2,0)</f>
        <v>1</v>
      </c>
      <c r="CV523" s="18">
        <v>0</v>
      </c>
      <c r="CW523" s="18">
        <v>0</v>
      </c>
      <c r="CX523" s="18">
        <v>0</v>
      </c>
      <c r="CY523" s="18">
        <v>0</v>
      </c>
      <c r="CZ523" s="38">
        <f>VLOOKUP(A523,[10]Hoja6!$A$1:$D$12,4,0)</f>
        <v>16.45548790521639</v>
      </c>
      <c r="DA523" s="18">
        <f>VLOOKUP(A523,[10]Hoja6!$A$1:$D$12,2,0)</f>
        <v>1</v>
      </c>
      <c r="DB523" s="38">
        <f>VLOOKUP(A523,'[3]2019'!$A$8:$I$140,9,0)</f>
        <v>0.2017349203147065</v>
      </c>
      <c r="DC523" s="18">
        <f>VLOOKUP(A523,'[3]2019'!$A$8:$I$140,8,0)</f>
        <v>1</v>
      </c>
      <c r="DD523" s="18" t="str">
        <f>VLOOKUP(A523,[9]ESTADISTICAS_EN_EDUCACION_BASIC!$C$3:$AK$127,11,0)</f>
        <v>147.4</v>
      </c>
      <c r="DE523" s="18" t="str">
        <f>VLOOKUP($A523,[9]ESTADISTICAS_EN_EDUCACION_BASIC!$C$3:$AK$127,6,0)</f>
        <v>107.7</v>
      </c>
      <c r="DF523" s="18" t="str">
        <f>VLOOKUP($A523,[9]ESTADISTICAS_EN_EDUCACION_BASIC!$C$3:$AK$127,18,0)</f>
        <v>4.81</v>
      </c>
      <c r="DG523" s="18" t="str">
        <f>VLOOKUP($A523,[9]ESTADISTICAS_EN_EDUCACION_BASIC!$C$3:$AK$127,28,0)</f>
        <v>5.17</v>
      </c>
      <c r="DH523" s="38">
        <v>16.46</v>
      </c>
      <c r="DI523" s="18">
        <v>1</v>
      </c>
      <c r="DJ523" s="38">
        <f>VLOOKUP(A523,'[10]AS 6 - 11'!$A$1:$D$84,4,0)</f>
        <v>115.18841533651474</v>
      </c>
      <c r="DK523" s="18">
        <f>VLOOKUP(A523,'[10]AS 6 - 11'!$A$1:$D$84,2,0)</f>
        <v>7</v>
      </c>
      <c r="DL523" s="18">
        <v>0</v>
      </c>
      <c r="DM523" s="18">
        <v>0</v>
      </c>
      <c r="DN523" s="38">
        <v>0</v>
      </c>
      <c r="DO523" s="18">
        <v>0</v>
      </c>
      <c r="DP523" s="38">
        <f>VLOOKUP(A523,[10]Hoja10!$A$1:$D$61,4,0)</f>
        <v>17.537706068046298</v>
      </c>
      <c r="DQ523" s="18">
        <f>VLOOKUP(A523,[10]Hoja10!$A$1:$D$61,2,0)</f>
        <v>1</v>
      </c>
      <c r="DR523" s="18">
        <v>0</v>
      </c>
      <c r="DS523" s="18">
        <v>0</v>
      </c>
      <c r="DT523" s="18">
        <v>0</v>
      </c>
      <c r="DU523" s="18">
        <v>0</v>
      </c>
      <c r="DV523" s="38">
        <f>VLOOKUP(A523,[10]Hoja13!$A$1:$D$20,4,0)</f>
        <v>17.537706068046298</v>
      </c>
      <c r="DW523" s="18">
        <f>VLOOKUP(A523,[10]Hoja13!$A$1:$D$20,2,0)</f>
        <v>1</v>
      </c>
      <c r="DX523" s="18">
        <v>0</v>
      </c>
      <c r="DY523" s="18">
        <v>0</v>
      </c>
      <c r="DZ523" s="188">
        <v>8.7829360100376412</v>
      </c>
      <c r="EA523" s="189">
        <v>21</v>
      </c>
      <c r="EB523" s="188">
        <v>105.18999073215942</v>
      </c>
      <c r="EC523" s="189">
        <v>227</v>
      </c>
      <c r="ED523" s="38">
        <f>VLOOKUP(A523,'[3]2019'!$A$8:$K$140,11,0)</f>
        <v>1.1358473421172195</v>
      </c>
      <c r="EE523" s="18">
        <f>VLOOKUP(A523,'[3]2019'!$A$8:$K$140,10,0)</f>
        <v>5</v>
      </c>
      <c r="EF523" s="18" t="str">
        <f>VLOOKUP($A523,[9]ESTADISTICAS_EN_EDUCACION_BASIC!$C$3:$AK$127,11,0)</f>
        <v>147.4</v>
      </c>
      <c r="EG523" s="18" t="str">
        <f>VLOOKUP($A523,[9]ESTADISTICAS_EN_EDUCACION_BASIC!$C$3:$AK$127,7,0)</f>
        <v>58.8</v>
      </c>
      <c r="EH523" s="18" t="str">
        <f>VLOOKUP($A523,[9]ESTADISTICAS_EN_EDUCACION_BASIC!$C$3:$AK$127,18,0)</f>
        <v>4.81</v>
      </c>
      <c r="EI523" s="18" t="str">
        <f>VLOOKUP($A523,[9]ESTADISTICAS_EN_EDUCACION_BASIC!$C$3:$AK$127,29,0)</f>
        <v>5.89</v>
      </c>
      <c r="EJ523" s="31"/>
      <c r="EK523" s="31"/>
      <c r="EL523" s="18" t="str">
        <f>VLOOKUP($A523,[9]ESTADISTICAS_EN_EDUCACION_BASIC!$C$3:$AK$127,13,0)</f>
        <v>57.9</v>
      </c>
      <c r="EM523" s="18" t="str">
        <f>VLOOKUP($A523,[9]ESTADISTICAS_EN_EDUCACION_BASIC!$C$3:$AK$127,8,0)</f>
        <v>21.9</v>
      </c>
      <c r="EN523" s="18" t="str">
        <f>VLOOKUP($A523,[9]ESTADISTICAS_EN_EDUCACION_BASIC!$C$3:$AK$127,20,0)</f>
        <v>7.82</v>
      </c>
      <c r="EO523" s="18" t="str">
        <f>VLOOKUP($A523,[9]ESTADISTICAS_EN_EDUCACION_BASIC!$C$3:$AK$127,30,0)</f>
        <v>4.1</v>
      </c>
      <c r="EP523" s="18">
        <v>0</v>
      </c>
      <c r="EQ523" s="18">
        <v>0</v>
      </c>
      <c r="ER523" s="38">
        <f>VLOOKUP(A523,[10]Hoja3!$A$1:$D$89,4,0)</f>
        <v>227.99017888460187</v>
      </c>
      <c r="ES523" s="18">
        <f>VLOOKUP(A523,[10]Hoja3!$A$1:$D$89,2,0)</f>
        <v>13</v>
      </c>
      <c r="ET523" s="38">
        <f>VLOOKUP(A523,[10]Hoja5!$A$1:$D$76,4,0)</f>
        <v>17.537706068046298</v>
      </c>
      <c r="EU523" s="18">
        <f>VLOOKUP(A523,[10]Hoja5!$A$1:$D$75,2,0)</f>
        <v>1</v>
      </c>
      <c r="EV523" s="38">
        <f>VLOOKUP(A523,[10]Hoja7!$A$1:$D$76,4,0)</f>
        <v>52.6131182041389</v>
      </c>
      <c r="EW523" s="18">
        <f>VLOOKUP(A523,[10]Hoja7!$A$1:$D$77,2,0)</f>
        <v>3</v>
      </c>
      <c r="EX523" s="31"/>
      <c r="EY523" s="188">
        <v>158.77437325905291</v>
      </c>
      <c r="EZ523" s="189">
        <v>285</v>
      </c>
      <c r="FA523" s="188">
        <v>101.54394299287411</v>
      </c>
      <c r="FB523" s="189">
        <v>171</v>
      </c>
      <c r="FC523" s="38">
        <f>VLOOKUP(A523,[10]Hoja15!$A$1:$D$63,4,0)</f>
        <v>39.609189331925009</v>
      </c>
      <c r="FD523" s="18">
        <f>VLOOKUP(A523,[10]Hoja15!$A$1:$D$63,2,0)</f>
        <v>3</v>
      </c>
      <c r="FE523" s="38">
        <f>VLOOKUP(A523,[10]Hoja16!$A$1:$D$88,4,0)</f>
        <v>26.406126221283337</v>
      </c>
      <c r="FF523" s="18">
        <f>VLOOKUP(A523,[10]Hoja16!$A$1:$D$88,2,0)</f>
        <v>2</v>
      </c>
      <c r="FG523" s="38">
        <f>VLOOKUP(A523,[10]Hoja17!$A$1:$D$33,4,0)</f>
        <v>13.203063110641668</v>
      </c>
      <c r="FH523" s="18">
        <f>VLOOKUP(A523,[10]Hoja17!$A$1:$D$33,2,0)</f>
        <v>1</v>
      </c>
      <c r="FI523" s="38">
        <f>VLOOKUP(A523,[10]Hoja18!$A$1:$D$40,4,0)</f>
        <v>26.406126221283337</v>
      </c>
      <c r="FJ523" s="18">
        <f>VLOOKUP(A523,[10]Hoja18!$A$1:$D$40,2,0)</f>
        <v>2</v>
      </c>
      <c r="FK523" s="38">
        <f>VLOOKUP(A523,[10]Hoja19!$A$1:$D$97,4,0)</f>
        <v>105.62450488513335</v>
      </c>
      <c r="FL523" s="18">
        <f>VLOOKUP(A523,[10]Hoja19!$A$1:$D$97,2,0)</f>
        <v>8</v>
      </c>
      <c r="FM523" s="38">
        <f>VLOOKUP(A523,[10]Hoja20!$A$1:$D$91,4,0)</f>
        <v>92.421441774491683</v>
      </c>
      <c r="FN523" s="18">
        <f>VLOOKUP(A523,[10]Hoja20!$A$1:$D$91,2,0)</f>
        <v>7</v>
      </c>
      <c r="FO523" s="38">
        <f>VLOOKUP(A523,[10]Hoja21!$A$1:$D$101,4,0)</f>
        <v>105.62450488513335</v>
      </c>
      <c r="FP523" s="18">
        <f>VLOOKUP(A523,[10]Hoja21!$A$1:$D$101,2,0)</f>
        <v>8</v>
      </c>
      <c r="FQ523" s="38">
        <v>13.2</v>
      </c>
      <c r="FR523" s="18">
        <v>1</v>
      </c>
      <c r="FS523" s="38">
        <f>VLOOKUP(A523,'[3]2019'!$A$8:$M$140,13,0)</f>
        <v>1.7331022530329288</v>
      </c>
      <c r="FT523" s="18">
        <f>VLOOKUP(A523,'[3]2019'!$A$8:$M$140,12,0)</f>
        <v>6</v>
      </c>
      <c r="FU523" s="38">
        <f>VLOOKUP(A523,'[3]2019'!$A$8:$O$140,15,0)</f>
        <v>2.2808732486151841</v>
      </c>
      <c r="FV523" s="18">
        <f>VLOOKUP(A523,'[3]2019'!$A$8:$O$140,14,0)</f>
        <v>7</v>
      </c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</row>
    <row r="524" spans="1:243" s="11" customFormat="1" ht="12.75">
      <c r="A524" s="17" t="s">
        <v>1161</v>
      </c>
      <c r="B524" s="18" t="s">
        <v>1162</v>
      </c>
      <c r="C524" s="17" t="s">
        <v>441</v>
      </c>
      <c r="D524" s="25">
        <v>6</v>
      </c>
      <c r="E524" s="27">
        <v>2019</v>
      </c>
      <c r="F524" s="31"/>
      <c r="G524" s="194">
        <v>3150</v>
      </c>
      <c r="H524" s="194">
        <v>223</v>
      </c>
      <c r="I524" s="194">
        <v>2927</v>
      </c>
      <c r="J524" s="200">
        <v>6.6</v>
      </c>
      <c r="K524" s="40">
        <f>VLOOKUP(A524,'[6]1.COBERTURA  DANE'!$B$7:$G$139,5,0)</f>
        <v>223</v>
      </c>
      <c r="L524" s="26">
        <v>50.22</v>
      </c>
      <c r="M524" s="32">
        <v>1696</v>
      </c>
      <c r="N524" s="187">
        <v>248</v>
      </c>
      <c r="O524" s="187">
        <v>129</v>
      </c>
      <c r="P524" s="187">
        <v>119</v>
      </c>
      <c r="Q524" s="196">
        <f>VLOOKUP($A524,[7]Hoja1!$A$1:$H$3750,6,0)</f>
        <v>298</v>
      </c>
      <c r="R524" s="196">
        <f>VLOOKUP($A524,[7]Hoja1!$A$1:$H$3750,7,0)</f>
        <v>155</v>
      </c>
      <c r="S524" s="196">
        <f>VLOOKUP($A524,[7]Hoja1!$A$1:$H$3750,8,0)</f>
        <v>143</v>
      </c>
      <c r="T524" s="187">
        <v>254</v>
      </c>
      <c r="U524" s="187">
        <v>130</v>
      </c>
      <c r="V524" s="187">
        <v>124</v>
      </c>
      <c r="W524" s="198">
        <f>VLOOKUP($A524,[7]Hoja1!$A$1:$K$3750,9,0)</f>
        <v>307</v>
      </c>
      <c r="X524" s="198">
        <f>VLOOKUP($A524,[7]Hoja1!$A$1:$K$3750,10,0)</f>
        <v>156</v>
      </c>
      <c r="Y524" s="198">
        <f>VLOOKUP($A524,[7]Hoja1!$A$1:$K$3750,11,0)</f>
        <v>151</v>
      </c>
      <c r="Z524" s="187">
        <v>258</v>
      </c>
      <c r="AA524" s="187">
        <v>131</v>
      </c>
      <c r="AB524" s="187">
        <v>127</v>
      </c>
      <c r="AC524" s="198">
        <f>VLOOKUP(A524,[7]Hoja1!$A$1:$Q$3765,12,0)</f>
        <v>302</v>
      </c>
      <c r="AD524" s="198">
        <f>VLOOKUP($A524,[7]Hoja1!$A$1:$Q$3765,13,0)</f>
        <v>154</v>
      </c>
      <c r="AE524" s="198">
        <f>VLOOKUP($A524,[7]Hoja1!$A$1:$Q$3750,14,0)</f>
        <v>148</v>
      </c>
      <c r="AF524" s="187">
        <v>239</v>
      </c>
      <c r="AG524" s="187">
        <v>122</v>
      </c>
      <c r="AH524" s="187">
        <v>117</v>
      </c>
      <c r="AI524" s="198">
        <f>VLOOKUP($A524,[7]Hoja1!$A$1:$Q$3750,15,0)</f>
        <v>459</v>
      </c>
      <c r="AJ524" s="198">
        <f>VLOOKUP($A524,[7]Hoja1!$A$1:$Q$3750,16,0)</f>
        <v>234</v>
      </c>
      <c r="AK524" s="198">
        <f>VLOOKUP($A524,[7]Hoja1!$A$1:$Q$3750,17,0)</f>
        <v>225</v>
      </c>
      <c r="AL524" s="187">
        <v>216</v>
      </c>
      <c r="AM524" s="187">
        <v>111</v>
      </c>
      <c r="AN524" s="187">
        <v>105</v>
      </c>
      <c r="AO524" s="31"/>
      <c r="AP524" s="31"/>
      <c r="AQ524" s="31"/>
      <c r="AR524" s="31"/>
      <c r="AS524" s="27"/>
      <c r="AT524" s="31"/>
      <c r="AU524" s="31"/>
      <c r="AV524" s="31"/>
      <c r="AW524" s="31"/>
      <c r="AX524" s="38">
        <f>VLOOKUP(A524,[2]INFANTIL!$A$8:$AE$140,31,0)</f>
        <v>0</v>
      </c>
      <c r="AY524" s="18">
        <f>VLOOKUP(A524,[2]INFANTIL!$A$8:$AE$140,30,0)</f>
        <v>0</v>
      </c>
      <c r="AZ524" s="199">
        <f>VLOOKUP(A524,'[3]2019'!$A$8:$E$140,5,0)</f>
        <v>0</v>
      </c>
      <c r="BA524" s="23">
        <f>VLOOKUP(A524,'[3]2019'!$A$8:$F$140,4,0)</f>
        <v>0</v>
      </c>
      <c r="BB524" s="22">
        <f>VLOOKUP(A524,'[2]MATERNAS DIRECTAS'!$A$8:$AE$140,31,0)</f>
        <v>0</v>
      </c>
      <c r="BC524" s="23">
        <f>VLOOKUP(A524,'[2]MATERNAS DIRECTAS'!$A$8:$AE$140,30,0)</f>
        <v>0</v>
      </c>
      <c r="BD524" s="28">
        <v>0</v>
      </c>
      <c r="BE524" s="27">
        <v>0</v>
      </c>
      <c r="BF524" s="38">
        <f>VLOOKUP(A524,[8]Controles!$A$7:$P$139,12,0)</f>
        <v>10</v>
      </c>
      <c r="BG524" s="18">
        <f>VLOOKUP(A524,[8]Controles!$A$7:$L$139,11,0)</f>
        <v>2</v>
      </c>
      <c r="BH524" s="38">
        <f>VLOOKUP(A524,[8]Peso!$A$7:$D$139,4,0)</f>
        <v>5</v>
      </c>
      <c r="BI524" s="18">
        <f>VLOOKUP(A524,[8]Peso!$A$7:$D$139,3,0)</f>
        <v>1</v>
      </c>
      <c r="BJ524" s="22">
        <f>VLOOKUP(A524,'[2]EDA &lt; 5AÑOS'!$A$8:$AE$140,31,0)</f>
        <v>0</v>
      </c>
      <c r="BK524" s="23">
        <f>VLOOKUP(A524,'[2]EDA &lt; 5AÑOS'!$A$8:$AE$140,30,0)</f>
        <v>0</v>
      </c>
      <c r="BL524" s="22">
        <f>VLOOKUP(A524,'[2]IRA &lt; 5AÑOS'!$A$8:$AE$140,31,0)</f>
        <v>0</v>
      </c>
      <c r="BM524" s="23">
        <f>VLOOKUP(A524,'[2]IRA &lt; 5AÑOS'!$A$8:$AE$140,30,0)</f>
        <v>0</v>
      </c>
      <c r="BN524" s="18">
        <v>0</v>
      </c>
      <c r="BO524" s="18">
        <v>0</v>
      </c>
      <c r="BP524" s="18">
        <v>0</v>
      </c>
      <c r="BQ524" s="18">
        <v>0</v>
      </c>
      <c r="BR524" s="37">
        <v>0</v>
      </c>
      <c r="BS524" s="26">
        <v>0</v>
      </c>
      <c r="BT524" s="18">
        <v>0</v>
      </c>
      <c r="BU524" s="18">
        <v>0</v>
      </c>
      <c r="BV524" s="201">
        <v>0.14285714285714285</v>
      </c>
      <c r="BW524" s="201">
        <v>0.7142857142857143</v>
      </c>
      <c r="BX524" s="201">
        <v>0.75</v>
      </c>
      <c r="BY524" s="201">
        <v>0.7142857142857143</v>
      </c>
      <c r="BZ524" s="201">
        <v>0.75</v>
      </c>
      <c r="CA524" s="201">
        <v>0.93103448275862066</v>
      </c>
      <c r="CB524" s="201">
        <v>0.86206896551724133</v>
      </c>
      <c r="CC524" s="18" t="str">
        <f>VLOOKUP(A524,[9]ESTADISTICAS_EN_EDUCACION_BASIC!$C$3:$AK$127,10,0)</f>
        <v>85.7</v>
      </c>
      <c r="CD524" s="18" t="str">
        <f>VLOOKUP(A524,[9]ESTADISTICAS_EN_EDUCACION_BASIC!$C$3:$AK$158,5,0)</f>
        <v>63.5</v>
      </c>
      <c r="CE524" s="18">
        <f>VLOOKUP(A524,[9]ESTADISTICAS_EN_EDUCACION_BASIC!$C$3:$AK$127,17,0)</f>
        <v>0</v>
      </c>
      <c r="CF524" s="24"/>
      <c r="CG524" s="24"/>
      <c r="CH524" s="20">
        <v>0</v>
      </c>
      <c r="CI524" s="21">
        <v>0</v>
      </c>
      <c r="CJ524" s="38">
        <f>VLOOKUP(A524,'[3]2019'!$A$8:$G$140,7,0)</f>
        <v>0</v>
      </c>
      <c r="CK524" s="18">
        <f>VLOOKUP(A524,'[3]2019'!$A$9:$G$140,6,0)</f>
        <v>0</v>
      </c>
      <c r="CL524" s="18">
        <v>0</v>
      </c>
      <c r="CM524" s="26">
        <v>0</v>
      </c>
      <c r="CN524" s="18">
        <v>0</v>
      </c>
      <c r="CO524" s="18">
        <v>0</v>
      </c>
      <c r="CP524" s="18">
        <v>0</v>
      </c>
      <c r="CQ524" s="18">
        <v>0</v>
      </c>
      <c r="CR524" s="18">
        <v>0</v>
      </c>
      <c r="CS524" s="18">
        <v>0</v>
      </c>
      <c r="CT524" s="18">
        <v>0</v>
      </c>
      <c r="CU524" s="18">
        <v>0</v>
      </c>
      <c r="CV524" s="18">
        <v>0</v>
      </c>
      <c r="CW524" s="18">
        <v>0</v>
      </c>
      <c r="CX524" s="18">
        <v>0</v>
      </c>
      <c r="CY524" s="18">
        <v>0</v>
      </c>
      <c r="CZ524" s="38">
        <v>0</v>
      </c>
      <c r="DA524" s="18">
        <v>0</v>
      </c>
      <c r="DB524" s="38">
        <f>VLOOKUP(A524,'[3]2019'!$A$8:$I$140,9,0)</f>
        <v>0</v>
      </c>
      <c r="DC524" s="18">
        <f>VLOOKUP(A524,'[3]2019'!$A$8:$I$140,8,0)</f>
        <v>0</v>
      </c>
      <c r="DD524" s="18" t="str">
        <f>VLOOKUP(A524,[9]ESTADISTICAS_EN_EDUCACION_BASIC!$C$3:$AK$127,11,0)</f>
        <v>99.4</v>
      </c>
      <c r="DE524" s="18" t="str">
        <f>VLOOKUP($A524,[9]ESTADISTICAS_EN_EDUCACION_BASIC!$C$3:$AK$127,6,0)</f>
        <v>73.3</v>
      </c>
      <c r="DF524" s="18" t="str">
        <f>VLOOKUP($A524,[9]ESTADISTICAS_EN_EDUCACION_BASIC!$C$3:$AK$127,18,0)</f>
        <v>2.78</v>
      </c>
      <c r="DG524" s="18">
        <f>VLOOKUP($A524,[9]ESTADISTICAS_EN_EDUCACION_BASIC!$C$3:$AK$127,28,0)</f>
        <v>0</v>
      </c>
      <c r="DH524" s="38">
        <v>0</v>
      </c>
      <c r="DI524" s="18">
        <v>0</v>
      </c>
      <c r="DJ524" s="38">
        <v>0</v>
      </c>
      <c r="DK524" s="18">
        <v>0</v>
      </c>
      <c r="DL524" s="18">
        <v>0</v>
      </c>
      <c r="DM524" s="18">
        <v>0</v>
      </c>
      <c r="DN524" s="38">
        <v>0</v>
      </c>
      <c r="DO524" s="18">
        <v>0</v>
      </c>
      <c r="DP524" s="38">
        <f>VLOOKUP(A524,[10]Hoja10!$A$1:$D$61,4,0)</f>
        <v>331.12582781456956</v>
      </c>
      <c r="DQ524" s="18">
        <f>VLOOKUP(A524,[10]Hoja10!$A$1:$D$61,2,0)</f>
        <v>1</v>
      </c>
      <c r="DR524" s="18">
        <v>0</v>
      </c>
      <c r="DS524" s="18">
        <v>0</v>
      </c>
      <c r="DT524" s="38">
        <f>VLOOKUP(A524,[10]Hoja12!$A$1:$D$41,4,0)</f>
        <v>331.12582781456956</v>
      </c>
      <c r="DU524" s="18">
        <f>VLOOKUP(A524,[10]Hoja12!$A$1:$D$41,2,0)</f>
        <v>1</v>
      </c>
      <c r="DV524" s="18">
        <v>0</v>
      </c>
      <c r="DW524" s="18">
        <v>0</v>
      </c>
      <c r="DX524" s="18">
        <v>0</v>
      </c>
      <c r="DY524" s="18">
        <v>0</v>
      </c>
      <c r="DZ524" s="188">
        <v>0</v>
      </c>
      <c r="EA524" s="27">
        <v>0</v>
      </c>
      <c r="EB524" s="188">
        <v>51.282051282051277</v>
      </c>
      <c r="EC524" s="27">
        <v>6</v>
      </c>
      <c r="ED524" s="38">
        <f>VLOOKUP(A524,'[3]2019'!$A$8:$K$140,11,0)</f>
        <v>0</v>
      </c>
      <c r="EE524" s="18">
        <f>VLOOKUP(A524,'[3]2019'!$A$8:$K$140,10,0)</f>
        <v>0</v>
      </c>
      <c r="EF524" s="18" t="str">
        <f>VLOOKUP($A524,[9]ESTADISTICAS_EN_EDUCACION_BASIC!$C$3:$AK$127,11,0)</f>
        <v>99.4</v>
      </c>
      <c r="EG524" s="18" t="str">
        <f>VLOOKUP($A524,[9]ESTADISTICAS_EN_EDUCACION_BASIC!$C$3:$AK$127,7,0)</f>
        <v>59.7</v>
      </c>
      <c r="EH524" s="18" t="str">
        <f>VLOOKUP($A524,[9]ESTADISTICAS_EN_EDUCACION_BASIC!$C$3:$AK$127,18,0)</f>
        <v>2.78</v>
      </c>
      <c r="EI524" s="18">
        <f>VLOOKUP($A524,[9]ESTADISTICAS_EN_EDUCACION_BASIC!$C$3:$AK$127,29,0)</f>
        <v>0</v>
      </c>
      <c r="EJ524" s="31"/>
      <c r="EK524" s="31"/>
      <c r="EL524" s="18" t="str">
        <f>VLOOKUP($A524,[9]ESTADISTICAS_EN_EDUCACION_BASIC!$C$3:$AK$127,13,0)</f>
        <v>75.8</v>
      </c>
      <c r="EM524" s="18" t="str">
        <f>VLOOKUP($A524,[9]ESTADISTICAS_EN_EDUCACION_BASIC!$C$3:$AK$127,8,0)</f>
        <v>41.9</v>
      </c>
      <c r="EN524" s="18" t="str">
        <f>VLOOKUP($A524,[9]ESTADISTICAS_EN_EDUCACION_BASIC!$C$3:$AK$127,20,0)</f>
        <v>2.13</v>
      </c>
      <c r="EO524" s="18">
        <f>VLOOKUP($A524,[9]ESTADISTICAS_EN_EDUCACION_BASIC!$C$3:$AK$127,30,0)</f>
        <v>0</v>
      </c>
      <c r="EP524" s="18">
        <v>0</v>
      </c>
      <c r="EQ524" s="18">
        <v>0</v>
      </c>
      <c r="ER524" s="38">
        <v>0</v>
      </c>
      <c r="ES524" s="18">
        <v>0</v>
      </c>
      <c r="ET524" s="38">
        <v>0</v>
      </c>
      <c r="EU524" s="18">
        <v>0</v>
      </c>
      <c r="EV524" s="38">
        <v>0</v>
      </c>
      <c r="EW524" s="18">
        <v>0</v>
      </c>
      <c r="EX524" s="31"/>
      <c r="EY524" s="188">
        <v>95.238095238095227</v>
      </c>
      <c r="EZ524" s="189">
        <v>10</v>
      </c>
      <c r="FA524" s="188">
        <v>0</v>
      </c>
      <c r="FB524" s="27">
        <v>0</v>
      </c>
      <c r="FC524" s="18">
        <v>0</v>
      </c>
      <c r="FD524" s="18">
        <v>0</v>
      </c>
      <c r="FE524" s="38">
        <f>VLOOKUP(A524,[10]Hoja16!$A$1:$D$88,4,0)</f>
        <v>435.72984749455344</v>
      </c>
      <c r="FF524" s="18">
        <f>VLOOKUP(A524,[10]Hoja16!$A$1:$D$88,2,0)</f>
        <v>2</v>
      </c>
      <c r="FG524" s="18">
        <v>0</v>
      </c>
      <c r="FH524" s="18">
        <v>0</v>
      </c>
      <c r="FI524" s="18">
        <v>0</v>
      </c>
      <c r="FJ524" s="18">
        <v>0</v>
      </c>
      <c r="FK524" s="38">
        <f>VLOOKUP(A524,[10]Hoja19!$A$1:$D$97,4,0)</f>
        <v>435.72984749455344</v>
      </c>
      <c r="FL524" s="18">
        <f>VLOOKUP(A524,[10]Hoja19!$A$1:$D$97,2,0)</f>
        <v>2</v>
      </c>
      <c r="FM524" s="38">
        <v>0</v>
      </c>
      <c r="FN524" s="18">
        <v>0</v>
      </c>
      <c r="FO524" s="38">
        <v>0</v>
      </c>
      <c r="FP524" s="18">
        <v>0</v>
      </c>
      <c r="FQ524" s="38">
        <v>0</v>
      </c>
      <c r="FR524" s="18">
        <v>0</v>
      </c>
      <c r="FS524" s="38">
        <f>VLOOKUP(A524,'[3]2019'!$A$8:$M$140,13,0)</f>
        <v>0</v>
      </c>
      <c r="FT524" s="18">
        <f>VLOOKUP(A524,'[3]2019'!$A$8:$M$140,12,0)</f>
        <v>0</v>
      </c>
      <c r="FU524" s="38">
        <f>VLOOKUP(A524,'[3]2019'!$A$8:$O$140,15,0)</f>
        <v>10.695187165775401</v>
      </c>
      <c r="FV524" s="18">
        <f>VLOOKUP(A524,'[3]2019'!$A$8:$O$140,14,0)</f>
        <v>2</v>
      </c>
      <c r="FW524" s="31"/>
      <c r="FX524" s="31"/>
      <c r="FY524" s="31"/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31"/>
      <c r="GY524" s="31"/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31"/>
      <c r="HL524" s="31"/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31"/>
      <c r="HY524" s="31"/>
      <c r="HZ524" s="31"/>
      <c r="IA524" s="31"/>
      <c r="IB524" s="31"/>
      <c r="IC524" s="31"/>
      <c r="ID524" s="31"/>
      <c r="IE524" s="31"/>
      <c r="IF524" s="31"/>
      <c r="IG524" s="31"/>
      <c r="IH524" s="31"/>
      <c r="II524" s="31"/>
    </row>
    <row r="525" spans="1:243" s="11" customFormat="1" ht="12.75">
      <c r="A525" s="17" t="s">
        <v>1170</v>
      </c>
      <c r="B525" s="18" t="s">
        <v>1171</v>
      </c>
      <c r="C525" s="17" t="s">
        <v>427</v>
      </c>
      <c r="D525" s="25">
        <v>6</v>
      </c>
      <c r="E525" s="27">
        <v>2019</v>
      </c>
      <c r="F525" s="31"/>
      <c r="G525" s="194">
        <v>21427</v>
      </c>
      <c r="H525" s="194">
        <v>11453</v>
      </c>
      <c r="I525" s="194">
        <v>9974</v>
      </c>
      <c r="J525" s="200">
        <v>31.75</v>
      </c>
      <c r="K525" s="40">
        <f>VLOOKUP(A525,'[6]1.COBERTURA  DANE'!$B$7:$G$139,5,0)</f>
        <v>4981</v>
      </c>
      <c r="L525" s="26">
        <v>71.73</v>
      </c>
      <c r="M525" s="32">
        <v>11255</v>
      </c>
      <c r="N525" s="187">
        <v>1639</v>
      </c>
      <c r="O525" s="187">
        <v>809</v>
      </c>
      <c r="P525" s="187">
        <v>830</v>
      </c>
      <c r="Q525" s="196">
        <f>VLOOKUP($A525,[7]Hoja1!$A$1:$H$3750,6,0)</f>
        <v>1964</v>
      </c>
      <c r="R525" s="196">
        <f>VLOOKUP($A525,[7]Hoja1!$A$1:$H$3750,7,0)</f>
        <v>970</v>
      </c>
      <c r="S525" s="196">
        <f>VLOOKUP($A525,[7]Hoja1!$A$1:$H$3750,8,0)</f>
        <v>994</v>
      </c>
      <c r="T525" s="187">
        <v>1605</v>
      </c>
      <c r="U525" s="187">
        <v>800</v>
      </c>
      <c r="V525" s="187">
        <v>805</v>
      </c>
      <c r="W525" s="198">
        <f>VLOOKUP($A525,[7]Hoja1!$A$1:$K$3750,9,0)</f>
        <v>1913</v>
      </c>
      <c r="X525" s="198">
        <f>VLOOKUP($A525,[7]Hoja1!$A$1:$K$3750,10,0)</f>
        <v>958</v>
      </c>
      <c r="Y525" s="198">
        <f>VLOOKUP($A525,[7]Hoja1!$A$1:$K$3750,11,0)</f>
        <v>955</v>
      </c>
      <c r="Z525" s="187">
        <v>1581</v>
      </c>
      <c r="AA525" s="187">
        <v>800</v>
      </c>
      <c r="AB525" s="187">
        <v>781</v>
      </c>
      <c r="AC525" s="198">
        <f>VLOOKUP(A525,[7]Hoja1!$A$1:$Q$3765,12,0)</f>
        <v>1911</v>
      </c>
      <c r="AD525" s="198">
        <f>VLOOKUP($A525,[7]Hoja1!$A$1:$Q$3765,13,0)</f>
        <v>973</v>
      </c>
      <c r="AE525" s="198">
        <f>VLOOKUP($A525,[7]Hoja1!$A$1:$Q$3750,14,0)</f>
        <v>938</v>
      </c>
      <c r="AF525" s="187">
        <v>1618</v>
      </c>
      <c r="AG525" s="187">
        <v>826</v>
      </c>
      <c r="AH525" s="187">
        <v>792</v>
      </c>
      <c r="AI525" s="198">
        <f>VLOOKUP($A525,[7]Hoja1!$A$1:$Q$3750,15,0)</f>
        <v>3628</v>
      </c>
      <c r="AJ525" s="198">
        <f>VLOOKUP($A525,[7]Hoja1!$A$1:$Q$3750,16,0)</f>
        <v>1799</v>
      </c>
      <c r="AK525" s="198">
        <f>VLOOKUP($A525,[7]Hoja1!$A$1:$Q$3750,17,0)</f>
        <v>1829</v>
      </c>
      <c r="AL525" s="187">
        <v>1675</v>
      </c>
      <c r="AM525" s="187">
        <v>834</v>
      </c>
      <c r="AN525" s="187">
        <v>841</v>
      </c>
      <c r="AO525" s="31"/>
      <c r="AP525" s="31"/>
      <c r="AQ525" s="31"/>
      <c r="AR525" s="31"/>
      <c r="AS525" s="27"/>
      <c r="AT525" s="31"/>
      <c r="AU525" s="31"/>
      <c r="AV525" s="31"/>
      <c r="AW525" s="31"/>
      <c r="AX525" s="38">
        <f>VLOOKUP(A525,[2]INFANTIL!$A$8:$AE$140,31,0)</f>
        <v>4.032258064516129</v>
      </c>
      <c r="AY525" s="18">
        <f>VLOOKUP(A525,[2]INFANTIL!$A$8:$AE$140,30,0)</f>
        <v>1</v>
      </c>
      <c r="AZ525" s="199">
        <f>VLOOKUP(A525,'[3]2019'!$A$8:$E$140,5,0)</f>
        <v>0.61012812690665041</v>
      </c>
      <c r="BA525" s="23">
        <f>VLOOKUP(A525,'[3]2019'!$A$8:$F$140,4,0)</f>
        <v>1</v>
      </c>
      <c r="BB525" s="22">
        <f>VLOOKUP(A525,'[2]MATERNAS DIRECTAS'!$A$8:$AE$140,31,0)</f>
        <v>0</v>
      </c>
      <c r="BC525" s="23">
        <f>VLOOKUP(A525,'[2]MATERNAS DIRECTAS'!$A$8:$AE$140,30,0)</f>
        <v>0</v>
      </c>
      <c r="BD525" s="28">
        <v>0</v>
      </c>
      <c r="BE525" s="27">
        <v>0</v>
      </c>
      <c r="BF525" s="38">
        <f>VLOOKUP(A525,[8]Controles!$A$7:$P$139,12,0)</f>
        <v>3.6290322580645165</v>
      </c>
      <c r="BG525" s="18">
        <f>VLOOKUP(A525,[8]Controles!$A$7:$L$139,11,0)</f>
        <v>9</v>
      </c>
      <c r="BH525" s="38">
        <f>VLOOKUP(A525,[8]Peso!$A$7:$D$139,4,0)</f>
        <v>7.2580645161290329</v>
      </c>
      <c r="BI525" s="18">
        <f>VLOOKUP(A525,[8]Peso!$A$7:$D$139,3,0)</f>
        <v>18</v>
      </c>
      <c r="BJ525" s="22">
        <f>VLOOKUP(A525,'[2]EDA &lt; 5AÑOS'!$A$8:$AE$140,31,0)</f>
        <v>0</v>
      </c>
      <c r="BK525" s="23">
        <f>VLOOKUP(A525,'[2]EDA &lt; 5AÑOS'!$A$8:$AE$140,30,0)</f>
        <v>0</v>
      </c>
      <c r="BL525" s="22">
        <f>VLOOKUP(A525,'[2]IRA &lt; 5AÑOS'!$A$8:$AE$140,31,0)</f>
        <v>61.012812690665037</v>
      </c>
      <c r="BM525" s="23">
        <f>VLOOKUP(A525,'[2]IRA &lt; 5AÑOS'!$A$8:$AE$140,30,0)</f>
        <v>1</v>
      </c>
      <c r="BN525" s="18">
        <v>0</v>
      </c>
      <c r="BO525" s="18">
        <v>0</v>
      </c>
      <c r="BP525" s="18">
        <v>0</v>
      </c>
      <c r="BQ525" s="18">
        <v>0</v>
      </c>
      <c r="BR525" s="37">
        <v>0</v>
      </c>
      <c r="BS525" s="26">
        <v>0</v>
      </c>
      <c r="BT525" s="18">
        <v>0</v>
      </c>
      <c r="BU525" s="18">
        <v>0</v>
      </c>
      <c r="BV525" s="201">
        <v>0.11961722488038277</v>
      </c>
      <c r="BW525" s="201">
        <v>1.2679425837320575</v>
      </c>
      <c r="BX525" s="201">
        <v>1.1196172248803828</v>
      </c>
      <c r="BY525" s="201">
        <v>1.200956937799043</v>
      </c>
      <c r="BZ525" s="201">
        <v>1.2200956937799043</v>
      </c>
      <c r="CA525" s="201">
        <v>1.1040723981900453</v>
      </c>
      <c r="CB525" s="201">
        <v>1.2805429864253393</v>
      </c>
      <c r="CC525" s="18" t="str">
        <f>VLOOKUP(A525,[9]ESTADISTICAS_EN_EDUCACION_BASIC!$C$3:$AK$127,10,0)</f>
        <v>81.1</v>
      </c>
      <c r="CD525" s="18" t="str">
        <f>VLOOKUP(A525,[9]ESTADISTICAS_EN_EDUCACION_BASIC!$C$3:$AK$158,5,0)</f>
        <v>75.5</v>
      </c>
      <c r="CE525" s="18" t="str">
        <f>VLOOKUP(A525,[9]ESTADISTICAS_EN_EDUCACION_BASIC!$C$3:$AK$127,17,0)</f>
        <v>5.04</v>
      </c>
      <c r="CF525" s="24"/>
      <c r="CG525" s="24"/>
      <c r="CH525" s="20" t="e">
        <f>VLOOKUP(A525,#REF!,4,0)</f>
        <v>#REF!</v>
      </c>
      <c r="CI525" s="21" t="e">
        <f>VLOOKUP(A525,#REF!,2,0)</f>
        <v>#REF!</v>
      </c>
      <c r="CJ525" s="38">
        <f>VLOOKUP(A525,'[3]2019'!$A$8:$G$140,7,0)</f>
        <v>0</v>
      </c>
      <c r="CK525" s="18">
        <f>VLOOKUP(A525,'[3]2019'!$A$9:$G$140,6,0)</f>
        <v>0</v>
      </c>
      <c r="CL525" s="18">
        <v>122.32</v>
      </c>
      <c r="CM525" s="26">
        <v>2</v>
      </c>
      <c r="CN525" s="38">
        <v>122.32</v>
      </c>
      <c r="CO525" s="18">
        <v>2</v>
      </c>
      <c r="CP525" s="18">
        <v>0</v>
      </c>
      <c r="CQ525" s="18">
        <v>0</v>
      </c>
      <c r="CR525" s="18">
        <v>0</v>
      </c>
      <c r="CS525" s="18">
        <v>0</v>
      </c>
      <c r="CT525" s="18">
        <v>0</v>
      </c>
      <c r="CU525" s="18">
        <v>0</v>
      </c>
      <c r="CV525" s="18">
        <v>0</v>
      </c>
      <c r="CW525" s="18">
        <v>0</v>
      </c>
      <c r="CX525" s="18">
        <v>0</v>
      </c>
      <c r="CY525" s="18">
        <v>0</v>
      </c>
      <c r="CZ525" s="38">
        <v>0</v>
      </c>
      <c r="DA525" s="18">
        <v>0</v>
      </c>
      <c r="DB525" s="38">
        <f>VLOOKUP(A525,'[3]2019'!$A$8:$I$140,9,0)</f>
        <v>0</v>
      </c>
      <c r="DC525" s="18">
        <f>VLOOKUP(A525,'[3]2019'!$A$8:$I$140,8,0)</f>
        <v>0</v>
      </c>
      <c r="DD525" s="18" t="str">
        <f>VLOOKUP(A525,[9]ESTADISTICAS_EN_EDUCACION_BASIC!$C$3:$AK$127,11,0)</f>
        <v>106.1</v>
      </c>
      <c r="DE525" s="18" t="str">
        <f>VLOOKUP($A525,[9]ESTADISTICAS_EN_EDUCACION_BASIC!$C$3:$AK$127,6,0)</f>
        <v>90.1</v>
      </c>
      <c r="DF525" s="18" t="str">
        <f>VLOOKUP($A525,[9]ESTADISTICAS_EN_EDUCACION_BASIC!$C$3:$AK$127,18,0)</f>
        <v>5.9</v>
      </c>
      <c r="DG525" s="18" t="str">
        <f>VLOOKUP($A525,[9]ESTADISTICAS_EN_EDUCACION_BASIC!$C$3:$AK$127,28,0)</f>
        <v>6.14</v>
      </c>
      <c r="DH525" s="38">
        <f>VLOOKUP(A525,[10]Hoja4!$A$1:$D$63,4,0)</f>
        <v>261.36957658128591</v>
      </c>
      <c r="DI525" s="18">
        <f>VLOOKUP(A525,[10]Hoja4!$A$1:$D$63,2,0)</f>
        <v>5</v>
      </c>
      <c r="DJ525" s="38">
        <f>VLOOKUP(A525,'[10]AS 6 - 11'!$A$1:$D$84,4,0)</f>
        <v>156.82174594877156</v>
      </c>
      <c r="DK525" s="18">
        <f>VLOOKUP(A525,'[10]AS 6 - 11'!$A$1:$D$84,2,0)</f>
        <v>3</v>
      </c>
      <c r="DL525" s="18">
        <v>0</v>
      </c>
      <c r="DM525" s="18">
        <v>0</v>
      </c>
      <c r="DN525" s="38">
        <f>VLOOKUP(A525,[10]Hoja8!$A$1:$D$72,4,0)</f>
        <v>52.328623757195189</v>
      </c>
      <c r="DO525" s="18">
        <f>VLOOKUP(A525,[10]Hoja8!$A$1:$D$72,2,0)</f>
        <v>1</v>
      </c>
      <c r="DP525" s="18">
        <v>0</v>
      </c>
      <c r="DQ525" s="18">
        <v>0</v>
      </c>
      <c r="DR525" s="18">
        <v>0</v>
      </c>
      <c r="DS525" s="18">
        <v>0</v>
      </c>
      <c r="DT525" s="18">
        <v>0</v>
      </c>
      <c r="DU525" s="18">
        <v>0</v>
      </c>
      <c r="DV525" s="18">
        <v>0</v>
      </c>
      <c r="DW525" s="18">
        <v>0</v>
      </c>
      <c r="DX525" s="18">
        <v>0</v>
      </c>
      <c r="DY525" s="18">
        <v>0</v>
      </c>
      <c r="DZ525" s="188">
        <v>3.8412291933418694</v>
      </c>
      <c r="EA525" s="27">
        <v>3</v>
      </c>
      <c r="EB525" s="188">
        <v>32.828282828282831</v>
      </c>
      <c r="EC525" s="189">
        <v>26</v>
      </c>
      <c r="ED525" s="38">
        <f>VLOOKUP(A525,'[3]2019'!$A$8:$K$140,11,0)</f>
        <v>2.4721878862793569</v>
      </c>
      <c r="EE525" s="18">
        <f>VLOOKUP(A525,'[3]2019'!$A$8:$K$140,10,0)</f>
        <v>4</v>
      </c>
      <c r="EF525" s="18" t="str">
        <f>VLOOKUP($A525,[9]ESTADISTICAS_EN_EDUCACION_BASIC!$C$3:$AK$127,11,0)</f>
        <v>106.1</v>
      </c>
      <c r="EG525" s="18" t="str">
        <f>VLOOKUP($A525,[9]ESTADISTICAS_EN_EDUCACION_BASIC!$C$3:$AK$127,7,0)</f>
        <v>77.7</v>
      </c>
      <c r="EH525" s="18" t="str">
        <f>VLOOKUP($A525,[9]ESTADISTICAS_EN_EDUCACION_BASIC!$C$3:$AK$127,18,0)</f>
        <v>5.9</v>
      </c>
      <c r="EI525" s="18" t="str">
        <f>VLOOKUP($A525,[9]ESTADISTICAS_EN_EDUCACION_BASIC!$C$3:$AK$127,29,0)</f>
        <v>16.38</v>
      </c>
      <c r="EJ525" s="31"/>
      <c r="EK525" s="31"/>
      <c r="EL525" s="18">
        <f>VLOOKUP($A525,[9]ESTADISTICAS_EN_EDUCACION_BASIC!$C$3:$AK$127,13,0)</f>
        <v>89</v>
      </c>
      <c r="EM525" s="18" t="str">
        <f>VLOOKUP($A525,[9]ESTADISTICAS_EN_EDUCACION_BASIC!$C$3:$AK$127,8,0)</f>
        <v>56.5</v>
      </c>
      <c r="EN525" s="18" t="str">
        <f>VLOOKUP($A525,[9]ESTADISTICAS_EN_EDUCACION_BASIC!$C$3:$AK$127,20,0)</f>
        <v>1.94</v>
      </c>
      <c r="EO525" s="18">
        <f>VLOOKUP($A525,[9]ESTADISTICAS_EN_EDUCACION_BASIC!$C$3:$AK$127,30,0)</f>
        <v>0</v>
      </c>
      <c r="EP525" s="38">
        <f>VLOOKUP(A525,[10]Hoja2!$A$1:$D$72,4,0)</f>
        <v>52.328623757195189</v>
      </c>
      <c r="EQ525" s="18">
        <f>VLOOKUP(A525,[10]Hoja2!$A$1:$D$72,2,0)</f>
        <v>1</v>
      </c>
      <c r="ER525" s="38">
        <f>VLOOKUP(A525,[10]Hoja3!$A$1:$D$89,4,0)</f>
        <v>156.98587127158558</v>
      </c>
      <c r="ES525" s="18">
        <f>VLOOKUP(A525,[10]Hoja3!$A$1:$D$89,2,0)</f>
        <v>3</v>
      </c>
      <c r="ET525" s="38">
        <f>VLOOKUP(A525,[10]Hoja5!$A$1:$D$76,4,0)</f>
        <v>104.65724751439038</v>
      </c>
      <c r="EU525" s="18">
        <f>VLOOKUP(A525,[10]Hoja5!$A$1:$D$75,2,0)</f>
        <v>2</v>
      </c>
      <c r="EV525" s="38">
        <f>VLOOKUP(A525,[10]Hoja7!$A$1:$D$76,4,0)</f>
        <v>52.328623757195189</v>
      </c>
      <c r="EW525" s="18">
        <f>VLOOKUP(A525,[10]Hoja7!$A$1:$D$77,2,0)</f>
        <v>1</v>
      </c>
      <c r="EX525" s="31"/>
      <c r="EY525" s="188">
        <v>104.63733650416171</v>
      </c>
      <c r="EZ525" s="189">
        <v>88</v>
      </c>
      <c r="FA525" s="188">
        <v>90.25270758122744</v>
      </c>
      <c r="FB525" s="189">
        <v>75</v>
      </c>
      <c r="FC525" s="38">
        <f>VLOOKUP(A525,[10]Hoja15!$A$1:$D$63,4,0)</f>
        <v>55.126791620727673</v>
      </c>
      <c r="FD525" s="18">
        <f>VLOOKUP(A525,[10]Hoja15!$A$1:$D$63,2,0)</f>
        <v>2</v>
      </c>
      <c r="FE525" s="38">
        <f>VLOOKUP(A525,[10]Hoja16!$A$1:$D$88,4,0)</f>
        <v>27.563395810363836</v>
      </c>
      <c r="FF525" s="18">
        <f>VLOOKUP(A525,[10]Hoja16!$A$1:$D$88,2,0)</f>
        <v>1</v>
      </c>
      <c r="FG525" s="18">
        <v>0</v>
      </c>
      <c r="FH525" s="18">
        <v>0</v>
      </c>
      <c r="FI525" s="18">
        <v>0</v>
      </c>
      <c r="FJ525" s="18">
        <v>0</v>
      </c>
      <c r="FK525" s="38">
        <f>VLOOKUP(A525,[10]Hoja19!$A$1:$D$97,4,0)</f>
        <v>82.690187431091516</v>
      </c>
      <c r="FL525" s="18">
        <f>VLOOKUP(A525,[10]Hoja19!$A$1:$D$97,2,0)</f>
        <v>3</v>
      </c>
      <c r="FM525" s="38">
        <f>VLOOKUP(A525,[10]Hoja20!$A$1:$D$91,4,0)</f>
        <v>137.81697905181917</v>
      </c>
      <c r="FN525" s="18">
        <f>VLOOKUP(A525,[10]Hoja20!$A$1:$D$91,2,0)</f>
        <v>5</v>
      </c>
      <c r="FO525" s="38">
        <f>VLOOKUP(A525,[10]Hoja21!$A$1:$D$101,4,0)</f>
        <v>413.45093715545761</v>
      </c>
      <c r="FP525" s="18">
        <f>VLOOKUP(A525,[10]Hoja21!$A$1:$D$101,2,0)</f>
        <v>15</v>
      </c>
      <c r="FQ525" s="38">
        <f>VLOOKUP(A525,[10]Hoja22!$A$1:$D$60,4,0)</f>
        <v>55.126791620727673</v>
      </c>
      <c r="FR525" s="18">
        <f>VLOOKUP(A525,[10]Hoja22!$A$1:$D$60,2,0)</f>
        <v>2</v>
      </c>
      <c r="FS525" s="38">
        <f>VLOOKUP(A525,'[3]2019'!$A$8:$M$140,13,0)</f>
        <v>1.791044776119403</v>
      </c>
      <c r="FT525" s="18">
        <f>VLOOKUP(A525,'[3]2019'!$A$8:$M$140,12,0)</f>
        <v>3</v>
      </c>
      <c r="FU525" s="38">
        <f>VLOOKUP(A525,'[3]2019'!$A$8:$O$140,15,0)</f>
        <v>1.2406947890818858</v>
      </c>
      <c r="FV525" s="18">
        <f>VLOOKUP(A525,'[3]2019'!$A$8:$O$140,14,0)</f>
        <v>2</v>
      </c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</row>
    <row r="526" spans="1:243" s="11" customFormat="1" ht="12.75">
      <c r="A526" s="17" t="s">
        <v>1180</v>
      </c>
      <c r="B526" s="18" t="s">
        <v>1181</v>
      </c>
      <c r="C526" s="17" t="s">
        <v>441</v>
      </c>
      <c r="D526" s="25">
        <v>6</v>
      </c>
      <c r="E526" s="27">
        <v>2019</v>
      </c>
      <c r="F526" s="31"/>
      <c r="G526" s="194">
        <v>8186</v>
      </c>
      <c r="H526" s="194">
        <v>2402</v>
      </c>
      <c r="I526" s="194">
        <v>5784</v>
      </c>
      <c r="J526" s="200">
        <v>4.7699999999999996</v>
      </c>
      <c r="K526" s="40">
        <f>VLOOKUP(A526,'[6]1.COBERTURA  DANE'!$B$7:$G$139,5,0)</f>
        <v>547</v>
      </c>
      <c r="L526" s="26">
        <v>56.75</v>
      </c>
      <c r="M526" s="32">
        <v>6505</v>
      </c>
      <c r="N526" s="187">
        <v>865</v>
      </c>
      <c r="O526" s="187">
        <v>454</v>
      </c>
      <c r="P526" s="187">
        <v>411</v>
      </c>
      <c r="Q526" s="196">
        <f>VLOOKUP($A526,[7]Hoja1!$A$1:$H$3750,6,0)</f>
        <v>1033</v>
      </c>
      <c r="R526" s="196">
        <f>VLOOKUP($A526,[7]Hoja1!$A$1:$H$3750,7,0)</f>
        <v>543</v>
      </c>
      <c r="S526" s="196">
        <f>VLOOKUP($A526,[7]Hoja1!$A$1:$H$3750,8,0)</f>
        <v>490</v>
      </c>
      <c r="T526" s="187">
        <v>822</v>
      </c>
      <c r="U526" s="187">
        <v>438</v>
      </c>
      <c r="V526" s="187">
        <v>384</v>
      </c>
      <c r="W526" s="198">
        <f>VLOOKUP($A526,[7]Hoja1!$A$1:$K$3750,9,0)</f>
        <v>971</v>
      </c>
      <c r="X526" s="198">
        <f>VLOOKUP($A526,[7]Hoja1!$A$1:$K$3750,10,0)</f>
        <v>521</v>
      </c>
      <c r="Y526" s="198">
        <f>VLOOKUP($A526,[7]Hoja1!$A$1:$K$3750,11,0)</f>
        <v>450</v>
      </c>
      <c r="Z526" s="187">
        <v>789</v>
      </c>
      <c r="AA526" s="187">
        <v>429</v>
      </c>
      <c r="AB526" s="187">
        <v>360</v>
      </c>
      <c r="AC526" s="198">
        <f>VLOOKUP(A526,[7]Hoja1!$A$1:$Q$3765,12,0)</f>
        <v>938</v>
      </c>
      <c r="AD526" s="198">
        <f>VLOOKUP($A526,[7]Hoja1!$A$1:$Q$3765,13,0)</f>
        <v>513</v>
      </c>
      <c r="AE526" s="198">
        <f>VLOOKUP($A526,[7]Hoja1!$A$1:$Q$3750,14,0)</f>
        <v>425</v>
      </c>
      <c r="AF526" s="187">
        <v>772</v>
      </c>
      <c r="AG526" s="187">
        <v>424</v>
      </c>
      <c r="AH526" s="187">
        <v>348</v>
      </c>
      <c r="AI526" s="198">
        <f>VLOOKUP($A526,[7]Hoja1!$A$1:$Q$3750,15,0)</f>
        <v>1455</v>
      </c>
      <c r="AJ526" s="198">
        <f>VLOOKUP($A526,[7]Hoja1!$A$1:$Q$3750,16,0)</f>
        <v>790</v>
      </c>
      <c r="AK526" s="198">
        <f>VLOOKUP($A526,[7]Hoja1!$A$1:$Q$3750,17,0)</f>
        <v>665</v>
      </c>
      <c r="AL526" s="187">
        <v>679</v>
      </c>
      <c r="AM526" s="187">
        <v>373</v>
      </c>
      <c r="AN526" s="187">
        <v>306</v>
      </c>
      <c r="AO526" s="31"/>
      <c r="AP526" s="31"/>
      <c r="AQ526" s="31"/>
      <c r="AR526" s="31"/>
      <c r="AS526" s="27"/>
      <c r="AT526" s="31"/>
      <c r="AU526" s="31"/>
      <c r="AV526" s="31"/>
      <c r="AW526" s="31"/>
      <c r="AX526" s="38">
        <f>VLOOKUP(A526,[2]INFANTIL!$A$8:$AE$140,31,0)</f>
        <v>12.195121951219512</v>
      </c>
      <c r="AY526" s="18">
        <f>VLOOKUP(A526,[2]INFANTIL!$A$8:$AE$140,30,0)</f>
        <v>1</v>
      </c>
      <c r="AZ526" s="199">
        <f>VLOOKUP(A526,'[3]2019'!$A$8:$E$140,5,0)</f>
        <v>1.1560693641618498</v>
      </c>
      <c r="BA526" s="23">
        <f>VLOOKUP(A526,'[3]2019'!$A$8:$F$140,4,0)</f>
        <v>1</v>
      </c>
      <c r="BB526" s="22">
        <f>VLOOKUP(A526,'[2]MATERNAS DIRECTAS'!$A$8:$AE$140,31,0)</f>
        <v>0</v>
      </c>
      <c r="BC526" s="23">
        <f>VLOOKUP(A526,'[2]MATERNAS DIRECTAS'!$A$8:$AE$140,30,0)</f>
        <v>0</v>
      </c>
      <c r="BD526" s="28">
        <v>0</v>
      </c>
      <c r="BE526" s="27">
        <v>0</v>
      </c>
      <c r="BF526" s="38">
        <f>VLOOKUP(A526,[8]Controles!$A$7:$P$139,12,0)</f>
        <v>7.3170731707317067</v>
      </c>
      <c r="BG526" s="18">
        <f>VLOOKUP(A526,[8]Controles!$A$7:$L$139,11,0)</f>
        <v>6</v>
      </c>
      <c r="BH526" s="38">
        <f>VLOOKUP(A526,[8]Peso!$A$7:$D$139,4,0)</f>
        <v>10.975609756097562</v>
      </c>
      <c r="BI526" s="18">
        <f>VLOOKUP(A526,[8]Peso!$A$7:$D$139,3,0)</f>
        <v>9</v>
      </c>
      <c r="BJ526" s="22">
        <f>VLOOKUP(A526,'[2]EDA &lt; 5AÑOS'!$A$8:$AE$140,31,0)</f>
        <v>0</v>
      </c>
      <c r="BK526" s="23">
        <f>VLOOKUP(A526,'[2]EDA &lt; 5AÑOS'!$A$8:$AE$140,30,0)</f>
        <v>0</v>
      </c>
      <c r="BL526" s="22">
        <f>VLOOKUP(A526,'[2]IRA &lt; 5AÑOS'!$A$8:$AE$140,31,0)</f>
        <v>0</v>
      </c>
      <c r="BM526" s="23">
        <f>VLOOKUP(A526,'[2]IRA &lt; 5AÑOS'!$A$8:$AE$140,30,0)</f>
        <v>0</v>
      </c>
      <c r="BN526" s="18">
        <v>0</v>
      </c>
      <c r="BO526" s="18">
        <v>0</v>
      </c>
      <c r="BP526" s="18">
        <v>0</v>
      </c>
      <c r="BQ526" s="18">
        <v>0</v>
      </c>
      <c r="BR526" s="37">
        <v>0</v>
      </c>
      <c r="BS526" s="26">
        <v>0</v>
      </c>
      <c r="BT526" s="18">
        <v>0</v>
      </c>
      <c r="BU526" s="18">
        <v>0</v>
      </c>
      <c r="BV526" s="201">
        <v>0.25600000000000001</v>
      </c>
      <c r="BW526" s="201">
        <v>0.83199999999999996</v>
      </c>
      <c r="BX526" s="201">
        <v>0.8</v>
      </c>
      <c r="BY526" s="201">
        <v>0.83199999999999996</v>
      </c>
      <c r="BZ526" s="201">
        <v>0.8</v>
      </c>
      <c r="CA526" s="201">
        <v>0.99212598425196852</v>
      </c>
      <c r="CB526" s="201">
        <v>0.78740157480314965</v>
      </c>
      <c r="CC526" s="18" t="str">
        <f>VLOOKUP(A526,[9]ESTADISTICAS_EN_EDUCACION_BASIC!$C$3:$AK$127,10,0)</f>
        <v>41.2</v>
      </c>
      <c r="CD526" s="18" t="str">
        <f>VLOOKUP(A526,[9]ESTADISTICAS_EN_EDUCACION_BASIC!$C$3:$AK$158,5,0)</f>
        <v>30.1</v>
      </c>
      <c r="CE526" s="18">
        <f>VLOOKUP(A526,[9]ESTADISTICAS_EN_EDUCACION_BASIC!$C$3:$AK$127,17,0)</f>
        <v>0</v>
      </c>
      <c r="CF526" s="24"/>
      <c r="CG526" s="24"/>
      <c r="CH526" s="20">
        <v>0</v>
      </c>
      <c r="CI526" s="21">
        <v>0</v>
      </c>
      <c r="CJ526" s="38">
        <f>VLOOKUP(A526,'[3]2019'!$A$8:$G$140,7,0)</f>
        <v>0</v>
      </c>
      <c r="CK526" s="18">
        <f>VLOOKUP(A526,'[3]2019'!$A$9:$G$140,6,0)</f>
        <v>0</v>
      </c>
      <c r="CL526" s="18">
        <v>0</v>
      </c>
      <c r="CM526" s="26">
        <v>0</v>
      </c>
      <c r="CN526" s="18">
        <v>0</v>
      </c>
      <c r="CO526" s="18">
        <v>0</v>
      </c>
      <c r="CP526" s="18">
        <v>0</v>
      </c>
      <c r="CQ526" s="18">
        <v>0</v>
      </c>
      <c r="CR526" s="18">
        <v>0</v>
      </c>
      <c r="CS526" s="18">
        <v>0</v>
      </c>
      <c r="CT526" s="18">
        <v>0</v>
      </c>
      <c r="CU526" s="18">
        <v>0</v>
      </c>
      <c r="CV526" s="18">
        <v>0</v>
      </c>
      <c r="CW526" s="18">
        <v>0</v>
      </c>
      <c r="CX526" s="18">
        <v>0</v>
      </c>
      <c r="CY526" s="18">
        <v>0</v>
      </c>
      <c r="CZ526" s="38">
        <v>0</v>
      </c>
      <c r="DA526" s="18">
        <v>0</v>
      </c>
      <c r="DB526" s="38">
        <f>VLOOKUP(A526,'[3]2019'!$A$8:$I$140,9,0)</f>
        <v>0</v>
      </c>
      <c r="DC526" s="18">
        <f>VLOOKUP(A526,'[3]2019'!$A$8:$I$140,8,0)</f>
        <v>0</v>
      </c>
      <c r="DD526" s="18" t="str">
        <f>VLOOKUP(A526,[9]ESTADISTICAS_EN_EDUCACION_BASIC!$C$3:$AK$127,11,0)</f>
        <v>130.4</v>
      </c>
      <c r="DE526" s="18" t="str">
        <f>VLOOKUP($A526,[9]ESTADISTICAS_EN_EDUCACION_BASIC!$C$3:$AK$127,6,0)</f>
        <v>88.4</v>
      </c>
      <c r="DF526" s="18" t="str">
        <f>VLOOKUP($A526,[9]ESTADISTICAS_EN_EDUCACION_BASIC!$C$3:$AK$127,18,0)</f>
        <v>3.97</v>
      </c>
      <c r="DG526" s="18">
        <f>VLOOKUP($A526,[9]ESTADISTICAS_EN_EDUCACION_BASIC!$C$3:$AK$127,28,0)</f>
        <v>0</v>
      </c>
      <c r="DH526" s="38">
        <v>0</v>
      </c>
      <c r="DI526" s="18">
        <v>0</v>
      </c>
      <c r="DJ526" s="38">
        <v>0</v>
      </c>
      <c r="DK526" s="18">
        <v>0</v>
      </c>
      <c r="DL526" s="18">
        <v>0</v>
      </c>
      <c r="DM526" s="18">
        <v>0</v>
      </c>
      <c r="DN526" s="38">
        <v>0</v>
      </c>
      <c r="DO526" s="18">
        <v>0</v>
      </c>
      <c r="DP526" s="18">
        <v>0</v>
      </c>
      <c r="DQ526" s="18">
        <v>0</v>
      </c>
      <c r="DR526" s="18">
        <v>0</v>
      </c>
      <c r="DS526" s="18">
        <v>0</v>
      </c>
      <c r="DT526" s="18">
        <v>0</v>
      </c>
      <c r="DU526" s="18">
        <v>0</v>
      </c>
      <c r="DV526" s="18">
        <v>0</v>
      </c>
      <c r="DW526" s="18">
        <v>0</v>
      </c>
      <c r="DX526" s="18">
        <v>0</v>
      </c>
      <c r="DY526" s="18">
        <v>0</v>
      </c>
      <c r="DZ526" s="188">
        <v>22.222222222222221</v>
      </c>
      <c r="EA526" s="189">
        <v>8</v>
      </c>
      <c r="EB526" s="188">
        <v>54.597701149425291</v>
      </c>
      <c r="EC526" s="189">
        <v>19</v>
      </c>
      <c r="ED526" s="38">
        <f>VLOOKUP(A526,'[3]2019'!$A$8:$K$140,11,0)</f>
        <v>1.2953367875647668</v>
      </c>
      <c r="EE526" s="18">
        <f>VLOOKUP(A526,'[3]2019'!$A$8:$K$140,10,0)</f>
        <v>1</v>
      </c>
      <c r="EF526" s="18" t="str">
        <f>VLOOKUP($A526,[9]ESTADISTICAS_EN_EDUCACION_BASIC!$C$3:$AK$127,11,0)</f>
        <v>130.4</v>
      </c>
      <c r="EG526" s="18" t="str">
        <f>VLOOKUP($A526,[9]ESTADISTICAS_EN_EDUCACION_BASIC!$C$3:$AK$127,7,0)</f>
        <v>46.2</v>
      </c>
      <c r="EH526" s="18" t="str">
        <f>VLOOKUP($A526,[9]ESTADISTICAS_EN_EDUCACION_BASIC!$C$3:$AK$127,18,0)</f>
        <v>3.97</v>
      </c>
      <c r="EI526" s="18">
        <f>VLOOKUP($A526,[9]ESTADISTICAS_EN_EDUCACION_BASIC!$C$3:$AK$127,29,0)</f>
        <v>0</v>
      </c>
      <c r="EJ526" s="31"/>
      <c r="EK526" s="31"/>
      <c r="EL526" s="18" t="str">
        <f>VLOOKUP($A526,[9]ESTADISTICAS_EN_EDUCACION_BASIC!$C$3:$AK$127,13,0)</f>
        <v>50.1</v>
      </c>
      <c r="EM526" s="18" t="str">
        <f>VLOOKUP($A526,[9]ESTADISTICAS_EN_EDUCACION_BASIC!$C$3:$AK$127,8,0)</f>
        <v>12.7</v>
      </c>
      <c r="EN526" s="18" t="str">
        <f>VLOOKUP($A526,[9]ESTADISTICAS_EN_EDUCACION_BASIC!$C$3:$AK$127,20,0)</f>
        <v>12.9</v>
      </c>
      <c r="EO526" s="18" t="str">
        <f>VLOOKUP($A526,[9]ESTADISTICAS_EN_EDUCACION_BASIC!$C$3:$AK$127,30,0)</f>
        <v>0.65</v>
      </c>
      <c r="EP526" s="18">
        <v>0</v>
      </c>
      <c r="EQ526" s="18">
        <v>0</v>
      </c>
      <c r="ER526" s="38">
        <f>VLOOKUP(A526,[10]Hoja3!$A$1:$D$89,4,0)</f>
        <v>106.60980810234541</v>
      </c>
      <c r="ES526" s="18">
        <f>VLOOKUP(A526,[10]Hoja3!$A$1:$D$89,2,0)</f>
        <v>1</v>
      </c>
      <c r="ET526" s="38">
        <v>0</v>
      </c>
      <c r="EU526" s="18">
        <v>0</v>
      </c>
      <c r="EV526" s="38">
        <v>0</v>
      </c>
      <c r="EW526" s="18">
        <v>0</v>
      </c>
      <c r="EX526" s="31"/>
      <c r="EY526" s="188">
        <v>81.699346405228766</v>
      </c>
      <c r="EZ526" s="189">
        <v>25</v>
      </c>
      <c r="FA526" s="188">
        <v>55.350553505535053</v>
      </c>
      <c r="FB526" s="189">
        <v>15</v>
      </c>
      <c r="FC526" s="18">
        <v>0</v>
      </c>
      <c r="FD526" s="18">
        <v>0</v>
      </c>
      <c r="FE526" s="38">
        <v>0</v>
      </c>
      <c r="FF526" s="18">
        <v>0</v>
      </c>
      <c r="FG526" s="18">
        <v>0</v>
      </c>
      <c r="FH526" s="18">
        <v>0</v>
      </c>
      <c r="FI526" s="18">
        <v>0</v>
      </c>
      <c r="FJ526" s="18">
        <v>0</v>
      </c>
      <c r="FK526" s="38">
        <v>0</v>
      </c>
      <c r="FL526" s="18">
        <v>0</v>
      </c>
      <c r="FM526" s="38">
        <v>0</v>
      </c>
      <c r="FN526" s="18">
        <v>0</v>
      </c>
      <c r="FO526" s="38">
        <v>0</v>
      </c>
      <c r="FP526" s="18">
        <v>0</v>
      </c>
      <c r="FQ526" s="38">
        <v>0</v>
      </c>
      <c r="FR526" s="18">
        <v>0</v>
      </c>
      <c r="FS526" s="38">
        <f>VLOOKUP(A526,'[3]2019'!$A$8:$M$140,13,0)</f>
        <v>0</v>
      </c>
      <c r="FT526" s="18">
        <f>VLOOKUP(A526,'[3]2019'!$A$8:$M$140,12,0)</f>
        <v>0</v>
      </c>
      <c r="FU526" s="38">
        <f>VLOOKUP(A526,'[3]2019'!$A$8:$O$140,15,0)</f>
        <v>5.208333333333333</v>
      </c>
      <c r="FV526" s="18">
        <f>VLOOKUP(A526,'[3]2019'!$A$8:$O$140,14,0)</f>
        <v>3</v>
      </c>
      <c r="FW526" s="31"/>
      <c r="FX526" s="31"/>
      <c r="FY526" s="31"/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31"/>
      <c r="GY526" s="31"/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31"/>
      <c r="HL526" s="31"/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31"/>
      <c r="HY526" s="31"/>
      <c r="HZ526" s="31"/>
      <c r="IA526" s="31"/>
      <c r="IB526" s="31"/>
      <c r="IC526" s="31"/>
      <c r="ID526" s="31"/>
      <c r="IE526" s="31"/>
      <c r="IF526" s="31"/>
      <c r="IG526" s="31"/>
      <c r="IH526" s="31"/>
      <c r="II526" s="31"/>
    </row>
    <row r="527" spans="1:243" s="11" customFormat="1" ht="12.75">
      <c r="A527" s="17" t="s">
        <v>1188</v>
      </c>
      <c r="B527" s="18" t="s">
        <v>1189</v>
      </c>
      <c r="C527" s="17" t="s">
        <v>466</v>
      </c>
      <c r="D527" s="25">
        <v>6</v>
      </c>
      <c r="E527" s="27">
        <v>2019</v>
      </c>
      <c r="F527" s="31"/>
      <c r="G527" s="194">
        <v>8681</v>
      </c>
      <c r="H527" s="194">
        <v>4550</v>
      </c>
      <c r="I527" s="194">
        <v>4131</v>
      </c>
      <c r="J527" s="200">
        <v>16.96</v>
      </c>
      <c r="K527" s="40">
        <f>VLOOKUP(A527,'[6]1.COBERTURA  DANE'!$B$7:$G$139,5,0)</f>
        <v>1112</v>
      </c>
      <c r="L527" s="26">
        <v>88.56</v>
      </c>
      <c r="M527" s="32">
        <v>5808</v>
      </c>
      <c r="N527" s="187">
        <v>641</v>
      </c>
      <c r="O527" s="187">
        <v>321</v>
      </c>
      <c r="P527" s="187">
        <v>320</v>
      </c>
      <c r="Q527" s="196">
        <f>VLOOKUP($A527,[7]Hoja1!$A$1:$H$3750,6,0)</f>
        <v>773</v>
      </c>
      <c r="R527" s="196">
        <f>VLOOKUP($A527,[7]Hoja1!$A$1:$H$3750,7,0)</f>
        <v>387</v>
      </c>
      <c r="S527" s="196">
        <f>VLOOKUP($A527,[7]Hoja1!$A$1:$H$3750,8,0)</f>
        <v>386</v>
      </c>
      <c r="T527" s="187">
        <v>692</v>
      </c>
      <c r="U527" s="187">
        <v>348</v>
      </c>
      <c r="V527" s="187">
        <v>344</v>
      </c>
      <c r="W527" s="198">
        <f>VLOOKUP($A527,[7]Hoja1!$A$1:$K$3750,9,0)</f>
        <v>853</v>
      </c>
      <c r="X527" s="198">
        <f>VLOOKUP($A527,[7]Hoja1!$A$1:$K$3750,10,0)</f>
        <v>431</v>
      </c>
      <c r="Y527" s="198">
        <f>VLOOKUP($A527,[7]Hoja1!$A$1:$K$3750,11,0)</f>
        <v>422</v>
      </c>
      <c r="Z527" s="187">
        <v>742</v>
      </c>
      <c r="AA527" s="187">
        <v>377</v>
      </c>
      <c r="AB527" s="187">
        <v>365</v>
      </c>
      <c r="AC527" s="198">
        <f>VLOOKUP(A527,[7]Hoja1!$A$1:$Q$3765,12,0)</f>
        <v>894</v>
      </c>
      <c r="AD527" s="198">
        <f>VLOOKUP($A527,[7]Hoja1!$A$1:$Q$3765,13,0)</f>
        <v>457</v>
      </c>
      <c r="AE527" s="198">
        <f>VLOOKUP($A527,[7]Hoja1!$A$1:$Q$3750,14,0)</f>
        <v>437</v>
      </c>
      <c r="AF527" s="187">
        <v>724</v>
      </c>
      <c r="AG527" s="187">
        <v>371</v>
      </c>
      <c r="AH527" s="187">
        <v>353</v>
      </c>
      <c r="AI527" s="198">
        <f>VLOOKUP($A527,[7]Hoja1!$A$1:$Q$3750,15,0)</f>
        <v>1354</v>
      </c>
      <c r="AJ527" s="198">
        <f>VLOOKUP($A527,[7]Hoja1!$A$1:$Q$3750,16,0)</f>
        <v>693</v>
      </c>
      <c r="AK527" s="198">
        <f>VLOOKUP($A527,[7]Hoja1!$A$1:$Q$3750,17,0)</f>
        <v>661</v>
      </c>
      <c r="AL527" s="187">
        <v>628</v>
      </c>
      <c r="AM527" s="187">
        <v>324</v>
      </c>
      <c r="AN527" s="187">
        <v>304</v>
      </c>
      <c r="AO527" s="31"/>
      <c r="AP527" s="31"/>
      <c r="AQ527" s="31"/>
      <c r="AR527" s="31"/>
      <c r="AS527" s="27"/>
      <c r="AT527" s="31"/>
      <c r="AU527" s="31"/>
      <c r="AV527" s="31"/>
      <c r="AW527" s="31"/>
      <c r="AX527" s="38">
        <f>VLOOKUP(A527,[2]INFANTIL!$A$8:$AE$140,31,0)</f>
        <v>0</v>
      </c>
      <c r="AY527" s="18">
        <f>VLOOKUP(A527,[2]INFANTIL!$A$8:$AE$140,30,0)</f>
        <v>0</v>
      </c>
      <c r="AZ527" s="199">
        <f>VLOOKUP(A527,'[3]2019'!$A$8:$E$140,5,0)</f>
        <v>0</v>
      </c>
      <c r="BA527" s="23">
        <f>VLOOKUP(A527,'[3]2019'!$A$8:$F$140,4,0)</f>
        <v>0</v>
      </c>
      <c r="BB527" s="22">
        <f>VLOOKUP(A527,'[2]MATERNAS DIRECTAS'!$A$8:$AE$140,31,0)</f>
        <v>0</v>
      </c>
      <c r="BC527" s="23">
        <f>VLOOKUP(A527,'[2]MATERNAS DIRECTAS'!$A$8:$AE$140,30,0)</f>
        <v>0</v>
      </c>
      <c r="BD527" s="28">
        <v>0</v>
      </c>
      <c r="BE527" s="27">
        <v>0</v>
      </c>
      <c r="BF527" s="38">
        <f>VLOOKUP(A527,[8]Controles!$A$7:$P$139,12,0)</f>
        <v>5.6338028169014089</v>
      </c>
      <c r="BG527" s="18">
        <f>VLOOKUP(A527,[8]Controles!$A$7:$L$139,11,0)</f>
        <v>4</v>
      </c>
      <c r="BH527" s="38">
        <f>VLOOKUP(A527,[8]Peso!$A$7:$D$139,4,0)</f>
        <v>9.8591549295774641</v>
      </c>
      <c r="BI527" s="18">
        <f>VLOOKUP(A527,[8]Peso!$A$7:$D$139,3,0)</f>
        <v>7</v>
      </c>
      <c r="BJ527" s="22">
        <f>VLOOKUP(A527,'[2]EDA &lt; 5AÑOS'!$A$8:$AE$140,31,0)</f>
        <v>0</v>
      </c>
      <c r="BK527" s="23">
        <f>VLOOKUP(A527,'[2]EDA &lt; 5AÑOS'!$A$8:$AE$140,30,0)</f>
        <v>0</v>
      </c>
      <c r="BL527" s="22">
        <f>VLOOKUP(A527,'[2]IRA &lt; 5AÑOS'!$A$8:$AE$140,31,0)</f>
        <v>0</v>
      </c>
      <c r="BM527" s="23">
        <f>VLOOKUP(A527,'[2]IRA &lt; 5AÑOS'!$A$8:$AE$140,30,0)</f>
        <v>0</v>
      </c>
      <c r="BN527" s="18">
        <v>0</v>
      </c>
      <c r="BO527" s="18">
        <v>0</v>
      </c>
      <c r="BP527" s="18">
        <v>0</v>
      </c>
      <c r="BQ527" s="18">
        <v>0</v>
      </c>
      <c r="BR527" s="37">
        <v>0</v>
      </c>
      <c r="BS527" s="26">
        <v>0</v>
      </c>
      <c r="BT527" s="18">
        <v>0</v>
      </c>
      <c r="BU527" s="18">
        <v>0</v>
      </c>
      <c r="BV527" s="201">
        <v>0.32291666666666669</v>
      </c>
      <c r="BW527" s="201">
        <v>1.0104166666666667</v>
      </c>
      <c r="BX527" s="201">
        <v>1.0520833333333333</v>
      </c>
      <c r="BY527" s="201">
        <v>1.0104166666666667</v>
      </c>
      <c r="BZ527" s="201">
        <v>1.0520833333333333</v>
      </c>
      <c r="CA527" s="201">
        <v>1</v>
      </c>
      <c r="CB527" s="201">
        <v>1</v>
      </c>
      <c r="CC527" s="18">
        <f>VLOOKUP(A527,[9]ESTADISTICAS_EN_EDUCACION_BASIC!$C$3:$AK$127,10,0)</f>
        <v>87</v>
      </c>
      <c r="CD527" s="18" t="str">
        <f>VLOOKUP(A527,[9]ESTADISTICAS_EN_EDUCACION_BASIC!$C$3:$AK$158,5,0)</f>
        <v>72.7</v>
      </c>
      <c r="CE527" s="18" t="str">
        <f>VLOOKUP(A527,[9]ESTADISTICAS_EN_EDUCACION_BASIC!$C$3:$AK$127,17,0)</f>
        <v>4.48</v>
      </c>
      <c r="CF527" s="24"/>
      <c r="CG527" s="24"/>
      <c r="CH527" s="20">
        <v>0</v>
      </c>
      <c r="CI527" s="21">
        <v>0</v>
      </c>
      <c r="CJ527" s="38">
        <f>VLOOKUP(A527,'[3]2019'!$A$8:$G$140,7,0)</f>
        <v>0</v>
      </c>
      <c r="CK527" s="18">
        <f>VLOOKUP(A527,'[3]2019'!$A$9:$G$140,6,0)</f>
        <v>0</v>
      </c>
      <c r="CL527" s="18">
        <v>0</v>
      </c>
      <c r="CM527" s="26">
        <v>0</v>
      </c>
      <c r="CN527" s="18">
        <v>0</v>
      </c>
      <c r="CO527" s="18">
        <v>0</v>
      </c>
      <c r="CP527" s="18">
        <v>0</v>
      </c>
      <c r="CQ527" s="18">
        <v>0</v>
      </c>
      <c r="CR527" s="18">
        <v>0</v>
      </c>
      <c r="CS527" s="18">
        <v>0</v>
      </c>
      <c r="CT527" s="18">
        <v>0</v>
      </c>
      <c r="CU527" s="18">
        <v>0</v>
      </c>
      <c r="CV527" s="18">
        <v>0</v>
      </c>
      <c r="CW527" s="18">
        <v>0</v>
      </c>
      <c r="CX527" s="18">
        <v>0</v>
      </c>
      <c r="CY527" s="18">
        <v>0</v>
      </c>
      <c r="CZ527" s="38">
        <v>0</v>
      </c>
      <c r="DA527" s="18">
        <v>0</v>
      </c>
      <c r="DB527" s="38">
        <f>VLOOKUP(A527,'[3]2019'!$A$8:$I$140,9,0)</f>
        <v>1.3477088948787064</v>
      </c>
      <c r="DC527" s="18">
        <f>VLOOKUP(A527,'[3]2019'!$A$8:$I$140,8,0)</f>
        <v>1</v>
      </c>
      <c r="DD527" s="18" t="str">
        <f>VLOOKUP(A527,[9]ESTADISTICAS_EN_EDUCACION_BASIC!$C$3:$AK$127,11,0)</f>
        <v>118.5</v>
      </c>
      <c r="DE527" s="18" t="str">
        <f>VLOOKUP($A527,[9]ESTADISTICAS_EN_EDUCACION_BASIC!$C$3:$AK$127,6,0)</f>
        <v>92.3</v>
      </c>
      <c r="DF527" s="18" t="str">
        <f>VLOOKUP($A527,[9]ESTADISTICAS_EN_EDUCACION_BASIC!$C$3:$AK$127,18,0)</f>
        <v>2.72</v>
      </c>
      <c r="DG527" s="18" t="str">
        <f>VLOOKUP($A527,[9]ESTADISTICAS_EN_EDUCACION_BASIC!$C$3:$AK$127,28,0)</f>
        <v>7.41</v>
      </c>
      <c r="DH527" s="38">
        <v>0</v>
      </c>
      <c r="DI527" s="18">
        <v>0</v>
      </c>
      <c r="DJ527" s="38">
        <v>0</v>
      </c>
      <c r="DK527" s="18">
        <v>0</v>
      </c>
      <c r="DL527" s="18">
        <v>0</v>
      </c>
      <c r="DM527" s="18">
        <v>0</v>
      </c>
      <c r="DN527" s="38">
        <v>0</v>
      </c>
      <c r="DO527" s="18">
        <v>0</v>
      </c>
      <c r="DP527" s="18">
        <v>0</v>
      </c>
      <c r="DQ527" s="18">
        <v>0</v>
      </c>
      <c r="DR527" s="18">
        <v>0</v>
      </c>
      <c r="DS527" s="18">
        <v>0</v>
      </c>
      <c r="DT527" s="18">
        <v>0</v>
      </c>
      <c r="DU527" s="18">
        <v>0</v>
      </c>
      <c r="DV527" s="18">
        <v>0</v>
      </c>
      <c r="DW527" s="18">
        <v>0</v>
      </c>
      <c r="DX527" s="18">
        <v>0</v>
      </c>
      <c r="DY527" s="18">
        <v>0</v>
      </c>
      <c r="DZ527" s="188">
        <v>0</v>
      </c>
      <c r="EA527" s="189">
        <v>0</v>
      </c>
      <c r="EB527" s="188">
        <v>79.320113314447596</v>
      </c>
      <c r="EC527" s="189">
        <v>28</v>
      </c>
      <c r="ED527" s="38">
        <f>VLOOKUP(A527,'[3]2019'!$A$8:$K$140,11,0)</f>
        <v>2.7624309392265194</v>
      </c>
      <c r="EE527" s="18">
        <f>VLOOKUP(A527,'[3]2019'!$A$8:$K$140,10,0)</f>
        <v>2</v>
      </c>
      <c r="EF527" s="18" t="str">
        <f>VLOOKUP($A527,[9]ESTADISTICAS_EN_EDUCACION_BASIC!$C$3:$AK$127,11,0)</f>
        <v>118.5</v>
      </c>
      <c r="EG527" s="18" t="str">
        <f>VLOOKUP($A527,[9]ESTADISTICAS_EN_EDUCACION_BASIC!$C$3:$AK$127,7,0)</f>
        <v>72.8</v>
      </c>
      <c r="EH527" s="18" t="str">
        <f>VLOOKUP($A527,[9]ESTADISTICAS_EN_EDUCACION_BASIC!$C$3:$AK$127,18,0)</f>
        <v>2.72</v>
      </c>
      <c r="EI527" s="18" t="str">
        <f>VLOOKUP($A527,[9]ESTADISTICAS_EN_EDUCACION_BASIC!$C$3:$AK$127,29,0)</f>
        <v>3.69</v>
      </c>
      <c r="EJ527" s="31"/>
      <c r="EK527" s="31"/>
      <c r="EL527" s="18" t="str">
        <f>VLOOKUP($A527,[9]ESTADISTICAS_EN_EDUCACION_BASIC!$C$3:$AK$127,13,0)</f>
        <v>63.7</v>
      </c>
      <c r="EM527" s="18" t="str">
        <f>VLOOKUP($A527,[9]ESTADISTICAS_EN_EDUCACION_BASIC!$C$3:$AK$127,8,0)</f>
        <v>26.4</v>
      </c>
      <c r="EN527" s="18" t="str">
        <f>VLOOKUP($A527,[9]ESTADISTICAS_EN_EDUCACION_BASIC!$C$3:$AK$127,20,0)</f>
        <v>1.14</v>
      </c>
      <c r="EO527" s="18" t="str">
        <f>VLOOKUP($A527,[9]ESTADISTICAS_EN_EDUCACION_BASIC!$C$3:$AK$127,30,0)</f>
        <v>2.86</v>
      </c>
      <c r="EP527" s="18">
        <v>0</v>
      </c>
      <c r="EQ527" s="18">
        <v>0</v>
      </c>
      <c r="ER527" s="38">
        <v>0</v>
      </c>
      <c r="ES527" s="18">
        <v>0</v>
      </c>
      <c r="ET527" s="38">
        <v>0</v>
      </c>
      <c r="EU527" s="18">
        <v>0</v>
      </c>
      <c r="EV527" s="38">
        <v>0</v>
      </c>
      <c r="EW527" s="18">
        <v>0</v>
      </c>
      <c r="EX527" s="31"/>
      <c r="EY527" s="190">
        <v>42.763157894736842</v>
      </c>
      <c r="EZ527" s="191">
        <v>13</v>
      </c>
      <c r="FA527" s="188">
        <v>29.09090909090909</v>
      </c>
      <c r="FB527" s="189">
        <v>8</v>
      </c>
      <c r="FC527" s="18">
        <v>0</v>
      </c>
      <c r="FD527" s="18">
        <v>0</v>
      </c>
      <c r="FE527" s="38">
        <v>0</v>
      </c>
      <c r="FF527" s="18">
        <v>0</v>
      </c>
      <c r="FG527" s="18">
        <v>0</v>
      </c>
      <c r="FH527" s="18">
        <v>0</v>
      </c>
      <c r="FI527" s="18">
        <v>0</v>
      </c>
      <c r="FJ527" s="18">
        <v>0</v>
      </c>
      <c r="FK527" s="38">
        <v>0</v>
      </c>
      <c r="FL527" s="18">
        <v>0</v>
      </c>
      <c r="FM527" s="38">
        <v>0</v>
      </c>
      <c r="FN527" s="18">
        <v>0</v>
      </c>
      <c r="FO527" s="38">
        <v>0</v>
      </c>
      <c r="FP527" s="18">
        <v>0</v>
      </c>
      <c r="FQ527" s="38">
        <v>0</v>
      </c>
      <c r="FR527" s="18">
        <v>0</v>
      </c>
      <c r="FS527" s="38">
        <f>VLOOKUP(A527,'[3]2019'!$A$8:$M$140,13,0)</f>
        <v>1.5923566878980893</v>
      </c>
      <c r="FT527" s="18">
        <f>VLOOKUP(A527,'[3]2019'!$A$8:$M$140,12,0)</f>
        <v>1</v>
      </c>
      <c r="FU527" s="38">
        <f>VLOOKUP(A527,'[3]2019'!$A$8:$O$140,15,0)</f>
        <v>1.7985611510791368</v>
      </c>
      <c r="FV527" s="18">
        <f>VLOOKUP(A527,'[3]2019'!$A$8:$O$140,14,0)</f>
        <v>1</v>
      </c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</row>
    <row r="528" spans="1:243" s="11" customFormat="1" ht="12.75">
      <c r="A528" s="17" t="s">
        <v>1198</v>
      </c>
      <c r="B528" s="18" t="s">
        <v>1199</v>
      </c>
      <c r="C528" s="17" t="s">
        <v>730</v>
      </c>
      <c r="D528" s="25">
        <v>6</v>
      </c>
      <c r="E528" s="27">
        <v>2019</v>
      </c>
      <c r="F528" s="31"/>
      <c r="G528" s="194">
        <v>40048</v>
      </c>
      <c r="H528" s="194">
        <v>33869</v>
      </c>
      <c r="I528" s="194">
        <v>6179</v>
      </c>
      <c r="J528" s="200">
        <v>32.26</v>
      </c>
      <c r="K528" s="40">
        <f>VLOOKUP(A528,'[6]1.COBERTURA  DANE'!$B$7:$G$139,5,0)</f>
        <v>16204</v>
      </c>
      <c r="L528" s="26">
        <v>51.52</v>
      </c>
      <c r="M528" s="32">
        <v>25879</v>
      </c>
      <c r="N528" s="187">
        <v>3062</v>
      </c>
      <c r="O528" s="187">
        <v>1566</v>
      </c>
      <c r="P528" s="187">
        <v>1496</v>
      </c>
      <c r="Q528" s="196">
        <f>VLOOKUP($A528,[7]Hoja1!$A$1:$H$3750,6,0)</f>
        <v>3687</v>
      </c>
      <c r="R528" s="196">
        <f>VLOOKUP($A528,[7]Hoja1!$A$1:$H$3750,7,0)</f>
        <v>1885</v>
      </c>
      <c r="S528" s="196">
        <f>VLOOKUP($A528,[7]Hoja1!$A$1:$H$3750,8,0)</f>
        <v>1802</v>
      </c>
      <c r="T528" s="187">
        <v>3185</v>
      </c>
      <c r="U528" s="187">
        <v>1626</v>
      </c>
      <c r="V528" s="187">
        <v>1559</v>
      </c>
      <c r="W528" s="198">
        <f>VLOOKUP($A528,[7]Hoja1!$A$1:$K$3750,9,0)</f>
        <v>3872</v>
      </c>
      <c r="X528" s="198">
        <f>VLOOKUP($A528,[7]Hoja1!$A$1:$K$3750,10,0)</f>
        <v>1976</v>
      </c>
      <c r="Y528" s="198">
        <f>VLOOKUP($A528,[7]Hoja1!$A$1:$K$3750,11,0)</f>
        <v>1896</v>
      </c>
      <c r="Z528" s="187">
        <v>3303</v>
      </c>
      <c r="AA528" s="187">
        <v>1683</v>
      </c>
      <c r="AB528" s="187">
        <v>1620</v>
      </c>
      <c r="AC528" s="198">
        <f>VLOOKUP(A528,[7]Hoja1!$A$1:$Q$3765,12,0)</f>
        <v>3978</v>
      </c>
      <c r="AD528" s="198">
        <f>VLOOKUP($A528,[7]Hoja1!$A$1:$Q$3765,13,0)</f>
        <v>2020</v>
      </c>
      <c r="AE528" s="198">
        <f>VLOOKUP($A528,[7]Hoja1!$A$1:$Q$3750,14,0)</f>
        <v>1958</v>
      </c>
      <c r="AF528" s="187">
        <v>3493</v>
      </c>
      <c r="AG528" s="187">
        <v>1865</v>
      </c>
      <c r="AH528" s="187">
        <v>1628</v>
      </c>
      <c r="AI528" s="198">
        <f>VLOOKUP($A528,[7]Hoja1!$A$1:$Q$3750,15,0)</f>
        <v>7498</v>
      </c>
      <c r="AJ528" s="198">
        <f>VLOOKUP($A528,[7]Hoja1!$A$1:$Q$3750,16,0)</f>
        <v>3907</v>
      </c>
      <c r="AK528" s="198">
        <f>VLOOKUP($A528,[7]Hoja1!$A$1:$Q$3750,17,0)</f>
        <v>3591</v>
      </c>
      <c r="AL528" s="187">
        <v>3401</v>
      </c>
      <c r="AM528" s="187">
        <v>1766</v>
      </c>
      <c r="AN528" s="187">
        <v>1635</v>
      </c>
      <c r="AO528" s="31"/>
      <c r="AP528" s="31"/>
      <c r="AQ528" s="31"/>
      <c r="AR528" s="31"/>
      <c r="AS528" s="27"/>
      <c r="AT528" s="31"/>
      <c r="AU528" s="31"/>
      <c r="AV528" s="31"/>
      <c r="AW528" s="31"/>
      <c r="AX528" s="38">
        <f>VLOOKUP(A528,[2]INFANTIL!$A$8:$AE$140,31,0)</f>
        <v>23.4375</v>
      </c>
      <c r="AY528" s="18">
        <f>VLOOKUP(A528,[2]INFANTIL!$A$8:$AE$140,30,0)</f>
        <v>12</v>
      </c>
      <c r="AZ528" s="199">
        <f>VLOOKUP(A528,'[3]2019'!$A$8:$E$140,5,0)</f>
        <v>4.2455911169170477</v>
      </c>
      <c r="BA528" s="23">
        <f>VLOOKUP(A528,'[3]2019'!$A$8:$F$140,4,0)</f>
        <v>13</v>
      </c>
      <c r="BB528" s="22">
        <f>VLOOKUP(A528,'[2]MATERNAS DIRECTAS'!$A$8:$AE$140,31,0)</f>
        <v>0</v>
      </c>
      <c r="BC528" s="23">
        <f>VLOOKUP(A528,'[2]MATERNAS DIRECTAS'!$A$8:$AE$140,30,0)</f>
        <v>0</v>
      </c>
      <c r="BD528" s="28">
        <v>0</v>
      </c>
      <c r="BE528" s="27">
        <v>0</v>
      </c>
      <c r="BF528" s="38">
        <f>VLOOKUP(A528,[8]Controles!$A$7:$P$139,12,0)</f>
        <v>7.03125</v>
      </c>
      <c r="BG528" s="18">
        <f>VLOOKUP(A528,[8]Controles!$A$7:$L$139,11,0)</f>
        <v>36</v>
      </c>
      <c r="BH528" s="38">
        <f>VLOOKUP(A528,[8]Peso!$A$7:$D$139,4,0)</f>
        <v>7.03125</v>
      </c>
      <c r="BI528" s="18">
        <f>VLOOKUP(A528,[8]Peso!$A$7:$D$139,3,0)</f>
        <v>36</v>
      </c>
      <c r="BJ528" s="22">
        <f>VLOOKUP(A528,'[2]EDA &lt; 5AÑOS'!$A$8:$AE$140,31,0)</f>
        <v>0</v>
      </c>
      <c r="BK528" s="23">
        <f>VLOOKUP(A528,'[2]EDA &lt; 5AÑOS'!$A$8:$AE$140,30,0)</f>
        <v>0</v>
      </c>
      <c r="BL528" s="22">
        <f>VLOOKUP(A528,'[2]IRA &lt; 5AÑOS'!$A$8:$AE$140,31,0)</f>
        <v>0</v>
      </c>
      <c r="BM528" s="23">
        <f>VLOOKUP(A528,'[2]IRA &lt; 5AÑOS'!$A$8:$AE$140,30,0)</f>
        <v>0</v>
      </c>
      <c r="BN528" s="18">
        <v>0</v>
      </c>
      <c r="BO528" s="18">
        <v>0</v>
      </c>
      <c r="BP528" s="18">
        <v>0</v>
      </c>
      <c r="BQ528" s="18">
        <v>0</v>
      </c>
      <c r="BR528" s="37">
        <v>0</v>
      </c>
      <c r="BS528" s="26">
        <v>0</v>
      </c>
      <c r="BT528" s="18">
        <v>0</v>
      </c>
      <c r="BU528" s="18">
        <v>0</v>
      </c>
      <c r="BV528" s="201">
        <v>1.1490787269681741</v>
      </c>
      <c r="BW528" s="201">
        <v>0.84254606365159124</v>
      </c>
      <c r="BX528" s="201">
        <v>0.90452261306532666</v>
      </c>
      <c r="BY528" s="201">
        <v>0.84254606365159124</v>
      </c>
      <c r="BZ528" s="201">
        <v>0.92797319932998323</v>
      </c>
      <c r="CA528" s="201">
        <v>0.84871406959152795</v>
      </c>
      <c r="CB528" s="201">
        <v>0.83661119515885018</v>
      </c>
      <c r="CC528" s="18" t="str">
        <f>VLOOKUP(A528,[9]ESTADISTICAS_EN_EDUCACION_BASIC!$C$3:$AK$127,10,0)</f>
        <v>70.3</v>
      </c>
      <c r="CD528" s="18" t="str">
        <f>VLOOKUP(A528,[9]ESTADISTICAS_EN_EDUCACION_BASIC!$C$3:$AK$158,5,0)</f>
        <v>60.3</v>
      </c>
      <c r="CE528" s="18" t="str">
        <f>VLOOKUP(A528,[9]ESTADISTICAS_EN_EDUCACION_BASIC!$C$3:$AK$127,17,0)</f>
        <v>7.37</v>
      </c>
      <c r="CF528" s="24"/>
      <c r="CG528" s="24"/>
      <c r="CH528" s="20" t="e">
        <f>VLOOKUP(A528,#REF!,4,0)</f>
        <v>#REF!</v>
      </c>
      <c r="CI528" s="21" t="e">
        <f>VLOOKUP(A528,#REF!,2,0)</f>
        <v>#REF!</v>
      </c>
      <c r="CJ528" s="38">
        <f>VLOOKUP(A528,'[3]2019'!$A$8:$G$140,7,0)</f>
        <v>0.31397174254317112</v>
      </c>
      <c r="CK528" s="18">
        <f>VLOOKUP(A528,'[3]2019'!$A$9:$G$140,6,0)</f>
        <v>1</v>
      </c>
      <c r="CL528" s="18">
        <v>64.959999999999994</v>
      </c>
      <c r="CM528" s="26">
        <v>2</v>
      </c>
      <c r="CN528" s="38">
        <v>97.43</v>
      </c>
      <c r="CO528" s="18">
        <v>3</v>
      </c>
      <c r="CP528" s="18">
        <v>0</v>
      </c>
      <c r="CQ528" s="18">
        <v>0</v>
      </c>
      <c r="CR528" s="18">
        <v>0</v>
      </c>
      <c r="CS528" s="18">
        <v>0</v>
      </c>
      <c r="CT528" s="18">
        <v>0</v>
      </c>
      <c r="CU528" s="18">
        <v>0</v>
      </c>
      <c r="CV528" s="18">
        <v>0</v>
      </c>
      <c r="CW528" s="18">
        <v>0</v>
      </c>
      <c r="CX528" s="18">
        <v>0</v>
      </c>
      <c r="CY528" s="18">
        <v>0</v>
      </c>
      <c r="CZ528" s="38">
        <v>0</v>
      </c>
      <c r="DA528" s="18">
        <v>0</v>
      </c>
      <c r="DB528" s="38">
        <f>VLOOKUP(A528,'[3]2019'!$A$8:$I$140,9,0)</f>
        <v>0.30275507114744171</v>
      </c>
      <c r="DC528" s="18">
        <f>VLOOKUP(A528,'[3]2019'!$A$8:$I$140,8,0)</f>
        <v>1</v>
      </c>
      <c r="DD528" s="18" t="str">
        <f>VLOOKUP(A528,[9]ESTADISTICAS_EN_EDUCACION_BASIC!$C$3:$AK$127,11,0)</f>
        <v>115.2</v>
      </c>
      <c r="DE528" s="18">
        <f>VLOOKUP($A528,[9]ESTADISTICAS_EN_EDUCACION_BASIC!$C$3:$AK$127,6,0)</f>
        <v>93</v>
      </c>
      <c r="DF528" s="18" t="str">
        <f>VLOOKUP($A528,[9]ESTADISTICAS_EN_EDUCACION_BASIC!$C$3:$AK$127,18,0)</f>
        <v>5.46</v>
      </c>
      <c r="DG528" s="18" t="str">
        <f>VLOOKUP($A528,[9]ESTADISTICAS_EN_EDUCACION_BASIC!$C$3:$AK$127,28,0)</f>
        <v>1.45</v>
      </c>
      <c r="DH528" s="38">
        <f>VLOOKUP(A528,[10]Hoja4!$A$1:$D$63,4,0)</f>
        <v>77.47933884297521</v>
      </c>
      <c r="DI528" s="18">
        <f>VLOOKUP(A528,[10]Hoja4!$A$1:$D$63,2,0)</f>
        <v>3</v>
      </c>
      <c r="DJ528" s="38">
        <f>VLOOKUP(A528,'[10]AS 6 - 11'!$A$1:$D$84,4,0)</f>
        <v>542.35537190082641</v>
      </c>
      <c r="DK528" s="18">
        <f>VLOOKUP(A528,'[10]AS 6 - 11'!$A$1:$D$84,2,0)</f>
        <v>21</v>
      </c>
      <c r="DL528" s="38">
        <f>VLOOKUP(A528,'[10]VIPNAL 6 - 11'!$A$1:$D$28,4,0)</f>
        <v>51.652892561983471</v>
      </c>
      <c r="DM528" s="18">
        <f>VLOOKUP(A528,'[10]VIPNAL 6 - 11'!$A$1:$D$28,2,0)</f>
        <v>2</v>
      </c>
      <c r="DN528" s="38">
        <f>VLOOKUP(A528,[10]Hoja8!$A$1:$D$72,4,0)</f>
        <v>175.96782302664656</v>
      </c>
      <c r="DO528" s="18">
        <f>VLOOKUP(A528,[10]Hoja8!$A$1:$D$72,2,0)</f>
        <v>7</v>
      </c>
      <c r="DP528" s="38">
        <f>VLOOKUP(A528,[10]Hoja10!$A$1:$D$61,4,0)</f>
        <v>150.82956259426848</v>
      </c>
      <c r="DQ528" s="18">
        <f>VLOOKUP(A528,[10]Hoja10!$A$1:$D$61,2,0)</f>
        <v>6</v>
      </c>
      <c r="DR528" s="18">
        <v>0</v>
      </c>
      <c r="DS528" s="18">
        <v>0</v>
      </c>
      <c r="DT528" s="38">
        <f>VLOOKUP(A528,[10]Hoja12!$A$1:$D$41,4,0)</f>
        <v>125.69130216189041</v>
      </c>
      <c r="DU528" s="18">
        <f>VLOOKUP(A528,[10]Hoja12!$A$1:$D$41,2,0)</f>
        <v>5</v>
      </c>
      <c r="DV528" s="18">
        <v>0</v>
      </c>
      <c r="DW528" s="18">
        <v>0</v>
      </c>
      <c r="DX528" s="38">
        <f>VLOOKUP(A528,[10]Hoja14!$A$1:$D$13,4,0)</f>
        <v>25.138260432378075</v>
      </c>
      <c r="DY528" s="18">
        <f>VLOOKUP(A528,[10]Hoja14!$A$1:$D$13,2,0)</f>
        <v>1</v>
      </c>
      <c r="DZ528" s="188">
        <v>3.7037037037037037</v>
      </c>
      <c r="EA528" s="189">
        <v>6</v>
      </c>
      <c r="EB528" s="188">
        <v>82.923832923832933</v>
      </c>
      <c r="EC528" s="189">
        <v>135</v>
      </c>
      <c r="ED528" s="38">
        <f>VLOOKUP(A528,'[3]2019'!$A$8:$K$140,11,0)</f>
        <v>3.1491554537646724</v>
      </c>
      <c r="EE528" s="18">
        <f>VLOOKUP(A528,'[3]2019'!$A$8:$K$140,10,0)</f>
        <v>11</v>
      </c>
      <c r="EF528" s="18" t="str">
        <f>VLOOKUP($A528,[9]ESTADISTICAS_EN_EDUCACION_BASIC!$C$3:$AK$127,11,0)</f>
        <v>115.2</v>
      </c>
      <c r="EG528" s="18" t="str">
        <f>VLOOKUP($A528,[9]ESTADISTICAS_EN_EDUCACION_BASIC!$C$3:$AK$127,7,0)</f>
        <v>66.9</v>
      </c>
      <c r="EH528" s="18" t="str">
        <f>VLOOKUP($A528,[9]ESTADISTICAS_EN_EDUCACION_BASIC!$C$3:$AK$127,18,0)</f>
        <v>5.46</v>
      </c>
      <c r="EI528" s="18" t="str">
        <f>VLOOKUP($A528,[9]ESTADISTICAS_EN_EDUCACION_BASIC!$C$3:$AK$127,29,0)</f>
        <v>0.43</v>
      </c>
      <c r="EJ528" s="31"/>
      <c r="EK528" s="31"/>
      <c r="EL528" s="18" t="str">
        <f>VLOOKUP($A528,[9]ESTADISTICAS_EN_EDUCACION_BASIC!$C$3:$AK$127,13,0)</f>
        <v>70.7</v>
      </c>
      <c r="EM528" s="18" t="str">
        <f>VLOOKUP($A528,[9]ESTADISTICAS_EN_EDUCACION_BASIC!$C$3:$AK$127,8,0)</f>
        <v>38.3</v>
      </c>
      <c r="EN528" s="18" t="str">
        <f>VLOOKUP($A528,[9]ESTADISTICAS_EN_EDUCACION_BASIC!$C$3:$AK$127,20,0)</f>
        <v>2.75</v>
      </c>
      <c r="EO528" s="18" t="str">
        <f>VLOOKUP($A528,[9]ESTADISTICAS_EN_EDUCACION_BASIC!$C$3:$AK$127,30,0)</f>
        <v>0.42</v>
      </c>
      <c r="EP528" s="38">
        <f>VLOOKUP(A528,[10]Hoja2!$A$1:$D$72,4,0)</f>
        <v>175.96782302664656</v>
      </c>
      <c r="EQ528" s="18">
        <f>VLOOKUP(A528,[10]Hoja2!$A$1:$D$72,2,0)</f>
        <v>7</v>
      </c>
      <c r="ER528" s="38">
        <f>VLOOKUP(A528,[10]Hoja3!$A$1:$D$89,4,0)</f>
        <v>276.52086475615891</v>
      </c>
      <c r="ES528" s="18">
        <f>VLOOKUP(A528,[10]Hoja3!$A$1:$D$89,2,0)</f>
        <v>11</v>
      </c>
      <c r="ET528" s="38">
        <f>VLOOKUP(A528,[10]Hoja5!$A$1:$D$76,4,0)</f>
        <v>527.90346907993967</v>
      </c>
      <c r="EU528" s="18">
        <f>VLOOKUP(A528,[10]Hoja5!$A$1:$D$75,2,0)</f>
        <v>21</v>
      </c>
      <c r="EV528" s="38">
        <f>VLOOKUP(A528,[10]Hoja7!$A$1:$D$76,4,0)</f>
        <v>276.52086475615891</v>
      </c>
      <c r="EW528" s="18">
        <f>VLOOKUP(A528,[10]Hoja7!$A$1:$D$77,2,0)</f>
        <v>11</v>
      </c>
      <c r="EX528" s="31"/>
      <c r="EY528" s="188">
        <v>100.30581039755351</v>
      </c>
      <c r="EZ528" s="189">
        <v>164</v>
      </c>
      <c r="FA528" s="188">
        <v>63.842848373235114</v>
      </c>
      <c r="FB528" s="189">
        <v>104</v>
      </c>
      <c r="FC528" s="38">
        <f>VLOOKUP(A528,[10]Hoja15!$A$1:$D$63,4,0)</f>
        <v>26.673779674579887</v>
      </c>
      <c r="FD528" s="18">
        <f>VLOOKUP(A528,[10]Hoja15!$A$1:$D$63,2,0)</f>
        <v>2</v>
      </c>
      <c r="FE528" s="38">
        <f>VLOOKUP(A528,[10]Hoja16!$A$1:$D$88,4,0)</f>
        <v>280.07468658308881</v>
      </c>
      <c r="FF528" s="18">
        <f>VLOOKUP(A528,[10]Hoja16!$A$1:$D$88,2,0)</f>
        <v>21</v>
      </c>
      <c r="FG528" s="38">
        <f>VLOOKUP(A528,[10]Hoja17!$A$1:$D$33,4,0)</f>
        <v>13.336889837289943</v>
      </c>
      <c r="FH528" s="18">
        <f>VLOOKUP(A528,[10]Hoja17!$A$1:$D$33,2,0)</f>
        <v>1</v>
      </c>
      <c r="FI528" s="18">
        <v>0</v>
      </c>
      <c r="FJ528" s="18">
        <v>0</v>
      </c>
      <c r="FK528" s="38">
        <f>VLOOKUP(A528,[10]Hoja19!$A$1:$D$97,4,0)</f>
        <v>320.08535609495868</v>
      </c>
      <c r="FL528" s="18">
        <f>VLOOKUP(A528,[10]Hoja19!$A$1:$D$97,2,0)</f>
        <v>24</v>
      </c>
      <c r="FM528" s="38">
        <f>VLOOKUP(A528,[10]Hoja20!$A$1:$D$91,4,0)</f>
        <v>480.12803414243797</v>
      </c>
      <c r="FN528" s="18">
        <f>VLOOKUP(A528,[10]Hoja20!$A$1:$D$91,2,0)</f>
        <v>36</v>
      </c>
      <c r="FO528" s="38">
        <f>VLOOKUP(A528,[10]Hoja21!$A$1:$D$101,4,0)</f>
        <v>1026.9405174713256</v>
      </c>
      <c r="FP528" s="18">
        <f>VLOOKUP(A528,[10]Hoja21!$A$1:$D$101,2,0)</f>
        <v>77</v>
      </c>
      <c r="FQ528" s="38">
        <f>VLOOKUP(A528,[10]Hoja22!$A$1:$D$60,4,0)</f>
        <v>26.673779674579887</v>
      </c>
      <c r="FR528" s="18">
        <f>VLOOKUP(A528,[10]Hoja22!$A$1:$D$60,2,0)</f>
        <v>2</v>
      </c>
      <c r="FS528" s="38">
        <f>VLOOKUP(A528,'[3]2019'!$A$8:$M$140,13,0)</f>
        <v>2.6462805057336078</v>
      </c>
      <c r="FT528" s="18">
        <f>VLOOKUP(A528,'[3]2019'!$A$8:$M$140,12,0)</f>
        <v>9</v>
      </c>
      <c r="FU528" s="38">
        <f>VLOOKUP(A528,'[3]2019'!$A$8:$O$140,15,0)</f>
        <v>4.329004329004329</v>
      </c>
      <c r="FV528" s="18">
        <f>VLOOKUP(A528,'[3]2019'!$A$8:$O$140,14,0)</f>
        <v>14</v>
      </c>
      <c r="FW528" s="31"/>
      <c r="FX528" s="31"/>
      <c r="FY528" s="31"/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31"/>
      <c r="GY528" s="31"/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31"/>
      <c r="HL528" s="31"/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31"/>
      <c r="HY528" s="31"/>
      <c r="HZ528" s="31"/>
      <c r="IA528" s="31"/>
      <c r="IB528" s="31"/>
      <c r="IC528" s="31"/>
      <c r="ID528" s="31"/>
      <c r="IE528" s="31"/>
      <c r="IF528" s="31"/>
      <c r="IG528" s="31"/>
      <c r="IH528" s="31"/>
      <c r="II528" s="31"/>
    </row>
    <row r="529" spans="1:243" s="11" customFormat="1" ht="12.75">
      <c r="A529" s="17" t="s">
        <v>1207</v>
      </c>
      <c r="B529" s="18" t="s">
        <v>1208</v>
      </c>
      <c r="C529" s="17" t="s">
        <v>730</v>
      </c>
      <c r="D529" s="25">
        <v>6</v>
      </c>
      <c r="E529" s="27">
        <v>2019</v>
      </c>
      <c r="F529" s="31"/>
      <c r="G529" s="194">
        <v>14384</v>
      </c>
      <c r="H529" s="194">
        <v>4550</v>
      </c>
      <c r="I529" s="194">
        <v>9834</v>
      </c>
      <c r="J529" s="200">
        <v>14.55</v>
      </c>
      <c r="K529" s="40">
        <f>VLOOKUP(A529,'[6]1.COBERTURA  DANE'!$B$7:$G$139,5,0)</f>
        <v>2820</v>
      </c>
      <c r="L529" s="26">
        <v>36.369999999999997</v>
      </c>
      <c r="M529" s="32">
        <v>7050</v>
      </c>
      <c r="N529" s="187">
        <v>1167</v>
      </c>
      <c r="O529" s="187">
        <v>589</v>
      </c>
      <c r="P529" s="187">
        <v>578</v>
      </c>
      <c r="Q529" s="196">
        <f>VLOOKUP($A529,[7]Hoja1!$A$1:$H$3750,6,0)</f>
        <v>1402</v>
      </c>
      <c r="R529" s="196">
        <f>VLOOKUP($A529,[7]Hoja1!$A$1:$H$3750,7,0)</f>
        <v>708</v>
      </c>
      <c r="S529" s="196">
        <f>VLOOKUP($A529,[7]Hoja1!$A$1:$H$3750,8,0)</f>
        <v>694</v>
      </c>
      <c r="T529" s="187">
        <v>1197</v>
      </c>
      <c r="U529" s="187">
        <v>609</v>
      </c>
      <c r="V529" s="187">
        <v>588</v>
      </c>
      <c r="W529" s="198">
        <f>VLOOKUP($A529,[7]Hoja1!$A$1:$K$3750,9,0)</f>
        <v>1451</v>
      </c>
      <c r="X529" s="198">
        <f>VLOOKUP($A529,[7]Hoja1!$A$1:$K$3750,10,0)</f>
        <v>740</v>
      </c>
      <c r="Y529" s="198">
        <f>VLOOKUP($A529,[7]Hoja1!$A$1:$K$3750,11,0)</f>
        <v>711</v>
      </c>
      <c r="Z529" s="187">
        <v>1218</v>
      </c>
      <c r="AA529" s="187">
        <v>625</v>
      </c>
      <c r="AB529" s="187">
        <v>593</v>
      </c>
      <c r="AC529" s="198">
        <f>VLOOKUP(A529,[7]Hoja1!$A$1:$Q$3765,12,0)</f>
        <v>1426</v>
      </c>
      <c r="AD529" s="198">
        <f>VLOOKUP($A529,[7]Hoja1!$A$1:$Q$3765,13,0)</f>
        <v>735</v>
      </c>
      <c r="AE529" s="198">
        <f>VLOOKUP($A529,[7]Hoja1!$A$1:$Q$3750,14,0)</f>
        <v>691</v>
      </c>
      <c r="AF529" s="187">
        <v>1117</v>
      </c>
      <c r="AG529" s="187">
        <v>577</v>
      </c>
      <c r="AH529" s="187">
        <v>540</v>
      </c>
      <c r="AI529" s="198">
        <f>VLOOKUP($A529,[7]Hoja1!$A$1:$Q$3750,15,0)</f>
        <v>2059</v>
      </c>
      <c r="AJ529" s="198">
        <f>VLOOKUP($A529,[7]Hoja1!$A$1:$Q$3750,16,0)</f>
        <v>1038</v>
      </c>
      <c r="AK529" s="198">
        <f>VLOOKUP($A529,[7]Hoja1!$A$1:$Q$3750,17,0)</f>
        <v>1021</v>
      </c>
      <c r="AL529" s="187">
        <v>916</v>
      </c>
      <c r="AM529" s="187">
        <v>462</v>
      </c>
      <c r="AN529" s="187">
        <v>454</v>
      </c>
      <c r="AO529" s="31"/>
      <c r="AP529" s="31"/>
      <c r="AQ529" s="31"/>
      <c r="AR529" s="31"/>
      <c r="AS529" s="27"/>
      <c r="AT529" s="31"/>
      <c r="AU529" s="31"/>
      <c r="AV529" s="31"/>
      <c r="AW529" s="31"/>
      <c r="AX529" s="38">
        <f>VLOOKUP(A529,[2]INFANTIL!$A$8:$AE$140,31,0)</f>
        <v>11.235955056179774</v>
      </c>
      <c r="AY529" s="18">
        <f>VLOOKUP(A529,[2]INFANTIL!$A$8:$AE$140,30,0)</f>
        <v>1</v>
      </c>
      <c r="AZ529" s="199">
        <f>VLOOKUP(A529,'[3]2019'!$A$8:$E$140,5,0)</f>
        <v>0.85689802913453306</v>
      </c>
      <c r="BA529" s="23">
        <f>VLOOKUP(A529,'[3]2019'!$A$8:$F$140,4,0)</f>
        <v>1</v>
      </c>
      <c r="BB529" s="22">
        <f>VLOOKUP(A529,'[2]MATERNAS DIRECTAS'!$A$8:$AE$140,31,0)</f>
        <v>0</v>
      </c>
      <c r="BC529" s="23">
        <f>VLOOKUP(A529,'[2]MATERNAS DIRECTAS'!$A$8:$AE$140,30,0)</f>
        <v>0</v>
      </c>
      <c r="BD529" s="28">
        <v>0</v>
      </c>
      <c r="BE529" s="27">
        <v>0</v>
      </c>
      <c r="BF529" s="38">
        <f>VLOOKUP(A529,[8]Controles!$A$7:$P$139,12,0)</f>
        <v>7.8651685393258424</v>
      </c>
      <c r="BG529" s="18">
        <f>VLOOKUP(A529,[8]Controles!$A$7:$L$139,11,0)</f>
        <v>7</v>
      </c>
      <c r="BH529" s="38">
        <f>VLOOKUP(A529,[8]Peso!$A$7:$D$139,4,0)</f>
        <v>4.4943820224719104</v>
      </c>
      <c r="BI529" s="18">
        <f>VLOOKUP(A529,[8]Peso!$A$7:$D$139,3,0)</f>
        <v>4</v>
      </c>
      <c r="BJ529" s="22">
        <f>VLOOKUP(A529,'[2]EDA &lt; 5AÑOS'!$A$8:$AE$140,31,0)</f>
        <v>0</v>
      </c>
      <c r="BK529" s="23">
        <f>VLOOKUP(A529,'[2]EDA &lt; 5AÑOS'!$A$8:$AE$140,30,0)</f>
        <v>0</v>
      </c>
      <c r="BL529" s="22">
        <f>VLOOKUP(A529,'[2]IRA &lt; 5AÑOS'!$A$8:$AE$140,31,0)</f>
        <v>0</v>
      </c>
      <c r="BM529" s="23">
        <f>VLOOKUP(A529,'[2]IRA &lt; 5AÑOS'!$A$8:$AE$140,30,0)</f>
        <v>0</v>
      </c>
      <c r="BN529" s="18">
        <v>0</v>
      </c>
      <c r="BO529" s="18">
        <v>0</v>
      </c>
      <c r="BP529" s="18">
        <v>0</v>
      </c>
      <c r="BQ529" s="18">
        <v>0</v>
      </c>
      <c r="BR529" s="37">
        <v>0</v>
      </c>
      <c r="BS529" s="26">
        <v>0</v>
      </c>
      <c r="BT529" s="18">
        <v>0</v>
      </c>
      <c r="BU529" s="18">
        <v>0</v>
      </c>
      <c r="BV529" s="201">
        <v>0.11585365853658537</v>
      </c>
      <c r="BW529" s="201">
        <v>0.71951219512195119</v>
      </c>
      <c r="BX529" s="201">
        <v>0.70731707317073167</v>
      </c>
      <c r="BY529" s="201">
        <v>0.72560975609756095</v>
      </c>
      <c r="BZ529" s="201">
        <v>0.71341463414634143</v>
      </c>
      <c r="CA529" s="201">
        <v>0.8</v>
      </c>
      <c r="CB529" s="201">
        <v>0.75882352941176467</v>
      </c>
      <c r="CC529" s="18" t="str">
        <f>VLOOKUP(A529,[9]ESTADISTICAS_EN_EDUCACION_BASIC!$C$3:$AK$127,10,0)</f>
        <v>79.8</v>
      </c>
      <c r="CD529" s="18" t="str">
        <f>VLOOKUP(A529,[9]ESTADISTICAS_EN_EDUCACION_BASIC!$C$3:$AK$158,5,0)</f>
        <v>64.5</v>
      </c>
      <c r="CE529" s="18" t="str">
        <f>VLOOKUP(A529,[9]ESTADISTICAS_EN_EDUCACION_BASIC!$C$3:$AK$127,17,0)</f>
        <v>9.96</v>
      </c>
      <c r="CF529" s="24"/>
      <c r="CG529" s="24"/>
      <c r="CH529" s="20">
        <v>0</v>
      </c>
      <c r="CI529" s="21">
        <v>0</v>
      </c>
      <c r="CJ529" s="38">
        <f>VLOOKUP(A529,'[3]2019'!$A$8:$G$140,7,0)</f>
        <v>0</v>
      </c>
      <c r="CK529" s="18">
        <f>VLOOKUP(A529,'[3]2019'!$A$9:$G$140,6,0)</f>
        <v>0</v>
      </c>
      <c r="CL529" s="18">
        <v>0</v>
      </c>
      <c r="CM529" s="26">
        <v>0</v>
      </c>
      <c r="CN529" s="18">
        <v>0</v>
      </c>
      <c r="CO529" s="18">
        <v>0</v>
      </c>
      <c r="CP529" s="18">
        <v>0</v>
      </c>
      <c r="CQ529" s="18">
        <v>0</v>
      </c>
      <c r="CR529" s="18">
        <v>0</v>
      </c>
      <c r="CS529" s="18">
        <v>0</v>
      </c>
      <c r="CT529" s="18">
        <v>0</v>
      </c>
      <c r="CU529" s="18">
        <v>0</v>
      </c>
      <c r="CV529" s="18">
        <v>0</v>
      </c>
      <c r="CW529" s="18">
        <v>0</v>
      </c>
      <c r="CX529" s="18">
        <v>0</v>
      </c>
      <c r="CY529" s="18">
        <v>0</v>
      </c>
      <c r="CZ529" s="38">
        <v>0</v>
      </c>
      <c r="DA529" s="18">
        <v>0</v>
      </c>
      <c r="DB529" s="38">
        <f>VLOOKUP(A529,'[3]2019'!$A$8:$I$140,9,0)</f>
        <v>0</v>
      </c>
      <c r="DC529" s="18">
        <f>VLOOKUP(A529,'[3]2019'!$A$8:$I$140,8,0)</f>
        <v>0</v>
      </c>
      <c r="DD529" s="18" t="str">
        <f>VLOOKUP(A529,[9]ESTADISTICAS_EN_EDUCACION_BASIC!$C$3:$AK$127,11,0)</f>
        <v>103.7</v>
      </c>
      <c r="DE529" s="18" t="str">
        <f>VLOOKUP($A529,[9]ESTADISTICAS_EN_EDUCACION_BASIC!$C$3:$AK$127,6,0)</f>
        <v>80.6</v>
      </c>
      <c r="DF529" s="18" t="str">
        <f>VLOOKUP($A529,[9]ESTADISTICAS_EN_EDUCACION_BASIC!$C$3:$AK$127,18,0)</f>
        <v>4.61</v>
      </c>
      <c r="DG529" s="18">
        <f>VLOOKUP($A529,[9]ESTADISTICAS_EN_EDUCACION_BASIC!$C$3:$AK$127,28,0)</f>
        <v>0</v>
      </c>
      <c r="DH529" s="38">
        <v>0</v>
      </c>
      <c r="DI529" s="18">
        <v>0</v>
      </c>
      <c r="DJ529" s="38">
        <v>0</v>
      </c>
      <c r="DK529" s="18">
        <v>0</v>
      </c>
      <c r="DL529" s="18">
        <v>0</v>
      </c>
      <c r="DM529" s="18">
        <v>0</v>
      </c>
      <c r="DN529" s="38">
        <v>0</v>
      </c>
      <c r="DO529" s="18">
        <v>0</v>
      </c>
      <c r="DP529" s="18">
        <v>0</v>
      </c>
      <c r="DQ529" s="18">
        <v>0</v>
      </c>
      <c r="DR529" s="18">
        <v>0</v>
      </c>
      <c r="DS529" s="18">
        <v>0</v>
      </c>
      <c r="DT529" s="18">
        <v>0</v>
      </c>
      <c r="DU529" s="18">
        <v>0</v>
      </c>
      <c r="DV529" s="18">
        <v>0</v>
      </c>
      <c r="DW529" s="18">
        <v>0</v>
      </c>
      <c r="DX529" s="18">
        <v>0</v>
      </c>
      <c r="DY529" s="18">
        <v>0</v>
      </c>
      <c r="DZ529" s="188">
        <v>1.6863406408094435</v>
      </c>
      <c r="EA529" s="189">
        <v>1</v>
      </c>
      <c r="EB529" s="188">
        <v>33.333333333333336</v>
      </c>
      <c r="EC529" s="189">
        <v>18</v>
      </c>
      <c r="ED529" s="38">
        <f>VLOOKUP(A529,'[3]2019'!$A$8:$K$140,11,0)</f>
        <v>0.89525514771709935</v>
      </c>
      <c r="EE529" s="18">
        <f>VLOOKUP(A529,'[3]2019'!$A$8:$K$140,10,0)</f>
        <v>1</v>
      </c>
      <c r="EF529" s="18" t="str">
        <f>VLOOKUP($A529,[9]ESTADISTICAS_EN_EDUCACION_BASIC!$C$3:$AK$127,11,0)</f>
        <v>103.7</v>
      </c>
      <c r="EG529" s="18" t="str">
        <f>VLOOKUP($A529,[9]ESTADISTICAS_EN_EDUCACION_BASIC!$C$3:$AK$127,7,0)</f>
        <v>58.3</v>
      </c>
      <c r="EH529" s="18" t="str">
        <f>VLOOKUP($A529,[9]ESTADISTICAS_EN_EDUCACION_BASIC!$C$3:$AK$127,18,0)</f>
        <v>4.61</v>
      </c>
      <c r="EI529" s="18">
        <f>VLOOKUP($A529,[9]ESTADISTICAS_EN_EDUCACION_BASIC!$C$3:$AK$127,29,0)</f>
        <v>0</v>
      </c>
      <c r="EJ529" s="31"/>
      <c r="EK529" s="31"/>
      <c r="EL529" s="18" t="str">
        <f>VLOOKUP($A529,[9]ESTADISTICAS_EN_EDUCACION_BASIC!$C$3:$AK$127,13,0)</f>
        <v>65.9</v>
      </c>
      <c r="EM529" s="18" t="str">
        <f>VLOOKUP($A529,[9]ESTADISTICAS_EN_EDUCACION_BASIC!$C$3:$AK$127,8,0)</f>
        <v>29.1</v>
      </c>
      <c r="EN529" s="18" t="str">
        <f>VLOOKUP($A529,[9]ESTADISTICAS_EN_EDUCACION_BASIC!$C$3:$AK$127,20,0)</f>
        <v>8.14</v>
      </c>
      <c r="EO529" s="18" t="str">
        <f>VLOOKUP($A529,[9]ESTADISTICAS_EN_EDUCACION_BASIC!$C$3:$AK$127,30,0)</f>
        <v>1.74</v>
      </c>
      <c r="EP529" s="18">
        <v>0</v>
      </c>
      <c r="EQ529" s="18">
        <v>0</v>
      </c>
      <c r="ER529" s="38">
        <f>VLOOKUP(A529,[10]Hoja3!$A$1:$D$89,4,0)</f>
        <v>70.126227208976161</v>
      </c>
      <c r="ES529" s="18">
        <f>VLOOKUP(A529,[10]Hoja3!$A$1:$D$89,2,0)</f>
        <v>1</v>
      </c>
      <c r="ET529" s="38">
        <v>0</v>
      </c>
      <c r="EU529" s="18">
        <v>0</v>
      </c>
      <c r="EV529" s="38">
        <v>0</v>
      </c>
      <c r="EW529" s="18">
        <v>0</v>
      </c>
      <c r="EX529" s="31"/>
      <c r="EY529" s="188">
        <v>63.876651982378853</v>
      </c>
      <c r="EZ529" s="189">
        <v>29</v>
      </c>
      <c r="FA529" s="188">
        <v>49.891540130151846</v>
      </c>
      <c r="FB529" s="189">
        <v>23</v>
      </c>
      <c r="FC529" s="18">
        <v>0</v>
      </c>
      <c r="FD529" s="18">
        <v>0</v>
      </c>
      <c r="FE529" s="38">
        <v>0</v>
      </c>
      <c r="FF529" s="18">
        <v>0</v>
      </c>
      <c r="FG529" s="18">
        <v>0</v>
      </c>
      <c r="FH529" s="18">
        <v>0</v>
      </c>
      <c r="FI529" s="18">
        <v>0</v>
      </c>
      <c r="FJ529" s="18">
        <v>0</v>
      </c>
      <c r="FK529" s="38">
        <v>0</v>
      </c>
      <c r="FL529" s="18">
        <v>0</v>
      </c>
      <c r="FM529" s="38">
        <f>VLOOKUP(A529,[10]Hoja20!$A$1:$D$91,4,0)</f>
        <v>48.567265662943171</v>
      </c>
      <c r="FN529" s="18">
        <f>VLOOKUP(A529,[10]Hoja20!$A$1:$D$91,2,0)</f>
        <v>1</v>
      </c>
      <c r="FO529" s="38">
        <f>VLOOKUP(A529,[10]Hoja21!$A$1:$D$101,4,0)</f>
        <v>194.26906265177269</v>
      </c>
      <c r="FP529" s="18">
        <f>VLOOKUP(A529,[10]Hoja21!$A$1:$D$101,2,0)</f>
        <v>4</v>
      </c>
      <c r="FQ529" s="38">
        <v>0</v>
      </c>
      <c r="FR529" s="18">
        <v>0</v>
      </c>
      <c r="FS529" s="38">
        <f>VLOOKUP(A529,'[3]2019'!$A$8:$M$140,13,0)</f>
        <v>1.0917030567685588</v>
      </c>
      <c r="FT529" s="18">
        <f>VLOOKUP(A529,'[3]2019'!$A$8:$M$140,12,0)</f>
        <v>1</v>
      </c>
      <c r="FU529" s="38">
        <f>VLOOKUP(A529,'[3]2019'!$A$8:$O$140,15,0)</f>
        <v>3.2751091703056767</v>
      </c>
      <c r="FV529" s="18">
        <f>VLOOKUP(A529,'[3]2019'!$A$8:$O$140,14,0)</f>
        <v>3</v>
      </c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</row>
    <row r="530" spans="1:243" s="11" customFormat="1" ht="12.75">
      <c r="A530" s="17" t="s">
        <v>1215</v>
      </c>
      <c r="B530" s="18" t="s">
        <v>1216</v>
      </c>
      <c r="C530" s="17" t="s">
        <v>730</v>
      </c>
      <c r="D530" s="25">
        <v>6</v>
      </c>
      <c r="E530" s="27">
        <v>2019</v>
      </c>
      <c r="F530" s="31"/>
      <c r="G530" s="194">
        <v>18550</v>
      </c>
      <c r="H530" s="194">
        <v>3039</v>
      </c>
      <c r="I530" s="194">
        <v>15511</v>
      </c>
      <c r="J530" s="200">
        <v>17.579999999999998</v>
      </c>
      <c r="K530" s="40">
        <f>VLOOKUP(A530,'[6]1.COBERTURA  DANE'!$B$7:$G$139,5,0)</f>
        <v>3822</v>
      </c>
      <c r="L530" s="26">
        <v>41.47</v>
      </c>
      <c r="M530" s="32">
        <v>9018</v>
      </c>
      <c r="N530" s="187">
        <v>1651</v>
      </c>
      <c r="O530" s="187">
        <v>834</v>
      </c>
      <c r="P530" s="187">
        <v>817</v>
      </c>
      <c r="Q530" s="196">
        <f>VLOOKUP($A530,[7]Hoja1!$A$1:$H$3750,6,0)</f>
        <v>1970</v>
      </c>
      <c r="R530" s="196">
        <f>VLOOKUP($A530,[7]Hoja1!$A$1:$H$3750,7,0)</f>
        <v>996</v>
      </c>
      <c r="S530" s="196">
        <f>VLOOKUP($A530,[7]Hoja1!$A$1:$H$3750,8,0)</f>
        <v>974</v>
      </c>
      <c r="T530" s="187">
        <v>1552</v>
      </c>
      <c r="U530" s="187">
        <v>793</v>
      </c>
      <c r="V530" s="187">
        <v>759</v>
      </c>
      <c r="W530" s="198">
        <f>VLOOKUP($A530,[7]Hoja1!$A$1:$K$3750,9,0)</f>
        <v>1831</v>
      </c>
      <c r="X530" s="198">
        <f>VLOOKUP($A530,[7]Hoja1!$A$1:$K$3750,10,0)</f>
        <v>940</v>
      </c>
      <c r="Y530" s="198">
        <f>VLOOKUP($A530,[7]Hoja1!$A$1:$K$3750,11,0)</f>
        <v>891</v>
      </c>
      <c r="Z530" s="187">
        <v>1487</v>
      </c>
      <c r="AA530" s="187">
        <v>771</v>
      </c>
      <c r="AB530" s="187">
        <v>716</v>
      </c>
      <c r="AC530" s="198">
        <f>VLOOKUP(A530,[7]Hoja1!$A$1:$Q$3765,12,0)</f>
        <v>1788</v>
      </c>
      <c r="AD530" s="198">
        <f>VLOOKUP($A530,[7]Hoja1!$A$1:$Q$3765,13,0)</f>
        <v>930</v>
      </c>
      <c r="AE530" s="198">
        <f>VLOOKUP($A530,[7]Hoja1!$A$1:$Q$3750,14,0)</f>
        <v>858</v>
      </c>
      <c r="AF530" s="187">
        <v>1523</v>
      </c>
      <c r="AG530" s="187">
        <v>798</v>
      </c>
      <c r="AH530" s="187">
        <v>725</v>
      </c>
      <c r="AI530" s="198">
        <f>VLOOKUP($A530,[7]Hoja1!$A$1:$Q$3750,15,0)</f>
        <v>3888</v>
      </c>
      <c r="AJ530" s="198">
        <f>VLOOKUP($A530,[7]Hoja1!$A$1:$Q$3750,16,0)</f>
        <v>2312</v>
      </c>
      <c r="AK530" s="198">
        <f>VLOOKUP($A530,[7]Hoja1!$A$1:$Q$3750,17,0)</f>
        <v>1576</v>
      </c>
      <c r="AL530" s="187">
        <v>1771</v>
      </c>
      <c r="AM530" s="187">
        <v>1046</v>
      </c>
      <c r="AN530" s="187">
        <v>725</v>
      </c>
      <c r="AO530" s="31"/>
      <c r="AP530" s="31"/>
      <c r="AQ530" s="31"/>
      <c r="AR530" s="31"/>
      <c r="AS530" s="27"/>
      <c r="AT530" s="31"/>
      <c r="AU530" s="31"/>
      <c r="AV530" s="31"/>
      <c r="AW530" s="31"/>
      <c r="AX530" s="38">
        <f>VLOOKUP(A530,[2]INFANTIL!$A$8:$AE$140,31,0)</f>
        <v>8.4388185654008439</v>
      </c>
      <c r="AY530" s="18">
        <f>VLOOKUP(A530,[2]INFANTIL!$A$8:$AE$140,30,0)</f>
        <v>2</v>
      </c>
      <c r="AZ530" s="199">
        <f>VLOOKUP(A530,'[3]2019'!$A$8:$E$140,5,0)</f>
        <v>2.4227740763173835</v>
      </c>
      <c r="BA530" s="23">
        <f>VLOOKUP(A530,'[3]2019'!$A$8:$F$140,4,0)</f>
        <v>4</v>
      </c>
      <c r="BB530" s="22">
        <f>VLOOKUP(A530,'[2]MATERNAS DIRECTAS'!$A$8:$AE$140,31,0)</f>
        <v>0</v>
      </c>
      <c r="BC530" s="23">
        <f>VLOOKUP(A530,'[2]MATERNAS DIRECTAS'!$A$8:$AE$140,30,0)</f>
        <v>0</v>
      </c>
      <c r="BD530" s="28">
        <v>0</v>
      </c>
      <c r="BE530" s="27">
        <v>0</v>
      </c>
      <c r="BF530" s="38">
        <f>VLOOKUP(A530,[8]Controles!$A$7:$P$139,12,0)</f>
        <v>13.080168776371309</v>
      </c>
      <c r="BG530" s="18">
        <f>VLOOKUP(A530,[8]Controles!$A$7:$L$139,11,0)</f>
        <v>31</v>
      </c>
      <c r="BH530" s="38">
        <f>VLOOKUP(A530,[8]Peso!$A$7:$D$139,4,0)</f>
        <v>7.59493670886076</v>
      </c>
      <c r="BI530" s="18">
        <f>VLOOKUP(A530,[8]Peso!$A$7:$D$139,3,0)</f>
        <v>18</v>
      </c>
      <c r="BJ530" s="22">
        <f>VLOOKUP(A530,'[2]EDA &lt; 5AÑOS'!$A$8:$AE$140,31,0)</f>
        <v>0</v>
      </c>
      <c r="BK530" s="23">
        <f>VLOOKUP(A530,'[2]EDA &lt; 5AÑOS'!$A$8:$AE$140,30,0)</f>
        <v>0</v>
      </c>
      <c r="BL530" s="22">
        <f>VLOOKUP(A530,'[2]IRA &lt; 5AÑOS'!$A$8:$AE$140,31,0)</f>
        <v>0</v>
      </c>
      <c r="BM530" s="23">
        <f>VLOOKUP(A530,'[2]IRA &lt; 5AÑOS'!$A$8:$AE$140,30,0)</f>
        <v>0</v>
      </c>
      <c r="BN530" s="26">
        <v>61.2</v>
      </c>
      <c r="BO530" s="18">
        <v>1</v>
      </c>
      <c r="BP530" s="27">
        <v>122.4</v>
      </c>
      <c r="BQ530" s="27">
        <v>2</v>
      </c>
      <c r="BR530" s="37">
        <v>0</v>
      </c>
      <c r="BS530" s="26">
        <v>0</v>
      </c>
      <c r="BT530" s="31">
        <v>61.2</v>
      </c>
      <c r="BU530" s="31">
        <v>1</v>
      </c>
      <c r="BV530" s="201">
        <v>0.10126582278481013</v>
      </c>
      <c r="BW530" s="201">
        <v>0.83122362869198307</v>
      </c>
      <c r="BX530" s="201">
        <v>0.93670886075949367</v>
      </c>
      <c r="BY530" s="201">
        <v>0.84810126582278478</v>
      </c>
      <c r="BZ530" s="201">
        <v>0.97890295358649793</v>
      </c>
      <c r="CA530" s="201">
        <v>1.0210084033613445</v>
      </c>
      <c r="CB530" s="201">
        <v>0.96638655462184875</v>
      </c>
      <c r="CC530" s="18" t="str">
        <f>VLOOKUP(A530,[9]ESTADISTICAS_EN_EDUCACION_BASIC!$C$3:$AK$127,10,0)</f>
        <v>100.5</v>
      </c>
      <c r="CD530" s="18" t="str">
        <f>VLOOKUP(A530,[9]ESTADISTICAS_EN_EDUCACION_BASIC!$C$3:$AK$158,5,0)</f>
        <v>83.5</v>
      </c>
      <c r="CE530" s="18" t="str">
        <f>VLOOKUP(A530,[9]ESTADISTICAS_EN_EDUCACION_BASIC!$C$3:$AK$127,17,0)</f>
        <v>2.12</v>
      </c>
      <c r="CF530" s="24"/>
      <c r="CG530" s="24"/>
      <c r="CH530" s="20">
        <v>0</v>
      </c>
      <c r="CI530" s="21">
        <v>0</v>
      </c>
      <c r="CJ530" s="38">
        <f>VLOOKUP(A530,'[3]2019'!$A$8:$G$140,7,0)</f>
        <v>0</v>
      </c>
      <c r="CK530" s="18">
        <f>VLOOKUP(A530,'[3]2019'!$A$9:$G$140,6,0)</f>
        <v>0</v>
      </c>
      <c r="CL530" s="18">
        <v>0</v>
      </c>
      <c r="CM530" s="26">
        <v>0</v>
      </c>
      <c r="CN530" s="38">
        <v>183.6</v>
      </c>
      <c r="CO530" s="18">
        <v>3</v>
      </c>
      <c r="CP530" s="18">
        <v>0</v>
      </c>
      <c r="CQ530" s="18">
        <v>0</v>
      </c>
      <c r="CR530" s="18">
        <v>0</v>
      </c>
      <c r="CS530" s="18">
        <v>0</v>
      </c>
      <c r="CT530" s="18">
        <v>0</v>
      </c>
      <c r="CU530" s="18">
        <v>0</v>
      </c>
      <c r="CV530" s="18">
        <v>0</v>
      </c>
      <c r="CW530" s="18">
        <v>0</v>
      </c>
      <c r="CX530" s="18">
        <v>0</v>
      </c>
      <c r="CY530" s="18">
        <v>0</v>
      </c>
      <c r="CZ530" s="38">
        <v>0</v>
      </c>
      <c r="DA530" s="18">
        <v>0</v>
      </c>
      <c r="DB530" s="38">
        <f>VLOOKUP(A530,'[3]2019'!$A$8:$I$140,9,0)</f>
        <v>0</v>
      </c>
      <c r="DC530" s="18">
        <f>VLOOKUP(A530,'[3]2019'!$A$8:$I$140,8,0)</f>
        <v>0</v>
      </c>
      <c r="DD530" s="18" t="str">
        <f>VLOOKUP(A530,[9]ESTADISTICAS_EN_EDUCACION_BASIC!$C$3:$AK$127,11,0)</f>
        <v>120.2</v>
      </c>
      <c r="DE530" s="18" t="str">
        <f>VLOOKUP($A530,[9]ESTADISTICAS_EN_EDUCACION_BASIC!$C$3:$AK$127,6,0)</f>
        <v>91.1</v>
      </c>
      <c r="DF530" s="18" t="str">
        <f>VLOOKUP($A530,[9]ESTADISTICAS_EN_EDUCACION_BASIC!$C$3:$AK$127,18,0)</f>
        <v>3.56</v>
      </c>
      <c r="DG530" s="18" t="str">
        <f>VLOOKUP($A530,[9]ESTADISTICAS_EN_EDUCACION_BASIC!$C$3:$AK$127,28,0)</f>
        <v>4.43</v>
      </c>
      <c r="DH530" s="38">
        <f>VLOOKUP(A530,[10]Hoja4!$A$1:$D$63,4,0)</f>
        <v>109.22992900054614</v>
      </c>
      <c r="DI530" s="18">
        <f>VLOOKUP(A530,[10]Hoja4!$A$1:$D$63,2,0)</f>
        <v>2</v>
      </c>
      <c r="DJ530" s="38">
        <f>VLOOKUP(A530,'[10]AS 6 - 11'!$A$1:$D$84,4,0)</f>
        <v>218.45985800109227</v>
      </c>
      <c r="DK530" s="18">
        <f>VLOOKUP(A530,'[10]AS 6 - 11'!$A$1:$D$84,2,0)</f>
        <v>4</v>
      </c>
      <c r="DL530" s="18">
        <v>0</v>
      </c>
      <c r="DM530" s="18">
        <v>0</v>
      </c>
      <c r="DN530" s="38">
        <f>VLOOKUP(A530,[10]Hoja8!$A$1:$D$72,4,0)</f>
        <v>223.71364653243847</v>
      </c>
      <c r="DO530" s="18">
        <f>VLOOKUP(A530,[10]Hoja8!$A$1:$D$72,2,0)</f>
        <v>4</v>
      </c>
      <c r="DP530" s="38">
        <f>VLOOKUP(A530,[10]Hoja10!$A$1:$D$61,4,0)</f>
        <v>279.64205816554812</v>
      </c>
      <c r="DQ530" s="18">
        <f>VLOOKUP(A530,[10]Hoja10!$A$1:$D$61,2,0)</f>
        <v>5</v>
      </c>
      <c r="DR530" s="38">
        <f>VLOOKUP(A530,[10]Hoja11!$A$1:$D$24,4,0)</f>
        <v>223.71364653243847</v>
      </c>
      <c r="DS530" s="18">
        <f>VLOOKUP(A530,[10]Hoja11!$A$1:$D$24,2,0)</f>
        <v>4</v>
      </c>
      <c r="DT530" s="18">
        <v>0</v>
      </c>
      <c r="DU530" s="18">
        <v>0</v>
      </c>
      <c r="DV530" s="18">
        <v>0</v>
      </c>
      <c r="DW530" s="18">
        <v>0</v>
      </c>
      <c r="DX530" s="38">
        <f>VLOOKUP(A530,[10]Hoja14!$A$1:$D$13,4,0)</f>
        <v>55.928411633109619</v>
      </c>
      <c r="DY530" s="18">
        <f>VLOOKUP(A530,[10]Hoja14!$A$1:$D$13,2,0)</f>
        <v>1</v>
      </c>
      <c r="DZ530" s="188">
        <v>5.5865921787709496</v>
      </c>
      <c r="EA530" s="189">
        <v>4</v>
      </c>
      <c r="EB530" s="188">
        <v>71.724137931034477</v>
      </c>
      <c r="EC530" s="189">
        <v>52</v>
      </c>
      <c r="ED530" s="38">
        <f>VLOOKUP(A530,'[3]2019'!$A$8:$K$140,11,0)</f>
        <v>1.969796454366382</v>
      </c>
      <c r="EE530" s="18">
        <f>VLOOKUP(A530,'[3]2019'!$A$8:$K$140,10,0)</f>
        <v>3</v>
      </c>
      <c r="EF530" s="18" t="str">
        <f>VLOOKUP($A530,[9]ESTADISTICAS_EN_EDUCACION_BASIC!$C$3:$AK$127,11,0)</f>
        <v>120.2</v>
      </c>
      <c r="EG530" s="18" t="str">
        <f>VLOOKUP($A530,[9]ESTADISTICAS_EN_EDUCACION_BASIC!$C$3:$AK$127,7,0)</f>
        <v>61.7</v>
      </c>
      <c r="EH530" s="18" t="str">
        <f>VLOOKUP($A530,[9]ESTADISTICAS_EN_EDUCACION_BASIC!$C$3:$AK$127,18,0)</f>
        <v>3.56</v>
      </c>
      <c r="EI530" s="18" t="str">
        <f>VLOOKUP($A530,[9]ESTADISTICAS_EN_EDUCACION_BASIC!$C$3:$AK$127,29,0)</f>
        <v>6.07</v>
      </c>
      <c r="EJ530" s="31"/>
      <c r="EK530" s="31"/>
      <c r="EL530" s="18" t="str">
        <f>VLOOKUP($A530,[9]ESTADISTICAS_EN_EDUCACION_BASIC!$C$3:$AK$127,13,0)</f>
        <v>59.9</v>
      </c>
      <c r="EM530" s="18" t="str">
        <f>VLOOKUP($A530,[9]ESTADISTICAS_EN_EDUCACION_BASIC!$C$3:$AK$127,8,0)</f>
        <v>28.7</v>
      </c>
      <c r="EN530" s="18" t="str">
        <f>VLOOKUP($A530,[9]ESTADISTICAS_EN_EDUCACION_BASIC!$C$3:$AK$127,20,0)</f>
        <v>1.21</v>
      </c>
      <c r="EO530" s="18" t="str">
        <f>VLOOKUP($A530,[9]ESTADISTICAS_EN_EDUCACION_BASIC!$C$3:$AK$127,30,0)</f>
        <v>6.36</v>
      </c>
      <c r="EP530" s="38">
        <f>VLOOKUP(A530,[10]Hoja2!$A$1:$D$72,4,0)</f>
        <v>223.71364653243847</v>
      </c>
      <c r="EQ530" s="18">
        <f>VLOOKUP(A530,[10]Hoja2!$A$1:$D$72,2,0)</f>
        <v>4</v>
      </c>
      <c r="ER530" s="38">
        <f>VLOOKUP(A530,[10]Hoja3!$A$1:$D$89,4,0)</f>
        <v>391.49888143176736</v>
      </c>
      <c r="ES530" s="18">
        <f>VLOOKUP(A530,[10]Hoja3!$A$1:$D$89,2,0)</f>
        <v>7</v>
      </c>
      <c r="ET530" s="38">
        <f>VLOOKUP(A530,[10]Hoja5!$A$1:$D$76,4,0)</f>
        <v>391.49888143176736</v>
      </c>
      <c r="EU530" s="18">
        <f>VLOOKUP(A530,[10]Hoja5!$A$1:$D$75,2,0)</f>
        <v>7</v>
      </c>
      <c r="EV530" s="38">
        <f>VLOOKUP(A530,[10]Hoja7!$A$1:$D$76,4,0)</f>
        <v>335.57046979865771</v>
      </c>
      <c r="EW530" s="18">
        <f>VLOOKUP(A530,[10]Hoja7!$A$1:$D$77,2,0)</f>
        <v>6</v>
      </c>
      <c r="EX530" s="31"/>
      <c r="EY530" s="188">
        <v>117.24137931034483</v>
      </c>
      <c r="EZ530" s="189">
        <v>85</v>
      </c>
      <c r="FA530" s="188">
        <v>75.362318840579718</v>
      </c>
      <c r="FB530" s="189">
        <v>52</v>
      </c>
      <c r="FC530" s="38">
        <f>VLOOKUP(A530,[10]Hoja15!$A$1:$D$63,4,0)</f>
        <v>25.720164609053501</v>
      </c>
      <c r="FD530" s="18">
        <f>VLOOKUP(A530,[10]Hoja15!$A$1:$D$63,2,0)</f>
        <v>1</v>
      </c>
      <c r="FE530" s="38">
        <f>VLOOKUP(A530,[10]Hoja16!$A$1:$D$88,4,0)</f>
        <v>102.88065843621401</v>
      </c>
      <c r="FF530" s="18">
        <f>VLOOKUP(A530,[10]Hoja16!$A$1:$D$88,2,0)</f>
        <v>4</v>
      </c>
      <c r="FG530" s="38">
        <f>VLOOKUP(A530,[10]Hoja17!$A$1:$D$33,4,0)</f>
        <v>25.720164609053501</v>
      </c>
      <c r="FH530" s="18">
        <f>VLOOKUP(A530,[10]Hoja17!$A$1:$D$33,2,0)</f>
        <v>1</v>
      </c>
      <c r="FI530" s="38">
        <f>VLOOKUP(A530,[10]Hoja18!$A$1:$D$40,4,0)</f>
        <v>51.440329218107003</v>
      </c>
      <c r="FJ530" s="18">
        <f>VLOOKUP(A530,[10]Hoja18!$A$1:$D$40,2,0)</f>
        <v>2</v>
      </c>
      <c r="FK530" s="38">
        <f>VLOOKUP(A530,[10]Hoja19!$A$1:$D$97,4,0)</f>
        <v>205.76131687242801</v>
      </c>
      <c r="FL530" s="18">
        <f>VLOOKUP(A530,[10]Hoja19!$A$1:$D$97,2,0)</f>
        <v>8</v>
      </c>
      <c r="FM530" s="38">
        <f>VLOOKUP(A530,[10]Hoja20!$A$1:$D$91,4,0)</f>
        <v>282.92181069958849</v>
      </c>
      <c r="FN530" s="18">
        <f>VLOOKUP(A530,[10]Hoja20!$A$1:$D$91,2,0)</f>
        <v>11</v>
      </c>
      <c r="FO530" s="38">
        <f>VLOOKUP(A530,[10]Hoja21!$A$1:$D$101,4,0)</f>
        <v>720.164609053498</v>
      </c>
      <c r="FP530" s="18">
        <f>VLOOKUP(A530,[10]Hoja21!$A$1:$D$101,2,0)</f>
        <v>28</v>
      </c>
      <c r="FQ530" s="38">
        <f>VLOOKUP(A530,[10]Hoja22!$A$1:$D$60,4,0)</f>
        <v>51.440329218107003</v>
      </c>
      <c r="FR530" s="18">
        <f>VLOOKUP(A530,[10]Hoja22!$A$1:$D$60,2,0)</f>
        <v>2</v>
      </c>
      <c r="FS530" s="38">
        <f>VLOOKUP(A530,'[3]2019'!$A$8:$M$140,13,0)</f>
        <v>2.8232636928289101</v>
      </c>
      <c r="FT530" s="18">
        <f>VLOOKUP(A530,'[3]2019'!$A$8:$M$140,12,0)</f>
        <v>5</v>
      </c>
      <c r="FU530" s="38">
        <f>VLOOKUP(A530,'[3]2019'!$A$8:$O$140,15,0)</f>
        <v>1.084010840108401</v>
      </c>
      <c r="FV530" s="18">
        <f>VLOOKUP(A530,'[3]2019'!$A$8:$O$140,14,0)</f>
        <v>2</v>
      </c>
      <c r="FW530" s="31"/>
      <c r="FX530" s="31"/>
      <c r="FY530" s="31"/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31"/>
      <c r="GY530" s="31"/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31"/>
      <c r="HL530" s="31"/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31"/>
      <c r="HY530" s="31"/>
      <c r="HZ530" s="31"/>
      <c r="IA530" s="31"/>
      <c r="IB530" s="31"/>
      <c r="IC530" s="31"/>
      <c r="ID530" s="31"/>
      <c r="IE530" s="31"/>
      <c r="IF530" s="31"/>
      <c r="IG530" s="31"/>
      <c r="IH530" s="31"/>
      <c r="II530" s="31"/>
    </row>
    <row r="531" spans="1:243" s="11" customFormat="1" ht="12.75">
      <c r="A531" s="17" t="s">
        <v>1224</v>
      </c>
      <c r="B531" s="18" t="s">
        <v>1225</v>
      </c>
      <c r="C531" s="17" t="s">
        <v>479</v>
      </c>
      <c r="D531" s="25">
        <v>6</v>
      </c>
      <c r="E531" s="27">
        <v>2019</v>
      </c>
      <c r="F531" s="31"/>
      <c r="G531" s="194">
        <v>29061</v>
      </c>
      <c r="H531" s="194">
        <v>12173</v>
      </c>
      <c r="I531" s="194">
        <v>16888</v>
      </c>
      <c r="J531" s="200">
        <v>15.4</v>
      </c>
      <c r="K531" s="40">
        <f>VLOOKUP(A531,'[6]1.COBERTURA  DANE'!$B$7:$G$139,5,0)</f>
        <v>4936</v>
      </c>
      <c r="L531" s="26">
        <v>62.03</v>
      </c>
      <c r="M531" s="32">
        <v>19886</v>
      </c>
      <c r="N531" s="187">
        <v>3106</v>
      </c>
      <c r="O531" s="187">
        <v>1611</v>
      </c>
      <c r="P531" s="187">
        <v>1495</v>
      </c>
      <c r="Q531" s="196">
        <f>VLOOKUP($A531,[7]Hoja1!$A$1:$H$3750,6,0)</f>
        <v>3713</v>
      </c>
      <c r="R531" s="196">
        <f>VLOOKUP($A531,[7]Hoja1!$A$1:$H$3750,7,0)</f>
        <v>1925</v>
      </c>
      <c r="S531" s="196">
        <f>VLOOKUP($A531,[7]Hoja1!$A$1:$H$3750,8,0)</f>
        <v>1788</v>
      </c>
      <c r="T531" s="187">
        <v>2983</v>
      </c>
      <c r="U531" s="187">
        <v>1544</v>
      </c>
      <c r="V531" s="187">
        <v>1439</v>
      </c>
      <c r="W531" s="198">
        <f>VLOOKUP($A531,[7]Hoja1!$A$1:$K$3750,9,0)</f>
        <v>3532</v>
      </c>
      <c r="X531" s="198">
        <f>VLOOKUP($A531,[7]Hoja1!$A$1:$K$3750,10,0)</f>
        <v>1827</v>
      </c>
      <c r="Y531" s="198">
        <f>VLOOKUP($A531,[7]Hoja1!$A$1:$K$3750,11,0)</f>
        <v>1705</v>
      </c>
      <c r="Z531" s="187">
        <v>2848</v>
      </c>
      <c r="AA531" s="187">
        <v>1467</v>
      </c>
      <c r="AB531" s="187">
        <v>1381</v>
      </c>
      <c r="AC531" s="198">
        <f>VLOOKUP(A531,[7]Hoja1!$A$1:$Q$3765,12,0)</f>
        <v>3327</v>
      </c>
      <c r="AD531" s="198">
        <f>VLOOKUP($A531,[7]Hoja1!$A$1:$Q$3765,13,0)</f>
        <v>1703</v>
      </c>
      <c r="AE531" s="198">
        <f>VLOOKUP($A531,[7]Hoja1!$A$1:$Q$3750,14,0)</f>
        <v>1624</v>
      </c>
      <c r="AF531" s="187">
        <v>2676</v>
      </c>
      <c r="AG531" s="187">
        <v>1354</v>
      </c>
      <c r="AH531" s="187">
        <v>1322</v>
      </c>
      <c r="AI531" s="198">
        <f>VLOOKUP($A531,[7]Hoja1!$A$1:$Q$3750,15,0)</f>
        <v>5515</v>
      </c>
      <c r="AJ531" s="198">
        <f>VLOOKUP($A531,[7]Hoja1!$A$1:$Q$3750,16,0)</f>
        <v>2738</v>
      </c>
      <c r="AK531" s="198">
        <f>VLOOKUP($A531,[7]Hoja1!$A$1:$Q$3750,17,0)</f>
        <v>2777</v>
      </c>
      <c r="AL531" s="187">
        <v>2497</v>
      </c>
      <c r="AM531" s="187">
        <v>1239</v>
      </c>
      <c r="AN531" s="187">
        <v>1258</v>
      </c>
      <c r="AO531" s="31"/>
      <c r="AP531" s="31"/>
      <c r="AQ531" s="31"/>
      <c r="AR531" s="31"/>
      <c r="AS531" s="27"/>
      <c r="AT531" s="31"/>
      <c r="AU531" s="31"/>
      <c r="AV531" s="31"/>
      <c r="AW531" s="31"/>
      <c r="AX531" s="38">
        <f>VLOOKUP(A531,[2]INFANTIL!$A$8:$AE$140,31,0)</f>
        <v>2.5510204081632653</v>
      </c>
      <c r="AY531" s="18">
        <f>VLOOKUP(A531,[2]INFANTIL!$A$8:$AE$140,30,0)</f>
        <v>1</v>
      </c>
      <c r="AZ531" s="199">
        <f>VLOOKUP(A531,'[3]2019'!$A$8:$E$140,5,0)</f>
        <v>0.32195750160978748</v>
      </c>
      <c r="BA531" s="23">
        <f>VLOOKUP(A531,'[3]2019'!$A$8:$F$140,4,0)</f>
        <v>1</v>
      </c>
      <c r="BB531" s="22">
        <f>VLOOKUP(A531,'[2]MATERNAS DIRECTAS'!$A$8:$AE$140,31,0)</f>
        <v>0</v>
      </c>
      <c r="BC531" s="23">
        <f>VLOOKUP(A531,'[2]MATERNAS DIRECTAS'!$A$8:$AE$140,30,0)</f>
        <v>0</v>
      </c>
      <c r="BD531" s="28">
        <v>0</v>
      </c>
      <c r="BE531" s="27">
        <v>0</v>
      </c>
      <c r="BF531" s="38">
        <f>VLOOKUP(A531,[8]Controles!$A$7:$P$139,12,0)</f>
        <v>10.459183673469388</v>
      </c>
      <c r="BG531" s="18">
        <f>VLOOKUP(A531,[8]Controles!$A$7:$L$139,11,0)</f>
        <v>41</v>
      </c>
      <c r="BH531" s="38">
        <f>VLOOKUP(A531,[8]Peso!$A$7:$D$139,4,0)</f>
        <v>8.4183673469387745</v>
      </c>
      <c r="BI531" s="18">
        <f>VLOOKUP(A531,[8]Peso!$A$7:$D$139,3,0)</f>
        <v>33</v>
      </c>
      <c r="BJ531" s="22">
        <f>VLOOKUP(A531,'[2]EDA &lt; 5AÑOS'!$A$8:$AE$140,31,0)</f>
        <v>0</v>
      </c>
      <c r="BK531" s="23">
        <f>VLOOKUP(A531,'[2]EDA &lt; 5AÑOS'!$A$8:$AE$140,30,0)</f>
        <v>0</v>
      </c>
      <c r="BL531" s="22">
        <f>VLOOKUP(A531,'[2]IRA &lt; 5AÑOS'!$A$8:$AE$140,31,0)</f>
        <v>0</v>
      </c>
      <c r="BM531" s="23">
        <f>VLOOKUP(A531,'[2]IRA &lt; 5AÑOS'!$A$8:$AE$140,30,0)</f>
        <v>0</v>
      </c>
      <c r="BN531" s="18">
        <v>0</v>
      </c>
      <c r="BO531" s="18">
        <v>0</v>
      </c>
      <c r="BP531" s="18">
        <v>0</v>
      </c>
      <c r="BQ531" s="18">
        <v>0</v>
      </c>
      <c r="BR531" s="37">
        <v>0</v>
      </c>
      <c r="BS531" s="26">
        <v>0</v>
      </c>
      <c r="BT531" s="18">
        <v>0</v>
      </c>
      <c r="BU531" s="18">
        <v>0</v>
      </c>
      <c r="BV531" s="201">
        <v>0.28538283062645009</v>
      </c>
      <c r="BW531" s="201">
        <v>1.122969837587007</v>
      </c>
      <c r="BX531" s="201">
        <v>1.0324825986078887</v>
      </c>
      <c r="BY531" s="201">
        <v>1.1136890951276102</v>
      </c>
      <c r="BZ531" s="201">
        <v>1.111368909512761</v>
      </c>
      <c r="CA531" s="201">
        <v>0.95622119815668205</v>
      </c>
      <c r="CB531" s="201">
        <v>1.2235023041474655</v>
      </c>
      <c r="CC531" s="18" t="str">
        <f>VLOOKUP(A531,[9]ESTADISTICAS_EN_EDUCACION_BASIC!$C$3:$AK$127,10,0)</f>
        <v>79.6</v>
      </c>
      <c r="CD531" s="18" t="str">
        <f>VLOOKUP(A531,[9]ESTADISTICAS_EN_EDUCACION_BASIC!$C$3:$AK$158,5,0)</f>
        <v>68.4</v>
      </c>
      <c r="CE531" s="18" t="str">
        <f>VLOOKUP(A531,[9]ESTADISTICAS_EN_EDUCACION_BASIC!$C$3:$AK$127,17,0)</f>
        <v>1.17</v>
      </c>
      <c r="CF531" s="24"/>
      <c r="CG531" s="24"/>
      <c r="CH531" s="20" t="e">
        <f>VLOOKUP(A531,#REF!,4,0)</f>
        <v>#REF!</v>
      </c>
      <c r="CI531" s="21" t="e">
        <f>VLOOKUP(A531,#REF!,2,0)</f>
        <v>#REF!</v>
      </c>
      <c r="CJ531" s="38">
        <f>VLOOKUP(A531,'[3]2019'!$A$8:$G$140,7,0)</f>
        <v>0</v>
      </c>
      <c r="CK531" s="18">
        <f>VLOOKUP(A531,'[3]2019'!$A$9:$G$140,6,0)</f>
        <v>0</v>
      </c>
      <c r="CL531" s="18">
        <v>32.4</v>
      </c>
      <c r="CM531" s="26">
        <v>1</v>
      </c>
      <c r="CN531" s="38">
        <v>64.81</v>
      </c>
      <c r="CO531" s="18">
        <v>2</v>
      </c>
      <c r="CP531" s="18">
        <v>0</v>
      </c>
      <c r="CQ531" s="18">
        <v>0</v>
      </c>
      <c r="CR531" s="18">
        <v>0</v>
      </c>
      <c r="CS531" s="18">
        <v>0</v>
      </c>
      <c r="CT531" s="18">
        <v>0</v>
      </c>
      <c r="CU531" s="18">
        <v>0</v>
      </c>
      <c r="CV531" s="18">
        <v>0</v>
      </c>
      <c r="CW531" s="18">
        <v>0</v>
      </c>
      <c r="CX531" s="18">
        <v>0</v>
      </c>
      <c r="CY531" s="18">
        <v>0</v>
      </c>
      <c r="CZ531" s="38">
        <v>0</v>
      </c>
      <c r="DA531" s="18">
        <v>0</v>
      </c>
      <c r="DB531" s="38">
        <f>VLOOKUP(A531,'[3]2019'!$A$8:$I$140,9,0)</f>
        <v>0</v>
      </c>
      <c r="DC531" s="18">
        <f>VLOOKUP(A531,'[3]2019'!$A$8:$I$140,8,0)</f>
        <v>0</v>
      </c>
      <c r="DD531" s="18" t="str">
        <f>VLOOKUP(A531,[9]ESTADISTICAS_EN_EDUCACION_BASIC!$C$3:$AK$127,11,0)</f>
        <v>176.8</v>
      </c>
      <c r="DE531" s="18">
        <f>VLOOKUP($A531,[9]ESTADISTICAS_EN_EDUCACION_BASIC!$C$3:$AK$127,6,0)</f>
        <v>125</v>
      </c>
      <c r="DF531" s="18" t="str">
        <f>VLOOKUP($A531,[9]ESTADISTICAS_EN_EDUCACION_BASIC!$C$3:$AK$127,18,0)</f>
        <v>0.49</v>
      </c>
      <c r="DG531" s="18">
        <f>VLOOKUP($A531,[9]ESTADISTICAS_EN_EDUCACION_BASIC!$C$3:$AK$127,28,0)</f>
        <v>0</v>
      </c>
      <c r="DH531" s="38">
        <f>VLOOKUP(A531,[10]Hoja4!$A$1:$D$63,4,0)</f>
        <v>28.312570781426956</v>
      </c>
      <c r="DI531" s="18">
        <f>VLOOKUP(A531,[10]Hoja4!$A$1:$D$63,2,0)</f>
        <v>1</v>
      </c>
      <c r="DJ531" s="38">
        <f>VLOOKUP(A531,'[10]AS 6 - 11'!$A$1:$D$84,4,0)</f>
        <v>368.0634201585504</v>
      </c>
      <c r="DK531" s="18">
        <f>VLOOKUP(A531,'[10]AS 6 - 11'!$A$1:$D$84,2,0)</f>
        <v>13</v>
      </c>
      <c r="DL531" s="18">
        <v>0</v>
      </c>
      <c r="DM531" s="18">
        <v>0</v>
      </c>
      <c r="DN531" s="38">
        <f>VLOOKUP(A531,[10]Hoja8!$A$1:$D$72,4,0)</f>
        <v>60.114217012323408</v>
      </c>
      <c r="DO531" s="18">
        <f>VLOOKUP(A531,[10]Hoja8!$A$1:$D$72,2,0)</f>
        <v>2</v>
      </c>
      <c r="DP531" s="38">
        <f>VLOOKUP(A531,[10]Hoja10!$A$1:$D$61,4,0)</f>
        <v>180.34265103697024</v>
      </c>
      <c r="DQ531" s="18">
        <f>VLOOKUP(A531,[10]Hoja10!$A$1:$D$61,2,0)</f>
        <v>6</v>
      </c>
      <c r="DR531" s="18">
        <v>0</v>
      </c>
      <c r="DS531" s="18">
        <v>0</v>
      </c>
      <c r="DT531" s="38">
        <f>VLOOKUP(A531,[10]Hoja12!$A$1:$D$41,4,0)</f>
        <v>150.28554253080853</v>
      </c>
      <c r="DU531" s="18">
        <f>VLOOKUP(A531,[10]Hoja12!$A$1:$D$41,2,0)</f>
        <v>5</v>
      </c>
      <c r="DV531" s="18">
        <v>0</v>
      </c>
      <c r="DW531" s="18">
        <v>0</v>
      </c>
      <c r="DX531" s="38">
        <f>VLOOKUP(A531,[10]Hoja14!$A$1:$D$13,4,0)</f>
        <v>30.057108506161704</v>
      </c>
      <c r="DY531" s="18">
        <f>VLOOKUP(A531,[10]Hoja14!$A$1:$D$13,2,0)</f>
        <v>1</v>
      </c>
      <c r="DZ531" s="188">
        <v>11.585807385952208</v>
      </c>
      <c r="EA531" s="189">
        <v>16</v>
      </c>
      <c r="EB531" s="188">
        <v>68.835098335854767</v>
      </c>
      <c r="EC531" s="189">
        <v>91</v>
      </c>
      <c r="ED531" s="38">
        <f>VLOOKUP(A531,'[3]2019'!$A$8:$K$140,11,0)</f>
        <v>4.1106128550074743</v>
      </c>
      <c r="EE531" s="18">
        <f>VLOOKUP(A531,'[3]2019'!$A$8:$K$140,10,0)</f>
        <v>11</v>
      </c>
      <c r="EF531" s="18" t="str">
        <f>VLOOKUP($A531,[9]ESTADISTICAS_EN_EDUCACION_BASIC!$C$3:$AK$127,11,0)</f>
        <v>176.8</v>
      </c>
      <c r="EG531" s="18" t="str">
        <f>VLOOKUP($A531,[9]ESTADISTICAS_EN_EDUCACION_BASIC!$C$3:$AK$127,7,0)</f>
        <v>61.3</v>
      </c>
      <c r="EH531" s="18" t="str">
        <f>VLOOKUP($A531,[9]ESTADISTICAS_EN_EDUCACION_BASIC!$C$3:$AK$127,18,0)</f>
        <v>0.49</v>
      </c>
      <c r="EI531" s="18">
        <f>VLOOKUP($A531,[9]ESTADISTICAS_EN_EDUCACION_BASIC!$C$3:$AK$127,29,0)</f>
        <v>0</v>
      </c>
      <c r="EJ531" s="31"/>
      <c r="EK531" s="31"/>
      <c r="EL531" s="18" t="str">
        <f>VLOOKUP($A531,[9]ESTADISTICAS_EN_EDUCACION_BASIC!$C$3:$AK$127,13,0)</f>
        <v>58.2</v>
      </c>
      <c r="EM531" s="18" t="str">
        <f>VLOOKUP($A531,[9]ESTADISTICAS_EN_EDUCACION_BASIC!$C$3:$AK$127,8,0)</f>
        <v>26.8</v>
      </c>
      <c r="EN531" s="18" t="str">
        <f>VLOOKUP($A531,[9]ESTADISTICAS_EN_EDUCACION_BASIC!$C$3:$AK$127,20,0)</f>
        <v>1.6</v>
      </c>
      <c r="EO531" s="18">
        <f>VLOOKUP($A531,[9]ESTADISTICAS_EN_EDUCACION_BASIC!$C$3:$AK$127,30,0)</f>
        <v>0</v>
      </c>
      <c r="EP531" s="38">
        <f>VLOOKUP(A531,[10]Hoja2!$A$1:$D$72,4,0)</f>
        <v>60.114217012323408</v>
      </c>
      <c r="EQ531" s="18">
        <f>VLOOKUP(A531,[10]Hoja2!$A$1:$D$72,2,0)</f>
        <v>2</v>
      </c>
      <c r="ER531" s="38">
        <f>VLOOKUP(A531,[10]Hoja3!$A$1:$D$89,4,0)</f>
        <v>60.114217012323408</v>
      </c>
      <c r="ES531" s="18">
        <f>VLOOKUP(A531,[10]Hoja3!$A$1:$D$89,2,0)</f>
        <v>2</v>
      </c>
      <c r="ET531" s="38">
        <f>VLOOKUP(A531,[10]Hoja5!$A$1:$D$76,4,0)</f>
        <v>90.171325518485119</v>
      </c>
      <c r="EU531" s="18">
        <f>VLOOKUP(A531,[10]Hoja5!$A$1:$D$75,2,0)</f>
        <v>3</v>
      </c>
      <c r="EV531" s="38">
        <f>VLOOKUP(A531,[10]Hoja7!$A$1:$D$76,4,0)</f>
        <v>120.22843402464682</v>
      </c>
      <c r="EW531" s="18">
        <f>VLOOKUP(A531,[10]Hoja7!$A$1:$D$77,2,0)</f>
        <v>4</v>
      </c>
      <c r="EX531" s="31"/>
      <c r="EY531" s="188">
        <v>103.33863275039745</v>
      </c>
      <c r="EZ531" s="189">
        <v>130</v>
      </c>
      <c r="FA531" s="188">
        <v>65.863453815261039</v>
      </c>
      <c r="FB531" s="189">
        <v>82</v>
      </c>
      <c r="FC531" s="38">
        <f>VLOOKUP(A531,[10]Hoja15!$A$1:$D$63,4,0)</f>
        <v>54.397098821396192</v>
      </c>
      <c r="FD531" s="18">
        <f>VLOOKUP(A531,[10]Hoja15!$A$1:$D$63,2,0)</f>
        <v>3</v>
      </c>
      <c r="FE531" s="38">
        <f>VLOOKUP(A531,[10]Hoja16!$A$1:$D$88,4,0)</f>
        <v>253.85312783318221</v>
      </c>
      <c r="FF531" s="18">
        <f>VLOOKUP(A531,[10]Hoja16!$A$1:$D$88,2,0)</f>
        <v>14</v>
      </c>
      <c r="FG531" s="38">
        <f>VLOOKUP(A531,[10]Hoja17!$A$1:$D$33,4,0)</f>
        <v>90.66183136899366</v>
      </c>
      <c r="FH531" s="18">
        <f>VLOOKUP(A531,[10]Hoja17!$A$1:$D$33,2,0)</f>
        <v>5</v>
      </c>
      <c r="FI531" s="18">
        <v>0</v>
      </c>
      <c r="FJ531" s="18">
        <v>0</v>
      </c>
      <c r="FK531" s="38">
        <f>VLOOKUP(A531,[10]Hoja19!$A$1:$D$97,4,0)</f>
        <v>398.91205802357211</v>
      </c>
      <c r="FL531" s="18">
        <f>VLOOKUP(A531,[10]Hoja19!$A$1:$D$97,2,0)</f>
        <v>22</v>
      </c>
      <c r="FM531" s="38">
        <f>VLOOKUP(A531,[10]Hoja20!$A$1:$D$91,4,0)</f>
        <v>326.38259292837716</v>
      </c>
      <c r="FN531" s="18">
        <f>VLOOKUP(A531,[10]Hoja20!$A$1:$D$91,2,0)</f>
        <v>18</v>
      </c>
      <c r="FO531" s="38">
        <f>VLOOKUP(A531,[10]Hoja21!$A$1:$D$101,4,0)</f>
        <v>199.45602901178606</v>
      </c>
      <c r="FP531" s="18">
        <f>VLOOKUP(A531,[10]Hoja21!$A$1:$D$101,2,0)</f>
        <v>11</v>
      </c>
      <c r="FQ531" s="38">
        <v>0</v>
      </c>
      <c r="FR531" s="18">
        <v>0</v>
      </c>
      <c r="FS531" s="38">
        <f>VLOOKUP(A531,'[3]2019'!$A$8:$M$140,13,0)</f>
        <v>2.8033640368442132</v>
      </c>
      <c r="FT531" s="18">
        <f>VLOOKUP(A531,'[3]2019'!$A$8:$M$140,12,0)</f>
        <v>7</v>
      </c>
      <c r="FU531" s="38">
        <f>VLOOKUP(A531,'[3]2019'!$A$8:$O$140,15,0)</f>
        <v>3.2520325203252032</v>
      </c>
      <c r="FV531" s="18">
        <f>VLOOKUP(A531,'[3]2019'!$A$8:$O$140,14,0)</f>
        <v>8</v>
      </c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</row>
    <row r="532" spans="1:243" s="11" customFormat="1" ht="12.75">
      <c r="A532" s="17" t="s">
        <v>1233</v>
      </c>
      <c r="B532" s="18" t="s">
        <v>1234</v>
      </c>
      <c r="C532" s="17" t="s">
        <v>427</v>
      </c>
      <c r="D532" s="27">
        <v>3</v>
      </c>
      <c r="E532" s="27">
        <v>2019</v>
      </c>
      <c r="F532" s="31"/>
      <c r="G532" s="194">
        <v>24185</v>
      </c>
      <c r="H532" s="194">
        <v>13051</v>
      </c>
      <c r="I532" s="194">
        <v>11134</v>
      </c>
      <c r="J532" s="200">
        <v>46.3</v>
      </c>
      <c r="K532" s="40">
        <f>VLOOKUP(A532,'[6]1.COBERTURA  DANE'!$B$7:$G$139,5,0)</f>
        <v>9212</v>
      </c>
      <c r="L532" s="26">
        <v>17.850000000000001</v>
      </c>
      <c r="M532" s="32">
        <v>3551</v>
      </c>
      <c r="N532" s="187">
        <v>1506</v>
      </c>
      <c r="O532" s="187">
        <v>798</v>
      </c>
      <c r="P532" s="187">
        <v>708</v>
      </c>
      <c r="Q532" s="196">
        <f>VLOOKUP($A532,[7]Hoja1!$A$1:$H$3750,6,0)</f>
        <v>1805</v>
      </c>
      <c r="R532" s="196">
        <f>VLOOKUP($A532,[7]Hoja1!$A$1:$H$3750,7,0)</f>
        <v>956</v>
      </c>
      <c r="S532" s="196">
        <f>VLOOKUP($A532,[7]Hoja1!$A$1:$H$3750,8,0)</f>
        <v>849</v>
      </c>
      <c r="T532" s="187">
        <v>1504</v>
      </c>
      <c r="U532" s="187">
        <v>788</v>
      </c>
      <c r="V532" s="187">
        <v>716</v>
      </c>
      <c r="W532" s="198">
        <f>VLOOKUP($A532,[7]Hoja1!$A$1:$K$3750,9,0)</f>
        <v>1818</v>
      </c>
      <c r="X532" s="198">
        <f>VLOOKUP($A532,[7]Hoja1!$A$1:$K$3750,10,0)</f>
        <v>949</v>
      </c>
      <c r="Y532" s="198">
        <f>VLOOKUP($A532,[7]Hoja1!$A$1:$K$3750,11,0)</f>
        <v>869</v>
      </c>
      <c r="Z532" s="187">
        <v>1552</v>
      </c>
      <c r="AA532" s="187">
        <v>806</v>
      </c>
      <c r="AB532" s="187">
        <v>746</v>
      </c>
      <c r="AC532" s="198">
        <f>VLOOKUP(A532,[7]Hoja1!$A$1:$Q$3765,12,0)</f>
        <v>1912</v>
      </c>
      <c r="AD532" s="198">
        <f>VLOOKUP($A532,[7]Hoja1!$A$1:$Q$3765,13,0)</f>
        <v>993</v>
      </c>
      <c r="AE532" s="198">
        <f>VLOOKUP($A532,[7]Hoja1!$A$1:$Q$3750,14,0)</f>
        <v>919</v>
      </c>
      <c r="AF532" s="187">
        <v>1650</v>
      </c>
      <c r="AG532" s="187">
        <v>856</v>
      </c>
      <c r="AH532" s="187">
        <v>794</v>
      </c>
      <c r="AI532" s="198">
        <f>VLOOKUP($A532,[7]Hoja1!$A$1:$Q$3750,15,0)</f>
        <v>3910</v>
      </c>
      <c r="AJ532" s="198">
        <f>VLOOKUP($A532,[7]Hoja1!$A$1:$Q$3750,16,0)</f>
        <v>1975</v>
      </c>
      <c r="AK532" s="198">
        <f>VLOOKUP($A532,[7]Hoja1!$A$1:$Q$3750,17,0)</f>
        <v>1935</v>
      </c>
      <c r="AL532" s="187">
        <v>1789</v>
      </c>
      <c r="AM532" s="187">
        <v>905</v>
      </c>
      <c r="AN532" s="187">
        <v>884</v>
      </c>
      <c r="AO532" s="31"/>
      <c r="AP532" s="31"/>
      <c r="AQ532" s="31"/>
      <c r="AR532" s="31"/>
      <c r="AS532" s="27"/>
      <c r="AT532" s="31"/>
      <c r="AU532" s="31"/>
      <c r="AV532" s="31"/>
      <c r="AW532" s="31"/>
      <c r="AX532" s="38">
        <f>VLOOKUP(A532,[2]INFANTIL!$A$8:$AE$140,31,0)</f>
        <v>16.666666666666668</v>
      </c>
      <c r="AY532" s="18">
        <f>VLOOKUP(A532,[2]INFANTIL!$A$8:$AE$140,30,0)</f>
        <v>3</v>
      </c>
      <c r="AZ532" s="199">
        <f>VLOOKUP(A532,'[3]2019'!$A$8:$E$140,5,0)</f>
        <v>1.9920318725099602</v>
      </c>
      <c r="BA532" s="23">
        <f>VLOOKUP(A532,'[3]2019'!$A$8:$F$140,4,0)</f>
        <v>3</v>
      </c>
      <c r="BB532" s="22">
        <f>VLOOKUP(A532,'[2]MATERNAS DIRECTAS'!$A$8:$AE$140,31,0)</f>
        <v>0</v>
      </c>
      <c r="BC532" s="23">
        <f>VLOOKUP(A532,'[2]MATERNAS DIRECTAS'!$A$8:$AE$140,30,0)</f>
        <v>0</v>
      </c>
      <c r="BD532" s="28">
        <v>0</v>
      </c>
      <c r="BE532" s="27">
        <v>0</v>
      </c>
      <c r="BF532" s="38">
        <f>VLOOKUP(A532,[8]Controles!$A$7:$P$139,12,0)</f>
        <v>3.3333333333333335</v>
      </c>
      <c r="BG532" s="18">
        <f>VLOOKUP(A532,[8]Controles!$A$7:$L$139,11,0)</f>
        <v>6</v>
      </c>
      <c r="BH532" s="38">
        <f>VLOOKUP(A532,[8]Peso!$A$7:$D$139,4,0)</f>
        <v>15.555555555555555</v>
      </c>
      <c r="BI532" s="18">
        <f>VLOOKUP(A532,[8]Peso!$A$7:$D$139,3,0)</f>
        <v>28</v>
      </c>
      <c r="BJ532" s="22">
        <f>VLOOKUP(A532,'[2]EDA &lt; 5AÑOS'!$A$8:$AE$140,31,0)</f>
        <v>0</v>
      </c>
      <c r="BK532" s="23">
        <f>VLOOKUP(A532,'[2]EDA &lt; 5AÑOS'!$A$8:$AE$140,30,0)</f>
        <v>0</v>
      </c>
      <c r="BL532" s="22">
        <f>VLOOKUP(A532,'[2]IRA &lt; 5AÑOS'!$A$8:$AE$140,31,0)</f>
        <v>0</v>
      </c>
      <c r="BM532" s="23">
        <f>VLOOKUP(A532,'[2]IRA &lt; 5AÑOS'!$A$8:$AE$140,30,0)</f>
        <v>0</v>
      </c>
      <c r="BN532" s="18">
        <v>0</v>
      </c>
      <c r="BO532" s="18">
        <v>0</v>
      </c>
      <c r="BP532" s="18">
        <v>0</v>
      </c>
      <c r="BQ532" s="18">
        <v>0</v>
      </c>
      <c r="BR532" s="37">
        <v>0</v>
      </c>
      <c r="BS532" s="26">
        <v>0</v>
      </c>
      <c r="BT532" s="18">
        <v>0</v>
      </c>
      <c r="BU532" s="18">
        <v>0</v>
      </c>
      <c r="BV532" s="201">
        <v>8.2644628099173556E-3</v>
      </c>
      <c r="BW532" s="201">
        <v>1.0578512396694215</v>
      </c>
      <c r="BX532" s="201">
        <v>0.93388429752066116</v>
      </c>
      <c r="BY532" s="201">
        <v>1.0578512396694215</v>
      </c>
      <c r="BZ532" s="201">
        <v>0.97520661157024791</v>
      </c>
      <c r="CA532" s="201">
        <v>1.0708661417322836</v>
      </c>
      <c r="CB532" s="201">
        <v>0.97637795275590555</v>
      </c>
      <c r="CC532" s="18" t="str">
        <f>VLOOKUP(A532,[9]ESTADISTICAS_EN_EDUCACION_BASIC!$C$3:$AK$127,10,0)</f>
        <v>73.8</v>
      </c>
      <c r="CD532" s="18" t="str">
        <f>VLOOKUP(A532,[9]ESTADISTICAS_EN_EDUCACION_BASIC!$C$3:$AK$158,5,0)</f>
        <v>56.9</v>
      </c>
      <c r="CE532" s="18" t="str">
        <f>VLOOKUP(A532,[9]ESTADISTICAS_EN_EDUCACION_BASIC!$C$3:$AK$127,17,0)</f>
        <v>2.68</v>
      </c>
      <c r="CF532" s="24"/>
      <c r="CG532" s="24"/>
      <c r="CH532" s="20" t="e">
        <f>VLOOKUP(A532,#REF!,4,0)</f>
        <v>#REF!</v>
      </c>
      <c r="CI532" s="21" t="e">
        <f>VLOOKUP(A532,#REF!,2,0)</f>
        <v>#REF!</v>
      </c>
      <c r="CJ532" s="38">
        <f>VLOOKUP(A532,'[3]2019'!$A$8:$G$140,7,0)</f>
        <v>0</v>
      </c>
      <c r="CK532" s="18">
        <f>VLOOKUP(A532,'[3]2019'!$A$9:$G$140,6,0)</f>
        <v>0</v>
      </c>
      <c r="CL532" s="18">
        <v>66.58</v>
      </c>
      <c r="CM532" s="26">
        <v>1</v>
      </c>
      <c r="CN532" s="18">
        <v>0</v>
      </c>
      <c r="CO532" s="18">
        <v>0</v>
      </c>
      <c r="CP532" s="18">
        <v>0</v>
      </c>
      <c r="CQ532" s="18">
        <v>0</v>
      </c>
      <c r="CR532" s="38">
        <v>55.01</v>
      </c>
      <c r="CS532" s="26">
        <v>1</v>
      </c>
      <c r="CT532" s="38">
        <f>VLOOKUP(A532,[10]Hoja9!$A$1:$D$17,4,0)</f>
        <v>55.005500550055004</v>
      </c>
      <c r="CU532" s="18">
        <f>VLOOKUP(A532,[10]Hoja9!$A$1:$D$17,2,0)</f>
        <v>1</v>
      </c>
      <c r="CV532" s="18">
        <v>0</v>
      </c>
      <c r="CW532" s="18">
        <v>0</v>
      </c>
      <c r="CX532" s="18">
        <v>0</v>
      </c>
      <c r="CY532" s="18">
        <v>0</v>
      </c>
      <c r="CZ532" s="38">
        <v>0</v>
      </c>
      <c r="DA532" s="18">
        <v>0</v>
      </c>
      <c r="DB532" s="38">
        <f>VLOOKUP(A532,'[3]2019'!$A$8:$I$140,9,0)</f>
        <v>0</v>
      </c>
      <c r="DC532" s="18">
        <f>VLOOKUP(A532,'[3]2019'!$A$8:$I$140,8,0)</f>
        <v>0</v>
      </c>
      <c r="DD532" s="18" t="str">
        <f>VLOOKUP(A532,[9]ESTADISTICAS_EN_EDUCACION_BASIC!$C$3:$AK$127,11,0)</f>
        <v>114.7</v>
      </c>
      <c r="DE532" s="18" t="str">
        <f>VLOOKUP($A532,[9]ESTADISTICAS_EN_EDUCACION_BASIC!$C$3:$AK$127,6,0)</f>
        <v>98.2</v>
      </c>
      <c r="DF532" s="18" t="str">
        <f>VLOOKUP($A532,[9]ESTADISTICAS_EN_EDUCACION_BASIC!$C$3:$AK$127,18,0)</f>
        <v>1.59</v>
      </c>
      <c r="DG532" s="18" t="str">
        <f>VLOOKUP($A532,[9]ESTADISTICAS_EN_EDUCACION_BASIC!$C$3:$AK$127,28,0)</f>
        <v>0.14</v>
      </c>
      <c r="DH532" s="38">
        <f>VLOOKUP(A532,[10]Hoja4!$A$1:$D$63,4,0)</f>
        <v>275.02750275027506</v>
      </c>
      <c r="DI532" s="18">
        <f>VLOOKUP(A532,[10]Hoja4!$A$1:$D$63,2,0)</f>
        <v>5</v>
      </c>
      <c r="DJ532" s="38">
        <f>VLOOKUP(A532,'[10]AS 6 - 11'!$A$1:$D$84,4,0)</f>
        <v>165.01650165016503</v>
      </c>
      <c r="DK532" s="18">
        <f>VLOOKUP(A532,'[10]AS 6 - 11'!$A$1:$D$84,2,0)</f>
        <v>3</v>
      </c>
      <c r="DL532" s="18">
        <v>0</v>
      </c>
      <c r="DM532" s="18">
        <v>0</v>
      </c>
      <c r="DN532" s="38">
        <f>VLOOKUP(A532,[10]Hoja8!$A$1:$D$72,4,0)</f>
        <v>156.90376569037656</v>
      </c>
      <c r="DO532" s="18">
        <f>VLOOKUP(A532,[10]Hoja8!$A$1:$D$72,2,0)</f>
        <v>3</v>
      </c>
      <c r="DP532" s="18">
        <v>0</v>
      </c>
      <c r="DQ532" s="18">
        <v>0</v>
      </c>
      <c r="DR532" s="18">
        <v>0</v>
      </c>
      <c r="DS532" s="18">
        <v>0</v>
      </c>
      <c r="DT532" s="18">
        <v>0</v>
      </c>
      <c r="DU532" s="18">
        <v>0</v>
      </c>
      <c r="DV532" s="18">
        <v>0</v>
      </c>
      <c r="DW532" s="18">
        <v>0</v>
      </c>
      <c r="DX532" s="18">
        <v>0</v>
      </c>
      <c r="DY532" s="18">
        <v>0</v>
      </c>
      <c r="DZ532" s="188">
        <v>0</v>
      </c>
      <c r="EA532" s="189">
        <v>0</v>
      </c>
      <c r="EB532" s="188">
        <v>36.523929471032744</v>
      </c>
      <c r="EC532" s="189">
        <v>29</v>
      </c>
      <c r="ED532" s="38">
        <f>VLOOKUP(A532,'[3]2019'!$A$8:$K$140,11,0)</f>
        <v>0.60606060606060608</v>
      </c>
      <c r="EE532" s="18">
        <f>VLOOKUP(A532,'[3]2019'!$A$8:$K$140,10,0)</f>
        <v>1</v>
      </c>
      <c r="EF532" s="18" t="str">
        <f>VLOOKUP($A532,[9]ESTADISTICAS_EN_EDUCACION_BASIC!$C$3:$AK$127,11,0)</f>
        <v>114.7</v>
      </c>
      <c r="EG532" s="18" t="str">
        <f>VLOOKUP($A532,[9]ESTADISTICAS_EN_EDUCACION_BASIC!$C$3:$AK$127,7,0)</f>
        <v>91.6</v>
      </c>
      <c r="EH532" s="18" t="str">
        <f>VLOOKUP($A532,[9]ESTADISTICAS_EN_EDUCACION_BASIC!$C$3:$AK$127,18,0)</f>
        <v>1.59</v>
      </c>
      <c r="EI532" s="18" t="str">
        <f>VLOOKUP($A532,[9]ESTADISTICAS_EN_EDUCACION_BASIC!$C$3:$AK$127,29,0)</f>
        <v>0.66</v>
      </c>
      <c r="EJ532" s="31"/>
      <c r="EK532" s="31"/>
      <c r="EL532" s="18" t="str">
        <f>VLOOKUP($A532,[9]ESTADISTICAS_EN_EDUCACION_BASIC!$C$3:$AK$127,13,0)</f>
        <v>86.9</v>
      </c>
      <c r="EM532" s="18" t="str">
        <f>VLOOKUP($A532,[9]ESTADISTICAS_EN_EDUCACION_BASIC!$C$3:$AK$127,8,0)</f>
        <v>59.4</v>
      </c>
      <c r="EN532" s="18" t="str">
        <f>VLOOKUP($A532,[9]ESTADISTICAS_EN_EDUCACION_BASIC!$C$3:$AK$127,20,0)</f>
        <v>1.04</v>
      </c>
      <c r="EO532" s="18" t="str">
        <f>VLOOKUP($A532,[9]ESTADISTICAS_EN_EDUCACION_BASIC!$C$3:$AK$127,30,0)</f>
        <v>2.33</v>
      </c>
      <c r="EP532" s="38">
        <f>VLOOKUP(A532,[10]Hoja2!$A$1:$D$72,4,0)</f>
        <v>156.90376569037656</v>
      </c>
      <c r="EQ532" s="18">
        <f>VLOOKUP(A532,[10]Hoja2!$A$1:$D$72,2,0)</f>
        <v>3</v>
      </c>
      <c r="ER532" s="38">
        <f>VLOOKUP(A532,[10]Hoja3!$A$1:$D$89,4,0)</f>
        <v>156.90376569037656</v>
      </c>
      <c r="ES532" s="18">
        <f>VLOOKUP(A532,[10]Hoja3!$A$1:$D$89,2,0)</f>
        <v>3</v>
      </c>
      <c r="ET532" s="38">
        <f>VLOOKUP(A532,[10]Hoja5!$A$1:$D$76,4,0)</f>
        <v>313.80753138075312</v>
      </c>
      <c r="EU532" s="18">
        <f>VLOOKUP(A532,[10]Hoja5!$A$1:$D$75,2,0)</f>
        <v>6</v>
      </c>
      <c r="EV532" s="38">
        <f>VLOOKUP(A532,[10]Hoja7!$A$1:$D$76,4,0)</f>
        <v>156.90376569037656</v>
      </c>
      <c r="EW532" s="18">
        <f>VLOOKUP(A532,[10]Hoja7!$A$1:$D$77,2,0)</f>
        <v>3</v>
      </c>
      <c r="EX532" s="31"/>
      <c r="EY532" s="188">
        <v>61.085972850678729</v>
      </c>
      <c r="EZ532" s="189">
        <v>54</v>
      </c>
      <c r="FA532" s="188">
        <v>45.303867403314911</v>
      </c>
      <c r="FB532" s="189">
        <v>41</v>
      </c>
      <c r="FC532" s="38">
        <f>VLOOKUP(A532,[10]Hoja15!$A$1:$D$63,4,0)</f>
        <v>76.726342710997443</v>
      </c>
      <c r="FD532" s="18">
        <f>VLOOKUP(A532,[10]Hoja15!$A$1:$D$63,2,0)</f>
        <v>3</v>
      </c>
      <c r="FE532" s="38">
        <f>VLOOKUP(A532,[10]Hoja16!$A$1:$D$88,4,0)</f>
        <v>25.575447570332479</v>
      </c>
      <c r="FF532" s="18">
        <f>VLOOKUP(A532,[10]Hoja16!$A$1:$D$88,2,0)</f>
        <v>1</v>
      </c>
      <c r="FG532" s="38">
        <f>VLOOKUP(A532,[10]Hoja17!$A$1:$D$33,4,0)</f>
        <v>25.575447570332479</v>
      </c>
      <c r="FH532" s="18">
        <f>VLOOKUP(A532,[10]Hoja17!$A$1:$D$33,2,0)</f>
        <v>1</v>
      </c>
      <c r="FI532" s="18">
        <v>0</v>
      </c>
      <c r="FJ532" s="18">
        <v>0</v>
      </c>
      <c r="FK532" s="38">
        <f>VLOOKUP(A532,[10]Hoja19!$A$1:$D$97,4,0)</f>
        <v>127.87723785166241</v>
      </c>
      <c r="FL532" s="18">
        <f>VLOOKUP(A532,[10]Hoja19!$A$1:$D$97,2,0)</f>
        <v>5</v>
      </c>
      <c r="FM532" s="38">
        <f>VLOOKUP(A532,[10]Hoja20!$A$1:$D$91,4,0)</f>
        <v>204.60358056265983</v>
      </c>
      <c r="FN532" s="18">
        <f>VLOOKUP(A532,[10]Hoja20!$A$1:$D$91,2,0)</f>
        <v>8</v>
      </c>
      <c r="FO532" s="38">
        <f>VLOOKUP(A532,[10]Hoja21!$A$1:$D$101,4,0)</f>
        <v>383.63171355498724</v>
      </c>
      <c r="FP532" s="18">
        <f>VLOOKUP(A532,[10]Hoja21!$A$1:$D$101,2,0)</f>
        <v>15</v>
      </c>
      <c r="FQ532" s="38">
        <f>VLOOKUP(A532,[10]Hoja22!$A$1:$D$60,4,0)</f>
        <v>51.150895140664957</v>
      </c>
      <c r="FR532" s="18">
        <f>VLOOKUP(A532,[10]Hoja22!$A$1:$D$60,2,0)</f>
        <v>2</v>
      </c>
      <c r="FS532" s="38">
        <f>VLOOKUP(A532,'[3]2019'!$A$8:$M$140,13,0)</f>
        <v>2.2358859698155396</v>
      </c>
      <c r="FT532" s="18">
        <f>VLOOKUP(A532,'[3]2019'!$A$8:$M$140,12,0)</f>
        <v>4</v>
      </c>
      <c r="FU532" s="38">
        <f>VLOOKUP(A532,'[3]2019'!$A$8:$O$140,15,0)</f>
        <v>1.1123470522803114</v>
      </c>
      <c r="FV532" s="18">
        <f>VLOOKUP(A532,'[3]2019'!$A$8:$O$140,14,0)</f>
        <v>2</v>
      </c>
      <c r="FW532" s="31"/>
      <c r="FX532" s="31"/>
      <c r="FY532" s="31"/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31"/>
      <c r="GY532" s="31"/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31"/>
      <c r="HL532" s="31"/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31"/>
      <c r="HY532" s="31"/>
      <c r="HZ532" s="31"/>
      <c r="IA532" s="31"/>
      <c r="IB532" s="31"/>
      <c r="IC532" s="31"/>
      <c r="ID532" s="31"/>
      <c r="IE532" s="31"/>
      <c r="IF532" s="31"/>
      <c r="IG532" s="31"/>
      <c r="IH532" s="31"/>
      <c r="II532" s="31"/>
    </row>
    <row r="533" spans="1:243" s="11" customFormat="1" ht="12.75">
      <c r="A533" s="17" t="s">
        <v>1240</v>
      </c>
      <c r="B533" s="18" t="s">
        <v>1241</v>
      </c>
      <c r="C533" s="17" t="s">
        <v>427</v>
      </c>
      <c r="D533" s="25">
        <v>1</v>
      </c>
      <c r="E533" s="27">
        <v>2019</v>
      </c>
      <c r="F533" s="31"/>
      <c r="G533" s="194">
        <v>139553</v>
      </c>
      <c r="H533" s="194">
        <v>86786</v>
      </c>
      <c r="I533" s="194">
        <v>52767</v>
      </c>
      <c r="J533" s="200">
        <v>110.98</v>
      </c>
      <c r="K533" s="40">
        <f>VLOOKUP(A533,'[6]1.COBERTURA  DANE'!$B$7:$G$139,5,0)</f>
        <v>142227</v>
      </c>
      <c r="L533" s="26">
        <v>17.649999999999999</v>
      </c>
      <c r="M533" s="32">
        <v>22620</v>
      </c>
      <c r="N533" s="187">
        <v>8328</v>
      </c>
      <c r="O533" s="187">
        <v>4223</v>
      </c>
      <c r="P533" s="187">
        <v>4105</v>
      </c>
      <c r="Q533" s="196">
        <f>VLOOKUP($A533,[7]Hoja1!$A$1:$H$3750,6,0)</f>
        <v>9994</v>
      </c>
      <c r="R533" s="196">
        <f>VLOOKUP($A533,[7]Hoja1!$A$1:$H$3750,7,0)</f>
        <v>5070</v>
      </c>
      <c r="S533" s="196">
        <f>VLOOKUP($A533,[7]Hoja1!$A$1:$H$3750,8,0)</f>
        <v>4924</v>
      </c>
      <c r="T533" s="187">
        <v>8420</v>
      </c>
      <c r="U533" s="187">
        <v>4300</v>
      </c>
      <c r="V533" s="187">
        <v>4120</v>
      </c>
      <c r="W533" s="198">
        <f>VLOOKUP($A533,[7]Hoja1!$A$1:$K$3750,9,0)</f>
        <v>10253</v>
      </c>
      <c r="X533" s="198">
        <f>VLOOKUP($A533,[7]Hoja1!$A$1:$K$3750,10,0)</f>
        <v>5256</v>
      </c>
      <c r="Y533" s="198">
        <f>VLOOKUP($A533,[7]Hoja1!$A$1:$K$3750,11,0)</f>
        <v>4997</v>
      </c>
      <c r="Z533" s="187">
        <v>9044</v>
      </c>
      <c r="AA533" s="187">
        <v>4684</v>
      </c>
      <c r="AB533" s="187">
        <v>4360</v>
      </c>
      <c r="AC533" s="198">
        <f>VLOOKUP(A533,[7]Hoja1!$A$1:$Q$3765,12,0)</f>
        <v>11656</v>
      </c>
      <c r="AD533" s="198">
        <f>VLOOKUP($A533,[7]Hoja1!$A$1:$Q$3765,13,0)</f>
        <v>6092</v>
      </c>
      <c r="AE533" s="198">
        <f>VLOOKUP($A533,[7]Hoja1!$A$1:$Q$3750,14,0)</f>
        <v>5564</v>
      </c>
      <c r="AF533" s="187">
        <v>10606</v>
      </c>
      <c r="AG533" s="187">
        <v>5584</v>
      </c>
      <c r="AH533" s="187">
        <v>5022</v>
      </c>
      <c r="AI533" s="198">
        <f>VLOOKUP($A533,[7]Hoja1!$A$1:$Q$3750,15,0)</f>
        <v>26709</v>
      </c>
      <c r="AJ533" s="198">
        <f>VLOOKUP($A533,[7]Hoja1!$A$1:$Q$3750,16,0)</f>
        <v>13872</v>
      </c>
      <c r="AK533" s="198">
        <f>VLOOKUP($A533,[7]Hoja1!$A$1:$Q$3750,17,0)</f>
        <v>12837</v>
      </c>
      <c r="AL533" s="187">
        <v>12276</v>
      </c>
      <c r="AM533" s="187">
        <v>6410</v>
      </c>
      <c r="AN533" s="187">
        <v>5866</v>
      </c>
      <c r="AO533" s="31"/>
      <c r="AP533" s="31"/>
      <c r="AQ533" s="31"/>
      <c r="AR533" s="31"/>
      <c r="AS533" s="27"/>
      <c r="AT533" s="31"/>
      <c r="AU533" s="31"/>
      <c r="AV533" s="31"/>
      <c r="AW533" s="31"/>
      <c r="AX533" s="38">
        <f>VLOOKUP(A533,[2]INFANTIL!$A$8:$AE$140,31,0)</f>
        <v>9.0718771807397065</v>
      </c>
      <c r="AY533" s="18">
        <f>VLOOKUP(A533,[2]INFANTIL!$A$8:$AE$140,30,0)</f>
        <v>13</v>
      </c>
      <c r="AZ533" s="199">
        <f>VLOOKUP(A533,'[3]2019'!$A$8:$E$140,5,0)</f>
        <v>1.5609990393852065</v>
      </c>
      <c r="BA533" s="23">
        <f>VLOOKUP(A533,'[3]2019'!$A$8:$F$140,4,0)</f>
        <v>13</v>
      </c>
      <c r="BB533" s="22">
        <f>VLOOKUP(A533,'[2]MATERNAS DIRECTAS'!$A$8:$AE$140,31,0)</f>
        <v>0</v>
      </c>
      <c r="BC533" s="23">
        <f>VLOOKUP(A533,'[2]MATERNAS DIRECTAS'!$A$8:$AE$140,30,0)</f>
        <v>0</v>
      </c>
      <c r="BD533" s="28">
        <v>0</v>
      </c>
      <c r="BE533" s="27">
        <v>0</v>
      </c>
      <c r="BF533" s="38">
        <f>VLOOKUP(A533,[8]Controles!$A$7:$P$139,12,0)</f>
        <v>2.5819958129797627</v>
      </c>
      <c r="BG533" s="18">
        <f>VLOOKUP(A533,[8]Controles!$A$7:$L$139,11,0)</f>
        <v>37</v>
      </c>
      <c r="BH533" s="38">
        <f>VLOOKUP(A533,[8]Peso!$A$7:$D$139,4,0)</f>
        <v>12.909979064898813</v>
      </c>
      <c r="BI533" s="18">
        <f>VLOOKUP(A533,[8]Peso!$A$7:$D$139,3,0)</f>
        <v>185</v>
      </c>
      <c r="BJ533" s="22">
        <f>VLOOKUP(A533,'[2]EDA &lt; 5AÑOS'!$A$8:$AE$140,31,0)</f>
        <v>0</v>
      </c>
      <c r="BK533" s="23">
        <f>VLOOKUP(A533,'[2]EDA &lt; 5AÑOS'!$A$8:$AE$140,30,0)</f>
        <v>0</v>
      </c>
      <c r="BL533" s="22">
        <f>VLOOKUP(A533,'[2]IRA &lt; 5AÑOS'!$A$8:$AE$140,31,0)</f>
        <v>12.007684918347742</v>
      </c>
      <c r="BM533" s="23">
        <f>VLOOKUP(A533,'[2]IRA &lt; 5AÑOS'!$A$8:$AE$140,30,0)</f>
        <v>1</v>
      </c>
      <c r="BN533" s="18">
        <v>0</v>
      </c>
      <c r="BO533" s="18">
        <v>0</v>
      </c>
      <c r="BP533" s="27">
        <v>12.01</v>
      </c>
      <c r="BQ533" s="27">
        <v>1</v>
      </c>
      <c r="BR533" s="37">
        <v>0</v>
      </c>
      <c r="BS533" s="26">
        <v>0</v>
      </c>
      <c r="BT533" s="31">
        <v>12.01</v>
      </c>
      <c r="BU533" s="31">
        <v>1</v>
      </c>
      <c r="BV533" s="201">
        <v>2.8549488054607508</v>
      </c>
      <c r="BW533" s="201">
        <v>0.8782707622298066</v>
      </c>
      <c r="BX533" s="201">
        <v>0.92889647326507396</v>
      </c>
      <c r="BY533" s="201">
        <v>0.87883959044368598</v>
      </c>
      <c r="BZ533" s="201">
        <v>0.9112627986348123</v>
      </c>
      <c r="CA533" s="201">
        <v>0.84024577572964665</v>
      </c>
      <c r="CB533" s="201">
        <v>0.84587813620071683</v>
      </c>
      <c r="CC533" s="18" t="str">
        <f>VLOOKUP(A533,[9]ESTADISTICAS_EN_EDUCACION_BASIC!$C$3:$AK$127,10,0)</f>
        <v>78.2</v>
      </c>
      <c r="CD533" s="18" t="str">
        <f>VLOOKUP(A533,[9]ESTADISTICAS_EN_EDUCACION_BASIC!$C$3:$AK$158,5,0)</f>
        <v>68.2</v>
      </c>
      <c r="CE533" s="18" t="str">
        <f>VLOOKUP(A533,[9]ESTADISTICAS_EN_EDUCACION_BASIC!$C$3:$AK$127,17,0)</f>
        <v>2.35</v>
      </c>
      <c r="CF533" s="24"/>
      <c r="CG533" s="24"/>
      <c r="CH533" s="20" t="e">
        <f>VLOOKUP(A533,#REF!,4,0)</f>
        <v>#REF!</v>
      </c>
      <c r="CI533" s="21" t="e">
        <f>VLOOKUP(A533,#REF!,2,0)</f>
        <v>#REF!</v>
      </c>
      <c r="CJ533" s="38">
        <f>VLOOKUP(A533,'[3]2019'!$A$8:$G$140,7,0)</f>
        <v>0.59382422802850354</v>
      </c>
      <c r="CK533" s="18">
        <f>VLOOKUP(A533,'[3]2019'!$A$9:$G$140,6,0)</f>
        <v>5</v>
      </c>
      <c r="CL533" s="18">
        <v>36.03</v>
      </c>
      <c r="CM533" s="26">
        <v>3</v>
      </c>
      <c r="CN533" s="38">
        <v>84.07</v>
      </c>
      <c r="CO533" s="18">
        <v>7</v>
      </c>
      <c r="CP533" s="18">
        <v>0</v>
      </c>
      <c r="CQ533" s="18">
        <v>0</v>
      </c>
      <c r="CR533" s="38">
        <v>9.75</v>
      </c>
      <c r="CS533" s="26">
        <v>1</v>
      </c>
      <c r="CT533" s="38">
        <f>VLOOKUP(A533,[10]Hoja9!$A$1:$D$17,4,0)</f>
        <v>9.7532429532819656</v>
      </c>
      <c r="CU533" s="18">
        <f>VLOOKUP(A533,[10]Hoja9!$A$1:$D$17,2,0)</f>
        <v>1</v>
      </c>
      <c r="CV533" s="18">
        <v>0</v>
      </c>
      <c r="CW533" s="18">
        <v>0</v>
      </c>
      <c r="CX533" s="18">
        <v>0</v>
      </c>
      <c r="CY533" s="18">
        <v>0</v>
      </c>
      <c r="CZ533" s="38">
        <v>0</v>
      </c>
      <c r="DA533" s="18">
        <v>0</v>
      </c>
      <c r="DB533" s="38">
        <f>VLOOKUP(A533,'[3]2019'!$A$8:$I$140,9,0)</f>
        <v>0.22114108801415305</v>
      </c>
      <c r="DC533" s="18">
        <f>VLOOKUP(A533,'[3]2019'!$A$8:$I$140,8,0)</f>
        <v>2</v>
      </c>
      <c r="DD533" s="18" t="str">
        <f>VLOOKUP(A533,[9]ESTADISTICAS_EN_EDUCACION_BASIC!$C$3:$AK$127,11,0)</f>
        <v>96.3</v>
      </c>
      <c r="DE533" s="18" t="str">
        <f>VLOOKUP($A533,[9]ESTADISTICAS_EN_EDUCACION_BASIC!$C$3:$AK$127,6,0)</f>
        <v>84.9</v>
      </c>
      <c r="DF533" s="18" t="str">
        <f>VLOOKUP($A533,[9]ESTADISTICAS_EN_EDUCACION_BASIC!$C$3:$AK$127,18,0)</f>
        <v>2.03</v>
      </c>
      <c r="DG533" s="18" t="str">
        <f>VLOOKUP($A533,[9]ESTADISTICAS_EN_EDUCACION_BASIC!$C$3:$AK$127,28,0)</f>
        <v>4.73</v>
      </c>
      <c r="DH533" s="38">
        <f>VLOOKUP(A533,[10]Hoja4!$A$1:$D$63,4,0)</f>
        <v>29.2597288598459</v>
      </c>
      <c r="DI533" s="18">
        <f>VLOOKUP(A533,[10]Hoja4!$A$1:$D$63,2,0)</f>
        <v>3</v>
      </c>
      <c r="DJ533" s="38">
        <f>VLOOKUP(A533,'[10]AS 6 - 11'!$A$1:$D$84,4,0)</f>
        <v>117.0389154393836</v>
      </c>
      <c r="DK533" s="18">
        <f>VLOOKUP(A533,'[10]AS 6 - 11'!$A$1:$D$84,2,0)</f>
        <v>12</v>
      </c>
      <c r="DL533" s="18">
        <v>0</v>
      </c>
      <c r="DM533" s="18">
        <v>0</v>
      </c>
      <c r="DN533" s="38">
        <f>VLOOKUP(A533,[10]Hoja8!$A$1:$D$72,4,0)</f>
        <v>60.054907343857245</v>
      </c>
      <c r="DO533" s="18">
        <f>VLOOKUP(A533,[10]Hoja8!$A$1:$D$72,2,0)</f>
        <v>7</v>
      </c>
      <c r="DP533" s="38">
        <f>VLOOKUP(A533,[10]Hoja10!$A$1:$D$61,4,0)</f>
        <v>34.317089910775564</v>
      </c>
      <c r="DQ533" s="18">
        <f>VLOOKUP(A533,[10]Hoja10!$A$1:$D$61,2,0)</f>
        <v>4</v>
      </c>
      <c r="DR533" s="38">
        <f>VLOOKUP(A533,[10]Hoja11!$A$1:$D$24,4,0)</f>
        <v>8.5792724776938911</v>
      </c>
      <c r="DS533" s="18">
        <f>VLOOKUP(A533,[10]Hoja11!$A$1:$D$24,2,0)</f>
        <v>1</v>
      </c>
      <c r="DT533" s="18">
        <v>0</v>
      </c>
      <c r="DU533" s="18">
        <v>0</v>
      </c>
      <c r="DV533" s="38">
        <f>VLOOKUP(A533,[10]Hoja13!$A$1:$D$20,4,0)</f>
        <v>8.5792724776938911</v>
      </c>
      <c r="DW533" s="18">
        <f>VLOOKUP(A533,[10]Hoja13!$A$1:$D$20,2,0)</f>
        <v>1</v>
      </c>
      <c r="DX533" s="38">
        <f>VLOOKUP(A533,[10]Hoja14!$A$1:$D$13,4,0)</f>
        <v>17.158544955387782</v>
      </c>
      <c r="DY533" s="18">
        <f>VLOOKUP(A533,[10]Hoja14!$A$1:$D$13,2,0)</f>
        <v>2</v>
      </c>
      <c r="DZ533" s="188">
        <v>0.22935779816513763</v>
      </c>
      <c r="EA533" s="189">
        <v>1</v>
      </c>
      <c r="EB533" s="188">
        <v>34.846674631620871</v>
      </c>
      <c r="EC533" s="189">
        <v>175</v>
      </c>
      <c r="ED533" s="38">
        <f>VLOOKUP(A533,'[3]2019'!$A$8:$K$140,11,0)</f>
        <v>0.56571751838581941</v>
      </c>
      <c r="EE533" s="18">
        <f>VLOOKUP(A533,'[3]2019'!$A$8:$K$140,10,0)</f>
        <v>6</v>
      </c>
      <c r="EF533" s="18" t="str">
        <f>VLOOKUP($A533,[9]ESTADISTICAS_EN_EDUCACION_BASIC!$C$3:$AK$127,11,0)</f>
        <v>96.3</v>
      </c>
      <c r="EG533" s="18" t="str">
        <f>VLOOKUP($A533,[9]ESTADISTICAS_EN_EDUCACION_BASIC!$C$3:$AK$127,7,0)</f>
        <v>86.9</v>
      </c>
      <c r="EH533" s="18" t="str">
        <f>VLOOKUP($A533,[9]ESTADISTICAS_EN_EDUCACION_BASIC!$C$3:$AK$127,18,0)</f>
        <v>2.03</v>
      </c>
      <c r="EI533" s="18" t="str">
        <f>VLOOKUP($A533,[9]ESTADISTICAS_EN_EDUCACION_BASIC!$C$3:$AK$127,29,0)</f>
        <v>12.34</v>
      </c>
      <c r="EJ533" s="31"/>
      <c r="EK533" s="31"/>
      <c r="EL533" s="18" t="str">
        <f>VLOOKUP($A533,[9]ESTADISTICAS_EN_EDUCACION_BASIC!$C$3:$AK$127,13,0)</f>
        <v>112.9</v>
      </c>
      <c r="EM533" s="18">
        <f>VLOOKUP($A533,[9]ESTADISTICAS_EN_EDUCACION_BASIC!$C$3:$AK$127,8,0)</f>
        <v>62</v>
      </c>
      <c r="EN533" s="18" t="str">
        <f>VLOOKUP($A533,[9]ESTADISTICAS_EN_EDUCACION_BASIC!$C$3:$AK$127,20,0)</f>
        <v>3.41</v>
      </c>
      <c r="EO533" s="18" t="str">
        <f>VLOOKUP($A533,[9]ESTADISTICAS_EN_EDUCACION_BASIC!$C$3:$AK$127,30,0)</f>
        <v>11.91</v>
      </c>
      <c r="EP533" s="38">
        <f>VLOOKUP(A533,[10]Hoja2!$A$1:$D$72,4,0)</f>
        <v>60.054907343857245</v>
      </c>
      <c r="EQ533" s="18">
        <f>VLOOKUP(A533,[10]Hoja2!$A$1:$D$72,2,0)</f>
        <v>7</v>
      </c>
      <c r="ER533" s="38">
        <f>VLOOKUP(A533,[10]Hoja3!$A$1:$D$89,4,0)</f>
        <v>171.58544955387782</v>
      </c>
      <c r="ES533" s="18">
        <f>VLOOKUP(A533,[10]Hoja3!$A$1:$D$89,2,0)</f>
        <v>20</v>
      </c>
      <c r="ET533" s="38">
        <f>VLOOKUP(A533,[10]Hoja5!$A$1:$D$76,4,0)</f>
        <v>111.5305422100206</v>
      </c>
      <c r="EU533" s="18">
        <f>VLOOKUP(A533,[10]Hoja5!$A$1:$D$75,2,0)</f>
        <v>13</v>
      </c>
      <c r="EV533" s="38">
        <f>VLOOKUP(A533,[10]Hoja7!$A$1:$D$76,4,0)</f>
        <v>68.634179821551129</v>
      </c>
      <c r="EW533" s="18">
        <f>VLOOKUP(A533,[10]Hoja7!$A$1:$D$77,2,0)</f>
        <v>8</v>
      </c>
      <c r="EX533" s="31"/>
      <c r="EY533" s="188">
        <v>77.906580293215143</v>
      </c>
      <c r="EZ533" s="189">
        <v>457</v>
      </c>
      <c r="FA533" s="188">
        <v>77.063307921776598</v>
      </c>
      <c r="FB533" s="189">
        <v>465</v>
      </c>
      <c r="FC533" s="38">
        <f>VLOOKUP(A533,[10]Hoja15!$A$1:$D$63,4,0)</f>
        <v>11.232168931820734</v>
      </c>
      <c r="FD533" s="18">
        <f>VLOOKUP(A533,[10]Hoja15!$A$1:$D$63,2,0)</f>
        <v>3</v>
      </c>
      <c r="FE533" s="38">
        <f>VLOOKUP(A533,[10]Hoja16!$A$1:$D$88,4,0)</f>
        <v>7.4881126212138227</v>
      </c>
      <c r="FF533" s="18">
        <f>VLOOKUP(A533,[10]Hoja16!$A$1:$D$88,2,0)</f>
        <v>2</v>
      </c>
      <c r="FG533" s="18">
        <v>0</v>
      </c>
      <c r="FH533" s="18">
        <v>0</v>
      </c>
      <c r="FI533" s="38">
        <f>VLOOKUP(A533,[10]Hoja18!$A$1:$D$40,4,0)</f>
        <v>18.720281553034557</v>
      </c>
      <c r="FJ533" s="18">
        <f>VLOOKUP(A533,[10]Hoja18!$A$1:$D$40,2,0)</f>
        <v>5</v>
      </c>
      <c r="FK533" s="38">
        <f>VLOOKUP(A533,[10]Hoja19!$A$1:$D$97,4,0)</f>
        <v>37.440563106069114</v>
      </c>
      <c r="FL533" s="18">
        <f>VLOOKUP(A533,[10]Hoja19!$A$1:$D$97,2,0)</f>
        <v>10</v>
      </c>
      <c r="FM533" s="38">
        <f>VLOOKUP(A533,[10]Hoja20!$A$1:$D$91,4,0)</f>
        <v>179.71470290913174</v>
      </c>
      <c r="FN533" s="18">
        <f>VLOOKUP(A533,[10]Hoja20!$A$1:$D$91,2,0)</f>
        <v>48</v>
      </c>
      <c r="FO533" s="38">
        <f>VLOOKUP(A533,[10]Hoja21!$A$1:$D$101,4,0)</f>
        <v>344.45318057583586</v>
      </c>
      <c r="FP533" s="18">
        <f>VLOOKUP(A533,[10]Hoja21!$A$1:$D$101,2,0)</f>
        <v>92</v>
      </c>
      <c r="FQ533" s="38">
        <f>VLOOKUP(A533,[10]Hoja22!$A$1:$D$60,4,0)</f>
        <v>14.976225242427645</v>
      </c>
      <c r="FR533" s="18">
        <f>VLOOKUP(A533,[10]Hoja22!$A$1:$D$60,2,0)</f>
        <v>4</v>
      </c>
      <c r="FS533" s="38">
        <f>VLOOKUP(A533,'[3]2019'!$A$8:$M$140,13,0)</f>
        <v>0.97751710654936463</v>
      </c>
      <c r="FT533" s="18">
        <f>VLOOKUP(A533,'[3]2019'!$A$8:$M$140,12,0)</f>
        <v>12</v>
      </c>
      <c r="FU533" s="38">
        <f>VLOOKUP(A533,'[3]2019'!$A$8:$O$140,15,0)</f>
        <v>1.0535699813599158</v>
      </c>
      <c r="FV533" s="18">
        <f>VLOOKUP(A533,'[3]2019'!$A$8:$O$140,14,0)</f>
        <v>13</v>
      </c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</row>
    <row r="534" spans="1:243" s="11" customFormat="1" ht="12.75">
      <c r="A534" s="17" t="s">
        <v>1250</v>
      </c>
      <c r="B534" s="18" t="s">
        <v>1251</v>
      </c>
      <c r="C534" s="17" t="s">
        <v>441</v>
      </c>
      <c r="D534" s="25">
        <v>6</v>
      </c>
      <c r="E534" s="27">
        <v>2019</v>
      </c>
      <c r="F534" s="31"/>
      <c r="G534" s="194">
        <v>9155</v>
      </c>
      <c r="H534" s="194">
        <v>3071</v>
      </c>
      <c r="I534" s="194">
        <v>6084</v>
      </c>
      <c r="J534" s="200">
        <v>8.7899999999999991</v>
      </c>
      <c r="K534" s="40">
        <f>VLOOKUP(A534,'[6]1.COBERTURA  DANE'!$B$7:$G$139,5,0)</f>
        <v>720</v>
      </c>
      <c r="L534" s="26">
        <v>86.89</v>
      </c>
      <c r="M534" s="32">
        <v>7117</v>
      </c>
      <c r="N534" s="187">
        <v>996</v>
      </c>
      <c r="O534" s="187">
        <v>514</v>
      </c>
      <c r="P534" s="187">
        <v>482</v>
      </c>
      <c r="Q534" s="196">
        <f>VLOOKUP($A534,[7]Hoja1!$A$1:$H$3750,6,0)</f>
        <v>1187</v>
      </c>
      <c r="R534" s="196">
        <f>VLOOKUP($A534,[7]Hoja1!$A$1:$H$3750,7,0)</f>
        <v>612</v>
      </c>
      <c r="S534" s="196">
        <f>VLOOKUP($A534,[7]Hoja1!$A$1:$H$3750,8,0)</f>
        <v>575</v>
      </c>
      <c r="T534" s="187">
        <v>914</v>
      </c>
      <c r="U534" s="187">
        <v>466</v>
      </c>
      <c r="V534" s="187">
        <v>448</v>
      </c>
      <c r="W534" s="198">
        <f>VLOOKUP($A534,[7]Hoja1!$A$1:$K$3750,9,0)</f>
        <v>1066</v>
      </c>
      <c r="X534" s="198">
        <f>VLOOKUP($A534,[7]Hoja1!$A$1:$K$3750,10,0)</f>
        <v>543</v>
      </c>
      <c r="Y534" s="198">
        <f>VLOOKUP($A534,[7]Hoja1!$A$1:$K$3750,11,0)</f>
        <v>523</v>
      </c>
      <c r="Z534" s="187">
        <v>841</v>
      </c>
      <c r="AA534" s="187">
        <v>430</v>
      </c>
      <c r="AB534" s="187">
        <v>411</v>
      </c>
      <c r="AC534" s="198">
        <f>VLOOKUP(A534,[7]Hoja1!$A$1:$Q$3765,12,0)</f>
        <v>992</v>
      </c>
      <c r="AD534" s="198">
        <f>VLOOKUP($A534,[7]Hoja1!$A$1:$Q$3765,13,0)</f>
        <v>515</v>
      </c>
      <c r="AE534" s="198">
        <f>VLOOKUP($A534,[7]Hoja1!$A$1:$Q$3750,14,0)</f>
        <v>477</v>
      </c>
      <c r="AF534" s="187">
        <v>826</v>
      </c>
      <c r="AG534" s="187">
        <v>438</v>
      </c>
      <c r="AH534" s="187">
        <v>388</v>
      </c>
      <c r="AI534" s="198">
        <f>VLOOKUP($A534,[7]Hoja1!$A$1:$Q$3750,15,0)</f>
        <v>1679</v>
      </c>
      <c r="AJ534" s="198">
        <f>VLOOKUP($A534,[7]Hoja1!$A$1:$Q$3750,16,0)</f>
        <v>888</v>
      </c>
      <c r="AK534" s="198">
        <f>VLOOKUP($A534,[7]Hoja1!$A$1:$Q$3750,17,0)</f>
        <v>791</v>
      </c>
      <c r="AL534" s="187">
        <v>786</v>
      </c>
      <c r="AM534" s="187">
        <v>413</v>
      </c>
      <c r="AN534" s="187">
        <v>373</v>
      </c>
      <c r="AO534" s="31"/>
      <c r="AP534" s="31"/>
      <c r="AQ534" s="31"/>
      <c r="AR534" s="31"/>
      <c r="AS534" s="27"/>
      <c r="AT534" s="31"/>
      <c r="AU534" s="31"/>
      <c r="AV534" s="31"/>
      <c r="AW534" s="31"/>
      <c r="AX534" s="38">
        <f>VLOOKUP(A534,[2]INFANTIL!$A$8:$AE$140,31,0)</f>
        <v>9.6153846153846168</v>
      </c>
      <c r="AY534" s="18">
        <f>VLOOKUP(A534,[2]INFANTIL!$A$8:$AE$140,30,0)</f>
        <v>1</v>
      </c>
      <c r="AZ534" s="199">
        <f>VLOOKUP(A534,'[3]2019'!$A$8:$E$140,5,0)</f>
        <v>1.0040160642570279</v>
      </c>
      <c r="BA534" s="23">
        <f>VLOOKUP(A534,'[3]2019'!$A$8:$F$140,4,0)</f>
        <v>1</v>
      </c>
      <c r="BB534" s="22">
        <f>VLOOKUP(A534,'[2]MATERNAS DIRECTAS'!$A$8:$AE$140,31,0)</f>
        <v>0</v>
      </c>
      <c r="BC534" s="23">
        <f>VLOOKUP(A534,'[2]MATERNAS DIRECTAS'!$A$8:$AE$140,30,0)</f>
        <v>0</v>
      </c>
      <c r="BD534" s="28">
        <v>0</v>
      </c>
      <c r="BE534" s="27">
        <v>0</v>
      </c>
      <c r="BF534" s="38">
        <f>VLOOKUP(A534,[8]Controles!$A$7:$P$139,12,0)</f>
        <v>3.8461538461538463</v>
      </c>
      <c r="BG534" s="18">
        <f>VLOOKUP(A534,[8]Controles!$A$7:$L$139,11,0)</f>
        <v>4</v>
      </c>
      <c r="BH534" s="38">
        <f>VLOOKUP(A534,[8]Peso!$A$7:$D$139,4,0)</f>
        <v>7.6923076923076925</v>
      </c>
      <c r="BI534" s="18">
        <f>VLOOKUP(A534,[8]Peso!$A$7:$D$139,3,0)</f>
        <v>8</v>
      </c>
      <c r="BJ534" s="22">
        <f>VLOOKUP(A534,'[2]EDA &lt; 5AÑOS'!$A$8:$AE$140,31,0)</f>
        <v>0</v>
      </c>
      <c r="BK534" s="23">
        <f>VLOOKUP(A534,'[2]EDA &lt; 5AÑOS'!$A$8:$AE$140,30,0)</f>
        <v>0</v>
      </c>
      <c r="BL534" s="22">
        <f>VLOOKUP(A534,'[2]IRA &lt; 5AÑOS'!$A$8:$AE$140,31,0)</f>
        <v>0</v>
      </c>
      <c r="BM534" s="23">
        <f>VLOOKUP(A534,'[2]IRA &lt; 5AÑOS'!$A$8:$AE$140,30,0)</f>
        <v>0</v>
      </c>
      <c r="BN534" s="18">
        <v>0</v>
      </c>
      <c r="BO534" s="18">
        <v>0</v>
      </c>
      <c r="BP534" s="27">
        <v>350.88</v>
      </c>
      <c r="BQ534" s="27">
        <v>7</v>
      </c>
      <c r="BR534" s="37">
        <v>0</v>
      </c>
      <c r="BS534" s="26">
        <v>0</v>
      </c>
      <c r="BT534" s="18">
        <v>0</v>
      </c>
      <c r="BU534" s="18">
        <v>0</v>
      </c>
      <c r="BV534" s="201">
        <v>0.43076923076923079</v>
      </c>
      <c r="BW534" s="201">
        <v>0.86153846153846159</v>
      </c>
      <c r="BX534" s="201">
        <v>0.91538461538461535</v>
      </c>
      <c r="BY534" s="201">
        <v>0.86153846153846159</v>
      </c>
      <c r="BZ534" s="201">
        <v>0.91538461538461535</v>
      </c>
      <c r="CA534" s="201">
        <v>1.044776119402985</v>
      </c>
      <c r="CB534" s="201">
        <v>0.81343283582089554</v>
      </c>
      <c r="CC534" s="18" t="str">
        <f>VLOOKUP(A534,[9]ESTADISTICAS_EN_EDUCACION_BASIC!$C$3:$AK$127,10,0)</f>
        <v>94.7</v>
      </c>
      <c r="CD534" s="18" t="str">
        <f>VLOOKUP(A534,[9]ESTADISTICAS_EN_EDUCACION_BASIC!$C$3:$AK$158,5,0)</f>
        <v>73.2</v>
      </c>
      <c r="CE534" s="18" t="str">
        <f>VLOOKUP(A534,[9]ESTADISTICAS_EN_EDUCACION_BASIC!$C$3:$AK$127,17,0)</f>
        <v>3.89</v>
      </c>
      <c r="CF534" s="24"/>
      <c r="CG534" s="24"/>
      <c r="CH534" s="20">
        <v>0</v>
      </c>
      <c r="CI534" s="21">
        <v>0</v>
      </c>
      <c r="CJ534" s="38">
        <f>VLOOKUP(A534,'[3]2019'!$A$8:$G$140,7,0)</f>
        <v>0</v>
      </c>
      <c r="CK534" s="18">
        <f>VLOOKUP(A534,'[3]2019'!$A$9:$G$140,6,0)</f>
        <v>0</v>
      </c>
      <c r="CL534" s="18">
        <v>0</v>
      </c>
      <c r="CM534" s="26">
        <v>0</v>
      </c>
      <c r="CN534" s="18">
        <v>0</v>
      </c>
      <c r="CO534" s="18">
        <v>0</v>
      </c>
      <c r="CP534" s="18">
        <v>0</v>
      </c>
      <c r="CQ534" s="18">
        <v>0</v>
      </c>
      <c r="CR534" s="38">
        <v>93.81</v>
      </c>
      <c r="CS534" s="26">
        <v>1</v>
      </c>
      <c r="CT534" s="18">
        <v>0</v>
      </c>
      <c r="CU534" s="18">
        <v>0</v>
      </c>
      <c r="CV534" s="18">
        <v>0</v>
      </c>
      <c r="CW534" s="18">
        <v>0</v>
      </c>
      <c r="CX534" s="18">
        <v>93.81</v>
      </c>
      <c r="CY534" s="18">
        <v>1</v>
      </c>
      <c r="CZ534" s="38">
        <v>0</v>
      </c>
      <c r="DA534" s="18">
        <v>0</v>
      </c>
      <c r="DB534" s="38">
        <f>VLOOKUP(A534,'[3]2019'!$A$8:$I$140,9,0)</f>
        <v>1.1890606420927465</v>
      </c>
      <c r="DC534" s="18">
        <f>VLOOKUP(A534,'[3]2019'!$A$8:$I$140,8,0)</f>
        <v>1</v>
      </c>
      <c r="DD534" s="18" t="str">
        <f>VLOOKUP(A534,[9]ESTADISTICAS_EN_EDUCACION_BASIC!$C$3:$AK$127,11,0)</f>
        <v>121.8</v>
      </c>
      <c r="DE534" s="18">
        <f>VLOOKUP($A534,[9]ESTADISTICAS_EN_EDUCACION_BASIC!$C$3:$AK$127,6,0)</f>
        <v>99</v>
      </c>
      <c r="DF534" s="18" t="str">
        <f>VLOOKUP($A534,[9]ESTADISTICAS_EN_EDUCACION_BASIC!$C$3:$AK$127,18,0)</f>
        <v>3.47</v>
      </c>
      <c r="DG534" s="18">
        <f>VLOOKUP($A534,[9]ESTADISTICAS_EN_EDUCACION_BASIC!$C$3:$AK$127,28,0)</f>
        <v>0</v>
      </c>
      <c r="DH534" s="38">
        <v>0</v>
      </c>
      <c r="DI534" s="18">
        <v>0</v>
      </c>
      <c r="DJ534" s="38">
        <v>0</v>
      </c>
      <c r="DK534" s="18">
        <v>0</v>
      </c>
      <c r="DL534" s="18">
        <v>0</v>
      </c>
      <c r="DM534" s="18">
        <v>0</v>
      </c>
      <c r="DN534" s="38">
        <v>0</v>
      </c>
      <c r="DO534" s="18">
        <v>0</v>
      </c>
      <c r="DP534" s="18">
        <v>0</v>
      </c>
      <c r="DQ534" s="18">
        <v>0</v>
      </c>
      <c r="DR534" s="18">
        <v>0</v>
      </c>
      <c r="DS534" s="18">
        <v>0</v>
      </c>
      <c r="DT534" s="18">
        <v>0</v>
      </c>
      <c r="DU534" s="18">
        <v>0</v>
      </c>
      <c r="DV534" s="18">
        <v>0</v>
      </c>
      <c r="DW534" s="18">
        <v>0</v>
      </c>
      <c r="DX534" s="18">
        <v>0</v>
      </c>
      <c r="DY534" s="18">
        <v>0</v>
      </c>
      <c r="DZ534" s="188">
        <v>7.2992700729927007</v>
      </c>
      <c r="EA534" s="189">
        <v>3</v>
      </c>
      <c r="EB534" s="188">
        <v>79.896907216494839</v>
      </c>
      <c r="EC534" s="189">
        <v>31</v>
      </c>
      <c r="ED534" s="38">
        <f>VLOOKUP(A534,'[3]2019'!$A$8:$K$140,11,0)</f>
        <v>1.2106537530266344</v>
      </c>
      <c r="EE534" s="18">
        <f>VLOOKUP(A534,'[3]2019'!$A$8:$K$140,10,0)</f>
        <v>1</v>
      </c>
      <c r="EF534" s="18" t="str">
        <f>VLOOKUP($A534,[9]ESTADISTICAS_EN_EDUCACION_BASIC!$C$3:$AK$127,11,0)</f>
        <v>121.8</v>
      </c>
      <c r="EG534" s="18" t="str">
        <f>VLOOKUP($A534,[9]ESTADISTICAS_EN_EDUCACION_BASIC!$C$3:$AK$127,7,0)</f>
        <v>71.9</v>
      </c>
      <c r="EH534" s="18" t="str">
        <f>VLOOKUP($A534,[9]ESTADISTICAS_EN_EDUCACION_BASIC!$C$3:$AK$127,18,0)</f>
        <v>3.47</v>
      </c>
      <c r="EI534" s="18">
        <f>VLOOKUP($A534,[9]ESTADISTICAS_EN_EDUCACION_BASIC!$C$3:$AK$127,29,0)</f>
        <v>0</v>
      </c>
      <c r="EJ534" s="31"/>
      <c r="EK534" s="31"/>
      <c r="EL534" s="18" t="str">
        <f>VLOOKUP($A534,[9]ESTADISTICAS_EN_EDUCACION_BASIC!$C$3:$AK$127,13,0)</f>
        <v>55.7</v>
      </c>
      <c r="EM534" s="18" t="str">
        <f>VLOOKUP($A534,[9]ESTADISTICAS_EN_EDUCACION_BASIC!$C$3:$AK$127,8,0)</f>
        <v>31.9</v>
      </c>
      <c r="EN534" s="18">
        <f>VLOOKUP($A534,[9]ESTADISTICAS_EN_EDUCACION_BASIC!$C$3:$AK$127,20,0)</f>
        <v>0</v>
      </c>
      <c r="EO534" s="18" t="str">
        <f>VLOOKUP($A534,[9]ESTADISTICAS_EN_EDUCACION_BASIC!$C$3:$AK$127,30,0)</f>
        <v>2.01</v>
      </c>
      <c r="EP534" s="18">
        <v>0</v>
      </c>
      <c r="EQ534" s="18">
        <v>0</v>
      </c>
      <c r="ER534" s="38">
        <v>0</v>
      </c>
      <c r="ES534" s="18">
        <v>0</v>
      </c>
      <c r="ET534" s="38">
        <v>0</v>
      </c>
      <c r="EU534" s="18">
        <v>0</v>
      </c>
      <c r="EV534" s="38">
        <v>0</v>
      </c>
      <c r="EW534" s="18">
        <v>0</v>
      </c>
      <c r="EX534" s="31"/>
      <c r="EY534" s="188">
        <v>69.705093833780168</v>
      </c>
      <c r="EZ534" s="189">
        <v>26</v>
      </c>
      <c r="FA534" s="188">
        <v>73.846153846153854</v>
      </c>
      <c r="FB534" s="189">
        <v>24</v>
      </c>
      <c r="FC534" s="18">
        <v>0</v>
      </c>
      <c r="FD534" s="18">
        <v>0</v>
      </c>
      <c r="FE534" s="38">
        <f>VLOOKUP(A534,[10]Hoja16!$A$1:$D$88,4,0)</f>
        <v>59.559261465157839</v>
      </c>
      <c r="FF534" s="18">
        <f>VLOOKUP(A534,[10]Hoja16!$A$1:$D$88,2,0)</f>
        <v>1</v>
      </c>
      <c r="FG534" s="18">
        <v>0</v>
      </c>
      <c r="FH534" s="18">
        <v>0</v>
      </c>
      <c r="FI534" s="18">
        <v>0</v>
      </c>
      <c r="FJ534" s="18">
        <v>0</v>
      </c>
      <c r="FK534" s="38">
        <f>VLOOKUP(A534,[10]Hoja19!$A$1:$D$97,4,0)</f>
        <v>59.559261465157839</v>
      </c>
      <c r="FL534" s="18">
        <f>VLOOKUP(A534,[10]Hoja19!$A$1:$D$97,2,0)</f>
        <v>1</v>
      </c>
      <c r="FM534" s="38">
        <v>0</v>
      </c>
      <c r="FN534" s="18">
        <v>0</v>
      </c>
      <c r="FO534" s="38">
        <v>0</v>
      </c>
      <c r="FP534" s="18">
        <v>0</v>
      </c>
      <c r="FQ534" s="38">
        <v>0</v>
      </c>
      <c r="FR534" s="18">
        <v>0</v>
      </c>
      <c r="FS534" s="38">
        <f>VLOOKUP(A534,'[3]2019'!$A$8:$M$140,13,0)</f>
        <v>1.272264631043257</v>
      </c>
      <c r="FT534" s="18">
        <f>VLOOKUP(A534,'[3]2019'!$A$8:$M$140,12,0)</f>
        <v>1</v>
      </c>
      <c r="FU534" s="38">
        <f>VLOOKUP(A534,'[3]2019'!$A$8:$O$140,15,0)</f>
        <v>4.3415340086830687</v>
      </c>
      <c r="FV534" s="18">
        <f>VLOOKUP(A534,'[3]2019'!$A$8:$O$140,14,0)</f>
        <v>3</v>
      </c>
      <c r="FW534" s="31"/>
      <c r="FX534" s="31"/>
      <c r="FY534" s="31"/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31"/>
      <c r="GY534" s="31"/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31"/>
      <c r="HL534" s="31"/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31"/>
      <c r="HY534" s="31"/>
      <c r="HZ534" s="31"/>
      <c r="IA534" s="31"/>
      <c r="IB534" s="31"/>
      <c r="IC534" s="31"/>
      <c r="ID534" s="31"/>
      <c r="IE534" s="31"/>
      <c r="IF534" s="31"/>
      <c r="IG534" s="31"/>
      <c r="IH534" s="31"/>
      <c r="II534" s="31"/>
    </row>
    <row r="535" spans="1:243" s="11" customFormat="1" ht="12.75">
      <c r="A535" s="17" t="s">
        <v>1258</v>
      </c>
      <c r="B535" s="18" t="s">
        <v>1259</v>
      </c>
      <c r="C535" s="17" t="s">
        <v>598</v>
      </c>
      <c r="D535" s="25">
        <v>1</v>
      </c>
      <c r="E535" s="27">
        <v>2019</v>
      </c>
      <c r="F535" s="31"/>
      <c r="G535" s="194">
        <v>85484</v>
      </c>
      <c r="H535" s="194">
        <v>74142</v>
      </c>
      <c r="I535" s="194">
        <v>11342</v>
      </c>
      <c r="J535" s="200">
        <v>107.3</v>
      </c>
      <c r="K535" s="40">
        <f>VLOOKUP(A535,'[6]1.COBERTURA  DANE'!$B$7:$G$139,5,0)</f>
        <v>58556</v>
      </c>
      <c r="L535" s="26">
        <v>11.19</v>
      </c>
      <c r="M535" s="32">
        <v>6109</v>
      </c>
      <c r="N535" s="187">
        <v>4947</v>
      </c>
      <c r="O535" s="187">
        <v>2560</v>
      </c>
      <c r="P535" s="187">
        <v>2387</v>
      </c>
      <c r="Q535" s="196">
        <f>VLOOKUP($A535,[7]Hoja1!$A$1:$H$3750,6,0)</f>
        <v>5893</v>
      </c>
      <c r="R535" s="196">
        <f>VLOOKUP($A535,[7]Hoja1!$A$1:$H$3750,7,0)</f>
        <v>3050</v>
      </c>
      <c r="S535" s="196">
        <f>VLOOKUP($A535,[7]Hoja1!$A$1:$H$3750,8,0)</f>
        <v>2843</v>
      </c>
      <c r="T535" s="187">
        <v>4495</v>
      </c>
      <c r="U535" s="187">
        <v>2328</v>
      </c>
      <c r="V535" s="187">
        <v>2167</v>
      </c>
      <c r="W535" s="198">
        <f>VLOOKUP($A535,[7]Hoja1!$A$1:$K$3750,9,0)</f>
        <v>5226</v>
      </c>
      <c r="X535" s="198">
        <f>VLOOKUP($A535,[7]Hoja1!$A$1:$K$3750,10,0)</f>
        <v>2703</v>
      </c>
      <c r="Y535" s="198">
        <f>VLOOKUP($A535,[7]Hoja1!$A$1:$K$3750,11,0)</f>
        <v>2523</v>
      </c>
      <c r="Z535" s="187">
        <v>4211</v>
      </c>
      <c r="AA535" s="187">
        <v>2160</v>
      </c>
      <c r="AB535" s="187">
        <v>2051</v>
      </c>
      <c r="AC535" s="198">
        <f>VLOOKUP(A535,[7]Hoja1!$A$1:$Q$3765,12,0)</f>
        <v>5320</v>
      </c>
      <c r="AD535" s="198">
        <f>VLOOKUP($A535,[7]Hoja1!$A$1:$Q$3765,13,0)</f>
        <v>2693</v>
      </c>
      <c r="AE535" s="198">
        <f>VLOOKUP($A535,[7]Hoja1!$A$1:$Q$3750,14,0)</f>
        <v>2627</v>
      </c>
      <c r="AF535" s="187">
        <v>4937</v>
      </c>
      <c r="AG535" s="187">
        <v>2456</v>
      </c>
      <c r="AH535" s="187">
        <v>2481</v>
      </c>
      <c r="AI535" s="198">
        <f>VLOOKUP($A535,[7]Hoja1!$A$1:$Q$3750,15,0)</f>
        <v>15474</v>
      </c>
      <c r="AJ535" s="198">
        <f>VLOOKUP($A535,[7]Hoja1!$A$1:$Q$3750,16,0)</f>
        <v>7432</v>
      </c>
      <c r="AK535" s="198">
        <f>VLOOKUP($A535,[7]Hoja1!$A$1:$Q$3750,17,0)</f>
        <v>8042</v>
      </c>
      <c r="AL535" s="187">
        <v>6759</v>
      </c>
      <c r="AM535" s="187">
        <v>3268</v>
      </c>
      <c r="AN535" s="187">
        <v>3491</v>
      </c>
      <c r="AO535" s="31"/>
      <c r="AP535" s="31"/>
      <c r="AQ535" s="31"/>
      <c r="AR535" s="31"/>
      <c r="AS535" s="27"/>
      <c r="AT535" s="31"/>
      <c r="AU535" s="31"/>
      <c r="AV535" s="31"/>
      <c r="AW535" s="31"/>
      <c r="AX535" s="38">
        <f>VLOOKUP(A535,[2]INFANTIL!$A$8:$AE$140,31,0)</f>
        <v>2.5062656641604009</v>
      </c>
      <c r="AY535" s="18">
        <f>VLOOKUP(A535,[2]INFANTIL!$A$8:$AE$140,30,0)</f>
        <v>2</v>
      </c>
      <c r="AZ535" s="199">
        <f>VLOOKUP(A535,'[3]2019'!$A$8:$E$140,5,0)</f>
        <v>0.60642813826561559</v>
      </c>
      <c r="BA535" s="23">
        <f>VLOOKUP(A535,'[3]2019'!$A$8:$F$140,4,0)</f>
        <v>3</v>
      </c>
      <c r="BB535" s="22">
        <f>VLOOKUP(A535,'[2]MATERNAS DIRECTAS'!$A$8:$AE$140,31,0)</f>
        <v>0</v>
      </c>
      <c r="BC535" s="23">
        <f>VLOOKUP(A535,'[2]MATERNAS DIRECTAS'!$A$8:$AE$140,30,0)</f>
        <v>0</v>
      </c>
      <c r="BD535" s="28">
        <v>0</v>
      </c>
      <c r="BE535" s="27">
        <v>0</v>
      </c>
      <c r="BF535" s="38">
        <f>VLOOKUP(A535,[8]Controles!$A$7:$P$139,12,0)</f>
        <v>2.7568922305764412</v>
      </c>
      <c r="BG535" s="18">
        <f>VLOOKUP(A535,[8]Controles!$A$7:$L$139,11,0)</f>
        <v>22</v>
      </c>
      <c r="BH535" s="38">
        <f>VLOOKUP(A535,[8]Peso!$A$7:$D$139,4,0)</f>
        <v>10.651629072681704</v>
      </c>
      <c r="BI535" s="18">
        <f>VLOOKUP(A535,[8]Peso!$A$7:$D$139,3,0)</f>
        <v>85</v>
      </c>
      <c r="BJ535" s="22">
        <f>VLOOKUP(A535,'[2]EDA &lt; 5AÑOS'!$A$8:$AE$140,31,0)</f>
        <v>0</v>
      </c>
      <c r="BK535" s="23">
        <f>VLOOKUP(A535,'[2]EDA &lt; 5AÑOS'!$A$8:$AE$140,30,0)</f>
        <v>0</v>
      </c>
      <c r="BL535" s="22">
        <f>VLOOKUP(A535,'[2]IRA &lt; 5AÑOS'!$A$8:$AE$140,31,0)</f>
        <v>0</v>
      </c>
      <c r="BM535" s="23">
        <f>VLOOKUP(A535,'[2]IRA &lt; 5AÑOS'!$A$8:$AE$140,30,0)</f>
        <v>0</v>
      </c>
      <c r="BN535" s="18">
        <v>0</v>
      </c>
      <c r="BO535" s="18">
        <v>0</v>
      </c>
      <c r="BP535" s="18">
        <v>0</v>
      </c>
      <c r="BQ535" s="18">
        <v>0</v>
      </c>
      <c r="BR535" s="37">
        <v>0</v>
      </c>
      <c r="BS535" s="26">
        <v>0</v>
      </c>
      <c r="BT535" s="18">
        <v>0</v>
      </c>
      <c r="BU535" s="18">
        <v>0</v>
      </c>
      <c r="BV535" s="201">
        <v>1.2237762237762238E-2</v>
      </c>
      <c r="BW535" s="201">
        <v>0.82167832167832167</v>
      </c>
      <c r="BX535" s="201">
        <v>0.91958041958041958</v>
      </c>
      <c r="BY535" s="201">
        <v>0.81993006993006989</v>
      </c>
      <c r="BZ535" s="201">
        <v>0.85139860139860135</v>
      </c>
      <c r="CA535" s="201">
        <v>0.84355828220858897</v>
      </c>
      <c r="CB535" s="201">
        <v>0.8573619631901841</v>
      </c>
      <c r="CC535" s="18" t="str">
        <f>VLOOKUP(A535,[9]ESTADISTICAS_EN_EDUCACION_BASIC!$C$3:$AK$127,10,0)</f>
        <v>120.2</v>
      </c>
      <c r="CD535" s="18">
        <f>VLOOKUP(A535,[9]ESTADISTICAS_EN_EDUCACION_BASIC!$C$3:$AK$158,5,0)</f>
        <v>100</v>
      </c>
      <c r="CE535" s="18" t="str">
        <f>VLOOKUP(A535,[9]ESTADISTICAS_EN_EDUCACION_BASIC!$C$3:$AK$127,17,0)</f>
        <v>6.45</v>
      </c>
      <c r="CF535" s="24"/>
      <c r="CG535" s="24"/>
      <c r="CH535" s="20" t="e">
        <f>VLOOKUP(A535,#REF!,4,0)</f>
        <v>#REF!</v>
      </c>
      <c r="CI535" s="21" t="e">
        <f>VLOOKUP(A535,#REF!,2,0)</f>
        <v>#REF!</v>
      </c>
      <c r="CJ535" s="38">
        <f>VLOOKUP(A535,'[3]2019'!$A$8:$G$140,7,0)</f>
        <v>0.22246941045606231</v>
      </c>
      <c r="CK535" s="18">
        <f>VLOOKUP(A535,'[3]2019'!$A$9:$G$140,6,0)</f>
        <v>1</v>
      </c>
      <c r="CL535" s="18">
        <v>20.41</v>
      </c>
      <c r="CM535" s="26">
        <v>1</v>
      </c>
      <c r="CN535" s="38">
        <v>118.78</v>
      </c>
      <c r="CO535" s="18">
        <v>7</v>
      </c>
      <c r="CP535" s="38">
        <v>40.82</v>
      </c>
      <c r="CQ535" s="26">
        <v>2</v>
      </c>
      <c r="CR535" s="38">
        <v>19.14</v>
      </c>
      <c r="CS535" s="26">
        <v>1</v>
      </c>
      <c r="CT535" s="18">
        <v>0</v>
      </c>
      <c r="CU535" s="18">
        <v>0</v>
      </c>
      <c r="CV535" s="18">
        <v>0</v>
      </c>
      <c r="CW535" s="18">
        <v>0</v>
      </c>
      <c r="CX535" s="26">
        <v>19.14</v>
      </c>
      <c r="CY535" s="26">
        <v>1</v>
      </c>
      <c r="CZ535" s="38">
        <v>0</v>
      </c>
      <c r="DA535" s="18">
        <v>0</v>
      </c>
      <c r="DB535" s="38">
        <f>VLOOKUP(A535,'[3]2019'!$A$8:$I$140,9,0)</f>
        <v>0.23747328425552125</v>
      </c>
      <c r="DC535" s="18">
        <f>VLOOKUP(A535,'[3]2019'!$A$8:$I$140,8,0)</f>
        <v>1</v>
      </c>
      <c r="DD535" s="18" t="str">
        <f>VLOOKUP(A535,[9]ESTADISTICAS_EN_EDUCACION_BASIC!$C$3:$AK$127,11,0)</f>
        <v>137.2</v>
      </c>
      <c r="DE535" s="18" t="str">
        <f>VLOOKUP($A535,[9]ESTADISTICAS_EN_EDUCACION_BASIC!$C$3:$AK$127,6,0)</f>
        <v>118.7</v>
      </c>
      <c r="DF535" s="18" t="str">
        <f>VLOOKUP($A535,[9]ESTADISTICAS_EN_EDUCACION_BASIC!$C$3:$AK$127,18,0)</f>
        <v>5.22</v>
      </c>
      <c r="DG535" s="18" t="str">
        <f>VLOOKUP($A535,[9]ESTADISTICAS_EN_EDUCACION_BASIC!$C$3:$AK$127,28,0)</f>
        <v>6.2</v>
      </c>
      <c r="DH535" s="38">
        <f>VLOOKUP(A535,[10]Hoja4!$A$1:$D$63,4,0)</f>
        <v>38.270187523918871</v>
      </c>
      <c r="DI535" s="18">
        <f>VLOOKUP(A535,[10]Hoja4!$A$1:$D$63,2,0)</f>
        <v>2</v>
      </c>
      <c r="DJ535" s="38">
        <f>VLOOKUP(A535,'[10]AS 6 - 11'!$A$1:$D$84,4,0)</f>
        <v>95.675468809797167</v>
      </c>
      <c r="DK535" s="18">
        <f>VLOOKUP(A535,'[10]AS 6 - 11'!$A$1:$D$84,2,0)</f>
        <v>5</v>
      </c>
      <c r="DL535" s="38">
        <f>VLOOKUP(A535,'[10]VIPNAL 6 - 11'!$A$1:$D$28,4,0)</f>
        <v>19.135093761959435</v>
      </c>
      <c r="DM535" s="18">
        <f>VLOOKUP(A535,'[10]VIPNAL 6 - 11'!$A$1:$D$28,2,0)</f>
        <v>1</v>
      </c>
      <c r="DN535" s="38">
        <f>VLOOKUP(A535,[10]Hoja8!$A$1:$D$72,4,0)</f>
        <v>75.187969924812037</v>
      </c>
      <c r="DO535" s="18">
        <f>VLOOKUP(A535,[10]Hoja8!$A$1:$D$72,2,0)</f>
        <v>4</v>
      </c>
      <c r="DP535" s="38">
        <f>VLOOKUP(A535,[10]Hoja10!$A$1:$D$61,4,0)</f>
        <v>18.796992481203009</v>
      </c>
      <c r="DQ535" s="18">
        <f>VLOOKUP(A535,[10]Hoja10!$A$1:$D$61,2,0)</f>
        <v>1</v>
      </c>
      <c r="DR535" s="38">
        <f>VLOOKUP(A535,[10]Hoja11!$A$1:$D$24,4,0)</f>
        <v>18.796992481203009</v>
      </c>
      <c r="DS535" s="18">
        <f>VLOOKUP(A535,[10]Hoja11!$A$1:$D$24,2,0)</f>
        <v>1</v>
      </c>
      <c r="DT535" s="18">
        <v>0</v>
      </c>
      <c r="DU535" s="18">
        <v>0</v>
      </c>
      <c r="DV535" s="18">
        <v>0</v>
      </c>
      <c r="DW535" s="18">
        <v>0</v>
      </c>
      <c r="DX535" s="18">
        <v>0</v>
      </c>
      <c r="DY535" s="18">
        <v>0</v>
      </c>
      <c r="DZ535" s="188">
        <v>0.48756704046806432</v>
      </c>
      <c r="EA535" s="189">
        <v>1</v>
      </c>
      <c r="EB535" s="188">
        <v>17.734784361144701</v>
      </c>
      <c r="EC535" s="189">
        <v>44</v>
      </c>
      <c r="ED535" s="38">
        <f>VLOOKUP(A535,'[3]2019'!$A$8:$K$140,11,0)</f>
        <v>0.40510431436094796</v>
      </c>
      <c r="EE535" s="18">
        <f>VLOOKUP(A535,'[3]2019'!$A$8:$K$140,10,0)</f>
        <v>2</v>
      </c>
      <c r="EF535" s="18" t="str">
        <f>VLOOKUP($A535,[9]ESTADISTICAS_EN_EDUCACION_BASIC!$C$3:$AK$127,11,0)</f>
        <v>137.2</v>
      </c>
      <c r="EG535" s="18" t="str">
        <f>VLOOKUP($A535,[9]ESTADISTICAS_EN_EDUCACION_BASIC!$C$3:$AK$127,7,0)</f>
        <v>104.6</v>
      </c>
      <c r="EH535" s="18" t="str">
        <f>VLOOKUP($A535,[9]ESTADISTICAS_EN_EDUCACION_BASIC!$C$3:$AK$127,18,0)</f>
        <v>5.22</v>
      </c>
      <c r="EI535" s="18" t="str">
        <f>VLOOKUP($A535,[9]ESTADISTICAS_EN_EDUCACION_BASIC!$C$3:$AK$127,29,0)</f>
        <v>11.87</v>
      </c>
      <c r="EJ535" s="31"/>
      <c r="EK535" s="31"/>
      <c r="EL535" s="18" t="str">
        <f>VLOOKUP($A535,[9]ESTADISTICAS_EN_EDUCACION_BASIC!$C$3:$AK$127,13,0)</f>
        <v>101.3</v>
      </c>
      <c r="EM535" s="18" t="str">
        <f>VLOOKUP($A535,[9]ESTADISTICAS_EN_EDUCACION_BASIC!$C$3:$AK$127,8,0)</f>
        <v>71.8</v>
      </c>
      <c r="EN535" s="18" t="str">
        <f>VLOOKUP($A535,[9]ESTADISTICAS_EN_EDUCACION_BASIC!$C$3:$AK$127,20,0)</f>
        <v>4.24</v>
      </c>
      <c r="EO535" s="18" t="str">
        <f>VLOOKUP($A535,[9]ESTADISTICAS_EN_EDUCACION_BASIC!$C$3:$AK$127,30,0)</f>
        <v>8.78</v>
      </c>
      <c r="EP535" s="38">
        <f>VLOOKUP(A535,[10]Hoja2!$A$1:$D$72,4,0)</f>
        <v>75.187969924812037</v>
      </c>
      <c r="EQ535" s="18">
        <f>VLOOKUP(A535,[10]Hoja2!$A$1:$D$72,2,0)</f>
        <v>4</v>
      </c>
      <c r="ER535" s="38">
        <f>VLOOKUP(A535,[10]Hoja3!$A$1:$D$89,4,0)</f>
        <v>169.17293233082708</v>
      </c>
      <c r="ES535" s="18">
        <f>VLOOKUP(A535,[10]Hoja3!$A$1:$D$89,2,0)</f>
        <v>9</v>
      </c>
      <c r="ET535" s="38">
        <f>VLOOKUP(A535,[10]Hoja5!$A$1:$D$76,4,0)</f>
        <v>112.78195488721805</v>
      </c>
      <c r="EU535" s="18">
        <f>VLOOKUP(A535,[10]Hoja5!$A$1:$D$75,2,0)</f>
        <v>6</v>
      </c>
      <c r="EV535" s="38">
        <f>VLOOKUP(A535,[10]Hoja7!$A$1:$D$76,4,0)</f>
        <v>93.984962406015029</v>
      </c>
      <c r="EW535" s="18">
        <f>VLOOKUP(A535,[10]Hoja7!$A$1:$D$77,2,0)</f>
        <v>5</v>
      </c>
      <c r="EX535" s="31"/>
      <c r="EY535" s="188">
        <v>42.967631051274708</v>
      </c>
      <c r="EZ535" s="189">
        <v>150</v>
      </c>
      <c r="FA535" s="188">
        <v>52.390757263784032</v>
      </c>
      <c r="FB535" s="189">
        <v>229</v>
      </c>
      <c r="FC535" s="38">
        <f>VLOOKUP(A535,[10]Hoja15!$A$1:$D$63,4,0)</f>
        <v>19.387359441644048</v>
      </c>
      <c r="FD535" s="18">
        <f>VLOOKUP(A535,[10]Hoja15!$A$1:$D$63,2,0)</f>
        <v>3</v>
      </c>
      <c r="FE535" s="38">
        <f>VLOOKUP(A535,[10]Hoja16!$A$1:$D$88,4,0)</f>
        <v>12.924906294429366</v>
      </c>
      <c r="FF535" s="18">
        <f>VLOOKUP(A535,[10]Hoja16!$A$1:$D$88,2,0)</f>
        <v>2</v>
      </c>
      <c r="FG535" s="18">
        <v>0</v>
      </c>
      <c r="FH535" s="18">
        <v>0</v>
      </c>
      <c r="FI535" s="38">
        <f>VLOOKUP(A535,[10]Hoja18!$A$1:$D$40,4,0)</f>
        <v>19.387359441644048</v>
      </c>
      <c r="FJ535" s="18">
        <f>VLOOKUP(A535,[10]Hoja18!$A$1:$D$40,2,0)</f>
        <v>3</v>
      </c>
      <c r="FK535" s="38">
        <f>VLOOKUP(A535,[10]Hoja19!$A$1:$D$97,4,0)</f>
        <v>51.699625177717465</v>
      </c>
      <c r="FL535" s="18">
        <f>VLOOKUP(A535,[10]Hoja19!$A$1:$D$97,2,0)</f>
        <v>8</v>
      </c>
      <c r="FM535" s="38">
        <f>VLOOKUP(A535,[10]Hoja20!$A$1:$D$91,4,0)</f>
        <v>103.39925035543493</v>
      </c>
      <c r="FN535" s="18">
        <f>VLOOKUP(A535,[10]Hoja20!$A$1:$D$91,2,0)</f>
        <v>16</v>
      </c>
      <c r="FO535" s="38">
        <f>VLOOKUP(A535,[10]Hoja21!$A$1:$D$101,4,0)</f>
        <v>297.27284477187538</v>
      </c>
      <c r="FP535" s="18">
        <f>VLOOKUP(A535,[10]Hoja21!$A$1:$D$101,2,0)</f>
        <v>46</v>
      </c>
      <c r="FQ535" s="38">
        <f>VLOOKUP(A535,[10]Hoja22!$A$1:$D$60,4,0)</f>
        <v>32.312265736073414</v>
      </c>
      <c r="FR535" s="18">
        <f>VLOOKUP(A535,[10]Hoja22!$A$1:$D$60,2,0)</f>
        <v>5</v>
      </c>
      <c r="FS535" s="38">
        <f>VLOOKUP(A535,'[3]2019'!$A$8:$M$140,13,0)</f>
        <v>0.29590176061547568</v>
      </c>
      <c r="FT535" s="18">
        <f>VLOOKUP(A535,'[3]2019'!$A$8:$M$140,12,0)</f>
        <v>2</v>
      </c>
      <c r="FU535" s="38">
        <f>VLOOKUP(A535,'[3]2019'!$A$8:$O$140,15,0)</f>
        <v>0.48227634434530986</v>
      </c>
      <c r="FV535" s="18">
        <f>VLOOKUP(A535,'[3]2019'!$A$8:$O$140,14,0)</f>
        <v>4</v>
      </c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</row>
    <row r="536" spans="1:243" s="11" customFormat="1" ht="12.75">
      <c r="A536" s="17" t="s">
        <v>1269</v>
      </c>
      <c r="B536" s="18" t="s">
        <v>1270</v>
      </c>
      <c r="C536" s="17" t="s">
        <v>466</v>
      </c>
      <c r="D536" s="25">
        <v>6</v>
      </c>
      <c r="E536" s="27">
        <v>2019</v>
      </c>
      <c r="F536" s="31"/>
      <c r="G536" s="194">
        <v>18218</v>
      </c>
      <c r="H536" s="194">
        <v>6872</v>
      </c>
      <c r="I536" s="194">
        <v>11346</v>
      </c>
      <c r="J536" s="200">
        <v>12.84</v>
      </c>
      <c r="K536" s="40">
        <f>VLOOKUP(A536,'[6]1.COBERTURA  DANE'!$B$7:$G$139,5,0)</f>
        <v>2225</v>
      </c>
      <c r="L536" s="26">
        <v>73.94</v>
      </c>
      <c r="M536" s="32">
        <v>12810</v>
      </c>
      <c r="N536" s="187">
        <v>1414</v>
      </c>
      <c r="O536" s="187">
        <v>707</v>
      </c>
      <c r="P536" s="187">
        <v>707</v>
      </c>
      <c r="Q536" s="196">
        <f>VLOOKUP($A536,[7]Hoja1!$A$1:$H$3750,6,0)</f>
        <v>1698</v>
      </c>
      <c r="R536" s="196">
        <f>VLOOKUP($A536,[7]Hoja1!$A$1:$H$3750,7,0)</f>
        <v>849</v>
      </c>
      <c r="S536" s="196">
        <f>VLOOKUP($A536,[7]Hoja1!$A$1:$H$3750,8,0)</f>
        <v>849</v>
      </c>
      <c r="T536" s="187">
        <v>1442</v>
      </c>
      <c r="U536" s="187">
        <v>717</v>
      </c>
      <c r="V536" s="187">
        <v>725</v>
      </c>
      <c r="W536" s="198">
        <f>VLOOKUP($A536,[7]Hoja1!$A$1:$K$3750,9,0)</f>
        <v>1753</v>
      </c>
      <c r="X536" s="198">
        <f>VLOOKUP($A536,[7]Hoja1!$A$1:$K$3750,10,0)</f>
        <v>869</v>
      </c>
      <c r="Y536" s="198">
        <f>VLOOKUP($A536,[7]Hoja1!$A$1:$K$3750,11,0)</f>
        <v>884</v>
      </c>
      <c r="Z536" s="187">
        <v>1505</v>
      </c>
      <c r="AA536" s="187">
        <v>747</v>
      </c>
      <c r="AB536" s="187">
        <v>758</v>
      </c>
      <c r="AC536" s="198">
        <f>VLOOKUP(A536,[7]Hoja1!$A$1:$Q$3765,12,0)</f>
        <v>1840</v>
      </c>
      <c r="AD536" s="198">
        <f>VLOOKUP($A536,[7]Hoja1!$A$1:$Q$3765,13,0)</f>
        <v>919</v>
      </c>
      <c r="AE536" s="198">
        <f>VLOOKUP($A536,[7]Hoja1!$A$1:$Q$3750,14,0)</f>
        <v>921</v>
      </c>
      <c r="AF536" s="187">
        <v>1543</v>
      </c>
      <c r="AG536" s="187">
        <v>774</v>
      </c>
      <c r="AH536" s="187">
        <v>769</v>
      </c>
      <c r="AI536" s="198">
        <f>VLOOKUP($A536,[7]Hoja1!$A$1:$Q$3750,15,0)</f>
        <v>3138</v>
      </c>
      <c r="AJ536" s="198">
        <f>VLOOKUP($A536,[7]Hoja1!$A$1:$Q$3750,16,0)</f>
        <v>1601</v>
      </c>
      <c r="AK536" s="198">
        <f>VLOOKUP($A536,[7]Hoja1!$A$1:$Q$3750,17,0)</f>
        <v>1537</v>
      </c>
      <c r="AL536" s="187">
        <v>1442</v>
      </c>
      <c r="AM536" s="187">
        <v>733</v>
      </c>
      <c r="AN536" s="187">
        <v>709</v>
      </c>
      <c r="AO536" s="31"/>
      <c r="AP536" s="31"/>
      <c r="AQ536" s="31"/>
      <c r="AR536" s="31"/>
      <c r="AS536" s="27"/>
      <c r="AT536" s="31"/>
      <c r="AU536" s="31"/>
      <c r="AV536" s="31"/>
      <c r="AW536" s="31"/>
      <c r="AX536" s="38">
        <f>VLOOKUP(A536,[2]INFANTIL!$A$8:$AE$140,31,0)</f>
        <v>11.627906976744185</v>
      </c>
      <c r="AY536" s="18">
        <f>VLOOKUP(A536,[2]INFANTIL!$A$8:$AE$140,30,0)</f>
        <v>2</v>
      </c>
      <c r="AZ536" s="199">
        <f>VLOOKUP(A536,'[3]2019'!$A$8:$E$140,5,0)</f>
        <v>2.1216407355021216</v>
      </c>
      <c r="BA536" s="23">
        <f>VLOOKUP(A536,'[3]2019'!$A$8:$F$140,4,0)</f>
        <v>3</v>
      </c>
      <c r="BB536" s="22">
        <f>VLOOKUP(A536,'[2]MATERNAS DIRECTAS'!$A$8:$AE$140,31,0)</f>
        <v>0</v>
      </c>
      <c r="BC536" s="23">
        <f>VLOOKUP(A536,'[2]MATERNAS DIRECTAS'!$A$8:$AE$140,30,0)</f>
        <v>0</v>
      </c>
      <c r="BD536" s="28">
        <v>0</v>
      </c>
      <c r="BE536" s="27">
        <v>0</v>
      </c>
      <c r="BF536" s="38">
        <f>VLOOKUP(A536,[8]Controles!$A$7:$P$139,12,0)</f>
        <v>9.8837209302325579</v>
      </c>
      <c r="BG536" s="18">
        <f>VLOOKUP(A536,[8]Controles!$A$7:$L$139,11,0)</f>
        <v>17</v>
      </c>
      <c r="BH536" s="38">
        <f>VLOOKUP(A536,[8]Peso!$A$7:$D$139,4,0)</f>
        <v>5.8139534883720927</v>
      </c>
      <c r="BI536" s="18">
        <f>VLOOKUP(A536,[8]Peso!$A$7:$D$139,3,0)</f>
        <v>10</v>
      </c>
      <c r="BJ536" s="22">
        <f>VLOOKUP(A536,'[2]EDA &lt; 5AÑOS'!$A$8:$AE$140,31,0)</f>
        <v>0</v>
      </c>
      <c r="BK536" s="23">
        <f>VLOOKUP(A536,'[2]EDA &lt; 5AÑOS'!$A$8:$AE$140,30,0)</f>
        <v>0</v>
      </c>
      <c r="BL536" s="22">
        <f>VLOOKUP(A536,'[2]IRA &lt; 5AÑOS'!$A$8:$AE$140,31,0)</f>
        <v>0</v>
      </c>
      <c r="BM536" s="23">
        <f>VLOOKUP(A536,'[2]IRA &lt; 5AÑOS'!$A$8:$AE$140,30,0)</f>
        <v>0</v>
      </c>
      <c r="BN536" s="26">
        <v>350.88</v>
      </c>
      <c r="BO536" s="18">
        <v>1</v>
      </c>
      <c r="BP536" s="18">
        <v>0</v>
      </c>
      <c r="BQ536" s="18">
        <v>0</v>
      </c>
      <c r="BR536" s="37">
        <v>0</v>
      </c>
      <c r="BS536" s="26">
        <v>0</v>
      </c>
      <c r="BT536" s="18">
        <v>0</v>
      </c>
      <c r="BU536" s="18">
        <v>0</v>
      </c>
      <c r="BV536" s="201">
        <v>0.34078212290502791</v>
      </c>
      <c r="BW536" s="201">
        <v>1.011173184357542</v>
      </c>
      <c r="BX536" s="201">
        <v>0.91061452513966479</v>
      </c>
      <c r="BY536" s="201">
        <v>0.95530726256983245</v>
      </c>
      <c r="BZ536" s="201">
        <v>0.94972067039106145</v>
      </c>
      <c r="CA536" s="201">
        <v>0.88950276243093918</v>
      </c>
      <c r="CB536" s="201">
        <v>0.90055248618784534</v>
      </c>
      <c r="CC536" s="18" t="str">
        <f>VLOOKUP(A536,[9]ESTADISTICAS_EN_EDUCACION_BASIC!$C$3:$AK$127,10,0)</f>
        <v>77.3</v>
      </c>
      <c r="CD536" s="18" t="str">
        <f>VLOOKUP(A536,[9]ESTADISTICAS_EN_EDUCACION_BASIC!$C$3:$AK$158,5,0)</f>
        <v>55.4</v>
      </c>
      <c r="CE536" s="18" t="str">
        <f>VLOOKUP(A536,[9]ESTADISTICAS_EN_EDUCACION_BASIC!$C$3:$AK$127,17,0)</f>
        <v>3.38</v>
      </c>
      <c r="CF536" s="24"/>
      <c r="CG536" s="24"/>
      <c r="CH536" s="20">
        <v>0</v>
      </c>
      <c r="CI536" s="21">
        <v>0</v>
      </c>
      <c r="CJ536" s="38">
        <f>VLOOKUP(A536,'[3]2019'!$A$8:$G$140,7,0)</f>
        <v>0</v>
      </c>
      <c r="CK536" s="18">
        <f>VLOOKUP(A536,'[3]2019'!$A$9:$G$140,6,0)</f>
        <v>0</v>
      </c>
      <c r="CL536" s="18">
        <v>0</v>
      </c>
      <c r="CM536" s="26">
        <v>0</v>
      </c>
      <c r="CN536" s="38">
        <v>495.4</v>
      </c>
      <c r="CO536" s="18">
        <v>7</v>
      </c>
      <c r="CP536" s="18">
        <v>0</v>
      </c>
      <c r="CQ536" s="18">
        <v>0</v>
      </c>
      <c r="CR536" s="18">
        <v>0</v>
      </c>
      <c r="CS536" s="18">
        <v>0</v>
      </c>
      <c r="CT536" s="18">
        <v>0</v>
      </c>
      <c r="CU536" s="18">
        <v>0</v>
      </c>
      <c r="CV536" s="18">
        <v>0</v>
      </c>
      <c r="CW536" s="18">
        <v>0</v>
      </c>
      <c r="CX536" s="18">
        <v>0</v>
      </c>
      <c r="CY536" s="18">
        <v>0</v>
      </c>
      <c r="CZ536" s="38">
        <v>0</v>
      </c>
      <c r="DA536" s="18">
        <v>0</v>
      </c>
      <c r="DB536" s="38">
        <f>VLOOKUP(A536,'[3]2019'!$A$8:$I$140,9,0)</f>
        <v>0</v>
      </c>
      <c r="DC536" s="18">
        <f>VLOOKUP(A536,'[3]2019'!$A$8:$I$140,8,0)</f>
        <v>0</v>
      </c>
      <c r="DD536" s="18" t="str">
        <f>VLOOKUP(A536,[9]ESTADISTICAS_EN_EDUCACION_BASIC!$C$3:$AK$127,11,0)</f>
        <v>123.5</v>
      </c>
      <c r="DE536" s="18" t="str">
        <f>VLOOKUP($A536,[9]ESTADISTICAS_EN_EDUCACION_BASIC!$C$3:$AK$127,6,0)</f>
        <v>87.8</v>
      </c>
      <c r="DF536" s="18" t="str">
        <f>VLOOKUP($A536,[9]ESTADISTICAS_EN_EDUCACION_BASIC!$C$3:$AK$127,18,0)</f>
        <v>5.31</v>
      </c>
      <c r="DG536" s="18" t="str">
        <f>VLOOKUP($A536,[9]ESTADISTICAS_EN_EDUCACION_BASIC!$C$3:$AK$127,28,0)</f>
        <v>0.59</v>
      </c>
      <c r="DH536" s="38">
        <v>0</v>
      </c>
      <c r="DI536" s="18">
        <v>0</v>
      </c>
      <c r="DJ536" s="38">
        <f>VLOOKUP(A536,'[10]AS 6 - 11'!$A$1:$D$84,4,0)</f>
        <v>684.54078722190536</v>
      </c>
      <c r="DK536" s="18">
        <f>VLOOKUP(A536,'[10]AS 6 - 11'!$A$1:$D$84,2,0)</f>
        <v>12</v>
      </c>
      <c r="DL536" s="38">
        <f>VLOOKUP(A536,'[10]VIPNAL 6 - 11'!$A$1:$D$28,4,0)</f>
        <v>57.045065601825435</v>
      </c>
      <c r="DM536" s="18">
        <f>VLOOKUP(A536,'[10]VIPNAL 6 - 11'!$A$1:$D$28,2,0)</f>
        <v>1</v>
      </c>
      <c r="DN536" s="38">
        <f>VLOOKUP(A536,[10]Hoja8!$A$1:$D$72,4,0)</f>
        <v>163.04347826086956</v>
      </c>
      <c r="DO536" s="18">
        <f>VLOOKUP(A536,[10]Hoja8!$A$1:$D$72,2,0)</f>
        <v>3</v>
      </c>
      <c r="DP536" s="18">
        <v>0</v>
      </c>
      <c r="DQ536" s="18">
        <v>0</v>
      </c>
      <c r="DR536" s="18">
        <v>0</v>
      </c>
      <c r="DS536" s="18">
        <v>0</v>
      </c>
      <c r="DT536" s="18">
        <v>0</v>
      </c>
      <c r="DU536" s="18">
        <v>0</v>
      </c>
      <c r="DV536" s="18">
        <v>0</v>
      </c>
      <c r="DW536" s="18">
        <v>0</v>
      </c>
      <c r="DX536" s="18">
        <v>0</v>
      </c>
      <c r="DY536" s="18">
        <v>0</v>
      </c>
      <c r="DZ536" s="188">
        <v>1.3192612137203166</v>
      </c>
      <c r="EA536" s="189">
        <v>1</v>
      </c>
      <c r="EB536" s="188">
        <v>58.517555266579976</v>
      </c>
      <c r="EC536" s="189">
        <v>45</v>
      </c>
      <c r="ED536" s="38">
        <f>VLOOKUP(A536,'[3]2019'!$A$8:$K$140,11,0)</f>
        <v>1.9442644199611148</v>
      </c>
      <c r="EE536" s="18">
        <f>VLOOKUP(A536,'[3]2019'!$A$8:$K$140,10,0)</f>
        <v>3</v>
      </c>
      <c r="EF536" s="18" t="str">
        <f>VLOOKUP($A536,[9]ESTADISTICAS_EN_EDUCACION_BASIC!$C$3:$AK$127,11,0)</f>
        <v>123.5</v>
      </c>
      <c r="EG536" s="18">
        <f>VLOOKUP($A536,[9]ESTADISTICAS_EN_EDUCACION_BASIC!$C$3:$AK$127,7,0)</f>
        <v>43</v>
      </c>
      <c r="EH536" s="18" t="str">
        <f>VLOOKUP($A536,[9]ESTADISTICAS_EN_EDUCACION_BASIC!$C$3:$AK$127,18,0)</f>
        <v>5.31</v>
      </c>
      <c r="EI536" s="18" t="str">
        <f>VLOOKUP($A536,[9]ESTADISTICAS_EN_EDUCACION_BASIC!$C$3:$AK$127,29,0)</f>
        <v>6.85</v>
      </c>
      <c r="EJ536" s="31"/>
      <c r="EK536" s="31"/>
      <c r="EL536" s="18" t="str">
        <f>VLOOKUP($A536,[9]ESTADISTICAS_EN_EDUCACION_BASIC!$C$3:$AK$127,13,0)</f>
        <v>36.9</v>
      </c>
      <c r="EM536" s="18" t="str">
        <f>VLOOKUP($A536,[9]ESTADISTICAS_EN_EDUCACION_BASIC!$C$3:$AK$127,8,0)</f>
        <v>18.2</v>
      </c>
      <c r="EN536" s="18" t="str">
        <f>VLOOKUP($A536,[9]ESTADISTICAS_EN_EDUCACION_BASIC!$C$3:$AK$127,20,0)</f>
        <v>2.71</v>
      </c>
      <c r="EO536" s="18" t="str">
        <f>VLOOKUP($A536,[9]ESTADISTICAS_EN_EDUCACION_BASIC!$C$3:$AK$127,30,0)</f>
        <v>10.41</v>
      </c>
      <c r="EP536" s="38">
        <f>VLOOKUP(A536,[10]Hoja2!$A$1:$D$72,4,0)</f>
        <v>163.04347826086956</v>
      </c>
      <c r="EQ536" s="18">
        <f>VLOOKUP(A536,[10]Hoja2!$A$1:$D$72,2,0)</f>
        <v>3</v>
      </c>
      <c r="ER536" s="38">
        <f>VLOOKUP(A536,[10]Hoja3!$A$1:$D$89,4,0)</f>
        <v>760.86956521739137</v>
      </c>
      <c r="ES536" s="18">
        <f>VLOOKUP(A536,[10]Hoja3!$A$1:$D$89,2,0)</f>
        <v>14</v>
      </c>
      <c r="ET536" s="38">
        <f>VLOOKUP(A536,[10]Hoja5!$A$1:$D$76,4,0)</f>
        <v>217.39130434782609</v>
      </c>
      <c r="EU536" s="18">
        <f>VLOOKUP(A536,[10]Hoja5!$A$1:$D$75,2,0)</f>
        <v>4</v>
      </c>
      <c r="EV536" s="38">
        <f>VLOOKUP(A536,[10]Hoja7!$A$1:$D$76,4,0)</f>
        <v>271.73913043478262</v>
      </c>
      <c r="EW536" s="18">
        <f>VLOOKUP(A536,[10]Hoja7!$A$1:$D$77,2,0)</f>
        <v>5</v>
      </c>
      <c r="EX536" s="31"/>
      <c r="EY536" s="190">
        <v>76.163610719323003</v>
      </c>
      <c r="EZ536" s="191">
        <v>54</v>
      </c>
      <c r="FA536" s="188">
        <v>54.012345679012341</v>
      </c>
      <c r="FB536" s="189">
        <v>35</v>
      </c>
      <c r="FC536" s="38">
        <f>VLOOKUP(A536,[10]Hoja15!$A$1:$D$63,4,0)</f>
        <v>63.73486297004461</v>
      </c>
      <c r="FD536" s="18">
        <f>VLOOKUP(A536,[10]Hoja15!$A$1:$D$63,2,0)</f>
        <v>2</v>
      </c>
      <c r="FE536" s="38">
        <f>VLOOKUP(A536,[10]Hoja16!$A$1:$D$88,4,0)</f>
        <v>95.602294455066925</v>
      </c>
      <c r="FF536" s="18">
        <f>VLOOKUP(A536,[10]Hoja16!$A$1:$D$88,2,0)</f>
        <v>3</v>
      </c>
      <c r="FG536" s="18">
        <v>0</v>
      </c>
      <c r="FH536" s="18">
        <v>0</v>
      </c>
      <c r="FI536" s="18">
        <v>0</v>
      </c>
      <c r="FJ536" s="18">
        <v>0</v>
      </c>
      <c r="FK536" s="38">
        <f>VLOOKUP(A536,[10]Hoja19!$A$1:$D$97,4,0)</f>
        <v>159.33715742511154</v>
      </c>
      <c r="FL536" s="18">
        <f>VLOOKUP(A536,[10]Hoja19!$A$1:$D$97,2,0)</f>
        <v>5</v>
      </c>
      <c r="FM536" s="38">
        <f>VLOOKUP(A536,[10]Hoja20!$A$1:$D$91,4,0)</f>
        <v>254.93945188017844</v>
      </c>
      <c r="FN536" s="18">
        <f>VLOOKUP(A536,[10]Hoja20!$A$1:$D$91,2,0)</f>
        <v>8</v>
      </c>
      <c r="FO536" s="38">
        <f>VLOOKUP(A536,[10]Hoja21!$A$1:$D$101,4,0)</f>
        <v>382.4091778202677</v>
      </c>
      <c r="FP536" s="18">
        <f>VLOOKUP(A536,[10]Hoja21!$A$1:$D$101,2,0)</f>
        <v>12</v>
      </c>
      <c r="FQ536" s="38">
        <v>0</v>
      </c>
      <c r="FR536" s="18">
        <v>0</v>
      </c>
      <c r="FS536" s="38">
        <f>VLOOKUP(A536,'[3]2019'!$A$8:$M$140,13,0)</f>
        <v>1.3869625520110958</v>
      </c>
      <c r="FT536" s="18">
        <f>VLOOKUP(A536,'[3]2019'!$A$8:$M$140,12,0)</f>
        <v>2</v>
      </c>
      <c r="FU536" s="38">
        <f>VLOOKUP(A536,'[3]2019'!$A$8:$O$140,15,0)</f>
        <v>2.2404779686333085</v>
      </c>
      <c r="FV536" s="18">
        <f>VLOOKUP(A536,'[3]2019'!$A$8:$O$140,14,0)</f>
        <v>3</v>
      </c>
      <c r="FW536" s="31"/>
      <c r="FX536" s="31"/>
      <c r="FY536" s="31"/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31"/>
      <c r="GY536" s="31"/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31"/>
      <c r="HL536" s="31"/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31"/>
      <c r="HY536" s="31"/>
      <c r="HZ536" s="31"/>
      <c r="IA536" s="31"/>
      <c r="IB536" s="31"/>
      <c r="IC536" s="31"/>
      <c r="ID536" s="31"/>
      <c r="IE536" s="31"/>
      <c r="IF536" s="31"/>
      <c r="IG536" s="31"/>
      <c r="IH536" s="31"/>
      <c r="II536" s="31"/>
    </row>
    <row r="537" spans="1:243" s="11" customFormat="1" ht="12.75">
      <c r="A537" s="17" t="s">
        <v>1276</v>
      </c>
      <c r="B537" s="18" t="s">
        <v>1277</v>
      </c>
      <c r="C537" s="17" t="s">
        <v>514</v>
      </c>
      <c r="D537" s="25">
        <v>6</v>
      </c>
      <c r="E537" s="27">
        <v>2019</v>
      </c>
      <c r="F537" s="31"/>
      <c r="G537" s="194">
        <v>7240</v>
      </c>
      <c r="H537" s="194">
        <v>2939</v>
      </c>
      <c r="I537" s="194">
        <v>4301</v>
      </c>
      <c r="J537" s="200">
        <v>24.2</v>
      </c>
      <c r="K537" s="40">
        <f>VLOOKUP(A537,'[6]1.COBERTURA  DANE'!$B$7:$G$139,5,0)</f>
        <v>1406</v>
      </c>
      <c r="L537" s="26">
        <v>74.099999999999994</v>
      </c>
      <c r="M537" s="32">
        <v>4305</v>
      </c>
      <c r="N537" s="187">
        <v>738</v>
      </c>
      <c r="O537" s="187">
        <v>378</v>
      </c>
      <c r="P537" s="187">
        <v>360</v>
      </c>
      <c r="Q537" s="196">
        <f>VLOOKUP($A537,[7]Hoja1!$A$1:$H$3750,6,0)</f>
        <v>882</v>
      </c>
      <c r="R537" s="196">
        <f>VLOOKUP($A537,[7]Hoja1!$A$1:$H$3750,7,0)</f>
        <v>452</v>
      </c>
      <c r="S537" s="196">
        <f>VLOOKUP($A537,[7]Hoja1!$A$1:$H$3750,8,0)</f>
        <v>430</v>
      </c>
      <c r="T537" s="187">
        <v>715</v>
      </c>
      <c r="U537" s="187">
        <v>367</v>
      </c>
      <c r="V537" s="187">
        <v>348</v>
      </c>
      <c r="W537" s="198">
        <f>VLOOKUP($A537,[7]Hoja1!$A$1:$K$3750,9,0)</f>
        <v>847</v>
      </c>
      <c r="X537" s="198">
        <f>VLOOKUP($A537,[7]Hoja1!$A$1:$K$3750,10,0)</f>
        <v>435</v>
      </c>
      <c r="Y537" s="198">
        <f>VLOOKUP($A537,[7]Hoja1!$A$1:$K$3750,11,0)</f>
        <v>412</v>
      </c>
      <c r="Z537" s="187">
        <v>690</v>
      </c>
      <c r="AA537" s="187">
        <v>357</v>
      </c>
      <c r="AB537" s="187">
        <v>333</v>
      </c>
      <c r="AC537" s="198">
        <f>VLOOKUP(A537,[7]Hoja1!$A$1:$Q$3765,12,0)</f>
        <v>817</v>
      </c>
      <c r="AD537" s="198">
        <f>VLOOKUP($A537,[7]Hoja1!$A$1:$Q$3765,13,0)</f>
        <v>427</v>
      </c>
      <c r="AE537" s="198">
        <f>VLOOKUP($A537,[7]Hoja1!$A$1:$Q$3750,14,0)</f>
        <v>390</v>
      </c>
      <c r="AF537" s="187">
        <v>665</v>
      </c>
      <c r="AG537" s="187">
        <v>348</v>
      </c>
      <c r="AH537" s="187">
        <v>317</v>
      </c>
      <c r="AI537" s="198">
        <f>VLOOKUP($A537,[7]Hoja1!$A$1:$Q$3750,15,0)</f>
        <v>1285</v>
      </c>
      <c r="AJ537" s="198">
        <f>VLOOKUP($A537,[7]Hoja1!$A$1:$Q$3750,16,0)</f>
        <v>650</v>
      </c>
      <c r="AK537" s="198">
        <f>VLOOKUP($A537,[7]Hoja1!$A$1:$Q$3750,17,0)</f>
        <v>635</v>
      </c>
      <c r="AL537" s="187">
        <v>605</v>
      </c>
      <c r="AM537" s="187">
        <v>305</v>
      </c>
      <c r="AN537" s="187">
        <v>300</v>
      </c>
      <c r="AO537" s="31"/>
      <c r="AP537" s="31"/>
      <c r="AQ537" s="31"/>
      <c r="AR537" s="31"/>
      <c r="AS537" s="27"/>
      <c r="AT537" s="31"/>
      <c r="AU537" s="31"/>
      <c r="AV537" s="31"/>
      <c r="AW537" s="31"/>
      <c r="AX537" s="38">
        <f>VLOOKUP(A537,[2]INFANTIL!$A$8:$AE$140,31,0)</f>
        <v>0</v>
      </c>
      <c r="AY537" s="18">
        <f>VLOOKUP(A537,[2]INFANTIL!$A$8:$AE$140,30,0)</f>
        <v>0</v>
      </c>
      <c r="AZ537" s="199">
        <f>VLOOKUP(A537,'[3]2019'!$A$8:$E$140,5,0)</f>
        <v>0</v>
      </c>
      <c r="BA537" s="23">
        <f>VLOOKUP(A537,'[3]2019'!$A$8:$F$140,4,0)</f>
        <v>0</v>
      </c>
      <c r="BB537" s="22">
        <f>VLOOKUP(A537,'[2]MATERNAS DIRECTAS'!$A$8:$AE$140,31,0)</f>
        <v>0</v>
      </c>
      <c r="BC537" s="23">
        <f>VLOOKUP(A537,'[2]MATERNAS DIRECTAS'!$A$8:$AE$140,30,0)</f>
        <v>0</v>
      </c>
      <c r="BD537" s="28">
        <v>0</v>
      </c>
      <c r="BE537" s="27">
        <v>0</v>
      </c>
      <c r="BF537" s="38">
        <f>VLOOKUP(A537,[8]Controles!$A$7:$P$139,12,0)</f>
        <v>2.5</v>
      </c>
      <c r="BG537" s="18">
        <f>VLOOKUP(A537,[8]Controles!$A$7:$L$139,11,0)</f>
        <v>2</v>
      </c>
      <c r="BH537" s="38">
        <f>VLOOKUP(A537,[8]Peso!$A$7:$D$139,4,0)</f>
        <v>7.5</v>
      </c>
      <c r="BI537" s="18">
        <f>VLOOKUP(A537,[8]Peso!$A$7:$D$139,3,0)</f>
        <v>6</v>
      </c>
      <c r="BJ537" s="22">
        <f>VLOOKUP(A537,'[2]EDA &lt; 5AÑOS'!$A$8:$AE$140,31,0)</f>
        <v>0</v>
      </c>
      <c r="BK537" s="23">
        <f>VLOOKUP(A537,'[2]EDA &lt; 5AÑOS'!$A$8:$AE$140,30,0)</f>
        <v>0</v>
      </c>
      <c r="BL537" s="22">
        <f>VLOOKUP(A537,'[2]IRA &lt; 5AÑOS'!$A$8:$AE$140,31,0)</f>
        <v>0</v>
      </c>
      <c r="BM537" s="23">
        <f>VLOOKUP(A537,'[2]IRA &lt; 5AÑOS'!$A$8:$AE$140,30,0)</f>
        <v>0</v>
      </c>
      <c r="BN537" s="18">
        <v>0</v>
      </c>
      <c r="BO537" s="18">
        <v>0</v>
      </c>
      <c r="BP537" s="18">
        <v>0</v>
      </c>
      <c r="BQ537" s="18">
        <v>0</v>
      </c>
      <c r="BR537" s="37">
        <v>0</v>
      </c>
      <c r="BS537" s="26">
        <v>0</v>
      </c>
      <c r="BT537" s="18">
        <v>0</v>
      </c>
      <c r="BU537" s="18">
        <v>0</v>
      </c>
      <c r="BV537" s="201">
        <v>0.32653061224489793</v>
      </c>
      <c r="BW537" s="201">
        <v>0.98979591836734693</v>
      </c>
      <c r="BX537" s="201">
        <v>0.94897959183673475</v>
      </c>
      <c r="BY537" s="201">
        <v>0.98979591836734693</v>
      </c>
      <c r="BZ537" s="201">
        <v>0.98979591836734693</v>
      </c>
      <c r="CA537" s="201">
        <v>0.79807692307692313</v>
      </c>
      <c r="CB537" s="203">
        <v>0.95192307692307687</v>
      </c>
      <c r="CC537" s="18" t="str">
        <f>VLOOKUP(A537,[9]ESTADISTICAS_EN_EDUCACION_BASIC!$C$3:$AK$127,10,0)</f>
        <v>90.3</v>
      </c>
      <c r="CD537" s="18" t="str">
        <f>VLOOKUP(A537,[9]ESTADISTICAS_EN_EDUCACION_BASIC!$C$3:$AK$158,5,0)</f>
        <v>80.6</v>
      </c>
      <c r="CE537" s="18">
        <f>VLOOKUP(A537,[9]ESTADISTICAS_EN_EDUCACION_BASIC!$C$3:$AK$127,17,0)</f>
        <v>0</v>
      </c>
      <c r="CF537" s="24"/>
      <c r="CG537" s="24"/>
      <c r="CH537" s="20">
        <v>0</v>
      </c>
      <c r="CI537" s="21">
        <v>0</v>
      </c>
      <c r="CJ537" s="38">
        <f>VLOOKUP(A537,'[3]2019'!$A$8:$G$140,7,0)</f>
        <v>0</v>
      </c>
      <c r="CK537" s="18">
        <f>VLOOKUP(A537,'[3]2019'!$A$9:$G$140,6,0)</f>
        <v>0</v>
      </c>
      <c r="CL537" s="18">
        <v>0</v>
      </c>
      <c r="CM537" s="26">
        <v>0</v>
      </c>
      <c r="CN537" s="18">
        <v>0</v>
      </c>
      <c r="CO537" s="18">
        <v>0</v>
      </c>
      <c r="CP537" s="18">
        <v>0</v>
      </c>
      <c r="CQ537" s="18">
        <v>0</v>
      </c>
      <c r="CR537" s="18">
        <v>0</v>
      </c>
      <c r="CS537" s="18">
        <v>0</v>
      </c>
      <c r="CT537" s="18">
        <v>0</v>
      </c>
      <c r="CU537" s="18">
        <v>0</v>
      </c>
      <c r="CV537" s="18">
        <v>0</v>
      </c>
      <c r="CW537" s="18">
        <v>0</v>
      </c>
      <c r="CX537" s="18">
        <v>0</v>
      </c>
      <c r="CY537" s="18">
        <v>0</v>
      </c>
      <c r="CZ537" s="38">
        <v>0</v>
      </c>
      <c r="DA537" s="18">
        <v>0</v>
      </c>
      <c r="DB537" s="38">
        <f>VLOOKUP(A537,'[3]2019'!$A$8:$I$140,9,0)</f>
        <v>0</v>
      </c>
      <c r="DC537" s="18">
        <f>VLOOKUP(A537,'[3]2019'!$A$8:$I$140,8,0)</f>
        <v>0</v>
      </c>
      <c r="DD537" s="18">
        <f>VLOOKUP(A537,[9]ESTADISTICAS_EN_EDUCACION_BASIC!$C$3:$AK$127,11,0)</f>
        <v>147</v>
      </c>
      <c r="DE537" s="18" t="str">
        <f>VLOOKUP($A537,[9]ESTADISTICAS_EN_EDUCACION_BASIC!$C$3:$AK$127,6,0)</f>
        <v>114.9</v>
      </c>
      <c r="DF537" s="18" t="str">
        <f>VLOOKUP($A537,[9]ESTADISTICAS_EN_EDUCACION_BASIC!$C$3:$AK$127,18,0)</f>
        <v>6.4</v>
      </c>
      <c r="DG537" s="18" t="str">
        <f>VLOOKUP($A537,[9]ESTADISTICAS_EN_EDUCACION_BASIC!$C$3:$AK$127,28,0)</f>
        <v>4.23</v>
      </c>
      <c r="DH537" s="38">
        <f>VLOOKUP(A537,[10]Hoja4!$A$1:$D$63,4,0)</f>
        <v>236.12750885478158</v>
      </c>
      <c r="DI537" s="18">
        <f>VLOOKUP(A537,[10]Hoja4!$A$1:$D$63,2,0)</f>
        <v>2</v>
      </c>
      <c r="DJ537" s="38">
        <f>VLOOKUP(A537,'[10]AS 6 - 11'!$A$1:$D$84,4,0)</f>
        <v>118.06375442739079</v>
      </c>
      <c r="DK537" s="18">
        <f>VLOOKUP(A537,'[10]AS 6 - 11'!$A$1:$D$84,2,0)</f>
        <v>1</v>
      </c>
      <c r="DL537" s="38">
        <f>VLOOKUP(A537,'[10]VIPNAL 6 - 11'!$A$1:$D$28,4,0)</f>
        <v>118.06375442739079</v>
      </c>
      <c r="DM537" s="18">
        <f>VLOOKUP(A537,'[10]VIPNAL 6 - 11'!$A$1:$D$28,2,0)</f>
        <v>1</v>
      </c>
      <c r="DN537" s="38">
        <v>0</v>
      </c>
      <c r="DO537" s="18">
        <v>0</v>
      </c>
      <c r="DP537" s="38">
        <f>VLOOKUP(A537,[10]Hoja10!$A$1:$D$61,4,0)</f>
        <v>122.39902080783352</v>
      </c>
      <c r="DQ537" s="18">
        <f>VLOOKUP(A537,[10]Hoja10!$A$1:$D$61,2,0)</f>
        <v>1</v>
      </c>
      <c r="DR537" s="38">
        <f>VLOOKUP(A537,[10]Hoja11!$A$1:$D$24,4,0)</f>
        <v>122.39902080783352</v>
      </c>
      <c r="DS537" s="18">
        <f>VLOOKUP(A537,[10]Hoja11!$A$1:$D$24,2,0)</f>
        <v>1</v>
      </c>
      <c r="DT537" s="18">
        <v>0</v>
      </c>
      <c r="DU537" s="18">
        <v>0</v>
      </c>
      <c r="DV537" s="18">
        <v>0</v>
      </c>
      <c r="DW537" s="18">
        <v>0</v>
      </c>
      <c r="DX537" s="18">
        <v>0</v>
      </c>
      <c r="DY537" s="18">
        <v>0</v>
      </c>
      <c r="DZ537" s="188">
        <v>3.0030030030030028</v>
      </c>
      <c r="EA537" s="189">
        <v>1</v>
      </c>
      <c r="EB537" s="188">
        <v>63.09148264984227</v>
      </c>
      <c r="EC537" s="189">
        <v>20</v>
      </c>
      <c r="ED537" s="38">
        <f>VLOOKUP(A537,'[3]2019'!$A$8:$K$140,11,0)</f>
        <v>4.511278195488722</v>
      </c>
      <c r="EE537" s="18">
        <f>VLOOKUP(A537,'[3]2019'!$A$8:$K$140,10,0)</f>
        <v>3</v>
      </c>
      <c r="EF537" s="18">
        <f>VLOOKUP($A537,[9]ESTADISTICAS_EN_EDUCACION_BASIC!$C$3:$AK$127,11,0)</f>
        <v>147</v>
      </c>
      <c r="EG537" s="18" t="str">
        <f>VLOOKUP($A537,[9]ESTADISTICAS_EN_EDUCACION_BASIC!$C$3:$AK$127,7,0)</f>
        <v>73.8</v>
      </c>
      <c r="EH537" s="18" t="str">
        <f>VLOOKUP($A537,[9]ESTADISTICAS_EN_EDUCACION_BASIC!$C$3:$AK$127,18,0)</f>
        <v>6.4</v>
      </c>
      <c r="EI537" s="18" t="str">
        <f>VLOOKUP($A537,[9]ESTADISTICAS_EN_EDUCACION_BASIC!$C$3:$AK$127,29,0)</f>
        <v>1.14</v>
      </c>
      <c r="EJ537" s="31"/>
      <c r="EK537" s="31"/>
      <c r="EL537" s="18" t="str">
        <f>VLOOKUP($A537,[9]ESTADISTICAS_EN_EDUCACION_BASIC!$C$3:$AK$127,13,0)</f>
        <v>70.9</v>
      </c>
      <c r="EM537" s="18" t="str">
        <f>VLOOKUP($A537,[9]ESTADISTICAS_EN_EDUCACION_BASIC!$C$3:$AK$127,8,0)</f>
        <v>31.9</v>
      </c>
      <c r="EN537" s="18" t="str">
        <f>VLOOKUP($A537,[9]ESTADISTICAS_EN_EDUCACION_BASIC!$C$3:$AK$127,20,0)</f>
        <v>1.01</v>
      </c>
      <c r="EO537" s="18" t="str">
        <f>VLOOKUP($A537,[9]ESTADISTICAS_EN_EDUCACION_BASIC!$C$3:$AK$127,30,0)</f>
        <v>1.01</v>
      </c>
      <c r="EP537" s="18">
        <v>0</v>
      </c>
      <c r="EQ537" s="18">
        <v>0</v>
      </c>
      <c r="ER537" s="38">
        <f>VLOOKUP(A537,[10]Hoja3!$A$1:$D$89,4,0)</f>
        <v>244.79804161566705</v>
      </c>
      <c r="ES537" s="18">
        <f>VLOOKUP(A537,[10]Hoja3!$A$1:$D$89,2,0)</f>
        <v>2</v>
      </c>
      <c r="ET537" s="38">
        <f>VLOOKUP(A537,[10]Hoja5!$A$1:$D$76,4,0)</f>
        <v>856.79314565483469</v>
      </c>
      <c r="EU537" s="18">
        <f>VLOOKUP(A537,[10]Hoja5!$A$1:$D$75,2,0)</f>
        <v>7</v>
      </c>
      <c r="EV537" s="38">
        <f>VLOOKUP(A537,[10]Hoja7!$A$1:$D$76,4,0)</f>
        <v>122.39902080783352</v>
      </c>
      <c r="EW537" s="18">
        <f>VLOOKUP(A537,[10]Hoja7!$A$1:$D$77,2,0)</f>
        <v>1</v>
      </c>
      <c r="EX537" s="31"/>
      <c r="EY537" s="188">
        <v>100</v>
      </c>
      <c r="EZ537" s="189">
        <v>30</v>
      </c>
      <c r="FA537" s="188">
        <v>65.891472868217065</v>
      </c>
      <c r="FB537" s="189">
        <v>17</v>
      </c>
      <c r="FC537" s="18">
        <v>0</v>
      </c>
      <c r="FD537" s="18">
        <v>0</v>
      </c>
      <c r="FE537" s="38">
        <f>VLOOKUP(A537,[10]Hoja16!$A$1:$D$88,4,0)</f>
        <v>77.821011673151759</v>
      </c>
      <c r="FF537" s="18">
        <f>VLOOKUP(A537,[10]Hoja16!$A$1:$D$88,2,0)</f>
        <v>1</v>
      </c>
      <c r="FG537" s="18">
        <v>0</v>
      </c>
      <c r="FH537" s="18">
        <v>0</v>
      </c>
      <c r="FI537" s="38">
        <f>VLOOKUP(A537,[10]Hoja18!$A$1:$D$40,4,0)</f>
        <v>77.821011673151759</v>
      </c>
      <c r="FJ537" s="18">
        <f>VLOOKUP(A537,[10]Hoja18!$A$1:$D$40,2,0)</f>
        <v>1</v>
      </c>
      <c r="FK537" s="38">
        <f>VLOOKUP(A537,[10]Hoja19!$A$1:$D$97,4,0)</f>
        <v>155.64202334630352</v>
      </c>
      <c r="FL537" s="18">
        <f>VLOOKUP(A537,[10]Hoja19!$A$1:$D$97,2,0)</f>
        <v>2</v>
      </c>
      <c r="FM537" s="38">
        <f>VLOOKUP(A537,[10]Hoja20!$A$1:$D$91,4,0)</f>
        <v>311.28404669260703</v>
      </c>
      <c r="FN537" s="18">
        <f>VLOOKUP(A537,[10]Hoja20!$A$1:$D$91,2,0)</f>
        <v>4</v>
      </c>
      <c r="FO537" s="38">
        <f>VLOOKUP(A537,[10]Hoja21!$A$1:$D$101,4,0)</f>
        <v>622.56809338521407</v>
      </c>
      <c r="FP537" s="18">
        <f>VLOOKUP(A537,[10]Hoja21!$A$1:$D$101,2,0)</f>
        <v>8</v>
      </c>
      <c r="FQ537" s="38">
        <v>0</v>
      </c>
      <c r="FR537" s="18">
        <v>0</v>
      </c>
      <c r="FS537" s="38">
        <f>VLOOKUP(A537,'[3]2019'!$A$8:$M$140,13,0)</f>
        <v>0</v>
      </c>
      <c r="FT537" s="18">
        <f>VLOOKUP(A537,'[3]2019'!$A$8:$M$140,12,0)</f>
        <v>0</v>
      </c>
      <c r="FU537" s="38">
        <f>VLOOKUP(A537,'[3]2019'!$A$8:$O$140,15,0)</f>
        <v>1.9305019305019306</v>
      </c>
      <c r="FV537" s="18">
        <f>VLOOKUP(A537,'[3]2019'!$A$8:$O$140,14,0)</f>
        <v>1</v>
      </c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</row>
    <row r="538" spans="1:243" s="11" customFormat="1" ht="12.75">
      <c r="A538" s="17" t="s">
        <v>1286</v>
      </c>
      <c r="B538" s="18" t="s">
        <v>1287</v>
      </c>
      <c r="C538" s="17" t="s">
        <v>427</v>
      </c>
      <c r="D538" s="25">
        <v>6</v>
      </c>
      <c r="E538" s="27">
        <v>2019</v>
      </c>
      <c r="F538" s="31"/>
      <c r="G538" s="194">
        <v>15940</v>
      </c>
      <c r="H538" s="194">
        <v>7287</v>
      </c>
      <c r="I538" s="194">
        <v>8653</v>
      </c>
      <c r="J538" s="200">
        <v>15.09</v>
      </c>
      <c r="K538" s="40">
        <f>VLOOKUP(A538,'[6]1.COBERTURA  DANE'!$B$7:$G$139,5,0)</f>
        <v>2437</v>
      </c>
      <c r="L538" s="26">
        <v>62.98</v>
      </c>
      <c r="M538" s="32">
        <v>10173</v>
      </c>
      <c r="N538" s="187">
        <v>1308</v>
      </c>
      <c r="O538" s="187">
        <v>655</v>
      </c>
      <c r="P538" s="187">
        <v>653</v>
      </c>
      <c r="Q538" s="196">
        <f>VLOOKUP($A538,[7]Hoja1!$A$1:$H$3750,6,0)</f>
        <v>1571</v>
      </c>
      <c r="R538" s="196">
        <f>VLOOKUP($A538,[7]Hoja1!$A$1:$H$3750,7,0)</f>
        <v>788</v>
      </c>
      <c r="S538" s="196">
        <f>VLOOKUP($A538,[7]Hoja1!$A$1:$H$3750,8,0)</f>
        <v>783</v>
      </c>
      <c r="T538" s="187">
        <v>1342</v>
      </c>
      <c r="U538" s="187">
        <v>685</v>
      </c>
      <c r="V538" s="187">
        <v>657</v>
      </c>
      <c r="W538" s="198">
        <f>VLOOKUP($A538,[7]Hoja1!$A$1:$K$3750,9,0)</f>
        <v>1627</v>
      </c>
      <c r="X538" s="198">
        <f>VLOOKUP($A538,[7]Hoja1!$A$1:$K$3750,10,0)</f>
        <v>836</v>
      </c>
      <c r="Y538" s="198">
        <f>VLOOKUP($A538,[7]Hoja1!$A$1:$K$3750,11,0)</f>
        <v>791</v>
      </c>
      <c r="Z538" s="187">
        <v>1368</v>
      </c>
      <c r="AA538" s="187">
        <v>714</v>
      </c>
      <c r="AB538" s="187">
        <v>654</v>
      </c>
      <c r="AC538" s="198">
        <f>VLOOKUP(A538,[7]Hoja1!$A$1:$Q$3765,12,0)</f>
        <v>1619</v>
      </c>
      <c r="AD538" s="198">
        <f>VLOOKUP($A538,[7]Hoja1!$A$1:$Q$3765,13,0)</f>
        <v>857</v>
      </c>
      <c r="AE538" s="198">
        <f>VLOOKUP($A538,[7]Hoja1!$A$1:$Q$3750,14,0)</f>
        <v>762</v>
      </c>
      <c r="AF538" s="187">
        <v>1305</v>
      </c>
      <c r="AG538" s="187">
        <v>699</v>
      </c>
      <c r="AH538" s="187">
        <v>606</v>
      </c>
      <c r="AI538" s="198">
        <f>VLOOKUP($A538,[7]Hoja1!$A$1:$Q$3750,15,0)</f>
        <v>2508</v>
      </c>
      <c r="AJ538" s="198">
        <f>VLOOKUP($A538,[7]Hoja1!$A$1:$Q$3750,16,0)</f>
        <v>1326</v>
      </c>
      <c r="AK538" s="198">
        <f>VLOOKUP($A538,[7]Hoja1!$A$1:$Q$3750,17,0)</f>
        <v>1182</v>
      </c>
      <c r="AL538" s="187">
        <v>1152</v>
      </c>
      <c r="AM538" s="187">
        <v>615</v>
      </c>
      <c r="AN538" s="187">
        <v>537</v>
      </c>
      <c r="AO538" s="31"/>
      <c r="AP538" s="31"/>
      <c r="AQ538" s="31"/>
      <c r="AR538" s="31"/>
      <c r="AS538" s="27"/>
      <c r="AT538" s="31"/>
      <c r="AU538" s="31"/>
      <c r="AV538" s="31"/>
      <c r="AW538" s="31"/>
      <c r="AX538" s="38">
        <f>VLOOKUP(A538,[2]INFANTIL!$A$8:$AE$140,31,0)</f>
        <v>6.25</v>
      </c>
      <c r="AY538" s="18">
        <f>VLOOKUP(A538,[2]INFANTIL!$A$8:$AE$140,30,0)</f>
        <v>1</v>
      </c>
      <c r="AZ538" s="199">
        <f>VLOOKUP(A538,'[3]2019'!$A$8:$E$140,5,0)</f>
        <v>0.76452599388379205</v>
      </c>
      <c r="BA538" s="23">
        <f>VLOOKUP(A538,'[3]2019'!$A$8:$F$140,4,0)</f>
        <v>1</v>
      </c>
      <c r="BB538" s="22">
        <f>VLOOKUP(A538,'[2]MATERNAS DIRECTAS'!$A$8:$AE$140,31,0)</f>
        <v>0</v>
      </c>
      <c r="BC538" s="23">
        <f>VLOOKUP(A538,'[2]MATERNAS DIRECTAS'!$A$8:$AE$140,30,0)</f>
        <v>0</v>
      </c>
      <c r="BD538" s="28">
        <v>0</v>
      </c>
      <c r="BE538" s="27">
        <v>0</v>
      </c>
      <c r="BF538" s="38">
        <f>VLOOKUP(A538,[8]Controles!$A$7:$P$139,12,0)</f>
        <v>7.5</v>
      </c>
      <c r="BG538" s="18">
        <f>VLOOKUP(A538,[8]Controles!$A$7:$L$139,11,0)</f>
        <v>12</v>
      </c>
      <c r="BH538" s="38">
        <f>VLOOKUP(A538,[8]Peso!$A$7:$D$139,4,0)</f>
        <v>11.25</v>
      </c>
      <c r="BI538" s="18">
        <f>VLOOKUP(A538,[8]Peso!$A$7:$D$139,3,0)</f>
        <v>18</v>
      </c>
      <c r="BJ538" s="22">
        <f>VLOOKUP(A538,'[2]EDA &lt; 5AÑOS'!$A$8:$AE$140,31,0)</f>
        <v>0</v>
      </c>
      <c r="BK538" s="23">
        <f>VLOOKUP(A538,'[2]EDA &lt; 5AÑOS'!$A$8:$AE$140,30,0)</f>
        <v>0</v>
      </c>
      <c r="BL538" s="22">
        <f>VLOOKUP(A538,'[2]IRA &lt; 5AÑOS'!$A$8:$AE$140,31,0)</f>
        <v>0</v>
      </c>
      <c r="BM538" s="23">
        <f>VLOOKUP(A538,'[2]IRA &lt; 5AÑOS'!$A$8:$AE$140,30,0)</f>
        <v>0</v>
      </c>
      <c r="BN538" s="18">
        <v>0</v>
      </c>
      <c r="BO538" s="18">
        <v>0</v>
      </c>
      <c r="BP538" s="18">
        <v>0</v>
      </c>
      <c r="BQ538" s="18">
        <v>0</v>
      </c>
      <c r="BR538" s="37">
        <v>0</v>
      </c>
      <c r="BS538" s="26">
        <v>0</v>
      </c>
      <c r="BT538" s="18">
        <v>0</v>
      </c>
      <c r="BU538" s="18">
        <v>0</v>
      </c>
      <c r="BV538" s="201">
        <v>0.22155688622754491</v>
      </c>
      <c r="BW538" s="201">
        <v>1.0598802395209581</v>
      </c>
      <c r="BX538" s="201">
        <v>0.9880239520958084</v>
      </c>
      <c r="BY538" s="201">
        <v>1.0598802395209581</v>
      </c>
      <c r="BZ538" s="201">
        <v>0.99401197604790414</v>
      </c>
      <c r="CA538" s="201">
        <v>0.9285714285714286</v>
      </c>
      <c r="CB538" s="201">
        <v>0.9642857142857143</v>
      </c>
      <c r="CC538" s="18" t="str">
        <f>VLOOKUP(A538,[9]ESTADISTICAS_EN_EDUCACION_BASIC!$C$3:$AK$127,10,0)</f>
        <v>86.5</v>
      </c>
      <c r="CD538" s="18" t="str">
        <f>VLOOKUP(A538,[9]ESTADISTICAS_EN_EDUCACION_BASIC!$C$3:$AK$158,5,0)</f>
        <v>65.1</v>
      </c>
      <c r="CE538" s="18" t="str">
        <f>VLOOKUP(A538,[9]ESTADISTICAS_EN_EDUCACION_BASIC!$C$3:$AK$127,17,0)</f>
        <v>2.59</v>
      </c>
      <c r="CF538" s="24"/>
      <c r="CG538" s="24"/>
      <c r="CH538" s="20">
        <v>0</v>
      </c>
      <c r="CI538" s="21">
        <v>0</v>
      </c>
      <c r="CJ538" s="38">
        <f>VLOOKUP(A538,'[3]2019'!$A$8:$G$140,7,0)</f>
        <v>0</v>
      </c>
      <c r="CK538" s="18">
        <f>VLOOKUP(A538,'[3]2019'!$A$9:$G$140,6,0)</f>
        <v>0</v>
      </c>
      <c r="CL538" s="18">
        <v>0</v>
      </c>
      <c r="CM538" s="26">
        <v>0</v>
      </c>
      <c r="CN538" s="18">
        <v>0</v>
      </c>
      <c r="CO538" s="18">
        <v>0</v>
      </c>
      <c r="CP538" s="18">
        <v>0</v>
      </c>
      <c r="CQ538" s="18">
        <v>0</v>
      </c>
      <c r="CR538" s="18">
        <v>0</v>
      </c>
      <c r="CS538" s="18">
        <v>0</v>
      </c>
      <c r="CT538" s="18">
        <v>0</v>
      </c>
      <c r="CU538" s="18">
        <v>0</v>
      </c>
      <c r="CV538" s="18">
        <v>0</v>
      </c>
      <c r="CW538" s="18">
        <v>0</v>
      </c>
      <c r="CX538" s="18">
        <v>0</v>
      </c>
      <c r="CY538" s="18">
        <v>0</v>
      </c>
      <c r="CZ538" s="38">
        <v>0</v>
      </c>
      <c r="DA538" s="18">
        <v>0</v>
      </c>
      <c r="DB538" s="38">
        <f>VLOOKUP(A538,'[3]2019'!$A$8:$I$140,9,0)</f>
        <v>0.73099415204678353</v>
      </c>
      <c r="DC538" s="18">
        <f>VLOOKUP(A538,'[3]2019'!$A$8:$I$140,8,0)</f>
        <v>1</v>
      </c>
      <c r="DD538" s="18" t="str">
        <f>VLOOKUP(A538,[9]ESTADISTICAS_EN_EDUCACION_BASIC!$C$3:$AK$127,11,0)</f>
        <v>122.7</v>
      </c>
      <c r="DE538" s="18" t="str">
        <f>VLOOKUP($A538,[9]ESTADISTICAS_EN_EDUCACION_BASIC!$C$3:$AK$127,6,0)</f>
        <v>91.6</v>
      </c>
      <c r="DF538" s="18" t="str">
        <f>VLOOKUP($A538,[9]ESTADISTICAS_EN_EDUCACION_BASIC!$C$3:$AK$127,18,0)</f>
        <v>2.7</v>
      </c>
      <c r="DG538" s="18" t="str">
        <f>VLOOKUP($A538,[9]ESTADISTICAS_EN_EDUCACION_BASIC!$C$3:$AK$127,28,0)</f>
        <v>8.59</v>
      </c>
      <c r="DH538" s="38">
        <f>VLOOKUP(A538,[10]Hoja4!$A$1:$D$63,4,0)</f>
        <v>122.9256299938537</v>
      </c>
      <c r="DI538" s="18">
        <f>VLOOKUP(A538,[10]Hoja4!$A$1:$D$63,2,0)</f>
        <v>2</v>
      </c>
      <c r="DJ538" s="38">
        <f>VLOOKUP(A538,'[10]AS 6 - 11'!$A$1:$D$84,4,0)</f>
        <v>61.462814996926852</v>
      </c>
      <c r="DK538" s="18">
        <f>VLOOKUP(A538,'[10]AS 6 - 11'!$A$1:$D$84,2,0)</f>
        <v>1</v>
      </c>
      <c r="DL538" s="38">
        <f>VLOOKUP(A538,'[10]VIPNAL 6 - 11'!$A$1:$D$28,4,0)</f>
        <v>61.462814996926852</v>
      </c>
      <c r="DM538" s="18">
        <f>VLOOKUP(A538,'[10]VIPNAL 6 - 11'!$A$1:$D$28,2,0)</f>
        <v>1</v>
      </c>
      <c r="DN538" s="38">
        <f>VLOOKUP(A538,[10]Hoja8!$A$1:$D$72,4,0)</f>
        <v>123.53304508956147</v>
      </c>
      <c r="DO538" s="18">
        <f>VLOOKUP(A538,[10]Hoja8!$A$1:$D$72,2,0)</f>
        <v>2</v>
      </c>
      <c r="DP538" s="38">
        <f>VLOOKUP(A538,[10]Hoja10!$A$1:$D$61,4,0)</f>
        <v>61.766522544780734</v>
      </c>
      <c r="DQ538" s="18">
        <f>VLOOKUP(A538,[10]Hoja10!$A$1:$D$61,2,0)</f>
        <v>1</v>
      </c>
      <c r="DR538" s="18">
        <v>0</v>
      </c>
      <c r="DS538" s="18">
        <v>0</v>
      </c>
      <c r="DT538" s="18">
        <v>0</v>
      </c>
      <c r="DU538" s="18">
        <v>0</v>
      </c>
      <c r="DV538" s="18">
        <v>0</v>
      </c>
      <c r="DW538" s="18">
        <v>0</v>
      </c>
      <c r="DX538" s="38">
        <f>VLOOKUP(A538,[10]Hoja14!$A$1:$D$13,4,0)</f>
        <v>61.766522544780734</v>
      </c>
      <c r="DY538" s="18">
        <f>VLOOKUP(A538,[10]Hoja14!$A$1:$D$13,2,0)</f>
        <v>1</v>
      </c>
      <c r="DZ538" s="188">
        <v>1.5290519877675841</v>
      </c>
      <c r="EA538" s="189">
        <v>1</v>
      </c>
      <c r="EB538" s="188">
        <v>57.755775577557756</v>
      </c>
      <c r="EC538" s="189">
        <v>35</v>
      </c>
      <c r="ED538" s="38">
        <f>VLOOKUP(A538,'[3]2019'!$A$8:$K$140,11,0)</f>
        <v>0</v>
      </c>
      <c r="EE538" s="18">
        <f>VLOOKUP(A538,'[3]2019'!$A$8:$K$140,10,0)</f>
        <v>0</v>
      </c>
      <c r="EF538" s="18" t="str">
        <f>VLOOKUP($A538,[9]ESTADISTICAS_EN_EDUCACION_BASIC!$C$3:$AK$127,11,0)</f>
        <v>122.7</v>
      </c>
      <c r="EG538" s="18" t="str">
        <f>VLOOKUP($A538,[9]ESTADISTICAS_EN_EDUCACION_BASIC!$C$3:$AK$127,7,0)</f>
        <v>72.8</v>
      </c>
      <c r="EH538" s="18" t="str">
        <f>VLOOKUP($A538,[9]ESTADISTICAS_EN_EDUCACION_BASIC!$C$3:$AK$127,18,0)</f>
        <v>2.7</v>
      </c>
      <c r="EI538" s="18" t="str">
        <f>VLOOKUP($A538,[9]ESTADISTICAS_EN_EDUCACION_BASIC!$C$3:$AK$127,29,0)</f>
        <v>8.16</v>
      </c>
      <c r="EJ538" s="31"/>
      <c r="EK538" s="31"/>
      <c r="EL538" s="18" t="str">
        <f>VLOOKUP($A538,[9]ESTADISTICAS_EN_EDUCACION_BASIC!$C$3:$AK$127,13,0)</f>
        <v>73.1</v>
      </c>
      <c r="EM538" s="18" t="str">
        <f>VLOOKUP($A538,[9]ESTADISTICAS_EN_EDUCACION_BASIC!$C$3:$AK$127,8,0)</f>
        <v>31.9</v>
      </c>
      <c r="EN538" s="18" t="str">
        <f>VLOOKUP($A538,[9]ESTADISTICAS_EN_EDUCACION_BASIC!$C$3:$AK$127,20,0)</f>
        <v>3.78</v>
      </c>
      <c r="EO538" s="18" t="str">
        <f>VLOOKUP($A538,[9]ESTADISTICAS_EN_EDUCACION_BASIC!$C$3:$AK$127,30,0)</f>
        <v>6.55</v>
      </c>
      <c r="EP538" s="38">
        <f>VLOOKUP(A538,[10]Hoja2!$A$1:$D$72,4,0)</f>
        <v>123.53304508956147</v>
      </c>
      <c r="EQ538" s="18">
        <f>VLOOKUP(A538,[10]Hoja2!$A$1:$D$72,2,0)</f>
        <v>2</v>
      </c>
      <c r="ER538" s="38">
        <f>VLOOKUP(A538,[10]Hoja3!$A$1:$D$89,4,0)</f>
        <v>123.53304508956147</v>
      </c>
      <c r="ES538" s="18">
        <f>VLOOKUP(A538,[10]Hoja3!$A$1:$D$89,2,0)</f>
        <v>2</v>
      </c>
      <c r="ET538" s="38">
        <f>VLOOKUP(A538,[10]Hoja5!$A$1:$D$76,4,0)</f>
        <v>123.53304508956147</v>
      </c>
      <c r="EU538" s="18">
        <f>VLOOKUP(A538,[10]Hoja5!$A$1:$D$75,2,0)</f>
        <v>2</v>
      </c>
      <c r="EV538" s="38">
        <f>VLOOKUP(A538,[10]Hoja7!$A$1:$D$76,4,0)</f>
        <v>123.53304508956147</v>
      </c>
      <c r="EW538" s="18">
        <f>VLOOKUP(A538,[10]Hoja7!$A$1:$D$77,2,0)</f>
        <v>2</v>
      </c>
      <c r="EX538" s="31"/>
      <c r="EY538" s="188">
        <v>93.109869646182489</v>
      </c>
      <c r="EZ538" s="189">
        <v>50</v>
      </c>
      <c r="FA538" s="188">
        <v>83.495145631067956</v>
      </c>
      <c r="FB538" s="189">
        <v>43</v>
      </c>
      <c r="FC538" s="18">
        <v>0</v>
      </c>
      <c r="FD538" s="18">
        <v>0</v>
      </c>
      <c r="FE538" s="38">
        <v>0</v>
      </c>
      <c r="FF538" s="18">
        <v>0</v>
      </c>
      <c r="FG538" s="18">
        <v>0</v>
      </c>
      <c r="FH538" s="18">
        <v>0</v>
      </c>
      <c r="FI538" s="38">
        <f>VLOOKUP(A538,[10]Hoja18!$A$1:$D$40,4,0)</f>
        <v>39.872408293460929</v>
      </c>
      <c r="FJ538" s="18">
        <f>VLOOKUP(A538,[10]Hoja18!$A$1:$D$40,2,0)</f>
        <v>1</v>
      </c>
      <c r="FK538" s="38">
        <f>VLOOKUP(A538,[10]Hoja19!$A$1:$D$97,4,0)</f>
        <v>39.872408293460929</v>
      </c>
      <c r="FL538" s="18">
        <f>VLOOKUP(A538,[10]Hoja19!$A$1:$D$97,2,0)</f>
        <v>1</v>
      </c>
      <c r="FM538" s="38">
        <f>VLOOKUP(A538,[10]Hoja20!$A$1:$D$91,4,0)</f>
        <v>279.10685805422645</v>
      </c>
      <c r="FN538" s="18">
        <f>VLOOKUP(A538,[10]Hoja20!$A$1:$D$91,2,0)</f>
        <v>7</v>
      </c>
      <c r="FO538" s="38">
        <f>VLOOKUP(A538,[10]Hoja21!$A$1:$D$101,4,0)</f>
        <v>558.2137161084529</v>
      </c>
      <c r="FP538" s="18">
        <f>VLOOKUP(A538,[10]Hoja21!$A$1:$D$101,2,0)</f>
        <v>14</v>
      </c>
      <c r="FQ538" s="38">
        <v>0</v>
      </c>
      <c r="FR538" s="18">
        <v>0</v>
      </c>
      <c r="FS538" s="38">
        <f>VLOOKUP(A538,'[3]2019'!$A$8:$M$140,13,0)</f>
        <v>0</v>
      </c>
      <c r="FT538" s="18">
        <f>VLOOKUP(A538,'[3]2019'!$A$8:$M$140,12,0)</f>
        <v>0</v>
      </c>
      <c r="FU538" s="38">
        <f>VLOOKUP(A538,'[3]2019'!$A$8:$O$140,15,0)</f>
        <v>0.94339622641509435</v>
      </c>
      <c r="FV538" s="18">
        <f>VLOOKUP(A538,'[3]2019'!$A$8:$O$140,14,0)</f>
        <v>1</v>
      </c>
      <c r="FW538" s="31"/>
      <c r="FX538" s="31"/>
      <c r="FY538" s="31"/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31"/>
      <c r="GY538" s="31"/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31"/>
      <c r="HL538" s="31"/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31"/>
      <c r="HY538" s="31"/>
      <c r="HZ538" s="31"/>
      <c r="IA538" s="31"/>
      <c r="IB538" s="31"/>
      <c r="IC538" s="31"/>
      <c r="ID538" s="31"/>
      <c r="IE538" s="31"/>
      <c r="IF538" s="31"/>
      <c r="IG538" s="31"/>
      <c r="IH538" s="31"/>
      <c r="II538" s="31"/>
    </row>
    <row r="539" spans="1:243" s="11" customFormat="1" ht="12.75">
      <c r="A539" s="17" t="s">
        <v>1297</v>
      </c>
      <c r="B539" s="18" t="s">
        <v>1298</v>
      </c>
      <c r="C539" s="17" t="s">
        <v>427</v>
      </c>
      <c r="D539" s="25">
        <v>6</v>
      </c>
      <c r="E539" s="27">
        <v>2019</v>
      </c>
      <c r="F539" s="31"/>
      <c r="G539" s="194">
        <v>5776</v>
      </c>
      <c r="H539" s="194">
        <v>2582</v>
      </c>
      <c r="I539" s="194">
        <v>3194</v>
      </c>
      <c r="J539" s="200">
        <v>391</v>
      </c>
      <c r="K539" s="40">
        <f>VLOOKUP(A539,'[6]1.COBERTURA  DANE'!$B$7:$G$139,5,0)</f>
        <v>391</v>
      </c>
      <c r="L539" s="26">
        <v>101.99</v>
      </c>
      <c r="M539" s="32">
        <v>5016</v>
      </c>
      <c r="N539" s="187">
        <v>598</v>
      </c>
      <c r="O539" s="187">
        <v>303</v>
      </c>
      <c r="P539" s="187">
        <v>295</v>
      </c>
      <c r="Q539" s="196">
        <f>VLOOKUP($A539,[7]Hoja1!$A$1:$H$3750,6,0)</f>
        <v>717</v>
      </c>
      <c r="R539" s="196">
        <f>VLOOKUP($A539,[7]Hoja1!$A$1:$H$3750,7,0)</f>
        <v>364</v>
      </c>
      <c r="S539" s="196">
        <f>VLOOKUP($A539,[7]Hoja1!$A$1:$H$3750,8,0)</f>
        <v>353</v>
      </c>
      <c r="T539" s="187">
        <v>590</v>
      </c>
      <c r="U539" s="187">
        <v>303</v>
      </c>
      <c r="V539" s="187">
        <v>287</v>
      </c>
      <c r="W539" s="198">
        <f>VLOOKUP($A539,[7]Hoja1!$A$1:$K$3750,9,0)</f>
        <v>699</v>
      </c>
      <c r="X539" s="198">
        <f>VLOOKUP($A539,[7]Hoja1!$A$1:$K$3750,10,0)</f>
        <v>359</v>
      </c>
      <c r="Y539" s="198">
        <f>VLOOKUP($A539,[7]Hoja1!$A$1:$K$3750,11,0)</f>
        <v>340</v>
      </c>
      <c r="Z539" s="187">
        <v>558</v>
      </c>
      <c r="AA539" s="187">
        <v>286</v>
      </c>
      <c r="AB539" s="187">
        <v>272</v>
      </c>
      <c r="AC539" s="198">
        <f>VLOOKUP(A539,[7]Hoja1!$A$1:$Q$3765,12,0)</f>
        <v>631</v>
      </c>
      <c r="AD539" s="198">
        <f>VLOOKUP($A539,[7]Hoja1!$A$1:$Q$3765,13,0)</f>
        <v>322</v>
      </c>
      <c r="AE539" s="198">
        <f>VLOOKUP($A539,[7]Hoja1!$A$1:$Q$3750,14,0)</f>
        <v>309</v>
      </c>
      <c r="AF539" s="187">
        <v>483</v>
      </c>
      <c r="AG539" s="187">
        <v>243</v>
      </c>
      <c r="AH539" s="187">
        <v>240</v>
      </c>
      <c r="AI539" s="198">
        <f>VLOOKUP($A539,[7]Hoja1!$A$1:$Q$3750,15,0)</f>
        <v>911</v>
      </c>
      <c r="AJ539" s="198">
        <f>VLOOKUP($A539,[7]Hoja1!$A$1:$Q$3750,16,0)</f>
        <v>448</v>
      </c>
      <c r="AK539" s="198">
        <f>VLOOKUP($A539,[7]Hoja1!$A$1:$Q$3750,17,0)</f>
        <v>463</v>
      </c>
      <c r="AL539" s="187">
        <v>417</v>
      </c>
      <c r="AM539" s="187">
        <v>205</v>
      </c>
      <c r="AN539" s="187">
        <v>212</v>
      </c>
      <c r="AO539" s="31"/>
      <c r="AP539" s="31"/>
      <c r="AQ539" s="31"/>
      <c r="AR539" s="31"/>
      <c r="AS539" s="27"/>
      <c r="AT539" s="31"/>
      <c r="AU539" s="31"/>
      <c r="AV539" s="31"/>
      <c r="AW539" s="31"/>
      <c r="AX539" s="38">
        <f>VLOOKUP(A539,[2]INFANTIL!$A$8:$AE$140,31,0)</f>
        <v>0</v>
      </c>
      <c r="AY539" s="18">
        <f>VLOOKUP(A539,[2]INFANTIL!$A$8:$AE$140,30,0)</f>
        <v>0</v>
      </c>
      <c r="AZ539" s="199">
        <f>VLOOKUP(A539,'[3]2019'!$A$8:$E$140,5,0)</f>
        <v>0</v>
      </c>
      <c r="BA539" s="23">
        <f>VLOOKUP(A539,'[3]2019'!$A$8:$F$140,4,0)</f>
        <v>0</v>
      </c>
      <c r="BB539" s="22">
        <f>VLOOKUP(A539,'[2]MATERNAS DIRECTAS'!$A$8:$AE$140,31,0)</f>
        <v>0</v>
      </c>
      <c r="BC539" s="23">
        <f>VLOOKUP(A539,'[2]MATERNAS DIRECTAS'!$A$8:$AE$140,30,0)</f>
        <v>0</v>
      </c>
      <c r="BD539" s="28">
        <v>0</v>
      </c>
      <c r="BE539" s="27">
        <v>0</v>
      </c>
      <c r="BF539" s="38">
        <f>VLOOKUP(A539,[8]Controles!$A$7:$P$139,12,0)</f>
        <v>10.869565217391305</v>
      </c>
      <c r="BG539" s="18">
        <f>VLOOKUP(A539,[8]Controles!$A$7:$L$139,11,0)</f>
        <v>5</v>
      </c>
      <c r="BH539" s="38">
        <f>VLOOKUP(A539,[8]Peso!$A$7:$D$139,4,0)</f>
        <v>15.217391304347828</v>
      </c>
      <c r="BI539" s="18">
        <f>VLOOKUP(A539,[8]Peso!$A$7:$D$139,3,0)</f>
        <v>7</v>
      </c>
      <c r="BJ539" s="22">
        <f>VLOOKUP(A539,'[2]EDA &lt; 5AÑOS'!$A$8:$AE$140,31,0)</f>
        <v>0</v>
      </c>
      <c r="BK539" s="23">
        <f>VLOOKUP(A539,'[2]EDA &lt; 5AÑOS'!$A$8:$AE$140,30,0)</f>
        <v>0</v>
      </c>
      <c r="BL539" s="22">
        <f>VLOOKUP(A539,'[2]IRA &lt; 5AÑOS'!$A$8:$AE$140,31,0)</f>
        <v>0</v>
      </c>
      <c r="BM539" s="23">
        <f>VLOOKUP(A539,'[2]IRA &lt; 5AÑOS'!$A$8:$AE$140,30,0)</f>
        <v>0</v>
      </c>
      <c r="BN539" s="18">
        <v>0</v>
      </c>
      <c r="BO539" s="18">
        <v>0</v>
      </c>
      <c r="BP539" s="18">
        <v>0</v>
      </c>
      <c r="BQ539" s="18">
        <v>0</v>
      </c>
      <c r="BR539" s="37">
        <v>0</v>
      </c>
      <c r="BS539" s="26">
        <v>0</v>
      </c>
      <c r="BT539" s="18">
        <v>0</v>
      </c>
      <c r="BU539" s="18">
        <v>0</v>
      </c>
      <c r="BV539" s="201">
        <v>8.6419753086419748E-2</v>
      </c>
      <c r="BW539" s="201">
        <v>0.81481481481481477</v>
      </c>
      <c r="BX539" s="201">
        <v>0.87654320987654322</v>
      </c>
      <c r="BY539" s="201">
        <v>0.8271604938271605</v>
      </c>
      <c r="BZ539" s="201">
        <v>0.88888888888888884</v>
      </c>
      <c r="CA539" s="201">
        <v>0.84523809523809523</v>
      </c>
      <c r="CB539" s="201">
        <v>0.75</v>
      </c>
      <c r="CC539" s="18" t="str">
        <f>VLOOKUP(A539,[9]ESTADISTICAS_EN_EDUCACION_BASIC!$C$3:$AK$127,10,0)</f>
        <v>89.1</v>
      </c>
      <c r="CD539" s="18" t="str">
        <f>VLOOKUP(A539,[9]ESTADISTICAS_EN_EDUCACION_BASIC!$C$3:$AK$158,5,0)</f>
        <v>58.2</v>
      </c>
      <c r="CE539" s="18">
        <f>VLOOKUP(A539,[9]ESTADISTICAS_EN_EDUCACION_BASIC!$C$3:$AK$127,17,0)</f>
        <v>0</v>
      </c>
      <c r="CF539" s="24"/>
      <c r="CG539" s="24"/>
      <c r="CH539" s="20">
        <v>0</v>
      </c>
      <c r="CI539" s="21">
        <v>0</v>
      </c>
      <c r="CJ539" s="38">
        <f>VLOOKUP(A539,'[3]2019'!$A$8:$G$140,7,0)</f>
        <v>0</v>
      </c>
      <c r="CK539" s="18">
        <f>VLOOKUP(A539,'[3]2019'!$A$9:$G$140,6,0)</f>
        <v>0</v>
      </c>
      <c r="CL539" s="18">
        <v>0</v>
      </c>
      <c r="CM539" s="26">
        <v>0</v>
      </c>
      <c r="CN539" s="38">
        <v>167.79</v>
      </c>
      <c r="CO539" s="18">
        <v>1</v>
      </c>
      <c r="CP539" s="18">
        <v>0</v>
      </c>
      <c r="CQ539" s="18">
        <v>0</v>
      </c>
      <c r="CR539" s="18">
        <v>0</v>
      </c>
      <c r="CS539" s="18">
        <v>0</v>
      </c>
      <c r="CT539" s="18">
        <v>0</v>
      </c>
      <c r="CU539" s="18">
        <v>0</v>
      </c>
      <c r="CV539" s="18">
        <v>0</v>
      </c>
      <c r="CW539" s="18">
        <v>0</v>
      </c>
      <c r="CX539" s="18">
        <v>0</v>
      </c>
      <c r="CY539" s="18">
        <v>0</v>
      </c>
      <c r="CZ539" s="38">
        <v>0</v>
      </c>
      <c r="DA539" s="18">
        <v>0</v>
      </c>
      <c r="DB539" s="38">
        <f>VLOOKUP(A539,'[3]2019'!$A$8:$I$140,9,0)</f>
        <v>0</v>
      </c>
      <c r="DC539" s="18">
        <f>VLOOKUP(A539,'[3]2019'!$A$8:$I$140,8,0)</f>
        <v>0</v>
      </c>
      <c r="DD539" s="18" t="str">
        <f>VLOOKUP(A539,[9]ESTADISTICAS_EN_EDUCACION_BASIC!$C$3:$AK$127,11,0)</f>
        <v>137.5</v>
      </c>
      <c r="DE539" s="18">
        <f>VLOOKUP($A539,[9]ESTADISTICAS_EN_EDUCACION_BASIC!$C$3:$AK$127,6,0)</f>
        <v>89</v>
      </c>
      <c r="DF539" s="18" t="str">
        <f>VLOOKUP($A539,[9]ESTADISTICAS_EN_EDUCACION_BASIC!$C$3:$AK$127,18,0)</f>
        <v>3.3</v>
      </c>
      <c r="DG539" s="18" t="str">
        <f>VLOOKUP($A539,[9]ESTADISTICAS_EN_EDUCACION_BASIC!$C$3:$AK$127,28,0)</f>
        <v>0.14</v>
      </c>
      <c r="DH539" s="38">
        <f>VLOOKUP(A539,[10]Hoja4!$A$1:$D$63,4,0)</f>
        <v>143.06151645207439</v>
      </c>
      <c r="DI539" s="18">
        <f>VLOOKUP(A539,[10]Hoja4!$A$1:$D$63,2,0)</f>
        <v>1</v>
      </c>
      <c r="DJ539" s="38">
        <v>0</v>
      </c>
      <c r="DK539" s="18">
        <v>0</v>
      </c>
      <c r="DL539" s="18">
        <v>0</v>
      </c>
      <c r="DM539" s="18">
        <v>0</v>
      </c>
      <c r="DN539" s="38">
        <v>0</v>
      </c>
      <c r="DO539" s="18">
        <v>0</v>
      </c>
      <c r="DP539" s="18">
        <v>0</v>
      </c>
      <c r="DQ539" s="18">
        <v>0</v>
      </c>
      <c r="DR539" s="18">
        <v>0</v>
      </c>
      <c r="DS539" s="18">
        <v>0</v>
      </c>
      <c r="DT539" s="18">
        <v>0</v>
      </c>
      <c r="DU539" s="18">
        <v>0</v>
      </c>
      <c r="DV539" s="18">
        <v>0</v>
      </c>
      <c r="DW539" s="18">
        <v>0</v>
      </c>
      <c r="DX539" s="18">
        <v>0</v>
      </c>
      <c r="DY539" s="18">
        <v>0</v>
      </c>
      <c r="DZ539" s="188">
        <v>3.6764705882352939</v>
      </c>
      <c r="EA539" s="189">
        <v>1</v>
      </c>
      <c r="EB539" s="188">
        <v>58.333333333333336</v>
      </c>
      <c r="EC539" s="189">
        <v>14</v>
      </c>
      <c r="ED539" s="38">
        <f>VLOOKUP(A539,'[3]2019'!$A$8:$K$140,11,0)</f>
        <v>0</v>
      </c>
      <c r="EE539" s="18">
        <f>VLOOKUP(A539,'[3]2019'!$A$8:$K$140,10,0)</f>
        <v>0</v>
      </c>
      <c r="EF539" s="18" t="str">
        <f>VLOOKUP($A539,[9]ESTADISTICAS_EN_EDUCACION_BASIC!$C$3:$AK$127,11,0)</f>
        <v>137.5</v>
      </c>
      <c r="EG539" s="18" t="str">
        <f>VLOOKUP($A539,[9]ESTADISTICAS_EN_EDUCACION_BASIC!$C$3:$AK$127,7,0)</f>
        <v>65.4</v>
      </c>
      <c r="EH539" s="18" t="str">
        <f>VLOOKUP($A539,[9]ESTADISTICAS_EN_EDUCACION_BASIC!$C$3:$AK$127,18,0)</f>
        <v>3.3</v>
      </c>
      <c r="EI539" s="18" t="str">
        <f>VLOOKUP($A539,[9]ESTADISTICAS_EN_EDUCACION_BASIC!$C$3:$AK$127,29,0)</f>
        <v>0.26</v>
      </c>
      <c r="EJ539" s="31"/>
      <c r="EK539" s="31"/>
      <c r="EL539" s="18" t="str">
        <f>VLOOKUP($A539,[9]ESTADISTICAS_EN_EDUCACION_BASIC!$C$3:$AK$127,13,0)</f>
        <v>51.2</v>
      </c>
      <c r="EM539" s="18" t="str">
        <f>VLOOKUP($A539,[9]ESTADISTICAS_EN_EDUCACION_BASIC!$C$3:$AK$127,8,0)</f>
        <v>25.8</v>
      </c>
      <c r="EN539" s="18">
        <f>VLOOKUP($A539,[9]ESTADISTICAS_EN_EDUCACION_BASIC!$C$3:$AK$127,20,0)</f>
        <v>0</v>
      </c>
      <c r="EO539" s="18">
        <f>VLOOKUP($A539,[9]ESTADISTICAS_EN_EDUCACION_BASIC!$C$3:$AK$127,30,0)</f>
        <v>0</v>
      </c>
      <c r="EP539" s="18">
        <v>0</v>
      </c>
      <c r="EQ539" s="18">
        <v>0</v>
      </c>
      <c r="ER539" s="38">
        <v>0</v>
      </c>
      <c r="ES539" s="18">
        <v>0</v>
      </c>
      <c r="ET539" s="38">
        <v>0</v>
      </c>
      <c r="EU539" s="18">
        <v>0</v>
      </c>
      <c r="EV539" s="38">
        <v>0</v>
      </c>
      <c r="EW539" s="18">
        <v>0</v>
      </c>
      <c r="EX539" s="31"/>
      <c r="EY539" s="188">
        <v>80.188679245283012</v>
      </c>
      <c r="EZ539" s="189">
        <v>17</v>
      </c>
      <c r="FA539" s="188">
        <v>35.353535353535349</v>
      </c>
      <c r="FB539" s="189">
        <v>7</v>
      </c>
      <c r="FC539" s="18">
        <v>0</v>
      </c>
      <c r="FD539" s="18">
        <v>0</v>
      </c>
      <c r="FE539" s="38">
        <v>0</v>
      </c>
      <c r="FF539" s="18">
        <v>0</v>
      </c>
      <c r="FG539" s="18">
        <v>0</v>
      </c>
      <c r="FH539" s="18">
        <v>0</v>
      </c>
      <c r="FI539" s="18">
        <v>0</v>
      </c>
      <c r="FJ539" s="18">
        <v>0</v>
      </c>
      <c r="FK539" s="38">
        <v>0</v>
      </c>
      <c r="FL539" s="18">
        <v>0</v>
      </c>
      <c r="FM539" s="38">
        <v>0</v>
      </c>
      <c r="FN539" s="18">
        <v>0</v>
      </c>
      <c r="FO539" s="38">
        <v>0</v>
      </c>
      <c r="FP539" s="18">
        <v>0</v>
      </c>
      <c r="FQ539" s="38">
        <v>0</v>
      </c>
      <c r="FR539" s="18">
        <v>0</v>
      </c>
      <c r="FS539" s="38">
        <f>VLOOKUP(A539,'[3]2019'!$A$8:$M$140,13,0)</f>
        <v>0</v>
      </c>
      <c r="FT539" s="18">
        <f>VLOOKUP(A539,'[3]2019'!$A$8:$M$140,12,0)</f>
        <v>0</v>
      </c>
      <c r="FU539" s="38">
        <f>VLOOKUP(A539,'[3]2019'!$A$8:$O$140,15,0)</f>
        <v>0</v>
      </c>
      <c r="FV539" s="18">
        <f>VLOOKUP(A539,'[3]2019'!$A$8:$O$140,14,0)</f>
        <v>0</v>
      </c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</row>
    <row r="540" spans="1:243" s="11" customFormat="1" ht="12.75">
      <c r="A540" s="17" t="s">
        <v>1305</v>
      </c>
      <c r="B540" s="18" t="s">
        <v>1306</v>
      </c>
      <c r="C540" s="17" t="s">
        <v>441</v>
      </c>
      <c r="D540" s="25">
        <v>6</v>
      </c>
      <c r="E540" s="27">
        <v>2019</v>
      </c>
      <c r="F540" s="31"/>
      <c r="G540" s="194">
        <v>15710</v>
      </c>
      <c r="H540" s="194">
        <v>6972</v>
      </c>
      <c r="I540" s="194">
        <v>8738</v>
      </c>
      <c r="J540" s="200">
        <v>37.64</v>
      </c>
      <c r="K540" s="40">
        <f>VLOOKUP(A540,'[6]1.COBERTURA  DANE'!$B$7:$G$139,5,0)</f>
        <v>4883</v>
      </c>
      <c r="L540" s="26">
        <v>50.04</v>
      </c>
      <c r="M540" s="32">
        <v>6491</v>
      </c>
      <c r="N540" s="187">
        <v>1127</v>
      </c>
      <c r="O540" s="187">
        <v>516</v>
      </c>
      <c r="P540" s="187">
        <v>611</v>
      </c>
      <c r="Q540" s="196">
        <f>VLOOKUP($A540,[7]Hoja1!$A$1:$H$3750,6,0)</f>
        <v>1357</v>
      </c>
      <c r="R540" s="196">
        <f>VLOOKUP($A540,[7]Hoja1!$A$1:$H$3750,7,0)</f>
        <v>624</v>
      </c>
      <c r="S540" s="196">
        <f>VLOOKUP($A540,[7]Hoja1!$A$1:$H$3750,8,0)</f>
        <v>733</v>
      </c>
      <c r="T540" s="187">
        <v>1168</v>
      </c>
      <c r="U540" s="187">
        <v>565</v>
      </c>
      <c r="V540" s="187">
        <v>603</v>
      </c>
      <c r="W540" s="198">
        <f>VLOOKUP($A540,[7]Hoja1!$A$1:$K$3750,9,0)</f>
        <v>1423</v>
      </c>
      <c r="X540" s="198">
        <f>VLOOKUP($A540,[7]Hoja1!$A$1:$K$3750,10,0)</f>
        <v>702</v>
      </c>
      <c r="Y540" s="198">
        <f>VLOOKUP($A540,[7]Hoja1!$A$1:$K$3750,11,0)</f>
        <v>721</v>
      </c>
      <c r="Z540" s="187">
        <v>1226</v>
      </c>
      <c r="AA540" s="187">
        <v>625</v>
      </c>
      <c r="AB540" s="187">
        <v>601</v>
      </c>
      <c r="AC540" s="198">
        <f>VLOOKUP(A540,[7]Hoja1!$A$1:$Q$3765,12,0)</f>
        <v>1496</v>
      </c>
      <c r="AD540" s="198">
        <f>VLOOKUP($A540,[7]Hoja1!$A$1:$Q$3765,13,0)</f>
        <v>768</v>
      </c>
      <c r="AE540" s="198">
        <f>VLOOKUP($A540,[7]Hoja1!$A$1:$Q$3750,14,0)</f>
        <v>728</v>
      </c>
      <c r="AF540" s="187">
        <v>1259</v>
      </c>
      <c r="AG540" s="187">
        <v>645</v>
      </c>
      <c r="AH540" s="187">
        <v>614</v>
      </c>
      <c r="AI540" s="198">
        <f>VLOOKUP($A540,[7]Hoja1!$A$1:$Q$3750,15,0)</f>
        <v>2748</v>
      </c>
      <c r="AJ540" s="198">
        <f>VLOOKUP($A540,[7]Hoja1!$A$1:$Q$3750,16,0)</f>
        <v>1397</v>
      </c>
      <c r="AK540" s="198">
        <f>VLOOKUP($A540,[7]Hoja1!$A$1:$Q$3750,17,0)</f>
        <v>1351</v>
      </c>
      <c r="AL540" s="187">
        <v>1268</v>
      </c>
      <c r="AM540" s="187">
        <v>645</v>
      </c>
      <c r="AN540" s="187">
        <v>623</v>
      </c>
      <c r="AO540" s="31"/>
      <c r="AP540" s="31"/>
      <c r="AQ540" s="31"/>
      <c r="AR540" s="31"/>
      <c r="AS540" s="27"/>
      <c r="AT540" s="31"/>
      <c r="AU540" s="31"/>
      <c r="AV540" s="31"/>
      <c r="AW540" s="31"/>
      <c r="AX540" s="38">
        <f>VLOOKUP(A540,[2]INFANTIL!$A$8:$AE$140,31,0)</f>
        <v>0</v>
      </c>
      <c r="AY540" s="18">
        <f>VLOOKUP(A540,[2]INFANTIL!$A$8:$AE$140,30,0)</f>
        <v>0</v>
      </c>
      <c r="AZ540" s="199">
        <f>VLOOKUP(A540,'[3]2019'!$A$8:$E$140,5,0)</f>
        <v>0</v>
      </c>
      <c r="BA540" s="23">
        <f>VLOOKUP(A540,'[3]2019'!$A$8:$F$140,4,0)</f>
        <v>0</v>
      </c>
      <c r="BB540" s="22">
        <f>VLOOKUP(A540,'[2]MATERNAS DIRECTAS'!$A$8:$AE$140,31,0)</f>
        <v>0</v>
      </c>
      <c r="BC540" s="23">
        <f>VLOOKUP(A540,'[2]MATERNAS DIRECTAS'!$A$8:$AE$140,30,0)</f>
        <v>0</v>
      </c>
      <c r="BD540" s="28">
        <v>0</v>
      </c>
      <c r="BE540" s="27">
        <v>0</v>
      </c>
      <c r="BF540" s="38">
        <f>VLOOKUP(A540,[8]Controles!$A$7:$P$139,12,0)</f>
        <v>4.4871794871794872</v>
      </c>
      <c r="BG540" s="18">
        <f>VLOOKUP(A540,[8]Controles!$A$7:$L$139,11,0)</f>
        <v>7</v>
      </c>
      <c r="BH540" s="38">
        <f>VLOOKUP(A540,[8]Peso!$A$7:$D$139,4,0)</f>
        <v>9.6153846153846168</v>
      </c>
      <c r="BI540" s="18">
        <f>VLOOKUP(A540,[8]Peso!$A$7:$D$139,3,0)</f>
        <v>15</v>
      </c>
      <c r="BJ540" s="22">
        <f>VLOOKUP(A540,'[2]EDA &lt; 5AÑOS'!$A$8:$AE$140,31,0)</f>
        <v>0</v>
      </c>
      <c r="BK540" s="23">
        <f>VLOOKUP(A540,'[2]EDA &lt; 5AÑOS'!$A$8:$AE$140,30,0)</f>
        <v>0</v>
      </c>
      <c r="BL540" s="22">
        <f>VLOOKUP(A540,'[2]IRA &lt; 5AÑOS'!$A$8:$AE$140,31,0)</f>
        <v>0</v>
      </c>
      <c r="BM540" s="23">
        <f>VLOOKUP(A540,'[2]IRA &lt; 5AÑOS'!$A$8:$AE$140,30,0)</f>
        <v>0</v>
      </c>
      <c r="BN540" s="18">
        <v>0</v>
      </c>
      <c r="BO540" s="18">
        <v>0</v>
      </c>
      <c r="BP540" s="18">
        <v>0</v>
      </c>
      <c r="BQ540" s="18">
        <v>0</v>
      </c>
      <c r="BR540" s="37">
        <v>0</v>
      </c>
      <c r="BS540" s="26">
        <v>0</v>
      </c>
      <c r="BT540" s="18">
        <v>0</v>
      </c>
      <c r="BU540" s="18">
        <v>0</v>
      </c>
      <c r="BV540" s="201">
        <v>0.171875</v>
      </c>
      <c r="BW540" s="201">
        <v>1.140625</v>
      </c>
      <c r="BX540" s="201">
        <v>1.0703125</v>
      </c>
      <c r="BY540" s="201">
        <v>1.140625</v>
      </c>
      <c r="BZ540" s="201">
        <v>1.1171875</v>
      </c>
      <c r="CA540" s="201">
        <v>1.0441176470588236</v>
      </c>
      <c r="CB540" s="201">
        <v>0.9779411764705882</v>
      </c>
      <c r="CC540" s="18" t="str">
        <f>VLOOKUP(A540,[9]ESTADISTICAS_EN_EDUCACION_BASIC!$C$3:$AK$127,10,0)</f>
        <v>84.5</v>
      </c>
      <c r="CD540" s="18">
        <f>VLOOKUP(A540,[9]ESTADISTICAS_EN_EDUCACION_BASIC!$C$3:$AK$158,5,0)</f>
        <v>59</v>
      </c>
      <c r="CE540" s="18" t="str">
        <f>VLOOKUP(A540,[9]ESTADISTICAS_EN_EDUCACION_BASIC!$C$3:$AK$127,17,0)</f>
        <v>2.48</v>
      </c>
      <c r="CF540" s="24"/>
      <c r="CG540" s="24"/>
      <c r="CH540" s="20">
        <v>0</v>
      </c>
      <c r="CI540" s="21">
        <v>0</v>
      </c>
      <c r="CJ540" s="38">
        <f>VLOOKUP(A540,'[3]2019'!$A$8:$G$140,7,0)</f>
        <v>0</v>
      </c>
      <c r="CK540" s="18">
        <f>VLOOKUP(A540,'[3]2019'!$A$9:$G$140,6,0)</f>
        <v>0</v>
      </c>
      <c r="CL540" s="18">
        <v>0</v>
      </c>
      <c r="CM540" s="26">
        <v>0</v>
      </c>
      <c r="CN540" s="18">
        <v>88.5</v>
      </c>
      <c r="CO540" s="18">
        <v>1</v>
      </c>
      <c r="CP540" s="18">
        <v>0</v>
      </c>
      <c r="CQ540" s="18">
        <v>0</v>
      </c>
      <c r="CR540" s="18">
        <v>0</v>
      </c>
      <c r="CS540" s="18">
        <v>0</v>
      </c>
      <c r="CT540" s="18">
        <v>0</v>
      </c>
      <c r="CU540" s="18">
        <v>0</v>
      </c>
      <c r="CV540" s="18">
        <v>0</v>
      </c>
      <c r="CW540" s="18">
        <v>0</v>
      </c>
      <c r="CX540" s="18">
        <v>0</v>
      </c>
      <c r="CY540" s="18">
        <v>0</v>
      </c>
      <c r="CZ540" s="38">
        <v>0</v>
      </c>
      <c r="DA540" s="18">
        <v>0</v>
      </c>
      <c r="DB540" s="38">
        <f>VLOOKUP(A540,'[3]2019'!$A$8:$I$140,9,0)</f>
        <v>0.81566068515497558</v>
      </c>
      <c r="DC540" s="18">
        <f>VLOOKUP(A540,'[3]2019'!$A$8:$I$140,8,0)</f>
        <v>1</v>
      </c>
      <c r="DD540" s="18" t="str">
        <f>VLOOKUP(A540,[9]ESTADISTICAS_EN_EDUCACION_BASIC!$C$3:$AK$127,11,0)</f>
        <v>115.6</v>
      </c>
      <c r="DE540" s="18" t="str">
        <f>VLOOKUP($A540,[9]ESTADISTICAS_EN_EDUCACION_BASIC!$C$3:$AK$127,6,0)</f>
        <v>95.2</v>
      </c>
      <c r="DF540" s="18" t="str">
        <f>VLOOKUP($A540,[9]ESTADISTICAS_EN_EDUCACION_BASIC!$C$3:$AK$127,18,0)</f>
        <v>3.56</v>
      </c>
      <c r="DG540" s="18" t="str">
        <f>VLOOKUP($A540,[9]ESTADISTICAS_EN_EDUCACION_BASIC!$C$3:$AK$127,28,0)</f>
        <v>1.31</v>
      </c>
      <c r="DH540" s="38">
        <v>0</v>
      </c>
      <c r="DI540" s="18">
        <v>0</v>
      </c>
      <c r="DJ540" s="38">
        <f>VLOOKUP(A540,'[10]AS 6 - 11'!$A$1:$D$84,4,0)</f>
        <v>70.274068868587491</v>
      </c>
      <c r="DK540" s="18">
        <f>VLOOKUP(A540,'[10]AS 6 - 11'!$A$1:$D$84,2,0)</f>
        <v>1</v>
      </c>
      <c r="DL540" s="18">
        <v>0</v>
      </c>
      <c r="DM540" s="18">
        <v>0</v>
      </c>
      <c r="DN540" s="38">
        <v>0</v>
      </c>
      <c r="DO540" s="18">
        <v>0</v>
      </c>
      <c r="DP540" s="38">
        <f>VLOOKUP(A540,[10]Hoja10!$A$1:$D$61,4,0)</f>
        <v>66.844919786096256</v>
      </c>
      <c r="DQ540" s="18">
        <f>VLOOKUP(A540,[10]Hoja10!$A$1:$D$61,2,0)</f>
        <v>1</v>
      </c>
      <c r="DR540" s="18">
        <v>0</v>
      </c>
      <c r="DS540" s="18">
        <v>0</v>
      </c>
      <c r="DT540" s="18">
        <v>66.84</v>
      </c>
      <c r="DU540" s="18">
        <v>1</v>
      </c>
      <c r="DV540" s="18">
        <v>0</v>
      </c>
      <c r="DW540" s="18">
        <v>0</v>
      </c>
      <c r="DX540" s="18">
        <v>0</v>
      </c>
      <c r="DY540" s="18">
        <v>0</v>
      </c>
      <c r="DZ540" s="188">
        <v>0</v>
      </c>
      <c r="EA540" s="189">
        <v>0</v>
      </c>
      <c r="EB540" s="188">
        <v>48.859934853420199</v>
      </c>
      <c r="EC540" s="189">
        <v>30</v>
      </c>
      <c r="ED540" s="38">
        <f>VLOOKUP(A540,'[3]2019'!$A$8:$K$140,11,0)</f>
        <v>2.3828435266084194</v>
      </c>
      <c r="EE540" s="18">
        <f>VLOOKUP(A540,'[3]2019'!$A$8:$K$140,10,0)</f>
        <v>3</v>
      </c>
      <c r="EF540" s="18" t="str">
        <f>VLOOKUP($A540,[9]ESTADISTICAS_EN_EDUCACION_BASIC!$C$3:$AK$127,11,0)</f>
        <v>115.6</v>
      </c>
      <c r="EG540" s="18" t="str">
        <f>VLOOKUP($A540,[9]ESTADISTICAS_EN_EDUCACION_BASIC!$C$3:$AK$127,7,0)</f>
        <v>73.6</v>
      </c>
      <c r="EH540" s="18" t="str">
        <f>VLOOKUP($A540,[9]ESTADISTICAS_EN_EDUCACION_BASIC!$C$3:$AK$127,18,0)</f>
        <v>3.56</v>
      </c>
      <c r="EI540" s="18" t="str">
        <f>VLOOKUP($A540,[9]ESTADISTICAS_EN_EDUCACION_BASIC!$C$3:$AK$127,29,0)</f>
        <v>3.32</v>
      </c>
      <c r="EJ540" s="31"/>
      <c r="EK540" s="31"/>
      <c r="EL540" s="18" t="str">
        <f>VLOOKUP($A540,[9]ESTADISTICAS_EN_EDUCACION_BASIC!$C$3:$AK$127,13,0)</f>
        <v>94.2</v>
      </c>
      <c r="EM540" s="18" t="str">
        <f>VLOOKUP($A540,[9]ESTADISTICAS_EN_EDUCACION_BASIC!$C$3:$AK$127,8,0)</f>
        <v>42.9</v>
      </c>
      <c r="EN540" s="18" t="str">
        <f>VLOOKUP($A540,[9]ESTADISTICAS_EN_EDUCACION_BASIC!$C$3:$AK$127,20,0)</f>
        <v>0.29</v>
      </c>
      <c r="EO540" s="18" t="str">
        <f>VLOOKUP($A540,[9]ESTADISTICAS_EN_EDUCACION_BASIC!$C$3:$AK$127,30,0)</f>
        <v>7.51</v>
      </c>
      <c r="EP540" s="18">
        <v>0</v>
      </c>
      <c r="EQ540" s="18">
        <v>0</v>
      </c>
      <c r="ER540" s="38">
        <v>0</v>
      </c>
      <c r="ES540" s="18">
        <v>0</v>
      </c>
      <c r="ET540" s="38">
        <v>0</v>
      </c>
      <c r="EU540" s="18">
        <v>0</v>
      </c>
      <c r="EV540" s="38">
        <v>0</v>
      </c>
      <c r="EW540" s="18">
        <v>0</v>
      </c>
      <c r="EX540" s="31"/>
      <c r="EY540" s="188">
        <v>83.467094703049767</v>
      </c>
      <c r="EZ540" s="189">
        <v>52</v>
      </c>
      <c r="FA540" s="188">
        <v>70.116861435726207</v>
      </c>
      <c r="FB540" s="189">
        <v>42</v>
      </c>
      <c r="FC540" s="38">
        <f>VLOOKUP(A540,[10]Hoja15!$A$1:$D$63,4,0)</f>
        <v>36.390101892285301</v>
      </c>
      <c r="FD540" s="18">
        <f>VLOOKUP(A540,[10]Hoja15!$A$1:$D$63,2,0)</f>
        <v>1</v>
      </c>
      <c r="FE540" s="38">
        <f>VLOOKUP(A540,[10]Hoja16!$A$1:$D$88,4,0)</f>
        <v>145.5604075691412</v>
      </c>
      <c r="FF540" s="18">
        <f>VLOOKUP(A540,[10]Hoja16!$A$1:$D$88,2,0)</f>
        <v>4</v>
      </c>
      <c r="FG540" s="38">
        <f>VLOOKUP(A540,[10]Hoja17!$A$1:$D$33,4,0)</f>
        <v>36.390101892285301</v>
      </c>
      <c r="FH540" s="18">
        <f>VLOOKUP(A540,[10]Hoja17!$A$1:$D$33,2,0)</f>
        <v>1</v>
      </c>
      <c r="FI540" s="38">
        <f>VLOOKUP(A540,[10]Hoja18!$A$1:$D$40,4,0)</f>
        <v>36.390101892285301</v>
      </c>
      <c r="FJ540" s="18">
        <f>VLOOKUP(A540,[10]Hoja18!$A$1:$D$40,2,0)</f>
        <v>1</v>
      </c>
      <c r="FK540" s="38">
        <f>VLOOKUP(A540,[10]Hoja19!$A$1:$D$97,4,0)</f>
        <v>254.73071324599709</v>
      </c>
      <c r="FL540" s="18">
        <f>VLOOKUP(A540,[10]Hoja19!$A$1:$D$97,2,0)</f>
        <v>7</v>
      </c>
      <c r="FM540" s="38">
        <f>VLOOKUP(A540,[10]Hoja20!$A$1:$D$91,4,0)</f>
        <v>145.5604075691412</v>
      </c>
      <c r="FN540" s="18">
        <f>VLOOKUP(A540,[10]Hoja20!$A$1:$D$91,2,0)</f>
        <v>4</v>
      </c>
      <c r="FO540" s="38">
        <f>VLOOKUP(A540,[10]Hoja21!$A$1:$D$101,4,0)</f>
        <v>36.390101892285301</v>
      </c>
      <c r="FP540" s="18">
        <f>VLOOKUP(A540,[10]Hoja21!$A$1:$D$101,2,0)</f>
        <v>1</v>
      </c>
      <c r="FQ540" s="38">
        <v>35.39</v>
      </c>
      <c r="FR540" s="18">
        <v>1</v>
      </c>
      <c r="FS540" s="38">
        <f>VLOOKUP(A540,'[3]2019'!$A$8:$M$140,13,0)</f>
        <v>1.5772870662460567</v>
      </c>
      <c r="FT540" s="18">
        <f>VLOOKUP(A540,'[3]2019'!$A$8:$M$140,12,0)</f>
        <v>2</v>
      </c>
      <c r="FU540" s="38">
        <f>VLOOKUP(A540,'[3]2019'!$A$8:$O$140,15,0)</f>
        <v>4.1186161449752881</v>
      </c>
      <c r="FV540" s="18">
        <f>VLOOKUP(A540,'[3]2019'!$A$8:$O$140,14,0)</f>
        <v>5</v>
      </c>
      <c r="FW540" s="31"/>
      <c r="FX540" s="31"/>
      <c r="FY540" s="31"/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31"/>
      <c r="GY540" s="31"/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31"/>
      <c r="HL540" s="31"/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31"/>
      <c r="HY540" s="31"/>
      <c r="HZ540" s="31"/>
      <c r="IA540" s="31"/>
      <c r="IB540" s="31"/>
      <c r="IC540" s="31"/>
      <c r="ID540" s="31"/>
      <c r="IE540" s="31"/>
      <c r="IF540" s="31"/>
      <c r="IG540" s="31"/>
      <c r="IH540" s="31"/>
      <c r="II540" s="31"/>
    </row>
    <row r="541" spans="1:243" s="11" customFormat="1" ht="12.75">
      <c r="A541" s="17" t="s">
        <v>1314</v>
      </c>
      <c r="B541" s="18" t="s">
        <v>1315</v>
      </c>
      <c r="C541" s="17" t="s">
        <v>514</v>
      </c>
      <c r="D541" s="25">
        <v>6</v>
      </c>
      <c r="E541" s="27">
        <v>2019</v>
      </c>
      <c r="F541" s="31"/>
      <c r="G541" s="194">
        <v>3706</v>
      </c>
      <c r="H541" s="194">
        <v>2392</v>
      </c>
      <c r="I541" s="194">
        <v>1314</v>
      </c>
      <c r="J541" s="200">
        <v>34.47</v>
      </c>
      <c r="K541" s="40">
        <f>VLOOKUP(A541,'[6]1.COBERTURA  DANE'!$B$7:$G$139,5,0)</f>
        <v>1197</v>
      </c>
      <c r="L541" s="26">
        <v>53.12</v>
      </c>
      <c r="M541" s="32">
        <v>1845</v>
      </c>
      <c r="N541" s="187">
        <v>324</v>
      </c>
      <c r="O541" s="187">
        <v>148</v>
      </c>
      <c r="P541" s="187">
        <v>176</v>
      </c>
      <c r="Q541" s="196">
        <f>VLOOKUP($A541,[7]Hoja1!$A$1:$H$3750,6,0)</f>
        <v>389</v>
      </c>
      <c r="R541" s="196">
        <f>VLOOKUP($A541,[7]Hoja1!$A$1:$H$3750,7,0)</f>
        <v>176</v>
      </c>
      <c r="S541" s="196">
        <f>VLOOKUP($A541,[7]Hoja1!$A$1:$H$3750,8,0)</f>
        <v>213</v>
      </c>
      <c r="T541" s="187">
        <v>336</v>
      </c>
      <c r="U541" s="187">
        <v>143</v>
      </c>
      <c r="V541" s="187">
        <v>193</v>
      </c>
      <c r="W541" s="198">
        <f>VLOOKUP($A541,[7]Hoja1!$A$1:$K$3750,9,0)</f>
        <v>414</v>
      </c>
      <c r="X541" s="198">
        <f>VLOOKUP($A541,[7]Hoja1!$A$1:$K$3750,10,0)</f>
        <v>174</v>
      </c>
      <c r="Y541" s="198">
        <f>VLOOKUP($A541,[7]Hoja1!$A$1:$K$3750,11,0)</f>
        <v>240</v>
      </c>
      <c r="Z541" s="187">
        <v>363</v>
      </c>
      <c r="AA541" s="187">
        <v>155</v>
      </c>
      <c r="AB541" s="187">
        <v>208</v>
      </c>
      <c r="AC541" s="198">
        <f>VLOOKUP(A541,[7]Hoja1!$A$1:$Q$3765,12,0)</f>
        <v>449</v>
      </c>
      <c r="AD541" s="198">
        <f>VLOOKUP($A541,[7]Hoja1!$A$1:$Q$3765,13,0)</f>
        <v>209</v>
      </c>
      <c r="AE541" s="198">
        <f>VLOOKUP($A541,[7]Hoja1!$A$1:$Q$3750,14,0)</f>
        <v>240</v>
      </c>
      <c r="AF541" s="187">
        <v>378</v>
      </c>
      <c r="AG541" s="187">
        <v>193</v>
      </c>
      <c r="AH541" s="187">
        <v>185</v>
      </c>
      <c r="AI541" s="198">
        <f>VLOOKUP($A541,[7]Hoja1!$A$1:$Q$3750,15,0)</f>
        <v>707</v>
      </c>
      <c r="AJ541" s="198">
        <f>VLOOKUP($A541,[7]Hoja1!$A$1:$Q$3750,16,0)</f>
        <v>377</v>
      </c>
      <c r="AK541" s="198">
        <f>VLOOKUP($A541,[7]Hoja1!$A$1:$Q$3750,17,0)</f>
        <v>330</v>
      </c>
      <c r="AL541" s="187">
        <v>329</v>
      </c>
      <c r="AM541" s="187">
        <v>177</v>
      </c>
      <c r="AN541" s="187">
        <v>152</v>
      </c>
      <c r="AO541" s="31"/>
      <c r="AP541" s="31"/>
      <c r="AQ541" s="31"/>
      <c r="AR541" s="31"/>
      <c r="AS541" s="27"/>
      <c r="AT541" s="31"/>
      <c r="AU541" s="31"/>
      <c r="AV541" s="31"/>
      <c r="AW541" s="31"/>
      <c r="AX541" s="38">
        <f>VLOOKUP(A541,[2]INFANTIL!$A$8:$AE$140,31,0)</f>
        <v>28.571428571428569</v>
      </c>
      <c r="AY541" s="18">
        <f>VLOOKUP(A541,[2]INFANTIL!$A$8:$AE$140,30,0)</f>
        <v>1</v>
      </c>
      <c r="AZ541" s="199">
        <f>VLOOKUP(A541,'[3]2019'!$A$8:$E$140,5,0)</f>
        <v>3.0864197530864197</v>
      </c>
      <c r="BA541" s="23">
        <f>VLOOKUP(A541,'[3]2019'!$A$8:$F$140,4,0)</f>
        <v>1</v>
      </c>
      <c r="BB541" s="22">
        <f>VLOOKUP(A541,'[2]MATERNAS DIRECTAS'!$A$8:$AE$140,31,0)</f>
        <v>0</v>
      </c>
      <c r="BC541" s="23">
        <f>VLOOKUP(A541,'[2]MATERNAS DIRECTAS'!$A$8:$AE$140,30,0)</f>
        <v>0</v>
      </c>
      <c r="BD541" s="28">
        <v>0</v>
      </c>
      <c r="BE541" s="27">
        <v>0</v>
      </c>
      <c r="BF541" s="38">
        <f>VLOOKUP(A541,[8]Controles!$A$7:$P$139,12,0)</f>
        <v>8.5714285714285712</v>
      </c>
      <c r="BG541" s="18">
        <f>VLOOKUP(A541,[8]Controles!$A$7:$L$139,11,0)</f>
        <v>3</v>
      </c>
      <c r="BH541" s="38">
        <f>VLOOKUP(A541,[8]Peso!$A$7:$D$139,4,0)</f>
        <v>5.7142857142857144</v>
      </c>
      <c r="BI541" s="18">
        <f>VLOOKUP(A541,[8]Peso!$A$7:$D$139,3,0)</f>
        <v>2</v>
      </c>
      <c r="BJ541" s="22">
        <f>VLOOKUP(A541,'[2]EDA &lt; 5AÑOS'!$A$8:$AE$140,31,0)</f>
        <v>0</v>
      </c>
      <c r="BK541" s="23">
        <f>VLOOKUP(A541,'[2]EDA &lt; 5AÑOS'!$A$8:$AE$140,30,0)</f>
        <v>0</v>
      </c>
      <c r="BL541" s="22">
        <f>VLOOKUP(A541,'[2]IRA &lt; 5AÑOS'!$A$8:$AE$140,31,0)</f>
        <v>0</v>
      </c>
      <c r="BM541" s="23">
        <f>VLOOKUP(A541,'[2]IRA &lt; 5AÑOS'!$A$8:$AE$140,30,0)</f>
        <v>0</v>
      </c>
      <c r="BN541" s="18">
        <v>0</v>
      </c>
      <c r="BO541" s="18">
        <v>0</v>
      </c>
      <c r="BP541" s="18">
        <v>0</v>
      </c>
      <c r="BQ541" s="18">
        <v>0</v>
      </c>
      <c r="BR541" s="37">
        <v>0</v>
      </c>
      <c r="BS541" s="26">
        <v>0</v>
      </c>
      <c r="BT541" s="18">
        <v>0</v>
      </c>
      <c r="BU541" s="18">
        <v>0</v>
      </c>
      <c r="BV541" s="201">
        <v>0.19565217391304349</v>
      </c>
      <c r="BW541" s="201">
        <v>1.2173913043478262</v>
      </c>
      <c r="BX541" s="201">
        <v>1.0434782608695652</v>
      </c>
      <c r="BY541" s="201">
        <v>1.2173913043478262</v>
      </c>
      <c r="BZ541" s="201">
        <v>1.1086956521739131</v>
      </c>
      <c r="CA541" s="201">
        <v>1.1489361702127661</v>
      </c>
      <c r="CB541" s="201">
        <v>1.0851063829787233</v>
      </c>
      <c r="CC541" s="18" t="str">
        <f>VLOOKUP(A541,[9]ESTADISTICAS_EN_EDUCACION_BASIC!$C$3:$AK$127,10,0)</f>
        <v>80.3</v>
      </c>
      <c r="CD541" s="18" t="str">
        <f>VLOOKUP(A541,[9]ESTADISTICAS_EN_EDUCACION_BASIC!$C$3:$AK$158,5,0)</f>
        <v>75.3</v>
      </c>
      <c r="CE541" s="18" t="str">
        <f>VLOOKUP(A541,[9]ESTADISTICAS_EN_EDUCACION_BASIC!$C$3:$AK$127,17,0)</f>
        <v>9.23</v>
      </c>
      <c r="CF541" s="24"/>
      <c r="CG541" s="24"/>
      <c r="CH541" s="20">
        <v>0</v>
      </c>
      <c r="CI541" s="21">
        <v>0</v>
      </c>
      <c r="CJ541" s="38">
        <f>VLOOKUP(A541,'[3]2019'!$A$8:$G$140,7,0)</f>
        <v>0</v>
      </c>
      <c r="CK541" s="18">
        <f>VLOOKUP(A541,'[3]2019'!$A$9:$G$140,6,0)</f>
        <v>0</v>
      </c>
      <c r="CL541" s="18">
        <v>0</v>
      </c>
      <c r="CM541" s="26">
        <v>0</v>
      </c>
      <c r="CN541" s="18">
        <v>0</v>
      </c>
      <c r="CO541" s="18">
        <v>0</v>
      </c>
      <c r="CP541" s="18">
        <v>0</v>
      </c>
      <c r="CQ541" s="18">
        <v>0</v>
      </c>
      <c r="CR541" s="18">
        <v>0</v>
      </c>
      <c r="CS541" s="18">
        <v>0</v>
      </c>
      <c r="CT541" s="18">
        <v>0</v>
      </c>
      <c r="CU541" s="18">
        <v>0</v>
      </c>
      <c r="CV541" s="18">
        <v>0</v>
      </c>
      <c r="CW541" s="18">
        <v>0</v>
      </c>
      <c r="CX541" s="18">
        <v>0</v>
      </c>
      <c r="CY541" s="18">
        <v>0</v>
      </c>
      <c r="CZ541" s="38">
        <v>0</v>
      </c>
      <c r="DA541" s="18">
        <v>0</v>
      </c>
      <c r="DB541" s="38">
        <f>VLOOKUP(A541,'[3]2019'!$A$8:$I$140,9,0)</f>
        <v>0</v>
      </c>
      <c r="DC541" s="18">
        <f>VLOOKUP(A541,'[3]2019'!$A$8:$I$140,8,0)</f>
        <v>0</v>
      </c>
      <c r="DD541" s="18" t="str">
        <f>VLOOKUP(A541,[9]ESTADISTICAS_EN_EDUCACION_BASIC!$C$3:$AK$127,11,0)</f>
        <v>109.9</v>
      </c>
      <c r="DE541" s="18" t="str">
        <f>VLOOKUP($A541,[9]ESTADISTICAS_EN_EDUCACION_BASIC!$C$3:$AK$127,6,0)</f>
        <v>91.9</v>
      </c>
      <c r="DF541" s="18" t="str">
        <f>VLOOKUP($A541,[9]ESTADISTICAS_EN_EDUCACION_BASIC!$C$3:$AK$127,18,0)</f>
        <v>5.23</v>
      </c>
      <c r="DG541" s="18">
        <f>VLOOKUP($A541,[9]ESTADISTICAS_EN_EDUCACION_BASIC!$C$3:$AK$127,28,0)</f>
        <v>0</v>
      </c>
      <c r="DH541" s="38">
        <v>0</v>
      </c>
      <c r="DI541" s="18">
        <v>0</v>
      </c>
      <c r="DJ541" s="38">
        <v>0</v>
      </c>
      <c r="DK541" s="18">
        <v>0</v>
      </c>
      <c r="DL541" s="18">
        <v>0</v>
      </c>
      <c r="DM541" s="18">
        <v>0</v>
      </c>
      <c r="DN541" s="38">
        <v>0</v>
      </c>
      <c r="DO541" s="18">
        <v>0</v>
      </c>
      <c r="DP541" s="18">
        <v>0</v>
      </c>
      <c r="DQ541" s="18">
        <v>0</v>
      </c>
      <c r="DR541" s="18">
        <v>0</v>
      </c>
      <c r="DS541" s="18">
        <v>0</v>
      </c>
      <c r="DT541" s="18">
        <v>0</v>
      </c>
      <c r="DU541" s="18">
        <v>0</v>
      </c>
      <c r="DV541" s="18">
        <v>0</v>
      </c>
      <c r="DW541" s="18">
        <v>0</v>
      </c>
      <c r="DX541" s="18">
        <v>0</v>
      </c>
      <c r="DY541" s="18">
        <v>0</v>
      </c>
      <c r="DZ541" s="188">
        <v>0</v>
      </c>
      <c r="EA541" s="189">
        <v>0</v>
      </c>
      <c r="EB541" s="188">
        <v>54.054054054054056</v>
      </c>
      <c r="EC541" s="189">
        <v>10</v>
      </c>
      <c r="ED541" s="38">
        <f>VLOOKUP(A541,'[3]2019'!$A$8:$K$140,11,0)</f>
        <v>0</v>
      </c>
      <c r="EE541" s="18">
        <f>VLOOKUP(A541,'[3]2019'!$A$8:$K$140,10,0)</f>
        <v>0</v>
      </c>
      <c r="EF541" s="18" t="str">
        <f>VLOOKUP($A541,[9]ESTADISTICAS_EN_EDUCACION_BASIC!$C$3:$AK$127,11,0)</f>
        <v>109.9</v>
      </c>
      <c r="EG541" s="18" t="str">
        <f>VLOOKUP($A541,[9]ESTADISTICAS_EN_EDUCACION_BASIC!$C$3:$AK$127,7,0)</f>
        <v>65.9</v>
      </c>
      <c r="EH541" s="18" t="str">
        <f>VLOOKUP($A541,[9]ESTADISTICAS_EN_EDUCACION_BASIC!$C$3:$AK$127,18,0)</f>
        <v>5.23</v>
      </c>
      <c r="EI541" s="18">
        <f>VLOOKUP($A541,[9]ESTADISTICAS_EN_EDUCACION_BASIC!$C$3:$AK$127,29,0)</f>
        <v>0</v>
      </c>
      <c r="EJ541" s="31"/>
      <c r="EK541" s="31"/>
      <c r="EL541" s="18" t="str">
        <f>VLOOKUP($A541,[9]ESTADISTICAS_EN_EDUCACION_BASIC!$C$3:$AK$127,13,0)</f>
        <v>60.7</v>
      </c>
      <c r="EM541" s="18" t="str">
        <f>VLOOKUP($A541,[9]ESTADISTICAS_EN_EDUCACION_BASIC!$C$3:$AK$127,8,0)</f>
        <v>44.4</v>
      </c>
      <c r="EN541" s="18">
        <f>VLOOKUP($A541,[9]ESTADISTICAS_EN_EDUCACION_BASIC!$C$3:$AK$127,20,0)</f>
        <v>0</v>
      </c>
      <c r="EO541" s="18" t="str">
        <f>VLOOKUP($A541,[9]ESTADISTICAS_EN_EDUCACION_BASIC!$C$3:$AK$127,30,0)</f>
        <v>1.22</v>
      </c>
      <c r="EP541" s="18">
        <v>0</v>
      </c>
      <c r="EQ541" s="18">
        <v>0</v>
      </c>
      <c r="ER541" s="38">
        <v>0</v>
      </c>
      <c r="ES541" s="18">
        <v>0</v>
      </c>
      <c r="ET541" s="38">
        <v>0</v>
      </c>
      <c r="EU541" s="18">
        <v>0</v>
      </c>
      <c r="EV541" s="38">
        <v>0</v>
      </c>
      <c r="EW541" s="18">
        <v>0</v>
      </c>
      <c r="EX541" s="31"/>
      <c r="EY541" s="188">
        <v>52.631578947368418</v>
      </c>
      <c r="EZ541" s="189">
        <v>8</v>
      </c>
      <c r="FA541" s="188">
        <v>66.17647058823529</v>
      </c>
      <c r="FB541" s="189">
        <v>9</v>
      </c>
      <c r="FC541" s="18">
        <v>0</v>
      </c>
      <c r="FD541" s="18">
        <v>0</v>
      </c>
      <c r="FE541" s="38">
        <v>0</v>
      </c>
      <c r="FF541" s="18">
        <v>0</v>
      </c>
      <c r="FG541" s="18">
        <v>0</v>
      </c>
      <c r="FH541" s="18">
        <v>0</v>
      </c>
      <c r="FI541" s="18">
        <v>0</v>
      </c>
      <c r="FJ541" s="18">
        <v>0</v>
      </c>
      <c r="FK541" s="38">
        <v>0</v>
      </c>
      <c r="FL541" s="18">
        <v>0</v>
      </c>
      <c r="FM541" s="38">
        <v>0</v>
      </c>
      <c r="FN541" s="18">
        <v>0</v>
      </c>
      <c r="FO541" s="38">
        <v>0</v>
      </c>
      <c r="FP541" s="18">
        <v>0</v>
      </c>
      <c r="FQ541" s="38">
        <v>0</v>
      </c>
      <c r="FR541" s="18">
        <v>0</v>
      </c>
      <c r="FS541" s="38">
        <f>VLOOKUP(A541,'[3]2019'!$A$8:$M$140,13,0)</f>
        <v>0</v>
      </c>
      <c r="FT541" s="18">
        <f>VLOOKUP(A541,'[3]2019'!$A$8:$M$140,12,0)</f>
        <v>0</v>
      </c>
      <c r="FU541" s="38">
        <f>VLOOKUP(A541,'[3]2019'!$A$8:$O$140,15,0)</f>
        <v>0</v>
      </c>
      <c r="FV541" s="18">
        <f>VLOOKUP(A541,'[3]2019'!$A$8:$O$140,14,0)</f>
        <v>0</v>
      </c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</row>
    <row r="542" spans="1:243" s="11" customFormat="1" ht="12.75">
      <c r="A542" s="17" t="s">
        <v>1319</v>
      </c>
      <c r="B542" s="18" t="s">
        <v>1320</v>
      </c>
      <c r="C542" s="17" t="s">
        <v>547</v>
      </c>
      <c r="D542" s="25">
        <v>6</v>
      </c>
      <c r="E542" s="27">
        <v>2019</v>
      </c>
      <c r="F542" s="31"/>
      <c r="G542" s="194">
        <v>20549</v>
      </c>
      <c r="H542" s="194">
        <v>6881</v>
      </c>
      <c r="I542" s="194">
        <v>13668</v>
      </c>
      <c r="J542" s="200">
        <v>3.94</v>
      </c>
      <c r="K542" s="40">
        <f>VLOOKUP(A542,'[6]1.COBERTURA  DANE'!$B$7:$G$139,5,0)</f>
        <v>1069</v>
      </c>
      <c r="L542" s="26">
        <v>67.87</v>
      </c>
      <c r="M542" s="32">
        <v>20451</v>
      </c>
      <c r="N542" s="187">
        <v>2505</v>
      </c>
      <c r="O542" s="187">
        <v>1294</v>
      </c>
      <c r="P542" s="187">
        <v>1211</v>
      </c>
      <c r="Q542" s="196">
        <f>VLOOKUP($A542,[7]Hoja1!$A$1:$H$3750,6,0)</f>
        <v>3001</v>
      </c>
      <c r="R542" s="196">
        <f>VLOOKUP($A542,[7]Hoja1!$A$1:$H$3750,7,0)</f>
        <v>1551</v>
      </c>
      <c r="S542" s="196">
        <f>VLOOKUP($A542,[7]Hoja1!$A$1:$H$3750,8,0)</f>
        <v>1450</v>
      </c>
      <c r="T542" s="187">
        <v>2459</v>
      </c>
      <c r="U542" s="187">
        <v>1270</v>
      </c>
      <c r="V542" s="187">
        <v>1189</v>
      </c>
      <c r="W542" s="198">
        <f>VLOOKUP($A542,[7]Hoja1!$A$1:$K$3750,9,0)</f>
        <v>2922</v>
      </c>
      <c r="X542" s="198">
        <f>VLOOKUP($A542,[7]Hoja1!$A$1:$K$3750,10,0)</f>
        <v>1507</v>
      </c>
      <c r="Y542" s="198">
        <f>VLOOKUP($A542,[7]Hoja1!$A$1:$K$3750,11,0)</f>
        <v>1415</v>
      </c>
      <c r="Z542" s="187">
        <v>2351</v>
      </c>
      <c r="AA542" s="187">
        <v>1209</v>
      </c>
      <c r="AB542" s="187">
        <v>1142</v>
      </c>
      <c r="AC542" s="198">
        <f>VLOOKUP(A542,[7]Hoja1!$A$1:$Q$3765,12,0)</f>
        <v>2689</v>
      </c>
      <c r="AD542" s="198">
        <f>VLOOKUP($A542,[7]Hoja1!$A$1:$Q$3765,13,0)</f>
        <v>1378</v>
      </c>
      <c r="AE542" s="198">
        <f>VLOOKUP($A542,[7]Hoja1!$A$1:$Q$3750,14,0)</f>
        <v>1311</v>
      </c>
      <c r="AF542" s="187">
        <v>2068</v>
      </c>
      <c r="AG542" s="187">
        <v>1052</v>
      </c>
      <c r="AH542" s="187">
        <v>1016</v>
      </c>
      <c r="AI542" s="198">
        <f>VLOOKUP($A542,[7]Hoja1!$A$1:$Q$3750,15,0)</f>
        <v>3453</v>
      </c>
      <c r="AJ542" s="198">
        <f>VLOOKUP($A542,[7]Hoja1!$A$1:$Q$3750,16,0)</f>
        <v>1664</v>
      </c>
      <c r="AK542" s="198">
        <f>VLOOKUP($A542,[7]Hoja1!$A$1:$Q$3750,17,0)</f>
        <v>1789</v>
      </c>
      <c r="AL542" s="187">
        <v>1594</v>
      </c>
      <c r="AM542" s="187">
        <v>779</v>
      </c>
      <c r="AN542" s="187">
        <v>815</v>
      </c>
      <c r="AO542" s="31"/>
      <c r="AP542" s="31"/>
      <c r="AQ542" s="31"/>
      <c r="AR542" s="31"/>
      <c r="AS542" s="27"/>
      <c r="AT542" s="31"/>
      <c r="AU542" s="31"/>
      <c r="AV542" s="31"/>
      <c r="AW542" s="31"/>
      <c r="AX542" s="38">
        <f>VLOOKUP(A542,[2]INFANTIL!$A$8:$AE$140,31,0)</f>
        <v>7.7720207253886011</v>
      </c>
      <c r="AY542" s="18">
        <f>VLOOKUP(A542,[2]INFANTIL!$A$8:$AE$140,30,0)</f>
        <v>3</v>
      </c>
      <c r="AZ542" s="199">
        <f>VLOOKUP(A542,'[3]2019'!$A$8:$E$140,5,0)</f>
        <v>2.3952095808383231</v>
      </c>
      <c r="BA542" s="23">
        <f>VLOOKUP(A542,'[3]2019'!$A$8:$F$140,4,0)</f>
        <v>6</v>
      </c>
      <c r="BB542" s="22">
        <f>VLOOKUP(A542,'[2]MATERNAS DIRECTAS'!$A$8:$AE$140,31,0)</f>
        <v>0</v>
      </c>
      <c r="BC542" s="23">
        <f>VLOOKUP(A542,'[2]MATERNAS DIRECTAS'!$A$8:$AE$140,30,0)</f>
        <v>0</v>
      </c>
      <c r="BD542" s="28">
        <v>0</v>
      </c>
      <c r="BE542" s="27">
        <v>0</v>
      </c>
      <c r="BF542" s="38">
        <f>VLOOKUP(A542,[8]Controles!$A$7:$P$139,12,0)</f>
        <v>9.5854922279792731</v>
      </c>
      <c r="BG542" s="18">
        <f>VLOOKUP(A542,[8]Controles!$A$7:$L$139,11,0)</f>
        <v>37</v>
      </c>
      <c r="BH542" s="38">
        <f>VLOOKUP(A542,[8]Peso!$A$7:$D$139,4,0)</f>
        <v>8.8082901554404138</v>
      </c>
      <c r="BI542" s="18">
        <f>VLOOKUP(A542,[8]Peso!$A$7:$D$139,3,0)</f>
        <v>34</v>
      </c>
      <c r="BJ542" s="22">
        <f>VLOOKUP(A542,'[2]EDA &lt; 5AÑOS'!$A$8:$AE$140,31,0)</f>
        <v>0</v>
      </c>
      <c r="BK542" s="23">
        <f>VLOOKUP(A542,'[2]EDA &lt; 5AÑOS'!$A$8:$AE$140,30,0)</f>
        <v>0</v>
      </c>
      <c r="BL542" s="22">
        <f>VLOOKUP(A542,'[2]IRA &lt; 5AÑOS'!$A$8:$AE$140,31,0)</f>
        <v>39.920159680638719</v>
      </c>
      <c r="BM542" s="23">
        <f>VLOOKUP(A542,'[2]IRA &lt; 5AÑOS'!$A$8:$AE$140,30,0)</f>
        <v>1</v>
      </c>
      <c r="BN542" s="18">
        <v>0</v>
      </c>
      <c r="BO542" s="18">
        <v>0</v>
      </c>
      <c r="BP542" s="18">
        <v>0</v>
      </c>
      <c r="BQ542" s="18">
        <v>0</v>
      </c>
      <c r="BR542" s="37">
        <v>0</v>
      </c>
      <c r="BS542" s="26">
        <v>0</v>
      </c>
      <c r="BT542" s="18">
        <v>0</v>
      </c>
      <c r="BU542" s="18">
        <v>0</v>
      </c>
      <c r="BV542" s="201">
        <v>0.24578313253012049</v>
      </c>
      <c r="BW542" s="201">
        <v>1.0795180722891566</v>
      </c>
      <c r="BX542" s="201">
        <v>1.074698795180723</v>
      </c>
      <c r="BY542" s="201">
        <v>1.0795180722891566</v>
      </c>
      <c r="BZ542" s="201">
        <v>1.0939759036144578</v>
      </c>
      <c r="CA542" s="201">
        <v>1.0144230769230769</v>
      </c>
      <c r="CB542" s="201">
        <v>1.0889423076923077</v>
      </c>
      <c r="CC542" s="18" t="str">
        <f>VLOOKUP($A$98,[9]ESTADISTICAS_EN_EDUCACION_BASIC!$C$3:$AK$127,10,0)</f>
        <v>81.5</v>
      </c>
      <c r="CD542" s="18" t="str">
        <f>VLOOKUP(A542,[9]ESTADISTICAS_EN_EDUCACION_BASIC!$C$3:$AK$158,5,0)</f>
        <v>51.7</v>
      </c>
      <c r="CE542" s="18" t="str">
        <f>VLOOKUP(A542,[9]ESTADISTICAS_EN_EDUCACION_BASIC!$C$3:$AK$127,17,0)</f>
        <v>0.43</v>
      </c>
      <c r="CF542" s="24"/>
      <c r="CG542" s="24"/>
      <c r="CH542" s="20">
        <v>0</v>
      </c>
      <c r="CI542" s="21">
        <v>0</v>
      </c>
      <c r="CJ542" s="38">
        <f>VLOOKUP(A542,'[3]2019'!$A$8:$G$140,7,0)</f>
        <v>0</v>
      </c>
      <c r="CK542" s="18">
        <f>VLOOKUP(A542,'[3]2019'!$A$9:$G$140,6,0)</f>
        <v>0</v>
      </c>
      <c r="CL542" s="18">
        <v>0</v>
      </c>
      <c r="CM542" s="26">
        <v>0</v>
      </c>
      <c r="CN542" s="18">
        <v>0</v>
      </c>
      <c r="CO542" s="18">
        <v>0</v>
      </c>
      <c r="CP542" s="18">
        <v>0</v>
      </c>
      <c r="CQ542" s="18">
        <v>0</v>
      </c>
      <c r="CR542" s="18">
        <v>0</v>
      </c>
      <c r="CS542" s="18">
        <v>0</v>
      </c>
      <c r="CT542" s="18">
        <v>0</v>
      </c>
      <c r="CU542" s="18">
        <v>0</v>
      </c>
      <c r="CV542" s="18">
        <v>0</v>
      </c>
      <c r="CW542" s="18">
        <v>0</v>
      </c>
      <c r="CX542" s="18">
        <v>0</v>
      </c>
      <c r="CY542" s="18">
        <v>0</v>
      </c>
      <c r="CZ542" s="38">
        <v>0</v>
      </c>
      <c r="DA542" s="18">
        <v>0</v>
      </c>
      <c r="DB542" s="38">
        <f>VLOOKUP(A542,'[3]2019'!$A$8:$I$140,9,0)</f>
        <v>0</v>
      </c>
      <c r="DC542" s="18">
        <f>VLOOKUP(A542,'[3]2019'!$A$8:$I$140,8,0)</f>
        <v>0</v>
      </c>
      <c r="DD542" s="18">
        <f>VLOOKUP(A542,[9]ESTADISTICAS_EN_EDUCACION_BASIC!$C$3:$AK$127,11,0)</f>
        <v>133</v>
      </c>
      <c r="DE542" s="18" t="str">
        <f>VLOOKUP($A542,[9]ESTADISTICAS_EN_EDUCACION_BASIC!$C$3:$AK$127,6,0)</f>
        <v>101.7</v>
      </c>
      <c r="DF542" s="18" t="str">
        <f>VLOOKUP($A542,[9]ESTADISTICAS_EN_EDUCACION_BASIC!$C$3:$AK$127,18,0)</f>
        <v>1.24</v>
      </c>
      <c r="DG542" s="18" t="str">
        <f>VLOOKUP($A542,[9]ESTADISTICAS_EN_EDUCACION_BASIC!$C$3:$AK$127,28,0)</f>
        <v>0.02</v>
      </c>
      <c r="DH542" s="38">
        <v>0</v>
      </c>
      <c r="DI542" s="18">
        <v>0</v>
      </c>
      <c r="DJ542" s="38">
        <v>0</v>
      </c>
      <c r="DK542" s="18">
        <v>0</v>
      </c>
      <c r="DL542" s="18">
        <v>0</v>
      </c>
      <c r="DM542" s="18">
        <v>0</v>
      </c>
      <c r="DN542" s="38">
        <f>VLOOKUP(A542,[10]Hoja8!$A$1:$D$72,4,0)</f>
        <v>37.188545927854221</v>
      </c>
      <c r="DO542" s="18">
        <f>VLOOKUP(A542,[10]Hoja8!$A$1:$D$72,2,0)</f>
        <v>1</v>
      </c>
      <c r="DP542" s="18">
        <v>0</v>
      </c>
      <c r="DQ542" s="18">
        <v>0</v>
      </c>
      <c r="DR542" s="18">
        <v>0</v>
      </c>
      <c r="DS542" s="18">
        <v>0</v>
      </c>
      <c r="DT542" s="18">
        <v>0</v>
      </c>
      <c r="DU542" s="18">
        <v>0</v>
      </c>
      <c r="DV542" s="18">
        <v>0</v>
      </c>
      <c r="DW542" s="18">
        <v>0</v>
      </c>
      <c r="DX542" s="18">
        <v>0</v>
      </c>
      <c r="DY542" s="18">
        <v>0</v>
      </c>
      <c r="DZ542" s="188">
        <v>10.507880910683012</v>
      </c>
      <c r="EA542" s="189">
        <v>12</v>
      </c>
      <c r="EB542" s="188">
        <v>145.66929133858267</v>
      </c>
      <c r="EC542" s="189">
        <v>148</v>
      </c>
      <c r="ED542" s="38">
        <f>VLOOKUP(A542,'[3]2019'!$A$8:$K$140,11,0)</f>
        <v>2.4177949709864603</v>
      </c>
      <c r="EE542" s="18">
        <f>VLOOKUP(A542,'[3]2019'!$A$8:$K$140,10,0)</f>
        <v>5</v>
      </c>
      <c r="EF542" s="18">
        <f>VLOOKUP($A542,[9]ESTADISTICAS_EN_EDUCACION_BASIC!$C$3:$AK$127,11,0)</f>
        <v>133</v>
      </c>
      <c r="EG542" s="18" t="str">
        <f>VLOOKUP($A542,[9]ESTADISTICAS_EN_EDUCACION_BASIC!$C$3:$AK$127,7,0)</f>
        <v>57.7</v>
      </c>
      <c r="EH542" s="18" t="str">
        <f>VLOOKUP($A542,[9]ESTADISTICAS_EN_EDUCACION_BASIC!$C$3:$AK$127,18,0)</f>
        <v>1.24</v>
      </c>
      <c r="EI542" s="18">
        <f>VLOOKUP($A542,[9]ESTADISTICAS_EN_EDUCACION_BASIC!$C$3:$AK$127,29,0)</f>
        <v>0</v>
      </c>
      <c r="EJ542" s="31"/>
      <c r="EK542" s="31"/>
      <c r="EL542" s="18" t="str">
        <f>VLOOKUP($A542,[9]ESTADISTICAS_EN_EDUCACION_BASIC!$C$3:$AK$127,13,0)</f>
        <v>57.7</v>
      </c>
      <c r="EM542" s="18" t="str">
        <f>VLOOKUP($A542,[9]ESTADISTICAS_EN_EDUCACION_BASIC!$C$3:$AK$127,8,0)</f>
        <v>20.4</v>
      </c>
      <c r="EN542" s="18" t="str">
        <f>VLOOKUP($A542,[9]ESTADISTICAS_EN_EDUCACION_BASIC!$C$3:$AK$127,20,0)</f>
        <v>4.35</v>
      </c>
      <c r="EO542" s="18" t="str">
        <f>VLOOKUP($A542,[9]ESTADISTICAS_EN_EDUCACION_BASIC!$C$3:$AK$127,30,0)</f>
        <v>0.92</v>
      </c>
      <c r="EP542" s="38">
        <f>VLOOKUP(A542,[10]Hoja2!$A$1:$D$72,4,0)</f>
        <v>37.188545927854221</v>
      </c>
      <c r="EQ542" s="18">
        <f>VLOOKUP(A542,[10]Hoja2!$A$1:$D$72,2,0)</f>
        <v>1</v>
      </c>
      <c r="ER542" s="38">
        <v>0</v>
      </c>
      <c r="ES542" s="18">
        <v>0</v>
      </c>
      <c r="ET542" s="38">
        <v>0</v>
      </c>
      <c r="EU542" s="18">
        <v>0</v>
      </c>
      <c r="EV542" s="38">
        <f>VLOOKUP(A542,[10]Hoja7!$A$1:$D$76,4,0)</f>
        <v>37.188545927854221</v>
      </c>
      <c r="EW542" s="18">
        <f>VLOOKUP(A542,[10]Hoja7!$A$1:$D$77,2,0)</f>
        <v>1</v>
      </c>
      <c r="EX542" s="31"/>
      <c r="EY542" s="188">
        <v>136.19631901840489</v>
      </c>
      <c r="EZ542" s="189">
        <v>111</v>
      </c>
      <c r="FA542" s="188">
        <v>97.165991902834008</v>
      </c>
      <c r="FB542" s="189">
        <v>72</v>
      </c>
      <c r="FC542" s="18">
        <v>0</v>
      </c>
      <c r="FD542" s="18">
        <v>0</v>
      </c>
      <c r="FE542" s="38">
        <v>0</v>
      </c>
      <c r="FF542" s="18">
        <v>0</v>
      </c>
      <c r="FG542" s="18">
        <v>0</v>
      </c>
      <c r="FH542" s="18">
        <v>0</v>
      </c>
      <c r="FI542" s="18">
        <v>0</v>
      </c>
      <c r="FJ542" s="18">
        <v>0</v>
      </c>
      <c r="FK542" s="38">
        <v>0</v>
      </c>
      <c r="FL542" s="18">
        <v>0</v>
      </c>
      <c r="FM542" s="38">
        <v>0</v>
      </c>
      <c r="FN542" s="18">
        <v>0</v>
      </c>
      <c r="FO542" s="38">
        <v>0</v>
      </c>
      <c r="FP542" s="18">
        <v>0</v>
      </c>
      <c r="FQ542" s="38">
        <v>0</v>
      </c>
      <c r="FR542" s="18">
        <v>0</v>
      </c>
      <c r="FS542" s="38">
        <f>VLOOKUP(A542,'[3]2019'!$A$8:$M$140,13,0)</f>
        <v>1.2547051442910915</v>
      </c>
      <c r="FT542" s="18">
        <f>VLOOKUP(A542,'[3]2019'!$A$8:$M$140,12,0)</f>
        <v>2</v>
      </c>
      <c r="FU542" s="38">
        <f>VLOOKUP(A542,'[3]2019'!$A$8:$O$140,15,0)</f>
        <v>1.4738393515106853</v>
      </c>
      <c r="FV542" s="18">
        <f>VLOOKUP(A542,'[3]2019'!$A$8:$O$140,14,0)</f>
        <v>2</v>
      </c>
      <c r="FW542" s="31"/>
      <c r="FX542" s="31"/>
      <c r="FY542" s="31"/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31"/>
      <c r="GY542" s="31"/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31"/>
      <c r="HL542" s="31"/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31"/>
      <c r="HY542" s="31"/>
      <c r="HZ542" s="31"/>
      <c r="IA542" s="31"/>
      <c r="IB542" s="31"/>
      <c r="IC542" s="31"/>
      <c r="ID542" s="31"/>
      <c r="IE542" s="31"/>
      <c r="IF542" s="31"/>
      <c r="IG542" s="31"/>
      <c r="IH542" s="31"/>
      <c r="II542" s="31"/>
    </row>
    <row r="543" spans="1:243" s="11" customFormat="1" ht="12.75">
      <c r="A543" s="17" t="s">
        <v>1329</v>
      </c>
      <c r="B543" s="18" t="s">
        <v>1330</v>
      </c>
      <c r="C543" s="17" t="s">
        <v>427</v>
      </c>
      <c r="D543" s="25">
        <v>6</v>
      </c>
      <c r="E543" s="27">
        <v>2019</v>
      </c>
      <c r="F543" s="31"/>
      <c r="G543" s="194">
        <v>13035</v>
      </c>
      <c r="H543" s="194">
        <v>7676</v>
      </c>
      <c r="I543" s="194">
        <v>5359</v>
      </c>
      <c r="J543" s="204">
        <v>3712</v>
      </c>
      <c r="K543" s="40">
        <f>VLOOKUP(A543,'[6]1.COBERTURA  DANE'!$B$7:$G$139,5,0)</f>
        <v>3712</v>
      </c>
      <c r="L543" s="26">
        <v>92.09</v>
      </c>
      <c r="M543" s="32">
        <v>10059</v>
      </c>
      <c r="N543" s="187">
        <v>1346</v>
      </c>
      <c r="O543" s="187">
        <v>685</v>
      </c>
      <c r="P543" s="187">
        <v>661</v>
      </c>
      <c r="Q543" s="196">
        <f>VLOOKUP($A543,[7]Hoja1!$A$1:$H$3750,6,0)</f>
        <v>1611</v>
      </c>
      <c r="R543" s="196">
        <f>VLOOKUP($A543,[7]Hoja1!$A$1:$H$3750,7,0)</f>
        <v>820</v>
      </c>
      <c r="S543" s="196">
        <f>VLOOKUP($A543,[7]Hoja1!$A$1:$H$3750,8,0)</f>
        <v>791</v>
      </c>
      <c r="T543" s="187">
        <v>1301</v>
      </c>
      <c r="U543" s="187">
        <v>667</v>
      </c>
      <c r="V543" s="187">
        <v>634</v>
      </c>
      <c r="W543" s="198">
        <f>VLOOKUP($A543,[7]Hoja1!$A$1:$K$3750,9,0)</f>
        <v>1537</v>
      </c>
      <c r="X543" s="198">
        <f>VLOOKUP($A543,[7]Hoja1!$A$1:$K$3750,10,0)</f>
        <v>791</v>
      </c>
      <c r="Y543" s="198">
        <f>VLOOKUP($A543,[7]Hoja1!$A$1:$K$3750,11,0)</f>
        <v>746</v>
      </c>
      <c r="Z543" s="187">
        <v>1223</v>
      </c>
      <c r="AA543" s="187">
        <v>633</v>
      </c>
      <c r="AB543" s="187">
        <v>590</v>
      </c>
      <c r="AC543" s="198">
        <f>VLOOKUP(A543,[7]Hoja1!$A$1:$Q$3765,12,0)</f>
        <v>1401</v>
      </c>
      <c r="AD543" s="198">
        <f>VLOOKUP($A543,[7]Hoja1!$A$1:$Q$3765,13,0)</f>
        <v>725</v>
      </c>
      <c r="AE543" s="198">
        <f>VLOOKUP($A543,[7]Hoja1!$A$1:$Q$3750,14,0)</f>
        <v>676</v>
      </c>
      <c r="AF543" s="187">
        <v>1099</v>
      </c>
      <c r="AG543" s="187">
        <v>567</v>
      </c>
      <c r="AH543" s="187">
        <v>532</v>
      </c>
      <c r="AI543" s="198">
        <f>VLOOKUP($A543,[7]Hoja1!$A$1:$Q$3750,15,0)</f>
        <v>2166</v>
      </c>
      <c r="AJ543" s="198">
        <f>VLOOKUP($A543,[7]Hoja1!$A$1:$Q$3750,16,0)</f>
        <v>1073</v>
      </c>
      <c r="AK543" s="198">
        <f>VLOOKUP($A543,[7]Hoja1!$A$1:$Q$3750,17,0)</f>
        <v>1093</v>
      </c>
      <c r="AL543" s="187">
        <v>992</v>
      </c>
      <c r="AM543" s="187">
        <v>494</v>
      </c>
      <c r="AN543" s="187">
        <v>498</v>
      </c>
      <c r="AO543" s="31"/>
      <c r="AP543" s="31"/>
      <c r="AQ543" s="31"/>
      <c r="AR543" s="31"/>
      <c r="AS543" s="27"/>
      <c r="AT543" s="31"/>
      <c r="AU543" s="31"/>
      <c r="AV543" s="31"/>
      <c r="AW543" s="31"/>
      <c r="AX543" s="38">
        <f>VLOOKUP(A543,[2]INFANTIL!$A$8:$AE$140,31,0)</f>
        <v>5.3763440860215059</v>
      </c>
      <c r="AY543" s="18">
        <f>VLOOKUP(A543,[2]INFANTIL!$A$8:$AE$140,30,0)</f>
        <v>1</v>
      </c>
      <c r="AZ543" s="199">
        <f>VLOOKUP(A543,'[3]2019'!$A$8:$E$140,5,0)</f>
        <v>0.74294205052005935</v>
      </c>
      <c r="BA543" s="23">
        <f>VLOOKUP(A543,'[3]2019'!$A$8:$F$140,4,0)</f>
        <v>1</v>
      </c>
      <c r="BB543" s="22">
        <f>VLOOKUP(A543,'[2]MATERNAS DIRECTAS'!$A$8:$AE$140,31,0)</f>
        <v>0</v>
      </c>
      <c r="BC543" s="23">
        <f>VLOOKUP(A543,'[2]MATERNAS DIRECTAS'!$A$8:$AE$140,30,0)</f>
        <v>0</v>
      </c>
      <c r="BD543" s="28">
        <v>0</v>
      </c>
      <c r="BE543" s="27">
        <v>0</v>
      </c>
      <c r="BF543" s="38">
        <f>VLOOKUP(A543,[8]Controles!$A$7:$P$139,12,0)</f>
        <v>5.913978494623656</v>
      </c>
      <c r="BG543" s="18">
        <f>VLOOKUP(A543,[8]Controles!$A$7:$L$139,11,0)</f>
        <v>11</v>
      </c>
      <c r="BH543" s="38">
        <f>VLOOKUP(A543,[8]Peso!$A$7:$D$139,4,0)</f>
        <v>4.838709677419355</v>
      </c>
      <c r="BI543" s="18">
        <f>VLOOKUP(A543,[8]Peso!$A$7:$D$139,3,0)</f>
        <v>9</v>
      </c>
      <c r="BJ543" s="22">
        <f>VLOOKUP(A543,'[2]EDA &lt; 5AÑOS'!$A$8:$AE$140,31,0)</f>
        <v>0</v>
      </c>
      <c r="BK543" s="23">
        <f>VLOOKUP(A543,'[2]EDA &lt; 5AÑOS'!$A$8:$AE$140,30,0)</f>
        <v>0</v>
      </c>
      <c r="BL543" s="22">
        <f>VLOOKUP(A543,'[2]IRA &lt; 5AÑOS'!$A$8:$AE$140,31,0)</f>
        <v>0</v>
      </c>
      <c r="BM543" s="23">
        <f>VLOOKUP(A543,'[2]IRA &lt; 5AÑOS'!$A$8:$AE$140,30,0)</f>
        <v>0</v>
      </c>
      <c r="BN543" s="18">
        <v>0</v>
      </c>
      <c r="BO543" s="18">
        <v>0</v>
      </c>
      <c r="BP543" s="18">
        <v>0</v>
      </c>
      <c r="BQ543" s="18">
        <v>0</v>
      </c>
      <c r="BR543" s="37">
        <v>0</v>
      </c>
      <c r="BS543" s="26">
        <v>0</v>
      </c>
      <c r="BT543" s="18">
        <v>0</v>
      </c>
      <c r="BU543" s="18">
        <v>0</v>
      </c>
      <c r="BV543" s="201">
        <v>0.27064220183486237</v>
      </c>
      <c r="BW543" s="201">
        <v>0.99541284403669728</v>
      </c>
      <c r="BX543" s="201">
        <v>1</v>
      </c>
      <c r="BY543" s="201">
        <v>0.99082568807339455</v>
      </c>
      <c r="BZ543" s="201">
        <v>0.95871559633027525</v>
      </c>
      <c r="CA543" s="201">
        <v>0.99099099099099097</v>
      </c>
      <c r="CB543" s="201">
        <v>1.0360360360360361</v>
      </c>
      <c r="CC543" s="18" t="str">
        <f>VLOOKUP(A543,[9]ESTADISTICAS_EN_EDUCACION_BASIC!$C$3:$AK$127,10,0)</f>
        <v>81.5</v>
      </c>
      <c r="CD543" s="18" t="str">
        <f>VLOOKUP(A543,[9]ESTADISTICAS_EN_EDUCACION_BASIC!$C$3:$AK$158,5,0)</f>
        <v>74.9</v>
      </c>
      <c r="CE543" s="18" t="str">
        <f>VLOOKUP(A543,[9]ESTADISTICAS_EN_EDUCACION_BASIC!$C$3:$AK$127,17,0)</f>
        <v>3.78</v>
      </c>
      <c r="CF543" s="24"/>
      <c r="CG543" s="24"/>
      <c r="CH543" s="20">
        <v>0</v>
      </c>
      <c r="CI543" s="21">
        <v>0</v>
      </c>
      <c r="CJ543" s="38">
        <f>VLOOKUP(A543,'[3]2019'!$A$8:$G$140,7,0)</f>
        <v>0</v>
      </c>
      <c r="CK543" s="18">
        <f>VLOOKUP(A543,'[3]2019'!$A$9:$G$140,6,0)</f>
        <v>0</v>
      </c>
      <c r="CL543" s="18">
        <v>0</v>
      </c>
      <c r="CM543" s="26">
        <v>0</v>
      </c>
      <c r="CN543" s="18">
        <v>0</v>
      </c>
      <c r="CO543" s="18">
        <v>0</v>
      </c>
      <c r="CP543" s="18">
        <v>0</v>
      </c>
      <c r="CQ543" s="18">
        <v>0</v>
      </c>
      <c r="CR543" s="18">
        <v>0</v>
      </c>
      <c r="CS543" s="18">
        <v>0</v>
      </c>
      <c r="CT543" s="18">
        <v>0</v>
      </c>
      <c r="CU543" s="18">
        <v>0</v>
      </c>
      <c r="CV543" s="18">
        <v>0</v>
      </c>
      <c r="CW543" s="18">
        <v>0</v>
      </c>
      <c r="CX543" s="18">
        <v>0</v>
      </c>
      <c r="CY543" s="18">
        <v>0</v>
      </c>
      <c r="CZ543" s="38">
        <v>0</v>
      </c>
      <c r="DA543" s="18">
        <v>0</v>
      </c>
      <c r="DB543" s="38">
        <f>VLOOKUP(A543,'[3]2019'!$A$8:$I$140,9,0)</f>
        <v>0.81766148814390849</v>
      </c>
      <c r="DC543" s="18">
        <f>VLOOKUP(A543,'[3]2019'!$A$8:$I$140,8,0)</f>
        <v>1</v>
      </c>
      <c r="DD543" s="18" t="str">
        <f>VLOOKUP(A543,[9]ESTADISTICAS_EN_EDUCACION_BASIC!$C$3:$AK$127,11,0)</f>
        <v>143.7</v>
      </c>
      <c r="DE543" s="18">
        <f>VLOOKUP($A543,[9]ESTADISTICAS_EN_EDUCACION_BASIC!$C$3:$AK$127,6,0)</f>
        <v>109</v>
      </c>
      <c r="DF543" s="18" t="str">
        <f>VLOOKUP($A543,[9]ESTADISTICAS_EN_EDUCACION_BASIC!$C$3:$AK$127,18,0)</f>
        <v>6.22</v>
      </c>
      <c r="DG543" s="18" t="str">
        <f>VLOOKUP($A543,[9]ESTADISTICAS_EN_EDUCACION_BASIC!$C$3:$AK$127,28,0)</f>
        <v>10.48</v>
      </c>
      <c r="DH543" s="38">
        <f>VLOOKUP(A543,[10]Hoja4!$A$1:$D$63,4,0)</f>
        <v>65.061808718282379</v>
      </c>
      <c r="DI543" s="18">
        <f>VLOOKUP(A543,[10]Hoja4!$A$1:$D$63,2,0)</f>
        <v>1</v>
      </c>
      <c r="DJ543" s="38">
        <f>VLOOKUP(A543,'[10]AS 6 - 11'!$A$1:$D$84,4,0)</f>
        <v>325.30904359141181</v>
      </c>
      <c r="DK543" s="18">
        <f>VLOOKUP(A543,'[10]AS 6 - 11'!$A$1:$D$84,2,0)</f>
        <v>5</v>
      </c>
      <c r="DL543" s="18">
        <v>0</v>
      </c>
      <c r="DM543" s="18">
        <v>0</v>
      </c>
      <c r="DN543" s="38">
        <f>VLOOKUP(A543,[10]Hoja8!$A$1:$D$72,4,0)</f>
        <v>71.377587437544605</v>
      </c>
      <c r="DO543" s="18">
        <f>VLOOKUP(A543,[10]Hoja8!$A$1:$D$72,2,0)</f>
        <v>1</v>
      </c>
      <c r="DP543" s="18">
        <v>0</v>
      </c>
      <c r="DQ543" s="18">
        <v>0</v>
      </c>
      <c r="DR543" s="18">
        <v>0</v>
      </c>
      <c r="DS543" s="18">
        <v>0</v>
      </c>
      <c r="DT543" s="18">
        <v>0</v>
      </c>
      <c r="DU543" s="18">
        <v>0</v>
      </c>
      <c r="DV543" s="18">
        <v>0</v>
      </c>
      <c r="DW543" s="18">
        <v>0</v>
      </c>
      <c r="DX543" s="18">
        <v>0</v>
      </c>
      <c r="DY543" s="18">
        <v>0</v>
      </c>
      <c r="DZ543" s="188">
        <v>5.0847457627118642</v>
      </c>
      <c r="EA543" s="189">
        <v>3</v>
      </c>
      <c r="EB543" s="188">
        <v>77.067669172932327</v>
      </c>
      <c r="EC543" s="189">
        <v>41</v>
      </c>
      <c r="ED543" s="38">
        <f>VLOOKUP(A543,'[3]2019'!$A$8:$K$140,11,0)</f>
        <v>1.8198362147406735</v>
      </c>
      <c r="EE543" s="18">
        <f>VLOOKUP(A543,'[3]2019'!$A$8:$K$140,10,0)</f>
        <v>2</v>
      </c>
      <c r="EF543" s="18" t="str">
        <f>VLOOKUP($A543,[9]ESTADISTICAS_EN_EDUCACION_BASIC!$C$3:$AK$127,11,0)</f>
        <v>143.7</v>
      </c>
      <c r="EG543" s="18" t="str">
        <f>VLOOKUP($A543,[9]ESTADISTICAS_EN_EDUCACION_BASIC!$C$3:$AK$127,7,0)</f>
        <v>82.7</v>
      </c>
      <c r="EH543" s="18" t="str">
        <f>VLOOKUP($A543,[9]ESTADISTICAS_EN_EDUCACION_BASIC!$C$3:$AK$127,18,0)</f>
        <v>6.22</v>
      </c>
      <c r="EI543" s="18" t="str">
        <f>VLOOKUP($A543,[9]ESTADISTICAS_EN_EDUCACION_BASIC!$C$3:$AK$127,29,0)</f>
        <v>11.64</v>
      </c>
      <c r="EJ543" s="31"/>
      <c r="EK543" s="31"/>
      <c r="EL543" s="18">
        <f>VLOOKUP($A543,[9]ESTADISTICAS_EN_EDUCACION_BASIC!$C$3:$AK$127,13,0)</f>
        <v>95</v>
      </c>
      <c r="EM543" s="18" t="str">
        <f>VLOOKUP($A543,[9]ESTADISTICAS_EN_EDUCACION_BASIC!$C$3:$AK$127,8,0)</f>
        <v>39.5</v>
      </c>
      <c r="EN543" s="18" t="str">
        <f>VLOOKUP($A543,[9]ESTADISTICAS_EN_EDUCACION_BASIC!$C$3:$AK$127,20,0)</f>
        <v>3.38</v>
      </c>
      <c r="EO543" s="18" t="str">
        <f>VLOOKUP($A543,[9]ESTADISTICAS_EN_EDUCACION_BASIC!$C$3:$AK$127,30,0)</f>
        <v>13.91</v>
      </c>
      <c r="EP543" s="38">
        <f>VLOOKUP(A543,[10]Hoja2!$A$1:$D$72,4,0)</f>
        <v>71.377587437544605</v>
      </c>
      <c r="EQ543" s="18">
        <f>VLOOKUP(A543,[10]Hoja2!$A$1:$D$72,2,0)</f>
        <v>1</v>
      </c>
      <c r="ER543" s="38">
        <f>VLOOKUP(A543,[10]Hoja3!$A$1:$D$89,4,0)</f>
        <v>285.51034975017842</v>
      </c>
      <c r="ES543" s="18">
        <f>VLOOKUP(A543,[10]Hoja3!$A$1:$D$89,2,0)</f>
        <v>4</v>
      </c>
      <c r="ET543" s="38">
        <f>VLOOKUP(A543,[10]Hoja5!$A$1:$D$76,4,0)</f>
        <v>142.75517487508921</v>
      </c>
      <c r="EU543" s="18">
        <f>VLOOKUP(A543,[10]Hoja5!$A$1:$D$75,2,0)</f>
        <v>2</v>
      </c>
      <c r="EV543" s="38">
        <f>VLOOKUP(A543,[10]Hoja7!$A$1:$D$76,4,0)</f>
        <v>142.75517487508921</v>
      </c>
      <c r="EW543" s="18">
        <f>VLOOKUP(A543,[10]Hoja7!$A$1:$D$77,2,0)</f>
        <v>2</v>
      </c>
      <c r="EX543" s="31"/>
      <c r="EY543" s="188">
        <v>100.40160642570281</v>
      </c>
      <c r="EZ543" s="189">
        <v>50</v>
      </c>
      <c r="FA543" s="188">
        <v>86.419753086419746</v>
      </c>
      <c r="FB543" s="189">
        <v>42</v>
      </c>
      <c r="FC543" s="38">
        <f>VLOOKUP(A543,[10]Hoja15!$A$1:$D$63,4,0)</f>
        <v>138.50415512465375</v>
      </c>
      <c r="FD543" s="18">
        <f>VLOOKUP(A543,[10]Hoja15!$A$1:$D$63,2,0)</f>
        <v>3</v>
      </c>
      <c r="FE543" s="38">
        <f>VLOOKUP(A543,[10]Hoja16!$A$1:$D$88,4,0)</f>
        <v>92.336103416435819</v>
      </c>
      <c r="FF543" s="18">
        <f>VLOOKUP(A543,[10]Hoja16!$A$1:$D$88,2,0)</f>
        <v>2</v>
      </c>
      <c r="FG543" s="38">
        <f>VLOOKUP(A543,[10]Hoja17!$A$1:$D$33,4,0)</f>
        <v>92.336103416435819</v>
      </c>
      <c r="FH543" s="18">
        <f>VLOOKUP(A543,[10]Hoja17!$A$1:$D$33,2,0)</f>
        <v>2</v>
      </c>
      <c r="FI543" s="18">
        <v>0</v>
      </c>
      <c r="FJ543" s="18">
        <v>0</v>
      </c>
      <c r="FK543" s="38">
        <f>VLOOKUP(A543,[10]Hoja19!$A$1:$D$97,4,0)</f>
        <v>323.17636195752539</v>
      </c>
      <c r="FL543" s="18">
        <f>VLOOKUP(A543,[10]Hoja19!$A$1:$D$97,2,0)</f>
        <v>7</v>
      </c>
      <c r="FM543" s="38">
        <f>VLOOKUP(A543,[10]Hoja20!$A$1:$D$91,4,0)</f>
        <v>92.336103416435819</v>
      </c>
      <c r="FN543" s="18">
        <f>VLOOKUP(A543,[10]Hoja20!$A$1:$D$91,2,0)</f>
        <v>2</v>
      </c>
      <c r="FO543" s="38">
        <f>VLOOKUP(A543,[10]Hoja21!$A$1:$D$101,4,0)</f>
        <v>277.0083102493075</v>
      </c>
      <c r="FP543" s="18">
        <f>VLOOKUP(A543,[10]Hoja21!$A$1:$D$101,2,0)</f>
        <v>6</v>
      </c>
      <c r="FQ543" s="38">
        <f>VLOOKUP(A543,[10]Hoja22!$A$1:$D$60,4,0)</f>
        <v>184.67220683287164</v>
      </c>
      <c r="FR543" s="18">
        <f>VLOOKUP(A543,[10]Hoja22!$A$1:$D$60,2,0)</f>
        <v>4</v>
      </c>
      <c r="FS543" s="38">
        <f>VLOOKUP(A543,'[3]2019'!$A$8:$M$140,13,0)</f>
        <v>4.032258064516129</v>
      </c>
      <c r="FT543" s="18">
        <f>VLOOKUP(A543,'[3]2019'!$A$8:$M$140,12,0)</f>
        <v>4</v>
      </c>
      <c r="FU543" s="38">
        <f>VLOOKUP(A543,'[3]2019'!$A$8:$O$140,15,0)</f>
        <v>4.2643923240938166</v>
      </c>
      <c r="FV543" s="18">
        <f>VLOOKUP(A543,'[3]2019'!$A$8:$O$140,14,0)</f>
        <v>4</v>
      </c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</row>
    <row r="544" spans="1:243" s="11" customFormat="1" ht="12.75">
      <c r="A544" s="17" t="s">
        <v>1337</v>
      </c>
      <c r="B544" s="18" t="s">
        <v>1338</v>
      </c>
      <c r="C544" s="17" t="s">
        <v>514</v>
      </c>
      <c r="D544" s="25">
        <v>6</v>
      </c>
      <c r="E544" s="27">
        <v>2019</v>
      </c>
      <c r="F544" s="31"/>
      <c r="G544" s="194">
        <v>22447</v>
      </c>
      <c r="H544" s="194">
        <v>12405</v>
      </c>
      <c r="I544" s="194">
        <v>10042</v>
      </c>
      <c r="J544" s="200">
        <v>51.35</v>
      </c>
      <c r="K544" s="40">
        <f>VLOOKUP(A544,'[6]1.COBERTURA  DANE'!$B$7:$G$139,5,0)</f>
        <v>14604</v>
      </c>
      <c r="L544" s="26">
        <v>31.68</v>
      </c>
      <c r="M544" s="32">
        <v>9010</v>
      </c>
      <c r="N544" s="187">
        <v>1703</v>
      </c>
      <c r="O544" s="187">
        <v>852</v>
      </c>
      <c r="P544" s="187">
        <v>851</v>
      </c>
      <c r="Q544" s="196">
        <f>VLOOKUP($A544,[7]Hoja1!$A$1:$H$3750,6,0)</f>
        <v>2046</v>
      </c>
      <c r="R544" s="196">
        <f>VLOOKUP($A544,[7]Hoja1!$A$1:$H$3750,7,0)</f>
        <v>1024</v>
      </c>
      <c r="S544" s="196">
        <f>VLOOKUP($A544,[7]Hoja1!$A$1:$H$3750,8,0)</f>
        <v>1022</v>
      </c>
      <c r="T544" s="187">
        <v>1740</v>
      </c>
      <c r="U544" s="187">
        <v>877</v>
      </c>
      <c r="V544" s="187">
        <v>863</v>
      </c>
      <c r="W544" s="198">
        <f>VLOOKUP($A544,[7]Hoja1!$A$1:$K$3750,9,0)</f>
        <v>2115</v>
      </c>
      <c r="X544" s="198">
        <f>VLOOKUP($A544,[7]Hoja1!$A$1:$K$3750,10,0)</f>
        <v>1068</v>
      </c>
      <c r="Y544" s="198">
        <f>VLOOKUP($A544,[7]Hoja1!$A$1:$K$3750,11,0)</f>
        <v>1047</v>
      </c>
      <c r="Z544" s="187">
        <v>1827</v>
      </c>
      <c r="AA544" s="187">
        <v>923</v>
      </c>
      <c r="AB544" s="187">
        <v>904</v>
      </c>
      <c r="AC544" s="198">
        <f>VLOOKUP(A544,[7]Hoja1!$A$1:$Q$3765,12,0)</f>
        <v>2261</v>
      </c>
      <c r="AD544" s="198">
        <f>VLOOKUP($A544,[7]Hoja1!$A$1:$Q$3765,13,0)</f>
        <v>1136</v>
      </c>
      <c r="AE544" s="198">
        <f>VLOOKUP($A544,[7]Hoja1!$A$1:$Q$3750,14,0)</f>
        <v>1125</v>
      </c>
      <c r="AF544" s="187">
        <v>1941</v>
      </c>
      <c r="AG544" s="187">
        <v>967</v>
      </c>
      <c r="AH544" s="187">
        <v>974</v>
      </c>
      <c r="AI544" s="198">
        <f>VLOOKUP($A544,[7]Hoja1!$A$1:$Q$3750,15,0)</f>
        <v>4241</v>
      </c>
      <c r="AJ544" s="198">
        <f>VLOOKUP($A544,[7]Hoja1!$A$1:$Q$3750,16,0)</f>
        <v>2103</v>
      </c>
      <c r="AK544" s="198">
        <f>VLOOKUP($A544,[7]Hoja1!$A$1:$Q$3750,17,0)</f>
        <v>2138</v>
      </c>
      <c r="AL544" s="187">
        <v>1975</v>
      </c>
      <c r="AM544" s="187">
        <v>978</v>
      </c>
      <c r="AN544" s="187">
        <v>997</v>
      </c>
      <c r="AO544" s="31"/>
      <c r="AP544" s="31"/>
      <c r="AQ544" s="31"/>
      <c r="AR544" s="31"/>
      <c r="AS544" s="27"/>
      <c r="AT544" s="31"/>
      <c r="AU544" s="31"/>
      <c r="AV544" s="31"/>
      <c r="AW544" s="31"/>
      <c r="AX544" s="38">
        <f>VLOOKUP(A544,[2]INFANTIL!$A$8:$AE$140,31,0)</f>
        <v>3.4364261168384878</v>
      </c>
      <c r="AY544" s="18">
        <f>VLOOKUP(A544,[2]INFANTIL!$A$8:$AE$140,30,0)</f>
        <v>1</v>
      </c>
      <c r="AZ544" s="199">
        <f>VLOOKUP(A544,'[3]2019'!$A$8:$E$140,5,0)</f>
        <v>0.58719906048150317</v>
      </c>
      <c r="BA544" s="23">
        <f>VLOOKUP(A544,'[3]2019'!$A$8:$F$140,4,0)</f>
        <v>1</v>
      </c>
      <c r="BB544" s="22">
        <f>VLOOKUP(A544,'[2]MATERNAS DIRECTAS'!$A$8:$AE$140,31,0)</f>
        <v>0</v>
      </c>
      <c r="BC544" s="23">
        <f>VLOOKUP(A544,'[2]MATERNAS DIRECTAS'!$A$8:$AE$140,30,0)</f>
        <v>0</v>
      </c>
      <c r="BD544" s="28">
        <v>0</v>
      </c>
      <c r="BE544" s="27">
        <v>0</v>
      </c>
      <c r="BF544" s="38">
        <f>VLOOKUP(A544,[8]Controles!$A$7:$P$139,12,0)</f>
        <v>7.9037800687285218</v>
      </c>
      <c r="BG544" s="18">
        <f>VLOOKUP(A544,[8]Controles!$A$7:$L$139,11,0)</f>
        <v>23</v>
      </c>
      <c r="BH544" s="38">
        <f>VLOOKUP(A544,[8]Peso!$A$7:$D$139,4,0)</f>
        <v>12.714776632302405</v>
      </c>
      <c r="BI544" s="18">
        <f>VLOOKUP(A544,[8]Peso!$A$7:$D$139,3,0)</f>
        <v>37</v>
      </c>
      <c r="BJ544" s="22">
        <f>VLOOKUP(A544,'[2]EDA &lt; 5AÑOS'!$A$8:$AE$140,31,0)</f>
        <v>0</v>
      </c>
      <c r="BK544" s="23">
        <f>VLOOKUP(A544,'[2]EDA &lt; 5AÑOS'!$A$8:$AE$140,30,0)</f>
        <v>0</v>
      </c>
      <c r="BL544" s="22">
        <f>VLOOKUP(A544,'[2]IRA &lt; 5AÑOS'!$A$8:$AE$140,31,0)</f>
        <v>0</v>
      </c>
      <c r="BM544" s="23">
        <f>VLOOKUP(A544,'[2]IRA &lt; 5AÑOS'!$A$8:$AE$140,30,0)</f>
        <v>0</v>
      </c>
      <c r="BN544" s="18">
        <v>0</v>
      </c>
      <c r="BO544" s="18">
        <v>0</v>
      </c>
      <c r="BP544" s="18">
        <v>0</v>
      </c>
      <c r="BQ544" s="18">
        <v>0</v>
      </c>
      <c r="BR544" s="37">
        <v>0</v>
      </c>
      <c r="BS544" s="26">
        <v>0</v>
      </c>
      <c r="BT544" s="18">
        <v>0</v>
      </c>
      <c r="BU544" s="18">
        <v>0</v>
      </c>
      <c r="BV544" s="201">
        <v>0.30368098159509205</v>
      </c>
      <c r="BW544" s="201">
        <v>0.9785276073619632</v>
      </c>
      <c r="BX544" s="201">
        <v>1.0030674846625767</v>
      </c>
      <c r="BY544" s="201">
        <v>0.9785276073619632</v>
      </c>
      <c r="BZ544" s="201">
        <v>1</v>
      </c>
      <c r="CA544" s="201">
        <v>1</v>
      </c>
      <c r="CB544" s="201">
        <v>1.062874251497006</v>
      </c>
      <c r="CC544" s="18" t="str">
        <f>VLOOKUP(A544,[9]ESTADISTICAS_EN_EDUCACION_BASIC!$C$3:$AK$127,10,0)</f>
        <v>81.1</v>
      </c>
      <c r="CD544" s="18" t="str">
        <f>VLOOKUP(A544,[9]ESTADISTICAS_EN_EDUCACION_BASIC!$C$3:$AK$158,5,0)</f>
        <v>74.1</v>
      </c>
      <c r="CE544" s="18" t="str">
        <f>VLOOKUP(A544,[9]ESTADISTICAS_EN_EDUCACION_BASIC!$C$3:$AK$127,17,0)</f>
        <v>4.53</v>
      </c>
      <c r="CF544" s="24"/>
      <c r="CG544" s="24"/>
      <c r="CH544" s="20" t="e">
        <f>VLOOKUP(A544,#REF!,4,0)</f>
        <v>#REF!</v>
      </c>
      <c r="CI544" s="21" t="e">
        <f>VLOOKUP(A544,#REF!,2,0)</f>
        <v>#REF!</v>
      </c>
      <c r="CJ544" s="38">
        <f>VLOOKUP(A544,'[3]2019'!$A$8:$G$140,7,0)</f>
        <v>0.57471264367816088</v>
      </c>
      <c r="CK544" s="18">
        <f>VLOOKUP(A544,'[3]2019'!$A$9:$G$140,6,0)</f>
        <v>1</v>
      </c>
      <c r="CL544" s="18">
        <v>175.85</v>
      </c>
      <c r="CM544" s="26">
        <v>3</v>
      </c>
      <c r="CN544" s="38">
        <v>410.32</v>
      </c>
      <c r="CO544" s="18">
        <v>7</v>
      </c>
      <c r="CP544" s="18">
        <v>0</v>
      </c>
      <c r="CQ544" s="18">
        <v>0</v>
      </c>
      <c r="CR544" s="38">
        <v>47.28</v>
      </c>
      <c r="CS544" s="26">
        <v>1</v>
      </c>
      <c r="CT544" s="38">
        <f>VLOOKUP(A544,[10]Hoja9!$A$1:$D$17,4,0)</f>
        <v>47.281323877068559</v>
      </c>
      <c r="CU544" s="18">
        <f>VLOOKUP(A544,[10]Hoja9!$A$1:$D$17,2,0)</f>
        <v>1</v>
      </c>
      <c r="CV544" s="18">
        <v>0</v>
      </c>
      <c r="CW544" s="18">
        <v>0</v>
      </c>
      <c r="CX544" s="18">
        <v>0</v>
      </c>
      <c r="CY544" s="18">
        <v>0</v>
      </c>
      <c r="CZ544" s="38">
        <v>0</v>
      </c>
      <c r="DA544" s="18">
        <v>0</v>
      </c>
      <c r="DB544" s="38">
        <f>VLOOKUP(A544,'[3]2019'!$A$8:$I$140,9,0)</f>
        <v>0.54734537493158186</v>
      </c>
      <c r="DC544" s="18">
        <f>VLOOKUP(A544,'[3]2019'!$A$8:$I$140,8,0)</f>
        <v>1</v>
      </c>
      <c r="DD544" s="18" t="str">
        <f>VLOOKUP(A544,[9]ESTADISTICAS_EN_EDUCACION_BASIC!$C$3:$AK$127,11,0)</f>
        <v>99.5</v>
      </c>
      <c r="DE544" s="18" t="str">
        <f>VLOOKUP($A544,[9]ESTADISTICAS_EN_EDUCACION_BASIC!$C$3:$AK$127,6,0)</f>
        <v>85.8</v>
      </c>
      <c r="DF544" s="18" t="str">
        <f>VLOOKUP($A544,[9]ESTADISTICAS_EN_EDUCACION_BASIC!$C$3:$AK$127,18,0)</f>
        <v>3.05</v>
      </c>
      <c r="DG544" s="18">
        <f>VLOOKUP($A544,[9]ESTADISTICAS_EN_EDUCACION_BASIC!$C$3:$AK$127,28,0)</f>
        <v>0</v>
      </c>
      <c r="DH544" s="38">
        <f>VLOOKUP(A544,[10]Hoja4!$A$1:$D$63,4,0)</f>
        <v>141.84397163120568</v>
      </c>
      <c r="DI544" s="18">
        <f>VLOOKUP(A544,[10]Hoja4!$A$1:$D$63,2,0)</f>
        <v>3</v>
      </c>
      <c r="DJ544" s="38">
        <f>VLOOKUP(A544,'[10]AS 6 - 11'!$A$1:$D$84,4,0)</f>
        <v>189.12529550827423</v>
      </c>
      <c r="DK544" s="18">
        <f>VLOOKUP(A544,'[10]AS 6 - 11'!$A$1:$D$84,2,0)</f>
        <v>4</v>
      </c>
      <c r="DL544" s="38">
        <f>VLOOKUP(A544,'[10]VIPNAL 6 - 11'!$A$1:$D$28,4,0)</f>
        <v>47.281323877068559</v>
      </c>
      <c r="DM544" s="18">
        <f>VLOOKUP(A544,'[10]VIPNAL 6 - 11'!$A$1:$D$28,2,0)</f>
        <v>1</v>
      </c>
      <c r="DN544" s="38">
        <f>VLOOKUP(A544,[10]Hoja8!$A$1:$D$72,4,0)</f>
        <v>221.14108801415304</v>
      </c>
      <c r="DO544" s="18">
        <f>VLOOKUP(A544,[10]Hoja8!$A$1:$D$72,2,0)</f>
        <v>5</v>
      </c>
      <c r="DP544" s="18">
        <v>0</v>
      </c>
      <c r="DQ544" s="18">
        <v>0</v>
      </c>
      <c r="DR544" s="18">
        <v>0</v>
      </c>
      <c r="DS544" s="18">
        <v>0</v>
      </c>
      <c r="DT544" s="18">
        <v>0</v>
      </c>
      <c r="DU544" s="18">
        <v>0</v>
      </c>
      <c r="DV544" s="18">
        <v>0</v>
      </c>
      <c r="DW544" s="18">
        <v>0</v>
      </c>
      <c r="DX544" s="18">
        <v>0</v>
      </c>
      <c r="DY544" s="18">
        <v>0</v>
      </c>
      <c r="DZ544" s="188">
        <v>1.1061946902654867</v>
      </c>
      <c r="EA544" s="189">
        <v>1</v>
      </c>
      <c r="EB544" s="188">
        <v>49.281314168377826</v>
      </c>
      <c r="EC544" s="189">
        <v>48</v>
      </c>
      <c r="ED544" s="38">
        <f>VLOOKUP(A544,'[3]2019'!$A$8:$K$140,11,0)</f>
        <v>1.0303967027305514</v>
      </c>
      <c r="EE544" s="18">
        <f>VLOOKUP(A544,'[3]2019'!$A$8:$K$140,10,0)</f>
        <v>2</v>
      </c>
      <c r="EF544" s="18" t="str">
        <f>VLOOKUP($A544,[9]ESTADISTICAS_EN_EDUCACION_BASIC!$C$3:$AK$127,11,0)</f>
        <v>99.5</v>
      </c>
      <c r="EG544" s="18" t="str">
        <f>VLOOKUP($A544,[9]ESTADISTICAS_EN_EDUCACION_BASIC!$C$3:$AK$127,7,0)</f>
        <v>85.4</v>
      </c>
      <c r="EH544" s="18" t="str">
        <f>VLOOKUP($A544,[9]ESTADISTICAS_EN_EDUCACION_BASIC!$C$3:$AK$127,18,0)</f>
        <v>3.05</v>
      </c>
      <c r="EI544" s="18">
        <f>VLOOKUP($A544,[9]ESTADISTICAS_EN_EDUCACION_BASIC!$C$3:$AK$127,29,0)</f>
        <v>0</v>
      </c>
      <c r="EJ544" s="31"/>
      <c r="EK544" s="31"/>
      <c r="EL544" s="18" t="str">
        <f>VLOOKUP($A544,[9]ESTADISTICAS_EN_EDUCACION_BASIC!$C$3:$AK$127,13,0)</f>
        <v>91.6</v>
      </c>
      <c r="EM544" s="18" t="str">
        <f>VLOOKUP($A544,[9]ESTADISTICAS_EN_EDUCACION_BASIC!$C$3:$AK$127,8,0)</f>
        <v>53.4</v>
      </c>
      <c r="EN544" s="18" t="str">
        <f>VLOOKUP($A544,[9]ESTADISTICAS_EN_EDUCACION_BASIC!$C$3:$AK$127,20,0)</f>
        <v>7.12</v>
      </c>
      <c r="EO544" s="18" t="str">
        <f>VLOOKUP($A544,[9]ESTADISTICAS_EN_EDUCACION_BASIC!$C$3:$AK$127,30,0)</f>
        <v>0.26</v>
      </c>
      <c r="EP544" s="38">
        <f>VLOOKUP(A544,[10]Hoja2!$A$1:$D$72,4,0)</f>
        <v>221.14108801415304</v>
      </c>
      <c r="EQ544" s="18">
        <f>VLOOKUP(A544,[10]Hoja2!$A$1:$D$72,2,0)</f>
        <v>5</v>
      </c>
      <c r="ER544" s="38">
        <f>VLOOKUP(A544,[10]Hoja3!$A$1:$D$89,4,0)</f>
        <v>398.05395842547546</v>
      </c>
      <c r="ES544" s="18">
        <f>VLOOKUP(A544,[10]Hoja3!$A$1:$D$89,2,0)</f>
        <v>9</v>
      </c>
      <c r="ET544" s="38">
        <f>VLOOKUP(A544,[10]Hoja5!$A$1:$D$76,4,0)</f>
        <v>176.91287041132244</v>
      </c>
      <c r="EU544" s="18">
        <f>VLOOKUP(A544,[10]Hoja5!$A$1:$D$75,2,0)</f>
        <v>4</v>
      </c>
      <c r="EV544" s="38">
        <f>VLOOKUP(A544,[10]Hoja7!$A$1:$D$76,4,0)</f>
        <v>221.14108801415304</v>
      </c>
      <c r="EW544" s="18">
        <f>VLOOKUP(A544,[10]Hoja7!$A$1:$D$77,2,0)</f>
        <v>5</v>
      </c>
      <c r="EX544" s="31"/>
      <c r="EY544" s="188">
        <v>94.282848545636909</v>
      </c>
      <c r="EZ544" s="189">
        <v>94</v>
      </c>
      <c r="FA544" s="188">
        <v>77.342047930283229</v>
      </c>
      <c r="FB544" s="189">
        <v>71</v>
      </c>
      <c r="FC544" s="18">
        <v>0</v>
      </c>
      <c r="FD544" s="18">
        <v>0</v>
      </c>
      <c r="FE544" s="38">
        <f>VLOOKUP(A544,[10]Hoja16!$A$1:$D$88,4,0)</f>
        <v>47.158688988446123</v>
      </c>
      <c r="FF544" s="18">
        <f>VLOOKUP(A544,[10]Hoja16!$A$1:$D$88,2,0)</f>
        <v>2</v>
      </c>
      <c r="FG544" s="18">
        <v>0</v>
      </c>
      <c r="FH544" s="18">
        <v>0</v>
      </c>
      <c r="FI544" s="18">
        <v>0</v>
      </c>
      <c r="FJ544" s="18">
        <v>0</v>
      </c>
      <c r="FK544" s="38">
        <f>VLOOKUP(A544,[10]Hoja19!$A$1:$D$97,4,0)</f>
        <v>47.158688988446123</v>
      </c>
      <c r="FL544" s="18">
        <f>VLOOKUP(A544,[10]Hoja19!$A$1:$D$97,2,0)</f>
        <v>2</v>
      </c>
      <c r="FM544" s="38">
        <f>VLOOKUP(A544,[10]Hoja20!$A$1:$D$91,4,0)</f>
        <v>377.26951190756898</v>
      </c>
      <c r="FN544" s="18">
        <f>VLOOKUP(A544,[10]Hoja20!$A$1:$D$91,2,0)</f>
        <v>16</v>
      </c>
      <c r="FO544" s="38">
        <f>VLOOKUP(A544,[10]Hoja21!$A$1:$D$101,4,0)</f>
        <v>448.00754539023819</v>
      </c>
      <c r="FP544" s="18">
        <f>VLOOKUP(A544,[10]Hoja21!$A$1:$D$101,2,0)</f>
        <v>19</v>
      </c>
      <c r="FQ544" s="38">
        <v>0</v>
      </c>
      <c r="FR544" s="18">
        <v>0</v>
      </c>
      <c r="FS544" s="38">
        <f>VLOOKUP(A544,'[3]2019'!$A$8:$M$140,13,0)</f>
        <v>0.50632911392405067</v>
      </c>
      <c r="FT544" s="18">
        <f>VLOOKUP(A544,'[3]2019'!$A$8:$M$140,12,0)</f>
        <v>1</v>
      </c>
      <c r="FU544" s="38">
        <f>VLOOKUP(A544,'[3]2019'!$A$8:$O$140,15,0)</f>
        <v>1.095890410958904</v>
      </c>
      <c r="FV544" s="18">
        <f>VLOOKUP(A544,'[3]2019'!$A$8:$O$140,14,0)</f>
        <v>2</v>
      </c>
      <c r="FW544" s="31"/>
      <c r="FX544" s="31"/>
      <c r="FY544" s="31"/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31"/>
      <c r="GY544" s="31"/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31"/>
      <c r="HL544" s="31"/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31"/>
      <c r="HY544" s="31"/>
      <c r="HZ544" s="31"/>
      <c r="IA544" s="31"/>
      <c r="IB544" s="31"/>
      <c r="IC544" s="31"/>
      <c r="ID544" s="31"/>
      <c r="IE544" s="31"/>
      <c r="IF544" s="31"/>
      <c r="IG544" s="31"/>
      <c r="IH544" s="31"/>
      <c r="II544" s="31"/>
    </row>
    <row r="545" spans="1:243" s="11" customFormat="1" ht="12.75">
      <c r="A545" s="17" t="s">
        <v>1346</v>
      </c>
      <c r="B545" s="18" t="s">
        <v>1347</v>
      </c>
      <c r="C545" s="17" t="s">
        <v>547</v>
      </c>
      <c r="D545" s="25">
        <v>6</v>
      </c>
      <c r="E545" s="27">
        <v>2019</v>
      </c>
      <c r="F545" s="31"/>
      <c r="G545" s="194">
        <v>31571</v>
      </c>
      <c r="H545" s="194">
        <v>13179</v>
      </c>
      <c r="I545" s="194">
        <v>18392</v>
      </c>
      <c r="J545" s="200">
        <v>7.06</v>
      </c>
      <c r="K545" s="40">
        <f>VLOOKUP(A545,'[6]1.COBERTURA  DANE'!$B$7:$G$139,5,0)</f>
        <v>2282</v>
      </c>
      <c r="L545" s="26">
        <v>75.33</v>
      </c>
      <c r="M545" s="32">
        <v>30385</v>
      </c>
      <c r="N545" s="187">
        <v>3186</v>
      </c>
      <c r="O545" s="187">
        <v>1647</v>
      </c>
      <c r="P545" s="187">
        <v>1539</v>
      </c>
      <c r="Q545" s="196">
        <f>VLOOKUP($A545,[7]Hoja1!$A$1:$H$3750,6,0)</f>
        <v>3833</v>
      </c>
      <c r="R545" s="196">
        <f>VLOOKUP($A545,[7]Hoja1!$A$1:$H$3750,7,0)</f>
        <v>1982</v>
      </c>
      <c r="S545" s="196">
        <f>VLOOKUP($A545,[7]Hoja1!$A$1:$H$3750,8,0)</f>
        <v>1851</v>
      </c>
      <c r="T545" s="187">
        <v>3303</v>
      </c>
      <c r="U545" s="187">
        <v>1715</v>
      </c>
      <c r="V545" s="187">
        <v>1588</v>
      </c>
      <c r="W545" s="198">
        <f>VLOOKUP($A545,[7]Hoja1!$A$1:$K$3750,9,0)</f>
        <v>4011</v>
      </c>
      <c r="X545" s="198">
        <f>VLOOKUP($A545,[7]Hoja1!$A$1:$K$3750,10,0)</f>
        <v>2089</v>
      </c>
      <c r="Y545" s="198">
        <f>VLOOKUP($A545,[7]Hoja1!$A$1:$K$3750,11,0)</f>
        <v>1922</v>
      </c>
      <c r="Z545" s="187">
        <v>3379</v>
      </c>
      <c r="AA545" s="187">
        <v>1780</v>
      </c>
      <c r="AB545" s="187">
        <v>1599</v>
      </c>
      <c r="AC545" s="198">
        <f>VLOOKUP(A545,[7]Hoja1!$A$1:$Q$3765,12,0)</f>
        <v>3977</v>
      </c>
      <c r="AD545" s="198">
        <f>VLOOKUP($A545,[7]Hoja1!$A$1:$Q$3765,13,0)</f>
        <v>2128</v>
      </c>
      <c r="AE545" s="198">
        <f>VLOOKUP($A545,[7]Hoja1!$A$1:$Q$3750,14,0)</f>
        <v>1849</v>
      </c>
      <c r="AF545" s="187">
        <v>3153</v>
      </c>
      <c r="AG545" s="187">
        <v>1719</v>
      </c>
      <c r="AH545" s="187">
        <v>1434</v>
      </c>
      <c r="AI545" s="198">
        <f>VLOOKUP($A545,[7]Hoja1!$A$1:$Q$3750,15,0)</f>
        <v>5574</v>
      </c>
      <c r="AJ545" s="198">
        <f>VLOOKUP($A545,[7]Hoja1!$A$1:$Q$3750,16,0)</f>
        <v>2956</v>
      </c>
      <c r="AK545" s="198">
        <f>VLOOKUP($A545,[7]Hoja1!$A$1:$Q$3750,17,0)</f>
        <v>2618</v>
      </c>
      <c r="AL545" s="187">
        <v>2579</v>
      </c>
      <c r="AM545" s="187">
        <v>1396</v>
      </c>
      <c r="AN545" s="187">
        <v>1183</v>
      </c>
      <c r="AO545" s="31"/>
      <c r="AP545" s="31"/>
      <c r="AQ545" s="31"/>
      <c r="AR545" s="31"/>
      <c r="AS545" s="27"/>
      <c r="AT545" s="31"/>
      <c r="AU545" s="31"/>
      <c r="AV545" s="31"/>
      <c r="AW545" s="31"/>
      <c r="AX545" s="38">
        <f>VLOOKUP(A545,[2]INFANTIL!$A$8:$AE$140,31,0)</f>
        <v>6.369426751592357</v>
      </c>
      <c r="AY545" s="18">
        <f>VLOOKUP(A545,[2]INFANTIL!$A$8:$AE$140,30,0)</f>
        <v>3</v>
      </c>
      <c r="AZ545" s="199">
        <f>VLOOKUP(A545,'[3]2019'!$A$8:$E$140,5,0)</f>
        <v>1.2554927809165097</v>
      </c>
      <c r="BA545" s="23">
        <f>VLOOKUP(A545,'[3]2019'!$A$8:$F$140,4,0)</f>
        <v>4</v>
      </c>
      <c r="BB545" s="22">
        <f>VLOOKUP(A545,'[2]MATERNAS DIRECTAS'!$A$8:$AE$140,31,0)</f>
        <v>0</v>
      </c>
      <c r="BC545" s="23">
        <f>VLOOKUP(A545,'[2]MATERNAS DIRECTAS'!$A$8:$AE$140,30,0)</f>
        <v>0</v>
      </c>
      <c r="BD545" s="28">
        <v>0</v>
      </c>
      <c r="BE545" s="27">
        <v>0</v>
      </c>
      <c r="BF545" s="38">
        <f>VLOOKUP(A545,[8]Controles!$A$7:$P$139,12,0)</f>
        <v>8.7048832271762198</v>
      </c>
      <c r="BG545" s="18">
        <f>VLOOKUP(A545,[8]Controles!$A$7:$L$139,11,0)</f>
        <v>41</v>
      </c>
      <c r="BH545" s="38">
        <f>VLOOKUP(A545,[8]Peso!$A$7:$D$139,4,0)</f>
        <v>8.2802547770700627</v>
      </c>
      <c r="BI545" s="18">
        <f>VLOOKUP(A545,[8]Peso!$A$7:$D$139,3,0)</f>
        <v>39</v>
      </c>
      <c r="BJ545" s="22">
        <f>VLOOKUP(A545,'[2]EDA &lt; 5AÑOS'!$A$8:$AE$140,31,0)</f>
        <v>0</v>
      </c>
      <c r="BK545" s="23">
        <f>VLOOKUP(A545,'[2]EDA &lt; 5AÑOS'!$A$8:$AE$140,30,0)</f>
        <v>0</v>
      </c>
      <c r="BL545" s="22">
        <f>VLOOKUP(A545,'[2]IRA &lt; 5AÑOS'!$A$8:$AE$140,31,0)</f>
        <v>0</v>
      </c>
      <c r="BM545" s="23">
        <f>VLOOKUP(A545,'[2]IRA &lt; 5AÑOS'!$A$8:$AE$140,30,0)</f>
        <v>0</v>
      </c>
      <c r="BN545" s="18">
        <v>0</v>
      </c>
      <c r="BO545" s="18">
        <v>0</v>
      </c>
      <c r="BP545" s="18">
        <v>0</v>
      </c>
      <c r="BQ545" s="18">
        <v>0</v>
      </c>
      <c r="BR545" s="37">
        <v>0</v>
      </c>
      <c r="BS545" s="26">
        <v>0</v>
      </c>
      <c r="BT545" s="18">
        <v>0</v>
      </c>
      <c r="BU545" s="18">
        <v>0</v>
      </c>
      <c r="BV545" s="201">
        <v>0.50290135396518376</v>
      </c>
      <c r="BW545" s="201">
        <v>1.1063829787234043</v>
      </c>
      <c r="BX545" s="201">
        <v>1.0599613152804641</v>
      </c>
      <c r="BY545" s="201">
        <v>1.1063829787234043</v>
      </c>
      <c r="BZ545" s="201">
        <v>1.0599613152804641</v>
      </c>
      <c r="CA545" s="201">
        <v>1.0265151515151516</v>
      </c>
      <c r="CB545" s="201">
        <v>1.0416666666666667</v>
      </c>
      <c r="CC545" s="18" t="str">
        <f>VLOOKUP(A545,[9]ESTADISTICAS_EN_EDUCACION_BASIC!$C$3:$AK$127,10,0)</f>
        <v>110.5</v>
      </c>
      <c r="CD545" s="18" t="str">
        <f>VLOOKUP(A545,[9]ESTADISTICAS_EN_EDUCACION_BASIC!$C$3:$AK$158,5,0)</f>
        <v>84.6</v>
      </c>
      <c r="CE545" s="18" t="str">
        <f>VLOOKUP(A545,[9]ESTADISTICAS_EN_EDUCACION_BASIC!$C$3:$AK$127,17,0)</f>
        <v>2.23</v>
      </c>
      <c r="CF545" s="24"/>
      <c r="CG545" s="24"/>
      <c r="CH545" s="20">
        <v>0</v>
      </c>
      <c r="CI545" s="21">
        <v>0</v>
      </c>
      <c r="CJ545" s="38">
        <f>VLOOKUP(A545,'[3]2019'!$A$8:$G$140,7,0)</f>
        <v>0.30275507114744171</v>
      </c>
      <c r="CK545" s="18">
        <f>VLOOKUP(A545,'[3]2019'!$A$9:$G$140,6,0)</f>
        <v>1</v>
      </c>
      <c r="CL545" s="18">
        <v>0</v>
      </c>
      <c r="CM545" s="26">
        <v>0</v>
      </c>
      <c r="CN545" s="18">
        <v>0</v>
      </c>
      <c r="CO545" s="18">
        <v>0</v>
      </c>
      <c r="CP545" s="18">
        <v>0</v>
      </c>
      <c r="CQ545" s="18">
        <v>0</v>
      </c>
      <c r="CR545" s="18">
        <v>0</v>
      </c>
      <c r="CS545" s="26">
        <v>0</v>
      </c>
      <c r="CT545" s="18">
        <v>0</v>
      </c>
      <c r="CU545" s="18">
        <v>0</v>
      </c>
      <c r="CV545" s="18">
        <v>0</v>
      </c>
      <c r="CW545" s="18">
        <v>0</v>
      </c>
      <c r="CX545" s="18">
        <v>0</v>
      </c>
      <c r="CY545" s="18">
        <v>0</v>
      </c>
      <c r="CZ545" s="38">
        <v>0</v>
      </c>
      <c r="DA545" s="18">
        <v>0</v>
      </c>
      <c r="DB545" s="38">
        <f>VLOOKUP(A545,'[3]2019'!$A$8:$I$140,9,0)</f>
        <v>0</v>
      </c>
      <c r="DC545" s="18">
        <f>VLOOKUP(A545,'[3]2019'!$A$8:$I$140,8,0)</f>
        <v>0</v>
      </c>
      <c r="DD545" s="18" t="str">
        <f>VLOOKUP(A545,[9]ESTADISTICAS_EN_EDUCACION_BASIC!$C$3:$AK$127,11,0)</f>
        <v>161.6</v>
      </c>
      <c r="DE545" s="18" t="str">
        <f>VLOOKUP($A545,[9]ESTADISTICAS_EN_EDUCACION_BASIC!$C$3:$AK$127,6,0)</f>
        <v>123.9</v>
      </c>
      <c r="DF545" s="18" t="str">
        <f>VLOOKUP($A545,[9]ESTADISTICAS_EN_EDUCACION_BASIC!$C$3:$AK$127,18,0)</f>
        <v>5.34</v>
      </c>
      <c r="DG545" s="18" t="str">
        <f>VLOOKUP($A545,[9]ESTADISTICAS_EN_EDUCACION_BASIC!$C$3:$AK$127,28,0)</f>
        <v>1.88</v>
      </c>
      <c r="DH545" s="38">
        <v>0</v>
      </c>
      <c r="DI545" s="18">
        <v>0</v>
      </c>
      <c r="DJ545" s="38">
        <f>VLOOKUP(A545,'[10]AS 6 - 11'!$A$1:$D$84,4,0)</f>
        <v>24.931438544003989</v>
      </c>
      <c r="DK545" s="18">
        <f>VLOOKUP(A545,'[10]AS 6 - 11'!$A$1:$D$84,2,0)</f>
        <v>1</v>
      </c>
      <c r="DL545" s="18">
        <v>0</v>
      </c>
      <c r="DM545" s="18">
        <v>0</v>
      </c>
      <c r="DN545" s="38">
        <v>0</v>
      </c>
      <c r="DO545" s="18">
        <v>0</v>
      </c>
      <c r="DP545" s="18">
        <v>0</v>
      </c>
      <c r="DQ545" s="18">
        <v>0</v>
      </c>
      <c r="DR545" s="18">
        <v>0</v>
      </c>
      <c r="DS545" s="18">
        <v>0</v>
      </c>
      <c r="DT545" s="18">
        <v>0</v>
      </c>
      <c r="DU545" s="18">
        <v>0</v>
      </c>
      <c r="DV545" s="18">
        <v>0</v>
      </c>
      <c r="DW545" s="18">
        <v>0</v>
      </c>
      <c r="DX545" s="18">
        <v>0</v>
      </c>
      <c r="DY545" s="18">
        <v>0</v>
      </c>
      <c r="DZ545" s="188">
        <v>8.1300813008130088</v>
      </c>
      <c r="EA545" s="189">
        <v>13</v>
      </c>
      <c r="EB545" s="188">
        <v>90.655509065550902</v>
      </c>
      <c r="EC545" s="189">
        <v>130</v>
      </c>
      <c r="ED545" s="38">
        <f>VLOOKUP(A545,'[3]2019'!$A$8:$K$140,11,0)</f>
        <v>0</v>
      </c>
      <c r="EE545" s="18">
        <f>VLOOKUP(A545,'[3]2019'!$A$8:$K$140,10,0)</f>
        <v>0</v>
      </c>
      <c r="EF545" s="18" t="str">
        <f>VLOOKUP($A545,[9]ESTADISTICAS_EN_EDUCACION_BASIC!$C$3:$AK$127,11,0)</f>
        <v>161.6</v>
      </c>
      <c r="EG545" s="18" t="str">
        <f>VLOOKUP($A545,[9]ESTADISTICAS_EN_EDUCACION_BASIC!$C$3:$AK$127,7,0)</f>
        <v>85.4</v>
      </c>
      <c r="EH545" s="18" t="str">
        <f>VLOOKUP($A545,[9]ESTADISTICAS_EN_EDUCACION_BASIC!$C$3:$AK$127,18,0)</f>
        <v>5.34</v>
      </c>
      <c r="EI545" s="18" t="str">
        <f>VLOOKUP($A545,[9]ESTADISTICAS_EN_EDUCACION_BASIC!$C$3:$AK$127,29,0)</f>
        <v>5.41</v>
      </c>
      <c r="EJ545" s="31"/>
      <c r="EK545" s="31"/>
      <c r="EL545" s="18" t="str">
        <f>VLOOKUP($A545,[9]ESTADISTICAS_EN_EDUCACION_BASIC!$C$3:$AK$127,13,0)</f>
        <v>88.8</v>
      </c>
      <c r="EM545" s="18" t="str">
        <f>VLOOKUP($A545,[9]ESTADISTICAS_EN_EDUCACION_BASIC!$C$3:$AK$127,8,0)</f>
        <v>28.2</v>
      </c>
      <c r="EN545" s="18" t="str">
        <f>VLOOKUP($A545,[9]ESTADISTICAS_EN_EDUCACION_BASIC!$C$3:$AK$127,20,0)</f>
        <v>9.75</v>
      </c>
      <c r="EO545" s="18" t="str">
        <f>VLOOKUP($A545,[9]ESTADISTICAS_EN_EDUCACION_BASIC!$C$3:$AK$127,30,0)</f>
        <v>9.34</v>
      </c>
      <c r="EP545" s="18">
        <v>0</v>
      </c>
      <c r="EQ545" s="18">
        <v>0</v>
      </c>
      <c r="ER545" s="38">
        <f>VLOOKUP(A545,[10]Hoja3!$A$1:$D$89,4,0)</f>
        <v>25.144581342720645</v>
      </c>
      <c r="ES545" s="18">
        <f>VLOOKUP(A545,[10]Hoja3!$A$1:$D$89,2,0)</f>
        <v>1</v>
      </c>
      <c r="ET545" s="38">
        <v>0</v>
      </c>
      <c r="EU545" s="18">
        <v>0</v>
      </c>
      <c r="EV545" s="38">
        <v>0</v>
      </c>
      <c r="EW545" s="18">
        <v>0</v>
      </c>
      <c r="EX545" s="31"/>
      <c r="EY545" s="188">
        <v>119.18850380388841</v>
      </c>
      <c r="EZ545" s="189">
        <v>141</v>
      </c>
      <c r="FA545" s="188">
        <v>90.098126672613745</v>
      </c>
      <c r="FB545" s="189">
        <v>101</v>
      </c>
      <c r="FC545" s="18">
        <v>0</v>
      </c>
      <c r="FD545" s="18">
        <v>0</v>
      </c>
      <c r="FE545" s="38">
        <v>0</v>
      </c>
      <c r="FF545" s="18">
        <v>0</v>
      </c>
      <c r="FG545" s="18">
        <v>0</v>
      </c>
      <c r="FH545" s="18">
        <v>0</v>
      </c>
      <c r="FI545" s="18">
        <v>0</v>
      </c>
      <c r="FJ545" s="18">
        <v>0</v>
      </c>
      <c r="FK545" s="38">
        <v>0</v>
      </c>
      <c r="FL545" s="18">
        <v>0</v>
      </c>
      <c r="FM545" s="38">
        <v>0</v>
      </c>
      <c r="FN545" s="18">
        <v>0</v>
      </c>
      <c r="FO545" s="38">
        <v>0</v>
      </c>
      <c r="FP545" s="18">
        <v>0</v>
      </c>
      <c r="FQ545" s="38">
        <v>0</v>
      </c>
      <c r="FR545" s="18">
        <v>0</v>
      </c>
      <c r="FS545" s="38">
        <f>VLOOKUP(A545,'[3]2019'!$A$8:$M$140,13,0)</f>
        <v>0.38774718883288095</v>
      </c>
      <c r="FT545" s="18">
        <f>VLOOKUP(A545,'[3]2019'!$A$8:$M$140,12,0)</f>
        <v>1</v>
      </c>
      <c r="FU545" s="38">
        <f>VLOOKUP(A545,'[3]2019'!$A$8:$O$140,15,0)</f>
        <v>0.90009000900090008</v>
      </c>
      <c r="FV545" s="18">
        <f>VLOOKUP(A545,'[3]2019'!$A$8:$O$140,14,0)</f>
        <v>2</v>
      </c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</row>
    <row r="546" spans="1:243" s="11" customFormat="1" ht="12.75">
      <c r="A546" s="17" t="s">
        <v>1351</v>
      </c>
      <c r="B546" s="18" t="s">
        <v>1352</v>
      </c>
      <c r="C546" s="17" t="s">
        <v>427</v>
      </c>
      <c r="D546" s="25">
        <v>6</v>
      </c>
      <c r="E546" s="27">
        <v>2019</v>
      </c>
      <c r="F546" s="31"/>
      <c r="G546" s="194">
        <v>15632</v>
      </c>
      <c r="H546" s="194">
        <v>7946</v>
      </c>
      <c r="I546" s="194">
        <v>7686</v>
      </c>
      <c r="J546" s="204">
        <v>3125</v>
      </c>
      <c r="K546" s="40">
        <f>VLOOKUP(A546,'[6]1.COBERTURA  DANE'!$B$7:$G$139,5,0)</f>
        <v>3215</v>
      </c>
      <c r="L546" s="26">
        <v>70.83</v>
      </c>
      <c r="M546" s="32">
        <v>9044</v>
      </c>
      <c r="N546" s="187">
        <v>1208</v>
      </c>
      <c r="O546" s="187">
        <v>630</v>
      </c>
      <c r="P546" s="187">
        <v>578</v>
      </c>
      <c r="Q546" s="196">
        <f>VLOOKUP($A546,[7]Hoja1!$A$1:$H$3750,6,0)</f>
        <v>1450</v>
      </c>
      <c r="R546" s="196">
        <f>VLOOKUP($A546,[7]Hoja1!$A$1:$H$3750,7,0)</f>
        <v>757</v>
      </c>
      <c r="S546" s="196">
        <f>VLOOKUP($A546,[7]Hoja1!$A$1:$H$3750,8,0)</f>
        <v>693</v>
      </c>
      <c r="T546" s="187">
        <v>1209</v>
      </c>
      <c r="U546" s="187">
        <v>641</v>
      </c>
      <c r="V546" s="187">
        <v>568</v>
      </c>
      <c r="W546" s="198">
        <f>VLOOKUP($A546,[7]Hoja1!$A$1:$K$3750,9,0)</f>
        <v>1457</v>
      </c>
      <c r="X546" s="198">
        <f>VLOOKUP($A546,[7]Hoja1!$A$1:$K$3750,10,0)</f>
        <v>777</v>
      </c>
      <c r="Y546" s="198">
        <f>VLOOKUP($A546,[7]Hoja1!$A$1:$K$3750,11,0)</f>
        <v>680</v>
      </c>
      <c r="Z546" s="187">
        <v>1230</v>
      </c>
      <c r="AA546" s="187">
        <v>659</v>
      </c>
      <c r="AB546" s="187">
        <v>571</v>
      </c>
      <c r="AC546" s="198">
        <f>VLOOKUP(A546,[7]Hoja1!$A$1:$Q$3765,12,0)</f>
        <v>1490</v>
      </c>
      <c r="AD546" s="198">
        <f>VLOOKUP($A546,[7]Hoja1!$A$1:$Q$3765,13,0)</f>
        <v>791</v>
      </c>
      <c r="AE546" s="198">
        <f>VLOOKUP($A546,[7]Hoja1!$A$1:$Q$3750,14,0)</f>
        <v>699</v>
      </c>
      <c r="AF546" s="187">
        <v>1248</v>
      </c>
      <c r="AG546" s="187">
        <v>650</v>
      </c>
      <c r="AH546" s="187">
        <v>598</v>
      </c>
      <c r="AI546" s="198">
        <f>VLOOKUP($A546,[7]Hoja1!$A$1:$Q$3750,15,0)</f>
        <v>2573</v>
      </c>
      <c r="AJ546" s="198">
        <f>VLOOKUP($A546,[7]Hoja1!$A$1:$Q$3750,16,0)</f>
        <v>1278</v>
      </c>
      <c r="AK546" s="198">
        <f>VLOOKUP($A546,[7]Hoja1!$A$1:$Q$3750,17,0)</f>
        <v>1295</v>
      </c>
      <c r="AL546" s="187">
        <v>1177</v>
      </c>
      <c r="AM546" s="187">
        <v>584</v>
      </c>
      <c r="AN546" s="187">
        <v>593</v>
      </c>
      <c r="AO546" s="31"/>
      <c r="AP546" s="31"/>
      <c r="AQ546" s="31"/>
      <c r="AR546" s="31"/>
      <c r="AS546" s="27"/>
      <c r="AT546" s="31"/>
      <c r="AU546" s="31"/>
      <c r="AV546" s="31"/>
      <c r="AW546" s="31"/>
      <c r="AX546" s="38">
        <f>VLOOKUP(A546,[2]INFANTIL!$A$8:$AE$140,31,0)</f>
        <v>19.607843137254903</v>
      </c>
      <c r="AY546" s="18">
        <f>VLOOKUP(A546,[2]INFANTIL!$A$8:$AE$140,30,0)</f>
        <v>3</v>
      </c>
      <c r="AZ546" s="199">
        <f>VLOOKUP(A546,'[3]2019'!$A$8:$E$140,5,0)</f>
        <v>3.3112582781456954</v>
      </c>
      <c r="BA546" s="23">
        <f>VLOOKUP(A546,'[3]2019'!$A$8:$F$140,4,0)</f>
        <v>4</v>
      </c>
      <c r="BB546" s="22">
        <f>VLOOKUP(A546,'[2]MATERNAS DIRECTAS'!$A$8:$AE$140,31,0)</f>
        <v>0</v>
      </c>
      <c r="BC546" s="23">
        <f>VLOOKUP(A546,'[2]MATERNAS DIRECTAS'!$A$8:$AE$140,30,0)</f>
        <v>0</v>
      </c>
      <c r="BD546" s="28">
        <v>0</v>
      </c>
      <c r="BE546" s="27">
        <v>0</v>
      </c>
      <c r="BF546" s="38">
        <f>VLOOKUP(A546,[8]Controles!$A$7:$P$139,12,0)</f>
        <v>5.2287581699346406</v>
      </c>
      <c r="BG546" s="18">
        <f>VLOOKUP(A546,[8]Controles!$A$7:$L$139,11,0)</f>
        <v>8</v>
      </c>
      <c r="BH546" s="38">
        <f>VLOOKUP(A546,[8]Peso!$A$7:$D$139,4,0)</f>
        <v>9.8039215686274517</v>
      </c>
      <c r="BI546" s="18">
        <f>VLOOKUP(A546,[8]Peso!$A$7:$D$139,3,0)</f>
        <v>15</v>
      </c>
      <c r="BJ546" s="22">
        <f>VLOOKUP(A546,'[2]EDA &lt; 5AÑOS'!$A$8:$AE$140,31,0)</f>
        <v>0</v>
      </c>
      <c r="BK546" s="23">
        <f>VLOOKUP(A546,'[2]EDA &lt; 5AÑOS'!$A$8:$AE$140,30,0)</f>
        <v>0</v>
      </c>
      <c r="BL546" s="22">
        <f>VLOOKUP(A546,'[2]IRA &lt; 5AÑOS'!$A$8:$AE$140,31,0)</f>
        <v>0</v>
      </c>
      <c r="BM546" s="23">
        <f>VLOOKUP(A546,'[2]IRA &lt; 5AÑOS'!$A$8:$AE$140,30,0)</f>
        <v>0</v>
      </c>
      <c r="BN546" s="26">
        <v>82.85</v>
      </c>
      <c r="BO546" s="18">
        <v>1</v>
      </c>
      <c r="BP546" s="27">
        <v>82.85</v>
      </c>
      <c r="BQ546" s="27">
        <v>1</v>
      </c>
      <c r="BR546" s="37">
        <v>0</v>
      </c>
      <c r="BS546" s="26">
        <v>0</v>
      </c>
      <c r="BT546" s="18">
        <v>0</v>
      </c>
      <c r="BU546" s="18">
        <v>0</v>
      </c>
      <c r="BV546" s="201">
        <v>0.27215189873417722</v>
      </c>
      <c r="BW546" s="201">
        <v>1.0316455696202531</v>
      </c>
      <c r="BX546" s="201">
        <v>1.0443037974683544</v>
      </c>
      <c r="BY546" s="201">
        <v>1.0316455696202531</v>
      </c>
      <c r="BZ546" s="201">
        <v>1.0506329113924051</v>
      </c>
      <c r="CA546" s="201">
        <v>1.1325301204819278</v>
      </c>
      <c r="CB546" s="201">
        <v>1</v>
      </c>
      <c r="CC546" s="18" t="str">
        <f>VLOOKUP(A546,[9]ESTADISTICAS_EN_EDUCACION_BASIC!$C$3:$AK$127,10,0)</f>
        <v>103.7</v>
      </c>
      <c r="CD546" s="18" t="str">
        <f>VLOOKUP(A546,[9]ESTADISTICAS_EN_EDUCACION_BASIC!$C$3:$AK$158,5,0)</f>
        <v>87.1</v>
      </c>
      <c r="CE546" s="18" t="str">
        <f>VLOOKUP(A546,[9]ESTADISTICAS_EN_EDUCACION_BASIC!$C$3:$AK$127,17,0)</f>
        <v>8.89</v>
      </c>
      <c r="CF546" s="24"/>
      <c r="CG546" s="24"/>
      <c r="CH546" s="20">
        <v>0</v>
      </c>
      <c r="CI546" s="21">
        <v>0</v>
      </c>
      <c r="CJ546" s="38">
        <f>VLOOKUP(A546,'[3]2019'!$A$8:$G$140,7,0)</f>
        <v>0</v>
      </c>
      <c r="CK546" s="18">
        <f>VLOOKUP(A546,'[3]2019'!$A$9:$G$140,6,0)</f>
        <v>0</v>
      </c>
      <c r="CL546" s="18">
        <v>0</v>
      </c>
      <c r="CM546" s="26">
        <v>0</v>
      </c>
      <c r="CN546" s="18">
        <v>82.85</v>
      </c>
      <c r="CO546" s="18">
        <v>1</v>
      </c>
      <c r="CP546" s="18">
        <v>0</v>
      </c>
      <c r="CQ546" s="18">
        <v>0</v>
      </c>
      <c r="CR546" s="18">
        <v>0</v>
      </c>
      <c r="CS546" s="26">
        <v>0</v>
      </c>
      <c r="CT546" s="18">
        <v>0</v>
      </c>
      <c r="CU546" s="18">
        <v>0</v>
      </c>
      <c r="CV546" s="18">
        <v>0</v>
      </c>
      <c r="CW546" s="18">
        <v>0</v>
      </c>
      <c r="CX546" s="18">
        <v>0</v>
      </c>
      <c r="CY546" s="18">
        <v>0</v>
      </c>
      <c r="CZ546" s="38">
        <v>0</v>
      </c>
      <c r="DA546" s="18">
        <v>0</v>
      </c>
      <c r="DB546" s="38">
        <f>VLOOKUP(A546,'[3]2019'!$A$8:$I$140,9,0)</f>
        <v>0.81300813008130079</v>
      </c>
      <c r="DC546" s="18">
        <f>VLOOKUP(A546,'[3]2019'!$A$8:$I$140,8,0)</f>
        <v>1</v>
      </c>
      <c r="DD546" s="18" t="str">
        <f>VLOOKUP(A546,[9]ESTADISTICAS_EN_EDUCACION_BASIC!$C$3:$AK$127,11,0)</f>
        <v>139.9</v>
      </c>
      <c r="DE546" s="18" t="str">
        <f>VLOOKUP($A546,[9]ESTADISTICAS_EN_EDUCACION_BASIC!$C$3:$AK$127,6,0)</f>
        <v>104.7</v>
      </c>
      <c r="DF546" s="18" t="str">
        <f>VLOOKUP($A546,[9]ESTADISTICAS_EN_EDUCACION_BASIC!$C$3:$AK$127,18,0)</f>
        <v>6.12</v>
      </c>
      <c r="DG546" s="18" t="str">
        <f>VLOOKUP($A546,[9]ESTADISTICAS_EN_EDUCACION_BASIC!$C$3:$AK$127,28,0)</f>
        <v>0.07</v>
      </c>
      <c r="DH546" s="38">
        <v>68.63</v>
      </c>
      <c r="DI546" s="18">
        <v>1</v>
      </c>
      <c r="DJ546" s="38">
        <v>0</v>
      </c>
      <c r="DK546" s="18">
        <v>0</v>
      </c>
      <c r="DL546" s="18">
        <v>0</v>
      </c>
      <c r="DM546" s="18">
        <v>0</v>
      </c>
      <c r="DN546" s="38">
        <v>0</v>
      </c>
      <c r="DO546" s="18">
        <v>0</v>
      </c>
      <c r="DP546" s="18">
        <v>0</v>
      </c>
      <c r="DQ546" s="18">
        <v>0</v>
      </c>
      <c r="DR546" s="18">
        <v>0</v>
      </c>
      <c r="DS546" s="18">
        <v>0</v>
      </c>
      <c r="DT546" s="18">
        <v>0</v>
      </c>
      <c r="DU546" s="18">
        <v>0</v>
      </c>
      <c r="DV546" s="18">
        <v>0</v>
      </c>
      <c r="DW546" s="18">
        <v>0</v>
      </c>
      <c r="DX546" s="18">
        <v>0</v>
      </c>
      <c r="DY546" s="18">
        <v>0</v>
      </c>
      <c r="DZ546" s="188">
        <v>1.7513134851138354</v>
      </c>
      <c r="EA546" s="189">
        <v>1</v>
      </c>
      <c r="EB546" s="188">
        <v>43.478260869565219</v>
      </c>
      <c r="EC546" s="189">
        <v>26</v>
      </c>
      <c r="ED546" s="38">
        <f>VLOOKUP(A546,'[3]2019'!$A$8:$K$140,11,0)</f>
        <v>0.80128205128205121</v>
      </c>
      <c r="EE546" s="18">
        <f>VLOOKUP(A546,'[3]2019'!$A$8:$K$140,10,0)</f>
        <v>1</v>
      </c>
      <c r="EF546" s="18" t="str">
        <f>VLOOKUP($A546,[9]ESTADISTICAS_EN_EDUCACION_BASIC!$C$3:$AK$127,11,0)</f>
        <v>139.9</v>
      </c>
      <c r="EG546" s="18" t="str">
        <f>VLOOKUP($A546,[9]ESTADISTICAS_EN_EDUCACION_BASIC!$C$3:$AK$127,7,0)</f>
        <v>69.2</v>
      </c>
      <c r="EH546" s="18" t="str">
        <f>VLOOKUP($A546,[9]ESTADISTICAS_EN_EDUCACION_BASIC!$C$3:$AK$127,18,0)</f>
        <v>6.12</v>
      </c>
      <c r="EI546" s="18">
        <f>VLOOKUP($A546,[9]ESTADISTICAS_EN_EDUCACION_BASIC!$C$3:$AK$127,29,0)</f>
        <v>0</v>
      </c>
      <c r="EJ546" s="31"/>
      <c r="EK546" s="31"/>
      <c r="EL546" s="18" t="str">
        <f>VLOOKUP($A546,[9]ESTADISTICAS_EN_EDUCACION_BASIC!$C$3:$AK$127,13,0)</f>
        <v>95.4</v>
      </c>
      <c r="EM546" s="18" t="str">
        <f>VLOOKUP($A546,[9]ESTADISTICAS_EN_EDUCACION_BASIC!$C$3:$AK$127,8,0)</f>
        <v>37.6</v>
      </c>
      <c r="EN546" s="18" t="str">
        <f>VLOOKUP($A546,[9]ESTADISTICAS_EN_EDUCACION_BASIC!$C$3:$AK$127,20,0)</f>
        <v>2.73</v>
      </c>
      <c r="EO546" s="18">
        <f>VLOOKUP($A546,[9]ESTADISTICAS_EN_EDUCACION_BASIC!$C$3:$AK$127,30,0)</f>
        <v>0</v>
      </c>
      <c r="EP546" s="18">
        <v>0</v>
      </c>
      <c r="EQ546" s="18">
        <v>0</v>
      </c>
      <c r="ER546" s="38">
        <v>134.22999999999999</v>
      </c>
      <c r="ES546" s="18">
        <v>2</v>
      </c>
      <c r="ET546" s="38">
        <f>VLOOKUP(A546,[10]Hoja5!$A$1:$D$76,4,0)</f>
        <v>134.22818791946307</v>
      </c>
      <c r="EU546" s="18">
        <f>VLOOKUP(A546,[10]Hoja5!$A$1:$D$75,2,0)</f>
        <v>2</v>
      </c>
      <c r="EV546" s="38">
        <v>0</v>
      </c>
      <c r="EW546" s="18">
        <v>0</v>
      </c>
      <c r="EX546" s="31"/>
      <c r="EY546" s="188">
        <v>84.317032040472185</v>
      </c>
      <c r="EZ546" s="189">
        <v>50</v>
      </c>
      <c r="FA546" s="188">
        <v>61.295971978984241</v>
      </c>
      <c r="FB546" s="189">
        <v>35</v>
      </c>
      <c r="FC546" s="18">
        <v>0</v>
      </c>
      <c r="FD546" s="18">
        <v>0</v>
      </c>
      <c r="FE546" s="38">
        <v>0</v>
      </c>
      <c r="FF546" s="18">
        <v>0</v>
      </c>
      <c r="FG546" s="38">
        <f>VLOOKUP(A546,[10]Hoja17!$A$1:$D$33,4,0)</f>
        <v>38.865137971239797</v>
      </c>
      <c r="FH546" s="18">
        <f>VLOOKUP(A546,[10]Hoja17!$A$1:$D$33,2,0)</f>
        <v>1</v>
      </c>
      <c r="FI546" s="18">
        <v>0</v>
      </c>
      <c r="FJ546" s="18">
        <v>0</v>
      </c>
      <c r="FK546" s="38">
        <f>VLOOKUP(A546,[10]Hoja19!$A$1:$D$97,4,0)</f>
        <v>38.865137971239797</v>
      </c>
      <c r="FL546" s="18">
        <f>VLOOKUP(A546,[10]Hoja19!$A$1:$D$97,2,0)</f>
        <v>1</v>
      </c>
      <c r="FM546" s="38">
        <f>VLOOKUP(A546,[10]Hoja20!$A$1:$D$91,4,0)</f>
        <v>116.5954139137194</v>
      </c>
      <c r="FN546" s="18">
        <f>VLOOKUP(A546,[10]Hoja20!$A$1:$D$91,2,0)</f>
        <v>3</v>
      </c>
      <c r="FO546" s="38">
        <v>777.3</v>
      </c>
      <c r="FP546" s="18">
        <v>20</v>
      </c>
      <c r="FQ546" s="38">
        <v>0</v>
      </c>
      <c r="FR546" s="18">
        <v>0</v>
      </c>
      <c r="FS546" s="38">
        <f>VLOOKUP(A546,'[3]2019'!$A$8:$M$140,13,0)</f>
        <v>0.84961767204757865</v>
      </c>
      <c r="FT546" s="18">
        <f>VLOOKUP(A546,'[3]2019'!$A$8:$M$140,12,0)</f>
        <v>1</v>
      </c>
      <c r="FU546" s="38">
        <f>VLOOKUP(A546,'[3]2019'!$A$8:$O$140,15,0)</f>
        <v>0</v>
      </c>
      <c r="FV546" s="18">
        <f>VLOOKUP(A546,'[3]2019'!$A$8:$O$140,14,0)</f>
        <v>0</v>
      </c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</row>
    <row r="547" spans="1:243" s="11" customFormat="1" ht="12.75">
      <c r="A547" s="17" t="s">
        <v>1358</v>
      </c>
      <c r="B547" s="18" t="s">
        <v>1359</v>
      </c>
      <c r="C547" s="17" t="s">
        <v>479</v>
      </c>
      <c r="D547" s="25">
        <v>6</v>
      </c>
      <c r="E547" s="27">
        <v>2019</v>
      </c>
      <c r="F547" s="31"/>
      <c r="G547" s="194">
        <v>21533</v>
      </c>
      <c r="H547" s="194">
        <v>6698</v>
      </c>
      <c r="I547" s="194">
        <v>14835</v>
      </c>
      <c r="J547" s="200">
        <v>20.88</v>
      </c>
      <c r="K547" s="40">
        <f>VLOOKUP(A547,'[6]1.COBERTURA  DANE'!$B$7:$G$139,5,0)</f>
        <v>3389</v>
      </c>
      <c r="L547" s="26">
        <v>81.59</v>
      </c>
      <c r="M547" s="32">
        <v>13243</v>
      </c>
      <c r="N547" s="187">
        <v>1741</v>
      </c>
      <c r="O547" s="187">
        <v>857</v>
      </c>
      <c r="P547" s="187">
        <v>884</v>
      </c>
      <c r="Q547" s="196">
        <f>VLOOKUP($A547,[7]Hoja1!$A$1:$H$3750,6,0)</f>
        <v>2092</v>
      </c>
      <c r="R547" s="196">
        <f>VLOOKUP($A547,[7]Hoja1!$A$1:$H$3750,7,0)</f>
        <v>1032</v>
      </c>
      <c r="S547" s="196">
        <f>VLOOKUP($A547,[7]Hoja1!$A$1:$H$3750,8,0)</f>
        <v>1060</v>
      </c>
      <c r="T547" s="187">
        <v>1788</v>
      </c>
      <c r="U547" s="187">
        <v>899</v>
      </c>
      <c r="V547" s="187">
        <v>889</v>
      </c>
      <c r="W547" s="198">
        <f>VLOOKUP($A547,[7]Hoja1!$A$1:$K$3750,9,0)</f>
        <v>2170</v>
      </c>
      <c r="X547" s="198">
        <f>VLOOKUP($A547,[7]Hoja1!$A$1:$K$3750,10,0)</f>
        <v>1099</v>
      </c>
      <c r="Y547" s="198">
        <f>VLOOKUP($A547,[7]Hoja1!$A$1:$K$3750,11,0)</f>
        <v>1071</v>
      </c>
      <c r="Z547" s="187">
        <v>1843</v>
      </c>
      <c r="AA547" s="187">
        <v>947</v>
      </c>
      <c r="AB547" s="187">
        <v>896</v>
      </c>
      <c r="AC547" s="198">
        <f>VLOOKUP(A547,[7]Hoja1!$A$1:$Q$3765,12,0)</f>
        <v>2207</v>
      </c>
      <c r="AD547" s="198">
        <f>VLOOKUP($A547,[7]Hoja1!$A$1:$Q$3765,13,0)</f>
        <v>1140</v>
      </c>
      <c r="AE547" s="198">
        <f>VLOOKUP($A547,[7]Hoja1!$A$1:$Q$3750,14,0)</f>
        <v>1067</v>
      </c>
      <c r="AF547" s="187">
        <v>1798</v>
      </c>
      <c r="AG547" s="187">
        <v>930</v>
      </c>
      <c r="AH547" s="187">
        <v>868</v>
      </c>
      <c r="AI547" s="198">
        <f>VLOOKUP($A547,[7]Hoja1!$A$1:$Q$3750,15,0)</f>
        <v>3537</v>
      </c>
      <c r="AJ547" s="198">
        <f>VLOOKUP($A547,[7]Hoja1!$A$1:$Q$3750,16,0)</f>
        <v>1819</v>
      </c>
      <c r="AK547" s="198">
        <f>VLOOKUP($A547,[7]Hoja1!$A$1:$Q$3750,17,0)</f>
        <v>1718</v>
      </c>
      <c r="AL547" s="187">
        <v>1622</v>
      </c>
      <c r="AM547" s="187">
        <v>841</v>
      </c>
      <c r="AN547" s="187">
        <v>781</v>
      </c>
      <c r="AO547" s="31"/>
      <c r="AP547" s="31"/>
      <c r="AQ547" s="31"/>
      <c r="AR547" s="31"/>
      <c r="AS547" s="27"/>
      <c r="AT547" s="31"/>
      <c r="AU547" s="31"/>
      <c r="AV547" s="31"/>
      <c r="AW547" s="31"/>
      <c r="AX547" s="38">
        <f>VLOOKUP(A547,[2]INFANTIL!$A$8:$AE$140,31,0)</f>
        <v>15.384615384615385</v>
      </c>
      <c r="AY547" s="18">
        <f>VLOOKUP(A547,[2]INFANTIL!$A$8:$AE$140,30,0)</f>
        <v>3</v>
      </c>
      <c r="AZ547" s="199">
        <f>VLOOKUP(A547,'[3]2019'!$A$8:$E$140,5,0)</f>
        <v>1.7231476163124642</v>
      </c>
      <c r="BA547" s="23">
        <f>VLOOKUP(A547,'[3]2019'!$A$8:$F$140,4,0)</f>
        <v>3</v>
      </c>
      <c r="BB547" s="22">
        <f>VLOOKUP(A547,'[2]MATERNAS DIRECTAS'!$A$8:$AE$140,31,0)</f>
        <v>0</v>
      </c>
      <c r="BC547" s="23">
        <f>VLOOKUP(A547,'[2]MATERNAS DIRECTAS'!$A$8:$AE$140,30,0)</f>
        <v>0</v>
      </c>
      <c r="BD547" s="28">
        <v>0</v>
      </c>
      <c r="BE547" s="27">
        <v>0</v>
      </c>
      <c r="BF547" s="38">
        <f>VLOOKUP(A547,[8]Controles!$A$7:$P$139,12,0)</f>
        <v>4.1025641025641022</v>
      </c>
      <c r="BG547" s="18">
        <f>VLOOKUP(A547,[8]Controles!$A$7:$L$139,11,0)</f>
        <v>8</v>
      </c>
      <c r="BH547" s="38">
        <f>VLOOKUP(A547,[8]Peso!$A$7:$D$139,4,0)</f>
        <v>6.1538461538461542</v>
      </c>
      <c r="BI547" s="18">
        <f>VLOOKUP(A547,[8]Peso!$A$7:$D$139,3,0)</f>
        <v>12</v>
      </c>
      <c r="BJ547" s="22">
        <f>VLOOKUP(A547,'[2]EDA &lt; 5AÑOS'!$A$8:$AE$140,31,0)</f>
        <v>0</v>
      </c>
      <c r="BK547" s="23">
        <f>VLOOKUP(A547,'[2]EDA &lt; 5AÑOS'!$A$8:$AE$140,30,0)</f>
        <v>0</v>
      </c>
      <c r="BL547" s="22">
        <f>VLOOKUP(A547,'[2]IRA &lt; 5AÑOS'!$A$8:$AE$140,31,0)</f>
        <v>0</v>
      </c>
      <c r="BM547" s="23">
        <f>VLOOKUP(A547,'[2]IRA &lt; 5AÑOS'!$A$8:$AE$140,30,0)</f>
        <v>0</v>
      </c>
      <c r="BN547" s="18">
        <v>0</v>
      </c>
      <c r="BO547" s="18">
        <v>0</v>
      </c>
      <c r="BP547" s="18">
        <v>0</v>
      </c>
      <c r="BQ547" s="18">
        <v>0</v>
      </c>
      <c r="BR547" s="37">
        <v>0</v>
      </c>
      <c r="BS547" s="26">
        <v>0</v>
      </c>
      <c r="BT547" s="18">
        <v>0</v>
      </c>
      <c r="BU547" s="18">
        <v>0</v>
      </c>
      <c r="BV547" s="201">
        <v>0.28636363636363638</v>
      </c>
      <c r="BW547" s="201">
        <v>0.95</v>
      </c>
      <c r="BX547" s="201">
        <v>0.96363636363636362</v>
      </c>
      <c r="BY547" s="201">
        <v>0.95</v>
      </c>
      <c r="BZ547" s="201">
        <v>0.96363636363636362</v>
      </c>
      <c r="CA547" s="201">
        <v>1.0954545454545455</v>
      </c>
      <c r="CB547" s="201">
        <v>1.0272727272727273</v>
      </c>
      <c r="CC547" s="18" t="str">
        <f>VLOOKUP(A547,[9]ESTADISTICAS_EN_EDUCACION_BASIC!$C$3:$AK$127,10,0)</f>
        <v>73.1</v>
      </c>
      <c r="CD547" s="18" t="str">
        <f>VLOOKUP(A547,[9]ESTADISTICAS_EN_EDUCACION_BASIC!$C$3:$AK$158,5,0)</f>
        <v>63.3</v>
      </c>
      <c r="CE547" s="18" t="str">
        <f>VLOOKUP(A547,[9]ESTADISTICAS_EN_EDUCACION_BASIC!$C$3:$AK$127,17,0)</f>
        <v>9.13</v>
      </c>
      <c r="CF547" s="24"/>
      <c r="CG547" s="24"/>
      <c r="CH547" s="20">
        <v>0</v>
      </c>
      <c r="CI547" s="21">
        <v>0</v>
      </c>
      <c r="CJ547" s="38">
        <f>VLOOKUP(A547,'[3]2019'!$A$8:$G$140,7,0)</f>
        <v>0</v>
      </c>
      <c r="CK547" s="18">
        <f>VLOOKUP(A547,'[3]2019'!$A$9:$G$140,6,0)</f>
        <v>0</v>
      </c>
      <c r="CL547" s="18">
        <v>0</v>
      </c>
      <c r="CM547" s="26">
        <v>0</v>
      </c>
      <c r="CN547" s="38">
        <v>114.81</v>
      </c>
      <c r="CO547" s="18">
        <v>2</v>
      </c>
      <c r="CP547" s="38">
        <v>285.70999999999998</v>
      </c>
      <c r="CQ547" s="26">
        <v>1</v>
      </c>
      <c r="CR547" s="18">
        <v>0</v>
      </c>
      <c r="CS547" s="26">
        <v>0</v>
      </c>
      <c r="CT547" s="18">
        <v>0</v>
      </c>
      <c r="CU547" s="18">
        <v>0</v>
      </c>
      <c r="CV547" s="18">
        <v>0</v>
      </c>
      <c r="CW547" s="18">
        <v>0</v>
      </c>
      <c r="CX547" s="18">
        <v>0</v>
      </c>
      <c r="CY547" s="18">
        <v>0</v>
      </c>
      <c r="CZ547" s="38">
        <v>0</v>
      </c>
      <c r="DA547" s="18">
        <v>0</v>
      </c>
      <c r="DB547" s="38">
        <f>VLOOKUP(A547,'[3]2019'!$A$8:$I$140,9,0)</f>
        <v>1.0851871947911014</v>
      </c>
      <c r="DC547" s="18">
        <f>VLOOKUP(A547,'[3]2019'!$A$8:$I$140,8,0)</f>
        <v>2</v>
      </c>
      <c r="DD547" s="18" t="str">
        <f>VLOOKUP(A547,[9]ESTADISTICAS_EN_EDUCACION_BASIC!$C$3:$AK$127,11,0)</f>
        <v>128.3</v>
      </c>
      <c r="DE547" s="18">
        <f>VLOOKUP($A547,[9]ESTADISTICAS_EN_EDUCACION_BASIC!$C$3:$AK$127,6,0)</f>
        <v>102</v>
      </c>
      <c r="DF547" s="18" t="str">
        <f>VLOOKUP($A547,[9]ESTADISTICAS_EN_EDUCACION_BASIC!$C$3:$AK$127,18,0)</f>
        <v>4.19</v>
      </c>
      <c r="DG547" s="18">
        <f>VLOOKUP($A547,[9]ESTADISTICAS_EN_EDUCACION_BASIC!$C$3:$AK$127,28,0)</f>
        <v>0</v>
      </c>
      <c r="DH547" s="38">
        <v>0</v>
      </c>
      <c r="DI547" s="18">
        <v>0</v>
      </c>
      <c r="DJ547" s="38">
        <f>VLOOKUP(A547,'[10]AS 6 - 11'!$A$1:$D$84,4,0)</f>
        <v>230.41474654377879</v>
      </c>
      <c r="DK547" s="18">
        <f>VLOOKUP(A547,'[10]AS 6 - 11'!$A$1:$D$84,2,0)</f>
        <v>5</v>
      </c>
      <c r="DL547" s="18">
        <v>0</v>
      </c>
      <c r="DM547" s="18">
        <v>0</v>
      </c>
      <c r="DN547" s="38">
        <f>VLOOKUP(A547,[10]Hoja8!$A$1:$D$72,4,0)</f>
        <v>90.620752152242872</v>
      </c>
      <c r="DO547" s="18">
        <f>VLOOKUP(A547,[10]Hoja8!$A$1:$D$72,2,0)</f>
        <v>2</v>
      </c>
      <c r="DP547" s="38">
        <f>VLOOKUP(A547,[10]Hoja10!$A$1:$D$61,4,0)</f>
        <v>135.93112822836432</v>
      </c>
      <c r="DQ547" s="18">
        <f>VLOOKUP(A547,[10]Hoja10!$A$1:$D$61,2,0)</f>
        <v>3</v>
      </c>
      <c r="DR547" s="38">
        <f>VLOOKUP(A547,[10]Hoja11!$A$1:$D$24,4,0)</f>
        <v>45.310376076121436</v>
      </c>
      <c r="DS547" s="18">
        <f>VLOOKUP(A547,[10]Hoja11!$A$1:$D$24,2,0)</f>
        <v>1</v>
      </c>
      <c r="DT547" s="38">
        <f>VLOOKUP(A547,[10]Hoja12!$A$1:$D$41,4,0)</f>
        <v>45.310376076121436</v>
      </c>
      <c r="DU547" s="18">
        <f>VLOOKUP(A547,[10]Hoja12!$A$1:$D$41,2,0)</f>
        <v>1</v>
      </c>
      <c r="DV547" s="38">
        <f>VLOOKUP(A547,[10]Hoja13!$A$1:$D$20,4,0)</f>
        <v>45.310376076121436</v>
      </c>
      <c r="DW547" s="18">
        <f>VLOOKUP(A547,[10]Hoja13!$A$1:$D$20,2,0)</f>
        <v>1</v>
      </c>
      <c r="DX547" s="18">
        <v>0</v>
      </c>
      <c r="DY547" s="18">
        <v>0</v>
      </c>
      <c r="DZ547" s="188">
        <v>0</v>
      </c>
      <c r="EA547" s="189">
        <v>0</v>
      </c>
      <c r="EB547" s="188">
        <v>69.124423963133651</v>
      </c>
      <c r="EC547" s="189">
        <v>60</v>
      </c>
      <c r="ED547" s="38">
        <f>VLOOKUP(A547,'[3]2019'!$A$8:$K$140,11,0)</f>
        <v>2.7808676307007789</v>
      </c>
      <c r="EE547" s="18">
        <f>VLOOKUP(A547,'[3]2019'!$A$8:$K$140,10,0)</f>
        <v>5</v>
      </c>
      <c r="EF547" s="18" t="str">
        <f>VLOOKUP($A547,[9]ESTADISTICAS_EN_EDUCACION_BASIC!$C$3:$AK$127,11,0)</f>
        <v>128.3</v>
      </c>
      <c r="EG547" s="18" t="str">
        <f>VLOOKUP($A547,[9]ESTADISTICAS_EN_EDUCACION_BASIC!$C$3:$AK$127,7,0)</f>
        <v>72.9</v>
      </c>
      <c r="EH547" s="18" t="str">
        <f>VLOOKUP($A547,[9]ESTADISTICAS_EN_EDUCACION_BASIC!$C$3:$AK$127,18,0)</f>
        <v>4.19</v>
      </c>
      <c r="EI547" s="18">
        <f>VLOOKUP($A547,[9]ESTADISTICAS_EN_EDUCACION_BASIC!$C$3:$AK$127,29,0)</f>
        <v>0</v>
      </c>
      <c r="EJ547" s="31"/>
      <c r="EK547" s="31"/>
      <c r="EL547" s="18" t="str">
        <f>VLOOKUP($A547,[9]ESTADISTICAS_EN_EDUCACION_BASIC!$C$3:$AK$127,13,0)</f>
        <v>84.1</v>
      </c>
      <c r="EM547" s="18" t="str">
        <f>VLOOKUP($A547,[9]ESTADISTICAS_EN_EDUCACION_BASIC!$C$3:$AK$127,8,0)</f>
        <v>37.7</v>
      </c>
      <c r="EN547" s="18" t="str">
        <f>VLOOKUP($A547,[9]ESTADISTICAS_EN_EDUCACION_BASIC!$C$3:$AK$127,20,0)</f>
        <v>2.93</v>
      </c>
      <c r="EO547" s="18" t="str">
        <f>VLOOKUP($A547,[9]ESTADISTICAS_EN_EDUCACION_BASIC!$C$3:$AK$127,30,0)</f>
        <v>2.93</v>
      </c>
      <c r="EP547" s="38">
        <f>VLOOKUP(A547,[10]Hoja2!$A$1:$D$72,4,0)</f>
        <v>90.620752152242872</v>
      </c>
      <c r="EQ547" s="18">
        <f>VLOOKUP(A547,[10]Hoja2!$A$1:$D$72,2,0)</f>
        <v>2</v>
      </c>
      <c r="ER547" s="38">
        <f>VLOOKUP(A547,[10]Hoja3!$A$1:$D$89,4,0)</f>
        <v>407.79338468509286</v>
      </c>
      <c r="ES547" s="18">
        <f>VLOOKUP(A547,[10]Hoja3!$A$1:$D$89,2,0)</f>
        <v>9</v>
      </c>
      <c r="ET547" s="38">
        <f>VLOOKUP(A547,[10]Hoja5!$A$1:$D$76,4,0)</f>
        <v>362.48300860897149</v>
      </c>
      <c r="EU547" s="18">
        <f>VLOOKUP(A547,[10]Hoja5!$A$1:$D$75,2,0)</f>
        <v>8</v>
      </c>
      <c r="EV547" s="38">
        <f>VLOOKUP(A547,[10]Hoja7!$A$1:$D$76,4,0)</f>
        <v>135.93112822836432</v>
      </c>
      <c r="EW547" s="18">
        <f>VLOOKUP(A547,[10]Hoja7!$A$1:$D$77,2,0)</f>
        <v>3</v>
      </c>
      <c r="EX547" s="31"/>
      <c r="EY547" s="188">
        <v>71.702944942381563</v>
      </c>
      <c r="EZ547" s="189">
        <v>56</v>
      </c>
      <c r="FA547" s="188">
        <v>58.981233243967829</v>
      </c>
      <c r="FB547" s="189">
        <v>44</v>
      </c>
      <c r="FC547" s="18">
        <v>0</v>
      </c>
      <c r="FD547" s="18">
        <v>0</v>
      </c>
      <c r="FE547" s="38">
        <f>VLOOKUP(A547,[10]Hoja16!$A$1:$D$88,4,0)</f>
        <v>84.817642069550459</v>
      </c>
      <c r="FF547" s="18">
        <f>VLOOKUP(A547,[10]Hoja16!$A$1:$D$88,2,0)</f>
        <v>3</v>
      </c>
      <c r="FG547" s="38">
        <f>VLOOKUP(A547,[10]Hoja17!$A$1:$D$33,4,0)</f>
        <v>56.545094713033642</v>
      </c>
      <c r="FH547" s="18">
        <f>VLOOKUP(A547,[10]Hoja17!$A$1:$D$33,2,0)</f>
        <v>2</v>
      </c>
      <c r="FI547" s="18">
        <v>0</v>
      </c>
      <c r="FJ547" s="18">
        <v>0</v>
      </c>
      <c r="FK547" s="38">
        <f>VLOOKUP(A547,[10]Hoja19!$A$1:$D$97,4,0)</f>
        <v>141.36273678258411</v>
      </c>
      <c r="FL547" s="18">
        <f>VLOOKUP(A547,[10]Hoja19!$A$1:$D$97,2,0)</f>
        <v>5</v>
      </c>
      <c r="FM547" s="38">
        <f>VLOOKUP(A547,[10]Hoja20!$A$1:$D$91,4,0)</f>
        <v>254.45292620865141</v>
      </c>
      <c r="FN547" s="18">
        <f>VLOOKUP(A547,[10]Hoja20!$A$1:$D$91,2,0)</f>
        <v>9</v>
      </c>
      <c r="FO547" s="38">
        <f>VLOOKUP(A547,[10]Hoja21!$A$1:$D$101,4,0)</f>
        <v>763.35877862595419</v>
      </c>
      <c r="FP547" s="18">
        <f>VLOOKUP(A547,[10]Hoja21!$A$1:$D$101,2,0)</f>
        <v>27</v>
      </c>
      <c r="FQ547" s="38">
        <f>VLOOKUP(A547,[10]Hoja22!$A$1:$D$60,4,0)</f>
        <v>56.545094713033642</v>
      </c>
      <c r="FR547" s="18">
        <f>VLOOKUP(A547,[10]Hoja22!$A$1:$D$60,2,0)</f>
        <v>2</v>
      </c>
      <c r="FS547" s="38">
        <f>VLOOKUP(A547,'[3]2019'!$A$8:$M$140,13,0)</f>
        <v>1.2330456226880395</v>
      </c>
      <c r="FT547" s="18">
        <f>VLOOKUP(A547,'[3]2019'!$A$8:$M$140,12,0)</f>
        <v>2</v>
      </c>
      <c r="FU547" s="38">
        <f>VLOOKUP(A547,'[3]2019'!$A$8:$O$140,15,0)</f>
        <v>1.3245033112582782</v>
      </c>
      <c r="FV547" s="18">
        <f>VLOOKUP(A547,'[3]2019'!$A$8:$O$140,14,0)</f>
        <v>2</v>
      </c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</row>
    <row r="548" spans="1:243" s="11" customFormat="1" ht="12.75">
      <c r="A548" s="17" t="s">
        <v>1363</v>
      </c>
      <c r="B548" s="18" t="s">
        <v>1364</v>
      </c>
      <c r="C548" s="17" t="s">
        <v>427</v>
      </c>
      <c r="D548" s="25">
        <v>6</v>
      </c>
      <c r="E548" s="27">
        <v>2019</v>
      </c>
      <c r="F548" s="31"/>
      <c r="G548" s="194">
        <v>22258</v>
      </c>
      <c r="H548" s="194">
        <v>5718</v>
      </c>
      <c r="I548" s="194">
        <v>16540</v>
      </c>
      <c r="J548" s="204">
        <v>2393</v>
      </c>
      <c r="K548" s="40">
        <f>VLOOKUP(A548,'[6]1.COBERTURA  DANE'!$B$7:$G$139,5,0)</f>
        <v>2393</v>
      </c>
      <c r="L548" s="26">
        <v>73.38</v>
      </c>
      <c r="M548" s="32">
        <v>11942</v>
      </c>
      <c r="N548" s="187">
        <v>1668</v>
      </c>
      <c r="O548" s="187">
        <v>835</v>
      </c>
      <c r="P548" s="187">
        <v>833</v>
      </c>
      <c r="Q548" s="196">
        <f>VLOOKUP($A548,[7]Hoja1!$A$1:$H$3750,6,0)</f>
        <v>1999</v>
      </c>
      <c r="R548" s="196">
        <f>VLOOKUP($A548,[7]Hoja1!$A$1:$H$3750,7,0)</f>
        <v>1003</v>
      </c>
      <c r="S548" s="196">
        <f>VLOOKUP($A548,[7]Hoja1!$A$1:$H$3750,8,0)</f>
        <v>996</v>
      </c>
      <c r="T548" s="187">
        <v>1669</v>
      </c>
      <c r="U548" s="187">
        <v>861</v>
      </c>
      <c r="V548" s="187">
        <v>808</v>
      </c>
      <c r="W548" s="198">
        <f>VLOOKUP($A548,[7]Hoja1!$A$1:$K$3750,9,0)</f>
        <v>2018</v>
      </c>
      <c r="X548" s="198">
        <f>VLOOKUP($A548,[7]Hoja1!$A$1:$K$3750,10,0)</f>
        <v>1053</v>
      </c>
      <c r="Y548" s="198">
        <f>VLOOKUP($A548,[7]Hoja1!$A$1:$K$3750,11,0)</f>
        <v>965</v>
      </c>
      <c r="Z548" s="187">
        <v>1720</v>
      </c>
      <c r="AA548" s="187">
        <v>920</v>
      </c>
      <c r="AB548" s="187">
        <v>800</v>
      </c>
      <c r="AC548" s="198">
        <f>VLOOKUP(A548,[7]Hoja1!$A$1:$Q$3765,12,0)</f>
        <v>2111</v>
      </c>
      <c r="AD548" s="198">
        <f>VLOOKUP($A548,[7]Hoja1!$A$1:$Q$3765,13,0)</f>
        <v>1146</v>
      </c>
      <c r="AE548" s="198">
        <f>VLOOKUP($A548,[7]Hoja1!$A$1:$Q$3750,14,0)</f>
        <v>965</v>
      </c>
      <c r="AF548" s="187">
        <v>1800</v>
      </c>
      <c r="AG548" s="187">
        <v>985</v>
      </c>
      <c r="AH548" s="187">
        <v>815</v>
      </c>
      <c r="AI548" s="198">
        <f>VLOOKUP($A548,[7]Hoja1!$A$1:$Q$3750,15,0)</f>
        <v>3913</v>
      </c>
      <c r="AJ548" s="198">
        <f>VLOOKUP($A548,[7]Hoja1!$A$1:$Q$3750,16,0)</f>
        <v>2105</v>
      </c>
      <c r="AK548" s="198">
        <f>VLOOKUP($A548,[7]Hoja1!$A$1:$Q$3750,17,0)</f>
        <v>1808</v>
      </c>
      <c r="AL548" s="187">
        <v>1819</v>
      </c>
      <c r="AM548" s="187">
        <v>982</v>
      </c>
      <c r="AN548" s="187">
        <v>837</v>
      </c>
      <c r="AO548" s="31"/>
      <c r="AP548" s="31"/>
      <c r="AQ548" s="31"/>
      <c r="AR548" s="31"/>
      <c r="AS548" s="27"/>
      <c r="AT548" s="31"/>
      <c r="AU548" s="31"/>
      <c r="AV548" s="31"/>
      <c r="AW548" s="31"/>
      <c r="AX548" s="38">
        <f>VLOOKUP(A548,[2]INFANTIL!$A$8:$AE$140,31,0)</f>
        <v>0</v>
      </c>
      <c r="AY548" s="18">
        <f>VLOOKUP(A548,[2]INFANTIL!$A$8:$AE$140,30,0)</f>
        <v>0</v>
      </c>
      <c r="AZ548" s="199">
        <f>VLOOKUP(A548,'[3]2019'!$A$8:$E$140,5,0)</f>
        <v>0.5995203836930455</v>
      </c>
      <c r="BA548" s="23">
        <f>VLOOKUP(A548,'[3]2019'!$A$8:$F$140,4,0)</f>
        <v>1</v>
      </c>
      <c r="BB548" s="22">
        <f>VLOOKUP(A548,'[2]MATERNAS DIRECTAS'!$A$8:$AE$140,31,0)</f>
        <v>0</v>
      </c>
      <c r="BC548" s="23">
        <f>VLOOKUP(A548,'[2]MATERNAS DIRECTAS'!$A$8:$AE$140,30,0)</f>
        <v>0</v>
      </c>
      <c r="BD548" s="28">
        <v>0</v>
      </c>
      <c r="BE548" s="27">
        <v>0</v>
      </c>
      <c r="BF548" s="38">
        <f>VLOOKUP(A548,[8]Controles!$A$7:$P$139,12,0)</f>
        <v>4.5197740112994351</v>
      </c>
      <c r="BG548" s="18">
        <f>VLOOKUP(A548,[8]Controles!$A$7:$L$139,11,0)</f>
        <v>8</v>
      </c>
      <c r="BH548" s="38">
        <f>VLOOKUP(A548,[8]Peso!$A$7:$D$139,4,0)</f>
        <v>12.994350282485875</v>
      </c>
      <c r="BI548" s="18">
        <f>VLOOKUP(A548,[8]Peso!$A$7:$D$139,3,0)</f>
        <v>23</v>
      </c>
      <c r="BJ548" s="22">
        <f>VLOOKUP(A548,'[2]EDA &lt; 5AÑOS'!$A$8:$AE$140,31,0)</f>
        <v>0</v>
      </c>
      <c r="BK548" s="23">
        <f>VLOOKUP(A548,'[2]EDA &lt; 5AÑOS'!$A$8:$AE$140,30,0)</f>
        <v>0</v>
      </c>
      <c r="BL548" s="22">
        <f>VLOOKUP(A548,'[2]IRA &lt; 5AÑOS'!$A$8:$AE$140,31,0)</f>
        <v>0</v>
      </c>
      <c r="BM548" s="23">
        <f>VLOOKUP(A548,'[2]IRA &lt; 5AÑOS'!$A$8:$AE$140,30,0)</f>
        <v>0</v>
      </c>
      <c r="BN548" s="18">
        <v>0</v>
      </c>
      <c r="BO548" s="18">
        <v>0</v>
      </c>
      <c r="BP548" s="18">
        <v>0</v>
      </c>
      <c r="BQ548" s="18">
        <v>0</v>
      </c>
      <c r="BR548" s="37">
        <v>0</v>
      </c>
      <c r="BS548" s="26">
        <v>0</v>
      </c>
      <c r="BT548" s="18">
        <v>0</v>
      </c>
      <c r="BU548" s="18">
        <v>0</v>
      </c>
      <c r="BV548" s="201">
        <v>7.6923076923076927E-2</v>
      </c>
      <c r="BW548" s="201">
        <v>0.95604395604395609</v>
      </c>
      <c r="BX548" s="201">
        <v>1</v>
      </c>
      <c r="BY548" s="201">
        <v>0.95604395604395609</v>
      </c>
      <c r="BZ548" s="201">
        <v>0.98351648351648346</v>
      </c>
      <c r="CA548" s="201">
        <v>1.1141304347826086</v>
      </c>
      <c r="CB548" s="201">
        <v>0.94021739130434778</v>
      </c>
      <c r="CC548" s="18" t="str">
        <f>VLOOKUP(A548,[9]ESTADISTICAS_EN_EDUCACION_BASIC!$C$3:$AK$127,10,0)</f>
        <v>88.1</v>
      </c>
      <c r="CD548" s="18" t="str">
        <f>VLOOKUP(A548,[9]ESTADISTICAS_EN_EDUCACION_BASIC!$C$3:$AK$158,5,0)</f>
        <v>75.5</v>
      </c>
      <c r="CE548" s="18" t="str">
        <f>VLOOKUP(A548,[9]ESTADISTICAS_EN_EDUCACION_BASIC!$C$3:$AK$127,17,0)</f>
        <v>1.83</v>
      </c>
      <c r="CF548" s="24"/>
      <c r="CG548" s="24"/>
      <c r="CH548" s="20">
        <v>0</v>
      </c>
      <c r="CI548" s="21">
        <v>0</v>
      </c>
      <c r="CJ548" s="38">
        <f>VLOOKUP(A548,'[3]2019'!$A$8:$G$140,7,0)</f>
        <v>1.7974835230677051</v>
      </c>
      <c r="CK548" s="18">
        <f>VLOOKUP(A548,'[3]2019'!$A$9:$G$140,6,0)</f>
        <v>3</v>
      </c>
      <c r="CL548" s="18">
        <v>0</v>
      </c>
      <c r="CM548" s="26">
        <v>0</v>
      </c>
      <c r="CN548" s="18">
        <v>60.13</v>
      </c>
      <c r="CO548" s="18">
        <v>1</v>
      </c>
      <c r="CP548" s="18">
        <v>0</v>
      </c>
      <c r="CQ548" s="18">
        <v>0</v>
      </c>
      <c r="CR548" s="18">
        <v>0</v>
      </c>
      <c r="CS548" s="26">
        <v>0</v>
      </c>
      <c r="CT548" s="18">
        <v>0</v>
      </c>
      <c r="CU548" s="18">
        <v>0</v>
      </c>
      <c r="CV548" s="18">
        <v>0</v>
      </c>
      <c r="CW548" s="18">
        <v>0</v>
      </c>
      <c r="CX548" s="18">
        <v>0</v>
      </c>
      <c r="CY548" s="18">
        <v>0</v>
      </c>
      <c r="CZ548" s="38">
        <v>0</v>
      </c>
      <c r="DA548" s="18">
        <v>0</v>
      </c>
      <c r="DB548" s="38">
        <f>VLOOKUP(A548,'[3]2019'!$A$8:$I$140,9,0)</f>
        <v>0.58139534883720934</v>
      </c>
      <c r="DC548" s="18">
        <f>VLOOKUP(A548,'[3]2019'!$A$8:$I$140,8,0)</f>
        <v>1</v>
      </c>
      <c r="DD548" s="18" t="str">
        <f>VLOOKUP(A548,[9]ESTADISTICAS_EN_EDUCACION_BASIC!$C$3:$AK$127,11,0)</f>
        <v>124.9</v>
      </c>
      <c r="DE548" s="18" t="str">
        <f>VLOOKUP($A548,[9]ESTADISTICAS_EN_EDUCACION_BASIC!$C$3:$AK$127,6,0)</f>
        <v>104.5</v>
      </c>
      <c r="DF548" s="18" t="str">
        <f>VLOOKUP($A548,[9]ESTADISTICAS_EN_EDUCACION_BASIC!$C$3:$AK$127,18,0)</f>
        <v>2.28</v>
      </c>
      <c r="DG548" s="18" t="str">
        <f>VLOOKUP($A548,[9]ESTADISTICAS_EN_EDUCACION_BASIC!$C$3:$AK$127,28,0)</f>
        <v>8.08</v>
      </c>
      <c r="DH548" s="38">
        <v>0</v>
      </c>
      <c r="DI548" s="18">
        <v>0</v>
      </c>
      <c r="DJ548" s="38">
        <v>0</v>
      </c>
      <c r="DK548" s="18">
        <v>0</v>
      </c>
      <c r="DL548" s="18">
        <v>0</v>
      </c>
      <c r="DM548" s="18">
        <v>0</v>
      </c>
      <c r="DN548" s="38">
        <v>0</v>
      </c>
      <c r="DO548" s="18">
        <v>0</v>
      </c>
      <c r="DP548" s="18">
        <v>0</v>
      </c>
      <c r="DQ548" s="18">
        <v>0</v>
      </c>
      <c r="DR548" s="18">
        <v>0</v>
      </c>
      <c r="DS548" s="18">
        <v>0</v>
      </c>
      <c r="DT548" s="18">
        <v>0</v>
      </c>
      <c r="DU548" s="18">
        <v>0</v>
      </c>
      <c r="DV548" s="18">
        <v>0</v>
      </c>
      <c r="DW548" s="18">
        <v>0</v>
      </c>
      <c r="DX548" s="18">
        <v>0</v>
      </c>
      <c r="DY548" s="18">
        <v>0</v>
      </c>
      <c r="DZ548" s="188">
        <v>1.25</v>
      </c>
      <c r="EA548" s="189">
        <v>1</v>
      </c>
      <c r="EB548" s="188">
        <v>42.944785276073624</v>
      </c>
      <c r="EC548" s="189">
        <v>35</v>
      </c>
      <c r="ED548" s="38">
        <f>VLOOKUP(A548,'[3]2019'!$A$8:$K$140,11,0)</f>
        <v>1.1111111111111112</v>
      </c>
      <c r="EE548" s="18">
        <f>VLOOKUP(A548,'[3]2019'!$A$8:$K$140,10,0)</f>
        <v>2</v>
      </c>
      <c r="EF548" s="18" t="str">
        <f>VLOOKUP($A548,[9]ESTADISTICAS_EN_EDUCACION_BASIC!$C$3:$AK$127,11,0)</f>
        <v>124.9</v>
      </c>
      <c r="EG548" s="18" t="str">
        <f>VLOOKUP($A548,[9]ESTADISTICAS_EN_EDUCACION_BASIC!$C$3:$AK$127,7,0)</f>
        <v>95.3</v>
      </c>
      <c r="EH548" s="18" t="str">
        <f>VLOOKUP($A548,[9]ESTADISTICAS_EN_EDUCACION_BASIC!$C$3:$AK$127,18,0)</f>
        <v>2.28</v>
      </c>
      <c r="EI548" s="18" t="str">
        <f>VLOOKUP($A548,[9]ESTADISTICAS_EN_EDUCACION_BASIC!$C$3:$AK$127,29,0)</f>
        <v>5.89</v>
      </c>
      <c r="EJ548" s="31"/>
      <c r="EK548" s="31"/>
      <c r="EL548" s="18" t="str">
        <f>VLOOKUP($A548,[9]ESTADISTICAS_EN_EDUCACION_BASIC!$C$3:$AK$127,13,0)</f>
        <v>89.9</v>
      </c>
      <c r="EM548" s="18" t="str">
        <f>VLOOKUP($A548,[9]ESTADISTICAS_EN_EDUCACION_BASIC!$C$3:$AK$127,8,0)</f>
        <v>56.6</v>
      </c>
      <c r="EN548" s="18" t="str">
        <f>VLOOKUP($A548,[9]ESTADISTICAS_EN_EDUCACION_BASIC!$C$3:$AK$127,20,0)</f>
        <v>5.87</v>
      </c>
      <c r="EO548" s="18" t="str">
        <f>VLOOKUP($A548,[9]ESTADISTICAS_EN_EDUCACION_BASIC!$C$3:$AK$127,30,0)</f>
        <v>2.68</v>
      </c>
      <c r="EP548" s="18">
        <v>0</v>
      </c>
      <c r="EQ548" s="18">
        <v>0</v>
      </c>
      <c r="ER548" s="38">
        <v>0</v>
      </c>
      <c r="ES548" s="18">
        <v>0</v>
      </c>
      <c r="ET548" s="38">
        <v>0</v>
      </c>
      <c r="EU548" s="18">
        <v>0</v>
      </c>
      <c r="EV548" s="38">
        <v>0</v>
      </c>
      <c r="EW548" s="18">
        <v>0</v>
      </c>
      <c r="EX548" s="31"/>
      <c r="EY548" s="188">
        <v>64.516129032258064</v>
      </c>
      <c r="EZ548" s="189">
        <v>54</v>
      </c>
      <c r="FA548" s="188">
        <v>52.763819095477388</v>
      </c>
      <c r="FB548" s="189">
        <v>42</v>
      </c>
      <c r="FC548" s="18">
        <v>0</v>
      </c>
      <c r="FD548" s="18">
        <v>0</v>
      </c>
      <c r="FE548" s="38">
        <v>25.56</v>
      </c>
      <c r="FF548" s="18">
        <v>1</v>
      </c>
      <c r="FG548" s="38">
        <f>VLOOKUP(A548,[10]Hoja17!$A$1:$D$33,4,0)</f>
        <v>25.555839509327882</v>
      </c>
      <c r="FH548" s="18">
        <f>VLOOKUP(A548,[10]Hoja17!$A$1:$D$33,2,0)</f>
        <v>1</v>
      </c>
      <c r="FI548" s="18">
        <v>0</v>
      </c>
      <c r="FJ548" s="18">
        <v>0</v>
      </c>
      <c r="FK548" s="38">
        <f>VLOOKUP(A548,[10]Hoja19!$A$1:$D$97,4,0)</f>
        <v>51.111679018655764</v>
      </c>
      <c r="FL548" s="18">
        <f>VLOOKUP(A548,[10]Hoja19!$A$1:$D$97,2,0)</f>
        <v>2</v>
      </c>
      <c r="FM548" s="38">
        <v>0</v>
      </c>
      <c r="FN548" s="18">
        <v>0</v>
      </c>
      <c r="FO548" s="38">
        <v>25.56</v>
      </c>
      <c r="FP548" s="18">
        <v>1</v>
      </c>
      <c r="FQ548" s="38">
        <v>0</v>
      </c>
      <c r="FR548" s="18">
        <v>0</v>
      </c>
      <c r="FS548" s="38">
        <f>VLOOKUP(A548,'[3]2019'!$A$8:$M$140,13,0)</f>
        <v>1.6492578339747115</v>
      </c>
      <c r="FT548" s="18">
        <f>VLOOKUP(A548,'[3]2019'!$A$8:$M$140,12,0)</f>
        <v>3</v>
      </c>
      <c r="FU548" s="38">
        <f>VLOOKUP(A548,'[3]2019'!$A$8:$O$140,15,0)</f>
        <v>0</v>
      </c>
      <c r="FV548" s="18">
        <f>VLOOKUP(A548,'[3]2019'!$A$8:$O$140,14,0)</f>
        <v>0</v>
      </c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</row>
    <row r="549" spans="1:243" s="11" customFormat="1" ht="12.75">
      <c r="A549" s="17" t="s">
        <v>1372</v>
      </c>
      <c r="B549" s="18" t="s">
        <v>1373</v>
      </c>
      <c r="C549" s="17" t="s">
        <v>466</v>
      </c>
      <c r="D549" s="25">
        <v>6</v>
      </c>
      <c r="E549" s="27">
        <v>2019</v>
      </c>
      <c r="F549" s="31"/>
      <c r="G549" s="194">
        <v>26944</v>
      </c>
      <c r="H549" s="194">
        <v>12440</v>
      </c>
      <c r="I549" s="194">
        <v>14504</v>
      </c>
      <c r="J549" s="200">
        <v>27.01</v>
      </c>
      <c r="K549" s="40">
        <f>VLOOKUP(A549,'[6]1.COBERTURA  DANE'!$B$7:$G$139,5,0)</f>
        <v>5784</v>
      </c>
      <c r="L549" s="26">
        <v>60.73</v>
      </c>
      <c r="M549" s="32">
        <v>13004</v>
      </c>
      <c r="N549" s="187">
        <v>1518</v>
      </c>
      <c r="O549" s="187">
        <v>787</v>
      </c>
      <c r="P549" s="187">
        <v>731</v>
      </c>
      <c r="Q549" s="196">
        <f>VLOOKUP($A549,[7]Hoja1!$A$1:$H$3750,6,0)</f>
        <v>1839</v>
      </c>
      <c r="R549" s="196">
        <f>VLOOKUP($A549,[7]Hoja1!$A$1:$H$3750,7,0)</f>
        <v>955</v>
      </c>
      <c r="S549" s="196">
        <f>VLOOKUP($A549,[7]Hoja1!$A$1:$H$3750,8,0)</f>
        <v>884</v>
      </c>
      <c r="T549" s="187">
        <v>1720</v>
      </c>
      <c r="U549" s="187">
        <v>902</v>
      </c>
      <c r="V549" s="187">
        <v>818</v>
      </c>
      <c r="W549" s="198">
        <f>VLOOKUP($A549,[7]Hoja1!$A$1:$K$3750,9,0)</f>
        <v>2162</v>
      </c>
      <c r="X549" s="198">
        <f>VLOOKUP($A549,[7]Hoja1!$A$1:$K$3750,10,0)</f>
        <v>1136</v>
      </c>
      <c r="Y549" s="198">
        <f>VLOOKUP($A549,[7]Hoja1!$A$1:$K$3750,11,0)</f>
        <v>1026</v>
      </c>
      <c r="Z549" s="187">
        <v>1968</v>
      </c>
      <c r="AA549" s="187">
        <v>1038</v>
      </c>
      <c r="AB549" s="187">
        <v>930</v>
      </c>
      <c r="AC549" s="198">
        <f>VLOOKUP(A549,[7]Hoja1!$A$1:$Q$3765,12,0)</f>
        <v>2442</v>
      </c>
      <c r="AD549" s="198">
        <f>VLOOKUP($A549,[7]Hoja1!$A$1:$Q$3765,13,0)</f>
        <v>1289</v>
      </c>
      <c r="AE549" s="198">
        <f>VLOOKUP($A549,[7]Hoja1!$A$1:$Q$3750,14,0)</f>
        <v>1153</v>
      </c>
      <c r="AF549" s="187">
        <v>2049</v>
      </c>
      <c r="AG549" s="187">
        <v>1078</v>
      </c>
      <c r="AH549" s="187">
        <v>971</v>
      </c>
      <c r="AI549" s="198">
        <f>VLOOKUP($A549,[7]Hoja1!$A$1:$Q$3750,15,0)</f>
        <v>4166</v>
      </c>
      <c r="AJ549" s="198">
        <f>VLOOKUP($A549,[7]Hoja1!$A$1:$Q$3750,16,0)</f>
        <v>2161</v>
      </c>
      <c r="AK549" s="198">
        <f>VLOOKUP($A549,[7]Hoja1!$A$1:$Q$3750,17,0)</f>
        <v>2005</v>
      </c>
      <c r="AL549" s="187">
        <v>1921</v>
      </c>
      <c r="AM549" s="187">
        <v>1002</v>
      </c>
      <c r="AN549" s="187">
        <v>919</v>
      </c>
      <c r="AO549" s="31"/>
      <c r="AP549" s="31"/>
      <c r="AQ549" s="31"/>
      <c r="AR549" s="31"/>
      <c r="AS549" s="27"/>
      <c r="AT549" s="31"/>
      <c r="AU549" s="31"/>
      <c r="AV549" s="31"/>
      <c r="AW549" s="31"/>
      <c r="AX549" s="38">
        <f>VLOOKUP(A549,[2]INFANTIL!$A$8:$AE$140,31,0)</f>
        <v>5.9880239520958085</v>
      </c>
      <c r="AY549" s="18">
        <f>VLOOKUP(A549,[2]INFANTIL!$A$8:$AE$140,30,0)</f>
        <v>1</v>
      </c>
      <c r="AZ549" s="199">
        <f>VLOOKUP(A549,'[3]2019'!$A$8:$E$140,5,0)</f>
        <v>0.65876152832674573</v>
      </c>
      <c r="BA549" s="23">
        <f>VLOOKUP(A549,'[3]2019'!$A$8:$F$140,4,0)</f>
        <v>1</v>
      </c>
      <c r="BB549" s="22">
        <f>VLOOKUP(A549,'[2]MATERNAS DIRECTAS'!$A$8:$AE$140,31,0)</f>
        <v>0</v>
      </c>
      <c r="BC549" s="23">
        <f>VLOOKUP(A549,'[2]MATERNAS DIRECTAS'!$A$8:$AE$140,30,0)</f>
        <v>0</v>
      </c>
      <c r="BD549" s="28">
        <v>0</v>
      </c>
      <c r="BE549" s="27">
        <v>0</v>
      </c>
      <c r="BF549" s="38">
        <f>VLOOKUP(A549,[8]Controles!$A$7:$P$139,12,0)</f>
        <v>6.5868263473053901</v>
      </c>
      <c r="BG549" s="18">
        <f>VLOOKUP(A549,[8]Controles!$A$7:$L$139,11,0)</f>
        <v>11</v>
      </c>
      <c r="BH549" s="38">
        <f>VLOOKUP(A549,[8]Peso!$A$7:$D$139,4,0)</f>
        <v>5.9880239520958085</v>
      </c>
      <c r="BI549" s="18">
        <f>VLOOKUP(A549,[8]Peso!$A$7:$D$139,3,0)</f>
        <v>10</v>
      </c>
      <c r="BJ549" s="22">
        <f>VLOOKUP(A549,'[2]EDA &lt; 5AÑOS'!$A$8:$AE$140,31,0)</f>
        <v>65.876152832674578</v>
      </c>
      <c r="BK549" s="23">
        <f>VLOOKUP(A549,'[2]EDA &lt; 5AÑOS'!$A$8:$AE$140,30,0)</f>
        <v>1</v>
      </c>
      <c r="BL549" s="22">
        <f>VLOOKUP(A549,'[2]IRA &lt; 5AÑOS'!$A$8:$AE$140,31,0)</f>
        <v>0</v>
      </c>
      <c r="BM549" s="23">
        <f>VLOOKUP(A549,'[2]IRA &lt; 5AÑOS'!$A$8:$AE$140,30,0)</f>
        <v>0</v>
      </c>
      <c r="BN549" s="18">
        <v>0</v>
      </c>
      <c r="BO549" s="18">
        <v>0</v>
      </c>
      <c r="BP549" s="27">
        <v>332.23</v>
      </c>
      <c r="BQ549" s="27">
        <v>1</v>
      </c>
      <c r="BR549" s="37">
        <v>0</v>
      </c>
      <c r="BS549" s="26">
        <v>0</v>
      </c>
      <c r="BT549" s="31">
        <v>332.23</v>
      </c>
      <c r="BU549" s="31">
        <v>1</v>
      </c>
      <c r="BV549" s="201">
        <v>0.30660377358490565</v>
      </c>
      <c r="BW549" s="201">
        <v>0.94811320754716977</v>
      </c>
      <c r="BX549" s="201">
        <v>0.85377358490566035</v>
      </c>
      <c r="BY549" s="201">
        <v>0.94811320754716977</v>
      </c>
      <c r="BZ549" s="201">
        <v>0.85377358490566035</v>
      </c>
      <c r="CA549" s="201">
        <v>0.8046511627906977</v>
      </c>
      <c r="CB549" s="201">
        <v>0.84651162790697676</v>
      </c>
      <c r="CC549" s="18" t="str">
        <f>VLOOKUP(A549,[9]ESTADISTICAS_EN_EDUCACION_BASIC!$C$3:$AK$127,10,0)</f>
        <v>82.3</v>
      </c>
      <c r="CD549" s="18" t="str">
        <f>VLOOKUP(A549,[9]ESTADISTICAS_EN_EDUCACION_BASIC!$C$3:$AK$158,5,0)</f>
        <v>66.7</v>
      </c>
      <c r="CE549" s="18" t="str">
        <f>VLOOKUP(A549,[9]ESTADISTICAS_EN_EDUCACION_BASIC!$C$3:$AK$127,17,0)</f>
        <v>5.37</v>
      </c>
      <c r="CF549" s="24"/>
      <c r="CG549" s="24"/>
      <c r="CH549" s="20">
        <v>0</v>
      </c>
      <c r="CI549" s="21">
        <v>0</v>
      </c>
      <c r="CJ549" s="38">
        <f>VLOOKUP(A549,'[3]2019'!$A$8:$G$140,7,0)</f>
        <v>0</v>
      </c>
      <c r="CK549" s="18">
        <f>VLOOKUP(A549,'[3]2019'!$A$9:$G$140,6,0)</f>
        <v>0</v>
      </c>
      <c r="CL549" s="18">
        <v>0</v>
      </c>
      <c r="CM549" s="26">
        <v>0</v>
      </c>
      <c r="CN549" s="38">
        <v>130.04</v>
      </c>
      <c r="CO549" s="18">
        <v>2</v>
      </c>
      <c r="CP549" s="18">
        <v>0</v>
      </c>
      <c r="CQ549" s="18">
        <v>0</v>
      </c>
      <c r="CR549" s="18">
        <v>0</v>
      </c>
      <c r="CS549" s="26">
        <v>0</v>
      </c>
      <c r="CT549" s="18">
        <v>0</v>
      </c>
      <c r="CU549" s="18">
        <v>0</v>
      </c>
      <c r="CV549" s="18">
        <v>0</v>
      </c>
      <c r="CW549" s="18">
        <v>0</v>
      </c>
      <c r="CX549" s="18">
        <v>0</v>
      </c>
      <c r="CY549" s="18">
        <v>0</v>
      </c>
      <c r="CZ549" s="38">
        <v>0</v>
      </c>
      <c r="DA549" s="18">
        <v>0</v>
      </c>
      <c r="DB549" s="38">
        <f>VLOOKUP(A549,'[3]2019'!$A$8:$I$140,9,0)</f>
        <v>0</v>
      </c>
      <c r="DC549" s="18">
        <f>VLOOKUP(A549,'[3]2019'!$A$8:$I$140,8,0)</f>
        <v>0</v>
      </c>
      <c r="DD549" s="18" t="str">
        <f>VLOOKUP(A549,[9]ESTADISTICAS_EN_EDUCACION_BASIC!$C$3:$AK$127,11,0)</f>
        <v>108.5</v>
      </c>
      <c r="DE549" s="18">
        <f>VLOOKUP($A549,[9]ESTADISTICAS_EN_EDUCACION_BASIC!$C$3:$AK$127,6,0)</f>
        <v>92</v>
      </c>
      <c r="DF549" s="18" t="str">
        <f>VLOOKUP($A549,[9]ESTADISTICAS_EN_EDUCACION_BASIC!$C$3:$AK$127,18,0)</f>
        <v>3.24</v>
      </c>
      <c r="DG549" s="18" t="str">
        <f>VLOOKUP($A549,[9]ESTADISTICAS_EN_EDUCACION_BASIC!$C$3:$AK$127,28,0)</f>
        <v>1.41</v>
      </c>
      <c r="DH549" s="38">
        <f>VLOOKUP(A549,[10]Hoja4!$A$1:$D$63,4,0)</f>
        <v>92.506938020351527</v>
      </c>
      <c r="DI549" s="18">
        <f>VLOOKUP(A549,[10]Hoja4!$A$1:$D$63,2,0)</f>
        <v>2</v>
      </c>
      <c r="DJ549" s="38">
        <f>VLOOKUP(A549,'[10]AS 6 - 11'!$A$1:$D$84,4,0)</f>
        <v>92.506938020351527</v>
      </c>
      <c r="DK549" s="18">
        <f>VLOOKUP(A549,'[10]AS 6 - 11'!$A$1:$D$84,2,0)</f>
        <v>2</v>
      </c>
      <c r="DL549" s="18">
        <v>0</v>
      </c>
      <c r="DM549" s="18">
        <v>0</v>
      </c>
      <c r="DN549" s="38">
        <f>VLOOKUP(A549,[10]Hoja8!$A$1:$D$72,4,0)</f>
        <v>122.85012285012284</v>
      </c>
      <c r="DO549" s="18">
        <f>VLOOKUP(A549,[10]Hoja8!$A$1:$D$72,2,0)</f>
        <v>3</v>
      </c>
      <c r="DP549" s="38">
        <f>VLOOKUP(A549,[10]Hoja10!$A$1:$D$61,4,0)</f>
        <v>122.85012285012284</v>
      </c>
      <c r="DQ549" s="18">
        <f>VLOOKUP(A549,[10]Hoja10!$A$1:$D$61,2,0)</f>
        <v>3</v>
      </c>
      <c r="DR549" s="38">
        <f>VLOOKUP(A549,[10]Hoja11!$A$1:$D$24,4,0)</f>
        <v>40.95004095004095</v>
      </c>
      <c r="DS549" s="18">
        <f>VLOOKUP(A549,[10]Hoja11!$A$1:$D$24,2,0)</f>
        <v>1</v>
      </c>
      <c r="DT549" s="38">
        <f>VLOOKUP(A549,[10]Hoja12!$A$1:$D$41,4,0)</f>
        <v>81.900081900081901</v>
      </c>
      <c r="DU549" s="18">
        <f>VLOOKUP(A549,[10]Hoja12!$A$1:$D$41,2,0)</f>
        <v>2</v>
      </c>
      <c r="DV549" s="18">
        <v>0</v>
      </c>
      <c r="DW549" s="18">
        <v>0</v>
      </c>
      <c r="DX549" s="18">
        <v>0</v>
      </c>
      <c r="DY549" s="18">
        <v>0</v>
      </c>
      <c r="DZ549" s="188">
        <v>0</v>
      </c>
      <c r="EA549" s="189">
        <v>0</v>
      </c>
      <c r="EB549" s="188">
        <v>36.045314109165808</v>
      </c>
      <c r="EC549" s="189">
        <v>35</v>
      </c>
      <c r="ED549" s="38">
        <f>VLOOKUP(A549,'[3]2019'!$A$8:$K$140,11,0)</f>
        <v>2.9282576866764276</v>
      </c>
      <c r="EE549" s="18">
        <f>VLOOKUP(A549,'[3]2019'!$A$8:$K$140,10,0)</f>
        <v>6</v>
      </c>
      <c r="EF549" s="18" t="str">
        <f>VLOOKUP($A549,[9]ESTADISTICAS_EN_EDUCACION_BASIC!$C$3:$AK$127,11,0)</f>
        <v>108.5</v>
      </c>
      <c r="EG549" s="18">
        <f>VLOOKUP($A549,[9]ESTADISTICAS_EN_EDUCACION_BASIC!$C$3:$AK$127,7,0)</f>
        <v>76</v>
      </c>
      <c r="EH549" s="18" t="str">
        <f>VLOOKUP($A549,[9]ESTADISTICAS_EN_EDUCACION_BASIC!$C$3:$AK$127,18,0)</f>
        <v>3.24</v>
      </c>
      <c r="EI549" s="18" t="str">
        <f>VLOOKUP($A549,[9]ESTADISTICAS_EN_EDUCACION_BASIC!$C$3:$AK$127,29,0)</f>
        <v>4.36</v>
      </c>
      <c r="EJ549" s="31"/>
      <c r="EK549" s="31"/>
      <c r="EL549" s="18" t="str">
        <f>VLOOKUP($A549,[9]ESTADISTICAS_EN_EDUCACION_BASIC!$C$3:$AK$127,13,0)</f>
        <v>74.7</v>
      </c>
      <c r="EM549" s="18" t="str">
        <f>VLOOKUP($A549,[9]ESTADISTICAS_EN_EDUCACION_BASIC!$C$3:$AK$127,8,0)</f>
        <v>44.9</v>
      </c>
      <c r="EN549" s="18" t="str">
        <f>VLOOKUP($A549,[9]ESTADISTICAS_EN_EDUCACION_BASIC!$C$3:$AK$127,20,0)</f>
        <v>3.51</v>
      </c>
      <c r="EO549" s="18" t="str">
        <f>VLOOKUP($A549,[9]ESTADISTICAS_EN_EDUCACION_BASIC!$C$3:$AK$127,30,0)</f>
        <v>3.82</v>
      </c>
      <c r="EP549" s="38">
        <f>VLOOKUP(A549,[10]Hoja2!$A$1:$D$72,4,0)</f>
        <v>122.85012285012284</v>
      </c>
      <c r="EQ549" s="18">
        <f>VLOOKUP(A549,[10]Hoja2!$A$1:$D$72,2,0)</f>
        <v>3</v>
      </c>
      <c r="ER549" s="38">
        <f>VLOOKUP(A549,[10]Hoja3!$A$1:$D$89,4,0)</f>
        <v>204.75020475020474</v>
      </c>
      <c r="ES549" s="18">
        <f>VLOOKUP(A549,[10]Hoja3!$A$1:$D$89,2,0)</f>
        <v>5</v>
      </c>
      <c r="ET549" s="38">
        <f>VLOOKUP(A549,[10]Hoja5!$A$1:$D$76,4,0)</f>
        <v>204.75020475020474</v>
      </c>
      <c r="EU549" s="18">
        <f>VLOOKUP(A549,[10]Hoja5!$A$1:$D$75,2,0)</f>
        <v>5</v>
      </c>
      <c r="EV549" s="38">
        <f>VLOOKUP(A549,[10]Hoja7!$A$1:$D$76,4,0)</f>
        <v>163.8001638001638</v>
      </c>
      <c r="EW549" s="18">
        <f>VLOOKUP(A549,[10]Hoja7!$A$1:$D$77,2,0)</f>
        <v>4</v>
      </c>
      <c r="EX549" s="31"/>
      <c r="EY549" s="190">
        <v>59.847660500544066</v>
      </c>
      <c r="EZ549" s="191">
        <v>55</v>
      </c>
      <c r="FA549" s="188">
        <v>54.982817869415804</v>
      </c>
      <c r="FB549" s="189">
        <v>48</v>
      </c>
      <c r="FC549" s="38">
        <f>VLOOKUP(A549,[10]Hoja15!$A$1:$D$63,4,0)</f>
        <v>120.01920307249159</v>
      </c>
      <c r="FD549" s="18">
        <f>VLOOKUP(A549,[10]Hoja15!$A$1:$D$63,2,0)</f>
        <v>5</v>
      </c>
      <c r="FE549" s="38">
        <f>VLOOKUP(A549,[10]Hoja16!$A$1:$D$88,4,0)</f>
        <v>216.03456553048488</v>
      </c>
      <c r="FF549" s="18">
        <f>VLOOKUP(A549,[10]Hoja16!$A$1:$D$88,2,0)</f>
        <v>9</v>
      </c>
      <c r="FG549" s="18">
        <v>0</v>
      </c>
      <c r="FH549" s="18">
        <v>0</v>
      </c>
      <c r="FI549" s="18">
        <v>0</v>
      </c>
      <c r="FJ549" s="18">
        <v>0</v>
      </c>
      <c r="FK549" s="38">
        <f>VLOOKUP(A549,[10]Hoja19!$A$1:$D$97,4,0)</f>
        <v>336.0537686029765</v>
      </c>
      <c r="FL549" s="18">
        <f>VLOOKUP(A549,[10]Hoja19!$A$1:$D$97,2,0)</f>
        <v>14</v>
      </c>
      <c r="FM549" s="38">
        <f>VLOOKUP(A549,[10]Hoja20!$A$1:$D$91,4,0)</f>
        <v>168.02688430148825</v>
      </c>
      <c r="FN549" s="18">
        <f>VLOOKUP(A549,[10]Hoja20!$A$1:$D$91,2,0)</f>
        <v>7</v>
      </c>
      <c r="FO549" s="38">
        <f>VLOOKUP(A549,[10]Hoja21!$A$1:$D$101,4,0)</f>
        <v>360.05760921747481</v>
      </c>
      <c r="FP549" s="18">
        <f>VLOOKUP(A549,[10]Hoja21!$A$1:$D$101,2,0)</f>
        <v>15</v>
      </c>
      <c r="FQ549" s="38">
        <f>VLOOKUP(A549,[10]Hoja22!$A$1:$D$60,4,0)</f>
        <v>48.007681228996638</v>
      </c>
      <c r="FR549" s="18">
        <f>VLOOKUP(A549,[10]Hoja22!$A$1:$D$60,2,0)</f>
        <v>2</v>
      </c>
      <c r="FS549" s="38">
        <f>VLOOKUP(A549,'[3]2019'!$A$8:$M$140,13,0)</f>
        <v>4.1644976574700676</v>
      </c>
      <c r="FT549" s="18">
        <f>VLOOKUP(A549,'[3]2019'!$A$8:$M$140,12,0)</f>
        <v>8</v>
      </c>
      <c r="FU549" s="38">
        <f>VLOOKUP(A549,'[3]2019'!$A$8:$O$140,15,0)</f>
        <v>2.807411566535654</v>
      </c>
      <c r="FV549" s="18">
        <f>VLOOKUP(A549,'[3]2019'!$A$8:$O$140,14,0)</f>
        <v>5</v>
      </c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</row>
    <row r="550" spans="1:243" s="11" customFormat="1" ht="12.75">
      <c r="A550" s="17" t="s">
        <v>1381</v>
      </c>
      <c r="B550" s="18" t="s">
        <v>1382</v>
      </c>
      <c r="C550" s="17" t="s">
        <v>441</v>
      </c>
      <c r="D550" s="25">
        <v>5</v>
      </c>
      <c r="E550" s="27">
        <v>2019</v>
      </c>
      <c r="F550" s="31"/>
      <c r="G550" s="194">
        <v>26598</v>
      </c>
      <c r="H550" s="194">
        <v>16985</v>
      </c>
      <c r="I550" s="194">
        <v>9613</v>
      </c>
      <c r="J550" s="200">
        <v>34.729999999999997</v>
      </c>
      <c r="K550" s="40">
        <f>VLOOKUP(A550,'[6]1.COBERTURA  DANE'!$B$7:$G$139,5,0)</f>
        <v>8765</v>
      </c>
      <c r="L550" s="26">
        <v>65.849999999999994</v>
      </c>
      <c r="M550" s="32">
        <v>16621</v>
      </c>
      <c r="N550" s="187">
        <v>1948</v>
      </c>
      <c r="O550" s="187">
        <v>991</v>
      </c>
      <c r="P550" s="187">
        <v>957</v>
      </c>
      <c r="Q550" s="196">
        <f>VLOOKUP($A550,[7]Hoja1!$A$1:$H$3750,6,0)</f>
        <v>2347</v>
      </c>
      <c r="R550" s="196">
        <f>VLOOKUP($A550,[7]Hoja1!$A$1:$H$3750,7,0)</f>
        <v>1195</v>
      </c>
      <c r="S550" s="196">
        <f>VLOOKUP($A550,[7]Hoja1!$A$1:$H$3750,8,0)</f>
        <v>1152</v>
      </c>
      <c r="T550" s="187">
        <v>2057</v>
      </c>
      <c r="U550" s="187">
        <v>1058</v>
      </c>
      <c r="V550" s="187">
        <v>999</v>
      </c>
      <c r="W550" s="198">
        <f>VLOOKUP($A550,[7]Hoja1!$A$1:$K$3750,9,0)</f>
        <v>2519</v>
      </c>
      <c r="X550" s="198">
        <f>VLOOKUP($A550,[7]Hoja1!$A$1:$K$3750,10,0)</f>
        <v>1300</v>
      </c>
      <c r="Y550" s="198">
        <f>VLOOKUP($A550,[7]Hoja1!$A$1:$K$3750,11,0)</f>
        <v>1219</v>
      </c>
      <c r="Z550" s="187">
        <v>2187</v>
      </c>
      <c r="AA550" s="187">
        <v>1134</v>
      </c>
      <c r="AB550" s="187">
        <v>1053</v>
      </c>
      <c r="AC550" s="198">
        <f>VLOOKUP(A550,[7]Hoja1!$A$1:$Q$3765,12,0)</f>
        <v>2676</v>
      </c>
      <c r="AD550" s="198">
        <f>VLOOKUP($A550,[7]Hoja1!$A$1:$Q$3765,13,0)</f>
        <v>1386</v>
      </c>
      <c r="AE550" s="198">
        <f>VLOOKUP($A550,[7]Hoja1!$A$1:$Q$3750,14,0)</f>
        <v>1290</v>
      </c>
      <c r="AF550" s="187">
        <v>2247</v>
      </c>
      <c r="AG550" s="187">
        <v>1157</v>
      </c>
      <c r="AH550" s="187">
        <v>1090</v>
      </c>
      <c r="AI550" s="198">
        <f>VLOOKUP($A550,[7]Hoja1!$A$1:$Q$3750,15,0)</f>
        <v>4841</v>
      </c>
      <c r="AJ550" s="198">
        <f>VLOOKUP($A550,[7]Hoja1!$A$1:$Q$3750,16,0)</f>
        <v>2440</v>
      </c>
      <c r="AK550" s="198">
        <f>VLOOKUP($A550,[7]Hoja1!$A$1:$Q$3750,17,0)</f>
        <v>2401</v>
      </c>
      <c r="AL550" s="187">
        <v>2213</v>
      </c>
      <c r="AM550" s="187">
        <v>1116</v>
      </c>
      <c r="AN550" s="187">
        <v>1097</v>
      </c>
      <c r="AO550" s="31"/>
      <c r="AP550" s="31"/>
      <c r="AQ550" s="31"/>
      <c r="AR550" s="31"/>
      <c r="AS550" s="27"/>
      <c r="AT550" s="31"/>
      <c r="AU550" s="31"/>
      <c r="AV550" s="31"/>
      <c r="AW550" s="31"/>
      <c r="AX550" s="38">
        <f>VLOOKUP(A550,[2]INFANTIL!$A$8:$AE$140,31,0)</f>
        <v>12.121212121212121</v>
      </c>
      <c r="AY550" s="18">
        <f>VLOOKUP(A550,[2]INFANTIL!$A$8:$AE$140,30,0)</f>
        <v>4</v>
      </c>
      <c r="AZ550" s="199">
        <f>VLOOKUP(A550,'[3]2019'!$A$8:$E$140,5,0)</f>
        <v>2.5667351129363447</v>
      </c>
      <c r="BA550" s="23">
        <f>VLOOKUP(A550,'[3]2019'!$A$8:$F$140,4,0)</f>
        <v>5</v>
      </c>
      <c r="BB550" s="22">
        <f>VLOOKUP(A550,'[2]MATERNAS DIRECTAS'!$A$8:$AE$140,31,0)</f>
        <v>0</v>
      </c>
      <c r="BC550" s="23">
        <f>VLOOKUP(A550,'[2]MATERNAS DIRECTAS'!$A$8:$AE$140,30,0)</f>
        <v>0</v>
      </c>
      <c r="BD550" s="28">
        <v>0</v>
      </c>
      <c r="BE550" s="27">
        <v>0</v>
      </c>
      <c r="BF550" s="38">
        <f>VLOOKUP(A550,[8]Controles!$A$7:$P$139,12,0)</f>
        <v>3.939393939393939</v>
      </c>
      <c r="BG550" s="18">
        <f>VLOOKUP(A550,[8]Controles!$A$7:$L$139,11,0)</f>
        <v>13</v>
      </c>
      <c r="BH550" s="38">
        <f>VLOOKUP(A550,[8]Peso!$A$7:$D$139,4,0)</f>
        <v>10</v>
      </c>
      <c r="BI550" s="18">
        <f>VLOOKUP(A550,[8]Peso!$A$7:$D$139,3,0)</f>
        <v>33</v>
      </c>
      <c r="BJ550" s="22">
        <f>VLOOKUP(A550,'[2]EDA &lt; 5AÑOS'!$A$8:$AE$140,31,0)</f>
        <v>51.3347022587269</v>
      </c>
      <c r="BK550" s="23">
        <f>VLOOKUP(A550,'[2]EDA &lt; 5AÑOS'!$A$8:$AE$140,30,0)</f>
        <v>1</v>
      </c>
      <c r="BL550" s="22">
        <f>VLOOKUP(A550,'[2]IRA &lt; 5AÑOS'!$A$8:$AE$140,31,0)</f>
        <v>0</v>
      </c>
      <c r="BM550" s="23">
        <f>VLOOKUP(A550,'[2]IRA &lt; 5AÑOS'!$A$8:$AE$140,30,0)</f>
        <v>0</v>
      </c>
      <c r="BN550" s="18">
        <v>0</v>
      </c>
      <c r="BO550" s="18">
        <v>0</v>
      </c>
      <c r="BP550" s="18">
        <v>0</v>
      </c>
      <c r="BQ550" s="18">
        <v>0</v>
      </c>
      <c r="BR550" s="37">
        <v>0</v>
      </c>
      <c r="BS550" s="26">
        <v>0</v>
      </c>
      <c r="BT550" s="18">
        <v>0</v>
      </c>
      <c r="BU550" s="18">
        <v>0</v>
      </c>
      <c r="BV550" s="201">
        <v>2.9077809798270895</v>
      </c>
      <c r="BW550" s="201">
        <v>0.83861671469740628</v>
      </c>
      <c r="BX550" s="201">
        <v>0.85014409221902021</v>
      </c>
      <c r="BY550" s="201">
        <v>0.85590778097982712</v>
      </c>
      <c r="BZ550" s="201">
        <v>0.85014409221902021</v>
      </c>
      <c r="CA550" s="201">
        <v>0.9185393258426966</v>
      </c>
      <c r="CB550" s="201">
        <v>0.8258426966292135</v>
      </c>
      <c r="CC550" s="18" t="str">
        <f>VLOOKUP(A550,[9]ESTADISTICAS_EN_EDUCACION_BASIC!$C$3:$AK$127,10,0)</f>
        <v>72.6</v>
      </c>
      <c r="CD550" s="18" t="str">
        <f>VLOOKUP(A550,[9]ESTADISTICAS_EN_EDUCACION_BASIC!$C$3:$AK$158,5,0)</f>
        <v>50.5</v>
      </c>
      <c r="CE550" s="18" t="str">
        <f>VLOOKUP(A550,[9]ESTADISTICAS_EN_EDUCACION_BASIC!$C$3:$AK$127,17,0)</f>
        <v>3.31</v>
      </c>
      <c r="CF550" s="24"/>
      <c r="CG550" s="24"/>
      <c r="CH550" s="20">
        <v>0</v>
      </c>
      <c r="CI550" s="21">
        <v>0</v>
      </c>
      <c r="CJ550" s="38">
        <f>VLOOKUP(A550,'[3]2019'!$A$8:$G$140,7,0)</f>
        <v>0</v>
      </c>
      <c r="CK550" s="18">
        <f>VLOOKUP(A550,'[3]2019'!$A$9:$G$140,6,0)</f>
        <v>0</v>
      </c>
      <c r="CL550" s="18">
        <v>0</v>
      </c>
      <c r="CM550" s="26">
        <v>0</v>
      </c>
      <c r="CN550" s="18">
        <v>306.27999999999997</v>
      </c>
      <c r="CO550" s="18">
        <v>6</v>
      </c>
      <c r="CP550" s="18">
        <v>0</v>
      </c>
      <c r="CQ550" s="18">
        <v>0</v>
      </c>
      <c r="CR550" s="18">
        <v>0</v>
      </c>
      <c r="CS550" s="26">
        <v>0</v>
      </c>
      <c r="CT550" s="18">
        <v>0</v>
      </c>
      <c r="CU550" s="18">
        <v>0</v>
      </c>
      <c r="CV550" s="18">
        <v>0</v>
      </c>
      <c r="CW550" s="18">
        <v>0</v>
      </c>
      <c r="CX550" s="18">
        <v>0</v>
      </c>
      <c r="CY550" s="18">
        <v>0</v>
      </c>
      <c r="CZ550" s="38">
        <v>0</v>
      </c>
      <c r="DA550" s="18">
        <v>0</v>
      </c>
      <c r="DB550" s="38">
        <f>VLOOKUP(A550,'[3]2019'!$A$8:$I$140,9,0)</f>
        <v>0</v>
      </c>
      <c r="DC550" s="18">
        <f>VLOOKUP(A550,'[3]2019'!$A$8:$I$140,8,0)</f>
        <v>0</v>
      </c>
      <c r="DD550" s="18" t="str">
        <f>VLOOKUP(A550,[9]ESTADISTICAS_EN_EDUCACION_BASIC!$C$3:$AK$127,11,0)</f>
        <v>112.3</v>
      </c>
      <c r="DE550" s="18" t="str">
        <f>VLOOKUP($A550,[9]ESTADISTICAS_EN_EDUCACION_BASIC!$C$3:$AK$127,6,0)</f>
        <v>84.3</v>
      </c>
      <c r="DF550" s="18" t="str">
        <f>VLOOKUP($A550,[9]ESTADISTICAS_EN_EDUCACION_BASIC!$C$3:$AK$127,18,0)</f>
        <v>4.12</v>
      </c>
      <c r="DG550" s="18" t="str">
        <f>VLOOKUP($A550,[9]ESTADISTICAS_EN_EDUCACION_BASIC!$C$3:$AK$127,28,0)</f>
        <v>6.14</v>
      </c>
      <c r="DH550" s="38">
        <v>39.700000000000003</v>
      </c>
      <c r="DI550" s="18">
        <v>1</v>
      </c>
      <c r="DJ550" s="38">
        <f>VLOOKUP(A550,'[10]AS 6 - 11'!$A$1:$D$84,4,0)</f>
        <v>277.88805081381503</v>
      </c>
      <c r="DK550" s="18">
        <f>VLOOKUP(A550,'[10]AS 6 - 11'!$A$1:$D$84,2,0)</f>
        <v>7</v>
      </c>
      <c r="DL550" s="38">
        <f>VLOOKUP(A550,'[10]VIPNAL 6 - 11'!$A$1:$D$28,4,0)</f>
        <v>79.396585946804279</v>
      </c>
      <c r="DM550" s="18">
        <f>VLOOKUP(A550,'[10]VIPNAL 6 - 11'!$A$1:$D$28,2,0)</f>
        <v>2</v>
      </c>
      <c r="DN550" s="38">
        <v>0</v>
      </c>
      <c r="DO550" s="18">
        <v>0</v>
      </c>
      <c r="DP550" s="38">
        <f>VLOOKUP(A550,[10]Hoja10!$A$1:$D$61,4,0)</f>
        <v>74.738415545590442</v>
      </c>
      <c r="DQ550" s="18">
        <f>VLOOKUP(A550,[10]Hoja10!$A$1:$D$61,2,0)</f>
        <v>2</v>
      </c>
      <c r="DR550" s="38">
        <f>VLOOKUP(A550,[10]Hoja11!$A$1:$D$24,4,0)</f>
        <v>37.369207772795221</v>
      </c>
      <c r="DS550" s="18">
        <f>VLOOKUP(A550,[10]Hoja11!$A$1:$D$24,2,0)</f>
        <v>1</v>
      </c>
      <c r="DT550" s="18">
        <v>37.369999999999997</v>
      </c>
      <c r="DU550" s="18">
        <v>1</v>
      </c>
      <c r="DV550" s="18">
        <v>0</v>
      </c>
      <c r="DW550" s="18">
        <v>0</v>
      </c>
      <c r="DX550" s="18">
        <v>0</v>
      </c>
      <c r="DY550" s="18">
        <v>0</v>
      </c>
      <c r="DZ550" s="188">
        <v>2.8490028490028489</v>
      </c>
      <c r="EA550" s="189">
        <v>3</v>
      </c>
      <c r="EB550" s="188">
        <v>55.045871559633028</v>
      </c>
      <c r="EC550" s="189">
        <v>60</v>
      </c>
      <c r="ED550" s="38">
        <f>VLOOKUP(A550,'[3]2019'!$A$8:$K$140,11,0)</f>
        <v>2.2251891410769913</v>
      </c>
      <c r="EE550" s="18">
        <f>VLOOKUP(A550,'[3]2019'!$A$8:$K$140,10,0)</f>
        <v>5</v>
      </c>
      <c r="EF550" s="18" t="str">
        <f>VLOOKUP($A550,[9]ESTADISTICAS_EN_EDUCACION_BASIC!$C$3:$AK$127,11,0)</f>
        <v>112.3</v>
      </c>
      <c r="EG550" s="18" t="str">
        <f>VLOOKUP($A550,[9]ESTADISTICAS_EN_EDUCACION_BASIC!$C$3:$AK$127,7,0)</f>
        <v>62.4</v>
      </c>
      <c r="EH550" s="18" t="str">
        <f>VLOOKUP($A550,[9]ESTADISTICAS_EN_EDUCACION_BASIC!$C$3:$AK$127,18,0)</f>
        <v>4.12</v>
      </c>
      <c r="EI550" s="18" t="str">
        <f>VLOOKUP($A550,[9]ESTADISTICAS_EN_EDUCACION_BASIC!$C$3:$AK$127,29,0)</f>
        <v>5.47</v>
      </c>
      <c r="EJ550" s="31"/>
      <c r="EK550" s="31"/>
      <c r="EL550" s="18" t="str">
        <f>VLOOKUP($A550,[9]ESTADISTICAS_EN_EDUCACION_BASIC!$C$3:$AK$127,13,0)</f>
        <v>68.6</v>
      </c>
      <c r="EM550" s="18" t="str">
        <f>VLOOKUP($A550,[9]ESTADISTICAS_EN_EDUCACION_BASIC!$C$3:$AK$127,8,0)</f>
        <v>31.7</v>
      </c>
      <c r="EN550" s="18" t="str">
        <f>VLOOKUP($A550,[9]ESTADISTICAS_EN_EDUCACION_BASIC!$C$3:$AK$127,20,0)</f>
        <v>4.37</v>
      </c>
      <c r="EO550" s="18" t="str">
        <f>VLOOKUP($A550,[9]ESTADISTICAS_EN_EDUCACION_BASIC!$C$3:$AK$127,30,0)</f>
        <v>4.13</v>
      </c>
      <c r="EP550" s="18">
        <v>0</v>
      </c>
      <c r="EQ550" s="18">
        <v>0</v>
      </c>
      <c r="ER550" s="38">
        <f>VLOOKUP(A550,[10]Hoja3!$A$1:$D$89,4,0)</f>
        <v>112.10762331838565</v>
      </c>
      <c r="ES550" s="18">
        <f>VLOOKUP(A550,[10]Hoja3!$A$1:$D$89,2,0)</f>
        <v>3</v>
      </c>
      <c r="ET550" s="38">
        <f>VLOOKUP(A550,[10]Hoja5!$A$1:$D$76,4,0)</f>
        <v>411.06128550074743</v>
      </c>
      <c r="EU550" s="18">
        <f>VLOOKUP(A550,[10]Hoja5!$A$1:$D$75,2,0)</f>
        <v>11</v>
      </c>
      <c r="EV550" s="38">
        <v>0</v>
      </c>
      <c r="EW550" s="18">
        <v>0</v>
      </c>
      <c r="EX550" s="31"/>
      <c r="EY550" s="188">
        <v>95.715587967183225</v>
      </c>
      <c r="EZ550" s="189">
        <v>105</v>
      </c>
      <c r="FA550" s="188">
        <v>78.066914498141259</v>
      </c>
      <c r="FB550" s="189">
        <v>84</v>
      </c>
      <c r="FC550" s="38">
        <f>VLOOKUP(A550,[10]Hoja15!$A$1:$D$63,4,0)</f>
        <v>61.97066721751704</v>
      </c>
      <c r="FD550" s="18">
        <f>VLOOKUP(A550,[10]Hoja15!$A$1:$D$63,2,0)</f>
        <v>3</v>
      </c>
      <c r="FE550" s="38">
        <f>VLOOKUP(A550,[10]Hoja16!$A$1:$D$88,4,0)</f>
        <v>123.94133443503408</v>
      </c>
      <c r="FF550" s="18">
        <f>VLOOKUP(A550,[10]Hoja16!$A$1:$D$88,2,0)</f>
        <v>6</v>
      </c>
      <c r="FG550" s="18">
        <v>0</v>
      </c>
      <c r="FH550" s="18">
        <v>0</v>
      </c>
      <c r="FI550" s="38">
        <f>VLOOKUP(A550,[10]Hoja18!$A$1:$D$40,4,0)</f>
        <v>41.313778145011362</v>
      </c>
      <c r="FJ550" s="18">
        <f>VLOOKUP(A550,[10]Hoja18!$A$1:$D$40,2,0)</f>
        <v>2</v>
      </c>
      <c r="FK550" s="38">
        <f>VLOOKUP(A550,[10]Hoja19!$A$1:$D$97,4,0)</f>
        <v>227.2257797975625</v>
      </c>
      <c r="FL550" s="18">
        <f>VLOOKUP(A550,[10]Hoja19!$A$1:$D$97,2,0)</f>
        <v>11</v>
      </c>
      <c r="FM550" s="38">
        <f>VLOOKUP(A550,[10]Hoja20!$A$1:$D$91,4,0)</f>
        <v>206.5688907250568</v>
      </c>
      <c r="FN550" s="18">
        <f>VLOOKUP(A550,[10]Hoja20!$A$1:$D$91,2,0)</f>
        <v>10</v>
      </c>
      <c r="FO550" s="38">
        <v>743.65</v>
      </c>
      <c r="FP550" s="18">
        <v>36</v>
      </c>
      <c r="FQ550" s="38">
        <v>61.97</v>
      </c>
      <c r="FR550" s="18">
        <v>3</v>
      </c>
      <c r="FS550" s="38">
        <f>VLOOKUP(A550,'[3]2019'!$A$8:$M$140,13,0)</f>
        <v>3.1631269769543606</v>
      </c>
      <c r="FT550" s="18">
        <f>VLOOKUP(A550,'[3]2019'!$A$8:$M$140,12,0)</f>
        <v>7</v>
      </c>
      <c r="FU550" s="38">
        <f>VLOOKUP(A550,'[3]2019'!$A$8:$O$140,15,0)</f>
        <v>3.2497678737233051</v>
      </c>
      <c r="FV550" s="18">
        <f>VLOOKUP(A550,'[3]2019'!$A$8:$O$140,14,0)</f>
        <v>7</v>
      </c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</row>
    <row r="551" spans="1:243" s="11" customFormat="1" ht="12.75">
      <c r="A551" s="17" t="s">
        <v>1389</v>
      </c>
      <c r="B551" s="18" t="s">
        <v>1390</v>
      </c>
      <c r="C551" s="17" t="s">
        <v>514</v>
      </c>
      <c r="D551" s="25">
        <v>5</v>
      </c>
      <c r="E551" s="27">
        <v>2019</v>
      </c>
      <c r="F551" s="31"/>
      <c r="G551" s="194">
        <v>37143</v>
      </c>
      <c r="H551" s="194">
        <v>20790</v>
      </c>
      <c r="I551" s="194">
        <v>16353</v>
      </c>
      <c r="J551" s="200">
        <v>53.55</v>
      </c>
      <c r="K551" s="40">
        <f>VLOOKUP(A551,'[6]1.COBERTURA  DANE'!$B$7:$G$139,5,0)</f>
        <v>20046</v>
      </c>
      <c r="L551" s="26">
        <v>41.3</v>
      </c>
      <c r="M551" s="32">
        <v>15460</v>
      </c>
      <c r="N551" s="187">
        <v>3079</v>
      </c>
      <c r="O551" s="187">
        <v>1567</v>
      </c>
      <c r="P551" s="187">
        <v>1512</v>
      </c>
      <c r="Q551" s="196">
        <f>VLOOKUP($A551,[7]Hoja1!$A$1:$H$3750,6,0)</f>
        <v>3697</v>
      </c>
      <c r="R551" s="196">
        <f>VLOOKUP($A551,[7]Hoja1!$A$1:$H$3750,7,0)</f>
        <v>1880</v>
      </c>
      <c r="S551" s="196">
        <f>VLOOKUP($A551,[7]Hoja1!$A$1:$H$3750,8,0)</f>
        <v>1817</v>
      </c>
      <c r="T551" s="187">
        <v>3108</v>
      </c>
      <c r="U551" s="187">
        <v>1565</v>
      </c>
      <c r="V551" s="187">
        <v>1543</v>
      </c>
      <c r="W551" s="198">
        <f>VLOOKUP($A551,[7]Hoja1!$A$1:$K$3750,9,0)</f>
        <v>3760</v>
      </c>
      <c r="X551" s="198">
        <f>VLOOKUP($A551,[7]Hoja1!$A$1:$K$3750,10,0)</f>
        <v>1887</v>
      </c>
      <c r="Y551" s="198">
        <f>VLOOKUP($A551,[7]Hoja1!$A$1:$K$3750,11,0)</f>
        <v>1873</v>
      </c>
      <c r="Z551" s="187">
        <v>3214</v>
      </c>
      <c r="AA551" s="187">
        <v>1607</v>
      </c>
      <c r="AB551" s="187">
        <v>1607</v>
      </c>
      <c r="AC551" s="198">
        <f>VLOOKUP(A551,[7]Hoja1!$A$1:$Q$3765,12,0)</f>
        <v>3947</v>
      </c>
      <c r="AD551" s="198">
        <f>VLOOKUP($A551,[7]Hoja1!$A$1:$Q$3765,13,0)</f>
        <v>1978</v>
      </c>
      <c r="AE551" s="198">
        <f>VLOOKUP($A551,[7]Hoja1!$A$1:$Q$3750,14,0)</f>
        <v>1969</v>
      </c>
      <c r="AF551" s="187">
        <v>3361</v>
      </c>
      <c r="AG551" s="187">
        <v>1696</v>
      </c>
      <c r="AH551" s="187">
        <v>1665</v>
      </c>
      <c r="AI551" s="198">
        <f>VLOOKUP($A551,[7]Hoja1!$A$1:$Q$3750,15,0)</f>
        <v>7250</v>
      </c>
      <c r="AJ551" s="198">
        <f>VLOOKUP($A551,[7]Hoja1!$A$1:$Q$3750,16,0)</f>
        <v>3736</v>
      </c>
      <c r="AK551" s="198">
        <f>VLOOKUP($A551,[7]Hoja1!$A$1:$Q$3750,17,0)</f>
        <v>3514</v>
      </c>
      <c r="AL551" s="187">
        <v>3351</v>
      </c>
      <c r="AM551" s="187">
        <v>1735</v>
      </c>
      <c r="AN551" s="187">
        <v>1616</v>
      </c>
      <c r="AO551" s="31"/>
      <c r="AP551" s="31"/>
      <c r="AQ551" s="31"/>
      <c r="AR551" s="31"/>
      <c r="AS551" s="27"/>
      <c r="AT551" s="31"/>
      <c r="AU551" s="31"/>
      <c r="AV551" s="31"/>
      <c r="AW551" s="31"/>
      <c r="AX551" s="38">
        <f>VLOOKUP(A551,[2]INFANTIL!$A$8:$AE$140,31,0)</f>
        <v>6.9444444444444438</v>
      </c>
      <c r="AY551" s="18">
        <f>VLOOKUP(A551,[2]INFANTIL!$A$8:$AE$140,30,0)</f>
        <v>3</v>
      </c>
      <c r="AZ551" s="199">
        <f>VLOOKUP(A551,'[3]2019'!$A$8:$E$140,5,0)</f>
        <v>1.6239038648911985</v>
      </c>
      <c r="BA551" s="23">
        <f>VLOOKUP(A551,'[3]2019'!$A$8:$F$140,4,0)</f>
        <v>5</v>
      </c>
      <c r="BB551" s="22">
        <f>VLOOKUP(A551,'[2]MATERNAS DIRECTAS'!$A$8:$AE$140,31,0)</f>
        <v>0</v>
      </c>
      <c r="BC551" s="23">
        <f>VLOOKUP(A551,'[2]MATERNAS DIRECTAS'!$A$8:$AE$140,30,0)</f>
        <v>0</v>
      </c>
      <c r="BD551" s="28">
        <v>0</v>
      </c>
      <c r="BE551" s="27">
        <v>0</v>
      </c>
      <c r="BF551" s="38">
        <f>VLOOKUP(A551,[8]Controles!$A$7:$P$139,12,0)</f>
        <v>5.3240740740740744</v>
      </c>
      <c r="BG551" s="18">
        <f>VLOOKUP(A551,[8]Controles!$A$7:$L$139,11,0)</f>
        <v>23</v>
      </c>
      <c r="BH551" s="38">
        <f>VLOOKUP(A551,[8]Peso!$A$7:$D$139,4,0)</f>
        <v>12.268518518518519</v>
      </c>
      <c r="BI551" s="18">
        <f>VLOOKUP(A551,[8]Peso!$A$7:$D$139,3,0)</f>
        <v>53</v>
      </c>
      <c r="BJ551" s="22">
        <f>VLOOKUP(A551,'[2]EDA &lt; 5AÑOS'!$A$8:$AE$140,31,0)</f>
        <v>0</v>
      </c>
      <c r="BK551" s="23">
        <f>VLOOKUP(A551,'[2]EDA &lt; 5AÑOS'!$A$8:$AE$140,30,0)</f>
        <v>0</v>
      </c>
      <c r="BL551" s="22">
        <f>VLOOKUP(A551,'[2]IRA &lt; 5AÑOS'!$A$8:$AE$140,31,0)</f>
        <v>0</v>
      </c>
      <c r="BM551" s="23">
        <f>VLOOKUP(A551,'[2]IRA &lt; 5AÑOS'!$A$8:$AE$140,30,0)</f>
        <v>0</v>
      </c>
      <c r="BN551" s="18">
        <v>0</v>
      </c>
      <c r="BO551" s="18">
        <v>0</v>
      </c>
      <c r="BP551" s="18">
        <v>0</v>
      </c>
      <c r="BQ551" s="18">
        <v>0</v>
      </c>
      <c r="BR551" s="37">
        <v>0</v>
      </c>
      <c r="BS551" s="26">
        <v>0</v>
      </c>
      <c r="BT551" s="18">
        <v>0</v>
      </c>
      <c r="BU551" s="18">
        <v>0</v>
      </c>
      <c r="BV551" s="201">
        <v>0.30720338983050849</v>
      </c>
      <c r="BW551" s="201">
        <v>1.027542372881356</v>
      </c>
      <c r="BX551" s="201">
        <v>1.0063559322033899</v>
      </c>
      <c r="BY551" s="201">
        <v>1.027542372881356</v>
      </c>
      <c r="BZ551" s="201">
        <v>0.9597457627118644</v>
      </c>
      <c r="CA551" s="201">
        <v>1.0311850311850312</v>
      </c>
      <c r="CB551" s="201">
        <v>1.0436590436590436</v>
      </c>
      <c r="CC551" s="18" t="str">
        <f>VLOOKUP(A551,[9]ESTADISTICAS_EN_EDUCACION_BASIC!$C$3:$AK$127,10,0)</f>
        <v>101.9</v>
      </c>
      <c r="CD551" s="18" t="str">
        <f>VLOOKUP(A551,[9]ESTADISTICAS_EN_EDUCACION_BASIC!$C$3:$AK$158,5,0)</f>
        <v>88.6</v>
      </c>
      <c r="CE551" s="18" t="str">
        <f>VLOOKUP(A551,[9]ESTADISTICAS_EN_EDUCACION_BASIC!$C$3:$AK$127,17,0)</f>
        <v>3.92</v>
      </c>
      <c r="CF551" s="24"/>
      <c r="CG551" s="24"/>
      <c r="CH551" s="20" t="e">
        <f>VLOOKUP(A551,#REF!,4,0)</f>
        <v>#REF!</v>
      </c>
      <c r="CI551" s="21" t="e">
        <f>VLOOKUP(A551,#REF!,2,0)</f>
        <v>#REF!</v>
      </c>
      <c r="CJ551" s="38">
        <f>VLOOKUP(A551,'[3]2019'!$A$8:$G$140,7,0)</f>
        <v>0</v>
      </c>
      <c r="CK551" s="18">
        <f>VLOOKUP(A551,'[3]2019'!$A$9:$G$140,6,0)</f>
        <v>0</v>
      </c>
      <c r="CL551" s="18">
        <v>64.959999999999994</v>
      </c>
      <c r="CM551" s="26">
        <v>2</v>
      </c>
      <c r="CN551" s="38">
        <v>32.479999999999997</v>
      </c>
      <c r="CO551" s="18">
        <v>1</v>
      </c>
      <c r="CP551" s="18">
        <v>0</v>
      </c>
      <c r="CQ551" s="18">
        <v>0</v>
      </c>
      <c r="CR551" s="18">
        <v>0</v>
      </c>
      <c r="CS551" s="26">
        <v>0</v>
      </c>
      <c r="CT551" s="18">
        <v>0</v>
      </c>
      <c r="CU551" s="18">
        <v>0</v>
      </c>
      <c r="CV551" s="18">
        <v>0</v>
      </c>
      <c r="CW551" s="18">
        <v>0</v>
      </c>
      <c r="CX551" s="18">
        <v>0</v>
      </c>
      <c r="CY551" s="18">
        <v>0</v>
      </c>
      <c r="CZ551" s="38">
        <v>0</v>
      </c>
      <c r="DA551" s="18">
        <v>0</v>
      </c>
      <c r="DB551" s="38">
        <f>VLOOKUP(A551,'[3]2019'!$A$8:$I$140,9,0)</f>
        <v>0.31113876789047917</v>
      </c>
      <c r="DC551" s="18">
        <f>VLOOKUP(A551,'[3]2019'!$A$8:$I$140,8,0)</f>
        <v>1</v>
      </c>
      <c r="DD551" s="18" t="str">
        <f>VLOOKUP(A551,[9]ESTADISTICAS_EN_EDUCACION_BASIC!$C$3:$AK$127,11,0)</f>
        <v>135.8</v>
      </c>
      <c r="DE551" s="18" t="str">
        <f>VLOOKUP($A551,[9]ESTADISTICAS_EN_EDUCACION_BASIC!$C$3:$AK$127,6,0)</f>
        <v>113.6</v>
      </c>
      <c r="DF551" s="18" t="str">
        <f>VLOOKUP($A551,[9]ESTADISTICAS_EN_EDUCACION_BASIC!$C$3:$AK$127,18,0)</f>
        <v>3.16</v>
      </c>
      <c r="DG551" s="18" t="str">
        <f>VLOOKUP($A551,[9]ESTADISTICAS_EN_EDUCACION_BASIC!$C$3:$AK$127,28,0)</f>
        <v>3.99</v>
      </c>
      <c r="DH551" s="38">
        <f>VLOOKUP(A551,[10]Hoja4!$A$1:$D$63,4,0)</f>
        <v>26.595744680851066</v>
      </c>
      <c r="DI551" s="18">
        <f>VLOOKUP(A551,[10]Hoja4!$A$1:$D$63,2,0)</f>
        <v>1</v>
      </c>
      <c r="DJ551" s="38">
        <f>VLOOKUP(A551,'[10]AS 6 - 11'!$A$1:$D$84,4,0)</f>
        <v>239.36170212765958</v>
      </c>
      <c r="DK551" s="18">
        <f>VLOOKUP(A551,'[10]AS 6 - 11'!$A$1:$D$84,2,0)</f>
        <v>9</v>
      </c>
      <c r="DL551" s="18">
        <v>0</v>
      </c>
      <c r="DM551" s="18">
        <v>0</v>
      </c>
      <c r="DN551" s="38">
        <f>VLOOKUP(A551,[10]Hoja8!$A$1:$D$72,4,0)</f>
        <v>50.671395996959717</v>
      </c>
      <c r="DO551" s="18">
        <f>VLOOKUP(A551,[10]Hoja8!$A$1:$D$72,2,0)</f>
        <v>2</v>
      </c>
      <c r="DP551" s="38">
        <f>VLOOKUP(A551,[10]Hoja10!$A$1:$D$61,4,0)</f>
        <v>76.007093995439575</v>
      </c>
      <c r="DQ551" s="18">
        <f>VLOOKUP(A551,[10]Hoja10!$A$1:$D$61,2,0)</f>
        <v>3</v>
      </c>
      <c r="DR551" s="18">
        <v>0</v>
      </c>
      <c r="DS551" s="18">
        <v>0</v>
      </c>
      <c r="DT551" s="38">
        <f>VLOOKUP(A551,[10]Hoja12!$A$1:$D$41,4,0)</f>
        <v>76.007093995439575</v>
      </c>
      <c r="DU551" s="18">
        <f>VLOOKUP(A551,[10]Hoja12!$A$1:$D$41,2,0)</f>
        <v>3</v>
      </c>
      <c r="DV551" s="18">
        <v>0</v>
      </c>
      <c r="DW551" s="18">
        <v>0</v>
      </c>
      <c r="DX551" s="18">
        <v>0</v>
      </c>
      <c r="DY551" s="18">
        <v>0</v>
      </c>
      <c r="DZ551" s="188">
        <v>2.4891101431238334</v>
      </c>
      <c r="EA551" s="189">
        <v>4</v>
      </c>
      <c r="EB551" s="188">
        <v>50.450450450450447</v>
      </c>
      <c r="EC551" s="189">
        <v>84</v>
      </c>
      <c r="ED551" s="38">
        <f>VLOOKUP(A551,'[3]2019'!$A$8:$K$140,11,0)</f>
        <v>1.4876524843796488</v>
      </c>
      <c r="EE551" s="18">
        <f>VLOOKUP(A551,'[3]2019'!$A$8:$K$140,10,0)</f>
        <v>5</v>
      </c>
      <c r="EF551" s="18" t="str">
        <f>VLOOKUP($A551,[9]ESTADISTICAS_EN_EDUCACION_BASIC!$C$3:$AK$127,11,0)</f>
        <v>135.8</v>
      </c>
      <c r="EG551" s="18" t="str">
        <f>VLOOKUP($A551,[9]ESTADISTICAS_EN_EDUCACION_BASIC!$C$3:$AK$127,7,0)</f>
        <v>81.2</v>
      </c>
      <c r="EH551" s="18" t="str">
        <f>VLOOKUP($A551,[9]ESTADISTICAS_EN_EDUCACION_BASIC!$C$3:$AK$127,18,0)</f>
        <v>3.16</v>
      </c>
      <c r="EI551" s="18" t="str">
        <f>VLOOKUP($A551,[9]ESTADISTICAS_EN_EDUCACION_BASIC!$C$3:$AK$127,29,0)</f>
        <v>1.24</v>
      </c>
      <c r="EJ551" s="31"/>
      <c r="EK551" s="31"/>
      <c r="EL551" s="18" t="str">
        <f>VLOOKUP($A551,[9]ESTADISTICAS_EN_EDUCACION_BASIC!$C$3:$AK$127,13,0)</f>
        <v>82.6</v>
      </c>
      <c r="EM551" s="18" t="str">
        <f>VLOOKUP($A551,[9]ESTADISTICAS_EN_EDUCACION_BASIC!$C$3:$AK$127,8,0)</f>
        <v>43.5</v>
      </c>
      <c r="EN551" s="18" t="str">
        <f>VLOOKUP($A551,[9]ESTADISTICAS_EN_EDUCACION_BASIC!$C$3:$AK$127,20,0)</f>
        <v>0.97</v>
      </c>
      <c r="EO551" s="18" t="str">
        <f>VLOOKUP($A551,[9]ESTADISTICAS_EN_EDUCACION_BASIC!$C$3:$AK$127,30,0)</f>
        <v>0.73</v>
      </c>
      <c r="EP551" s="38">
        <f>VLOOKUP(A551,[10]Hoja2!$A$1:$D$72,4,0)</f>
        <v>50.671395996959717</v>
      </c>
      <c r="EQ551" s="18">
        <f>VLOOKUP(A551,[10]Hoja2!$A$1:$D$72,2,0)</f>
        <v>2</v>
      </c>
      <c r="ER551" s="38">
        <f>VLOOKUP(A551,[10]Hoja3!$A$1:$D$89,4,0)</f>
        <v>177.349885989359</v>
      </c>
      <c r="ES551" s="18">
        <f>VLOOKUP(A551,[10]Hoja3!$A$1:$D$89,2,0)</f>
        <v>7</v>
      </c>
      <c r="ET551" s="38">
        <f>VLOOKUP(A551,[10]Hoja5!$A$1:$D$76,4,0)</f>
        <v>126.67848999239929</v>
      </c>
      <c r="EU551" s="18">
        <f>VLOOKUP(A551,[10]Hoja5!$A$1:$D$75,2,0)</f>
        <v>5</v>
      </c>
      <c r="EV551" s="38">
        <f>VLOOKUP(A551,[10]Hoja7!$A$1:$D$76,4,0)</f>
        <v>50.671395996959717</v>
      </c>
      <c r="EW551" s="18">
        <f>VLOOKUP(A551,[10]Hoja7!$A$1:$D$77,2,0)</f>
        <v>2</v>
      </c>
      <c r="EX551" s="31"/>
      <c r="EY551" s="188">
        <v>74.257425742574256</v>
      </c>
      <c r="EZ551" s="189">
        <v>120</v>
      </c>
      <c r="FA551" s="188">
        <v>72.691552062868368</v>
      </c>
      <c r="FB551" s="189">
        <v>111</v>
      </c>
      <c r="FC551" s="38">
        <f>VLOOKUP(A551,[10]Hoja15!$A$1:$D$63,4,0)</f>
        <v>96.551724137931032</v>
      </c>
      <c r="FD551" s="18">
        <f>VLOOKUP(A551,[10]Hoja15!$A$1:$D$63,2,0)</f>
        <v>7</v>
      </c>
      <c r="FE551" s="38">
        <f>VLOOKUP(A551,[10]Hoja16!$A$1:$D$88,4,0)</f>
        <v>151.72413793103448</v>
      </c>
      <c r="FF551" s="18">
        <f>VLOOKUP(A551,[10]Hoja16!$A$1:$D$88,2,0)</f>
        <v>11</v>
      </c>
      <c r="FG551" s="38">
        <f>VLOOKUP(A551,[10]Hoja17!$A$1:$D$33,4,0)</f>
        <v>27.586206896551726</v>
      </c>
      <c r="FH551" s="18">
        <f>VLOOKUP(A551,[10]Hoja17!$A$1:$D$33,2,0)</f>
        <v>2</v>
      </c>
      <c r="FI551" s="38">
        <f>VLOOKUP(A551,[10]Hoja18!$A$1:$D$40,4,0)</f>
        <v>41.379310344827587</v>
      </c>
      <c r="FJ551" s="18">
        <f>VLOOKUP(A551,[10]Hoja18!$A$1:$D$40,2,0)</f>
        <v>3</v>
      </c>
      <c r="FK551" s="38">
        <f>VLOOKUP(A551,[10]Hoja19!$A$1:$D$97,4,0)</f>
        <v>317.24137931034483</v>
      </c>
      <c r="FL551" s="18">
        <f>VLOOKUP(A551,[10]Hoja19!$A$1:$D$97,2,0)</f>
        <v>23</v>
      </c>
      <c r="FM551" s="38">
        <f>VLOOKUP(A551,[10]Hoja20!$A$1:$D$91,4,0)</f>
        <v>303.44827586206895</v>
      </c>
      <c r="FN551" s="18">
        <f>VLOOKUP(A551,[10]Hoja20!$A$1:$D$91,2,0)</f>
        <v>22</v>
      </c>
      <c r="FO551" s="38">
        <f>VLOOKUP(A551,[10]Hoja21!$A$1:$D$101,4,0)</f>
        <v>344.82758620689657</v>
      </c>
      <c r="FP551" s="18">
        <f>VLOOKUP(A551,[10]Hoja21!$A$1:$D$101,2,0)</f>
        <v>25</v>
      </c>
      <c r="FQ551" s="38">
        <f>VLOOKUP(A551,[10]Hoja22!$A$1:$D$60,4,0)</f>
        <v>41.379310344827587</v>
      </c>
      <c r="FR551" s="18">
        <f>VLOOKUP(A551,[10]Hoja22!$A$1:$D$60,2,0)</f>
        <v>3</v>
      </c>
      <c r="FS551" s="38">
        <f>VLOOKUP(A551,'[3]2019'!$A$8:$M$140,13,0)</f>
        <v>3.2826022082960309</v>
      </c>
      <c r="FT551" s="18">
        <f>VLOOKUP(A551,'[3]2019'!$A$8:$M$140,12,0)</f>
        <v>11</v>
      </c>
      <c r="FU551" s="38">
        <f>VLOOKUP(A551,'[3]2019'!$A$8:$O$140,15,0)</f>
        <v>3.8155802861685215</v>
      </c>
      <c r="FV551" s="18">
        <f>VLOOKUP(A551,'[3]2019'!$A$8:$O$140,14,0)</f>
        <v>12</v>
      </c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</row>
    <row r="552" spans="1:243" s="11" customFormat="1" ht="12.75">
      <c r="A552" s="17" t="s">
        <v>1394</v>
      </c>
      <c r="B552" s="18" t="s">
        <v>1395</v>
      </c>
      <c r="C552" s="17" t="s">
        <v>479</v>
      </c>
      <c r="D552" s="25">
        <v>6</v>
      </c>
      <c r="E552" s="27">
        <v>2019</v>
      </c>
      <c r="F552" s="31"/>
      <c r="G552" s="194">
        <v>12326</v>
      </c>
      <c r="H552" s="194">
        <v>2811</v>
      </c>
      <c r="I552" s="194">
        <v>9515</v>
      </c>
      <c r="J552" s="200">
        <v>14.94</v>
      </c>
      <c r="K552" s="40">
        <f>VLOOKUP(A552,'[6]1.COBERTURA  DANE'!$B$7:$G$139,5,0)</f>
        <v>1483</v>
      </c>
      <c r="L552" s="26">
        <v>61.69</v>
      </c>
      <c r="M552" s="32">
        <v>6124</v>
      </c>
      <c r="N552" s="187">
        <v>824</v>
      </c>
      <c r="O552" s="187">
        <v>414</v>
      </c>
      <c r="P552" s="187">
        <v>410</v>
      </c>
      <c r="Q552" s="196">
        <f>VLOOKUP($A552,[7]Hoja1!$A$1:$H$3750,6,0)</f>
        <v>996</v>
      </c>
      <c r="R552" s="196">
        <f>VLOOKUP($A552,[7]Hoja1!$A$1:$H$3750,7,0)</f>
        <v>501</v>
      </c>
      <c r="S552" s="196">
        <f>VLOOKUP($A552,[7]Hoja1!$A$1:$H$3750,8,0)</f>
        <v>495</v>
      </c>
      <c r="T552" s="187">
        <v>894</v>
      </c>
      <c r="U552" s="187">
        <v>460</v>
      </c>
      <c r="V552" s="187">
        <v>434</v>
      </c>
      <c r="W552" s="198">
        <f>VLOOKUP($A552,[7]Hoja1!$A$1:$K$3750,9,0)</f>
        <v>1106</v>
      </c>
      <c r="X552" s="198">
        <f>VLOOKUP($A552,[7]Hoja1!$A$1:$K$3750,10,0)</f>
        <v>573</v>
      </c>
      <c r="Y552" s="198">
        <f>VLOOKUP($A552,[7]Hoja1!$A$1:$K$3750,11,0)</f>
        <v>533</v>
      </c>
      <c r="Z552" s="187">
        <v>972</v>
      </c>
      <c r="AA552" s="187">
        <v>510</v>
      </c>
      <c r="AB552" s="187">
        <v>462</v>
      </c>
      <c r="AC552" s="198">
        <f>VLOOKUP(A552,[7]Hoja1!$A$1:$Q$3765,12,0)</f>
        <v>1182</v>
      </c>
      <c r="AD552" s="198">
        <f>VLOOKUP($A552,[7]Hoja1!$A$1:$Q$3765,13,0)</f>
        <v>625</v>
      </c>
      <c r="AE552" s="198">
        <f>VLOOKUP($A552,[7]Hoja1!$A$1:$Q$3750,14,0)</f>
        <v>557</v>
      </c>
      <c r="AF552" s="187">
        <v>980</v>
      </c>
      <c r="AG552" s="187">
        <v>522</v>
      </c>
      <c r="AH552" s="187">
        <v>458</v>
      </c>
      <c r="AI552" s="198">
        <f>VLOOKUP($A552,[7]Hoja1!$A$1:$Q$3750,15,0)</f>
        <v>2037</v>
      </c>
      <c r="AJ552" s="198">
        <f>VLOOKUP($A552,[7]Hoja1!$A$1:$Q$3750,16,0)</f>
        <v>1085</v>
      </c>
      <c r="AK552" s="198">
        <f>VLOOKUP($A552,[7]Hoja1!$A$1:$Q$3750,17,0)</f>
        <v>952</v>
      </c>
      <c r="AL552" s="187">
        <v>944</v>
      </c>
      <c r="AM552" s="187">
        <v>506</v>
      </c>
      <c r="AN552" s="187">
        <v>438</v>
      </c>
      <c r="AO552" s="31"/>
      <c r="AP552" s="31"/>
      <c r="AQ552" s="31"/>
      <c r="AR552" s="31"/>
      <c r="AS552" s="27"/>
      <c r="AT552" s="31"/>
      <c r="AU552" s="31"/>
      <c r="AV552" s="31"/>
      <c r="AW552" s="31"/>
      <c r="AX552" s="38">
        <f>VLOOKUP(A552,[2]INFANTIL!$A$8:$AE$140,31,0)</f>
        <v>0</v>
      </c>
      <c r="AY552" s="18">
        <f>VLOOKUP(A552,[2]INFANTIL!$A$8:$AE$140,30,0)</f>
        <v>0</v>
      </c>
      <c r="AZ552" s="199">
        <f>VLOOKUP(A552,'[3]2019'!$A$8:$E$140,5,0)</f>
        <v>0</v>
      </c>
      <c r="BA552" s="23">
        <f>VLOOKUP(A552,'[3]2019'!$A$8:$F$140,4,0)</f>
        <v>0</v>
      </c>
      <c r="BB552" s="22">
        <f>VLOOKUP(A552,'[2]MATERNAS DIRECTAS'!$A$8:$AE$140,31,0)</f>
        <v>0</v>
      </c>
      <c r="BC552" s="23">
        <f>VLOOKUP(A552,'[2]MATERNAS DIRECTAS'!$A$8:$AE$140,30,0)</f>
        <v>0</v>
      </c>
      <c r="BD552" s="28">
        <v>0</v>
      </c>
      <c r="BE552" s="27">
        <v>0</v>
      </c>
      <c r="BF552" s="38">
        <f>VLOOKUP(A552,[8]Controles!$A$7:$P$139,12,0)</f>
        <v>6.9444444444444446</v>
      </c>
      <c r="BG552" s="18">
        <f>VLOOKUP(A552,[8]Controles!$A$7:$L$139,11,0)</f>
        <v>5</v>
      </c>
      <c r="BH552" s="38">
        <f>VLOOKUP(A552,[8]Peso!$A$7:$D$139,4,0)</f>
        <v>6.9444444444444446</v>
      </c>
      <c r="BI552" s="18">
        <f>VLOOKUP(A552,[8]Peso!$A$7:$D$139,3,0)</f>
        <v>5</v>
      </c>
      <c r="BJ552" s="22">
        <f>VLOOKUP(A552,'[2]EDA &lt; 5AÑOS'!$A$8:$AE$140,31,0)</f>
        <v>0</v>
      </c>
      <c r="BK552" s="23">
        <f>VLOOKUP(A552,'[2]EDA &lt; 5AÑOS'!$A$8:$AE$140,30,0)</f>
        <v>0</v>
      </c>
      <c r="BL552" s="22">
        <f>VLOOKUP(A552,'[2]IRA &lt; 5AÑOS'!$A$8:$AE$140,31,0)</f>
        <v>0</v>
      </c>
      <c r="BM552" s="23">
        <f>VLOOKUP(A552,'[2]IRA &lt; 5AÑOS'!$A$8:$AE$140,30,0)</f>
        <v>0</v>
      </c>
      <c r="BN552" s="18">
        <v>0</v>
      </c>
      <c r="BO552" s="18">
        <v>0</v>
      </c>
      <c r="BP552" s="18">
        <v>0</v>
      </c>
      <c r="BQ552" s="18">
        <v>0</v>
      </c>
      <c r="BR552" s="37">
        <v>0</v>
      </c>
      <c r="BS552" s="26">
        <v>0</v>
      </c>
      <c r="BT552" s="18">
        <v>0</v>
      </c>
      <c r="BU552" s="18">
        <v>0</v>
      </c>
      <c r="BV552" s="201">
        <v>2.564102564102564E-2</v>
      </c>
      <c r="BW552" s="201">
        <v>0.91025641025641024</v>
      </c>
      <c r="BX552" s="201">
        <v>0.76923076923076927</v>
      </c>
      <c r="BY552" s="201">
        <v>0.91025641025641024</v>
      </c>
      <c r="BZ552" s="201">
        <v>0.76923076923076927</v>
      </c>
      <c r="CA552" s="201">
        <v>1.1086956521739131</v>
      </c>
      <c r="CB552" s="201">
        <v>0.83695652173913049</v>
      </c>
      <c r="CC552" s="18" t="str">
        <f>VLOOKUP(A552,[9]ESTADISTICAS_EN_EDUCACION_BASIC!$C$3:$AK$127,10,0)</f>
        <v>109.6</v>
      </c>
      <c r="CD552" s="18" t="str">
        <f>VLOOKUP(A552,[9]ESTADISTICAS_EN_EDUCACION_BASIC!$C$3:$AK$158,5,0)</f>
        <v>88.6</v>
      </c>
      <c r="CE552" s="18" t="str">
        <f>VLOOKUP(A552,[9]ESTADISTICAS_EN_EDUCACION_BASIC!$C$3:$AK$127,17,0)</f>
        <v>5.42</v>
      </c>
      <c r="CF552" s="24"/>
      <c r="CG552" s="24"/>
      <c r="CH552" s="20">
        <v>0</v>
      </c>
      <c r="CI552" s="21">
        <v>0</v>
      </c>
      <c r="CJ552" s="38">
        <f>VLOOKUP(A552,'[3]2019'!$A$8:$G$140,7,0)</f>
        <v>0</v>
      </c>
      <c r="CK552" s="18">
        <f>VLOOKUP(A552,'[3]2019'!$A$9:$G$140,6,0)</f>
        <v>0</v>
      </c>
      <c r="CL552" s="18">
        <v>0</v>
      </c>
      <c r="CM552" s="26">
        <v>0</v>
      </c>
      <c r="CN552" s="38">
        <v>120.34</v>
      </c>
      <c r="CO552" s="18">
        <v>1</v>
      </c>
      <c r="CP552" s="18">
        <v>0</v>
      </c>
      <c r="CQ552" s="18">
        <v>0</v>
      </c>
      <c r="CR552" s="18">
        <v>0</v>
      </c>
      <c r="CS552" s="26">
        <v>0</v>
      </c>
      <c r="CT552" s="18">
        <v>0</v>
      </c>
      <c r="CU552" s="18">
        <v>0</v>
      </c>
      <c r="CV552" s="18">
        <v>0</v>
      </c>
      <c r="CW552" s="18">
        <v>0</v>
      </c>
      <c r="CX552" s="18">
        <v>0</v>
      </c>
      <c r="CY552" s="18">
        <v>0</v>
      </c>
      <c r="CZ552" s="38">
        <v>0</v>
      </c>
      <c r="DA552" s="18">
        <v>0</v>
      </c>
      <c r="DB552" s="38">
        <f>VLOOKUP(A552,'[3]2019'!$A$8:$I$140,9,0)</f>
        <v>0</v>
      </c>
      <c r="DC552" s="18">
        <f>VLOOKUP(A552,'[3]2019'!$A$8:$I$140,8,0)</f>
        <v>0</v>
      </c>
      <c r="DD552" s="18" t="str">
        <f>VLOOKUP(A552,[9]ESTADISTICAS_EN_EDUCACION_BASIC!$C$3:$AK$127,11,0)</f>
        <v>136.3</v>
      </c>
      <c r="DE552" s="18" t="str">
        <f>VLOOKUP($A552,[9]ESTADISTICAS_EN_EDUCACION_BASIC!$C$3:$AK$127,6,0)</f>
        <v>104.5</v>
      </c>
      <c r="DF552" s="18" t="str">
        <f>VLOOKUP($A552,[9]ESTADISTICAS_EN_EDUCACION_BASIC!$C$3:$AK$127,18,0)</f>
        <v>4.17</v>
      </c>
      <c r="DG552" s="18">
        <f>VLOOKUP($A552,[9]ESTADISTICAS_EN_EDUCACION_BASIC!$C$3:$AK$127,28,0)</f>
        <v>0</v>
      </c>
      <c r="DH552" s="38">
        <v>0</v>
      </c>
      <c r="DI552" s="18">
        <v>0</v>
      </c>
      <c r="DJ552" s="38">
        <f>VLOOKUP(A552,'[10]AS 6 - 11'!$A$1:$D$84,4,0)</f>
        <v>271.24773960216999</v>
      </c>
      <c r="DK552" s="18">
        <f>VLOOKUP(A552,'[10]AS 6 - 11'!$A$1:$D$84,2,0)</f>
        <v>3</v>
      </c>
      <c r="DL552" s="18">
        <v>0</v>
      </c>
      <c r="DM552" s="18">
        <v>0</v>
      </c>
      <c r="DN552" s="38">
        <v>0</v>
      </c>
      <c r="DO552" s="18">
        <v>0</v>
      </c>
      <c r="DP552" s="18">
        <v>0</v>
      </c>
      <c r="DQ552" s="18">
        <v>0</v>
      </c>
      <c r="DR552" s="18">
        <v>0</v>
      </c>
      <c r="DS552" s="18">
        <v>0</v>
      </c>
      <c r="DT552" s="18">
        <v>0</v>
      </c>
      <c r="DU552" s="18">
        <v>0</v>
      </c>
      <c r="DV552" s="18">
        <v>0</v>
      </c>
      <c r="DW552" s="18">
        <v>0</v>
      </c>
      <c r="DX552" s="18">
        <v>0</v>
      </c>
      <c r="DY552" s="18">
        <v>0</v>
      </c>
      <c r="DZ552" s="188">
        <v>0</v>
      </c>
      <c r="EA552" s="189">
        <v>0</v>
      </c>
      <c r="EB552" s="188">
        <v>32.751091703056765</v>
      </c>
      <c r="EC552" s="189">
        <v>15</v>
      </c>
      <c r="ED552" s="38">
        <f>VLOOKUP(A552,'[3]2019'!$A$8:$K$140,11,0)</f>
        <v>0</v>
      </c>
      <c r="EE552" s="18">
        <f>VLOOKUP(A552,'[3]2019'!$A$8:$K$140,10,0)</f>
        <v>0</v>
      </c>
      <c r="EF552" s="18" t="str">
        <f>VLOOKUP($A552,[9]ESTADISTICAS_EN_EDUCACION_BASIC!$C$3:$AK$127,11,0)</f>
        <v>136.3</v>
      </c>
      <c r="EG552" s="18">
        <f>VLOOKUP($A552,[9]ESTADISTICAS_EN_EDUCACION_BASIC!$C$3:$AK$127,7,0)</f>
        <v>82</v>
      </c>
      <c r="EH552" s="18" t="str">
        <f>VLOOKUP($A552,[9]ESTADISTICAS_EN_EDUCACION_BASIC!$C$3:$AK$127,18,0)</f>
        <v>4.17</v>
      </c>
      <c r="EI552" s="18">
        <f>VLOOKUP($A552,[9]ESTADISTICAS_EN_EDUCACION_BASIC!$C$3:$AK$127,29,0)</f>
        <v>0</v>
      </c>
      <c r="EJ552" s="31"/>
      <c r="EK552" s="31"/>
      <c r="EL552" s="18" t="str">
        <f>VLOOKUP($A552,[9]ESTADISTICAS_EN_EDUCACION_BASIC!$C$3:$AK$127,13,0)</f>
        <v>89.7</v>
      </c>
      <c r="EM552" s="18" t="str">
        <f>VLOOKUP($A552,[9]ESTADISTICAS_EN_EDUCACION_BASIC!$C$3:$AK$127,8,0)</f>
        <v>44.3</v>
      </c>
      <c r="EN552" s="18" t="str">
        <f>VLOOKUP($A552,[9]ESTADISTICAS_EN_EDUCACION_BASIC!$C$3:$AK$127,20,0)</f>
        <v>2.33</v>
      </c>
      <c r="EO552" s="18" t="str">
        <f>VLOOKUP($A552,[9]ESTADISTICAS_EN_EDUCACION_BASIC!$C$3:$AK$127,30,0)</f>
        <v>0.66</v>
      </c>
      <c r="EP552" s="18">
        <v>0</v>
      </c>
      <c r="EQ552" s="18">
        <v>0</v>
      </c>
      <c r="ER552" s="38">
        <f>VLOOKUP(A552,[10]Hoja3!$A$1:$D$89,4,0)</f>
        <v>84.602368866328248</v>
      </c>
      <c r="ES552" s="18">
        <f>VLOOKUP(A552,[10]Hoja3!$A$1:$D$89,2,0)</f>
        <v>1</v>
      </c>
      <c r="ET552" s="38">
        <f>VLOOKUP(A552,[10]Hoja5!$A$1:$D$76,4,0)</f>
        <v>253.80710659898475</v>
      </c>
      <c r="EU552" s="18">
        <f>VLOOKUP(A552,[10]Hoja5!$A$1:$D$75,2,0)</f>
        <v>3</v>
      </c>
      <c r="EV552" s="38">
        <v>0</v>
      </c>
      <c r="EW552" s="18">
        <v>0</v>
      </c>
      <c r="EX552" s="31"/>
      <c r="EY552" s="188">
        <v>54.794520547945204</v>
      </c>
      <c r="EZ552" s="189">
        <v>24</v>
      </c>
      <c r="FA552" s="188">
        <v>46.004842615012109</v>
      </c>
      <c r="FB552" s="189">
        <v>19</v>
      </c>
      <c r="FC552" s="38">
        <f>VLOOKUP(A552,[10]Hoja15!$A$1:$D$63,4,0)</f>
        <v>196.36720667648501</v>
      </c>
      <c r="FD552" s="18">
        <f>VLOOKUP(A552,[10]Hoja15!$A$1:$D$63,2,0)</f>
        <v>4</v>
      </c>
      <c r="FE552" s="38">
        <f>VLOOKUP(A552,[10]Hoja16!$A$1:$D$88,4,0)</f>
        <v>147.27540500736376</v>
      </c>
      <c r="FF552" s="18">
        <f>VLOOKUP(A552,[10]Hoja16!$A$1:$D$88,2,0)</f>
        <v>3</v>
      </c>
      <c r="FG552" s="38">
        <f>VLOOKUP(A552,[10]Hoja17!$A$1:$D$33,4,0)</f>
        <v>49.091801669121253</v>
      </c>
      <c r="FH552" s="18">
        <f>VLOOKUP(A552,[10]Hoja17!$A$1:$D$33,2,0)</f>
        <v>1</v>
      </c>
      <c r="FI552" s="18">
        <v>0</v>
      </c>
      <c r="FJ552" s="18">
        <v>0</v>
      </c>
      <c r="FK552" s="38">
        <f>VLOOKUP(A552,[10]Hoja19!$A$1:$D$97,4,0)</f>
        <v>392.73441335297002</v>
      </c>
      <c r="FL552" s="18">
        <f>VLOOKUP(A552,[10]Hoja19!$A$1:$D$97,2,0)</f>
        <v>8</v>
      </c>
      <c r="FM552" s="38">
        <f>VLOOKUP(A552,[10]Hoja20!$A$1:$D$91,4,0)</f>
        <v>49.091801669121253</v>
      </c>
      <c r="FN552" s="18">
        <f>VLOOKUP(A552,[10]Hoja20!$A$1:$D$91,2,0)</f>
        <v>1</v>
      </c>
      <c r="FO552" s="38">
        <f>VLOOKUP(A552,[10]Hoja21!$A$1:$D$101,4,0)</f>
        <v>638.19342169857634</v>
      </c>
      <c r="FP552" s="18">
        <f>VLOOKUP(A552,[10]Hoja21!$A$1:$D$101,2,0)</f>
        <v>13</v>
      </c>
      <c r="FQ552" s="38">
        <v>0</v>
      </c>
      <c r="FR552" s="18">
        <v>0</v>
      </c>
      <c r="FS552" s="38">
        <f>VLOOKUP(A552,'[3]2019'!$A$8:$M$140,13,0)</f>
        <v>6.3559322033898313</v>
      </c>
      <c r="FT552" s="18">
        <f>VLOOKUP(A552,'[3]2019'!$A$8:$M$140,12,0)</f>
        <v>6</v>
      </c>
      <c r="FU552" s="38">
        <f>VLOOKUP(A552,'[3]2019'!$A$8:$O$140,15,0)</f>
        <v>2.2883295194508011</v>
      </c>
      <c r="FV552" s="18">
        <f>VLOOKUP(A552,'[3]2019'!$A$8:$O$140,14,0)</f>
        <v>2</v>
      </c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31"/>
      <c r="GY552" s="31"/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31"/>
      <c r="HL552" s="31"/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31"/>
      <c r="HY552" s="31"/>
      <c r="HZ552" s="31"/>
      <c r="IA552" s="31"/>
      <c r="IB552" s="31"/>
      <c r="IC552" s="31"/>
      <c r="ID552" s="31"/>
      <c r="IE552" s="31"/>
      <c r="IF552" s="31"/>
      <c r="IG552" s="31"/>
      <c r="IH552" s="31"/>
      <c r="II552" s="31"/>
    </row>
    <row r="553" spans="1:243" s="11" customFormat="1" ht="12.75">
      <c r="A553" s="17" t="s">
        <v>1402</v>
      </c>
      <c r="B553" s="18" t="s">
        <v>1403</v>
      </c>
      <c r="C553" s="17" t="s">
        <v>479</v>
      </c>
      <c r="D553" s="25">
        <v>5</v>
      </c>
      <c r="E553" s="27">
        <v>2019</v>
      </c>
      <c r="F553" s="31"/>
      <c r="G553" s="194">
        <v>38692</v>
      </c>
      <c r="H553" s="194">
        <v>31301</v>
      </c>
      <c r="I553" s="194">
        <v>7391</v>
      </c>
      <c r="J553" s="200">
        <v>33.39</v>
      </c>
      <c r="K553" s="40">
        <f>VLOOKUP(A553,'[6]1.COBERTURA  DANE'!$B$7:$G$139,5,0)</f>
        <v>14099</v>
      </c>
      <c r="L553" s="26">
        <v>54.5</v>
      </c>
      <c r="M553" s="32">
        <v>23012</v>
      </c>
      <c r="N553" s="187">
        <v>3760</v>
      </c>
      <c r="O553" s="187">
        <v>1936</v>
      </c>
      <c r="P553" s="187">
        <v>1824</v>
      </c>
      <c r="Q553" s="196">
        <f>VLOOKUP($A553,[7]Hoja1!$A$1:$H$3750,6,0)</f>
        <v>4507</v>
      </c>
      <c r="R553" s="196">
        <f>VLOOKUP($A553,[7]Hoja1!$A$1:$H$3750,7,0)</f>
        <v>2322</v>
      </c>
      <c r="S553" s="196">
        <f>VLOOKUP($A553,[7]Hoja1!$A$1:$H$3750,8,0)</f>
        <v>2185</v>
      </c>
      <c r="T553" s="187">
        <v>3694</v>
      </c>
      <c r="U553" s="187">
        <v>1905</v>
      </c>
      <c r="V553" s="187">
        <v>1789</v>
      </c>
      <c r="W553" s="198">
        <f>VLOOKUP($A553,[7]Hoja1!$A$1:$K$3750,9,0)</f>
        <v>4405</v>
      </c>
      <c r="X553" s="198">
        <f>VLOOKUP($A553,[7]Hoja1!$A$1:$K$3750,10,0)</f>
        <v>2271</v>
      </c>
      <c r="Y553" s="198">
        <f>VLOOKUP($A553,[7]Hoja1!$A$1:$K$3750,11,0)</f>
        <v>2134</v>
      </c>
      <c r="Z553" s="187">
        <v>3644</v>
      </c>
      <c r="AA553" s="187">
        <v>1882</v>
      </c>
      <c r="AB553" s="187">
        <v>1762</v>
      </c>
      <c r="AC553" s="198">
        <f>VLOOKUP(A553,[7]Hoja1!$A$1:$Q$3765,12,0)</f>
        <v>4394</v>
      </c>
      <c r="AD553" s="198">
        <f>VLOOKUP($A553,[7]Hoja1!$A$1:$Q$3765,13,0)</f>
        <v>2274</v>
      </c>
      <c r="AE553" s="198">
        <f>VLOOKUP($A553,[7]Hoja1!$A$1:$Q$3750,14,0)</f>
        <v>2120</v>
      </c>
      <c r="AF553" s="187">
        <v>3696</v>
      </c>
      <c r="AG553" s="187">
        <v>1915</v>
      </c>
      <c r="AH553" s="187">
        <v>1781</v>
      </c>
      <c r="AI553" s="198">
        <f>VLOOKUP($A553,[7]Hoja1!$A$1:$Q$3750,15,0)</f>
        <v>7978</v>
      </c>
      <c r="AJ553" s="198">
        <f>VLOOKUP($A553,[7]Hoja1!$A$1:$Q$3750,16,0)</f>
        <v>4051</v>
      </c>
      <c r="AK553" s="198">
        <f>VLOOKUP($A553,[7]Hoja1!$A$1:$Q$3750,17,0)</f>
        <v>3927</v>
      </c>
      <c r="AL553" s="187">
        <v>3692</v>
      </c>
      <c r="AM553" s="187">
        <v>1887</v>
      </c>
      <c r="AN553" s="187">
        <v>1805</v>
      </c>
      <c r="AO553" s="31"/>
      <c r="AP553" s="31"/>
      <c r="AQ553" s="31"/>
      <c r="AR553" s="31"/>
      <c r="AS553" s="27"/>
      <c r="AT553" s="31"/>
      <c r="AU553" s="31"/>
      <c r="AV553" s="31"/>
      <c r="AW553" s="31"/>
      <c r="AX553" s="38">
        <f>VLOOKUP(A553,[2]INFANTIL!$A$8:$AE$140,31,0)</f>
        <v>8.4602368866328259</v>
      </c>
      <c r="AY553" s="18">
        <f>VLOOKUP(A553,[2]INFANTIL!$A$8:$AE$140,30,0)</f>
        <v>5</v>
      </c>
      <c r="AZ553" s="199">
        <f>VLOOKUP(A553,'[3]2019'!$A$8:$E$140,5,0)</f>
        <v>1.5957446808510638</v>
      </c>
      <c r="BA553" s="23">
        <f>VLOOKUP(A553,'[3]2019'!$A$8:$F$140,4,0)</f>
        <v>6</v>
      </c>
      <c r="BB553" s="22">
        <f>VLOOKUP(A553,'[2]MATERNAS DIRECTAS'!$A$8:$AE$140,31,0)</f>
        <v>0</v>
      </c>
      <c r="BC553" s="23">
        <f>VLOOKUP(A553,'[2]MATERNAS DIRECTAS'!$A$8:$AE$140,30,0)</f>
        <v>0</v>
      </c>
      <c r="BD553" s="28">
        <v>0</v>
      </c>
      <c r="BE553" s="27">
        <v>0</v>
      </c>
      <c r="BF553" s="38">
        <f>VLOOKUP(A553,[8]Controles!$A$7:$P$139,12,0)</f>
        <v>9.4754653130287654</v>
      </c>
      <c r="BG553" s="18">
        <f>VLOOKUP(A553,[8]Controles!$A$7:$L$139,11,0)</f>
        <v>56</v>
      </c>
      <c r="BH553" s="38">
        <f>VLOOKUP(A553,[8]Peso!$A$7:$D$139,4,0)</f>
        <v>8.2910321489001699</v>
      </c>
      <c r="BI553" s="18">
        <f>VLOOKUP(A553,[8]Peso!$A$7:$D$139,3,0)</f>
        <v>49</v>
      </c>
      <c r="BJ553" s="22">
        <f>VLOOKUP(A553,'[2]EDA &lt; 5AÑOS'!$A$8:$AE$140,31,0)</f>
        <v>26.595744680851066</v>
      </c>
      <c r="BK553" s="23">
        <f>VLOOKUP(A553,'[2]EDA &lt; 5AÑOS'!$A$8:$AE$140,30,0)</f>
        <v>1</v>
      </c>
      <c r="BL553" s="22">
        <f>VLOOKUP(A553,'[2]IRA &lt; 5AÑOS'!$A$8:$AE$140,31,0)</f>
        <v>0</v>
      </c>
      <c r="BM553" s="23">
        <f>VLOOKUP(A553,'[2]IRA &lt; 5AÑOS'!$A$8:$AE$140,30,0)</f>
        <v>0</v>
      </c>
      <c r="BN553" s="18">
        <v>0</v>
      </c>
      <c r="BO553" s="18">
        <v>0</v>
      </c>
      <c r="BP553" s="18">
        <v>0</v>
      </c>
      <c r="BQ553" s="18">
        <v>0</v>
      </c>
      <c r="BR553" s="37">
        <v>0</v>
      </c>
      <c r="BS553" s="26">
        <v>0</v>
      </c>
      <c r="BT553" s="18">
        <v>0</v>
      </c>
      <c r="BU553" s="18">
        <v>0</v>
      </c>
      <c r="BV553" s="201">
        <v>0.27093596059113301</v>
      </c>
      <c r="BW553" s="201">
        <v>1.0788177339901477</v>
      </c>
      <c r="BX553" s="201">
        <v>1.0410509031198687</v>
      </c>
      <c r="BY553" s="201">
        <v>1.0952380952380953</v>
      </c>
      <c r="BZ553" s="201">
        <v>1.0722495894909687</v>
      </c>
      <c r="CA553" s="201">
        <v>0.89952904238618525</v>
      </c>
      <c r="CB553" s="201">
        <v>1.0926216640502355</v>
      </c>
      <c r="CC553" s="18" t="str">
        <f>VLOOKUP(A553,[9]ESTADISTICAS_EN_EDUCACION_BASIC!$C$3:$AK$127,10,0)</f>
        <v>85.4</v>
      </c>
      <c r="CD553" s="18" t="str">
        <f>VLOOKUP(A553,[9]ESTADISTICAS_EN_EDUCACION_BASIC!$C$3:$AK$158,5,0)</f>
        <v>76.2</v>
      </c>
      <c r="CE553" s="18" t="str">
        <f>VLOOKUP(A553,[9]ESTADISTICAS_EN_EDUCACION_BASIC!$C$3:$AK$127,17,0)</f>
        <v>1.79</v>
      </c>
      <c r="CF553" s="24"/>
      <c r="CG553" s="24"/>
      <c r="CH553" s="20" t="e">
        <f>VLOOKUP(A553,#REF!,4,0)</f>
        <v>#REF!</v>
      </c>
      <c r="CI553" s="21" t="e">
        <f>VLOOKUP(A553,#REF!,2,0)</f>
        <v>#REF!</v>
      </c>
      <c r="CJ553" s="38">
        <f>VLOOKUP(A553,'[3]2019'!$A$8:$G$140,7,0)</f>
        <v>0.54141851651326478</v>
      </c>
      <c r="CK553" s="18">
        <f>VLOOKUP(A553,'[3]2019'!$A$9:$G$140,6,0)</f>
        <v>2</v>
      </c>
      <c r="CL553" s="18">
        <v>53.26</v>
      </c>
      <c r="CM553" s="26">
        <v>2</v>
      </c>
      <c r="CN553" s="38">
        <v>133.16</v>
      </c>
      <c r="CO553" s="18">
        <v>5</v>
      </c>
      <c r="CP553" s="18">
        <v>0</v>
      </c>
      <c r="CQ553" s="18">
        <v>0</v>
      </c>
      <c r="CR553" s="38">
        <v>22.7</v>
      </c>
      <c r="CS553" s="26">
        <v>1</v>
      </c>
      <c r="CT553" s="18">
        <v>0</v>
      </c>
      <c r="CU553" s="18">
        <v>0</v>
      </c>
      <c r="CV553" s="26">
        <v>22.7</v>
      </c>
      <c r="CW553" s="26">
        <v>1</v>
      </c>
      <c r="CX553" s="18">
        <v>0</v>
      </c>
      <c r="CY553" s="18">
        <v>0</v>
      </c>
      <c r="CZ553" s="38">
        <v>0</v>
      </c>
      <c r="DA553" s="18">
        <v>0</v>
      </c>
      <c r="DB553" s="38">
        <f>VLOOKUP(A553,'[3]2019'!$A$8:$I$140,9,0)</f>
        <v>0.82327113062568602</v>
      </c>
      <c r="DC553" s="18">
        <f>VLOOKUP(A553,'[3]2019'!$A$8:$I$140,8,0)</f>
        <v>3</v>
      </c>
      <c r="DD553" s="18" t="str">
        <f>VLOOKUP(A553,[9]ESTADISTICAS_EN_EDUCACION_BASIC!$C$3:$AK$127,11,0)</f>
        <v>130.9</v>
      </c>
      <c r="DE553" s="18" t="str">
        <f>VLOOKUP($A553,[9]ESTADISTICAS_EN_EDUCACION_BASIC!$C$3:$AK$127,6,0)</f>
        <v>99.3</v>
      </c>
      <c r="DF553" s="18" t="str">
        <f>VLOOKUP($A553,[9]ESTADISTICAS_EN_EDUCACION_BASIC!$C$3:$AK$127,18,0)</f>
        <v>3.81</v>
      </c>
      <c r="DG553" s="18" t="str">
        <f>VLOOKUP($A553,[9]ESTADISTICAS_EN_EDUCACION_BASIC!$C$3:$AK$127,28,0)</f>
        <v>6.03</v>
      </c>
      <c r="DH553" s="38">
        <f>VLOOKUP(A553,[10]Hoja4!$A$1:$D$63,4,0)</f>
        <v>45.402951191827469</v>
      </c>
      <c r="DI553" s="18">
        <f>VLOOKUP(A553,[10]Hoja4!$A$1:$D$63,2,0)</f>
        <v>2</v>
      </c>
      <c r="DJ553" s="38">
        <f>VLOOKUP(A553,'[10]AS 6 - 11'!$A$1:$D$84,4,0)</f>
        <v>158.91032917139614</v>
      </c>
      <c r="DK553" s="18">
        <f>VLOOKUP(A553,'[10]AS 6 - 11'!$A$1:$D$84,2,0)</f>
        <v>7</v>
      </c>
      <c r="DL553" s="18">
        <v>0</v>
      </c>
      <c r="DM553" s="18">
        <v>0</v>
      </c>
      <c r="DN553" s="38">
        <f>VLOOKUP(A553,[10]Hoja8!$A$1:$D$72,4,0)</f>
        <v>68.274920345926262</v>
      </c>
      <c r="DO553" s="18">
        <f>VLOOKUP(A553,[10]Hoja8!$A$1:$D$72,2,0)</f>
        <v>3</v>
      </c>
      <c r="DP553" s="38">
        <f>VLOOKUP(A553,[10]Hoja10!$A$1:$D$61,4,0)</f>
        <v>227.58306781975421</v>
      </c>
      <c r="DQ553" s="18">
        <f>VLOOKUP(A553,[10]Hoja10!$A$1:$D$61,2,0)</f>
        <v>10</v>
      </c>
      <c r="DR553" s="38">
        <f>VLOOKUP(A553,[10]Hoja11!$A$1:$D$24,4,0)</f>
        <v>22.758306781975421</v>
      </c>
      <c r="DS553" s="18">
        <f>VLOOKUP(A553,[10]Hoja11!$A$1:$D$24,2,0)</f>
        <v>1</v>
      </c>
      <c r="DT553" s="38">
        <f>VLOOKUP(A553,[10]Hoja12!$A$1:$D$41,4,0)</f>
        <v>204.82476103777879</v>
      </c>
      <c r="DU553" s="18">
        <f>VLOOKUP(A553,[10]Hoja12!$A$1:$D$41,2,0)</f>
        <v>9</v>
      </c>
      <c r="DV553" s="18">
        <v>0</v>
      </c>
      <c r="DW553" s="18">
        <v>0</v>
      </c>
      <c r="DX553" s="18">
        <v>0</v>
      </c>
      <c r="DY553" s="18">
        <v>0</v>
      </c>
      <c r="DZ553" s="188">
        <v>2.8376844494892168</v>
      </c>
      <c r="EA553" s="189">
        <v>5</v>
      </c>
      <c r="EB553" s="188">
        <v>92.083099382369454</v>
      </c>
      <c r="EC553" s="189">
        <v>164</v>
      </c>
      <c r="ED553" s="38">
        <f>VLOOKUP(A553,'[3]2019'!$A$8:$K$140,11,0)</f>
        <v>4.5995670995670999</v>
      </c>
      <c r="EE553" s="18">
        <f>VLOOKUP(A553,'[3]2019'!$A$8:$K$140,10,0)</f>
        <v>17</v>
      </c>
      <c r="EF553" s="18" t="str">
        <f>VLOOKUP($A553,[9]ESTADISTICAS_EN_EDUCACION_BASIC!$C$3:$AK$127,11,0)</f>
        <v>130.9</v>
      </c>
      <c r="EG553" s="18" t="str">
        <f>VLOOKUP($A553,[9]ESTADISTICAS_EN_EDUCACION_BASIC!$C$3:$AK$127,7,0)</f>
        <v>56.2</v>
      </c>
      <c r="EH553" s="18" t="str">
        <f>VLOOKUP($A553,[9]ESTADISTICAS_EN_EDUCACION_BASIC!$C$3:$AK$127,18,0)</f>
        <v>3.81</v>
      </c>
      <c r="EI553" s="18" t="str">
        <f>VLOOKUP($A553,[9]ESTADISTICAS_EN_EDUCACION_BASIC!$C$3:$AK$127,29,0)</f>
        <v>13.1</v>
      </c>
      <c r="EJ553" s="31"/>
      <c r="EK553" s="31"/>
      <c r="EL553" s="18" t="str">
        <f>VLOOKUP($A553,[9]ESTADISTICAS_EN_EDUCACION_BASIC!$C$3:$AK$127,13,0)</f>
        <v>45.3</v>
      </c>
      <c r="EM553" s="18" t="str">
        <f>VLOOKUP($A553,[9]ESTADISTICAS_EN_EDUCACION_BASIC!$C$3:$AK$127,8,0)</f>
        <v>23.5</v>
      </c>
      <c r="EN553" s="18" t="str">
        <f>VLOOKUP($A553,[9]ESTADISTICAS_EN_EDUCACION_BASIC!$C$3:$AK$127,20,0)</f>
        <v>0.81</v>
      </c>
      <c r="EO553" s="18" t="str">
        <f>VLOOKUP($A553,[9]ESTADISTICAS_EN_EDUCACION_BASIC!$C$3:$AK$127,30,0)</f>
        <v>13.53</v>
      </c>
      <c r="EP553" s="38">
        <f>VLOOKUP(A553,[10]Hoja2!$A$1:$D$72,4,0)</f>
        <v>68.274920345926262</v>
      </c>
      <c r="EQ553" s="18">
        <f>VLOOKUP(A553,[10]Hoja2!$A$1:$D$72,2,0)</f>
        <v>3</v>
      </c>
      <c r="ER553" s="38">
        <f>VLOOKUP(A553,[10]Hoja3!$A$1:$D$89,4,0)</f>
        <v>273.09968138370505</v>
      </c>
      <c r="ES553" s="18">
        <f>VLOOKUP(A553,[10]Hoja3!$A$1:$D$89,2,0)</f>
        <v>12</v>
      </c>
      <c r="ET553" s="38">
        <f>VLOOKUP(A553,[10]Hoja5!$A$1:$D$76,4,0)</f>
        <v>159.30814747382794</v>
      </c>
      <c r="EU553" s="18">
        <f>VLOOKUP(A553,[10]Hoja5!$A$1:$D$75,2,0)</f>
        <v>7</v>
      </c>
      <c r="EV553" s="38">
        <f>VLOOKUP(A553,[10]Hoja7!$A$1:$D$76,4,0)</f>
        <v>113.7915339098771</v>
      </c>
      <c r="EW553" s="18">
        <f>VLOOKUP(A553,[10]Hoja7!$A$1:$D$77,2,0)</f>
        <v>5</v>
      </c>
      <c r="EX553" s="31"/>
      <c r="EY553" s="188">
        <v>114.68144044321329</v>
      </c>
      <c r="EZ553" s="189">
        <v>207</v>
      </c>
      <c r="FA553" s="188">
        <v>74.095347501435953</v>
      </c>
      <c r="FB553" s="189">
        <v>129</v>
      </c>
      <c r="FC553" s="38">
        <f>VLOOKUP(A553,[10]Hoja15!$A$1:$D$63,4,0)</f>
        <v>25.068939583855602</v>
      </c>
      <c r="FD553" s="18">
        <f>VLOOKUP(A553,[10]Hoja15!$A$1:$D$63,2,0)</f>
        <v>2</v>
      </c>
      <c r="FE553" s="38">
        <f>VLOOKUP(A553,[10]Hoja16!$A$1:$D$88,4,0)</f>
        <v>426.17197292554528</v>
      </c>
      <c r="FF553" s="18">
        <f>VLOOKUP(A553,[10]Hoja16!$A$1:$D$88,2,0)</f>
        <v>34</v>
      </c>
      <c r="FG553" s="38">
        <f>VLOOKUP(A553,[10]Hoja17!$A$1:$D$33,4,0)</f>
        <v>25.068939583855602</v>
      </c>
      <c r="FH553" s="18">
        <f>VLOOKUP(A553,[10]Hoja17!$A$1:$D$33,2,0)</f>
        <v>2</v>
      </c>
      <c r="FI553" s="38">
        <f>VLOOKUP(A553,[10]Hoja18!$A$1:$D$40,4,0)</f>
        <v>12.534469791927801</v>
      </c>
      <c r="FJ553" s="18">
        <f>VLOOKUP(A553,[10]Hoja18!$A$1:$D$40,2,0)</f>
        <v>1</v>
      </c>
      <c r="FK553" s="38">
        <f>VLOOKUP(A553,[10]Hoja19!$A$1:$D$97,4,0)</f>
        <v>488.84432188518423</v>
      </c>
      <c r="FL553" s="18">
        <f>VLOOKUP(A553,[10]Hoja19!$A$1:$D$97,2,0)</f>
        <v>39</v>
      </c>
      <c r="FM553" s="38">
        <f>VLOOKUP(A553,[10]Hoja20!$A$1:$D$91,4,0)</f>
        <v>263.22386563048383</v>
      </c>
      <c r="FN553" s="18">
        <f>VLOOKUP(A553,[10]Hoja20!$A$1:$D$91,2,0)</f>
        <v>21</v>
      </c>
      <c r="FO553" s="38">
        <f>VLOOKUP(A553,[10]Hoja21!$A$1:$D$101,4,0)</f>
        <v>225.6204562547004</v>
      </c>
      <c r="FP553" s="18">
        <f>VLOOKUP(A553,[10]Hoja21!$A$1:$D$101,2,0)</f>
        <v>18</v>
      </c>
      <c r="FQ553" s="38">
        <f>VLOOKUP(A553,[10]Hoja22!$A$1:$D$60,4,0)</f>
        <v>12.534469791927801</v>
      </c>
      <c r="FR553" s="18">
        <f>VLOOKUP(A553,[10]Hoja22!$A$1:$D$60,2,0)</f>
        <v>1</v>
      </c>
      <c r="FS553" s="38">
        <f>VLOOKUP(A553,'[3]2019'!$A$8:$M$140,13,0)</f>
        <v>4.3336944745395449</v>
      </c>
      <c r="FT553" s="18">
        <f>VLOOKUP(A553,'[3]2019'!$A$8:$M$140,12,0)</f>
        <v>16</v>
      </c>
      <c r="FU553" s="38">
        <f>VLOOKUP(A553,'[3]2019'!$A$8:$O$140,15,0)</f>
        <v>5.4960948799537173</v>
      </c>
      <c r="FV553" s="18">
        <f>VLOOKUP(A553,'[3]2019'!$A$8:$O$140,14,0)</f>
        <v>19</v>
      </c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</row>
    <row r="554" spans="1:243" s="11" customFormat="1" ht="12.75">
      <c r="A554" s="17" t="s">
        <v>1410</v>
      </c>
      <c r="B554" s="18" t="s">
        <v>1411</v>
      </c>
      <c r="C554" s="17" t="s">
        <v>427</v>
      </c>
      <c r="D554" s="25">
        <v>5</v>
      </c>
      <c r="E554" s="27">
        <v>2019</v>
      </c>
      <c r="F554" s="31"/>
      <c r="G554" s="194">
        <v>36394</v>
      </c>
      <c r="H554" s="194">
        <v>17442</v>
      </c>
      <c r="I554" s="194">
        <v>18952</v>
      </c>
      <c r="J554" s="204">
        <v>6531</v>
      </c>
      <c r="K554" s="40">
        <f>VLOOKUP(A554,'[6]1.COBERTURA  DANE'!$B$7:$G$139,5,0)</f>
        <v>6531</v>
      </c>
      <c r="L554" s="26">
        <v>67.650000000000006</v>
      </c>
      <c r="M554" s="32">
        <v>22988</v>
      </c>
      <c r="N554" s="187">
        <v>2725</v>
      </c>
      <c r="O554" s="187">
        <v>1422</v>
      </c>
      <c r="P554" s="187">
        <v>1303</v>
      </c>
      <c r="Q554" s="196">
        <f>VLOOKUP($A554,[7]Hoja1!$A$1:$H$3750,6,0)</f>
        <v>3283</v>
      </c>
      <c r="R554" s="196">
        <f>VLOOKUP($A554,[7]Hoja1!$A$1:$H$3750,7,0)</f>
        <v>1712</v>
      </c>
      <c r="S554" s="196">
        <f>VLOOKUP($A554,[7]Hoja1!$A$1:$H$3750,8,0)</f>
        <v>1571</v>
      </c>
      <c r="T554" s="187">
        <v>2878</v>
      </c>
      <c r="U554" s="187">
        <v>1486</v>
      </c>
      <c r="V554" s="187">
        <v>1392</v>
      </c>
      <c r="W554" s="198">
        <f>VLOOKUP($A554,[7]Hoja1!$A$1:$K$3750,9,0)</f>
        <v>3535</v>
      </c>
      <c r="X554" s="198">
        <f>VLOOKUP($A554,[7]Hoja1!$A$1:$K$3750,10,0)</f>
        <v>1818</v>
      </c>
      <c r="Y554" s="198">
        <f>VLOOKUP($A554,[7]Hoja1!$A$1:$K$3750,11,0)</f>
        <v>1717</v>
      </c>
      <c r="Z554" s="187">
        <v>3094</v>
      </c>
      <c r="AA554" s="187">
        <v>1581</v>
      </c>
      <c r="AB554" s="187">
        <v>1513</v>
      </c>
      <c r="AC554" s="198">
        <f>VLOOKUP(A554,[7]Hoja1!$A$1:$Q$3765,12,0)</f>
        <v>3795</v>
      </c>
      <c r="AD554" s="198">
        <f>VLOOKUP($A554,[7]Hoja1!$A$1:$Q$3765,13,0)</f>
        <v>1941</v>
      </c>
      <c r="AE554" s="198">
        <f>VLOOKUP($A554,[7]Hoja1!$A$1:$Q$3750,14,0)</f>
        <v>1854</v>
      </c>
      <c r="AF554" s="187">
        <v>3177</v>
      </c>
      <c r="AG554" s="187">
        <v>1630</v>
      </c>
      <c r="AH554" s="187">
        <v>1547</v>
      </c>
      <c r="AI554" s="198">
        <f>VLOOKUP($A554,[7]Hoja1!$A$1:$Q$3750,15,0)</f>
        <v>6363</v>
      </c>
      <c r="AJ554" s="198">
        <f>VLOOKUP($A554,[7]Hoja1!$A$1:$Q$3750,16,0)</f>
        <v>3310</v>
      </c>
      <c r="AK554" s="198">
        <f>VLOOKUP($A554,[7]Hoja1!$A$1:$Q$3750,17,0)</f>
        <v>3053</v>
      </c>
      <c r="AL554" s="187">
        <v>2927</v>
      </c>
      <c r="AM554" s="187">
        <v>1528</v>
      </c>
      <c r="AN554" s="187">
        <v>1399</v>
      </c>
      <c r="AO554" s="31"/>
      <c r="AP554" s="31"/>
      <c r="AQ554" s="31"/>
      <c r="AR554" s="31"/>
      <c r="AS554" s="27"/>
      <c r="AT554" s="31"/>
      <c r="AU554" s="31"/>
      <c r="AV554" s="31"/>
      <c r="AW554" s="31"/>
      <c r="AX554" s="38">
        <f>VLOOKUP(A554,[2]INFANTIL!$A$8:$AE$140,31,0)</f>
        <v>9.7323600973236015</v>
      </c>
      <c r="AY554" s="18">
        <f>VLOOKUP(A554,[2]INFANTIL!$A$8:$AE$140,30,0)</f>
        <v>4</v>
      </c>
      <c r="AZ554" s="199">
        <f>VLOOKUP(A554,'[3]2019'!$A$8:$E$140,5,0)</f>
        <v>1.834862385321101</v>
      </c>
      <c r="BA554" s="23">
        <f>VLOOKUP(A554,'[3]2019'!$A$8:$F$140,4,0)</f>
        <v>5</v>
      </c>
      <c r="BB554" s="22">
        <f>VLOOKUP(A554,'[2]MATERNAS DIRECTAS'!$A$8:$AE$140,31,0)</f>
        <v>243.30900243309003</v>
      </c>
      <c r="BC554" s="23">
        <f>VLOOKUP(A554,'[2]MATERNAS DIRECTAS'!$A$8:$AE$140,30,0)</f>
        <v>1</v>
      </c>
      <c r="BD554" s="28">
        <v>0</v>
      </c>
      <c r="BE554" s="27">
        <v>0</v>
      </c>
      <c r="BF554" s="38">
        <f>VLOOKUP(A554,[8]Controles!$A$7:$P$139,12,0)</f>
        <v>5.8394160583941606</v>
      </c>
      <c r="BG554" s="18">
        <f>VLOOKUP(A554,[8]Controles!$A$7:$L$139,11,0)</f>
        <v>24</v>
      </c>
      <c r="BH554" s="38">
        <f>VLOOKUP(A554,[8]Peso!$A$7:$D$139,4,0)</f>
        <v>9.002433090024331</v>
      </c>
      <c r="BI554" s="18">
        <f>VLOOKUP(A554,[8]Peso!$A$7:$D$139,3,0)</f>
        <v>37</v>
      </c>
      <c r="BJ554" s="22">
        <f>VLOOKUP(A554,'[2]EDA &lt; 5AÑOS'!$A$8:$AE$140,31,0)</f>
        <v>0</v>
      </c>
      <c r="BK554" s="23">
        <f>VLOOKUP(A554,'[2]EDA &lt; 5AÑOS'!$A$8:$AE$140,30,0)</f>
        <v>0</v>
      </c>
      <c r="BL554" s="22">
        <f>VLOOKUP(A554,'[2]IRA &lt; 5AÑOS'!$A$8:$AE$140,31,0)</f>
        <v>0</v>
      </c>
      <c r="BM554" s="23">
        <f>VLOOKUP(A554,'[2]IRA &lt; 5AÑOS'!$A$8:$AE$140,30,0)</f>
        <v>0</v>
      </c>
      <c r="BN554" s="18">
        <v>0</v>
      </c>
      <c r="BO554" s="18">
        <v>0</v>
      </c>
      <c r="BP554" s="18">
        <v>0</v>
      </c>
      <c r="BQ554" s="18">
        <v>0</v>
      </c>
      <c r="BR554" s="37">
        <v>0</v>
      </c>
      <c r="BS554" s="26">
        <v>0</v>
      </c>
      <c r="BT554" s="18">
        <v>0</v>
      </c>
      <c r="BU554" s="18">
        <v>0</v>
      </c>
      <c r="BV554" s="201">
        <v>0.32171581769436997</v>
      </c>
      <c r="BW554" s="201">
        <v>1.1233243967828419</v>
      </c>
      <c r="BX554" s="201">
        <v>1.1340482573726542</v>
      </c>
      <c r="BY554" s="201">
        <v>1.126005361930295</v>
      </c>
      <c r="BZ554" s="201">
        <v>1.1501340482573728</v>
      </c>
      <c r="CA554" s="201">
        <v>1.1073298429319371</v>
      </c>
      <c r="CB554" s="201">
        <v>1.1701570680628273</v>
      </c>
      <c r="CC554" s="18">
        <f>VLOOKUP(A554,[9]ESTADISTICAS_EN_EDUCACION_BASIC!$C$3:$AK$127,10,0)</f>
        <v>75</v>
      </c>
      <c r="CD554" s="18" t="str">
        <f>VLOOKUP(A554,[9]ESTADISTICAS_EN_EDUCACION_BASIC!$C$3:$AK$158,5,0)</f>
        <v>63.7</v>
      </c>
      <c r="CE554" s="18" t="str">
        <f>VLOOKUP(A554,[9]ESTADISTICAS_EN_EDUCACION_BASIC!$C$3:$AK$127,17,0)</f>
        <v>4.76</v>
      </c>
      <c r="CF554" s="24"/>
      <c r="CG554" s="24"/>
      <c r="CH554" s="20">
        <v>36.54</v>
      </c>
      <c r="CI554" s="21">
        <v>1</v>
      </c>
      <c r="CJ554" s="38">
        <f>VLOOKUP(A554,'[3]2019'!$A$8:$G$140,7,0)</f>
        <v>0.34746351633078526</v>
      </c>
      <c r="CK554" s="18">
        <f>VLOOKUP(A554,'[3]2019'!$A$9:$G$140,6,0)</f>
        <v>1</v>
      </c>
      <c r="CL554" s="18">
        <v>36.54</v>
      </c>
      <c r="CM554" s="26">
        <v>1</v>
      </c>
      <c r="CN554" s="18">
        <v>146.15</v>
      </c>
      <c r="CO554" s="18">
        <v>4</v>
      </c>
      <c r="CP554" s="18">
        <v>0</v>
      </c>
      <c r="CQ554" s="18">
        <v>0</v>
      </c>
      <c r="CR554" s="38">
        <v>28.29</v>
      </c>
      <c r="CS554" s="26">
        <v>1</v>
      </c>
      <c r="CT554" s="18">
        <v>0</v>
      </c>
      <c r="CU554" s="18">
        <v>0</v>
      </c>
      <c r="CV554" s="26">
        <v>28.29</v>
      </c>
      <c r="CW554" s="26">
        <v>1</v>
      </c>
      <c r="CX554" s="18">
        <v>0</v>
      </c>
      <c r="CY554" s="18">
        <v>0</v>
      </c>
      <c r="CZ554" s="38">
        <v>0</v>
      </c>
      <c r="DA554" s="18">
        <v>0</v>
      </c>
      <c r="DB554" s="38">
        <f>VLOOKUP(A554,'[3]2019'!$A$8:$I$140,9,0)</f>
        <v>0</v>
      </c>
      <c r="DC554" s="18">
        <f>VLOOKUP(A554,'[3]2019'!$A$8:$I$140,8,0)</f>
        <v>0</v>
      </c>
      <c r="DD554" s="18" t="str">
        <f>VLOOKUP(A554,[9]ESTADISTICAS_EN_EDUCACION_BASIC!$C$3:$AK$127,11,0)</f>
        <v>139.1</v>
      </c>
      <c r="DE554" s="18" t="str">
        <f>VLOOKUP($A554,[9]ESTADISTICAS_EN_EDUCACION_BASIC!$C$3:$AK$127,6,0)</f>
        <v>106.5</v>
      </c>
      <c r="DF554" s="18" t="str">
        <f>VLOOKUP($A554,[9]ESTADISTICAS_EN_EDUCACION_BASIC!$C$3:$AK$127,18,0)</f>
        <v>7.37</v>
      </c>
      <c r="DG554" s="18" t="str">
        <f>VLOOKUP($A554,[9]ESTADISTICAS_EN_EDUCACION_BASIC!$C$3:$AK$127,28,0)</f>
        <v>5.58</v>
      </c>
      <c r="DH554" s="38">
        <v>56.58</v>
      </c>
      <c r="DI554" s="18">
        <v>2</v>
      </c>
      <c r="DJ554" s="38">
        <f>VLOOKUP(A554,'[10]AS 6 - 11'!$A$1:$D$84,4,0)</f>
        <v>198.01980198019803</v>
      </c>
      <c r="DK554" s="18">
        <f>VLOOKUP(A554,'[10]AS 6 - 11'!$A$1:$D$84,2,0)</f>
        <v>7</v>
      </c>
      <c r="DL554" s="18">
        <v>0</v>
      </c>
      <c r="DM554" s="18">
        <v>0</v>
      </c>
      <c r="DN554" s="38">
        <v>237.15</v>
      </c>
      <c r="DO554" s="18">
        <v>9</v>
      </c>
      <c r="DP554" s="18">
        <v>0</v>
      </c>
      <c r="DQ554" s="18">
        <v>0</v>
      </c>
      <c r="DR554" s="18">
        <v>0</v>
      </c>
      <c r="DS554" s="18">
        <v>0</v>
      </c>
      <c r="DT554" s="18">
        <v>0</v>
      </c>
      <c r="DU554" s="18">
        <v>0</v>
      </c>
      <c r="DV554" s="18">
        <v>0</v>
      </c>
      <c r="DW554" s="18">
        <v>0</v>
      </c>
      <c r="DX554" s="18">
        <v>0</v>
      </c>
      <c r="DY554" s="18">
        <v>0</v>
      </c>
      <c r="DZ554" s="188">
        <v>5.9484467944481159</v>
      </c>
      <c r="EA554" s="189">
        <v>9</v>
      </c>
      <c r="EB554" s="188">
        <v>59.469941822882994</v>
      </c>
      <c r="EC554" s="189">
        <v>92</v>
      </c>
      <c r="ED554" s="38">
        <f>VLOOKUP(A554,'[3]2019'!$A$8:$K$140,11,0)</f>
        <v>0.62952470884482215</v>
      </c>
      <c r="EE554" s="18">
        <f>VLOOKUP(A554,'[3]2019'!$A$8:$K$140,10,0)</f>
        <v>2</v>
      </c>
      <c r="EF554" s="18" t="str">
        <f>VLOOKUP($A554,[9]ESTADISTICAS_EN_EDUCACION_BASIC!$C$3:$AK$127,11,0)</f>
        <v>139.1</v>
      </c>
      <c r="EG554" s="18" t="str">
        <f>VLOOKUP($A554,[9]ESTADISTICAS_EN_EDUCACION_BASIC!$C$3:$AK$127,7,0)</f>
        <v>73.5</v>
      </c>
      <c r="EH554" s="18" t="str">
        <f>VLOOKUP($A554,[9]ESTADISTICAS_EN_EDUCACION_BASIC!$C$3:$AK$127,18,0)</f>
        <v>7.37</v>
      </c>
      <c r="EI554" s="18" t="str">
        <f>VLOOKUP($A554,[9]ESTADISTICAS_EN_EDUCACION_BASIC!$C$3:$AK$127,29,0)</f>
        <v>10.15</v>
      </c>
      <c r="EJ554" s="31"/>
      <c r="EK554" s="31"/>
      <c r="EL554" s="18" t="str">
        <f>VLOOKUP($A554,[9]ESTADISTICAS_EN_EDUCACION_BASIC!$C$3:$AK$127,13,0)</f>
        <v>77.1</v>
      </c>
      <c r="EM554" s="18" t="str">
        <f>VLOOKUP($A554,[9]ESTADISTICAS_EN_EDUCACION_BASIC!$C$3:$AK$127,8,0)</f>
        <v>35.2</v>
      </c>
      <c r="EN554" s="18" t="str">
        <f>VLOOKUP($A554,[9]ESTADISTICAS_EN_EDUCACION_BASIC!$C$3:$AK$127,20,0)</f>
        <v>7.51</v>
      </c>
      <c r="EO554" s="18" t="str">
        <f>VLOOKUP($A554,[9]ESTADISTICAS_EN_EDUCACION_BASIC!$C$3:$AK$127,30,0)</f>
        <v>9.08</v>
      </c>
      <c r="EP554" s="38">
        <f>VLOOKUP(A554,[10]Hoja2!$A$1:$D$72,4,0)</f>
        <v>237.15415019762847</v>
      </c>
      <c r="EQ554" s="18">
        <f>VLOOKUP(A554,[10]Hoja2!$A$1:$D$72,2,0)</f>
        <v>9</v>
      </c>
      <c r="ER554" s="38">
        <f>VLOOKUP(A554,[10]Hoja3!$A$1:$D$89,4,0)</f>
        <v>500.65876152832675</v>
      </c>
      <c r="ES554" s="18">
        <f>VLOOKUP(A554,[10]Hoja3!$A$1:$D$89,2,0)</f>
        <v>19</v>
      </c>
      <c r="ET554" s="38">
        <f>VLOOKUP(A554,[10]Hoja5!$A$1:$D$76,4,0)</f>
        <v>316.20553359683794</v>
      </c>
      <c r="EU554" s="18">
        <f>VLOOKUP(A554,[10]Hoja5!$A$1:$D$75,2,0)</f>
        <v>12</v>
      </c>
      <c r="EV554" s="38">
        <f>VLOOKUP(A554,[10]Hoja7!$A$1:$D$76,4,0)</f>
        <v>237.15415019762847</v>
      </c>
      <c r="EW554" s="18">
        <f>VLOOKUP(A554,[10]Hoja7!$A$1:$D$77,2,0)</f>
        <v>9</v>
      </c>
      <c r="EX554" s="31"/>
      <c r="EY554" s="188">
        <v>94.353109363831308</v>
      </c>
      <c r="EZ554" s="189">
        <v>132</v>
      </c>
      <c r="FA554" s="188">
        <v>73.359073359073363</v>
      </c>
      <c r="FB554" s="189">
        <v>95</v>
      </c>
      <c r="FC554" s="38">
        <f>VLOOKUP(A554,[10]Hoja15!$A$1:$D$63,4,0)</f>
        <v>31.43171460003143</v>
      </c>
      <c r="FD554" s="18">
        <f>VLOOKUP(A554,[10]Hoja15!$A$1:$D$63,2,0)</f>
        <v>2</v>
      </c>
      <c r="FE554" s="38">
        <f>VLOOKUP(A554,[10]Hoja16!$A$1:$D$88,4,0)</f>
        <v>47.147571900047147</v>
      </c>
      <c r="FF554" s="18">
        <f>VLOOKUP(A554,[10]Hoja16!$A$1:$D$88,2,0)</f>
        <v>3</v>
      </c>
      <c r="FG554" s="18">
        <v>0</v>
      </c>
      <c r="FH554" s="18">
        <v>0</v>
      </c>
      <c r="FI554" s="38">
        <f>VLOOKUP(A554,[10]Hoja18!$A$1:$D$40,4,0)</f>
        <v>15.715857300015715</v>
      </c>
      <c r="FJ554" s="18">
        <f>VLOOKUP(A554,[10]Hoja18!$A$1:$D$40,2,0)</f>
        <v>1</v>
      </c>
      <c r="FK554" s="38">
        <f>VLOOKUP(A554,[10]Hoja19!$A$1:$D$97,4,0)</f>
        <v>94.295143800094294</v>
      </c>
      <c r="FL554" s="18">
        <f>VLOOKUP(A554,[10]Hoja19!$A$1:$D$97,2,0)</f>
        <v>6</v>
      </c>
      <c r="FM554" s="38">
        <f>VLOOKUP(A554,[10]Hoja20!$A$1:$D$91,4,0)</f>
        <v>141.44271570014143</v>
      </c>
      <c r="FN554" s="18">
        <f>VLOOKUP(A554,[10]Hoja20!$A$1:$D$91,2,0)</f>
        <v>9</v>
      </c>
      <c r="FO554" s="38">
        <f>VLOOKUP(A554,[10]Hoja21!$A$1:$D$101,4,0)</f>
        <v>581.48672010058146</v>
      </c>
      <c r="FP554" s="18">
        <f>VLOOKUP(A554,[10]Hoja21!$A$1:$D$101,2,0)</f>
        <v>37</v>
      </c>
      <c r="FQ554" s="38">
        <v>0</v>
      </c>
      <c r="FR554" s="18">
        <v>0</v>
      </c>
      <c r="FS554" s="38">
        <f>VLOOKUP(A554,'[3]2019'!$A$8:$M$140,13,0)</f>
        <v>2.0498804236419543</v>
      </c>
      <c r="FT554" s="18">
        <f>VLOOKUP(A554,'[3]2019'!$A$8:$M$140,12,0)</f>
        <v>6</v>
      </c>
      <c r="FU554" s="38">
        <f>VLOOKUP(A554,'[3]2019'!$A$8:$O$140,15,0)</f>
        <v>0.7399186089530152</v>
      </c>
      <c r="FV554" s="18">
        <f>VLOOKUP(A554,'[3]2019'!$A$8:$O$140,14,0)</f>
        <v>2</v>
      </c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31"/>
      <c r="GY554" s="31"/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31"/>
      <c r="HL554" s="31"/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31"/>
      <c r="HY554" s="31"/>
      <c r="HZ554" s="31"/>
      <c r="IA554" s="31"/>
      <c r="IB554" s="31"/>
      <c r="IC554" s="31"/>
      <c r="ID554" s="31"/>
      <c r="IE554" s="31"/>
      <c r="IF554" s="31"/>
      <c r="IG554" s="31"/>
      <c r="IH554" s="31"/>
      <c r="II554" s="31"/>
    </row>
    <row r="555" spans="1:243" s="11" customFormat="1" ht="12.75">
      <c r="A555" s="17" t="s">
        <v>1418</v>
      </c>
      <c r="B555" s="18" t="s">
        <v>1419</v>
      </c>
      <c r="C555" s="17" t="s">
        <v>441</v>
      </c>
      <c r="D555" s="25">
        <v>6</v>
      </c>
      <c r="E555" s="27">
        <v>2019</v>
      </c>
      <c r="F555" s="31"/>
      <c r="G555" s="194">
        <v>15293</v>
      </c>
      <c r="H555" s="194">
        <v>6713</v>
      </c>
      <c r="I555" s="194">
        <v>8580</v>
      </c>
      <c r="J555" s="200">
        <v>18.760000000000002</v>
      </c>
      <c r="K555" s="40">
        <f>VLOOKUP(A555,'[6]1.COBERTURA  DANE'!$B$7:$G$139,5,0)</f>
        <v>2847</v>
      </c>
      <c r="L555" s="26">
        <v>49.55</v>
      </c>
      <c r="M555" s="32">
        <v>7517</v>
      </c>
      <c r="N555" s="187">
        <v>1096</v>
      </c>
      <c r="O555" s="187">
        <v>526</v>
      </c>
      <c r="P555" s="187">
        <v>570</v>
      </c>
      <c r="Q555" s="196">
        <f>VLOOKUP($A555,[7]Hoja1!$A$1:$H$3750,6,0)</f>
        <v>1315</v>
      </c>
      <c r="R555" s="196">
        <f>VLOOKUP($A555,[7]Hoja1!$A$1:$H$3750,7,0)</f>
        <v>632</v>
      </c>
      <c r="S555" s="196">
        <f>VLOOKUP($A555,[7]Hoja1!$A$1:$H$3750,8,0)</f>
        <v>683</v>
      </c>
      <c r="T555" s="187">
        <v>1109</v>
      </c>
      <c r="U555" s="187">
        <v>541</v>
      </c>
      <c r="V555" s="187">
        <v>568</v>
      </c>
      <c r="W555" s="198">
        <f>VLOOKUP($A555,[7]Hoja1!$A$1:$K$3750,9,0)</f>
        <v>1342</v>
      </c>
      <c r="X555" s="198">
        <f>VLOOKUP($A555,[7]Hoja1!$A$1:$K$3750,10,0)</f>
        <v>660</v>
      </c>
      <c r="Y555" s="198">
        <f>VLOOKUP($A555,[7]Hoja1!$A$1:$K$3750,11,0)</f>
        <v>682</v>
      </c>
      <c r="Z555" s="187">
        <v>1139</v>
      </c>
      <c r="AA555" s="187">
        <v>572</v>
      </c>
      <c r="AB555" s="187">
        <v>567</v>
      </c>
      <c r="AC555" s="198">
        <f>VLOOKUP(A555,[7]Hoja1!$A$1:$Q$3765,12,0)</f>
        <v>1381</v>
      </c>
      <c r="AD555" s="198">
        <f>VLOOKUP($A555,[7]Hoja1!$A$1:$Q$3765,13,0)</f>
        <v>704</v>
      </c>
      <c r="AE555" s="198">
        <f>VLOOKUP($A555,[7]Hoja1!$A$1:$Q$3750,14,0)</f>
        <v>677</v>
      </c>
      <c r="AF555" s="187">
        <v>1157</v>
      </c>
      <c r="AG555" s="187">
        <v>595</v>
      </c>
      <c r="AH555" s="187">
        <v>562</v>
      </c>
      <c r="AI555" s="198">
        <f>VLOOKUP($A555,[7]Hoja1!$A$1:$Q$3750,15,0)</f>
        <v>2557</v>
      </c>
      <c r="AJ555" s="198">
        <f>VLOOKUP($A555,[7]Hoja1!$A$1:$Q$3750,16,0)</f>
        <v>1307</v>
      </c>
      <c r="AK555" s="198">
        <f>VLOOKUP($A555,[7]Hoja1!$A$1:$Q$3750,17,0)</f>
        <v>1250</v>
      </c>
      <c r="AL555" s="187">
        <v>1182</v>
      </c>
      <c r="AM555" s="187">
        <v>604</v>
      </c>
      <c r="AN555" s="187">
        <v>578</v>
      </c>
      <c r="AO555" s="31"/>
      <c r="AP555" s="31"/>
      <c r="AQ555" s="31"/>
      <c r="AR555" s="31"/>
      <c r="AS555" s="27"/>
      <c r="AT555" s="31"/>
      <c r="AU555" s="31"/>
      <c r="AV555" s="31"/>
      <c r="AW555" s="31"/>
      <c r="AX555" s="38">
        <f>VLOOKUP(A555,[2]INFANTIL!$A$8:$AE$140,31,0)</f>
        <v>16</v>
      </c>
      <c r="AY555" s="18">
        <f>VLOOKUP(A555,[2]INFANTIL!$A$8:$AE$140,30,0)</f>
        <v>2</v>
      </c>
      <c r="AZ555" s="199">
        <f>VLOOKUP(A555,'[3]2019'!$A$8:$E$140,5,0)</f>
        <v>1.8248175182481752</v>
      </c>
      <c r="BA555" s="23">
        <f>VLOOKUP(A555,'[3]2019'!$A$8:$F$140,4,0)</f>
        <v>2</v>
      </c>
      <c r="BB555" s="22">
        <f>VLOOKUP(A555,'[2]MATERNAS DIRECTAS'!$A$8:$AE$140,31,0)</f>
        <v>0</v>
      </c>
      <c r="BC555" s="23">
        <f>VLOOKUP(A555,'[2]MATERNAS DIRECTAS'!$A$8:$AE$140,30,0)</f>
        <v>0</v>
      </c>
      <c r="BD555" s="28">
        <v>0</v>
      </c>
      <c r="BE555" s="27">
        <v>0</v>
      </c>
      <c r="BF555" s="38">
        <f>VLOOKUP(A555,[8]Controles!$A$7:$P$139,12,0)</f>
        <v>7.1999999999999993</v>
      </c>
      <c r="BG555" s="18">
        <f>VLOOKUP(A555,[8]Controles!$A$7:$L$139,11,0)</f>
        <v>9</v>
      </c>
      <c r="BH555" s="38">
        <f>VLOOKUP(A555,[8]Peso!$A$7:$D$139,4,0)</f>
        <v>8</v>
      </c>
      <c r="BI555" s="18">
        <f>VLOOKUP(A555,[8]Peso!$A$7:$D$139,3,0)</f>
        <v>10</v>
      </c>
      <c r="BJ555" s="22">
        <f>VLOOKUP(A555,'[2]EDA &lt; 5AÑOS'!$A$8:$AE$140,31,0)</f>
        <v>0</v>
      </c>
      <c r="BK555" s="23">
        <f>VLOOKUP(A555,'[2]EDA &lt; 5AÑOS'!$A$8:$AE$140,30,0)</f>
        <v>0</v>
      </c>
      <c r="BL555" s="22">
        <f>VLOOKUP(A555,'[2]IRA &lt; 5AÑOS'!$A$8:$AE$140,31,0)</f>
        <v>0</v>
      </c>
      <c r="BM555" s="23">
        <f>VLOOKUP(A555,'[2]IRA &lt; 5AÑOS'!$A$8:$AE$140,30,0)</f>
        <v>0</v>
      </c>
      <c r="BN555" s="18">
        <v>0</v>
      </c>
      <c r="BO555" s="18">
        <v>0</v>
      </c>
      <c r="BP555" s="18">
        <v>0</v>
      </c>
      <c r="BQ555" s="18">
        <v>0</v>
      </c>
      <c r="BR555" s="37">
        <v>0</v>
      </c>
      <c r="BS555" s="26">
        <v>0</v>
      </c>
      <c r="BT555" s="18">
        <v>0</v>
      </c>
      <c r="BU555" s="18">
        <v>0</v>
      </c>
      <c r="BV555" s="201">
        <v>0.1984126984126984</v>
      </c>
      <c r="BW555" s="201">
        <v>1.1746031746031746</v>
      </c>
      <c r="BX555" s="201">
        <v>1.0396825396825398</v>
      </c>
      <c r="BY555" s="201">
        <v>1.1746031746031746</v>
      </c>
      <c r="BZ555" s="201">
        <v>1.0476190476190477</v>
      </c>
      <c r="CA555" s="201">
        <v>1.069767441860465</v>
      </c>
      <c r="CB555" s="201">
        <v>1.0775193798449612</v>
      </c>
      <c r="CC555" s="18" t="str">
        <f>VLOOKUP(A555,[9]ESTADISTICAS_EN_EDUCACION_BASIC!$C$3:$AK$127,10,0)</f>
        <v>109.1</v>
      </c>
      <c r="CD555" s="18" t="str">
        <f>VLOOKUP(A555,[9]ESTADISTICAS_EN_EDUCACION_BASIC!$C$3:$AK$158,5,0)</f>
        <v>77.7</v>
      </c>
      <c r="CE555" s="18" t="str">
        <f>VLOOKUP(A555,[9]ESTADISTICAS_EN_EDUCACION_BASIC!$C$3:$AK$127,17,0)</f>
        <v>1.04</v>
      </c>
      <c r="CF555" s="24"/>
      <c r="CG555" s="24"/>
      <c r="CH555" s="20" t="e">
        <f>VLOOKUP(A555,#REF!,4,0)</f>
        <v>#REF!</v>
      </c>
      <c r="CI555" s="21" t="e">
        <f>VLOOKUP(A555,#REF!,2,0)</f>
        <v>#REF!</v>
      </c>
      <c r="CJ555" s="38">
        <f>VLOOKUP(A555,'[3]2019'!$A$8:$G$140,7,0)</f>
        <v>0.90171325518485113</v>
      </c>
      <c r="CK555" s="18">
        <f>VLOOKUP(A555,'[3]2019'!$A$9:$G$140,6,0)</f>
        <v>1</v>
      </c>
      <c r="CL555" s="18">
        <v>91.32</v>
      </c>
      <c r="CM555" s="26">
        <v>1</v>
      </c>
      <c r="CN555" s="38">
        <v>365.3</v>
      </c>
      <c r="CO555" s="18">
        <v>4</v>
      </c>
      <c r="CP555" s="18">
        <v>0</v>
      </c>
      <c r="CQ555" s="18">
        <v>0</v>
      </c>
      <c r="CR555" s="18">
        <v>0</v>
      </c>
      <c r="CS555" s="26">
        <v>0</v>
      </c>
      <c r="CT555" s="18">
        <v>0</v>
      </c>
      <c r="CU555" s="18">
        <v>0</v>
      </c>
      <c r="CV555" s="18">
        <v>0</v>
      </c>
      <c r="CW555" s="18">
        <v>0</v>
      </c>
      <c r="CX555" s="18">
        <v>0</v>
      </c>
      <c r="CY555" s="18">
        <v>0</v>
      </c>
      <c r="CZ555" s="38">
        <v>0</v>
      </c>
      <c r="DA555" s="18">
        <v>0</v>
      </c>
      <c r="DB555" s="38">
        <f>VLOOKUP(A555,'[3]2019'!$A$8:$I$140,9,0)</f>
        <v>0</v>
      </c>
      <c r="DC555" s="18">
        <f>VLOOKUP(A555,'[3]2019'!$A$8:$I$140,8,0)</f>
        <v>0</v>
      </c>
      <c r="DD555" s="18" t="str">
        <f>VLOOKUP(A555,[9]ESTADISTICAS_EN_EDUCACION_BASIC!$C$3:$AK$127,11,0)</f>
        <v>119.4</v>
      </c>
      <c r="DE555" s="18" t="str">
        <f>VLOOKUP($A555,[9]ESTADISTICAS_EN_EDUCACION_BASIC!$C$3:$AK$127,6,0)</f>
        <v>92.9</v>
      </c>
      <c r="DF555" s="18" t="str">
        <f>VLOOKUP($A555,[9]ESTADISTICAS_EN_EDUCACION_BASIC!$C$3:$AK$127,18,0)</f>
        <v>4.04</v>
      </c>
      <c r="DG555" s="18" t="str">
        <f>VLOOKUP($A555,[9]ESTADISTICAS_EN_EDUCACION_BASIC!$C$3:$AK$127,28,0)</f>
        <v>4.79</v>
      </c>
      <c r="DH555" s="38">
        <v>0</v>
      </c>
      <c r="DI555" s="18">
        <v>0</v>
      </c>
      <c r="DJ555" s="38">
        <v>0</v>
      </c>
      <c r="DK555" s="18">
        <v>0</v>
      </c>
      <c r="DL555" s="38">
        <f>VLOOKUP(A555,'[10]VIPNAL 6 - 11'!$A$1:$D$28,4,0)</f>
        <v>74.515648286140092</v>
      </c>
      <c r="DM555" s="18">
        <f>VLOOKUP(A555,'[10]VIPNAL 6 - 11'!$A$1:$D$28,2,0)</f>
        <v>1</v>
      </c>
      <c r="DN555" s="38">
        <v>0</v>
      </c>
      <c r="DO555" s="18">
        <v>0</v>
      </c>
      <c r="DP555" s="18">
        <v>0</v>
      </c>
      <c r="DQ555" s="18">
        <v>0</v>
      </c>
      <c r="DR555" s="18">
        <v>0</v>
      </c>
      <c r="DS555" s="18">
        <v>0</v>
      </c>
      <c r="DT555" s="18">
        <v>0</v>
      </c>
      <c r="DU555" s="18">
        <v>0</v>
      </c>
      <c r="DV555" s="18">
        <v>0</v>
      </c>
      <c r="DW555" s="18">
        <v>0</v>
      </c>
      <c r="DX555" s="18">
        <v>0</v>
      </c>
      <c r="DY555" s="18">
        <v>0</v>
      </c>
      <c r="DZ555" s="188">
        <v>1.7636684303350969</v>
      </c>
      <c r="EA555" s="189">
        <v>1</v>
      </c>
      <c r="EB555" s="188">
        <v>56.939501779359425</v>
      </c>
      <c r="EC555" s="189">
        <v>32</v>
      </c>
      <c r="ED555" s="38">
        <f>VLOOKUP(A555,'[3]2019'!$A$8:$K$140,11,0)</f>
        <v>1.7286084701815039</v>
      </c>
      <c r="EE555" s="18">
        <f>VLOOKUP(A555,'[3]2019'!$A$8:$K$140,10,0)</f>
        <v>2</v>
      </c>
      <c r="EF555" s="18" t="str">
        <f>VLOOKUP($A555,[9]ESTADISTICAS_EN_EDUCACION_BASIC!$C$3:$AK$127,11,0)</f>
        <v>119.4</v>
      </c>
      <c r="EG555" s="18" t="str">
        <f>VLOOKUP($A555,[9]ESTADISTICAS_EN_EDUCACION_BASIC!$C$3:$AK$127,7,0)</f>
        <v>77.1</v>
      </c>
      <c r="EH555" s="18" t="str">
        <f>VLOOKUP($A555,[9]ESTADISTICAS_EN_EDUCACION_BASIC!$C$3:$AK$127,18,0)</f>
        <v>4.04</v>
      </c>
      <c r="EI555" s="18" t="str">
        <f>VLOOKUP($A555,[9]ESTADISTICAS_EN_EDUCACION_BASIC!$C$3:$AK$127,29,0)</f>
        <v>4.61</v>
      </c>
      <c r="EJ555" s="31"/>
      <c r="EK555" s="31"/>
      <c r="EL555" s="18" t="str">
        <f>VLOOKUP($A555,[9]ESTADISTICAS_EN_EDUCACION_BASIC!$C$3:$AK$127,13,0)</f>
        <v>102.6</v>
      </c>
      <c r="EM555" s="18" t="str">
        <f>VLOOKUP($A555,[9]ESTADISTICAS_EN_EDUCACION_BASIC!$C$3:$AK$127,8,0)</f>
        <v>49.1</v>
      </c>
      <c r="EN555" s="18" t="str">
        <f>VLOOKUP($A555,[9]ESTADISTICAS_EN_EDUCACION_BASIC!$C$3:$AK$127,20,0)</f>
        <v>1.79</v>
      </c>
      <c r="EO555" s="18" t="str">
        <f>VLOOKUP($A555,[9]ESTADISTICAS_EN_EDUCACION_BASIC!$C$3:$AK$127,30,0)</f>
        <v>7.83</v>
      </c>
      <c r="EP555" s="18">
        <v>0</v>
      </c>
      <c r="EQ555" s="18">
        <v>0</v>
      </c>
      <c r="ER555" s="38">
        <f>VLOOKUP(A555,[10]Hoja3!$A$1:$D$89,4,0)</f>
        <v>289.64518464880518</v>
      </c>
      <c r="ES555" s="18">
        <f>VLOOKUP(A555,[10]Hoja3!$A$1:$D$89,2,0)</f>
        <v>4</v>
      </c>
      <c r="ET555" s="38">
        <v>0</v>
      </c>
      <c r="EU555" s="18">
        <v>0</v>
      </c>
      <c r="EV555" s="38">
        <v>0</v>
      </c>
      <c r="EW555" s="18">
        <v>0</v>
      </c>
      <c r="EX555" s="31"/>
      <c r="EY555" s="188">
        <v>55.363321799307961</v>
      </c>
      <c r="EZ555" s="189">
        <v>32</v>
      </c>
      <c r="FA555" s="188">
        <v>41.366906474820141</v>
      </c>
      <c r="FB555" s="189">
        <v>23</v>
      </c>
      <c r="FC555" s="18">
        <v>0</v>
      </c>
      <c r="FD555" s="18">
        <v>0</v>
      </c>
      <c r="FE555" s="38">
        <f>VLOOKUP(A555,[10]Hoja16!$A$1:$D$88,4,0)</f>
        <v>273.75831052014081</v>
      </c>
      <c r="FF555" s="18">
        <f>VLOOKUP(A555,[10]Hoja16!$A$1:$D$88,2,0)</f>
        <v>7</v>
      </c>
      <c r="FG555" s="18">
        <v>0</v>
      </c>
      <c r="FH555" s="18">
        <v>0</v>
      </c>
      <c r="FI555" s="18">
        <v>0</v>
      </c>
      <c r="FJ555" s="18">
        <v>0</v>
      </c>
      <c r="FK555" s="38">
        <f>VLOOKUP(A555,[10]Hoja19!$A$1:$D$97,4,0)</f>
        <v>273.75831052014081</v>
      </c>
      <c r="FL555" s="18">
        <f>VLOOKUP(A555,[10]Hoja19!$A$1:$D$97,2,0)</f>
        <v>7</v>
      </c>
      <c r="FM555" s="38">
        <f>VLOOKUP(A555,[10]Hoja20!$A$1:$D$91,4,0)</f>
        <v>117.32499022291748</v>
      </c>
      <c r="FN555" s="18">
        <f>VLOOKUP(A555,[10]Hoja20!$A$1:$D$91,2,0)</f>
        <v>3</v>
      </c>
      <c r="FO555" s="38">
        <f>VLOOKUP(A555,[10]Hoja21!$A$1:$D$101,4,0)</f>
        <v>117.32499022291748</v>
      </c>
      <c r="FP555" s="18">
        <f>VLOOKUP(A555,[10]Hoja21!$A$1:$D$101,2,0)</f>
        <v>3</v>
      </c>
      <c r="FQ555" s="38">
        <f>VLOOKUP(A555,[10]Hoja22!$A$1:$D$60,4,0)</f>
        <v>39.108330074305826</v>
      </c>
      <c r="FR555" s="18">
        <f>VLOOKUP(A555,[10]Hoja22!$A$1:$D$60,2,0)</f>
        <v>1</v>
      </c>
      <c r="FS555" s="38">
        <f>VLOOKUP(A555,'[3]2019'!$A$8:$M$140,13,0)</f>
        <v>2.5380710659898473</v>
      </c>
      <c r="FT555" s="18">
        <f>VLOOKUP(A555,'[3]2019'!$A$8:$M$140,12,0)</f>
        <v>3</v>
      </c>
      <c r="FU555" s="38">
        <f>VLOOKUP(A555,'[3]2019'!$A$8:$O$140,15,0)</f>
        <v>2.6525198938992043</v>
      </c>
      <c r="FV555" s="18">
        <f>VLOOKUP(A555,'[3]2019'!$A$8:$O$140,14,0)</f>
        <v>3</v>
      </c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</row>
    <row r="556" spans="1:243" s="11" customFormat="1" ht="12.75">
      <c r="A556" s="17" t="s">
        <v>1422</v>
      </c>
      <c r="B556" s="18" t="s">
        <v>1423</v>
      </c>
      <c r="C556" s="17" t="s">
        <v>466</v>
      </c>
      <c r="D556" s="25">
        <v>6</v>
      </c>
      <c r="E556" s="27">
        <v>2019</v>
      </c>
      <c r="F556" s="31"/>
      <c r="G556" s="194">
        <v>16193</v>
      </c>
      <c r="H556" s="194">
        <v>7404</v>
      </c>
      <c r="I556" s="194">
        <v>8789</v>
      </c>
      <c r="J556" s="200">
        <v>29.24</v>
      </c>
      <c r="K556" s="40">
        <f>VLOOKUP(A556,'[6]1.COBERTURA  DANE'!$B$7:$G$139,5,0)</f>
        <v>4111</v>
      </c>
      <c r="L556" s="26">
        <v>63.89</v>
      </c>
      <c r="M556" s="32">
        <v>8982</v>
      </c>
      <c r="N556" s="187">
        <v>905</v>
      </c>
      <c r="O556" s="187">
        <v>472</v>
      </c>
      <c r="P556" s="187">
        <v>433</v>
      </c>
      <c r="Q556" s="196">
        <f>VLOOKUP($A556,[7]Hoja1!$A$1:$H$3750,6,0)</f>
        <v>1098</v>
      </c>
      <c r="R556" s="196">
        <f>VLOOKUP($A556,[7]Hoja1!$A$1:$H$3750,7,0)</f>
        <v>571</v>
      </c>
      <c r="S556" s="196">
        <f>VLOOKUP($A556,[7]Hoja1!$A$1:$H$3750,8,0)</f>
        <v>527</v>
      </c>
      <c r="T556" s="187">
        <v>1049</v>
      </c>
      <c r="U556" s="187">
        <v>539</v>
      </c>
      <c r="V556" s="187">
        <v>510</v>
      </c>
      <c r="W556" s="198">
        <f>VLOOKUP($A556,[7]Hoja1!$A$1:$K$3750,9,0)</f>
        <v>1327</v>
      </c>
      <c r="X556" s="198">
        <f>VLOOKUP($A556,[7]Hoja1!$A$1:$K$3750,10,0)</f>
        <v>681</v>
      </c>
      <c r="Y556" s="198">
        <f>VLOOKUP($A556,[7]Hoja1!$A$1:$K$3750,11,0)</f>
        <v>646</v>
      </c>
      <c r="Z556" s="187">
        <v>1209</v>
      </c>
      <c r="AA556" s="187">
        <v>617</v>
      </c>
      <c r="AB556" s="187">
        <v>592</v>
      </c>
      <c r="AC556" s="198">
        <f>VLOOKUP(A556,[7]Hoja1!$A$1:$Q$3765,12,0)</f>
        <v>1486</v>
      </c>
      <c r="AD556" s="198">
        <f>VLOOKUP($A556,[7]Hoja1!$A$1:$Q$3765,13,0)</f>
        <v>756</v>
      </c>
      <c r="AE556" s="198">
        <f>VLOOKUP($A556,[7]Hoja1!$A$1:$Q$3750,14,0)</f>
        <v>730</v>
      </c>
      <c r="AF556" s="187">
        <v>1226</v>
      </c>
      <c r="AG556" s="187">
        <v>623</v>
      </c>
      <c r="AH556" s="187">
        <v>603</v>
      </c>
      <c r="AI556" s="198">
        <f>VLOOKUP($A556,[7]Hoja1!$A$1:$Q$3750,15,0)</f>
        <v>2336</v>
      </c>
      <c r="AJ556" s="198">
        <f>VLOOKUP($A556,[7]Hoja1!$A$1:$Q$3750,16,0)</f>
        <v>1200</v>
      </c>
      <c r="AK556" s="198">
        <f>VLOOKUP($A556,[7]Hoja1!$A$1:$Q$3750,17,0)</f>
        <v>1136</v>
      </c>
      <c r="AL556" s="187">
        <v>1086</v>
      </c>
      <c r="AM556" s="187">
        <v>556</v>
      </c>
      <c r="AN556" s="187">
        <v>530</v>
      </c>
      <c r="AO556" s="31"/>
      <c r="AP556" s="31"/>
      <c r="AQ556" s="31"/>
      <c r="AR556" s="31"/>
      <c r="AS556" s="27"/>
      <c r="AT556" s="31"/>
      <c r="AU556" s="31"/>
      <c r="AV556" s="31"/>
      <c r="AW556" s="31"/>
      <c r="AX556" s="38">
        <f>VLOOKUP(A556,[2]INFANTIL!$A$8:$AE$140,31,0)</f>
        <v>35.398230088495573</v>
      </c>
      <c r="AY556" s="18">
        <f>VLOOKUP(A556,[2]INFANTIL!$A$8:$AE$140,30,0)</f>
        <v>4</v>
      </c>
      <c r="AZ556" s="199">
        <f>VLOOKUP(A556,'[3]2019'!$A$8:$E$140,5,0)</f>
        <v>4.4198895027624312</v>
      </c>
      <c r="BA556" s="23">
        <f>VLOOKUP(A556,'[3]2019'!$A$8:$F$140,4,0)</f>
        <v>4</v>
      </c>
      <c r="BB556" s="22">
        <f>VLOOKUP(A556,'[2]MATERNAS DIRECTAS'!$A$8:$AE$140,31,0)</f>
        <v>884.95575221238937</v>
      </c>
      <c r="BC556" s="23">
        <f>VLOOKUP(A556,'[2]MATERNAS DIRECTAS'!$A$8:$AE$140,30,0)</f>
        <v>1</v>
      </c>
      <c r="BD556" s="28">
        <v>0</v>
      </c>
      <c r="BE556" s="29">
        <v>0</v>
      </c>
      <c r="BF556" s="38">
        <f>VLOOKUP(A556,[8]Controles!$A$7:$P$139,12,0)</f>
        <v>7.0796460176991154</v>
      </c>
      <c r="BG556" s="18">
        <f>VLOOKUP(A556,[8]Controles!$A$7:$L$139,11,0)</f>
        <v>8</v>
      </c>
      <c r="BH556" s="38">
        <f>VLOOKUP(A556,[8]Peso!$A$7:$D$139,4,0)</f>
        <v>10.619469026548673</v>
      </c>
      <c r="BI556" s="18">
        <f>VLOOKUP(A556,[8]Peso!$A$7:$D$139,3,0)</f>
        <v>12</v>
      </c>
      <c r="BJ556" s="22">
        <f>VLOOKUP(A556,'[2]EDA &lt; 5AÑOS'!$A$8:$AE$140,31,0)</f>
        <v>0</v>
      </c>
      <c r="BK556" s="23">
        <f>VLOOKUP(A556,'[2]EDA &lt; 5AÑOS'!$A$8:$AE$140,30,0)</f>
        <v>0</v>
      </c>
      <c r="BL556" s="22">
        <f>VLOOKUP(A556,'[2]IRA &lt; 5AÑOS'!$A$8:$AE$140,31,0)</f>
        <v>0</v>
      </c>
      <c r="BM556" s="23">
        <f>VLOOKUP(A556,'[2]IRA &lt; 5AÑOS'!$A$8:$AE$140,30,0)</f>
        <v>0</v>
      </c>
      <c r="BN556" s="18">
        <v>0</v>
      </c>
      <c r="BO556" s="18">
        <v>0</v>
      </c>
      <c r="BP556" s="18">
        <v>0</v>
      </c>
      <c r="BQ556" s="18">
        <v>0</v>
      </c>
      <c r="BR556" s="37">
        <v>0</v>
      </c>
      <c r="BS556" s="26">
        <v>0</v>
      </c>
      <c r="BT556" s="18">
        <v>0</v>
      </c>
      <c r="BU556" s="18">
        <v>0</v>
      </c>
      <c r="BV556" s="201">
        <v>0.37121212121212122</v>
      </c>
      <c r="BW556" s="201">
        <v>1.0454545454545454</v>
      </c>
      <c r="BX556" s="201">
        <v>1.0151515151515151</v>
      </c>
      <c r="BY556" s="201">
        <v>1.0454545454545454</v>
      </c>
      <c r="BZ556" s="201">
        <v>1.0227272727272727</v>
      </c>
      <c r="CA556" s="201">
        <v>0.96350364963503654</v>
      </c>
      <c r="CB556" s="201">
        <v>1.1386861313868613</v>
      </c>
      <c r="CC556" s="18">
        <f>VLOOKUP(A556,[9]ESTADISTICAS_EN_EDUCACION_BASIC!$C$3:$AK$127,10,0)</f>
        <v>88</v>
      </c>
      <c r="CD556" s="18" t="str">
        <f>VLOOKUP(A556,[9]ESTADISTICAS_EN_EDUCACION_BASIC!$C$3:$AK$158,5,0)</f>
        <v>55.4</v>
      </c>
      <c r="CE556" s="18" t="str">
        <f>VLOOKUP(A556,[9]ESTADISTICAS_EN_EDUCACION_BASIC!$C$3:$AK$127,17,0)</f>
        <v>4.85</v>
      </c>
      <c r="CF556" s="24"/>
      <c r="CG556" s="24"/>
      <c r="CH556" s="20">
        <v>0</v>
      </c>
      <c r="CI556" s="21">
        <v>0</v>
      </c>
      <c r="CJ556" s="38">
        <f>VLOOKUP(A556,'[3]2019'!$A$8:$G$140,7,0)</f>
        <v>0</v>
      </c>
      <c r="CK556" s="18">
        <f>VLOOKUP(A556,'[3]2019'!$A$9:$G$140,6,0)</f>
        <v>0</v>
      </c>
      <c r="CL556" s="18">
        <v>0</v>
      </c>
      <c r="CM556" s="26">
        <v>0</v>
      </c>
      <c r="CN556" s="18">
        <v>0</v>
      </c>
      <c r="CO556" s="18">
        <v>0</v>
      </c>
      <c r="CP556" s="18">
        <v>0</v>
      </c>
      <c r="CQ556" s="18">
        <v>0</v>
      </c>
      <c r="CR556" s="18">
        <v>0</v>
      </c>
      <c r="CS556" s="26">
        <v>0</v>
      </c>
      <c r="CT556" s="18">
        <v>0</v>
      </c>
      <c r="CU556" s="18">
        <v>0</v>
      </c>
      <c r="CV556" s="18">
        <v>0</v>
      </c>
      <c r="CW556" s="18">
        <v>0</v>
      </c>
      <c r="CX556" s="18">
        <v>0</v>
      </c>
      <c r="CY556" s="18">
        <v>0</v>
      </c>
      <c r="CZ556" s="38">
        <v>0</v>
      </c>
      <c r="DA556" s="18">
        <v>0</v>
      </c>
      <c r="DB556" s="38">
        <f>VLOOKUP(A556,'[3]2019'!$A$8:$I$140,9,0)</f>
        <v>0.82712985938792394</v>
      </c>
      <c r="DC556" s="18">
        <f>VLOOKUP(A556,'[3]2019'!$A$8:$I$140,8,0)</f>
        <v>1</v>
      </c>
      <c r="DD556" s="18" t="str">
        <f>VLOOKUP(A556,[9]ESTADISTICAS_EN_EDUCACION_BASIC!$C$3:$AK$127,11,0)</f>
        <v>137.4</v>
      </c>
      <c r="DE556" s="18">
        <f>VLOOKUP($A556,[9]ESTADISTICAS_EN_EDUCACION_BASIC!$C$3:$AK$127,6,0)</f>
        <v>105</v>
      </c>
      <c r="DF556" s="18" t="str">
        <f>VLOOKUP($A556,[9]ESTADISTICAS_EN_EDUCACION_BASIC!$C$3:$AK$127,18,0)</f>
        <v>6.14</v>
      </c>
      <c r="DG556" s="18" t="str">
        <f>VLOOKUP($A556,[9]ESTADISTICAS_EN_EDUCACION_BASIC!$C$3:$AK$127,28,0)</f>
        <v>3.83</v>
      </c>
      <c r="DH556" s="38">
        <v>0</v>
      </c>
      <c r="DI556" s="18">
        <v>0</v>
      </c>
      <c r="DJ556" s="38">
        <v>0</v>
      </c>
      <c r="DK556" s="18">
        <v>0</v>
      </c>
      <c r="DL556" s="18">
        <v>0</v>
      </c>
      <c r="DM556" s="18">
        <v>0</v>
      </c>
      <c r="DN556" s="38">
        <v>0</v>
      </c>
      <c r="DO556" s="18">
        <v>0</v>
      </c>
      <c r="DP556" s="38">
        <f>VLOOKUP(A556,[10]Hoja10!$A$1:$D$61,4,0)</f>
        <v>67.294751009421262</v>
      </c>
      <c r="DQ556" s="18">
        <f>VLOOKUP(A556,[10]Hoja10!$A$1:$D$61,2,0)</f>
        <v>1</v>
      </c>
      <c r="DR556" s="18">
        <v>0</v>
      </c>
      <c r="DS556" s="18">
        <v>0</v>
      </c>
      <c r="DT556" s="38">
        <f>VLOOKUP(A556,[10]Hoja12!$A$1:$D$41,4,0)</f>
        <v>67.294751009421262</v>
      </c>
      <c r="DU556" s="18">
        <f>VLOOKUP(A556,[10]Hoja12!$A$1:$D$41,2,0)</f>
        <v>1</v>
      </c>
      <c r="DV556" s="18">
        <v>0</v>
      </c>
      <c r="DW556" s="18">
        <v>0</v>
      </c>
      <c r="DX556" s="18">
        <v>0</v>
      </c>
      <c r="DY556" s="18">
        <v>0</v>
      </c>
      <c r="DZ556" s="188">
        <v>0</v>
      </c>
      <c r="EA556" s="189">
        <v>0</v>
      </c>
      <c r="EB556" s="188">
        <v>54.726368159203979</v>
      </c>
      <c r="EC556" s="189">
        <v>33</v>
      </c>
      <c r="ED556" s="38">
        <f>VLOOKUP(A556,'[3]2019'!$A$8:$K$140,11,0)</f>
        <v>0.81566068515497558</v>
      </c>
      <c r="EE556" s="18">
        <f>VLOOKUP(A556,'[3]2019'!$A$8:$K$140,10,0)</f>
        <v>1</v>
      </c>
      <c r="EF556" s="18" t="str">
        <f>VLOOKUP($A556,[9]ESTADISTICAS_EN_EDUCACION_BASIC!$C$3:$AK$127,11,0)</f>
        <v>137.4</v>
      </c>
      <c r="EG556" s="18" t="str">
        <f>VLOOKUP($A556,[9]ESTADISTICAS_EN_EDUCACION_BASIC!$C$3:$AK$127,7,0)</f>
        <v>85.6</v>
      </c>
      <c r="EH556" s="18" t="str">
        <f>VLOOKUP($A556,[9]ESTADISTICAS_EN_EDUCACION_BASIC!$C$3:$AK$127,18,0)</f>
        <v>6.14</v>
      </c>
      <c r="EI556" s="18" t="str">
        <f>VLOOKUP($A556,[9]ESTADISTICAS_EN_EDUCACION_BASIC!$C$3:$AK$127,29,0)</f>
        <v>8.62</v>
      </c>
      <c r="EJ556" s="31"/>
      <c r="EK556" s="31"/>
      <c r="EL556" s="18" t="str">
        <f>VLOOKUP($A556,[9]ESTADISTICAS_EN_EDUCACION_BASIC!$C$3:$AK$127,13,0)</f>
        <v>70.9</v>
      </c>
      <c r="EM556" s="18" t="str">
        <f>VLOOKUP($A556,[9]ESTADISTICAS_EN_EDUCACION_BASIC!$C$3:$AK$127,8,0)</f>
        <v>37.2</v>
      </c>
      <c r="EN556" s="18" t="str">
        <f>VLOOKUP($A556,[9]ESTADISTICAS_EN_EDUCACION_BASIC!$C$3:$AK$127,20,0)</f>
        <v>1.3</v>
      </c>
      <c r="EO556" s="18" t="str">
        <f>VLOOKUP($A556,[9]ESTADISTICAS_EN_EDUCACION_BASIC!$C$3:$AK$127,30,0)</f>
        <v>6.99</v>
      </c>
      <c r="EP556" s="18">
        <v>0</v>
      </c>
      <c r="EQ556" s="18">
        <v>0</v>
      </c>
      <c r="ER556" s="38">
        <v>0</v>
      </c>
      <c r="ES556" s="18">
        <v>0</v>
      </c>
      <c r="ET556" s="38">
        <v>0</v>
      </c>
      <c r="EU556" s="18">
        <v>0</v>
      </c>
      <c r="EV556" s="38">
        <v>0</v>
      </c>
      <c r="EW556" s="18">
        <v>0</v>
      </c>
      <c r="EX556" s="31"/>
      <c r="EY556" s="190">
        <v>58.490566037735853</v>
      </c>
      <c r="EZ556" s="191">
        <v>31</v>
      </c>
      <c r="FA556" s="188">
        <v>67.391304347826093</v>
      </c>
      <c r="FB556" s="189">
        <v>31</v>
      </c>
      <c r="FC556" s="18">
        <v>0</v>
      </c>
      <c r="FD556" s="18">
        <v>0</v>
      </c>
      <c r="FE556" s="38">
        <f>VLOOKUP(A556,[10]Hoja16!$A$1:$D$88,4,0)</f>
        <v>42.80821917808219</v>
      </c>
      <c r="FF556" s="18">
        <f>VLOOKUP(A556,[10]Hoja16!$A$1:$D$88,2,0)</f>
        <v>1</v>
      </c>
      <c r="FG556" s="18">
        <v>0</v>
      </c>
      <c r="FH556" s="18">
        <v>0</v>
      </c>
      <c r="FI556" s="38">
        <f>VLOOKUP(A556,[10]Hoja18!$A$1:$D$40,4,0)</f>
        <v>42.80821917808219</v>
      </c>
      <c r="FJ556" s="18">
        <f>VLOOKUP(A556,[10]Hoja18!$A$1:$D$40,2,0)</f>
        <v>1</v>
      </c>
      <c r="FK556" s="38">
        <f>VLOOKUP(A556,[10]Hoja19!$A$1:$D$97,4,0)</f>
        <v>85.61643835616438</v>
      </c>
      <c r="FL556" s="18">
        <f>VLOOKUP(A556,[10]Hoja19!$A$1:$D$97,2,0)</f>
        <v>2</v>
      </c>
      <c r="FM556" s="38">
        <v>0</v>
      </c>
      <c r="FN556" s="18">
        <v>0</v>
      </c>
      <c r="FO556" s="38">
        <f>VLOOKUP(A556,[10]Hoja21!$A$1:$D$101,4,0)</f>
        <v>42.80821917808219</v>
      </c>
      <c r="FP556" s="18">
        <f>VLOOKUP(A556,[10]Hoja21!$A$1:$D$101,2,0)</f>
        <v>1</v>
      </c>
      <c r="FQ556" s="38">
        <v>0</v>
      </c>
      <c r="FR556" s="18">
        <v>0</v>
      </c>
      <c r="FS556" s="38">
        <f>VLOOKUP(A556,'[3]2019'!$A$8:$M$140,13,0)</f>
        <v>2.7624309392265194</v>
      </c>
      <c r="FT556" s="18">
        <f>VLOOKUP(A556,'[3]2019'!$A$8:$M$140,12,0)</f>
        <v>3</v>
      </c>
      <c r="FU556" s="38">
        <f>VLOOKUP(A556,'[3]2019'!$A$8:$O$140,15,0)</f>
        <v>1.0438413361169101</v>
      </c>
      <c r="FV556" s="18">
        <f>VLOOKUP(A556,'[3]2019'!$A$8:$O$140,14,0)</f>
        <v>1</v>
      </c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31"/>
      <c r="GY556" s="31"/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31"/>
      <c r="HL556" s="31"/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31"/>
      <c r="HY556" s="31"/>
      <c r="HZ556" s="31"/>
      <c r="IA556" s="31"/>
      <c r="IB556" s="31"/>
      <c r="IC556" s="31"/>
      <c r="ID556" s="31"/>
      <c r="IE556" s="31"/>
      <c r="IF556" s="31"/>
      <c r="IG556" s="31"/>
      <c r="IH556" s="31"/>
      <c r="II556" s="31"/>
    </row>
    <row r="557" spans="1:243" s="11" customFormat="1" ht="12.75">
      <c r="A557" s="17" t="s">
        <v>1428</v>
      </c>
      <c r="B557" s="18" t="s">
        <v>1429</v>
      </c>
      <c r="C557" s="17" t="s">
        <v>675</v>
      </c>
      <c r="D557" s="25">
        <v>6</v>
      </c>
      <c r="E557" s="27">
        <v>2019</v>
      </c>
      <c r="F557" s="31"/>
      <c r="G557" s="194">
        <v>27517</v>
      </c>
      <c r="H557" s="194">
        <v>13148</v>
      </c>
      <c r="I557" s="194">
        <v>14369</v>
      </c>
      <c r="J557" s="200">
        <v>4.22</v>
      </c>
      <c r="K557" s="40">
        <f>VLOOKUP(A557,'[6]1.COBERTURA  DANE'!$B$7:$G$139,5,0)</f>
        <v>2012</v>
      </c>
      <c r="L557" s="26">
        <v>57.86</v>
      </c>
      <c r="M557" s="32">
        <v>27555</v>
      </c>
      <c r="N557" s="187">
        <v>3033</v>
      </c>
      <c r="O557" s="187">
        <v>1545</v>
      </c>
      <c r="P557" s="187">
        <v>1488</v>
      </c>
      <c r="Q557" s="196">
        <f>VLOOKUP($A557,[7]Hoja1!$A$1:$H$3750,6,0)</f>
        <v>3648</v>
      </c>
      <c r="R557" s="196">
        <f>VLOOKUP($A557,[7]Hoja1!$A$1:$H$3750,7,0)</f>
        <v>1859</v>
      </c>
      <c r="S557" s="196">
        <f>VLOOKUP($A557,[7]Hoja1!$A$1:$H$3750,8,0)</f>
        <v>1789</v>
      </c>
      <c r="T557" s="187">
        <v>3119</v>
      </c>
      <c r="U557" s="187">
        <v>1594</v>
      </c>
      <c r="V557" s="187">
        <v>1525</v>
      </c>
      <c r="W557" s="198">
        <f>VLOOKUP($A557,[7]Hoja1!$A$1:$K$3750,9,0)</f>
        <v>3769</v>
      </c>
      <c r="X557" s="198">
        <f>VLOOKUP($A557,[7]Hoja1!$A$1:$K$3750,10,0)</f>
        <v>1926</v>
      </c>
      <c r="Y557" s="198">
        <f>VLOOKUP($A557,[7]Hoja1!$A$1:$K$3750,11,0)</f>
        <v>1843</v>
      </c>
      <c r="Z557" s="187">
        <v>3129</v>
      </c>
      <c r="AA557" s="187">
        <v>1597</v>
      </c>
      <c r="AB557" s="187">
        <v>1532</v>
      </c>
      <c r="AC557" s="198">
        <f>VLOOKUP(A557,[7]Hoja1!$A$1:$Q$3765,12,0)</f>
        <v>3607</v>
      </c>
      <c r="AD557" s="198">
        <f>VLOOKUP($A557,[7]Hoja1!$A$1:$Q$3765,13,0)</f>
        <v>1837</v>
      </c>
      <c r="AE557" s="198">
        <f>VLOOKUP($A557,[7]Hoja1!$A$1:$Q$3750,14,0)</f>
        <v>1770</v>
      </c>
      <c r="AF557" s="187">
        <v>2769</v>
      </c>
      <c r="AG557" s="187">
        <v>1401</v>
      </c>
      <c r="AH557" s="187">
        <v>1368</v>
      </c>
      <c r="AI557" s="198">
        <f>VLOOKUP($A557,[7]Hoja1!$A$1:$Q$3750,15,0)</f>
        <v>4762</v>
      </c>
      <c r="AJ557" s="198">
        <f>VLOOKUP($A557,[7]Hoja1!$A$1:$Q$3750,16,0)</f>
        <v>2341</v>
      </c>
      <c r="AK557" s="198">
        <f>VLOOKUP($A557,[7]Hoja1!$A$1:$Q$3750,17,0)</f>
        <v>2421</v>
      </c>
      <c r="AL557" s="187">
        <v>2149</v>
      </c>
      <c r="AM557" s="187">
        <v>1066</v>
      </c>
      <c r="AN557" s="187">
        <v>1083</v>
      </c>
      <c r="AO557" s="31"/>
      <c r="AP557" s="31"/>
      <c r="AQ557" s="31"/>
      <c r="AR557" s="31"/>
      <c r="AS557" s="27"/>
      <c r="AT557" s="31"/>
      <c r="AU557" s="31"/>
      <c r="AV557" s="31"/>
      <c r="AW557" s="31"/>
      <c r="AX557" s="38">
        <f>VLOOKUP(A557,[2]INFANTIL!$A$8:$AE$140,31,0)</f>
        <v>2.9239766081871341</v>
      </c>
      <c r="AY557" s="18">
        <f>VLOOKUP(A557,[2]INFANTIL!$A$8:$AE$140,30,0)</f>
        <v>1</v>
      </c>
      <c r="AZ557" s="199">
        <f>VLOOKUP(A557,'[3]2019'!$A$8:$E$140,5,0)</f>
        <v>0.65941312232113425</v>
      </c>
      <c r="BA557" s="23">
        <f>VLOOKUP(A557,'[3]2019'!$A$8:$F$140,4,0)</f>
        <v>2</v>
      </c>
      <c r="BB557" s="22">
        <f>VLOOKUP(A557,'[2]MATERNAS DIRECTAS'!$A$8:$AE$140,31,0)</f>
        <v>0</v>
      </c>
      <c r="BC557" s="23">
        <f>VLOOKUP(A557,'[2]MATERNAS DIRECTAS'!$A$8:$AE$140,30,0)</f>
        <v>0</v>
      </c>
      <c r="BD557" s="28">
        <v>0</v>
      </c>
      <c r="BE557" s="29">
        <v>0</v>
      </c>
      <c r="BF557" s="38">
        <f>VLOOKUP(A557,[8]Controles!$A$7:$P$139,12,0)</f>
        <v>7.3099415204678362</v>
      </c>
      <c r="BG557" s="18">
        <f>VLOOKUP(A557,[8]Controles!$A$7:$L$139,11,0)</f>
        <v>25</v>
      </c>
      <c r="BH557" s="38">
        <f>VLOOKUP(A557,[8]Peso!$A$7:$D$139,4,0)</f>
        <v>6.140350877192982</v>
      </c>
      <c r="BI557" s="18">
        <f>VLOOKUP(A557,[8]Peso!$A$7:$D$139,3,0)</f>
        <v>21</v>
      </c>
      <c r="BJ557" s="22">
        <f>VLOOKUP(A557,'[2]EDA &lt; 5AÑOS'!$A$8:$AE$140,31,0)</f>
        <v>0</v>
      </c>
      <c r="BK557" s="23">
        <f>VLOOKUP(A557,'[2]EDA &lt; 5AÑOS'!$A$8:$AE$140,30,0)</f>
        <v>0</v>
      </c>
      <c r="BL557" s="22">
        <f>VLOOKUP(A557,'[2]IRA &lt; 5AÑOS'!$A$8:$AE$140,31,0)</f>
        <v>0</v>
      </c>
      <c r="BM557" s="23">
        <f>VLOOKUP(A557,'[2]IRA &lt; 5AÑOS'!$A$8:$AE$140,30,0)</f>
        <v>0</v>
      </c>
      <c r="BN557" s="18">
        <v>0</v>
      </c>
      <c r="BO557" s="18">
        <v>0</v>
      </c>
      <c r="BP557" s="18">
        <v>0</v>
      </c>
      <c r="BQ557" s="18">
        <v>0</v>
      </c>
      <c r="BR557" s="37">
        <v>0</v>
      </c>
      <c r="BS557" s="26">
        <v>0</v>
      </c>
      <c r="BT557" s="18">
        <v>0</v>
      </c>
      <c r="BU557" s="18">
        <v>0</v>
      </c>
      <c r="BV557" s="201">
        <v>0.21364452423698385</v>
      </c>
      <c r="BW557" s="201">
        <v>0.71633752244165172</v>
      </c>
      <c r="BX557" s="201">
        <v>0.65350089766606823</v>
      </c>
      <c r="BY557" s="201">
        <v>0.71633752244165172</v>
      </c>
      <c r="BZ557" s="201">
        <v>0.68581687612208253</v>
      </c>
      <c r="CA557" s="201">
        <v>0.65187713310580209</v>
      </c>
      <c r="CB557" s="201">
        <v>0.7337883959044369</v>
      </c>
      <c r="CC557" s="18" t="str">
        <f>VLOOKUP(A557,[9]ESTADISTICAS_EN_EDUCACION_BASIC!$C$3:$AK$127,10,0)</f>
        <v>82.3</v>
      </c>
      <c r="CD557" s="18" t="str">
        <f>VLOOKUP(A557,[9]ESTADISTICAS_EN_EDUCACION_BASIC!$C$3:$AK$158,5,0)</f>
        <v>68.7</v>
      </c>
      <c r="CE557" s="18" t="str">
        <f>VLOOKUP(A557,[9]ESTADISTICAS_EN_EDUCACION_BASIC!$C$3:$AK$127,17,0)</f>
        <v>4.08</v>
      </c>
      <c r="CF557" s="24"/>
      <c r="CG557" s="24"/>
      <c r="CH557" s="20">
        <v>0</v>
      </c>
      <c r="CI557" s="21">
        <v>0</v>
      </c>
      <c r="CJ557" s="38">
        <f>VLOOKUP(A557,'[3]2019'!$A$8:$G$140,7,0)</f>
        <v>0.32061558191728118</v>
      </c>
      <c r="CK557" s="18">
        <f>VLOOKUP(A557,'[3]2019'!$A$9:$G$140,6,0)</f>
        <v>1</v>
      </c>
      <c r="CL557" s="18">
        <v>0</v>
      </c>
      <c r="CM557" s="26">
        <v>0</v>
      </c>
      <c r="CN557" s="38">
        <v>32.090000000000003</v>
      </c>
      <c r="CO557" s="18">
        <v>1</v>
      </c>
      <c r="CP557" s="38">
        <v>32.89</v>
      </c>
      <c r="CQ557" s="26">
        <v>1</v>
      </c>
      <c r="CR557" s="38">
        <v>26.53</v>
      </c>
      <c r="CS557" s="26">
        <v>1</v>
      </c>
      <c r="CT557" s="18">
        <v>0</v>
      </c>
      <c r="CU557" s="18">
        <v>0</v>
      </c>
      <c r="CV557" s="18">
        <v>0</v>
      </c>
      <c r="CW557" s="18">
        <v>0</v>
      </c>
      <c r="CX557" s="26">
        <v>26.53</v>
      </c>
      <c r="CY557" s="26">
        <v>1</v>
      </c>
      <c r="CZ557" s="38">
        <v>0</v>
      </c>
      <c r="DA557" s="18">
        <v>0</v>
      </c>
      <c r="DB557" s="38">
        <f>VLOOKUP(A557,'[3]2019'!$A$8:$I$140,9,0)</f>
        <v>0.9587727708533077</v>
      </c>
      <c r="DC557" s="18">
        <f>VLOOKUP(A557,'[3]2019'!$A$8:$I$140,8,0)</f>
        <v>3</v>
      </c>
      <c r="DD557" s="18" t="str">
        <f>VLOOKUP(A557,[9]ESTADISTICAS_EN_EDUCACION_BASIC!$C$3:$AK$127,11,0)</f>
        <v>114.5</v>
      </c>
      <c r="DE557" s="18" t="str">
        <f>VLOOKUP($A557,[9]ESTADISTICAS_EN_EDUCACION_BASIC!$C$3:$AK$127,6,0)</f>
        <v>83.6</v>
      </c>
      <c r="DF557" s="18" t="str">
        <f>VLOOKUP($A557,[9]ESTADISTICAS_EN_EDUCACION_BASIC!$C$3:$AK$127,18,0)</f>
        <v>2.33</v>
      </c>
      <c r="DG557" s="18" t="str">
        <f>VLOOKUP($A557,[9]ESTADISTICAS_EN_EDUCACION_BASIC!$C$3:$AK$127,28,0)</f>
        <v>1.18</v>
      </c>
      <c r="DH557" s="38">
        <v>0</v>
      </c>
      <c r="DI557" s="18">
        <v>0</v>
      </c>
      <c r="DJ557" s="38">
        <f>VLOOKUP(A557,'[10]AS 6 - 11'!$A$1:$D$84,4,0)</f>
        <v>159.19342000530645</v>
      </c>
      <c r="DK557" s="18">
        <f>VLOOKUP(A557,'[10]AS 6 - 11'!$A$1:$D$84,2,0)</f>
        <v>6</v>
      </c>
      <c r="DL557" s="18">
        <v>0</v>
      </c>
      <c r="DM557" s="18">
        <v>0</v>
      </c>
      <c r="DN557" s="38">
        <f>VLOOKUP(A557,[10]Hoja8!$A$1:$D$72,4,0)</f>
        <v>55.44774050457444</v>
      </c>
      <c r="DO557" s="18">
        <f>VLOOKUP(A557,[10]Hoja8!$A$1:$D$72,2,0)</f>
        <v>2</v>
      </c>
      <c r="DP557" s="38">
        <f>VLOOKUP(A557,[10]Hoja10!$A$1:$D$61,4,0)</f>
        <v>194.06709176601052</v>
      </c>
      <c r="DQ557" s="18">
        <f>VLOOKUP(A557,[10]Hoja10!$A$1:$D$61,2,0)</f>
        <v>7</v>
      </c>
      <c r="DR557" s="18">
        <v>0</v>
      </c>
      <c r="DS557" s="18">
        <v>0</v>
      </c>
      <c r="DT557" s="38">
        <f>VLOOKUP(A557,[10]Hoja12!$A$1:$D$41,4,0)</f>
        <v>194.06709176601052</v>
      </c>
      <c r="DU557" s="18">
        <f>VLOOKUP(A557,[10]Hoja12!$A$1:$D$41,2,0)</f>
        <v>7</v>
      </c>
      <c r="DV557" s="18">
        <v>0</v>
      </c>
      <c r="DW557" s="18">
        <v>0</v>
      </c>
      <c r="DX557" s="18">
        <v>0</v>
      </c>
      <c r="DY557" s="18">
        <v>0</v>
      </c>
      <c r="DZ557" s="188">
        <v>4.5691906005221936</v>
      </c>
      <c r="EA557" s="189">
        <v>7</v>
      </c>
      <c r="EB557" s="188">
        <v>76.023391812865498</v>
      </c>
      <c r="EC557" s="189">
        <v>104</v>
      </c>
      <c r="ED557" s="38">
        <f>VLOOKUP(A557,'[3]2019'!$A$8:$K$140,11,0)</f>
        <v>4.694835680751174</v>
      </c>
      <c r="EE557" s="18">
        <f>VLOOKUP(A557,'[3]2019'!$A$8:$K$140,10,0)</f>
        <v>13</v>
      </c>
      <c r="EF557" s="18" t="str">
        <f>VLOOKUP($A557,[9]ESTADISTICAS_EN_EDUCACION_BASIC!$C$3:$AK$127,11,0)</f>
        <v>114.5</v>
      </c>
      <c r="EG557" s="18" t="str">
        <f>VLOOKUP($A557,[9]ESTADISTICAS_EN_EDUCACION_BASIC!$C$3:$AK$127,7,0)</f>
        <v>44.1</v>
      </c>
      <c r="EH557" s="18" t="str">
        <f>VLOOKUP($A557,[9]ESTADISTICAS_EN_EDUCACION_BASIC!$C$3:$AK$127,18,0)</f>
        <v>2.33</v>
      </c>
      <c r="EI557" s="18" t="str">
        <f>VLOOKUP($A557,[9]ESTADISTICAS_EN_EDUCACION_BASIC!$C$3:$AK$127,29,0)</f>
        <v>3.2</v>
      </c>
      <c r="EJ557" s="31"/>
      <c r="EK557" s="31"/>
      <c r="EL557" s="18" t="str">
        <f>VLOOKUP($A557,[9]ESTADISTICAS_EN_EDUCACION_BASIC!$C$3:$AK$127,13,0)</f>
        <v>39.9</v>
      </c>
      <c r="EM557" s="18" t="str">
        <f>VLOOKUP($A557,[9]ESTADISTICAS_EN_EDUCACION_BASIC!$C$3:$AK$127,8,0)</f>
        <v>14.6</v>
      </c>
      <c r="EN557" s="18" t="str">
        <f>VLOOKUP($A557,[9]ESTADISTICAS_EN_EDUCACION_BASIC!$C$3:$AK$127,20,0)</f>
        <v>4.02</v>
      </c>
      <c r="EO557" s="18" t="str">
        <f>VLOOKUP($A557,[9]ESTADISTICAS_EN_EDUCACION_BASIC!$C$3:$AK$127,30,0)</f>
        <v>5.03</v>
      </c>
      <c r="EP557" s="38">
        <f>VLOOKUP(A557,[10]Hoja2!$A$1:$D$72,4,0)</f>
        <v>55.44774050457444</v>
      </c>
      <c r="EQ557" s="18">
        <f>VLOOKUP(A557,[10]Hoja2!$A$1:$D$72,2,0)</f>
        <v>2</v>
      </c>
      <c r="ER557" s="38">
        <f>VLOOKUP(A557,[10]Hoja3!$A$1:$D$89,4,0)</f>
        <v>166.34322151372331</v>
      </c>
      <c r="ES557" s="18">
        <f>VLOOKUP(A557,[10]Hoja3!$A$1:$D$89,2,0)</f>
        <v>6</v>
      </c>
      <c r="ET557" s="38">
        <f>VLOOKUP(A557,[10]Hoja5!$A$1:$D$76,4,0)</f>
        <v>138.61935126143609</v>
      </c>
      <c r="EU557" s="18">
        <f>VLOOKUP(A557,[10]Hoja5!$A$1:$D$75,2,0)</f>
        <v>5</v>
      </c>
      <c r="EV557" s="38">
        <f>VLOOKUP(A557,[10]Hoja7!$A$1:$D$76,4,0)</f>
        <v>138.61935126143609</v>
      </c>
      <c r="EW557" s="18">
        <f>VLOOKUP(A557,[10]Hoja7!$A$1:$D$77,2,0)</f>
        <v>5</v>
      </c>
      <c r="EX557" s="31"/>
      <c r="EY557" s="188">
        <v>91.412742382271475</v>
      </c>
      <c r="EZ557" s="189">
        <v>99</v>
      </c>
      <c r="FA557" s="188">
        <v>61.776061776061781</v>
      </c>
      <c r="FB557" s="189">
        <v>64</v>
      </c>
      <c r="FC557" s="38">
        <f>VLOOKUP(A557,[10]Hoja15!$A$1:$D$63,4,0)</f>
        <v>62.998740025199503</v>
      </c>
      <c r="FD557" s="18">
        <f>VLOOKUP(A557,[10]Hoja15!$A$1:$D$63,2,0)</f>
        <v>3</v>
      </c>
      <c r="FE557" s="38">
        <f>VLOOKUP(A557,[10]Hoja16!$A$1:$D$88,4,0)</f>
        <v>797.9840403191937</v>
      </c>
      <c r="FF557" s="18">
        <f>VLOOKUP(A557,[10]Hoja16!$A$1:$D$88,2,0)</f>
        <v>38</v>
      </c>
      <c r="FG557" s="18">
        <v>0</v>
      </c>
      <c r="FH557" s="18">
        <v>0</v>
      </c>
      <c r="FI557" s="38">
        <f>VLOOKUP(A557,[10]Hoja18!$A$1:$D$40,4,0)</f>
        <v>20.999580008399832</v>
      </c>
      <c r="FJ557" s="18">
        <f>VLOOKUP(A557,[10]Hoja18!$A$1:$D$40,2,0)</f>
        <v>1</v>
      </c>
      <c r="FK557" s="38">
        <f>VLOOKUP(A557,[10]Hoja19!$A$1:$D$97,4,0)</f>
        <v>881.98236035279297</v>
      </c>
      <c r="FL557" s="18">
        <f>VLOOKUP(A557,[10]Hoja19!$A$1:$D$97,2,0)</f>
        <v>42</v>
      </c>
      <c r="FM557" s="38">
        <f>VLOOKUP(A557,[10]Hoja20!$A$1:$D$91,4,0)</f>
        <v>188.99622007559847</v>
      </c>
      <c r="FN557" s="18">
        <f>VLOOKUP(A557,[10]Hoja20!$A$1:$D$91,2,0)</f>
        <v>9</v>
      </c>
      <c r="FO557" s="38">
        <f>VLOOKUP(A557,[10]Hoja21!$A$1:$D$101,4,0)</f>
        <v>419.99160016799664</v>
      </c>
      <c r="FP557" s="18">
        <f>VLOOKUP(A557,[10]Hoja21!$A$1:$D$101,2,0)</f>
        <v>20</v>
      </c>
      <c r="FQ557" s="38">
        <v>0</v>
      </c>
      <c r="FR557" s="18">
        <v>0</v>
      </c>
      <c r="FS557" s="38">
        <f>VLOOKUP(A557,'[3]2019'!$A$8:$M$140,13,0)</f>
        <v>10.237319683573755</v>
      </c>
      <c r="FT557" s="18">
        <f>VLOOKUP(A557,'[3]2019'!$A$8:$M$140,12,0)</f>
        <v>22</v>
      </c>
      <c r="FU557" s="38">
        <f>VLOOKUP(A557,'[3]2019'!$A$8:$O$140,15,0)</f>
        <v>8.568548387096774</v>
      </c>
      <c r="FV557" s="18">
        <f>VLOOKUP(A557,'[3]2019'!$A$8:$O$140,14,0)</f>
        <v>17</v>
      </c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</row>
    <row r="558" spans="1:243" s="11" customFormat="1" ht="12.75">
      <c r="A558" s="17" t="s">
        <v>1435</v>
      </c>
      <c r="B558" s="18" t="s">
        <v>1436</v>
      </c>
      <c r="C558" s="17" t="s">
        <v>466</v>
      </c>
      <c r="D558" s="25">
        <v>6</v>
      </c>
      <c r="E558" s="27">
        <v>2019</v>
      </c>
      <c r="F558" s="31"/>
      <c r="G558" s="194">
        <v>6194</v>
      </c>
      <c r="H558" s="194">
        <v>3411</v>
      </c>
      <c r="I558" s="194">
        <v>2783</v>
      </c>
      <c r="J558" s="200" t="s">
        <v>3997</v>
      </c>
      <c r="K558" s="40">
        <f>VLOOKUP(A558,'[6]1.COBERTURA  DANE'!$B$7:$G$139,5,0)</f>
        <v>1910</v>
      </c>
      <c r="L558" s="26">
        <v>36.71</v>
      </c>
      <c r="M558" s="32">
        <v>2993</v>
      </c>
      <c r="N558" s="187">
        <v>412</v>
      </c>
      <c r="O558" s="187">
        <v>197</v>
      </c>
      <c r="P558" s="187">
        <v>215</v>
      </c>
      <c r="Q558" s="196">
        <f>VLOOKUP($A558,[7]Hoja1!$A$1:$H$3750,6,0)</f>
        <v>498</v>
      </c>
      <c r="R558" s="196">
        <f>VLOOKUP($A558,[7]Hoja1!$A$1:$H$3750,7,0)</f>
        <v>239</v>
      </c>
      <c r="S558" s="196">
        <f>VLOOKUP($A558,[7]Hoja1!$A$1:$H$3750,8,0)</f>
        <v>259</v>
      </c>
      <c r="T558" s="187">
        <v>449</v>
      </c>
      <c r="U558" s="187">
        <v>225</v>
      </c>
      <c r="V558" s="187">
        <v>224</v>
      </c>
      <c r="W558" s="198">
        <f>VLOOKUP($A558,[7]Hoja1!$A$1:$K$3750,9,0)</f>
        <v>555</v>
      </c>
      <c r="X558" s="198">
        <f>VLOOKUP($A558,[7]Hoja1!$A$1:$K$3750,10,0)</f>
        <v>283</v>
      </c>
      <c r="Y558" s="198">
        <f>VLOOKUP($A558,[7]Hoja1!$A$1:$K$3750,11,0)</f>
        <v>272</v>
      </c>
      <c r="Z558" s="187">
        <v>497</v>
      </c>
      <c r="AA558" s="187">
        <v>261</v>
      </c>
      <c r="AB558" s="187">
        <v>236</v>
      </c>
      <c r="AC558" s="198">
        <f>VLOOKUP(A558,[7]Hoja1!$A$1:$Q$3765,12,0)</f>
        <v>628</v>
      </c>
      <c r="AD558" s="198">
        <f>VLOOKUP($A558,[7]Hoja1!$A$1:$Q$3765,13,0)</f>
        <v>331</v>
      </c>
      <c r="AE558" s="198">
        <f>VLOOKUP($A558,[7]Hoja1!$A$1:$Q$3750,14,0)</f>
        <v>297</v>
      </c>
      <c r="AF558" s="187">
        <v>545</v>
      </c>
      <c r="AG558" s="187">
        <v>284</v>
      </c>
      <c r="AH558" s="187">
        <v>261</v>
      </c>
      <c r="AI558" s="198">
        <f>VLOOKUP($A558,[7]Hoja1!$A$1:$Q$3750,15,0)</f>
        <v>1113</v>
      </c>
      <c r="AJ558" s="198">
        <f>VLOOKUP($A558,[7]Hoja1!$A$1:$Q$3750,16,0)</f>
        <v>542</v>
      </c>
      <c r="AK558" s="198">
        <f>VLOOKUP($A558,[7]Hoja1!$A$1:$Q$3750,17,0)</f>
        <v>571</v>
      </c>
      <c r="AL558" s="187">
        <v>520</v>
      </c>
      <c r="AM558" s="187">
        <v>251</v>
      </c>
      <c r="AN558" s="187">
        <v>269</v>
      </c>
      <c r="AO558" s="31"/>
      <c r="AP558" s="31"/>
      <c r="AQ558" s="31"/>
      <c r="AR558" s="31"/>
      <c r="AS558" s="27"/>
      <c r="AT558" s="31"/>
      <c r="AU558" s="31"/>
      <c r="AV558" s="31"/>
      <c r="AW558" s="31"/>
      <c r="AX558" s="38">
        <f>VLOOKUP(A558,[2]INFANTIL!$A$8:$AE$140,31,0)</f>
        <v>18.518518518518519</v>
      </c>
      <c r="AY558" s="18">
        <f>VLOOKUP(A558,[2]INFANTIL!$A$8:$AE$140,30,0)</f>
        <v>1</v>
      </c>
      <c r="AZ558" s="199">
        <f>VLOOKUP(A558,'[3]2019'!$A$8:$E$140,5,0)</f>
        <v>2.4271844660194173</v>
      </c>
      <c r="BA558" s="23">
        <f>VLOOKUP(A558,'[3]2019'!$A$8:$F$140,4,0)</f>
        <v>1</v>
      </c>
      <c r="BB558" s="22">
        <f>VLOOKUP(A558,'[2]MATERNAS DIRECTAS'!$A$8:$AE$140,31,0)</f>
        <v>0</v>
      </c>
      <c r="BC558" s="23">
        <f>VLOOKUP(A558,'[2]MATERNAS DIRECTAS'!$A$8:$AE$140,30,0)</f>
        <v>0</v>
      </c>
      <c r="BD558" s="28">
        <v>0</v>
      </c>
      <c r="BE558" s="29">
        <v>0</v>
      </c>
      <c r="BF558" s="38">
        <f>VLOOKUP(A558,[8]Controles!$A$7:$P$139,12,0)</f>
        <v>5.5555555555555554</v>
      </c>
      <c r="BG558" s="18">
        <f>VLOOKUP(A558,[8]Controles!$A$7:$L$139,11,0)</f>
        <v>3</v>
      </c>
      <c r="BH558" s="38">
        <f>VLOOKUP(A558,[8]Peso!$A$7:$D$139,4,0)</f>
        <v>7.4074074074074066</v>
      </c>
      <c r="BI558" s="18">
        <f>VLOOKUP(A558,[8]Peso!$A$7:$D$139,3,0)</f>
        <v>4</v>
      </c>
      <c r="BJ558" s="22">
        <f>VLOOKUP(A558,'[2]EDA &lt; 5AÑOS'!$A$8:$AE$140,31,0)</f>
        <v>0</v>
      </c>
      <c r="BK558" s="23">
        <f>VLOOKUP(A558,'[2]EDA &lt; 5AÑOS'!$A$8:$AE$140,30,0)</f>
        <v>0</v>
      </c>
      <c r="BL558" s="22">
        <f>VLOOKUP(A558,'[2]IRA &lt; 5AÑOS'!$A$8:$AE$140,31,0)</f>
        <v>0</v>
      </c>
      <c r="BM558" s="23">
        <f>VLOOKUP(A558,'[2]IRA &lt; 5AÑOS'!$A$8:$AE$140,30,0)</f>
        <v>0</v>
      </c>
      <c r="BN558" s="18">
        <v>0</v>
      </c>
      <c r="BO558" s="18">
        <v>0</v>
      </c>
      <c r="BP558" s="18">
        <v>0</v>
      </c>
      <c r="BQ558" s="18">
        <v>0</v>
      </c>
      <c r="BR558" s="37">
        <v>0</v>
      </c>
      <c r="BS558" s="26">
        <v>0</v>
      </c>
      <c r="BT558" s="18">
        <v>0</v>
      </c>
      <c r="BU558" s="18">
        <v>0</v>
      </c>
      <c r="BV558" s="201">
        <v>0.16923076923076924</v>
      </c>
      <c r="BW558" s="201">
        <v>1.0307692307692307</v>
      </c>
      <c r="BX558" s="201">
        <v>0.90769230769230769</v>
      </c>
      <c r="BY558" s="201">
        <v>1.0307692307692307</v>
      </c>
      <c r="BZ558" s="201">
        <v>0.89230769230769236</v>
      </c>
      <c r="CA558" s="201">
        <v>0.92</v>
      </c>
      <c r="CB558" s="201">
        <v>0.89333333333333331</v>
      </c>
      <c r="CC558" s="18" t="str">
        <f>VLOOKUP(A558,[9]ESTADISTICAS_EN_EDUCACION_BASIC!$C$3:$AK$127,10,0)</f>
        <v>39.6</v>
      </c>
      <c r="CD558" s="18">
        <f>VLOOKUP(A558,[9]ESTADISTICAS_EN_EDUCACION_BASIC!$C$3:$AK$158,5,0)</f>
        <v>37</v>
      </c>
      <c r="CE558" s="18">
        <f>VLOOKUP(A558,[9]ESTADISTICAS_EN_EDUCACION_BASIC!$C$3:$AK$127,17,0)</f>
        <v>0</v>
      </c>
      <c r="CF558" s="24"/>
      <c r="CG558" s="24"/>
      <c r="CH558" s="20">
        <v>0</v>
      </c>
      <c r="CI558" s="21">
        <v>0</v>
      </c>
      <c r="CJ558" s="38">
        <f>VLOOKUP(A558,'[3]2019'!$A$8:$G$140,7,0)</f>
        <v>0</v>
      </c>
      <c r="CK558" s="18">
        <f>VLOOKUP(A558,'[3]2019'!$A$9:$G$140,6,0)</f>
        <v>0</v>
      </c>
      <c r="CL558" s="18">
        <v>0</v>
      </c>
      <c r="CM558" s="26">
        <v>0</v>
      </c>
      <c r="CN558" s="18">
        <v>0</v>
      </c>
      <c r="CO558" s="18">
        <v>0</v>
      </c>
      <c r="CP558" s="18">
        <v>0</v>
      </c>
      <c r="CQ558" s="18">
        <v>0</v>
      </c>
      <c r="CR558" s="18">
        <v>0</v>
      </c>
      <c r="CS558" s="26">
        <v>0</v>
      </c>
      <c r="CT558" s="18">
        <v>0</v>
      </c>
      <c r="CU558" s="18">
        <v>0</v>
      </c>
      <c r="CV558" s="18">
        <v>0</v>
      </c>
      <c r="CW558" s="18">
        <v>0</v>
      </c>
      <c r="CX558" s="18">
        <v>0</v>
      </c>
      <c r="CY558" s="18">
        <v>0</v>
      </c>
      <c r="CZ558" s="38">
        <v>0</v>
      </c>
      <c r="DA558" s="18">
        <v>0</v>
      </c>
      <c r="DB558" s="38">
        <f>VLOOKUP(A558,'[3]2019'!$A$8:$I$140,9,0)</f>
        <v>0</v>
      </c>
      <c r="DC558" s="18">
        <f>VLOOKUP(A558,'[3]2019'!$A$8:$I$140,8,0)</f>
        <v>0</v>
      </c>
      <c r="DD558" s="18" t="str">
        <f>VLOOKUP(A558,[9]ESTADISTICAS_EN_EDUCACION_BASIC!$C$3:$AK$127,11,0)</f>
        <v>96.6</v>
      </c>
      <c r="DE558" s="18" t="str">
        <f>VLOOKUP($A558,[9]ESTADISTICAS_EN_EDUCACION_BASIC!$C$3:$AK$127,6,0)</f>
        <v>72.1</v>
      </c>
      <c r="DF558" s="18" t="str">
        <f>VLOOKUP($A558,[9]ESTADISTICAS_EN_EDUCACION_BASIC!$C$3:$AK$127,18,0)</f>
        <v>0.55</v>
      </c>
      <c r="DG558" s="18" t="str">
        <f>VLOOKUP($A558,[9]ESTADISTICAS_EN_EDUCACION_BASIC!$C$3:$AK$127,28,0)</f>
        <v>7.8</v>
      </c>
      <c r="DH558" s="38">
        <v>0</v>
      </c>
      <c r="DI558" s="18">
        <v>0</v>
      </c>
      <c r="DJ558" s="38">
        <v>0</v>
      </c>
      <c r="DK558" s="18">
        <v>0</v>
      </c>
      <c r="DL558" s="18">
        <v>0</v>
      </c>
      <c r="DM558" s="18">
        <v>0</v>
      </c>
      <c r="DN558" s="38">
        <v>0</v>
      </c>
      <c r="DO558" s="18">
        <v>0</v>
      </c>
      <c r="DP558" s="18">
        <v>0</v>
      </c>
      <c r="DQ558" s="18">
        <v>0</v>
      </c>
      <c r="DR558" s="18">
        <v>0</v>
      </c>
      <c r="DS558" s="18">
        <v>0</v>
      </c>
      <c r="DT558" s="18">
        <v>0</v>
      </c>
      <c r="DU558" s="18">
        <v>0</v>
      </c>
      <c r="DV558" s="18">
        <v>0</v>
      </c>
      <c r="DW558" s="18">
        <v>0</v>
      </c>
      <c r="DX558" s="18">
        <v>0</v>
      </c>
      <c r="DY558" s="18">
        <v>0</v>
      </c>
      <c r="DZ558" s="188">
        <v>0</v>
      </c>
      <c r="EA558" s="189">
        <v>0</v>
      </c>
      <c r="EB558" s="188">
        <v>34.482758620689651</v>
      </c>
      <c r="EC558" s="189">
        <v>9</v>
      </c>
      <c r="ED558" s="38">
        <f>VLOOKUP(A558,'[3]2019'!$A$8:$K$140,11,0)</f>
        <v>0</v>
      </c>
      <c r="EE558" s="18">
        <f>VLOOKUP(A558,'[3]2019'!$A$8:$K$140,10,0)</f>
        <v>0</v>
      </c>
      <c r="EF558" s="18" t="str">
        <f>VLOOKUP($A558,[9]ESTADISTICAS_EN_EDUCACION_BASIC!$C$3:$AK$127,11,0)</f>
        <v>96.6</v>
      </c>
      <c r="EG558" s="18">
        <f>VLOOKUP($A558,[9]ESTADISTICAS_EN_EDUCACION_BASIC!$C$3:$AK$127,7,0)</f>
        <v>63</v>
      </c>
      <c r="EH558" s="18" t="str">
        <f>VLOOKUP($A558,[9]ESTADISTICAS_EN_EDUCACION_BASIC!$C$3:$AK$127,18,0)</f>
        <v>0.55</v>
      </c>
      <c r="EI558" s="18" t="str">
        <f>VLOOKUP($A558,[9]ESTADISTICAS_EN_EDUCACION_BASIC!$C$3:$AK$127,29,0)</f>
        <v>8.61</v>
      </c>
      <c r="EJ558" s="31"/>
      <c r="EK558" s="31"/>
      <c r="EL558" s="18" t="str">
        <f>VLOOKUP($A558,[9]ESTADISTICAS_EN_EDUCACION_BASIC!$C$3:$AK$127,13,0)</f>
        <v>55.2</v>
      </c>
      <c r="EM558" s="18">
        <f>VLOOKUP($A558,[9]ESTADISTICAS_EN_EDUCACION_BASIC!$C$3:$AK$127,8,0)</f>
        <v>24</v>
      </c>
      <c r="EN558" s="18" t="str">
        <f>VLOOKUP($A558,[9]ESTADISTICAS_EN_EDUCACION_BASIC!$C$3:$AK$127,20,0)</f>
        <v>0.7</v>
      </c>
      <c r="EO558" s="18" t="str">
        <f>VLOOKUP($A558,[9]ESTADISTICAS_EN_EDUCACION_BASIC!$C$3:$AK$127,30,0)</f>
        <v>2.11</v>
      </c>
      <c r="EP558" s="18">
        <v>0</v>
      </c>
      <c r="EQ558" s="18">
        <v>0</v>
      </c>
      <c r="ER558" s="38">
        <v>0</v>
      </c>
      <c r="ES558" s="18">
        <v>0</v>
      </c>
      <c r="ET558" s="38">
        <v>0</v>
      </c>
      <c r="EU558" s="18">
        <v>0</v>
      </c>
      <c r="EV558" s="38">
        <v>0</v>
      </c>
      <c r="EW558" s="18">
        <v>0</v>
      </c>
      <c r="EX558" s="31"/>
      <c r="EY558" s="190">
        <v>55.762081784386616</v>
      </c>
      <c r="EZ558" s="191">
        <v>15</v>
      </c>
      <c r="FA558" s="188">
        <v>58.823529411764703</v>
      </c>
      <c r="FB558" s="189">
        <v>14</v>
      </c>
      <c r="FC558" s="18">
        <v>0</v>
      </c>
      <c r="FD558" s="18">
        <v>0</v>
      </c>
      <c r="FE558" s="38">
        <f>VLOOKUP(A558,[10]Hoja16!$A$1:$D$88,4,0)</f>
        <v>269.54177897574124</v>
      </c>
      <c r="FF558" s="18">
        <f>VLOOKUP(A558,[10]Hoja16!$A$1:$D$88,2,0)</f>
        <v>3</v>
      </c>
      <c r="FG558" s="18">
        <v>0</v>
      </c>
      <c r="FH558" s="18">
        <v>0</v>
      </c>
      <c r="FI558" s="18">
        <v>0</v>
      </c>
      <c r="FJ558" s="18">
        <v>0</v>
      </c>
      <c r="FK558" s="38">
        <f>VLOOKUP(A558,[10]Hoja19!$A$1:$D$97,4,0)</f>
        <v>269.54177897574124</v>
      </c>
      <c r="FL558" s="18">
        <f>VLOOKUP(A558,[10]Hoja19!$A$1:$D$97,2,0)</f>
        <v>3</v>
      </c>
      <c r="FM558" s="38">
        <f>VLOOKUP(A558,[10]Hoja20!$A$1:$D$91,4,0)</f>
        <v>89.847259658580413</v>
      </c>
      <c r="FN558" s="18">
        <f>VLOOKUP(A558,[10]Hoja20!$A$1:$D$91,2,0)</f>
        <v>1</v>
      </c>
      <c r="FO558" s="38">
        <f>VLOOKUP(A558,[10]Hoja21!$A$1:$D$101,4,0)</f>
        <v>89.847259658580413</v>
      </c>
      <c r="FP558" s="18">
        <f>VLOOKUP(A558,[10]Hoja21!$A$1:$D$101,2,0)</f>
        <v>1</v>
      </c>
      <c r="FQ558" s="38">
        <v>0</v>
      </c>
      <c r="FR558" s="18">
        <v>0</v>
      </c>
      <c r="FS558" s="38">
        <f>VLOOKUP(A558,'[3]2019'!$A$8:$M$140,13,0)</f>
        <v>1.9230769230769231</v>
      </c>
      <c r="FT558" s="18">
        <f>VLOOKUP(A558,'[3]2019'!$A$8:$M$140,12,0)</f>
        <v>1</v>
      </c>
      <c r="FU558" s="38">
        <f>VLOOKUP(A558,'[3]2019'!$A$8:$O$140,15,0)</f>
        <v>2.1834061135371177</v>
      </c>
      <c r="FV558" s="18">
        <f>VLOOKUP(A558,'[3]2019'!$A$8:$O$140,14,0)</f>
        <v>1</v>
      </c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31"/>
      <c r="GY558" s="31"/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31"/>
      <c r="HL558" s="31"/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31"/>
      <c r="HY558" s="31"/>
      <c r="HZ558" s="31"/>
      <c r="IA558" s="31"/>
      <c r="IB558" s="31"/>
      <c r="IC558" s="31"/>
      <c r="ID558" s="31"/>
      <c r="IE558" s="31"/>
      <c r="IF558" s="31"/>
      <c r="IG558" s="31"/>
      <c r="IH558" s="31"/>
      <c r="II558" s="31"/>
    </row>
    <row r="559" spans="1:243" s="11" customFormat="1" ht="12.75">
      <c r="A559" s="17" t="s">
        <v>1444</v>
      </c>
      <c r="B559" s="18" t="s">
        <v>1445</v>
      </c>
      <c r="C559" s="17" t="s">
        <v>466</v>
      </c>
      <c r="D559" s="25">
        <v>6</v>
      </c>
      <c r="E559" s="27">
        <v>2019</v>
      </c>
      <c r="F559" s="31"/>
      <c r="G559" s="194">
        <v>10716</v>
      </c>
      <c r="H559" s="194">
        <v>4769</v>
      </c>
      <c r="I559" s="194">
        <v>5947</v>
      </c>
      <c r="J559" s="200">
        <v>24.22</v>
      </c>
      <c r="K559" s="40">
        <f>VLOOKUP(A559,'[6]1.COBERTURA  DANE'!$B$7:$G$139,5,0)</f>
        <v>3582</v>
      </c>
      <c r="L559" s="26">
        <v>23.85</v>
      </c>
      <c r="M559" s="32">
        <v>3527</v>
      </c>
      <c r="N559" s="187">
        <v>576</v>
      </c>
      <c r="O559" s="187">
        <v>290</v>
      </c>
      <c r="P559" s="187">
        <v>286</v>
      </c>
      <c r="Q559" s="196">
        <f>VLOOKUP($A559,[7]Hoja1!$A$1:$H$3750,6,0)</f>
        <v>698</v>
      </c>
      <c r="R559" s="196">
        <f>VLOOKUP($A559,[7]Hoja1!$A$1:$H$3750,7,0)</f>
        <v>352</v>
      </c>
      <c r="S559" s="196">
        <f>VLOOKUP($A559,[7]Hoja1!$A$1:$H$3750,8,0)</f>
        <v>346</v>
      </c>
      <c r="T559" s="187">
        <v>656</v>
      </c>
      <c r="U559" s="187">
        <v>331</v>
      </c>
      <c r="V559" s="187">
        <v>325</v>
      </c>
      <c r="W559" s="198">
        <f>VLOOKUP($A559,[7]Hoja1!$A$1:$K$3750,9,0)</f>
        <v>827</v>
      </c>
      <c r="X559" s="198">
        <f>VLOOKUP($A559,[7]Hoja1!$A$1:$K$3750,10,0)</f>
        <v>416</v>
      </c>
      <c r="Y559" s="198">
        <f>VLOOKUP($A559,[7]Hoja1!$A$1:$K$3750,11,0)</f>
        <v>411</v>
      </c>
      <c r="Z559" s="187">
        <v>757</v>
      </c>
      <c r="AA559" s="187">
        <v>379</v>
      </c>
      <c r="AB559" s="187">
        <v>378</v>
      </c>
      <c r="AC559" s="198">
        <f>VLOOKUP(A559,[7]Hoja1!$A$1:$Q$3765,12,0)</f>
        <v>941</v>
      </c>
      <c r="AD559" s="198">
        <f>VLOOKUP($A559,[7]Hoja1!$A$1:$Q$3765,13,0)</f>
        <v>471</v>
      </c>
      <c r="AE559" s="198">
        <f>VLOOKUP($A559,[7]Hoja1!$A$1:$Q$3750,14,0)</f>
        <v>470</v>
      </c>
      <c r="AF559" s="187">
        <v>788</v>
      </c>
      <c r="AG559" s="187">
        <v>393</v>
      </c>
      <c r="AH559" s="187">
        <v>395</v>
      </c>
      <c r="AI559" s="198">
        <f>VLOOKUP($A559,[7]Hoja1!$A$1:$Q$3750,15,0)</f>
        <v>1621</v>
      </c>
      <c r="AJ559" s="198">
        <f>VLOOKUP($A559,[7]Hoja1!$A$1:$Q$3750,16,0)</f>
        <v>835</v>
      </c>
      <c r="AK559" s="198">
        <f>VLOOKUP($A559,[7]Hoja1!$A$1:$Q$3750,17,0)</f>
        <v>786</v>
      </c>
      <c r="AL559" s="187">
        <v>748</v>
      </c>
      <c r="AM559" s="187">
        <v>386</v>
      </c>
      <c r="AN559" s="187">
        <v>362</v>
      </c>
      <c r="AO559" s="31"/>
      <c r="AP559" s="31"/>
      <c r="AQ559" s="31"/>
      <c r="AR559" s="31"/>
      <c r="AS559" s="27"/>
      <c r="AT559" s="31"/>
      <c r="AU559" s="31"/>
      <c r="AV559" s="31"/>
      <c r="AW559" s="31"/>
      <c r="AX559" s="38">
        <f>VLOOKUP(A559,[2]INFANTIL!$A$8:$AE$140,31,0)</f>
        <v>0</v>
      </c>
      <c r="AY559" s="18">
        <f>VLOOKUP(A559,[2]INFANTIL!$A$8:$AE$140,30,0)</f>
        <v>0</v>
      </c>
      <c r="AZ559" s="199">
        <f>VLOOKUP(A559,'[3]2019'!$A$8:$E$140,5,0)</f>
        <v>0</v>
      </c>
      <c r="BA559" s="23">
        <f>VLOOKUP(A559,'[3]2019'!$A$8:$F$140,4,0)</f>
        <v>0</v>
      </c>
      <c r="BB559" s="22">
        <f>VLOOKUP(A559,'[2]MATERNAS DIRECTAS'!$A$8:$AE$140,31,0)</f>
        <v>0</v>
      </c>
      <c r="BC559" s="23">
        <f>VLOOKUP(A559,'[2]MATERNAS DIRECTAS'!$A$8:$AE$140,30,0)</f>
        <v>0</v>
      </c>
      <c r="BD559" s="28">
        <v>0</v>
      </c>
      <c r="BE559" s="29">
        <v>0</v>
      </c>
      <c r="BF559" s="38">
        <f>VLOOKUP(A559,[8]Controles!$A$7:$P$139,12,0)</f>
        <v>6.25</v>
      </c>
      <c r="BG559" s="18">
        <f>VLOOKUP(A559,[8]Controles!$A$7:$L$139,11,0)</f>
        <v>4</v>
      </c>
      <c r="BH559" s="38">
        <f>VLOOKUP(A559,[8]Peso!$A$7:$D$139,4,0)</f>
        <v>6.25</v>
      </c>
      <c r="BI559" s="18">
        <f>VLOOKUP(A559,[8]Peso!$A$7:$D$139,3,0)</f>
        <v>4</v>
      </c>
      <c r="BJ559" s="22">
        <f>VLOOKUP(A559,'[2]EDA &lt; 5AÑOS'!$A$8:$AE$140,31,0)</f>
        <v>0</v>
      </c>
      <c r="BK559" s="23">
        <f>VLOOKUP(A559,'[2]EDA &lt; 5AÑOS'!$A$8:$AE$140,30,0)</f>
        <v>0</v>
      </c>
      <c r="BL559" s="22">
        <f>VLOOKUP(A559,'[2]IRA &lt; 5AÑOS'!$A$8:$AE$140,31,0)</f>
        <v>0</v>
      </c>
      <c r="BM559" s="23">
        <f>VLOOKUP(A559,'[2]IRA &lt; 5AÑOS'!$A$8:$AE$140,30,0)</f>
        <v>0</v>
      </c>
      <c r="BN559" s="18">
        <v>0</v>
      </c>
      <c r="BO559" s="18">
        <v>0</v>
      </c>
      <c r="BP559" s="18">
        <v>0</v>
      </c>
      <c r="BQ559" s="18">
        <v>0</v>
      </c>
      <c r="BR559" s="37">
        <v>0</v>
      </c>
      <c r="BS559" s="26">
        <v>0</v>
      </c>
      <c r="BT559" s="18">
        <v>0</v>
      </c>
      <c r="BU559" s="18">
        <v>0</v>
      </c>
      <c r="BV559" s="201">
        <v>0.37878787878787878</v>
      </c>
      <c r="BW559" s="201">
        <v>0.98484848484848486</v>
      </c>
      <c r="BX559" s="201">
        <v>1.0454545454545454</v>
      </c>
      <c r="BY559" s="201">
        <v>1</v>
      </c>
      <c r="BZ559" s="201">
        <v>1.0454545454545454</v>
      </c>
      <c r="CA559" s="201">
        <v>0.98750000000000004</v>
      </c>
      <c r="CB559" s="201">
        <v>0.97499999999999998</v>
      </c>
      <c r="CC559" s="18" t="str">
        <f>VLOOKUP(A559,[9]ESTADISTICAS_EN_EDUCACION_BASIC!$C$3:$AK$127,10,0)</f>
        <v>49.6</v>
      </c>
      <c r="CD559" s="18" t="str">
        <f>VLOOKUP(A559,[9]ESTADISTICAS_EN_EDUCACION_BASIC!$C$3:$AK$158,5,0)</f>
        <v>38.2</v>
      </c>
      <c r="CE559" s="18" t="str">
        <f>VLOOKUP(A559,[9]ESTADISTICAS_EN_EDUCACION_BASIC!$C$3:$AK$127,17,0)</f>
        <v>5.31</v>
      </c>
      <c r="CF559" s="24"/>
      <c r="CG559" s="24"/>
      <c r="CH559" s="20">
        <v>0</v>
      </c>
      <c r="CI559" s="21">
        <v>0</v>
      </c>
      <c r="CJ559" s="38">
        <f>VLOOKUP(A559,'[3]2019'!$A$8:$G$140,7,0)</f>
        <v>1.524390243902439</v>
      </c>
      <c r="CK559" s="18">
        <f>VLOOKUP(A559,'[3]2019'!$A$9:$G$140,6,0)</f>
        <v>1</v>
      </c>
      <c r="CL559" s="18">
        <v>0</v>
      </c>
      <c r="CM559" s="26">
        <v>0</v>
      </c>
      <c r="CN559" s="38">
        <v>171.23</v>
      </c>
      <c r="CO559" s="18">
        <v>1</v>
      </c>
      <c r="CP559" s="18">
        <v>0</v>
      </c>
      <c r="CQ559" s="18">
        <v>0</v>
      </c>
      <c r="CR559" s="38">
        <v>241.84</v>
      </c>
      <c r="CS559" s="26">
        <v>2</v>
      </c>
      <c r="CT559" s="38">
        <f>VLOOKUP(A559,[10]Hoja9!$A$1:$D$17,4,0)</f>
        <v>241.83796856106409</v>
      </c>
      <c r="CU559" s="18">
        <f>VLOOKUP(A559,[10]Hoja9!$A$1:$D$17,2,0)</f>
        <v>2</v>
      </c>
      <c r="CV559" s="18">
        <v>0</v>
      </c>
      <c r="CW559" s="18">
        <v>0</v>
      </c>
      <c r="CX559" s="18">
        <v>0</v>
      </c>
      <c r="CY559" s="18">
        <v>0</v>
      </c>
      <c r="CZ559" s="38">
        <v>0</v>
      </c>
      <c r="DA559" s="18">
        <v>0</v>
      </c>
      <c r="DB559" s="38">
        <f>VLOOKUP(A559,'[3]2019'!$A$8:$I$140,9,0)</f>
        <v>0</v>
      </c>
      <c r="DC559" s="18">
        <f>VLOOKUP(A559,'[3]2019'!$A$8:$I$140,8,0)</f>
        <v>0</v>
      </c>
      <c r="DD559" s="18" t="str">
        <f>VLOOKUP(A559,[9]ESTADISTICAS_EN_EDUCACION_BASIC!$C$3:$AK$127,11,0)</f>
        <v>93.8</v>
      </c>
      <c r="DE559" s="18" t="str">
        <f>VLOOKUP($A559,[9]ESTADISTICAS_EN_EDUCACION_BASIC!$C$3:$AK$127,6,0)</f>
        <v>69.6</v>
      </c>
      <c r="DF559" s="18" t="str">
        <f>VLOOKUP($A559,[9]ESTADISTICAS_EN_EDUCACION_BASIC!$C$3:$AK$127,18,0)</f>
        <v>2.55</v>
      </c>
      <c r="DG559" s="18">
        <f>VLOOKUP($A559,[9]ESTADISTICAS_EN_EDUCACION_BASIC!$C$3:$AK$127,28,0)</f>
        <v>0</v>
      </c>
      <c r="DH559" s="38">
        <v>0</v>
      </c>
      <c r="DI559" s="18">
        <v>0</v>
      </c>
      <c r="DJ559" s="38">
        <f>VLOOKUP(A559,'[10]AS 6 - 11'!$A$1:$D$84,4,0)</f>
        <v>120.91898428053204</v>
      </c>
      <c r="DK559" s="18">
        <f>VLOOKUP(A559,'[10]AS 6 - 11'!$A$1:$D$84,2,0)</f>
        <v>1</v>
      </c>
      <c r="DL559" s="18">
        <v>0</v>
      </c>
      <c r="DM559" s="18">
        <v>0</v>
      </c>
      <c r="DN559" s="38">
        <v>0</v>
      </c>
      <c r="DO559" s="18">
        <v>0</v>
      </c>
      <c r="DP559" s="18">
        <v>0</v>
      </c>
      <c r="DQ559" s="18">
        <v>0</v>
      </c>
      <c r="DR559" s="18">
        <v>0</v>
      </c>
      <c r="DS559" s="18">
        <v>0</v>
      </c>
      <c r="DT559" s="18">
        <v>0</v>
      </c>
      <c r="DU559" s="18">
        <v>0</v>
      </c>
      <c r="DV559" s="18">
        <v>0</v>
      </c>
      <c r="DW559" s="18">
        <v>0</v>
      </c>
      <c r="DX559" s="18">
        <v>0</v>
      </c>
      <c r="DY559" s="18">
        <v>0</v>
      </c>
      <c r="DZ559" s="188">
        <v>0</v>
      </c>
      <c r="EA559" s="189">
        <v>0</v>
      </c>
      <c r="EB559" s="188">
        <v>50.632911392405063</v>
      </c>
      <c r="EC559" s="189">
        <v>20</v>
      </c>
      <c r="ED559" s="38">
        <f>VLOOKUP(A559,'[3]2019'!$A$8:$K$140,11,0)</f>
        <v>0</v>
      </c>
      <c r="EE559" s="18">
        <f>VLOOKUP(A559,'[3]2019'!$A$8:$K$140,10,0)</f>
        <v>0</v>
      </c>
      <c r="EF559" s="18" t="str">
        <f>VLOOKUP($A559,[9]ESTADISTICAS_EN_EDUCACION_BASIC!$C$3:$AK$127,11,0)</f>
        <v>93.8</v>
      </c>
      <c r="EG559" s="18" t="str">
        <f>VLOOKUP($A559,[9]ESTADISTICAS_EN_EDUCACION_BASIC!$C$3:$AK$127,7,0)</f>
        <v>51.1</v>
      </c>
      <c r="EH559" s="18" t="str">
        <f>VLOOKUP($A559,[9]ESTADISTICAS_EN_EDUCACION_BASIC!$C$3:$AK$127,18,0)</f>
        <v>2.55</v>
      </c>
      <c r="EI559" s="18">
        <f>VLOOKUP($A559,[9]ESTADISTICAS_EN_EDUCACION_BASIC!$C$3:$AK$127,29,0)</f>
        <v>0</v>
      </c>
      <c r="EJ559" s="31"/>
      <c r="EK559" s="31"/>
      <c r="EL559" s="18" t="str">
        <f>VLOOKUP($A559,[9]ESTADISTICAS_EN_EDUCACION_BASIC!$C$3:$AK$127,13,0)</f>
        <v>56.3</v>
      </c>
      <c r="EM559" s="18" t="str">
        <f>VLOOKUP($A559,[9]ESTADISTICAS_EN_EDUCACION_BASIC!$C$3:$AK$127,8,0)</f>
        <v>24.1</v>
      </c>
      <c r="EN559" s="18" t="str">
        <f>VLOOKUP($A559,[9]ESTADISTICAS_EN_EDUCACION_BASIC!$C$3:$AK$127,20,0)</f>
        <v>1.38</v>
      </c>
      <c r="EO559" s="18">
        <f>VLOOKUP($A559,[9]ESTADISTICAS_EN_EDUCACION_BASIC!$C$3:$AK$127,30,0)</f>
        <v>0</v>
      </c>
      <c r="EP559" s="18">
        <v>0</v>
      </c>
      <c r="EQ559" s="18">
        <v>0</v>
      </c>
      <c r="ER559" s="38">
        <f>VLOOKUP(A559,[10]Hoja3!$A$1:$D$89,4,0)</f>
        <v>106.26992561105206</v>
      </c>
      <c r="ES559" s="18">
        <f>VLOOKUP(A559,[10]Hoja3!$A$1:$D$89,2,0)</f>
        <v>1</v>
      </c>
      <c r="ET559" s="38">
        <f>VLOOKUP(A559,[10]Hoja5!$A$1:$D$76,4,0)</f>
        <v>531.34962805526038</v>
      </c>
      <c r="EU559" s="18">
        <f>VLOOKUP(A559,[10]Hoja5!$A$1:$D$75,2,0)</f>
        <v>5</v>
      </c>
      <c r="EV559" s="38">
        <v>0</v>
      </c>
      <c r="EW559" s="18">
        <v>0</v>
      </c>
      <c r="EX559" s="31"/>
      <c r="EY559" s="190">
        <v>52.486187845303867</v>
      </c>
      <c r="EZ559" s="191">
        <v>19</v>
      </c>
      <c r="FA559" s="188">
        <v>42.168674698795179</v>
      </c>
      <c r="FB559" s="189">
        <v>14</v>
      </c>
      <c r="FC559" s="38">
        <f>VLOOKUP(A559,[10]Hoja15!$A$1:$D$63,4,0)</f>
        <v>61.690314620604568</v>
      </c>
      <c r="FD559" s="18">
        <f>VLOOKUP(A559,[10]Hoja15!$A$1:$D$63,2,0)</f>
        <v>1</v>
      </c>
      <c r="FE559" s="38">
        <v>0</v>
      </c>
      <c r="FF559" s="18">
        <v>0</v>
      </c>
      <c r="FG559" s="18">
        <v>0</v>
      </c>
      <c r="FH559" s="18">
        <v>0</v>
      </c>
      <c r="FI559" s="18">
        <v>0</v>
      </c>
      <c r="FJ559" s="18">
        <v>0</v>
      </c>
      <c r="FK559" s="38">
        <f>VLOOKUP(A559,[10]Hoja19!$A$1:$D$97,4,0)</f>
        <v>61.690314620604568</v>
      </c>
      <c r="FL559" s="18">
        <f>VLOOKUP(A559,[10]Hoja19!$A$1:$D$97,2,0)</f>
        <v>1</v>
      </c>
      <c r="FM559" s="38">
        <v>0</v>
      </c>
      <c r="FN559" s="18">
        <v>0</v>
      </c>
      <c r="FO559" s="38">
        <f>VLOOKUP(A559,[10]Hoja21!$A$1:$D$101,4,0)</f>
        <v>61.690314620604568</v>
      </c>
      <c r="FP559" s="18">
        <f>VLOOKUP(A559,[10]Hoja21!$A$1:$D$101,2,0)</f>
        <v>1</v>
      </c>
      <c r="FQ559" s="38">
        <v>0</v>
      </c>
      <c r="FR559" s="18">
        <v>0</v>
      </c>
      <c r="FS559" s="38">
        <f>VLOOKUP(A559,'[3]2019'!$A$8:$M$140,13,0)</f>
        <v>0</v>
      </c>
      <c r="FT559" s="18">
        <f>VLOOKUP(A559,'[3]2019'!$A$8:$M$140,12,0)</f>
        <v>0</v>
      </c>
      <c r="FU559" s="38">
        <f>VLOOKUP(A559,'[3]2019'!$A$8:$O$140,15,0)</f>
        <v>2.8612303290414878</v>
      </c>
      <c r="FV559" s="18">
        <f>VLOOKUP(A559,'[3]2019'!$A$8:$O$140,14,0)</f>
        <v>2</v>
      </c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</row>
    <row r="560" spans="1:243" s="11" customFormat="1" ht="12.75">
      <c r="A560" s="17" t="s">
        <v>1452</v>
      </c>
      <c r="B560" s="18" t="s">
        <v>1453</v>
      </c>
      <c r="C560" s="17" t="s">
        <v>514</v>
      </c>
      <c r="D560" s="25">
        <v>6</v>
      </c>
      <c r="E560" s="27">
        <v>2019</v>
      </c>
      <c r="F560" s="31"/>
      <c r="G560" s="194">
        <v>5005</v>
      </c>
      <c r="H560" s="194">
        <v>1741</v>
      </c>
      <c r="I560" s="194">
        <v>3264</v>
      </c>
      <c r="J560" s="200">
        <v>13.86</v>
      </c>
      <c r="K560" s="40">
        <f>VLOOKUP(A560,'[6]1.COBERTURA  DANE'!$B$7:$G$139,5,0)</f>
        <v>935</v>
      </c>
      <c r="L560" s="26">
        <v>57.67</v>
      </c>
      <c r="M560" s="32">
        <v>3889</v>
      </c>
      <c r="N560" s="187">
        <v>496</v>
      </c>
      <c r="O560" s="187">
        <v>273</v>
      </c>
      <c r="P560" s="187">
        <v>223</v>
      </c>
      <c r="Q560" s="196">
        <f>VLOOKUP($A560,[7]Hoja1!$A$1:$H$3750,6,0)</f>
        <v>594</v>
      </c>
      <c r="R560" s="196">
        <f>VLOOKUP($A560,[7]Hoja1!$A$1:$H$3750,7,0)</f>
        <v>326</v>
      </c>
      <c r="S560" s="196">
        <f>VLOOKUP($A560,[7]Hoja1!$A$1:$H$3750,8,0)</f>
        <v>268</v>
      </c>
      <c r="T560" s="187">
        <v>483</v>
      </c>
      <c r="U560" s="187">
        <v>258</v>
      </c>
      <c r="V560" s="187">
        <v>225</v>
      </c>
      <c r="W560" s="198">
        <f>VLOOKUP($A560,[7]Hoja1!$A$1:$K$3750,9,0)</f>
        <v>574</v>
      </c>
      <c r="X560" s="198">
        <f>VLOOKUP($A560,[7]Hoja1!$A$1:$K$3750,10,0)</f>
        <v>303</v>
      </c>
      <c r="Y560" s="198">
        <f>VLOOKUP($A560,[7]Hoja1!$A$1:$K$3750,11,0)</f>
        <v>271</v>
      </c>
      <c r="Z560" s="187">
        <v>468</v>
      </c>
      <c r="AA560" s="187">
        <v>242</v>
      </c>
      <c r="AB560" s="187">
        <v>226</v>
      </c>
      <c r="AC560" s="198">
        <f>VLOOKUP(A560,[7]Hoja1!$A$1:$Q$3765,12,0)</f>
        <v>547</v>
      </c>
      <c r="AD560" s="198">
        <f>VLOOKUP($A560,[7]Hoja1!$A$1:$Q$3765,13,0)</f>
        <v>285</v>
      </c>
      <c r="AE560" s="198">
        <f>VLOOKUP($A560,[7]Hoja1!$A$1:$Q$3750,14,0)</f>
        <v>262</v>
      </c>
      <c r="AF560" s="187">
        <v>436</v>
      </c>
      <c r="AG560" s="187">
        <v>231</v>
      </c>
      <c r="AH560" s="187">
        <v>205</v>
      </c>
      <c r="AI560" s="198">
        <f>VLOOKUP($A560,[7]Hoja1!$A$1:$Q$3750,15,0)</f>
        <v>843</v>
      </c>
      <c r="AJ560" s="198">
        <f>VLOOKUP($A560,[7]Hoja1!$A$1:$Q$3750,16,0)</f>
        <v>449</v>
      </c>
      <c r="AK560" s="198">
        <f>VLOOKUP($A560,[7]Hoja1!$A$1:$Q$3750,17,0)</f>
        <v>394</v>
      </c>
      <c r="AL560" s="187">
        <v>376</v>
      </c>
      <c r="AM560" s="187">
        <v>202</v>
      </c>
      <c r="AN560" s="187">
        <v>174</v>
      </c>
      <c r="AO560" s="31"/>
      <c r="AP560" s="31"/>
      <c r="AQ560" s="31"/>
      <c r="AR560" s="31"/>
      <c r="AS560" s="27"/>
      <c r="AT560" s="31"/>
      <c r="AU560" s="31"/>
      <c r="AV560" s="31"/>
      <c r="AW560" s="31"/>
      <c r="AX560" s="38">
        <f>VLOOKUP(A560,[2]INFANTIL!$A$8:$AE$140,31,0)</f>
        <v>0</v>
      </c>
      <c r="AY560" s="18">
        <f>VLOOKUP(A560,[2]INFANTIL!$A$8:$AE$140,30,0)</f>
        <v>0</v>
      </c>
      <c r="AZ560" s="199">
        <f>VLOOKUP(A560,'[3]2019'!$A$8:$E$140,5,0)</f>
        <v>0</v>
      </c>
      <c r="BA560" s="23">
        <f>VLOOKUP(A560,'[3]2019'!$A$8:$F$140,4,0)</f>
        <v>0</v>
      </c>
      <c r="BB560" s="22">
        <f>VLOOKUP(A560,'[2]MATERNAS DIRECTAS'!$A$8:$AE$140,31,0)</f>
        <v>0</v>
      </c>
      <c r="BC560" s="23">
        <f>VLOOKUP(A560,'[2]MATERNAS DIRECTAS'!$A$8:$AE$140,30,0)</f>
        <v>0</v>
      </c>
      <c r="BD560" s="28">
        <v>0</v>
      </c>
      <c r="BE560" s="29">
        <v>0</v>
      </c>
      <c r="BF560" s="38">
        <f>VLOOKUP(A560,[8]Controles!$A$7:$P$139,12,0)</f>
        <v>18.367346938775512</v>
      </c>
      <c r="BG560" s="18">
        <f>VLOOKUP(A560,[8]Controles!$A$7:$L$139,11,0)</f>
        <v>9</v>
      </c>
      <c r="BH560" s="38">
        <f>VLOOKUP(A560,[8]Peso!$A$7:$D$139,4,0)</f>
        <v>12.244897959183673</v>
      </c>
      <c r="BI560" s="18">
        <f>VLOOKUP(A560,[8]Peso!$A$7:$D$139,3,0)</f>
        <v>6</v>
      </c>
      <c r="BJ560" s="22">
        <f>VLOOKUP(A560,'[2]EDA &lt; 5AÑOS'!$A$8:$AE$140,31,0)</f>
        <v>0</v>
      </c>
      <c r="BK560" s="23">
        <f>VLOOKUP(A560,'[2]EDA &lt; 5AÑOS'!$A$8:$AE$140,30,0)</f>
        <v>0</v>
      </c>
      <c r="BL560" s="22">
        <f>VLOOKUP(A560,'[2]IRA &lt; 5AÑOS'!$A$8:$AE$140,31,0)</f>
        <v>0</v>
      </c>
      <c r="BM560" s="23">
        <f>VLOOKUP(A560,'[2]IRA &lt; 5AÑOS'!$A$8:$AE$140,30,0)</f>
        <v>0</v>
      </c>
      <c r="BN560" s="18">
        <v>0</v>
      </c>
      <c r="BO560" s="18">
        <v>0</v>
      </c>
      <c r="BP560" s="18">
        <v>0</v>
      </c>
      <c r="BQ560" s="18">
        <v>0</v>
      </c>
      <c r="BR560" s="37">
        <v>0</v>
      </c>
      <c r="BS560" s="26">
        <v>0</v>
      </c>
      <c r="BT560" s="18">
        <v>0</v>
      </c>
      <c r="BU560" s="18">
        <v>0</v>
      </c>
      <c r="BV560" s="201">
        <v>0.2318840579710145</v>
      </c>
      <c r="BW560" s="201">
        <v>0.76811594202898548</v>
      </c>
      <c r="BX560" s="201">
        <v>0.6811594202898551</v>
      </c>
      <c r="BY560" s="201">
        <v>0.78260869565217395</v>
      </c>
      <c r="BZ560" s="201">
        <v>0.6811594202898551</v>
      </c>
      <c r="CA560" s="201">
        <v>0.70270270270270274</v>
      </c>
      <c r="CB560" s="201">
        <v>0.77027027027027029</v>
      </c>
      <c r="CC560" s="18" t="str">
        <f>VLOOKUP(A560,[9]ESTADISTICAS_EN_EDUCACION_BASIC!$C$3:$AK$127,10,0)</f>
        <v>88.6</v>
      </c>
      <c r="CD560" s="18" t="str">
        <f>VLOOKUP(A560,[9]ESTADISTICAS_EN_EDUCACION_BASIC!$C$3:$AK$158,5,0)</f>
        <v>71.4</v>
      </c>
      <c r="CE560" s="18" t="str">
        <f>VLOOKUP(A560,[9]ESTADISTICAS_EN_EDUCACION_BASIC!$C$3:$AK$127,17,0)</f>
        <v>4.84</v>
      </c>
      <c r="CF560" s="24"/>
      <c r="CG560" s="24"/>
      <c r="CH560" s="20">
        <v>0</v>
      </c>
      <c r="CI560" s="21">
        <v>0</v>
      </c>
      <c r="CJ560" s="38">
        <f>VLOOKUP(A560,'[3]2019'!$A$8:$G$140,7,0)</f>
        <v>0</v>
      </c>
      <c r="CK560" s="18">
        <f>VLOOKUP(A560,'[3]2019'!$A$9:$G$140,6,0)</f>
        <v>0</v>
      </c>
      <c r="CL560" s="18">
        <v>0</v>
      </c>
      <c r="CM560" s="26">
        <v>0</v>
      </c>
      <c r="CN560" s="18">
        <v>0</v>
      </c>
      <c r="CO560" s="18">
        <v>0</v>
      </c>
      <c r="CP560" s="18">
        <v>0</v>
      </c>
      <c r="CQ560" s="18">
        <v>0</v>
      </c>
      <c r="CR560" s="18">
        <v>0</v>
      </c>
      <c r="CS560" s="26">
        <v>0</v>
      </c>
      <c r="CT560" s="18">
        <v>0</v>
      </c>
      <c r="CU560" s="18">
        <v>0</v>
      </c>
      <c r="CV560" s="18">
        <v>0</v>
      </c>
      <c r="CW560" s="18">
        <v>0</v>
      </c>
      <c r="CX560" s="18">
        <v>0</v>
      </c>
      <c r="CY560" s="18">
        <v>0</v>
      </c>
      <c r="CZ560" s="38">
        <v>0</v>
      </c>
      <c r="DA560" s="18">
        <v>0</v>
      </c>
      <c r="DB560" s="38">
        <f>VLOOKUP(A560,'[3]2019'!$A$8:$I$140,9,0)</f>
        <v>0</v>
      </c>
      <c r="DC560" s="18">
        <f>VLOOKUP(A560,'[3]2019'!$A$8:$I$140,8,0)</f>
        <v>0</v>
      </c>
      <c r="DD560" s="18" t="str">
        <f>VLOOKUP(A560,[9]ESTADISTICAS_EN_EDUCACION_BASIC!$C$3:$AK$127,11,0)</f>
        <v>125.2</v>
      </c>
      <c r="DE560" s="18" t="str">
        <f>VLOOKUP($A560,[9]ESTADISTICAS_EN_EDUCACION_BASIC!$C$3:$AK$127,6,0)</f>
        <v>87.3</v>
      </c>
      <c r="DF560" s="18" t="str">
        <f>VLOOKUP($A560,[9]ESTADISTICAS_EN_EDUCACION_BASIC!$C$3:$AK$127,18,0)</f>
        <v>5.12</v>
      </c>
      <c r="DG560" s="18">
        <f>VLOOKUP($A560,[9]ESTADISTICAS_EN_EDUCACION_BASIC!$C$3:$AK$127,28,0)</f>
        <v>5</v>
      </c>
      <c r="DH560" s="38">
        <v>0</v>
      </c>
      <c r="DI560" s="18">
        <v>0</v>
      </c>
      <c r="DJ560" s="38">
        <v>0</v>
      </c>
      <c r="DK560" s="18">
        <v>0</v>
      </c>
      <c r="DL560" s="18">
        <v>0</v>
      </c>
      <c r="DM560" s="18">
        <v>0</v>
      </c>
      <c r="DN560" s="38">
        <v>0</v>
      </c>
      <c r="DO560" s="18">
        <v>0</v>
      </c>
      <c r="DP560" s="18">
        <v>0</v>
      </c>
      <c r="DQ560" s="18">
        <v>0</v>
      </c>
      <c r="DR560" s="18">
        <v>0</v>
      </c>
      <c r="DS560" s="18">
        <v>0</v>
      </c>
      <c r="DT560" s="18">
        <v>0</v>
      </c>
      <c r="DU560" s="18">
        <v>0</v>
      </c>
      <c r="DV560" s="18">
        <v>0</v>
      </c>
      <c r="DW560" s="18">
        <v>0</v>
      </c>
      <c r="DX560" s="18">
        <v>0</v>
      </c>
      <c r="DY560" s="18">
        <v>0</v>
      </c>
      <c r="DZ560" s="188">
        <v>8.8495575221238933</v>
      </c>
      <c r="EA560" s="189">
        <v>2</v>
      </c>
      <c r="EB560" s="188">
        <v>78.048780487804876</v>
      </c>
      <c r="EC560" s="189">
        <v>16</v>
      </c>
      <c r="ED560" s="38">
        <f>VLOOKUP(A560,'[3]2019'!$A$8:$K$140,11,0)</f>
        <v>0</v>
      </c>
      <c r="EE560" s="18">
        <f>VLOOKUP(A560,'[3]2019'!$A$8:$K$140,10,0)</f>
        <v>0</v>
      </c>
      <c r="EF560" s="18" t="str">
        <f>VLOOKUP($A560,[9]ESTADISTICAS_EN_EDUCACION_BASIC!$C$3:$AK$127,11,0)</f>
        <v>125.2</v>
      </c>
      <c r="EG560" s="18" t="str">
        <f>VLOOKUP($A560,[9]ESTADISTICAS_EN_EDUCACION_BASIC!$C$3:$AK$127,7,0)</f>
        <v>55.7</v>
      </c>
      <c r="EH560" s="18" t="str">
        <f>VLOOKUP($A560,[9]ESTADISTICAS_EN_EDUCACION_BASIC!$C$3:$AK$127,18,0)</f>
        <v>5.12</v>
      </c>
      <c r="EI560" s="18" t="str">
        <f>VLOOKUP($A560,[9]ESTADISTICAS_EN_EDUCACION_BASIC!$C$3:$AK$127,29,0)</f>
        <v>0.99</v>
      </c>
      <c r="EJ560" s="31"/>
      <c r="EK560" s="31"/>
      <c r="EL560" s="18" t="str">
        <f>VLOOKUP($A560,[9]ESTADISTICAS_EN_EDUCACION_BASIC!$C$3:$AK$127,13,0)</f>
        <v>48.9</v>
      </c>
      <c r="EM560" s="18" t="str">
        <f>VLOOKUP($A560,[9]ESTADISTICAS_EN_EDUCACION_BASIC!$C$3:$AK$127,8,0)</f>
        <v>15.7</v>
      </c>
      <c r="EN560" s="18">
        <f>VLOOKUP($A560,[9]ESTADISTICAS_EN_EDUCACION_BASIC!$C$3:$AK$127,20,0)</f>
        <v>0</v>
      </c>
      <c r="EO560" s="18">
        <f>VLOOKUP($A560,[9]ESTADISTICAS_EN_EDUCACION_BASIC!$C$3:$AK$127,30,0)</f>
        <v>0</v>
      </c>
      <c r="EP560" s="18">
        <v>0</v>
      </c>
      <c r="EQ560" s="18">
        <v>0</v>
      </c>
      <c r="ER560" s="38">
        <v>0</v>
      </c>
      <c r="ES560" s="18">
        <v>0</v>
      </c>
      <c r="ET560" s="38">
        <v>0</v>
      </c>
      <c r="EU560" s="18">
        <v>0</v>
      </c>
      <c r="EV560" s="38">
        <v>0</v>
      </c>
      <c r="EW560" s="18">
        <v>0</v>
      </c>
      <c r="EX560" s="31"/>
      <c r="EY560" s="188">
        <v>74.71264367816093</v>
      </c>
      <c r="EZ560" s="189">
        <v>13</v>
      </c>
      <c r="FA560" s="188">
        <v>56.179775280898873</v>
      </c>
      <c r="FB560" s="189">
        <v>10</v>
      </c>
      <c r="FC560" s="18">
        <v>0</v>
      </c>
      <c r="FD560" s="18">
        <v>0</v>
      </c>
      <c r="FE560" s="38">
        <v>0</v>
      </c>
      <c r="FF560" s="18">
        <v>0</v>
      </c>
      <c r="FG560" s="38">
        <f>VLOOKUP(A560,[10]Hoja17!$A$1:$D$33,4,0)</f>
        <v>118.62396204033216</v>
      </c>
      <c r="FH560" s="18">
        <f>VLOOKUP(A560,[10]Hoja17!$A$1:$D$33,2,0)</f>
        <v>1</v>
      </c>
      <c r="FI560" s="18">
        <v>0</v>
      </c>
      <c r="FJ560" s="18">
        <v>0</v>
      </c>
      <c r="FK560" s="38">
        <f>VLOOKUP(A560,[10]Hoja19!$A$1:$D$97,4,0)</f>
        <v>118.62396204033216</v>
      </c>
      <c r="FL560" s="18">
        <f>VLOOKUP(A560,[10]Hoja19!$A$1:$D$97,2,0)</f>
        <v>1</v>
      </c>
      <c r="FM560" s="38">
        <f>VLOOKUP(A560,[10]Hoja20!$A$1:$D$91,4,0)</f>
        <v>118.62396204033216</v>
      </c>
      <c r="FN560" s="18">
        <f>VLOOKUP(A560,[10]Hoja20!$A$1:$D$91,2,0)</f>
        <v>1</v>
      </c>
      <c r="FO560" s="38">
        <v>0</v>
      </c>
      <c r="FP560" s="18">
        <v>0</v>
      </c>
      <c r="FQ560" s="38">
        <f>VLOOKUP(A560,[10]Hoja22!$A$1:$D$60,4,0)</f>
        <v>118.62396204033216</v>
      </c>
      <c r="FR560" s="18">
        <f>VLOOKUP(A560,[10]Hoja22!$A$1:$D$60,2,0)</f>
        <v>1</v>
      </c>
      <c r="FS560" s="38">
        <f>VLOOKUP(A560,'[3]2019'!$A$8:$M$140,13,0)</f>
        <v>0</v>
      </c>
      <c r="FT560" s="18">
        <f>VLOOKUP(A560,'[3]2019'!$A$8:$M$140,12,0)</f>
        <v>0</v>
      </c>
      <c r="FU560" s="38">
        <f>VLOOKUP(A560,'[3]2019'!$A$8:$O$140,15,0)</f>
        <v>2.6666666666666665</v>
      </c>
      <c r="FV560" s="18">
        <f>VLOOKUP(A560,'[3]2019'!$A$8:$O$140,14,0)</f>
        <v>1</v>
      </c>
      <c r="FW560" s="31"/>
      <c r="FX560" s="31"/>
      <c r="FY560" s="31"/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31"/>
      <c r="GY560" s="31"/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31"/>
      <c r="HL560" s="31"/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31"/>
      <c r="HY560" s="31"/>
      <c r="HZ560" s="31"/>
      <c r="IA560" s="31"/>
      <c r="IB560" s="31"/>
      <c r="IC560" s="31"/>
      <c r="ID560" s="31"/>
      <c r="IE560" s="31"/>
      <c r="IF560" s="31"/>
      <c r="IG560" s="31"/>
      <c r="IH560" s="31"/>
      <c r="II560" s="31"/>
    </row>
    <row r="561" spans="1:243" s="11" customFormat="1" ht="12.75">
      <c r="A561" s="17" t="s">
        <v>1461</v>
      </c>
      <c r="B561" s="18" t="s">
        <v>1462</v>
      </c>
      <c r="C561" s="17" t="s">
        <v>547</v>
      </c>
      <c r="D561" s="25">
        <v>4</v>
      </c>
      <c r="E561" s="27">
        <v>2019</v>
      </c>
      <c r="F561" s="31"/>
      <c r="G561" s="194">
        <v>127565</v>
      </c>
      <c r="H561" s="194">
        <v>50679</v>
      </c>
      <c r="I561" s="194">
        <v>76886</v>
      </c>
      <c r="J561" s="200">
        <v>21.79</v>
      </c>
      <c r="K561" s="40">
        <f>VLOOKUP(A561,'[6]1.COBERTURA  DANE'!$B$7:$G$139,5,0)</f>
        <v>38523</v>
      </c>
      <c r="L561" s="26">
        <v>93.99</v>
      </c>
      <c r="M561" s="32">
        <v>93338</v>
      </c>
      <c r="N561" s="187">
        <v>14928</v>
      </c>
      <c r="O561" s="187">
        <v>7514</v>
      </c>
      <c r="P561" s="187">
        <v>7414</v>
      </c>
      <c r="Q561" s="196">
        <f>VLOOKUP($A561,[7]Hoja1!$A$1:$H$3750,6,0)</f>
        <v>17862</v>
      </c>
      <c r="R561" s="196">
        <f>VLOOKUP($A561,[7]Hoja1!$A$1:$H$3750,7,0)</f>
        <v>9001</v>
      </c>
      <c r="S561" s="196">
        <f>VLOOKUP($A561,[7]Hoja1!$A$1:$H$3750,8,0)</f>
        <v>8861</v>
      </c>
      <c r="T561" s="187">
        <v>14442</v>
      </c>
      <c r="U561" s="187">
        <v>7365</v>
      </c>
      <c r="V561" s="187">
        <v>7077</v>
      </c>
      <c r="W561" s="198">
        <f>VLOOKUP($A561,[7]Hoja1!$A$1:$K$3750,9,0)</f>
        <v>17115</v>
      </c>
      <c r="X561" s="198">
        <f>VLOOKUP($A561,[7]Hoja1!$A$1:$K$3750,10,0)</f>
        <v>8757</v>
      </c>
      <c r="Y561" s="198">
        <f>VLOOKUP($A561,[7]Hoja1!$A$1:$K$3750,11,0)</f>
        <v>8358</v>
      </c>
      <c r="Z561" s="187">
        <v>13816</v>
      </c>
      <c r="AA561" s="187">
        <v>7087</v>
      </c>
      <c r="AB561" s="187">
        <v>6729</v>
      </c>
      <c r="AC561" s="198">
        <f>VLOOKUP(A561,[7]Hoja1!$A$1:$Q$3765,12,0)</f>
        <v>16118</v>
      </c>
      <c r="AD561" s="198">
        <f>VLOOKUP($A561,[7]Hoja1!$A$1:$Q$3765,13,0)</f>
        <v>8207</v>
      </c>
      <c r="AE561" s="198">
        <f>VLOOKUP($A561,[7]Hoja1!$A$1:$Q$3750,14,0)</f>
        <v>7911</v>
      </c>
      <c r="AF561" s="187">
        <v>12896</v>
      </c>
      <c r="AG561" s="187">
        <v>6454</v>
      </c>
      <c r="AH561" s="187">
        <v>6442</v>
      </c>
      <c r="AI561" s="198">
        <f>VLOOKUP($A561,[7]Hoja1!$A$1:$Q$3750,15,0)</f>
        <v>24698</v>
      </c>
      <c r="AJ561" s="198">
        <f>VLOOKUP($A561,[7]Hoja1!$A$1:$Q$3750,16,0)</f>
        <v>11782</v>
      </c>
      <c r="AK561" s="198">
        <f>VLOOKUP($A561,[7]Hoja1!$A$1:$Q$3750,17,0)</f>
        <v>12916</v>
      </c>
      <c r="AL561" s="187">
        <v>11391</v>
      </c>
      <c r="AM561" s="187">
        <v>5458</v>
      </c>
      <c r="AN561" s="187">
        <v>5933</v>
      </c>
      <c r="AO561" s="31"/>
      <c r="AP561" s="31"/>
      <c r="AQ561" s="31"/>
      <c r="AR561" s="31"/>
      <c r="AS561" s="27"/>
      <c r="AT561" s="31"/>
      <c r="AU561" s="31"/>
      <c r="AV561" s="31"/>
      <c r="AW561" s="31"/>
      <c r="AX561" s="38">
        <f>VLOOKUP(A561,[2]INFANTIL!$A$8:$AE$140,31,0)</f>
        <v>12.851684612712747</v>
      </c>
      <c r="AY561" s="18">
        <f>VLOOKUP(A561,[2]INFANTIL!$A$8:$AE$140,30,0)</f>
        <v>37</v>
      </c>
      <c r="AZ561" s="199">
        <f>VLOOKUP(A561,'[3]2019'!$A$8:$E$140,5,0)</f>
        <v>2.8135048231511255</v>
      </c>
      <c r="BA561" s="23">
        <f>VLOOKUP(A561,'[3]2019'!$A$8:$F$140,4,0)</f>
        <v>42</v>
      </c>
      <c r="BB561" s="22">
        <f>VLOOKUP(A561,'[2]MATERNAS DIRECTAS'!$A$8:$AE$140,31,0)</f>
        <v>69.468565474122954</v>
      </c>
      <c r="BC561" s="23">
        <f>VLOOKUP(A561,'[2]MATERNAS DIRECTAS'!$A$8:$AE$140,30,0)</f>
        <v>2</v>
      </c>
      <c r="BD561" s="28">
        <v>13.397642015005358</v>
      </c>
      <c r="BE561" s="29">
        <v>2</v>
      </c>
      <c r="BF561" s="38">
        <f>VLOOKUP(A561,[8]Controles!$A$7:$P$139,12,0)</f>
        <v>10.211879124696074</v>
      </c>
      <c r="BG561" s="18">
        <f>VLOOKUP(A561,[8]Controles!$A$7:$L$139,11,0)</f>
        <v>294</v>
      </c>
      <c r="BH561" s="38">
        <f>VLOOKUP(A561,[8]Peso!$A$7:$D$139,4,0)</f>
        <v>8.5793678360541854</v>
      </c>
      <c r="BI561" s="18">
        <f>VLOOKUP(A561,[8]Peso!$A$7:$D$139,3,0)</f>
        <v>247</v>
      </c>
      <c r="BJ561" s="22">
        <f>VLOOKUP(A561,'[2]EDA &lt; 5AÑOS'!$A$8:$AE$140,31,0)</f>
        <v>0</v>
      </c>
      <c r="BK561" s="23">
        <f>VLOOKUP(A561,'[2]EDA &lt; 5AÑOS'!$A$8:$AE$140,30,0)</f>
        <v>0</v>
      </c>
      <c r="BL561" s="22">
        <f>VLOOKUP(A561,'[2]IRA &lt; 5AÑOS'!$A$8:$AE$140,31,0)</f>
        <v>40.19292604501608</v>
      </c>
      <c r="BM561" s="23">
        <f>VLOOKUP(A561,'[2]IRA &lt; 5AÑOS'!$A$8:$AE$140,30,0)</f>
        <v>6</v>
      </c>
      <c r="BN561" s="18">
        <v>0</v>
      </c>
      <c r="BO561" s="18">
        <v>0</v>
      </c>
      <c r="BP561" s="27">
        <v>26.94</v>
      </c>
      <c r="BQ561" s="27">
        <v>4</v>
      </c>
      <c r="BR561" s="37">
        <v>0</v>
      </c>
      <c r="BS561" s="26">
        <v>0</v>
      </c>
      <c r="BT561" s="26">
        <v>26.94</v>
      </c>
      <c r="BU561" s="26">
        <v>4</v>
      </c>
      <c r="BV561" s="201">
        <v>0.96804647785039943</v>
      </c>
      <c r="BW561" s="201">
        <v>0.94444444444444442</v>
      </c>
      <c r="BX561" s="201">
        <v>0.92810457516339873</v>
      </c>
      <c r="BY561" s="201">
        <v>0.95061728395061729</v>
      </c>
      <c r="BZ561" s="201">
        <v>0.96296296296296291</v>
      </c>
      <c r="CA561" s="201">
        <v>0.87076271186440679</v>
      </c>
      <c r="CB561" s="201">
        <v>0.96574858757062143</v>
      </c>
      <c r="CC561" s="18" t="str">
        <f>VLOOKUP(A561,[9]ESTADISTICAS_EN_EDUCACION_BASIC!$C$3:$AK$127,10,0)</f>
        <v>94.8</v>
      </c>
      <c r="CD561" s="18" t="str">
        <f>VLOOKUP(A561,[9]ESTADISTICAS_EN_EDUCACION_BASIC!$C$3:$AK$158,5,0)</f>
        <v>75.4</v>
      </c>
      <c r="CE561" s="18" t="str">
        <f>VLOOKUP(A561,[9]ESTADISTICAS_EN_EDUCACION_BASIC!$C$3:$AK$127,17,0)</f>
        <v>5.54</v>
      </c>
      <c r="CF561" s="24"/>
      <c r="CG561" s="24"/>
      <c r="CH561" s="20" t="e">
        <f>VLOOKUP(A561,#REF!,4,0)</f>
        <v>#REF!</v>
      </c>
      <c r="CI561" s="21" t="e">
        <f>VLOOKUP(A561,#REF!,2,0)</f>
        <v>#REF!</v>
      </c>
      <c r="CJ561" s="38">
        <f>VLOOKUP(A561,'[3]2019'!$A$8:$G$140,7,0)</f>
        <v>0.27696994876055947</v>
      </c>
      <c r="CK561" s="18">
        <f>VLOOKUP(A561,'[3]2019'!$A$9:$G$140,6,0)</f>
        <v>4</v>
      </c>
      <c r="CL561" s="18">
        <v>13.47</v>
      </c>
      <c r="CM561" s="26">
        <v>2</v>
      </c>
      <c r="CN561" s="38">
        <v>6.7329999999999997</v>
      </c>
      <c r="CO561" s="18">
        <v>1</v>
      </c>
      <c r="CP561" s="18">
        <v>0</v>
      </c>
      <c r="CQ561" s="18">
        <v>0</v>
      </c>
      <c r="CR561" s="38">
        <v>11.69</v>
      </c>
      <c r="CS561" s="26">
        <v>2</v>
      </c>
      <c r="CT561" s="38">
        <f>VLOOKUP(A561,[10]Hoja9!$A$1:$D$17,4,0)</f>
        <v>5.8428279287174991</v>
      </c>
      <c r="CU561" s="18">
        <f>VLOOKUP(A561,[10]Hoja9!$A$1:$D$17,2,0)</f>
        <v>1</v>
      </c>
      <c r="CV561" s="18">
        <v>0</v>
      </c>
      <c r="CW561" s="18">
        <v>0</v>
      </c>
      <c r="CX561" s="18">
        <v>0</v>
      </c>
      <c r="CY561" s="18">
        <v>0</v>
      </c>
      <c r="CZ561" s="38">
        <f>VLOOKUP(A561,[10]Hoja6!$A$1:$D$12,4,0)</f>
        <v>5.8428279287174991</v>
      </c>
      <c r="DA561" s="18">
        <f>VLOOKUP(A561,[10]Hoja6!$A$1:$D$12,2,0)</f>
        <v>1</v>
      </c>
      <c r="DB561" s="38">
        <f>VLOOKUP(A561,'[3]2019'!$A$8:$I$140,9,0)</f>
        <v>0.21713954834973942</v>
      </c>
      <c r="DC561" s="18">
        <f>VLOOKUP(A561,'[3]2019'!$A$8:$I$140,8,0)</f>
        <v>3</v>
      </c>
      <c r="DD561" s="18" t="str">
        <f>VLOOKUP(A561,[9]ESTADISTICAS_EN_EDUCACION_BASIC!$C$3:$AK$127,11,0)</f>
        <v>136.4</v>
      </c>
      <c r="DE561" s="18" t="str">
        <f>VLOOKUP($A561,[9]ESTADISTICAS_EN_EDUCACION_BASIC!$C$3:$AK$127,6,0)</f>
        <v>96.5</v>
      </c>
      <c r="DF561" s="18" t="str">
        <f>VLOOKUP($A561,[9]ESTADISTICAS_EN_EDUCACION_BASIC!$C$3:$AK$127,18,0)</f>
        <v>5.43</v>
      </c>
      <c r="DG561" s="18">
        <f>VLOOKUP($A561,[9]ESTADISTICAS_EN_EDUCACION_BASIC!$C$3:$AK$127,28,0)</f>
        <v>0</v>
      </c>
      <c r="DH561" s="38">
        <f>VLOOKUP(A561,[10]Hoja4!$A$1:$D$63,4,0)</f>
        <v>35.056967572304998</v>
      </c>
      <c r="DI561" s="18">
        <f>VLOOKUP(A561,[10]Hoja4!$A$1:$D$63,2,0)</f>
        <v>6</v>
      </c>
      <c r="DJ561" s="38">
        <f>VLOOKUP(A561,'[10]AS 6 - 11'!$A$1:$D$84,4,0)</f>
        <v>75.956763073327494</v>
      </c>
      <c r="DK561" s="18">
        <f>VLOOKUP(A561,'[10]AS 6 - 11'!$A$1:$D$84,2,0)</f>
        <v>13</v>
      </c>
      <c r="DL561" s="38">
        <f>VLOOKUP(A561,'[10]VIPNAL 6 - 11'!$A$1:$D$28,4,0)</f>
        <v>11.685655857434998</v>
      </c>
      <c r="DM561" s="18">
        <f>VLOOKUP(A561,'[10]VIPNAL 6 - 11'!$A$1:$D$28,2,0)</f>
        <v>2</v>
      </c>
      <c r="DN561" s="38">
        <f>VLOOKUP(A561,[10]Hoja8!$A$1:$D$72,4,0)</f>
        <v>31.021218513463211</v>
      </c>
      <c r="DO561" s="18">
        <f>VLOOKUP(A561,[10]Hoja8!$A$1:$D$72,2,0)</f>
        <v>5</v>
      </c>
      <c r="DP561" s="38">
        <f>VLOOKUP(A561,[10]Hoja10!$A$1:$D$61,4,0)</f>
        <v>68.246680729619058</v>
      </c>
      <c r="DQ561" s="18">
        <f>VLOOKUP(A561,[10]Hoja10!$A$1:$D$61,2,0)</f>
        <v>11</v>
      </c>
      <c r="DR561" s="38">
        <f>VLOOKUP(A561,[10]Hoja11!$A$1:$D$24,4,0)</f>
        <v>6.2042437026926418</v>
      </c>
      <c r="DS561" s="18">
        <f>VLOOKUP(A561,[10]Hoja11!$A$1:$D$24,2,0)</f>
        <v>1</v>
      </c>
      <c r="DT561" s="38">
        <f>VLOOKUP(A561,[10]Hoja12!$A$1:$D$41,4,0)</f>
        <v>49.633949621541134</v>
      </c>
      <c r="DU561" s="18">
        <f>VLOOKUP(A561,[10]Hoja12!$A$1:$D$41,2,0)</f>
        <v>8</v>
      </c>
      <c r="DV561" s="38">
        <f>VLOOKUP(A561,[10]Hoja13!$A$1:$D$20,4,0)</f>
        <v>12.408487405385284</v>
      </c>
      <c r="DW561" s="18">
        <f>VLOOKUP(A561,[10]Hoja13!$A$1:$D$20,2,0)</f>
        <v>2</v>
      </c>
      <c r="DX561" s="18">
        <v>0</v>
      </c>
      <c r="DY561" s="18">
        <v>0</v>
      </c>
      <c r="DZ561" s="188">
        <v>7.2819141031356809</v>
      </c>
      <c r="EA561" s="189">
        <v>49</v>
      </c>
      <c r="EB561" s="188">
        <v>126.82396771189072</v>
      </c>
      <c r="EC561" s="189">
        <v>817</v>
      </c>
      <c r="ED561" s="38">
        <f>VLOOKUP(A561,'[3]2019'!$A$8:$K$140,11,0)</f>
        <v>2.4038461538461542</v>
      </c>
      <c r="EE561" s="18">
        <f>VLOOKUP(A561,'[3]2019'!$A$8:$K$140,10,0)</f>
        <v>31</v>
      </c>
      <c r="EF561" s="18" t="str">
        <f>VLOOKUP($A561,[9]ESTADISTICAS_EN_EDUCACION_BASIC!$C$3:$AK$127,11,0)</f>
        <v>136.4</v>
      </c>
      <c r="EG561" s="18">
        <f>VLOOKUP($A561,[9]ESTADISTICAS_EN_EDUCACION_BASIC!$C$3:$AK$127,7,0)</f>
        <v>60</v>
      </c>
      <c r="EH561" s="18" t="str">
        <f>VLOOKUP($A561,[9]ESTADISTICAS_EN_EDUCACION_BASIC!$C$3:$AK$127,18,0)</f>
        <v>5.43</v>
      </c>
      <c r="EI561" s="18" t="str">
        <f>VLOOKUP($A561,[9]ESTADISTICAS_EN_EDUCACION_BASIC!$C$3:$AK$127,29,0)</f>
        <v>0.03</v>
      </c>
      <c r="EJ561" s="31"/>
      <c r="EK561" s="31"/>
      <c r="EL561" s="18" t="str">
        <f>VLOOKUP($A561,[9]ESTADISTICAS_EN_EDUCACION_BASIC!$C$3:$AK$127,13,0)</f>
        <v>81.4</v>
      </c>
      <c r="EM561" s="18" t="str">
        <f>VLOOKUP($A561,[9]ESTADISTICAS_EN_EDUCACION_BASIC!$C$3:$AK$127,8,0)</f>
        <v>27.9</v>
      </c>
      <c r="EN561" s="18">
        <f>VLOOKUP($A561,[9]ESTADISTICAS_EN_EDUCACION_BASIC!$C$3:$AK$127,20,0)</f>
        <v>0</v>
      </c>
      <c r="EO561" s="18" t="str">
        <f>VLOOKUP($A561,[9]ESTADISTICAS_EN_EDUCACION_BASIC!$C$3:$AK$127,30,0)</f>
        <v>0.33</v>
      </c>
      <c r="EP561" s="38">
        <f>VLOOKUP(A561,[10]Hoja2!$A$1:$D$72,4,0)</f>
        <v>31.021218513463211</v>
      </c>
      <c r="EQ561" s="18">
        <f>VLOOKUP(A561,[10]Hoja2!$A$1:$D$72,2,0)</f>
        <v>5</v>
      </c>
      <c r="ER561" s="38">
        <f>VLOOKUP(A561,[10]Hoja3!$A$1:$D$89,4,0)</f>
        <v>105.47214294577491</v>
      </c>
      <c r="ES561" s="18">
        <f>VLOOKUP(A561,[10]Hoja3!$A$1:$D$89,2,0)</f>
        <v>17</v>
      </c>
      <c r="ET561" s="38">
        <f>VLOOKUP(A561,[10]Hoja5!$A$1:$D$76,4,0)</f>
        <v>111.67638664846754</v>
      </c>
      <c r="EU561" s="18">
        <f>VLOOKUP(A561,[10]Hoja5!$A$1:$D$75,2,0)</f>
        <v>18</v>
      </c>
      <c r="EV561" s="38">
        <f>VLOOKUP(A561,[10]Hoja7!$A$1:$D$76,4,0)</f>
        <v>80.655168135004345</v>
      </c>
      <c r="EW561" s="18">
        <f>VLOOKUP(A561,[10]Hoja7!$A$1:$D$77,2,0)</f>
        <v>13</v>
      </c>
      <c r="EX561" s="31"/>
      <c r="EY561" s="188">
        <v>151.18826900387663</v>
      </c>
      <c r="EZ561" s="189">
        <v>897</v>
      </c>
      <c r="FA561" s="188">
        <v>115.80282711127219</v>
      </c>
      <c r="FB561" s="189">
        <v>639</v>
      </c>
      <c r="FC561" s="38">
        <f>VLOOKUP(A561,[10]Hoja15!$A$1:$D$63,4,0)</f>
        <v>72.880395173698275</v>
      </c>
      <c r="FD561" s="18">
        <f>VLOOKUP(A561,[10]Hoja15!$A$1:$D$63,2,0)</f>
        <v>18</v>
      </c>
      <c r="FE561" s="38">
        <f>VLOOKUP(A561,[10]Hoja16!$A$1:$D$88,4,0)</f>
        <v>129.56514697546362</v>
      </c>
      <c r="FF561" s="18">
        <f>VLOOKUP(A561,[10]Hoja16!$A$1:$D$88,2,0)</f>
        <v>32</v>
      </c>
      <c r="FG561" s="38">
        <f>VLOOKUP(A561,[10]Hoja17!$A$1:$D$33,4,0)</f>
        <v>4.0489108429832381</v>
      </c>
      <c r="FH561" s="18">
        <f>VLOOKUP(A561,[10]Hoja17!$A$1:$D$33,2,0)</f>
        <v>1</v>
      </c>
      <c r="FI561" s="38">
        <f>VLOOKUP(A561,[10]Hoja18!$A$1:$D$40,4,0)</f>
        <v>20.244554214916189</v>
      </c>
      <c r="FJ561" s="18">
        <f>VLOOKUP(A561,[10]Hoja18!$A$1:$D$40,2,0)</f>
        <v>5</v>
      </c>
      <c r="FK561" s="38">
        <f>VLOOKUP(A561,[10]Hoja19!$A$1:$D$97,4,0)</f>
        <v>226.73900720706132</v>
      </c>
      <c r="FL561" s="18">
        <f>VLOOKUP(A561,[10]Hoja19!$A$1:$D$97,2,0)</f>
        <v>56</v>
      </c>
      <c r="FM561" s="38">
        <f>VLOOKUP(A561,[10]Hoja20!$A$1:$D$91,4,0)</f>
        <v>332.01068912462551</v>
      </c>
      <c r="FN561" s="18">
        <f>VLOOKUP(A561,[10]Hoja20!$A$1:$D$91,2,0)</f>
        <v>82</v>
      </c>
      <c r="FO561" s="38">
        <f>VLOOKUP(A561,[10]Hoja21!$A$1:$D$101,4,0)</f>
        <v>218.64118552109483</v>
      </c>
      <c r="FP561" s="18">
        <f>VLOOKUP(A561,[10]Hoja21!$A$1:$D$101,2,0)</f>
        <v>54</v>
      </c>
      <c r="FQ561" s="38">
        <f>VLOOKUP(A561,[10]Hoja22!$A$1:$D$60,4,0)</f>
        <v>8.0978216859664762</v>
      </c>
      <c r="FR561" s="18">
        <f>VLOOKUP(A561,[10]Hoja22!$A$1:$D$60,2,0)</f>
        <v>2</v>
      </c>
      <c r="FS561" s="38">
        <f>VLOOKUP(A561,'[3]2019'!$A$8:$M$140,13,0)</f>
        <v>2.9848125713282414</v>
      </c>
      <c r="FT561" s="18">
        <f>VLOOKUP(A561,'[3]2019'!$A$8:$M$140,12,0)</f>
        <v>34</v>
      </c>
      <c r="FU561" s="38">
        <f>VLOOKUP(A561,'[3]2019'!$A$8:$O$140,15,0)</f>
        <v>2.2345283202176236</v>
      </c>
      <c r="FV561" s="18">
        <f>VLOOKUP(A561,'[3]2019'!$A$8:$O$140,14,0)</f>
        <v>23</v>
      </c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</row>
    <row r="562" spans="1:243" s="11" customFormat="1" ht="12.75">
      <c r="A562" s="17" t="s">
        <v>1468</v>
      </c>
      <c r="B562" s="18" t="s">
        <v>1469</v>
      </c>
      <c r="C562" s="17" t="s">
        <v>441</v>
      </c>
      <c r="D562" s="25">
        <v>6</v>
      </c>
      <c r="E562" s="27">
        <v>2019</v>
      </c>
      <c r="F562" s="31"/>
      <c r="G562" s="194">
        <v>6875</v>
      </c>
      <c r="H562" s="194">
        <v>2154</v>
      </c>
      <c r="I562" s="194">
        <v>4721</v>
      </c>
      <c r="J562" s="200">
        <v>9.7899999999999991</v>
      </c>
      <c r="K562" s="40">
        <f>VLOOKUP(A562,'[6]1.COBERTURA  DANE'!$B$7:$G$139,5,0)</f>
        <v>803</v>
      </c>
      <c r="L562" s="26">
        <v>66.63</v>
      </c>
      <c r="M562" s="32">
        <v>5466</v>
      </c>
      <c r="N562" s="187">
        <v>695</v>
      </c>
      <c r="O562" s="187">
        <v>360</v>
      </c>
      <c r="P562" s="187">
        <v>335</v>
      </c>
      <c r="Q562" s="196">
        <f>VLOOKUP($A562,[7]Hoja1!$A$1:$H$3750,6,0)</f>
        <v>833</v>
      </c>
      <c r="R562" s="196">
        <f>VLOOKUP($A562,[7]Hoja1!$A$1:$H$3750,7,0)</f>
        <v>432</v>
      </c>
      <c r="S562" s="196">
        <f>VLOOKUP($A562,[7]Hoja1!$A$1:$H$3750,8,0)</f>
        <v>401</v>
      </c>
      <c r="T562" s="187">
        <v>675</v>
      </c>
      <c r="U562" s="187">
        <v>350</v>
      </c>
      <c r="V562" s="187">
        <v>325</v>
      </c>
      <c r="W562" s="198">
        <f>VLOOKUP($A562,[7]Hoja1!$A$1:$K$3750,9,0)</f>
        <v>800</v>
      </c>
      <c r="X562" s="198">
        <f>VLOOKUP($A562,[7]Hoja1!$A$1:$K$3750,10,0)</f>
        <v>415</v>
      </c>
      <c r="Y562" s="198">
        <f>VLOOKUP($A562,[7]Hoja1!$A$1:$K$3750,11,0)</f>
        <v>385</v>
      </c>
      <c r="Z562" s="187">
        <v>646</v>
      </c>
      <c r="AA562" s="187">
        <v>336</v>
      </c>
      <c r="AB562" s="187">
        <v>310</v>
      </c>
      <c r="AC562" s="198">
        <f>VLOOKUP(A562,[7]Hoja1!$A$1:$Q$3765,12,0)</f>
        <v>751</v>
      </c>
      <c r="AD562" s="198">
        <f>VLOOKUP($A562,[7]Hoja1!$A$1:$Q$3765,13,0)</f>
        <v>392</v>
      </c>
      <c r="AE562" s="198">
        <f>VLOOKUP($A562,[7]Hoja1!$A$1:$Q$3750,14,0)</f>
        <v>359</v>
      </c>
      <c r="AF562" s="187">
        <v>600</v>
      </c>
      <c r="AG562" s="187">
        <v>314</v>
      </c>
      <c r="AH562" s="187">
        <v>286</v>
      </c>
      <c r="AI562" s="198">
        <f>VLOOKUP($A562,[7]Hoja1!$A$1:$Q$3750,15,0)</f>
        <v>1153</v>
      </c>
      <c r="AJ562" s="198">
        <f>VLOOKUP($A562,[7]Hoja1!$A$1:$Q$3750,16,0)</f>
        <v>590</v>
      </c>
      <c r="AK562" s="198">
        <f>VLOOKUP($A562,[7]Hoja1!$A$1:$Q$3750,17,0)</f>
        <v>563</v>
      </c>
      <c r="AL562" s="187">
        <v>530</v>
      </c>
      <c r="AM562" s="187">
        <v>271</v>
      </c>
      <c r="AN562" s="187">
        <v>259</v>
      </c>
      <c r="AO562" s="31"/>
      <c r="AP562" s="31"/>
      <c r="AQ562" s="31"/>
      <c r="AR562" s="31"/>
      <c r="AS562" s="27"/>
      <c r="AT562" s="31"/>
      <c r="AU562" s="31"/>
      <c r="AV562" s="31"/>
      <c r="AW562" s="31"/>
      <c r="AX562" s="38">
        <f>VLOOKUP(A562,[2]INFANTIL!$A$8:$AE$140,31,0)</f>
        <v>15.625</v>
      </c>
      <c r="AY562" s="18">
        <f>VLOOKUP(A562,[2]INFANTIL!$A$8:$AE$140,30,0)</f>
        <v>1</v>
      </c>
      <c r="AZ562" s="199">
        <f>VLOOKUP(A562,'[3]2019'!$A$8:$E$140,5,0)</f>
        <v>1.4388489208633093</v>
      </c>
      <c r="BA562" s="23">
        <f>VLOOKUP(A562,'[3]2019'!$A$8:$F$140,4,0)</f>
        <v>1</v>
      </c>
      <c r="BB562" s="22">
        <f>VLOOKUP(A562,'[2]MATERNAS DIRECTAS'!$A$8:$AE$140,31,0)</f>
        <v>0</v>
      </c>
      <c r="BC562" s="23">
        <f>VLOOKUP(A562,'[2]MATERNAS DIRECTAS'!$A$8:$AE$140,30,0)</f>
        <v>0</v>
      </c>
      <c r="BD562" s="28">
        <v>0</v>
      </c>
      <c r="BE562" s="27">
        <v>0</v>
      </c>
      <c r="BF562" s="38">
        <f>VLOOKUP(A562,[8]Controles!$A$7:$P$139,12,0)</f>
        <v>12.5</v>
      </c>
      <c r="BG562" s="18">
        <f>VLOOKUP(A562,[8]Controles!$A$7:$L$139,11,0)</f>
        <v>8</v>
      </c>
      <c r="BH562" s="38">
        <f>VLOOKUP(A562,[8]Peso!$A$7:$D$139,4,0)</f>
        <v>12.5</v>
      </c>
      <c r="BI562" s="18">
        <f>VLOOKUP(A562,[8]Peso!$A$7:$D$139,3,0)</f>
        <v>8</v>
      </c>
      <c r="BJ562" s="22">
        <f>VLOOKUP(A562,'[2]EDA &lt; 5AÑOS'!$A$8:$AE$140,31,0)</f>
        <v>0</v>
      </c>
      <c r="BK562" s="23">
        <f>VLOOKUP(A562,'[2]EDA &lt; 5AÑOS'!$A$8:$AE$140,30,0)</f>
        <v>0</v>
      </c>
      <c r="BL562" s="22">
        <f>VLOOKUP(A562,'[2]IRA &lt; 5AÑOS'!$A$8:$AE$140,31,0)</f>
        <v>0</v>
      </c>
      <c r="BM562" s="23">
        <f>VLOOKUP(A562,'[2]IRA &lt; 5AÑOS'!$A$8:$AE$140,30,0)</f>
        <v>0</v>
      </c>
      <c r="BN562" s="18">
        <v>0</v>
      </c>
      <c r="BO562" s="18">
        <v>0</v>
      </c>
      <c r="BP562" s="18">
        <v>0</v>
      </c>
      <c r="BQ562" s="18">
        <v>0</v>
      </c>
      <c r="BR562" s="37">
        <v>0</v>
      </c>
      <c r="BS562" s="26">
        <v>0</v>
      </c>
      <c r="BT562" s="18">
        <v>0</v>
      </c>
      <c r="BU562" s="18">
        <v>0</v>
      </c>
      <c r="BV562" s="201">
        <v>0.28888888888888886</v>
      </c>
      <c r="BW562" s="201">
        <v>0.84444444444444444</v>
      </c>
      <c r="BX562" s="201">
        <v>0.72222222222222221</v>
      </c>
      <c r="BY562" s="201">
        <v>0.84444444444444444</v>
      </c>
      <c r="BZ562" s="201">
        <v>0.73333333333333328</v>
      </c>
      <c r="CA562" s="201">
        <v>0.81188118811881194</v>
      </c>
      <c r="CB562" s="201">
        <v>0.93069306930693074</v>
      </c>
      <c r="CC562" s="18">
        <f>VLOOKUP(A562,[9]ESTADISTICAS_EN_EDUCACION_BASIC!$C$3:$AK$127,10,0)</f>
        <v>69</v>
      </c>
      <c r="CD562" s="18" t="str">
        <f>VLOOKUP(A562,[9]ESTADISTICAS_EN_EDUCACION_BASIC!$C$3:$AK$158,5,0)</f>
        <v>49.1</v>
      </c>
      <c r="CE562" s="18" t="str">
        <f>VLOOKUP(A562,[9]ESTADISTICAS_EN_EDUCACION_BASIC!$C$3:$AK$127,17,0)</f>
        <v>4.24</v>
      </c>
      <c r="CF562" s="24"/>
      <c r="CG562" s="24"/>
      <c r="CH562" s="20" t="e">
        <f>VLOOKUP(A562,#REF!,4,0)</f>
        <v>#REF!</v>
      </c>
      <c r="CI562" s="21" t="e">
        <f>VLOOKUP(A562,#REF!,2,0)</f>
        <v>#REF!</v>
      </c>
      <c r="CJ562" s="38">
        <f>VLOOKUP(A562,'[3]2019'!$A$8:$G$140,7,0)</f>
        <v>0</v>
      </c>
      <c r="CK562" s="18">
        <f>VLOOKUP(A562,'[3]2019'!$A$9:$G$140,6,0)</f>
        <v>0</v>
      </c>
      <c r="CL562" s="18">
        <v>144.30000000000001</v>
      </c>
      <c r="CM562" s="26">
        <v>1</v>
      </c>
      <c r="CN562" s="38">
        <v>144.30000000000001</v>
      </c>
      <c r="CO562" s="18">
        <v>1</v>
      </c>
      <c r="CP562" s="18">
        <v>0</v>
      </c>
      <c r="CQ562" s="18">
        <v>0</v>
      </c>
      <c r="CR562" s="18">
        <v>0</v>
      </c>
      <c r="CS562" s="26">
        <v>0</v>
      </c>
      <c r="CT562" s="18">
        <v>0</v>
      </c>
      <c r="CU562" s="18">
        <v>0</v>
      </c>
      <c r="CV562" s="18">
        <v>0</v>
      </c>
      <c r="CW562" s="18">
        <v>0</v>
      </c>
      <c r="CX562" s="18">
        <v>0</v>
      </c>
      <c r="CY562" s="18">
        <v>0</v>
      </c>
      <c r="CZ562" s="38">
        <v>0</v>
      </c>
      <c r="DA562" s="18">
        <v>0</v>
      </c>
      <c r="DB562" s="38">
        <f>VLOOKUP(A562,'[3]2019'!$A$8:$I$140,9,0)</f>
        <v>0</v>
      </c>
      <c r="DC562" s="18">
        <f>VLOOKUP(A562,'[3]2019'!$A$8:$I$140,8,0)</f>
        <v>0</v>
      </c>
      <c r="DD562" s="18" t="str">
        <f>VLOOKUP(A562,[9]ESTADISTICAS_EN_EDUCACION_BASIC!$C$3:$AK$127,11,0)</f>
        <v>112.7</v>
      </c>
      <c r="DE562" s="18" t="str">
        <f>VLOOKUP($A562,[9]ESTADISTICAS_EN_EDUCACION_BASIC!$C$3:$AK$127,6,0)</f>
        <v>76.5</v>
      </c>
      <c r="DF562" s="18" t="str">
        <f>VLOOKUP($A562,[9]ESTADISTICAS_EN_EDUCACION_BASIC!$C$3:$AK$127,18,0)</f>
        <v>7.91</v>
      </c>
      <c r="DG562" s="18" t="str">
        <f>VLOOKUP($A562,[9]ESTADISTICAS_EN_EDUCACION_BASIC!$C$3:$AK$127,28,0)</f>
        <v>0.21</v>
      </c>
      <c r="DH562" s="38">
        <f>VLOOKUP(A562,[10]Hoja4!$A$1:$D$63,4,0)</f>
        <v>250</v>
      </c>
      <c r="DI562" s="18">
        <f>VLOOKUP(A562,[10]Hoja4!$A$1:$D$63,2,0)</f>
        <v>2</v>
      </c>
      <c r="DJ562" s="38">
        <f>VLOOKUP(A562,'[10]AS 6 - 11'!$A$1:$D$84,4,0)</f>
        <v>500</v>
      </c>
      <c r="DK562" s="18">
        <f>VLOOKUP(A562,'[10]AS 6 - 11'!$A$1:$D$84,2,0)</f>
        <v>4</v>
      </c>
      <c r="DL562" s="18">
        <v>0</v>
      </c>
      <c r="DM562" s="18">
        <v>0</v>
      </c>
      <c r="DN562" s="38">
        <f>VLOOKUP(A562,[10]Hoja8!$A$1:$D$72,4,0)</f>
        <v>266.31158455392813</v>
      </c>
      <c r="DO562" s="18">
        <f>VLOOKUP(A562,[10]Hoja8!$A$1:$D$72,2,0)</f>
        <v>2</v>
      </c>
      <c r="DP562" s="18">
        <v>0</v>
      </c>
      <c r="DQ562" s="18">
        <v>0</v>
      </c>
      <c r="DR562" s="18">
        <v>0</v>
      </c>
      <c r="DS562" s="18">
        <v>0</v>
      </c>
      <c r="DT562" s="18">
        <v>0</v>
      </c>
      <c r="DU562" s="18">
        <v>0</v>
      </c>
      <c r="DV562" s="18">
        <v>0</v>
      </c>
      <c r="DW562" s="18">
        <v>0</v>
      </c>
      <c r="DX562" s="18">
        <v>0</v>
      </c>
      <c r="DY562" s="18">
        <v>0</v>
      </c>
      <c r="DZ562" s="188">
        <v>0</v>
      </c>
      <c r="EA562" s="189">
        <v>0</v>
      </c>
      <c r="EB562" s="188">
        <v>73.426573426573427</v>
      </c>
      <c r="EC562" s="189">
        <v>21</v>
      </c>
      <c r="ED562" s="38">
        <f>VLOOKUP(A562,'[3]2019'!$A$8:$K$140,11,0)</f>
        <v>0</v>
      </c>
      <c r="EE562" s="18">
        <f>VLOOKUP(A562,'[3]2019'!$A$8:$K$140,10,0)</f>
        <v>0</v>
      </c>
      <c r="EF562" s="18" t="str">
        <f>VLOOKUP($A562,[9]ESTADISTICAS_EN_EDUCACION_BASIC!$C$3:$AK$127,11,0)</f>
        <v>112.7</v>
      </c>
      <c r="EG562" s="18" t="str">
        <f>VLOOKUP($A562,[9]ESTADISTICAS_EN_EDUCACION_BASIC!$C$3:$AK$127,7,0)</f>
        <v>44.2</v>
      </c>
      <c r="EH562" s="18" t="str">
        <f>VLOOKUP($A562,[9]ESTADISTICAS_EN_EDUCACION_BASIC!$C$3:$AK$127,18,0)</f>
        <v>7.91</v>
      </c>
      <c r="EI562" s="18">
        <f>VLOOKUP($A562,[9]ESTADISTICAS_EN_EDUCACION_BASIC!$C$3:$AK$127,29,0)</f>
        <v>0</v>
      </c>
      <c r="EJ562" s="31"/>
      <c r="EK562" s="31"/>
      <c r="EL562" s="18" t="str">
        <f>VLOOKUP($A562,[9]ESTADISTICAS_EN_EDUCACION_BASIC!$C$3:$AK$127,13,0)</f>
        <v>50.2</v>
      </c>
      <c r="EM562" s="18" t="str">
        <f>VLOOKUP($A562,[9]ESTADISTICAS_EN_EDUCACION_BASIC!$C$3:$AK$127,8,0)</f>
        <v>16.7</v>
      </c>
      <c r="EN562" s="18" t="str">
        <f>VLOOKUP($A562,[9]ESTADISTICAS_EN_EDUCACION_BASIC!$C$3:$AK$127,20,0)</f>
        <v>3.73</v>
      </c>
      <c r="EO562" s="18">
        <f>VLOOKUP($A562,[9]ESTADISTICAS_EN_EDUCACION_BASIC!$C$3:$AK$127,30,0)</f>
        <v>0</v>
      </c>
      <c r="EP562" s="38">
        <f>VLOOKUP(A562,[10]Hoja2!$A$1:$D$72,4,0)</f>
        <v>266.31158455392813</v>
      </c>
      <c r="EQ562" s="18">
        <f>VLOOKUP(A562,[10]Hoja2!$A$1:$D$72,2,0)</f>
        <v>2</v>
      </c>
      <c r="ER562" s="38">
        <f>VLOOKUP(A562,[10]Hoja3!$A$1:$D$89,4,0)</f>
        <v>133.15579227696406</v>
      </c>
      <c r="ES562" s="18">
        <f>VLOOKUP(A562,[10]Hoja3!$A$1:$D$89,2,0)</f>
        <v>1</v>
      </c>
      <c r="ET562" s="38">
        <v>0</v>
      </c>
      <c r="EU562" s="18">
        <v>0</v>
      </c>
      <c r="EV562" s="38">
        <f>VLOOKUP(A562,[10]Hoja7!$A$1:$D$76,4,0)</f>
        <v>266.31158455392813</v>
      </c>
      <c r="EW562" s="18">
        <f>VLOOKUP(A562,[10]Hoja7!$A$1:$D$77,2,0)</f>
        <v>2</v>
      </c>
      <c r="EX562" s="31"/>
      <c r="EY562" s="188">
        <v>69.498069498069498</v>
      </c>
      <c r="EZ562" s="189">
        <v>18</v>
      </c>
      <c r="FA562" s="188">
        <v>41.666666666666664</v>
      </c>
      <c r="FB562" s="189">
        <v>10</v>
      </c>
      <c r="FC562" s="18">
        <v>0</v>
      </c>
      <c r="FD562" s="18">
        <v>0</v>
      </c>
      <c r="FE562" s="38">
        <v>0</v>
      </c>
      <c r="FF562" s="18">
        <v>0</v>
      </c>
      <c r="FG562" s="18">
        <v>0</v>
      </c>
      <c r="FH562" s="18">
        <v>0</v>
      </c>
      <c r="FI562" s="18">
        <v>0</v>
      </c>
      <c r="FJ562" s="18">
        <v>0</v>
      </c>
      <c r="FK562" s="38">
        <v>0</v>
      </c>
      <c r="FL562" s="18">
        <v>0</v>
      </c>
      <c r="FM562" s="38">
        <f>VLOOKUP(A562,[10]Hoja20!$A$1:$D$91,4,0)</f>
        <v>86.730268863833473</v>
      </c>
      <c r="FN562" s="18">
        <f>VLOOKUP(A562,[10]Hoja20!$A$1:$D$91,2,0)</f>
        <v>1</v>
      </c>
      <c r="FO562" s="38">
        <f>VLOOKUP(A562,[10]Hoja21!$A$1:$D$101,4,0)</f>
        <v>173.46053772766695</v>
      </c>
      <c r="FP562" s="18">
        <f>VLOOKUP(A562,[10]Hoja21!$A$1:$D$101,2,0)</f>
        <v>2</v>
      </c>
      <c r="FQ562" s="38">
        <f>VLOOKUP(A562,[10]Hoja22!$A$1:$D$60,4,0)</f>
        <v>86.730268863833473</v>
      </c>
      <c r="FR562" s="18">
        <f>VLOOKUP(A562,[10]Hoja22!$A$1:$D$60,2,0)</f>
        <v>1</v>
      </c>
      <c r="FS562" s="38">
        <f>VLOOKUP(A562,'[3]2019'!$A$8:$M$140,13,0)</f>
        <v>1.8867924528301887</v>
      </c>
      <c r="FT562" s="18">
        <f>VLOOKUP(A562,'[3]2019'!$A$8:$M$140,12,0)</f>
        <v>1</v>
      </c>
      <c r="FU562" s="38">
        <f>VLOOKUP(A562,'[3]2019'!$A$8:$O$140,15,0)</f>
        <v>2.061855670103093</v>
      </c>
      <c r="FV562" s="18">
        <f>VLOOKUP(A562,'[3]2019'!$A$8:$O$140,14,0)</f>
        <v>1</v>
      </c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31"/>
      <c r="GY562" s="31"/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31"/>
      <c r="HL562" s="31"/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31"/>
      <c r="HY562" s="31"/>
      <c r="HZ562" s="31"/>
      <c r="IA562" s="31"/>
      <c r="IB562" s="31"/>
      <c r="IC562" s="31"/>
      <c r="ID562" s="31"/>
      <c r="IE562" s="31"/>
      <c r="IF562" s="31"/>
      <c r="IG562" s="31"/>
      <c r="IH562" s="31"/>
      <c r="II562" s="31"/>
    </row>
    <row r="563" spans="1:243" s="11" customFormat="1" ht="12.75">
      <c r="A563" s="17" t="s">
        <v>1475</v>
      </c>
      <c r="B563" s="18" t="s">
        <v>1476</v>
      </c>
      <c r="C563" s="17" t="s">
        <v>466</v>
      </c>
      <c r="D563" s="25">
        <v>6</v>
      </c>
      <c r="E563" s="27">
        <v>2019</v>
      </c>
      <c r="F563" s="31"/>
      <c r="G563" s="194">
        <v>30484</v>
      </c>
      <c r="H563" s="194">
        <v>16418</v>
      </c>
      <c r="I563" s="194">
        <v>14066</v>
      </c>
      <c r="J563" s="200">
        <v>9.34</v>
      </c>
      <c r="K563" s="40">
        <f>VLOOKUP(A563,'[6]1.COBERTURA  DANE'!$B$7:$G$139,5,0)</f>
        <v>4400</v>
      </c>
      <c r="L563" s="26">
        <v>52.13</v>
      </c>
      <c r="M563" s="32">
        <v>24566</v>
      </c>
      <c r="N563" s="187">
        <v>3033</v>
      </c>
      <c r="O563" s="187">
        <v>1529</v>
      </c>
      <c r="P563" s="187">
        <v>1504</v>
      </c>
      <c r="Q563" s="196">
        <f>VLOOKUP($A563,[7]Hoja1!$A$1:$H$3750,6,0)</f>
        <v>3631</v>
      </c>
      <c r="R563" s="196">
        <f>VLOOKUP($A563,[7]Hoja1!$A$1:$H$3750,7,0)</f>
        <v>1830</v>
      </c>
      <c r="S563" s="196">
        <f>VLOOKUP($A563,[7]Hoja1!$A$1:$H$3750,8,0)</f>
        <v>1801</v>
      </c>
      <c r="T563" s="187">
        <v>2964</v>
      </c>
      <c r="U563" s="187">
        <v>1493</v>
      </c>
      <c r="V563" s="187">
        <v>1471</v>
      </c>
      <c r="W563" s="198">
        <f>VLOOKUP($A563,[7]Hoja1!$A$1:$K$3750,9,0)</f>
        <v>3530</v>
      </c>
      <c r="X563" s="198">
        <f>VLOOKUP($A563,[7]Hoja1!$A$1:$K$3750,10,0)</f>
        <v>1780</v>
      </c>
      <c r="Y563" s="198">
        <f>VLOOKUP($A563,[7]Hoja1!$A$1:$K$3750,11,0)</f>
        <v>1750</v>
      </c>
      <c r="Z563" s="187">
        <v>2886</v>
      </c>
      <c r="AA563" s="187">
        <v>1465</v>
      </c>
      <c r="AB563" s="187">
        <v>1421</v>
      </c>
      <c r="AC563" s="198">
        <f>VLOOKUP(A563,[7]Hoja1!$A$1:$Q$3765,12,0)</f>
        <v>3394</v>
      </c>
      <c r="AD563" s="198">
        <f>VLOOKUP($A563,[7]Hoja1!$A$1:$Q$3765,13,0)</f>
        <v>1740</v>
      </c>
      <c r="AE563" s="198">
        <f>VLOOKUP($A563,[7]Hoja1!$A$1:$Q$3750,14,0)</f>
        <v>1654</v>
      </c>
      <c r="AF563" s="187">
        <v>2738</v>
      </c>
      <c r="AG563" s="187">
        <v>1418</v>
      </c>
      <c r="AH563" s="187">
        <v>1320</v>
      </c>
      <c r="AI563" s="198">
        <f>VLOOKUP($A563,[7]Hoja1!$A$1:$Q$3750,15,0)</f>
        <v>5306</v>
      </c>
      <c r="AJ563" s="198">
        <f>VLOOKUP($A563,[7]Hoja1!$A$1:$Q$3750,16,0)</f>
        <v>2678</v>
      </c>
      <c r="AK563" s="198">
        <f>VLOOKUP($A563,[7]Hoja1!$A$1:$Q$3750,17,0)</f>
        <v>2628</v>
      </c>
      <c r="AL563" s="187">
        <v>2466</v>
      </c>
      <c r="AM563" s="187">
        <v>1250</v>
      </c>
      <c r="AN563" s="187">
        <v>1216</v>
      </c>
      <c r="AO563" s="31"/>
      <c r="AP563" s="31"/>
      <c r="AQ563" s="31"/>
      <c r="AR563" s="31"/>
      <c r="AS563" s="27"/>
      <c r="AT563" s="31"/>
      <c r="AU563" s="31"/>
      <c r="AV563" s="31"/>
      <c r="AW563" s="31"/>
      <c r="AX563" s="38">
        <f>VLOOKUP(A563,[2]INFANTIL!$A$8:$AE$140,31,0)</f>
        <v>17.204301075268816</v>
      </c>
      <c r="AY563" s="18">
        <f>VLOOKUP(A563,[2]INFANTIL!$A$8:$AE$140,30,0)</f>
        <v>8</v>
      </c>
      <c r="AZ563" s="199">
        <f>VLOOKUP(A563,'[3]2019'!$A$8:$E$140,5,0)</f>
        <v>3.6267721727662376</v>
      </c>
      <c r="BA563" s="23">
        <f>VLOOKUP(A563,'[3]2019'!$A$8:$F$140,4,0)</f>
        <v>11</v>
      </c>
      <c r="BB563" s="22">
        <f>VLOOKUP(A563,'[2]MATERNAS DIRECTAS'!$A$8:$AE$140,31,0)</f>
        <v>0</v>
      </c>
      <c r="BC563" s="23">
        <f>VLOOKUP(A563,'[2]MATERNAS DIRECTAS'!$A$8:$AE$140,30,0)</f>
        <v>0</v>
      </c>
      <c r="BD563" s="28">
        <v>0</v>
      </c>
      <c r="BE563" s="27">
        <v>0</v>
      </c>
      <c r="BF563" s="38">
        <f>VLOOKUP(A563,[8]Controles!$A$7:$P$139,12,0)</f>
        <v>3.4408602150537635</v>
      </c>
      <c r="BG563" s="18">
        <f>VLOOKUP(A563,[8]Controles!$A$7:$L$139,11,0)</f>
        <v>16</v>
      </c>
      <c r="BH563" s="38">
        <f>VLOOKUP(A563,[8]Peso!$A$7:$D$139,4,0)</f>
        <v>8.8172043010752681</v>
      </c>
      <c r="BI563" s="18">
        <f>VLOOKUP(A563,[8]Peso!$A$7:$D$139,3,0)</f>
        <v>41</v>
      </c>
      <c r="BJ563" s="22">
        <f>VLOOKUP(A563,'[2]EDA &lt; 5AÑOS'!$A$8:$AE$140,31,0)</f>
        <v>32.970656116056709</v>
      </c>
      <c r="BK563" s="23">
        <f>VLOOKUP(A563,'[2]EDA &lt; 5AÑOS'!$A$8:$AE$140,30,0)</f>
        <v>1</v>
      </c>
      <c r="BL563" s="22">
        <f>VLOOKUP(A563,'[2]IRA &lt; 5AÑOS'!$A$8:$AE$140,31,0)</f>
        <v>98.91196834817012</v>
      </c>
      <c r="BM563" s="23">
        <f>VLOOKUP(A563,'[2]IRA &lt; 5AÑOS'!$A$8:$AE$140,30,0)</f>
        <v>3</v>
      </c>
      <c r="BN563" s="18">
        <v>0</v>
      </c>
      <c r="BO563" s="18">
        <v>0</v>
      </c>
      <c r="BP563" s="18">
        <v>0</v>
      </c>
      <c r="BQ563" s="18">
        <v>0</v>
      </c>
      <c r="BR563" s="37">
        <v>0</v>
      </c>
      <c r="BS563" s="26">
        <v>0</v>
      </c>
      <c r="BT563" s="18">
        <v>0</v>
      </c>
      <c r="BU563" s="18">
        <v>0</v>
      </c>
      <c r="BV563" s="201">
        <v>0.77488151658767768</v>
      </c>
      <c r="BW563" s="201">
        <v>0.94075829383886256</v>
      </c>
      <c r="BX563" s="201">
        <v>0.95260663507109</v>
      </c>
      <c r="BY563" s="201">
        <v>0.93838862559241709</v>
      </c>
      <c r="BZ563" s="201">
        <v>1.0426540284360191</v>
      </c>
      <c r="CA563" s="201">
        <v>1.0408163265306123</v>
      </c>
      <c r="CB563" s="201">
        <v>1.2290249433106577</v>
      </c>
      <c r="CC563" s="18" t="str">
        <f>VLOOKUP(A563,[9]ESTADISTICAS_EN_EDUCACION_BASIC!$C$3:$AK$127,10,0)</f>
        <v>58.8</v>
      </c>
      <c r="CD563" s="18" t="str">
        <f>VLOOKUP(A563,[9]ESTADISTICAS_EN_EDUCACION_BASIC!$C$3:$AK$158,5,0)</f>
        <v>49.4</v>
      </c>
      <c r="CE563" s="18" t="str">
        <f>VLOOKUP(A563,[9]ESTADISTICAS_EN_EDUCACION_BASIC!$C$3:$AK$127,17,0)</f>
        <v>4.32</v>
      </c>
      <c r="CF563" s="24"/>
      <c r="CG563" s="24"/>
      <c r="CH563" s="20">
        <v>0</v>
      </c>
      <c r="CI563" s="21">
        <v>0</v>
      </c>
      <c r="CJ563" s="38">
        <f>VLOOKUP(A563,'[3]2019'!$A$8:$G$140,7,0)</f>
        <v>0.67476383265856943</v>
      </c>
      <c r="CK563" s="18">
        <f>VLOOKUP(A563,'[3]2019'!$A$9:$G$140,6,0)</f>
        <v>2</v>
      </c>
      <c r="CL563" s="18">
        <v>0</v>
      </c>
      <c r="CM563" s="26">
        <v>0</v>
      </c>
      <c r="CN563" s="38">
        <v>182.37</v>
      </c>
      <c r="CO563" s="18">
        <v>6</v>
      </c>
      <c r="CP563" s="18">
        <v>0</v>
      </c>
      <c r="CQ563" s="18">
        <v>0</v>
      </c>
      <c r="CR563" s="18">
        <v>0</v>
      </c>
      <c r="CS563" s="26">
        <v>0</v>
      </c>
      <c r="CT563" s="18">
        <v>0</v>
      </c>
      <c r="CU563" s="18">
        <v>0</v>
      </c>
      <c r="CV563" s="18">
        <v>0</v>
      </c>
      <c r="CW563" s="18">
        <v>0</v>
      </c>
      <c r="CX563" s="18">
        <v>0</v>
      </c>
      <c r="CY563" s="18">
        <v>0</v>
      </c>
      <c r="CZ563" s="38">
        <v>0</v>
      </c>
      <c r="DA563" s="18">
        <v>0</v>
      </c>
      <c r="DB563" s="38">
        <f>VLOOKUP(A563,'[3]2019'!$A$8:$I$140,9,0)</f>
        <v>0.3465003465003465</v>
      </c>
      <c r="DC563" s="18">
        <f>VLOOKUP(A563,'[3]2019'!$A$8:$I$140,8,0)</f>
        <v>1</v>
      </c>
      <c r="DD563" s="18" t="str">
        <f>VLOOKUP(A563,[9]ESTADISTICAS_EN_EDUCACION_BASIC!$C$3:$AK$127,11,0)</f>
        <v>91.7</v>
      </c>
      <c r="DE563" s="18" t="str">
        <f>VLOOKUP($A563,[9]ESTADISTICAS_EN_EDUCACION_BASIC!$C$3:$AK$127,6,0)</f>
        <v>68.1</v>
      </c>
      <c r="DF563" s="18" t="str">
        <f>VLOOKUP($A563,[9]ESTADISTICAS_EN_EDUCACION_BASIC!$C$3:$AK$127,18,0)</f>
        <v>5.9</v>
      </c>
      <c r="DG563" s="18" t="str">
        <f>VLOOKUP($A563,[9]ESTADISTICAS_EN_EDUCACION_BASIC!$C$3:$AK$127,28,0)</f>
        <v>6.24</v>
      </c>
      <c r="DH563" s="38">
        <f>VLOOKUP(A563,[10]Hoja4!$A$1:$D$63,4,0)</f>
        <v>84.985835694050991</v>
      </c>
      <c r="DI563" s="18">
        <f>VLOOKUP(A563,[10]Hoja4!$A$1:$D$63,2,0)</f>
        <v>3</v>
      </c>
      <c r="DJ563" s="38">
        <f>VLOOKUP(A563,'[10]AS 6 - 11'!$A$1:$D$84,4,0)</f>
        <v>198.300283286119</v>
      </c>
      <c r="DK563" s="18">
        <f>VLOOKUP(A563,'[10]AS 6 - 11'!$A$1:$D$84,2,0)</f>
        <v>7</v>
      </c>
      <c r="DL563" s="38">
        <f>VLOOKUP(A563,'[10]VIPNAL 6 - 11'!$A$1:$D$28,4,0)</f>
        <v>56.657223796033989</v>
      </c>
      <c r="DM563" s="18">
        <f>VLOOKUP(A563,'[10]VIPNAL 6 - 11'!$A$1:$D$28,2,0)</f>
        <v>2</v>
      </c>
      <c r="DN563" s="38">
        <f>VLOOKUP(A563,[10]Hoja8!$A$1:$D$72,4,0)</f>
        <v>117.85503830288745</v>
      </c>
      <c r="DO563" s="18">
        <f>VLOOKUP(A563,[10]Hoja8!$A$1:$D$72,2,0)</f>
        <v>4</v>
      </c>
      <c r="DP563" s="38">
        <f>VLOOKUP(A563,[10]Hoja10!$A$1:$D$61,4,0)</f>
        <v>58.927519151443725</v>
      </c>
      <c r="DQ563" s="18">
        <f>VLOOKUP(A563,[10]Hoja10!$A$1:$D$61,2,0)</f>
        <v>2</v>
      </c>
      <c r="DR563" s="18">
        <v>0</v>
      </c>
      <c r="DS563" s="18">
        <v>0</v>
      </c>
      <c r="DT563" s="18">
        <v>0</v>
      </c>
      <c r="DU563" s="18">
        <v>0</v>
      </c>
      <c r="DV563" s="38">
        <f>VLOOKUP(A563,[10]Hoja13!$A$1:$D$20,4,0)</f>
        <v>58.927519151443725</v>
      </c>
      <c r="DW563" s="18">
        <f>VLOOKUP(A563,[10]Hoja13!$A$1:$D$20,2,0)</f>
        <v>2</v>
      </c>
      <c r="DX563" s="18">
        <v>0</v>
      </c>
      <c r="DY563" s="18">
        <v>0</v>
      </c>
      <c r="DZ563" s="188">
        <v>2.8149190710767065</v>
      </c>
      <c r="EA563" s="189">
        <v>4</v>
      </c>
      <c r="EB563" s="188">
        <v>86.36363636363636</v>
      </c>
      <c r="EC563" s="189">
        <v>114</v>
      </c>
      <c r="ED563" s="38">
        <f>VLOOKUP(A563,'[3]2019'!$A$8:$K$140,11,0)</f>
        <v>1.4609203798392987</v>
      </c>
      <c r="EE563" s="18">
        <f>VLOOKUP(A563,'[3]2019'!$A$8:$K$140,10,0)</f>
        <v>4</v>
      </c>
      <c r="EF563" s="18" t="str">
        <f>VLOOKUP($A563,[9]ESTADISTICAS_EN_EDUCACION_BASIC!$C$3:$AK$127,11,0)</f>
        <v>91.7</v>
      </c>
      <c r="EG563" s="18" t="str">
        <f>VLOOKUP($A563,[9]ESTADISTICAS_EN_EDUCACION_BASIC!$C$3:$AK$127,7,0)</f>
        <v>42.5</v>
      </c>
      <c r="EH563" s="18" t="str">
        <f>VLOOKUP($A563,[9]ESTADISTICAS_EN_EDUCACION_BASIC!$C$3:$AK$127,18,0)</f>
        <v>5.9</v>
      </c>
      <c r="EI563" s="18" t="str">
        <f>VLOOKUP($A563,[9]ESTADISTICAS_EN_EDUCACION_BASIC!$C$3:$AK$127,29,0)</f>
        <v>4.55</v>
      </c>
      <c r="EJ563" s="31"/>
      <c r="EK563" s="31"/>
      <c r="EL563" s="18" t="str">
        <f>VLOOKUP($A563,[9]ESTADISTICAS_EN_EDUCACION_BASIC!$C$3:$AK$127,13,0)</f>
        <v>47.9</v>
      </c>
      <c r="EM563" s="18" t="str">
        <f>VLOOKUP($A563,[9]ESTADISTICAS_EN_EDUCACION_BASIC!$C$3:$AK$127,8,0)</f>
        <v>20.5</v>
      </c>
      <c r="EN563" s="18" t="str">
        <f>VLOOKUP($A563,[9]ESTADISTICAS_EN_EDUCACION_BASIC!$C$3:$AK$127,20,0)</f>
        <v>1.48</v>
      </c>
      <c r="EO563" s="18" t="str">
        <f>VLOOKUP($A563,[9]ESTADISTICAS_EN_EDUCACION_BASIC!$C$3:$AK$127,30,0)</f>
        <v>3.95</v>
      </c>
      <c r="EP563" s="38">
        <f>VLOOKUP(A563,[10]Hoja2!$A$1:$D$72,4,0)</f>
        <v>117.85503830288745</v>
      </c>
      <c r="EQ563" s="18">
        <f>VLOOKUP(A563,[10]Hoja2!$A$1:$D$72,2,0)</f>
        <v>4</v>
      </c>
      <c r="ER563" s="38">
        <f>VLOOKUP(A563,[10]Hoja3!$A$1:$D$89,4,0)</f>
        <v>383.02887448438423</v>
      </c>
      <c r="ES563" s="18">
        <f>VLOOKUP(A563,[10]Hoja3!$A$1:$D$89,2,0)</f>
        <v>13</v>
      </c>
      <c r="ET563" s="38">
        <f>VLOOKUP(A563,[10]Hoja5!$A$1:$D$76,4,0)</f>
        <v>235.7100766057749</v>
      </c>
      <c r="EU563" s="18">
        <f>VLOOKUP(A563,[10]Hoja5!$A$1:$D$75,2,0)</f>
        <v>8</v>
      </c>
      <c r="EV563" s="38">
        <f>VLOOKUP(A563,[10]Hoja7!$A$1:$D$76,4,0)</f>
        <v>147.3187978786093</v>
      </c>
      <c r="EW563" s="18">
        <f>VLOOKUP(A563,[10]Hoja7!$A$1:$D$77,2,0)</f>
        <v>5</v>
      </c>
      <c r="EX563" s="31"/>
      <c r="EY563" s="190">
        <v>114.30921052631579</v>
      </c>
      <c r="EZ563" s="191">
        <v>139</v>
      </c>
      <c r="FA563" s="188">
        <v>73.41092211280214</v>
      </c>
      <c r="FB563" s="189">
        <v>82</v>
      </c>
      <c r="FC563" s="38">
        <f>VLOOKUP(A563,[10]Hoja15!$A$1:$D$63,4,0)</f>
        <v>56.539766302299284</v>
      </c>
      <c r="FD563" s="18">
        <f>VLOOKUP(A563,[10]Hoja15!$A$1:$D$63,2,0)</f>
        <v>3</v>
      </c>
      <c r="FE563" s="38">
        <f>VLOOKUP(A563,[10]Hoja16!$A$1:$D$88,4,0)</f>
        <v>169.61929890689785</v>
      </c>
      <c r="FF563" s="18">
        <f>VLOOKUP(A563,[10]Hoja16!$A$1:$D$88,2,0)</f>
        <v>9</v>
      </c>
      <c r="FG563" s="18">
        <v>0</v>
      </c>
      <c r="FH563" s="18">
        <v>0</v>
      </c>
      <c r="FI563" s="18">
        <v>0</v>
      </c>
      <c r="FJ563" s="18">
        <v>0</v>
      </c>
      <c r="FK563" s="38">
        <f>VLOOKUP(A563,[10]Hoja19!$A$1:$D$97,4,0)</f>
        <v>226.15906520919714</v>
      </c>
      <c r="FL563" s="18">
        <f>VLOOKUP(A563,[10]Hoja19!$A$1:$D$97,2,0)</f>
        <v>12</v>
      </c>
      <c r="FM563" s="38">
        <f>VLOOKUP(A563,[10]Hoja20!$A$1:$D$91,4,0)</f>
        <v>320.3920090463626</v>
      </c>
      <c r="FN563" s="18">
        <f>VLOOKUP(A563,[10]Hoja20!$A$1:$D$91,2,0)</f>
        <v>17</v>
      </c>
      <c r="FO563" s="38">
        <f>VLOOKUP(A563,[10]Hoja21!$A$1:$D$101,4,0)</f>
        <v>603.090840557859</v>
      </c>
      <c r="FP563" s="18">
        <f>VLOOKUP(A563,[10]Hoja21!$A$1:$D$101,2,0)</f>
        <v>32</v>
      </c>
      <c r="FQ563" s="38">
        <f>VLOOKUP(A563,[10]Hoja22!$A$1:$D$60,4,0)</f>
        <v>37.693177534866187</v>
      </c>
      <c r="FR563" s="18">
        <f>VLOOKUP(A563,[10]Hoja22!$A$1:$D$60,2,0)</f>
        <v>2</v>
      </c>
      <c r="FS563" s="38">
        <f>VLOOKUP(A563,'[3]2019'!$A$8:$M$140,13,0)</f>
        <v>4.4606650446066505</v>
      </c>
      <c r="FT563" s="18">
        <f>VLOOKUP(A563,'[3]2019'!$A$8:$M$140,12,0)</f>
        <v>11</v>
      </c>
      <c r="FU563" s="38">
        <f>VLOOKUP(A563,'[3]2019'!$A$8:$O$140,15,0)</f>
        <v>2.2789425706472195</v>
      </c>
      <c r="FV563" s="18">
        <f>VLOOKUP(A563,'[3]2019'!$A$8:$O$140,14,0)</f>
        <v>5</v>
      </c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</row>
    <row r="564" spans="1:243" s="11" customFormat="1" ht="12.75">
      <c r="A564" s="17" t="s">
        <v>1483</v>
      </c>
      <c r="B564" s="18" t="s">
        <v>1484</v>
      </c>
      <c r="C564" s="17" t="s">
        <v>514</v>
      </c>
      <c r="D564" s="25">
        <v>6</v>
      </c>
      <c r="E564" s="27">
        <v>2019</v>
      </c>
      <c r="F564" s="31"/>
      <c r="G564" s="194">
        <v>13950</v>
      </c>
      <c r="H564" s="194">
        <v>3778</v>
      </c>
      <c r="I564" s="194">
        <v>10172</v>
      </c>
      <c r="J564" s="200">
        <v>4.72</v>
      </c>
      <c r="K564" s="40">
        <f>VLOOKUP(A564,'[6]1.COBERTURA  DANE'!$B$7:$G$139,5,0)</f>
        <v>1157</v>
      </c>
      <c r="L564" s="26">
        <v>51.69</v>
      </c>
      <c r="M564" s="32">
        <v>12683</v>
      </c>
      <c r="N564" s="187">
        <v>1447</v>
      </c>
      <c r="O564" s="187">
        <v>750</v>
      </c>
      <c r="P564" s="187">
        <v>697</v>
      </c>
      <c r="Q564" s="196">
        <f>VLOOKUP($A564,[7]Hoja1!$A$1:$H$3750,6,0)</f>
        <v>1736</v>
      </c>
      <c r="R564" s="196">
        <f>VLOOKUP($A564,[7]Hoja1!$A$1:$H$3750,7,0)</f>
        <v>900</v>
      </c>
      <c r="S564" s="196">
        <f>VLOOKUP($A564,[7]Hoja1!$A$1:$H$3750,8,0)</f>
        <v>836</v>
      </c>
      <c r="T564" s="187">
        <v>1450</v>
      </c>
      <c r="U564" s="187">
        <v>751</v>
      </c>
      <c r="V564" s="187">
        <v>699</v>
      </c>
      <c r="W564" s="198">
        <f>VLOOKUP($A564,[7]Hoja1!$A$1:$K$3750,9,0)</f>
        <v>1744</v>
      </c>
      <c r="X564" s="198">
        <f>VLOOKUP($A564,[7]Hoja1!$A$1:$K$3750,10,0)</f>
        <v>903</v>
      </c>
      <c r="Y564" s="198">
        <f>VLOOKUP($A564,[7]Hoja1!$A$1:$K$3750,11,0)</f>
        <v>841</v>
      </c>
      <c r="Z564" s="187">
        <v>1451</v>
      </c>
      <c r="AA564" s="187">
        <v>751</v>
      </c>
      <c r="AB564" s="187">
        <v>700</v>
      </c>
      <c r="AC564" s="198">
        <f>VLOOKUP(A564,[7]Hoja1!$A$1:$Q$3765,12,0)</f>
        <v>1710</v>
      </c>
      <c r="AD564" s="198">
        <f>VLOOKUP($A564,[7]Hoja1!$A$1:$Q$3765,13,0)</f>
        <v>883</v>
      </c>
      <c r="AE564" s="198">
        <f>VLOOKUP($A564,[7]Hoja1!$A$1:$Q$3750,14,0)</f>
        <v>827</v>
      </c>
      <c r="AF564" s="187">
        <v>1365</v>
      </c>
      <c r="AG564" s="187">
        <v>700</v>
      </c>
      <c r="AH564" s="187">
        <v>665</v>
      </c>
      <c r="AI564" s="198">
        <f>VLOOKUP($A564,[7]Hoja1!$A$1:$Q$3750,15,0)</f>
        <v>2595</v>
      </c>
      <c r="AJ564" s="198">
        <f>VLOOKUP($A564,[7]Hoja1!$A$1:$Q$3750,16,0)</f>
        <v>1280</v>
      </c>
      <c r="AK564" s="198">
        <f>VLOOKUP($A564,[7]Hoja1!$A$1:$Q$3750,17,0)</f>
        <v>1315</v>
      </c>
      <c r="AL564" s="187">
        <v>1191</v>
      </c>
      <c r="AM564" s="187">
        <v>596</v>
      </c>
      <c r="AN564" s="187">
        <v>595</v>
      </c>
      <c r="AO564" s="31"/>
      <c r="AP564" s="31"/>
      <c r="AQ564" s="31"/>
      <c r="AR564" s="31"/>
      <c r="AS564" s="27"/>
      <c r="AT564" s="31"/>
      <c r="AU564" s="31"/>
      <c r="AV564" s="31"/>
      <c r="AW564" s="31"/>
      <c r="AX564" s="38">
        <f>VLOOKUP(A564,[2]INFANTIL!$A$8:$AE$140,31,0)</f>
        <v>5.8139534883720927</v>
      </c>
      <c r="AY564" s="18">
        <f>VLOOKUP(A564,[2]INFANTIL!$A$8:$AE$140,30,0)</f>
        <v>1</v>
      </c>
      <c r="AZ564" s="199">
        <f>VLOOKUP(A564,'[3]2019'!$A$8:$E$140,5,0)</f>
        <v>0.69108500345542501</v>
      </c>
      <c r="BA564" s="23">
        <f>VLOOKUP(A564,'[3]2019'!$A$8:$F$140,4,0)</f>
        <v>1</v>
      </c>
      <c r="BB564" s="22">
        <f>VLOOKUP(A564,'[2]MATERNAS DIRECTAS'!$A$8:$AE$140,31,0)</f>
        <v>0</v>
      </c>
      <c r="BC564" s="23">
        <f>VLOOKUP(A564,'[2]MATERNAS DIRECTAS'!$A$8:$AE$140,30,0)</f>
        <v>0</v>
      </c>
      <c r="BD564" s="28">
        <v>0</v>
      </c>
      <c r="BE564" s="27">
        <v>0</v>
      </c>
      <c r="BF564" s="38">
        <f>VLOOKUP(A564,[8]Controles!$A$7:$P$139,12,0)</f>
        <v>9.3023255813953494</v>
      </c>
      <c r="BG564" s="18">
        <f>VLOOKUP(A564,[8]Controles!$A$7:$L$139,11,0)</f>
        <v>16</v>
      </c>
      <c r="BH564" s="38">
        <f>VLOOKUP(A564,[8]Peso!$A$7:$D$139,4,0)</f>
        <v>11.046511627906977</v>
      </c>
      <c r="BI564" s="18">
        <f>VLOOKUP(A564,[8]Peso!$A$7:$D$139,3,0)</f>
        <v>19</v>
      </c>
      <c r="BJ564" s="22">
        <f>VLOOKUP(A564,'[2]EDA &lt; 5AÑOS'!$A$8:$AE$140,31,0)</f>
        <v>0</v>
      </c>
      <c r="BK564" s="23">
        <f>VLOOKUP(A564,'[2]EDA &lt; 5AÑOS'!$A$8:$AE$140,30,0)</f>
        <v>0</v>
      </c>
      <c r="BL564" s="22">
        <f>VLOOKUP(A564,'[2]IRA &lt; 5AÑOS'!$A$8:$AE$140,31,0)</f>
        <v>0</v>
      </c>
      <c r="BM564" s="23">
        <f>VLOOKUP(A564,'[2]IRA &lt; 5AÑOS'!$A$8:$AE$140,30,0)</f>
        <v>0</v>
      </c>
      <c r="BN564" s="18">
        <v>0</v>
      </c>
      <c r="BO564" s="18">
        <v>0</v>
      </c>
      <c r="BP564" s="18">
        <v>0</v>
      </c>
      <c r="BQ564" s="18">
        <v>0</v>
      </c>
      <c r="BR564" s="37">
        <v>0</v>
      </c>
      <c r="BS564" s="26">
        <v>0</v>
      </c>
      <c r="BT564" s="18">
        <v>0</v>
      </c>
      <c r="BU564" s="18">
        <v>0</v>
      </c>
      <c r="BV564" s="201">
        <v>0.18888888888888888</v>
      </c>
      <c r="BW564" s="201">
        <v>0.8481481481481481</v>
      </c>
      <c r="BX564" s="201">
        <v>0.83333333333333337</v>
      </c>
      <c r="BY564" s="201">
        <v>0.84444444444444444</v>
      </c>
      <c r="BZ564" s="201">
        <v>0.8481481481481481</v>
      </c>
      <c r="CA564" s="201">
        <v>0.85365853658536583</v>
      </c>
      <c r="CB564" s="201">
        <v>0.87456445993031362</v>
      </c>
      <c r="CC564" s="18" t="str">
        <f>VLOOKUP(A564,[9]ESTADISTICAS_EN_EDUCACION_BASIC!$C$3:$AK$127,10,0)</f>
        <v>64.3</v>
      </c>
      <c r="CD564" s="18" t="str">
        <f>VLOOKUP(A564,[9]ESTADISTICAS_EN_EDUCACION_BASIC!$C$3:$AK$158,5,0)</f>
        <v>51.6</v>
      </c>
      <c r="CE564" s="18" t="str">
        <f>VLOOKUP(A564,[9]ESTADISTICAS_EN_EDUCACION_BASIC!$C$3:$AK$127,17,0)</f>
        <v>3.29</v>
      </c>
      <c r="CF564" s="24"/>
      <c r="CG564" s="24"/>
      <c r="CH564" s="20">
        <v>0</v>
      </c>
      <c r="CI564" s="21">
        <v>0</v>
      </c>
      <c r="CJ564" s="38">
        <f>VLOOKUP(A564,'[3]2019'!$A$8:$G$140,7,0)</f>
        <v>0.68965517241379304</v>
      </c>
      <c r="CK564" s="18">
        <f>VLOOKUP(A564,'[3]2019'!$A$9:$G$140,6,0)</f>
        <v>1</v>
      </c>
      <c r="CL564" s="18">
        <v>0</v>
      </c>
      <c r="CM564" s="26">
        <v>0</v>
      </c>
      <c r="CN564" s="18">
        <v>0</v>
      </c>
      <c r="CO564" s="18">
        <v>0</v>
      </c>
      <c r="CP564" s="18">
        <v>0</v>
      </c>
      <c r="CQ564" s="18">
        <v>0</v>
      </c>
      <c r="CR564" s="38">
        <v>57.34</v>
      </c>
      <c r="CS564" s="26">
        <v>1</v>
      </c>
      <c r="CT564" s="38">
        <f>VLOOKUP(A564,[10]Hoja9!$A$1:$D$17,4,0)</f>
        <v>57.339449541284409</v>
      </c>
      <c r="CU564" s="18">
        <f>VLOOKUP(A564,[10]Hoja9!$A$1:$D$17,2,0)</f>
        <v>1</v>
      </c>
      <c r="CV564" s="18">
        <v>0</v>
      </c>
      <c r="CW564" s="18">
        <v>0</v>
      </c>
      <c r="CX564" s="18">
        <v>0</v>
      </c>
      <c r="CY564" s="18">
        <v>0</v>
      </c>
      <c r="CZ564" s="38">
        <v>0</v>
      </c>
      <c r="DA564" s="18">
        <v>0</v>
      </c>
      <c r="DB564" s="38">
        <f>VLOOKUP(A564,'[3]2019'!$A$8:$I$140,9,0)</f>
        <v>0.68917987594762231</v>
      </c>
      <c r="DC564" s="18">
        <f>VLOOKUP(A564,'[3]2019'!$A$8:$I$140,8,0)</f>
        <v>1</v>
      </c>
      <c r="DD564" s="18" t="str">
        <f>VLOOKUP(A564,[9]ESTADISTICAS_EN_EDUCACION_BASIC!$C$3:$AK$127,11,0)</f>
        <v>150.4</v>
      </c>
      <c r="DE564" s="18" t="str">
        <f>VLOOKUP($A564,[9]ESTADISTICAS_EN_EDUCACION_BASIC!$C$3:$AK$127,6,0)</f>
        <v>85.3</v>
      </c>
      <c r="DF564" s="18" t="str">
        <f>VLOOKUP($A564,[9]ESTADISTICAS_EN_EDUCACION_BASIC!$C$3:$AK$127,18,0)</f>
        <v>2.26</v>
      </c>
      <c r="DG564" s="18" t="str">
        <f>VLOOKUP($A564,[9]ESTADISTICAS_EN_EDUCACION_BASIC!$C$3:$AK$127,28,0)</f>
        <v>0.5</v>
      </c>
      <c r="DH564" s="38">
        <v>0</v>
      </c>
      <c r="DI564" s="18">
        <v>0</v>
      </c>
      <c r="DJ564" s="38">
        <f>VLOOKUP(A564,'[10]AS 6 - 11'!$A$1:$D$84,4,0)</f>
        <v>57.339449541284409</v>
      </c>
      <c r="DK564" s="18">
        <f>VLOOKUP(A564,'[10]AS 6 - 11'!$A$1:$D$84,2,0)</f>
        <v>1</v>
      </c>
      <c r="DL564" s="18">
        <v>0</v>
      </c>
      <c r="DM564" s="18">
        <v>0</v>
      </c>
      <c r="DN564" s="38">
        <v>0</v>
      </c>
      <c r="DO564" s="18">
        <v>0</v>
      </c>
      <c r="DP564" s="38">
        <f>VLOOKUP(A564,[10]Hoja10!$A$1:$D$61,4,0)</f>
        <v>58.479532163742689</v>
      </c>
      <c r="DQ564" s="18">
        <f>VLOOKUP(A564,[10]Hoja10!$A$1:$D$61,2,0)</f>
        <v>1</v>
      </c>
      <c r="DR564" s="18">
        <v>0</v>
      </c>
      <c r="DS564" s="18">
        <v>0</v>
      </c>
      <c r="DT564" s="18">
        <v>0</v>
      </c>
      <c r="DU564" s="18">
        <v>0</v>
      </c>
      <c r="DV564" s="38">
        <f>VLOOKUP(A564,[10]Hoja13!$A$1:$D$20,4,0)</f>
        <v>58.479532163742689</v>
      </c>
      <c r="DW564" s="18">
        <f>VLOOKUP(A564,[10]Hoja13!$A$1:$D$20,2,0)</f>
        <v>1</v>
      </c>
      <c r="DX564" s="18">
        <v>0</v>
      </c>
      <c r="DY564" s="18">
        <v>0</v>
      </c>
      <c r="DZ564" s="188">
        <v>2.8571428571428572</v>
      </c>
      <c r="EA564" s="189">
        <v>2</v>
      </c>
      <c r="EB564" s="188">
        <v>76.691729323308266</v>
      </c>
      <c r="EC564" s="189">
        <v>51</v>
      </c>
      <c r="ED564" s="38">
        <f>VLOOKUP(A564,'[3]2019'!$A$8:$K$140,11,0)</f>
        <v>5.1282051282051286</v>
      </c>
      <c r="EE564" s="18">
        <f>VLOOKUP(A564,'[3]2019'!$A$8:$K$140,10,0)</f>
        <v>7</v>
      </c>
      <c r="EF564" s="18" t="str">
        <f>VLOOKUP($A564,[9]ESTADISTICAS_EN_EDUCACION_BASIC!$C$3:$AK$127,11,0)</f>
        <v>150.4</v>
      </c>
      <c r="EG564" s="18" t="str">
        <f>VLOOKUP($A564,[9]ESTADISTICAS_EN_EDUCACION_BASIC!$C$3:$AK$127,7,0)</f>
        <v>30.7</v>
      </c>
      <c r="EH564" s="18" t="str">
        <f>VLOOKUP($A564,[9]ESTADISTICAS_EN_EDUCACION_BASIC!$C$3:$AK$127,18,0)</f>
        <v>2.26</v>
      </c>
      <c r="EI564" s="18" t="str">
        <f>VLOOKUP($A564,[9]ESTADISTICAS_EN_EDUCACION_BASIC!$C$3:$AK$127,29,0)</f>
        <v>1.8</v>
      </c>
      <c r="EJ564" s="31"/>
      <c r="EK564" s="31"/>
      <c r="EL564" s="18">
        <f>VLOOKUP($A564,[9]ESTADISTICAS_EN_EDUCACION_BASIC!$C$3:$AK$127,13,0)</f>
        <v>16</v>
      </c>
      <c r="EM564" s="18" t="str">
        <f>VLOOKUP($A564,[9]ESTADISTICAS_EN_EDUCACION_BASIC!$C$3:$AK$127,8,0)</f>
        <v>8.6</v>
      </c>
      <c r="EN564" s="18" t="str">
        <f>VLOOKUP($A564,[9]ESTADISTICAS_EN_EDUCACION_BASIC!$C$3:$AK$127,20,0)</f>
        <v>2.63</v>
      </c>
      <c r="EO564" s="18" t="str">
        <f>VLOOKUP($A564,[9]ESTADISTICAS_EN_EDUCACION_BASIC!$C$3:$AK$127,30,0)</f>
        <v>1.97</v>
      </c>
      <c r="EP564" s="18">
        <v>0</v>
      </c>
      <c r="EQ564" s="18">
        <v>0</v>
      </c>
      <c r="ER564" s="38">
        <v>0</v>
      </c>
      <c r="ES564" s="18">
        <v>0</v>
      </c>
      <c r="ET564" s="38">
        <f>VLOOKUP(A564,[10]Hoja5!$A$1:$D$76,4,0)</f>
        <v>233.91812865497076</v>
      </c>
      <c r="EU564" s="18">
        <f>VLOOKUP(A564,[10]Hoja5!$A$1:$D$75,2,0)</f>
        <v>4</v>
      </c>
      <c r="EV564" s="38">
        <v>0</v>
      </c>
      <c r="EW564" s="18">
        <v>0</v>
      </c>
      <c r="EX564" s="31"/>
      <c r="EY564" s="188">
        <v>75.630252100840337</v>
      </c>
      <c r="EZ564" s="189">
        <v>45</v>
      </c>
      <c r="FA564" s="188">
        <v>57.391304347826086</v>
      </c>
      <c r="FB564" s="189">
        <v>33</v>
      </c>
      <c r="FC564" s="38">
        <f>VLOOKUP(A564,[10]Hoja15!$A$1:$D$63,4,0)</f>
        <v>38.53564547206166</v>
      </c>
      <c r="FD564" s="18">
        <f>VLOOKUP(A564,[10]Hoja15!$A$1:$D$63,2,0)</f>
        <v>1</v>
      </c>
      <c r="FE564" s="38">
        <f>VLOOKUP(A564,[10]Hoja16!$A$1:$D$88,4,0)</f>
        <v>154.14258188824664</v>
      </c>
      <c r="FF564" s="18">
        <f>VLOOKUP(A564,[10]Hoja16!$A$1:$D$88,2,0)</f>
        <v>4</v>
      </c>
      <c r="FG564" s="18">
        <v>0</v>
      </c>
      <c r="FH564" s="18">
        <v>0</v>
      </c>
      <c r="FI564" s="18">
        <v>0</v>
      </c>
      <c r="FJ564" s="18">
        <v>0</v>
      </c>
      <c r="FK564" s="38">
        <f>VLOOKUP(A564,[10]Hoja19!$A$1:$D$97,4,0)</f>
        <v>192.67822736030828</v>
      </c>
      <c r="FL564" s="18">
        <f>VLOOKUP(A564,[10]Hoja19!$A$1:$D$97,2,0)</f>
        <v>5</v>
      </c>
      <c r="FM564" s="38">
        <v>0</v>
      </c>
      <c r="FN564" s="18">
        <v>0</v>
      </c>
      <c r="FO564" s="38">
        <f>VLOOKUP(A564,[10]Hoja21!$A$1:$D$101,4,0)</f>
        <v>308.28516377649328</v>
      </c>
      <c r="FP564" s="18">
        <f>VLOOKUP(A564,[10]Hoja21!$A$1:$D$101,2,0)</f>
        <v>8</v>
      </c>
      <c r="FQ564" s="38">
        <v>0</v>
      </c>
      <c r="FR564" s="18">
        <v>0</v>
      </c>
      <c r="FS564" s="38">
        <f>VLOOKUP(A564,'[3]2019'!$A$8:$M$140,13,0)</f>
        <v>6.7170445004198154</v>
      </c>
      <c r="FT564" s="18">
        <f>VLOOKUP(A564,'[3]2019'!$A$8:$M$140,12,0)</f>
        <v>8</v>
      </c>
      <c r="FU564" s="38">
        <f>VLOOKUP(A564,'[3]2019'!$A$8:$O$140,15,0)</f>
        <v>2.7472527472527473</v>
      </c>
      <c r="FV564" s="18">
        <f>VLOOKUP(A564,'[3]2019'!$A$8:$O$140,14,0)</f>
        <v>3</v>
      </c>
      <c r="FW564" s="31"/>
      <c r="FX564" s="31"/>
      <c r="FY564" s="31"/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31"/>
      <c r="GY564" s="31"/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31"/>
      <c r="HL564" s="31"/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31"/>
      <c r="HY564" s="31"/>
      <c r="HZ564" s="31"/>
      <c r="IA564" s="31"/>
      <c r="IB564" s="31"/>
      <c r="IC564" s="31"/>
      <c r="ID564" s="31"/>
      <c r="IE564" s="31"/>
      <c r="IF564" s="31"/>
      <c r="IG564" s="31"/>
      <c r="IH564" s="31"/>
      <c r="II564" s="31"/>
    </row>
    <row r="565" spans="1:243" s="11" customFormat="1" ht="12.75">
      <c r="A565" s="17" t="s">
        <v>1493</v>
      </c>
      <c r="B565" s="18" t="s">
        <v>1494</v>
      </c>
      <c r="C565" s="17" t="s">
        <v>466</v>
      </c>
      <c r="D565" s="25">
        <v>6</v>
      </c>
      <c r="E565" s="27">
        <v>2019</v>
      </c>
      <c r="F565" s="31"/>
      <c r="G565" s="194">
        <v>6462</v>
      </c>
      <c r="H565" s="194">
        <v>3705</v>
      </c>
      <c r="I565" s="194">
        <v>2757</v>
      </c>
      <c r="J565" s="200">
        <v>26.2</v>
      </c>
      <c r="K565" s="40">
        <f>VLOOKUP(A565,'[6]1.COBERTURA  DANE'!$B$7:$G$139,5,0)</f>
        <v>1594</v>
      </c>
      <c r="L565" s="26">
        <v>51.04</v>
      </c>
      <c r="M565" s="32">
        <v>3105</v>
      </c>
      <c r="N565" s="187">
        <v>430</v>
      </c>
      <c r="O565" s="187">
        <v>233</v>
      </c>
      <c r="P565" s="187">
        <v>197</v>
      </c>
      <c r="Q565" s="196">
        <f>VLOOKUP($A565,[7]Hoja1!$A$1:$H$3750,6,0)</f>
        <v>516</v>
      </c>
      <c r="R565" s="196">
        <f>VLOOKUP($A565,[7]Hoja1!$A$1:$H$3750,7,0)</f>
        <v>279</v>
      </c>
      <c r="S565" s="196">
        <f>VLOOKUP($A565,[7]Hoja1!$A$1:$H$3750,8,0)</f>
        <v>237</v>
      </c>
      <c r="T565" s="187">
        <v>434</v>
      </c>
      <c r="U565" s="187">
        <v>234</v>
      </c>
      <c r="V565" s="187">
        <v>200</v>
      </c>
      <c r="W565" s="198">
        <f>VLOOKUP($A565,[7]Hoja1!$A$1:$K$3750,9,0)</f>
        <v>524</v>
      </c>
      <c r="X565" s="198">
        <f>VLOOKUP($A565,[7]Hoja1!$A$1:$K$3750,10,0)</f>
        <v>282</v>
      </c>
      <c r="Y565" s="198">
        <f>VLOOKUP($A565,[7]Hoja1!$A$1:$K$3750,11,0)</f>
        <v>242</v>
      </c>
      <c r="Z565" s="187">
        <v>444</v>
      </c>
      <c r="AA565" s="187">
        <v>236</v>
      </c>
      <c r="AB565" s="187">
        <v>208</v>
      </c>
      <c r="AC565" s="198">
        <f>VLOOKUP(A565,[7]Hoja1!$A$1:$Q$3765,12,0)</f>
        <v>542</v>
      </c>
      <c r="AD565" s="198">
        <f>VLOOKUP($A565,[7]Hoja1!$A$1:$Q$3765,13,0)</f>
        <v>286</v>
      </c>
      <c r="AE565" s="198">
        <f>VLOOKUP($A565,[7]Hoja1!$A$1:$Q$3750,14,0)</f>
        <v>256</v>
      </c>
      <c r="AF565" s="187">
        <v>458</v>
      </c>
      <c r="AG565" s="187">
        <v>241</v>
      </c>
      <c r="AH565" s="187">
        <v>217</v>
      </c>
      <c r="AI565" s="198">
        <f>VLOOKUP($A565,[7]Hoja1!$A$1:$Q$3750,15,0)</f>
        <v>972</v>
      </c>
      <c r="AJ565" s="198">
        <f>VLOOKUP($A565,[7]Hoja1!$A$1:$Q$3750,16,0)</f>
        <v>490</v>
      </c>
      <c r="AK565" s="198">
        <f>VLOOKUP($A565,[7]Hoja1!$A$1:$Q$3750,17,0)</f>
        <v>482</v>
      </c>
      <c r="AL565" s="187">
        <v>452</v>
      </c>
      <c r="AM565" s="187">
        <v>230</v>
      </c>
      <c r="AN565" s="187">
        <v>222</v>
      </c>
      <c r="AO565" s="31"/>
      <c r="AP565" s="31"/>
      <c r="AQ565" s="31"/>
      <c r="AR565" s="31"/>
      <c r="AS565" s="27"/>
      <c r="AT565" s="31"/>
      <c r="AU565" s="31"/>
      <c r="AV565" s="31"/>
      <c r="AW565" s="31"/>
      <c r="AX565" s="38">
        <f>VLOOKUP(A565,[2]INFANTIL!$A$8:$AE$140,31,0)</f>
        <v>0</v>
      </c>
      <c r="AY565" s="18">
        <f>VLOOKUP(A565,[2]INFANTIL!$A$8:$AE$140,30,0)</f>
        <v>0</v>
      </c>
      <c r="AZ565" s="199">
        <f>VLOOKUP(A565,'[3]2019'!$A$8:$E$140,5,0)</f>
        <v>0</v>
      </c>
      <c r="BA565" s="23">
        <f>VLOOKUP(A565,'[3]2019'!$A$8:$F$140,4,0)</f>
        <v>0</v>
      </c>
      <c r="BB565" s="22">
        <f>VLOOKUP(A565,'[2]MATERNAS DIRECTAS'!$A$8:$AE$140,31,0)</f>
        <v>0</v>
      </c>
      <c r="BC565" s="23">
        <f>VLOOKUP(A565,'[2]MATERNAS DIRECTAS'!$A$8:$AE$140,30,0)</f>
        <v>0</v>
      </c>
      <c r="BD565" s="28">
        <v>0</v>
      </c>
      <c r="BE565" s="29">
        <v>0</v>
      </c>
      <c r="BF565" s="38">
        <f>VLOOKUP(A565,[8]Controles!$A$7:$P$139,12,0)</f>
        <v>5.2631578947368416</v>
      </c>
      <c r="BG565" s="18">
        <f>VLOOKUP(A565,[8]Controles!$A$7:$L$139,11,0)</f>
        <v>2</v>
      </c>
      <c r="BH565" s="38">
        <f>VLOOKUP(A565,[8]Peso!$A$7:$D$139,4,0)</f>
        <v>2.6315789473684208</v>
      </c>
      <c r="BI565" s="18">
        <f>VLOOKUP(A565,[8]Peso!$A$7:$D$139,3,0)</f>
        <v>1</v>
      </c>
      <c r="BJ565" s="22">
        <f>VLOOKUP(A565,'[2]EDA &lt; 5AÑOS'!$A$8:$AE$140,31,0)</f>
        <v>0</v>
      </c>
      <c r="BK565" s="23">
        <f>VLOOKUP(A565,'[2]EDA &lt; 5AÑOS'!$A$8:$AE$140,30,0)</f>
        <v>0</v>
      </c>
      <c r="BL565" s="22">
        <f>VLOOKUP(A565,'[2]IRA &lt; 5AÑOS'!$A$8:$AE$140,31,0)</f>
        <v>0</v>
      </c>
      <c r="BM565" s="23">
        <f>VLOOKUP(A565,'[2]IRA &lt; 5AÑOS'!$A$8:$AE$140,30,0)</f>
        <v>0</v>
      </c>
      <c r="BN565" s="18">
        <v>0</v>
      </c>
      <c r="BO565" s="18">
        <v>0</v>
      </c>
      <c r="BP565" s="18">
        <v>0</v>
      </c>
      <c r="BQ565" s="18">
        <v>0</v>
      </c>
      <c r="BR565" s="37">
        <v>0</v>
      </c>
      <c r="BS565" s="26">
        <v>0</v>
      </c>
      <c r="BT565" s="18">
        <v>0</v>
      </c>
      <c r="BU565" s="18">
        <v>0</v>
      </c>
      <c r="BV565" s="201">
        <v>0.15094339622641509</v>
      </c>
      <c r="BW565" s="201">
        <v>0.8867924528301887</v>
      </c>
      <c r="BX565" s="201">
        <v>0.86792452830188682</v>
      </c>
      <c r="BY565" s="201">
        <v>0.8867924528301887</v>
      </c>
      <c r="BZ565" s="201">
        <v>0.86792452830188682</v>
      </c>
      <c r="CA565" s="201">
        <v>1.0185185185185186</v>
      </c>
      <c r="CB565" s="201">
        <v>0.85185185185185186</v>
      </c>
      <c r="CC565" s="18" t="str">
        <f>VLOOKUP(A565,[9]ESTADISTICAS_EN_EDUCACION_BASIC!$C$3:$AK$127,10,0)</f>
        <v>66.1</v>
      </c>
      <c r="CD565" s="18" t="str">
        <f>VLOOKUP(A565,[9]ESTADISTICAS_EN_EDUCACION_BASIC!$C$3:$AK$158,5,0)</f>
        <v>56.2</v>
      </c>
      <c r="CE565" s="18" t="str">
        <f>VLOOKUP(A565,[9]ESTADISTICAS_EN_EDUCACION_BASIC!$C$3:$AK$127,17,0)</f>
        <v>7.5</v>
      </c>
      <c r="CF565" s="24"/>
      <c r="CG565" s="24"/>
      <c r="CH565" s="20">
        <v>0</v>
      </c>
      <c r="CI565" s="21">
        <v>0</v>
      </c>
      <c r="CJ565" s="38">
        <f>VLOOKUP(A565,'[3]2019'!$A$8:$G$140,7,0)</f>
        <v>0</v>
      </c>
      <c r="CK565" s="18">
        <f>VLOOKUP(A565,'[3]2019'!$A$9:$G$140,6,0)</f>
        <v>0</v>
      </c>
      <c r="CL565" s="18">
        <v>0</v>
      </c>
      <c r="CM565" s="26">
        <v>0</v>
      </c>
      <c r="CN565" s="18">
        <v>0</v>
      </c>
      <c r="CO565" s="18">
        <v>0</v>
      </c>
      <c r="CP565" s="18">
        <v>0</v>
      </c>
      <c r="CQ565" s="18">
        <v>0</v>
      </c>
      <c r="CR565" s="18">
        <v>0</v>
      </c>
      <c r="CS565" s="26">
        <v>0</v>
      </c>
      <c r="CT565" s="18">
        <v>0</v>
      </c>
      <c r="CU565" s="18">
        <v>0</v>
      </c>
      <c r="CV565" s="18">
        <v>0</v>
      </c>
      <c r="CW565" s="18">
        <v>0</v>
      </c>
      <c r="CX565" s="18">
        <v>0</v>
      </c>
      <c r="CY565" s="18">
        <v>0</v>
      </c>
      <c r="CZ565" s="38">
        <v>0</v>
      </c>
      <c r="DA565" s="18">
        <v>0</v>
      </c>
      <c r="DB565" s="38">
        <f>VLOOKUP(A565,'[3]2019'!$A$8:$I$140,9,0)</f>
        <v>0</v>
      </c>
      <c r="DC565" s="18">
        <f>VLOOKUP(A565,'[3]2019'!$A$8:$I$140,8,0)</f>
        <v>0</v>
      </c>
      <c r="DD565" s="18" t="str">
        <f>VLOOKUP(A565,[9]ESTADISTICAS_EN_EDUCACION_BASIC!$C$3:$AK$127,11,0)</f>
        <v>95.8</v>
      </c>
      <c r="DE565" s="18" t="str">
        <f>VLOOKUP($A565,[9]ESTADISTICAS_EN_EDUCACION_BASIC!$C$3:$AK$127,6,0)</f>
        <v>74.7</v>
      </c>
      <c r="DF565" s="18" t="str">
        <f>VLOOKUP($A565,[9]ESTADISTICAS_EN_EDUCACION_BASIC!$C$3:$AK$127,18,0)</f>
        <v>4.54</v>
      </c>
      <c r="DG565" s="18" t="str">
        <f>VLOOKUP($A565,[9]ESTADISTICAS_EN_EDUCACION_BASIC!$C$3:$AK$127,28,0)</f>
        <v>7.9</v>
      </c>
      <c r="DH565" s="38">
        <v>0</v>
      </c>
      <c r="DI565" s="18">
        <v>0</v>
      </c>
      <c r="DJ565" s="38">
        <v>0</v>
      </c>
      <c r="DK565" s="18">
        <v>0</v>
      </c>
      <c r="DL565" s="18">
        <v>0</v>
      </c>
      <c r="DM565" s="18">
        <v>0</v>
      </c>
      <c r="DN565" s="38">
        <v>0</v>
      </c>
      <c r="DO565" s="18">
        <v>0</v>
      </c>
      <c r="DP565" s="18">
        <v>0</v>
      </c>
      <c r="DQ565" s="18">
        <v>0</v>
      </c>
      <c r="DR565" s="18">
        <v>0</v>
      </c>
      <c r="DS565" s="18">
        <v>0</v>
      </c>
      <c r="DT565" s="18">
        <v>0</v>
      </c>
      <c r="DU565" s="18">
        <v>0</v>
      </c>
      <c r="DV565" s="18">
        <v>0</v>
      </c>
      <c r="DW565" s="18">
        <v>0</v>
      </c>
      <c r="DX565" s="18">
        <v>0</v>
      </c>
      <c r="DY565" s="18">
        <v>0</v>
      </c>
      <c r="DZ565" s="188">
        <v>0</v>
      </c>
      <c r="EA565" s="189">
        <v>0</v>
      </c>
      <c r="EB565" s="188">
        <v>27.649769585253459</v>
      </c>
      <c r="EC565" s="189">
        <v>6</v>
      </c>
      <c r="ED565" s="38">
        <f>VLOOKUP(A565,'[3]2019'!$A$8:$K$140,11,0)</f>
        <v>0</v>
      </c>
      <c r="EE565" s="18">
        <f>VLOOKUP(A565,'[3]2019'!$A$8:$K$140,10,0)</f>
        <v>0</v>
      </c>
      <c r="EF565" s="18" t="str">
        <f>VLOOKUP($A565,[9]ESTADISTICAS_EN_EDUCACION_BASIC!$C$3:$AK$127,11,0)</f>
        <v>95.8</v>
      </c>
      <c r="EG565" s="18" t="str">
        <f>VLOOKUP($A565,[9]ESTADISTICAS_EN_EDUCACION_BASIC!$C$3:$AK$127,7,0)</f>
        <v>71.8</v>
      </c>
      <c r="EH565" s="18" t="str">
        <f>VLOOKUP($A565,[9]ESTADISTICAS_EN_EDUCACION_BASIC!$C$3:$AK$127,18,0)</f>
        <v>4.54</v>
      </c>
      <c r="EI565" s="18" t="str">
        <f>VLOOKUP($A565,[9]ESTADISTICAS_EN_EDUCACION_BASIC!$C$3:$AK$127,29,0)</f>
        <v>13.9</v>
      </c>
      <c r="EJ565" s="31"/>
      <c r="EK565" s="31"/>
      <c r="EL565" s="18">
        <f>VLOOKUP($A565,[9]ESTADISTICAS_EN_EDUCACION_BASIC!$C$3:$AK$127,13,0)</f>
        <v>66</v>
      </c>
      <c r="EM565" s="18" t="str">
        <f>VLOOKUP($A565,[9]ESTADISTICAS_EN_EDUCACION_BASIC!$C$3:$AK$127,8,0)</f>
        <v>37.8</v>
      </c>
      <c r="EN565" s="18" t="str">
        <f>VLOOKUP($A565,[9]ESTADISTICAS_EN_EDUCACION_BASIC!$C$3:$AK$127,20,0)</f>
        <v>1.32</v>
      </c>
      <c r="EO565" s="18" t="str">
        <f>VLOOKUP($A565,[9]ESTADISTICAS_EN_EDUCACION_BASIC!$C$3:$AK$127,30,0)</f>
        <v>7.95</v>
      </c>
      <c r="EP565" s="18">
        <v>0</v>
      </c>
      <c r="EQ565" s="18">
        <v>0</v>
      </c>
      <c r="ER565" s="38">
        <v>0</v>
      </c>
      <c r="ES565" s="18">
        <v>0</v>
      </c>
      <c r="ET565" s="38">
        <v>0</v>
      </c>
      <c r="EU565" s="18">
        <v>0</v>
      </c>
      <c r="EV565" s="38">
        <v>0</v>
      </c>
      <c r="EW565" s="18">
        <v>0</v>
      </c>
      <c r="EX565" s="31"/>
      <c r="EY565" s="190">
        <v>54.054054054054056</v>
      </c>
      <c r="EZ565" s="191">
        <v>12</v>
      </c>
      <c r="FA565" s="188">
        <v>32.407407407407405</v>
      </c>
      <c r="FB565" s="189">
        <v>7</v>
      </c>
      <c r="FC565" s="18">
        <v>0</v>
      </c>
      <c r="FD565" s="18">
        <v>0</v>
      </c>
      <c r="FE565" s="38">
        <v>0</v>
      </c>
      <c r="FF565" s="18">
        <v>0</v>
      </c>
      <c r="FG565" s="18">
        <v>0</v>
      </c>
      <c r="FH565" s="18">
        <v>0</v>
      </c>
      <c r="FI565" s="18">
        <v>0</v>
      </c>
      <c r="FJ565" s="18">
        <v>0</v>
      </c>
      <c r="FK565" s="38">
        <v>0</v>
      </c>
      <c r="FL565" s="18">
        <v>0</v>
      </c>
      <c r="FM565" s="38">
        <v>0</v>
      </c>
      <c r="FN565" s="18">
        <v>0</v>
      </c>
      <c r="FO565" s="38">
        <v>0</v>
      </c>
      <c r="FP565" s="18">
        <v>0</v>
      </c>
      <c r="FQ565" s="38">
        <v>0</v>
      </c>
      <c r="FR565" s="18">
        <v>0</v>
      </c>
      <c r="FS565" s="38">
        <f>VLOOKUP(A565,'[3]2019'!$A$8:$M$140,13,0)</f>
        <v>0</v>
      </c>
      <c r="FT565" s="18">
        <f>VLOOKUP(A565,'[3]2019'!$A$8:$M$140,12,0)</f>
        <v>0</v>
      </c>
      <c r="FU565" s="38">
        <f>VLOOKUP(A565,'[3]2019'!$A$8:$O$140,15,0)</f>
        <v>0</v>
      </c>
      <c r="FV565" s="18">
        <f>VLOOKUP(A565,'[3]2019'!$A$8:$O$140,14,0)</f>
        <v>0</v>
      </c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</row>
    <row r="566" spans="1:243" s="11" customFormat="1" ht="12.75">
      <c r="A566" s="17" t="s">
        <v>1499</v>
      </c>
      <c r="B566" s="18" t="s">
        <v>1500</v>
      </c>
      <c r="C566" s="17" t="s">
        <v>479</v>
      </c>
      <c r="D566" s="25">
        <v>6</v>
      </c>
      <c r="E566" s="27">
        <v>2019</v>
      </c>
      <c r="F566" s="31"/>
      <c r="G566" s="194">
        <v>11910</v>
      </c>
      <c r="H566" s="194">
        <v>8323</v>
      </c>
      <c r="I566" s="194">
        <v>3587</v>
      </c>
      <c r="J566" s="200">
        <v>25.24</v>
      </c>
      <c r="K566" s="40">
        <f>VLOOKUP(A566,'[6]1.COBERTURA  DANE'!$B$7:$G$139,5,0)</f>
        <v>2217</v>
      </c>
      <c r="L566" s="26">
        <v>117.86</v>
      </c>
      <c r="M566" s="32">
        <v>10352</v>
      </c>
      <c r="N566" s="187">
        <v>926</v>
      </c>
      <c r="O566" s="187">
        <v>483</v>
      </c>
      <c r="P566" s="187">
        <v>443</v>
      </c>
      <c r="Q566" s="196">
        <f>VLOOKUP($A566,[7]Hoja1!$A$1:$H$3750,6,0)</f>
        <v>1123</v>
      </c>
      <c r="R566" s="196">
        <f>VLOOKUP($A566,[7]Hoja1!$A$1:$H$3750,7,0)</f>
        <v>587</v>
      </c>
      <c r="S566" s="196">
        <f>VLOOKUP($A566,[7]Hoja1!$A$1:$H$3750,8,0)</f>
        <v>536</v>
      </c>
      <c r="T566" s="187">
        <v>1038</v>
      </c>
      <c r="U566" s="187">
        <v>553</v>
      </c>
      <c r="V566" s="187">
        <v>485</v>
      </c>
      <c r="W566" s="198">
        <f>VLOOKUP($A566,[7]Hoja1!$A$1:$K$3750,9,0)</f>
        <v>1291</v>
      </c>
      <c r="X566" s="198">
        <f>VLOOKUP($A566,[7]Hoja1!$A$1:$K$3750,10,0)</f>
        <v>690</v>
      </c>
      <c r="Y566" s="198">
        <f>VLOOKUP($A566,[7]Hoja1!$A$1:$K$3750,11,0)</f>
        <v>601</v>
      </c>
      <c r="Z566" s="187">
        <v>1141</v>
      </c>
      <c r="AA566" s="187">
        <v>611</v>
      </c>
      <c r="AB566" s="187">
        <v>530</v>
      </c>
      <c r="AC566" s="198">
        <f>VLOOKUP(A566,[7]Hoja1!$A$1:$Q$3765,12,0)</f>
        <v>1367</v>
      </c>
      <c r="AD566" s="198">
        <f>VLOOKUP($A566,[7]Hoja1!$A$1:$Q$3765,13,0)</f>
        <v>725</v>
      </c>
      <c r="AE566" s="198">
        <f>VLOOKUP($A566,[7]Hoja1!$A$1:$Q$3750,14,0)</f>
        <v>642</v>
      </c>
      <c r="AF566" s="187">
        <v>1102</v>
      </c>
      <c r="AG566" s="187">
        <v>571</v>
      </c>
      <c r="AH566" s="187">
        <v>531</v>
      </c>
      <c r="AI566" s="198">
        <f>VLOOKUP($A566,[7]Hoja1!$A$1:$Q$3750,15,0)</f>
        <v>2205</v>
      </c>
      <c r="AJ566" s="198">
        <f>VLOOKUP($A566,[7]Hoja1!$A$1:$Q$3750,16,0)</f>
        <v>1071</v>
      </c>
      <c r="AK566" s="198">
        <f>VLOOKUP($A566,[7]Hoja1!$A$1:$Q$3750,17,0)</f>
        <v>1134</v>
      </c>
      <c r="AL566" s="187">
        <v>1008</v>
      </c>
      <c r="AM566" s="187">
        <v>491</v>
      </c>
      <c r="AN566" s="187">
        <v>517</v>
      </c>
      <c r="AO566" s="31"/>
      <c r="AP566" s="31"/>
      <c r="AQ566" s="31"/>
      <c r="AR566" s="31"/>
      <c r="AS566" s="27"/>
      <c r="AT566" s="31"/>
      <c r="AU566" s="31"/>
      <c r="AV566" s="31"/>
      <c r="AW566" s="31"/>
      <c r="AX566" s="38">
        <f>VLOOKUP(A566,[2]INFANTIL!$A$8:$AE$140,31,0)</f>
        <v>11.904761904761903</v>
      </c>
      <c r="AY566" s="18">
        <f>VLOOKUP(A566,[2]INFANTIL!$A$8:$AE$140,30,0)</f>
        <v>2</v>
      </c>
      <c r="AZ566" s="199">
        <f>VLOOKUP(A566,'[3]2019'!$A$8:$E$140,5,0)</f>
        <v>2.1598272138228944</v>
      </c>
      <c r="BA566" s="23">
        <f>VLOOKUP(A566,'[3]2019'!$A$8:$F$140,4,0)</f>
        <v>2</v>
      </c>
      <c r="BB566" s="22">
        <f>VLOOKUP(A566,'[2]MATERNAS DIRECTAS'!$A$8:$AE$140,31,0)</f>
        <v>0</v>
      </c>
      <c r="BC566" s="23">
        <f>VLOOKUP(A566,'[2]MATERNAS DIRECTAS'!$A$8:$AE$140,30,0)</f>
        <v>0</v>
      </c>
      <c r="BD566" s="28">
        <v>0</v>
      </c>
      <c r="BE566" s="29">
        <v>0</v>
      </c>
      <c r="BF566" s="38">
        <f>VLOOKUP(A566,[8]Controles!$A$7:$P$139,12,0)</f>
        <v>10.714285714285714</v>
      </c>
      <c r="BG566" s="18">
        <f>VLOOKUP(A566,[8]Controles!$A$7:$L$139,11,0)</f>
        <v>18</v>
      </c>
      <c r="BH566" s="38">
        <f>VLOOKUP(A566,[8]Peso!$A$7:$D$139,4,0)</f>
        <v>8.3333333333333321</v>
      </c>
      <c r="BI566" s="18">
        <f>VLOOKUP(A566,[8]Peso!$A$7:$D$139,3,0)</f>
        <v>14</v>
      </c>
      <c r="BJ566" s="22">
        <f>VLOOKUP(A566,'[2]EDA &lt; 5AÑOS'!$A$8:$AE$140,31,0)</f>
        <v>0</v>
      </c>
      <c r="BK566" s="23">
        <f>VLOOKUP(A566,'[2]EDA &lt; 5AÑOS'!$A$8:$AE$140,30,0)</f>
        <v>0</v>
      </c>
      <c r="BL566" s="22">
        <f>VLOOKUP(A566,'[2]IRA &lt; 5AÑOS'!$A$8:$AE$140,31,0)</f>
        <v>0</v>
      </c>
      <c r="BM566" s="23">
        <f>VLOOKUP(A566,'[2]IRA &lt; 5AÑOS'!$A$8:$AE$140,30,0)</f>
        <v>0</v>
      </c>
      <c r="BN566" s="18">
        <v>0</v>
      </c>
      <c r="BO566" s="18">
        <v>0</v>
      </c>
      <c r="BP566" s="18">
        <v>0</v>
      </c>
      <c r="BQ566" s="18">
        <v>0</v>
      </c>
      <c r="BR566" s="37">
        <v>0</v>
      </c>
      <c r="BS566" s="26">
        <v>0</v>
      </c>
      <c r="BT566" s="18">
        <v>0</v>
      </c>
      <c r="BU566" s="18">
        <v>0</v>
      </c>
      <c r="BV566" s="201">
        <v>0.33333333333333331</v>
      </c>
      <c r="BW566" s="201">
        <v>1.2037037037037037</v>
      </c>
      <c r="BX566" s="201">
        <v>1.0123456790123457</v>
      </c>
      <c r="BY566" s="201">
        <v>1.2037037037037037</v>
      </c>
      <c r="BZ566" s="201">
        <v>1.037037037037037</v>
      </c>
      <c r="CA566" s="201">
        <v>0.8938547486033519</v>
      </c>
      <c r="CB566" s="201">
        <v>1.1005586592178771</v>
      </c>
      <c r="CC566" s="18" t="str">
        <f>VLOOKUP(A566,[9]ESTADISTICAS_EN_EDUCACION_BASIC!$C$3:$AK$127,10,0)</f>
        <v>116.5</v>
      </c>
      <c r="CD566" s="18" t="str">
        <f>VLOOKUP(A566,[9]ESTADISTICAS_EN_EDUCACION_BASIC!$C$3:$AK$158,5,0)</f>
        <v>97.5</v>
      </c>
      <c r="CE566" s="18" t="str">
        <f>VLOOKUP(A566,[9]ESTADISTICAS_EN_EDUCACION_BASIC!$C$3:$AK$127,17,0)</f>
        <v>3.64</v>
      </c>
      <c r="CF566" s="24"/>
      <c r="CG566" s="24"/>
      <c r="CH566" s="20">
        <v>0</v>
      </c>
      <c r="CI566" s="21">
        <v>0</v>
      </c>
      <c r="CJ566" s="38">
        <f>VLOOKUP(A566,'[3]2019'!$A$8:$G$140,7,0)</f>
        <v>0</v>
      </c>
      <c r="CK566" s="18">
        <f>VLOOKUP(A566,'[3]2019'!$A$9:$G$140,6,0)</f>
        <v>0</v>
      </c>
      <c r="CL566" s="18">
        <v>0</v>
      </c>
      <c r="CM566" s="26">
        <v>0</v>
      </c>
      <c r="CN566" s="18">
        <v>212.99</v>
      </c>
      <c r="CO566" s="18">
        <v>2</v>
      </c>
      <c r="CP566" s="18">
        <v>0</v>
      </c>
      <c r="CQ566" s="18">
        <v>0</v>
      </c>
      <c r="CR566" s="18">
        <v>0</v>
      </c>
      <c r="CS566" s="26">
        <v>0</v>
      </c>
      <c r="CT566" s="18">
        <v>0</v>
      </c>
      <c r="CU566" s="18">
        <v>0</v>
      </c>
      <c r="CV566" s="18">
        <v>0</v>
      </c>
      <c r="CW566" s="18">
        <v>0</v>
      </c>
      <c r="CX566" s="18">
        <v>0</v>
      </c>
      <c r="CY566" s="18">
        <v>0</v>
      </c>
      <c r="CZ566" s="38">
        <v>0</v>
      </c>
      <c r="DA566" s="18">
        <v>0</v>
      </c>
      <c r="DB566" s="38">
        <f>VLOOKUP(A566,'[3]2019'!$A$8:$I$140,9,0)</f>
        <v>0.87642418930762489</v>
      </c>
      <c r="DC566" s="18">
        <f>VLOOKUP(A566,'[3]2019'!$A$8:$I$140,8,0)</f>
        <v>1</v>
      </c>
      <c r="DD566" s="18" t="str">
        <f>VLOOKUP(A566,[9]ESTADISTICAS_EN_EDUCACION_BASIC!$C$3:$AK$127,11,0)</f>
        <v>171.4</v>
      </c>
      <c r="DE566" s="18" t="str">
        <f>VLOOKUP($A566,[9]ESTADISTICAS_EN_EDUCACION_BASIC!$C$3:$AK$127,6,0)</f>
        <v>122.1</v>
      </c>
      <c r="DF566" s="18" t="str">
        <f>VLOOKUP($A566,[9]ESTADISTICAS_EN_EDUCACION_BASIC!$C$3:$AK$127,18,0)</f>
        <v>3.58</v>
      </c>
      <c r="DG566" s="18">
        <f>VLOOKUP($A566,[9]ESTADISTICAS_EN_EDUCACION_BASIC!$C$3:$AK$127,28,0)</f>
        <v>0</v>
      </c>
      <c r="DH566" s="38">
        <v>0</v>
      </c>
      <c r="DI566" s="18">
        <v>0</v>
      </c>
      <c r="DJ566" s="38">
        <f>VLOOKUP(A566,'[10]AS 6 - 11'!$A$1:$D$84,4,0)</f>
        <v>387.29666924864449</v>
      </c>
      <c r="DK566" s="18">
        <f>VLOOKUP(A566,'[10]AS 6 - 11'!$A$1:$D$84,2,0)</f>
        <v>5</v>
      </c>
      <c r="DL566" s="18">
        <v>0</v>
      </c>
      <c r="DM566" s="18">
        <v>0</v>
      </c>
      <c r="DN566" s="38">
        <f>VLOOKUP(A566,[10]Hoja8!$A$1:$D$72,4,0)</f>
        <v>146.30577907827359</v>
      </c>
      <c r="DO566" s="18">
        <f>VLOOKUP(A566,[10]Hoja8!$A$1:$D$72,2,0)</f>
        <v>2</v>
      </c>
      <c r="DP566" s="38">
        <f>VLOOKUP(A566,[10]Hoja10!$A$1:$D$61,4,0)</f>
        <v>73.152889539136794</v>
      </c>
      <c r="DQ566" s="18">
        <f>VLOOKUP(A566,[10]Hoja10!$A$1:$D$61,2,0)</f>
        <v>1</v>
      </c>
      <c r="DR566" s="18">
        <v>0</v>
      </c>
      <c r="DS566" s="18">
        <v>0</v>
      </c>
      <c r="DT566" s="18">
        <v>73.150000000000006</v>
      </c>
      <c r="DU566" s="18">
        <v>1</v>
      </c>
      <c r="DV566" s="18">
        <v>0</v>
      </c>
      <c r="DW566" s="18">
        <v>0</v>
      </c>
      <c r="DX566" s="18">
        <v>0</v>
      </c>
      <c r="DY566" s="18">
        <v>0</v>
      </c>
      <c r="DZ566" s="188">
        <v>3.7735849056603774</v>
      </c>
      <c r="EA566" s="189">
        <v>2</v>
      </c>
      <c r="EB566" s="188">
        <v>69.679849340866298</v>
      </c>
      <c r="EC566" s="189">
        <v>37</v>
      </c>
      <c r="ED566" s="38">
        <f>VLOOKUP(A566,'[3]2019'!$A$8:$K$140,11,0)</f>
        <v>3.629764065335753</v>
      </c>
      <c r="EE566" s="18">
        <f>VLOOKUP(A566,'[3]2019'!$A$8:$K$140,10,0)</f>
        <v>4</v>
      </c>
      <c r="EF566" s="18" t="str">
        <f>VLOOKUP($A566,[9]ESTADISTICAS_EN_EDUCACION_BASIC!$C$3:$AK$127,11,0)</f>
        <v>171.4</v>
      </c>
      <c r="EG566" s="18" t="str">
        <f>VLOOKUP($A566,[9]ESTADISTICAS_EN_EDUCACION_BASIC!$C$3:$AK$127,7,0)</f>
        <v>78.5</v>
      </c>
      <c r="EH566" s="18" t="str">
        <f>VLOOKUP($A566,[9]ESTADISTICAS_EN_EDUCACION_BASIC!$C$3:$AK$127,18,0)</f>
        <v>3.58</v>
      </c>
      <c r="EI566" s="18">
        <f>VLOOKUP($A566,[9]ESTADISTICAS_EN_EDUCACION_BASIC!$C$3:$AK$127,29,0)</f>
        <v>0</v>
      </c>
      <c r="EJ566" s="31"/>
      <c r="EK566" s="31"/>
      <c r="EL566" s="18" t="str">
        <f>VLOOKUP($A566,[9]ESTADISTICAS_EN_EDUCACION_BASIC!$C$3:$AK$127,13,0)</f>
        <v>119.1</v>
      </c>
      <c r="EM566" s="18" t="str">
        <f>VLOOKUP($A566,[9]ESTADISTICAS_EN_EDUCACION_BASIC!$C$3:$AK$127,8,0)</f>
        <v>37.3</v>
      </c>
      <c r="EN566" s="18" t="str">
        <f>VLOOKUP($A566,[9]ESTADISTICAS_EN_EDUCACION_BASIC!$C$3:$AK$127,20,0)</f>
        <v>6.02</v>
      </c>
      <c r="EO566" s="18">
        <f>VLOOKUP($A566,[9]ESTADISTICAS_EN_EDUCACION_BASIC!$C$3:$AK$127,30,0)</f>
        <v>0</v>
      </c>
      <c r="EP566" s="38">
        <f>VLOOKUP(A566,[10]Hoja2!$A$1:$D$72,4,0)</f>
        <v>146.30577907827359</v>
      </c>
      <c r="EQ566" s="18">
        <f>VLOOKUP(A566,[10]Hoja2!$A$1:$D$72,2,0)</f>
        <v>2</v>
      </c>
      <c r="ER566" s="38">
        <f>VLOOKUP(A566,[10]Hoja3!$A$1:$D$89,4,0)</f>
        <v>146.30577907827359</v>
      </c>
      <c r="ES566" s="18">
        <f>VLOOKUP(A566,[10]Hoja3!$A$1:$D$89,2,0)</f>
        <v>2</v>
      </c>
      <c r="ET566" s="38">
        <f>VLOOKUP(A566,[10]Hoja5!$A$1:$D$76,4,0)</f>
        <v>73.152889539136794</v>
      </c>
      <c r="EU566" s="18">
        <f>VLOOKUP(A566,[10]Hoja5!$A$1:$D$75,2,0)</f>
        <v>1</v>
      </c>
      <c r="EV566" s="38">
        <f>VLOOKUP(A566,[10]Hoja7!$A$1:$D$76,4,0)</f>
        <v>146.30577907827359</v>
      </c>
      <c r="EW566" s="18">
        <f>VLOOKUP(A566,[10]Hoja7!$A$1:$D$77,2,0)</f>
        <v>2</v>
      </c>
      <c r="EX566" s="31"/>
      <c r="EY566" s="188">
        <v>98.646034816247578</v>
      </c>
      <c r="EZ566" s="189">
        <v>51</v>
      </c>
      <c r="FA566" s="188">
        <v>84.812623274161737</v>
      </c>
      <c r="FB566" s="189">
        <v>43</v>
      </c>
      <c r="FC566" s="18">
        <v>0</v>
      </c>
      <c r="FD566" s="18">
        <v>0</v>
      </c>
      <c r="FE566" s="38">
        <f>VLOOKUP(A566,[10]Hoja16!$A$1:$D$88,4,0)</f>
        <v>272.10884353741494</v>
      </c>
      <c r="FF566" s="18">
        <f>VLOOKUP(A566,[10]Hoja16!$A$1:$D$88,2,0)</f>
        <v>6</v>
      </c>
      <c r="FG566" s="38">
        <f>VLOOKUP(A566,[10]Hoja17!$A$1:$D$33,4,0)</f>
        <v>45.3514739229025</v>
      </c>
      <c r="FH566" s="18">
        <f>VLOOKUP(A566,[10]Hoja17!$A$1:$D$33,2,0)</f>
        <v>1</v>
      </c>
      <c r="FI566" s="18">
        <v>0</v>
      </c>
      <c r="FJ566" s="18">
        <v>0</v>
      </c>
      <c r="FK566" s="38">
        <f>VLOOKUP(A566,[10]Hoja19!$A$1:$D$97,4,0)</f>
        <v>317.46031746031747</v>
      </c>
      <c r="FL566" s="18">
        <f>VLOOKUP(A566,[10]Hoja19!$A$1:$D$97,2,0)</f>
        <v>7</v>
      </c>
      <c r="FM566" s="38">
        <f>VLOOKUP(A566,[10]Hoja20!$A$1:$D$91,4,0)</f>
        <v>90.702947845804999</v>
      </c>
      <c r="FN566" s="18">
        <f>VLOOKUP(A566,[10]Hoja20!$A$1:$D$91,2,0)</f>
        <v>2</v>
      </c>
      <c r="FO566" s="38">
        <f>VLOOKUP(A566,[10]Hoja21!$A$1:$D$101,4,0)</f>
        <v>317.46031746031747</v>
      </c>
      <c r="FP566" s="18">
        <f>VLOOKUP(A566,[10]Hoja21!$A$1:$D$101,2,0)</f>
        <v>7</v>
      </c>
      <c r="FQ566" s="38">
        <v>0</v>
      </c>
      <c r="FR566" s="18">
        <v>0</v>
      </c>
      <c r="FS566" s="38">
        <f>VLOOKUP(A566,'[3]2019'!$A$8:$M$140,13,0)</f>
        <v>6.9444444444444438</v>
      </c>
      <c r="FT566" s="18">
        <f>VLOOKUP(A566,'[3]2019'!$A$8:$M$140,12,0)</f>
        <v>7</v>
      </c>
      <c r="FU566" s="38">
        <f>VLOOKUP(A566,'[3]2019'!$A$8:$O$140,15,0)</f>
        <v>3.1217481789802286</v>
      </c>
      <c r="FV566" s="18">
        <f>VLOOKUP(A566,'[3]2019'!$A$8:$O$140,14,0)</f>
        <v>3</v>
      </c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31"/>
      <c r="GY566" s="31"/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31"/>
      <c r="HL566" s="31"/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31"/>
      <c r="HY566" s="31"/>
      <c r="HZ566" s="31"/>
      <c r="IA566" s="31"/>
      <c r="IB566" s="31"/>
      <c r="IC566" s="31"/>
      <c r="ID566" s="31"/>
      <c r="IE566" s="31"/>
      <c r="IF566" s="31"/>
      <c r="IG566" s="31"/>
      <c r="IH566" s="31"/>
      <c r="II566" s="31"/>
    </row>
    <row r="567" spans="1:243" s="11" customFormat="1" ht="12.75">
      <c r="A567" s="17" t="s">
        <v>1507</v>
      </c>
      <c r="B567" s="18" t="s">
        <v>1508</v>
      </c>
      <c r="C567" s="17" t="s">
        <v>466</v>
      </c>
      <c r="D567" s="25">
        <v>6</v>
      </c>
      <c r="E567" s="27">
        <v>2019</v>
      </c>
      <c r="F567" s="31"/>
      <c r="G567" s="194">
        <v>11636</v>
      </c>
      <c r="H567" s="194">
        <v>5215</v>
      </c>
      <c r="I567" s="194">
        <v>6421</v>
      </c>
      <c r="J567" s="200">
        <v>29.65</v>
      </c>
      <c r="K567" s="40">
        <f>VLOOKUP(A567,'[6]1.COBERTURA  DANE'!$B$7:$G$139,5,0)</f>
        <v>3902</v>
      </c>
      <c r="L567" s="26">
        <v>42.33</v>
      </c>
      <c r="M567" s="32">
        <v>5570</v>
      </c>
      <c r="N567" s="187">
        <v>549</v>
      </c>
      <c r="O567" s="187">
        <v>295</v>
      </c>
      <c r="P567" s="187">
        <v>254</v>
      </c>
      <c r="Q567" s="196">
        <f>VLOOKUP($A567,[7]Hoja1!$A$1:$H$3750,6,0)</f>
        <v>669</v>
      </c>
      <c r="R567" s="196">
        <f>VLOOKUP($A567,[7]Hoja1!$A$1:$H$3750,7,0)</f>
        <v>358</v>
      </c>
      <c r="S567" s="196">
        <f>VLOOKUP($A567,[7]Hoja1!$A$1:$H$3750,8,0)</f>
        <v>311</v>
      </c>
      <c r="T567" s="187">
        <v>675</v>
      </c>
      <c r="U567" s="187">
        <v>348</v>
      </c>
      <c r="V567" s="187">
        <v>327</v>
      </c>
      <c r="W567" s="198">
        <f>VLOOKUP($A567,[7]Hoja1!$A$1:$K$3750,9,0)</f>
        <v>870</v>
      </c>
      <c r="X567" s="198">
        <f>VLOOKUP($A567,[7]Hoja1!$A$1:$K$3750,10,0)</f>
        <v>443</v>
      </c>
      <c r="Y567" s="198">
        <f>VLOOKUP($A567,[7]Hoja1!$A$1:$K$3750,11,0)</f>
        <v>427</v>
      </c>
      <c r="Z567" s="187">
        <v>824</v>
      </c>
      <c r="AA567" s="187">
        <v>414</v>
      </c>
      <c r="AB567" s="187">
        <v>410</v>
      </c>
      <c r="AC567" s="198">
        <f>VLOOKUP(A567,[7]Hoja1!$A$1:$Q$3765,12,0)</f>
        <v>1037</v>
      </c>
      <c r="AD567" s="198">
        <f>VLOOKUP($A567,[7]Hoja1!$A$1:$Q$3765,13,0)</f>
        <v>524</v>
      </c>
      <c r="AE567" s="198">
        <f>VLOOKUP($A567,[7]Hoja1!$A$1:$Q$3750,14,0)</f>
        <v>513</v>
      </c>
      <c r="AF567" s="187">
        <v>873</v>
      </c>
      <c r="AG567" s="187">
        <v>444</v>
      </c>
      <c r="AH567" s="187">
        <v>429</v>
      </c>
      <c r="AI567" s="198">
        <f>VLOOKUP($A567,[7]Hoja1!$A$1:$Q$3750,15,0)</f>
        <v>1776</v>
      </c>
      <c r="AJ567" s="198">
        <f>VLOOKUP($A567,[7]Hoja1!$A$1:$Q$3750,16,0)</f>
        <v>912</v>
      </c>
      <c r="AK567" s="198">
        <f>VLOOKUP($A567,[7]Hoja1!$A$1:$Q$3750,17,0)</f>
        <v>864</v>
      </c>
      <c r="AL567" s="187">
        <v>811</v>
      </c>
      <c r="AM567" s="187">
        <v>421</v>
      </c>
      <c r="AN567" s="187">
        <v>390</v>
      </c>
      <c r="AO567" s="31"/>
      <c r="AP567" s="31"/>
      <c r="AQ567" s="31"/>
      <c r="AR567" s="31"/>
      <c r="AS567" s="27"/>
      <c r="AT567" s="31"/>
      <c r="AU567" s="31"/>
      <c r="AV567" s="31"/>
      <c r="AW567" s="31"/>
      <c r="AX567" s="38">
        <f>VLOOKUP(A567,[2]INFANTIL!$A$8:$AE$140,31,0)</f>
        <v>0</v>
      </c>
      <c r="AY567" s="18">
        <f>VLOOKUP(A567,[2]INFANTIL!$A$8:$AE$140,30,0)</f>
        <v>0</v>
      </c>
      <c r="AZ567" s="199">
        <f>VLOOKUP(A567,'[3]2019'!$A$8:$E$140,5,0)</f>
        <v>1.8214936247723132</v>
      </c>
      <c r="BA567" s="23">
        <f>VLOOKUP(A567,'[3]2019'!$A$8:$F$140,4,0)</f>
        <v>1</v>
      </c>
      <c r="BB567" s="22">
        <f>VLOOKUP(A567,'[2]MATERNAS DIRECTAS'!$A$8:$AE$140,31,0)</f>
        <v>0</v>
      </c>
      <c r="BC567" s="23">
        <f>VLOOKUP(A567,'[2]MATERNAS DIRECTAS'!$A$8:$AE$140,30,0)</f>
        <v>0</v>
      </c>
      <c r="BD567" s="28">
        <v>0</v>
      </c>
      <c r="BE567" s="29">
        <v>0</v>
      </c>
      <c r="BF567" s="38">
        <f>VLOOKUP(A567,[8]Controles!$A$7:$P$139,12,0)</f>
        <v>14.85148514851485</v>
      </c>
      <c r="BG567" s="18">
        <f>VLOOKUP(A567,[8]Controles!$A$7:$L$139,11,0)</f>
        <v>15</v>
      </c>
      <c r="BH567" s="38">
        <f>VLOOKUP(A567,[8]Peso!$A$7:$D$139,4,0)</f>
        <v>6.9306930693069315</v>
      </c>
      <c r="BI567" s="18">
        <f>VLOOKUP(A567,[8]Peso!$A$7:$D$139,3,0)</f>
        <v>7</v>
      </c>
      <c r="BJ567" s="22">
        <f>VLOOKUP(A567,'[2]EDA &lt; 5AÑOS'!$A$8:$AE$140,31,0)</f>
        <v>0</v>
      </c>
      <c r="BK567" s="23">
        <f>VLOOKUP(A567,'[2]EDA &lt; 5AÑOS'!$A$8:$AE$140,30,0)</f>
        <v>0</v>
      </c>
      <c r="BL567" s="22">
        <f>VLOOKUP(A567,'[2]IRA &lt; 5AÑOS'!$A$8:$AE$140,31,0)</f>
        <v>0</v>
      </c>
      <c r="BM567" s="23">
        <f>VLOOKUP(A567,'[2]IRA &lt; 5AÑOS'!$A$8:$AE$140,30,0)</f>
        <v>0</v>
      </c>
      <c r="BN567" s="18">
        <v>0</v>
      </c>
      <c r="BO567" s="18">
        <v>0</v>
      </c>
      <c r="BP567" s="18">
        <v>0</v>
      </c>
      <c r="BQ567" s="18">
        <v>0</v>
      </c>
      <c r="BR567" s="37">
        <v>0</v>
      </c>
      <c r="BS567" s="26">
        <v>0</v>
      </c>
      <c r="BT567" s="18">
        <v>0</v>
      </c>
      <c r="BU567" s="18">
        <v>0</v>
      </c>
      <c r="BV567" s="201">
        <v>0.19791666666666666</v>
      </c>
      <c r="BW567" s="201">
        <v>1.0729166666666667</v>
      </c>
      <c r="BX567" s="201">
        <v>1.1354166666666667</v>
      </c>
      <c r="BY567" s="201">
        <v>1.0729166666666667</v>
      </c>
      <c r="BZ567" s="201">
        <v>1.125</v>
      </c>
      <c r="CA567" s="201">
        <v>1.1515151515151516</v>
      </c>
      <c r="CB567" s="201">
        <v>0.98989898989898994</v>
      </c>
      <c r="CC567" s="18" t="str">
        <f>VLOOKUP(A567,[9]ESTADISTICAS_EN_EDUCACION_BASIC!$C$3:$AK$127,10,0)</f>
        <v>74.7</v>
      </c>
      <c r="CD567" s="18" t="str">
        <f>VLOOKUP(A567,[9]ESTADISTICAS_EN_EDUCACION_BASIC!$C$3:$AK$158,5,0)</f>
        <v>65.6</v>
      </c>
      <c r="CE567" s="18" t="str">
        <f>VLOOKUP(A567,[9]ESTADISTICAS_EN_EDUCACION_BASIC!$C$3:$AK$127,17,0)</f>
        <v>2.42</v>
      </c>
      <c r="CF567" s="24"/>
      <c r="CG567" s="24"/>
      <c r="CH567" s="20">
        <v>0</v>
      </c>
      <c r="CI567" s="21">
        <v>0</v>
      </c>
      <c r="CJ567" s="38">
        <f>VLOOKUP(A567,'[3]2019'!$A$8:$G$140,7,0)</f>
        <v>0</v>
      </c>
      <c r="CK567" s="18">
        <f>VLOOKUP(A567,'[3]2019'!$A$9:$G$140,6,0)</f>
        <v>0</v>
      </c>
      <c r="CL567" s="18">
        <v>0</v>
      </c>
      <c r="CM567" s="26">
        <v>0</v>
      </c>
      <c r="CN567" s="18">
        <v>0</v>
      </c>
      <c r="CO567" s="18">
        <v>0</v>
      </c>
      <c r="CP567" s="18">
        <v>0</v>
      </c>
      <c r="CQ567" s="18">
        <v>0</v>
      </c>
      <c r="CR567" s="18">
        <v>0</v>
      </c>
      <c r="CS567" s="26">
        <v>0</v>
      </c>
      <c r="CT567" s="18">
        <v>0</v>
      </c>
      <c r="CU567" s="18">
        <v>0</v>
      </c>
      <c r="CV567" s="18">
        <v>0</v>
      </c>
      <c r="CW567" s="18">
        <v>0</v>
      </c>
      <c r="CX567" s="18">
        <v>0</v>
      </c>
      <c r="CY567" s="18">
        <v>0</v>
      </c>
      <c r="CZ567" s="38">
        <v>0</v>
      </c>
      <c r="DA567" s="18">
        <v>0</v>
      </c>
      <c r="DB567" s="38">
        <f>VLOOKUP(A567,'[3]2019'!$A$8:$I$140,9,0)</f>
        <v>0</v>
      </c>
      <c r="DC567" s="18">
        <f>VLOOKUP(A567,'[3]2019'!$A$8:$I$140,8,0)</f>
        <v>0</v>
      </c>
      <c r="DD567" s="18" t="str">
        <f>VLOOKUP(A567,[9]ESTADISTICAS_EN_EDUCACION_BASIC!$C$3:$AK$127,11,0)</f>
        <v>120.3</v>
      </c>
      <c r="DE567" s="18" t="str">
        <f>VLOOKUP($A567,[9]ESTADISTICAS_EN_EDUCACION_BASIC!$C$3:$AK$127,6,0)</f>
        <v>98.6</v>
      </c>
      <c r="DF567" s="18" t="str">
        <f>VLOOKUP($A567,[9]ESTADISTICAS_EN_EDUCACION_BASIC!$C$3:$AK$127,18,0)</f>
        <v>3.58</v>
      </c>
      <c r="DG567" s="18">
        <f>VLOOKUP($A567,[9]ESTADISTICAS_EN_EDUCACION_BASIC!$C$3:$AK$127,28,0)</f>
        <v>0</v>
      </c>
      <c r="DH567" s="38">
        <f>VLOOKUP(A567,[10]Hoja4!$A$1:$D$63,4,0)</f>
        <v>114.94252873563218</v>
      </c>
      <c r="DI567" s="18">
        <f>VLOOKUP(A567,[10]Hoja4!$A$1:$D$63,2,0)</f>
        <v>1</v>
      </c>
      <c r="DJ567" s="38">
        <f>VLOOKUP(A567,'[10]AS 6 - 11'!$A$1:$D$84,4,0)</f>
        <v>229.88505747126436</v>
      </c>
      <c r="DK567" s="18">
        <f>VLOOKUP(A567,'[10]AS 6 - 11'!$A$1:$D$84,2,0)</f>
        <v>2</v>
      </c>
      <c r="DL567" s="18">
        <v>0</v>
      </c>
      <c r="DM567" s="18">
        <v>0</v>
      </c>
      <c r="DN567" s="38">
        <f>VLOOKUP(A567,[10]Hoja8!$A$1:$D$72,4,0)</f>
        <v>96.432015429122472</v>
      </c>
      <c r="DO567" s="18">
        <f>VLOOKUP(A567,[10]Hoja8!$A$1:$D$72,2,0)</f>
        <v>1</v>
      </c>
      <c r="DP567" s="38">
        <f>VLOOKUP(A567,[10]Hoja10!$A$1:$D$61,4,0)</f>
        <v>96.432015429122472</v>
      </c>
      <c r="DQ567" s="18">
        <f>VLOOKUP(A567,[10]Hoja10!$A$1:$D$61,2,0)</f>
        <v>1</v>
      </c>
      <c r="DR567" s="18">
        <v>0</v>
      </c>
      <c r="DS567" s="18">
        <v>0</v>
      </c>
      <c r="DT567" s="38">
        <f>VLOOKUP(A567,[10]Hoja12!$A$1:$D$41,4,0)</f>
        <v>96.432015429122472</v>
      </c>
      <c r="DU567" s="18">
        <f>VLOOKUP(A567,[10]Hoja12!$A$1:$D$41,2,0)</f>
        <v>1</v>
      </c>
      <c r="DV567" s="18">
        <v>0</v>
      </c>
      <c r="DW567" s="18">
        <v>0</v>
      </c>
      <c r="DX567" s="18">
        <v>0</v>
      </c>
      <c r="DY567" s="18">
        <v>0</v>
      </c>
      <c r="DZ567" s="188">
        <v>0</v>
      </c>
      <c r="EA567" s="189">
        <v>0</v>
      </c>
      <c r="EB567" s="188">
        <v>51.282051282051277</v>
      </c>
      <c r="EC567" s="189">
        <v>22</v>
      </c>
      <c r="ED567" s="38">
        <f>VLOOKUP(A567,'[3]2019'!$A$8:$K$140,11,0)</f>
        <v>2.2909507445589923</v>
      </c>
      <c r="EE567" s="18">
        <f>VLOOKUP(A567,'[3]2019'!$A$8:$K$140,10,0)</f>
        <v>2</v>
      </c>
      <c r="EF567" s="18" t="str">
        <f>VLOOKUP($A567,[9]ESTADISTICAS_EN_EDUCACION_BASIC!$C$3:$AK$127,11,0)</f>
        <v>120.3</v>
      </c>
      <c r="EG567" s="18" t="str">
        <f>VLOOKUP($A567,[9]ESTADISTICAS_EN_EDUCACION_BASIC!$C$3:$AK$127,7,0)</f>
        <v>78.3</v>
      </c>
      <c r="EH567" s="18" t="str">
        <f>VLOOKUP($A567,[9]ESTADISTICAS_EN_EDUCACION_BASIC!$C$3:$AK$127,18,0)</f>
        <v>3.58</v>
      </c>
      <c r="EI567" s="18" t="str">
        <f>VLOOKUP($A567,[9]ESTADISTICAS_EN_EDUCACION_BASIC!$C$3:$AK$127,29,0)</f>
        <v>1.3</v>
      </c>
      <c r="EJ567" s="31"/>
      <c r="EK567" s="31"/>
      <c r="EL567" s="18" t="str">
        <f>VLOOKUP($A567,[9]ESTADISTICAS_EN_EDUCACION_BASIC!$C$3:$AK$127,13,0)</f>
        <v>79.6</v>
      </c>
      <c r="EM567" s="18" t="str">
        <f>VLOOKUP($A567,[9]ESTADISTICAS_EN_EDUCACION_BASIC!$C$3:$AK$127,8,0)</f>
        <v>43.4</v>
      </c>
      <c r="EN567" s="18" t="str">
        <f>VLOOKUP($A567,[9]ESTADISTICAS_EN_EDUCACION_BASIC!$C$3:$AK$127,20,0)</f>
        <v>3.96</v>
      </c>
      <c r="EO567" s="18" t="str">
        <f>VLOOKUP($A567,[9]ESTADISTICAS_EN_EDUCACION_BASIC!$C$3:$AK$127,30,0)</f>
        <v>3.05</v>
      </c>
      <c r="EP567" s="38">
        <f>VLOOKUP(A567,[10]Hoja2!$A$1:$D$72,4,0)</f>
        <v>96.432015429122472</v>
      </c>
      <c r="EQ567" s="18">
        <f>VLOOKUP(A567,[10]Hoja2!$A$1:$D$72,2,0)</f>
        <v>1</v>
      </c>
      <c r="ER567" s="38">
        <f>VLOOKUP(A567,[10]Hoja3!$A$1:$D$89,4,0)</f>
        <v>289.2960462873674</v>
      </c>
      <c r="ES567" s="18">
        <f>VLOOKUP(A567,[10]Hoja3!$A$1:$D$89,2,0)</f>
        <v>3</v>
      </c>
      <c r="ET567" s="38">
        <v>0</v>
      </c>
      <c r="EU567" s="18">
        <v>0</v>
      </c>
      <c r="EV567" s="38">
        <f>VLOOKUP(A567,[10]Hoja7!$A$1:$D$76,4,0)</f>
        <v>192.86403085824494</v>
      </c>
      <c r="EW567" s="18">
        <f>VLOOKUP(A567,[10]Hoja7!$A$1:$D$77,2,0)</f>
        <v>2</v>
      </c>
      <c r="EX567" s="31"/>
      <c r="EY567" s="190">
        <v>64.102564102564102</v>
      </c>
      <c r="EZ567" s="191">
        <v>25</v>
      </c>
      <c r="FA567" s="188">
        <v>76.115485564304464</v>
      </c>
      <c r="FB567" s="189">
        <v>29</v>
      </c>
      <c r="FC567" s="38">
        <f>VLOOKUP(A567,[10]Hoja15!$A$1:$D$63,4,0)</f>
        <v>56.306306306306304</v>
      </c>
      <c r="FD567" s="18">
        <f>VLOOKUP(A567,[10]Hoja15!$A$1:$D$63,2,0)</f>
        <v>1</v>
      </c>
      <c r="FE567" s="38">
        <f>VLOOKUP(A567,[10]Hoja16!$A$1:$D$88,4,0)</f>
        <v>168.91891891891893</v>
      </c>
      <c r="FF567" s="18">
        <f>VLOOKUP(A567,[10]Hoja16!$A$1:$D$88,2,0)</f>
        <v>3</v>
      </c>
      <c r="FG567" s="18">
        <v>0</v>
      </c>
      <c r="FH567" s="18">
        <v>0</v>
      </c>
      <c r="FI567" s="18">
        <v>0</v>
      </c>
      <c r="FJ567" s="18">
        <v>0</v>
      </c>
      <c r="FK567" s="38">
        <f>VLOOKUP(A567,[10]Hoja19!$A$1:$D$97,4,0)</f>
        <v>225.22522522522522</v>
      </c>
      <c r="FL567" s="18">
        <f>VLOOKUP(A567,[10]Hoja19!$A$1:$D$97,2,0)</f>
        <v>4</v>
      </c>
      <c r="FM567" s="38">
        <f>VLOOKUP(A567,[10]Hoja20!$A$1:$D$91,4,0)</f>
        <v>337.83783783783787</v>
      </c>
      <c r="FN567" s="18">
        <f>VLOOKUP(A567,[10]Hoja20!$A$1:$D$91,2,0)</f>
        <v>6</v>
      </c>
      <c r="FO567" s="38">
        <f>VLOOKUP(A567,[10]Hoja21!$A$1:$D$101,4,0)</f>
        <v>619.36936936936934</v>
      </c>
      <c r="FP567" s="18">
        <f>VLOOKUP(A567,[10]Hoja21!$A$1:$D$101,2,0)</f>
        <v>11</v>
      </c>
      <c r="FQ567" s="38">
        <f>VLOOKUP(A567,[10]Hoja22!$A$1:$D$60,4,0)</f>
        <v>56.306306306306304</v>
      </c>
      <c r="FR567" s="18">
        <f>VLOOKUP(A567,[10]Hoja22!$A$1:$D$60,2,0)</f>
        <v>1</v>
      </c>
      <c r="FS567" s="38">
        <f>VLOOKUP(A567,'[3]2019'!$A$8:$M$140,13,0)</f>
        <v>2.466091245376079</v>
      </c>
      <c r="FT567" s="18">
        <f>VLOOKUP(A567,'[3]2019'!$A$8:$M$140,12,0)</f>
        <v>2</v>
      </c>
      <c r="FU567" s="38">
        <f>VLOOKUP(A567,'[3]2019'!$A$8:$O$140,15,0)</f>
        <v>3.8860103626943006</v>
      </c>
      <c r="FV567" s="18">
        <f>VLOOKUP(A567,'[3]2019'!$A$8:$O$140,14,0)</f>
        <v>3</v>
      </c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</row>
    <row r="568" spans="1:243" s="11" customFormat="1" ht="12.75">
      <c r="A568" s="17" t="s">
        <v>1516</v>
      </c>
      <c r="B568" s="18" t="s">
        <v>1517</v>
      </c>
      <c r="C568" s="17" t="s">
        <v>547</v>
      </c>
      <c r="D568" s="25">
        <v>6</v>
      </c>
      <c r="E568" s="27">
        <v>2019</v>
      </c>
      <c r="F568" s="31"/>
      <c r="G568" s="194">
        <v>9265</v>
      </c>
      <c r="H568" s="194">
        <v>3201</v>
      </c>
      <c r="I568" s="194">
        <v>6064</v>
      </c>
      <c r="J568" s="200">
        <v>4.1399999999999997</v>
      </c>
      <c r="K568" s="40">
        <f>VLOOKUP(A568,'[6]1.COBERTURA  DANE'!$B$7:$G$139,5,0)</f>
        <v>233</v>
      </c>
      <c r="L568" s="26">
        <v>52.79</v>
      </c>
      <c r="M568" s="32">
        <v>6969</v>
      </c>
      <c r="N568" s="187">
        <v>1411</v>
      </c>
      <c r="O568" s="187">
        <v>728</v>
      </c>
      <c r="P568" s="187">
        <v>683</v>
      </c>
      <c r="Q568" s="196">
        <f>VLOOKUP($A568,[7]Hoja1!$A$1:$H$3750,6,0)</f>
        <v>1677</v>
      </c>
      <c r="R568" s="196">
        <f>VLOOKUP($A568,[7]Hoja1!$A$1:$H$3750,7,0)</f>
        <v>864</v>
      </c>
      <c r="S568" s="196">
        <f>VLOOKUP($A568,[7]Hoja1!$A$1:$H$3750,8,0)</f>
        <v>813</v>
      </c>
      <c r="T568" s="187">
        <v>1258</v>
      </c>
      <c r="U568" s="187">
        <v>641</v>
      </c>
      <c r="V568" s="187">
        <v>617</v>
      </c>
      <c r="W568" s="198">
        <f>VLOOKUP($A568,[7]Hoja1!$A$1:$K$3750,9,0)</f>
        <v>1446</v>
      </c>
      <c r="X568" s="198">
        <f>VLOOKUP($A568,[7]Hoja1!$A$1:$K$3750,10,0)</f>
        <v>735</v>
      </c>
      <c r="Y568" s="198">
        <f>VLOOKUP($A568,[7]Hoja1!$A$1:$K$3750,11,0)</f>
        <v>711</v>
      </c>
      <c r="Z568" s="187">
        <v>1096</v>
      </c>
      <c r="AA568" s="187">
        <v>555</v>
      </c>
      <c r="AB568" s="187">
        <v>541</v>
      </c>
      <c r="AC568" s="198">
        <f>VLOOKUP(A568,[7]Hoja1!$A$1:$Q$3765,12,0)</f>
        <v>1240</v>
      </c>
      <c r="AD568" s="198">
        <f>VLOOKUP($A568,[7]Hoja1!$A$1:$Q$3765,13,0)</f>
        <v>633</v>
      </c>
      <c r="AE568" s="198">
        <f>VLOOKUP($A568,[7]Hoja1!$A$1:$Q$3750,14,0)</f>
        <v>607</v>
      </c>
      <c r="AF568" s="187">
        <v>968</v>
      </c>
      <c r="AG568" s="187">
        <v>503</v>
      </c>
      <c r="AH568" s="187">
        <v>465</v>
      </c>
      <c r="AI568" s="198">
        <f>VLOOKUP($A568,[7]Hoja1!$A$1:$Q$3750,15,0)</f>
        <v>1655</v>
      </c>
      <c r="AJ568" s="198">
        <f>VLOOKUP($A568,[7]Hoja1!$A$1:$Q$3750,16,0)</f>
        <v>829</v>
      </c>
      <c r="AK568" s="198">
        <f>VLOOKUP($A568,[7]Hoja1!$A$1:$Q$3750,17,0)</f>
        <v>826</v>
      </c>
      <c r="AL568" s="187">
        <v>774</v>
      </c>
      <c r="AM568" s="187">
        <v>394</v>
      </c>
      <c r="AN568" s="187">
        <v>380</v>
      </c>
      <c r="AO568" s="31"/>
      <c r="AP568" s="31"/>
      <c r="AQ568" s="31"/>
      <c r="AR568" s="31"/>
      <c r="AS568" s="27"/>
      <c r="AT568" s="31"/>
      <c r="AU568" s="31"/>
      <c r="AV568" s="31"/>
      <c r="AW568" s="31"/>
      <c r="AX568" s="38">
        <f>VLOOKUP(A568,[2]INFANTIL!$A$8:$AE$140,31,0)</f>
        <v>0</v>
      </c>
      <c r="AY568" s="18">
        <f>VLOOKUP(A568,[2]INFANTIL!$A$8:$AE$140,30,0)</f>
        <v>0</v>
      </c>
      <c r="AZ568" s="199">
        <f>VLOOKUP(A568,'[3]2019'!$A$8:$E$140,5,0)</f>
        <v>0.70871722182849051</v>
      </c>
      <c r="BA568" s="23">
        <f>VLOOKUP(A568,'[3]2019'!$A$8:$F$140,4,0)</f>
        <v>1</v>
      </c>
      <c r="BB568" s="22">
        <f>VLOOKUP(A568,'[2]MATERNAS DIRECTAS'!$A$8:$AE$140,31,0)</f>
        <v>0</v>
      </c>
      <c r="BC568" s="23">
        <f>VLOOKUP(A568,'[2]MATERNAS DIRECTAS'!$A$8:$AE$140,30,0)</f>
        <v>0</v>
      </c>
      <c r="BD568" s="28">
        <v>0</v>
      </c>
      <c r="BE568" s="29">
        <v>0</v>
      </c>
      <c r="BF568" s="38">
        <f>VLOOKUP(A568,[8]Controles!$A$7:$P$139,12,0)</f>
        <v>8.8235294117647065</v>
      </c>
      <c r="BG568" s="18">
        <f>VLOOKUP(A568,[8]Controles!$A$7:$L$139,11,0)</f>
        <v>9</v>
      </c>
      <c r="BH568" s="38">
        <f>VLOOKUP(A568,[8]Peso!$A$7:$D$139,4,0)</f>
        <v>2.9411764705882351</v>
      </c>
      <c r="BI568" s="18">
        <f>VLOOKUP(A568,[8]Peso!$A$7:$D$139,3,0)</f>
        <v>3</v>
      </c>
      <c r="BJ568" s="22">
        <f>VLOOKUP(A568,'[2]EDA &lt; 5AÑOS'!$A$8:$AE$140,31,0)</f>
        <v>0</v>
      </c>
      <c r="BK568" s="23">
        <f>VLOOKUP(A568,'[2]EDA &lt; 5AÑOS'!$A$8:$AE$140,30,0)</f>
        <v>0</v>
      </c>
      <c r="BL568" s="22">
        <f>VLOOKUP(A568,'[2]IRA &lt; 5AÑOS'!$A$8:$AE$140,31,0)</f>
        <v>0</v>
      </c>
      <c r="BM568" s="23">
        <f>VLOOKUP(A568,'[2]IRA &lt; 5AÑOS'!$A$8:$AE$140,30,0)</f>
        <v>0</v>
      </c>
      <c r="BN568" s="18">
        <v>0</v>
      </c>
      <c r="BO568" s="18">
        <v>0</v>
      </c>
      <c r="BP568" s="18">
        <v>0</v>
      </c>
      <c r="BQ568" s="18">
        <v>0</v>
      </c>
      <c r="BR568" s="37">
        <v>0</v>
      </c>
      <c r="BS568" s="26">
        <v>0</v>
      </c>
      <c r="BT568" s="18">
        <v>0</v>
      </c>
      <c r="BU568" s="18">
        <v>0</v>
      </c>
      <c r="BV568" s="201">
        <v>0.80128205128205132</v>
      </c>
      <c r="BW568" s="201">
        <v>0.95512820512820518</v>
      </c>
      <c r="BX568" s="201">
        <v>0.94871794871794868</v>
      </c>
      <c r="BY568" s="201">
        <v>0.95512820512820518</v>
      </c>
      <c r="BZ568" s="201">
        <v>1.1666666666666667</v>
      </c>
      <c r="CA568" s="201">
        <v>0.91249999999999998</v>
      </c>
      <c r="CB568" s="201">
        <v>1.0874999999999999</v>
      </c>
      <c r="CC568" s="18">
        <f>VLOOKUP(A568,[9]ESTADISTICAS_EN_EDUCACION_BASIC!$C$3:$AK$127,10,0)</f>
        <v>0</v>
      </c>
      <c r="CD568" s="18">
        <f>VLOOKUP(A568,[9]ESTADISTICAS_EN_EDUCACION_BASIC!$C$3:$AK$158,5,0)</f>
        <v>0</v>
      </c>
      <c r="CE568" s="18">
        <f>VLOOKUP(A568,[9]ESTADISTICAS_EN_EDUCACION_BASIC!$C$3:$AK$127,17,0)</f>
        <v>0</v>
      </c>
      <c r="CF568" s="24"/>
      <c r="CG568" s="24"/>
      <c r="CH568" s="20">
        <v>0</v>
      </c>
      <c r="CI568" s="21">
        <v>0</v>
      </c>
      <c r="CJ568" s="38">
        <f>VLOOKUP(A568,'[3]2019'!$A$8:$G$140,7,0)</f>
        <v>0.79491255961844198</v>
      </c>
      <c r="CK568" s="18">
        <f>VLOOKUP(A568,'[3]2019'!$A$9:$G$140,6,0)</f>
        <v>1</v>
      </c>
      <c r="CL568" s="18">
        <v>0</v>
      </c>
      <c r="CM568" s="26">
        <v>0</v>
      </c>
      <c r="CN568" s="18">
        <v>0</v>
      </c>
      <c r="CO568" s="18">
        <v>0</v>
      </c>
      <c r="CP568" s="18">
        <v>0</v>
      </c>
      <c r="CQ568" s="18">
        <v>0</v>
      </c>
      <c r="CR568" s="18">
        <v>0</v>
      </c>
      <c r="CS568" s="26">
        <v>0</v>
      </c>
      <c r="CT568" s="18">
        <v>0</v>
      </c>
      <c r="CU568" s="18">
        <v>0</v>
      </c>
      <c r="CV568" s="18">
        <v>0</v>
      </c>
      <c r="CW568" s="18">
        <v>0</v>
      </c>
      <c r="CX568" s="18">
        <v>0</v>
      </c>
      <c r="CY568" s="18">
        <v>0</v>
      </c>
      <c r="CZ568" s="38">
        <v>0</v>
      </c>
      <c r="DA568" s="18">
        <v>0</v>
      </c>
      <c r="DB568" s="38">
        <f>VLOOKUP(A568,'[3]2019'!$A$8:$I$140,9,0)</f>
        <v>0</v>
      </c>
      <c r="DC568" s="18">
        <f>VLOOKUP(A568,'[3]2019'!$A$8:$I$140,8,0)</f>
        <v>0</v>
      </c>
      <c r="DD568" s="18">
        <f>VLOOKUP(A568,[9]ESTADISTICAS_EN_EDUCACION_BASIC!$C$3:$AK$127,11,0)</f>
        <v>0</v>
      </c>
      <c r="DE568" s="18">
        <f>VLOOKUP($A568,[9]ESTADISTICAS_EN_EDUCACION_BASIC!$C$3:$AK$127,6,0)</f>
        <v>0</v>
      </c>
      <c r="DF568" s="18">
        <f>VLOOKUP($A568,[9]ESTADISTICAS_EN_EDUCACION_BASIC!$C$3:$AK$127,18,0)</f>
        <v>0</v>
      </c>
      <c r="DG568" s="18">
        <f>VLOOKUP($A568,[9]ESTADISTICAS_EN_EDUCACION_BASIC!$C$3:$AK$127,28,0)</f>
        <v>0</v>
      </c>
      <c r="DH568" s="38">
        <v>0</v>
      </c>
      <c r="DI568" s="18">
        <v>0</v>
      </c>
      <c r="DJ568" s="38">
        <v>0</v>
      </c>
      <c r="DK568" s="18">
        <v>0</v>
      </c>
      <c r="DL568" s="18">
        <v>0</v>
      </c>
      <c r="DM568" s="18">
        <v>0</v>
      </c>
      <c r="DN568" s="38">
        <v>0</v>
      </c>
      <c r="DO568" s="18">
        <v>0</v>
      </c>
      <c r="DP568" s="18">
        <v>0</v>
      </c>
      <c r="DQ568" s="18">
        <v>0</v>
      </c>
      <c r="DR568" s="18">
        <v>0</v>
      </c>
      <c r="DS568" s="18">
        <v>0</v>
      </c>
      <c r="DT568" s="18">
        <v>0</v>
      </c>
      <c r="DU568" s="18">
        <v>0</v>
      </c>
      <c r="DV568" s="18">
        <v>0</v>
      </c>
      <c r="DW568" s="18">
        <v>0</v>
      </c>
      <c r="DX568" s="18">
        <v>0</v>
      </c>
      <c r="DY568" s="18">
        <v>0</v>
      </c>
      <c r="DZ568" s="188">
        <v>5.5452865064695009</v>
      </c>
      <c r="EA568" s="189">
        <v>3</v>
      </c>
      <c r="EB568" s="188">
        <v>70.967741935483872</v>
      </c>
      <c r="EC568" s="189">
        <v>33</v>
      </c>
      <c r="ED568" s="38">
        <f>VLOOKUP(A568,'[3]2019'!$A$8:$K$140,11,0)</f>
        <v>1.0330578512396695</v>
      </c>
      <c r="EE568" s="18">
        <f>VLOOKUP(A568,'[3]2019'!$A$8:$K$140,10,0)</f>
        <v>1</v>
      </c>
      <c r="EF568" s="18">
        <f>VLOOKUP($A568,[9]ESTADISTICAS_EN_EDUCACION_BASIC!$C$3:$AK$127,11,0)</f>
        <v>0</v>
      </c>
      <c r="EG568" s="18" t="str">
        <f>VLOOKUP($A568,[9]ESTADISTICAS_EN_EDUCACION_BASIC!$C$3:$AK$127,7,0)</f>
        <v>75.7</v>
      </c>
      <c r="EH568" s="18">
        <f>VLOOKUP($A568,[9]ESTADISTICAS_EN_EDUCACION_BASIC!$C$3:$AK$127,18,0)</f>
        <v>0</v>
      </c>
      <c r="EI568" s="18">
        <f>VLOOKUP($A568,[9]ESTADISTICAS_EN_EDUCACION_BASIC!$C$3:$AK$127,29,0)</f>
        <v>0</v>
      </c>
      <c r="EJ568" s="31"/>
      <c r="EK568" s="31"/>
      <c r="EL568" s="18" t="str">
        <f>VLOOKUP($A568,[9]ESTADISTICAS_EN_EDUCACION_BASIC!$C$3:$AK$127,13,0)</f>
        <v>98.7</v>
      </c>
      <c r="EM568" s="18" t="str">
        <f>VLOOKUP($A568,[9]ESTADISTICAS_EN_EDUCACION_BASIC!$C$3:$AK$127,8,0)</f>
        <v>24.7</v>
      </c>
      <c r="EN568" s="18">
        <f>VLOOKUP($A568,[9]ESTADISTICAS_EN_EDUCACION_BASIC!$C$3:$AK$127,20,0)</f>
        <v>0</v>
      </c>
      <c r="EO568" s="18" t="str">
        <f>VLOOKUP($A568,[9]ESTADISTICAS_EN_EDUCACION_BASIC!$C$3:$AK$127,30,0)</f>
        <v>3.91</v>
      </c>
      <c r="EP568" s="18">
        <v>0</v>
      </c>
      <c r="EQ568" s="18">
        <v>0</v>
      </c>
      <c r="ER568" s="38">
        <v>0</v>
      </c>
      <c r="ES568" s="18">
        <v>0</v>
      </c>
      <c r="ET568" s="38">
        <v>0</v>
      </c>
      <c r="EU568" s="18">
        <v>0</v>
      </c>
      <c r="EV568" s="38">
        <v>0</v>
      </c>
      <c r="EW568" s="18">
        <v>0</v>
      </c>
      <c r="EX568" s="31"/>
      <c r="EY568" s="188">
        <v>71.05263157894737</v>
      </c>
      <c r="EZ568" s="189">
        <v>27</v>
      </c>
      <c r="FA568" s="188">
        <v>63.063063063063055</v>
      </c>
      <c r="FB568" s="189">
        <v>21</v>
      </c>
      <c r="FC568" s="18">
        <v>0</v>
      </c>
      <c r="FD568" s="18">
        <v>0</v>
      </c>
      <c r="FE568" s="38">
        <v>0</v>
      </c>
      <c r="FF568" s="18">
        <v>0</v>
      </c>
      <c r="FG568" s="18">
        <v>0</v>
      </c>
      <c r="FH568" s="18">
        <v>0</v>
      </c>
      <c r="FI568" s="18">
        <v>0</v>
      </c>
      <c r="FJ568" s="18">
        <v>0</v>
      </c>
      <c r="FK568" s="38">
        <v>0</v>
      </c>
      <c r="FL568" s="18">
        <v>0</v>
      </c>
      <c r="FM568" s="38">
        <v>0</v>
      </c>
      <c r="FN568" s="18">
        <v>0</v>
      </c>
      <c r="FO568" s="38">
        <v>0</v>
      </c>
      <c r="FP568" s="18">
        <v>0</v>
      </c>
      <c r="FQ568" s="38">
        <v>0</v>
      </c>
      <c r="FR568" s="18">
        <v>0</v>
      </c>
      <c r="FS568" s="38">
        <f>VLOOKUP(A568,'[3]2019'!$A$8:$M$140,13,0)</f>
        <v>0</v>
      </c>
      <c r="FT568" s="18">
        <f>VLOOKUP(A568,'[3]2019'!$A$8:$M$140,12,0)</f>
        <v>0</v>
      </c>
      <c r="FU568" s="38">
        <f>VLOOKUP(A568,'[3]2019'!$A$8:$O$140,15,0)</f>
        <v>0</v>
      </c>
      <c r="FV568" s="18">
        <f>VLOOKUP(A568,'[3]2019'!$A$8:$O$140,14,0)</f>
        <v>0</v>
      </c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31"/>
      <c r="GY568" s="31"/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31"/>
      <c r="HL568" s="31"/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31"/>
      <c r="HY568" s="31"/>
      <c r="HZ568" s="31"/>
      <c r="IA568" s="31"/>
      <c r="IB568" s="31"/>
      <c r="IC568" s="31"/>
      <c r="ID568" s="31"/>
      <c r="IE568" s="31"/>
      <c r="IF568" s="31"/>
      <c r="IG568" s="31"/>
      <c r="IH568" s="31"/>
      <c r="II568" s="31"/>
    </row>
    <row r="569" spans="1:243" s="11" customFormat="1" ht="12.75">
      <c r="A569" s="17" t="s">
        <v>1526</v>
      </c>
      <c r="B569" s="18" t="s">
        <v>1527</v>
      </c>
      <c r="C569" s="17" t="s">
        <v>479</v>
      </c>
      <c r="D569" s="25">
        <v>6</v>
      </c>
      <c r="E569" s="27">
        <v>2019</v>
      </c>
      <c r="F569" s="31"/>
      <c r="G569" s="194">
        <v>7630</v>
      </c>
      <c r="H569" s="194">
        <v>3649</v>
      </c>
      <c r="I569" s="194">
        <v>3981</v>
      </c>
      <c r="J569" s="200">
        <v>9.7899999999999991</v>
      </c>
      <c r="K569" s="40">
        <f>VLOOKUP(A569,'[6]1.COBERTURA  DANE'!$B$7:$G$139,5,0)</f>
        <v>849</v>
      </c>
      <c r="L569" s="26">
        <v>59.89</v>
      </c>
      <c r="M569" s="32">
        <v>5194</v>
      </c>
      <c r="N569" s="187">
        <v>643</v>
      </c>
      <c r="O569" s="187">
        <v>331</v>
      </c>
      <c r="P569" s="187">
        <v>312</v>
      </c>
      <c r="Q569" s="196">
        <f>VLOOKUP($A569,[7]Hoja1!$A$1:$H$3750,6,0)</f>
        <v>773</v>
      </c>
      <c r="R569" s="196">
        <f>VLOOKUP($A569,[7]Hoja1!$A$1:$H$3750,7,0)</f>
        <v>397</v>
      </c>
      <c r="S569" s="196">
        <f>VLOOKUP($A569,[7]Hoja1!$A$1:$H$3750,8,0)</f>
        <v>376</v>
      </c>
      <c r="T569" s="187">
        <v>659</v>
      </c>
      <c r="U569" s="187">
        <v>339</v>
      </c>
      <c r="V569" s="187">
        <v>320</v>
      </c>
      <c r="W569" s="198">
        <f>VLOOKUP($A569,[7]Hoja1!$A$1:$K$3750,9,0)</f>
        <v>799</v>
      </c>
      <c r="X569" s="198">
        <f>VLOOKUP($A569,[7]Hoja1!$A$1:$K$3750,10,0)</f>
        <v>411</v>
      </c>
      <c r="Y569" s="198">
        <f>VLOOKUP($A569,[7]Hoja1!$A$1:$K$3750,11,0)</f>
        <v>388</v>
      </c>
      <c r="Z569" s="187">
        <v>674</v>
      </c>
      <c r="AA569" s="187">
        <v>346</v>
      </c>
      <c r="AB569" s="187">
        <v>328</v>
      </c>
      <c r="AC569" s="198">
        <f>VLOOKUP(A569,[7]Hoja1!$A$1:$Q$3765,12,0)</f>
        <v>793</v>
      </c>
      <c r="AD569" s="198">
        <f>VLOOKUP($A569,[7]Hoja1!$A$1:$Q$3765,13,0)</f>
        <v>407</v>
      </c>
      <c r="AE569" s="198">
        <f>VLOOKUP($A569,[7]Hoja1!$A$1:$Q$3750,14,0)</f>
        <v>386</v>
      </c>
      <c r="AF569" s="187">
        <v>631</v>
      </c>
      <c r="AG569" s="187">
        <v>323</v>
      </c>
      <c r="AH569" s="187">
        <v>308</v>
      </c>
      <c r="AI569" s="198">
        <f>VLOOKUP($A569,[7]Hoja1!$A$1:$Q$3750,15,0)</f>
        <v>1272</v>
      </c>
      <c r="AJ569" s="198">
        <f>VLOOKUP($A569,[7]Hoja1!$A$1:$Q$3750,16,0)</f>
        <v>631</v>
      </c>
      <c r="AK569" s="198">
        <f>VLOOKUP($A569,[7]Hoja1!$A$1:$Q$3750,17,0)</f>
        <v>641</v>
      </c>
      <c r="AL569" s="187">
        <v>574</v>
      </c>
      <c r="AM569" s="187">
        <v>286</v>
      </c>
      <c r="AN569" s="187">
        <v>288</v>
      </c>
      <c r="AO569" s="31"/>
      <c r="AP569" s="31"/>
      <c r="AQ569" s="31"/>
      <c r="AR569" s="31"/>
      <c r="AS569" s="27"/>
      <c r="AT569" s="31"/>
      <c r="AU569" s="31"/>
      <c r="AV569" s="31"/>
      <c r="AW569" s="31"/>
      <c r="AX569" s="38">
        <f>VLOOKUP(A569,[2]INFANTIL!$A$8:$AE$140,31,0)</f>
        <v>0</v>
      </c>
      <c r="AY569" s="18">
        <f>VLOOKUP(A569,[2]INFANTIL!$A$8:$AE$140,30,0)</f>
        <v>0</v>
      </c>
      <c r="AZ569" s="199">
        <f>VLOOKUP(A569,'[3]2019'!$A$8:$E$140,5,0)</f>
        <v>0</v>
      </c>
      <c r="BA569" s="23">
        <f>VLOOKUP(A569,'[3]2019'!$A$8:$F$140,4,0)</f>
        <v>0</v>
      </c>
      <c r="BB569" s="22">
        <f>VLOOKUP(A569,'[2]MATERNAS DIRECTAS'!$A$8:$AE$140,31,0)</f>
        <v>0</v>
      </c>
      <c r="BC569" s="23">
        <f>VLOOKUP(A569,'[2]MATERNAS DIRECTAS'!$A$8:$AE$140,30,0)</f>
        <v>0</v>
      </c>
      <c r="BD569" s="28">
        <v>0</v>
      </c>
      <c r="BE569" s="29">
        <v>0</v>
      </c>
      <c r="BF569" s="38">
        <f>VLOOKUP(A569,[8]Controles!$A$7:$P$139,12,0)</f>
        <v>3.6363636363636362</v>
      </c>
      <c r="BG569" s="18">
        <f>VLOOKUP(A569,[8]Controles!$A$7:$L$139,11,0)</f>
        <v>2</v>
      </c>
      <c r="BH569" s="38">
        <f>VLOOKUP(A569,[8]Peso!$A$7:$D$139,4,0)</f>
        <v>9.0909090909090917</v>
      </c>
      <c r="BI569" s="18">
        <f>VLOOKUP(A569,[8]Peso!$A$7:$D$139,3,0)</f>
        <v>5</v>
      </c>
      <c r="BJ569" s="22">
        <f>VLOOKUP(A569,'[2]EDA &lt; 5AÑOS'!$A$8:$AE$140,31,0)</f>
        <v>0</v>
      </c>
      <c r="BK569" s="23">
        <f>VLOOKUP(A569,'[2]EDA &lt; 5AÑOS'!$A$8:$AE$140,30,0)</f>
        <v>0</v>
      </c>
      <c r="BL569" s="22">
        <f>VLOOKUP(A569,'[2]IRA &lt; 5AÑOS'!$A$8:$AE$140,31,0)</f>
        <v>0</v>
      </c>
      <c r="BM569" s="23">
        <f>VLOOKUP(A569,'[2]IRA &lt; 5AÑOS'!$A$8:$AE$140,30,0)</f>
        <v>0</v>
      </c>
      <c r="BN569" s="18">
        <v>0</v>
      </c>
      <c r="BO569" s="18">
        <v>0</v>
      </c>
      <c r="BP569" s="18">
        <v>0</v>
      </c>
      <c r="BQ569" s="18">
        <v>0</v>
      </c>
      <c r="BR569" s="37">
        <v>0</v>
      </c>
      <c r="BS569" s="26">
        <v>0</v>
      </c>
      <c r="BT569" s="18">
        <v>0</v>
      </c>
      <c r="BU569" s="18">
        <v>0</v>
      </c>
      <c r="BV569" s="201">
        <v>0.27160493827160492</v>
      </c>
      <c r="BW569" s="201">
        <v>0.85185185185185186</v>
      </c>
      <c r="BX569" s="201">
        <v>0.92592592592592593</v>
      </c>
      <c r="BY569" s="201">
        <v>0.85185185185185186</v>
      </c>
      <c r="BZ569" s="201">
        <v>0.9135802469135802</v>
      </c>
      <c r="CA569" s="201">
        <v>0.85365853658536583</v>
      </c>
      <c r="CB569" s="201">
        <v>0.82926829268292679</v>
      </c>
      <c r="CC569" s="18">
        <f>VLOOKUP(A569,[9]ESTADISTICAS_EN_EDUCACION_BASIC!$C$3:$AK$127,10,0)</f>
        <v>58</v>
      </c>
      <c r="CD569" s="18">
        <f>VLOOKUP(A569,[9]ESTADISTICAS_EN_EDUCACION_BASIC!$C$3:$AK$158,5,0)</f>
        <v>50</v>
      </c>
      <c r="CE569" s="18" t="str">
        <f>VLOOKUP(A569,[9]ESTADISTICAS_EN_EDUCACION_BASIC!$C$3:$AK$127,17,0)</f>
        <v>7.34</v>
      </c>
      <c r="CF569" s="24"/>
      <c r="CG569" s="24"/>
      <c r="CH569" s="20">
        <v>0</v>
      </c>
      <c r="CI569" s="21">
        <v>0</v>
      </c>
      <c r="CJ569" s="38">
        <f>VLOOKUP(A569,'[3]2019'!$A$8:$G$140,7,0)</f>
        <v>0</v>
      </c>
      <c r="CK569" s="18">
        <f>VLOOKUP(A569,'[3]2019'!$A$9:$G$140,6,0)</f>
        <v>0</v>
      </c>
      <c r="CL569" s="18">
        <v>0</v>
      </c>
      <c r="CM569" s="26">
        <v>0</v>
      </c>
      <c r="CN569" s="18">
        <v>0</v>
      </c>
      <c r="CO569" s="18">
        <v>0</v>
      </c>
      <c r="CP569" s="18">
        <v>0</v>
      </c>
      <c r="CQ569" s="18">
        <v>0</v>
      </c>
      <c r="CR569" s="18">
        <v>0</v>
      </c>
      <c r="CS569" s="26">
        <v>0</v>
      </c>
      <c r="CT569" s="18">
        <v>0</v>
      </c>
      <c r="CU569" s="18">
        <v>0</v>
      </c>
      <c r="CV569" s="18">
        <v>0</v>
      </c>
      <c r="CW569" s="18">
        <v>0</v>
      </c>
      <c r="CX569" s="18">
        <v>0</v>
      </c>
      <c r="CY569" s="18">
        <v>0</v>
      </c>
      <c r="CZ569" s="38">
        <v>0</v>
      </c>
      <c r="DA569" s="18">
        <v>0</v>
      </c>
      <c r="DB569" s="38">
        <f>VLOOKUP(A569,'[3]2019'!$A$8:$I$140,9,0)</f>
        <v>0</v>
      </c>
      <c r="DC569" s="18">
        <f>VLOOKUP(A569,'[3]2019'!$A$8:$I$140,8,0)</f>
        <v>0</v>
      </c>
      <c r="DD569" s="18" t="str">
        <f>VLOOKUP(A569,[9]ESTADISTICAS_EN_EDUCACION_BASIC!$C$3:$AK$127,11,0)</f>
        <v>94.3</v>
      </c>
      <c r="DE569" s="18" t="str">
        <f>VLOOKUP($A569,[9]ESTADISTICAS_EN_EDUCACION_BASIC!$C$3:$AK$127,6,0)</f>
        <v>68.9</v>
      </c>
      <c r="DF569" s="18" t="str">
        <f>VLOOKUP($A569,[9]ESTADISTICAS_EN_EDUCACION_BASIC!$C$3:$AK$127,18,0)</f>
        <v>6.94</v>
      </c>
      <c r="DG569" s="18">
        <f>VLOOKUP($A569,[9]ESTADISTICAS_EN_EDUCACION_BASIC!$C$3:$AK$127,28,0)</f>
        <v>0</v>
      </c>
      <c r="DH569" s="38">
        <v>0</v>
      </c>
      <c r="DI569" s="18">
        <v>0</v>
      </c>
      <c r="DJ569" s="38">
        <f>VLOOKUP(A569,'[10]AS 6 - 11'!$A$1:$D$84,4,0)</f>
        <v>125.15644555694618</v>
      </c>
      <c r="DK569" s="18">
        <f>VLOOKUP(A569,'[10]AS 6 - 11'!$A$1:$D$84,2,0)</f>
        <v>1</v>
      </c>
      <c r="DL569" s="18">
        <v>0</v>
      </c>
      <c r="DM569" s="18">
        <v>0</v>
      </c>
      <c r="DN569" s="38">
        <v>0</v>
      </c>
      <c r="DO569" s="18">
        <v>0</v>
      </c>
      <c r="DP569" s="38">
        <f>VLOOKUP(A569,[10]Hoja10!$A$1:$D$61,4,0)</f>
        <v>126.10340479192938</v>
      </c>
      <c r="DQ569" s="18">
        <f>VLOOKUP(A569,[10]Hoja10!$A$1:$D$61,2,0)</f>
        <v>1</v>
      </c>
      <c r="DR569" s="18">
        <v>0</v>
      </c>
      <c r="DS569" s="18">
        <v>0</v>
      </c>
      <c r="DT569" s="38">
        <f>VLOOKUP(A569,[10]Hoja12!$A$1:$D$41,4,0)</f>
        <v>126.10340479192938</v>
      </c>
      <c r="DU569" s="18">
        <f>VLOOKUP(A569,[10]Hoja12!$A$1:$D$41,2,0)</f>
        <v>1</v>
      </c>
      <c r="DV569" s="18">
        <v>0</v>
      </c>
      <c r="DW569" s="18">
        <v>0</v>
      </c>
      <c r="DX569" s="18">
        <v>0</v>
      </c>
      <c r="DY569" s="18">
        <v>0</v>
      </c>
      <c r="DZ569" s="188">
        <v>6.0975609756097562</v>
      </c>
      <c r="EA569" s="189">
        <v>2</v>
      </c>
      <c r="EB569" s="188">
        <v>35.714285714285715</v>
      </c>
      <c r="EC569" s="189">
        <v>11</v>
      </c>
      <c r="ED569" s="38">
        <f>VLOOKUP(A569,'[3]2019'!$A$8:$K$140,11,0)</f>
        <v>1.5847860538827259</v>
      </c>
      <c r="EE569" s="18">
        <f>VLOOKUP(A569,'[3]2019'!$A$8:$K$140,10,0)</f>
        <v>1</v>
      </c>
      <c r="EF569" s="18" t="str">
        <f>VLOOKUP($A569,[9]ESTADISTICAS_EN_EDUCACION_BASIC!$C$3:$AK$127,11,0)</f>
        <v>94.3</v>
      </c>
      <c r="EG569" s="18">
        <f>VLOOKUP($A569,[9]ESTADISTICAS_EN_EDUCACION_BASIC!$C$3:$AK$127,7,0)</f>
        <v>40</v>
      </c>
      <c r="EH569" s="18" t="str">
        <f>VLOOKUP($A569,[9]ESTADISTICAS_EN_EDUCACION_BASIC!$C$3:$AK$127,18,0)</f>
        <v>6.94</v>
      </c>
      <c r="EI569" s="18">
        <f>VLOOKUP($A569,[9]ESTADISTICAS_EN_EDUCACION_BASIC!$C$3:$AK$127,29,0)</f>
        <v>0</v>
      </c>
      <c r="EJ569" s="31"/>
      <c r="EK569" s="31"/>
      <c r="EL569" s="18" t="str">
        <f>VLOOKUP($A569,[9]ESTADISTICAS_EN_EDUCACION_BASIC!$C$3:$AK$127,13,0)</f>
        <v>28.3</v>
      </c>
      <c r="EM569" s="18" t="str">
        <f>VLOOKUP($A569,[9]ESTADISTICAS_EN_EDUCACION_BASIC!$C$3:$AK$127,8,0)</f>
        <v>16.6</v>
      </c>
      <c r="EN569" s="18" t="str">
        <f>VLOOKUP($A569,[9]ESTADISTICAS_EN_EDUCACION_BASIC!$C$3:$AK$127,20,0)</f>
        <v>5.05</v>
      </c>
      <c r="EO569" s="18">
        <f>VLOOKUP($A569,[9]ESTADISTICAS_EN_EDUCACION_BASIC!$C$3:$AK$127,30,0)</f>
        <v>0</v>
      </c>
      <c r="EP569" s="18">
        <v>0</v>
      </c>
      <c r="EQ569" s="18">
        <v>0</v>
      </c>
      <c r="ER569" s="38">
        <v>0</v>
      </c>
      <c r="ES569" s="18">
        <v>0</v>
      </c>
      <c r="ET569" s="38">
        <v>0</v>
      </c>
      <c r="EU569" s="18">
        <v>0</v>
      </c>
      <c r="EV569" s="38">
        <v>0</v>
      </c>
      <c r="EW569" s="18">
        <v>0</v>
      </c>
      <c r="EX569" s="31"/>
      <c r="EY569" s="188">
        <v>76.3888888888889</v>
      </c>
      <c r="EZ569" s="189">
        <v>22</v>
      </c>
      <c r="FA569" s="188">
        <v>57.823129251700685</v>
      </c>
      <c r="FB569" s="189">
        <v>17</v>
      </c>
      <c r="FC569" s="38">
        <f>VLOOKUP(A569,[10]Hoja15!$A$1:$D$63,4,0)</f>
        <v>78.616352201257868</v>
      </c>
      <c r="FD569" s="18">
        <f>VLOOKUP(A569,[10]Hoja15!$A$1:$D$63,2,0)</f>
        <v>1</v>
      </c>
      <c r="FE569" s="38">
        <f>VLOOKUP(A569,[10]Hoja16!$A$1:$D$88,4,0)</f>
        <v>78.616352201257868</v>
      </c>
      <c r="FF569" s="18">
        <f>VLOOKUP(A569,[10]Hoja16!$A$1:$D$88,2,0)</f>
        <v>1</v>
      </c>
      <c r="FG569" s="18">
        <v>0</v>
      </c>
      <c r="FH569" s="18">
        <v>0</v>
      </c>
      <c r="FI569" s="18">
        <v>0</v>
      </c>
      <c r="FJ569" s="18">
        <v>0</v>
      </c>
      <c r="FK569" s="38">
        <f>VLOOKUP(A569,[10]Hoja19!$A$1:$D$97,4,0)</f>
        <v>157.23270440251574</v>
      </c>
      <c r="FL569" s="18">
        <f>VLOOKUP(A569,[10]Hoja19!$A$1:$D$97,2,0)</f>
        <v>2</v>
      </c>
      <c r="FM569" s="38">
        <f>VLOOKUP(A569,[10]Hoja20!$A$1:$D$91,4,0)</f>
        <v>78.616352201257868</v>
      </c>
      <c r="FN569" s="18">
        <f>VLOOKUP(A569,[10]Hoja20!$A$1:$D$91,2,0)</f>
        <v>1</v>
      </c>
      <c r="FO569" s="38">
        <f>VLOOKUP(A569,[10]Hoja21!$A$1:$D$101,4,0)</f>
        <v>78.616352201257868</v>
      </c>
      <c r="FP569" s="18">
        <f>VLOOKUP(A569,[10]Hoja21!$A$1:$D$101,2,0)</f>
        <v>1</v>
      </c>
      <c r="FQ569" s="38">
        <f>VLOOKUP(A569,[10]Hoja22!$A$1:$D$60,4,0)</f>
        <v>78.616352201257868</v>
      </c>
      <c r="FR569" s="18">
        <f>VLOOKUP(A569,[10]Hoja22!$A$1:$D$60,2,0)</f>
        <v>1</v>
      </c>
      <c r="FS569" s="38">
        <f>VLOOKUP(A569,'[3]2019'!$A$8:$M$140,13,0)</f>
        <v>1.7421602787456445</v>
      </c>
      <c r="FT569" s="18">
        <f>VLOOKUP(A569,'[3]2019'!$A$8:$M$140,12,0)</f>
        <v>1</v>
      </c>
      <c r="FU569" s="38">
        <f>VLOOKUP(A569,'[3]2019'!$A$8:$O$140,15,0)</f>
        <v>1.7513134851138354</v>
      </c>
      <c r="FV569" s="18">
        <f>VLOOKUP(A569,'[3]2019'!$A$8:$O$140,14,0)</f>
        <v>1</v>
      </c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</row>
    <row r="570" spans="1:243" s="11" customFormat="1" ht="12.75">
      <c r="A570" s="17" t="s">
        <v>1531</v>
      </c>
      <c r="B570" s="18" t="s">
        <v>1532</v>
      </c>
      <c r="C570" s="17" t="s">
        <v>514</v>
      </c>
      <c r="D570" s="25">
        <v>6</v>
      </c>
      <c r="E570" s="27">
        <v>2019</v>
      </c>
      <c r="F570" s="31"/>
      <c r="G570" s="194">
        <v>42116</v>
      </c>
      <c r="H570" s="194">
        <v>29942</v>
      </c>
      <c r="I570" s="194">
        <v>12174</v>
      </c>
      <c r="J570" s="200">
        <v>31.44</v>
      </c>
      <c r="K570" s="40">
        <f>VLOOKUP(A570,'[6]1.COBERTURA  DANE'!$B$7:$G$139,5,0)</f>
        <v>15439</v>
      </c>
      <c r="L570" s="26">
        <v>54.89</v>
      </c>
      <c r="M570" s="32">
        <v>26954</v>
      </c>
      <c r="N570" s="187">
        <v>3244</v>
      </c>
      <c r="O570" s="187">
        <v>1618</v>
      </c>
      <c r="P570" s="187">
        <v>1626</v>
      </c>
      <c r="Q570" s="196">
        <f>VLOOKUP($A570,[7]Hoja1!$A$1:$H$3750,6,0)</f>
        <v>3924</v>
      </c>
      <c r="R570" s="196">
        <f>VLOOKUP($A570,[7]Hoja1!$A$1:$H$3750,7,0)</f>
        <v>1958</v>
      </c>
      <c r="S570" s="196">
        <f>VLOOKUP($A570,[7]Hoja1!$A$1:$H$3750,8,0)</f>
        <v>1966</v>
      </c>
      <c r="T570" s="187">
        <v>3582</v>
      </c>
      <c r="U570" s="187">
        <v>1792</v>
      </c>
      <c r="V570" s="187">
        <v>1790</v>
      </c>
      <c r="W570" s="198">
        <f>VLOOKUP($A570,[7]Hoja1!$A$1:$K$3750,9,0)</f>
        <v>4452</v>
      </c>
      <c r="X570" s="198">
        <f>VLOOKUP($A570,[7]Hoja1!$A$1:$K$3750,10,0)</f>
        <v>2230</v>
      </c>
      <c r="Y570" s="198">
        <f>VLOOKUP($A570,[7]Hoja1!$A$1:$K$3750,11,0)</f>
        <v>2222</v>
      </c>
      <c r="Z570" s="187">
        <v>3951</v>
      </c>
      <c r="AA570" s="187">
        <v>1988</v>
      </c>
      <c r="AB570" s="187">
        <v>1963</v>
      </c>
      <c r="AC570" s="198">
        <f>VLOOKUP(A570,[7]Hoja1!$A$1:$Q$3765,12,0)</f>
        <v>4801</v>
      </c>
      <c r="AD570" s="198">
        <f>VLOOKUP($A570,[7]Hoja1!$A$1:$Q$3765,13,0)</f>
        <v>2430</v>
      </c>
      <c r="AE570" s="198">
        <f>VLOOKUP($A570,[7]Hoja1!$A$1:$Q$3750,14,0)</f>
        <v>2371</v>
      </c>
      <c r="AF570" s="187">
        <v>3939</v>
      </c>
      <c r="AG570" s="187">
        <v>2009</v>
      </c>
      <c r="AH570" s="187">
        <v>1930</v>
      </c>
      <c r="AI570" s="198">
        <f>VLOOKUP($A570,[7]Hoja1!$A$1:$Q$3750,15,0)</f>
        <v>7830</v>
      </c>
      <c r="AJ570" s="198">
        <f>VLOOKUP($A570,[7]Hoja1!$A$1:$Q$3750,16,0)</f>
        <v>3999</v>
      </c>
      <c r="AK570" s="198">
        <f>VLOOKUP($A570,[7]Hoja1!$A$1:$Q$3750,17,0)</f>
        <v>3831</v>
      </c>
      <c r="AL570" s="187">
        <v>3617</v>
      </c>
      <c r="AM570" s="187">
        <v>1856</v>
      </c>
      <c r="AN570" s="187">
        <v>1761</v>
      </c>
      <c r="AO570" s="31"/>
      <c r="AP570" s="31"/>
      <c r="AQ570" s="31"/>
      <c r="AR570" s="31"/>
      <c r="AS570" s="27"/>
      <c r="AT570" s="31"/>
      <c r="AU570" s="31"/>
      <c r="AV570" s="31"/>
      <c r="AW570" s="31"/>
      <c r="AX570" s="38">
        <f>VLOOKUP(A570,[2]INFANTIL!$A$8:$AE$140,31,0)</f>
        <v>10.204081632653061</v>
      </c>
      <c r="AY570" s="18">
        <f>VLOOKUP(A570,[2]INFANTIL!$A$8:$AE$140,30,0)</f>
        <v>5</v>
      </c>
      <c r="AZ570" s="199">
        <f>VLOOKUP(A570,'[3]2019'!$A$8:$E$140,5,0)</f>
        <v>1.8495684340320593</v>
      </c>
      <c r="BA570" s="23">
        <f>VLOOKUP(A570,'[3]2019'!$A$8:$F$140,4,0)</f>
        <v>6</v>
      </c>
      <c r="BB570" s="22">
        <f>VLOOKUP(A570,'[2]MATERNAS DIRECTAS'!$A$8:$AE$140,31,0)</f>
        <v>0</v>
      </c>
      <c r="BC570" s="23">
        <f>VLOOKUP(A570,'[2]MATERNAS DIRECTAS'!$A$8:$AE$140,30,0)</f>
        <v>0</v>
      </c>
      <c r="BD570" s="28">
        <v>30.826140567200987</v>
      </c>
      <c r="BE570" s="29">
        <v>1</v>
      </c>
      <c r="BF570" s="38">
        <f>VLOOKUP(A570,[8]Controles!$A$7:$P$139,12,0)</f>
        <v>8.3673469387755102</v>
      </c>
      <c r="BG570" s="18">
        <f>VLOOKUP(A570,[8]Controles!$A$7:$L$139,11,0)</f>
        <v>41</v>
      </c>
      <c r="BH570" s="38">
        <f>VLOOKUP(A570,[8]Peso!$A$7:$D$139,4,0)</f>
        <v>12.244897959183673</v>
      </c>
      <c r="BI570" s="18">
        <f>VLOOKUP(A570,[8]Peso!$A$7:$D$139,3,0)</f>
        <v>60</v>
      </c>
      <c r="BJ570" s="22">
        <f>VLOOKUP(A570,'[2]EDA &lt; 5AÑOS'!$A$8:$AE$140,31,0)</f>
        <v>0</v>
      </c>
      <c r="BK570" s="23">
        <f>VLOOKUP(A570,'[2]EDA &lt; 5AÑOS'!$A$8:$AE$140,30,0)</f>
        <v>0</v>
      </c>
      <c r="BL570" s="22">
        <f>VLOOKUP(A570,'[2]IRA &lt; 5AÑOS'!$A$8:$AE$140,31,0)</f>
        <v>0</v>
      </c>
      <c r="BM570" s="23">
        <f>VLOOKUP(A570,'[2]IRA &lt; 5AÑOS'!$A$8:$AE$140,30,0)</f>
        <v>0</v>
      </c>
      <c r="BN570" s="18">
        <v>0</v>
      </c>
      <c r="BO570" s="18">
        <v>0</v>
      </c>
      <c r="BP570" s="18">
        <v>0</v>
      </c>
      <c r="BQ570" s="18">
        <v>0</v>
      </c>
      <c r="BR570" s="37">
        <v>0</v>
      </c>
      <c r="BS570" s="26">
        <v>0</v>
      </c>
      <c r="BT570" s="18">
        <v>0</v>
      </c>
      <c r="BU570" s="18">
        <v>0</v>
      </c>
      <c r="BV570" s="201">
        <v>1.478688524590164</v>
      </c>
      <c r="BW570" s="201">
        <v>0.87704918032786883</v>
      </c>
      <c r="BX570" s="201">
        <v>0.85245901639344257</v>
      </c>
      <c r="BY570" s="201">
        <v>0.87704918032786883</v>
      </c>
      <c r="BZ570" s="201">
        <v>0.83606557377049184</v>
      </c>
      <c r="CA570" s="201">
        <v>0.84902597402597402</v>
      </c>
      <c r="CB570" s="201">
        <v>0.8928571428571429</v>
      </c>
      <c r="CC570" s="18" t="str">
        <f>VLOOKUP(A570,[9]ESTADISTICAS_EN_EDUCACION_BASIC!$C$3:$AK$127,10,0)</f>
        <v>83.8</v>
      </c>
      <c r="CD570" s="18" t="str">
        <f>VLOOKUP(A570,[9]ESTADISTICAS_EN_EDUCACION_BASIC!$C$3:$AK$158,5,0)</f>
        <v>64.5</v>
      </c>
      <c r="CE570" s="18" t="str">
        <f>VLOOKUP(A570,[9]ESTADISTICAS_EN_EDUCACION_BASIC!$C$3:$AK$127,17,0)</f>
        <v>7.27</v>
      </c>
      <c r="CF570" s="24"/>
      <c r="CG570" s="24"/>
      <c r="CH570" s="20">
        <v>114.72</v>
      </c>
      <c r="CI570" s="21">
        <v>8</v>
      </c>
      <c r="CJ570" s="38">
        <f>VLOOKUP(A570,'[3]2019'!$A$8:$G$140,7,0)</f>
        <v>0.27917364600781686</v>
      </c>
      <c r="CK570" s="18">
        <f>VLOOKUP(A570,'[3]2019'!$A$9:$G$140,6,0)</f>
        <v>1</v>
      </c>
      <c r="CL570" s="18">
        <v>203.87</v>
      </c>
      <c r="CM570" s="26">
        <v>8</v>
      </c>
      <c r="CN570" s="38">
        <v>243.9</v>
      </c>
      <c r="CO570" s="18">
        <v>8</v>
      </c>
      <c r="CP570" s="38">
        <v>91.46</v>
      </c>
      <c r="CQ570" s="26">
        <v>3</v>
      </c>
      <c r="CR570" s="18">
        <v>0</v>
      </c>
      <c r="CS570" s="26">
        <v>0</v>
      </c>
      <c r="CT570" s="18">
        <v>0</v>
      </c>
      <c r="CU570" s="18">
        <v>0</v>
      </c>
      <c r="CV570" s="18">
        <v>0</v>
      </c>
      <c r="CW570" s="18">
        <v>0</v>
      </c>
      <c r="CX570" s="18">
        <v>0</v>
      </c>
      <c r="CY570" s="18">
        <v>0</v>
      </c>
      <c r="CZ570" s="38">
        <v>0</v>
      </c>
      <c r="DA570" s="18">
        <v>0</v>
      </c>
      <c r="DB570" s="38">
        <f>VLOOKUP(A570,'[3]2019'!$A$8:$I$140,9,0)</f>
        <v>0</v>
      </c>
      <c r="DC570" s="18">
        <f>VLOOKUP(A570,'[3]2019'!$A$8:$I$140,8,0)</f>
        <v>0</v>
      </c>
      <c r="DD570" s="18" t="str">
        <f>VLOOKUP(A570,[9]ESTADISTICAS_EN_EDUCACION_BASIC!$C$3:$AK$127,11,0)</f>
        <v>117.1</v>
      </c>
      <c r="DE570" s="18" t="str">
        <f>VLOOKUP($A570,[9]ESTADISTICAS_EN_EDUCACION_BASIC!$C$3:$AK$127,6,0)</f>
        <v>90.9</v>
      </c>
      <c r="DF570" s="18" t="str">
        <f>VLOOKUP($A570,[9]ESTADISTICAS_EN_EDUCACION_BASIC!$C$3:$AK$127,18,0)</f>
        <v>4.22</v>
      </c>
      <c r="DG570" s="18">
        <f>VLOOKUP($A570,[9]ESTADISTICAS_EN_EDUCACION_BASIC!$C$3:$AK$127,28,0)</f>
        <v>0</v>
      </c>
      <c r="DH570" s="38">
        <f>VLOOKUP(A570,[10]Hoja4!$A$1:$D$63,4,0)</f>
        <v>157.23270440251574</v>
      </c>
      <c r="DI570" s="18">
        <f>VLOOKUP(A570,[10]Hoja4!$A$1:$D$63,2,0)</f>
        <v>7</v>
      </c>
      <c r="DJ570" s="38">
        <f>VLOOKUP(A570,'[10]AS 6 - 11'!$A$1:$D$84,4,0)</f>
        <v>247.07996406109615</v>
      </c>
      <c r="DK570" s="18">
        <f>VLOOKUP(A570,'[10]AS 6 - 11'!$A$1:$D$84,2,0)</f>
        <v>11</v>
      </c>
      <c r="DL570" s="38">
        <f>VLOOKUP(A570,'[10]VIPNAL 6 - 11'!$A$1:$D$28,4,0)</f>
        <v>89.847259658580413</v>
      </c>
      <c r="DM570" s="18">
        <f>VLOOKUP(A570,'[10]VIPNAL 6 - 11'!$A$1:$D$28,2,0)</f>
        <v>4</v>
      </c>
      <c r="DN570" s="38">
        <f>VLOOKUP(A570,[10]Hoja8!$A$1:$D$72,4,0)</f>
        <v>312.4349093938763</v>
      </c>
      <c r="DO570" s="18">
        <f>VLOOKUP(A570,[10]Hoja8!$A$1:$D$72,2,0)</f>
        <v>15</v>
      </c>
      <c r="DP570" s="38">
        <f>VLOOKUP(A570,[10]Hoja10!$A$1:$D$61,4,0)</f>
        <v>62.486981878775254</v>
      </c>
      <c r="DQ570" s="18">
        <f>VLOOKUP(A570,[10]Hoja10!$A$1:$D$61,2,0)</f>
        <v>3</v>
      </c>
      <c r="DR570" s="38">
        <f>VLOOKUP(A570,[10]Hoja11!$A$1:$D$24,4,0)</f>
        <v>20.828993959591752</v>
      </c>
      <c r="DS570" s="18">
        <f>VLOOKUP(A570,[10]Hoja11!$A$1:$D$24,2,0)</f>
        <v>1</v>
      </c>
      <c r="DT570" s="38">
        <f>VLOOKUP(A570,[10]Hoja12!$A$1:$D$41,4,0)</f>
        <v>41.657987919183505</v>
      </c>
      <c r="DU570" s="18">
        <f>VLOOKUP(A570,[10]Hoja12!$A$1:$D$41,2,0)</f>
        <v>2</v>
      </c>
      <c r="DV570" s="18">
        <v>0</v>
      </c>
      <c r="DW570" s="18">
        <v>0</v>
      </c>
      <c r="DX570" s="18">
        <v>0</v>
      </c>
      <c r="DY570" s="18">
        <v>0</v>
      </c>
      <c r="DZ570" s="188">
        <v>2.0376974019358127</v>
      </c>
      <c r="EA570" s="189">
        <v>4</v>
      </c>
      <c r="EB570" s="188">
        <v>55.958549222797927</v>
      </c>
      <c r="EC570" s="189">
        <v>108</v>
      </c>
      <c r="ED570" s="38">
        <f>VLOOKUP(A570,'[3]2019'!$A$8:$K$140,11,0)</f>
        <v>1.5232292460015233</v>
      </c>
      <c r="EE570" s="18">
        <f>VLOOKUP(A570,'[3]2019'!$A$8:$K$140,10,0)</f>
        <v>6</v>
      </c>
      <c r="EF570" s="18" t="str">
        <f>VLOOKUP($A570,[9]ESTADISTICAS_EN_EDUCACION_BASIC!$C$3:$AK$127,11,0)</f>
        <v>117.1</v>
      </c>
      <c r="EG570" s="18">
        <f>VLOOKUP($A570,[9]ESTADISTICAS_EN_EDUCACION_BASIC!$C$3:$AK$127,7,0)</f>
        <v>71</v>
      </c>
      <c r="EH570" s="18" t="str">
        <f>VLOOKUP($A570,[9]ESTADISTICAS_EN_EDUCACION_BASIC!$C$3:$AK$127,18,0)</f>
        <v>4.22</v>
      </c>
      <c r="EI570" s="18">
        <f>VLOOKUP($A570,[9]ESTADISTICAS_EN_EDUCACION_BASIC!$C$3:$AK$127,29,0)</f>
        <v>0</v>
      </c>
      <c r="EJ570" s="31"/>
      <c r="EK570" s="31"/>
      <c r="EL570" s="18" t="str">
        <f>VLOOKUP($A570,[9]ESTADISTICAS_EN_EDUCACION_BASIC!$C$3:$AK$127,13,0)</f>
        <v>62.6</v>
      </c>
      <c r="EM570" s="18" t="str">
        <f>VLOOKUP($A570,[9]ESTADISTICAS_EN_EDUCACION_BASIC!$C$3:$AK$127,8,0)</f>
        <v>31.2</v>
      </c>
      <c r="EN570" s="18" t="str">
        <f>VLOOKUP($A570,[9]ESTADISTICAS_EN_EDUCACION_BASIC!$C$3:$AK$127,20,0)</f>
        <v>5.3</v>
      </c>
      <c r="EO570" s="18" t="str">
        <f>VLOOKUP($A570,[9]ESTADISTICAS_EN_EDUCACION_BASIC!$C$3:$AK$127,30,0)</f>
        <v>3.39</v>
      </c>
      <c r="EP570" s="38">
        <f>VLOOKUP(A570,[10]Hoja2!$A$1:$D$72,4,0)</f>
        <v>312.4349093938763</v>
      </c>
      <c r="EQ570" s="18">
        <f>VLOOKUP(A570,[10]Hoja2!$A$1:$D$72,2,0)</f>
        <v>15</v>
      </c>
      <c r="ER570" s="38">
        <f>VLOOKUP(A570,[10]Hoja3!$A$1:$D$89,4,0)</f>
        <v>354.09289731305978</v>
      </c>
      <c r="ES570" s="18">
        <f>VLOOKUP(A570,[10]Hoja3!$A$1:$D$89,2,0)</f>
        <v>17</v>
      </c>
      <c r="ET570" s="38">
        <f>VLOOKUP(A570,[10]Hoja5!$A$1:$D$76,4,0)</f>
        <v>458.23786711101855</v>
      </c>
      <c r="EU570" s="18">
        <f>VLOOKUP(A570,[10]Hoja5!$A$1:$D$75,2,0)</f>
        <v>22</v>
      </c>
      <c r="EV570" s="38">
        <f>VLOOKUP(A570,[10]Hoja7!$A$1:$D$76,4,0)</f>
        <v>333.26390335346804</v>
      </c>
      <c r="EW570" s="18">
        <f>VLOOKUP(A570,[10]Hoja7!$A$1:$D$77,2,0)</f>
        <v>16</v>
      </c>
      <c r="EX570" s="31"/>
      <c r="EY570" s="188">
        <v>93.128904031800118</v>
      </c>
      <c r="EZ570" s="189">
        <v>164</v>
      </c>
      <c r="FA570" s="188">
        <v>60.036385688295937</v>
      </c>
      <c r="FB570" s="189">
        <v>99</v>
      </c>
      <c r="FC570" s="38">
        <f>VLOOKUP(A570,[10]Hoja15!$A$1:$D$63,4,0)</f>
        <v>51.085568326947644</v>
      </c>
      <c r="FD570" s="18">
        <f>VLOOKUP(A570,[10]Hoja15!$A$1:$D$63,2,0)</f>
        <v>4</v>
      </c>
      <c r="FE570" s="38">
        <f>VLOOKUP(A570,[10]Hoja16!$A$1:$D$88,4,0)</f>
        <v>127.7139208173691</v>
      </c>
      <c r="FF570" s="18">
        <f>VLOOKUP(A570,[10]Hoja16!$A$1:$D$88,2,0)</f>
        <v>10</v>
      </c>
      <c r="FG570" s="18">
        <v>0</v>
      </c>
      <c r="FH570" s="18">
        <v>0</v>
      </c>
      <c r="FI570" s="18">
        <v>0</v>
      </c>
      <c r="FJ570" s="18">
        <v>0</v>
      </c>
      <c r="FK570" s="38">
        <f>VLOOKUP(A570,[10]Hoja19!$A$1:$D$97,4,0)</f>
        <v>178.79948914431674</v>
      </c>
      <c r="FL570" s="18">
        <f>VLOOKUP(A570,[10]Hoja19!$A$1:$D$97,2,0)</f>
        <v>14</v>
      </c>
      <c r="FM570" s="38">
        <f>VLOOKUP(A570,[10]Hoja20!$A$1:$D$91,4,0)</f>
        <v>242.65644955300129</v>
      </c>
      <c r="FN570" s="18">
        <f>VLOOKUP(A570,[10]Hoja20!$A$1:$D$91,2,0)</f>
        <v>19</v>
      </c>
      <c r="FO570" s="38">
        <f>VLOOKUP(A570,[10]Hoja21!$A$1:$D$101,4,0)</f>
        <v>293.74201787994889</v>
      </c>
      <c r="FP570" s="18">
        <f>VLOOKUP(A570,[10]Hoja21!$A$1:$D$101,2,0)</f>
        <v>23</v>
      </c>
      <c r="FQ570" s="38">
        <f>VLOOKUP(A570,[10]Hoja22!$A$1:$D$60,4,0)</f>
        <v>25.542784163473822</v>
      </c>
      <c r="FR570" s="18">
        <f>VLOOKUP(A570,[10]Hoja22!$A$1:$D$60,2,0)</f>
        <v>2</v>
      </c>
      <c r="FS570" s="38">
        <f>VLOOKUP(A570,'[3]2019'!$A$8:$M$140,13,0)</f>
        <v>1.9353055017970695</v>
      </c>
      <c r="FT570" s="18">
        <f>VLOOKUP(A570,'[3]2019'!$A$8:$M$140,12,0)</f>
        <v>7</v>
      </c>
      <c r="FU570" s="38">
        <f>VLOOKUP(A570,'[3]2019'!$A$8:$O$140,15,0)</f>
        <v>1.8039687312086592</v>
      </c>
      <c r="FV570" s="18">
        <f>VLOOKUP(A570,'[3]2019'!$A$8:$O$140,14,0)</f>
        <v>6</v>
      </c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31"/>
      <c r="GY570" s="31"/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31"/>
      <c r="HL570" s="31"/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31"/>
      <c r="HY570" s="31"/>
      <c r="HZ570" s="31"/>
      <c r="IA570" s="31"/>
      <c r="IB570" s="31"/>
      <c r="IC570" s="31"/>
      <c r="ID570" s="31"/>
      <c r="IE570" s="31"/>
      <c r="IF570" s="31"/>
      <c r="IG570" s="31"/>
      <c r="IH570" s="31"/>
      <c r="II570" s="31"/>
    </row>
    <row r="571" spans="1:243" s="11" customFormat="1" ht="12.75">
      <c r="A571" s="17" t="s">
        <v>1539</v>
      </c>
      <c r="B571" s="18" t="s">
        <v>1540</v>
      </c>
      <c r="C571" s="17" t="s">
        <v>479</v>
      </c>
      <c r="D571" s="25">
        <v>6</v>
      </c>
      <c r="E571" s="27">
        <v>2019</v>
      </c>
      <c r="F571" s="31"/>
      <c r="G571" s="194">
        <v>23050</v>
      </c>
      <c r="H571" s="194">
        <v>6930</v>
      </c>
      <c r="I571" s="194">
        <v>16120</v>
      </c>
      <c r="J571" s="200">
        <v>12.29</v>
      </c>
      <c r="K571" s="40">
        <f>VLOOKUP(A571,'[6]1.COBERTURA  DANE'!$B$7:$G$139,5,0)</f>
        <v>3153</v>
      </c>
      <c r="L571" s="26">
        <v>56.67</v>
      </c>
      <c r="M571" s="32">
        <v>14533</v>
      </c>
      <c r="N571" s="187">
        <v>1735</v>
      </c>
      <c r="O571" s="187">
        <v>892</v>
      </c>
      <c r="P571" s="187">
        <v>843</v>
      </c>
      <c r="Q571" s="196">
        <f>VLOOKUP($A571,[7]Hoja1!$A$1:$H$3750,6,0)</f>
        <v>2095</v>
      </c>
      <c r="R571" s="196">
        <f>VLOOKUP($A571,[7]Hoja1!$A$1:$H$3750,7,0)</f>
        <v>1078</v>
      </c>
      <c r="S571" s="196">
        <f>VLOOKUP($A571,[7]Hoja1!$A$1:$H$3750,8,0)</f>
        <v>1017</v>
      </c>
      <c r="T571" s="187">
        <v>1895</v>
      </c>
      <c r="U571" s="187">
        <v>984</v>
      </c>
      <c r="V571" s="187">
        <v>911</v>
      </c>
      <c r="W571" s="198">
        <f>VLOOKUP($A571,[7]Hoja1!$A$1:$K$3750,9,0)</f>
        <v>2349</v>
      </c>
      <c r="X571" s="198">
        <f>VLOOKUP($A571,[7]Hoja1!$A$1:$K$3750,10,0)</f>
        <v>1222</v>
      </c>
      <c r="Y571" s="198">
        <f>VLOOKUP($A571,[7]Hoja1!$A$1:$K$3750,11,0)</f>
        <v>1127</v>
      </c>
      <c r="Z571" s="187">
        <v>2060</v>
      </c>
      <c r="AA571" s="187">
        <v>1073</v>
      </c>
      <c r="AB571" s="187">
        <v>987</v>
      </c>
      <c r="AC571" s="198">
        <f>VLOOKUP(A571,[7]Hoja1!$A$1:$Q$3765,12,0)</f>
        <v>2468</v>
      </c>
      <c r="AD571" s="198">
        <f>VLOOKUP($A571,[7]Hoja1!$A$1:$Q$3765,13,0)</f>
        <v>1285</v>
      </c>
      <c r="AE571" s="198">
        <f>VLOOKUP($A571,[7]Hoja1!$A$1:$Q$3750,14,0)</f>
        <v>1183</v>
      </c>
      <c r="AF571" s="187">
        <v>1976</v>
      </c>
      <c r="AG571" s="187">
        <v>1022</v>
      </c>
      <c r="AH571" s="187">
        <v>954</v>
      </c>
      <c r="AI571" s="198">
        <f>VLOOKUP($A571,[7]Hoja1!$A$1:$Q$3750,15,0)</f>
        <v>3618</v>
      </c>
      <c r="AJ571" s="198">
        <f>VLOOKUP($A571,[7]Hoja1!$A$1:$Q$3750,16,0)</f>
        <v>1816</v>
      </c>
      <c r="AK571" s="198">
        <f>VLOOKUP($A571,[7]Hoja1!$A$1:$Q$3750,17,0)</f>
        <v>1802</v>
      </c>
      <c r="AL571" s="187">
        <v>1665</v>
      </c>
      <c r="AM571" s="187">
        <v>836</v>
      </c>
      <c r="AN571" s="187">
        <v>829</v>
      </c>
      <c r="AO571" s="31"/>
      <c r="AP571" s="31"/>
      <c r="AQ571" s="31"/>
      <c r="AR571" s="31"/>
      <c r="AS571" s="27"/>
      <c r="AT571" s="31"/>
      <c r="AU571" s="31"/>
      <c r="AV571" s="31"/>
      <c r="AW571" s="31"/>
      <c r="AX571" s="38">
        <f>VLOOKUP(A571,[2]INFANTIL!$A$8:$AE$140,31,0)</f>
        <v>0</v>
      </c>
      <c r="AY571" s="18">
        <f>VLOOKUP(A571,[2]INFANTIL!$A$8:$AE$140,30,0)</f>
        <v>0</v>
      </c>
      <c r="AZ571" s="199">
        <f>VLOOKUP(A571,'[3]2019'!$A$8:$E$140,5,0)</f>
        <v>0</v>
      </c>
      <c r="BA571" s="23">
        <f>VLOOKUP(A571,'[3]2019'!$A$8:$F$140,4,0)</f>
        <v>0</v>
      </c>
      <c r="BB571" s="22">
        <f>VLOOKUP(A571,'[2]MATERNAS DIRECTAS'!$A$8:$AE$140,31,0)</f>
        <v>0</v>
      </c>
      <c r="BC571" s="23">
        <f>VLOOKUP(A571,'[2]MATERNAS DIRECTAS'!$A$8:$AE$140,30,0)</f>
        <v>0</v>
      </c>
      <c r="BD571" s="28">
        <v>0</v>
      </c>
      <c r="BE571" s="29">
        <v>0</v>
      </c>
      <c r="BF571" s="38">
        <f>VLOOKUP(A571,[8]Controles!$A$7:$P$139,12,0)</f>
        <v>10.95890410958904</v>
      </c>
      <c r="BG571" s="18">
        <f>VLOOKUP(A571,[8]Controles!$A$7:$L$139,11,0)</f>
        <v>24</v>
      </c>
      <c r="BH571" s="38">
        <f>VLOOKUP(A571,[8]Peso!$A$7:$D$139,4,0)</f>
        <v>5.93607305936073</v>
      </c>
      <c r="BI571" s="18">
        <f>VLOOKUP(A571,[8]Peso!$A$7:$D$139,3,0)</f>
        <v>13</v>
      </c>
      <c r="BJ571" s="22">
        <f>VLOOKUP(A571,'[2]EDA &lt; 5AÑOS'!$A$8:$AE$140,31,0)</f>
        <v>0</v>
      </c>
      <c r="BK571" s="23">
        <f>VLOOKUP(A571,'[2]EDA &lt; 5AÑOS'!$A$8:$AE$140,30,0)</f>
        <v>0</v>
      </c>
      <c r="BL571" s="22">
        <f>VLOOKUP(A571,'[2]IRA &lt; 5AÑOS'!$A$8:$AE$140,31,0)</f>
        <v>0</v>
      </c>
      <c r="BM571" s="23">
        <f>VLOOKUP(A571,'[2]IRA &lt; 5AÑOS'!$A$8:$AE$140,30,0)</f>
        <v>0</v>
      </c>
      <c r="BN571" s="18">
        <v>0</v>
      </c>
      <c r="BO571" s="18">
        <v>0</v>
      </c>
      <c r="BP571" s="18">
        <v>0</v>
      </c>
      <c r="BQ571" s="18">
        <v>0</v>
      </c>
      <c r="BR571" s="37">
        <v>0</v>
      </c>
      <c r="BS571" s="26">
        <v>0</v>
      </c>
      <c r="BT571" s="18">
        <v>0</v>
      </c>
      <c r="BU571" s="18">
        <v>0</v>
      </c>
      <c r="BV571" s="201">
        <v>5.3497536945812811</v>
      </c>
      <c r="BW571" s="201">
        <v>0.8719211822660099</v>
      </c>
      <c r="BX571" s="201">
        <v>0.84729064039408863</v>
      </c>
      <c r="BY571" s="201">
        <v>0.8719211822660099</v>
      </c>
      <c r="BZ571" s="201">
        <v>0.84729064039408863</v>
      </c>
      <c r="CA571" s="201">
        <v>0.88796680497925307</v>
      </c>
      <c r="CB571" s="201">
        <v>0.8796680497925311</v>
      </c>
      <c r="CC571" s="18">
        <f>VLOOKUP(A571,[9]ESTADISTICAS_EN_EDUCACION_BASIC!$C$3:$AK$127,10,0)</f>
        <v>93</v>
      </c>
      <c r="CD571" s="18" t="str">
        <f>VLOOKUP(A571,[9]ESTADISTICAS_EN_EDUCACION_BASIC!$C$3:$AK$158,5,0)</f>
        <v>76.1</v>
      </c>
      <c r="CE571" s="18" t="str">
        <f>VLOOKUP(A571,[9]ESTADISTICAS_EN_EDUCACION_BASIC!$C$3:$AK$127,17,0)</f>
        <v>4.61</v>
      </c>
      <c r="CF571" s="24"/>
      <c r="CG571" s="24"/>
      <c r="CH571" s="20">
        <v>57.24</v>
      </c>
      <c r="CI571" s="21">
        <v>1</v>
      </c>
      <c r="CJ571" s="38">
        <f>VLOOKUP(A571,'[3]2019'!$A$8:$G$140,7,0)</f>
        <v>0</v>
      </c>
      <c r="CK571" s="18">
        <f>VLOOKUP(A571,'[3]2019'!$A$9:$G$140,6,0)</f>
        <v>0</v>
      </c>
      <c r="CL571" s="18">
        <v>57.24</v>
      </c>
      <c r="CM571" s="26">
        <v>1</v>
      </c>
      <c r="CN571" s="18">
        <v>286.2</v>
      </c>
      <c r="CO571" s="18">
        <v>5</v>
      </c>
      <c r="CP571" s="18">
        <v>57.24</v>
      </c>
      <c r="CQ571" s="18">
        <v>1</v>
      </c>
      <c r="CR571" s="38">
        <v>42.57</v>
      </c>
      <c r="CS571" s="26">
        <v>1</v>
      </c>
      <c r="CT571" s="38">
        <f>VLOOKUP(A571,[10]Hoja9!$A$1:$D$17,4,0)</f>
        <v>42.571306939123033</v>
      </c>
      <c r="CU571" s="18">
        <f>VLOOKUP(A571,[10]Hoja9!$A$1:$D$17,2,0)</f>
        <v>1</v>
      </c>
      <c r="CV571" s="18">
        <v>0</v>
      </c>
      <c r="CW571" s="18">
        <v>0</v>
      </c>
      <c r="CX571" s="18">
        <v>0</v>
      </c>
      <c r="CY571" s="18">
        <v>0</v>
      </c>
      <c r="CZ571" s="38">
        <v>0</v>
      </c>
      <c r="DA571" s="18">
        <v>0</v>
      </c>
      <c r="DB571" s="38">
        <f>VLOOKUP(A571,'[3]2019'!$A$8:$I$140,9,0)</f>
        <v>0</v>
      </c>
      <c r="DC571" s="18">
        <f>VLOOKUP(A571,'[3]2019'!$A$8:$I$140,8,0)</f>
        <v>0</v>
      </c>
      <c r="DD571" s="18" t="str">
        <f>VLOOKUP(A571,[9]ESTADISTICAS_EN_EDUCACION_BASIC!$C$3:$AK$127,11,0)</f>
        <v>118.9</v>
      </c>
      <c r="DE571" s="18" t="str">
        <f>VLOOKUP($A571,[9]ESTADISTICAS_EN_EDUCACION_BASIC!$C$3:$AK$127,6,0)</f>
        <v>91.9</v>
      </c>
      <c r="DF571" s="18" t="str">
        <f>VLOOKUP($A571,[9]ESTADISTICAS_EN_EDUCACION_BASIC!$C$3:$AK$127,18,0)</f>
        <v>4.95</v>
      </c>
      <c r="DG571" s="18" t="str">
        <f>VLOOKUP($A571,[9]ESTADISTICAS_EN_EDUCACION_BASIC!$C$3:$AK$127,28,0)</f>
        <v>0.34</v>
      </c>
      <c r="DH571" s="38">
        <v>42.57</v>
      </c>
      <c r="DI571" s="18">
        <v>1</v>
      </c>
      <c r="DJ571" s="38">
        <f>VLOOKUP(A571,'[10]AS 6 - 11'!$A$1:$D$84,4,0)</f>
        <v>255.4278416347382</v>
      </c>
      <c r="DK571" s="18">
        <f>VLOOKUP(A571,'[10]AS 6 - 11'!$A$1:$D$84,2,0)</f>
        <v>6</v>
      </c>
      <c r="DL571" s="18">
        <v>0</v>
      </c>
      <c r="DM571" s="18">
        <v>0</v>
      </c>
      <c r="DN571" s="38">
        <f>VLOOKUP(A571,[10]Hoja8!$A$1:$D$72,4,0)</f>
        <v>162.07455429497568</v>
      </c>
      <c r="DO571" s="18">
        <f>VLOOKUP(A571,[10]Hoja8!$A$1:$D$72,2,0)</f>
        <v>4</v>
      </c>
      <c r="DP571" s="38">
        <f>VLOOKUP(A571,[10]Hoja10!$A$1:$D$61,4,0)</f>
        <v>40.518638573743921</v>
      </c>
      <c r="DQ571" s="18">
        <f>VLOOKUP(A571,[10]Hoja10!$A$1:$D$61,2,0)</f>
        <v>1</v>
      </c>
      <c r="DR571" s="38">
        <f>VLOOKUP(A571,[10]Hoja11!$A$1:$D$24,4,0)</f>
        <v>40.518638573743921</v>
      </c>
      <c r="DS571" s="18">
        <f>VLOOKUP(A571,[10]Hoja11!$A$1:$D$24,2,0)</f>
        <v>1</v>
      </c>
      <c r="DT571" s="18">
        <v>0</v>
      </c>
      <c r="DU571" s="18">
        <v>0</v>
      </c>
      <c r="DV571" s="18">
        <v>0</v>
      </c>
      <c r="DW571" s="18">
        <v>0</v>
      </c>
      <c r="DX571" s="18">
        <v>0</v>
      </c>
      <c r="DY571" s="18">
        <v>0</v>
      </c>
      <c r="DZ571" s="188">
        <v>1.0131712259371835</v>
      </c>
      <c r="EA571" s="189">
        <v>1</v>
      </c>
      <c r="EB571" s="188">
        <v>53.459119496855351</v>
      </c>
      <c r="EC571" s="189">
        <v>51</v>
      </c>
      <c r="ED571" s="38">
        <f>VLOOKUP(A571,'[3]2019'!$A$8:$K$140,11,0)</f>
        <v>0</v>
      </c>
      <c r="EE571" s="18">
        <f>VLOOKUP(A571,'[3]2019'!$A$8:$K$140,10,0)</f>
        <v>0</v>
      </c>
      <c r="EF571" s="18" t="str">
        <f>VLOOKUP($A571,[9]ESTADISTICAS_EN_EDUCACION_BASIC!$C$3:$AK$127,11,0)</f>
        <v>118.9</v>
      </c>
      <c r="EG571" s="18" t="str">
        <f>VLOOKUP($A571,[9]ESTADISTICAS_EN_EDUCACION_BASIC!$C$3:$AK$127,7,0)</f>
        <v>58.7</v>
      </c>
      <c r="EH571" s="18" t="str">
        <f>VLOOKUP($A571,[9]ESTADISTICAS_EN_EDUCACION_BASIC!$C$3:$AK$127,18,0)</f>
        <v>4.95</v>
      </c>
      <c r="EI571" s="18" t="str">
        <f>VLOOKUP($A571,[9]ESTADISTICAS_EN_EDUCACION_BASIC!$C$3:$AK$127,29,0)</f>
        <v>0.14</v>
      </c>
      <c r="EJ571" s="31"/>
      <c r="EK571" s="31"/>
      <c r="EL571" s="18" t="str">
        <f>VLOOKUP($A571,[9]ESTADISTICAS_EN_EDUCACION_BASIC!$C$3:$AK$127,13,0)</f>
        <v>64.6</v>
      </c>
      <c r="EM571" s="18" t="str">
        <f>VLOOKUP($A571,[9]ESTADISTICAS_EN_EDUCACION_BASIC!$C$3:$AK$127,8,0)</f>
        <v>28.7</v>
      </c>
      <c r="EN571" s="18" t="str">
        <f>VLOOKUP($A571,[9]ESTADISTICAS_EN_EDUCACION_BASIC!$C$3:$AK$127,20,0)</f>
        <v>3.11</v>
      </c>
      <c r="EO571" s="18" t="str">
        <f>VLOOKUP($A571,[9]ESTADISTICAS_EN_EDUCACION_BASIC!$C$3:$AK$127,30,0)</f>
        <v>0.48</v>
      </c>
      <c r="EP571" s="38">
        <f>VLOOKUP(A571,[10]Hoja2!$A$1:$D$72,4,0)</f>
        <v>162.07455429497568</v>
      </c>
      <c r="EQ571" s="18">
        <f>VLOOKUP(A571,[10]Hoja2!$A$1:$D$72,2,0)</f>
        <v>4</v>
      </c>
      <c r="ER571" s="38">
        <f>VLOOKUP(A571,[10]Hoja3!$A$1:$D$89,4,0)</f>
        <v>405.1863857374392</v>
      </c>
      <c r="ES571" s="18">
        <f>VLOOKUP(A571,[10]Hoja3!$A$1:$D$89,2,0)</f>
        <v>10</v>
      </c>
      <c r="ET571" s="38">
        <f>VLOOKUP(A571,[10]Hoja5!$A$1:$D$76,4,0)</f>
        <v>121.55591572123177</v>
      </c>
      <c r="EU571" s="18">
        <f>VLOOKUP(A571,[10]Hoja5!$A$1:$D$75,2,0)</f>
        <v>3</v>
      </c>
      <c r="EV571" s="38">
        <v>202.59</v>
      </c>
      <c r="EW571" s="18">
        <v>5</v>
      </c>
      <c r="EX571" s="31"/>
      <c r="EY571" s="188">
        <v>84.439083232810617</v>
      </c>
      <c r="EZ571" s="189">
        <v>70</v>
      </c>
      <c r="FA571" s="188">
        <v>64.085447263017357</v>
      </c>
      <c r="FB571" s="189">
        <v>48</v>
      </c>
      <c r="FC571" s="38">
        <f>VLOOKUP(A571,[10]Hoja15!$A$1:$D$63,4,0)</f>
        <v>27.639579878385849</v>
      </c>
      <c r="FD571" s="18">
        <f>VLOOKUP(A571,[10]Hoja15!$A$1:$D$63,2,0)</f>
        <v>1</v>
      </c>
      <c r="FE571" s="38">
        <f>VLOOKUP(A571,[10]Hoja16!$A$1:$D$88,4,0)</f>
        <v>82.91873963515755</v>
      </c>
      <c r="FF571" s="18">
        <f>VLOOKUP(A571,[10]Hoja16!$A$1:$D$88,2,0)</f>
        <v>3</v>
      </c>
      <c r="FG571" s="18">
        <v>0</v>
      </c>
      <c r="FH571" s="18">
        <v>0</v>
      </c>
      <c r="FI571" s="38">
        <f>VLOOKUP(A571,[10]Hoja18!$A$1:$D$40,4,0)</f>
        <v>55.279159756771698</v>
      </c>
      <c r="FJ571" s="18">
        <f>VLOOKUP(A571,[10]Hoja18!$A$1:$D$40,2,0)</f>
        <v>2</v>
      </c>
      <c r="FK571" s="38">
        <f>VLOOKUP(A571,[10]Hoja19!$A$1:$D$97,4,0)</f>
        <v>165.8374792703151</v>
      </c>
      <c r="FL571" s="18">
        <f>VLOOKUP(A571,[10]Hoja19!$A$1:$D$97,2,0)</f>
        <v>6</v>
      </c>
      <c r="FM571" s="38">
        <f>VLOOKUP(A571,[10]Hoja20!$A$1:$D$91,4,0)</f>
        <v>82.91873963515755</v>
      </c>
      <c r="FN571" s="18">
        <f>VLOOKUP(A571,[10]Hoja20!$A$1:$D$91,2,0)</f>
        <v>3</v>
      </c>
      <c r="FO571" s="38">
        <f>VLOOKUP(A571,[10]Hoja21!$A$1:$D$101,4,0)</f>
        <v>442.23327805417358</v>
      </c>
      <c r="FP571" s="18">
        <f>VLOOKUP(A571,[10]Hoja21!$A$1:$D$101,2,0)</f>
        <v>16</v>
      </c>
      <c r="FQ571" s="38">
        <v>55.28</v>
      </c>
      <c r="FR571" s="18">
        <v>2</v>
      </c>
      <c r="FS571" s="38">
        <f>VLOOKUP(A571,'[3]2019'!$A$8:$M$140,13,0)</f>
        <v>3.0030030030030028</v>
      </c>
      <c r="FT571" s="18">
        <f>VLOOKUP(A571,'[3]2019'!$A$8:$M$140,12,0)</f>
        <v>5</v>
      </c>
      <c r="FU571" s="38">
        <f>VLOOKUP(A571,'[3]2019'!$A$8:$O$140,15,0)</f>
        <v>2.688172043010753</v>
      </c>
      <c r="FV571" s="18">
        <f>VLOOKUP(A571,'[3]2019'!$A$8:$O$140,14,0)</f>
        <v>4</v>
      </c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</row>
    <row r="572" spans="1:243" s="11" customFormat="1" ht="12.75">
      <c r="A572" s="17" t="s">
        <v>1546</v>
      </c>
      <c r="B572" s="18" t="s">
        <v>1547</v>
      </c>
      <c r="C572" s="17" t="s">
        <v>730</v>
      </c>
      <c r="D572" s="25">
        <v>6</v>
      </c>
      <c r="E572" s="27">
        <v>2019</v>
      </c>
      <c r="F572" s="31"/>
      <c r="G572" s="194">
        <v>19624</v>
      </c>
      <c r="H572" s="194">
        <v>10130</v>
      </c>
      <c r="I572" s="194">
        <v>9494</v>
      </c>
      <c r="J572" s="202">
        <v>5</v>
      </c>
      <c r="K572" s="40">
        <f>VLOOKUP(A572,'[6]1.COBERTURA  DANE'!$B$7:$G$139,5,0)</f>
        <v>1007</v>
      </c>
      <c r="L572" s="26">
        <v>49.71</v>
      </c>
      <c r="M572" s="32">
        <v>10009</v>
      </c>
      <c r="N572" s="187">
        <v>2416</v>
      </c>
      <c r="O572" s="187">
        <v>1224</v>
      </c>
      <c r="P572" s="187">
        <v>1192</v>
      </c>
      <c r="Q572" s="196">
        <f>VLOOKUP($A572,[7]Hoja1!$A$1:$H$3750,6,0)</f>
        <v>2878</v>
      </c>
      <c r="R572" s="196">
        <f>VLOOKUP($A572,[7]Hoja1!$A$1:$H$3750,7,0)</f>
        <v>1458</v>
      </c>
      <c r="S572" s="196">
        <f>VLOOKUP($A572,[7]Hoja1!$A$1:$H$3750,8,0)</f>
        <v>1420</v>
      </c>
      <c r="T572" s="187">
        <v>2190</v>
      </c>
      <c r="U572" s="187">
        <v>1108</v>
      </c>
      <c r="V572" s="187">
        <v>1082</v>
      </c>
      <c r="W572" s="198">
        <f>VLOOKUP($A572,[7]Hoja1!$A$1:$K$3750,9,0)</f>
        <v>2520</v>
      </c>
      <c r="X572" s="198">
        <f>VLOOKUP($A572,[7]Hoja1!$A$1:$K$3750,10,0)</f>
        <v>1275</v>
      </c>
      <c r="Y572" s="198">
        <f>VLOOKUP($A572,[7]Hoja1!$A$1:$K$3750,11,0)</f>
        <v>1245</v>
      </c>
      <c r="Z572" s="187">
        <v>1893</v>
      </c>
      <c r="AA572" s="187">
        <v>960</v>
      </c>
      <c r="AB572" s="187">
        <v>933</v>
      </c>
      <c r="AC572" s="198">
        <f>VLOOKUP(A572,[7]Hoja1!$A$1:$Q$3765,12,0)</f>
        <v>2106</v>
      </c>
      <c r="AD572" s="198">
        <f>VLOOKUP($A572,[7]Hoja1!$A$1:$Q$3765,13,0)</f>
        <v>1072</v>
      </c>
      <c r="AE572" s="198">
        <f>VLOOKUP($A572,[7]Hoja1!$A$1:$Q$3750,14,0)</f>
        <v>1034</v>
      </c>
      <c r="AF572" s="187">
        <v>1620</v>
      </c>
      <c r="AG572" s="187">
        <v>826</v>
      </c>
      <c r="AH572" s="187">
        <v>794</v>
      </c>
      <c r="AI572" s="198">
        <f>VLOOKUP($A572,[7]Hoja1!$A$1:$Q$3750,15,0)</f>
        <v>3314</v>
      </c>
      <c r="AJ572" s="198">
        <f>VLOOKUP($A572,[7]Hoja1!$A$1:$Q$3750,16,0)</f>
        <v>1639</v>
      </c>
      <c r="AK572" s="198">
        <f>VLOOKUP($A572,[7]Hoja1!$A$1:$Q$3750,17,0)</f>
        <v>1675</v>
      </c>
      <c r="AL572" s="187">
        <v>1487</v>
      </c>
      <c r="AM572" s="187">
        <v>737</v>
      </c>
      <c r="AN572" s="187">
        <v>750</v>
      </c>
      <c r="AO572" s="31"/>
      <c r="AP572" s="31"/>
      <c r="AQ572" s="31"/>
      <c r="AR572" s="31"/>
      <c r="AS572" s="27"/>
      <c r="AT572" s="31"/>
      <c r="AU572" s="31"/>
      <c r="AV572" s="31"/>
      <c r="AW572" s="31"/>
      <c r="AX572" s="38">
        <f>VLOOKUP(A572,[2]INFANTIL!$A$8:$AE$140,31,0)</f>
        <v>14.084507042253522</v>
      </c>
      <c r="AY572" s="18">
        <f>VLOOKUP(A572,[2]INFANTIL!$A$8:$AE$140,30,0)</f>
        <v>3</v>
      </c>
      <c r="AZ572" s="199">
        <f>VLOOKUP(A572,'[3]2019'!$A$8:$E$140,5,0)</f>
        <v>1.6556291390728477</v>
      </c>
      <c r="BA572" s="23">
        <f>VLOOKUP(A572,'[3]2019'!$A$8:$F$140,4,0)</f>
        <v>4</v>
      </c>
      <c r="BB572" s="22">
        <f>VLOOKUP(A572,'[2]MATERNAS DIRECTAS'!$A$8:$AE$140,31,0)</f>
        <v>0</v>
      </c>
      <c r="BC572" s="23">
        <f>VLOOKUP(A572,'[2]MATERNAS DIRECTAS'!$A$8:$AE$140,30,0)</f>
        <v>0</v>
      </c>
      <c r="BD572" s="28">
        <v>0</v>
      </c>
      <c r="BE572" s="29">
        <v>0</v>
      </c>
      <c r="BF572" s="38">
        <f>VLOOKUP(A572,[8]Controles!$A$7:$P$139,12,0)</f>
        <v>10.328638497652582</v>
      </c>
      <c r="BG572" s="18">
        <f>VLOOKUP(A572,[8]Controles!$A$7:$L$139,11,0)</f>
        <v>22</v>
      </c>
      <c r="BH572" s="38">
        <f>VLOOKUP(A572,[8]Peso!$A$7:$D$139,4,0)</f>
        <v>4.6948356807511731</v>
      </c>
      <c r="BI572" s="18">
        <f>VLOOKUP(A572,[8]Peso!$A$7:$D$139,3,0)</f>
        <v>10</v>
      </c>
      <c r="BJ572" s="22">
        <f>VLOOKUP(A572,'[2]EDA &lt; 5AÑOS'!$A$8:$AE$140,31,0)</f>
        <v>0</v>
      </c>
      <c r="BK572" s="23">
        <f>VLOOKUP(A572,'[2]EDA &lt; 5AÑOS'!$A$8:$AE$140,30,0)</f>
        <v>0</v>
      </c>
      <c r="BL572" s="22">
        <f>VLOOKUP(A572,'[2]IRA &lt; 5AÑOS'!$A$8:$AE$140,31,0)</f>
        <v>41.390728476821195</v>
      </c>
      <c r="BM572" s="23">
        <f>VLOOKUP(A572,'[2]IRA &lt; 5AÑOS'!$A$8:$AE$140,30,0)</f>
        <v>1</v>
      </c>
      <c r="BN572" s="18">
        <v>0</v>
      </c>
      <c r="BO572" s="18">
        <v>0</v>
      </c>
      <c r="BP572" s="18">
        <v>0</v>
      </c>
      <c r="BQ572" s="18">
        <v>0</v>
      </c>
      <c r="BR572" s="37">
        <v>0</v>
      </c>
      <c r="BS572" s="26">
        <v>0</v>
      </c>
      <c r="BT572" s="18">
        <v>0</v>
      </c>
      <c r="BU572" s="18">
        <v>0</v>
      </c>
      <c r="BV572" s="201">
        <v>0.23050847457627119</v>
      </c>
      <c r="BW572" s="201">
        <v>0.97288135593220337</v>
      </c>
      <c r="BX572" s="201">
        <v>0.99322033898305084</v>
      </c>
      <c r="BY572" s="201">
        <v>0.97288135593220337</v>
      </c>
      <c r="BZ572" s="201">
        <v>1.0406779661016949</v>
      </c>
      <c r="CA572" s="201">
        <v>0.9278688524590164</v>
      </c>
      <c r="CB572" s="201">
        <v>0.96065573770491808</v>
      </c>
      <c r="CC572" s="18" t="str">
        <f>VLOOKUP(A572,[9]ESTADISTICAS_EN_EDUCACION_BASIC!$C$3:$AK$127,10,0)</f>
        <v>84.9</v>
      </c>
      <c r="CD572" s="18" t="str">
        <f>VLOOKUP(A572,[9]ESTADISTICAS_EN_EDUCACION_BASIC!$C$3:$AK$158,5,0)</f>
        <v>56.8</v>
      </c>
      <c r="CE572" s="18" t="str">
        <f>VLOOKUP(A572,[9]ESTADISTICAS_EN_EDUCACION_BASIC!$C$3:$AK$127,17,0)</f>
        <v>1.15</v>
      </c>
      <c r="CF572" s="24"/>
      <c r="CG572" s="24"/>
      <c r="CH572" s="20">
        <v>0</v>
      </c>
      <c r="CI572" s="21">
        <v>0</v>
      </c>
      <c r="CJ572" s="38">
        <f>VLOOKUP(A572,'[3]2019'!$A$8:$G$140,7,0)</f>
        <v>0</v>
      </c>
      <c r="CK572" s="18">
        <f>VLOOKUP(A572,'[3]2019'!$A$9:$G$140,6,0)</f>
        <v>0</v>
      </c>
      <c r="CL572" s="18">
        <v>0</v>
      </c>
      <c r="CM572" s="26">
        <v>0</v>
      </c>
      <c r="CN572" s="18">
        <v>0</v>
      </c>
      <c r="CO572" s="18">
        <v>0</v>
      </c>
      <c r="CP572" s="18">
        <v>0</v>
      </c>
      <c r="CQ572" s="18">
        <v>0</v>
      </c>
      <c r="CR572" s="18">
        <v>0</v>
      </c>
      <c r="CS572" s="26">
        <v>0</v>
      </c>
      <c r="CT572" s="18">
        <v>0</v>
      </c>
      <c r="CU572" s="18">
        <v>0</v>
      </c>
      <c r="CV572" s="18">
        <v>0</v>
      </c>
      <c r="CW572" s="18">
        <v>0</v>
      </c>
      <c r="CX572" s="18">
        <v>0</v>
      </c>
      <c r="CY572" s="18">
        <v>0</v>
      </c>
      <c r="CZ572" s="38">
        <v>0</v>
      </c>
      <c r="DA572" s="18">
        <v>0</v>
      </c>
      <c r="DB572" s="38">
        <f>VLOOKUP(A572,'[3]2019'!$A$8:$I$140,9,0)</f>
        <v>0</v>
      </c>
      <c r="DC572" s="18">
        <f>VLOOKUP(A572,'[3]2019'!$A$8:$I$140,8,0)</f>
        <v>0</v>
      </c>
      <c r="DD572" s="18" t="str">
        <f>VLOOKUP(A572,[9]ESTADISTICAS_EN_EDUCACION_BASIC!$C$3:$AK$127,11,0)</f>
        <v>140.4</v>
      </c>
      <c r="DE572" s="18" t="str">
        <f>VLOOKUP($A572,[9]ESTADISTICAS_EN_EDUCACION_BASIC!$C$3:$AK$127,6,0)</f>
        <v>103.9</v>
      </c>
      <c r="DF572" s="18" t="str">
        <f>VLOOKUP($A572,[9]ESTADISTICAS_EN_EDUCACION_BASIC!$C$3:$AK$127,18,0)</f>
        <v>2.49</v>
      </c>
      <c r="DG572" s="18" t="str">
        <f>VLOOKUP($A572,[9]ESTADISTICAS_EN_EDUCACION_BASIC!$C$3:$AK$127,28,0)</f>
        <v>4.8</v>
      </c>
      <c r="DH572" s="38">
        <v>0</v>
      </c>
      <c r="DI572" s="18">
        <v>0</v>
      </c>
      <c r="DJ572" s="38">
        <f>VLOOKUP(A572,'[10]AS 6 - 11'!$A$1:$D$84,4,0)</f>
        <v>119.04761904761907</v>
      </c>
      <c r="DK572" s="18">
        <f>VLOOKUP(A572,'[10]AS 6 - 11'!$A$1:$D$84,2,0)</f>
        <v>3</v>
      </c>
      <c r="DL572" s="18">
        <v>0</v>
      </c>
      <c r="DM572" s="18">
        <v>0</v>
      </c>
      <c r="DN572" s="38">
        <v>0</v>
      </c>
      <c r="DO572" s="18">
        <v>0</v>
      </c>
      <c r="DP572" s="38">
        <f>VLOOKUP(A572,[10]Hoja10!$A$1:$D$61,4,0)</f>
        <v>47.483380816714153</v>
      </c>
      <c r="DQ572" s="18">
        <f>VLOOKUP(A572,[10]Hoja10!$A$1:$D$61,2,0)</f>
        <v>1</v>
      </c>
      <c r="DR572" s="18">
        <v>0</v>
      </c>
      <c r="DS572" s="18">
        <v>0</v>
      </c>
      <c r="DT572" s="38">
        <f>VLOOKUP(A572,[10]Hoja12!$A$1:$D$41,4,0)</f>
        <v>47.483380816714153</v>
      </c>
      <c r="DU572" s="18">
        <f>VLOOKUP(A572,[10]Hoja12!$A$1:$D$41,2,0)</f>
        <v>1</v>
      </c>
      <c r="DV572" s="18">
        <v>0</v>
      </c>
      <c r="DW572" s="18">
        <v>0</v>
      </c>
      <c r="DX572" s="18">
        <v>0</v>
      </c>
      <c r="DY572" s="18">
        <v>0</v>
      </c>
      <c r="DZ572" s="188">
        <v>3.215434083601286</v>
      </c>
      <c r="EA572" s="189">
        <v>3</v>
      </c>
      <c r="EB572" s="188">
        <v>79.345088161209063</v>
      </c>
      <c r="EC572" s="189">
        <v>63</v>
      </c>
      <c r="ED572" s="38">
        <f>VLOOKUP(A572,'[3]2019'!$A$8:$K$140,11,0)</f>
        <v>1.8518518518518519</v>
      </c>
      <c r="EE572" s="18">
        <f>VLOOKUP(A572,'[3]2019'!$A$8:$K$140,10,0)</f>
        <v>3</v>
      </c>
      <c r="EF572" s="18" t="str">
        <f>VLOOKUP($A572,[9]ESTADISTICAS_EN_EDUCACION_BASIC!$C$3:$AK$127,11,0)</f>
        <v>140.4</v>
      </c>
      <c r="EG572" s="18" t="str">
        <f>VLOOKUP($A572,[9]ESTADISTICAS_EN_EDUCACION_BASIC!$C$3:$AK$127,7,0)</f>
        <v>53.2</v>
      </c>
      <c r="EH572" s="18" t="str">
        <f>VLOOKUP($A572,[9]ESTADISTICAS_EN_EDUCACION_BASIC!$C$3:$AK$127,18,0)</f>
        <v>2.49</v>
      </c>
      <c r="EI572" s="18" t="str">
        <f>VLOOKUP($A572,[9]ESTADISTICAS_EN_EDUCACION_BASIC!$C$3:$AK$127,29,0)</f>
        <v>8.5</v>
      </c>
      <c r="EJ572" s="31"/>
      <c r="EK572" s="31"/>
      <c r="EL572" s="18" t="str">
        <f>VLOOKUP($A572,[9]ESTADISTICAS_EN_EDUCACION_BASIC!$C$3:$AK$127,13,0)</f>
        <v>57.1</v>
      </c>
      <c r="EM572" s="18" t="str">
        <f>VLOOKUP($A572,[9]ESTADISTICAS_EN_EDUCACION_BASIC!$C$3:$AK$127,8,0)</f>
        <v>24.2</v>
      </c>
      <c r="EN572" s="18">
        <f>VLOOKUP($A572,[9]ESTADISTICAS_EN_EDUCACION_BASIC!$C$3:$AK$127,20,0)</f>
        <v>0</v>
      </c>
      <c r="EO572" s="18" t="str">
        <f>VLOOKUP($A572,[9]ESTADISTICAS_EN_EDUCACION_BASIC!$C$3:$AK$127,30,0)</f>
        <v>4.36</v>
      </c>
      <c r="EP572" s="18">
        <v>0</v>
      </c>
      <c r="EQ572" s="18">
        <v>0</v>
      </c>
      <c r="ER572" s="38">
        <f>VLOOKUP(A572,[10]Hoja3!$A$1:$D$89,4,0)</f>
        <v>237.41690408357073</v>
      </c>
      <c r="ES572" s="18">
        <f>VLOOKUP(A572,[10]Hoja3!$A$1:$D$89,2,0)</f>
        <v>5</v>
      </c>
      <c r="ET572" s="38">
        <f>VLOOKUP(A572,[10]Hoja5!$A$1:$D$76,4,0)</f>
        <v>47.483380816714153</v>
      </c>
      <c r="EU572" s="18">
        <v>1</v>
      </c>
      <c r="EV572" s="38">
        <v>0</v>
      </c>
      <c r="EW572" s="18">
        <v>0</v>
      </c>
      <c r="EX572" s="31"/>
      <c r="EY572" s="188">
        <v>73.333333333333329</v>
      </c>
      <c r="EZ572" s="189">
        <v>55</v>
      </c>
      <c r="FA572" s="188">
        <v>53.846153846153847</v>
      </c>
      <c r="FB572" s="189">
        <v>42</v>
      </c>
      <c r="FC572" s="38">
        <f>VLOOKUP(A572,[10]Hoja15!$A$1:$D$63,4,0)</f>
        <v>90.525045262522625</v>
      </c>
      <c r="FD572" s="18">
        <f>VLOOKUP(A572,[10]Hoja15!$A$1:$D$63,2,0)</f>
        <v>3</v>
      </c>
      <c r="FE572" s="38">
        <f>VLOOKUP(A572,[10]Hoja16!$A$1:$D$88,4,0)</f>
        <v>30.175015087507543</v>
      </c>
      <c r="FF572" s="18">
        <f>VLOOKUP(A572,[10]Hoja16!$A$1:$D$88,2,0)</f>
        <v>1</v>
      </c>
      <c r="FG572" s="18">
        <v>0</v>
      </c>
      <c r="FH572" s="18">
        <v>0</v>
      </c>
      <c r="FI572" s="18">
        <v>0</v>
      </c>
      <c r="FJ572" s="18">
        <v>0</v>
      </c>
      <c r="FK572" s="38">
        <f>VLOOKUP(A572,[10]Hoja19!$A$1:$D$97,4,0)</f>
        <v>120.70006035003017</v>
      </c>
      <c r="FL572" s="18">
        <f>VLOOKUP(A572,[10]Hoja19!$A$1:$D$97,2,0)</f>
        <v>4</v>
      </c>
      <c r="FM572" s="38">
        <v>120.7</v>
      </c>
      <c r="FN572" s="18">
        <v>4</v>
      </c>
      <c r="FO572" s="38">
        <f>VLOOKUP(A572,[10]Hoja21!$A$1:$D$101,4,0)</f>
        <v>331.92516596258298</v>
      </c>
      <c r="FP572" s="18">
        <f>VLOOKUP(A572,[10]Hoja21!$A$1:$D$101,2,0)</f>
        <v>11</v>
      </c>
      <c r="FQ572" s="38">
        <f>VLOOKUP(A572,[10]Hoja22!$A$1:$D$60,4,0)</f>
        <v>30.175015087507543</v>
      </c>
      <c r="FR572" s="18">
        <f>VLOOKUP(A572,[10]Hoja22!$A$1:$D$60,2,0)</f>
        <v>1</v>
      </c>
      <c r="FS572" s="38">
        <f>VLOOKUP(A572,'[3]2019'!$A$8:$M$140,13,0)</f>
        <v>0.67249495628782785</v>
      </c>
      <c r="FT572" s="18">
        <f>VLOOKUP(A572,'[3]2019'!$A$8:$M$140,12,0)</f>
        <v>1</v>
      </c>
      <c r="FU572" s="38">
        <f>VLOOKUP(A572,'[3]2019'!$A$8:$O$140,15,0)</f>
        <v>0.65876152832674573</v>
      </c>
      <c r="FV572" s="18">
        <f>VLOOKUP(A572,'[3]2019'!$A$8:$O$140,14,0)</f>
        <v>1</v>
      </c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31"/>
      <c r="GY572" s="31"/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31"/>
      <c r="HL572" s="31"/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31"/>
      <c r="HY572" s="31"/>
      <c r="HZ572" s="31"/>
      <c r="IA572" s="31"/>
      <c r="IB572" s="31"/>
      <c r="IC572" s="31"/>
      <c r="ID572" s="31"/>
      <c r="IE572" s="31"/>
      <c r="IF572" s="31"/>
      <c r="IG572" s="31"/>
      <c r="IH572" s="31"/>
      <c r="II572" s="31"/>
    </row>
    <row r="573" spans="1:243" s="11" customFormat="1" ht="12.75">
      <c r="A573" s="42" t="s">
        <v>1556</v>
      </c>
      <c r="B573" s="26" t="s">
        <v>1557</v>
      </c>
      <c r="C573" s="205" t="s">
        <v>675</v>
      </c>
      <c r="D573" s="25">
        <v>6</v>
      </c>
      <c r="E573" s="27">
        <v>2019</v>
      </c>
      <c r="F573" s="31"/>
      <c r="G573" s="194">
        <v>25210</v>
      </c>
      <c r="H573" s="194">
        <v>11606</v>
      </c>
      <c r="I573" s="194">
        <v>13604</v>
      </c>
      <c r="J573" s="200">
        <v>5.96</v>
      </c>
      <c r="K573" s="40">
        <f>VLOOKUP(A573,'[6]1.COBERTURA  DANE'!$B$7:$G$139,5,0)</f>
        <v>1922</v>
      </c>
      <c r="L573" s="26">
        <v>70.73</v>
      </c>
      <c r="M573" s="32">
        <v>22820</v>
      </c>
      <c r="N573" s="187">
        <v>3174</v>
      </c>
      <c r="O573" s="187">
        <v>1658</v>
      </c>
      <c r="P573" s="187">
        <v>1516</v>
      </c>
      <c r="Q573" s="196">
        <f>VLOOKUP($A573,[7]Hoja1!$A$1:$H$3750,6,0)</f>
        <v>3790</v>
      </c>
      <c r="R573" s="196">
        <f>VLOOKUP($A573,[7]Hoja1!$A$1:$H$3750,7,0)</f>
        <v>1979</v>
      </c>
      <c r="S573" s="196">
        <f>VLOOKUP($A573,[7]Hoja1!$A$1:$H$3750,8,0)</f>
        <v>1811</v>
      </c>
      <c r="T573" s="187">
        <v>2983</v>
      </c>
      <c r="U573" s="187">
        <v>1549</v>
      </c>
      <c r="V573" s="187">
        <v>1434</v>
      </c>
      <c r="W573" s="198">
        <f>VLOOKUP($A573,[7]Hoja1!$A$1:$K$3750,9,0)</f>
        <v>3488</v>
      </c>
      <c r="X573" s="198">
        <f>VLOOKUP($A573,[7]Hoja1!$A$1:$K$3750,10,0)</f>
        <v>1805</v>
      </c>
      <c r="Y573" s="198">
        <f>VLOOKUP($A573,[7]Hoja1!$A$1:$K$3750,11,0)</f>
        <v>1683</v>
      </c>
      <c r="Z573" s="187">
        <v>2717</v>
      </c>
      <c r="AA573" s="187">
        <v>1393</v>
      </c>
      <c r="AB573" s="187">
        <v>1324</v>
      </c>
      <c r="AC573" s="198">
        <f>VLOOKUP(A573,[7]Hoja1!$A$1:$Q$3765,12,0)</f>
        <v>3076</v>
      </c>
      <c r="AD573" s="198">
        <f>VLOOKUP($A573,[7]Hoja1!$A$1:$Q$3765,13,0)</f>
        <v>1564</v>
      </c>
      <c r="AE573" s="198">
        <f>VLOOKUP($A573,[7]Hoja1!$A$1:$Q$3750,14,0)</f>
        <v>1512</v>
      </c>
      <c r="AF573" s="187">
        <v>2375</v>
      </c>
      <c r="AG573" s="187">
        <v>1189</v>
      </c>
      <c r="AH573" s="187">
        <v>1186</v>
      </c>
      <c r="AI573" s="198">
        <f>VLOOKUP($A573,[7]Hoja1!$A$1:$Q$3750,15,0)</f>
        <v>4502</v>
      </c>
      <c r="AJ573" s="198">
        <f>VLOOKUP($A573,[7]Hoja1!$A$1:$Q$3750,16,0)</f>
        <v>2156</v>
      </c>
      <c r="AK573" s="198">
        <f>VLOOKUP($A573,[7]Hoja1!$A$1:$Q$3750,17,0)</f>
        <v>2346</v>
      </c>
      <c r="AL573" s="187">
        <v>2049</v>
      </c>
      <c r="AM573" s="187">
        <v>979</v>
      </c>
      <c r="AN573" s="187">
        <v>1070</v>
      </c>
      <c r="AO573" s="31"/>
      <c r="AP573" s="31"/>
      <c r="AQ573" s="31"/>
      <c r="AR573" s="31"/>
      <c r="AS573" s="27"/>
      <c r="AT573" s="31"/>
      <c r="AU573" s="31"/>
      <c r="AV573" s="31"/>
      <c r="AW573" s="31"/>
      <c r="AX573" s="38">
        <f>VLOOKUP(A573,[2]INFANTIL!$A$8:$AE$140,31,0)</f>
        <v>12.853470437017995</v>
      </c>
      <c r="AY573" s="18">
        <f>VLOOKUP(A573,[2]INFANTIL!$A$8:$AE$140,30,0)</f>
        <v>5</v>
      </c>
      <c r="AZ573" s="199">
        <f>VLOOKUP(A573,'[3]2019'!$A$8:$E$140,5,0)</f>
        <v>2.2054190296156269</v>
      </c>
      <c r="BA573" s="23">
        <f>VLOOKUP(A573,'[3]2019'!$A$8:$F$140,4,0)</f>
        <v>7</v>
      </c>
      <c r="BB573" s="22">
        <f>VLOOKUP(A573,'[2]MATERNAS DIRECTAS'!$A$8:$AE$140,31,0)</f>
        <v>0</v>
      </c>
      <c r="BC573" s="23">
        <f>VLOOKUP(A573,'[2]MATERNAS DIRECTAS'!$A$8:$AE$140,30,0)</f>
        <v>0</v>
      </c>
      <c r="BD573" s="28">
        <v>0</v>
      </c>
      <c r="BE573" s="29">
        <v>0</v>
      </c>
      <c r="BF573" s="38">
        <f>VLOOKUP(A573,[8]Controles!$A$7:$P$139,12,0)</f>
        <v>12.339331619537274</v>
      </c>
      <c r="BG573" s="18">
        <f>VLOOKUP(A573,[8]Controles!$A$7:$L$139,11,0)</f>
        <v>48</v>
      </c>
      <c r="BH573" s="38">
        <f>VLOOKUP(A573,[8]Peso!$A$7:$D$139,4,0)</f>
        <v>8.4832904884318765</v>
      </c>
      <c r="BI573" s="18">
        <f>VLOOKUP(A573,[8]Peso!$A$7:$D$139,3,0)</f>
        <v>33</v>
      </c>
      <c r="BJ573" s="22">
        <f>VLOOKUP(A573,'[2]EDA &lt; 5AÑOS'!$A$8:$AE$140,31,0)</f>
        <v>0</v>
      </c>
      <c r="BK573" s="23">
        <f>VLOOKUP(A573,'[2]EDA &lt; 5AÑOS'!$A$8:$AE$140,30,0)</f>
        <v>0</v>
      </c>
      <c r="BL573" s="22">
        <f>VLOOKUP(A573,'[2]IRA &lt; 5AÑOS'!$A$8:$AE$140,31,0)</f>
        <v>31.505986137366101</v>
      </c>
      <c r="BM573" s="23">
        <f>VLOOKUP(A573,'[2]IRA &lt; 5AÑOS'!$A$8:$AE$140,30,0)</f>
        <v>1</v>
      </c>
      <c r="BN573" s="18">
        <v>0</v>
      </c>
      <c r="BO573" s="18">
        <v>0</v>
      </c>
      <c r="BP573" s="27">
        <v>31.76</v>
      </c>
      <c r="BQ573" s="27">
        <v>1</v>
      </c>
      <c r="BR573" s="37" t="e">
        <f>VLOOKUP(A573,'2015 - 2019'!$C$28:$K$584,9,0)</f>
        <v>#N/A</v>
      </c>
      <c r="BS573" s="26">
        <v>1</v>
      </c>
      <c r="BT573" s="18">
        <v>0</v>
      </c>
      <c r="BU573" s="18">
        <v>0</v>
      </c>
      <c r="BV573" s="201">
        <v>0.34375</v>
      </c>
      <c r="BW573" s="201">
        <v>0.9732142857142857</v>
      </c>
      <c r="BX573" s="201">
        <v>0.9151785714285714</v>
      </c>
      <c r="BY573" s="201">
        <v>0.9799107142857143</v>
      </c>
      <c r="BZ573" s="201">
        <v>1.0200892857142858</v>
      </c>
      <c r="CA573" s="201">
        <v>0.82515991471215355</v>
      </c>
      <c r="CB573" s="201">
        <v>0.99147121535181237</v>
      </c>
      <c r="CC573" s="18" t="str">
        <f>VLOOKUP(A573,[9]ESTADISTICAS_EN_EDUCACION_BASIC!$C$3:$AK$127,10,0)</f>
        <v>97.2</v>
      </c>
      <c r="CD573" s="18" t="str">
        <f>VLOOKUP(A573,[9]ESTADISTICAS_EN_EDUCACION_BASIC!$C$3:$AK$158,5,0)</f>
        <v>81.1</v>
      </c>
      <c r="CE573" s="18" t="str">
        <f>VLOOKUP(A573,[9]ESTADISTICAS_EN_EDUCACION_BASIC!$C$3:$AK$127,17,0)</f>
        <v>1.42</v>
      </c>
      <c r="CF573" s="24"/>
      <c r="CG573" s="24"/>
      <c r="CH573" s="20">
        <v>0</v>
      </c>
      <c r="CI573" s="21">
        <v>0</v>
      </c>
      <c r="CJ573" s="38">
        <f>VLOOKUP(A573,'[3]2019'!$A$8:$G$140,7,0)</f>
        <v>0.33523298692591352</v>
      </c>
      <c r="CK573" s="18">
        <f>VLOOKUP(A573,'[3]2019'!$A$9:$G$140,6,0)</f>
        <v>1</v>
      </c>
      <c r="CL573" s="18">
        <v>0</v>
      </c>
      <c r="CM573" s="26">
        <v>0</v>
      </c>
      <c r="CN573" s="18">
        <v>0</v>
      </c>
      <c r="CO573" s="18">
        <v>0</v>
      </c>
      <c r="CP573" s="18">
        <v>0</v>
      </c>
      <c r="CQ573" s="18">
        <v>0</v>
      </c>
      <c r="CR573" s="18">
        <v>0</v>
      </c>
      <c r="CS573" s="26">
        <v>0</v>
      </c>
      <c r="CT573" s="18">
        <v>0</v>
      </c>
      <c r="CU573" s="18">
        <v>0</v>
      </c>
      <c r="CV573" s="18">
        <v>0</v>
      </c>
      <c r="CW573" s="18">
        <v>0</v>
      </c>
      <c r="CX573" s="18">
        <v>0</v>
      </c>
      <c r="CY573" s="18">
        <v>0</v>
      </c>
      <c r="CZ573" s="38">
        <v>0</v>
      </c>
      <c r="DA573" s="18">
        <v>0</v>
      </c>
      <c r="DB573" s="38">
        <f>VLOOKUP(A573,'[3]2019'!$A$8:$I$140,9,0)</f>
        <v>0.36805299963194699</v>
      </c>
      <c r="DC573" s="18">
        <f>VLOOKUP(A573,'[3]2019'!$A$8:$I$140,8,0)</f>
        <v>1</v>
      </c>
      <c r="DD573" s="18" t="str">
        <f>VLOOKUP(A573,[9]ESTADISTICAS_EN_EDUCACION_BASIC!$C$3:$AK$127,11,0)</f>
        <v>144.5</v>
      </c>
      <c r="DE573" s="18" t="str">
        <f>VLOOKUP($A573,[9]ESTADISTICAS_EN_EDUCACION_BASIC!$C$3:$AK$127,6,0)</f>
        <v>106.9</v>
      </c>
      <c r="DF573" s="18" t="str">
        <f>VLOOKUP($A573,[9]ESTADISTICAS_EN_EDUCACION_BASIC!$C$3:$AK$127,18,0)</f>
        <v>1.72</v>
      </c>
      <c r="DG573" s="18">
        <f>VLOOKUP($A573,[9]ESTADISTICAS_EN_EDUCACION_BASIC!$C$3:$AK$127,28,0)</f>
        <v>0</v>
      </c>
      <c r="DH573" s="38">
        <v>0</v>
      </c>
      <c r="DI573" s="18">
        <v>0</v>
      </c>
      <c r="DJ573" s="38">
        <v>0</v>
      </c>
      <c r="DK573" s="18">
        <v>0</v>
      </c>
      <c r="DL573" s="18">
        <v>0</v>
      </c>
      <c r="DM573" s="18">
        <v>0</v>
      </c>
      <c r="DN573" s="38">
        <v>0</v>
      </c>
      <c r="DO573" s="18">
        <v>0</v>
      </c>
      <c r="DP573" s="18">
        <v>0</v>
      </c>
      <c r="DQ573" s="18">
        <v>0</v>
      </c>
      <c r="DR573" s="18">
        <v>0</v>
      </c>
      <c r="DS573" s="18">
        <v>0</v>
      </c>
      <c r="DT573" s="18">
        <v>0</v>
      </c>
      <c r="DU573" s="18">
        <v>0</v>
      </c>
      <c r="DV573" s="18">
        <v>0</v>
      </c>
      <c r="DW573" s="18">
        <v>0</v>
      </c>
      <c r="DX573" s="18">
        <v>0</v>
      </c>
      <c r="DY573" s="18">
        <v>0</v>
      </c>
      <c r="DZ573" s="188">
        <v>9.0634441087613293</v>
      </c>
      <c r="EA573" s="189">
        <v>12</v>
      </c>
      <c r="EB573" s="188">
        <v>102.86677908937605</v>
      </c>
      <c r="EC573" s="189">
        <v>122</v>
      </c>
      <c r="ED573" s="38">
        <f>VLOOKUP(A573,'[3]2019'!$A$8:$K$140,11,0)</f>
        <v>3.3684210526315792</v>
      </c>
      <c r="EE573" s="18">
        <f>VLOOKUP(A573,'[3]2019'!$A$8:$K$140,10,0)</f>
        <v>8</v>
      </c>
      <c r="EF573" s="18" t="str">
        <f>VLOOKUP($A573,[9]ESTADISTICAS_EN_EDUCACION_BASIC!$C$3:$AK$127,11,0)</f>
        <v>144.5</v>
      </c>
      <c r="EG573" s="18" t="str">
        <f>VLOOKUP($A573,[9]ESTADISTICAS_EN_EDUCACION_BASIC!$C$3:$AK$127,7,0)</f>
        <v>58.9</v>
      </c>
      <c r="EH573" s="18" t="str">
        <f>VLOOKUP($A573,[9]ESTADISTICAS_EN_EDUCACION_BASIC!$C$3:$AK$127,18,0)</f>
        <v>1.72</v>
      </c>
      <c r="EI573" s="18">
        <f>VLOOKUP($A573,[9]ESTADISTICAS_EN_EDUCACION_BASIC!$C$3:$AK$127,29,0)</f>
        <v>0</v>
      </c>
      <c r="EJ573" s="31"/>
      <c r="EK573" s="31"/>
      <c r="EL573" s="18" t="str">
        <f>VLOOKUP($A573,[9]ESTADISTICAS_EN_EDUCACION_BASIC!$C$3:$AK$127,13,0)</f>
        <v>41.6</v>
      </c>
      <c r="EM573" s="18" t="str">
        <f>VLOOKUP($A573,[9]ESTADISTICAS_EN_EDUCACION_BASIC!$C$3:$AK$127,8,0)</f>
        <v>20.2</v>
      </c>
      <c r="EN573" s="18" t="str">
        <f>VLOOKUP($A573,[9]ESTADISTICAS_EN_EDUCACION_BASIC!$C$3:$AK$127,20,0)</f>
        <v>1.98</v>
      </c>
      <c r="EO573" s="18" t="str">
        <f>VLOOKUP($A573,[9]ESTADISTICAS_EN_EDUCACION_BASIC!$C$3:$AK$127,30,0)</f>
        <v>0.79</v>
      </c>
      <c r="EP573" s="18">
        <v>0</v>
      </c>
      <c r="EQ573" s="18">
        <v>0</v>
      </c>
      <c r="ER573" s="38">
        <f>VLOOKUP(A573,[10]Hoja3!$A$1:$D$89,4,0)</f>
        <v>32.509752925877763</v>
      </c>
      <c r="ES573" s="18">
        <f>VLOOKUP(A573,[10]Hoja3!$A$1:$D$89,2,0)</f>
        <v>1</v>
      </c>
      <c r="ET573" s="38">
        <v>0</v>
      </c>
      <c r="EU573" s="18">
        <v>0</v>
      </c>
      <c r="EV573" s="38">
        <v>0</v>
      </c>
      <c r="EW573" s="18">
        <v>0</v>
      </c>
      <c r="EX573" s="31"/>
      <c r="EY573" s="188">
        <v>106.54205607476635</v>
      </c>
      <c r="EZ573" s="189">
        <v>114</v>
      </c>
      <c r="FA573" s="188">
        <v>78.201368523949171</v>
      </c>
      <c r="FB573" s="189">
        <v>80</v>
      </c>
      <c r="FC573" s="18">
        <v>0</v>
      </c>
      <c r="FD573" s="18">
        <v>0</v>
      </c>
      <c r="FE573" s="38">
        <f>VLOOKUP(A573,[10]Hoja16!$A$1:$D$88,4,0)</f>
        <v>22.21235006663705</v>
      </c>
      <c r="FF573" s="18">
        <f>VLOOKUP(A573,[10]Hoja16!$A$1:$D$88,2,0)</f>
        <v>1</v>
      </c>
      <c r="FG573" s="18">
        <v>0</v>
      </c>
      <c r="FH573" s="18">
        <v>0</v>
      </c>
      <c r="FI573" s="18">
        <v>0</v>
      </c>
      <c r="FJ573" s="18">
        <v>0</v>
      </c>
      <c r="FK573" s="38">
        <f>VLOOKUP(A573,[10]Hoja19!$A$1:$D$97,4,0)</f>
        <v>22.21235006663705</v>
      </c>
      <c r="FL573" s="18">
        <f>VLOOKUP(A573,[10]Hoja19!$A$1:$D$97,2,0)</f>
        <v>1</v>
      </c>
      <c r="FM573" s="38">
        <f>VLOOKUP(A573,[10]Hoja20!$A$1:$D$91,4,0)</f>
        <v>22.21235006663705</v>
      </c>
      <c r="FN573" s="18">
        <f>VLOOKUP(A573,[10]Hoja20!$A$1:$D$91,2,0)</f>
        <v>1</v>
      </c>
      <c r="FO573" s="38">
        <f>VLOOKUP(A573,[10]Hoja21!$A$1:$D$101,4,0)</f>
        <v>22.21235006663705</v>
      </c>
      <c r="FP573" s="18">
        <f>VLOOKUP(A573,[10]Hoja21!$A$1:$D$101,2,0)</f>
        <v>1</v>
      </c>
      <c r="FQ573" s="38">
        <v>0</v>
      </c>
      <c r="FR573" s="18">
        <v>0</v>
      </c>
      <c r="FS573" s="38">
        <f>VLOOKUP(A573,'[3]2019'!$A$8:$M$140,13,0)</f>
        <v>2.9282576866764276</v>
      </c>
      <c r="FT573" s="18">
        <f>VLOOKUP(A573,'[3]2019'!$A$8:$M$140,12,0)</f>
        <v>6</v>
      </c>
      <c r="FU573" s="38">
        <f>VLOOKUP(A573,'[3]2019'!$A$8:$O$140,15,0)</f>
        <v>3.0927835051546388</v>
      </c>
      <c r="FV573" s="18">
        <f>VLOOKUP(A573,'[3]2019'!$A$8:$O$140,14,0)</f>
        <v>6</v>
      </c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</row>
  </sheetData>
  <conditionalFormatting sqref="B4:B128">
    <cfRule type="duplicateValues" dxfId="15" priority="8"/>
  </conditionalFormatting>
  <conditionalFormatting sqref="B130:B254">
    <cfRule type="duplicateValues" dxfId="14" priority="7"/>
  </conditionalFormatting>
  <conditionalFormatting sqref="A227">
    <cfRule type="cellIs" dxfId="13" priority="6" stopIfTrue="1" operator="equal">
      <formula>0</formula>
    </cfRule>
  </conditionalFormatting>
  <conditionalFormatting sqref="A229">
    <cfRule type="cellIs" dxfId="12" priority="5" stopIfTrue="1" operator="equal">
      <formula>0</formula>
    </cfRule>
  </conditionalFormatting>
  <conditionalFormatting sqref="B256:B380">
    <cfRule type="duplicateValues" dxfId="11" priority="4"/>
  </conditionalFormatting>
  <conditionalFormatting sqref="B382:B447">
    <cfRule type="duplicateValues" dxfId="10" priority="3"/>
  </conditionalFormatting>
  <conditionalFormatting sqref="GV422:GV447 GV382:GV420">
    <cfRule type="duplicateValues" dxfId="9" priority="2"/>
  </conditionalFormatting>
  <conditionalFormatting sqref="B449:B573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T128"/>
  <sheetViews>
    <sheetView workbookViewId="0">
      <selection activeCell="B1" sqref="B1"/>
    </sheetView>
  </sheetViews>
  <sheetFormatPr defaultColWidth="11.42578125" defaultRowHeight="15"/>
  <sheetData>
    <row r="1" spans="1:410" ht="108">
      <c r="A1" s="14" t="s">
        <v>0</v>
      </c>
      <c r="B1" s="14" t="s">
        <v>3998</v>
      </c>
      <c r="C1" s="14" t="s">
        <v>2</v>
      </c>
      <c r="D1" s="14" t="s">
        <v>3</v>
      </c>
      <c r="E1" s="14" t="s">
        <v>4</v>
      </c>
      <c r="F1" s="14" t="s">
        <v>3999</v>
      </c>
      <c r="G1" s="14" t="s">
        <v>4000</v>
      </c>
      <c r="H1" s="14" t="s">
        <v>7</v>
      </c>
      <c r="I1" s="14" t="s">
        <v>8</v>
      </c>
      <c r="J1" s="14" t="s">
        <v>4001</v>
      </c>
      <c r="K1" s="14" t="s">
        <v>4002</v>
      </c>
      <c r="L1" s="14" t="s">
        <v>4003</v>
      </c>
      <c r="M1" s="14" t="s">
        <v>4004</v>
      </c>
      <c r="N1" s="14" t="s">
        <v>4005</v>
      </c>
      <c r="O1" s="14" t="s">
        <v>4006</v>
      </c>
      <c r="P1" s="14" t="s">
        <v>4007</v>
      </c>
      <c r="Q1" s="14" t="s">
        <v>4008</v>
      </c>
      <c r="R1" s="14" t="s">
        <v>4009</v>
      </c>
      <c r="S1" s="14" t="s">
        <v>4010</v>
      </c>
      <c r="T1" s="14" t="s">
        <v>4011</v>
      </c>
      <c r="U1" s="14" t="s">
        <v>4012</v>
      </c>
      <c r="V1" s="14" t="s">
        <v>4013</v>
      </c>
      <c r="W1" s="14" t="s">
        <v>4014</v>
      </c>
      <c r="X1" s="14" t="s">
        <v>4015</v>
      </c>
      <c r="Y1" s="14" t="s">
        <v>4016</v>
      </c>
      <c r="Z1" s="14" t="s">
        <v>4017</v>
      </c>
      <c r="AA1" s="14" t="s">
        <v>4018</v>
      </c>
      <c r="AB1" s="14" t="s">
        <v>4019</v>
      </c>
      <c r="AC1" s="14" t="s">
        <v>4020</v>
      </c>
      <c r="AD1" s="14" t="s">
        <v>4021</v>
      </c>
      <c r="AE1" s="14" t="s">
        <v>4022</v>
      </c>
      <c r="AF1" s="14" t="s">
        <v>4023</v>
      </c>
      <c r="AG1" s="14" t="s">
        <v>4024</v>
      </c>
      <c r="AH1" s="14" t="s">
        <v>4025</v>
      </c>
      <c r="AI1" s="14" t="s">
        <v>4026</v>
      </c>
      <c r="AJ1" s="14" t="s">
        <v>4027</v>
      </c>
      <c r="AK1" s="14" t="s">
        <v>4028</v>
      </c>
      <c r="AL1" s="14" t="s">
        <v>4029</v>
      </c>
      <c r="AM1" s="14" t="s">
        <v>4030</v>
      </c>
      <c r="AN1" s="14" t="s">
        <v>4031</v>
      </c>
      <c r="AO1" s="14" t="s">
        <v>4032</v>
      </c>
      <c r="AP1" s="14" t="s">
        <v>4033</v>
      </c>
      <c r="AQ1" s="14" t="s">
        <v>4034</v>
      </c>
      <c r="AR1" s="14" t="s">
        <v>4035</v>
      </c>
      <c r="AS1" s="14" t="s">
        <v>4036</v>
      </c>
      <c r="AT1" s="14" t="s">
        <v>4037</v>
      </c>
      <c r="AU1" s="14" t="s">
        <v>4038</v>
      </c>
      <c r="AV1" s="14" t="s">
        <v>4039</v>
      </c>
      <c r="AW1" s="14" t="s">
        <v>4040</v>
      </c>
      <c r="AX1" s="43" t="s">
        <v>4041</v>
      </c>
      <c r="AY1" s="43" t="s">
        <v>4042</v>
      </c>
      <c r="AZ1" s="14" t="s">
        <v>4043</v>
      </c>
      <c r="BA1" s="14" t="s">
        <v>4044</v>
      </c>
      <c r="BB1" s="14" t="s">
        <v>4045</v>
      </c>
      <c r="BC1" s="14" t="s">
        <v>4046</v>
      </c>
      <c r="BD1" s="14" t="s">
        <v>4047</v>
      </c>
      <c r="BE1" s="14" t="s">
        <v>4048</v>
      </c>
      <c r="BF1" s="14" t="s">
        <v>4049</v>
      </c>
      <c r="BG1" s="14" t="s">
        <v>4050</v>
      </c>
      <c r="BH1" s="14" t="s">
        <v>4051</v>
      </c>
      <c r="BI1" s="14" t="s">
        <v>4052</v>
      </c>
      <c r="BJ1" s="14" t="s">
        <v>4053</v>
      </c>
      <c r="BK1" s="14" t="s">
        <v>4054</v>
      </c>
      <c r="BL1" s="14" t="s">
        <v>4055</v>
      </c>
      <c r="BM1" s="14" t="s">
        <v>4056</v>
      </c>
      <c r="BN1" s="14" t="s">
        <v>4057</v>
      </c>
      <c r="BO1" s="14" t="s">
        <v>4058</v>
      </c>
      <c r="BP1" s="14" t="s">
        <v>4059</v>
      </c>
      <c r="BQ1" s="14" t="s">
        <v>4060</v>
      </c>
      <c r="BR1" s="14" t="s">
        <v>4061</v>
      </c>
      <c r="BS1" s="14" t="s">
        <v>4062</v>
      </c>
      <c r="BT1" s="14" t="s">
        <v>4063</v>
      </c>
      <c r="BU1" s="14" t="s">
        <v>4064</v>
      </c>
      <c r="BV1" s="44" t="s">
        <v>4065</v>
      </c>
      <c r="BW1" s="14" t="s">
        <v>4066</v>
      </c>
      <c r="BX1" s="14" t="s">
        <v>4067</v>
      </c>
      <c r="BY1" s="14" t="s">
        <v>4068</v>
      </c>
      <c r="BZ1" s="14" t="s">
        <v>4069</v>
      </c>
      <c r="CA1" s="14" t="s">
        <v>4070</v>
      </c>
      <c r="CB1" s="14" t="s">
        <v>4071</v>
      </c>
      <c r="CC1" s="14" t="s">
        <v>4072</v>
      </c>
      <c r="CD1" s="14" t="s">
        <v>4073</v>
      </c>
      <c r="CE1" s="14" t="s">
        <v>4074</v>
      </c>
      <c r="CF1" s="14" t="s">
        <v>4075</v>
      </c>
      <c r="CG1" s="14" t="s">
        <v>4076</v>
      </c>
      <c r="CH1" s="14" t="s">
        <v>4077</v>
      </c>
      <c r="CI1" s="14" t="s">
        <v>4078</v>
      </c>
      <c r="CJ1" s="14" t="s">
        <v>4079</v>
      </c>
      <c r="CK1" s="14" t="s">
        <v>4080</v>
      </c>
      <c r="CL1" s="14" t="s">
        <v>4081</v>
      </c>
      <c r="CM1" s="14" t="s">
        <v>4082</v>
      </c>
      <c r="CN1" s="14" t="s">
        <v>4083</v>
      </c>
      <c r="CO1" s="14" t="s">
        <v>4084</v>
      </c>
      <c r="CP1" s="14" t="s">
        <v>4085</v>
      </c>
      <c r="CQ1" s="14" t="s">
        <v>4086</v>
      </c>
      <c r="CR1" s="14" t="s">
        <v>4087</v>
      </c>
      <c r="CS1" s="14" t="s">
        <v>4088</v>
      </c>
      <c r="CT1" s="81" t="s">
        <v>4089</v>
      </c>
      <c r="CU1" s="81" t="s">
        <v>4090</v>
      </c>
      <c r="CV1" s="14" t="s">
        <v>4091</v>
      </c>
      <c r="CW1" s="14" t="s">
        <v>4092</v>
      </c>
      <c r="CX1" s="14" t="s">
        <v>4093</v>
      </c>
      <c r="CY1" s="14" t="s">
        <v>4094</v>
      </c>
      <c r="CZ1" s="81" t="s">
        <v>4095</v>
      </c>
      <c r="DA1" s="81" t="s">
        <v>4096</v>
      </c>
      <c r="DB1" s="14" t="s">
        <v>4097</v>
      </c>
      <c r="DC1" s="14" t="s">
        <v>4098</v>
      </c>
      <c r="DD1" s="14" t="s">
        <v>4099</v>
      </c>
      <c r="DE1" s="14" t="s">
        <v>4100</v>
      </c>
      <c r="DF1" s="14" t="s">
        <v>4101</v>
      </c>
      <c r="DG1" s="14" t="s">
        <v>4102</v>
      </c>
      <c r="DH1" s="14" t="s">
        <v>4103</v>
      </c>
      <c r="DI1" s="14" t="s">
        <v>4104</v>
      </c>
      <c r="DJ1" s="14" t="s">
        <v>4105</v>
      </c>
      <c r="DK1" s="14" t="s">
        <v>4106</v>
      </c>
      <c r="DL1" s="14" t="s">
        <v>4107</v>
      </c>
      <c r="DM1" s="14" t="s">
        <v>4108</v>
      </c>
      <c r="DN1" s="14" t="s">
        <v>4109</v>
      </c>
      <c r="DO1" s="14" t="s">
        <v>4110</v>
      </c>
      <c r="DP1" s="14" t="s">
        <v>4111</v>
      </c>
      <c r="DQ1" s="14" t="s">
        <v>4112</v>
      </c>
      <c r="DR1" s="14" t="s">
        <v>4113</v>
      </c>
      <c r="DS1" s="14" t="s">
        <v>4114</v>
      </c>
      <c r="DT1" s="14" t="s">
        <v>4115</v>
      </c>
      <c r="DU1" s="14" t="s">
        <v>4116</v>
      </c>
      <c r="DV1" s="14" t="s">
        <v>4117</v>
      </c>
      <c r="DW1" s="14" t="s">
        <v>4118</v>
      </c>
      <c r="DX1" s="14" t="s">
        <v>4119</v>
      </c>
      <c r="DY1" s="139" t="s">
        <v>4120</v>
      </c>
      <c r="DZ1" s="14" t="s">
        <v>4121</v>
      </c>
      <c r="EA1" s="14" t="s">
        <v>4122</v>
      </c>
      <c r="EB1" s="14" t="s">
        <v>4123</v>
      </c>
      <c r="EC1" s="14" t="s">
        <v>4124</v>
      </c>
      <c r="ED1" s="14" t="s">
        <v>4125</v>
      </c>
      <c r="EE1" s="14" t="s">
        <v>4126</v>
      </c>
      <c r="EF1" s="14" t="s">
        <v>4127</v>
      </c>
      <c r="EG1" s="14" t="s">
        <v>4128</v>
      </c>
      <c r="EH1" s="14" t="s">
        <v>4129</v>
      </c>
      <c r="EI1" s="14" t="s">
        <v>4130</v>
      </c>
      <c r="EJ1" s="14" t="s">
        <v>4131</v>
      </c>
      <c r="EK1" s="14" t="s">
        <v>4132</v>
      </c>
      <c r="EL1" s="14" t="s">
        <v>4133</v>
      </c>
      <c r="EM1" s="14" t="s">
        <v>4134</v>
      </c>
      <c r="EN1" s="14" t="s">
        <v>4135</v>
      </c>
      <c r="EO1" s="14" t="s">
        <v>4136</v>
      </c>
      <c r="EP1" s="14" t="s">
        <v>4137</v>
      </c>
      <c r="EQ1" s="14" t="s">
        <v>4138</v>
      </c>
      <c r="ER1" s="14" t="s">
        <v>4139</v>
      </c>
      <c r="ES1" s="14" t="s">
        <v>4140</v>
      </c>
      <c r="ET1" s="14" t="s">
        <v>4141</v>
      </c>
      <c r="EU1" s="14" t="s">
        <v>4142</v>
      </c>
      <c r="EV1" s="14" t="s">
        <v>4143</v>
      </c>
      <c r="EW1" s="14" t="s">
        <v>4144</v>
      </c>
      <c r="EX1" s="14" t="s">
        <v>4145</v>
      </c>
      <c r="EY1" s="14" t="s">
        <v>4146</v>
      </c>
      <c r="EZ1" s="14" t="s">
        <v>4147</v>
      </c>
      <c r="FA1" s="14" t="s">
        <v>4148</v>
      </c>
      <c r="FB1" s="14" t="s">
        <v>4149</v>
      </c>
      <c r="FC1" s="14" t="s">
        <v>4150</v>
      </c>
      <c r="FD1" s="14" t="s">
        <v>4151</v>
      </c>
      <c r="FE1" s="14" t="s">
        <v>4152</v>
      </c>
      <c r="FF1" s="14" t="s">
        <v>4153</v>
      </c>
      <c r="FG1" s="14" t="s">
        <v>4154</v>
      </c>
      <c r="FH1" s="14" t="s">
        <v>4155</v>
      </c>
      <c r="FI1" s="14" t="s">
        <v>4156</v>
      </c>
      <c r="FJ1" s="14" t="s">
        <v>4157</v>
      </c>
      <c r="FK1" s="14" t="s">
        <v>4158</v>
      </c>
      <c r="FL1" s="14" t="s">
        <v>4159</v>
      </c>
      <c r="FM1" s="14" t="s">
        <v>4160</v>
      </c>
      <c r="FN1" s="14" t="s">
        <v>4161</v>
      </c>
      <c r="FO1" s="14" t="s">
        <v>4162</v>
      </c>
      <c r="FP1" s="14" t="s">
        <v>4163</v>
      </c>
      <c r="FQ1" s="14" t="s">
        <v>4164</v>
      </c>
      <c r="FR1" s="14" t="s">
        <v>4165</v>
      </c>
      <c r="FS1" s="14" t="s">
        <v>4166</v>
      </c>
      <c r="FT1" s="14" t="s">
        <v>4167</v>
      </c>
      <c r="FU1" s="14" t="s">
        <v>4168</v>
      </c>
      <c r="FV1" s="14" t="s">
        <v>4169</v>
      </c>
      <c r="FW1" s="14" t="s">
        <v>178</v>
      </c>
      <c r="FX1" s="14" t="s">
        <v>4170</v>
      </c>
      <c r="FY1" s="14" t="s">
        <v>4171</v>
      </c>
      <c r="FZ1" s="14" t="s">
        <v>4172</v>
      </c>
      <c r="GA1" s="14" t="s">
        <v>4173</v>
      </c>
      <c r="GB1" s="14" t="s">
        <v>4174</v>
      </c>
      <c r="GC1" s="14" t="s">
        <v>4175</v>
      </c>
      <c r="GD1" s="14" t="s">
        <v>4176</v>
      </c>
      <c r="GE1" s="14" t="s">
        <v>4177</v>
      </c>
      <c r="GF1" s="14" t="s">
        <v>4178</v>
      </c>
      <c r="GG1" s="14" t="s">
        <v>4179</v>
      </c>
      <c r="GH1" s="14" t="s">
        <v>4180</v>
      </c>
      <c r="GI1" s="14" t="s">
        <v>4181</v>
      </c>
      <c r="GJ1" s="14" t="s">
        <v>4182</v>
      </c>
      <c r="GK1" s="14" t="s">
        <v>4183</v>
      </c>
      <c r="GL1" s="14" t="s">
        <v>4184</v>
      </c>
      <c r="GM1" s="14" t="s">
        <v>4185</v>
      </c>
      <c r="GN1" s="14" t="s">
        <v>4186</v>
      </c>
      <c r="GO1" s="14" t="s">
        <v>4187</v>
      </c>
      <c r="GP1" s="14" t="s">
        <v>4188</v>
      </c>
      <c r="GQ1" s="14" t="s">
        <v>4189</v>
      </c>
      <c r="GR1" s="14" t="s">
        <v>4190</v>
      </c>
      <c r="GS1" s="14" t="s">
        <v>4191</v>
      </c>
      <c r="GT1" s="14" t="s">
        <v>4192</v>
      </c>
      <c r="GU1" s="14" t="s">
        <v>4193</v>
      </c>
      <c r="GV1" s="14" t="s">
        <v>4194</v>
      </c>
      <c r="GW1" s="14" t="s">
        <v>4195</v>
      </c>
      <c r="GX1" s="14" t="s">
        <v>4196</v>
      </c>
      <c r="GY1" s="14" t="s">
        <v>4197</v>
      </c>
      <c r="GZ1" s="14" t="s">
        <v>4198</v>
      </c>
      <c r="HA1" s="14" t="s">
        <v>4199</v>
      </c>
      <c r="HB1" s="14" t="s">
        <v>4200</v>
      </c>
      <c r="HC1" s="14" t="s">
        <v>4201</v>
      </c>
      <c r="HD1" s="14" t="s">
        <v>4202</v>
      </c>
      <c r="HE1" s="14" t="s">
        <v>4203</v>
      </c>
      <c r="HF1" s="14" t="s">
        <v>4204</v>
      </c>
      <c r="HG1" s="14" t="s">
        <v>4205</v>
      </c>
      <c r="HH1" s="14" t="s">
        <v>4206</v>
      </c>
      <c r="HI1" s="14" t="s">
        <v>4207</v>
      </c>
      <c r="HJ1" s="14" t="s">
        <v>4208</v>
      </c>
      <c r="HK1" s="14" t="s">
        <v>4209</v>
      </c>
      <c r="HL1" s="14" t="s">
        <v>4210</v>
      </c>
      <c r="HM1" s="14" t="s">
        <v>4211</v>
      </c>
      <c r="HN1" s="14" t="s">
        <v>4212</v>
      </c>
      <c r="HO1" s="14" t="s">
        <v>4213</v>
      </c>
      <c r="HP1" s="14" t="s">
        <v>4214</v>
      </c>
      <c r="HQ1" s="14" t="s">
        <v>4215</v>
      </c>
      <c r="HR1" s="14" t="s">
        <v>4216</v>
      </c>
      <c r="HS1" s="14" t="s">
        <v>4217</v>
      </c>
      <c r="HT1" s="14" t="s">
        <v>4218</v>
      </c>
      <c r="HU1" s="14" t="s">
        <v>4219</v>
      </c>
      <c r="HV1" s="14" t="s">
        <v>4220</v>
      </c>
      <c r="HW1" s="14" t="s">
        <v>4221</v>
      </c>
      <c r="HX1" s="14" t="s">
        <v>4222</v>
      </c>
      <c r="HY1" s="14" t="s">
        <v>4223</v>
      </c>
      <c r="HZ1" s="14" t="s">
        <v>4224</v>
      </c>
      <c r="IA1" s="14" t="s">
        <v>4225</v>
      </c>
      <c r="IB1" s="14" t="s">
        <v>4226</v>
      </c>
      <c r="IC1" s="14" t="s">
        <v>4227</v>
      </c>
      <c r="ID1" s="14" t="s">
        <v>4228</v>
      </c>
      <c r="IE1" s="14" t="s">
        <v>4229</v>
      </c>
      <c r="IF1" s="14" t="s">
        <v>4230</v>
      </c>
      <c r="IG1" s="14" t="s">
        <v>4231</v>
      </c>
      <c r="IH1" s="14" t="s">
        <v>4232</v>
      </c>
      <c r="II1" s="14" t="s">
        <v>4233</v>
      </c>
    </row>
    <row r="2" spans="1:410" ht="25.5">
      <c r="A2" s="5"/>
      <c r="B2" s="6" t="s">
        <v>408</v>
      </c>
      <c r="C2" s="6"/>
      <c r="D2" s="6"/>
      <c r="E2" s="6">
        <v>2019</v>
      </c>
      <c r="F2" s="6" t="s">
        <v>408</v>
      </c>
      <c r="G2" s="6" t="s">
        <v>408</v>
      </c>
      <c r="H2" s="6" t="s">
        <v>408</v>
      </c>
      <c r="I2" s="6" t="s">
        <v>408</v>
      </c>
      <c r="J2" s="6" t="s">
        <v>409</v>
      </c>
      <c r="K2" s="6" t="s">
        <v>409</v>
      </c>
      <c r="L2" s="6" t="s">
        <v>409</v>
      </c>
      <c r="M2" s="6" t="s">
        <v>409</v>
      </c>
      <c r="N2" s="6" t="s">
        <v>408</v>
      </c>
      <c r="O2" s="6" t="s">
        <v>408</v>
      </c>
      <c r="P2" s="6" t="s">
        <v>408</v>
      </c>
      <c r="Q2" s="6" t="s">
        <v>408</v>
      </c>
      <c r="R2" s="6" t="s">
        <v>408</v>
      </c>
      <c r="S2" s="6" t="s">
        <v>408</v>
      </c>
      <c r="T2" s="6" t="s">
        <v>408</v>
      </c>
      <c r="U2" s="6" t="s">
        <v>408</v>
      </c>
      <c r="V2" s="6" t="s">
        <v>408</v>
      </c>
      <c r="W2" s="6" t="s">
        <v>408</v>
      </c>
      <c r="X2" s="6" t="s">
        <v>408</v>
      </c>
      <c r="Y2" s="6" t="s">
        <v>408</v>
      </c>
      <c r="Z2" s="6" t="s">
        <v>408</v>
      </c>
      <c r="AA2" s="6" t="s">
        <v>408</v>
      </c>
      <c r="AB2" s="6" t="s">
        <v>408</v>
      </c>
      <c r="AC2" s="6" t="s">
        <v>408</v>
      </c>
      <c r="AD2" s="6" t="s">
        <v>408</v>
      </c>
      <c r="AE2" s="6" t="s">
        <v>408</v>
      </c>
      <c r="AF2" s="6" t="s">
        <v>408</v>
      </c>
      <c r="AG2" s="6" t="s">
        <v>408</v>
      </c>
      <c r="AH2" s="6" t="s">
        <v>408</v>
      </c>
      <c r="AI2" s="6" t="s">
        <v>408</v>
      </c>
      <c r="AJ2" s="6" t="s">
        <v>408</v>
      </c>
      <c r="AK2" s="6" t="s">
        <v>408</v>
      </c>
      <c r="AL2" s="6" t="s">
        <v>408</v>
      </c>
      <c r="AM2" s="6" t="s">
        <v>408</v>
      </c>
      <c r="AN2" s="6" t="s">
        <v>408</v>
      </c>
      <c r="AO2" s="6" t="s">
        <v>408</v>
      </c>
      <c r="AP2" s="6" t="s">
        <v>408</v>
      </c>
      <c r="AQ2" s="6" t="s">
        <v>408</v>
      </c>
      <c r="AR2" s="6" t="s">
        <v>408</v>
      </c>
      <c r="AS2" s="6" t="s">
        <v>410</v>
      </c>
      <c r="AT2" s="6" t="s">
        <v>408</v>
      </c>
      <c r="AU2" s="6" t="s">
        <v>412</v>
      </c>
      <c r="AV2" s="6" t="s">
        <v>412</v>
      </c>
      <c r="AW2" s="6" t="s">
        <v>412</v>
      </c>
      <c r="AX2" s="7" t="s">
        <v>409</v>
      </c>
      <c r="AY2" s="7" t="s">
        <v>409</v>
      </c>
      <c r="AZ2" s="7" t="s">
        <v>409</v>
      </c>
      <c r="BA2" s="7" t="s">
        <v>409</v>
      </c>
      <c r="BB2" s="7" t="s">
        <v>409</v>
      </c>
      <c r="BC2" s="7" t="s">
        <v>409</v>
      </c>
      <c r="BD2" s="7" t="s">
        <v>409</v>
      </c>
      <c r="BE2" s="7" t="s">
        <v>409</v>
      </c>
      <c r="BF2" s="7" t="s">
        <v>409</v>
      </c>
      <c r="BG2" s="7" t="s">
        <v>409</v>
      </c>
      <c r="BH2" s="7" t="s">
        <v>409</v>
      </c>
      <c r="BI2" s="7" t="s">
        <v>409</v>
      </c>
      <c r="BJ2" s="6" t="s">
        <v>409</v>
      </c>
      <c r="BK2" s="6" t="s">
        <v>409</v>
      </c>
      <c r="BL2" s="6" t="s">
        <v>409</v>
      </c>
      <c r="BM2" s="6" t="s">
        <v>409</v>
      </c>
      <c r="BN2" s="6" t="s">
        <v>414</v>
      </c>
      <c r="BO2" s="6" t="s">
        <v>414</v>
      </c>
      <c r="BP2" s="6" t="s">
        <v>414</v>
      </c>
      <c r="BQ2" s="6" t="s">
        <v>414</v>
      </c>
      <c r="BR2" s="6" t="s">
        <v>414</v>
      </c>
      <c r="BS2" s="6" t="s">
        <v>414</v>
      </c>
      <c r="BT2" s="6" t="s">
        <v>414</v>
      </c>
      <c r="BU2" s="6" t="s">
        <v>414</v>
      </c>
      <c r="BV2" s="8" t="s">
        <v>409</v>
      </c>
      <c r="BW2" s="8" t="s">
        <v>409</v>
      </c>
      <c r="BX2" s="8" t="s">
        <v>409</v>
      </c>
      <c r="BY2" s="8" t="s">
        <v>409</v>
      </c>
      <c r="BZ2" s="8" t="s">
        <v>409</v>
      </c>
      <c r="CA2" s="8" t="s">
        <v>409</v>
      </c>
      <c r="CB2" s="8" t="s">
        <v>409</v>
      </c>
      <c r="CC2" s="6" t="s">
        <v>415</v>
      </c>
      <c r="CD2" s="6" t="s">
        <v>415</v>
      </c>
      <c r="CE2" s="6" t="s">
        <v>415</v>
      </c>
      <c r="CF2" s="6" t="s">
        <v>4234</v>
      </c>
      <c r="CG2" s="6" t="s">
        <v>4234</v>
      </c>
      <c r="CH2" s="6" t="s">
        <v>414</v>
      </c>
      <c r="CI2" s="6" t="s">
        <v>414</v>
      </c>
      <c r="CJ2" s="6" t="s">
        <v>409</v>
      </c>
      <c r="CK2" s="6" t="s">
        <v>409</v>
      </c>
      <c r="CL2" s="6" t="s">
        <v>414</v>
      </c>
      <c r="CM2" s="6" t="s">
        <v>414</v>
      </c>
      <c r="CN2" s="6" t="s">
        <v>414</v>
      </c>
      <c r="CO2" s="6" t="s">
        <v>414</v>
      </c>
      <c r="CP2" s="6" t="s">
        <v>414</v>
      </c>
      <c r="CQ2" s="6" t="s">
        <v>414</v>
      </c>
      <c r="CR2" s="6" t="s">
        <v>414</v>
      </c>
      <c r="CS2" s="6" t="s">
        <v>414</v>
      </c>
      <c r="CT2" s="9" t="s">
        <v>414</v>
      </c>
      <c r="CU2" s="9" t="s">
        <v>414</v>
      </c>
      <c r="CV2" s="6" t="s">
        <v>414</v>
      </c>
      <c r="CW2" s="6" t="s">
        <v>414</v>
      </c>
      <c r="CX2" s="6" t="s">
        <v>414</v>
      </c>
      <c r="CY2" s="6" t="s">
        <v>414</v>
      </c>
      <c r="CZ2" s="9" t="s">
        <v>414</v>
      </c>
      <c r="DA2" s="9" t="s">
        <v>414</v>
      </c>
      <c r="DB2" s="6" t="s">
        <v>409</v>
      </c>
      <c r="DC2" s="6" t="s">
        <v>409</v>
      </c>
      <c r="DD2" s="6" t="s">
        <v>415</v>
      </c>
      <c r="DE2" s="6" t="s">
        <v>415</v>
      </c>
      <c r="DF2" s="6" t="s">
        <v>415</v>
      </c>
      <c r="DG2" s="6" t="s">
        <v>415</v>
      </c>
      <c r="DH2" s="6" t="s">
        <v>414</v>
      </c>
      <c r="DI2" s="6" t="s">
        <v>414</v>
      </c>
      <c r="DJ2" s="6" t="s">
        <v>414</v>
      </c>
      <c r="DK2" s="6" t="s">
        <v>414</v>
      </c>
      <c r="DL2" s="6" t="s">
        <v>414</v>
      </c>
      <c r="DM2" s="6" t="s">
        <v>414</v>
      </c>
      <c r="DN2" s="6" t="s">
        <v>414</v>
      </c>
      <c r="DO2" s="6" t="s">
        <v>414</v>
      </c>
      <c r="DP2" s="6" t="s">
        <v>414</v>
      </c>
      <c r="DQ2" s="6" t="s">
        <v>414</v>
      </c>
      <c r="DR2" s="6" t="s">
        <v>414</v>
      </c>
      <c r="DS2" s="6" t="s">
        <v>414</v>
      </c>
      <c r="DT2" s="6" t="s">
        <v>414</v>
      </c>
      <c r="DU2" s="6" t="s">
        <v>414</v>
      </c>
      <c r="DV2" s="6" t="s">
        <v>414</v>
      </c>
      <c r="DW2" s="6" t="s">
        <v>414</v>
      </c>
      <c r="DX2" s="6" t="s">
        <v>414</v>
      </c>
      <c r="DY2" s="6" t="s">
        <v>414</v>
      </c>
      <c r="DZ2" s="6" t="s">
        <v>409</v>
      </c>
      <c r="EA2" s="6" t="s">
        <v>409</v>
      </c>
      <c r="EB2" s="6" t="s">
        <v>409</v>
      </c>
      <c r="EC2" s="6" t="s">
        <v>409</v>
      </c>
      <c r="ED2" s="6" t="s">
        <v>409</v>
      </c>
      <c r="EE2" s="6" t="s">
        <v>409</v>
      </c>
      <c r="EF2" s="6" t="s">
        <v>415</v>
      </c>
      <c r="EG2" s="6" t="s">
        <v>415</v>
      </c>
      <c r="EH2" s="6" t="s">
        <v>415</v>
      </c>
      <c r="EI2" s="6" t="s">
        <v>415</v>
      </c>
      <c r="EJ2" s="6"/>
      <c r="EK2" s="6"/>
      <c r="EL2" s="6" t="s">
        <v>415</v>
      </c>
      <c r="EM2" s="6" t="s">
        <v>415</v>
      </c>
      <c r="EN2" s="6" t="s">
        <v>415</v>
      </c>
      <c r="EO2" s="6" t="s">
        <v>415</v>
      </c>
      <c r="EP2" s="6" t="s">
        <v>414</v>
      </c>
      <c r="EQ2" s="6" t="s">
        <v>414</v>
      </c>
      <c r="ER2" s="6" t="s">
        <v>414</v>
      </c>
      <c r="ES2" s="6" t="s">
        <v>414</v>
      </c>
      <c r="ET2" s="6" t="s">
        <v>414</v>
      </c>
      <c r="EU2" s="6" t="s">
        <v>414</v>
      </c>
      <c r="EV2" s="6" t="s">
        <v>414</v>
      </c>
      <c r="EW2" s="6" t="s">
        <v>414</v>
      </c>
      <c r="EX2" s="6" t="s">
        <v>416</v>
      </c>
      <c r="EY2" s="6" t="s">
        <v>414</v>
      </c>
      <c r="EZ2" s="6" t="s">
        <v>409</v>
      </c>
      <c r="FA2" s="6" t="s">
        <v>409</v>
      </c>
      <c r="FB2" s="6" t="s">
        <v>409</v>
      </c>
      <c r="FC2" s="6" t="s">
        <v>414</v>
      </c>
      <c r="FD2" s="6" t="s">
        <v>414</v>
      </c>
      <c r="FE2" s="6" t="s">
        <v>414</v>
      </c>
      <c r="FF2" s="6" t="s">
        <v>414</v>
      </c>
      <c r="FG2" s="6" t="s">
        <v>414</v>
      </c>
      <c r="FH2" s="6" t="s">
        <v>414</v>
      </c>
      <c r="FI2" s="6" t="s">
        <v>414</v>
      </c>
      <c r="FJ2" s="6" t="s">
        <v>414</v>
      </c>
      <c r="FK2" s="6" t="s">
        <v>414</v>
      </c>
      <c r="FL2" s="6" t="s">
        <v>414</v>
      </c>
      <c r="FM2" s="6" t="s">
        <v>414</v>
      </c>
      <c r="FN2" s="6" t="s">
        <v>414</v>
      </c>
      <c r="FO2" s="6" t="s">
        <v>414</v>
      </c>
      <c r="FP2" s="6" t="s">
        <v>414</v>
      </c>
      <c r="FQ2" s="6" t="s">
        <v>414</v>
      </c>
      <c r="FR2" s="6" t="s">
        <v>414</v>
      </c>
      <c r="FS2" s="6" t="s">
        <v>409</v>
      </c>
      <c r="FT2" s="6" t="s">
        <v>409</v>
      </c>
      <c r="FU2" s="6" t="s">
        <v>409</v>
      </c>
      <c r="FV2" s="6" t="s">
        <v>409</v>
      </c>
      <c r="FW2" s="6" t="s">
        <v>408</v>
      </c>
      <c r="FX2" s="6" t="s">
        <v>408</v>
      </c>
      <c r="FY2" s="6" t="s">
        <v>408</v>
      </c>
      <c r="FZ2" s="6" t="s">
        <v>408</v>
      </c>
      <c r="GA2" s="6" t="s">
        <v>408</v>
      </c>
      <c r="GB2" s="6" t="s">
        <v>408</v>
      </c>
      <c r="GC2" s="6" t="s">
        <v>408</v>
      </c>
      <c r="GD2" s="6" t="s">
        <v>408</v>
      </c>
      <c r="GE2" s="6" t="s">
        <v>408</v>
      </c>
      <c r="GF2" s="6" t="s">
        <v>408</v>
      </c>
      <c r="GG2" s="6" t="s">
        <v>408</v>
      </c>
      <c r="GH2" s="6" t="s">
        <v>408</v>
      </c>
      <c r="GI2" s="6" t="s">
        <v>408</v>
      </c>
      <c r="GJ2" s="6" t="s">
        <v>408</v>
      </c>
      <c r="GK2" s="6" t="s">
        <v>408</v>
      </c>
      <c r="GL2" s="6" t="s">
        <v>408</v>
      </c>
      <c r="GM2" s="6" t="s">
        <v>408</v>
      </c>
      <c r="GN2" s="6" t="s">
        <v>408</v>
      </c>
      <c r="GO2" s="6" t="s">
        <v>408</v>
      </c>
      <c r="GP2" s="6" t="s">
        <v>408</v>
      </c>
      <c r="GQ2" s="6" t="s">
        <v>408</v>
      </c>
      <c r="GR2" s="6" t="s">
        <v>408</v>
      </c>
      <c r="GS2" s="6" t="s">
        <v>408</v>
      </c>
      <c r="GT2" s="6" t="s">
        <v>408</v>
      </c>
      <c r="GU2" s="6" t="s">
        <v>408</v>
      </c>
      <c r="GV2" s="6" t="s">
        <v>408</v>
      </c>
      <c r="GW2" s="6" t="s">
        <v>408</v>
      </c>
      <c r="GX2" s="6" t="s">
        <v>408</v>
      </c>
      <c r="GY2" s="6" t="s">
        <v>408</v>
      </c>
      <c r="GZ2" s="6" t="s">
        <v>408</v>
      </c>
      <c r="HA2" s="6" t="s">
        <v>408</v>
      </c>
      <c r="HB2" s="6" t="s">
        <v>408</v>
      </c>
      <c r="HC2" s="6" t="s">
        <v>408</v>
      </c>
      <c r="HD2" s="6" t="s">
        <v>408</v>
      </c>
      <c r="HE2" s="6" t="s">
        <v>408</v>
      </c>
      <c r="HF2" s="6" t="s">
        <v>408</v>
      </c>
      <c r="HG2" s="6" t="s">
        <v>408</v>
      </c>
      <c r="HH2" s="6" t="s">
        <v>408</v>
      </c>
      <c r="HI2" s="6" t="s">
        <v>408</v>
      </c>
      <c r="HJ2" s="6" t="s">
        <v>408</v>
      </c>
      <c r="HK2" s="6" t="s">
        <v>408</v>
      </c>
      <c r="HL2" s="6" t="s">
        <v>408</v>
      </c>
      <c r="HM2" s="6" t="s">
        <v>408</v>
      </c>
      <c r="HN2" s="6" t="s">
        <v>408</v>
      </c>
      <c r="HO2" s="6" t="s">
        <v>408</v>
      </c>
      <c r="HP2" s="6" t="s">
        <v>408</v>
      </c>
      <c r="HQ2" s="6" t="s">
        <v>408</v>
      </c>
      <c r="HR2" s="6" t="s">
        <v>408</v>
      </c>
      <c r="HS2" s="6" t="s">
        <v>408</v>
      </c>
      <c r="HT2" s="6" t="s">
        <v>408</v>
      </c>
      <c r="HU2" s="6" t="s">
        <v>408</v>
      </c>
      <c r="HV2" s="6" t="s">
        <v>408</v>
      </c>
      <c r="HW2" s="6" t="s">
        <v>408</v>
      </c>
      <c r="HX2" s="6" t="s">
        <v>408</v>
      </c>
      <c r="HY2" s="6" t="s">
        <v>408</v>
      </c>
      <c r="HZ2" s="6" t="s">
        <v>408</v>
      </c>
      <c r="IA2" s="6" t="s">
        <v>408</v>
      </c>
      <c r="IB2" s="6" t="s">
        <v>408</v>
      </c>
      <c r="IC2" s="6" t="s">
        <v>408</v>
      </c>
      <c r="ID2" s="6" t="s">
        <v>408</v>
      </c>
      <c r="IE2" s="6" t="s">
        <v>408</v>
      </c>
      <c r="IF2" s="6" t="s">
        <v>408</v>
      </c>
      <c r="IG2" s="6" t="s">
        <v>408</v>
      </c>
      <c r="IH2" s="6" t="s">
        <v>408</v>
      </c>
      <c r="II2" s="6" t="s">
        <v>408</v>
      </c>
    </row>
    <row r="3" spans="1:410">
      <c r="A3" s="46" t="s">
        <v>417</v>
      </c>
      <c r="B3" s="46"/>
      <c r="C3" s="46"/>
      <c r="D3" s="46"/>
      <c r="E3" s="47">
        <v>2015</v>
      </c>
      <c r="F3" s="47">
        <v>71.25</v>
      </c>
      <c r="G3" s="141">
        <v>6456299</v>
      </c>
      <c r="H3" s="141">
        <v>5050047</v>
      </c>
      <c r="I3" s="141">
        <v>1406252</v>
      </c>
      <c r="J3" s="47">
        <v>53.77</v>
      </c>
      <c r="K3" s="111">
        <v>3471485</v>
      </c>
      <c r="L3" s="47">
        <v>37.14</v>
      </c>
      <c r="M3" s="142">
        <v>2398192</v>
      </c>
      <c r="N3" s="142">
        <v>48203405</v>
      </c>
      <c r="O3" s="49">
        <v>23799679</v>
      </c>
      <c r="P3" s="49">
        <v>24403726</v>
      </c>
      <c r="Q3" s="49">
        <v>636087</v>
      </c>
      <c r="R3" s="49">
        <v>325617</v>
      </c>
      <c r="S3" s="49">
        <v>310470</v>
      </c>
      <c r="T3" s="49">
        <v>521301</v>
      </c>
      <c r="U3" s="49">
        <v>266825</v>
      </c>
      <c r="V3" s="49">
        <v>254406</v>
      </c>
      <c r="W3" s="49">
        <v>624878</v>
      </c>
      <c r="X3" s="49">
        <v>319931</v>
      </c>
      <c r="Y3" s="49">
        <v>304947</v>
      </c>
      <c r="Z3" s="49">
        <v>525098</v>
      </c>
      <c r="AA3" s="49">
        <v>268616</v>
      </c>
      <c r="AB3" s="49">
        <v>256482</v>
      </c>
      <c r="AC3" s="49">
        <v>643081</v>
      </c>
      <c r="AD3" s="49">
        <v>328191</v>
      </c>
      <c r="AE3" s="49">
        <v>314890</v>
      </c>
      <c r="AF3" s="49">
        <v>550674</v>
      </c>
      <c r="AG3" s="49">
        <v>280484</v>
      </c>
      <c r="AH3" s="49">
        <v>270190</v>
      </c>
      <c r="AI3" s="49">
        <v>995943</v>
      </c>
      <c r="AJ3" s="49">
        <v>489997</v>
      </c>
      <c r="AK3" s="49">
        <v>506065</v>
      </c>
      <c r="AL3" s="49">
        <v>577570</v>
      </c>
      <c r="AM3" s="49">
        <v>293995</v>
      </c>
      <c r="AN3" s="49">
        <v>283575</v>
      </c>
      <c r="AO3" s="49">
        <v>550905</v>
      </c>
      <c r="AP3" s="49">
        <v>276289</v>
      </c>
      <c r="AQ3" s="49">
        <v>274616</v>
      </c>
      <c r="AR3" s="46"/>
      <c r="AS3" s="46"/>
      <c r="AT3" s="46"/>
      <c r="AU3" s="49">
        <v>153350</v>
      </c>
      <c r="AV3" s="49">
        <v>304</v>
      </c>
      <c r="AW3" s="207">
        <v>53315</v>
      </c>
      <c r="AX3" s="49">
        <v>16.8</v>
      </c>
      <c r="AY3" s="49">
        <v>1275</v>
      </c>
      <c r="AZ3" s="49">
        <v>8.8000000000000007</v>
      </c>
      <c r="BA3" s="49">
        <v>672</v>
      </c>
      <c r="BB3" s="49">
        <v>30.3</v>
      </c>
      <c r="BC3" s="49">
        <v>24</v>
      </c>
      <c r="BD3" s="49">
        <v>2.2999999999999998</v>
      </c>
      <c r="BE3" s="49">
        <v>12</v>
      </c>
      <c r="BF3" s="49">
        <v>5.5</v>
      </c>
      <c r="BG3" s="49">
        <v>4159</v>
      </c>
      <c r="BH3" s="49">
        <v>9.1999999999999993</v>
      </c>
      <c r="BI3" s="49">
        <v>6997</v>
      </c>
      <c r="BJ3" s="49">
        <v>2.4</v>
      </c>
      <c r="BK3" s="49">
        <v>13</v>
      </c>
      <c r="BL3" s="49">
        <v>9.6</v>
      </c>
      <c r="BM3" s="49">
        <v>51</v>
      </c>
      <c r="BN3" s="49">
        <v>0.66</v>
      </c>
      <c r="BO3" s="49">
        <v>14</v>
      </c>
      <c r="BP3" s="49">
        <v>29.81</v>
      </c>
      <c r="BQ3" s="49">
        <v>57</v>
      </c>
      <c r="BR3" s="49">
        <v>35.340000000000003</v>
      </c>
      <c r="BS3" s="49">
        <v>7</v>
      </c>
      <c r="BT3" s="50">
        <v>11.8</v>
      </c>
      <c r="BU3" s="49">
        <v>36</v>
      </c>
      <c r="BV3" s="51" t="s">
        <v>418</v>
      </c>
      <c r="BW3" s="51" t="s">
        <v>418</v>
      </c>
      <c r="BX3" s="51" t="s">
        <v>419</v>
      </c>
      <c r="BY3" s="51" t="s">
        <v>418</v>
      </c>
      <c r="BZ3" s="51" t="s">
        <v>420</v>
      </c>
      <c r="CA3" s="51" t="s">
        <v>421</v>
      </c>
      <c r="CB3" s="51" t="s">
        <v>422</v>
      </c>
      <c r="CC3" s="143">
        <v>79.42</v>
      </c>
      <c r="CD3" s="143">
        <v>61.07</v>
      </c>
      <c r="CE3" s="143">
        <v>2.86</v>
      </c>
      <c r="CF3" s="143">
        <v>3.82</v>
      </c>
      <c r="CG3" s="143">
        <v>4.25</v>
      </c>
      <c r="CH3" s="47">
        <v>41.82</v>
      </c>
      <c r="CI3" s="47">
        <v>189</v>
      </c>
      <c r="CJ3" s="47">
        <v>0.2</v>
      </c>
      <c r="CK3" s="47">
        <v>111</v>
      </c>
      <c r="CL3" s="47">
        <v>45.18</v>
      </c>
      <c r="CM3" s="47">
        <v>189</v>
      </c>
      <c r="CN3" s="47">
        <v>105.6</v>
      </c>
      <c r="CO3" s="47">
        <v>469</v>
      </c>
      <c r="CP3" s="47">
        <v>15.63</v>
      </c>
      <c r="CQ3" s="47">
        <v>50</v>
      </c>
      <c r="CR3" s="47">
        <v>13.23</v>
      </c>
      <c r="CS3" s="47">
        <v>52</v>
      </c>
      <c r="CT3" s="47">
        <v>6.36</v>
      </c>
      <c r="CU3" s="47">
        <v>18</v>
      </c>
      <c r="CV3" s="47">
        <v>5.6</v>
      </c>
      <c r="CW3" s="47">
        <v>1</v>
      </c>
      <c r="CX3" s="47">
        <v>0</v>
      </c>
      <c r="CY3" s="47">
        <v>0</v>
      </c>
      <c r="CZ3" s="47">
        <v>10.4</v>
      </c>
      <c r="DA3" s="47">
        <v>33</v>
      </c>
      <c r="DB3" s="47">
        <v>0.2</v>
      </c>
      <c r="DC3" s="47">
        <v>149</v>
      </c>
      <c r="DD3" s="47">
        <v>111</v>
      </c>
      <c r="DE3" s="47" t="s">
        <v>423</v>
      </c>
      <c r="DF3" s="47">
        <v>2.97</v>
      </c>
      <c r="DG3" s="47">
        <v>5.44</v>
      </c>
      <c r="DH3" s="47">
        <v>74.05</v>
      </c>
      <c r="DI3" s="47">
        <v>357</v>
      </c>
      <c r="DJ3" s="47">
        <v>148.1</v>
      </c>
      <c r="DK3" s="47">
        <v>836</v>
      </c>
      <c r="DL3" s="47">
        <v>26.7</v>
      </c>
      <c r="DM3" s="47">
        <v>113</v>
      </c>
      <c r="DN3" s="47">
        <v>137.16200000000001</v>
      </c>
      <c r="DO3" s="47">
        <v>710</v>
      </c>
      <c r="DP3" s="47">
        <v>39.29</v>
      </c>
      <c r="DQ3" s="47">
        <v>214</v>
      </c>
      <c r="DR3" s="47">
        <v>12.005000000000001</v>
      </c>
      <c r="DS3" s="47">
        <v>45</v>
      </c>
      <c r="DT3" s="47">
        <v>24.2</v>
      </c>
      <c r="DU3" s="47">
        <v>110</v>
      </c>
      <c r="DV3" s="47">
        <v>9.1999999999999993</v>
      </c>
      <c r="DW3" s="47">
        <v>34</v>
      </c>
      <c r="DX3" s="47">
        <v>8.07</v>
      </c>
      <c r="DY3" s="52">
        <v>25</v>
      </c>
      <c r="DZ3" s="47" t="s">
        <v>424</v>
      </c>
      <c r="EA3" s="47">
        <v>994</v>
      </c>
      <c r="EB3" s="47">
        <v>65.3</v>
      </c>
      <c r="EC3" s="47">
        <v>17639</v>
      </c>
      <c r="ED3" s="53">
        <v>1</v>
      </c>
      <c r="EE3" s="47">
        <v>554</v>
      </c>
      <c r="EF3" s="47">
        <v>110.09</v>
      </c>
      <c r="EG3" s="47">
        <v>74.17</v>
      </c>
      <c r="EH3" s="47">
        <v>5.55</v>
      </c>
      <c r="EI3" s="47">
        <v>10.56</v>
      </c>
      <c r="EJ3" s="47"/>
      <c r="EK3" s="47"/>
      <c r="EL3" s="47">
        <v>82.19</v>
      </c>
      <c r="EM3" s="47">
        <v>42.61</v>
      </c>
      <c r="EN3" s="47">
        <v>2.8</v>
      </c>
      <c r="EO3" s="47">
        <v>5.64</v>
      </c>
      <c r="EP3" s="47">
        <v>137.16</v>
      </c>
      <c r="EQ3" s="47">
        <v>710</v>
      </c>
      <c r="ER3" s="47">
        <v>158.19999999999999</v>
      </c>
      <c r="ES3" s="47">
        <v>940</v>
      </c>
      <c r="ET3" s="47">
        <v>258.38</v>
      </c>
      <c r="EU3" s="47">
        <v>1426</v>
      </c>
      <c r="EV3" s="47">
        <v>104.98</v>
      </c>
      <c r="EW3" s="47">
        <v>537</v>
      </c>
      <c r="EX3" s="47"/>
      <c r="EY3" s="47">
        <v>83.6</v>
      </c>
      <c r="EZ3" s="47">
        <v>389</v>
      </c>
      <c r="FA3" s="54">
        <v>69</v>
      </c>
      <c r="FB3" s="47">
        <v>18959</v>
      </c>
      <c r="FC3" s="47">
        <v>25</v>
      </c>
      <c r="FD3" s="47">
        <v>274</v>
      </c>
      <c r="FE3" s="47">
        <v>59.54</v>
      </c>
      <c r="FF3" s="47">
        <v>695</v>
      </c>
      <c r="FG3" s="47">
        <v>10.7</v>
      </c>
      <c r="FH3" s="47">
        <v>95</v>
      </c>
      <c r="FI3" s="47">
        <v>12.47</v>
      </c>
      <c r="FJ3" s="47">
        <v>110</v>
      </c>
      <c r="FK3" s="47">
        <v>97.1</v>
      </c>
      <c r="FL3" s="47">
        <v>1175</v>
      </c>
      <c r="FM3" s="47">
        <v>267.41000000000003</v>
      </c>
      <c r="FN3" s="47">
        <v>2925</v>
      </c>
      <c r="FO3" s="47">
        <v>438.95</v>
      </c>
      <c r="FP3" s="47">
        <v>5279</v>
      </c>
      <c r="FQ3" s="47">
        <v>26.15</v>
      </c>
      <c r="FR3" s="47">
        <v>272</v>
      </c>
      <c r="FS3" s="47">
        <v>1.4</v>
      </c>
      <c r="FT3" s="47">
        <v>822</v>
      </c>
      <c r="FU3" s="47">
        <v>1.4</v>
      </c>
      <c r="FV3" s="47">
        <v>767</v>
      </c>
      <c r="FW3" s="46"/>
      <c r="FX3" s="47">
        <v>3.4</v>
      </c>
      <c r="FY3" s="46"/>
      <c r="FZ3" s="47">
        <v>1928</v>
      </c>
      <c r="GA3" s="47">
        <v>1908</v>
      </c>
      <c r="GB3" s="47">
        <v>36.799999999999997</v>
      </c>
      <c r="GC3" s="47">
        <v>63.2</v>
      </c>
      <c r="GD3" s="47">
        <v>19.5</v>
      </c>
      <c r="GE3" s="47">
        <v>76.7</v>
      </c>
      <c r="GF3" s="47">
        <v>91.2</v>
      </c>
      <c r="GG3" s="47">
        <v>79.400000000000006</v>
      </c>
      <c r="GH3" s="47">
        <v>99.6</v>
      </c>
      <c r="GI3" s="47">
        <v>53.5</v>
      </c>
      <c r="GJ3" s="47"/>
      <c r="GK3" s="47">
        <v>87.9</v>
      </c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2"/>
      <c r="OS3" s="2"/>
      <c r="OT3" s="2"/>
    </row>
    <row r="4" spans="1:410">
      <c r="A4" s="96" t="s">
        <v>425</v>
      </c>
      <c r="B4" s="56" t="s">
        <v>426</v>
      </c>
      <c r="C4" s="96" t="s">
        <v>427</v>
      </c>
      <c r="D4" s="75">
        <v>6</v>
      </c>
      <c r="E4" s="56">
        <v>2015</v>
      </c>
      <c r="F4" s="107">
        <v>71.84019520983064</v>
      </c>
      <c r="G4" s="141">
        <v>19290</v>
      </c>
      <c r="H4" s="56">
        <v>6681</v>
      </c>
      <c r="I4" s="56">
        <v>12609</v>
      </c>
      <c r="J4" s="56">
        <v>13.76</v>
      </c>
      <c r="K4" s="111">
        <v>2654</v>
      </c>
      <c r="L4" s="56">
        <v>71.88</v>
      </c>
      <c r="M4" s="111">
        <v>13866</v>
      </c>
      <c r="N4" s="111">
        <v>2030</v>
      </c>
      <c r="O4" s="56">
        <v>890</v>
      </c>
      <c r="P4" s="56">
        <v>841</v>
      </c>
      <c r="Q4" s="111">
        <v>2063</v>
      </c>
      <c r="R4" s="111">
        <v>1001</v>
      </c>
      <c r="S4" s="111">
        <v>1062</v>
      </c>
      <c r="T4" s="56">
        <v>1626</v>
      </c>
      <c r="U4" s="56">
        <v>840</v>
      </c>
      <c r="V4" s="56">
        <v>786</v>
      </c>
      <c r="W4" s="111">
        <v>1927</v>
      </c>
      <c r="X4" s="56">
        <v>932</v>
      </c>
      <c r="Y4" s="56">
        <v>995</v>
      </c>
      <c r="Z4" s="56">
        <v>1576</v>
      </c>
      <c r="AA4" s="56">
        <v>816</v>
      </c>
      <c r="AB4" s="56">
        <v>760</v>
      </c>
      <c r="AC4" s="111">
        <v>1884</v>
      </c>
      <c r="AD4" s="56">
        <v>906</v>
      </c>
      <c r="AE4" s="56">
        <v>978</v>
      </c>
      <c r="AF4" s="56">
        <v>1576</v>
      </c>
      <c r="AG4" s="56">
        <v>822</v>
      </c>
      <c r="AH4" s="56">
        <v>754</v>
      </c>
      <c r="AI4" s="111">
        <v>2858</v>
      </c>
      <c r="AJ4" s="111">
        <v>1349</v>
      </c>
      <c r="AK4" s="111">
        <v>1509</v>
      </c>
      <c r="AL4" s="56">
        <v>1599</v>
      </c>
      <c r="AM4" s="56">
        <v>848</v>
      </c>
      <c r="AN4" s="56">
        <v>751</v>
      </c>
      <c r="AO4" s="56">
        <v>1462</v>
      </c>
      <c r="AP4" s="56">
        <v>764</v>
      </c>
      <c r="AQ4" s="56">
        <v>698</v>
      </c>
      <c r="AR4" s="56" t="s">
        <v>428</v>
      </c>
      <c r="AS4" s="56"/>
      <c r="AT4" s="56" t="s">
        <v>428</v>
      </c>
      <c r="AU4" s="206">
        <v>819</v>
      </c>
      <c r="AV4" s="206">
        <v>0</v>
      </c>
      <c r="AW4" s="206">
        <v>118</v>
      </c>
      <c r="AX4" s="59">
        <v>11.2</v>
      </c>
      <c r="AY4" s="59">
        <v>2</v>
      </c>
      <c r="AZ4" s="60">
        <v>0.83194675540765395</v>
      </c>
      <c r="BA4" s="61">
        <v>2</v>
      </c>
      <c r="BB4" s="62">
        <v>0</v>
      </c>
      <c r="BC4" s="63">
        <v>0</v>
      </c>
      <c r="BD4" s="64">
        <v>0</v>
      </c>
      <c r="BE4" s="65">
        <v>0</v>
      </c>
      <c r="BF4" s="60">
        <v>10.638297872340425</v>
      </c>
      <c r="BG4" s="61">
        <v>5</v>
      </c>
      <c r="BH4" s="60">
        <v>14.04494382022472</v>
      </c>
      <c r="BI4" s="61">
        <v>25</v>
      </c>
      <c r="BJ4" s="64">
        <v>0</v>
      </c>
      <c r="BK4" s="65">
        <v>0</v>
      </c>
      <c r="BL4" s="62">
        <v>0</v>
      </c>
      <c r="BM4" s="65">
        <v>0</v>
      </c>
      <c r="BN4" s="51">
        <v>0</v>
      </c>
      <c r="BO4" s="56">
        <v>0</v>
      </c>
      <c r="BP4" s="51">
        <v>0</v>
      </c>
      <c r="BQ4" s="56">
        <v>0</v>
      </c>
      <c r="BR4" s="56">
        <v>0</v>
      </c>
      <c r="BS4" s="56">
        <v>0</v>
      </c>
      <c r="BT4" s="56">
        <v>0</v>
      </c>
      <c r="BU4" s="56">
        <v>0</v>
      </c>
      <c r="BV4" s="51" t="s">
        <v>429</v>
      </c>
      <c r="BW4" s="51" t="s">
        <v>430</v>
      </c>
      <c r="BX4" s="51" t="s">
        <v>431</v>
      </c>
      <c r="BY4" s="51" t="s">
        <v>430</v>
      </c>
      <c r="BZ4" s="51" t="s">
        <v>432</v>
      </c>
      <c r="CA4" s="51" t="s">
        <v>433</v>
      </c>
      <c r="CB4" s="51" t="s">
        <v>434</v>
      </c>
      <c r="CC4" s="145">
        <v>65.95</v>
      </c>
      <c r="CD4" s="145">
        <v>50</v>
      </c>
      <c r="CE4" s="56">
        <v>0</v>
      </c>
      <c r="CF4" s="146" t="s">
        <v>435</v>
      </c>
      <c r="CG4" s="146" t="s">
        <v>436</v>
      </c>
      <c r="CH4" s="56">
        <v>0</v>
      </c>
      <c r="CI4" s="56">
        <v>0</v>
      </c>
      <c r="CJ4" s="60">
        <v>0</v>
      </c>
      <c r="CK4" s="61">
        <v>0</v>
      </c>
      <c r="CL4" s="56">
        <v>0</v>
      </c>
      <c r="CM4" s="56">
        <v>0</v>
      </c>
      <c r="CN4" s="56">
        <v>496.21</v>
      </c>
      <c r="CO4" s="56">
        <v>8</v>
      </c>
      <c r="CP4" s="56">
        <v>0</v>
      </c>
      <c r="CQ4" s="56">
        <v>0</v>
      </c>
      <c r="CR4" s="56">
        <v>0</v>
      </c>
      <c r="CS4" s="56">
        <v>0</v>
      </c>
      <c r="CT4" s="56">
        <v>0</v>
      </c>
      <c r="CU4" s="56">
        <v>0</v>
      </c>
      <c r="CV4" s="56">
        <v>0</v>
      </c>
      <c r="CW4" s="56">
        <v>0</v>
      </c>
      <c r="CX4" s="56">
        <v>0</v>
      </c>
      <c r="CY4" s="56">
        <v>0</v>
      </c>
      <c r="CZ4" s="56">
        <v>0</v>
      </c>
      <c r="DA4" s="56">
        <v>0</v>
      </c>
      <c r="DB4" s="60">
        <v>0</v>
      </c>
      <c r="DC4" s="61">
        <v>0</v>
      </c>
      <c r="DD4" s="145">
        <v>115.14</v>
      </c>
      <c r="DE4" s="145">
        <v>92.56</v>
      </c>
      <c r="DF4" s="147">
        <v>3.0712530712530715</v>
      </c>
      <c r="DG4" s="148">
        <v>5.4054054054054053</v>
      </c>
      <c r="DH4" s="149">
        <v>207.57654385054488</v>
      </c>
      <c r="DI4" s="56">
        <v>4</v>
      </c>
      <c r="DJ4" s="56">
        <v>259.47000000000003</v>
      </c>
      <c r="DK4" s="56">
        <v>5</v>
      </c>
      <c r="DL4" s="56">
        <v>51.89</v>
      </c>
      <c r="DM4" s="56">
        <v>1</v>
      </c>
      <c r="DN4" s="150">
        <v>159.23566878980893</v>
      </c>
      <c r="DO4" s="56">
        <v>3</v>
      </c>
      <c r="DP4" s="56">
        <v>53.08</v>
      </c>
      <c r="DQ4" s="56">
        <v>1</v>
      </c>
      <c r="DR4" s="56">
        <v>0</v>
      </c>
      <c r="DS4" s="56">
        <v>0</v>
      </c>
      <c r="DT4" s="56">
        <v>0</v>
      </c>
      <c r="DU4" s="56">
        <v>0</v>
      </c>
      <c r="DV4" s="56">
        <v>53.07</v>
      </c>
      <c r="DW4" s="56">
        <v>1</v>
      </c>
      <c r="DX4" s="56">
        <v>0</v>
      </c>
      <c r="DY4" s="56">
        <v>0</v>
      </c>
      <c r="DZ4" s="62">
        <v>1.3157894736842104</v>
      </c>
      <c r="EA4" s="63">
        <v>1</v>
      </c>
      <c r="EB4" s="62">
        <v>90.185676392572944</v>
      </c>
      <c r="EC4" s="63">
        <v>68</v>
      </c>
      <c r="ED4" s="60">
        <v>0</v>
      </c>
      <c r="EE4" s="61">
        <v>0</v>
      </c>
      <c r="EF4" s="143">
        <v>105.25</v>
      </c>
      <c r="EG4" s="143">
        <v>76.459999999999994</v>
      </c>
      <c r="EH4" s="107">
        <v>2.5505716798592788</v>
      </c>
      <c r="EI4" s="148">
        <v>5.5408970976253293</v>
      </c>
      <c r="EJ4" s="56" t="s">
        <v>437</v>
      </c>
      <c r="EK4" s="56" t="s">
        <v>438</v>
      </c>
      <c r="EL4" s="143">
        <v>73.510000000000005</v>
      </c>
      <c r="EM4" s="143">
        <v>38.6</v>
      </c>
      <c r="EN4" s="147">
        <v>1.0498687664041995</v>
      </c>
      <c r="EO4" s="148">
        <v>8.9238845144356951</v>
      </c>
      <c r="EP4" s="150">
        <v>159.23566878980893</v>
      </c>
      <c r="EQ4" s="56">
        <v>3</v>
      </c>
      <c r="ER4" s="56">
        <v>849.26</v>
      </c>
      <c r="ES4" s="56">
        <v>16</v>
      </c>
      <c r="ET4" s="56">
        <v>371.55</v>
      </c>
      <c r="EU4" s="56">
        <v>7</v>
      </c>
      <c r="EV4" s="150">
        <v>159.23566878980893</v>
      </c>
      <c r="EW4" s="56">
        <v>3</v>
      </c>
      <c r="EX4" s="56">
        <v>2</v>
      </c>
      <c r="EY4" s="62">
        <v>65.246338215712385</v>
      </c>
      <c r="EZ4" s="61">
        <v>49</v>
      </c>
      <c r="FA4" s="62">
        <v>48.710601719197705</v>
      </c>
      <c r="FB4" s="61">
        <v>34</v>
      </c>
      <c r="FC4" s="56">
        <v>29.07</v>
      </c>
      <c r="FD4" s="56">
        <v>1</v>
      </c>
      <c r="FE4" s="56">
        <v>58.14</v>
      </c>
      <c r="FF4" s="56">
        <v>2</v>
      </c>
      <c r="FG4" s="56">
        <v>0</v>
      </c>
      <c r="FH4" s="56">
        <v>0</v>
      </c>
      <c r="FI4" s="56">
        <v>0</v>
      </c>
      <c r="FJ4" s="56">
        <v>0</v>
      </c>
      <c r="FK4" s="56">
        <v>87.21</v>
      </c>
      <c r="FL4" s="56">
        <v>3</v>
      </c>
      <c r="FM4" s="149">
        <v>58.139534883720927</v>
      </c>
      <c r="FN4" s="56">
        <v>2</v>
      </c>
      <c r="FO4" s="150">
        <v>465.11627906976742</v>
      </c>
      <c r="FP4" s="56">
        <v>16</v>
      </c>
      <c r="FQ4" s="150">
        <v>87.20930232558139</v>
      </c>
      <c r="FR4" s="56">
        <v>3</v>
      </c>
      <c r="FS4" s="60">
        <v>2.3584905660377355</v>
      </c>
      <c r="FT4" s="61">
        <v>1</v>
      </c>
      <c r="FU4" s="60">
        <v>0</v>
      </c>
      <c r="FV4" s="61">
        <v>0</v>
      </c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3"/>
      <c r="OS4" s="3"/>
      <c r="OT4" s="3"/>
    </row>
    <row r="5" spans="1:410">
      <c r="A5" s="96" t="s">
        <v>439</v>
      </c>
      <c r="B5" s="56" t="s">
        <v>440</v>
      </c>
      <c r="C5" s="96" t="s">
        <v>441</v>
      </c>
      <c r="D5" s="74">
        <v>6</v>
      </c>
      <c r="E5" s="67">
        <v>2015</v>
      </c>
      <c r="F5" s="106">
        <v>52.746846878654083</v>
      </c>
      <c r="G5" s="141">
        <v>2128</v>
      </c>
      <c r="H5" s="67">
        <v>751</v>
      </c>
      <c r="I5" s="67">
        <v>1377</v>
      </c>
      <c r="J5" s="106">
        <v>13.91</v>
      </c>
      <c r="K5" s="67">
        <v>296</v>
      </c>
      <c r="L5" s="56">
        <v>67.06</v>
      </c>
      <c r="M5" s="78">
        <v>1427</v>
      </c>
      <c r="N5" s="67">
        <v>174</v>
      </c>
      <c r="O5" s="67">
        <v>89</v>
      </c>
      <c r="P5" s="67">
        <v>85</v>
      </c>
      <c r="Q5" s="67">
        <v>208</v>
      </c>
      <c r="R5" s="67">
        <v>101</v>
      </c>
      <c r="S5" s="67">
        <v>107</v>
      </c>
      <c r="T5" s="67">
        <v>166</v>
      </c>
      <c r="U5" s="67">
        <v>86</v>
      </c>
      <c r="V5" s="67">
        <v>80</v>
      </c>
      <c r="W5" s="67">
        <v>197</v>
      </c>
      <c r="X5" s="67">
        <v>95</v>
      </c>
      <c r="Y5" s="67">
        <v>102</v>
      </c>
      <c r="Z5" s="67">
        <v>165</v>
      </c>
      <c r="AA5" s="67">
        <v>86</v>
      </c>
      <c r="AB5" s="67">
        <v>79</v>
      </c>
      <c r="AC5" s="67">
        <v>204</v>
      </c>
      <c r="AD5" s="67">
        <v>96</v>
      </c>
      <c r="AE5" s="67">
        <v>108</v>
      </c>
      <c r="AF5" s="67">
        <v>176</v>
      </c>
      <c r="AG5" s="67">
        <v>94</v>
      </c>
      <c r="AH5" s="67">
        <v>82</v>
      </c>
      <c r="AI5" s="67">
        <v>318</v>
      </c>
      <c r="AJ5" s="67">
        <v>148</v>
      </c>
      <c r="AK5" s="67">
        <v>170</v>
      </c>
      <c r="AL5" s="67">
        <v>176</v>
      </c>
      <c r="AM5" s="67">
        <v>94</v>
      </c>
      <c r="AN5" s="67">
        <v>82</v>
      </c>
      <c r="AO5" s="67">
        <v>166</v>
      </c>
      <c r="AP5" s="67">
        <v>89</v>
      </c>
      <c r="AQ5" s="67">
        <v>77</v>
      </c>
      <c r="AR5" s="56" t="s">
        <v>428</v>
      </c>
      <c r="AS5" s="56"/>
      <c r="AT5" s="56" t="s">
        <v>428</v>
      </c>
      <c r="AU5" s="206">
        <v>78</v>
      </c>
      <c r="AV5" s="206">
        <v>0</v>
      </c>
      <c r="AW5" s="206">
        <v>14</v>
      </c>
      <c r="AX5" s="59">
        <v>0</v>
      </c>
      <c r="AY5" s="59">
        <v>0</v>
      </c>
      <c r="AZ5" s="60">
        <v>1.567398119122257</v>
      </c>
      <c r="BA5" s="61">
        <v>3</v>
      </c>
      <c r="BB5" s="62">
        <v>0</v>
      </c>
      <c r="BC5" s="63">
        <v>0</v>
      </c>
      <c r="BD5" s="68">
        <v>0</v>
      </c>
      <c r="BE5" s="69">
        <v>0</v>
      </c>
      <c r="BF5" s="60">
        <v>6.9306930693069315</v>
      </c>
      <c r="BG5" s="61">
        <v>7</v>
      </c>
      <c r="BH5" s="60">
        <v>8.3333333333333321</v>
      </c>
      <c r="BI5" s="61">
        <v>2</v>
      </c>
      <c r="BJ5" s="64">
        <v>0</v>
      </c>
      <c r="BK5" s="65">
        <v>0</v>
      </c>
      <c r="BL5" s="62">
        <v>0</v>
      </c>
      <c r="BM5" s="65">
        <v>0</v>
      </c>
      <c r="BN5" s="56">
        <v>0</v>
      </c>
      <c r="BO5" s="56">
        <v>0</v>
      </c>
      <c r="BP5" s="56">
        <v>0</v>
      </c>
      <c r="BQ5" s="56">
        <v>0</v>
      </c>
      <c r="BR5" s="56">
        <v>0</v>
      </c>
      <c r="BS5" s="56">
        <v>0</v>
      </c>
      <c r="BT5" s="56">
        <v>0</v>
      </c>
      <c r="BU5" s="56">
        <v>0</v>
      </c>
      <c r="BV5" s="70" t="s">
        <v>442</v>
      </c>
      <c r="BW5" s="56" t="s">
        <v>443</v>
      </c>
      <c r="BX5" s="56" t="s">
        <v>444</v>
      </c>
      <c r="BY5" s="56" t="s">
        <v>445</v>
      </c>
      <c r="BZ5" s="56" t="s">
        <v>446</v>
      </c>
      <c r="CA5" s="56" t="s">
        <v>447</v>
      </c>
      <c r="CB5" s="56" t="s">
        <v>444</v>
      </c>
      <c r="CC5" s="152">
        <v>50</v>
      </c>
      <c r="CD5" s="152">
        <v>35.28</v>
      </c>
      <c r="CE5" s="147">
        <v>0</v>
      </c>
      <c r="CF5" s="153" t="s">
        <v>448</v>
      </c>
      <c r="CG5" s="153" t="s">
        <v>449</v>
      </c>
      <c r="CH5" s="56">
        <v>0</v>
      </c>
      <c r="CI5" s="56">
        <v>0</v>
      </c>
      <c r="CJ5" s="60">
        <v>0</v>
      </c>
      <c r="CK5" s="61">
        <v>0</v>
      </c>
      <c r="CL5" s="56">
        <v>0</v>
      </c>
      <c r="CM5" s="56">
        <v>0</v>
      </c>
      <c r="CN5" s="56">
        <v>0</v>
      </c>
      <c r="CO5" s="56">
        <v>0</v>
      </c>
      <c r="CP5" s="56">
        <v>0</v>
      </c>
      <c r="CQ5" s="56">
        <v>0</v>
      </c>
      <c r="CR5" s="56">
        <v>0</v>
      </c>
      <c r="CS5" s="56">
        <v>0</v>
      </c>
      <c r="CT5" s="56">
        <v>0</v>
      </c>
      <c r="CU5" s="56">
        <v>0</v>
      </c>
      <c r="CV5" s="56">
        <v>0</v>
      </c>
      <c r="CW5" s="56">
        <v>0</v>
      </c>
      <c r="CX5" s="56">
        <v>0</v>
      </c>
      <c r="CY5" s="56">
        <v>0</v>
      </c>
      <c r="CZ5" s="56">
        <v>0</v>
      </c>
      <c r="DA5" s="56">
        <v>0</v>
      </c>
      <c r="DB5" s="60">
        <v>0</v>
      </c>
      <c r="DC5" s="61">
        <v>0</v>
      </c>
      <c r="DD5" s="152">
        <v>104.87</v>
      </c>
      <c r="DE5" s="152">
        <v>90.84</v>
      </c>
      <c r="DF5" s="147">
        <v>5.4216867469879517</v>
      </c>
      <c r="DG5" s="148">
        <v>1.8072289156626504</v>
      </c>
      <c r="DH5" s="56">
        <v>0</v>
      </c>
      <c r="DI5" s="56">
        <v>0</v>
      </c>
      <c r="DJ5" s="56">
        <v>0</v>
      </c>
      <c r="DK5" s="56">
        <v>0</v>
      </c>
      <c r="DL5" s="56">
        <v>0</v>
      </c>
      <c r="DM5" s="56">
        <v>0</v>
      </c>
      <c r="DN5" s="56">
        <v>0</v>
      </c>
      <c r="DO5" s="56">
        <v>0</v>
      </c>
      <c r="DP5" s="56">
        <v>0</v>
      </c>
      <c r="DQ5" s="56">
        <v>0</v>
      </c>
      <c r="DR5" s="56">
        <v>0</v>
      </c>
      <c r="DS5" s="56">
        <v>0</v>
      </c>
      <c r="DT5" s="56">
        <v>0</v>
      </c>
      <c r="DU5" s="56">
        <v>0</v>
      </c>
      <c r="DV5" s="56">
        <v>0</v>
      </c>
      <c r="DW5" s="56">
        <v>0</v>
      </c>
      <c r="DX5" s="56">
        <v>0</v>
      </c>
      <c r="DY5" s="56">
        <v>0</v>
      </c>
      <c r="DZ5" s="62">
        <v>0</v>
      </c>
      <c r="EA5" s="63">
        <v>0</v>
      </c>
      <c r="EB5" s="62">
        <v>73.170731707317074</v>
      </c>
      <c r="EC5" s="63">
        <v>6</v>
      </c>
      <c r="ED5" s="60">
        <v>3.3444816053511706</v>
      </c>
      <c r="EE5" s="61">
        <v>2</v>
      </c>
      <c r="EF5" s="154">
        <v>108.26</v>
      </c>
      <c r="EG5" s="154">
        <v>75.930000000000007</v>
      </c>
      <c r="EH5" s="107">
        <v>4.5801526717557248</v>
      </c>
      <c r="EI5" s="148">
        <v>3.8167938931297711</v>
      </c>
      <c r="EJ5" s="56" t="s">
        <v>450</v>
      </c>
      <c r="EK5" s="56" t="s">
        <v>451</v>
      </c>
      <c r="EL5" s="154">
        <v>81.150000000000006</v>
      </c>
      <c r="EM5" s="154">
        <v>55.07</v>
      </c>
      <c r="EN5" s="147">
        <v>0</v>
      </c>
      <c r="EO5" s="148">
        <v>1.8867924528301887</v>
      </c>
      <c r="EP5" s="56">
        <v>0</v>
      </c>
      <c r="EQ5" s="56">
        <v>0</v>
      </c>
      <c r="ER5" s="56">
        <v>0</v>
      </c>
      <c r="ES5" s="56">
        <v>0</v>
      </c>
      <c r="ET5" s="56">
        <v>0</v>
      </c>
      <c r="EU5" s="56">
        <v>0</v>
      </c>
      <c r="EV5" s="56">
        <v>0</v>
      </c>
      <c r="EW5" s="56">
        <v>0</v>
      </c>
      <c r="EX5" s="56">
        <v>0</v>
      </c>
      <c r="EY5" s="62">
        <v>73.170731707317074</v>
      </c>
      <c r="EZ5" s="61">
        <v>6</v>
      </c>
      <c r="FA5" s="62">
        <v>51.948051948051955</v>
      </c>
      <c r="FB5" s="61">
        <v>4</v>
      </c>
      <c r="FC5" s="56">
        <v>0</v>
      </c>
      <c r="FD5" s="56">
        <v>0</v>
      </c>
      <c r="FE5" s="56">
        <v>0</v>
      </c>
      <c r="FF5" s="56">
        <v>0</v>
      </c>
      <c r="FG5" s="56">
        <v>0</v>
      </c>
      <c r="FH5" s="56">
        <v>0</v>
      </c>
      <c r="FI5" s="56">
        <v>0</v>
      </c>
      <c r="FJ5" s="56">
        <v>0</v>
      </c>
      <c r="FK5" s="56">
        <v>0</v>
      </c>
      <c r="FL5" s="56">
        <v>0</v>
      </c>
      <c r="FM5" s="56">
        <v>0</v>
      </c>
      <c r="FN5" s="56">
        <v>0</v>
      </c>
      <c r="FO5" s="150">
        <v>0</v>
      </c>
      <c r="FP5" s="56">
        <v>0</v>
      </c>
      <c r="FQ5" s="56">
        <v>0</v>
      </c>
      <c r="FR5" s="56">
        <v>0</v>
      </c>
      <c r="FS5" s="60">
        <v>6.756756756756757</v>
      </c>
      <c r="FT5" s="61">
        <v>4</v>
      </c>
      <c r="FU5" s="60">
        <v>7.5046904315197001</v>
      </c>
      <c r="FV5" s="61">
        <v>4</v>
      </c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4"/>
      <c r="OS5" s="4"/>
      <c r="OT5" s="4"/>
    </row>
    <row r="6" spans="1:410">
      <c r="A6" s="96" t="s">
        <v>452</v>
      </c>
      <c r="B6" s="56" t="s">
        <v>453</v>
      </c>
      <c r="C6" s="96" t="s">
        <v>427</v>
      </c>
      <c r="D6" s="74">
        <v>6</v>
      </c>
      <c r="E6" s="67">
        <v>2015</v>
      </c>
      <c r="F6" s="106">
        <v>62.91227945118824</v>
      </c>
      <c r="G6" s="141">
        <v>3466</v>
      </c>
      <c r="H6" s="67">
        <v>1812</v>
      </c>
      <c r="I6" s="67">
        <v>1654</v>
      </c>
      <c r="J6" s="106">
        <v>21.38</v>
      </c>
      <c r="K6" s="67">
        <v>741</v>
      </c>
      <c r="L6" s="56">
        <v>81.849999999999994</v>
      </c>
      <c r="M6" s="78">
        <v>2837</v>
      </c>
      <c r="N6" s="67">
        <v>235</v>
      </c>
      <c r="O6" s="67">
        <v>120</v>
      </c>
      <c r="P6" s="67">
        <v>115</v>
      </c>
      <c r="Q6" s="67">
        <v>284</v>
      </c>
      <c r="R6" s="67">
        <v>139</v>
      </c>
      <c r="S6" s="67">
        <v>145</v>
      </c>
      <c r="T6" s="67">
        <v>242</v>
      </c>
      <c r="U6" s="67">
        <v>125</v>
      </c>
      <c r="V6" s="67">
        <v>117</v>
      </c>
      <c r="W6" s="67">
        <v>287</v>
      </c>
      <c r="X6" s="67">
        <v>138</v>
      </c>
      <c r="Y6" s="67">
        <v>149</v>
      </c>
      <c r="Z6" s="67">
        <v>245</v>
      </c>
      <c r="AA6" s="67">
        <v>128</v>
      </c>
      <c r="AB6" s="67">
        <v>117</v>
      </c>
      <c r="AC6" s="67">
        <v>326</v>
      </c>
      <c r="AD6" s="67">
        <v>155</v>
      </c>
      <c r="AE6" s="67">
        <v>171</v>
      </c>
      <c r="AF6" s="67">
        <v>297</v>
      </c>
      <c r="AG6" s="67">
        <v>156</v>
      </c>
      <c r="AH6" s="67">
        <v>141</v>
      </c>
      <c r="AI6" s="67">
        <v>537</v>
      </c>
      <c r="AJ6" s="67">
        <v>259</v>
      </c>
      <c r="AK6" s="67">
        <v>278</v>
      </c>
      <c r="AL6" s="67">
        <v>302</v>
      </c>
      <c r="AM6" s="67">
        <v>157</v>
      </c>
      <c r="AN6" s="67">
        <v>145</v>
      </c>
      <c r="AO6" s="67">
        <v>274</v>
      </c>
      <c r="AP6" s="67">
        <v>139</v>
      </c>
      <c r="AQ6" s="67">
        <v>135</v>
      </c>
      <c r="AR6" s="56" t="s">
        <v>428</v>
      </c>
      <c r="AS6" s="56"/>
      <c r="AT6" s="56" t="s">
        <v>428</v>
      </c>
      <c r="AU6" s="206">
        <v>430</v>
      </c>
      <c r="AV6" s="206">
        <v>0</v>
      </c>
      <c r="AW6" s="206">
        <v>47</v>
      </c>
      <c r="AX6" s="59">
        <v>0</v>
      </c>
      <c r="AY6" s="59">
        <v>0</v>
      </c>
      <c r="AZ6" s="60">
        <v>1.4080540692762602</v>
      </c>
      <c r="BA6" s="61">
        <v>5</v>
      </c>
      <c r="BB6" s="62">
        <v>0</v>
      </c>
      <c r="BC6" s="63">
        <v>0</v>
      </c>
      <c r="BD6" s="68">
        <v>0</v>
      </c>
      <c r="BE6" s="69">
        <v>0</v>
      </c>
      <c r="BF6" s="60">
        <v>8.8339222614840995</v>
      </c>
      <c r="BG6" s="61">
        <v>50</v>
      </c>
      <c r="BH6" s="60">
        <v>5.0847457627118651</v>
      </c>
      <c r="BI6" s="61">
        <v>3</v>
      </c>
      <c r="BJ6" s="64">
        <v>0</v>
      </c>
      <c r="BK6" s="65">
        <v>0</v>
      </c>
      <c r="BL6" s="62">
        <v>0</v>
      </c>
      <c r="BM6" s="65">
        <v>0</v>
      </c>
      <c r="BN6" s="56">
        <v>0</v>
      </c>
      <c r="BO6" s="56">
        <v>0</v>
      </c>
      <c r="BP6" s="102">
        <v>2173.91</v>
      </c>
      <c r="BQ6" s="56">
        <v>1</v>
      </c>
      <c r="BR6" s="56">
        <v>0</v>
      </c>
      <c r="BS6" s="56">
        <v>0</v>
      </c>
      <c r="BT6" s="56">
        <v>2173.91</v>
      </c>
      <c r="BU6" s="56">
        <v>1</v>
      </c>
      <c r="BV6" s="70" t="s">
        <v>454</v>
      </c>
      <c r="BW6" s="56" t="s">
        <v>455</v>
      </c>
      <c r="BX6" s="56" t="s">
        <v>456</v>
      </c>
      <c r="BY6" s="56" t="s">
        <v>455</v>
      </c>
      <c r="BZ6" s="56" t="s">
        <v>457</v>
      </c>
      <c r="CA6" s="56" t="s">
        <v>458</v>
      </c>
      <c r="CB6" s="56" t="s">
        <v>459</v>
      </c>
      <c r="CC6" s="145">
        <v>112.23</v>
      </c>
      <c r="CD6" s="145">
        <v>91.84</v>
      </c>
      <c r="CE6" s="147">
        <v>30.76923076923077</v>
      </c>
      <c r="CF6" s="146" t="s">
        <v>460</v>
      </c>
      <c r="CG6" s="146" t="s">
        <v>461</v>
      </c>
      <c r="CH6" s="56">
        <v>0</v>
      </c>
      <c r="CI6" s="56">
        <v>0</v>
      </c>
      <c r="CJ6" s="60">
        <v>0</v>
      </c>
      <c r="CK6" s="61">
        <v>0</v>
      </c>
      <c r="CL6" s="56">
        <v>0</v>
      </c>
      <c r="CM6" s="56">
        <v>0</v>
      </c>
      <c r="CN6" s="56">
        <v>0</v>
      </c>
      <c r="CO6" s="56">
        <v>0</v>
      </c>
      <c r="CP6" s="56">
        <v>0</v>
      </c>
      <c r="CQ6" s="56">
        <v>0</v>
      </c>
      <c r="CR6" s="56">
        <v>0</v>
      </c>
      <c r="CS6" s="56">
        <v>0</v>
      </c>
      <c r="CT6" s="56">
        <v>0</v>
      </c>
      <c r="CU6" s="56">
        <v>0</v>
      </c>
      <c r="CV6" s="56">
        <v>0</v>
      </c>
      <c r="CW6" s="56">
        <v>0</v>
      </c>
      <c r="CX6" s="56">
        <v>0</v>
      </c>
      <c r="CY6" s="56">
        <v>0</v>
      </c>
      <c r="CZ6" s="56">
        <v>0</v>
      </c>
      <c r="DA6" s="56">
        <v>0</v>
      </c>
      <c r="DB6" s="60">
        <v>0</v>
      </c>
      <c r="DC6" s="61">
        <v>0</v>
      </c>
      <c r="DD6" s="145">
        <v>163.18</v>
      </c>
      <c r="DE6" s="145">
        <v>132.21</v>
      </c>
      <c r="DF6" s="147">
        <v>2.7777777777777777</v>
      </c>
      <c r="DG6" s="148">
        <v>3.3333333333333335</v>
      </c>
      <c r="DH6" s="56">
        <v>0</v>
      </c>
      <c r="DI6" s="56">
        <v>0</v>
      </c>
      <c r="DJ6" s="56">
        <v>50.53</v>
      </c>
      <c r="DK6" s="56">
        <v>0</v>
      </c>
      <c r="DL6" s="56">
        <v>0</v>
      </c>
      <c r="DM6" s="56">
        <v>0</v>
      </c>
      <c r="DN6" s="56">
        <v>0</v>
      </c>
      <c r="DO6" s="56">
        <v>0</v>
      </c>
      <c r="DP6" s="56">
        <v>0</v>
      </c>
      <c r="DQ6" s="56">
        <v>0</v>
      </c>
      <c r="DR6" s="56">
        <v>0</v>
      </c>
      <c r="DS6" s="56">
        <v>0</v>
      </c>
      <c r="DT6" s="56">
        <v>0</v>
      </c>
      <c r="DU6" s="56">
        <v>0</v>
      </c>
      <c r="DV6" s="56">
        <v>0</v>
      </c>
      <c r="DW6" s="56">
        <v>0</v>
      </c>
      <c r="DX6" s="56">
        <v>0</v>
      </c>
      <c r="DY6" s="56">
        <v>0</v>
      </c>
      <c r="DZ6" s="62">
        <v>8.5470085470085486</v>
      </c>
      <c r="EA6" s="63">
        <v>1</v>
      </c>
      <c r="EB6" s="62">
        <v>127.6595744680851</v>
      </c>
      <c r="EC6" s="63">
        <v>18</v>
      </c>
      <c r="ED6" s="60">
        <v>0.68634179821551133</v>
      </c>
      <c r="EE6" s="61">
        <v>3</v>
      </c>
      <c r="EF6" s="143">
        <v>126.62</v>
      </c>
      <c r="EG6" s="143">
        <v>100.5</v>
      </c>
      <c r="EH6" s="107">
        <v>2.9629629629629632</v>
      </c>
      <c r="EI6" s="148">
        <v>8.1481481481481488</v>
      </c>
      <c r="EJ6" s="56" t="s">
        <v>462</v>
      </c>
      <c r="EK6" s="56" t="s">
        <v>463</v>
      </c>
      <c r="EL6" s="143">
        <v>92.1</v>
      </c>
      <c r="EM6" s="143">
        <v>61.39</v>
      </c>
      <c r="EN6" s="147">
        <v>0</v>
      </c>
      <c r="EO6" s="148">
        <v>3</v>
      </c>
      <c r="EP6" s="56">
        <v>0</v>
      </c>
      <c r="EQ6" s="56">
        <v>0</v>
      </c>
      <c r="ER6" s="149">
        <v>306.74846625766872</v>
      </c>
      <c r="ES6" s="56">
        <v>1</v>
      </c>
      <c r="ET6" s="56">
        <v>0</v>
      </c>
      <c r="EU6" s="56">
        <v>0</v>
      </c>
      <c r="EV6" s="56">
        <v>0</v>
      </c>
      <c r="EW6" s="56">
        <v>0</v>
      </c>
      <c r="EX6" s="56">
        <v>0</v>
      </c>
      <c r="EY6" s="62">
        <v>103.44827586206897</v>
      </c>
      <c r="EZ6" s="61">
        <v>15</v>
      </c>
      <c r="FA6" s="62">
        <v>88.888888888888886</v>
      </c>
      <c r="FB6" s="61">
        <v>12</v>
      </c>
      <c r="FC6" s="56">
        <v>0</v>
      </c>
      <c r="FD6" s="56">
        <v>0</v>
      </c>
      <c r="FE6" s="56">
        <v>0</v>
      </c>
      <c r="FF6" s="56">
        <v>0</v>
      </c>
      <c r="FG6" s="56">
        <v>0</v>
      </c>
      <c r="FH6" s="56">
        <v>0</v>
      </c>
      <c r="FI6" s="56">
        <v>0</v>
      </c>
      <c r="FJ6" s="56">
        <v>0</v>
      </c>
      <c r="FK6" s="56">
        <v>0</v>
      </c>
      <c r="FL6" s="56">
        <v>0</v>
      </c>
      <c r="FM6" s="56">
        <v>0</v>
      </c>
      <c r="FN6" s="56">
        <v>0</v>
      </c>
      <c r="FO6" s="150">
        <v>155.03875968992247</v>
      </c>
      <c r="FP6" s="56">
        <v>1</v>
      </c>
      <c r="FQ6" s="56">
        <v>0</v>
      </c>
      <c r="FR6" s="56">
        <v>0</v>
      </c>
      <c r="FS6" s="60">
        <v>1.0775862068965516</v>
      </c>
      <c r="FT6" s="61">
        <v>5</v>
      </c>
      <c r="FU6" s="60">
        <v>1.5007503751875937</v>
      </c>
      <c r="FV6" s="61">
        <v>6</v>
      </c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4"/>
      <c r="OS6" s="4"/>
      <c r="OT6" s="4"/>
    </row>
    <row r="7" spans="1:410">
      <c r="A7" s="96" t="s">
        <v>464</v>
      </c>
      <c r="B7" s="56" t="s">
        <v>465</v>
      </c>
      <c r="C7" s="96" t="s">
        <v>466</v>
      </c>
      <c r="D7" s="74">
        <v>6</v>
      </c>
      <c r="E7" s="67">
        <v>2015</v>
      </c>
      <c r="F7" s="106">
        <v>75.780399004728977</v>
      </c>
      <c r="G7" s="141">
        <v>29555</v>
      </c>
      <c r="H7" s="67">
        <v>16757</v>
      </c>
      <c r="I7" s="67">
        <v>12798</v>
      </c>
      <c r="J7" s="106">
        <v>42.3</v>
      </c>
      <c r="K7" s="67">
        <v>12503</v>
      </c>
      <c r="L7" s="56">
        <v>37.26</v>
      </c>
      <c r="M7" s="78">
        <v>11011</v>
      </c>
      <c r="N7" s="67">
        <v>2795</v>
      </c>
      <c r="O7" s="67">
        <v>1438</v>
      </c>
      <c r="P7" s="67">
        <v>1357</v>
      </c>
      <c r="Q7" s="78">
        <v>3349</v>
      </c>
      <c r="R7" s="78">
        <v>1624</v>
      </c>
      <c r="S7" s="78">
        <v>1725</v>
      </c>
      <c r="T7" s="67">
        <v>2757</v>
      </c>
      <c r="U7" s="67">
        <v>1430</v>
      </c>
      <c r="V7" s="67">
        <v>1327</v>
      </c>
      <c r="W7" s="78">
        <v>3301</v>
      </c>
      <c r="X7" s="78">
        <v>1588</v>
      </c>
      <c r="Y7" s="78">
        <v>1713</v>
      </c>
      <c r="Z7" s="67">
        <v>2725</v>
      </c>
      <c r="AA7" s="67">
        <v>1409</v>
      </c>
      <c r="AB7" s="67">
        <v>1316</v>
      </c>
      <c r="AC7" s="78">
        <v>3174</v>
      </c>
      <c r="AD7" s="78">
        <v>1551</v>
      </c>
      <c r="AE7" s="78">
        <v>1623</v>
      </c>
      <c r="AF7" s="67">
        <v>2639</v>
      </c>
      <c r="AG7" s="67">
        <v>1343</v>
      </c>
      <c r="AH7" s="67">
        <v>1296</v>
      </c>
      <c r="AI7" s="78">
        <v>5147</v>
      </c>
      <c r="AJ7" s="78">
        <v>2464</v>
      </c>
      <c r="AK7" s="78">
        <v>2683</v>
      </c>
      <c r="AL7" s="67">
        <v>3016</v>
      </c>
      <c r="AM7" s="67">
        <v>1584</v>
      </c>
      <c r="AN7" s="67">
        <v>1432</v>
      </c>
      <c r="AO7" s="67">
        <v>2431</v>
      </c>
      <c r="AP7" s="67">
        <v>1243</v>
      </c>
      <c r="AQ7" s="67">
        <v>1188</v>
      </c>
      <c r="AR7" s="56" t="s">
        <v>428</v>
      </c>
      <c r="AS7" s="56"/>
      <c r="AT7" s="56" t="s">
        <v>428</v>
      </c>
      <c r="AU7" s="206">
        <v>546</v>
      </c>
      <c r="AV7" s="206">
        <v>0</v>
      </c>
      <c r="AW7" s="206">
        <v>119</v>
      </c>
      <c r="AX7" s="59">
        <v>7.1</v>
      </c>
      <c r="AY7" s="59">
        <v>2</v>
      </c>
      <c r="AZ7" s="60">
        <v>1.0604453870625663</v>
      </c>
      <c r="BA7" s="61">
        <v>2</v>
      </c>
      <c r="BB7" s="62">
        <v>0</v>
      </c>
      <c r="BC7" s="63">
        <v>0</v>
      </c>
      <c r="BD7" s="68">
        <v>0</v>
      </c>
      <c r="BE7" s="69">
        <v>0</v>
      </c>
      <c r="BF7" s="60">
        <v>7.4468085106382977</v>
      </c>
      <c r="BG7" s="61">
        <v>7</v>
      </c>
      <c r="BH7" s="60">
        <v>9.6085409252669027</v>
      </c>
      <c r="BI7" s="61">
        <v>27</v>
      </c>
      <c r="BJ7" s="64">
        <v>0</v>
      </c>
      <c r="BK7" s="65">
        <v>0</v>
      </c>
      <c r="BL7" s="62">
        <v>0</v>
      </c>
      <c r="BM7" s="65">
        <v>0</v>
      </c>
      <c r="BN7" s="56">
        <v>0</v>
      </c>
      <c r="BO7" s="56">
        <v>0</v>
      </c>
      <c r="BP7" s="56">
        <v>0</v>
      </c>
      <c r="BQ7" s="56">
        <v>0</v>
      </c>
      <c r="BR7" s="56">
        <v>0</v>
      </c>
      <c r="BS7" s="56">
        <v>0</v>
      </c>
      <c r="BT7" s="56">
        <v>0</v>
      </c>
      <c r="BU7" s="56">
        <v>0</v>
      </c>
      <c r="BV7" s="62" t="s">
        <v>467</v>
      </c>
      <c r="BW7" s="56" t="s">
        <v>468</v>
      </c>
      <c r="BX7" s="62" t="s">
        <v>469</v>
      </c>
      <c r="BY7" s="56" t="s">
        <v>468</v>
      </c>
      <c r="BZ7" s="62" t="s">
        <v>470</v>
      </c>
      <c r="CA7" s="56" t="s">
        <v>471</v>
      </c>
      <c r="CB7" s="56" t="s">
        <v>472</v>
      </c>
      <c r="CC7" s="152">
        <v>54.86</v>
      </c>
      <c r="CD7" s="152">
        <v>45.49</v>
      </c>
      <c r="CE7" s="147">
        <v>6.9767441860465116</v>
      </c>
      <c r="CF7" s="153" t="s">
        <v>473</v>
      </c>
      <c r="CG7" s="153" t="s">
        <v>474</v>
      </c>
      <c r="CH7" s="56">
        <v>0</v>
      </c>
      <c r="CI7" s="56">
        <v>0</v>
      </c>
      <c r="CJ7" s="60">
        <v>0.3627130939426913</v>
      </c>
      <c r="CK7" s="61">
        <v>1</v>
      </c>
      <c r="CL7" s="56">
        <v>0</v>
      </c>
      <c r="CM7" s="56">
        <v>0</v>
      </c>
      <c r="CN7" s="56">
        <v>0</v>
      </c>
      <c r="CO7" s="56">
        <v>0</v>
      </c>
      <c r="CP7" s="56">
        <v>0</v>
      </c>
      <c r="CQ7" s="56">
        <v>0</v>
      </c>
      <c r="CR7" s="56">
        <v>30.29</v>
      </c>
      <c r="CS7" s="56">
        <v>1</v>
      </c>
      <c r="CT7" s="56">
        <v>0</v>
      </c>
      <c r="CU7" s="56">
        <v>0</v>
      </c>
      <c r="CV7" s="56">
        <v>0</v>
      </c>
      <c r="CW7" s="56">
        <v>0</v>
      </c>
      <c r="CX7" s="56">
        <v>0</v>
      </c>
      <c r="CY7" s="56">
        <v>0</v>
      </c>
      <c r="CZ7" s="56">
        <v>30.29</v>
      </c>
      <c r="DA7" s="56">
        <v>1</v>
      </c>
      <c r="DB7" s="60">
        <v>0</v>
      </c>
      <c r="DC7" s="61">
        <v>0</v>
      </c>
      <c r="DD7" s="152">
        <v>81.260000000000005</v>
      </c>
      <c r="DE7" s="152">
        <v>66.84</v>
      </c>
      <c r="DF7" s="147">
        <v>3.7853378054623863</v>
      </c>
      <c r="DG7" s="148">
        <v>7.5706756109247726</v>
      </c>
      <c r="DH7" s="56">
        <v>0</v>
      </c>
      <c r="DI7" s="56">
        <v>0</v>
      </c>
      <c r="DJ7" s="56">
        <v>30.29</v>
      </c>
      <c r="DK7" s="56">
        <v>1</v>
      </c>
      <c r="DL7" s="56">
        <v>0</v>
      </c>
      <c r="DM7" s="56">
        <v>0</v>
      </c>
      <c r="DN7" s="150">
        <v>63.01</v>
      </c>
      <c r="DO7" s="155">
        <v>2</v>
      </c>
      <c r="DP7" s="149">
        <v>31.505986137366101</v>
      </c>
      <c r="DQ7" s="156">
        <v>1</v>
      </c>
      <c r="DR7" s="56">
        <v>31.5</v>
      </c>
      <c r="DS7" s="56">
        <v>1</v>
      </c>
      <c r="DT7" s="56">
        <v>0</v>
      </c>
      <c r="DU7" s="56">
        <v>0</v>
      </c>
      <c r="DV7" s="56">
        <v>0</v>
      </c>
      <c r="DW7" s="56">
        <v>0</v>
      </c>
      <c r="DX7" s="56">
        <v>0</v>
      </c>
      <c r="DY7" s="56">
        <v>0</v>
      </c>
      <c r="DZ7" s="62">
        <v>5.3191489361702127</v>
      </c>
      <c r="EA7" s="63">
        <v>7</v>
      </c>
      <c r="EB7" s="62">
        <v>54.783950617283949</v>
      </c>
      <c r="EC7" s="63">
        <v>71</v>
      </c>
      <c r="ED7" s="60">
        <v>1.1318619128466327</v>
      </c>
      <c r="EE7" s="61">
        <v>2</v>
      </c>
      <c r="EF7" s="154">
        <v>84.39</v>
      </c>
      <c r="EG7" s="154">
        <v>61.79</v>
      </c>
      <c r="EH7" s="107">
        <v>3.1989763275751759</v>
      </c>
      <c r="EI7" s="148">
        <v>12.028150991682661</v>
      </c>
      <c r="EJ7" s="56" t="s">
        <v>475</v>
      </c>
      <c r="EK7" s="56" t="s">
        <v>476</v>
      </c>
      <c r="EL7" s="154">
        <v>68.53</v>
      </c>
      <c r="EM7" s="154">
        <v>39.57</v>
      </c>
      <c r="EN7" s="147">
        <v>1.5490533562822719</v>
      </c>
      <c r="EO7" s="148">
        <v>8.9500860585197941</v>
      </c>
      <c r="EP7" s="150">
        <v>63.011972274732202</v>
      </c>
      <c r="EQ7" s="155">
        <v>2</v>
      </c>
      <c r="ER7" s="56">
        <v>31.51</v>
      </c>
      <c r="ES7" s="56">
        <v>1</v>
      </c>
      <c r="ET7" s="56">
        <v>31.51</v>
      </c>
      <c r="EU7" s="56">
        <v>1</v>
      </c>
      <c r="EV7" s="150">
        <v>31.505986137366101</v>
      </c>
      <c r="EW7" s="155">
        <v>1</v>
      </c>
      <c r="EX7" s="56">
        <v>10</v>
      </c>
      <c r="EY7" s="62">
        <v>76.117318435754186</v>
      </c>
      <c r="EZ7" s="72">
        <v>109</v>
      </c>
      <c r="FA7" s="62">
        <v>47.979797979797979</v>
      </c>
      <c r="FB7" s="61">
        <v>57</v>
      </c>
      <c r="FC7" s="56">
        <v>0</v>
      </c>
      <c r="FD7" s="56">
        <v>0</v>
      </c>
      <c r="FE7" s="56">
        <v>65.78</v>
      </c>
      <c r="FF7" s="56">
        <v>4</v>
      </c>
      <c r="FG7" s="56">
        <v>0</v>
      </c>
      <c r="FH7" s="56">
        <v>0</v>
      </c>
      <c r="FI7" s="56">
        <v>0</v>
      </c>
      <c r="FJ7" s="56">
        <v>0</v>
      </c>
      <c r="FK7" s="149">
        <v>65.778654826508799</v>
      </c>
      <c r="FL7" s="156">
        <v>4</v>
      </c>
      <c r="FM7" s="56">
        <v>0</v>
      </c>
      <c r="FN7" s="56">
        <v>0</v>
      </c>
      <c r="FO7" s="150">
        <v>16.4446637066272</v>
      </c>
      <c r="FP7" s="155">
        <v>1</v>
      </c>
      <c r="FQ7" s="56">
        <v>0</v>
      </c>
      <c r="FR7" s="56">
        <v>0</v>
      </c>
      <c r="FS7" s="60">
        <v>0.58309037900874638</v>
      </c>
      <c r="FT7" s="61">
        <v>1</v>
      </c>
      <c r="FU7" s="60">
        <v>1.2878300064391499</v>
      </c>
      <c r="FV7" s="61">
        <v>2</v>
      </c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4"/>
      <c r="OS7" s="4"/>
      <c r="OT7" s="4"/>
    </row>
    <row r="8" spans="1:410">
      <c r="A8" s="96" t="s">
        <v>477</v>
      </c>
      <c r="B8" s="56" t="s">
        <v>478</v>
      </c>
      <c r="C8" s="96" t="s">
        <v>479</v>
      </c>
      <c r="D8" s="74">
        <v>6</v>
      </c>
      <c r="E8" s="67">
        <v>2015</v>
      </c>
      <c r="F8" s="106">
        <v>72.731821577905421</v>
      </c>
      <c r="G8" s="141">
        <v>22088</v>
      </c>
      <c r="H8" s="67">
        <v>12236</v>
      </c>
      <c r="I8" s="67">
        <v>9852</v>
      </c>
      <c r="J8" s="106">
        <v>19.191416153567548</v>
      </c>
      <c r="K8" s="67">
        <v>4239</v>
      </c>
      <c r="L8" s="107">
        <v>78.15555957986237</v>
      </c>
      <c r="M8" s="78">
        <v>17263</v>
      </c>
      <c r="N8" s="67">
        <v>2442</v>
      </c>
      <c r="O8" s="67">
        <v>1249</v>
      </c>
      <c r="P8" s="67">
        <v>1193</v>
      </c>
      <c r="Q8" s="78">
        <v>2906</v>
      </c>
      <c r="R8" s="78">
        <v>1419</v>
      </c>
      <c r="S8" s="78">
        <v>1487</v>
      </c>
      <c r="T8" s="67">
        <v>2243</v>
      </c>
      <c r="U8" s="67">
        <v>1149</v>
      </c>
      <c r="V8" s="67">
        <v>1094</v>
      </c>
      <c r="W8" s="78">
        <v>2636</v>
      </c>
      <c r="X8" s="78">
        <v>1286</v>
      </c>
      <c r="Y8" s="78">
        <v>1350</v>
      </c>
      <c r="Z8" s="67">
        <v>2137</v>
      </c>
      <c r="AA8" s="67">
        <v>1094</v>
      </c>
      <c r="AB8" s="67">
        <v>1043</v>
      </c>
      <c r="AC8" s="78">
        <v>2585</v>
      </c>
      <c r="AD8" s="78">
        <v>1264</v>
      </c>
      <c r="AE8" s="78">
        <v>1321</v>
      </c>
      <c r="AF8" s="67">
        <v>2194</v>
      </c>
      <c r="AG8" s="67">
        <v>1121</v>
      </c>
      <c r="AH8" s="67">
        <v>1073</v>
      </c>
      <c r="AI8" s="78">
        <v>3818</v>
      </c>
      <c r="AJ8" s="78">
        <v>1856</v>
      </c>
      <c r="AK8" s="78">
        <v>1962</v>
      </c>
      <c r="AL8" s="67">
        <v>2201</v>
      </c>
      <c r="AM8" s="67">
        <v>1131</v>
      </c>
      <c r="AN8" s="67">
        <v>1070</v>
      </c>
      <c r="AO8" s="67">
        <v>1686</v>
      </c>
      <c r="AP8" s="67">
        <v>871</v>
      </c>
      <c r="AQ8" s="67">
        <v>815</v>
      </c>
      <c r="AR8" s="56" t="s">
        <v>428</v>
      </c>
      <c r="AS8" s="56"/>
      <c r="AT8" s="56" t="s">
        <v>428</v>
      </c>
      <c r="AU8" s="206">
        <v>688</v>
      </c>
      <c r="AV8" s="206">
        <v>0</v>
      </c>
      <c r="AW8" s="206">
        <v>258</v>
      </c>
      <c r="AX8" s="59">
        <v>3.4</v>
      </c>
      <c r="AY8" s="59">
        <v>1</v>
      </c>
      <c r="AZ8" s="60">
        <v>0.47169811320754718</v>
      </c>
      <c r="BA8" s="61">
        <v>1</v>
      </c>
      <c r="BB8" s="62">
        <v>0</v>
      </c>
      <c r="BC8" s="63">
        <v>0</v>
      </c>
      <c r="BD8" s="68">
        <v>0</v>
      </c>
      <c r="BE8" s="69">
        <v>0</v>
      </c>
      <c r="BF8" s="60">
        <v>9.3457943925233646</v>
      </c>
      <c r="BG8" s="61">
        <v>20</v>
      </c>
      <c r="BH8" s="60">
        <v>8.4175084175084187</v>
      </c>
      <c r="BI8" s="61">
        <v>25</v>
      </c>
      <c r="BJ8" s="64">
        <v>0</v>
      </c>
      <c r="BK8" s="65">
        <v>0</v>
      </c>
      <c r="BL8" s="62">
        <v>0</v>
      </c>
      <c r="BM8" s="65">
        <v>0</v>
      </c>
      <c r="BN8" s="56">
        <v>0</v>
      </c>
      <c r="BO8" s="56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62" t="s">
        <v>480</v>
      </c>
      <c r="BW8" s="56" t="s">
        <v>468</v>
      </c>
      <c r="BX8" s="62" t="s">
        <v>481</v>
      </c>
      <c r="BY8" s="56" t="s">
        <v>468</v>
      </c>
      <c r="BZ8" s="62" t="s">
        <v>482</v>
      </c>
      <c r="CA8" s="62" t="s">
        <v>483</v>
      </c>
      <c r="CB8" s="62" t="s">
        <v>484</v>
      </c>
      <c r="CC8" s="145">
        <v>83.62</v>
      </c>
      <c r="CD8" s="145">
        <v>61.21</v>
      </c>
      <c r="CE8" s="147">
        <v>42.307692307692307</v>
      </c>
      <c r="CF8" s="146" t="s">
        <v>485</v>
      </c>
      <c r="CG8" s="146" t="s">
        <v>486</v>
      </c>
      <c r="CH8" s="149">
        <v>41.701417848206837</v>
      </c>
      <c r="CI8" s="56">
        <v>1</v>
      </c>
      <c r="CJ8" s="60">
        <v>0.89166295140436913</v>
      </c>
      <c r="CK8" s="61">
        <v>2</v>
      </c>
      <c r="CL8" s="150">
        <v>41.701417848206837</v>
      </c>
      <c r="CM8" s="56">
        <v>1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56">
        <v>0</v>
      </c>
      <c r="CU8" s="56">
        <v>0</v>
      </c>
      <c r="CV8" s="56">
        <v>0</v>
      </c>
      <c r="CW8" s="56">
        <v>0</v>
      </c>
      <c r="CX8" s="56">
        <v>0</v>
      </c>
      <c r="CY8" s="56">
        <v>0</v>
      </c>
      <c r="CZ8" s="56">
        <v>0</v>
      </c>
      <c r="DA8" s="56">
        <v>0</v>
      </c>
      <c r="DB8" s="60">
        <v>0.52603892688058917</v>
      </c>
      <c r="DC8" s="61">
        <v>1</v>
      </c>
      <c r="DD8" s="145">
        <v>143.71</v>
      </c>
      <c r="DE8" s="145">
        <v>91.98</v>
      </c>
      <c r="DF8" s="147">
        <v>4.782958199356913</v>
      </c>
      <c r="DG8" s="148">
        <v>6.4710610932475889</v>
      </c>
      <c r="DH8" s="56">
        <v>113.81</v>
      </c>
      <c r="DI8" s="56">
        <v>3</v>
      </c>
      <c r="DJ8" s="56">
        <v>75.87</v>
      </c>
      <c r="DK8" s="56">
        <v>2</v>
      </c>
      <c r="DL8" s="56">
        <v>0</v>
      </c>
      <c r="DM8" s="56">
        <v>0</v>
      </c>
      <c r="DN8" s="150">
        <v>38.684719535783366</v>
      </c>
      <c r="DO8" s="155">
        <v>1</v>
      </c>
      <c r="DP8" s="149">
        <v>77.369439071566731</v>
      </c>
      <c r="DQ8" s="156">
        <v>2</v>
      </c>
      <c r="DR8" s="56">
        <v>0</v>
      </c>
      <c r="DS8" s="56">
        <v>0</v>
      </c>
      <c r="DT8" s="56">
        <v>77.37</v>
      </c>
      <c r="DU8" s="56">
        <v>2</v>
      </c>
      <c r="DV8" s="56">
        <v>0</v>
      </c>
      <c r="DW8" s="56">
        <v>0</v>
      </c>
      <c r="DX8" s="56">
        <v>0</v>
      </c>
      <c r="DY8" s="56">
        <v>0</v>
      </c>
      <c r="DZ8" s="62">
        <v>2.8763183125599232</v>
      </c>
      <c r="EA8" s="63">
        <v>3</v>
      </c>
      <c r="EB8" s="62">
        <v>87.60484622553588</v>
      </c>
      <c r="EC8" s="63">
        <v>94</v>
      </c>
      <c r="ED8" s="60">
        <v>1.0070493454179255</v>
      </c>
      <c r="EE8" s="61">
        <v>2</v>
      </c>
      <c r="EF8" s="143">
        <v>121.68</v>
      </c>
      <c r="EG8" s="143">
        <v>70.45</v>
      </c>
      <c r="EH8" s="107">
        <v>2.790395846852693</v>
      </c>
      <c r="EI8" s="148">
        <v>3.4393251135626217</v>
      </c>
      <c r="EJ8" s="56" t="s">
        <v>487</v>
      </c>
      <c r="EK8" s="56" t="s">
        <v>488</v>
      </c>
      <c r="EL8" s="143">
        <v>66.930000000000007</v>
      </c>
      <c r="EM8" s="143">
        <v>27.64</v>
      </c>
      <c r="EN8" s="147">
        <v>0.55248618784530379</v>
      </c>
      <c r="EO8" s="148">
        <v>0.27624309392265189</v>
      </c>
      <c r="EP8" s="150">
        <v>38.684719535783366</v>
      </c>
      <c r="EQ8" s="155">
        <v>1</v>
      </c>
      <c r="ER8" s="56">
        <v>154.74</v>
      </c>
      <c r="ES8" s="56">
        <v>4</v>
      </c>
      <c r="ET8" s="56">
        <v>36.68</v>
      </c>
      <c r="EU8" s="56">
        <v>1</v>
      </c>
      <c r="EV8" s="150">
        <v>38.684719535783366</v>
      </c>
      <c r="EW8" s="155">
        <v>1</v>
      </c>
      <c r="EX8" s="56">
        <v>0</v>
      </c>
      <c r="EY8" s="62">
        <v>99.065420560747654</v>
      </c>
      <c r="EZ8" s="61">
        <v>106</v>
      </c>
      <c r="FA8" s="62">
        <v>83.435582822085891</v>
      </c>
      <c r="FB8" s="61">
        <v>68</v>
      </c>
      <c r="FC8" s="149">
        <v>22.411474675033617</v>
      </c>
      <c r="FD8" s="156">
        <v>1</v>
      </c>
      <c r="FE8" s="149">
        <v>134.4688480502017</v>
      </c>
      <c r="FF8" s="156">
        <v>6</v>
      </c>
      <c r="FG8" s="150">
        <v>22.411474675033617</v>
      </c>
      <c r="FH8" s="157">
        <v>1</v>
      </c>
      <c r="FI8" s="149">
        <v>22.411474675033617</v>
      </c>
      <c r="FJ8" s="156">
        <v>1</v>
      </c>
      <c r="FK8" s="149">
        <v>201.70327207530255</v>
      </c>
      <c r="FL8" s="156">
        <v>9</v>
      </c>
      <c r="FM8" s="149">
        <v>44.822949350067233</v>
      </c>
      <c r="FN8" s="156">
        <v>2</v>
      </c>
      <c r="FO8" s="150">
        <v>425.81801882563872</v>
      </c>
      <c r="FP8" s="155">
        <v>19</v>
      </c>
      <c r="FQ8" s="56">
        <v>0</v>
      </c>
      <c r="FR8" s="56">
        <v>0</v>
      </c>
      <c r="FS8" s="60">
        <v>1.566579634464752</v>
      </c>
      <c r="FT8" s="61">
        <v>3</v>
      </c>
      <c r="FU8" s="60">
        <v>3.470213996529786</v>
      </c>
      <c r="FV8" s="61">
        <v>6</v>
      </c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4"/>
      <c r="OS8" s="4"/>
      <c r="OT8" s="4"/>
    </row>
    <row r="9" spans="1:410">
      <c r="A9" s="96" t="s">
        <v>489</v>
      </c>
      <c r="B9" s="56" t="s">
        <v>490</v>
      </c>
      <c r="C9" s="96" t="s">
        <v>466</v>
      </c>
      <c r="D9" s="74">
        <v>6</v>
      </c>
      <c r="E9" s="67">
        <v>2015</v>
      </c>
      <c r="F9" s="106">
        <v>67.598635329114259</v>
      </c>
      <c r="G9" s="141">
        <v>45814</v>
      </c>
      <c r="H9" s="67">
        <v>22667</v>
      </c>
      <c r="I9" s="67">
        <v>23147</v>
      </c>
      <c r="J9" s="106">
        <v>18.309999999999999</v>
      </c>
      <c r="K9" s="67">
        <v>8390</v>
      </c>
      <c r="L9" s="56">
        <v>65.819999999999993</v>
      </c>
      <c r="M9" s="78">
        <v>30153</v>
      </c>
      <c r="N9" s="67">
        <v>4363</v>
      </c>
      <c r="O9" s="67">
        <v>2228</v>
      </c>
      <c r="P9" s="67">
        <v>2135</v>
      </c>
      <c r="Q9" s="78">
        <v>5214</v>
      </c>
      <c r="R9" s="78">
        <v>2557</v>
      </c>
      <c r="S9" s="78">
        <v>2657</v>
      </c>
      <c r="T9" s="67">
        <v>4248</v>
      </c>
      <c r="U9" s="67">
        <v>2164</v>
      </c>
      <c r="V9" s="67">
        <v>2084</v>
      </c>
      <c r="W9" s="78">
        <v>5108</v>
      </c>
      <c r="X9" s="78">
        <v>2481</v>
      </c>
      <c r="Y9" s="78">
        <v>2627</v>
      </c>
      <c r="Z9" s="67">
        <v>4247</v>
      </c>
      <c r="AA9" s="67">
        <v>2222</v>
      </c>
      <c r="AB9" s="67">
        <v>2025</v>
      </c>
      <c r="AC9" s="78">
        <v>4954</v>
      </c>
      <c r="AD9" s="78">
        <v>2380</v>
      </c>
      <c r="AE9" s="78">
        <v>2574</v>
      </c>
      <c r="AF9" s="67">
        <v>4074</v>
      </c>
      <c r="AG9" s="67">
        <v>2091</v>
      </c>
      <c r="AH9" s="67">
        <v>1983</v>
      </c>
      <c r="AI9" s="78">
        <v>7858</v>
      </c>
      <c r="AJ9" s="78">
        <v>3830</v>
      </c>
      <c r="AK9" s="78">
        <v>4028</v>
      </c>
      <c r="AL9" s="67">
        <v>4458</v>
      </c>
      <c r="AM9" s="67">
        <v>2287</v>
      </c>
      <c r="AN9" s="67">
        <v>2171</v>
      </c>
      <c r="AO9" s="67">
        <v>4181</v>
      </c>
      <c r="AP9" s="67">
        <v>2133</v>
      </c>
      <c r="AQ9" s="67">
        <v>2048</v>
      </c>
      <c r="AR9" s="56" t="s">
        <v>428</v>
      </c>
      <c r="AS9" s="56"/>
      <c r="AT9" s="56" t="s">
        <v>428</v>
      </c>
      <c r="AU9" s="206">
        <v>1047</v>
      </c>
      <c r="AV9" s="206">
        <v>0</v>
      </c>
      <c r="AW9" s="206">
        <v>317</v>
      </c>
      <c r="AX9" s="59">
        <v>8.5</v>
      </c>
      <c r="AY9" s="59">
        <v>4</v>
      </c>
      <c r="AZ9" s="60">
        <v>0.53050397877984079</v>
      </c>
      <c r="BA9" s="61">
        <v>1</v>
      </c>
      <c r="BB9" s="62">
        <v>0</v>
      </c>
      <c r="BC9" s="63">
        <v>0</v>
      </c>
      <c r="BD9" s="68">
        <v>0</v>
      </c>
      <c r="BE9" s="69">
        <v>0</v>
      </c>
      <c r="BF9" s="60">
        <v>17.543859649122805</v>
      </c>
      <c r="BG9" s="61">
        <v>50</v>
      </c>
      <c r="BH9" s="60">
        <v>8.2978723404255312</v>
      </c>
      <c r="BI9" s="61">
        <v>39</v>
      </c>
      <c r="BJ9" s="64">
        <v>0</v>
      </c>
      <c r="BK9" s="65">
        <v>0</v>
      </c>
      <c r="BL9" s="62">
        <v>0</v>
      </c>
      <c r="BM9" s="65">
        <v>0</v>
      </c>
      <c r="BN9" s="56">
        <v>0</v>
      </c>
      <c r="BO9" s="56">
        <v>0</v>
      </c>
      <c r="BP9" s="149">
        <v>46.253469010175763</v>
      </c>
      <c r="BQ9" s="156">
        <v>2</v>
      </c>
      <c r="BR9" s="56">
        <v>0</v>
      </c>
      <c r="BS9" s="56">
        <v>0</v>
      </c>
      <c r="BT9" s="149">
        <v>46.253469010175763</v>
      </c>
      <c r="BU9" s="156">
        <v>2</v>
      </c>
      <c r="BV9" s="51" t="s">
        <v>491</v>
      </c>
      <c r="BW9" s="56" t="s">
        <v>492</v>
      </c>
      <c r="BX9" s="56" t="s">
        <v>493</v>
      </c>
      <c r="BY9" s="56" t="s">
        <v>492</v>
      </c>
      <c r="BZ9" s="56" t="s">
        <v>494</v>
      </c>
      <c r="CA9" s="56" t="s">
        <v>495</v>
      </c>
      <c r="CB9" s="56" t="s">
        <v>496</v>
      </c>
      <c r="CC9" s="152">
        <v>68.150000000000006</v>
      </c>
      <c r="CD9" s="152">
        <v>49.82</v>
      </c>
      <c r="CE9" s="147">
        <v>21.69811320754717</v>
      </c>
      <c r="CF9" s="153" t="s">
        <v>497</v>
      </c>
      <c r="CG9" s="153" t="s">
        <v>498</v>
      </c>
      <c r="CH9" s="149">
        <v>69.380203515263645</v>
      </c>
      <c r="CI9" s="56">
        <v>3</v>
      </c>
      <c r="CJ9" s="60">
        <v>0.23540489642184556</v>
      </c>
      <c r="CK9" s="61">
        <v>1</v>
      </c>
      <c r="CL9" s="150">
        <v>69.380203515263645</v>
      </c>
      <c r="CM9" s="56">
        <v>3</v>
      </c>
      <c r="CN9" s="56">
        <v>46.25</v>
      </c>
      <c r="CO9" s="56">
        <v>3</v>
      </c>
      <c r="CP9" s="56">
        <v>0</v>
      </c>
      <c r="CQ9" s="56">
        <v>0</v>
      </c>
      <c r="CR9" s="56">
        <v>0</v>
      </c>
      <c r="CS9" s="56">
        <v>0</v>
      </c>
      <c r="CT9" s="56">
        <v>0</v>
      </c>
      <c r="CU9" s="56">
        <v>0</v>
      </c>
      <c r="CV9" s="56">
        <v>0</v>
      </c>
      <c r="CW9" s="56">
        <v>0</v>
      </c>
      <c r="CX9" s="56">
        <v>0</v>
      </c>
      <c r="CY9" s="56">
        <v>0</v>
      </c>
      <c r="CZ9" s="56">
        <v>0</v>
      </c>
      <c r="DA9" s="56">
        <v>0</v>
      </c>
      <c r="DB9" s="60">
        <v>0.56785917092561045</v>
      </c>
      <c r="DC9" s="61">
        <v>1</v>
      </c>
      <c r="DD9" s="152">
        <v>94.2</v>
      </c>
      <c r="DE9" s="152">
        <v>72.760000000000005</v>
      </c>
      <c r="DF9" s="147">
        <v>3.8642009384487994</v>
      </c>
      <c r="DG9" s="148">
        <v>9.7985095224951699</v>
      </c>
      <c r="DH9" s="56">
        <v>58.73</v>
      </c>
      <c r="DI9" s="56">
        <v>3</v>
      </c>
      <c r="DJ9" s="56">
        <v>97.89</v>
      </c>
      <c r="DK9" s="56">
        <v>5</v>
      </c>
      <c r="DL9" s="56">
        <v>0</v>
      </c>
      <c r="DM9" s="56">
        <v>0</v>
      </c>
      <c r="DN9" s="150">
        <v>121.11</v>
      </c>
      <c r="DO9" s="155">
        <v>6</v>
      </c>
      <c r="DP9" s="56">
        <v>40.369999999999997</v>
      </c>
      <c r="DQ9" s="56">
        <v>2</v>
      </c>
      <c r="DR9" s="56">
        <v>20.190000000000001</v>
      </c>
      <c r="DS9" s="56">
        <v>1</v>
      </c>
      <c r="DT9" s="56">
        <v>20.190000000000001</v>
      </c>
      <c r="DU9" s="56">
        <v>0</v>
      </c>
      <c r="DV9" s="149">
        <v>20.185708518368994</v>
      </c>
      <c r="DW9" s="156">
        <v>1</v>
      </c>
      <c r="DX9" s="56">
        <v>0</v>
      </c>
      <c r="DY9" s="56">
        <v>0</v>
      </c>
      <c r="DZ9" s="62">
        <v>3.4567901234567904</v>
      </c>
      <c r="EA9" s="63">
        <v>7</v>
      </c>
      <c r="EB9" s="62">
        <v>64.548663640948064</v>
      </c>
      <c r="EC9" s="63">
        <v>128</v>
      </c>
      <c r="ED9" s="60">
        <v>1.095890410958904</v>
      </c>
      <c r="EE9" s="61">
        <v>2</v>
      </c>
      <c r="EF9" s="154">
        <v>93.18</v>
      </c>
      <c r="EG9" s="154">
        <v>60.5</v>
      </c>
      <c r="EH9" s="107">
        <v>3.209393346379648</v>
      </c>
      <c r="EI9" s="148">
        <v>12.250489236790607</v>
      </c>
      <c r="EJ9" s="56" t="s">
        <v>499</v>
      </c>
      <c r="EK9" s="56" t="s">
        <v>500</v>
      </c>
      <c r="EL9" s="154">
        <v>63.27</v>
      </c>
      <c r="EM9" s="154">
        <v>29.32</v>
      </c>
      <c r="EN9" s="147">
        <v>1.0767160161507403</v>
      </c>
      <c r="EO9" s="148">
        <v>7.4024226110363394</v>
      </c>
      <c r="EP9" s="150">
        <v>121.11425111021397</v>
      </c>
      <c r="EQ9" s="155">
        <v>6</v>
      </c>
      <c r="ER9" s="56">
        <v>141.30000000000001</v>
      </c>
      <c r="ES9" s="56">
        <v>7</v>
      </c>
      <c r="ET9" s="56">
        <v>363.34</v>
      </c>
      <c r="EU9" s="56">
        <v>18</v>
      </c>
      <c r="EV9" s="150">
        <v>60.557125555106985</v>
      </c>
      <c r="EW9" s="155">
        <v>3</v>
      </c>
      <c r="EX9" s="56">
        <v>0</v>
      </c>
      <c r="EY9" s="62">
        <v>61.722708429295253</v>
      </c>
      <c r="EZ9" s="72">
        <v>134</v>
      </c>
      <c r="FA9" s="62">
        <v>44.43359375</v>
      </c>
      <c r="FB9" s="61">
        <v>91</v>
      </c>
      <c r="FC9" s="149">
        <v>31.522538615109806</v>
      </c>
      <c r="FD9" s="156">
        <v>3</v>
      </c>
      <c r="FE9" s="56">
        <v>115.58</v>
      </c>
      <c r="FF9" s="56">
        <v>11</v>
      </c>
      <c r="FG9" s="56">
        <v>10.51</v>
      </c>
      <c r="FH9" s="56">
        <v>1</v>
      </c>
      <c r="FI9" s="149">
        <v>31.522538615109806</v>
      </c>
      <c r="FJ9" s="156">
        <v>3</v>
      </c>
      <c r="FK9" s="149">
        <v>189.13523169065883</v>
      </c>
      <c r="FL9" s="156">
        <v>18</v>
      </c>
      <c r="FM9" s="149">
        <v>283.70284753598821</v>
      </c>
      <c r="FN9" s="156">
        <v>27</v>
      </c>
      <c r="FO9" s="150">
        <v>472.83807922664704</v>
      </c>
      <c r="FP9" s="155">
        <v>45</v>
      </c>
      <c r="FQ9" s="56">
        <v>0</v>
      </c>
      <c r="FR9" s="56">
        <v>0</v>
      </c>
      <c r="FS9" s="60">
        <v>1.639344262295082</v>
      </c>
      <c r="FT9" s="61">
        <v>3</v>
      </c>
      <c r="FU9" s="60">
        <v>2.8935185185185182</v>
      </c>
      <c r="FV9" s="61">
        <v>5</v>
      </c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4"/>
      <c r="OS9" s="4"/>
      <c r="OT9" s="4"/>
    </row>
    <row r="10" spans="1:410">
      <c r="A10" s="96" t="s">
        <v>501</v>
      </c>
      <c r="B10" s="56" t="s">
        <v>502</v>
      </c>
      <c r="C10" s="96" t="s">
        <v>466</v>
      </c>
      <c r="D10" s="74">
        <v>6</v>
      </c>
      <c r="E10" s="67">
        <v>2015</v>
      </c>
      <c r="F10" s="106">
        <v>66.665817148267834</v>
      </c>
      <c r="G10" s="141">
        <v>8946</v>
      </c>
      <c r="H10" s="67">
        <v>5299</v>
      </c>
      <c r="I10" s="67">
        <v>3647</v>
      </c>
      <c r="J10" s="106">
        <v>16.53</v>
      </c>
      <c r="K10" s="67">
        <v>1479</v>
      </c>
      <c r="L10" s="56">
        <v>34.89</v>
      </c>
      <c r="M10" s="78">
        <v>3121</v>
      </c>
      <c r="N10" s="67">
        <v>699</v>
      </c>
      <c r="O10" s="67">
        <v>359</v>
      </c>
      <c r="P10" s="67">
        <v>340</v>
      </c>
      <c r="Q10" s="78">
        <v>843</v>
      </c>
      <c r="R10" s="78">
        <v>410</v>
      </c>
      <c r="S10" s="78">
        <v>433</v>
      </c>
      <c r="T10" s="67">
        <v>715</v>
      </c>
      <c r="U10" s="67">
        <v>370</v>
      </c>
      <c r="V10" s="67">
        <v>345</v>
      </c>
      <c r="W10" s="78">
        <v>852</v>
      </c>
      <c r="X10" s="78">
        <v>410</v>
      </c>
      <c r="Y10" s="78">
        <v>442</v>
      </c>
      <c r="Z10" s="67">
        <v>700</v>
      </c>
      <c r="AA10" s="67">
        <v>366</v>
      </c>
      <c r="AB10" s="67">
        <v>334</v>
      </c>
      <c r="AC10" s="78">
        <v>845</v>
      </c>
      <c r="AD10" s="78">
        <v>403</v>
      </c>
      <c r="AE10" s="78">
        <v>442</v>
      </c>
      <c r="AF10" s="67">
        <v>721</v>
      </c>
      <c r="AG10" s="67">
        <v>376</v>
      </c>
      <c r="AH10" s="67">
        <v>345</v>
      </c>
      <c r="AI10" s="78">
        <v>1349</v>
      </c>
      <c r="AJ10" s="78">
        <v>646</v>
      </c>
      <c r="AK10" s="78">
        <v>703</v>
      </c>
      <c r="AL10" s="67">
        <v>764</v>
      </c>
      <c r="AM10" s="67">
        <v>398</v>
      </c>
      <c r="AN10" s="67">
        <v>366</v>
      </c>
      <c r="AO10" s="67">
        <v>692</v>
      </c>
      <c r="AP10" s="67">
        <v>358</v>
      </c>
      <c r="AQ10" s="67">
        <v>334</v>
      </c>
      <c r="AR10" s="56" t="s">
        <v>428</v>
      </c>
      <c r="AS10" s="56"/>
      <c r="AT10" s="56" t="s">
        <v>428</v>
      </c>
      <c r="AU10" s="206">
        <v>245</v>
      </c>
      <c r="AV10" s="206">
        <v>0</v>
      </c>
      <c r="AW10" s="206">
        <v>41</v>
      </c>
      <c r="AX10" s="59">
        <v>17.5</v>
      </c>
      <c r="AY10" s="59">
        <v>1</v>
      </c>
      <c r="AZ10" s="60">
        <v>1.1890606420927465</v>
      </c>
      <c r="BA10" s="61">
        <v>6</v>
      </c>
      <c r="BB10" s="62">
        <v>0</v>
      </c>
      <c r="BC10" s="63">
        <v>0</v>
      </c>
      <c r="BD10" s="68">
        <v>0</v>
      </c>
      <c r="BE10" s="69">
        <v>0</v>
      </c>
      <c r="BF10" s="60">
        <v>15.632754342431761</v>
      </c>
      <c r="BG10" s="61">
        <v>63</v>
      </c>
      <c r="BH10" s="60">
        <v>10.526315789473683</v>
      </c>
      <c r="BI10" s="61">
        <v>6</v>
      </c>
      <c r="BJ10" s="64">
        <v>143.06151645207439</v>
      </c>
      <c r="BK10" s="65">
        <v>1</v>
      </c>
      <c r="BL10" s="62">
        <v>0</v>
      </c>
      <c r="BM10" s="65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62" t="s">
        <v>503</v>
      </c>
      <c r="BW10" s="56" t="s">
        <v>504</v>
      </c>
      <c r="BX10" s="62" t="s">
        <v>505</v>
      </c>
      <c r="BY10" s="56" t="s">
        <v>442</v>
      </c>
      <c r="BZ10" s="62" t="s">
        <v>434</v>
      </c>
      <c r="CA10" s="62" t="s">
        <v>506</v>
      </c>
      <c r="CB10" s="56" t="s">
        <v>507</v>
      </c>
      <c r="CC10" s="145">
        <v>40.96</v>
      </c>
      <c r="CD10" s="145">
        <v>31.94</v>
      </c>
      <c r="CE10" s="147">
        <v>7.6923076923076925</v>
      </c>
      <c r="CF10" s="146" t="s">
        <v>508</v>
      </c>
      <c r="CG10" s="146" t="s">
        <v>509</v>
      </c>
      <c r="CH10" s="56">
        <v>0</v>
      </c>
      <c r="CI10" s="56">
        <v>0</v>
      </c>
      <c r="CJ10" s="60">
        <v>0</v>
      </c>
      <c r="CK10" s="61">
        <v>0</v>
      </c>
      <c r="CL10" s="56">
        <v>0</v>
      </c>
      <c r="CM10" s="56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56">
        <v>0</v>
      </c>
      <c r="CU10" s="56">
        <v>0</v>
      </c>
      <c r="CV10" s="56">
        <v>0</v>
      </c>
      <c r="CW10" s="56">
        <v>0</v>
      </c>
      <c r="CX10" s="56">
        <v>0</v>
      </c>
      <c r="CY10" s="56">
        <v>0</v>
      </c>
      <c r="CZ10" s="56">
        <v>0</v>
      </c>
      <c r="DA10" s="56">
        <v>0</v>
      </c>
      <c r="DB10" s="60">
        <v>0.67720090293453727</v>
      </c>
      <c r="DC10" s="61">
        <v>3</v>
      </c>
      <c r="DD10" s="145">
        <v>81.45</v>
      </c>
      <c r="DE10" s="145">
        <v>60.25</v>
      </c>
      <c r="DF10" s="147">
        <v>3.3264033264033266</v>
      </c>
      <c r="DG10" s="148">
        <v>9.7985095224951699</v>
      </c>
      <c r="DH10" s="56">
        <v>234.74</v>
      </c>
      <c r="DI10" s="56">
        <v>2</v>
      </c>
      <c r="DJ10" s="56">
        <v>117.37</v>
      </c>
      <c r="DK10" s="56">
        <v>1</v>
      </c>
      <c r="DL10" s="56">
        <v>0</v>
      </c>
      <c r="DM10" s="56">
        <v>0</v>
      </c>
      <c r="DN10" s="150">
        <v>118.34319526627219</v>
      </c>
      <c r="DO10" s="155">
        <v>1</v>
      </c>
      <c r="DP10" s="56">
        <v>0</v>
      </c>
      <c r="DQ10" s="56">
        <v>0</v>
      </c>
      <c r="DR10" s="56">
        <v>0</v>
      </c>
      <c r="DS10" s="56">
        <v>0</v>
      </c>
      <c r="DT10" s="56">
        <v>0</v>
      </c>
      <c r="DU10" s="56">
        <v>0</v>
      </c>
      <c r="DV10" s="56">
        <v>0</v>
      </c>
      <c r="DW10" s="56">
        <v>0</v>
      </c>
      <c r="DX10" s="56">
        <v>0</v>
      </c>
      <c r="DY10" s="56">
        <v>0</v>
      </c>
      <c r="DZ10" s="62">
        <v>0</v>
      </c>
      <c r="EA10" s="63">
        <v>0</v>
      </c>
      <c r="EB10" s="62">
        <v>37.681159420289859</v>
      </c>
      <c r="EC10" s="63">
        <v>13</v>
      </c>
      <c r="ED10" s="60">
        <v>1.2703252032520325</v>
      </c>
      <c r="EE10" s="61">
        <v>5</v>
      </c>
      <c r="EF10" s="143">
        <v>84.79</v>
      </c>
      <c r="EG10" s="143">
        <v>54.38</v>
      </c>
      <c r="EH10" s="107">
        <v>4.4270833333333339</v>
      </c>
      <c r="EI10" s="148">
        <v>12.250489236790607</v>
      </c>
      <c r="EJ10" s="56" t="s">
        <v>510</v>
      </c>
      <c r="EK10" s="56" t="s">
        <v>511</v>
      </c>
      <c r="EL10" s="143">
        <v>66.31</v>
      </c>
      <c r="EM10" s="143">
        <v>26.6</v>
      </c>
      <c r="EN10" s="147">
        <v>0</v>
      </c>
      <c r="EO10" s="148">
        <v>7.4024226110363394</v>
      </c>
      <c r="EP10" s="150">
        <v>118.34319526627219</v>
      </c>
      <c r="EQ10" s="155">
        <v>1</v>
      </c>
      <c r="ER10" s="56">
        <v>0</v>
      </c>
      <c r="ES10" s="56">
        <v>0</v>
      </c>
      <c r="ET10" s="56">
        <v>946.75</v>
      </c>
      <c r="EU10" s="56">
        <v>8</v>
      </c>
      <c r="EV10" s="150">
        <v>118.34319526627219</v>
      </c>
      <c r="EW10" s="155">
        <v>1</v>
      </c>
      <c r="EX10" s="56">
        <v>0</v>
      </c>
      <c r="EY10" s="62">
        <v>60.109289617486333</v>
      </c>
      <c r="EZ10" s="72">
        <v>22</v>
      </c>
      <c r="FA10" s="62">
        <v>23.952095808383234</v>
      </c>
      <c r="FB10" s="61">
        <v>8</v>
      </c>
      <c r="FC10" s="56">
        <v>0</v>
      </c>
      <c r="FD10" s="56">
        <v>0</v>
      </c>
      <c r="FE10" s="56">
        <v>184.96</v>
      </c>
      <c r="FF10" s="56">
        <v>3</v>
      </c>
      <c r="FG10" s="56">
        <v>61.65</v>
      </c>
      <c r="FH10" s="56">
        <v>1</v>
      </c>
      <c r="FI10" s="56">
        <v>0</v>
      </c>
      <c r="FJ10" s="56">
        <v>0</v>
      </c>
      <c r="FK10" s="56">
        <v>246.61</v>
      </c>
      <c r="FL10" s="156">
        <v>4</v>
      </c>
      <c r="FM10" s="56">
        <v>123.3</v>
      </c>
      <c r="FN10" s="56">
        <v>2</v>
      </c>
      <c r="FO10" s="150">
        <v>369.91368680641182</v>
      </c>
      <c r="FP10" s="155">
        <v>6</v>
      </c>
      <c r="FQ10" s="56">
        <v>0</v>
      </c>
      <c r="FR10" s="56">
        <v>0</v>
      </c>
      <c r="FS10" s="60">
        <v>3.1554790590935169</v>
      </c>
      <c r="FT10" s="61">
        <v>11</v>
      </c>
      <c r="FU10" s="60">
        <v>2.4154589371980677</v>
      </c>
      <c r="FV10" s="61">
        <v>8</v>
      </c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4"/>
      <c r="OS10" s="4"/>
      <c r="OT10" s="4"/>
    </row>
    <row r="11" spans="1:410">
      <c r="A11" s="96" t="s">
        <v>512</v>
      </c>
      <c r="B11" s="56" t="s">
        <v>513</v>
      </c>
      <c r="C11" s="96" t="s">
        <v>514</v>
      </c>
      <c r="D11" s="74">
        <v>6</v>
      </c>
      <c r="E11" s="67">
        <v>2015</v>
      </c>
      <c r="F11" s="106">
        <v>64.660969445315985</v>
      </c>
      <c r="G11" s="141">
        <v>11354</v>
      </c>
      <c r="H11" s="67">
        <v>1822</v>
      </c>
      <c r="I11" s="67">
        <v>9532</v>
      </c>
      <c r="J11" s="106">
        <v>7.45</v>
      </c>
      <c r="K11" s="67">
        <v>846</v>
      </c>
      <c r="L11" s="56">
        <v>83.28</v>
      </c>
      <c r="M11" s="78">
        <v>9456</v>
      </c>
      <c r="N11" s="67">
        <v>1326</v>
      </c>
      <c r="O11" s="67">
        <v>684</v>
      </c>
      <c r="P11" s="67">
        <v>642</v>
      </c>
      <c r="Q11" s="78">
        <v>1564</v>
      </c>
      <c r="R11" s="78">
        <v>756</v>
      </c>
      <c r="S11" s="78">
        <v>808</v>
      </c>
      <c r="T11" s="67">
        <v>1153</v>
      </c>
      <c r="U11" s="67">
        <v>602</v>
      </c>
      <c r="V11" s="67">
        <v>551</v>
      </c>
      <c r="W11" s="78">
        <v>1362</v>
      </c>
      <c r="X11" s="78">
        <v>649</v>
      </c>
      <c r="Y11" s="78">
        <v>713</v>
      </c>
      <c r="Z11" s="67">
        <v>1152</v>
      </c>
      <c r="AA11" s="67">
        <v>606</v>
      </c>
      <c r="AB11" s="67">
        <v>546</v>
      </c>
      <c r="AC11" s="78">
        <v>1497</v>
      </c>
      <c r="AD11" s="78">
        <v>710</v>
      </c>
      <c r="AE11" s="78">
        <v>787</v>
      </c>
      <c r="AF11" s="67">
        <v>1289</v>
      </c>
      <c r="AG11" s="67">
        <v>677</v>
      </c>
      <c r="AH11" s="67">
        <v>612</v>
      </c>
      <c r="AI11" s="78">
        <v>1893</v>
      </c>
      <c r="AJ11" s="78">
        <v>899</v>
      </c>
      <c r="AK11" s="78">
        <v>994</v>
      </c>
      <c r="AL11" s="67">
        <v>975</v>
      </c>
      <c r="AM11" s="67">
        <v>513</v>
      </c>
      <c r="AN11" s="67">
        <v>462</v>
      </c>
      <c r="AO11" s="67">
        <v>1031</v>
      </c>
      <c r="AP11" s="67">
        <v>536</v>
      </c>
      <c r="AQ11" s="67">
        <v>495</v>
      </c>
      <c r="AR11" s="56" t="s">
        <v>428</v>
      </c>
      <c r="AS11" s="56"/>
      <c r="AT11" s="56" t="s">
        <v>428</v>
      </c>
      <c r="AU11" s="206">
        <v>206</v>
      </c>
      <c r="AV11" s="206">
        <v>0</v>
      </c>
      <c r="AW11" s="206">
        <v>41</v>
      </c>
      <c r="AX11" s="59">
        <v>16.8</v>
      </c>
      <c r="AY11" s="59">
        <v>2</v>
      </c>
      <c r="AZ11" s="60">
        <v>2.5258697954860261</v>
      </c>
      <c r="BA11" s="61">
        <v>31</v>
      </c>
      <c r="BB11" s="62">
        <v>0</v>
      </c>
      <c r="BC11" s="63">
        <v>0</v>
      </c>
      <c r="BD11" s="68">
        <v>0</v>
      </c>
      <c r="BE11" s="69">
        <v>0</v>
      </c>
      <c r="BF11" s="60">
        <v>12.312811980033278</v>
      </c>
      <c r="BG11" s="61">
        <v>222</v>
      </c>
      <c r="BH11" s="60">
        <v>11.76470588235294</v>
      </c>
      <c r="BI11" s="61">
        <v>14</v>
      </c>
      <c r="BJ11" s="64">
        <v>0</v>
      </c>
      <c r="BK11" s="65">
        <v>0</v>
      </c>
      <c r="BL11" s="62">
        <v>0</v>
      </c>
      <c r="BM11" s="65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62" t="s">
        <v>515</v>
      </c>
      <c r="BW11" s="56" t="s">
        <v>516</v>
      </c>
      <c r="BX11" s="62" t="s">
        <v>455</v>
      </c>
      <c r="BY11" s="56" t="s">
        <v>517</v>
      </c>
      <c r="BZ11" s="62" t="s">
        <v>518</v>
      </c>
      <c r="CA11" s="62" t="s">
        <v>519</v>
      </c>
      <c r="CB11" s="56" t="s">
        <v>520</v>
      </c>
      <c r="CC11" s="152">
        <v>60.07</v>
      </c>
      <c r="CD11" s="152">
        <v>48.74</v>
      </c>
      <c r="CE11" s="147">
        <v>12.5</v>
      </c>
      <c r="CF11" s="153" t="s">
        <v>521</v>
      </c>
      <c r="CG11" s="153" t="s">
        <v>522</v>
      </c>
      <c r="CH11" s="56">
        <v>0</v>
      </c>
      <c r="CI11" s="56">
        <v>0</v>
      </c>
      <c r="CJ11" s="60">
        <v>0</v>
      </c>
      <c r="CK11" s="61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6">
        <v>0</v>
      </c>
      <c r="DA11" s="56">
        <v>0</v>
      </c>
      <c r="DB11" s="60">
        <v>0.17633574325515783</v>
      </c>
      <c r="DC11" s="61">
        <v>2</v>
      </c>
      <c r="DD11" s="152">
        <v>108.59</v>
      </c>
      <c r="DE11" s="152">
        <v>82.53</v>
      </c>
      <c r="DF11" s="147">
        <v>3.7267080745341614</v>
      </c>
      <c r="DG11" s="148">
        <v>9.7713097713097721</v>
      </c>
      <c r="DH11" s="56">
        <v>0</v>
      </c>
      <c r="DI11" s="56">
        <v>0</v>
      </c>
      <c r="DJ11" s="56">
        <v>0</v>
      </c>
      <c r="DK11" s="56">
        <v>0</v>
      </c>
      <c r="DL11" s="56">
        <v>0</v>
      </c>
      <c r="DM11" s="56">
        <v>0</v>
      </c>
      <c r="DN11" s="56">
        <v>0</v>
      </c>
      <c r="DO11" s="56">
        <v>0</v>
      </c>
      <c r="DP11" s="56">
        <v>0</v>
      </c>
      <c r="DQ11" s="56">
        <v>0</v>
      </c>
      <c r="DR11" s="56">
        <v>0</v>
      </c>
      <c r="DS11" s="56">
        <v>0</v>
      </c>
      <c r="DT11" s="56">
        <v>0</v>
      </c>
      <c r="DU11" s="56">
        <v>0</v>
      </c>
      <c r="DV11" s="56">
        <v>0</v>
      </c>
      <c r="DW11" s="56">
        <v>0</v>
      </c>
      <c r="DX11" s="56">
        <v>0</v>
      </c>
      <c r="DY11" s="56">
        <v>0</v>
      </c>
      <c r="DZ11" s="62">
        <v>1.8315018315018314</v>
      </c>
      <c r="EA11" s="63">
        <v>1</v>
      </c>
      <c r="EB11" s="62">
        <v>52.287581699346404</v>
      </c>
      <c r="EC11" s="63">
        <v>32</v>
      </c>
      <c r="ED11" s="60">
        <v>0.50886269188363997</v>
      </c>
      <c r="EE11" s="61">
        <v>6</v>
      </c>
      <c r="EF11" s="154">
        <v>104.62</v>
      </c>
      <c r="EG11" s="154">
        <v>65.62</v>
      </c>
      <c r="EH11" s="107">
        <v>4.5255474452554747</v>
      </c>
      <c r="EI11" s="148">
        <v>2.34375</v>
      </c>
      <c r="EJ11" s="56" t="s">
        <v>523</v>
      </c>
      <c r="EK11" s="56" t="s">
        <v>524</v>
      </c>
      <c r="EL11" s="154">
        <v>58.53</v>
      </c>
      <c r="EM11" s="154">
        <v>28.6</v>
      </c>
      <c r="EN11" s="147">
        <v>2.9850746268656714</v>
      </c>
      <c r="EO11" s="148">
        <v>1.834862385321101</v>
      </c>
      <c r="EP11" s="56">
        <v>0</v>
      </c>
      <c r="EQ11" s="56">
        <v>0</v>
      </c>
      <c r="ER11" s="56">
        <v>0</v>
      </c>
      <c r="ES11" s="56">
        <v>0</v>
      </c>
      <c r="ET11" s="56">
        <v>86.32</v>
      </c>
      <c r="EU11" s="56">
        <v>0</v>
      </c>
      <c r="EV11" s="56">
        <v>0</v>
      </c>
      <c r="EW11" s="56">
        <v>0</v>
      </c>
      <c r="EX11" s="56">
        <v>0</v>
      </c>
      <c r="EY11" s="62">
        <v>73.593073593073598</v>
      </c>
      <c r="EZ11" s="61">
        <v>34</v>
      </c>
      <c r="FA11" s="62">
        <v>38.383838383838381</v>
      </c>
      <c r="FB11" s="61">
        <v>19</v>
      </c>
      <c r="FC11" s="56">
        <v>0</v>
      </c>
      <c r="FD11" s="56">
        <v>0</v>
      </c>
      <c r="FE11" s="56">
        <v>172.64</v>
      </c>
      <c r="FF11" s="56">
        <v>4</v>
      </c>
      <c r="FG11" s="56">
        <v>0</v>
      </c>
      <c r="FH11" s="56">
        <v>0</v>
      </c>
      <c r="FI11" s="56">
        <v>0</v>
      </c>
      <c r="FJ11" s="56">
        <v>0</v>
      </c>
      <c r="FK11" s="56">
        <v>172.64</v>
      </c>
      <c r="FL11" s="156">
        <v>4</v>
      </c>
      <c r="FM11" s="56">
        <v>0</v>
      </c>
      <c r="FN11" s="56">
        <v>0</v>
      </c>
      <c r="FO11" s="150">
        <v>86.318515321536466</v>
      </c>
      <c r="FP11" s="155">
        <v>2</v>
      </c>
      <c r="FQ11" s="56">
        <v>0</v>
      </c>
      <c r="FR11" s="56">
        <v>0</v>
      </c>
      <c r="FS11" s="60">
        <v>2.0406352586283383</v>
      </c>
      <c r="FT11" s="61">
        <v>23</v>
      </c>
      <c r="FU11" s="60">
        <v>1.9385776961534538</v>
      </c>
      <c r="FV11" s="61">
        <v>19</v>
      </c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4"/>
      <c r="OS11" s="4"/>
      <c r="OT11" s="4"/>
    </row>
    <row r="12" spans="1:410">
      <c r="A12" s="96" t="s">
        <v>525</v>
      </c>
      <c r="B12" s="56" t="s">
        <v>526</v>
      </c>
      <c r="C12" s="96" t="s">
        <v>479</v>
      </c>
      <c r="D12" s="74">
        <v>6</v>
      </c>
      <c r="E12" s="67">
        <v>2015</v>
      </c>
      <c r="F12" s="106">
        <v>73.236936109627763</v>
      </c>
      <c r="G12" s="141">
        <v>17086</v>
      </c>
      <c r="H12" s="67">
        <v>6763</v>
      </c>
      <c r="I12" s="67">
        <v>10323</v>
      </c>
      <c r="J12" s="106">
        <v>6.63</v>
      </c>
      <c r="K12" s="67">
        <v>1133</v>
      </c>
      <c r="L12" s="56">
        <v>82.71</v>
      </c>
      <c r="M12" s="78">
        <v>14132</v>
      </c>
      <c r="N12" s="67">
        <v>1731</v>
      </c>
      <c r="O12" s="67">
        <v>888</v>
      </c>
      <c r="P12" s="67">
        <v>843</v>
      </c>
      <c r="Q12" s="78">
        <v>2073</v>
      </c>
      <c r="R12" s="78">
        <v>1009</v>
      </c>
      <c r="S12" s="78">
        <v>1064</v>
      </c>
      <c r="T12" s="67">
        <v>1668</v>
      </c>
      <c r="U12" s="67">
        <v>864</v>
      </c>
      <c r="V12" s="67">
        <v>804</v>
      </c>
      <c r="W12" s="78">
        <v>1963</v>
      </c>
      <c r="X12" s="78">
        <v>940</v>
      </c>
      <c r="Y12" s="78">
        <v>1023</v>
      </c>
      <c r="Z12" s="67">
        <v>1580</v>
      </c>
      <c r="AA12" s="67">
        <v>834</v>
      </c>
      <c r="AB12" s="67">
        <v>746</v>
      </c>
      <c r="AC12" s="78">
        <v>1910</v>
      </c>
      <c r="AD12" s="78">
        <v>900</v>
      </c>
      <c r="AE12" s="78">
        <v>1010</v>
      </c>
      <c r="AF12" s="67">
        <v>1610</v>
      </c>
      <c r="AG12" s="67">
        <v>852</v>
      </c>
      <c r="AH12" s="67">
        <v>758</v>
      </c>
      <c r="AI12" s="78">
        <v>2742</v>
      </c>
      <c r="AJ12" s="78">
        <v>1277</v>
      </c>
      <c r="AK12" s="78">
        <v>1465</v>
      </c>
      <c r="AL12" s="67">
        <v>1537</v>
      </c>
      <c r="AM12" s="67">
        <v>824</v>
      </c>
      <c r="AN12" s="67">
        <v>713</v>
      </c>
      <c r="AO12" s="67">
        <v>1322</v>
      </c>
      <c r="AP12" s="67">
        <v>704</v>
      </c>
      <c r="AQ12" s="67">
        <v>618</v>
      </c>
      <c r="AR12" s="56" t="s">
        <v>428</v>
      </c>
      <c r="AS12" s="56"/>
      <c r="AT12" s="56" t="s">
        <v>428</v>
      </c>
      <c r="AU12" s="206">
        <v>615</v>
      </c>
      <c r="AV12" s="206">
        <v>0</v>
      </c>
      <c r="AW12" s="206">
        <v>139</v>
      </c>
      <c r="AX12" s="59">
        <v>9.4</v>
      </c>
      <c r="AY12" s="59">
        <v>2</v>
      </c>
      <c r="AZ12" s="60">
        <v>2.4604569420035149</v>
      </c>
      <c r="BA12" s="61">
        <v>14</v>
      </c>
      <c r="BB12" s="62">
        <v>0</v>
      </c>
      <c r="BC12" s="63">
        <v>0</v>
      </c>
      <c r="BD12" s="68">
        <v>0</v>
      </c>
      <c r="BE12" s="69">
        <v>0</v>
      </c>
      <c r="BF12" s="60">
        <v>14.929577464788732</v>
      </c>
      <c r="BG12" s="61">
        <v>159</v>
      </c>
      <c r="BH12" s="60">
        <v>6.103286384976526</v>
      </c>
      <c r="BI12" s="61">
        <v>13</v>
      </c>
      <c r="BJ12" s="64">
        <v>0</v>
      </c>
      <c r="BK12" s="65">
        <v>0</v>
      </c>
      <c r="BL12" s="62">
        <v>0</v>
      </c>
      <c r="BM12" s="65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62" t="s">
        <v>527</v>
      </c>
      <c r="BW12" s="56" t="s">
        <v>528</v>
      </c>
      <c r="BX12" s="62" t="s">
        <v>494</v>
      </c>
      <c r="BY12" s="56" t="s">
        <v>528</v>
      </c>
      <c r="BZ12" s="62" t="s">
        <v>529</v>
      </c>
      <c r="CA12" s="62" t="s">
        <v>530</v>
      </c>
      <c r="CB12" s="56" t="s">
        <v>481</v>
      </c>
      <c r="CC12" s="145">
        <v>80.98</v>
      </c>
      <c r="CD12" s="145">
        <v>55.25</v>
      </c>
      <c r="CE12" s="147">
        <v>4.7058823529411766</v>
      </c>
      <c r="CF12" s="146" t="s">
        <v>531</v>
      </c>
      <c r="CG12" s="146" t="s">
        <v>532</v>
      </c>
      <c r="CH12" s="56">
        <v>0</v>
      </c>
      <c r="CI12" s="56">
        <v>0</v>
      </c>
      <c r="CJ12" s="60">
        <v>0.5995203836930455</v>
      </c>
      <c r="CK12" s="61">
        <v>1</v>
      </c>
      <c r="CL12" s="56">
        <v>0</v>
      </c>
      <c r="CM12" s="56">
        <v>0</v>
      </c>
      <c r="CN12" s="149">
        <v>58.004640371229698</v>
      </c>
      <c r="CO12" s="156">
        <v>1</v>
      </c>
      <c r="CP12" s="56">
        <v>58</v>
      </c>
      <c r="CQ12" s="56">
        <v>1</v>
      </c>
      <c r="CR12" s="56">
        <v>0</v>
      </c>
      <c r="CS12" s="56">
        <v>0</v>
      </c>
      <c r="CT12" s="56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6">
        <v>0</v>
      </c>
      <c r="DA12" s="56">
        <v>0</v>
      </c>
      <c r="DB12" s="60">
        <v>0.57262836419163965</v>
      </c>
      <c r="DC12" s="61">
        <v>3</v>
      </c>
      <c r="DD12" s="145">
        <v>139.5</v>
      </c>
      <c r="DE12" s="145">
        <v>102.96</v>
      </c>
      <c r="DF12" s="147">
        <v>3.8075092543627709</v>
      </c>
      <c r="DG12" s="148">
        <v>10.825199645075422</v>
      </c>
      <c r="DH12" s="56">
        <v>101.88</v>
      </c>
      <c r="DI12" s="56">
        <v>2</v>
      </c>
      <c r="DJ12" s="56">
        <v>203.77</v>
      </c>
      <c r="DK12" s="56">
        <v>4</v>
      </c>
      <c r="DL12" s="56">
        <v>0</v>
      </c>
      <c r="DM12" s="56">
        <v>0</v>
      </c>
      <c r="DN12" s="150">
        <v>52.356020942408385</v>
      </c>
      <c r="DO12" s="155">
        <v>1</v>
      </c>
      <c r="DP12" s="56">
        <v>0</v>
      </c>
      <c r="DQ12" s="56">
        <v>0</v>
      </c>
      <c r="DR12" s="56">
        <v>0</v>
      </c>
      <c r="DS12" s="56">
        <v>0</v>
      </c>
      <c r="DT12" s="56">
        <v>0</v>
      </c>
      <c r="DU12" s="56">
        <v>0</v>
      </c>
      <c r="DV12" s="56">
        <v>0</v>
      </c>
      <c r="DW12" s="56">
        <v>0</v>
      </c>
      <c r="DX12" s="56">
        <v>0</v>
      </c>
      <c r="DY12" s="56">
        <v>0</v>
      </c>
      <c r="DZ12" s="62">
        <v>6.7024128686327078</v>
      </c>
      <c r="EA12" s="63">
        <v>5</v>
      </c>
      <c r="EB12" s="62">
        <v>88.390501319261205</v>
      </c>
      <c r="EC12" s="63">
        <v>67</v>
      </c>
      <c r="ED12" s="60">
        <v>1.5723270440251573</v>
      </c>
      <c r="EE12" s="61">
        <v>8</v>
      </c>
      <c r="EF12" s="143">
        <v>108.51</v>
      </c>
      <c r="EG12" s="143">
        <v>66.209999999999994</v>
      </c>
      <c r="EH12" s="107">
        <v>4.3935052531041068</v>
      </c>
      <c r="EI12" s="148">
        <v>4.6715328467153281</v>
      </c>
      <c r="EJ12" s="56" t="s">
        <v>533</v>
      </c>
      <c r="EK12" s="56" t="s">
        <v>534</v>
      </c>
      <c r="EL12" s="143">
        <v>60.96</v>
      </c>
      <c r="EM12" s="143">
        <v>25.51</v>
      </c>
      <c r="EN12" s="147">
        <v>1.3698630136986301</v>
      </c>
      <c r="EO12" s="148">
        <v>0.49751243781094528</v>
      </c>
      <c r="EP12" s="150">
        <v>52.356020942408385</v>
      </c>
      <c r="EQ12" s="155">
        <v>1</v>
      </c>
      <c r="ER12" s="56">
        <v>209.42</v>
      </c>
      <c r="ES12" s="56">
        <v>4</v>
      </c>
      <c r="ET12" s="149">
        <v>314.13612565445027</v>
      </c>
      <c r="EU12" s="156">
        <v>6</v>
      </c>
      <c r="EV12" s="150">
        <v>52.356020942408385</v>
      </c>
      <c r="EW12" s="155">
        <v>1</v>
      </c>
      <c r="EX12" s="56">
        <v>0</v>
      </c>
      <c r="EY12" s="62">
        <v>93.969144460028048</v>
      </c>
      <c r="EZ12" s="73">
        <v>67</v>
      </c>
      <c r="FA12" s="62">
        <v>67.961165048543691</v>
      </c>
      <c r="FB12" s="61">
        <v>42</v>
      </c>
      <c r="FC12" s="56">
        <v>0</v>
      </c>
      <c r="FD12" s="56">
        <v>0</v>
      </c>
      <c r="FE12" s="56">
        <v>429.32</v>
      </c>
      <c r="FF12" s="56">
        <v>14</v>
      </c>
      <c r="FG12" s="56">
        <v>30.67</v>
      </c>
      <c r="FH12" s="56">
        <v>1</v>
      </c>
      <c r="FI12" s="56">
        <v>0</v>
      </c>
      <c r="FJ12" s="56">
        <v>0</v>
      </c>
      <c r="FK12" s="56">
        <v>459.98</v>
      </c>
      <c r="FL12" s="156">
        <v>15</v>
      </c>
      <c r="FM12" s="149">
        <v>30.665440049064706</v>
      </c>
      <c r="FN12" s="56">
        <v>1</v>
      </c>
      <c r="FO12" s="150">
        <v>398.65072063784112</v>
      </c>
      <c r="FP12" s="155">
        <v>13</v>
      </c>
      <c r="FQ12" s="150">
        <v>30.665440049064706</v>
      </c>
      <c r="FR12" s="56">
        <v>1</v>
      </c>
      <c r="FS12" s="60">
        <v>2.6866244482824797</v>
      </c>
      <c r="FT12" s="61">
        <v>14</v>
      </c>
      <c r="FU12" s="60">
        <v>3.5634743875278398</v>
      </c>
      <c r="FV12" s="61">
        <v>16</v>
      </c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4"/>
      <c r="OS12" s="4"/>
      <c r="OT12" s="4"/>
    </row>
    <row r="13" spans="1:410">
      <c r="A13" s="96" t="s">
        <v>1614</v>
      </c>
      <c r="B13" s="56" t="s">
        <v>536</v>
      </c>
      <c r="C13" s="96" t="s">
        <v>441</v>
      </c>
      <c r="D13" s="74">
        <v>6</v>
      </c>
      <c r="E13" s="67">
        <v>2015</v>
      </c>
      <c r="F13" s="106">
        <v>60.901437610103585</v>
      </c>
      <c r="G13" s="141">
        <v>7568</v>
      </c>
      <c r="H13" s="67">
        <v>1260</v>
      </c>
      <c r="I13" s="67">
        <v>6308</v>
      </c>
      <c r="J13" s="106">
        <v>15.94</v>
      </c>
      <c r="K13" s="67">
        <v>1.206</v>
      </c>
      <c r="L13" s="56">
        <v>73.64</v>
      </c>
      <c r="M13" s="78">
        <v>5573</v>
      </c>
      <c r="N13" s="67">
        <v>783</v>
      </c>
      <c r="O13" s="67">
        <v>410</v>
      </c>
      <c r="P13" s="67">
        <v>373</v>
      </c>
      <c r="Q13" s="78">
        <v>934</v>
      </c>
      <c r="R13" s="78">
        <v>444</v>
      </c>
      <c r="S13" s="78">
        <v>490</v>
      </c>
      <c r="T13" s="67">
        <v>744</v>
      </c>
      <c r="U13" s="67">
        <v>395</v>
      </c>
      <c r="V13" s="67">
        <v>349</v>
      </c>
      <c r="W13" s="78">
        <v>882</v>
      </c>
      <c r="X13" s="78">
        <v>413</v>
      </c>
      <c r="Y13" s="78">
        <v>469</v>
      </c>
      <c r="Z13" s="67">
        <v>719</v>
      </c>
      <c r="AA13" s="67">
        <v>386</v>
      </c>
      <c r="AB13" s="67">
        <v>333</v>
      </c>
      <c r="AC13" s="78">
        <v>868</v>
      </c>
      <c r="AD13" s="78">
        <v>398</v>
      </c>
      <c r="AE13" s="78">
        <v>470</v>
      </c>
      <c r="AF13" s="67">
        <v>723</v>
      </c>
      <c r="AG13" s="67">
        <v>394</v>
      </c>
      <c r="AH13" s="67">
        <v>329</v>
      </c>
      <c r="AI13" s="78">
        <v>1233</v>
      </c>
      <c r="AJ13" s="78">
        <v>559</v>
      </c>
      <c r="AK13" s="78">
        <v>674</v>
      </c>
      <c r="AL13" s="67">
        <v>674</v>
      </c>
      <c r="AM13" s="67">
        <v>368</v>
      </c>
      <c r="AN13" s="67">
        <v>306</v>
      </c>
      <c r="AO13" s="67">
        <v>658</v>
      </c>
      <c r="AP13" s="67">
        <v>359</v>
      </c>
      <c r="AQ13" s="67">
        <v>299</v>
      </c>
      <c r="AR13" s="56" t="s">
        <v>428</v>
      </c>
      <c r="AS13" s="56"/>
      <c r="AT13" s="56" t="s">
        <v>428</v>
      </c>
      <c r="AU13" s="206">
        <v>239</v>
      </c>
      <c r="AV13" s="206">
        <v>0</v>
      </c>
      <c r="AW13" s="206">
        <v>87</v>
      </c>
      <c r="AX13" s="59">
        <v>11.4</v>
      </c>
      <c r="AY13" s="59">
        <v>1</v>
      </c>
      <c r="AZ13" s="60">
        <v>3.4376074252320383</v>
      </c>
      <c r="BA13" s="61">
        <v>10</v>
      </c>
      <c r="BB13" s="62">
        <v>0</v>
      </c>
      <c r="BC13" s="63">
        <v>0</v>
      </c>
      <c r="BD13" s="68">
        <v>0</v>
      </c>
      <c r="BE13" s="69">
        <v>0</v>
      </c>
      <c r="BF13" s="60">
        <v>17.006802721088434</v>
      </c>
      <c r="BG13" s="61">
        <v>75</v>
      </c>
      <c r="BH13" s="60">
        <v>10.227272727272728</v>
      </c>
      <c r="BI13" s="61">
        <v>9</v>
      </c>
      <c r="BJ13" s="64">
        <v>0</v>
      </c>
      <c r="BK13" s="65">
        <v>0</v>
      </c>
      <c r="BL13" s="62">
        <v>0</v>
      </c>
      <c r="BM13" s="65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62" t="s">
        <v>537</v>
      </c>
      <c r="BW13" s="56" t="s">
        <v>538</v>
      </c>
      <c r="BX13" s="62" t="s">
        <v>539</v>
      </c>
      <c r="BY13" s="56" t="s">
        <v>520</v>
      </c>
      <c r="BZ13" s="62" t="s">
        <v>505</v>
      </c>
      <c r="CA13" s="62" t="s">
        <v>540</v>
      </c>
      <c r="CB13" s="56" t="s">
        <v>541</v>
      </c>
      <c r="CC13" s="152">
        <v>72.180000000000007</v>
      </c>
      <c r="CD13" s="152">
        <v>48.34</v>
      </c>
      <c r="CE13" s="147">
        <v>33.333333333333329</v>
      </c>
      <c r="CF13" s="146" t="s">
        <v>542</v>
      </c>
      <c r="CG13" s="146" t="s">
        <v>543</v>
      </c>
      <c r="CH13" s="56">
        <v>0</v>
      </c>
      <c r="CI13" s="56">
        <v>0</v>
      </c>
      <c r="CJ13" s="60">
        <v>0</v>
      </c>
      <c r="CK13" s="61">
        <v>0</v>
      </c>
      <c r="CL13" s="56">
        <v>0</v>
      </c>
      <c r="CM13" s="56">
        <v>0</v>
      </c>
      <c r="CN13" s="149">
        <v>387.59689922480618</v>
      </c>
      <c r="CO13" s="156">
        <v>3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60">
        <v>0.74404761904761896</v>
      </c>
      <c r="DC13" s="61">
        <v>2</v>
      </c>
      <c r="DD13" s="152">
        <v>118.7</v>
      </c>
      <c r="DE13" s="152">
        <v>84.68</v>
      </c>
      <c r="DF13" s="147">
        <v>3.3898305084745761</v>
      </c>
      <c r="DG13" s="148">
        <v>8.2496033844526711</v>
      </c>
      <c r="DH13" s="149">
        <v>113.37868480725623</v>
      </c>
      <c r="DI13" s="56">
        <v>1</v>
      </c>
      <c r="DJ13" s="149">
        <v>226.75736961451199</v>
      </c>
      <c r="DK13" s="56">
        <v>2</v>
      </c>
      <c r="DL13" s="56">
        <v>0</v>
      </c>
      <c r="DM13" s="56">
        <v>0</v>
      </c>
      <c r="DN13" s="150">
        <v>460.82949308755758</v>
      </c>
      <c r="DO13" s="155">
        <v>4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62">
        <v>6.0060060060060056</v>
      </c>
      <c r="EA13" s="63">
        <v>2</v>
      </c>
      <c r="EB13" s="62">
        <v>75.98784194528875</v>
      </c>
      <c r="EC13" s="63">
        <v>25</v>
      </c>
      <c r="ED13" s="60">
        <v>0.35803795202291444</v>
      </c>
      <c r="EE13" s="61">
        <v>1</v>
      </c>
      <c r="EF13" s="154">
        <v>87.28</v>
      </c>
      <c r="EG13" s="154">
        <v>62.36</v>
      </c>
      <c r="EH13" s="107">
        <v>1.6355140186915886</v>
      </c>
      <c r="EI13" s="148">
        <v>3.8204393505253105</v>
      </c>
      <c r="EJ13" s="56" t="s">
        <v>463</v>
      </c>
      <c r="EK13" s="56" t="s">
        <v>544</v>
      </c>
      <c r="EL13" s="154">
        <v>56.5</v>
      </c>
      <c r="EM13" s="154">
        <v>29.78</v>
      </c>
      <c r="EN13" s="147">
        <v>1.834862385321101</v>
      </c>
      <c r="EO13" s="148">
        <v>2.7397260273972601</v>
      </c>
      <c r="EP13" s="150">
        <v>460.82949308755758</v>
      </c>
      <c r="EQ13" s="155">
        <v>4</v>
      </c>
      <c r="ER13" s="149">
        <v>576.036866359447</v>
      </c>
      <c r="ES13" s="56">
        <v>5</v>
      </c>
      <c r="ET13" s="149">
        <v>115.2073732718894</v>
      </c>
      <c r="EU13" s="156">
        <v>1</v>
      </c>
      <c r="EV13" s="150">
        <v>460.82949308755758</v>
      </c>
      <c r="EW13" s="155">
        <v>4</v>
      </c>
      <c r="EX13" s="111">
        <v>0</v>
      </c>
      <c r="EY13" s="62">
        <v>91.503267973856197</v>
      </c>
      <c r="EZ13" s="61">
        <v>28</v>
      </c>
      <c r="FA13" s="62">
        <v>50.167224080267559</v>
      </c>
      <c r="FB13" s="61">
        <v>15</v>
      </c>
      <c r="FC13" s="56">
        <v>0</v>
      </c>
      <c r="FD13" s="56">
        <v>0</v>
      </c>
      <c r="FE13" s="56">
        <v>0</v>
      </c>
      <c r="FF13" s="56">
        <v>0</v>
      </c>
      <c r="FG13" s="56">
        <v>0</v>
      </c>
      <c r="FH13" s="56">
        <v>0</v>
      </c>
      <c r="FI13" s="56">
        <v>0</v>
      </c>
      <c r="FJ13" s="56">
        <v>0</v>
      </c>
      <c r="FK13" s="56">
        <v>0</v>
      </c>
      <c r="FL13" s="156">
        <v>0</v>
      </c>
      <c r="FM13" s="149">
        <v>133.42228152101399</v>
      </c>
      <c r="FN13" s="56">
        <v>2</v>
      </c>
      <c r="FO13" s="150">
        <v>200.13342228152104</v>
      </c>
      <c r="FP13" s="155">
        <v>3</v>
      </c>
      <c r="FQ13" s="67">
        <v>0</v>
      </c>
      <c r="FR13" s="67">
        <v>0</v>
      </c>
      <c r="FS13" s="60">
        <v>1.4986886474334957</v>
      </c>
      <c r="FT13" s="61">
        <v>4</v>
      </c>
      <c r="FU13" s="60">
        <v>0.86169754416199917</v>
      </c>
      <c r="FV13" s="61">
        <v>2</v>
      </c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4"/>
      <c r="OS13" s="4"/>
      <c r="OT13" s="4"/>
    </row>
    <row r="14" spans="1:410">
      <c r="A14" s="96" t="s">
        <v>545</v>
      </c>
      <c r="B14" s="56" t="s">
        <v>546</v>
      </c>
      <c r="C14" s="96" t="s">
        <v>547</v>
      </c>
      <c r="D14" s="74">
        <v>3</v>
      </c>
      <c r="E14" s="67">
        <v>2015</v>
      </c>
      <c r="F14" s="106">
        <v>75.406591630683181</v>
      </c>
      <c r="G14" s="141">
        <v>178257</v>
      </c>
      <c r="H14" s="67">
        <v>154284</v>
      </c>
      <c r="I14" s="67">
        <v>23973</v>
      </c>
      <c r="J14" s="106">
        <v>32.615622044108129</v>
      </c>
      <c r="K14" s="67">
        <v>82043</v>
      </c>
      <c r="L14" s="56">
        <v>29.6</v>
      </c>
      <c r="M14" s="78">
        <v>52758</v>
      </c>
      <c r="N14" s="67">
        <v>22005</v>
      </c>
      <c r="O14" s="74">
        <v>11282</v>
      </c>
      <c r="P14" s="74">
        <v>10723</v>
      </c>
      <c r="Q14" s="78">
        <v>26123</v>
      </c>
      <c r="R14" s="78">
        <v>12737</v>
      </c>
      <c r="S14" s="78">
        <v>13386</v>
      </c>
      <c r="T14" s="67">
        <v>20127</v>
      </c>
      <c r="U14" s="74">
        <v>10271</v>
      </c>
      <c r="V14" s="74">
        <v>9856</v>
      </c>
      <c r="W14" s="78">
        <v>23868</v>
      </c>
      <c r="X14" s="78">
        <v>11692</v>
      </c>
      <c r="Y14" s="78">
        <v>12176</v>
      </c>
      <c r="Z14" s="67">
        <v>19643</v>
      </c>
      <c r="AA14" s="74">
        <v>10014</v>
      </c>
      <c r="AB14" s="74">
        <v>9629</v>
      </c>
      <c r="AC14" s="78">
        <v>23672</v>
      </c>
      <c r="AD14" s="78">
        <v>11636</v>
      </c>
      <c r="AE14" s="78">
        <v>12036</v>
      </c>
      <c r="AF14" s="67">
        <v>19659</v>
      </c>
      <c r="AG14" s="74">
        <v>9966</v>
      </c>
      <c r="AH14" s="74">
        <v>9693</v>
      </c>
      <c r="AI14" s="78">
        <v>32889</v>
      </c>
      <c r="AJ14" s="78">
        <v>16323</v>
      </c>
      <c r="AK14" s="78">
        <v>16566</v>
      </c>
      <c r="AL14" s="67">
        <v>18201</v>
      </c>
      <c r="AM14" s="74">
        <v>9187</v>
      </c>
      <c r="AN14" s="74">
        <v>9014</v>
      </c>
      <c r="AO14" s="67">
        <v>16438</v>
      </c>
      <c r="AP14" s="74">
        <v>8145</v>
      </c>
      <c r="AQ14" s="74">
        <v>8293</v>
      </c>
      <c r="AR14" s="56" t="s">
        <v>428</v>
      </c>
      <c r="AS14" s="56"/>
      <c r="AT14" s="56" t="s">
        <v>428</v>
      </c>
      <c r="AU14" s="206">
        <v>4170</v>
      </c>
      <c r="AV14" s="206">
        <v>1</v>
      </c>
      <c r="AW14" s="206">
        <v>2767</v>
      </c>
      <c r="AX14" s="59">
        <v>8.3000000000000007</v>
      </c>
      <c r="AY14" s="59">
        <v>17</v>
      </c>
      <c r="AZ14" s="60">
        <v>1.9328764716218589</v>
      </c>
      <c r="BA14" s="61">
        <v>11</v>
      </c>
      <c r="BB14" s="62">
        <v>48.567265662943171</v>
      </c>
      <c r="BC14" s="63">
        <v>1</v>
      </c>
      <c r="BD14" s="68">
        <v>0</v>
      </c>
      <c r="BE14" s="69">
        <v>0</v>
      </c>
      <c r="BF14" s="60">
        <v>10.701107011070111</v>
      </c>
      <c r="BG14" s="61">
        <v>58</v>
      </c>
      <c r="BH14" s="60">
        <v>6.7508499271491011</v>
      </c>
      <c r="BI14" s="61">
        <v>139</v>
      </c>
      <c r="BJ14" s="64">
        <v>0</v>
      </c>
      <c r="BK14" s="65">
        <v>0</v>
      </c>
      <c r="BL14" s="62">
        <v>9.0888434446716655</v>
      </c>
      <c r="BM14" s="65">
        <v>2</v>
      </c>
      <c r="BN14" s="56">
        <v>0</v>
      </c>
      <c r="BO14" s="56">
        <v>0</v>
      </c>
      <c r="BP14" s="149">
        <v>9.3005952380952372</v>
      </c>
      <c r="BQ14" s="156">
        <v>2</v>
      </c>
      <c r="BR14" s="56">
        <v>4.6500000000000004</v>
      </c>
      <c r="BS14" s="56">
        <v>1</v>
      </c>
      <c r="BT14" s="149">
        <v>4.6502976190476186</v>
      </c>
      <c r="BU14" s="156">
        <v>1</v>
      </c>
      <c r="BV14" s="62" t="s">
        <v>548</v>
      </c>
      <c r="BW14" s="56" t="s">
        <v>549</v>
      </c>
      <c r="BX14" s="56" t="s">
        <v>550</v>
      </c>
      <c r="BY14" s="56" t="s">
        <v>551</v>
      </c>
      <c r="BZ14" s="62" t="s">
        <v>552</v>
      </c>
      <c r="CA14" s="56" t="s">
        <v>553</v>
      </c>
      <c r="CB14" s="56" t="s">
        <v>554</v>
      </c>
      <c r="CC14" s="145">
        <v>55.75</v>
      </c>
      <c r="CD14" s="145">
        <v>35.89</v>
      </c>
      <c r="CE14" s="75" t="s">
        <v>555</v>
      </c>
      <c r="CF14" s="153" t="s">
        <v>556</v>
      </c>
      <c r="CG14" s="153" t="s">
        <v>557</v>
      </c>
      <c r="CH14" s="149">
        <v>4.6502976190476186</v>
      </c>
      <c r="CI14" s="56">
        <v>1</v>
      </c>
      <c r="CJ14" s="60">
        <v>0.24842251701694243</v>
      </c>
      <c r="CK14" s="61">
        <v>5</v>
      </c>
      <c r="CL14" s="150">
        <v>4.6502976190476186</v>
      </c>
      <c r="CM14" s="56">
        <v>1</v>
      </c>
      <c r="CN14" s="56">
        <v>13.95</v>
      </c>
      <c r="CO14" s="56">
        <v>3</v>
      </c>
      <c r="CP14" s="56">
        <v>0</v>
      </c>
      <c r="CQ14" s="56">
        <v>0</v>
      </c>
      <c r="CR14" s="56">
        <v>4.18</v>
      </c>
      <c r="CS14" s="56">
        <v>1</v>
      </c>
      <c r="CT14" s="56">
        <v>0</v>
      </c>
      <c r="CU14" s="56">
        <v>0</v>
      </c>
      <c r="CV14" s="56">
        <v>0</v>
      </c>
      <c r="CW14" s="56">
        <v>0</v>
      </c>
      <c r="CX14" s="56">
        <v>0</v>
      </c>
      <c r="CY14" s="56">
        <v>0</v>
      </c>
      <c r="CZ14" s="149">
        <v>4.1897100720630132</v>
      </c>
      <c r="DA14" s="156">
        <v>1</v>
      </c>
      <c r="DB14" s="60">
        <v>0.80048028817290373</v>
      </c>
      <c r="DC14" s="61">
        <v>4</v>
      </c>
      <c r="DD14" s="145">
        <v>87.4</v>
      </c>
      <c r="DE14" s="145">
        <v>61.85</v>
      </c>
      <c r="DF14" s="75" t="s">
        <v>555</v>
      </c>
      <c r="DG14" s="75" t="s">
        <v>555</v>
      </c>
      <c r="DH14" s="149">
        <v>8.3794201441260263</v>
      </c>
      <c r="DI14" s="56">
        <v>2</v>
      </c>
      <c r="DJ14" s="149">
        <v>50.276520864756151</v>
      </c>
      <c r="DK14" s="56">
        <v>12</v>
      </c>
      <c r="DL14" s="56">
        <v>29.32</v>
      </c>
      <c r="DM14" s="56">
        <v>7</v>
      </c>
      <c r="DN14" s="150">
        <v>25.35</v>
      </c>
      <c r="DO14" s="155">
        <v>6</v>
      </c>
      <c r="DP14" s="149">
        <v>25.346400811084827</v>
      </c>
      <c r="DQ14" s="156">
        <v>6</v>
      </c>
      <c r="DR14" s="149">
        <v>4.2244001351808036</v>
      </c>
      <c r="DS14" s="56">
        <v>1</v>
      </c>
      <c r="DT14" s="149">
        <v>16.897600540723214</v>
      </c>
      <c r="DU14" s="156">
        <v>4</v>
      </c>
      <c r="DV14" s="149">
        <v>4.2244001351808036</v>
      </c>
      <c r="DW14" s="156">
        <v>1</v>
      </c>
      <c r="DX14" s="56">
        <v>0</v>
      </c>
      <c r="DY14" s="56">
        <v>0</v>
      </c>
      <c r="DZ14" s="62">
        <v>3.5310001038529442</v>
      </c>
      <c r="EA14" s="63">
        <v>34</v>
      </c>
      <c r="EB14" s="62">
        <v>55.297637470339417</v>
      </c>
      <c r="EC14" s="63">
        <v>536</v>
      </c>
      <c r="ED14" s="60">
        <v>0.45055192610948414</v>
      </c>
      <c r="EE14" s="61">
        <v>2</v>
      </c>
      <c r="EF14" s="143">
        <v>81.040000000000006</v>
      </c>
      <c r="EG14" s="143">
        <v>51.31</v>
      </c>
      <c r="EH14" s="56" t="s">
        <v>555</v>
      </c>
      <c r="EI14" s="75" t="s">
        <v>555</v>
      </c>
      <c r="EJ14" s="56" t="s">
        <v>558</v>
      </c>
      <c r="EK14" s="56" t="s">
        <v>559</v>
      </c>
      <c r="EL14" s="143">
        <v>52.11</v>
      </c>
      <c r="EM14" s="143">
        <v>22.98</v>
      </c>
      <c r="EN14" s="75" t="s">
        <v>555</v>
      </c>
      <c r="EO14" s="75" t="s">
        <v>555</v>
      </c>
      <c r="EP14" s="150">
        <v>25.346400811084827</v>
      </c>
      <c r="EQ14" s="155">
        <v>6</v>
      </c>
      <c r="ER14" s="149">
        <v>84.48800270361609</v>
      </c>
      <c r="ES14" s="156">
        <v>20</v>
      </c>
      <c r="ET14" s="149">
        <v>80.263602568435275</v>
      </c>
      <c r="EU14" s="156">
        <v>19</v>
      </c>
      <c r="EV14" s="150">
        <v>21.122000675904022</v>
      </c>
      <c r="EW14" s="155">
        <v>5</v>
      </c>
      <c r="EX14" s="111">
        <v>1643</v>
      </c>
      <c r="EY14" s="62">
        <v>75.438207233192799</v>
      </c>
      <c r="EZ14" s="61">
        <v>680</v>
      </c>
      <c r="FA14" s="62">
        <v>69.817918726636918</v>
      </c>
      <c r="FB14" s="61">
        <v>579</v>
      </c>
      <c r="FC14" s="149">
        <v>12.683916793505833</v>
      </c>
      <c r="FD14" s="156">
        <v>5</v>
      </c>
      <c r="FE14" s="149">
        <v>20.294266869609334</v>
      </c>
      <c r="FF14" s="156">
        <v>8</v>
      </c>
      <c r="FG14" s="150">
        <v>2.5367833587011668</v>
      </c>
      <c r="FH14" s="157">
        <v>1</v>
      </c>
      <c r="FI14" s="56">
        <v>5.0730000000000004</v>
      </c>
      <c r="FJ14" s="56">
        <v>2</v>
      </c>
      <c r="FK14" s="149">
        <v>40.588533739218668</v>
      </c>
      <c r="FL14" s="156">
        <v>16</v>
      </c>
      <c r="FM14" s="149">
        <v>76.103500761035008</v>
      </c>
      <c r="FN14" s="56">
        <v>30</v>
      </c>
      <c r="FO14" s="150">
        <v>136.98630136986301</v>
      </c>
      <c r="FP14" s="155">
        <v>54</v>
      </c>
      <c r="FQ14" s="150">
        <v>17.75748351090817</v>
      </c>
      <c r="FR14" s="56">
        <v>7</v>
      </c>
      <c r="FS14" s="60">
        <v>2.5432349949135302</v>
      </c>
      <c r="FT14" s="61">
        <v>10</v>
      </c>
      <c r="FU14" s="60">
        <v>1.3383297644539613</v>
      </c>
      <c r="FV14" s="61">
        <v>5</v>
      </c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4"/>
      <c r="OS14" s="4"/>
      <c r="OT14" s="4"/>
    </row>
    <row r="15" spans="1:410">
      <c r="A15" s="96" t="s">
        <v>560</v>
      </c>
      <c r="B15" s="56" t="s">
        <v>561</v>
      </c>
      <c r="C15" s="96" t="s">
        <v>547</v>
      </c>
      <c r="D15" s="74">
        <v>6</v>
      </c>
      <c r="E15" s="67">
        <v>2015</v>
      </c>
      <c r="F15" s="106">
        <v>66.988389506522012</v>
      </c>
      <c r="G15" s="141">
        <v>40147</v>
      </c>
      <c r="H15" s="67">
        <v>16870</v>
      </c>
      <c r="I15" s="67">
        <v>23277</v>
      </c>
      <c r="J15" s="106">
        <v>23.264182895850976</v>
      </c>
      <c r="K15" s="67">
        <v>3803</v>
      </c>
      <c r="L15" s="56">
        <v>65.69</v>
      </c>
      <c r="M15" s="78">
        <v>26372</v>
      </c>
      <c r="N15" s="67">
        <v>4957</v>
      </c>
      <c r="O15" s="67">
        <v>2557</v>
      </c>
      <c r="P15" s="67">
        <v>2400</v>
      </c>
      <c r="Q15" s="78">
        <v>5904</v>
      </c>
      <c r="R15" s="78">
        <v>2860</v>
      </c>
      <c r="S15" s="78">
        <v>3044</v>
      </c>
      <c r="T15" s="67">
        <v>4668</v>
      </c>
      <c r="U15" s="67">
        <v>2396</v>
      </c>
      <c r="V15" s="67">
        <v>2272</v>
      </c>
      <c r="W15" s="78">
        <v>5568</v>
      </c>
      <c r="X15" s="78">
        <v>2713</v>
      </c>
      <c r="Y15" s="78">
        <v>2855</v>
      </c>
      <c r="Z15" s="67">
        <v>4616</v>
      </c>
      <c r="AA15" s="67">
        <v>2359</v>
      </c>
      <c r="AB15" s="67">
        <v>2257</v>
      </c>
      <c r="AC15" s="78">
        <v>5525</v>
      </c>
      <c r="AD15" s="78">
        <v>2716</v>
      </c>
      <c r="AE15" s="78">
        <v>2809</v>
      </c>
      <c r="AF15" s="67">
        <v>4544</v>
      </c>
      <c r="AG15" s="67">
        <v>2299</v>
      </c>
      <c r="AH15" s="67">
        <v>2245</v>
      </c>
      <c r="AI15" s="78">
        <v>7478</v>
      </c>
      <c r="AJ15" s="78">
        <v>3718</v>
      </c>
      <c r="AK15" s="78">
        <v>3760</v>
      </c>
      <c r="AL15" s="67">
        <v>4142</v>
      </c>
      <c r="AM15" s="67">
        <v>2085</v>
      </c>
      <c r="AN15" s="67">
        <v>2057</v>
      </c>
      <c r="AO15" s="67">
        <v>3654</v>
      </c>
      <c r="AP15" s="67">
        <v>1818</v>
      </c>
      <c r="AQ15" s="67">
        <v>1836</v>
      </c>
      <c r="AR15" s="56" t="s">
        <v>428</v>
      </c>
      <c r="AS15" s="56"/>
      <c r="AT15" s="56" t="s">
        <v>428</v>
      </c>
      <c r="AU15" s="206">
        <v>1225</v>
      </c>
      <c r="AV15" s="206">
        <v>0</v>
      </c>
      <c r="AW15" s="206">
        <v>160</v>
      </c>
      <c r="AX15" s="59">
        <v>10.199999999999999</v>
      </c>
      <c r="AY15" s="59">
        <v>5</v>
      </c>
      <c r="AZ15" s="60">
        <v>2.2675736961451247</v>
      </c>
      <c r="BA15" s="61">
        <v>8</v>
      </c>
      <c r="BB15" s="62">
        <v>203.66598778004072</v>
      </c>
      <c r="BC15" s="63">
        <v>1</v>
      </c>
      <c r="BD15" s="68">
        <v>0</v>
      </c>
      <c r="BE15" s="69">
        <v>0</v>
      </c>
      <c r="BF15" s="60">
        <v>11.949685534591195</v>
      </c>
      <c r="BG15" s="61">
        <v>57</v>
      </c>
      <c r="BH15" s="60">
        <v>7.9429735234215881</v>
      </c>
      <c r="BI15" s="61">
        <v>39</v>
      </c>
      <c r="BJ15" s="64">
        <v>0</v>
      </c>
      <c r="BK15" s="65">
        <v>0</v>
      </c>
      <c r="BL15" s="62">
        <v>0</v>
      </c>
      <c r="BM15" s="65">
        <v>0</v>
      </c>
      <c r="BN15" s="56">
        <v>97.37</v>
      </c>
      <c r="BO15" s="56">
        <v>1</v>
      </c>
      <c r="BP15" s="149">
        <v>7.5810000000000004</v>
      </c>
      <c r="BQ15" s="156">
        <v>3</v>
      </c>
      <c r="BR15" s="56">
        <v>0</v>
      </c>
      <c r="BS15" s="56">
        <v>0</v>
      </c>
      <c r="BT15" s="149">
        <v>41.008816895632563</v>
      </c>
      <c r="BU15" s="156">
        <v>2</v>
      </c>
      <c r="BV15" s="62" t="s">
        <v>562</v>
      </c>
      <c r="BW15" s="56" t="s">
        <v>563</v>
      </c>
      <c r="BX15" s="62" t="s">
        <v>564</v>
      </c>
      <c r="BY15" s="56" t="s">
        <v>565</v>
      </c>
      <c r="BZ15" s="62" t="s">
        <v>566</v>
      </c>
      <c r="CA15" s="62" t="s">
        <v>567</v>
      </c>
      <c r="CB15" s="56" t="s">
        <v>568</v>
      </c>
      <c r="CC15" s="152">
        <v>63.35</v>
      </c>
      <c r="CD15" s="152">
        <v>39.49</v>
      </c>
      <c r="CE15" s="147">
        <v>28.35820895522388</v>
      </c>
      <c r="CF15" s="146" t="s">
        <v>569</v>
      </c>
      <c r="CG15" s="146" t="s">
        <v>570</v>
      </c>
      <c r="CH15" s="56">
        <v>0</v>
      </c>
      <c r="CI15" s="56">
        <v>0</v>
      </c>
      <c r="CJ15" s="60">
        <v>0.21422450728363326</v>
      </c>
      <c r="CK15" s="61">
        <v>1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60">
        <v>0.30797659377887282</v>
      </c>
      <c r="DC15" s="61">
        <v>1</v>
      </c>
      <c r="DD15" s="152">
        <v>99.48</v>
      </c>
      <c r="DE15" s="152">
        <v>73.34</v>
      </c>
      <c r="DF15" s="147">
        <v>2.2033898305084745</v>
      </c>
      <c r="DG15" s="148">
        <v>1.719128329297821</v>
      </c>
      <c r="DH15" s="56">
        <v>0</v>
      </c>
      <c r="DI15" s="56">
        <v>0</v>
      </c>
      <c r="DJ15" s="149">
        <v>17.959770114942529</v>
      </c>
      <c r="DK15" s="56">
        <v>1</v>
      </c>
      <c r="DL15" s="56">
        <v>0</v>
      </c>
      <c r="DM15" s="56">
        <v>0</v>
      </c>
      <c r="DN15" s="56">
        <v>0</v>
      </c>
      <c r="DO15" s="56">
        <v>0</v>
      </c>
      <c r="DP15" s="149">
        <v>0</v>
      </c>
      <c r="DQ15" s="1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62">
        <v>3.5445281346920692</v>
      </c>
      <c r="EA15" s="63">
        <v>8</v>
      </c>
      <c r="EB15" s="62">
        <v>60.579064587973278</v>
      </c>
      <c r="EC15" s="63">
        <v>136</v>
      </c>
      <c r="ED15" s="60">
        <v>2.8535193405199748</v>
      </c>
      <c r="EE15" s="61">
        <v>9</v>
      </c>
      <c r="EF15" s="154">
        <v>86.29</v>
      </c>
      <c r="EG15" s="154">
        <v>52.25</v>
      </c>
      <c r="EH15" s="107">
        <v>2.1179537308569567</v>
      </c>
      <c r="EI15" s="148">
        <v>2.2157054415118931</v>
      </c>
      <c r="EJ15" s="56" t="s">
        <v>571</v>
      </c>
      <c r="EK15" s="56" t="s">
        <v>572</v>
      </c>
      <c r="EL15" s="154">
        <v>54.59</v>
      </c>
      <c r="EM15" s="154">
        <v>23.08</v>
      </c>
      <c r="EN15" s="147">
        <v>1.9067796610169492</v>
      </c>
      <c r="EO15" s="148">
        <v>2.2245762711864407</v>
      </c>
      <c r="EP15" s="56">
        <v>0</v>
      </c>
      <c r="EQ15" s="56">
        <v>0</v>
      </c>
      <c r="ER15" s="149">
        <v>54.298642533936658</v>
      </c>
      <c r="ES15" s="156">
        <v>3</v>
      </c>
      <c r="ET15" s="158">
        <v>0</v>
      </c>
      <c r="EU15" s="156">
        <v>0</v>
      </c>
      <c r="EV15" s="56">
        <v>0</v>
      </c>
      <c r="EW15" s="56">
        <v>0</v>
      </c>
      <c r="EX15" s="56">
        <v>0</v>
      </c>
      <c r="EY15" s="62">
        <v>74.866310160427801</v>
      </c>
      <c r="EZ15" s="61">
        <v>154</v>
      </c>
      <c r="FA15" s="62">
        <v>59.912854030501087</v>
      </c>
      <c r="FB15" s="61">
        <v>110</v>
      </c>
      <c r="FC15" s="149">
        <v>22.406453058480842</v>
      </c>
      <c r="FD15" s="156">
        <v>2</v>
      </c>
      <c r="FE15" s="56">
        <v>0</v>
      </c>
      <c r="FF15" s="56">
        <v>0</v>
      </c>
      <c r="FG15" s="56">
        <v>0</v>
      </c>
      <c r="FH15" s="56">
        <v>0</v>
      </c>
      <c r="FI15" s="56">
        <v>0</v>
      </c>
      <c r="FJ15" s="56">
        <v>0</v>
      </c>
      <c r="FK15" s="149">
        <v>22.406453058480842</v>
      </c>
      <c r="FL15" s="156">
        <v>2</v>
      </c>
      <c r="FM15" s="56">
        <v>0</v>
      </c>
      <c r="FN15" s="56">
        <v>0</v>
      </c>
      <c r="FO15" s="150">
        <v>11.203226529240421</v>
      </c>
      <c r="FP15" s="155">
        <v>1</v>
      </c>
      <c r="FQ15" s="67">
        <v>0</v>
      </c>
      <c r="FR15" s="67">
        <v>0</v>
      </c>
      <c r="FS15" s="60">
        <v>2.785515320334262</v>
      </c>
      <c r="FT15" s="61">
        <v>9</v>
      </c>
      <c r="FU15" s="60">
        <v>1.4362657091561939</v>
      </c>
      <c r="FV15" s="61">
        <v>4</v>
      </c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4"/>
      <c r="OS15" s="4"/>
      <c r="OT15" s="4"/>
    </row>
    <row r="16" spans="1:410">
      <c r="A16" s="96" t="s">
        <v>573</v>
      </c>
      <c r="B16" s="56" t="s">
        <v>574</v>
      </c>
      <c r="C16" s="96" t="s">
        <v>427</v>
      </c>
      <c r="D16" s="74">
        <v>6</v>
      </c>
      <c r="E16" s="67">
        <v>2015</v>
      </c>
      <c r="F16" s="106">
        <v>56.157563655991986</v>
      </c>
      <c r="G16" s="141">
        <v>8699</v>
      </c>
      <c r="H16" s="67">
        <v>2550</v>
      </c>
      <c r="I16" s="67">
        <v>6149</v>
      </c>
      <c r="J16" s="106">
        <v>6.81</v>
      </c>
      <c r="K16" s="67">
        <v>592</v>
      </c>
      <c r="L16" s="56">
        <v>78.150000000000006</v>
      </c>
      <c r="M16" s="78">
        <v>6798</v>
      </c>
      <c r="N16" s="67">
        <v>1031</v>
      </c>
      <c r="O16" s="67">
        <v>529</v>
      </c>
      <c r="P16" s="67">
        <v>502</v>
      </c>
      <c r="Q16" s="78">
        <v>1228</v>
      </c>
      <c r="R16" s="78">
        <v>596</v>
      </c>
      <c r="S16" s="78">
        <v>632</v>
      </c>
      <c r="T16" s="67">
        <v>964</v>
      </c>
      <c r="U16" s="67">
        <v>513</v>
      </c>
      <c r="V16" s="67">
        <v>451</v>
      </c>
      <c r="W16" s="78">
        <v>1132</v>
      </c>
      <c r="X16" s="78">
        <v>525</v>
      </c>
      <c r="Y16" s="78">
        <v>607</v>
      </c>
      <c r="Z16" s="67">
        <v>891</v>
      </c>
      <c r="AA16" s="67">
        <v>482</v>
      </c>
      <c r="AB16" s="67">
        <v>409</v>
      </c>
      <c r="AC16" s="78">
        <v>1024</v>
      </c>
      <c r="AD16" s="78">
        <v>470</v>
      </c>
      <c r="AE16" s="78">
        <v>554</v>
      </c>
      <c r="AF16" s="67">
        <v>809</v>
      </c>
      <c r="AG16" s="67">
        <v>436</v>
      </c>
      <c r="AH16" s="67">
        <v>373</v>
      </c>
      <c r="AI16" s="78">
        <v>1261</v>
      </c>
      <c r="AJ16" s="78">
        <v>587</v>
      </c>
      <c r="AK16" s="78">
        <v>674</v>
      </c>
      <c r="AL16" s="67">
        <v>696</v>
      </c>
      <c r="AM16" s="67">
        <v>372</v>
      </c>
      <c r="AN16" s="67">
        <v>324</v>
      </c>
      <c r="AO16" s="67">
        <v>608</v>
      </c>
      <c r="AP16" s="67">
        <v>322</v>
      </c>
      <c r="AQ16" s="67">
        <v>286</v>
      </c>
      <c r="AR16" s="56" t="s">
        <v>428</v>
      </c>
      <c r="AS16" s="56"/>
      <c r="AT16" s="56" t="s">
        <v>428</v>
      </c>
      <c r="AU16" s="206">
        <v>331</v>
      </c>
      <c r="AV16" s="206">
        <v>1</v>
      </c>
      <c r="AW16" s="206">
        <v>81</v>
      </c>
      <c r="AX16" s="59">
        <v>0</v>
      </c>
      <c r="AY16" s="59">
        <v>0</v>
      </c>
      <c r="AZ16" s="60">
        <v>1.0452169961372415</v>
      </c>
      <c r="BA16" s="61">
        <v>23</v>
      </c>
      <c r="BB16" s="62">
        <v>0</v>
      </c>
      <c r="BC16" s="63">
        <v>0</v>
      </c>
      <c r="BD16" s="68">
        <v>0</v>
      </c>
      <c r="BE16" s="69">
        <v>0</v>
      </c>
      <c r="BF16" s="60">
        <v>7.7221952404079657</v>
      </c>
      <c r="BG16" s="61">
        <v>159</v>
      </c>
      <c r="BH16" s="60">
        <v>7.7669902912621351</v>
      </c>
      <c r="BI16" s="61">
        <v>8</v>
      </c>
      <c r="BJ16" s="64">
        <v>0</v>
      </c>
      <c r="BK16" s="65">
        <v>0</v>
      </c>
      <c r="BL16" s="62">
        <v>0</v>
      </c>
      <c r="BM16" s="65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62" t="s">
        <v>575</v>
      </c>
      <c r="BW16" s="56" t="s">
        <v>576</v>
      </c>
      <c r="BX16" s="62" t="s">
        <v>577</v>
      </c>
      <c r="BY16" s="56" t="s">
        <v>578</v>
      </c>
      <c r="BZ16" s="62" t="s">
        <v>482</v>
      </c>
      <c r="CA16" s="62" t="s">
        <v>579</v>
      </c>
      <c r="CB16" s="56" t="s">
        <v>580</v>
      </c>
      <c r="CC16" s="145">
        <v>70.56</v>
      </c>
      <c r="CD16" s="145">
        <v>52.28</v>
      </c>
      <c r="CE16" s="147">
        <v>3.8461538461538463</v>
      </c>
      <c r="CF16" s="153" t="s">
        <v>581</v>
      </c>
      <c r="CG16" s="153" t="s">
        <v>582</v>
      </c>
      <c r="CH16" s="56">
        <v>0</v>
      </c>
      <c r="CI16" s="56">
        <v>0</v>
      </c>
      <c r="CJ16" s="60">
        <v>0</v>
      </c>
      <c r="CK16" s="61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60">
        <v>0.10181744132769943</v>
      </c>
      <c r="DC16" s="61">
        <v>2</v>
      </c>
      <c r="DD16" s="145">
        <v>98.42</v>
      </c>
      <c r="DE16" s="145">
        <v>76.650000000000006</v>
      </c>
      <c r="DF16" s="147">
        <v>2.7511961722488039</v>
      </c>
      <c r="DG16" s="148">
        <v>7.6555023923444976</v>
      </c>
      <c r="DH16" s="56">
        <v>0</v>
      </c>
      <c r="DI16" s="56">
        <v>0</v>
      </c>
      <c r="DJ16" s="149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149">
        <v>97.65625</v>
      </c>
      <c r="DQ16" s="156">
        <v>1</v>
      </c>
      <c r="DR16" s="56">
        <v>0</v>
      </c>
      <c r="DS16" s="56">
        <v>0</v>
      </c>
      <c r="DT16" s="149">
        <v>97.65625</v>
      </c>
      <c r="DU16" s="156">
        <v>1</v>
      </c>
      <c r="DV16" s="56">
        <v>0</v>
      </c>
      <c r="DW16" s="56">
        <v>0</v>
      </c>
      <c r="DX16" s="56">
        <v>0</v>
      </c>
      <c r="DY16" s="56">
        <v>0</v>
      </c>
      <c r="DZ16" s="62">
        <v>2.4449877750611249</v>
      </c>
      <c r="EA16" s="63">
        <v>1</v>
      </c>
      <c r="EB16" s="62">
        <v>96.514745308310992</v>
      </c>
      <c r="EC16" s="63">
        <v>36</v>
      </c>
      <c r="ED16" s="60">
        <v>0.61040744697085303</v>
      </c>
      <c r="EE16" s="61">
        <v>12</v>
      </c>
      <c r="EF16" s="143">
        <v>94.76</v>
      </c>
      <c r="EG16" s="143">
        <v>69.45</v>
      </c>
      <c r="EH16" s="107">
        <v>3.0710172744721689</v>
      </c>
      <c r="EI16" s="148">
        <v>3.262955854126679</v>
      </c>
      <c r="EJ16" s="56" t="s">
        <v>583</v>
      </c>
      <c r="EK16" s="56" t="s">
        <v>584</v>
      </c>
      <c r="EL16" s="143">
        <v>65.37</v>
      </c>
      <c r="EM16" s="143">
        <v>42.09</v>
      </c>
      <c r="EN16" s="147">
        <v>1.7647058823529411</v>
      </c>
      <c r="EO16" s="148">
        <v>0.58823529411764708</v>
      </c>
      <c r="EP16" s="56">
        <v>0</v>
      </c>
      <c r="EQ16" s="56">
        <v>0</v>
      </c>
      <c r="ER16" s="149">
        <v>292.96875</v>
      </c>
      <c r="ES16" s="156">
        <v>3</v>
      </c>
      <c r="ET16" s="158">
        <v>0</v>
      </c>
      <c r="EU16" s="156">
        <v>0</v>
      </c>
      <c r="EV16" s="56">
        <v>0</v>
      </c>
      <c r="EW16" s="56">
        <v>0</v>
      </c>
      <c r="EX16" s="56">
        <v>0</v>
      </c>
      <c r="EY16" s="62">
        <v>83.333333333333329</v>
      </c>
      <c r="EZ16" s="61">
        <v>27</v>
      </c>
      <c r="FA16" s="62">
        <v>52.447552447552447</v>
      </c>
      <c r="FB16" s="61">
        <v>15</v>
      </c>
      <c r="FC16" s="56">
        <v>0</v>
      </c>
      <c r="FD16" s="56">
        <v>0</v>
      </c>
      <c r="FE16" s="56">
        <v>0</v>
      </c>
      <c r="FF16" s="56">
        <v>0</v>
      </c>
      <c r="FG16" s="56">
        <v>0</v>
      </c>
      <c r="FH16" s="56">
        <v>0</v>
      </c>
      <c r="FI16" s="56">
        <v>0</v>
      </c>
      <c r="FJ16" s="56">
        <v>0</v>
      </c>
      <c r="FK16" s="56">
        <v>0</v>
      </c>
      <c r="FL16" s="56">
        <v>0</v>
      </c>
      <c r="FM16" s="56">
        <v>0</v>
      </c>
      <c r="FN16" s="56">
        <v>0</v>
      </c>
      <c r="FO16" s="150">
        <v>0</v>
      </c>
      <c r="FP16" s="56">
        <v>0</v>
      </c>
      <c r="FQ16" s="67">
        <v>0</v>
      </c>
      <c r="FR16" s="67">
        <v>0</v>
      </c>
      <c r="FS16" s="60">
        <v>0.60436239767045763</v>
      </c>
      <c r="FT16" s="61">
        <v>11</v>
      </c>
      <c r="FU16" s="60">
        <v>1.0950237255140527</v>
      </c>
      <c r="FV16" s="61">
        <v>18</v>
      </c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4"/>
      <c r="OS16" s="4"/>
      <c r="OT16" s="4"/>
    </row>
    <row r="17" spans="1:410">
      <c r="A17" s="96" t="s">
        <v>585</v>
      </c>
      <c r="B17" s="56" t="s">
        <v>586</v>
      </c>
      <c r="C17" s="96" t="s">
        <v>441</v>
      </c>
      <c r="D17" s="74">
        <v>6</v>
      </c>
      <c r="E17" s="67">
        <v>2015</v>
      </c>
      <c r="F17" s="106">
        <v>55.880290458751389</v>
      </c>
      <c r="G17" s="141">
        <v>4210</v>
      </c>
      <c r="H17" s="67">
        <v>1579</v>
      </c>
      <c r="I17" s="67">
        <v>2631</v>
      </c>
      <c r="J17" s="106">
        <v>11.027631688788714</v>
      </c>
      <c r="K17" s="67">
        <v>26659</v>
      </c>
      <c r="L17" s="56">
        <v>78.430000000000007</v>
      </c>
      <c r="M17" s="78">
        <v>3302</v>
      </c>
      <c r="N17" s="67">
        <v>408</v>
      </c>
      <c r="O17" s="67">
        <v>213</v>
      </c>
      <c r="P17" s="67">
        <v>195</v>
      </c>
      <c r="Q17" s="78">
        <v>489</v>
      </c>
      <c r="R17" s="78">
        <v>234</v>
      </c>
      <c r="S17" s="78">
        <v>255</v>
      </c>
      <c r="T17" s="67">
        <v>404</v>
      </c>
      <c r="U17" s="67">
        <v>213</v>
      </c>
      <c r="V17" s="67">
        <v>191</v>
      </c>
      <c r="W17" s="78">
        <v>483</v>
      </c>
      <c r="X17" s="78">
        <v>228</v>
      </c>
      <c r="Y17" s="78">
        <v>255</v>
      </c>
      <c r="Z17" s="67">
        <v>395</v>
      </c>
      <c r="AA17" s="67">
        <v>209</v>
      </c>
      <c r="AB17" s="67">
        <v>186</v>
      </c>
      <c r="AC17" s="78">
        <v>460</v>
      </c>
      <c r="AD17" s="78">
        <v>216</v>
      </c>
      <c r="AE17" s="78">
        <v>244</v>
      </c>
      <c r="AF17" s="67">
        <v>380</v>
      </c>
      <c r="AG17" s="67">
        <v>201</v>
      </c>
      <c r="AH17" s="67">
        <v>179</v>
      </c>
      <c r="AI17" s="78">
        <v>723</v>
      </c>
      <c r="AJ17" s="78">
        <v>339</v>
      </c>
      <c r="AK17" s="78">
        <v>384</v>
      </c>
      <c r="AL17" s="67">
        <v>413</v>
      </c>
      <c r="AM17" s="67">
        <v>220</v>
      </c>
      <c r="AN17" s="67">
        <v>193</v>
      </c>
      <c r="AO17" s="67">
        <v>360</v>
      </c>
      <c r="AP17" s="67">
        <v>190</v>
      </c>
      <c r="AQ17" s="67">
        <v>170</v>
      </c>
      <c r="AR17" s="56" t="s">
        <v>428</v>
      </c>
      <c r="AS17" s="56"/>
      <c r="AT17" s="56" t="s">
        <v>428</v>
      </c>
      <c r="AU17" s="151">
        <v>50</v>
      </c>
      <c r="AV17" s="206">
        <v>90</v>
      </c>
      <c r="AW17" s="151">
        <v>16</v>
      </c>
      <c r="AX17" s="59">
        <v>25.6</v>
      </c>
      <c r="AY17" s="59">
        <v>1</v>
      </c>
      <c r="AZ17" s="60">
        <v>1.2104095218882387</v>
      </c>
      <c r="BA17" s="61">
        <v>6</v>
      </c>
      <c r="BB17" s="62">
        <v>0</v>
      </c>
      <c r="BC17" s="63">
        <v>0</v>
      </c>
      <c r="BD17" s="68">
        <v>0</v>
      </c>
      <c r="BE17" s="69">
        <v>0</v>
      </c>
      <c r="BF17" s="60">
        <v>9.7759674134419541</v>
      </c>
      <c r="BG17" s="61">
        <v>48</v>
      </c>
      <c r="BH17" s="60">
        <v>7.6923076923076925</v>
      </c>
      <c r="BI17" s="61">
        <v>3</v>
      </c>
      <c r="BJ17" s="64">
        <v>0</v>
      </c>
      <c r="BK17" s="65">
        <v>0</v>
      </c>
      <c r="BL17" s="62">
        <v>0</v>
      </c>
      <c r="BM17" s="65">
        <v>0</v>
      </c>
      <c r="BN17" s="56">
        <v>0</v>
      </c>
      <c r="BO17" s="56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62" t="s">
        <v>587</v>
      </c>
      <c r="BW17" s="56" t="s">
        <v>588</v>
      </c>
      <c r="BX17" s="62" t="s">
        <v>589</v>
      </c>
      <c r="BY17" s="56" t="s">
        <v>470</v>
      </c>
      <c r="BZ17" s="62" t="s">
        <v>590</v>
      </c>
      <c r="CA17" s="62" t="s">
        <v>591</v>
      </c>
      <c r="CB17" s="56" t="s">
        <v>592</v>
      </c>
      <c r="CC17" s="152">
        <v>43.21</v>
      </c>
      <c r="CD17" s="152">
        <v>35.79</v>
      </c>
      <c r="CE17" s="147">
        <v>0</v>
      </c>
      <c r="CF17" s="146" t="s">
        <v>593</v>
      </c>
      <c r="CG17" s="146" t="s">
        <v>594</v>
      </c>
      <c r="CH17" s="56">
        <v>0</v>
      </c>
      <c r="CI17" s="56">
        <v>0</v>
      </c>
      <c r="CJ17" s="60">
        <v>0</v>
      </c>
      <c r="CK17" s="61">
        <v>0</v>
      </c>
      <c r="CL17" s="56">
        <v>0</v>
      </c>
      <c r="CM17" s="56">
        <v>0</v>
      </c>
      <c r="CN17" s="56">
        <v>489</v>
      </c>
      <c r="CO17" s="56">
        <v>2</v>
      </c>
      <c r="CP17" s="56">
        <v>0</v>
      </c>
      <c r="CQ17" s="56">
        <v>0</v>
      </c>
      <c r="CR17" s="56">
        <v>0</v>
      </c>
      <c r="CS17" s="56">
        <v>0</v>
      </c>
      <c r="CT17" s="56">
        <v>0</v>
      </c>
      <c r="CU17" s="56">
        <v>0</v>
      </c>
      <c r="CV17" s="56">
        <v>0</v>
      </c>
      <c r="CW17" s="56">
        <v>0</v>
      </c>
      <c r="CX17" s="56">
        <v>0</v>
      </c>
      <c r="CY17" s="56">
        <v>0</v>
      </c>
      <c r="CZ17" s="56">
        <v>0</v>
      </c>
      <c r="DA17" s="56">
        <v>0</v>
      </c>
      <c r="DB17" s="60">
        <v>0.43327556325823219</v>
      </c>
      <c r="DC17" s="61">
        <v>2</v>
      </c>
      <c r="DD17" s="152">
        <v>91.81</v>
      </c>
      <c r="DE17" s="152">
        <v>67.48</v>
      </c>
      <c r="DF17" s="147">
        <v>4.0625</v>
      </c>
      <c r="DG17" s="148">
        <v>10.9375</v>
      </c>
      <c r="DH17" s="56">
        <v>0</v>
      </c>
      <c r="DI17" s="56">
        <v>0</v>
      </c>
      <c r="DJ17" s="149">
        <v>414.07867494824018</v>
      </c>
      <c r="DK17" s="56">
        <v>2</v>
      </c>
      <c r="DL17" s="56">
        <v>0</v>
      </c>
      <c r="DM17" s="56">
        <v>0</v>
      </c>
      <c r="DN17" s="150">
        <v>217.39130434782609</v>
      </c>
      <c r="DO17" s="155">
        <v>1</v>
      </c>
      <c r="DP17" s="149">
        <v>0</v>
      </c>
      <c r="DQ17" s="156">
        <v>0</v>
      </c>
      <c r="DR17" s="56">
        <v>0</v>
      </c>
      <c r="DS17" s="56">
        <v>0</v>
      </c>
      <c r="DT17" s="56"/>
      <c r="DU17" s="56">
        <v>0</v>
      </c>
      <c r="DV17" s="56">
        <v>0</v>
      </c>
      <c r="DW17" s="56">
        <v>0</v>
      </c>
      <c r="DX17" s="56">
        <v>0</v>
      </c>
      <c r="DY17" s="56">
        <v>0</v>
      </c>
      <c r="DZ17" s="62">
        <v>0</v>
      </c>
      <c r="EA17" s="63">
        <v>0</v>
      </c>
      <c r="EB17" s="62">
        <v>61.452513966480446</v>
      </c>
      <c r="EC17" s="63">
        <v>11</v>
      </c>
      <c r="ED17" s="60">
        <v>0.22007042253521128</v>
      </c>
      <c r="EE17" s="61">
        <v>1</v>
      </c>
      <c r="EF17" s="154">
        <v>87.62</v>
      </c>
      <c r="EG17" s="154">
        <v>56.18</v>
      </c>
      <c r="EH17" s="107">
        <v>2.6905829596412558</v>
      </c>
      <c r="EI17" s="148">
        <v>16.591928251121075</v>
      </c>
      <c r="EJ17" s="56" t="s">
        <v>510</v>
      </c>
      <c r="EK17" s="56" t="s">
        <v>595</v>
      </c>
      <c r="EL17" s="154">
        <v>68.87</v>
      </c>
      <c r="EM17" s="154">
        <v>43.04</v>
      </c>
      <c r="EN17" s="147">
        <v>0</v>
      </c>
      <c r="EO17" s="148">
        <v>1.5873015873015872</v>
      </c>
      <c r="EP17" s="150">
        <v>217.39130434782609</v>
      </c>
      <c r="EQ17" s="56">
        <v>1</v>
      </c>
      <c r="ER17" s="149">
        <v>217.39130434782609</v>
      </c>
      <c r="ES17" s="156">
        <v>1</v>
      </c>
      <c r="ET17" s="149">
        <v>652.17391304347825</v>
      </c>
      <c r="EU17" s="156">
        <v>3</v>
      </c>
      <c r="EV17" s="150">
        <v>217.39130434782609</v>
      </c>
      <c r="EW17" s="155">
        <v>1</v>
      </c>
      <c r="EX17" s="56">
        <v>0</v>
      </c>
      <c r="EY17" s="62">
        <v>82.901554404145074</v>
      </c>
      <c r="EZ17" s="61">
        <v>16</v>
      </c>
      <c r="FA17" s="62">
        <v>58.823529411764703</v>
      </c>
      <c r="FB17" s="61">
        <v>10</v>
      </c>
      <c r="FC17" s="56">
        <v>0</v>
      </c>
      <c r="FD17" s="56">
        <v>0</v>
      </c>
      <c r="FE17" s="149">
        <v>115.60693641618498</v>
      </c>
      <c r="FF17" s="156">
        <v>1</v>
      </c>
      <c r="FG17" s="56">
        <v>0</v>
      </c>
      <c r="FH17" s="56">
        <v>0</v>
      </c>
      <c r="FI17" s="56">
        <v>0</v>
      </c>
      <c r="FJ17" s="56">
        <v>0</v>
      </c>
      <c r="FK17" s="149">
        <v>115.60693641618498</v>
      </c>
      <c r="FL17" s="156">
        <v>1</v>
      </c>
      <c r="FM17" s="149">
        <v>115.60693641618498</v>
      </c>
      <c r="FN17" s="56">
        <v>1</v>
      </c>
      <c r="FO17" s="150">
        <v>924.85549132947983</v>
      </c>
      <c r="FP17" s="155">
        <v>8</v>
      </c>
      <c r="FQ17" s="67">
        <v>0</v>
      </c>
      <c r="FR17" s="67">
        <v>0</v>
      </c>
      <c r="FS17" s="60">
        <v>0.48285852245292127</v>
      </c>
      <c r="FT17" s="61">
        <v>2</v>
      </c>
      <c r="FU17" s="60">
        <v>0.82101806239737274</v>
      </c>
      <c r="FV17" s="61">
        <v>3</v>
      </c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4"/>
      <c r="OS17" s="4"/>
      <c r="OT17" s="4"/>
    </row>
    <row r="18" spans="1:410">
      <c r="A18" s="96" t="s">
        <v>596</v>
      </c>
      <c r="B18" s="56" t="s">
        <v>597</v>
      </c>
      <c r="C18" s="96" t="s">
        <v>598</v>
      </c>
      <c r="D18" s="74">
        <v>4</v>
      </c>
      <c r="E18" s="67">
        <v>2015</v>
      </c>
      <c r="F18" s="106">
        <v>75.881789632175824</v>
      </c>
      <c r="G18" s="141">
        <v>50052</v>
      </c>
      <c r="H18" s="67">
        <v>23000</v>
      </c>
      <c r="I18" s="67">
        <v>27052</v>
      </c>
      <c r="J18" s="106">
        <v>41.02</v>
      </c>
      <c r="K18" s="67">
        <v>20532</v>
      </c>
      <c r="L18" s="56">
        <v>35.119999999999997</v>
      </c>
      <c r="M18" s="78">
        <v>17577</v>
      </c>
      <c r="N18" s="67">
        <v>4711</v>
      </c>
      <c r="O18" s="67">
        <v>2409</v>
      </c>
      <c r="P18" s="67">
        <v>2302</v>
      </c>
      <c r="Q18" s="78">
        <v>5647</v>
      </c>
      <c r="R18" s="78">
        <v>2759</v>
      </c>
      <c r="S18" s="78">
        <v>2888</v>
      </c>
      <c r="T18" s="67">
        <v>4656</v>
      </c>
      <c r="U18" s="67">
        <v>2385</v>
      </c>
      <c r="V18" s="67">
        <v>2271</v>
      </c>
      <c r="W18" s="78">
        <v>5571</v>
      </c>
      <c r="X18" s="78">
        <v>2716</v>
      </c>
      <c r="Y18" s="78">
        <v>2855</v>
      </c>
      <c r="Z18" s="67">
        <v>4609</v>
      </c>
      <c r="AA18" s="67">
        <v>2356</v>
      </c>
      <c r="AB18" s="67">
        <v>2253</v>
      </c>
      <c r="AC18" s="78">
        <v>5472</v>
      </c>
      <c r="AD18" s="78">
        <v>2694</v>
      </c>
      <c r="AE18" s="78">
        <v>2778</v>
      </c>
      <c r="AF18" s="67">
        <v>4572</v>
      </c>
      <c r="AG18" s="67">
        <v>2306</v>
      </c>
      <c r="AH18" s="67">
        <v>2266</v>
      </c>
      <c r="AI18" s="78">
        <v>8491</v>
      </c>
      <c r="AJ18" s="78">
        <v>4183</v>
      </c>
      <c r="AK18" s="78">
        <v>4308</v>
      </c>
      <c r="AL18" s="67">
        <v>4838</v>
      </c>
      <c r="AM18" s="67">
        <v>2444</v>
      </c>
      <c r="AN18" s="67">
        <v>2394</v>
      </c>
      <c r="AO18" s="67">
        <v>4327</v>
      </c>
      <c r="AP18" s="67">
        <v>2229</v>
      </c>
      <c r="AQ18" s="67">
        <v>2098</v>
      </c>
      <c r="AR18" s="56" t="s">
        <v>428</v>
      </c>
      <c r="AS18" s="56"/>
      <c r="AT18" s="56" t="s">
        <v>428</v>
      </c>
      <c r="AU18" s="144">
        <v>600</v>
      </c>
      <c r="AV18" s="144">
        <v>0</v>
      </c>
      <c r="AW18" s="144">
        <v>234</v>
      </c>
      <c r="AX18" s="59">
        <v>9.8000000000000007</v>
      </c>
      <c r="AY18" s="59">
        <v>4</v>
      </c>
      <c r="AZ18" s="60">
        <v>0.87642418930762489</v>
      </c>
      <c r="BA18" s="61">
        <v>6</v>
      </c>
      <c r="BB18" s="62">
        <v>0</v>
      </c>
      <c r="BC18" s="63">
        <v>0</v>
      </c>
      <c r="BD18" s="68">
        <v>0</v>
      </c>
      <c r="BE18" s="69">
        <v>0</v>
      </c>
      <c r="BF18" s="60">
        <v>8.2644628099173563</v>
      </c>
      <c r="BG18" s="61">
        <v>70</v>
      </c>
      <c r="BH18" s="60">
        <v>7.5609756097560972</v>
      </c>
      <c r="BI18" s="61">
        <v>31</v>
      </c>
      <c r="BJ18" s="64">
        <v>0</v>
      </c>
      <c r="BK18" s="65">
        <v>0</v>
      </c>
      <c r="BL18" s="62">
        <v>0</v>
      </c>
      <c r="BM18" s="65">
        <v>0</v>
      </c>
      <c r="BN18" s="149">
        <v>21.276595744680851</v>
      </c>
      <c r="BO18" s="156">
        <v>1</v>
      </c>
      <c r="BP18" s="149">
        <v>21.276595744680851</v>
      </c>
      <c r="BQ18" s="156">
        <v>1</v>
      </c>
      <c r="BR18" s="56">
        <v>0</v>
      </c>
      <c r="BS18" s="56">
        <v>0</v>
      </c>
      <c r="BT18" s="56">
        <v>0</v>
      </c>
      <c r="BU18" s="56">
        <v>0</v>
      </c>
      <c r="BV18" s="62" t="s">
        <v>599</v>
      </c>
      <c r="BW18" s="56" t="s">
        <v>600</v>
      </c>
      <c r="BX18" s="62" t="s">
        <v>601</v>
      </c>
      <c r="BY18" s="56" t="s">
        <v>602</v>
      </c>
      <c r="BZ18" s="62" t="s">
        <v>603</v>
      </c>
      <c r="CA18" s="62" t="s">
        <v>604</v>
      </c>
      <c r="CB18" s="56" t="s">
        <v>605</v>
      </c>
      <c r="CC18" s="145">
        <v>56.84</v>
      </c>
      <c r="CD18" s="145">
        <v>45.4</v>
      </c>
      <c r="CE18" s="147">
        <v>26.923076923076923</v>
      </c>
      <c r="CF18" s="153" t="s">
        <v>606</v>
      </c>
      <c r="CG18" s="153" t="s">
        <v>607</v>
      </c>
      <c r="CH18" s="56">
        <v>0</v>
      </c>
      <c r="CI18" s="56">
        <v>0</v>
      </c>
      <c r="CJ18" s="60">
        <v>0.21477663230240548</v>
      </c>
      <c r="CK18" s="61">
        <v>1</v>
      </c>
      <c r="CL18" s="56">
        <v>0</v>
      </c>
      <c r="CM18" s="56">
        <v>0</v>
      </c>
      <c r="CN18" s="56">
        <v>42.55</v>
      </c>
      <c r="CO18" s="56">
        <v>2</v>
      </c>
      <c r="CP18" s="56">
        <v>0</v>
      </c>
      <c r="CQ18" s="56">
        <v>0</v>
      </c>
      <c r="CR18" s="56">
        <v>17.95</v>
      </c>
      <c r="CS18" s="56">
        <v>1</v>
      </c>
      <c r="CT18" s="56">
        <v>17.95</v>
      </c>
      <c r="CU18" s="56">
        <v>1</v>
      </c>
      <c r="CV18" s="56">
        <v>0</v>
      </c>
      <c r="CW18" s="56">
        <v>0</v>
      </c>
      <c r="CX18" s="56">
        <v>0</v>
      </c>
      <c r="CY18" s="56">
        <v>0</v>
      </c>
      <c r="CZ18" s="56">
        <v>0</v>
      </c>
      <c r="DA18" s="56">
        <v>0</v>
      </c>
      <c r="DB18" s="60">
        <v>0.33316674995835416</v>
      </c>
      <c r="DC18" s="61">
        <v>2</v>
      </c>
      <c r="DD18" s="145">
        <v>86.81</v>
      </c>
      <c r="DE18" s="145">
        <v>71.709999999999994</v>
      </c>
      <c r="DF18" s="147">
        <v>1.6881522406384284</v>
      </c>
      <c r="DG18" s="148">
        <v>5.6783302639656235</v>
      </c>
      <c r="DH18" s="56">
        <v>0</v>
      </c>
      <c r="DI18" s="56">
        <v>0</v>
      </c>
      <c r="DJ18" s="149">
        <v>17.95009872554299</v>
      </c>
      <c r="DK18" s="56">
        <v>1</v>
      </c>
      <c r="DL18" s="56">
        <v>0</v>
      </c>
      <c r="DM18" s="56">
        <v>0</v>
      </c>
      <c r="DN18" s="150">
        <v>0</v>
      </c>
      <c r="DO18" s="155">
        <v>0</v>
      </c>
      <c r="DP18" s="149">
        <v>73.099415204678365</v>
      </c>
      <c r="DQ18" s="156">
        <v>4</v>
      </c>
      <c r="DR18" s="56">
        <v>0</v>
      </c>
      <c r="DS18" s="56">
        <v>0</v>
      </c>
      <c r="DT18" s="149">
        <v>54.824561403508767</v>
      </c>
      <c r="DU18" s="156">
        <v>3</v>
      </c>
      <c r="DV18" s="56">
        <v>0</v>
      </c>
      <c r="DW18" s="56">
        <v>0</v>
      </c>
      <c r="DX18" s="56">
        <v>18.27</v>
      </c>
      <c r="DY18" s="56">
        <v>1</v>
      </c>
      <c r="DZ18" s="62">
        <v>1.3315579227696406</v>
      </c>
      <c r="EA18" s="63">
        <v>3</v>
      </c>
      <c r="EB18" s="62">
        <v>47.661076787290384</v>
      </c>
      <c r="EC18" s="63">
        <v>108</v>
      </c>
      <c r="ED18" s="60">
        <v>0.8481764206955047</v>
      </c>
      <c r="EE18" s="61">
        <v>5</v>
      </c>
      <c r="EF18" s="143">
        <v>82.65</v>
      </c>
      <c r="EG18" s="143">
        <v>59.95</v>
      </c>
      <c r="EH18" s="107">
        <v>1.6626115166261151</v>
      </c>
      <c r="EI18" s="148">
        <v>6.5693430656934311</v>
      </c>
      <c r="EJ18" s="56" t="s">
        <v>608</v>
      </c>
      <c r="EK18" s="56" t="s">
        <v>609</v>
      </c>
      <c r="EL18" s="143">
        <v>68.680000000000007</v>
      </c>
      <c r="EM18" s="143">
        <v>42.4</v>
      </c>
      <c r="EN18" s="147">
        <v>0.22753128555176336</v>
      </c>
      <c r="EO18" s="148">
        <v>4.5506257110352673</v>
      </c>
      <c r="EP18" s="56">
        <v>0</v>
      </c>
      <c r="EQ18" s="56">
        <v>0</v>
      </c>
      <c r="ER18" s="149">
        <v>109.64912280701753</v>
      </c>
      <c r="ES18" s="156">
        <v>6</v>
      </c>
      <c r="ET18" s="149">
        <v>36.549707602339183</v>
      </c>
      <c r="EU18" s="156">
        <v>2</v>
      </c>
      <c r="EV18" s="56">
        <v>0</v>
      </c>
      <c r="EW18" s="56">
        <v>0</v>
      </c>
      <c r="EX18" s="56">
        <v>11</v>
      </c>
      <c r="EY18" s="62">
        <v>63.909774436090224</v>
      </c>
      <c r="EZ18" s="72">
        <v>153</v>
      </c>
      <c r="FA18" s="62">
        <v>46.234509056244043</v>
      </c>
      <c r="FB18" s="61">
        <v>97</v>
      </c>
      <c r="FC18" s="56">
        <v>88.33</v>
      </c>
      <c r="FD18" s="56">
        <v>9</v>
      </c>
      <c r="FE18" s="149">
        <v>166.84659927372658</v>
      </c>
      <c r="FF18" s="156">
        <v>17</v>
      </c>
      <c r="FG18" s="150">
        <v>29.443517518892925</v>
      </c>
      <c r="FH18" s="157">
        <v>3</v>
      </c>
      <c r="FI18" s="56">
        <v>0</v>
      </c>
      <c r="FJ18" s="56">
        <v>0</v>
      </c>
      <c r="FK18" s="149">
        <v>284.62066934929828</v>
      </c>
      <c r="FL18" s="156">
        <v>29</v>
      </c>
      <c r="FM18" s="149">
        <v>88.330552556678768</v>
      </c>
      <c r="FN18" s="56">
        <v>9</v>
      </c>
      <c r="FO18" s="150">
        <v>137.40308175483364</v>
      </c>
      <c r="FP18" s="155">
        <v>14</v>
      </c>
      <c r="FQ18" s="150">
        <v>19.62901167926195</v>
      </c>
      <c r="FR18" s="56">
        <v>2</v>
      </c>
      <c r="FS18" s="60">
        <v>1.721763085399449</v>
      </c>
      <c r="FT18" s="61">
        <v>10</v>
      </c>
      <c r="FU18" s="60">
        <v>2.3314963967782956</v>
      </c>
      <c r="FV18" s="61">
        <v>11</v>
      </c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4"/>
      <c r="OS18" s="4"/>
      <c r="OT18" s="4"/>
    </row>
    <row r="19" spans="1:410">
      <c r="A19" s="96" t="s">
        <v>610</v>
      </c>
      <c r="B19" s="56" t="s">
        <v>611</v>
      </c>
      <c r="C19" s="96" t="s">
        <v>598</v>
      </c>
      <c r="D19" s="74">
        <v>1</v>
      </c>
      <c r="E19" s="67">
        <v>2015</v>
      </c>
      <c r="F19" s="106">
        <v>79.472679910945587</v>
      </c>
      <c r="G19" s="141">
        <v>455865</v>
      </c>
      <c r="H19" s="67">
        <v>1928</v>
      </c>
      <c r="I19" s="67">
        <v>4832</v>
      </c>
      <c r="J19" s="106">
        <v>62.49</v>
      </c>
      <c r="K19" s="67">
        <v>284860</v>
      </c>
      <c r="L19" s="56">
        <v>20.170000000000002</v>
      </c>
      <c r="M19" s="78">
        <v>91956</v>
      </c>
      <c r="N19" s="67">
        <v>37637</v>
      </c>
      <c r="O19" s="67">
        <v>19252</v>
      </c>
      <c r="P19" s="67">
        <v>18385</v>
      </c>
      <c r="Q19" s="78">
        <v>45098</v>
      </c>
      <c r="R19" s="78">
        <v>22041</v>
      </c>
      <c r="S19" s="78">
        <v>23057</v>
      </c>
      <c r="T19" s="67">
        <v>37416</v>
      </c>
      <c r="U19" s="67">
        <v>19013</v>
      </c>
      <c r="V19" s="67">
        <v>18403</v>
      </c>
      <c r="W19" s="78">
        <v>45144</v>
      </c>
      <c r="X19" s="78">
        <v>22276</v>
      </c>
      <c r="Y19" s="78">
        <v>22868</v>
      </c>
      <c r="Z19" s="67">
        <v>38579</v>
      </c>
      <c r="AA19" s="67">
        <v>19378</v>
      </c>
      <c r="AB19" s="67">
        <v>19201</v>
      </c>
      <c r="AC19" s="78">
        <v>47788</v>
      </c>
      <c r="AD19" s="78">
        <v>23954</v>
      </c>
      <c r="AE19" s="78">
        <v>23834</v>
      </c>
      <c r="AF19" s="67">
        <v>41476</v>
      </c>
      <c r="AG19" s="67">
        <v>20614</v>
      </c>
      <c r="AH19" s="67">
        <v>20862</v>
      </c>
      <c r="AI19" s="78">
        <v>78429</v>
      </c>
      <c r="AJ19" s="78">
        <v>39471</v>
      </c>
      <c r="AK19" s="78">
        <v>38958</v>
      </c>
      <c r="AL19" s="67">
        <v>44651</v>
      </c>
      <c r="AM19" s="67">
        <v>22308</v>
      </c>
      <c r="AN19" s="67">
        <v>22343</v>
      </c>
      <c r="AO19" s="67">
        <v>40421</v>
      </c>
      <c r="AP19" s="67">
        <v>19524</v>
      </c>
      <c r="AQ19" s="67">
        <v>20897</v>
      </c>
      <c r="AR19" s="56" t="s">
        <v>428</v>
      </c>
      <c r="AS19" s="56"/>
      <c r="AT19" s="56" t="s">
        <v>428</v>
      </c>
      <c r="AU19" s="151">
        <v>4504</v>
      </c>
      <c r="AV19" s="151">
        <v>5</v>
      </c>
      <c r="AW19" s="151">
        <v>2666</v>
      </c>
      <c r="AX19" s="59">
        <v>8.6999999999999993</v>
      </c>
      <c r="AY19" s="59">
        <v>43</v>
      </c>
      <c r="AZ19" s="60">
        <v>1.0691756655618518</v>
      </c>
      <c r="BA19" s="61">
        <v>10</v>
      </c>
      <c r="BB19" s="62">
        <v>20.238818053025703</v>
      </c>
      <c r="BC19" s="63">
        <v>1</v>
      </c>
      <c r="BD19" s="68">
        <v>0</v>
      </c>
      <c r="BE19" s="69">
        <v>0</v>
      </c>
      <c r="BF19" s="60">
        <v>8.262350936967632</v>
      </c>
      <c r="BG19" s="61">
        <v>97</v>
      </c>
      <c r="BH19" s="60">
        <v>9.997976118194698</v>
      </c>
      <c r="BI19" s="61">
        <v>494</v>
      </c>
      <c r="BJ19" s="64">
        <v>0</v>
      </c>
      <c r="BK19" s="65">
        <v>0</v>
      </c>
      <c r="BL19" s="62">
        <v>13.284799532375057</v>
      </c>
      <c r="BM19" s="65">
        <v>5</v>
      </c>
      <c r="BN19" s="56">
        <v>0</v>
      </c>
      <c r="BO19" s="56">
        <v>0</v>
      </c>
      <c r="BP19" s="1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62" t="s">
        <v>612</v>
      </c>
      <c r="BW19" s="56" t="s">
        <v>588</v>
      </c>
      <c r="BX19" s="62" t="s">
        <v>458</v>
      </c>
      <c r="BY19" s="56" t="s">
        <v>588</v>
      </c>
      <c r="BZ19" s="62" t="s">
        <v>613</v>
      </c>
      <c r="CA19" s="62" t="s">
        <v>614</v>
      </c>
      <c r="CB19" s="56" t="s">
        <v>613</v>
      </c>
      <c r="CC19" s="152">
        <v>69.260000000000005</v>
      </c>
      <c r="CD19" s="152">
        <v>55.7</v>
      </c>
      <c r="CE19" s="75" t="s">
        <v>555</v>
      </c>
      <c r="CF19" s="146" t="s">
        <v>615</v>
      </c>
      <c r="CG19" s="146" t="s">
        <v>616</v>
      </c>
      <c r="CH19" s="149">
        <v>29.341157642037874</v>
      </c>
      <c r="CI19" s="56">
        <v>11</v>
      </c>
      <c r="CJ19" s="60">
        <v>8.0179602309172537E-2</v>
      </c>
      <c r="CK19" s="61">
        <v>3</v>
      </c>
      <c r="CL19" s="150">
        <v>29.341157642037874</v>
      </c>
      <c r="CM19" s="56">
        <v>11</v>
      </c>
      <c r="CN19" s="56">
        <v>0</v>
      </c>
      <c r="CO19" s="56">
        <v>0</v>
      </c>
      <c r="CP19" s="149">
        <v>5.334755934915977</v>
      </c>
      <c r="CQ19" s="56">
        <v>2</v>
      </c>
      <c r="CR19" s="149">
        <v>2.2151337940811624</v>
      </c>
      <c r="CS19" s="56">
        <v>1</v>
      </c>
      <c r="CT19" s="149">
        <v>2.2151337940811624</v>
      </c>
      <c r="CU19" s="56">
        <v>1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60">
        <v>0.24319066147859922</v>
      </c>
      <c r="DC19" s="61">
        <v>2</v>
      </c>
      <c r="DD19" s="152">
        <v>98.23</v>
      </c>
      <c r="DE19" s="152">
        <v>81.59</v>
      </c>
      <c r="DF19" s="75" t="s">
        <v>555</v>
      </c>
      <c r="DG19" s="75" t="s">
        <v>555</v>
      </c>
      <c r="DH19" s="149">
        <v>35.442140705298598</v>
      </c>
      <c r="DI19" s="56">
        <v>16</v>
      </c>
      <c r="DJ19" s="149">
        <v>122.25</v>
      </c>
      <c r="DK19" s="56">
        <v>1</v>
      </c>
      <c r="DL19" s="149">
        <v>19.936204146730464</v>
      </c>
      <c r="DM19" s="56">
        <v>9</v>
      </c>
      <c r="DN19" s="150">
        <v>119.28</v>
      </c>
      <c r="DO19" s="155">
        <v>57</v>
      </c>
      <c r="DP19" s="149">
        <v>25.110906503724784</v>
      </c>
      <c r="DQ19" s="156">
        <v>12</v>
      </c>
      <c r="DR19" s="149">
        <v>6.2777266259311961</v>
      </c>
      <c r="DS19" s="56">
        <v>3</v>
      </c>
      <c r="DT19" s="149">
        <v>10.462877709885328</v>
      </c>
      <c r="DU19" s="156">
        <v>5</v>
      </c>
      <c r="DV19" s="149">
        <v>6.2777266259311961</v>
      </c>
      <c r="DW19" s="56">
        <v>3</v>
      </c>
      <c r="DX19" s="149">
        <v>2.0925755419770651</v>
      </c>
      <c r="DY19" s="56">
        <v>1</v>
      </c>
      <c r="DZ19" s="62">
        <v>1.9790635904379981</v>
      </c>
      <c r="EA19" s="63">
        <v>38</v>
      </c>
      <c r="EB19" s="62">
        <v>46.112549132393831</v>
      </c>
      <c r="EC19" s="63">
        <v>962</v>
      </c>
      <c r="ED19" s="60">
        <v>1.1126220793670418</v>
      </c>
      <c r="EE19" s="61">
        <v>9</v>
      </c>
      <c r="EF19" s="154">
        <v>104.29</v>
      </c>
      <c r="EG19" s="154">
        <v>65.7</v>
      </c>
      <c r="EH19" s="56" t="s">
        <v>555</v>
      </c>
      <c r="EI19" s="75" t="s">
        <v>555</v>
      </c>
      <c r="EJ19" s="56" t="s">
        <v>617</v>
      </c>
      <c r="EK19" s="56" t="s">
        <v>618</v>
      </c>
      <c r="EL19" s="154">
        <v>75.42</v>
      </c>
      <c r="EM19" s="154">
        <v>38.78</v>
      </c>
      <c r="EN19" s="75" t="s">
        <v>555</v>
      </c>
      <c r="EO19" s="75" t="s">
        <v>555</v>
      </c>
      <c r="EP19" s="150">
        <v>119.27680589269272</v>
      </c>
      <c r="EQ19" s="56">
        <v>57</v>
      </c>
      <c r="ER19" s="149">
        <v>148.57286348037164</v>
      </c>
      <c r="ES19" s="132">
        <v>71</v>
      </c>
      <c r="ET19" s="149">
        <v>117.18423035071567</v>
      </c>
      <c r="EU19" s="132">
        <v>56</v>
      </c>
      <c r="EV19" s="150">
        <v>89.980748305013805</v>
      </c>
      <c r="EW19" s="56">
        <v>43</v>
      </c>
      <c r="EX19" s="56">
        <v>0</v>
      </c>
      <c r="EY19" s="62">
        <v>71.252741350758626</v>
      </c>
      <c r="EZ19" s="61">
        <v>1592</v>
      </c>
      <c r="FA19" s="62">
        <v>63.358376800497673</v>
      </c>
      <c r="FB19" s="61">
        <v>1324</v>
      </c>
      <c r="FC19" s="149">
        <v>22.2636868665451</v>
      </c>
      <c r="FD19" s="56">
        <v>21</v>
      </c>
      <c r="FE19" s="149">
        <v>37.106144777575167</v>
      </c>
      <c r="FF19" s="156">
        <v>35</v>
      </c>
      <c r="FG19" s="150">
        <v>3.1805266952207285</v>
      </c>
      <c r="FH19" s="56">
        <v>3</v>
      </c>
      <c r="FI19" s="149">
        <v>7.4212289555150335</v>
      </c>
      <c r="FJ19" s="132">
        <v>7</v>
      </c>
      <c r="FK19" s="149">
        <v>69.971587294856022</v>
      </c>
      <c r="FL19" s="132">
        <v>66</v>
      </c>
      <c r="FM19" s="149">
        <v>212.03511301471525</v>
      </c>
      <c r="FN19" s="132">
        <v>200</v>
      </c>
      <c r="FO19" s="150">
        <v>253.3819600525847</v>
      </c>
      <c r="FP19" s="155">
        <v>239</v>
      </c>
      <c r="FQ19" s="150">
        <v>21.203511301471526</v>
      </c>
      <c r="FR19" s="56">
        <v>20</v>
      </c>
      <c r="FS19" s="60">
        <v>0.62601727807687491</v>
      </c>
      <c r="FT19" s="61">
        <v>5</v>
      </c>
      <c r="FU19" s="60">
        <v>1.2351397251814111</v>
      </c>
      <c r="FV19" s="61">
        <v>8</v>
      </c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4"/>
      <c r="OS19" s="4"/>
      <c r="OT19" s="4"/>
    </row>
    <row r="20" spans="1:410">
      <c r="A20" s="96" t="s">
        <v>619</v>
      </c>
      <c r="B20" s="56" t="s">
        <v>620</v>
      </c>
      <c r="C20" s="96" t="s">
        <v>514</v>
      </c>
      <c r="D20" s="74">
        <v>6</v>
      </c>
      <c r="E20" s="67">
        <v>2015</v>
      </c>
      <c r="F20" s="106">
        <v>67.673261042587939</v>
      </c>
      <c r="G20" s="141">
        <v>6760</v>
      </c>
      <c r="H20" s="67">
        <v>448959</v>
      </c>
      <c r="I20" s="67">
        <v>6906</v>
      </c>
      <c r="J20" s="106">
        <v>17.29</v>
      </c>
      <c r="K20" s="67">
        <v>1169</v>
      </c>
      <c r="L20" s="56">
        <v>47.49</v>
      </c>
      <c r="M20" s="78">
        <v>3210</v>
      </c>
      <c r="N20" s="67">
        <v>734</v>
      </c>
      <c r="O20" s="67">
        <v>379</v>
      </c>
      <c r="P20" s="67">
        <v>355</v>
      </c>
      <c r="Q20" s="78">
        <v>876</v>
      </c>
      <c r="R20" s="78">
        <v>423</v>
      </c>
      <c r="S20" s="78">
        <v>453</v>
      </c>
      <c r="T20" s="67">
        <v>693</v>
      </c>
      <c r="U20" s="67">
        <v>362</v>
      </c>
      <c r="V20" s="67">
        <v>331</v>
      </c>
      <c r="W20" s="78">
        <v>818</v>
      </c>
      <c r="X20" s="78">
        <v>428</v>
      </c>
      <c r="Y20" s="78">
        <v>390</v>
      </c>
      <c r="Z20" s="67">
        <v>667</v>
      </c>
      <c r="AA20" s="67">
        <v>351</v>
      </c>
      <c r="AB20" s="67">
        <v>316</v>
      </c>
      <c r="AC20" s="78">
        <v>815</v>
      </c>
      <c r="AD20" s="78">
        <v>433</v>
      </c>
      <c r="AE20" s="78">
        <v>382</v>
      </c>
      <c r="AF20" s="67">
        <v>691</v>
      </c>
      <c r="AG20" s="67">
        <v>371</v>
      </c>
      <c r="AH20" s="67">
        <v>320</v>
      </c>
      <c r="AI20" s="78">
        <v>1177</v>
      </c>
      <c r="AJ20" s="78">
        <v>642</v>
      </c>
      <c r="AK20" s="78">
        <v>535</v>
      </c>
      <c r="AL20" s="67">
        <v>660</v>
      </c>
      <c r="AM20" s="67">
        <v>360</v>
      </c>
      <c r="AN20" s="67">
        <v>300</v>
      </c>
      <c r="AO20" s="67">
        <v>565</v>
      </c>
      <c r="AP20" s="67">
        <v>313</v>
      </c>
      <c r="AQ20" s="67">
        <v>252</v>
      </c>
      <c r="AR20" s="56" t="s">
        <v>428</v>
      </c>
      <c r="AS20" s="56"/>
      <c r="AT20" s="56" t="s">
        <v>428</v>
      </c>
      <c r="AU20" s="144">
        <v>180</v>
      </c>
      <c r="AV20" s="144">
        <v>0</v>
      </c>
      <c r="AW20" s="144">
        <v>24</v>
      </c>
      <c r="AX20" s="59">
        <v>47.6</v>
      </c>
      <c r="AY20" s="59">
        <v>2</v>
      </c>
      <c r="AZ20" s="60">
        <v>6.1855670103092777</v>
      </c>
      <c r="BA20" s="61">
        <v>3</v>
      </c>
      <c r="BB20" s="62">
        <v>0</v>
      </c>
      <c r="BC20" s="63">
        <v>0</v>
      </c>
      <c r="BD20" s="68">
        <v>0</v>
      </c>
      <c r="BE20" s="69">
        <v>0</v>
      </c>
      <c r="BF20" s="60">
        <v>17.543859649122805</v>
      </c>
      <c r="BG20" s="61">
        <v>10</v>
      </c>
      <c r="BH20" s="60">
        <v>4.7619047619047619</v>
      </c>
      <c r="BI20" s="61">
        <v>2</v>
      </c>
      <c r="BJ20" s="64">
        <v>0</v>
      </c>
      <c r="BK20" s="65">
        <v>0</v>
      </c>
      <c r="BL20" s="62">
        <v>0</v>
      </c>
      <c r="BM20" s="65">
        <v>0</v>
      </c>
      <c r="BN20" s="56">
        <v>0</v>
      </c>
      <c r="BO20" s="56">
        <v>0</v>
      </c>
      <c r="BP20" s="1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62" t="s">
        <v>621</v>
      </c>
      <c r="BW20" s="56" t="s">
        <v>458</v>
      </c>
      <c r="BX20" s="62" t="s">
        <v>622</v>
      </c>
      <c r="BY20" s="56" t="s">
        <v>623</v>
      </c>
      <c r="BZ20" s="62" t="s">
        <v>624</v>
      </c>
      <c r="CA20" s="62" t="s">
        <v>625</v>
      </c>
      <c r="CB20" s="56" t="s">
        <v>626</v>
      </c>
      <c r="CC20" s="145">
        <v>73.23</v>
      </c>
      <c r="CD20" s="145">
        <v>57.03</v>
      </c>
      <c r="CE20" s="147">
        <v>71.428571428571431</v>
      </c>
      <c r="CF20" s="153" t="s">
        <v>627</v>
      </c>
      <c r="CG20" s="153" t="s">
        <v>628</v>
      </c>
      <c r="CH20" s="56">
        <v>0</v>
      </c>
      <c r="CI20" s="56">
        <v>0</v>
      </c>
      <c r="CJ20" s="60">
        <v>0</v>
      </c>
      <c r="CK20" s="61">
        <v>0</v>
      </c>
      <c r="CL20" s="56">
        <v>0</v>
      </c>
      <c r="CM20" s="56">
        <v>0</v>
      </c>
      <c r="CN20" s="56">
        <v>128.03</v>
      </c>
      <c r="CO20" s="56">
        <v>48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60">
        <v>0</v>
      </c>
      <c r="DC20" s="61">
        <v>0</v>
      </c>
      <c r="DD20" s="145">
        <v>113.28</v>
      </c>
      <c r="DE20" s="145">
        <v>90.35</v>
      </c>
      <c r="DF20" s="147">
        <v>1.4184397163120568</v>
      </c>
      <c r="DG20" s="148">
        <v>6.9503546099290787</v>
      </c>
      <c r="DH20" s="56">
        <v>0</v>
      </c>
      <c r="DI20" s="56">
        <v>0</v>
      </c>
      <c r="DJ20" s="149">
        <v>150.63</v>
      </c>
      <c r="DK20" s="56">
        <v>68</v>
      </c>
      <c r="DL20" s="56">
        <v>0</v>
      </c>
      <c r="DM20" s="56">
        <v>0</v>
      </c>
      <c r="DN20" s="56">
        <v>0</v>
      </c>
      <c r="DO20" s="56">
        <v>0</v>
      </c>
      <c r="DP20" s="149">
        <v>0</v>
      </c>
      <c r="DQ20" s="1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62">
        <v>0</v>
      </c>
      <c r="EA20" s="63">
        <v>0</v>
      </c>
      <c r="EB20" s="62">
        <v>50</v>
      </c>
      <c r="EC20" s="63">
        <v>16</v>
      </c>
      <c r="ED20" s="60">
        <v>0</v>
      </c>
      <c r="EE20" s="61">
        <v>0</v>
      </c>
      <c r="EF20" s="143">
        <v>105.81</v>
      </c>
      <c r="EG20" s="143">
        <v>75.040000000000006</v>
      </c>
      <c r="EH20" s="107">
        <v>1.9083969465648856</v>
      </c>
      <c r="EI20" s="148">
        <v>7.0610687022900773</v>
      </c>
      <c r="EJ20" s="56" t="s">
        <v>629</v>
      </c>
      <c r="EK20" s="56" t="s">
        <v>630</v>
      </c>
      <c r="EL20" s="143">
        <v>63.4</v>
      </c>
      <c r="EM20" s="143">
        <v>34.06</v>
      </c>
      <c r="EN20" s="147">
        <v>0</v>
      </c>
      <c r="EO20" s="148">
        <v>1.4814814814814816</v>
      </c>
      <c r="EP20" s="56">
        <v>0</v>
      </c>
      <c r="EQ20" s="56">
        <v>0</v>
      </c>
      <c r="ER20" s="103">
        <v>368.09815950920245</v>
      </c>
      <c r="ES20" s="156">
        <v>3</v>
      </c>
      <c r="ET20" s="103">
        <v>122.69938650306749</v>
      </c>
      <c r="EU20" s="156">
        <v>1</v>
      </c>
      <c r="EV20" s="56">
        <v>0</v>
      </c>
      <c r="EW20" s="56">
        <v>0</v>
      </c>
      <c r="EX20" s="56">
        <v>0</v>
      </c>
      <c r="EY20" s="62">
        <v>36.666666666666664</v>
      </c>
      <c r="EZ20" s="61">
        <v>11</v>
      </c>
      <c r="FA20" s="62">
        <v>27.777777777777775</v>
      </c>
      <c r="FB20" s="61">
        <v>7</v>
      </c>
      <c r="FC20" s="56">
        <v>0</v>
      </c>
      <c r="FD20" s="56">
        <v>0</v>
      </c>
      <c r="FE20" s="149">
        <v>0</v>
      </c>
      <c r="FF20" s="156">
        <v>0</v>
      </c>
      <c r="FG20" s="56">
        <v>0</v>
      </c>
      <c r="FH20" s="56">
        <v>0</v>
      </c>
      <c r="FI20" s="103">
        <v>71.530758226037193</v>
      </c>
      <c r="FJ20" s="56">
        <v>1</v>
      </c>
      <c r="FK20" s="149">
        <v>71.530758226037193</v>
      </c>
      <c r="FL20" s="156">
        <v>1</v>
      </c>
      <c r="FM20" s="149">
        <v>71.530758226037193</v>
      </c>
      <c r="FN20" s="56">
        <v>1</v>
      </c>
      <c r="FO20" s="150">
        <v>214.59227467811158</v>
      </c>
      <c r="FP20" s="155">
        <v>3</v>
      </c>
      <c r="FQ20" s="150">
        <v>143.06151645207439</v>
      </c>
      <c r="FR20" s="56">
        <v>2</v>
      </c>
      <c r="FS20" s="60">
        <v>0</v>
      </c>
      <c r="FT20" s="61">
        <v>0</v>
      </c>
      <c r="FU20" s="60">
        <v>2.5380710659898473</v>
      </c>
      <c r="FV20" s="61">
        <v>1</v>
      </c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4"/>
      <c r="OS20" s="4"/>
      <c r="OT20" s="4"/>
    </row>
    <row r="21" spans="1:410">
      <c r="A21" s="96" t="s">
        <v>631</v>
      </c>
      <c r="B21" s="56" t="s">
        <v>632</v>
      </c>
      <c r="C21" s="96" t="s">
        <v>466</v>
      </c>
      <c r="D21" s="74">
        <v>6</v>
      </c>
      <c r="E21" s="67">
        <v>2015</v>
      </c>
      <c r="F21" s="106">
        <v>62.708302136489159</v>
      </c>
      <c r="G21" s="141">
        <v>9286</v>
      </c>
      <c r="H21" s="67">
        <v>3855</v>
      </c>
      <c r="I21" s="67">
        <v>5431</v>
      </c>
      <c r="J21" s="106">
        <v>8.23</v>
      </c>
      <c r="K21" s="67">
        <v>764</v>
      </c>
      <c r="L21" s="56">
        <v>75.06</v>
      </c>
      <c r="M21" s="78">
        <v>6970</v>
      </c>
      <c r="N21" s="67">
        <v>926</v>
      </c>
      <c r="O21" s="67">
        <v>472</v>
      </c>
      <c r="P21" s="67">
        <v>454</v>
      </c>
      <c r="Q21" s="78">
        <v>1110</v>
      </c>
      <c r="R21" s="78">
        <v>544</v>
      </c>
      <c r="S21" s="78">
        <v>566</v>
      </c>
      <c r="T21" s="67">
        <v>922</v>
      </c>
      <c r="U21" s="67">
        <v>476</v>
      </c>
      <c r="V21" s="67">
        <v>446</v>
      </c>
      <c r="W21" s="78">
        <v>1109</v>
      </c>
      <c r="X21" s="78">
        <v>534</v>
      </c>
      <c r="Y21" s="78">
        <v>575</v>
      </c>
      <c r="Z21" s="67">
        <v>917</v>
      </c>
      <c r="AA21" s="67">
        <v>478</v>
      </c>
      <c r="AB21" s="67">
        <v>439</v>
      </c>
      <c r="AC21" s="78">
        <v>1055</v>
      </c>
      <c r="AD21" s="78">
        <v>503</v>
      </c>
      <c r="AE21" s="78">
        <v>552</v>
      </c>
      <c r="AF21" s="67">
        <v>858</v>
      </c>
      <c r="AG21" s="67">
        <v>453</v>
      </c>
      <c r="AH21" s="67">
        <v>405</v>
      </c>
      <c r="AI21" s="78">
        <v>1644</v>
      </c>
      <c r="AJ21" s="78">
        <v>759</v>
      </c>
      <c r="AK21" s="78">
        <v>885</v>
      </c>
      <c r="AL21" s="67">
        <v>946</v>
      </c>
      <c r="AM21" s="67">
        <v>509</v>
      </c>
      <c r="AN21" s="67">
        <v>437</v>
      </c>
      <c r="AO21" s="67">
        <v>830</v>
      </c>
      <c r="AP21" s="67">
        <v>454</v>
      </c>
      <c r="AQ21" s="67">
        <v>376</v>
      </c>
      <c r="AR21" s="56" t="s">
        <v>428</v>
      </c>
      <c r="AS21" s="56"/>
      <c r="AT21" s="56" t="s">
        <v>428</v>
      </c>
      <c r="AU21" s="151">
        <v>300</v>
      </c>
      <c r="AV21" s="151">
        <v>0</v>
      </c>
      <c r="AW21" s="151">
        <v>82</v>
      </c>
      <c r="AX21" s="59">
        <v>19.399999999999999</v>
      </c>
      <c r="AY21" s="59">
        <v>2</v>
      </c>
      <c r="AZ21" s="60">
        <v>4.284490145672665</v>
      </c>
      <c r="BA21" s="61">
        <v>10</v>
      </c>
      <c r="BB21" s="62">
        <v>0</v>
      </c>
      <c r="BC21" s="63">
        <v>0</v>
      </c>
      <c r="BD21" s="68">
        <v>0</v>
      </c>
      <c r="BE21" s="69">
        <v>0</v>
      </c>
      <c r="BF21" s="60">
        <v>10.32258064516129</v>
      </c>
      <c r="BG21" s="61">
        <v>48</v>
      </c>
      <c r="BH21" s="60">
        <v>5.825242718446602</v>
      </c>
      <c r="BI21" s="61">
        <v>6</v>
      </c>
      <c r="BJ21" s="64">
        <v>0</v>
      </c>
      <c r="BK21" s="65">
        <v>0</v>
      </c>
      <c r="BL21" s="62">
        <v>107.99136069114472</v>
      </c>
      <c r="BM21" s="65">
        <v>1</v>
      </c>
      <c r="BN21" s="56">
        <v>0</v>
      </c>
      <c r="BO21" s="56">
        <v>0</v>
      </c>
      <c r="BP21" s="1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62" t="s">
        <v>633</v>
      </c>
      <c r="BW21" s="56" t="s">
        <v>604</v>
      </c>
      <c r="BX21" s="62" t="s">
        <v>634</v>
      </c>
      <c r="BY21" s="56" t="s">
        <v>472</v>
      </c>
      <c r="BZ21" s="62" t="s">
        <v>635</v>
      </c>
      <c r="CA21" s="62" t="s">
        <v>636</v>
      </c>
      <c r="CB21" s="56" t="s">
        <v>505</v>
      </c>
      <c r="CC21" s="152">
        <v>80.98</v>
      </c>
      <c r="CD21" s="152">
        <v>60.32</v>
      </c>
      <c r="CE21" s="147">
        <v>14.285714285714285</v>
      </c>
      <c r="CF21" s="146" t="s">
        <v>637</v>
      </c>
      <c r="CG21" s="146" t="s">
        <v>638</v>
      </c>
      <c r="CH21" s="56">
        <v>0</v>
      </c>
      <c r="CI21" s="56">
        <v>0</v>
      </c>
      <c r="CJ21" s="60">
        <v>0</v>
      </c>
      <c r="CK21" s="61">
        <v>0</v>
      </c>
      <c r="CL21" s="56">
        <v>0</v>
      </c>
      <c r="CM21" s="56">
        <v>0</v>
      </c>
      <c r="CN21" s="149">
        <v>216.68472372697724</v>
      </c>
      <c r="CO21" s="156">
        <v>2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60">
        <v>0.96385542168674698</v>
      </c>
      <c r="DC21" s="61">
        <v>2</v>
      </c>
      <c r="DD21" s="152">
        <v>118.42</v>
      </c>
      <c r="DE21" s="152">
        <v>88.62</v>
      </c>
      <c r="DF21" s="147">
        <v>3.5897435897435894</v>
      </c>
      <c r="DG21" s="148">
        <v>5.7435897435897436</v>
      </c>
      <c r="DH21" s="149">
        <v>90.171325518485119</v>
      </c>
      <c r="DI21" s="56">
        <v>1</v>
      </c>
      <c r="DJ21" s="149">
        <v>90.171325518485119</v>
      </c>
      <c r="DK21" s="56">
        <v>1</v>
      </c>
      <c r="DL21" s="56">
        <v>0</v>
      </c>
      <c r="DM21" s="56">
        <v>0</v>
      </c>
      <c r="DN21" s="150">
        <v>94.786729857819907</v>
      </c>
      <c r="DO21" s="155">
        <v>1</v>
      </c>
      <c r="DP21" s="149">
        <v>0</v>
      </c>
      <c r="DQ21" s="1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62">
        <v>2.2779043280182232</v>
      </c>
      <c r="EA21" s="63">
        <v>1</v>
      </c>
      <c r="EB21" s="62">
        <v>61.728395061728392</v>
      </c>
      <c r="EC21" s="63">
        <v>25</v>
      </c>
      <c r="ED21" s="60">
        <v>0</v>
      </c>
      <c r="EE21" s="61">
        <v>0</v>
      </c>
      <c r="EF21" s="154">
        <v>85.25</v>
      </c>
      <c r="EG21" s="154">
        <v>59.42</v>
      </c>
      <c r="EH21" s="107">
        <v>2.9527559055118111</v>
      </c>
      <c r="EI21" s="148">
        <v>5.7086614173228352</v>
      </c>
      <c r="EJ21" s="56" t="s">
        <v>639</v>
      </c>
      <c r="EK21" s="56" t="s">
        <v>450</v>
      </c>
      <c r="EL21" s="154">
        <v>53.21</v>
      </c>
      <c r="EM21" s="154">
        <v>29.23</v>
      </c>
      <c r="EN21" s="147">
        <v>0.53475935828876997</v>
      </c>
      <c r="EO21" s="148">
        <v>1.6042780748663104</v>
      </c>
      <c r="EP21" s="150">
        <v>94.786729857819907</v>
      </c>
      <c r="EQ21" s="155">
        <v>1</v>
      </c>
      <c r="ER21" s="149">
        <v>379.14691943127963</v>
      </c>
      <c r="ES21" s="156">
        <v>4</v>
      </c>
      <c r="ET21" s="149">
        <v>568.72037914691941</v>
      </c>
      <c r="EU21" s="156">
        <v>6</v>
      </c>
      <c r="EV21" s="150">
        <v>94.786729857819907</v>
      </c>
      <c r="EW21" s="56">
        <v>1</v>
      </c>
      <c r="EX21" s="56">
        <v>0</v>
      </c>
      <c r="EY21" s="62">
        <v>73.226544622425635</v>
      </c>
      <c r="EZ21" s="72">
        <v>32</v>
      </c>
      <c r="FA21" s="62">
        <v>69.148936170212764</v>
      </c>
      <c r="FB21" s="61">
        <v>26</v>
      </c>
      <c r="FC21" s="56">
        <v>0</v>
      </c>
      <c r="FD21" s="56">
        <v>0</v>
      </c>
      <c r="FE21" s="149">
        <v>152.36160487557137</v>
      </c>
      <c r="FF21" s="156">
        <v>3</v>
      </c>
      <c r="FG21" s="56">
        <v>0</v>
      </c>
      <c r="FH21" s="56">
        <v>0</v>
      </c>
      <c r="FI21" s="56">
        <v>0</v>
      </c>
      <c r="FJ21" s="56">
        <v>0</v>
      </c>
      <c r="FK21" s="149">
        <v>152.36160487557137</v>
      </c>
      <c r="FL21" s="156">
        <v>3</v>
      </c>
      <c r="FM21" s="149">
        <v>50.787201625190448</v>
      </c>
      <c r="FN21" s="56">
        <v>1</v>
      </c>
      <c r="FO21" s="150">
        <v>355.51041137633314</v>
      </c>
      <c r="FP21" s="155">
        <v>7</v>
      </c>
      <c r="FQ21" s="67">
        <v>0</v>
      </c>
      <c r="FR21" s="67">
        <v>0</v>
      </c>
      <c r="FS21" s="60">
        <v>1.4430014430014431</v>
      </c>
      <c r="FT21" s="61">
        <v>3</v>
      </c>
      <c r="FU21" s="60">
        <v>2.5278058645096055</v>
      </c>
      <c r="FV21" s="61">
        <v>5</v>
      </c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4"/>
      <c r="OS21" s="4"/>
      <c r="OT21" s="4"/>
    </row>
    <row r="22" spans="1:410">
      <c r="A22" s="96" t="s">
        <v>640</v>
      </c>
      <c r="B22" s="56" t="s">
        <v>641</v>
      </c>
      <c r="C22" s="96" t="s">
        <v>466</v>
      </c>
      <c r="D22" s="74">
        <v>6</v>
      </c>
      <c r="E22" s="67">
        <v>2015</v>
      </c>
      <c r="F22" s="106">
        <v>56.881015972960903</v>
      </c>
      <c r="G22" s="141">
        <v>17542</v>
      </c>
      <c r="H22" s="67">
        <v>5817</v>
      </c>
      <c r="I22" s="67">
        <v>11725</v>
      </c>
      <c r="J22" s="106">
        <v>7.15</v>
      </c>
      <c r="K22" s="67">
        <v>1255</v>
      </c>
      <c r="L22" s="56">
        <v>81.97</v>
      </c>
      <c r="M22" s="78">
        <v>14380</v>
      </c>
      <c r="N22" s="67">
        <v>1836</v>
      </c>
      <c r="O22" s="67">
        <v>931</v>
      </c>
      <c r="P22" s="67">
        <v>905</v>
      </c>
      <c r="Q22" s="78">
        <v>2191</v>
      </c>
      <c r="R22" s="78">
        <v>1082</v>
      </c>
      <c r="S22" s="78">
        <v>1109</v>
      </c>
      <c r="T22" s="67">
        <v>1766</v>
      </c>
      <c r="U22" s="67">
        <v>881</v>
      </c>
      <c r="V22" s="67">
        <v>885</v>
      </c>
      <c r="W22" s="78">
        <v>2120</v>
      </c>
      <c r="X22" s="78">
        <v>1065</v>
      </c>
      <c r="Y22" s="78">
        <v>1055</v>
      </c>
      <c r="Z22" s="67">
        <v>1744</v>
      </c>
      <c r="AA22" s="67">
        <v>867</v>
      </c>
      <c r="AB22" s="67">
        <v>877</v>
      </c>
      <c r="AC22" s="78">
        <v>1991</v>
      </c>
      <c r="AD22" s="78">
        <v>992</v>
      </c>
      <c r="AE22" s="78">
        <v>999</v>
      </c>
      <c r="AF22" s="67">
        <v>1617</v>
      </c>
      <c r="AG22" s="67">
        <v>821</v>
      </c>
      <c r="AH22" s="67">
        <v>796</v>
      </c>
      <c r="AI22" s="78">
        <v>3182</v>
      </c>
      <c r="AJ22" s="78">
        <v>1544</v>
      </c>
      <c r="AK22" s="78">
        <v>1638</v>
      </c>
      <c r="AL22" s="67">
        <v>1834</v>
      </c>
      <c r="AM22" s="67">
        <v>943</v>
      </c>
      <c r="AN22" s="67">
        <v>891</v>
      </c>
      <c r="AO22" s="67">
        <v>1609</v>
      </c>
      <c r="AP22" s="67">
        <v>840</v>
      </c>
      <c r="AQ22" s="67">
        <v>769</v>
      </c>
      <c r="AR22" s="56" t="s">
        <v>428</v>
      </c>
      <c r="AS22" s="56"/>
      <c r="AT22" s="56" t="s">
        <v>428</v>
      </c>
      <c r="AU22" s="144">
        <v>480</v>
      </c>
      <c r="AV22" s="144">
        <v>0</v>
      </c>
      <c r="AW22" s="144">
        <v>144</v>
      </c>
      <c r="AX22" s="59">
        <v>13.2</v>
      </c>
      <c r="AY22" s="59">
        <v>3</v>
      </c>
      <c r="AZ22" s="60">
        <v>1.6891891891891893</v>
      </c>
      <c r="BA22" s="61">
        <v>13</v>
      </c>
      <c r="BB22" s="62">
        <v>0</v>
      </c>
      <c r="BC22" s="63">
        <v>0</v>
      </c>
      <c r="BD22" s="68">
        <v>0</v>
      </c>
      <c r="BE22" s="69">
        <v>0</v>
      </c>
      <c r="BF22" s="60">
        <v>8.9800443458980048</v>
      </c>
      <c r="BG22" s="61">
        <v>81</v>
      </c>
      <c r="BH22" s="60">
        <v>9.2105263157894726</v>
      </c>
      <c r="BI22" s="61">
        <v>21</v>
      </c>
      <c r="BJ22" s="64">
        <v>0</v>
      </c>
      <c r="BK22" s="65">
        <v>0</v>
      </c>
      <c r="BL22" s="62">
        <v>0</v>
      </c>
      <c r="BM22" s="65">
        <v>0</v>
      </c>
      <c r="BN22" s="56">
        <v>0</v>
      </c>
      <c r="BO22" s="56">
        <v>0</v>
      </c>
      <c r="BP22" s="1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62" t="s">
        <v>642</v>
      </c>
      <c r="BW22" s="56" t="s">
        <v>643</v>
      </c>
      <c r="BX22" s="62" t="s">
        <v>457</v>
      </c>
      <c r="BY22" s="56" t="s">
        <v>644</v>
      </c>
      <c r="BZ22" s="62" t="s">
        <v>645</v>
      </c>
      <c r="CA22" s="62" t="s">
        <v>470</v>
      </c>
      <c r="CB22" s="56" t="s">
        <v>646</v>
      </c>
      <c r="CC22" s="145">
        <v>83.09</v>
      </c>
      <c r="CD22" s="145">
        <v>64.790000000000006</v>
      </c>
      <c r="CE22" s="147">
        <v>19.047619047619047</v>
      </c>
      <c r="CF22" s="153" t="s">
        <v>647</v>
      </c>
      <c r="CG22" s="153" t="s">
        <v>648</v>
      </c>
      <c r="CH22" s="56">
        <v>0</v>
      </c>
      <c r="CI22" s="56">
        <v>0</v>
      </c>
      <c r="CJ22" s="60">
        <v>0</v>
      </c>
      <c r="CK22" s="61">
        <v>0</v>
      </c>
      <c r="CL22" s="56">
        <v>0</v>
      </c>
      <c r="CM22" s="56">
        <v>0</v>
      </c>
      <c r="CN22" s="149">
        <v>165.28925619834709</v>
      </c>
      <c r="CO22" s="156">
        <v>3</v>
      </c>
      <c r="CP22" s="56">
        <v>0</v>
      </c>
      <c r="CQ22" s="56">
        <v>0</v>
      </c>
      <c r="CR22" s="56">
        <v>0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</v>
      </c>
      <c r="CZ22" s="56">
        <v>0</v>
      </c>
      <c r="DA22" s="56">
        <v>0</v>
      </c>
      <c r="DB22" s="60">
        <v>0.44014084507042256</v>
      </c>
      <c r="DC22" s="61">
        <v>3</v>
      </c>
      <c r="DD22" s="145">
        <v>109.18</v>
      </c>
      <c r="DE22" s="145">
        <v>84.42</v>
      </c>
      <c r="DF22" s="147">
        <v>5.6362579895409644</v>
      </c>
      <c r="DG22" s="148">
        <v>5.345729227193492</v>
      </c>
      <c r="DH22" s="149">
        <v>141.50943396226415</v>
      </c>
      <c r="DI22" s="56">
        <v>3</v>
      </c>
      <c r="DJ22" s="149">
        <v>424.52830188679246</v>
      </c>
      <c r="DK22" s="56">
        <v>9</v>
      </c>
      <c r="DL22" s="56">
        <v>0</v>
      </c>
      <c r="DM22" s="56">
        <v>0</v>
      </c>
      <c r="DN22" s="150">
        <v>100.45203415369163</v>
      </c>
      <c r="DO22" s="155">
        <v>2</v>
      </c>
      <c r="DP22" s="149">
        <v>50.226017076845814</v>
      </c>
      <c r="DQ22" s="156">
        <v>1</v>
      </c>
      <c r="DR22" s="56">
        <v>0</v>
      </c>
      <c r="DS22" s="56">
        <v>0</v>
      </c>
      <c r="DT22" s="56">
        <v>0</v>
      </c>
      <c r="DU22" s="56">
        <v>0</v>
      </c>
      <c r="DV22" s="149">
        <v>50.226017076845814</v>
      </c>
      <c r="DW22" s="156">
        <v>1</v>
      </c>
      <c r="DX22" s="56">
        <v>0</v>
      </c>
      <c r="DY22" s="56">
        <v>0</v>
      </c>
      <c r="DZ22" s="62">
        <v>4.5610034207525656</v>
      </c>
      <c r="EA22" s="63">
        <v>4</v>
      </c>
      <c r="EB22" s="62">
        <v>89.195979899497488</v>
      </c>
      <c r="EC22" s="63">
        <v>71</v>
      </c>
      <c r="ED22" s="60">
        <v>0.29226947245360224</v>
      </c>
      <c r="EE22" s="61">
        <v>2</v>
      </c>
      <c r="EF22" s="143">
        <v>112.65</v>
      </c>
      <c r="EG22" s="143">
        <v>67.400000000000006</v>
      </c>
      <c r="EH22" s="107">
        <v>5.7118499573742545</v>
      </c>
      <c r="EI22" s="148">
        <v>5.6265984654731458</v>
      </c>
      <c r="EJ22" s="56" t="s">
        <v>649</v>
      </c>
      <c r="EK22" s="56" t="s">
        <v>650</v>
      </c>
      <c r="EL22" s="143">
        <v>70.92</v>
      </c>
      <c r="EM22" s="143">
        <v>31.57</v>
      </c>
      <c r="EN22" s="147">
        <v>1.791044776119403</v>
      </c>
      <c r="EO22" s="148">
        <v>1.791044776119403</v>
      </c>
      <c r="EP22" s="150">
        <v>100.45203415369163</v>
      </c>
      <c r="EQ22" s="155">
        <v>2</v>
      </c>
      <c r="ER22" s="149">
        <v>200.90406830738326</v>
      </c>
      <c r="ES22" s="156">
        <v>4</v>
      </c>
      <c r="ET22" s="149">
        <v>502.26017076845807</v>
      </c>
      <c r="EU22" s="156">
        <v>10</v>
      </c>
      <c r="EV22" s="150">
        <v>100.45203415369163</v>
      </c>
      <c r="EW22" s="56">
        <v>2</v>
      </c>
      <c r="EX22" s="56">
        <v>0</v>
      </c>
      <c r="EY22" s="62">
        <v>74.074074074074076</v>
      </c>
      <c r="EZ22" s="72">
        <v>66</v>
      </c>
      <c r="FA22" s="62">
        <v>45.513654096228869</v>
      </c>
      <c r="FB22" s="61">
        <v>35</v>
      </c>
      <c r="FC22" s="56">
        <v>0</v>
      </c>
      <c r="FD22" s="56">
        <v>0</v>
      </c>
      <c r="FE22" s="149">
        <v>26.226068712300027</v>
      </c>
      <c r="FF22" s="156">
        <v>1</v>
      </c>
      <c r="FG22" s="150">
        <v>26.226068712300027</v>
      </c>
      <c r="FH22" s="157">
        <v>1</v>
      </c>
      <c r="FI22" s="56">
        <v>0</v>
      </c>
      <c r="FJ22" s="56">
        <v>0</v>
      </c>
      <c r="FK22" s="149">
        <v>52.452137424600053</v>
      </c>
      <c r="FL22" s="156">
        <v>2</v>
      </c>
      <c r="FM22" s="56">
        <v>0</v>
      </c>
      <c r="FN22" s="56">
        <v>0</v>
      </c>
      <c r="FO22" s="150">
        <v>393.39103068450038</v>
      </c>
      <c r="FP22" s="155">
        <v>15</v>
      </c>
      <c r="FQ22" s="150">
        <v>104.90427484920011</v>
      </c>
      <c r="FR22" s="56">
        <v>4</v>
      </c>
      <c r="FS22" s="60">
        <v>0.94428706326723333</v>
      </c>
      <c r="FT22" s="61">
        <v>6</v>
      </c>
      <c r="FU22" s="60">
        <v>1.0409437890353921</v>
      </c>
      <c r="FV22" s="61">
        <v>6</v>
      </c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4"/>
      <c r="OS22" s="4"/>
      <c r="OT22" s="4"/>
    </row>
    <row r="23" spans="1:410">
      <c r="A23" s="96" t="s">
        <v>1670</v>
      </c>
      <c r="B23" s="56" t="s">
        <v>652</v>
      </c>
      <c r="C23" s="96" t="s">
        <v>514</v>
      </c>
      <c r="D23" s="74">
        <v>6</v>
      </c>
      <c r="E23" s="67">
        <v>2015</v>
      </c>
      <c r="F23" s="106">
        <v>81.859037847799101</v>
      </c>
      <c r="G23" s="141">
        <v>8702</v>
      </c>
      <c r="H23" s="67">
        <v>2546</v>
      </c>
      <c r="I23" s="67">
        <v>6156</v>
      </c>
      <c r="J23" s="106">
        <v>9.84</v>
      </c>
      <c r="K23" s="67">
        <v>856</v>
      </c>
      <c r="L23" s="56">
        <v>71.040000000000006</v>
      </c>
      <c r="M23" s="78">
        <v>6182</v>
      </c>
      <c r="N23" s="67">
        <v>919</v>
      </c>
      <c r="O23" s="67">
        <v>471</v>
      </c>
      <c r="P23" s="67">
        <v>448</v>
      </c>
      <c r="Q23" s="78">
        <v>1101</v>
      </c>
      <c r="R23" s="78">
        <v>537</v>
      </c>
      <c r="S23" s="78">
        <v>564</v>
      </c>
      <c r="T23" s="67">
        <v>900</v>
      </c>
      <c r="U23" s="67">
        <v>459</v>
      </c>
      <c r="V23" s="67">
        <v>441</v>
      </c>
      <c r="W23" s="78">
        <v>1070</v>
      </c>
      <c r="X23" s="78">
        <v>524</v>
      </c>
      <c r="Y23" s="78">
        <v>546</v>
      </c>
      <c r="Z23" s="67">
        <v>873</v>
      </c>
      <c r="AA23" s="67">
        <v>447</v>
      </c>
      <c r="AB23" s="67">
        <v>426</v>
      </c>
      <c r="AC23" s="78">
        <v>1026</v>
      </c>
      <c r="AD23" s="78">
        <v>503</v>
      </c>
      <c r="AE23" s="78">
        <v>523</v>
      </c>
      <c r="AF23" s="67">
        <v>850</v>
      </c>
      <c r="AG23" s="67">
        <v>430</v>
      </c>
      <c r="AH23" s="67">
        <v>420</v>
      </c>
      <c r="AI23" s="78">
        <v>1543</v>
      </c>
      <c r="AJ23" s="78">
        <v>766</v>
      </c>
      <c r="AK23" s="78">
        <v>777</v>
      </c>
      <c r="AL23" s="67">
        <v>897</v>
      </c>
      <c r="AM23" s="67">
        <v>451</v>
      </c>
      <c r="AN23" s="67">
        <v>446</v>
      </c>
      <c r="AO23" s="67">
        <v>701</v>
      </c>
      <c r="AP23" s="67">
        <v>352</v>
      </c>
      <c r="AQ23" s="67">
        <v>349</v>
      </c>
      <c r="AR23" s="56" t="s">
        <v>428</v>
      </c>
      <c r="AS23" s="56"/>
      <c r="AT23" s="56" t="s">
        <v>428</v>
      </c>
      <c r="AU23" s="151">
        <v>202</v>
      </c>
      <c r="AV23" s="151">
        <v>0</v>
      </c>
      <c r="AW23" s="151">
        <v>73</v>
      </c>
      <c r="AX23" s="59">
        <v>17.2</v>
      </c>
      <c r="AY23" s="59">
        <v>2</v>
      </c>
      <c r="AZ23" s="60">
        <v>2.005730659025788</v>
      </c>
      <c r="BA23" s="61">
        <v>7</v>
      </c>
      <c r="BB23" s="62">
        <v>0</v>
      </c>
      <c r="BC23" s="63">
        <v>0</v>
      </c>
      <c r="BD23" s="68">
        <v>0</v>
      </c>
      <c r="BE23" s="69">
        <v>0</v>
      </c>
      <c r="BF23" s="60">
        <v>14.014251781472684</v>
      </c>
      <c r="BG23" s="61">
        <v>59</v>
      </c>
      <c r="BH23" s="60">
        <v>7.7586206896551726</v>
      </c>
      <c r="BI23" s="61">
        <v>9</v>
      </c>
      <c r="BJ23" s="64">
        <v>0</v>
      </c>
      <c r="BK23" s="65">
        <v>0</v>
      </c>
      <c r="BL23" s="62">
        <v>108.8139281828074</v>
      </c>
      <c r="BM23" s="65">
        <v>1</v>
      </c>
      <c r="BN23" s="56">
        <v>0</v>
      </c>
      <c r="BO23" s="56">
        <v>0</v>
      </c>
      <c r="BP23" s="156">
        <v>0</v>
      </c>
      <c r="BQ23" s="56">
        <v>0</v>
      </c>
      <c r="BR23" s="56">
        <v>0</v>
      </c>
      <c r="BS23" s="56">
        <v>0</v>
      </c>
      <c r="BT23" s="56">
        <v>0</v>
      </c>
      <c r="BU23" s="56">
        <v>0</v>
      </c>
      <c r="BV23" s="62" t="s">
        <v>653</v>
      </c>
      <c r="BW23" s="56" t="s">
        <v>654</v>
      </c>
      <c r="BX23" s="62" t="s">
        <v>655</v>
      </c>
      <c r="BY23" s="56" t="s">
        <v>656</v>
      </c>
      <c r="BZ23" s="56" t="s">
        <v>549</v>
      </c>
      <c r="CA23" s="56" t="s">
        <v>657</v>
      </c>
      <c r="CB23" s="56" t="s">
        <v>658</v>
      </c>
      <c r="CC23" s="152">
        <v>89.01</v>
      </c>
      <c r="CD23" s="152">
        <v>65.37</v>
      </c>
      <c r="CE23" s="147">
        <v>18.75</v>
      </c>
      <c r="CF23" s="146" t="s">
        <v>659</v>
      </c>
      <c r="CG23" s="146" t="s">
        <v>660</v>
      </c>
      <c r="CH23" s="149">
        <v>218.10250817884406</v>
      </c>
      <c r="CI23" s="56">
        <v>2</v>
      </c>
      <c r="CJ23" s="60">
        <v>0</v>
      </c>
      <c r="CK23" s="61">
        <v>0</v>
      </c>
      <c r="CL23" s="150">
        <v>218.10250817884406</v>
      </c>
      <c r="CM23" s="56">
        <v>2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56">
        <v>0</v>
      </c>
      <c r="CU23" s="56">
        <v>0</v>
      </c>
      <c r="CV23" s="56">
        <v>0</v>
      </c>
      <c r="CW23" s="56">
        <v>0</v>
      </c>
      <c r="CX23" s="56">
        <v>0</v>
      </c>
      <c r="CY23" s="56">
        <v>0</v>
      </c>
      <c r="CZ23" s="56">
        <v>0</v>
      </c>
      <c r="DA23" s="56">
        <v>0</v>
      </c>
      <c r="DB23" s="60">
        <v>0</v>
      </c>
      <c r="DC23" s="61">
        <v>0</v>
      </c>
      <c r="DD23" s="152">
        <v>125.73</v>
      </c>
      <c r="DE23" s="152">
        <v>93.95</v>
      </c>
      <c r="DF23" s="147">
        <v>5.6000000000000005</v>
      </c>
      <c r="DG23" s="148">
        <v>8.9</v>
      </c>
      <c r="DH23" s="149">
        <v>373.8317757009346</v>
      </c>
      <c r="DI23" s="56">
        <v>4</v>
      </c>
      <c r="DJ23" s="149">
        <v>373.8317757009346</v>
      </c>
      <c r="DK23" s="56">
        <v>4</v>
      </c>
      <c r="DL23" s="56">
        <v>0</v>
      </c>
      <c r="DM23" s="56">
        <v>0</v>
      </c>
      <c r="DN23" s="56">
        <v>0</v>
      </c>
      <c r="DO23" s="56">
        <v>0</v>
      </c>
      <c r="DP23" s="149">
        <v>0</v>
      </c>
      <c r="DQ23" s="156">
        <v>0</v>
      </c>
      <c r="DR23" s="56">
        <v>0</v>
      </c>
      <c r="DS23" s="56">
        <v>0</v>
      </c>
      <c r="DT23" s="56">
        <v>0</v>
      </c>
      <c r="DU23" s="56">
        <v>0</v>
      </c>
      <c r="DV23" s="56">
        <v>0</v>
      </c>
      <c r="DW23" s="156">
        <v>0</v>
      </c>
      <c r="DX23" s="56">
        <v>0</v>
      </c>
      <c r="DY23" s="56">
        <v>0</v>
      </c>
      <c r="DZ23" s="62">
        <v>4.694835680751174</v>
      </c>
      <c r="EA23" s="63">
        <v>2</v>
      </c>
      <c r="EB23" s="62">
        <v>90.476190476190467</v>
      </c>
      <c r="EC23" s="63">
        <v>38</v>
      </c>
      <c r="ED23" s="60">
        <v>0.81400081400081392</v>
      </c>
      <c r="EE23" s="61">
        <v>2</v>
      </c>
      <c r="EF23" s="154">
        <v>88.67</v>
      </c>
      <c r="EG23" s="154">
        <v>49.92</v>
      </c>
      <c r="EH23" s="107">
        <v>4.4117647058823533</v>
      </c>
      <c r="EI23" s="148">
        <v>5.6722689075630255</v>
      </c>
      <c r="EJ23" s="56" t="s">
        <v>661</v>
      </c>
      <c r="EK23" s="56" t="s">
        <v>662</v>
      </c>
      <c r="EL23" s="154">
        <v>45.85</v>
      </c>
      <c r="EM23" s="154">
        <v>18.05</v>
      </c>
      <c r="EN23" s="147">
        <v>2.8846153846153846</v>
      </c>
      <c r="EO23" s="148">
        <v>5.7692307692307692</v>
      </c>
      <c r="EP23" s="56">
        <v>0</v>
      </c>
      <c r="EQ23" s="56">
        <v>0</v>
      </c>
      <c r="ER23" s="149">
        <v>97.465886939571149</v>
      </c>
      <c r="ES23" s="156">
        <v>1</v>
      </c>
      <c r="ET23" s="149">
        <v>97.465886939571149</v>
      </c>
      <c r="EU23" s="156">
        <v>1</v>
      </c>
      <c r="EV23" s="56">
        <v>0</v>
      </c>
      <c r="EW23" s="56">
        <v>0</v>
      </c>
      <c r="EX23" s="56">
        <v>0</v>
      </c>
      <c r="EY23" s="62">
        <v>58.295964125560538</v>
      </c>
      <c r="EZ23" s="61">
        <v>26</v>
      </c>
      <c r="FA23" s="62">
        <v>54.441260744985676</v>
      </c>
      <c r="FB23" s="61">
        <v>19</v>
      </c>
      <c r="FC23" s="56">
        <v>0</v>
      </c>
      <c r="FD23" s="56">
        <v>0</v>
      </c>
      <c r="FE23" s="149">
        <v>496.68874172185434</v>
      </c>
      <c r="FF23" s="156">
        <v>9</v>
      </c>
      <c r="FG23" s="56">
        <v>0</v>
      </c>
      <c r="FH23" s="56">
        <v>0</v>
      </c>
      <c r="FI23" s="56">
        <v>0</v>
      </c>
      <c r="FJ23" s="56">
        <v>0</v>
      </c>
      <c r="FK23" s="149">
        <v>496.68874172185434</v>
      </c>
      <c r="FL23" s="156">
        <v>9</v>
      </c>
      <c r="FM23" s="56">
        <v>0</v>
      </c>
      <c r="FN23" s="56">
        <v>0</v>
      </c>
      <c r="FO23" s="150">
        <v>110.37527593818984</v>
      </c>
      <c r="FP23" s="155">
        <v>2</v>
      </c>
      <c r="FQ23" s="56">
        <v>0</v>
      </c>
      <c r="FR23" s="56">
        <v>0</v>
      </c>
      <c r="FS23" s="60">
        <v>0.44091710758377423</v>
      </c>
      <c r="FT23" s="61">
        <v>1</v>
      </c>
      <c r="FU23" s="60">
        <v>0</v>
      </c>
      <c r="FV23" s="61">
        <v>0</v>
      </c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4"/>
      <c r="OS23" s="4"/>
      <c r="OT23" s="4"/>
    </row>
    <row r="24" spans="1:410">
      <c r="A24" s="96" t="s">
        <v>663</v>
      </c>
      <c r="B24" s="56" t="s">
        <v>664</v>
      </c>
      <c r="C24" s="96" t="s">
        <v>441</v>
      </c>
      <c r="D24" s="74">
        <v>6</v>
      </c>
      <c r="E24" s="67">
        <v>2015</v>
      </c>
      <c r="F24" s="106">
        <v>63.291810595507535</v>
      </c>
      <c r="G24" s="141">
        <v>6601</v>
      </c>
      <c r="H24" s="67">
        <v>1551</v>
      </c>
      <c r="I24" s="67">
        <v>5050</v>
      </c>
      <c r="J24" s="106">
        <v>35.81275564308438</v>
      </c>
      <c r="K24" s="67">
        <v>2364</v>
      </c>
      <c r="L24" s="56">
        <v>91.05</v>
      </c>
      <c r="M24" s="78">
        <v>6010</v>
      </c>
      <c r="N24" s="67">
        <v>686</v>
      </c>
      <c r="O24" s="67">
        <v>359</v>
      </c>
      <c r="P24" s="67">
        <v>327</v>
      </c>
      <c r="Q24" s="78">
        <v>820</v>
      </c>
      <c r="R24" s="78">
        <v>390</v>
      </c>
      <c r="S24" s="78">
        <v>430</v>
      </c>
      <c r="T24" s="67">
        <v>651</v>
      </c>
      <c r="U24" s="67">
        <v>345</v>
      </c>
      <c r="V24" s="67">
        <v>306</v>
      </c>
      <c r="W24" s="78">
        <v>769</v>
      </c>
      <c r="X24" s="78">
        <v>360</v>
      </c>
      <c r="Y24" s="78">
        <v>409</v>
      </c>
      <c r="Z24" s="67">
        <v>628</v>
      </c>
      <c r="AA24" s="67">
        <v>337</v>
      </c>
      <c r="AB24" s="67">
        <v>291</v>
      </c>
      <c r="AC24" s="78">
        <v>757</v>
      </c>
      <c r="AD24" s="78">
        <v>348</v>
      </c>
      <c r="AE24" s="78">
        <v>409</v>
      </c>
      <c r="AF24" s="67">
        <v>631</v>
      </c>
      <c r="AG24" s="67">
        <v>344</v>
      </c>
      <c r="AH24" s="67">
        <v>287</v>
      </c>
      <c r="AI24" s="78">
        <v>1078</v>
      </c>
      <c r="AJ24" s="78">
        <v>488</v>
      </c>
      <c r="AK24" s="78">
        <v>590</v>
      </c>
      <c r="AL24" s="67">
        <v>589</v>
      </c>
      <c r="AM24" s="67">
        <v>322</v>
      </c>
      <c r="AN24" s="67">
        <v>267</v>
      </c>
      <c r="AO24" s="67">
        <v>573</v>
      </c>
      <c r="AP24" s="67">
        <v>313</v>
      </c>
      <c r="AQ24" s="67">
        <v>260</v>
      </c>
      <c r="AR24" s="56" t="s">
        <v>428</v>
      </c>
      <c r="AS24" s="56"/>
      <c r="AT24" s="56" t="s">
        <v>428</v>
      </c>
      <c r="AU24" s="144">
        <v>587</v>
      </c>
      <c r="AV24" s="144">
        <v>0</v>
      </c>
      <c r="AW24" s="144">
        <v>55</v>
      </c>
      <c r="AX24" s="59">
        <v>21.7</v>
      </c>
      <c r="AY24" s="59">
        <v>2</v>
      </c>
      <c r="AZ24" s="60">
        <v>1.8219677251431545</v>
      </c>
      <c r="BA24" s="61">
        <v>7</v>
      </c>
      <c r="BB24" s="62">
        <v>0</v>
      </c>
      <c r="BC24" s="63">
        <v>0</v>
      </c>
      <c r="BD24" s="68">
        <v>0</v>
      </c>
      <c r="BE24" s="69">
        <v>0</v>
      </c>
      <c r="BF24" s="60">
        <v>6.4449064449064455</v>
      </c>
      <c r="BG24" s="61">
        <v>31</v>
      </c>
      <c r="BH24" s="60">
        <v>7.608695652173914</v>
      </c>
      <c r="BI24" s="61">
        <v>7</v>
      </c>
      <c r="BJ24" s="64">
        <v>0</v>
      </c>
      <c r="BK24" s="65">
        <v>0</v>
      </c>
      <c r="BL24" s="62">
        <v>0</v>
      </c>
      <c r="BM24" s="65">
        <v>0</v>
      </c>
      <c r="BN24" s="56">
        <v>0</v>
      </c>
      <c r="BO24" s="56">
        <v>0</v>
      </c>
      <c r="BP24" s="156">
        <v>0</v>
      </c>
      <c r="BQ24" s="56">
        <v>0</v>
      </c>
      <c r="BR24" s="56">
        <v>0</v>
      </c>
      <c r="BS24" s="56">
        <v>0</v>
      </c>
      <c r="BT24" s="56">
        <v>0</v>
      </c>
      <c r="BU24" s="56">
        <v>0</v>
      </c>
      <c r="BV24" s="62" t="s">
        <v>665</v>
      </c>
      <c r="BW24" s="56" t="s">
        <v>445</v>
      </c>
      <c r="BX24" s="62" t="s">
        <v>666</v>
      </c>
      <c r="BY24" s="56" t="s">
        <v>541</v>
      </c>
      <c r="BZ24" s="62" t="s">
        <v>432</v>
      </c>
      <c r="CA24" s="62" t="s">
        <v>667</v>
      </c>
      <c r="CB24" s="56" t="s">
        <v>668</v>
      </c>
      <c r="CC24" s="145">
        <v>111.18</v>
      </c>
      <c r="CD24" s="145">
        <v>69.400000000000006</v>
      </c>
      <c r="CE24" s="147">
        <v>3.225806451612903</v>
      </c>
      <c r="CF24" s="153" t="s">
        <v>669</v>
      </c>
      <c r="CG24" s="153" t="s">
        <v>670</v>
      </c>
      <c r="CH24" s="56">
        <v>0</v>
      </c>
      <c r="CI24" s="56">
        <v>0</v>
      </c>
      <c r="CJ24" s="60">
        <v>0</v>
      </c>
      <c r="CK24" s="61">
        <v>0</v>
      </c>
      <c r="CL24" s="56">
        <v>0</v>
      </c>
      <c r="CM24" s="56">
        <v>0</v>
      </c>
      <c r="CN24" s="149">
        <v>147.27540500736376</v>
      </c>
      <c r="CO24" s="156">
        <v>1</v>
      </c>
      <c r="CP24" s="56">
        <v>0</v>
      </c>
      <c r="CQ24" s="56">
        <v>0</v>
      </c>
      <c r="CR24" s="56">
        <v>0</v>
      </c>
      <c r="CS24" s="56">
        <v>0</v>
      </c>
      <c r="CT24" s="56">
        <v>0</v>
      </c>
      <c r="CU24" s="56">
        <v>0</v>
      </c>
      <c r="CV24" s="56">
        <v>0</v>
      </c>
      <c r="CW24" s="56">
        <v>0</v>
      </c>
      <c r="CX24" s="56">
        <v>0</v>
      </c>
      <c r="CY24" s="56">
        <v>0</v>
      </c>
      <c r="CZ24" s="56">
        <v>0</v>
      </c>
      <c r="DA24" s="56">
        <v>0</v>
      </c>
      <c r="DB24" s="60">
        <v>0.59014458542342874</v>
      </c>
      <c r="DC24" s="61">
        <v>2</v>
      </c>
      <c r="DD24" s="145">
        <v>158.69</v>
      </c>
      <c r="DE24" s="145">
        <v>120.95</v>
      </c>
      <c r="DF24" s="147">
        <v>2.1428571428571428</v>
      </c>
      <c r="DG24" s="148">
        <v>5</v>
      </c>
      <c r="DH24" s="56">
        <v>0</v>
      </c>
      <c r="DI24" s="56">
        <v>0</v>
      </c>
      <c r="DJ24" s="149">
        <v>0</v>
      </c>
      <c r="DK24" s="56">
        <v>0</v>
      </c>
      <c r="DL24" s="56">
        <v>0</v>
      </c>
      <c r="DM24" s="56">
        <v>0</v>
      </c>
      <c r="DN24" s="56">
        <v>0</v>
      </c>
      <c r="DO24" s="56">
        <v>0</v>
      </c>
      <c r="DP24" s="149">
        <v>0</v>
      </c>
      <c r="DQ24" s="156">
        <v>0</v>
      </c>
      <c r="DR24" s="56">
        <v>0</v>
      </c>
      <c r="DS24" s="56">
        <v>0</v>
      </c>
      <c r="DT24" s="56">
        <v>0</v>
      </c>
      <c r="DU24" s="56">
        <v>0</v>
      </c>
      <c r="DV24" s="56">
        <v>0</v>
      </c>
      <c r="DW24" s="56">
        <v>0</v>
      </c>
      <c r="DX24" s="56">
        <v>0</v>
      </c>
      <c r="DY24" s="56">
        <v>0</v>
      </c>
      <c r="DZ24" s="62">
        <v>3.4364261168384878</v>
      </c>
      <c r="EA24" s="63">
        <v>1</v>
      </c>
      <c r="EB24" s="62">
        <v>118.46689895470384</v>
      </c>
      <c r="EC24" s="63">
        <v>34</v>
      </c>
      <c r="ED24" s="60">
        <v>0.98879367172050103</v>
      </c>
      <c r="EE24" s="61">
        <v>3</v>
      </c>
      <c r="EF24" s="143">
        <v>143.9</v>
      </c>
      <c r="EG24" s="143">
        <v>84.43</v>
      </c>
      <c r="EH24" s="107">
        <v>4.5064377682403434</v>
      </c>
      <c r="EI24" s="148">
        <v>1.2875536480686696</v>
      </c>
      <c r="EJ24" s="56" t="s">
        <v>671</v>
      </c>
      <c r="EK24" s="56" t="s">
        <v>672</v>
      </c>
      <c r="EL24" s="143">
        <v>76.680000000000007</v>
      </c>
      <c r="EM24" s="143">
        <v>27.67</v>
      </c>
      <c r="EN24" s="147">
        <v>1.4705882352941175</v>
      </c>
      <c r="EO24" s="148">
        <v>3.6764705882352944</v>
      </c>
      <c r="EP24" s="56">
        <v>0</v>
      </c>
      <c r="EQ24" s="56">
        <v>0</v>
      </c>
      <c r="ER24" s="158">
        <v>0</v>
      </c>
      <c r="ES24" s="156">
        <v>0</v>
      </c>
      <c r="ET24" s="158">
        <v>0</v>
      </c>
      <c r="EU24" s="156">
        <v>0</v>
      </c>
      <c r="EV24" s="56">
        <v>0</v>
      </c>
      <c r="EW24" s="56">
        <v>0</v>
      </c>
      <c r="EX24" s="56">
        <v>0</v>
      </c>
      <c r="EY24" s="62">
        <v>104.86891385767791</v>
      </c>
      <c r="EZ24" s="61">
        <v>28</v>
      </c>
      <c r="FA24" s="62">
        <v>61.53846153846154</v>
      </c>
      <c r="FB24" s="61">
        <v>16</v>
      </c>
      <c r="FC24" s="56">
        <v>0</v>
      </c>
      <c r="FD24" s="56">
        <v>0</v>
      </c>
      <c r="FE24" s="149">
        <v>152.78838808250572</v>
      </c>
      <c r="FF24" s="156">
        <v>2</v>
      </c>
      <c r="FG24" s="150">
        <v>152.78838808250572</v>
      </c>
      <c r="FH24" s="157">
        <v>2</v>
      </c>
      <c r="FI24" s="56">
        <v>0</v>
      </c>
      <c r="FJ24" s="56">
        <v>0</v>
      </c>
      <c r="FK24" s="149">
        <v>305.57677616501144</v>
      </c>
      <c r="FL24" s="156">
        <v>4</v>
      </c>
      <c r="FM24" s="56">
        <v>0</v>
      </c>
      <c r="FN24" s="56">
        <v>0</v>
      </c>
      <c r="FO24" s="150">
        <v>0</v>
      </c>
      <c r="FP24" s="56">
        <v>0</v>
      </c>
      <c r="FQ24" s="150">
        <v>152.78838808250572</v>
      </c>
      <c r="FR24" s="56">
        <v>2</v>
      </c>
      <c r="FS24" s="60">
        <v>0.99966677774075308</v>
      </c>
      <c r="FT24" s="61">
        <v>3</v>
      </c>
      <c r="FU24" s="60">
        <v>1.1569610489780178</v>
      </c>
      <c r="FV24" s="61">
        <v>3</v>
      </c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4"/>
      <c r="OS24" s="4"/>
      <c r="OT24" s="4"/>
    </row>
    <row r="25" spans="1:410">
      <c r="A25" s="96" t="s">
        <v>673</v>
      </c>
      <c r="B25" s="56" t="s">
        <v>674</v>
      </c>
      <c r="C25" s="96" t="s">
        <v>675</v>
      </c>
      <c r="D25" s="74">
        <v>6</v>
      </c>
      <c r="E25" s="67">
        <v>2015</v>
      </c>
      <c r="F25" s="106">
        <v>71.864865750725187</v>
      </c>
      <c r="G25" s="141">
        <v>37806</v>
      </c>
      <c r="H25" s="67">
        <v>8695</v>
      </c>
      <c r="I25" s="67">
        <v>29111</v>
      </c>
      <c r="J25" s="106">
        <v>7.9585618525289465</v>
      </c>
      <c r="K25" s="67">
        <v>653</v>
      </c>
      <c r="L25" s="107">
        <v>67.595090726339734</v>
      </c>
      <c r="M25" s="78">
        <v>25555</v>
      </c>
      <c r="N25" s="67">
        <v>5046</v>
      </c>
      <c r="O25" s="67">
        <v>2574</v>
      </c>
      <c r="P25" s="67">
        <v>2472</v>
      </c>
      <c r="Q25" s="78">
        <v>5992</v>
      </c>
      <c r="R25" s="78">
        <v>2934</v>
      </c>
      <c r="S25" s="78">
        <v>3058</v>
      </c>
      <c r="T25" s="67">
        <v>4636</v>
      </c>
      <c r="U25" s="67">
        <v>2376</v>
      </c>
      <c r="V25" s="67">
        <v>2260</v>
      </c>
      <c r="W25" s="78">
        <v>5499</v>
      </c>
      <c r="X25" s="78">
        <v>2678</v>
      </c>
      <c r="Y25" s="78">
        <v>2821</v>
      </c>
      <c r="Z25" s="67">
        <v>4430</v>
      </c>
      <c r="AA25" s="67">
        <v>2277</v>
      </c>
      <c r="AB25" s="67">
        <v>2153</v>
      </c>
      <c r="AC25" s="78">
        <v>5044</v>
      </c>
      <c r="AD25" s="78">
        <v>2446</v>
      </c>
      <c r="AE25" s="78">
        <v>2598</v>
      </c>
      <c r="AF25" s="67">
        <v>3936</v>
      </c>
      <c r="AG25" s="67">
        <v>2026</v>
      </c>
      <c r="AH25" s="67">
        <v>1910</v>
      </c>
      <c r="AI25" s="78">
        <v>6347</v>
      </c>
      <c r="AJ25" s="78">
        <v>3150</v>
      </c>
      <c r="AK25" s="78">
        <v>3197</v>
      </c>
      <c r="AL25" s="67">
        <v>3486</v>
      </c>
      <c r="AM25" s="67">
        <v>1754</v>
      </c>
      <c r="AN25" s="67">
        <v>1732</v>
      </c>
      <c r="AO25" s="67">
        <v>3312</v>
      </c>
      <c r="AP25" s="67">
        <v>1632</v>
      </c>
      <c r="AQ25" s="67">
        <v>1680</v>
      </c>
      <c r="AR25" s="56" t="s">
        <v>428</v>
      </c>
      <c r="AS25" s="56"/>
      <c r="AT25" s="56" t="s">
        <v>428</v>
      </c>
      <c r="AU25" s="151">
        <v>651</v>
      </c>
      <c r="AV25" s="151">
        <v>1</v>
      </c>
      <c r="AW25" s="151">
        <v>373</v>
      </c>
      <c r="AX25" s="59">
        <v>14.9</v>
      </c>
      <c r="AY25" s="59">
        <v>6</v>
      </c>
      <c r="AZ25" s="60">
        <v>2.1252909624531928</v>
      </c>
      <c r="BA25" s="61">
        <v>42</v>
      </c>
      <c r="BB25" s="62">
        <v>0</v>
      </c>
      <c r="BC25" s="63">
        <v>0</v>
      </c>
      <c r="BD25" s="68">
        <v>19.817677368212447</v>
      </c>
      <c r="BE25" s="69">
        <v>1</v>
      </c>
      <c r="BF25" s="60">
        <v>8.6538461538461533</v>
      </c>
      <c r="BG25" s="61">
        <v>225</v>
      </c>
      <c r="BH25" s="60">
        <v>6.2034739454094296</v>
      </c>
      <c r="BI25" s="61">
        <v>25</v>
      </c>
      <c r="BJ25" s="64">
        <v>0</v>
      </c>
      <c r="BK25" s="65">
        <v>0</v>
      </c>
      <c r="BL25" s="62">
        <v>0</v>
      </c>
      <c r="BM25" s="65">
        <v>0</v>
      </c>
      <c r="BN25" s="56">
        <v>0</v>
      </c>
      <c r="BO25" s="56">
        <v>0</v>
      </c>
      <c r="BP25" s="1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76" t="s">
        <v>676</v>
      </c>
      <c r="BW25" s="56" t="s">
        <v>677</v>
      </c>
      <c r="BX25" s="62" t="s">
        <v>678</v>
      </c>
      <c r="BY25" s="56" t="s">
        <v>677</v>
      </c>
      <c r="BZ25" s="56" t="s">
        <v>679</v>
      </c>
      <c r="CA25" s="62" t="s">
        <v>590</v>
      </c>
      <c r="CB25" s="56" t="s">
        <v>680</v>
      </c>
      <c r="CC25" s="152">
        <v>79.06</v>
      </c>
      <c r="CD25" s="152">
        <v>54.11</v>
      </c>
      <c r="CE25" s="147">
        <v>25</v>
      </c>
      <c r="CF25" s="146" t="s">
        <v>681</v>
      </c>
      <c r="CG25" s="146" t="s">
        <v>682</v>
      </c>
      <c r="CH25" s="56">
        <v>0</v>
      </c>
      <c r="CI25" s="56">
        <v>0</v>
      </c>
      <c r="CJ25" s="60">
        <v>0.21570319240724764</v>
      </c>
      <c r="CK25" s="61">
        <v>1</v>
      </c>
      <c r="CL25" s="56">
        <v>0</v>
      </c>
      <c r="CM25" s="56">
        <v>0</v>
      </c>
      <c r="CN25" s="149">
        <v>0</v>
      </c>
      <c r="CO25" s="1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60">
        <v>0.33658700774150119</v>
      </c>
      <c r="DC25" s="61">
        <v>6</v>
      </c>
      <c r="DD25" s="152">
        <v>116.4</v>
      </c>
      <c r="DE25" s="152">
        <v>82.54</v>
      </c>
      <c r="DF25" s="147">
        <v>3.9166284928996791</v>
      </c>
      <c r="DG25" s="148">
        <v>1.2139257901969767</v>
      </c>
      <c r="DH25" s="149">
        <v>18.185124568103291</v>
      </c>
      <c r="DI25" s="56">
        <v>1</v>
      </c>
      <c r="DJ25" s="149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149">
        <v>19.825535289452816</v>
      </c>
      <c r="DQ25" s="156">
        <v>1</v>
      </c>
      <c r="DR25" s="56">
        <v>0</v>
      </c>
      <c r="DS25" s="56">
        <v>0</v>
      </c>
      <c r="DT25" s="56">
        <v>19.824999999999999</v>
      </c>
      <c r="DU25" s="56">
        <v>1</v>
      </c>
      <c r="DV25" s="56">
        <v>0</v>
      </c>
      <c r="DW25" s="56">
        <v>0</v>
      </c>
      <c r="DX25" s="56">
        <v>0</v>
      </c>
      <c r="DY25" s="56">
        <v>0</v>
      </c>
      <c r="DZ25" s="62">
        <v>6.9670227589410123</v>
      </c>
      <c r="EA25" s="63">
        <v>15</v>
      </c>
      <c r="EB25" s="62">
        <v>58.1151832460733</v>
      </c>
      <c r="EC25" s="63">
        <v>111</v>
      </c>
      <c r="ED25" s="60">
        <v>1.3065212451715518</v>
      </c>
      <c r="EE25" s="61">
        <v>23</v>
      </c>
      <c r="EF25" s="154">
        <v>83.9</v>
      </c>
      <c r="EG25" s="154">
        <v>47.96</v>
      </c>
      <c r="EH25" s="107">
        <v>2.1161417322834648</v>
      </c>
      <c r="EI25" s="148">
        <v>3.0511811023622046</v>
      </c>
      <c r="EJ25" s="56" t="s">
        <v>683</v>
      </c>
      <c r="EK25" s="56" t="s">
        <v>684</v>
      </c>
      <c r="EL25" s="154">
        <v>41.75</v>
      </c>
      <c r="EM25" s="154">
        <v>16.87</v>
      </c>
      <c r="EN25" s="147">
        <v>1.2019230769230771</v>
      </c>
      <c r="EO25" s="148">
        <v>1.2019230769230771</v>
      </c>
      <c r="EP25" s="56">
        <v>0</v>
      </c>
      <c r="EQ25" s="56">
        <v>0</v>
      </c>
      <c r="ER25" s="158">
        <v>0</v>
      </c>
      <c r="ES25" s="156">
        <v>0</v>
      </c>
      <c r="ET25" s="158">
        <v>0</v>
      </c>
      <c r="EU25" s="156">
        <v>0</v>
      </c>
      <c r="EV25" s="56">
        <v>0</v>
      </c>
      <c r="EW25" s="56">
        <v>0</v>
      </c>
      <c r="EX25" s="56">
        <v>0</v>
      </c>
      <c r="EY25" s="62">
        <v>66.397228637413392</v>
      </c>
      <c r="EZ25" s="61">
        <v>115</v>
      </c>
      <c r="FA25" s="62">
        <v>51.785714285714292</v>
      </c>
      <c r="FB25" s="61">
        <v>87</v>
      </c>
      <c r="FC25" s="56">
        <v>26.07</v>
      </c>
      <c r="FD25" s="56">
        <v>2</v>
      </c>
      <c r="FE25" s="149">
        <v>52.158038857738944</v>
      </c>
      <c r="FF25" s="156">
        <v>4</v>
      </c>
      <c r="FG25" s="150">
        <v>26.079019428869472</v>
      </c>
      <c r="FH25" s="157">
        <v>2</v>
      </c>
      <c r="FI25" s="56">
        <v>0</v>
      </c>
      <c r="FJ25" s="56">
        <v>0</v>
      </c>
      <c r="FK25" s="149">
        <v>104.31607771547789</v>
      </c>
      <c r="FL25" s="156">
        <v>8</v>
      </c>
      <c r="FM25" s="56">
        <v>0</v>
      </c>
      <c r="FN25" s="56">
        <v>0</v>
      </c>
      <c r="FO25" s="150">
        <v>13.039509714434736</v>
      </c>
      <c r="FP25" s="155">
        <v>1</v>
      </c>
      <c r="FQ25" s="56">
        <v>0</v>
      </c>
      <c r="FR25" s="56">
        <v>0</v>
      </c>
      <c r="FS25" s="60">
        <v>1.347131222827751</v>
      </c>
      <c r="FT25" s="61">
        <v>22</v>
      </c>
      <c r="FU25" s="60">
        <v>1.4913232104121474</v>
      </c>
      <c r="FV25" s="61">
        <v>22</v>
      </c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4"/>
      <c r="OS25" s="4"/>
      <c r="OT25" s="4"/>
    </row>
    <row r="26" spans="1:410">
      <c r="A26" s="96" t="s">
        <v>685</v>
      </c>
      <c r="B26" s="56" t="s">
        <v>686</v>
      </c>
      <c r="C26" s="96" t="s">
        <v>441</v>
      </c>
      <c r="D26" s="74">
        <v>6</v>
      </c>
      <c r="E26" s="67">
        <v>2015</v>
      </c>
      <c r="F26" s="106">
        <v>63.218311912867641</v>
      </c>
      <c r="G26" s="141">
        <v>8205</v>
      </c>
      <c r="H26" s="67">
        <v>1629</v>
      </c>
      <c r="I26" s="67">
        <v>6576</v>
      </c>
      <c r="J26" s="106">
        <v>7.96</v>
      </c>
      <c r="K26" s="67">
        <v>653</v>
      </c>
      <c r="L26" s="56">
        <v>80.709999999999994</v>
      </c>
      <c r="M26" s="78">
        <v>6622</v>
      </c>
      <c r="N26" s="67">
        <v>979</v>
      </c>
      <c r="O26" s="67">
        <v>511</v>
      </c>
      <c r="P26" s="67">
        <v>468</v>
      </c>
      <c r="Q26" s="78">
        <v>1155</v>
      </c>
      <c r="R26" s="78">
        <v>551</v>
      </c>
      <c r="S26" s="78">
        <v>604</v>
      </c>
      <c r="T26" s="67">
        <v>847</v>
      </c>
      <c r="U26" s="67">
        <v>449</v>
      </c>
      <c r="V26" s="67">
        <v>398</v>
      </c>
      <c r="W26" s="78">
        <v>1002</v>
      </c>
      <c r="X26" s="78">
        <v>470</v>
      </c>
      <c r="Y26" s="78">
        <v>532</v>
      </c>
      <c r="Z26" s="67">
        <v>853</v>
      </c>
      <c r="AA26" s="67">
        <v>455</v>
      </c>
      <c r="AB26" s="67">
        <v>398</v>
      </c>
      <c r="AC26" s="78">
        <v>1107</v>
      </c>
      <c r="AD26" s="78">
        <v>513</v>
      </c>
      <c r="AE26" s="78">
        <v>594</v>
      </c>
      <c r="AF26" s="67">
        <v>946</v>
      </c>
      <c r="AG26" s="67">
        <v>510</v>
      </c>
      <c r="AH26" s="67">
        <v>436</v>
      </c>
      <c r="AI26" s="78">
        <v>1327</v>
      </c>
      <c r="AJ26" s="78">
        <v>606</v>
      </c>
      <c r="AK26" s="78">
        <v>721</v>
      </c>
      <c r="AL26" s="67">
        <v>679</v>
      </c>
      <c r="AM26" s="67">
        <v>371</v>
      </c>
      <c r="AN26" s="67">
        <v>308</v>
      </c>
      <c r="AO26" s="67">
        <v>709</v>
      </c>
      <c r="AP26" s="67">
        <v>378</v>
      </c>
      <c r="AQ26" s="67">
        <v>331</v>
      </c>
      <c r="AR26" s="56" t="s">
        <v>428</v>
      </c>
      <c r="AS26" s="56"/>
      <c r="AT26" s="56" t="s">
        <v>428</v>
      </c>
      <c r="AU26" s="144">
        <v>450</v>
      </c>
      <c r="AV26" s="144">
        <v>0</v>
      </c>
      <c r="AW26" s="144">
        <v>95</v>
      </c>
      <c r="AX26" s="59">
        <v>9</v>
      </c>
      <c r="AY26" s="59">
        <v>1</v>
      </c>
      <c r="AZ26" s="60">
        <v>6.8376068376068373</v>
      </c>
      <c r="BA26" s="61">
        <v>4</v>
      </c>
      <c r="BB26" s="62">
        <v>0</v>
      </c>
      <c r="BC26" s="63">
        <v>0</v>
      </c>
      <c r="BD26" s="68">
        <v>0</v>
      </c>
      <c r="BE26" s="69">
        <v>0</v>
      </c>
      <c r="BF26" s="60">
        <v>9.8214285714285712</v>
      </c>
      <c r="BG26" s="61">
        <v>11</v>
      </c>
      <c r="BH26" s="60">
        <v>12.612612612612612</v>
      </c>
      <c r="BI26" s="61">
        <v>14</v>
      </c>
      <c r="BJ26" s="64">
        <v>0</v>
      </c>
      <c r="BK26" s="65">
        <v>0</v>
      </c>
      <c r="BL26" s="62">
        <v>102.14504596527068</v>
      </c>
      <c r="BM26" s="65">
        <v>1</v>
      </c>
      <c r="BN26" s="56">
        <v>0</v>
      </c>
      <c r="BO26" s="56">
        <v>0</v>
      </c>
      <c r="BP26" s="1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62" t="s">
        <v>687</v>
      </c>
      <c r="BW26" s="56" t="s">
        <v>688</v>
      </c>
      <c r="BX26" s="62" t="s">
        <v>658</v>
      </c>
      <c r="BY26" s="56" t="s">
        <v>689</v>
      </c>
      <c r="BZ26" s="56" t="s">
        <v>690</v>
      </c>
      <c r="CA26" s="56" t="s">
        <v>691</v>
      </c>
      <c r="CB26" s="56" t="s">
        <v>690</v>
      </c>
      <c r="CC26" s="145">
        <v>67.040000000000006</v>
      </c>
      <c r="CD26" s="145">
        <v>50.57</v>
      </c>
      <c r="CE26" s="147">
        <v>10</v>
      </c>
      <c r="CF26" s="153" t="s">
        <v>692</v>
      </c>
      <c r="CG26" s="153" t="s">
        <v>693</v>
      </c>
      <c r="CH26" s="56">
        <v>0</v>
      </c>
      <c r="CI26" s="56">
        <v>0</v>
      </c>
      <c r="CJ26" s="60">
        <v>0</v>
      </c>
      <c r="CK26" s="61">
        <v>0</v>
      </c>
      <c r="CL26" s="56">
        <v>0</v>
      </c>
      <c r="CM26" s="56">
        <v>0</v>
      </c>
      <c r="CN26" s="149">
        <v>0</v>
      </c>
      <c r="CO26" s="156">
        <v>0</v>
      </c>
      <c r="CP26" s="56">
        <v>0</v>
      </c>
      <c r="CQ26" s="56">
        <v>0</v>
      </c>
      <c r="CR26" s="56">
        <v>0</v>
      </c>
      <c r="CS26" s="56">
        <v>0</v>
      </c>
      <c r="CT26" s="56">
        <v>0</v>
      </c>
      <c r="CU26" s="56">
        <v>0</v>
      </c>
      <c r="CV26" s="56">
        <v>0</v>
      </c>
      <c r="CW26" s="56">
        <v>0</v>
      </c>
      <c r="CX26" s="56">
        <v>0</v>
      </c>
      <c r="CY26" s="56">
        <v>0</v>
      </c>
      <c r="CZ26" s="56">
        <v>0</v>
      </c>
      <c r="DA26" s="56">
        <v>0</v>
      </c>
      <c r="DB26" s="60">
        <v>0</v>
      </c>
      <c r="DC26" s="61">
        <v>0</v>
      </c>
      <c r="DD26" s="145">
        <v>111.46</v>
      </c>
      <c r="DE26" s="145">
        <v>87.56</v>
      </c>
      <c r="DF26" s="147">
        <v>5.3167420814479636</v>
      </c>
      <c r="DG26" s="148">
        <v>4.1855203619909496</v>
      </c>
      <c r="DH26" s="56">
        <v>0</v>
      </c>
      <c r="DI26" s="56">
        <v>0</v>
      </c>
      <c r="DJ26" s="149">
        <v>0</v>
      </c>
      <c r="DK26" s="56">
        <v>0</v>
      </c>
      <c r="DL26" s="56">
        <v>0</v>
      </c>
      <c r="DM26" s="56">
        <v>0</v>
      </c>
      <c r="DN26" s="150">
        <v>90.334236675700083</v>
      </c>
      <c r="DO26" s="155">
        <v>1</v>
      </c>
      <c r="DP26" s="149">
        <v>0</v>
      </c>
      <c r="DQ26" s="156">
        <v>0</v>
      </c>
      <c r="DR26" s="56">
        <v>0</v>
      </c>
      <c r="DS26" s="56">
        <v>0</v>
      </c>
      <c r="DT26" s="56">
        <v>0</v>
      </c>
      <c r="DU26" s="56">
        <v>0</v>
      </c>
      <c r="DV26" s="56">
        <v>0</v>
      </c>
      <c r="DW26" s="56">
        <v>0</v>
      </c>
      <c r="DX26" s="56">
        <v>0</v>
      </c>
      <c r="DY26" s="56">
        <v>0</v>
      </c>
      <c r="DZ26" s="62">
        <v>2.512562814070352</v>
      </c>
      <c r="EA26" s="63">
        <v>1</v>
      </c>
      <c r="EB26" s="62">
        <v>64.22018348623854</v>
      </c>
      <c r="EC26" s="63">
        <v>28</v>
      </c>
      <c r="ED26" s="60">
        <v>0</v>
      </c>
      <c r="EE26" s="61">
        <v>0</v>
      </c>
      <c r="EF26" s="143">
        <v>96.21</v>
      </c>
      <c r="EG26" s="143">
        <v>60.7</v>
      </c>
      <c r="EH26" s="107">
        <v>4.2918454935622314</v>
      </c>
      <c r="EI26" s="148">
        <v>1.502145922746781</v>
      </c>
      <c r="EJ26" s="56" t="s">
        <v>694</v>
      </c>
      <c r="EK26" s="56" t="s">
        <v>695</v>
      </c>
      <c r="EL26" s="143">
        <v>48.18</v>
      </c>
      <c r="EM26" s="143">
        <v>22.53</v>
      </c>
      <c r="EN26" s="147">
        <v>0</v>
      </c>
      <c r="EO26" s="148">
        <v>0.72463768115942029</v>
      </c>
      <c r="EP26" s="150">
        <v>90.334236675700083</v>
      </c>
      <c r="EQ26" s="155">
        <v>1</v>
      </c>
      <c r="ER26" s="149">
        <v>180.66847335140017</v>
      </c>
      <c r="ES26" s="156">
        <v>2</v>
      </c>
      <c r="ET26" s="158">
        <v>0</v>
      </c>
      <c r="EU26" s="156">
        <v>0</v>
      </c>
      <c r="EV26" s="150">
        <v>90.334236675700083</v>
      </c>
      <c r="EW26" s="155">
        <v>1</v>
      </c>
      <c r="EX26" s="56">
        <v>0</v>
      </c>
      <c r="EY26" s="62">
        <v>126.62337662337661</v>
      </c>
      <c r="EZ26" s="61">
        <v>39</v>
      </c>
      <c r="FA26" s="62">
        <v>69.486404833836858</v>
      </c>
      <c r="FB26" s="61">
        <v>23</v>
      </c>
      <c r="FC26" s="56">
        <v>0</v>
      </c>
      <c r="FD26" s="56">
        <v>0</v>
      </c>
      <c r="FE26" s="149">
        <v>0</v>
      </c>
      <c r="FF26" s="156">
        <v>0</v>
      </c>
      <c r="FG26" s="56">
        <v>0</v>
      </c>
      <c r="FH26" s="56">
        <v>0</v>
      </c>
      <c r="FI26" s="56">
        <v>0</v>
      </c>
      <c r="FJ26" s="56">
        <v>0</v>
      </c>
      <c r="FK26" s="149">
        <v>0</v>
      </c>
      <c r="FL26" s="156">
        <v>0</v>
      </c>
      <c r="FM26" s="149">
        <v>61.804697156983927</v>
      </c>
      <c r="FN26" s="56">
        <v>1</v>
      </c>
      <c r="FO26" s="150">
        <v>0</v>
      </c>
      <c r="FP26" s="56">
        <v>0</v>
      </c>
      <c r="FQ26" s="56">
        <v>0</v>
      </c>
      <c r="FR26" s="56">
        <v>0</v>
      </c>
      <c r="FS26" s="60">
        <v>0</v>
      </c>
      <c r="FT26" s="61">
        <v>0</v>
      </c>
      <c r="FU26" s="60">
        <v>2.0833333333333335</v>
      </c>
      <c r="FV26" s="61">
        <v>1</v>
      </c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4"/>
      <c r="OS26" s="4"/>
      <c r="OT26" s="4"/>
    </row>
    <row r="27" spans="1:410">
      <c r="A27" s="96" t="s">
        <v>696</v>
      </c>
      <c r="B27" s="56" t="s">
        <v>697</v>
      </c>
      <c r="C27" s="96" t="s">
        <v>598</v>
      </c>
      <c r="D27" s="74">
        <v>3</v>
      </c>
      <c r="E27" s="67">
        <v>2015</v>
      </c>
      <c r="F27" s="106">
        <v>80.08222269052817</v>
      </c>
      <c r="G27" s="141">
        <v>77847</v>
      </c>
      <c r="H27" s="67">
        <v>61342</v>
      </c>
      <c r="I27" s="67">
        <v>16505</v>
      </c>
      <c r="J27" s="106">
        <v>82.98</v>
      </c>
      <c r="K27" s="67">
        <v>64598</v>
      </c>
      <c r="L27" s="56">
        <v>21.62</v>
      </c>
      <c r="M27" s="78">
        <v>16827</v>
      </c>
      <c r="N27" s="67">
        <v>5662</v>
      </c>
      <c r="O27" s="67">
        <v>2895</v>
      </c>
      <c r="P27" s="67">
        <v>2767</v>
      </c>
      <c r="Q27" s="78">
        <v>6821</v>
      </c>
      <c r="R27" s="78">
        <v>3334</v>
      </c>
      <c r="S27" s="78">
        <v>3487</v>
      </c>
      <c r="T27" s="67">
        <v>5871</v>
      </c>
      <c r="U27" s="67">
        <v>2998</v>
      </c>
      <c r="V27" s="67">
        <v>2873</v>
      </c>
      <c r="W27" s="78">
        <v>5909</v>
      </c>
      <c r="X27" s="78">
        <v>2892</v>
      </c>
      <c r="Y27" s="78">
        <v>3017</v>
      </c>
      <c r="Z27" s="67">
        <v>6071</v>
      </c>
      <c r="AA27" s="67">
        <v>3097</v>
      </c>
      <c r="AB27" s="67">
        <v>2974</v>
      </c>
      <c r="AC27" s="78">
        <v>8611</v>
      </c>
      <c r="AD27" s="78">
        <v>4228</v>
      </c>
      <c r="AE27" s="78">
        <v>4383</v>
      </c>
      <c r="AF27" s="67">
        <v>6364</v>
      </c>
      <c r="AG27" s="67">
        <v>3223</v>
      </c>
      <c r="AH27" s="67">
        <v>3141</v>
      </c>
      <c r="AI27" s="78">
        <v>12272</v>
      </c>
      <c r="AJ27" s="78">
        <v>6087</v>
      </c>
      <c r="AK27" s="78">
        <v>6185</v>
      </c>
      <c r="AL27" s="67">
        <v>7035</v>
      </c>
      <c r="AM27" s="67">
        <v>3537</v>
      </c>
      <c r="AN27" s="67">
        <v>3498</v>
      </c>
      <c r="AO27" s="67">
        <v>6425</v>
      </c>
      <c r="AP27" s="67">
        <v>3262</v>
      </c>
      <c r="AQ27" s="67">
        <v>3163</v>
      </c>
      <c r="AR27" s="56" t="s">
        <v>428</v>
      </c>
      <c r="AS27" s="56"/>
      <c r="AT27" s="56" t="s">
        <v>428</v>
      </c>
      <c r="AU27" s="151">
        <v>392</v>
      </c>
      <c r="AV27" s="151">
        <v>0</v>
      </c>
      <c r="AW27" s="151">
        <v>830</v>
      </c>
      <c r="AX27" s="59">
        <v>4.7</v>
      </c>
      <c r="AY27" s="59">
        <v>4</v>
      </c>
      <c r="AZ27" s="60">
        <v>1.2285012285012284</v>
      </c>
      <c r="BA27" s="61">
        <v>3</v>
      </c>
      <c r="BB27" s="62">
        <v>0</v>
      </c>
      <c r="BC27" s="63">
        <v>0</v>
      </c>
      <c r="BD27" s="68">
        <v>0</v>
      </c>
      <c r="BE27" s="69">
        <v>0</v>
      </c>
      <c r="BF27" s="60">
        <v>5.3872053872053867</v>
      </c>
      <c r="BG27" s="61">
        <v>16</v>
      </c>
      <c r="BH27" s="60">
        <v>10.308056872037914</v>
      </c>
      <c r="BI27" s="61">
        <v>87</v>
      </c>
      <c r="BJ27" s="64">
        <v>0</v>
      </c>
      <c r="BK27" s="65">
        <v>0</v>
      </c>
      <c r="BL27" s="62">
        <v>17.661603673613563</v>
      </c>
      <c r="BM27" s="65">
        <v>1</v>
      </c>
      <c r="BN27" s="56">
        <v>0</v>
      </c>
      <c r="BO27" s="56">
        <v>0</v>
      </c>
      <c r="BP27" s="156">
        <v>89.61</v>
      </c>
      <c r="BQ27" s="56">
        <v>1</v>
      </c>
      <c r="BR27" s="56">
        <v>0</v>
      </c>
      <c r="BS27" s="56">
        <v>0</v>
      </c>
      <c r="BT27" s="56">
        <v>89.61</v>
      </c>
      <c r="BU27" s="56">
        <v>1</v>
      </c>
      <c r="BV27" s="62" t="s">
        <v>698</v>
      </c>
      <c r="BW27" s="56" t="s">
        <v>699</v>
      </c>
      <c r="BX27" s="62" t="s">
        <v>700</v>
      </c>
      <c r="BY27" s="56" t="s">
        <v>699</v>
      </c>
      <c r="BZ27" s="62" t="s">
        <v>445</v>
      </c>
      <c r="CA27" s="62" t="s">
        <v>701</v>
      </c>
      <c r="CB27" s="56" t="s">
        <v>702</v>
      </c>
      <c r="CC27" s="152">
        <v>75.67</v>
      </c>
      <c r="CD27" s="152">
        <v>67.12</v>
      </c>
      <c r="CE27" s="147">
        <v>15.589353612167301</v>
      </c>
      <c r="CF27" s="146" t="s">
        <v>703</v>
      </c>
      <c r="CG27" s="146" t="s">
        <v>704</v>
      </c>
      <c r="CH27" s="56">
        <v>124.66</v>
      </c>
      <c r="CI27" s="56">
        <v>3</v>
      </c>
      <c r="CJ27" s="60">
        <v>0.17032873445750299</v>
      </c>
      <c r="CK27" s="61">
        <v>1</v>
      </c>
      <c r="CL27" s="56">
        <v>124.66</v>
      </c>
      <c r="CM27" s="56">
        <v>3</v>
      </c>
      <c r="CN27" s="56">
        <v>87.64</v>
      </c>
      <c r="CO27" s="56">
        <v>5</v>
      </c>
      <c r="CP27" s="56">
        <v>17.52</v>
      </c>
      <c r="CQ27" s="56">
        <v>1</v>
      </c>
      <c r="CR27" s="149">
        <v>28.109627547434997</v>
      </c>
      <c r="CS27" s="156">
        <v>2</v>
      </c>
      <c r="CT27" s="56">
        <v>28.1</v>
      </c>
      <c r="CU27" s="56">
        <v>2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60">
        <v>0.46794571829667764</v>
      </c>
      <c r="DC27" s="61">
        <v>1</v>
      </c>
      <c r="DD27" s="152">
        <v>92.34</v>
      </c>
      <c r="DE27" s="152">
        <v>79.39</v>
      </c>
      <c r="DF27" s="147">
        <v>2.7328147992432208</v>
      </c>
      <c r="DG27" s="148">
        <v>4.9611099432415386</v>
      </c>
      <c r="DH27" s="149">
        <v>42.164441321152495</v>
      </c>
      <c r="DI27" s="56">
        <v>3</v>
      </c>
      <c r="DJ27" s="149">
        <v>182.71257905832749</v>
      </c>
      <c r="DK27" s="56">
        <v>13</v>
      </c>
      <c r="DL27" s="149">
        <v>14.054813773717498</v>
      </c>
      <c r="DM27" s="156">
        <v>1</v>
      </c>
      <c r="DN27" s="150">
        <v>148.55000000000001</v>
      </c>
      <c r="DO27" s="155">
        <v>11</v>
      </c>
      <c r="DP27" s="56">
        <v>54.01</v>
      </c>
      <c r="DQ27" s="56">
        <v>4</v>
      </c>
      <c r="DR27" s="149">
        <v>13.504388926401079</v>
      </c>
      <c r="DS27" s="156">
        <v>1</v>
      </c>
      <c r="DT27" s="149">
        <v>27.008777852802158</v>
      </c>
      <c r="DU27" s="156">
        <v>2</v>
      </c>
      <c r="DV27" s="149">
        <v>13.504388926401079</v>
      </c>
      <c r="DW27" s="156">
        <v>1</v>
      </c>
      <c r="DX27" s="56">
        <v>0</v>
      </c>
      <c r="DY27" s="56">
        <v>0</v>
      </c>
      <c r="DZ27" s="62">
        <v>2.0174848688634839</v>
      </c>
      <c r="EA27" s="63">
        <v>6</v>
      </c>
      <c r="EB27" s="62">
        <v>58.898439987265206</v>
      </c>
      <c r="EC27" s="63">
        <v>185</v>
      </c>
      <c r="ED27" s="60">
        <v>2.2789425706472195</v>
      </c>
      <c r="EE27" s="61">
        <v>5</v>
      </c>
      <c r="EF27" s="154">
        <v>95.6</v>
      </c>
      <c r="EG27" s="154">
        <v>74.59</v>
      </c>
      <c r="EH27" s="107">
        <v>2.0642201834862388</v>
      </c>
      <c r="EI27" s="148">
        <v>11.544342507645259</v>
      </c>
      <c r="EJ27" s="56" t="s">
        <v>705</v>
      </c>
      <c r="EK27" s="56" t="s">
        <v>706</v>
      </c>
      <c r="EL27" s="154">
        <v>76.84</v>
      </c>
      <c r="EM27" s="154">
        <v>48.82</v>
      </c>
      <c r="EN27" s="147">
        <v>1.7069701280227598</v>
      </c>
      <c r="EO27" s="148">
        <v>4.8364153627311524</v>
      </c>
      <c r="EP27" s="150">
        <v>148.54827819041188</v>
      </c>
      <c r="EQ27" s="155">
        <v>11</v>
      </c>
      <c r="ER27" s="149">
        <v>67.5219446320054</v>
      </c>
      <c r="ES27" s="156">
        <v>5</v>
      </c>
      <c r="ET27" s="149">
        <v>189.06144496961514</v>
      </c>
      <c r="EU27" s="156">
        <v>14</v>
      </c>
      <c r="EV27" s="150">
        <v>108.03511141120863</v>
      </c>
      <c r="EW27" s="155">
        <v>8</v>
      </c>
      <c r="EX27" s="56">
        <v>0</v>
      </c>
      <c r="EY27" s="62">
        <v>79.473985134362493</v>
      </c>
      <c r="EZ27" s="61">
        <v>278</v>
      </c>
      <c r="FA27" s="62">
        <v>61.966487511855838</v>
      </c>
      <c r="FB27" s="61">
        <v>196</v>
      </c>
      <c r="FC27" s="56">
        <v>27.04</v>
      </c>
      <c r="FD27" s="56">
        <v>4</v>
      </c>
      <c r="FE27" s="56">
        <v>60.8</v>
      </c>
      <c r="FF27" s="156">
        <v>9</v>
      </c>
      <c r="FG27" s="150">
        <v>6.7617824058421805</v>
      </c>
      <c r="FH27" s="157">
        <v>1</v>
      </c>
      <c r="FI27" s="149">
        <v>13.523564811684361</v>
      </c>
      <c r="FJ27" s="156">
        <v>2</v>
      </c>
      <c r="FK27" s="149">
        <v>108.188518493475</v>
      </c>
      <c r="FL27" s="156">
        <v>16</v>
      </c>
      <c r="FM27" s="149">
        <v>189.32990736358104</v>
      </c>
      <c r="FN27" s="156">
        <v>28</v>
      </c>
      <c r="FO27" s="150">
        <v>446.27763878558386</v>
      </c>
      <c r="FP27" s="155">
        <v>66</v>
      </c>
      <c r="FQ27" s="150">
        <v>13.523564811684361</v>
      </c>
      <c r="FR27" s="56">
        <v>2</v>
      </c>
      <c r="FS27" s="60">
        <v>4.08905043162199</v>
      </c>
      <c r="FT27" s="61">
        <v>9</v>
      </c>
      <c r="FU27" s="60">
        <v>2.3724792408066433</v>
      </c>
      <c r="FV27" s="61">
        <v>4</v>
      </c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4"/>
      <c r="OS27" s="4"/>
      <c r="OT27" s="4"/>
    </row>
    <row r="28" spans="1:410">
      <c r="A28" s="96" t="s">
        <v>707</v>
      </c>
      <c r="B28" s="56" t="s">
        <v>708</v>
      </c>
      <c r="C28" s="96" t="s">
        <v>514</v>
      </c>
      <c r="D28" s="74">
        <v>6</v>
      </c>
      <c r="E28" s="67">
        <v>2015</v>
      </c>
      <c r="F28" s="106">
        <v>63.294412911260594</v>
      </c>
      <c r="G28" s="141">
        <v>9091</v>
      </c>
      <c r="H28" s="67">
        <v>2875</v>
      </c>
      <c r="I28" s="67">
        <v>6216</v>
      </c>
      <c r="J28" s="106">
        <v>6.95</v>
      </c>
      <c r="K28" s="67">
        <v>632</v>
      </c>
      <c r="L28" s="56">
        <v>69.23</v>
      </c>
      <c r="M28" s="78">
        <v>6294</v>
      </c>
      <c r="N28" s="67">
        <v>921</v>
      </c>
      <c r="O28" s="67">
        <v>473</v>
      </c>
      <c r="P28" s="67">
        <v>448</v>
      </c>
      <c r="Q28" s="78">
        <v>1102</v>
      </c>
      <c r="R28" s="78">
        <v>536</v>
      </c>
      <c r="S28" s="78">
        <v>566</v>
      </c>
      <c r="T28" s="67">
        <v>891</v>
      </c>
      <c r="U28" s="67">
        <v>463</v>
      </c>
      <c r="V28" s="67">
        <v>428</v>
      </c>
      <c r="W28" s="78">
        <v>1049</v>
      </c>
      <c r="X28" s="78">
        <v>501</v>
      </c>
      <c r="Y28" s="78">
        <v>548</v>
      </c>
      <c r="Z28" s="67">
        <v>841</v>
      </c>
      <c r="AA28" s="67">
        <v>442</v>
      </c>
      <c r="AB28" s="67">
        <v>399</v>
      </c>
      <c r="AC28" s="78">
        <v>1016</v>
      </c>
      <c r="AD28" s="78">
        <v>479</v>
      </c>
      <c r="AE28" s="78">
        <v>537</v>
      </c>
      <c r="AF28" s="67">
        <v>858</v>
      </c>
      <c r="AG28" s="67">
        <v>456</v>
      </c>
      <c r="AH28" s="67">
        <v>402</v>
      </c>
      <c r="AI28" s="78">
        <v>1458</v>
      </c>
      <c r="AJ28" s="78">
        <v>682</v>
      </c>
      <c r="AK28" s="78">
        <v>776</v>
      </c>
      <c r="AL28" s="67">
        <v>817</v>
      </c>
      <c r="AM28" s="67">
        <v>435</v>
      </c>
      <c r="AN28" s="67">
        <v>382</v>
      </c>
      <c r="AO28" s="67">
        <v>703</v>
      </c>
      <c r="AP28" s="67">
        <v>373</v>
      </c>
      <c r="AQ28" s="67">
        <v>330</v>
      </c>
      <c r="AR28" s="56" t="s">
        <v>428</v>
      </c>
      <c r="AS28" s="56"/>
      <c r="AT28" s="56" t="s">
        <v>428</v>
      </c>
      <c r="AU28" s="144">
        <v>255</v>
      </c>
      <c r="AV28" s="144">
        <v>0</v>
      </c>
      <c r="AW28" s="144">
        <v>86</v>
      </c>
      <c r="AX28" s="59">
        <v>11.1</v>
      </c>
      <c r="AY28" s="59">
        <v>1</v>
      </c>
      <c r="AZ28" s="60">
        <v>1.7331022530329288</v>
      </c>
      <c r="BA28" s="61">
        <v>3</v>
      </c>
      <c r="BB28" s="62">
        <v>0</v>
      </c>
      <c r="BC28" s="63">
        <v>0</v>
      </c>
      <c r="BD28" s="68">
        <v>0</v>
      </c>
      <c r="BE28" s="69">
        <v>0</v>
      </c>
      <c r="BF28" s="60">
        <v>8.92018779342723</v>
      </c>
      <c r="BG28" s="61">
        <v>19</v>
      </c>
      <c r="BH28" s="60">
        <v>8.8888888888888893</v>
      </c>
      <c r="BI28" s="61">
        <v>8</v>
      </c>
      <c r="BJ28" s="64">
        <v>0</v>
      </c>
      <c r="BK28" s="65">
        <v>0</v>
      </c>
      <c r="BL28" s="62">
        <v>0</v>
      </c>
      <c r="BM28" s="65">
        <v>0</v>
      </c>
      <c r="BN28" s="56">
        <v>0</v>
      </c>
      <c r="BO28" s="56">
        <v>0</v>
      </c>
      <c r="BP28" s="1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62" t="s">
        <v>709</v>
      </c>
      <c r="BW28" s="56" t="s">
        <v>710</v>
      </c>
      <c r="BX28" s="62" t="s">
        <v>711</v>
      </c>
      <c r="BY28" s="56" t="s">
        <v>710</v>
      </c>
      <c r="BZ28" s="62" t="s">
        <v>712</v>
      </c>
      <c r="CA28" s="62" t="s">
        <v>713</v>
      </c>
      <c r="CB28" s="56" t="s">
        <v>714</v>
      </c>
      <c r="CC28" s="145">
        <v>46.96</v>
      </c>
      <c r="CD28" s="145">
        <v>34.25</v>
      </c>
      <c r="CE28" s="147">
        <v>18.181818181818183</v>
      </c>
      <c r="CF28" s="153" t="s">
        <v>715</v>
      </c>
      <c r="CG28" s="153" t="s">
        <v>522</v>
      </c>
      <c r="CH28" s="149">
        <v>109.05125408942203</v>
      </c>
      <c r="CI28" s="56">
        <v>1</v>
      </c>
      <c r="CJ28" s="60">
        <v>1.122334455667789</v>
      </c>
      <c r="CK28" s="61">
        <v>1</v>
      </c>
      <c r="CL28" s="150">
        <v>109.05125408942203</v>
      </c>
      <c r="CM28" s="56">
        <v>1</v>
      </c>
      <c r="CN28" s="56">
        <v>109.05</v>
      </c>
      <c r="CO28" s="56">
        <v>1</v>
      </c>
      <c r="CP28" s="56">
        <v>109.05</v>
      </c>
      <c r="CQ28" s="56">
        <v>1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60">
        <v>0</v>
      </c>
      <c r="DC28" s="61">
        <v>0</v>
      </c>
      <c r="DD28" s="145">
        <v>144.37</v>
      </c>
      <c r="DE28" s="145">
        <v>96.25</v>
      </c>
      <c r="DF28" s="147">
        <v>5.9595959595959602</v>
      </c>
      <c r="DG28" s="148">
        <v>1.3131313131313131</v>
      </c>
      <c r="DH28" s="149">
        <v>285.9866539561487</v>
      </c>
      <c r="DI28" s="56">
        <v>3</v>
      </c>
      <c r="DJ28" s="149">
        <v>95.328884652049567</v>
      </c>
      <c r="DK28" s="56">
        <v>1</v>
      </c>
      <c r="DL28" s="56">
        <v>0</v>
      </c>
      <c r="DM28" s="56">
        <v>0</v>
      </c>
      <c r="DN28" s="150">
        <v>98.425196850393704</v>
      </c>
      <c r="DO28" s="155">
        <v>1</v>
      </c>
      <c r="DP28" s="149">
        <v>0</v>
      </c>
      <c r="DQ28" s="156">
        <v>0</v>
      </c>
      <c r="DR28" s="56">
        <v>0</v>
      </c>
      <c r="DS28" s="56">
        <v>0</v>
      </c>
      <c r="DT28" s="56">
        <v>0</v>
      </c>
      <c r="DU28" s="56">
        <v>0</v>
      </c>
      <c r="DV28" s="56">
        <v>0</v>
      </c>
      <c r="DW28" s="56">
        <v>0</v>
      </c>
      <c r="DX28" s="56">
        <v>0</v>
      </c>
      <c r="DY28" s="56">
        <v>0</v>
      </c>
      <c r="DZ28" s="62">
        <v>0</v>
      </c>
      <c r="EA28" s="63">
        <v>0</v>
      </c>
      <c r="EB28" s="62">
        <v>92.039800995024876</v>
      </c>
      <c r="EC28" s="63">
        <v>37</v>
      </c>
      <c r="ED28" s="60">
        <v>1.2422360248447206</v>
      </c>
      <c r="EE28" s="73">
        <v>2</v>
      </c>
      <c r="EF28" s="143">
        <v>83.43</v>
      </c>
      <c r="EG28" s="143">
        <v>52.09</v>
      </c>
      <c r="EH28" s="107">
        <v>5.6818181818181817</v>
      </c>
      <c r="EI28" s="148">
        <v>4.5454545454545459</v>
      </c>
      <c r="EJ28" s="56" t="s">
        <v>716</v>
      </c>
      <c r="EK28" s="56" t="s">
        <v>717</v>
      </c>
      <c r="EL28" s="143">
        <v>59.24</v>
      </c>
      <c r="EM28" s="143">
        <v>24.92</v>
      </c>
      <c r="EN28" s="147">
        <v>0</v>
      </c>
      <c r="EO28" s="148">
        <v>0.89285714285714279</v>
      </c>
      <c r="EP28" s="150">
        <v>98.425196850393704</v>
      </c>
      <c r="EQ28" s="155">
        <v>1</v>
      </c>
      <c r="ER28" s="158">
        <v>0</v>
      </c>
      <c r="ES28" s="156">
        <v>0</v>
      </c>
      <c r="ET28" s="149">
        <v>492.12598425196848</v>
      </c>
      <c r="EU28" s="156">
        <v>5</v>
      </c>
      <c r="EV28" s="150">
        <v>98.425196850393704</v>
      </c>
      <c r="EW28" s="56">
        <v>1</v>
      </c>
      <c r="EX28" s="56">
        <v>0</v>
      </c>
      <c r="EY28" s="62">
        <v>57.59162303664921</v>
      </c>
      <c r="EZ28" s="61">
        <v>22</v>
      </c>
      <c r="FA28" s="62">
        <v>48.484848484848484</v>
      </c>
      <c r="FB28" s="61">
        <v>16</v>
      </c>
      <c r="FC28" s="149">
        <v>57.636887608069166</v>
      </c>
      <c r="FD28" s="156">
        <v>1</v>
      </c>
      <c r="FE28" s="149">
        <v>0</v>
      </c>
      <c r="FF28" s="156">
        <v>0</v>
      </c>
      <c r="FG28" s="56">
        <v>0</v>
      </c>
      <c r="FH28" s="56">
        <v>0</v>
      </c>
      <c r="FI28" s="149">
        <v>0</v>
      </c>
      <c r="FJ28" s="156">
        <v>0</v>
      </c>
      <c r="FK28" s="149">
        <v>57.636887608069166</v>
      </c>
      <c r="FL28" s="156">
        <v>1</v>
      </c>
      <c r="FM28" s="149">
        <v>57.636887608069166</v>
      </c>
      <c r="FN28" s="156">
        <v>1</v>
      </c>
      <c r="FO28" s="150">
        <v>345.82132564841498</v>
      </c>
      <c r="FP28" s="56">
        <v>6</v>
      </c>
      <c r="FQ28" s="56">
        <v>0</v>
      </c>
      <c r="FR28" s="56">
        <v>0</v>
      </c>
      <c r="FS28" s="60">
        <v>3.2530904359141184</v>
      </c>
      <c r="FT28" s="61">
        <v>5</v>
      </c>
      <c r="FU28" s="60">
        <v>6.051437216338881</v>
      </c>
      <c r="FV28" s="61">
        <v>8</v>
      </c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4"/>
      <c r="OS28" s="4"/>
      <c r="OT28" s="4"/>
    </row>
    <row r="29" spans="1:410">
      <c r="A29" s="96" t="s">
        <v>718</v>
      </c>
      <c r="B29" s="56" t="s">
        <v>719</v>
      </c>
      <c r="C29" s="96" t="s">
        <v>441</v>
      </c>
      <c r="D29" s="74">
        <v>6</v>
      </c>
      <c r="E29" s="67">
        <v>2015</v>
      </c>
      <c r="F29" s="106">
        <v>66.242842719294813</v>
      </c>
      <c r="G29" s="141">
        <v>16763</v>
      </c>
      <c r="H29" s="67">
        <v>6615</v>
      </c>
      <c r="I29" s="67">
        <v>10148</v>
      </c>
      <c r="J29" s="106">
        <v>9.2047962775159569</v>
      </c>
      <c r="K29" s="67">
        <v>1543</v>
      </c>
      <c r="L29" s="56">
        <v>69.040000000000006</v>
      </c>
      <c r="M29" s="78">
        <v>11574</v>
      </c>
      <c r="N29" s="67">
        <v>1922</v>
      </c>
      <c r="O29" s="67">
        <v>975</v>
      </c>
      <c r="P29" s="67">
        <v>947</v>
      </c>
      <c r="Q29" s="78">
        <v>2297</v>
      </c>
      <c r="R29" s="78">
        <v>1132</v>
      </c>
      <c r="S29" s="78">
        <v>1165</v>
      </c>
      <c r="T29" s="67">
        <v>1799</v>
      </c>
      <c r="U29" s="67">
        <v>910</v>
      </c>
      <c r="V29" s="67">
        <v>889</v>
      </c>
      <c r="W29" s="78">
        <v>2091</v>
      </c>
      <c r="X29" s="78">
        <v>1035</v>
      </c>
      <c r="Y29" s="78">
        <v>1056</v>
      </c>
      <c r="Z29" s="67">
        <v>1650</v>
      </c>
      <c r="AA29" s="67">
        <v>831</v>
      </c>
      <c r="AB29" s="67">
        <v>819</v>
      </c>
      <c r="AC29" s="78">
        <v>2013</v>
      </c>
      <c r="AD29" s="78">
        <v>999</v>
      </c>
      <c r="AE29" s="78">
        <v>1014</v>
      </c>
      <c r="AF29" s="67">
        <v>1714</v>
      </c>
      <c r="AG29" s="67">
        <v>864</v>
      </c>
      <c r="AH29" s="67">
        <v>850</v>
      </c>
      <c r="AI29" s="78">
        <v>2793</v>
      </c>
      <c r="AJ29" s="78">
        <v>1377</v>
      </c>
      <c r="AK29" s="78">
        <v>1416</v>
      </c>
      <c r="AL29" s="67">
        <v>1576</v>
      </c>
      <c r="AM29" s="67">
        <v>799</v>
      </c>
      <c r="AN29" s="67">
        <v>777</v>
      </c>
      <c r="AO29" s="67">
        <v>1202</v>
      </c>
      <c r="AP29" s="67">
        <v>617</v>
      </c>
      <c r="AQ29" s="67">
        <v>585</v>
      </c>
      <c r="AR29" s="56" t="s">
        <v>428</v>
      </c>
      <c r="AS29" s="56"/>
      <c r="AT29" s="56" t="s">
        <v>428</v>
      </c>
      <c r="AU29" s="151">
        <v>583</v>
      </c>
      <c r="AV29" s="151">
        <v>0</v>
      </c>
      <c r="AW29" s="151">
        <v>114</v>
      </c>
      <c r="AX29" s="59">
        <v>21.4</v>
      </c>
      <c r="AY29" s="59">
        <v>4</v>
      </c>
      <c r="AZ29" s="60">
        <v>1.3262599469496021</v>
      </c>
      <c r="BA29" s="61">
        <v>1</v>
      </c>
      <c r="BB29" s="62">
        <v>0</v>
      </c>
      <c r="BC29" s="63">
        <v>0</v>
      </c>
      <c r="BD29" s="68">
        <v>0</v>
      </c>
      <c r="BE29" s="69">
        <v>0</v>
      </c>
      <c r="BF29" s="60">
        <v>2.197802197802198</v>
      </c>
      <c r="BG29" s="61">
        <v>2</v>
      </c>
      <c r="BH29" s="60">
        <v>9.6256684491978604</v>
      </c>
      <c r="BI29" s="61">
        <v>18</v>
      </c>
      <c r="BJ29" s="64">
        <v>0</v>
      </c>
      <c r="BK29" s="65">
        <v>0</v>
      </c>
      <c r="BL29" s="62">
        <v>0</v>
      </c>
      <c r="BM29" s="65">
        <v>0</v>
      </c>
      <c r="BN29" s="56">
        <v>0</v>
      </c>
      <c r="BO29" s="56">
        <v>0</v>
      </c>
      <c r="BP29" s="156">
        <v>255.75</v>
      </c>
      <c r="BQ29" s="56">
        <v>1</v>
      </c>
      <c r="BR29" s="56">
        <v>255.75</v>
      </c>
      <c r="BS29" s="56">
        <v>1</v>
      </c>
      <c r="BT29" s="56">
        <v>0</v>
      </c>
      <c r="BU29" s="56">
        <v>0</v>
      </c>
      <c r="BV29" s="62" t="s">
        <v>720</v>
      </c>
      <c r="BW29" s="56" t="s">
        <v>588</v>
      </c>
      <c r="BX29" s="56" t="s">
        <v>484</v>
      </c>
      <c r="BY29" s="56" t="s">
        <v>605</v>
      </c>
      <c r="BZ29" s="56" t="s">
        <v>721</v>
      </c>
      <c r="CA29" s="56" t="s">
        <v>722</v>
      </c>
      <c r="CB29" s="56" t="s">
        <v>723</v>
      </c>
      <c r="CC29" s="152">
        <v>57.32</v>
      </c>
      <c r="CD29" s="152">
        <v>37.86</v>
      </c>
      <c r="CE29" s="147">
        <v>6.666666666666667</v>
      </c>
      <c r="CF29" s="146" t="s">
        <v>724</v>
      </c>
      <c r="CG29" s="146" t="s">
        <v>725</v>
      </c>
      <c r="CH29" s="56">
        <v>0</v>
      </c>
      <c r="CI29" s="56">
        <v>0</v>
      </c>
      <c r="CJ29" s="60">
        <v>0</v>
      </c>
      <c r="CK29" s="61">
        <v>0</v>
      </c>
      <c r="CL29" s="56">
        <v>0</v>
      </c>
      <c r="CM29" s="56">
        <v>0</v>
      </c>
      <c r="CN29" s="149">
        <v>52.465897166841557</v>
      </c>
      <c r="CO29" s="156">
        <v>1</v>
      </c>
      <c r="CP29" s="56">
        <v>0</v>
      </c>
      <c r="CQ29" s="56">
        <v>0</v>
      </c>
      <c r="CR29" s="56">
        <v>0</v>
      </c>
      <c r="CS29" s="56">
        <v>0</v>
      </c>
      <c r="CT29" s="56">
        <v>0</v>
      </c>
      <c r="CU29" s="56">
        <v>0</v>
      </c>
      <c r="CV29" s="56">
        <v>0</v>
      </c>
      <c r="CW29" s="56">
        <v>0</v>
      </c>
      <c r="CX29" s="56">
        <v>0</v>
      </c>
      <c r="CY29" s="56">
        <v>0</v>
      </c>
      <c r="CZ29" s="56">
        <v>0</v>
      </c>
      <c r="DA29" s="56">
        <v>0</v>
      </c>
      <c r="DB29" s="60">
        <v>0</v>
      </c>
      <c r="DC29" s="61">
        <v>0</v>
      </c>
      <c r="DD29" s="152">
        <v>103.06</v>
      </c>
      <c r="DE29" s="152">
        <v>73.67</v>
      </c>
      <c r="DF29" s="147">
        <v>1.942397856664434</v>
      </c>
      <c r="DG29" s="148">
        <v>1.4065639651707971</v>
      </c>
      <c r="DH29" s="149">
        <v>47.824007651841228</v>
      </c>
      <c r="DI29" s="56">
        <v>1</v>
      </c>
      <c r="DJ29" s="149">
        <v>95.648015303682456</v>
      </c>
      <c r="DK29" s="56">
        <v>2</v>
      </c>
      <c r="DL29" s="56">
        <v>0</v>
      </c>
      <c r="DM29" s="56">
        <v>0</v>
      </c>
      <c r="DN29" s="56">
        <v>0</v>
      </c>
      <c r="DO29" s="56">
        <v>0</v>
      </c>
      <c r="DP29" s="149">
        <v>49.677098857426728</v>
      </c>
      <c r="DQ29" s="156">
        <v>1</v>
      </c>
      <c r="DR29" s="56">
        <v>0</v>
      </c>
      <c r="DS29" s="56">
        <v>0</v>
      </c>
      <c r="DT29" s="56">
        <v>0</v>
      </c>
      <c r="DU29" s="56">
        <v>0</v>
      </c>
      <c r="DV29" s="149">
        <v>49.677098857426728</v>
      </c>
      <c r="DW29" s="156">
        <v>1</v>
      </c>
      <c r="DX29" s="56">
        <v>0</v>
      </c>
      <c r="DY29" s="56">
        <v>0</v>
      </c>
      <c r="DZ29" s="62">
        <v>6.1050061050061046</v>
      </c>
      <c r="EA29" s="63">
        <v>5</v>
      </c>
      <c r="EB29" s="62">
        <v>71.764705882352942</v>
      </c>
      <c r="EC29" s="63">
        <v>61</v>
      </c>
      <c r="ED29" s="60">
        <v>0</v>
      </c>
      <c r="EE29" s="61">
        <v>0</v>
      </c>
      <c r="EF29" s="154">
        <v>106.4</v>
      </c>
      <c r="EG29" s="154">
        <v>68.06</v>
      </c>
      <c r="EH29" s="107">
        <v>2.4193548387096775</v>
      </c>
      <c r="EI29" s="148">
        <v>2.7777777777777777</v>
      </c>
      <c r="EJ29" s="56" t="s">
        <v>726</v>
      </c>
      <c r="EK29" s="56" t="s">
        <v>727</v>
      </c>
      <c r="EL29" s="154">
        <v>86.53</v>
      </c>
      <c r="EM29" s="154">
        <v>40.85</v>
      </c>
      <c r="EN29" s="147">
        <v>1.0204081632653061</v>
      </c>
      <c r="EO29" s="148">
        <v>0.25510204081632654</v>
      </c>
      <c r="EP29" s="56">
        <v>0</v>
      </c>
      <c r="EQ29" s="56">
        <v>0</v>
      </c>
      <c r="ER29" s="149">
        <v>149.03129657228018</v>
      </c>
      <c r="ES29" s="156">
        <v>3</v>
      </c>
      <c r="ET29" s="149">
        <v>49.677098857426728</v>
      </c>
      <c r="EU29" s="156">
        <v>1</v>
      </c>
      <c r="EV29" s="56">
        <v>0</v>
      </c>
      <c r="EW29" s="56">
        <v>0</v>
      </c>
      <c r="EX29" s="56">
        <v>0</v>
      </c>
      <c r="EY29" s="62">
        <v>65.637065637065632</v>
      </c>
      <c r="EZ29" s="72">
        <v>51</v>
      </c>
      <c r="FA29" s="62">
        <v>63.247863247863243</v>
      </c>
      <c r="FB29" s="61">
        <v>37</v>
      </c>
      <c r="FC29" s="56">
        <v>0</v>
      </c>
      <c r="FD29" s="56">
        <v>0</v>
      </c>
      <c r="FE29" s="149">
        <v>30.703101013202335</v>
      </c>
      <c r="FF29" s="156">
        <v>1</v>
      </c>
      <c r="FG29" s="56">
        <v>0</v>
      </c>
      <c r="FH29" s="56">
        <v>0</v>
      </c>
      <c r="FI29" s="149">
        <v>0</v>
      </c>
      <c r="FJ29" s="156">
        <v>0</v>
      </c>
      <c r="FK29" s="149">
        <v>30.703101013202335</v>
      </c>
      <c r="FL29" s="156">
        <v>1</v>
      </c>
      <c r="FM29" s="56">
        <v>0</v>
      </c>
      <c r="FN29" s="56">
        <v>0</v>
      </c>
      <c r="FO29" s="150">
        <v>92.109303039606999</v>
      </c>
      <c r="FP29" s="155">
        <v>3</v>
      </c>
      <c r="FQ29" s="56">
        <v>0</v>
      </c>
      <c r="FR29" s="56">
        <v>0</v>
      </c>
      <c r="FS29" s="60">
        <v>9.3457943925233646</v>
      </c>
      <c r="FT29" s="61">
        <v>7</v>
      </c>
      <c r="FU29" s="60">
        <v>1.4144271570014144</v>
      </c>
      <c r="FV29" s="61">
        <v>1</v>
      </c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4"/>
      <c r="OS29" s="4"/>
      <c r="OT29" s="4"/>
    </row>
    <row r="30" spans="1:410">
      <c r="A30" s="96" t="s">
        <v>728</v>
      </c>
      <c r="B30" s="56" t="s">
        <v>729</v>
      </c>
      <c r="C30" s="96" t="s">
        <v>730</v>
      </c>
      <c r="D30" s="74">
        <v>6</v>
      </c>
      <c r="E30" s="67">
        <v>2015</v>
      </c>
      <c r="F30" s="106">
        <v>64.310853340410191</v>
      </c>
      <c r="G30" s="141">
        <v>4595</v>
      </c>
      <c r="H30" s="67">
        <v>3073</v>
      </c>
      <c r="I30" s="67">
        <v>1522</v>
      </c>
      <c r="J30" s="106">
        <v>9.8922957500485165</v>
      </c>
      <c r="K30" s="67">
        <v>2039</v>
      </c>
      <c r="L30" s="107">
        <v>94.080632474840158</v>
      </c>
      <c r="M30" s="78">
        <v>3047</v>
      </c>
      <c r="N30" s="67">
        <v>452</v>
      </c>
      <c r="O30" s="67">
        <v>232</v>
      </c>
      <c r="P30" s="67">
        <v>220</v>
      </c>
      <c r="Q30" s="78">
        <v>539</v>
      </c>
      <c r="R30" s="78">
        <v>263</v>
      </c>
      <c r="S30" s="78">
        <v>276</v>
      </c>
      <c r="T30" s="67">
        <v>423</v>
      </c>
      <c r="U30" s="67">
        <v>218</v>
      </c>
      <c r="V30" s="67">
        <v>205</v>
      </c>
      <c r="W30" s="78">
        <v>500</v>
      </c>
      <c r="X30" s="78">
        <v>242</v>
      </c>
      <c r="Y30" s="78">
        <v>258</v>
      </c>
      <c r="Z30" s="67">
        <v>413</v>
      </c>
      <c r="AA30" s="67">
        <v>213</v>
      </c>
      <c r="AB30" s="67">
        <v>200</v>
      </c>
      <c r="AC30" s="78">
        <v>515</v>
      </c>
      <c r="AD30" s="78">
        <v>249</v>
      </c>
      <c r="AE30" s="78">
        <v>266</v>
      </c>
      <c r="AF30" s="67">
        <v>443</v>
      </c>
      <c r="AG30" s="67">
        <v>228</v>
      </c>
      <c r="AH30" s="67">
        <v>215</v>
      </c>
      <c r="AI30" s="78">
        <v>764</v>
      </c>
      <c r="AJ30" s="78">
        <v>371</v>
      </c>
      <c r="AK30" s="78">
        <v>393</v>
      </c>
      <c r="AL30" s="67">
        <v>424</v>
      </c>
      <c r="AM30" s="67">
        <v>218</v>
      </c>
      <c r="AN30" s="67">
        <v>206</v>
      </c>
      <c r="AO30" s="67">
        <v>387</v>
      </c>
      <c r="AP30" s="67">
        <v>198</v>
      </c>
      <c r="AQ30" s="67">
        <v>189</v>
      </c>
      <c r="AR30" s="56" t="s">
        <v>428</v>
      </c>
      <c r="AS30" s="56"/>
      <c r="AT30" s="56" t="s">
        <v>428</v>
      </c>
      <c r="AU30" s="144">
        <v>51</v>
      </c>
      <c r="AV30" s="144">
        <v>0</v>
      </c>
      <c r="AW30" s="144">
        <v>39</v>
      </c>
      <c r="AX30" s="59">
        <v>0</v>
      </c>
      <c r="AY30" s="59">
        <v>0</v>
      </c>
      <c r="AZ30" s="60">
        <v>2.0415107179312688</v>
      </c>
      <c r="BA30" s="61">
        <v>6</v>
      </c>
      <c r="BB30" s="62">
        <v>0</v>
      </c>
      <c r="BC30" s="63">
        <v>0</v>
      </c>
      <c r="BD30" s="68">
        <v>0</v>
      </c>
      <c r="BE30" s="69">
        <v>0</v>
      </c>
      <c r="BF30" s="60">
        <v>9.0395480225988702</v>
      </c>
      <c r="BG30" s="61">
        <v>32</v>
      </c>
      <c r="BH30" s="60">
        <v>4.2553191489361701</v>
      </c>
      <c r="BI30" s="61">
        <v>2</v>
      </c>
      <c r="BJ30" s="64">
        <v>0</v>
      </c>
      <c r="BK30" s="65">
        <v>0</v>
      </c>
      <c r="BL30" s="62">
        <v>0</v>
      </c>
      <c r="BM30" s="65">
        <v>0</v>
      </c>
      <c r="BN30" s="56">
        <v>0</v>
      </c>
      <c r="BO30" s="56">
        <v>0</v>
      </c>
      <c r="BP30" s="1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76" t="s">
        <v>731</v>
      </c>
      <c r="BW30" s="56" t="s">
        <v>732</v>
      </c>
      <c r="BX30" s="56" t="s">
        <v>732</v>
      </c>
      <c r="BY30" s="56" t="s">
        <v>732</v>
      </c>
      <c r="BZ30" s="56" t="s">
        <v>733</v>
      </c>
      <c r="CA30" s="56" t="s">
        <v>550</v>
      </c>
      <c r="CB30" s="56" t="s">
        <v>733</v>
      </c>
      <c r="CC30" s="145">
        <v>64.37</v>
      </c>
      <c r="CD30" s="145">
        <v>57.46</v>
      </c>
      <c r="CE30" s="147">
        <v>0</v>
      </c>
      <c r="CF30" s="153" t="s">
        <v>734</v>
      </c>
      <c r="CG30" s="153" t="s">
        <v>735</v>
      </c>
      <c r="CH30" s="56">
        <v>0</v>
      </c>
      <c r="CI30" s="56">
        <v>0</v>
      </c>
      <c r="CJ30" s="60">
        <v>0</v>
      </c>
      <c r="CK30" s="61">
        <v>0</v>
      </c>
      <c r="CL30" s="56">
        <v>0</v>
      </c>
      <c r="CM30" s="56">
        <v>0</v>
      </c>
      <c r="CN30" s="149">
        <v>0</v>
      </c>
      <c r="CO30" s="1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60">
        <v>0.3447087211306446</v>
      </c>
      <c r="DC30" s="61">
        <v>1</v>
      </c>
      <c r="DD30" s="145">
        <v>100.95</v>
      </c>
      <c r="DE30" s="145">
        <v>76.12</v>
      </c>
      <c r="DF30" s="147">
        <v>4.5092838196286467</v>
      </c>
      <c r="DG30" s="148">
        <v>0.53050397877984079</v>
      </c>
      <c r="DH30" s="56">
        <v>0</v>
      </c>
      <c r="DI30" s="56">
        <v>0</v>
      </c>
      <c r="DJ30" s="149">
        <v>0</v>
      </c>
      <c r="DK30" s="56">
        <v>0</v>
      </c>
      <c r="DL30" s="56">
        <v>0</v>
      </c>
      <c r="DM30" s="56">
        <v>0</v>
      </c>
      <c r="DN30" s="56">
        <v>0</v>
      </c>
      <c r="DO30" s="56">
        <v>0</v>
      </c>
      <c r="DP30" s="149">
        <v>0</v>
      </c>
      <c r="DQ30" s="156">
        <v>0</v>
      </c>
      <c r="DR30" s="56">
        <v>0</v>
      </c>
      <c r="DS30" s="56">
        <v>0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62">
        <v>15</v>
      </c>
      <c r="EA30" s="63">
        <v>3</v>
      </c>
      <c r="EB30" s="62">
        <v>32.558139534883722</v>
      </c>
      <c r="EC30" s="63">
        <v>7</v>
      </c>
      <c r="ED30" s="60">
        <v>2.3434884499497821</v>
      </c>
      <c r="EE30" s="61">
        <v>7</v>
      </c>
      <c r="EF30" s="143">
        <v>99.09</v>
      </c>
      <c r="EG30" s="143">
        <v>61.82</v>
      </c>
      <c r="EH30" s="107">
        <v>4.1509433962264151</v>
      </c>
      <c r="EI30" s="148">
        <v>0.75471698113207553</v>
      </c>
      <c r="EJ30" s="56" t="s">
        <v>736</v>
      </c>
      <c r="EK30" s="56" t="s">
        <v>737</v>
      </c>
      <c r="EL30" s="143">
        <v>84.65</v>
      </c>
      <c r="EM30" s="143">
        <v>38.07</v>
      </c>
      <c r="EN30" s="147">
        <v>1.9417475728155338</v>
      </c>
      <c r="EO30" s="148">
        <v>0</v>
      </c>
      <c r="EP30" s="56">
        <v>0</v>
      </c>
      <c r="EQ30" s="56">
        <v>0</v>
      </c>
      <c r="ER30" s="158">
        <v>0</v>
      </c>
      <c r="ES30" s="156">
        <v>0</v>
      </c>
      <c r="ET30" s="158">
        <v>0</v>
      </c>
      <c r="EU30" s="156">
        <v>0</v>
      </c>
      <c r="EV30" s="56">
        <v>0</v>
      </c>
      <c r="EW30" s="56">
        <v>0</v>
      </c>
      <c r="EX30" s="56">
        <v>0</v>
      </c>
      <c r="EY30" s="62">
        <v>77.669902912621353</v>
      </c>
      <c r="EZ30" s="61">
        <v>16</v>
      </c>
      <c r="FA30" s="62">
        <v>42.328042328042329</v>
      </c>
      <c r="FB30" s="61">
        <v>8</v>
      </c>
      <c r="FC30" s="149">
        <v>108.8139281828074</v>
      </c>
      <c r="FD30" s="156">
        <v>1</v>
      </c>
      <c r="FE30" s="149">
        <v>0</v>
      </c>
      <c r="FF30" s="156">
        <v>0</v>
      </c>
      <c r="FG30" s="56">
        <v>0</v>
      </c>
      <c r="FH30" s="56">
        <v>0</v>
      </c>
      <c r="FI30" s="149">
        <v>0</v>
      </c>
      <c r="FJ30" s="156">
        <v>0</v>
      </c>
      <c r="FK30" s="149">
        <v>108.8139281828074</v>
      </c>
      <c r="FL30" s="156">
        <v>1</v>
      </c>
      <c r="FM30" s="56">
        <v>0</v>
      </c>
      <c r="FN30" s="56">
        <v>0</v>
      </c>
      <c r="FO30" s="150">
        <v>0</v>
      </c>
      <c r="FP30" s="56">
        <v>0</v>
      </c>
      <c r="FQ30" s="56">
        <v>0</v>
      </c>
      <c r="FR30" s="56">
        <v>0</v>
      </c>
      <c r="FS30" s="60">
        <v>1.3454423141607803</v>
      </c>
      <c r="FT30" s="61">
        <v>4</v>
      </c>
      <c r="FU30" s="60">
        <v>2.9520295202952029</v>
      </c>
      <c r="FV30" s="61">
        <v>8</v>
      </c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71"/>
      <c r="NS30" s="71"/>
      <c r="NT30" s="71"/>
      <c r="NU30" s="71"/>
      <c r="NV30" s="71"/>
      <c r="NW30" s="71"/>
      <c r="NX30" s="71"/>
      <c r="NY30" s="71"/>
      <c r="NZ30" s="71"/>
      <c r="OA30" s="71"/>
      <c r="OB30" s="71"/>
      <c r="OC30" s="71"/>
      <c r="OD30" s="71"/>
      <c r="OE30" s="71"/>
      <c r="OF30" s="71"/>
      <c r="OG30" s="71"/>
      <c r="OH30" s="71"/>
      <c r="OI30" s="71"/>
      <c r="OJ30" s="71"/>
      <c r="OK30" s="71"/>
      <c r="OL30" s="71"/>
      <c r="OM30" s="71"/>
      <c r="ON30" s="71"/>
      <c r="OO30" s="71"/>
      <c r="OP30" s="71"/>
      <c r="OQ30" s="71"/>
      <c r="OR30" s="4"/>
      <c r="OS30" s="4"/>
      <c r="OT30" s="4"/>
    </row>
    <row r="31" spans="1:410">
      <c r="A31" s="96" t="s">
        <v>738</v>
      </c>
      <c r="B31" s="56" t="s">
        <v>739</v>
      </c>
      <c r="C31" s="96" t="s">
        <v>466</v>
      </c>
      <c r="D31" s="74">
        <v>6</v>
      </c>
      <c r="E31" s="67">
        <v>2015</v>
      </c>
      <c r="F31" s="106">
        <v>65.630386746275747</v>
      </c>
      <c r="G31" s="141">
        <v>5362</v>
      </c>
      <c r="H31" s="67">
        <v>2967</v>
      </c>
      <c r="I31" s="67">
        <v>2395</v>
      </c>
      <c r="J31" s="106">
        <v>13.04</v>
      </c>
      <c r="K31" s="67">
        <v>699</v>
      </c>
      <c r="L31" s="56">
        <v>68.56</v>
      </c>
      <c r="M31" s="78">
        <v>3676</v>
      </c>
      <c r="N31" s="67">
        <v>442</v>
      </c>
      <c r="O31" s="67">
        <v>228</v>
      </c>
      <c r="P31" s="67">
        <v>214</v>
      </c>
      <c r="Q31" s="78">
        <v>536</v>
      </c>
      <c r="R31" s="78">
        <v>258</v>
      </c>
      <c r="S31" s="78">
        <v>278</v>
      </c>
      <c r="T31" s="67">
        <v>476</v>
      </c>
      <c r="U31" s="67">
        <v>253</v>
      </c>
      <c r="V31" s="67">
        <v>223</v>
      </c>
      <c r="W31" s="78">
        <v>573</v>
      </c>
      <c r="X31" s="78">
        <v>267</v>
      </c>
      <c r="Y31" s="78">
        <v>306</v>
      </c>
      <c r="Z31" s="67">
        <v>461</v>
      </c>
      <c r="AA31" s="67">
        <v>250</v>
      </c>
      <c r="AB31" s="67">
        <v>211</v>
      </c>
      <c r="AC31" s="78">
        <v>519</v>
      </c>
      <c r="AD31" s="78">
        <v>236</v>
      </c>
      <c r="AE31" s="78">
        <v>283</v>
      </c>
      <c r="AF31" s="67">
        <v>410</v>
      </c>
      <c r="AG31" s="67">
        <v>223</v>
      </c>
      <c r="AH31" s="67">
        <v>187</v>
      </c>
      <c r="AI31" s="78">
        <v>710</v>
      </c>
      <c r="AJ31" s="78">
        <v>327</v>
      </c>
      <c r="AK31" s="78">
        <v>383</v>
      </c>
      <c r="AL31" s="67">
        <v>394</v>
      </c>
      <c r="AM31" s="67">
        <v>213</v>
      </c>
      <c r="AN31" s="67">
        <v>181</v>
      </c>
      <c r="AO31" s="67">
        <v>370</v>
      </c>
      <c r="AP31" s="67">
        <v>196</v>
      </c>
      <c r="AQ31" s="67">
        <v>174</v>
      </c>
      <c r="AR31" s="56" t="s">
        <v>428</v>
      </c>
      <c r="AS31" s="56"/>
      <c r="AT31" s="56" t="s">
        <v>428</v>
      </c>
      <c r="AU31" s="151">
        <v>286</v>
      </c>
      <c r="AV31" s="151">
        <v>0</v>
      </c>
      <c r="AW31" s="151">
        <v>22</v>
      </c>
      <c r="AX31" s="59">
        <v>0</v>
      </c>
      <c r="AY31" s="59">
        <v>0</v>
      </c>
      <c r="AZ31" s="60">
        <v>0.58207217694994173</v>
      </c>
      <c r="BA31" s="61">
        <v>1</v>
      </c>
      <c r="BB31" s="62">
        <v>0</v>
      </c>
      <c r="BC31" s="63">
        <v>0</v>
      </c>
      <c r="BD31" s="68">
        <v>0</v>
      </c>
      <c r="BE31" s="69">
        <v>0</v>
      </c>
      <c r="BF31" s="60">
        <v>3</v>
      </c>
      <c r="BG31" s="61">
        <v>6</v>
      </c>
      <c r="BH31" s="60">
        <v>3.225806451612903</v>
      </c>
      <c r="BI31" s="61">
        <v>1</v>
      </c>
      <c r="BJ31" s="64">
        <v>0</v>
      </c>
      <c r="BK31" s="65">
        <v>0</v>
      </c>
      <c r="BL31" s="62">
        <v>0</v>
      </c>
      <c r="BM31" s="65">
        <v>0</v>
      </c>
      <c r="BN31" s="56">
        <v>0</v>
      </c>
      <c r="BO31" s="56">
        <v>0</v>
      </c>
      <c r="BP31" s="1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62" t="s">
        <v>740</v>
      </c>
      <c r="BW31" s="56" t="s">
        <v>517</v>
      </c>
      <c r="BX31" s="62" t="s">
        <v>624</v>
      </c>
      <c r="BY31" s="56" t="s">
        <v>517</v>
      </c>
      <c r="BZ31" s="62" t="s">
        <v>741</v>
      </c>
      <c r="CA31" s="56" t="s">
        <v>742</v>
      </c>
      <c r="CB31" s="56" t="s">
        <v>741</v>
      </c>
      <c r="CC31" s="152">
        <v>80.84</v>
      </c>
      <c r="CD31" s="152">
        <v>62.77</v>
      </c>
      <c r="CE31" s="147">
        <v>10</v>
      </c>
      <c r="CF31" s="146" t="s">
        <v>743</v>
      </c>
      <c r="CG31" s="146" t="s">
        <v>744</v>
      </c>
      <c r="CH31" s="56">
        <v>0</v>
      </c>
      <c r="CI31" s="56">
        <v>0</v>
      </c>
      <c r="CJ31" s="60">
        <v>0</v>
      </c>
      <c r="CK31" s="61">
        <v>0</v>
      </c>
      <c r="CL31" s="56">
        <v>0</v>
      </c>
      <c r="CM31" s="56">
        <v>0</v>
      </c>
      <c r="CN31" s="149">
        <v>0</v>
      </c>
      <c r="CO31" s="156"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60">
        <v>0</v>
      </c>
      <c r="DC31" s="61">
        <v>0</v>
      </c>
      <c r="DD31" s="152">
        <v>89.34</v>
      </c>
      <c r="DE31" s="152">
        <v>72.849999999999994</v>
      </c>
      <c r="DF31" s="147">
        <v>2.7363184079601992</v>
      </c>
      <c r="DG31" s="148">
        <v>1.2437810945273633</v>
      </c>
      <c r="DH31" s="56">
        <v>0</v>
      </c>
      <c r="DI31" s="56">
        <v>0</v>
      </c>
      <c r="DJ31" s="149">
        <v>0</v>
      </c>
      <c r="DK31" s="56">
        <v>0</v>
      </c>
      <c r="DL31" s="56">
        <v>0</v>
      </c>
      <c r="DM31" s="56">
        <v>0</v>
      </c>
      <c r="DN31" s="56">
        <v>0</v>
      </c>
      <c r="DO31" s="56">
        <v>0</v>
      </c>
      <c r="DP31" s="149">
        <v>0</v>
      </c>
      <c r="DQ31" s="1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156">
        <v>0</v>
      </c>
      <c r="DX31" s="56">
        <v>0</v>
      </c>
      <c r="DY31" s="56">
        <v>0</v>
      </c>
      <c r="DZ31" s="62">
        <v>4.7393364928909953</v>
      </c>
      <c r="EA31" s="63">
        <v>1</v>
      </c>
      <c r="EB31" s="62">
        <v>42.780748663101605</v>
      </c>
      <c r="EC31" s="63">
        <v>8</v>
      </c>
      <c r="ED31" s="60">
        <v>1.2953367875647668</v>
      </c>
      <c r="EE31" s="61">
        <v>2</v>
      </c>
      <c r="EF31" s="154">
        <v>78.56</v>
      </c>
      <c r="EG31" s="154">
        <v>56.86</v>
      </c>
      <c r="EH31" s="107">
        <v>2.9090909090909092</v>
      </c>
      <c r="EI31" s="148">
        <v>0.36363636363636365</v>
      </c>
      <c r="EJ31" s="56" t="s">
        <v>745</v>
      </c>
      <c r="EK31" s="56" t="s">
        <v>746</v>
      </c>
      <c r="EL31" s="154">
        <v>67.260000000000005</v>
      </c>
      <c r="EM31" s="154">
        <v>42.25</v>
      </c>
      <c r="EN31" s="147">
        <v>1.098901098901099</v>
      </c>
      <c r="EO31" s="148">
        <v>0</v>
      </c>
      <c r="EP31" s="56">
        <v>0</v>
      </c>
      <c r="EQ31" s="56">
        <v>0</v>
      </c>
      <c r="ER31" s="158">
        <v>0</v>
      </c>
      <c r="ES31" s="156">
        <v>0</v>
      </c>
      <c r="ET31" s="158">
        <v>0</v>
      </c>
      <c r="EU31" s="156">
        <v>0</v>
      </c>
      <c r="EV31" s="56">
        <v>0</v>
      </c>
      <c r="EW31" s="56">
        <v>0</v>
      </c>
      <c r="EX31" s="56">
        <v>0</v>
      </c>
      <c r="EY31" s="62">
        <v>55.248618784530386</v>
      </c>
      <c r="EZ31" s="72">
        <v>10</v>
      </c>
      <c r="FA31" s="62">
        <v>34.482758620689651</v>
      </c>
      <c r="FB31" s="61">
        <v>6</v>
      </c>
      <c r="FC31" s="149">
        <v>116.55011655011656</v>
      </c>
      <c r="FD31" s="56">
        <v>1</v>
      </c>
      <c r="FE31" s="149">
        <v>0</v>
      </c>
      <c r="FF31" s="156">
        <v>0</v>
      </c>
      <c r="FG31" s="56">
        <v>0</v>
      </c>
      <c r="FH31" s="56">
        <v>0</v>
      </c>
      <c r="FI31" s="149">
        <v>0</v>
      </c>
      <c r="FJ31" s="156">
        <v>0</v>
      </c>
      <c r="FK31" s="56">
        <v>116.55</v>
      </c>
      <c r="FL31" s="156">
        <v>1</v>
      </c>
      <c r="FM31" s="56">
        <v>0</v>
      </c>
      <c r="FN31" s="56">
        <v>0</v>
      </c>
      <c r="FO31" s="150">
        <v>0</v>
      </c>
      <c r="FP31" s="56">
        <v>0</v>
      </c>
      <c r="FQ31" s="56">
        <v>0</v>
      </c>
      <c r="FR31" s="56">
        <v>0</v>
      </c>
      <c r="FS31" s="60">
        <v>1.984126984126984</v>
      </c>
      <c r="FT31" s="61">
        <v>3</v>
      </c>
      <c r="FU31" s="60">
        <v>5.6</v>
      </c>
      <c r="FV31" s="61">
        <v>7</v>
      </c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71"/>
      <c r="NS31" s="71"/>
      <c r="NT31" s="71"/>
      <c r="NU31" s="71"/>
      <c r="NV31" s="71"/>
      <c r="NW31" s="71"/>
      <c r="NX31" s="71"/>
      <c r="NY31" s="71"/>
      <c r="NZ31" s="71"/>
      <c r="OA31" s="71"/>
      <c r="OB31" s="71"/>
      <c r="OC31" s="71"/>
      <c r="OD31" s="71"/>
      <c r="OE31" s="71"/>
      <c r="OF31" s="71"/>
      <c r="OG31" s="71"/>
      <c r="OH31" s="71"/>
      <c r="OI31" s="71"/>
      <c r="OJ31" s="71"/>
      <c r="OK31" s="71"/>
      <c r="OL31" s="71"/>
      <c r="OM31" s="71"/>
      <c r="ON31" s="71"/>
      <c r="OO31" s="71"/>
      <c r="OP31" s="71"/>
      <c r="OQ31" s="71"/>
      <c r="OR31" s="4"/>
      <c r="OS31" s="4"/>
      <c r="OT31" s="4"/>
    </row>
    <row r="32" spans="1:410">
      <c r="A32" s="96" t="s">
        <v>747</v>
      </c>
      <c r="B32" s="56" t="s">
        <v>748</v>
      </c>
      <c r="C32" s="96" t="s">
        <v>547</v>
      </c>
      <c r="D32" s="74">
        <v>6</v>
      </c>
      <c r="E32" s="67">
        <v>2015</v>
      </c>
      <c r="F32" s="106">
        <v>74.500369744999048</v>
      </c>
      <c r="G32" s="141">
        <v>55788</v>
      </c>
      <c r="H32" s="67">
        <v>42808</v>
      </c>
      <c r="I32" s="67">
        <v>12980</v>
      </c>
      <c r="J32" s="106">
        <v>6.1029879211697393</v>
      </c>
      <c r="K32" s="67">
        <v>1536</v>
      </c>
      <c r="L32" s="56">
        <v>44.61</v>
      </c>
      <c r="M32" s="78">
        <v>24886</v>
      </c>
      <c r="N32" s="67">
        <v>6846</v>
      </c>
      <c r="O32" s="67">
        <v>3501</v>
      </c>
      <c r="P32" s="67">
        <v>3345</v>
      </c>
      <c r="Q32" s="78">
        <v>8124</v>
      </c>
      <c r="R32" s="78">
        <v>3973</v>
      </c>
      <c r="S32" s="78">
        <v>4151</v>
      </c>
      <c r="T32" s="67">
        <v>6229</v>
      </c>
      <c r="U32" s="67">
        <v>3151</v>
      </c>
      <c r="V32" s="67">
        <v>3078</v>
      </c>
      <c r="W32" s="78">
        <v>7367</v>
      </c>
      <c r="X32" s="78">
        <v>3655</v>
      </c>
      <c r="Y32" s="78">
        <v>3712</v>
      </c>
      <c r="Z32" s="67">
        <v>6003</v>
      </c>
      <c r="AA32" s="67">
        <v>2999</v>
      </c>
      <c r="AB32" s="67">
        <v>3004</v>
      </c>
      <c r="AC32" s="78">
        <v>7121</v>
      </c>
      <c r="AD32" s="78">
        <v>3582</v>
      </c>
      <c r="AE32" s="78">
        <v>3539</v>
      </c>
      <c r="AF32" s="67">
        <v>5895</v>
      </c>
      <c r="AG32" s="67">
        <v>2913</v>
      </c>
      <c r="AH32" s="67">
        <v>2982</v>
      </c>
      <c r="AI32" s="78">
        <v>10173</v>
      </c>
      <c r="AJ32" s="78">
        <v>5202</v>
      </c>
      <c r="AK32" s="78">
        <v>4971</v>
      </c>
      <c r="AL32" s="67">
        <v>5808</v>
      </c>
      <c r="AM32" s="67">
        <v>2835</v>
      </c>
      <c r="AN32" s="67">
        <v>2973</v>
      </c>
      <c r="AO32" s="67">
        <v>4718</v>
      </c>
      <c r="AP32" s="67">
        <v>2290</v>
      </c>
      <c r="AQ32" s="67">
        <v>2428</v>
      </c>
      <c r="AR32" s="56" t="s">
        <v>428</v>
      </c>
      <c r="AS32" s="56"/>
      <c r="AT32" s="56" t="s">
        <v>428</v>
      </c>
      <c r="AU32" s="144">
        <v>1742</v>
      </c>
      <c r="AV32" s="144">
        <v>1</v>
      </c>
      <c r="AW32" s="144">
        <v>808</v>
      </c>
      <c r="AX32" s="59">
        <v>3.5</v>
      </c>
      <c r="AY32" s="59">
        <v>3</v>
      </c>
      <c r="AZ32" s="60">
        <v>0</v>
      </c>
      <c r="BA32" s="61">
        <v>0</v>
      </c>
      <c r="BB32" s="62">
        <v>118.06375442739079</v>
      </c>
      <c r="BC32" s="63">
        <v>1</v>
      </c>
      <c r="BD32" s="68">
        <v>14.607069821793747</v>
      </c>
      <c r="BE32" s="69">
        <v>1</v>
      </c>
      <c r="BF32" s="60">
        <v>4.4943820224719104</v>
      </c>
      <c r="BG32" s="61">
        <v>4</v>
      </c>
      <c r="BH32" s="60">
        <v>6.4935064935064926</v>
      </c>
      <c r="BI32" s="61">
        <v>55</v>
      </c>
      <c r="BJ32" s="64">
        <v>0</v>
      </c>
      <c r="BK32" s="65">
        <v>0</v>
      </c>
      <c r="BL32" s="62">
        <v>0</v>
      </c>
      <c r="BM32" s="65">
        <v>0</v>
      </c>
      <c r="BN32" s="56">
        <v>0</v>
      </c>
      <c r="BO32" s="56">
        <v>0</v>
      </c>
      <c r="BP32" s="149">
        <v>29.922202274087372</v>
      </c>
      <c r="BQ32" s="156">
        <v>2</v>
      </c>
      <c r="BR32" s="56">
        <v>0</v>
      </c>
      <c r="BS32" s="56">
        <v>0</v>
      </c>
      <c r="BT32" s="149">
        <v>29.922202274087372</v>
      </c>
      <c r="BU32" s="156">
        <v>2</v>
      </c>
      <c r="BV32" s="62" t="s">
        <v>749</v>
      </c>
      <c r="BW32" s="56" t="s">
        <v>458</v>
      </c>
      <c r="BX32" s="62" t="s">
        <v>750</v>
      </c>
      <c r="BY32" s="56" t="s">
        <v>458</v>
      </c>
      <c r="BZ32" s="62" t="s">
        <v>751</v>
      </c>
      <c r="CA32" s="62" t="s">
        <v>752</v>
      </c>
      <c r="CB32" s="56" t="s">
        <v>751</v>
      </c>
      <c r="CC32" s="145">
        <v>71.900000000000006</v>
      </c>
      <c r="CD32" s="145">
        <v>50.93</v>
      </c>
      <c r="CE32" s="147">
        <v>15.909090909090908</v>
      </c>
      <c r="CF32" s="153" t="s">
        <v>753</v>
      </c>
      <c r="CG32" s="153" t="s">
        <v>754</v>
      </c>
      <c r="CH32" s="56">
        <v>0</v>
      </c>
      <c r="CI32" s="56">
        <v>0</v>
      </c>
      <c r="CJ32" s="60">
        <v>0.32107882485150102</v>
      </c>
      <c r="CK32" s="61">
        <v>2</v>
      </c>
      <c r="CL32" s="56">
        <v>0</v>
      </c>
      <c r="CM32" s="56">
        <v>0</v>
      </c>
      <c r="CN32" s="149">
        <v>0</v>
      </c>
      <c r="CO32" s="156"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60">
        <v>0</v>
      </c>
      <c r="DC32" s="61">
        <v>0</v>
      </c>
      <c r="DD32" s="145">
        <v>122.51</v>
      </c>
      <c r="DE32" s="145">
        <v>84.79</v>
      </c>
      <c r="DF32" s="147">
        <v>3.1328111981336439</v>
      </c>
      <c r="DG32" s="148">
        <v>2.4662556240626561</v>
      </c>
      <c r="DH32" s="56">
        <v>0</v>
      </c>
      <c r="DI32" s="56">
        <v>0</v>
      </c>
      <c r="DJ32" s="149">
        <v>27.148092846477532</v>
      </c>
      <c r="DK32" s="56">
        <v>2</v>
      </c>
      <c r="DL32" s="56">
        <v>0</v>
      </c>
      <c r="DM32" s="56">
        <v>0</v>
      </c>
      <c r="DN32" s="56">
        <v>0</v>
      </c>
      <c r="DO32" s="56">
        <v>0</v>
      </c>
      <c r="DP32" s="149">
        <v>14.042971492767871</v>
      </c>
      <c r="DQ32" s="156">
        <v>1</v>
      </c>
      <c r="DR32" s="56">
        <v>0</v>
      </c>
      <c r="DS32" s="56">
        <v>0</v>
      </c>
      <c r="DT32" s="149">
        <v>14.042971492767871</v>
      </c>
      <c r="DU32" s="156">
        <v>1</v>
      </c>
      <c r="DV32" s="56">
        <v>0</v>
      </c>
      <c r="DW32" s="56">
        <v>0</v>
      </c>
      <c r="DX32" s="56">
        <v>0</v>
      </c>
      <c r="DY32" s="56">
        <v>0</v>
      </c>
      <c r="DZ32" s="62">
        <v>7.989347536617843</v>
      </c>
      <c r="EA32" s="63">
        <v>24</v>
      </c>
      <c r="EB32" s="62">
        <v>87.525150905432596</v>
      </c>
      <c r="EC32" s="63">
        <v>261</v>
      </c>
      <c r="ED32" s="60">
        <v>1.0548523206751055</v>
      </c>
      <c r="EE32" s="61">
        <v>1</v>
      </c>
      <c r="EF32" s="143">
        <v>124.45</v>
      </c>
      <c r="EG32" s="143">
        <v>71.930000000000007</v>
      </c>
      <c r="EH32" s="107">
        <v>2.6818906001062137</v>
      </c>
      <c r="EI32" s="148">
        <v>4.2219861922464155</v>
      </c>
      <c r="EJ32" s="56" t="s">
        <v>755</v>
      </c>
      <c r="EK32" s="56" t="s">
        <v>756</v>
      </c>
      <c r="EL32" s="143">
        <v>82.71</v>
      </c>
      <c r="EM32" s="143">
        <v>28.71</v>
      </c>
      <c r="EN32" s="147">
        <v>1.910828025477707</v>
      </c>
      <c r="EO32" s="148">
        <v>0.743099787685775</v>
      </c>
      <c r="EP32" s="56">
        <v>0</v>
      </c>
      <c r="EQ32" s="56">
        <v>0</v>
      </c>
      <c r="ER32" s="149">
        <v>14.042971492767871</v>
      </c>
      <c r="ES32" s="156">
        <v>1</v>
      </c>
      <c r="ET32" s="158">
        <v>0</v>
      </c>
      <c r="EU32" s="156">
        <v>0</v>
      </c>
      <c r="EV32" s="56">
        <v>0</v>
      </c>
      <c r="EW32" s="56">
        <v>0</v>
      </c>
      <c r="EX32" s="56">
        <v>2</v>
      </c>
      <c r="EY32" s="62">
        <v>90.144635048772273</v>
      </c>
      <c r="EZ32" s="61">
        <v>268</v>
      </c>
      <c r="FA32" s="62">
        <v>86.490939044481067</v>
      </c>
      <c r="FB32" s="61">
        <v>210</v>
      </c>
      <c r="FC32" s="149">
        <v>16.669444907484582</v>
      </c>
      <c r="FD32" s="156">
        <v>2</v>
      </c>
      <c r="FE32" s="149">
        <v>58.343057176196027</v>
      </c>
      <c r="FF32" s="156">
        <v>7</v>
      </c>
      <c r="FG32" s="56">
        <v>0</v>
      </c>
      <c r="FH32" s="56">
        <v>0</v>
      </c>
      <c r="FI32" s="149">
        <v>8.334722453742291</v>
      </c>
      <c r="FJ32" s="156">
        <v>1</v>
      </c>
      <c r="FK32" s="149">
        <v>83.347224537422903</v>
      </c>
      <c r="FL32" s="156">
        <v>10</v>
      </c>
      <c r="FM32" s="149">
        <v>8.334722453742291</v>
      </c>
      <c r="FN32" s="156">
        <v>1</v>
      </c>
      <c r="FO32" s="150">
        <v>8.334722453742291</v>
      </c>
      <c r="FP32" s="56">
        <v>1</v>
      </c>
      <c r="FQ32" s="56">
        <v>0</v>
      </c>
      <c r="FR32" s="56">
        <v>0</v>
      </c>
      <c r="FS32" s="60">
        <v>0.98231827111984271</v>
      </c>
      <c r="FT32" s="61">
        <v>1</v>
      </c>
      <c r="FU32" s="60">
        <v>1.1890606420927465</v>
      </c>
      <c r="FV32" s="61">
        <v>1</v>
      </c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  <c r="NR32" s="71"/>
      <c r="NS32" s="71"/>
      <c r="NT32" s="71"/>
      <c r="NU32" s="71"/>
      <c r="NV32" s="71"/>
      <c r="NW32" s="71"/>
      <c r="NX32" s="71"/>
      <c r="NY32" s="71"/>
      <c r="NZ32" s="71"/>
      <c r="OA32" s="71"/>
      <c r="OB32" s="71"/>
      <c r="OC32" s="71"/>
      <c r="OD32" s="71"/>
      <c r="OE32" s="71"/>
      <c r="OF32" s="71"/>
      <c r="OG32" s="71"/>
      <c r="OH32" s="71"/>
      <c r="OI32" s="71"/>
      <c r="OJ32" s="71"/>
      <c r="OK32" s="71"/>
      <c r="OL32" s="71"/>
      <c r="OM32" s="71"/>
      <c r="ON32" s="71"/>
      <c r="OO32" s="71"/>
      <c r="OP32" s="71"/>
      <c r="OQ32" s="71"/>
      <c r="OR32" s="4"/>
      <c r="OS32" s="4"/>
      <c r="OT32" s="4"/>
    </row>
    <row r="33" spans="1:410">
      <c r="A33" s="96" t="s">
        <v>757</v>
      </c>
      <c r="B33" s="56" t="s">
        <v>758</v>
      </c>
      <c r="C33" s="96" t="s">
        <v>514</v>
      </c>
      <c r="D33" s="74">
        <v>6</v>
      </c>
      <c r="E33" s="67">
        <v>2015</v>
      </c>
      <c r="F33" s="106">
        <v>71.17043354210584</v>
      </c>
      <c r="G33" s="141">
        <v>3629</v>
      </c>
      <c r="H33" s="67">
        <v>2931</v>
      </c>
      <c r="I33" s="67">
        <v>698</v>
      </c>
      <c r="J33" s="106">
        <v>41.44</v>
      </c>
      <c r="K33" s="67">
        <v>1504</v>
      </c>
      <c r="L33" s="56">
        <v>43.68</v>
      </c>
      <c r="M33" s="78">
        <v>1858</v>
      </c>
      <c r="N33" s="67">
        <v>303</v>
      </c>
      <c r="O33" s="67">
        <v>153</v>
      </c>
      <c r="P33" s="67">
        <v>150</v>
      </c>
      <c r="Q33" s="78">
        <v>363</v>
      </c>
      <c r="R33" s="78">
        <v>180</v>
      </c>
      <c r="S33" s="78">
        <v>183</v>
      </c>
      <c r="T33" s="67">
        <v>300</v>
      </c>
      <c r="U33" s="67">
        <v>154</v>
      </c>
      <c r="V33" s="67">
        <v>146</v>
      </c>
      <c r="W33" s="78">
        <v>362</v>
      </c>
      <c r="X33" s="78">
        <v>174</v>
      </c>
      <c r="Y33" s="78">
        <v>188</v>
      </c>
      <c r="Z33" s="67">
        <v>303</v>
      </c>
      <c r="AA33" s="67">
        <v>159</v>
      </c>
      <c r="AB33" s="67">
        <v>144</v>
      </c>
      <c r="AC33" s="78">
        <v>346</v>
      </c>
      <c r="AD33" s="78">
        <v>163</v>
      </c>
      <c r="AE33" s="78">
        <v>183</v>
      </c>
      <c r="AF33" s="67">
        <v>281</v>
      </c>
      <c r="AG33" s="67">
        <v>150</v>
      </c>
      <c r="AH33" s="67">
        <v>131</v>
      </c>
      <c r="AI33" s="78">
        <v>562</v>
      </c>
      <c r="AJ33" s="78">
        <v>261</v>
      </c>
      <c r="AK33" s="78">
        <v>301</v>
      </c>
      <c r="AL33" s="67">
        <v>327</v>
      </c>
      <c r="AM33" s="67">
        <v>175</v>
      </c>
      <c r="AN33" s="67">
        <v>152</v>
      </c>
      <c r="AO33" s="67">
        <v>283</v>
      </c>
      <c r="AP33" s="67">
        <v>152</v>
      </c>
      <c r="AQ33" s="67">
        <v>131</v>
      </c>
      <c r="AR33" s="56" t="s">
        <v>428</v>
      </c>
      <c r="AS33" s="56"/>
      <c r="AT33" s="56" t="s">
        <v>428</v>
      </c>
      <c r="AU33" s="151">
        <v>95</v>
      </c>
      <c r="AV33" s="151">
        <v>0</v>
      </c>
      <c r="AW33" s="151">
        <v>16</v>
      </c>
      <c r="AX33" s="59">
        <v>0</v>
      </c>
      <c r="AY33" s="59">
        <v>0</v>
      </c>
      <c r="AZ33" s="60">
        <v>1.1668611435239205</v>
      </c>
      <c r="BA33" s="61">
        <v>5</v>
      </c>
      <c r="BB33" s="62">
        <v>0</v>
      </c>
      <c r="BC33" s="63">
        <v>0</v>
      </c>
      <c r="BD33" s="68">
        <v>0</v>
      </c>
      <c r="BE33" s="69">
        <v>0</v>
      </c>
      <c r="BF33" s="60">
        <v>11.009174311926607</v>
      </c>
      <c r="BG33" s="61">
        <v>60</v>
      </c>
      <c r="BH33" s="60">
        <v>11.538461538461538</v>
      </c>
      <c r="BI33" s="61">
        <v>3</v>
      </c>
      <c r="BJ33" s="64">
        <v>0</v>
      </c>
      <c r="BK33" s="65">
        <v>0</v>
      </c>
      <c r="BL33" s="62">
        <v>0</v>
      </c>
      <c r="BM33" s="65">
        <v>0</v>
      </c>
      <c r="BN33" s="56">
        <v>0</v>
      </c>
      <c r="BO33" s="56">
        <v>0</v>
      </c>
      <c r="BP33" s="1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62" t="s">
        <v>759</v>
      </c>
      <c r="BW33" s="56" t="s">
        <v>760</v>
      </c>
      <c r="BX33" s="62" t="s">
        <v>761</v>
      </c>
      <c r="BY33" s="56" t="s">
        <v>760</v>
      </c>
      <c r="BZ33" s="62" t="s">
        <v>645</v>
      </c>
      <c r="CA33" s="62" t="s">
        <v>762</v>
      </c>
      <c r="CB33" s="56" t="s">
        <v>645</v>
      </c>
      <c r="CC33" s="152">
        <v>78.319999999999993</v>
      </c>
      <c r="CD33" s="152">
        <v>63.32</v>
      </c>
      <c r="CE33" s="147">
        <v>37.5</v>
      </c>
      <c r="CF33" s="146" t="s">
        <v>763</v>
      </c>
      <c r="CG33" s="146" t="s">
        <v>764</v>
      </c>
      <c r="CH33" s="56">
        <v>0</v>
      </c>
      <c r="CI33" s="56">
        <v>0</v>
      </c>
      <c r="CJ33" s="60">
        <v>3.3333333333333335</v>
      </c>
      <c r="CK33" s="61">
        <v>1</v>
      </c>
      <c r="CL33" s="56">
        <v>0</v>
      </c>
      <c r="CM33" s="56">
        <v>0</v>
      </c>
      <c r="CN33" s="149">
        <v>0</v>
      </c>
      <c r="CO33" s="1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6">
        <v>0</v>
      </c>
      <c r="DA33" s="56">
        <v>0</v>
      </c>
      <c r="DB33" s="60">
        <v>0.49566294919454773</v>
      </c>
      <c r="DC33" s="61">
        <v>2</v>
      </c>
      <c r="DD33" s="152">
        <v>134.21</v>
      </c>
      <c r="DE33" s="152">
        <v>100</v>
      </c>
      <c r="DF33" s="147">
        <v>2.348993288590604</v>
      </c>
      <c r="DG33" s="148">
        <v>4.3624161073825505</v>
      </c>
      <c r="DH33" s="149">
        <v>276.24309392265189</v>
      </c>
      <c r="DI33" s="56">
        <v>1</v>
      </c>
      <c r="DJ33" s="149">
        <v>0</v>
      </c>
      <c r="DK33" s="56">
        <v>0</v>
      </c>
      <c r="DL33" s="56">
        <v>0</v>
      </c>
      <c r="DM33" s="56">
        <v>0</v>
      </c>
      <c r="DN33" s="56">
        <v>0</v>
      </c>
      <c r="DO33" s="56">
        <v>0</v>
      </c>
      <c r="DP33" s="149">
        <v>0</v>
      </c>
      <c r="DQ33" s="156">
        <v>0</v>
      </c>
      <c r="DR33" s="56">
        <v>0</v>
      </c>
      <c r="DS33" s="56">
        <v>0</v>
      </c>
      <c r="DT33" s="56">
        <v>0</v>
      </c>
      <c r="DU33" s="56">
        <v>0</v>
      </c>
      <c r="DV33" s="56">
        <v>0</v>
      </c>
      <c r="DW33" s="156">
        <v>0</v>
      </c>
      <c r="DX33" s="56">
        <v>0</v>
      </c>
      <c r="DY33" s="56">
        <v>0</v>
      </c>
      <c r="DZ33" s="62">
        <v>0</v>
      </c>
      <c r="EA33" s="63">
        <v>0</v>
      </c>
      <c r="EB33" s="62">
        <v>53.435114503816791</v>
      </c>
      <c r="EC33" s="63">
        <v>7</v>
      </c>
      <c r="ED33" s="60">
        <v>3.1676413255360623</v>
      </c>
      <c r="EE33" s="61">
        <v>13</v>
      </c>
      <c r="EF33" s="154">
        <v>128.09</v>
      </c>
      <c r="EG33" s="154">
        <v>76.45</v>
      </c>
      <c r="EH33" s="107">
        <v>3.0769230769230771</v>
      </c>
      <c r="EI33" s="148">
        <v>19.230769230769234</v>
      </c>
      <c r="EJ33" s="56" t="s">
        <v>765</v>
      </c>
      <c r="EK33" s="56" t="s">
        <v>766</v>
      </c>
      <c r="EL33" s="154">
        <v>91.89</v>
      </c>
      <c r="EM33" s="154">
        <v>36.93</v>
      </c>
      <c r="EN33" s="147">
        <v>1.1235955056179776</v>
      </c>
      <c r="EO33" s="148">
        <v>2.2471910112359552</v>
      </c>
      <c r="EP33" s="56">
        <v>0</v>
      </c>
      <c r="EQ33" s="56">
        <v>0</v>
      </c>
      <c r="ER33" s="158">
        <v>0</v>
      </c>
      <c r="ES33" s="156">
        <v>0</v>
      </c>
      <c r="ET33" s="158">
        <v>0</v>
      </c>
      <c r="EU33" s="156">
        <v>0</v>
      </c>
      <c r="EV33" s="56">
        <v>0</v>
      </c>
      <c r="EW33" s="56">
        <v>0</v>
      </c>
      <c r="EX33" s="56">
        <v>0</v>
      </c>
      <c r="EY33" s="62">
        <v>46.052631578947363</v>
      </c>
      <c r="EZ33" s="61">
        <v>7</v>
      </c>
      <c r="FA33" s="62">
        <v>45.801526717557252</v>
      </c>
      <c r="FB33" s="61">
        <v>6</v>
      </c>
      <c r="FC33" s="149">
        <v>0</v>
      </c>
      <c r="FD33" s="156">
        <v>0</v>
      </c>
      <c r="FE33" s="149">
        <v>0</v>
      </c>
      <c r="FF33" s="156">
        <v>0</v>
      </c>
      <c r="FG33" s="56">
        <v>0</v>
      </c>
      <c r="FH33" s="56">
        <v>0</v>
      </c>
      <c r="FI33" s="149">
        <v>0</v>
      </c>
      <c r="FJ33" s="156">
        <v>0</v>
      </c>
      <c r="FK33" s="149">
        <v>0</v>
      </c>
      <c r="FL33" s="156">
        <v>0</v>
      </c>
      <c r="FM33" s="56">
        <v>0</v>
      </c>
      <c r="FN33" s="56">
        <v>0</v>
      </c>
      <c r="FO33" s="150">
        <v>297.61904761904759</v>
      </c>
      <c r="FP33" s="56">
        <v>2</v>
      </c>
      <c r="FQ33" s="56">
        <v>0</v>
      </c>
      <c r="FR33" s="56">
        <v>0</v>
      </c>
      <c r="FS33" s="60">
        <v>2.4201355275895451</v>
      </c>
      <c r="FT33" s="61">
        <v>10</v>
      </c>
      <c r="FU33" s="60">
        <v>4.2016806722689077</v>
      </c>
      <c r="FV33" s="61">
        <v>15</v>
      </c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4"/>
      <c r="OS33" s="4"/>
      <c r="OT33" s="4"/>
    </row>
    <row r="34" spans="1:410">
      <c r="A34" s="96" t="s">
        <v>767</v>
      </c>
      <c r="B34" s="56" t="s">
        <v>768</v>
      </c>
      <c r="C34" s="96" t="s">
        <v>675</v>
      </c>
      <c r="D34" s="74">
        <v>5</v>
      </c>
      <c r="E34" s="67">
        <v>2015</v>
      </c>
      <c r="F34" s="106">
        <v>77.632834622142724</v>
      </c>
      <c r="G34" s="141">
        <v>112168</v>
      </c>
      <c r="H34" s="67">
        <v>92180</v>
      </c>
      <c r="I34" s="67">
        <v>19988</v>
      </c>
      <c r="J34" s="106">
        <v>20.007785619207876</v>
      </c>
      <c r="K34" s="67">
        <v>31866</v>
      </c>
      <c r="L34" s="56">
        <v>62.66</v>
      </c>
      <c r="M34" s="78">
        <v>70279</v>
      </c>
      <c r="N34" s="67">
        <v>12273</v>
      </c>
      <c r="O34" s="67">
        <v>6275</v>
      </c>
      <c r="P34" s="67">
        <v>5998</v>
      </c>
      <c r="Q34" s="78">
        <v>14619</v>
      </c>
      <c r="R34" s="78">
        <v>7152</v>
      </c>
      <c r="S34" s="78">
        <v>7467</v>
      </c>
      <c r="T34" s="67">
        <v>11518</v>
      </c>
      <c r="U34" s="67">
        <v>5840</v>
      </c>
      <c r="V34" s="67">
        <v>5678</v>
      </c>
      <c r="W34" s="78">
        <v>13684</v>
      </c>
      <c r="X34" s="78">
        <v>6759</v>
      </c>
      <c r="Y34" s="78">
        <v>6925</v>
      </c>
      <c r="Z34" s="67">
        <v>11342</v>
      </c>
      <c r="AA34" s="67">
        <v>5705</v>
      </c>
      <c r="AB34" s="67">
        <v>5637</v>
      </c>
      <c r="AC34" s="78">
        <v>13900</v>
      </c>
      <c r="AD34" s="78">
        <v>6958</v>
      </c>
      <c r="AE34" s="78">
        <v>6942</v>
      </c>
      <c r="AF34" s="67">
        <v>11791</v>
      </c>
      <c r="AG34" s="67">
        <v>5838</v>
      </c>
      <c r="AH34" s="67">
        <v>5953</v>
      </c>
      <c r="AI34" s="78">
        <v>20111</v>
      </c>
      <c r="AJ34" s="78">
        <v>10406</v>
      </c>
      <c r="AK34" s="78">
        <v>9705</v>
      </c>
      <c r="AL34" s="67">
        <v>11271</v>
      </c>
      <c r="AM34" s="67">
        <v>5447</v>
      </c>
      <c r="AN34" s="67">
        <v>5824</v>
      </c>
      <c r="AO34" s="67">
        <v>9801</v>
      </c>
      <c r="AP34" s="67">
        <v>4546</v>
      </c>
      <c r="AQ34" s="67">
        <v>5255</v>
      </c>
      <c r="AR34" s="56" t="s">
        <v>428</v>
      </c>
      <c r="AS34" s="56"/>
      <c r="AT34" s="56" t="s">
        <v>428</v>
      </c>
      <c r="AU34" s="144">
        <v>2278</v>
      </c>
      <c r="AV34" s="144">
        <v>1</v>
      </c>
      <c r="AW34" s="144">
        <v>1588</v>
      </c>
      <c r="AX34" s="59">
        <v>14.4</v>
      </c>
      <c r="AY34" s="59">
        <v>26</v>
      </c>
      <c r="AZ34" s="60">
        <v>1.8921475875118259</v>
      </c>
      <c r="BA34" s="61">
        <v>2</v>
      </c>
      <c r="BB34" s="62">
        <v>55.463117027176935</v>
      </c>
      <c r="BC34" s="63">
        <v>1</v>
      </c>
      <c r="BD34" s="68">
        <v>0</v>
      </c>
      <c r="BE34" s="69">
        <v>0</v>
      </c>
      <c r="BF34" s="60">
        <v>5.7142857142857144</v>
      </c>
      <c r="BG34" s="61">
        <v>10</v>
      </c>
      <c r="BH34" s="60">
        <v>5.7127010537992229</v>
      </c>
      <c r="BI34" s="61">
        <v>103</v>
      </c>
      <c r="BJ34" s="64">
        <v>8.1479670822129879</v>
      </c>
      <c r="BK34" s="65">
        <v>1</v>
      </c>
      <c r="BL34" s="62">
        <v>8.1479670822129879</v>
      </c>
      <c r="BM34" s="65">
        <v>1</v>
      </c>
      <c r="BN34" s="149">
        <v>24.836493087176091</v>
      </c>
      <c r="BO34" s="156">
        <v>3</v>
      </c>
      <c r="BP34" s="149">
        <v>30.15</v>
      </c>
      <c r="BQ34" s="156">
        <v>5</v>
      </c>
      <c r="BR34" s="56">
        <v>0</v>
      </c>
      <c r="BS34" s="56">
        <v>0</v>
      </c>
      <c r="BT34" s="149">
        <v>39.369999999999997</v>
      </c>
      <c r="BU34" s="156">
        <v>2</v>
      </c>
      <c r="BV34" s="76" t="s">
        <v>769</v>
      </c>
      <c r="BW34" s="56" t="s">
        <v>710</v>
      </c>
      <c r="BX34" s="56" t="s">
        <v>770</v>
      </c>
      <c r="BY34" s="56" t="s">
        <v>710</v>
      </c>
      <c r="BZ34" s="56" t="s">
        <v>771</v>
      </c>
      <c r="CA34" s="56" t="s">
        <v>614</v>
      </c>
      <c r="CB34" s="56" t="s">
        <v>771</v>
      </c>
      <c r="CC34" s="145">
        <v>75.48</v>
      </c>
      <c r="CD34" s="145">
        <v>56.31</v>
      </c>
      <c r="CE34" s="147">
        <v>13.333333333333334</v>
      </c>
      <c r="CF34" s="153" t="s">
        <v>772</v>
      </c>
      <c r="CG34" s="153" t="s">
        <v>773</v>
      </c>
      <c r="CH34" s="149">
        <v>8.2788310290586971</v>
      </c>
      <c r="CI34" s="56">
        <v>1</v>
      </c>
      <c r="CJ34" s="60">
        <v>0.52092377148810554</v>
      </c>
      <c r="CK34" s="61">
        <v>6</v>
      </c>
      <c r="CL34" s="150">
        <v>8.2788310290586971</v>
      </c>
      <c r="CM34" s="56">
        <v>1</v>
      </c>
      <c r="CN34" s="149">
        <v>57.951817203410876</v>
      </c>
      <c r="CO34" s="156">
        <v>7</v>
      </c>
      <c r="CP34" s="149">
        <v>47.65</v>
      </c>
      <c r="CQ34" s="156">
        <v>2</v>
      </c>
      <c r="CR34" s="149">
        <v>7.3078047354574682</v>
      </c>
      <c r="CS34" s="156">
        <v>1</v>
      </c>
      <c r="CT34" s="56">
        <v>0</v>
      </c>
      <c r="CU34" s="56">
        <v>0</v>
      </c>
      <c r="CV34" s="56">
        <v>0</v>
      </c>
      <c r="CW34" s="56">
        <v>0</v>
      </c>
      <c r="CX34" s="56">
        <v>0</v>
      </c>
      <c r="CY34" s="56">
        <v>0</v>
      </c>
      <c r="CZ34" s="149">
        <v>7.3078047354574682</v>
      </c>
      <c r="DA34" s="156">
        <v>1</v>
      </c>
      <c r="DB34" s="60">
        <v>1.0121457489878543</v>
      </c>
      <c r="DC34" s="61">
        <v>1</v>
      </c>
      <c r="DD34" s="145">
        <v>111.93</v>
      </c>
      <c r="DE34" s="145">
        <v>82.48</v>
      </c>
      <c r="DF34" s="147">
        <v>4.2277661397828989</v>
      </c>
      <c r="DG34" s="148">
        <v>4.075414206817749</v>
      </c>
      <c r="DH34" s="149">
        <v>7.3078047354574682</v>
      </c>
      <c r="DI34" s="56">
        <v>1</v>
      </c>
      <c r="DJ34" s="149">
        <v>95.001461560947092</v>
      </c>
      <c r="DK34" s="56">
        <v>13</v>
      </c>
      <c r="DL34" s="149">
        <v>14.615609470914936</v>
      </c>
      <c r="DM34" s="156">
        <v>2</v>
      </c>
      <c r="DN34" s="150">
        <v>28.78</v>
      </c>
      <c r="DO34" s="155">
        <v>4</v>
      </c>
      <c r="DP34" s="149">
        <v>28.776978417266186</v>
      </c>
      <c r="DQ34" s="156">
        <v>4</v>
      </c>
      <c r="DR34" s="56">
        <v>0</v>
      </c>
      <c r="DS34" s="56">
        <v>0</v>
      </c>
      <c r="DT34" s="149">
        <v>28.776978417266186</v>
      </c>
      <c r="DU34" s="156">
        <v>4</v>
      </c>
      <c r="DV34" s="56">
        <v>0</v>
      </c>
      <c r="DW34" s="56">
        <v>0</v>
      </c>
      <c r="DX34" s="56">
        <v>0</v>
      </c>
      <c r="DY34" s="56">
        <v>0</v>
      </c>
      <c r="DZ34" s="62">
        <v>7.0959730353024657</v>
      </c>
      <c r="EA34" s="63">
        <v>40</v>
      </c>
      <c r="EB34" s="62">
        <v>76.935998656139759</v>
      </c>
      <c r="EC34" s="63">
        <v>458</v>
      </c>
      <c r="ED34" s="60">
        <v>1.1185682326621924</v>
      </c>
      <c r="EE34" s="61">
        <v>1</v>
      </c>
      <c r="EF34" s="143">
        <v>94.17</v>
      </c>
      <c r="EG34" s="143">
        <v>60.1</v>
      </c>
      <c r="EH34" s="107">
        <v>3.7159253945480635</v>
      </c>
      <c r="EI34" s="148">
        <v>4.734576757532281</v>
      </c>
      <c r="EJ34" s="56" t="s">
        <v>774</v>
      </c>
      <c r="EK34" s="56" t="s">
        <v>775</v>
      </c>
      <c r="EL34" s="143">
        <v>56.42</v>
      </c>
      <c r="EM34" s="143">
        <v>27.92</v>
      </c>
      <c r="EN34" s="147">
        <v>1.4198782961460445</v>
      </c>
      <c r="EO34" s="148">
        <v>2.6876267748478702</v>
      </c>
      <c r="EP34" s="150">
        <v>28.776978417266186</v>
      </c>
      <c r="EQ34" s="155">
        <v>4</v>
      </c>
      <c r="ER34" s="149">
        <v>79.136690647482013</v>
      </c>
      <c r="ES34" s="156">
        <v>11</v>
      </c>
      <c r="ET34" s="149">
        <v>79.136690647482013</v>
      </c>
      <c r="EU34" s="156">
        <v>11</v>
      </c>
      <c r="EV34" s="150">
        <v>21.582733812949641</v>
      </c>
      <c r="EW34" s="155">
        <v>3</v>
      </c>
      <c r="EX34" s="56">
        <v>0</v>
      </c>
      <c r="EY34" s="62">
        <v>93.578296703296701</v>
      </c>
      <c r="EZ34" s="61">
        <v>545</v>
      </c>
      <c r="FA34" s="62">
        <v>81.826831588962889</v>
      </c>
      <c r="FB34" s="61">
        <v>430</v>
      </c>
      <c r="FC34" s="56">
        <v>12.518000000000001</v>
      </c>
      <c r="FD34" s="56">
        <v>3</v>
      </c>
      <c r="FE34" s="56">
        <v>70.930000000000007</v>
      </c>
      <c r="FF34" s="56">
        <v>17</v>
      </c>
      <c r="FG34" s="56">
        <v>8.35</v>
      </c>
      <c r="FH34" s="56">
        <v>2</v>
      </c>
      <c r="FI34" s="149">
        <v>0</v>
      </c>
      <c r="FJ34" s="156">
        <v>0</v>
      </c>
      <c r="FK34" s="149">
        <v>91.800542457750879</v>
      </c>
      <c r="FL34" s="156">
        <v>22</v>
      </c>
      <c r="FM34" s="149">
        <v>25.036511579386605</v>
      </c>
      <c r="FN34" s="156">
        <v>6</v>
      </c>
      <c r="FO34" s="150">
        <v>150.21906947631962</v>
      </c>
      <c r="FP34" s="56">
        <v>36</v>
      </c>
      <c r="FQ34" s="150">
        <v>8.3455038597955351</v>
      </c>
      <c r="FR34" s="56">
        <v>2</v>
      </c>
      <c r="FS34" s="60">
        <v>6.2189054726368163</v>
      </c>
      <c r="FT34" s="61">
        <v>5</v>
      </c>
      <c r="FU34" s="60">
        <v>2.9027576197387517</v>
      </c>
      <c r="FV34" s="61">
        <v>2</v>
      </c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4"/>
      <c r="OS34" s="4"/>
      <c r="OT34" s="4"/>
    </row>
    <row r="35" spans="1:410">
      <c r="A35" s="96" t="s">
        <v>776</v>
      </c>
      <c r="B35" s="56" t="s">
        <v>777</v>
      </c>
      <c r="C35" s="96" t="s">
        <v>547</v>
      </c>
      <c r="D35" s="74">
        <v>5</v>
      </c>
      <c r="E35" s="67">
        <v>2015</v>
      </c>
      <c r="F35" s="106">
        <v>71.195466310782024</v>
      </c>
      <c r="G35" s="141">
        <v>76202</v>
      </c>
      <c r="H35" s="67">
        <v>66530</v>
      </c>
      <c r="I35" s="67">
        <v>9672</v>
      </c>
      <c r="J35" s="106">
        <v>5.5674901539563191</v>
      </c>
      <c r="K35" s="67">
        <v>311</v>
      </c>
      <c r="L35" s="56">
        <v>47.39</v>
      </c>
      <c r="M35" s="78">
        <v>36114</v>
      </c>
      <c r="N35" s="67">
        <v>9353</v>
      </c>
      <c r="O35" s="67">
        <v>4779</v>
      </c>
      <c r="P35" s="67">
        <v>4574</v>
      </c>
      <c r="Q35" s="78">
        <v>11153</v>
      </c>
      <c r="R35" s="78">
        <v>5436</v>
      </c>
      <c r="S35" s="78">
        <v>5667</v>
      </c>
      <c r="T35" s="67">
        <v>8527</v>
      </c>
      <c r="U35" s="67">
        <v>4301</v>
      </c>
      <c r="V35" s="67">
        <v>4226</v>
      </c>
      <c r="W35" s="78">
        <v>10087</v>
      </c>
      <c r="X35" s="78">
        <v>5020</v>
      </c>
      <c r="Y35" s="78">
        <v>5067</v>
      </c>
      <c r="Z35" s="67">
        <v>8224</v>
      </c>
      <c r="AA35" s="67">
        <v>4094</v>
      </c>
      <c r="AB35" s="67">
        <v>4130</v>
      </c>
      <c r="AC35" s="78">
        <v>9760</v>
      </c>
      <c r="AD35" s="78">
        <v>4926</v>
      </c>
      <c r="AE35" s="78">
        <v>4834</v>
      </c>
      <c r="AF35" s="67">
        <v>8089</v>
      </c>
      <c r="AG35" s="67">
        <v>3988</v>
      </c>
      <c r="AH35" s="67">
        <v>4101</v>
      </c>
      <c r="AI35" s="78">
        <v>13984</v>
      </c>
      <c r="AJ35" s="78">
        <v>7147</v>
      </c>
      <c r="AK35" s="78">
        <v>6837</v>
      </c>
      <c r="AL35" s="67">
        <v>7987</v>
      </c>
      <c r="AM35" s="67">
        <v>3901</v>
      </c>
      <c r="AN35" s="67">
        <v>4086</v>
      </c>
      <c r="AO35" s="67">
        <v>6477</v>
      </c>
      <c r="AP35" s="67">
        <v>3157</v>
      </c>
      <c r="AQ35" s="67">
        <v>3320</v>
      </c>
      <c r="AR35" s="56" t="s">
        <v>428</v>
      </c>
      <c r="AS35" s="56"/>
      <c r="AT35" s="56" t="s">
        <v>428</v>
      </c>
      <c r="AU35" s="151">
        <v>2352</v>
      </c>
      <c r="AV35" s="151">
        <v>1</v>
      </c>
      <c r="AW35" s="151">
        <v>895</v>
      </c>
      <c r="AX35" s="59">
        <v>6.8</v>
      </c>
      <c r="AY35" s="59">
        <v>8</v>
      </c>
      <c r="AZ35" s="60">
        <v>1</v>
      </c>
      <c r="BA35" s="61">
        <v>1</v>
      </c>
      <c r="BB35" s="62">
        <v>0</v>
      </c>
      <c r="BC35" s="63">
        <v>0</v>
      </c>
      <c r="BD35" s="68">
        <v>21.383513311237035</v>
      </c>
      <c r="BE35" s="69">
        <v>2</v>
      </c>
      <c r="BF35" s="60">
        <v>7.5</v>
      </c>
      <c r="BG35" s="61">
        <v>6</v>
      </c>
      <c r="BH35" s="60">
        <v>6.7291311754684831</v>
      </c>
      <c r="BI35" s="61">
        <v>79</v>
      </c>
      <c r="BJ35" s="64">
        <v>0</v>
      </c>
      <c r="BK35" s="65">
        <v>0</v>
      </c>
      <c r="BL35" s="62">
        <v>10.691756655618518</v>
      </c>
      <c r="BM35" s="65">
        <v>1</v>
      </c>
      <c r="BN35" s="56">
        <v>0</v>
      </c>
      <c r="BO35" s="56">
        <v>0</v>
      </c>
      <c r="BP35" s="156">
        <v>50.92</v>
      </c>
      <c r="BQ35" s="56">
        <v>1</v>
      </c>
      <c r="BR35" s="56">
        <v>0</v>
      </c>
      <c r="BS35" s="56">
        <v>0</v>
      </c>
      <c r="BT35" s="56">
        <v>50.92</v>
      </c>
      <c r="BU35" s="56">
        <v>1</v>
      </c>
      <c r="BV35" s="62" t="s">
        <v>778</v>
      </c>
      <c r="BW35" s="56" t="s">
        <v>577</v>
      </c>
      <c r="BX35" s="56" t="s">
        <v>779</v>
      </c>
      <c r="BY35" s="56" t="s">
        <v>577</v>
      </c>
      <c r="BZ35" s="56" t="s">
        <v>518</v>
      </c>
      <c r="CA35" s="56" t="s">
        <v>604</v>
      </c>
      <c r="CB35" s="56" t="s">
        <v>518</v>
      </c>
      <c r="CC35" s="152">
        <v>65.540000000000006</v>
      </c>
      <c r="CD35" s="152">
        <v>52.1</v>
      </c>
      <c r="CE35" s="147">
        <v>9.688581314878892</v>
      </c>
      <c r="CF35" s="146" t="s">
        <v>780</v>
      </c>
      <c r="CG35" s="146" t="s">
        <v>781</v>
      </c>
      <c r="CH35" s="56">
        <v>72.8</v>
      </c>
      <c r="CI35" s="56">
        <v>3</v>
      </c>
      <c r="CJ35" s="60">
        <v>0.23454907939486336</v>
      </c>
      <c r="CK35" s="61">
        <v>2</v>
      </c>
      <c r="CL35" s="56">
        <v>72.8</v>
      </c>
      <c r="CM35" s="56">
        <v>3</v>
      </c>
      <c r="CN35" s="149">
        <v>43.768464821096401</v>
      </c>
      <c r="CO35" s="156">
        <v>5</v>
      </c>
      <c r="CP35" s="149">
        <v>10.9421162052741</v>
      </c>
      <c r="CQ35" s="156">
        <v>1</v>
      </c>
      <c r="CR35" s="56">
        <v>19.82</v>
      </c>
      <c r="CS35" s="56">
        <v>2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149">
        <v>19.827500743531278</v>
      </c>
      <c r="DA35" s="56">
        <v>2</v>
      </c>
      <c r="DB35" s="60">
        <v>0</v>
      </c>
      <c r="DC35" s="61">
        <v>0</v>
      </c>
      <c r="DD35" s="152">
        <v>106.26</v>
      </c>
      <c r="DE35" s="152">
        <v>78.319999999999993</v>
      </c>
      <c r="DF35" s="147">
        <v>4.6109510086455332</v>
      </c>
      <c r="DG35" s="148">
        <v>6.093042404281598</v>
      </c>
      <c r="DH35" s="149">
        <v>59.482502230593838</v>
      </c>
      <c r="DI35" s="56">
        <v>6</v>
      </c>
      <c r="DJ35" s="149">
        <v>89.223753345890756</v>
      </c>
      <c r="DK35" s="56">
        <v>9</v>
      </c>
      <c r="DL35" s="56">
        <v>19.82</v>
      </c>
      <c r="DM35" s="56">
        <v>2</v>
      </c>
      <c r="DN35" s="150">
        <v>71.72</v>
      </c>
      <c r="DO35" s="155">
        <v>7</v>
      </c>
      <c r="DP35" s="149">
        <v>51.229508196721312</v>
      </c>
      <c r="DQ35" s="156">
        <v>5</v>
      </c>
      <c r="DR35" s="149">
        <v>20.491803278688526</v>
      </c>
      <c r="DS35" s="156">
        <v>2</v>
      </c>
      <c r="DT35" s="149">
        <v>20.491803278688526</v>
      </c>
      <c r="DU35" s="156">
        <v>2</v>
      </c>
      <c r="DV35" s="56">
        <v>0</v>
      </c>
      <c r="DW35" s="156">
        <v>0</v>
      </c>
      <c r="DX35" s="149">
        <v>10.245901639344263</v>
      </c>
      <c r="DY35" s="156">
        <v>1</v>
      </c>
      <c r="DZ35" s="62">
        <v>7.7481840193704601</v>
      </c>
      <c r="EA35" s="63">
        <v>32</v>
      </c>
      <c r="EB35" s="62">
        <v>90.95342599366009</v>
      </c>
      <c r="EC35" s="63">
        <v>373</v>
      </c>
      <c r="ED35" s="60">
        <v>2.466091245376079</v>
      </c>
      <c r="EE35" s="61">
        <v>2</v>
      </c>
      <c r="EF35" s="154">
        <v>90.65</v>
      </c>
      <c r="EG35" s="154">
        <v>58.64</v>
      </c>
      <c r="EH35" s="107">
        <v>4.2380136986301373</v>
      </c>
      <c r="EI35" s="148">
        <v>7.23458904109589</v>
      </c>
      <c r="EJ35" s="56" t="s">
        <v>782</v>
      </c>
      <c r="EK35" s="56" t="s">
        <v>783</v>
      </c>
      <c r="EL35" s="154">
        <v>61.21</v>
      </c>
      <c r="EM35" s="154">
        <v>27.6</v>
      </c>
      <c r="EN35" s="147">
        <v>1.7306245297215952</v>
      </c>
      <c r="EO35" s="148">
        <v>6.3205417607223477</v>
      </c>
      <c r="EP35" s="150">
        <v>71.721311475409834</v>
      </c>
      <c r="EQ35" s="155">
        <v>7</v>
      </c>
      <c r="ER35" s="149">
        <v>163.9344262295082</v>
      </c>
      <c r="ES35" s="156">
        <v>16</v>
      </c>
      <c r="ET35" s="149">
        <v>225.40983606557378</v>
      </c>
      <c r="EU35" s="156">
        <v>22</v>
      </c>
      <c r="EV35" s="150">
        <v>51.229508196721312</v>
      </c>
      <c r="EW35" s="155">
        <v>5</v>
      </c>
      <c r="EX35" s="56">
        <v>0</v>
      </c>
      <c r="EY35" s="62">
        <v>95.692608908467932</v>
      </c>
      <c r="EZ35" s="61">
        <v>391</v>
      </c>
      <c r="FA35" s="62">
        <v>81.325301204819269</v>
      </c>
      <c r="FB35" s="61">
        <v>270</v>
      </c>
      <c r="FC35" s="149">
        <v>30.323245800230456</v>
      </c>
      <c r="FD35" s="156">
        <v>5</v>
      </c>
      <c r="FE35" s="56">
        <v>42.45</v>
      </c>
      <c r="FF35" s="56">
        <v>7</v>
      </c>
      <c r="FG35" s="150">
        <v>12.129298320092182</v>
      </c>
      <c r="FH35" s="157">
        <v>2</v>
      </c>
      <c r="FI35" s="149">
        <v>6.0646491600460912</v>
      </c>
      <c r="FJ35" s="156">
        <v>1</v>
      </c>
      <c r="FK35" s="149">
        <v>90.969737400691372</v>
      </c>
      <c r="FL35" s="156">
        <v>15</v>
      </c>
      <c r="FM35" s="149">
        <v>188.00412396142883</v>
      </c>
      <c r="FN35" s="156">
        <v>31</v>
      </c>
      <c r="FO35" s="150">
        <v>254.71526472193585</v>
      </c>
      <c r="FP35" s="155">
        <v>42</v>
      </c>
      <c r="FQ35" s="150">
        <v>18.193947480138274</v>
      </c>
      <c r="FR35" s="56">
        <v>3</v>
      </c>
      <c r="FS35" s="60">
        <v>3.7313432835820897</v>
      </c>
      <c r="FT35" s="61">
        <v>3</v>
      </c>
      <c r="FU35" s="60">
        <v>0</v>
      </c>
      <c r="FV35" s="61">
        <v>0</v>
      </c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4"/>
      <c r="OS35" s="4"/>
      <c r="OT35" s="4"/>
    </row>
    <row r="36" spans="1:410">
      <c r="A36" s="96" t="s">
        <v>784</v>
      </c>
      <c r="B36" s="56" t="s">
        <v>785</v>
      </c>
      <c r="C36" s="96" t="s">
        <v>479</v>
      </c>
      <c r="D36" s="74">
        <v>6</v>
      </c>
      <c r="E36" s="67">
        <v>2015</v>
      </c>
      <c r="F36" s="106">
        <v>71.720516036610704</v>
      </c>
      <c r="G36" s="141">
        <v>9058</v>
      </c>
      <c r="H36" s="67">
        <v>7583</v>
      </c>
      <c r="I36" s="67">
        <v>1475</v>
      </c>
      <c r="J36" s="106">
        <v>32.689335394126736</v>
      </c>
      <c r="K36" s="67">
        <v>2961</v>
      </c>
      <c r="L36" s="56">
        <v>74.91</v>
      </c>
      <c r="M36" s="78">
        <v>6785</v>
      </c>
      <c r="N36" s="67">
        <v>754</v>
      </c>
      <c r="O36" s="67">
        <v>385</v>
      </c>
      <c r="P36" s="67">
        <v>369</v>
      </c>
      <c r="Q36" s="78">
        <v>909</v>
      </c>
      <c r="R36" s="78">
        <v>445</v>
      </c>
      <c r="S36" s="78">
        <v>464</v>
      </c>
      <c r="T36" s="67">
        <v>770</v>
      </c>
      <c r="U36" s="67">
        <v>396</v>
      </c>
      <c r="V36" s="67">
        <v>374</v>
      </c>
      <c r="W36" s="78">
        <v>915</v>
      </c>
      <c r="X36" s="78">
        <v>442</v>
      </c>
      <c r="Y36" s="78">
        <v>473</v>
      </c>
      <c r="Z36" s="67">
        <v>745</v>
      </c>
      <c r="AA36" s="67">
        <v>388</v>
      </c>
      <c r="AB36" s="67">
        <v>357</v>
      </c>
      <c r="AC36" s="78">
        <v>901</v>
      </c>
      <c r="AD36" s="78">
        <v>430</v>
      </c>
      <c r="AE36" s="78">
        <v>471</v>
      </c>
      <c r="AF36" s="67">
        <v>761</v>
      </c>
      <c r="AG36" s="67">
        <v>399</v>
      </c>
      <c r="AH36" s="67">
        <v>362</v>
      </c>
      <c r="AI36" s="78">
        <v>1349</v>
      </c>
      <c r="AJ36" s="78">
        <v>646</v>
      </c>
      <c r="AK36" s="78">
        <v>703</v>
      </c>
      <c r="AL36" s="67">
        <v>749</v>
      </c>
      <c r="AM36" s="67">
        <v>391</v>
      </c>
      <c r="AN36" s="67">
        <v>358</v>
      </c>
      <c r="AO36" s="67">
        <v>707</v>
      </c>
      <c r="AP36" s="67">
        <v>364</v>
      </c>
      <c r="AQ36" s="67">
        <v>343</v>
      </c>
      <c r="AR36" s="56" t="s">
        <v>428</v>
      </c>
      <c r="AS36" s="56"/>
      <c r="AT36" s="56" t="s">
        <v>428</v>
      </c>
      <c r="AU36" s="144">
        <v>320</v>
      </c>
      <c r="AV36" s="144">
        <v>0</v>
      </c>
      <c r="AW36" s="144">
        <v>49</v>
      </c>
      <c r="AX36" s="59">
        <v>11</v>
      </c>
      <c r="AY36" s="59">
        <v>1</v>
      </c>
      <c r="AZ36" s="60">
        <v>1.6856300042140751</v>
      </c>
      <c r="BA36" s="61">
        <v>4</v>
      </c>
      <c r="BB36" s="62">
        <v>0</v>
      </c>
      <c r="BC36" s="63">
        <v>0</v>
      </c>
      <c r="BD36" s="68">
        <v>0</v>
      </c>
      <c r="BE36" s="69">
        <v>0</v>
      </c>
      <c r="BF36" s="60">
        <v>7.929515418502203</v>
      </c>
      <c r="BG36" s="61">
        <v>18</v>
      </c>
      <c r="BH36" s="60">
        <v>9.8901098901098905</v>
      </c>
      <c r="BI36" s="61">
        <v>9</v>
      </c>
      <c r="BJ36" s="64">
        <v>0</v>
      </c>
      <c r="BK36" s="65">
        <v>0</v>
      </c>
      <c r="BL36" s="62">
        <v>0</v>
      </c>
      <c r="BM36" s="65">
        <v>0</v>
      </c>
      <c r="BN36" s="56">
        <v>0</v>
      </c>
      <c r="BO36" s="56">
        <v>0</v>
      </c>
      <c r="BP36" s="1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62" t="s">
        <v>786</v>
      </c>
      <c r="BW36" s="56" t="s">
        <v>484</v>
      </c>
      <c r="BX36" s="62" t="s">
        <v>458</v>
      </c>
      <c r="BY36" s="56" t="s">
        <v>484</v>
      </c>
      <c r="BZ36" s="62" t="s">
        <v>787</v>
      </c>
      <c r="CA36" s="56" t="s">
        <v>788</v>
      </c>
      <c r="CB36" s="56" t="s">
        <v>787</v>
      </c>
      <c r="CC36" s="145">
        <v>73.540000000000006</v>
      </c>
      <c r="CD36" s="145">
        <v>62.57</v>
      </c>
      <c r="CE36" s="147">
        <v>4.7619047619047619</v>
      </c>
      <c r="CF36" s="153" t="s">
        <v>789</v>
      </c>
      <c r="CG36" s="153" t="s">
        <v>790</v>
      </c>
      <c r="CH36" s="149">
        <v>131.23359580052494</v>
      </c>
      <c r="CI36" s="56">
        <v>1</v>
      </c>
      <c r="CJ36" s="60">
        <v>0</v>
      </c>
      <c r="CK36" s="61">
        <v>0</v>
      </c>
      <c r="CL36" s="150">
        <v>131.23359580052494</v>
      </c>
      <c r="CM36" s="56">
        <v>1</v>
      </c>
      <c r="CN36" s="149">
        <v>262.46719160104988</v>
      </c>
      <c r="CO36" s="156">
        <v>2</v>
      </c>
      <c r="CP36" s="56">
        <v>0</v>
      </c>
      <c r="CQ36" s="56">
        <v>0</v>
      </c>
      <c r="CR36" s="56">
        <v>0</v>
      </c>
      <c r="CS36" s="56">
        <v>0</v>
      </c>
      <c r="CT36" s="56">
        <v>0</v>
      </c>
      <c r="CU36" s="56">
        <v>0</v>
      </c>
      <c r="CV36" s="56">
        <v>0</v>
      </c>
      <c r="CW36" s="56">
        <v>0</v>
      </c>
      <c r="CX36" s="56">
        <v>0</v>
      </c>
      <c r="CY36" s="56">
        <v>0</v>
      </c>
      <c r="CZ36" s="56">
        <v>0</v>
      </c>
      <c r="DA36" s="56">
        <v>0</v>
      </c>
      <c r="DB36" s="60">
        <v>0</v>
      </c>
      <c r="DC36" s="61">
        <v>0</v>
      </c>
      <c r="DD36" s="145">
        <v>95.7</v>
      </c>
      <c r="DE36" s="145">
        <v>83.18</v>
      </c>
      <c r="DF36" s="147">
        <v>2.4425287356321839</v>
      </c>
      <c r="DG36" s="148">
        <v>4.5977011494252871</v>
      </c>
      <c r="DH36" s="56">
        <v>0</v>
      </c>
      <c r="DI36" s="56">
        <v>0</v>
      </c>
      <c r="DJ36" s="149">
        <v>327.86885245901641</v>
      </c>
      <c r="DK36" s="56">
        <v>3</v>
      </c>
      <c r="DL36" s="56">
        <v>0</v>
      </c>
      <c r="DM36" s="56">
        <v>0</v>
      </c>
      <c r="DN36" s="56">
        <v>0</v>
      </c>
      <c r="DO36" s="56">
        <v>0</v>
      </c>
      <c r="DP36" s="149">
        <v>0</v>
      </c>
      <c r="DQ36" s="156">
        <v>0</v>
      </c>
      <c r="DR36" s="56">
        <v>0</v>
      </c>
      <c r="DS36" s="56">
        <v>0</v>
      </c>
      <c r="DT36" s="56">
        <v>0</v>
      </c>
      <c r="DU36" s="156">
        <v>0</v>
      </c>
      <c r="DV36" s="56">
        <v>0</v>
      </c>
      <c r="DW36" s="156">
        <v>0</v>
      </c>
      <c r="DX36" s="56">
        <v>0</v>
      </c>
      <c r="DY36" s="56">
        <v>0</v>
      </c>
      <c r="DZ36" s="62">
        <v>2.8011204481792715</v>
      </c>
      <c r="EA36" s="63">
        <v>1</v>
      </c>
      <c r="EB36" s="62">
        <v>46.961325966850829</v>
      </c>
      <c r="EC36" s="63">
        <v>17</v>
      </c>
      <c r="ED36" s="60">
        <v>0.45516613563950842</v>
      </c>
      <c r="EE36" s="61">
        <v>1</v>
      </c>
      <c r="EF36" s="143">
        <v>117.37</v>
      </c>
      <c r="EG36" s="143">
        <v>92.23</v>
      </c>
      <c r="EH36" s="107">
        <v>1.0948905109489051</v>
      </c>
      <c r="EI36" s="148">
        <v>4.562043795620438</v>
      </c>
      <c r="EJ36" s="56" t="s">
        <v>791</v>
      </c>
      <c r="EK36" s="56" t="s">
        <v>792</v>
      </c>
      <c r="EL36" s="143">
        <v>85.48</v>
      </c>
      <c r="EM36" s="143">
        <v>55.45</v>
      </c>
      <c r="EN36" s="147">
        <v>0</v>
      </c>
      <c r="EO36" s="148">
        <v>9.6491228070175428</v>
      </c>
      <c r="EP36" s="56">
        <v>0</v>
      </c>
      <c r="EQ36" s="56">
        <v>0</v>
      </c>
      <c r="ER36" s="149">
        <v>110.98779134295228</v>
      </c>
      <c r="ES36" s="156">
        <v>1</v>
      </c>
      <c r="ET36" s="158">
        <v>0</v>
      </c>
      <c r="EU36" s="156">
        <v>0</v>
      </c>
      <c r="EV36" s="56">
        <v>0</v>
      </c>
      <c r="EW36" s="56">
        <v>0</v>
      </c>
      <c r="EX36" s="56">
        <v>19</v>
      </c>
      <c r="EY36" s="62">
        <v>86.592178770949729</v>
      </c>
      <c r="EZ36" s="61">
        <v>31</v>
      </c>
      <c r="FA36" s="62">
        <v>81.632653061224488</v>
      </c>
      <c r="FB36" s="61">
        <v>28</v>
      </c>
      <c r="FC36" s="149">
        <v>0</v>
      </c>
      <c r="FD36" s="156">
        <v>0</v>
      </c>
      <c r="FE36" s="56">
        <v>245.09</v>
      </c>
      <c r="FF36" s="56">
        <v>4</v>
      </c>
      <c r="FG36" s="56">
        <v>0</v>
      </c>
      <c r="FH36" s="56">
        <v>0</v>
      </c>
      <c r="FI36" s="149">
        <v>0</v>
      </c>
      <c r="FJ36" s="156">
        <v>0</v>
      </c>
      <c r="FK36" s="149">
        <v>245.09</v>
      </c>
      <c r="FL36" s="156">
        <v>4</v>
      </c>
      <c r="FM36" s="149">
        <v>61.274509803921568</v>
      </c>
      <c r="FN36" s="156">
        <v>1</v>
      </c>
      <c r="FO36" s="150">
        <v>735.29411764705878</v>
      </c>
      <c r="FP36" s="155">
        <v>12</v>
      </c>
      <c r="FQ36" s="56">
        <v>0</v>
      </c>
      <c r="FR36" s="56">
        <v>0</v>
      </c>
      <c r="FS36" s="60">
        <v>0.41459369817578773</v>
      </c>
      <c r="FT36" s="61">
        <v>1</v>
      </c>
      <c r="FU36" s="60">
        <v>1.9930244145490781</v>
      </c>
      <c r="FV36" s="61">
        <v>4</v>
      </c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4"/>
      <c r="OS36" s="4"/>
      <c r="OT36" s="4"/>
    </row>
    <row r="37" spans="1:410">
      <c r="A37" s="96" t="s">
        <v>793</v>
      </c>
      <c r="B37" s="56" t="s">
        <v>794</v>
      </c>
      <c r="C37" s="96" t="s">
        <v>466</v>
      </c>
      <c r="D37" s="74">
        <v>6</v>
      </c>
      <c r="E37" s="67">
        <v>2015</v>
      </c>
      <c r="F37" s="106">
        <v>68.55370850665733</v>
      </c>
      <c r="G37" s="141">
        <v>27084</v>
      </c>
      <c r="H37" s="67">
        <v>16200</v>
      </c>
      <c r="I37" s="67">
        <v>10884</v>
      </c>
      <c r="J37" s="106">
        <v>27.69</v>
      </c>
      <c r="K37" s="67">
        <v>7500</v>
      </c>
      <c r="L37" s="56">
        <v>75.760000000000005</v>
      </c>
      <c r="M37" s="78">
        <v>20520</v>
      </c>
      <c r="N37" s="67">
        <v>2647</v>
      </c>
      <c r="O37" s="67">
        <v>1351</v>
      </c>
      <c r="P37" s="67">
        <v>1296</v>
      </c>
      <c r="Q37" s="78">
        <v>3164</v>
      </c>
      <c r="R37" s="78">
        <v>1549</v>
      </c>
      <c r="S37" s="78">
        <v>1615</v>
      </c>
      <c r="T37" s="67">
        <v>2566</v>
      </c>
      <c r="U37" s="67">
        <v>1314</v>
      </c>
      <c r="V37" s="67">
        <v>1252</v>
      </c>
      <c r="W37" s="78">
        <v>3070</v>
      </c>
      <c r="X37" s="78">
        <v>1496</v>
      </c>
      <c r="Y37" s="78">
        <v>1574</v>
      </c>
      <c r="Z37" s="67">
        <v>2549</v>
      </c>
      <c r="AA37" s="67">
        <v>1308</v>
      </c>
      <c r="AB37" s="67">
        <v>1241</v>
      </c>
      <c r="AC37" s="78">
        <v>3039</v>
      </c>
      <c r="AD37" s="78">
        <v>1478</v>
      </c>
      <c r="AE37" s="78">
        <v>1561</v>
      </c>
      <c r="AF37" s="67">
        <v>2535</v>
      </c>
      <c r="AG37" s="67">
        <v>1303</v>
      </c>
      <c r="AH37" s="67">
        <v>1232</v>
      </c>
      <c r="AI37" s="78">
        <v>4633</v>
      </c>
      <c r="AJ37" s="78">
        <v>2257</v>
      </c>
      <c r="AK37" s="78">
        <v>2376</v>
      </c>
      <c r="AL37" s="67">
        <v>2625</v>
      </c>
      <c r="AM37" s="67">
        <v>1345</v>
      </c>
      <c r="AN37" s="67">
        <v>1280</v>
      </c>
      <c r="AO37" s="67">
        <v>2339</v>
      </c>
      <c r="AP37" s="67">
        <v>1200</v>
      </c>
      <c r="AQ37" s="67">
        <v>1139</v>
      </c>
      <c r="AR37" s="56" t="s">
        <v>428</v>
      </c>
      <c r="AS37" s="56"/>
      <c r="AT37" s="56" t="s">
        <v>428</v>
      </c>
      <c r="AU37" s="151">
        <v>850</v>
      </c>
      <c r="AV37" s="151">
        <v>1</v>
      </c>
      <c r="AW37" s="151">
        <v>305</v>
      </c>
      <c r="AX37" s="59">
        <v>7.7</v>
      </c>
      <c r="AY37" s="59">
        <v>3</v>
      </c>
      <c r="AZ37" s="60">
        <v>0</v>
      </c>
      <c r="BA37" s="61">
        <v>0</v>
      </c>
      <c r="BB37" s="62">
        <v>0</v>
      </c>
      <c r="BC37" s="63">
        <v>0</v>
      </c>
      <c r="BD37" s="68">
        <v>0</v>
      </c>
      <c r="BE37" s="69">
        <v>0</v>
      </c>
      <c r="BF37" s="60">
        <v>12.5</v>
      </c>
      <c r="BG37" s="61">
        <v>3</v>
      </c>
      <c r="BH37" s="60">
        <v>10.969387755102041</v>
      </c>
      <c r="BI37" s="61">
        <v>43</v>
      </c>
      <c r="BJ37" s="64">
        <v>0</v>
      </c>
      <c r="BK37" s="65">
        <v>0</v>
      </c>
      <c r="BL37" s="62">
        <v>0</v>
      </c>
      <c r="BM37" s="65">
        <v>0</v>
      </c>
      <c r="BN37" s="56">
        <v>0</v>
      </c>
      <c r="BO37" s="56">
        <v>0</v>
      </c>
      <c r="BP37" s="1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62" t="s">
        <v>795</v>
      </c>
      <c r="BW37" s="56" t="s">
        <v>796</v>
      </c>
      <c r="BX37" s="62" t="s">
        <v>797</v>
      </c>
      <c r="BY37" s="56" t="s">
        <v>553</v>
      </c>
      <c r="BZ37" s="62" t="s">
        <v>798</v>
      </c>
      <c r="CA37" s="62" t="s">
        <v>788</v>
      </c>
      <c r="CB37" s="56" t="s">
        <v>798</v>
      </c>
      <c r="CC37" s="152">
        <v>72.34</v>
      </c>
      <c r="CD37" s="152">
        <v>53.96</v>
      </c>
      <c r="CE37" s="147">
        <v>32.5</v>
      </c>
      <c r="CF37" s="146" t="s">
        <v>799</v>
      </c>
      <c r="CG37" s="146" t="s">
        <v>800</v>
      </c>
      <c r="CH37" s="149">
        <v>38.080731150038083</v>
      </c>
      <c r="CI37" s="56">
        <v>1</v>
      </c>
      <c r="CJ37" s="60">
        <v>0</v>
      </c>
      <c r="CK37" s="61">
        <v>0</v>
      </c>
      <c r="CL37" s="150">
        <v>38.080731150038083</v>
      </c>
      <c r="CM37" s="56">
        <v>1</v>
      </c>
      <c r="CN37" s="149">
        <v>0</v>
      </c>
      <c r="CO37" s="156">
        <v>0</v>
      </c>
      <c r="CP37" s="56">
        <v>0</v>
      </c>
      <c r="CQ37" s="56">
        <v>0</v>
      </c>
      <c r="CR37" s="56">
        <v>0</v>
      </c>
      <c r="CS37" s="56">
        <v>0</v>
      </c>
      <c r="CT37" s="56">
        <v>0</v>
      </c>
      <c r="CU37" s="56">
        <v>0</v>
      </c>
      <c r="CV37" s="56">
        <v>0</v>
      </c>
      <c r="CW37" s="56">
        <v>0</v>
      </c>
      <c r="CX37" s="56">
        <v>0</v>
      </c>
      <c r="CY37" s="56">
        <v>0</v>
      </c>
      <c r="CZ37" s="56">
        <v>0</v>
      </c>
      <c r="DA37" s="56">
        <v>0</v>
      </c>
      <c r="DB37" s="60">
        <v>0</v>
      </c>
      <c r="DC37" s="61">
        <v>0</v>
      </c>
      <c r="DD37" s="152">
        <v>107.15</v>
      </c>
      <c r="DE37" s="152">
        <v>78.73</v>
      </c>
      <c r="DF37" s="147">
        <v>5.3908355795148255</v>
      </c>
      <c r="DG37" s="148">
        <v>3.2345013477088949</v>
      </c>
      <c r="DH37" s="56">
        <v>0</v>
      </c>
      <c r="DI37" s="56">
        <v>0</v>
      </c>
      <c r="DJ37" s="149">
        <v>0</v>
      </c>
      <c r="DK37" s="56">
        <v>0</v>
      </c>
      <c r="DL37" s="56">
        <v>0</v>
      </c>
      <c r="DM37" s="56">
        <v>0</v>
      </c>
      <c r="DN37" s="150">
        <v>65.81112207963146</v>
      </c>
      <c r="DO37" s="56">
        <v>2</v>
      </c>
      <c r="DP37" s="149">
        <v>131.622244159263</v>
      </c>
      <c r="DQ37" s="156">
        <v>4</v>
      </c>
      <c r="DR37" s="149">
        <v>32.90556103981573</v>
      </c>
      <c r="DS37" s="156">
        <v>1</v>
      </c>
      <c r="DT37" s="149">
        <v>98.716683119447183</v>
      </c>
      <c r="DU37" s="156">
        <v>3</v>
      </c>
      <c r="DV37" s="56">
        <v>0</v>
      </c>
      <c r="DW37" s="156">
        <v>0</v>
      </c>
      <c r="DX37" s="56">
        <v>0</v>
      </c>
      <c r="DY37" s="56">
        <v>0</v>
      </c>
      <c r="DZ37" s="62">
        <v>2.4174053182917006</v>
      </c>
      <c r="EA37" s="63">
        <v>3</v>
      </c>
      <c r="EB37" s="62">
        <v>111.2012987012987</v>
      </c>
      <c r="EC37" s="63">
        <v>137</v>
      </c>
      <c r="ED37" s="60">
        <v>0</v>
      </c>
      <c r="EE37" s="61">
        <v>0</v>
      </c>
      <c r="EF37" s="154">
        <v>107.54</v>
      </c>
      <c r="EG37" s="154">
        <v>71.540000000000006</v>
      </c>
      <c r="EH37" s="107">
        <v>5.1965356429047302</v>
      </c>
      <c r="EI37" s="148">
        <v>3.5976015989340442</v>
      </c>
      <c r="EJ37" s="56" t="s">
        <v>801</v>
      </c>
      <c r="EK37" s="56" t="s">
        <v>802</v>
      </c>
      <c r="EL37" s="154">
        <v>63.32</v>
      </c>
      <c r="EM37" s="154">
        <v>32.21</v>
      </c>
      <c r="EN37" s="147">
        <v>3.6585365853658534</v>
      </c>
      <c r="EO37" s="148">
        <v>0.48780487804878048</v>
      </c>
      <c r="EP37" s="150">
        <v>65.81112207963146</v>
      </c>
      <c r="EQ37" s="56">
        <v>2</v>
      </c>
      <c r="ER37" s="149">
        <v>32.90556103981573</v>
      </c>
      <c r="ES37" s="156">
        <v>1</v>
      </c>
      <c r="ET37" s="149">
        <v>32.90556103981573</v>
      </c>
      <c r="EU37" s="156">
        <v>1</v>
      </c>
      <c r="EV37" s="150">
        <v>65.81112207963146</v>
      </c>
      <c r="EW37" s="56">
        <v>2</v>
      </c>
      <c r="EX37" s="56">
        <v>0</v>
      </c>
      <c r="EY37" s="62">
        <v>83.59375</v>
      </c>
      <c r="EZ37" s="72">
        <v>107</v>
      </c>
      <c r="FA37" s="62">
        <v>60.579455662862159</v>
      </c>
      <c r="FB37" s="61">
        <v>69</v>
      </c>
      <c r="FC37" s="149">
        <v>0</v>
      </c>
      <c r="FD37" s="156">
        <v>0</v>
      </c>
      <c r="FE37" s="149">
        <v>162.04537270435722</v>
      </c>
      <c r="FF37" s="156">
        <v>9</v>
      </c>
      <c r="FG37" s="56">
        <v>0</v>
      </c>
      <c r="FH37" s="56">
        <v>0</v>
      </c>
      <c r="FI37" s="149">
        <v>18.005041411595247</v>
      </c>
      <c r="FJ37" s="156">
        <v>1</v>
      </c>
      <c r="FK37" s="149">
        <v>198.05545552754774</v>
      </c>
      <c r="FL37" s="156">
        <v>11</v>
      </c>
      <c r="FM37" s="149">
        <v>54.015124234785738</v>
      </c>
      <c r="FN37" s="156">
        <v>3</v>
      </c>
      <c r="FO37" s="150">
        <v>54.015124234785738</v>
      </c>
      <c r="FP37" s="56">
        <v>3</v>
      </c>
      <c r="FQ37" s="150">
        <v>18.005041411595247</v>
      </c>
      <c r="FR37" s="56">
        <v>1</v>
      </c>
      <c r="FS37" s="60">
        <v>5.6818181818181817</v>
      </c>
      <c r="FT37" s="61">
        <v>1</v>
      </c>
      <c r="FU37" s="60">
        <v>0</v>
      </c>
      <c r="FV37" s="61">
        <v>0</v>
      </c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4"/>
      <c r="OS37" s="4"/>
      <c r="OT37" s="4"/>
    </row>
    <row r="38" spans="1:410">
      <c r="A38" s="96" t="s">
        <v>803</v>
      </c>
      <c r="B38" s="56" t="s">
        <v>804</v>
      </c>
      <c r="C38" s="96" t="s">
        <v>427</v>
      </c>
      <c r="D38" s="74">
        <v>6</v>
      </c>
      <c r="E38" s="67">
        <v>2015</v>
      </c>
      <c r="F38" s="106">
        <v>68.088515999423791</v>
      </c>
      <c r="G38" s="141">
        <v>14972</v>
      </c>
      <c r="H38" s="67">
        <v>3965</v>
      </c>
      <c r="I38" s="67">
        <v>11007</v>
      </c>
      <c r="J38" s="106">
        <v>17.45</v>
      </c>
      <c r="K38" s="67">
        <v>2613</v>
      </c>
      <c r="L38" s="56">
        <v>72.05</v>
      </c>
      <c r="M38" s="78">
        <v>10788</v>
      </c>
      <c r="N38" s="67">
        <v>1280</v>
      </c>
      <c r="O38" s="67">
        <v>654</v>
      </c>
      <c r="P38" s="67">
        <v>626</v>
      </c>
      <c r="Q38" s="78">
        <v>1540</v>
      </c>
      <c r="R38" s="78">
        <v>753</v>
      </c>
      <c r="S38" s="78">
        <v>787</v>
      </c>
      <c r="T38" s="67">
        <v>1272</v>
      </c>
      <c r="U38" s="67">
        <v>646</v>
      </c>
      <c r="V38" s="67">
        <v>626</v>
      </c>
      <c r="W38" s="78">
        <v>1490</v>
      </c>
      <c r="X38" s="78">
        <v>735</v>
      </c>
      <c r="Y38" s="78">
        <v>755</v>
      </c>
      <c r="Z38" s="67">
        <v>1184</v>
      </c>
      <c r="AA38" s="67">
        <v>598</v>
      </c>
      <c r="AB38" s="67">
        <v>586</v>
      </c>
      <c r="AC38" s="78">
        <v>1451</v>
      </c>
      <c r="AD38" s="78">
        <v>720</v>
      </c>
      <c r="AE38" s="78">
        <v>731</v>
      </c>
      <c r="AF38" s="67">
        <v>1252</v>
      </c>
      <c r="AG38" s="67">
        <v>629</v>
      </c>
      <c r="AH38" s="67">
        <v>623</v>
      </c>
      <c r="AI38" s="78">
        <v>2147</v>
      </c>
      <c r="AJ38" s="78">
        <v>1084</v>
      </c>
      <c r="AK38" s="78">
        <v>1063</v>
      </c>
      <c r="AL38" s="67">
        <v>1222</v>
      </c>
      <c r="AM38" s="67">
        <v>605</v>
      </c>
      <c r="AN38" s="67">
        <v>617</v>
      </c>
      <c r="AO38" s="67">
        <v>948</v>
      </c>
      <c r="AP38" s="67">
        <v>460</v>
      </c>
      <c r="AQ38" s="67">
        <v>488</v>
      </c>
      <c r="AR38" s="56" t="s">
        <v>428</v>
      </c>
      <c r="AS38" s="56"/>
      <c r="AT38" s="56" t="s">
        <v>428</v>
      </c>
      <c r="AU38" s="144">
        <v>494</v>
      </c>
      <c r="AV38" s="144">
        <v>0</v>
      </c>
      <c r="AW38" s="144">
        <v>96</v>
      </c>
      <c r="AX38" s="59">
        <v>9.9</v>
      </c>
      <c r="AY38" s="59">
        <v>2</v>
      </c>
      <c r="AZ38" s="60">
        <v>2.554278416347382</v>
      </c>
      <c r="BA38" s="61">
        <v>2</v>
      </c>
      <c r="BB38" s="62">
        <v>0</v>
      </c>
      <c r="BC38" s="63">
        <v>0</v>
      </c>
      <c r="BD38" s="68">
        <v>0</v>
      </c>
      <c r="BE38" s="69">
        <v>0</v>
      </c>
      <c r="BF38" s="60">
        <v>4.5454545454545459</v>
      </c>
      <c r="BG38" s="61">
        <v>4</v>
      </c>
      <c r="BH38" s="60">
        <v>6.435643564356436</v>
      </c>
      <c r="BI38" s="61">
        <v>13</v>
      </c>
      <c r="BJ38" s="64">
        <v>0</v>
      </c>
      <c r="BK38" s="65">
        <v>0</v>
      </c>
      <c r="BL38" s="62">
        <v>78.125</v>
      </c>
      <c r="BM38" s="65">
        <v>1</v>
      </c>
      <c r="BN38" s="56">
        <v>0</v>
      </c>
      <c r="BO38" s="56">
        <v>0</v>
      </c>
      <c r="BP38" s="1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62" t="s">
        <v>805</v>
      </c>
      <c r="BW38" s="56" t="s">
        <v>806</v>
      </c>
      <c r="BX38" s="62" t="s">
        <v>528</v>
      </c>
      <c r="BY38" s="56" t="s">
        <v>806</v>
      </c>
      <c r="BZ38" s="62" t="s">
        <v>579</v>
      </c>
      <c r="CA38" s="62" t="s">
        <v>807</v>
      </c>
      <c r="CB38" s="56" t="s">
        <v>579</v>
      </c>
      <c r="CC38" s="145">
        <v>87.68</v>
      </c>
      <c r="CD38" s="145">
        <v>77.31</v>
      </c>
      <c r="CE38" s="147">
        <v>17.241379310344829</v>
      </c>
      <c r="CF38" s="153" t="s">
        <v>531</v>
      </c>
      <c r="CG38" s="153" t="s">
        <v>808</v>
      </c>
      <c r="CH38" s="149">
        <v>77.579519006982153</v>
      </c>
      <c r="CI38" s="56">
        <v>1</v>
      </c>
      <c r="CJ38" s="60">
        <v>0</v>
      </c>
      <c r="CK38" s="61">
        <v>0</v>
      </c>
      <c r="CL38" s="150">
        <v>77.579519006982153</v>
      </c>
      <c r="CM38" s="56">
        <v>1</v>
      </c>
      <c r="CN38" s="149">
        <v>0</v>
      </c>
      <c r="CO38" s="156">
        <v>0</v>
      </c>
      <c r="CP38" s="56">
        <v>0</v>
      </c>
      <c r="CQ38" s="56">
        <v>0</v>
      </c>
      <c r="CR38" s="149">
        <v>67.114093959731534</v>
      </c>
      <c r="CS38" s="156">
        <v>1</v>
      </c>
      <c r="CT38" s="149">
        <v>67.114093959731534</v>
      </c>
      <c r="CU38" s="156">
        <v>1</v>
      </c>
      <c r="CV38" s="56">
        <v>0</v>
      </c>
      <c r="CW38" s="56">
        <v>0</v>
      </c>
      <c r="CX38" s="56">
        <v>0</v>
      </c>
      <c r="CY38" s="56">
        <v>0</v>
      </c>
      <c r="CZ38" s="56">
        <v>0</v>
      </c>
      <c r="DA38" s="56">
        <v>0</v>
      </c>
      <c r="DB38" s="60">
        <v>0</v>
      </c>
      <c r="DC38" s="61">
        <v>0</v>
      </c>
      <c r="DD38" s="145">
        <v>128.37</v>
      </c>
      <c r="DE38" s="145">
        <v>101.04</v>
      </c>
      <c r="DF38" s="147">
        <v>2.6675786593707249</v>
      </c>
      <c r="DG38" s="148">
        <v>7.6607387140902876</v>
      </c>
      <c r="DH38" s="56">
        <v>0</v>
      </c>
      <c r="DI38" s="56">
        <v>0</v>
      </c>
      <c r="DJ38" s="149">
        <v>0</v>
      </c>
      <c r="DK38" s="56">
        <v>0</v>
      </c>
      <c r="DL38" s="149">
        <v>67.114093959731534</v>
      </c>
      <c r="DM38" s="156">
        <v>1</v>
      </c>
      <c r="DN38" s="150">
        <v>137.83597518952448</v>
      </c>
      <c r="DO38" s="56">
        <v>2</v>
      </c>
      <c r="DP38" s="149">
        <v>68.917987594762238</v>
      </c>
      <c r="DQ38" s="156">
        <v>1</v>
      </c>
      <c r="DR38" s="149">
        <v>68.917987594762238</v>
      </c>
      <c r="DS38" s="156">
        <v>1</v>
      </c>
      <c r="DT38" s="56">
        <v>0</v>
      </c>
      <c r="DU38" s="156">
        <v>0</v>
      </c>
      <c r="DV38" s="56">
        <v>0</v>
      </c>
      <c r="DW38" s="156">
        <v>0</v>
      </c>
      <c r="DX38" s="56">
        <v>0</v>
      </c>
      <c r="DY38" s="56">
        <v>0</v>
      </c>
      <c r="DZ38" s="62">
        <v>8.5324232081911262</v>
      </c>
      <c r="EA38" s="63">
        <v>5</v>
      </c>
      <c r="EB38" s="62">
        <v>77.046548956661312</v>
      </c>
      <c r="EC38" s="63">
        <v>48</v>
      </c>
      <c r="ED38" s="60">
        <v>0</v>
      </c>
      <c r="EE38" s="61">
        <v>0</v>
      </c>
      <c r="EF38" s="143">
        <v>123.26</v>
      </c>
      <c r="EG38" s="143">
        <v>91.06</v>
      </c>
      <c r="EH38" s="107">
        <v>5.46218487394958</v>
      </c>
      <c r="EI38" s="148">
        <v>6.7226890756302522</v>
      </c>
      <c r="EJ38" s="56" t="s">
        <v>809</v>
      </c>
      <c r="EK38" s="56" t="s">
        <v>810</v>
      </c>
      <c r="EL38" s="143">
        <v>70.180000000000007</v>
      </c>
      <c r="EM38" s="143">
        <v>43.2</v>
      </c>
      <c r="EN38" s="147">
        <v>2.1875</v>
      </c>
      <c r="EO38" s="148">
        <v>2.5</v>
      </c>
      <c r="EP38" s="150">
        <v>137.83597518952448</v>
      </c>
      <c r="EQ38" s="155">
        <v>2</v>
      </c>
      <c r="ER38" s="149">
        <v>137.83597518952448</v>
      </c>
      <c r="ES38" s="156">
        <v>2</v>
      </c>
      <c r="ET38" s="149">
        <v>68.917987594762238</v>
      </c>
      <c r="EU38" s="156">
        <v>1</v>
      </c>
      <c r="EV38" s="150">
        <v>137.83597518952448</v>
      </c>
      <c r="EW38" s="56">
        <v>2</v>
      </c>
      <c r="EX38" s="56">
        <v>0</v>
      </c>
      <c r="EY38" s="62">
        <v>82.658022690437605</v>
      </c>
      <c r="EZ38" s="61">
        <v>51</v>
      </c>
      <c r="FA38" s="62">
        <v>77.868852459016395</v>
      </c>
      <c r="FB38" s="61">
        <v>38</v>
      </c>
      <c r="FC38" s="149">
        <v>79.586152009550332</v>
      </c>
      <c r="FD38" s="156">
        <v>2</v>
      </c>
      <c r="FE38" s="149">
        <v>159.17230401910066</v>
      </c>
      <c r="FF38" s="156">
        <v>4</v>
      </c>
      <c r="FG38" s="150">
        <v>39.793076004775166</v>
      </c>
      <c r="FH38" s="157">
        <v>1</v>
      </c>
      <c r="FI38" s="149">
        <v>0</v>
      </c>
      <c r="FJ38" s="156">
        <v>0</v>
      </c>
      <c r="FK38" s="149">
        <v>278.55153203342621</v>
      </c>
      <c r="FL38" s="156">
        <v>7</v>
      </c>
      <c r="FM38" s="149">
        <v>39.793076004775166</v>
      </c>
      <c r="FN38" s="156">
        <v>1</v>
      </c>
      <c r="FO38" s="150">
        <v>198.96538002387587</v>
      </c>
      <c r="FP38" s="56">
        <v>5</v>
      </c>
      <c r="FQ38" s="150">
        <v>39.793076004775166</v>
      </c>
      <c r="FR38" s="155">
        <v>1</v>
      </c>
      <c r="FS38" s="60">
        <v>0</v>
      </c>
      <c r="FT38" s="61">
        <v>0</v>
      </c>
      <c r="FU38" s="60">
        <v>0</v>
      </c>
      <c r="FV38" s="61">
        <v>0</v>
      </c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4"/>
      <c r="OS38" s="4"/>
      <c r="OT38" s="4"/>
    </row>
    <row r="39" spans="1:410">
      <c r="A39" s="96" t="s">
        <v>811</v>
      </c>
      <c r="B39" s="56" t="s">
        <v>812</v>
      </c>
      <c r="C39" s="96" t="s">
        <v>427</v>
      </c>
      <c r="D39" s="74">
        <v>6</v>
      </c>
      <c r="E39" s="67">
        <v>2015</v>
      </c>
      <c r="F39" s="106">
        <v>73.262034163613066</v>
      </c>
      <c r="G39" s="141">
        <v>3463</v>
      </c>
      <c r="H39" s="67">
        <v>1426</v>
      </c>
      <c r="I39" s="67">
        <v>2037</v>
      </c>
      <c r="J39" s="106">
        <v>20.85</v>
      </c>
      <c r="K39" s="67">
        <v>722</v>
      </c>
      <c r="L39" s="56">
        <v>86.08</v>
      </c>
      <c r="M39" s="78">
        <v>2981</v>
      </c>
      <c r="N39" s="67">
        <v>253</v>
      </c>
      <c r="O39" s="67">
        <v>128</v>
      </c>
      <c r="P39" s="67">
        <v>125</v>
      </c>
      <c r="Q39" s="78">
        <v>305</v>
      </c>
      <c r="R39" s="78">
        <v>150</v>
      </c>
      <c r="S39" s="78">
        <v>155</v>
      </c>
      <c r="T39" s="67">
        <v>252</v>
      </c>
      <c r="U39" s="67">
        <v>130</v>
      </c>
      <c r="V39" s="67">
        <v>122</v>
      </c>
      <c r="W39" s="78">
        <v>295</v>
      </c>
      <c r="X39" s="78">
        <v>143</v>
      </c>
      <c r="Y39" s="78">
        <v>152</v>
      </c>
      <c r="Z39" s="67">
        <v>240</v>
      </c>
      <c r="AA39" s="67">
        <v>124</v>
      </c>
      <c r="AB39" s="67">
        <v>116</v>
      </c>
      <c r="AC39" s="78">
        <v>300</v>
      </c>
      <c r="AD39" s="78">
        <v>144</v>
      </c>
      <c r="AE39" s="78">
        <v>156</v>
      </c>
      <c r="AF39" s="67">
        <v>264</v>
      </c>
      <c r="AG39" s="67">
        <v>138</v>
      </c>
      <c r="AH39" s="67">
        <v>126</v>
      </c>
      <c r="AI39" s="78">
        <v>489</v>
      </c>
      <c r="AJ39" s="78">
        <v>230</v>
      </c>
      <c r="AK39" s="78">
        <v>259</v>
      </c>
      <c r="AL39" s="67">
        <v>278</v>
      </c>
      <c r="AM39" s="67">
        <v>147</v>
      </c>
      <c r="AN39" s="67">
        <v>131</v>
      </c>
      <c r="AO39" s="67">
        <v>245</v>
      </c>
      <c r="AP39" s="67">
        <v>132</v>
      </c>
      <c r="AQ39" s="67">
        <v>113</v>
      </c>
      <c r="AR39" s="56" t="s">
        <v>428</v>
      </c>
      <c r="AS39" s="56"/>
      <c r="AT39" s="56" t="s">
        <v>428</v>
      </c>
      <c r="AU39" s="151">
        <v>205</v>
      </c>
      <c r="AV39" s="151">
        <v>0</v>
      </c>
      <c r="AW39" s="151">
        <v>32</v>
      </c>
      <c r="AX39" s="59">
        <v>47.6</v>
      </c>
      <c r="AY39" s="59">
        <v>2</v>
      </c>
      <c r="AZ39" s="60">
        <v>2.4509803921568629</v>
      </c>
      <c r="BA39" s="61">
        <v>1</v>
      </c>
      <c r="BB39" s="62">
        <v>0</v>
      </c>
      <c r="BC39" s="63">
        <v>0</v>
      </c>
      <c r="BD39" s="68">
        <v>0</v>
      </c>
      <c r="BE39" s="69">
        <v>0</v>
      </c>
      <c r="BF39" s="60">
        <v>10.256410256410255</v>
      </c>
      <c r="BG39" s="61">
        <v>4</v>
      </c>
      <c r="BH39" s="60">
        <v>11.904761904761903</v>
      </c>
      <c r="BI39" s="61">
        <v>5</v>
      </c>
      <c r="BJ39" s="64">
        <v>0</v>
      </c>
      <c r="BK39" s="65">
        <v>0</v>
      </c>
      <c r="BL39" s="62">
        <v>0</v>
      </c>
      <c r="BM39" s="65">
        <v>0</v>
      </c>
      <c r="BN39" s="56">
        <v>0</v>
      </c>
      <c r="BO39" s="56">
        <v>0</v>
      </c>
      <c r="BP39" s="1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62" t="s">
        <v>813</v>
      </c>
      <c r="BW39" s="56" t="s">
        <v>528</v>
      </c>
      <c r="BX39" s="56" t="s">
        <v>760</v>
      </c>
      <c r="BY39" s="56" t="s">
        <v>528</v>
      </c>
      <c r="BZ39" s="56" t="s">
        <v>814</v>
      </c>
      <c r="CA39" s="56" t="s">
        <v>815</v>
      </c>
      <c r="CB39" s="56" t="s">
        <v>816</v>
      </c>
      <c r="CC39" s="152">
        <v>98.07</v>
      </c>
      <c r="CD39" s="152">
        <v>86.54</v>
      </c>
      <c r="CE39" s="147">
        <v>50</v>
      </c>
      <c r="CF39" s="146" t="s">
        <v>817</v>
      </c>
      <c r="CG39" s="146" t="s">
        <v>818</v>
      </c>
      <c r="CH39" s="56">
        <v>0</v>
      </c>
      <c r="CI39" s="56">
        <v>0</v>
      </c>
      <c r="CJ39" s="60">
        <v>0</v>
      </c>
      <c r="CK39" s="61">
        <v>0</v>
      </c>
      <c r="CL39" s="56">
        <v>0</v>
      </c>
      <c r="CM39" s="56">
        <v>0</v>
      </c>
      <c r="CN39" s="149">
        <v>0</v>
      </c>
      <c r="CO39" s="1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60">
        <v>0</v>
      </c>
      <c r="DC39" s="61">
        <v>0</v>
      </c>
      <c r="DD39" s="152">
        <v>137.5</v>
      </c>
      <c r="DE39" s="152">
        <v>115.31</v>
      </c>
      <c r="DF39" s="147">
        <v>2.7777777777777777</v>
      </c>
      <c r="DG39" s="148">
        <v>0.30864197530864196</v>
      </c>
      <c r="DH39" s="56">
        <v>0</v>
      </c>
      <c r="DI39" s="56">
        <v>0</v>
      </c>
      <c r="DJ39" s="149">
        <v>0</v>
      </c>
      <c r="DK39" s="56">
        <v>0</v>
      </c>
      <c r="DL39" s="149">
        <v>0</v>
      </c>
      <c r="DM39" s="156">
        <v>0</v>
      </c>
      <c r="DN39" s="56">
        <v>0</v>
      </c>
      <c r="DO39" s="56">
        <v>0</v>
      </c>
      <c r="DP39" s="149">
        <v>0</v>
      </c>
      <c r="DQ39" s="156">
        <v>0</v>
      </c>
      <c r="DR39" s="149">
        <v>0</v>
      </c>
      <c r="DS39" s="156">
        <v>0</v>
      </c>
      <c r="DT39" s="56">
        <v>0</v>
      </c>
      <c r="DU39" s="156">
        <v>0</v>
      </c>
      <c r="DV39" s="56">
        <v>0</v>
      </c>
      <c r="DW39" s="156">
        <v>0</v>
      </c>
      <c r="DX39" s="56">
        <v>0</v>
      </c>
      <c r="DY39" s="56">
        <v>0</v>
      </c>
      <c r="DZ39" s="62">
        <v>0</v>
      </c>
      <c r="EA39" s="63">
        <v>0</v>
      </c>
      <c r="EB39" s="62">
        <v>95.238095238095227</v>
      </c>
      <c r="EC39" s="63">
        <v>12</v>
      </c>
      <c r="ED39" s="60">
        <v>0</v>
      </c>
      <c r="EE39" s="61">
        <v>0</v>
      </c>
      <c r="EF39" s="154">
        <v>164.06</v>
      </c>
      <c r="EG39" s="154">
        <v>120.31</v>
      </c>
      <c r="EH39" s="107">
        <v>3.0927835051546393</v>
      </c>
      <c r="EI39" s="148">
        <v>1.0309278350515463</v>
      </c>
      <c r="EJ39" s="56" t="s">
        <v>819</v>
      </c>
      <c r="EK39" s="56" t="s">
        <v>820</v>
      </c>
      <c r="EL39" s="154">
        <v>137.25</v>
      </c>
      <c r="EM39" s="154">
        <v>76.459999999999994</v>
      </c>
      <c r="EN39" s="147">
        <v>1.8867924528301887</v>
      </c>
      <c r="EO39" s="148">
        <v>0.94339622641509435</v>
      </c>
      <c r="EP39" s="56">
        <v>0</v>
      </c>
      <c r="EQ39" s="56">
        <v>0</v>
      </c>
      <c r="ER39" s="158">
        <v>0</v>
      </c>
      <c r="ES39" s="156">
        <v>0</v>
      </c>
      <c r="ET39" s="158">
        <v>0</v>
      </c>
      <c r="EU39" s="156">
        <v>0</v>
      </c>
      <c r="EV39" s="56">
        <v>0</v>
      </c>
      <c r="EW39" s="56">
        <v>0</v>
      </c>
      <c r="EX39" s="56">
        <v>0</v>
      </c>
      <c r="EY39" s="62">
        <v>45.801526717557252</v>
      </c>
      <c r="EZ39" s="61">
        <v>6</v>
      </c>
      <c r="FA39" s="62">
        <v>106.19469026548673</v>
      </c>
      <c r="FB39" s="61">
        <v>12</v>
      </c>
      <c r="FC39" s="149">
        <v>0</v>
      </c>
      <c r="FD39" s="156">
        <v>0</v>
      </c>
      <c r="FE39" s="56">
        <v>0</v>
      </c>
      <c r="FF39" s="56">
        <v>0</v>
      </c>
      <c r="FG39" s="150">
        <v>170.94017094017093</v>
      </c>
      <c r="FH39" s="157">
        <v>1</v>
      </c>
      <c r="FI39" s="149">
        <v>0</v>
      </c>
      <c r="FJ39" s="156">
        <v>0</v>
      </c>
      <c r="FK39" s="149">
        <v>170.94017094017093</v>
      </c>
      <c r="FL39" s="156">
        <v>1</v>
      </c>
      <c r="FM39" s="56">
        <v>0</v>
      </c>
      <c r="FN39" s="56">
        <v>0</v>
      </c>
      <c r="FO39" s="150">
        <v>170.94017094017093</v>
      </c>
      <c r="FP39" s="155">
        <v>1</v>
      </c>
      <c r="FQ39" s="150">
        <v>170.94017094017093</v>
      </c>
      <c r="FR39" s="155">
        <v>1</v>
      </c>
      <c r="FS39" s="60">
        <v>2.4213075060532687</v>
      </c>
      <c r="FT39" s="61">
        <v>1</v>
      </c>
      <c r="FU39" s="60">
        <v>0</v>
      </c>
      <c r="FV39" s="61">
        <v>0</v>
      </c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4"/>
      <c r="OS39" s="4"/>
      <c r="OT39" s="4"/>
    </row>
    <row r="40" spans="1:410">
      <c r="A40" s="96" t="s">
        <v>821</v>
      </c>
      <c r="B40" s="56" t="s">
        <v>822</v>
      </c>
      <c r="C40" s="96" t="s">
        <v>466</v>
      </c>
      <c r="D40" s="74">
        <v>6</v>
      </c>
      <c r="E40" s="67">
        <v>2015</v>
      </c>
      <c r="F40" s="106">
        <v>68.83149282889535</v>
      </c>
      <c r="G40" s="141">
        <v>20653</v>
      </c>
      <c r="H40" s="67">
        <v>8596</v>
      </c>
      <c r="I40" s="67">
        <v>12057</v>
      </c>
      <c r="J40" s="106">
        <v>16.77</v>
      </c>
      <c r="K40" s="67">
        <v>3463</v>
      </c>
      <c r="L40" s="56">
        <v>67.69</v>
      </c>
      <c r="M40" s="78">
        <v>13981</v>
      </c>
      <c r="N40" s="67">
        <v>2183</v>
      </c>
      <c r="O40" s="67">
        <v>1125</v>
      </c>
      <c r="P40" s="67">
        <v>1058</v>
      </c>
      <c r="Q40" s="78">
        <v>2607</v>
      </c>
      <c r="R40" s="78">
        <v>1263</v>
      </c>
      <c r="S40" s="78">
        <v>1344</v>
      </c>
      <c r="T40" s="67">
        <v>2117</v>
      </c>
      <c r="U40" s="67">
        <v>1099</v>
      </c>
      <c r="V40" s="67">
        <v>1018</v>
      </c>
      <c r="W40" s="78">
        <v>2544</v>
      </c>
      <c r="X40" s="78">
        <v>1220</v>
      </c>
      <c r="Y40" s="78">
        <v>1324</v>
      </c>
      <c r="Z40" s="67">
        <v>2096</v>
      </c>
      <c r="AA40" s="67">
        <v>1093</v>
      </c>
      <c r="AB40" s="67">
        <v>1003</v>
      </c>
      <c r="AC40" s="78">
        <v>2397</v>
      </c>
      <c r="AD40" s="78">
        <v>1149</v>
      </c>
      <c r="AE40" s="78">
        <v>1248</v>
      </c>
      <c r="AF40" s="67">
        <v>1927</v>
      </c>
      <c r="AG40" s="67">
        <v>1003</v>
      </c>
      <c r="AH40" s="67">
        <v>924</v>
      </c>
      <c r="AI40" s="78">
        <v>3586</v>
      </c>
      <c r="AJ40" s="78">
        <v>1715</v>
      </c>
      <c r="AK40" s="78">
        <v>1871</v>
      </c>
      <c r="AL40" s="67">
        <v>2044</v>
      </c>
      <c r="AM40" s="67">
        <v>1068</v>
      </c>
      <c r="AN40" s="67">
        <v>976</v>
      </c>
      <c r="AO40" s="67">
        <v>1817</v>
      </c>
      <c r="AP40" s="67">
        <v>944</v>
      </c>
      <c r="AQ40" s="67">
        <v>873</v>
      </c>
      <c r="AR40" s="56" t="s">
        <v>428</v>
      </c>
      <c r="AS40" s="56"/>
      <c r="AT40" s="56" t="s">
        <v>428</v>
      </c>
      <c r="AU40" s="144">
        <v>515</v>
      </c>
      <c r="AV40" s="144">
        <v>0</v>
      </c>
      <c r="AW40" s="144">
        <v>101</v>
      </c>
      <c r="AX40" s="59">
        <v>0</v>
      </c>
      <c r="AY40" s="59">
        <v>0</v>
      </c>
      <c r="AZ40" s="60">
        <v>2.9154518950437316</v>
      </c>
      <c r="BA40" s="61">
        <v>2</v>
      </c>
      <c r="BB40" s="62">
        <v>0</v>
      </c>
      <c r="BC40" s="63">
        <v>0</v>
      </c>
      <c r="BD40" s="68">
        <v>0</v>
      </c>
      <c r="BE40" s="69">
        <v>0</v>
      </c>
      <c r="BF40" s="60">
        <v>4.3478260869565215</v>
      </c>
      <c r="BG40" s="61">
        <v>4</v>
      </c>
      <c r="BH40" s="60">
        <v>7.2815533980582519</v>
      </c>
      <c r="BI40" s="61">
        <v>15</v>
      </c>
      <c r="BJ40" s="64">
        <v>0</v>
      </c>
      <c r="BK40" s="65">
        <v>0</v>
      </c>
      <c r="BL40" s="62">
        <v>0</v>
      </c>
      <c r="BM40" s="65">
        <v>0</v>
      </c>
      <c r="BN40" s="56">
        <v>0</v>
      </c>
      <c r="BO40" s="56">
        <v>0</v>
      </c>
      <c r="BP40" s="1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62" t="s">
        <v>823</v>
      </c>
      <c r="BW40" s="56" t="s">
        <v>824</v>
      </c>
      <c r="BX40" s="62" t="s">
        <v>691</v>
      </c>
      <c r="BY40" s="56" t="s">
        <v>824</v>
      </c>
      <c r="BZ40" s="62" t="s">
        <v>432</v>
      </c>
      <c r="CA40" s="56" t="s">
        <v>825</v>
      </c>
      <c r="CB40" s="56" t="s">
        <v>761</v>
      </c>
      <c r="CC40" s="145">
        <v>55.18</v>
      </c>
      <c r="CD40" s="145">
        <v>45.52</v>
      </c>
      <c r="CE40" s="147">
        <v>4.225352112676056</v>
      </c>
      <c r="CF40" s="153" t="s">
        <v>743</v>
      </c>
      <c r="CG40" s="153" t="s">
        <v>826</v>
      </c>
      <c r="CH40" s="149">
        <v>224.71910112359552</v>
      </c>
      <c r="CI40" s="56">
        <v>1</v>
      </c>
      <c r="CJ40" s="60">
        <v>0</v>
      </c>
      <c r="CK40" s="61">
        <v>0</v>
      </c>
      <c r="CL40" s="150">
        <v>224.71910112359552</v>
      </c>
      <c r="CM40" s="56">
        <v>1</v>
      </c>
      <c r="CN40" s="149">
        <v>46.253469010175763</v>
      </c>
      <c r="CO40" s="156">
        <v>1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60">
        <v>0</v>
      </c>
      <c r="DC40" s="61">
        <v>0</v>
      </c>
      <c r="DD40" s="145">
        <v>103.26</v>
      </c>
      <c r="DE40" s="145">
        <v>73.56</v>
      </c>
      <c r="DF40" s="147">
        <v>5.2924791086350975</v>
      </c>
      <c r="DG40" s="148">
        <v>0.66852367688022285</v>
      </c>
      <c r="DH40" s="149">
        <v>78.616352201257868</v>
      </c>
      <c r="DI40" s="56">
        <v>2</v>
      </c>
      <c r="DJ40" s="149">
        <v>314.46540880503147</v>
      </c>
      <c r="DK40" s="56">
        <v>8</v>
      </c>
      <c r="DL40" s="149">
        <v>117.92452830188678</v>
      </c>
      <c r="DM40" s="156">
        <v>3</v>
      </c>
      <c r="DN40" s="56">
        <v>0</v>
      </c>
      <c r="DO40" s="56">
        <v>0</v>
      </c>
      <c r="DP40" s="149">
        <v>41.718815185648729</v>
      </c>
      <c r="DQ40" s="156">
        <v>1</v>
      </c>
      <c r="DR40" s="149">
        <v>0</v>
      </c>
      <c r="DS40" s="156">
        <v>0</v>
      </c>
      <c r="DT40" s="56">
        <v>0</v>
      </c>
      <c r="DU40" s="156">
        <v>0</v>
      </c>
      <c r="DV40" s="149">
        <v>41.718815185648729</v>
      </c>
      <c r="DW40" s="156">
        <v>1</v>
      </c>
      <c r="DX40" s="56">
        <v>0</v>
      </c>
      <c r="DY40" s="56">
        <v>0</v>
      </c>
      <c r="DZ40" s="62">
        <v>2.9910269192422732</v>
      </c>
      <c r="EA40" s="63">
        <v>3</v>
      </c>
      <c r="EB40" s="62">
        <v>76.839826839826827</v>
      </c>
      <c r="EC40" s="63">
        <v>71</v>
      </c>
      <c r="ED40" s="60">
        <v>1.5847860538827259</v>
      </c>
      <c r="EE40" s="61">
        <v>1</v>
      </c>
      <c r="EF40" s="143">
        <v>85.28</v>
      </c>
      <c r="EG40" s="143">
        <v>50.57</v>
      </c>
      <c r="EH40" s="107">
        <v>3.5984848484848486</v>
      </c>
      <c r="EI40" s="148">
        <v>1.1363636363636365</v>
      </c>
      <c r="EJ40" s="56" t="s">
        <v>827</v>
      </c>
      <c r="EK40" s="56" t="s">
        <v>828</v>
      </c>
      <c r="EL40" s="143">
        <v>62.45</v>
      </c>
      <c r="EM40" s="143">
        <v>24.64</v>
      </c>
      <c r="EN40" s="147">
        <v>1.5094339622641511</v>
      </c>
      <c r="EO40" s="148">
        <v>0.37735849056603776</v>
      </c>
      <c r="EP40" s="56">
        <v>0</v>
      </c>
      <c r="EQ40" s="56">
        <v>0</v>
      </c>
      <c r="ER40" s="149">
        <v>333.75052148518984</v>
      </c>
      <c r="ES40" s="156">
        <v>8</v>
      </c>
      <c r="ET40" s="149">
        <v>709.21985815602841</v>
      </c>
      <c r="EU40" s="156">
        <v>17</v>
      </c>
      <c r="EV40" s="56">
        <v>0</v>
      </c>
      <c r="EW40" s="56">
        <v>0</v>
      </c>
      <c r="EX40" s="56">
        <v>37</v>
      </c>
      <c r="EY40" s="62">
        <v>64.549180327868854</v>
      </c>
      <c r="EZ40" s="72">
        <v>63</v>
      </c>
      <c r="FA40" s="62">
        <v>38.946162657502867</v>
      </c>
      <c r="FB40" s="61">
        <v>34</v>
      </c>
      <c r="FC40" s="149">
        <v>0</v>
      </c>
      <c r="FD40" s="156">
        <v>0</v>
      </c>
      <c r="FE40" s="149">
        <v>139.47001394700138</v>
      </c>
      <c r="FF40" s="156">
        <v>6</v>
      </c>
      <c r="FG40" s="56">
        <v>0</v>
      </c>
      <c r="FH40" s="56">
        <v>0</v>
      </c>
      <c r="FI40" s="149">
        <v>0</v>
      </c>
      <c r="FJ40" s="156">
        <v>0</v>
      </c>
      <c r="FK40" s="149">
        <v>139.47001394700138</v>
      </c>
      <c r="FL40" s="156">
        <v>6</v>
      </c>
      <c r="FM40" s="149">
        <v>92.980009298000923</v>
      </c>
      <c r="FN40" s="156">
        <v>4</v>
      </c>
      <c r="FO40" s="150">
        <v>674.10506741050676</v>
      </c>
      <c r="FP40" s="155">
        <v>29</v>
      </c>
      <c r="FQ40" s="150">
        <v>23.245002324500231</v>
      </c>
      <c r="FR40" s="155">
        <v>1</v>
      </c>
      <c r="FS40" s="60">
        <v>5.0933786078098473</v>
      </c>
      <c r="FT40" s="61">
        <v>3</v>
      </c>
      <c r="FU40" s="60">
        <v>0</v>
      </c>
      <c r="FV40" s="61">
        <v>0</v>
      </c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4"/>
      <c r="OS40" s="4"/>
      <c r="OT40" s="4"/>
    </row>
    <row r="41" spans="1:410">
      <c r="A41" s="96" t="s">
        <v>829</v>
      </c>
      <c r="B41" s="56" t="s">
        <v>830</v>
      </c>
      <c r="C41" s="96" t="s">
        <v>598</v>
      </c>
      <c r="D41" s="74">
        <v>3</v>
      </c>
      <c r="E41" s="67">
        <v>2015</v>
      </c>
      <c r="F41" s="106">
        <v>83.576370192216999</v>
      </c>
      <c r="G41" s="141">
        <v>70169</v>
      </c>
      <c r="H41" s="67">
        <v>61274</v>
      </c>
      <c r="I41" s="67">
        <v>8895</v>
      </c>
      <c r="J41" s="106">
        <v>57.09</v>
      </c>
      <c r="K41" s="67">
        <v>40062</v>
      </c>
      <c r="L41" s="56">
        <v>22.17</v>
      </c>
      <c r="M41" s="78">
        <v>15554</v>
      </c>
      <c r="N41" s="67">
        <v>4720</v>
      </c>
      <c r="O41" s="67">
        <v>2404</v>
      </c>
      <c r="P41" s="67">
        <v>2316</v>
      </c>
      <c r="Q41" s="78">
        <v>5709</v>
      </c>
      <c r="R41" s="78">
        <v>2804</v>
      </c>
      <c r="S41" s="78">
        <v>2905</v>
      </c>
      <c r="T41" s="67">
        <v>4995</v>
      </c>
      <c r="U41" s="67">
        <v>2559</v>
      </c>
      <c r="V41" s="67">
        <v>2436</v>
      </c>
      <c r="W41" s="78">
        <v>6026</v>
      </c>
      <c r="X41" s="78">
        <v>2910</v>
      </c>
      <c r="Y41" s="78">
        <v>3116</v>
      </c>
      <c r="Z41" s="67">
        <v>5226</v>
      </c>
      <c r="AA41" s="67">
        <v>2732</v>
      </c>
      <c r="AB41" s="67">
        <v>2494</v>
      </c>
      <c r="AC41" s="78">
        <v>6854</v>
      </c>
      <c r="AD41" s="78">
        <v>3333</v>
      </c>
      <c r="AE41" s="78">
        <v>3521</v>
      </c>
      <c r="AF41" s="67">
        <v>6188</v>
      </c>
      <c r="AG41" s="67">
        <v>3131</v>
      </c>
      <c r="AH41" s="67">
        <v>3057</v>
      </c>
      <c r="AI41" s="78">
        <v>10995</v>
      </c>
      <c r="AJ41" s="78">
        <v>5424</v>
      </c>
      <c r="AK41" s="78">
        <v>5571</v>
      </c>
      <c r="AL41" s="67">
        <v>6197</v>
      </c>
      <c r="AM41" s="67">
        <v>3165</v>
      </c>
      <c r="AN41" s="67">
        <v>3032</v>
      </c>
      <c r="AO41" s="67">
        <v>5433</v>
      </c>
      <c r="AP41" s="67">
        <v>2665</v>
      </c>
      <c r="AQ41" s="67">
        <v>2768</v>
      </c>
      <c r="AR41" s="56" t="s">
        <v>428</v>
      </c>
      <c r="AS41" s="56"/>
      <c r="AT41" s="56" t="s">
        <v>428</v>
      </c>
      <c r="AU41" s="151">
        <v>776</v>
      </c>
      <c r="AV41" s="151">
        <v>0</v>
      </c>
      <c r="AW41" s="151">
        <v>272</v>
      </c>
      <c r="AX41" s="59">
        <v>10.5</v>
      </c>
      <c r="AY41" s="59">
        <v>7</v>
      </c>
      <c r="AZ41" s="60">
        <v>2.042900919305414</v>
      </c>
      <c r="BA41" s="61">
        <v>2</v>
      </c>
      <c r="BB41" s="62">
        <v>0</v>
      </c>
      <c r="BC41" s="63">
        <v>0</v>
      </c>
      <c r="BD41" s="68">
        <v>0</v>
      </c>
      <c r="BE41" s="69">
        <v>0</v>
      </c>
      <c r="BF41" s="60">
        <v>8.1081081081081088</v>
      </c>
      <c r="BG41" s="61">
        <v>9</v>
      </c>
      <c r="BH41" s="60">
        <v>9.4594594594594597</v>
      </c>
      <c r="BI41" s="61">
        <v>63</v>
      </c>
      <c r="BJ41" s="64">
        <v>0</v>
      </c>
      <c r="BK41" s="65">
        <v>0</v>
      </c>
      <c r="BL41" s="62">
        <v>0</v>
      </c>
      <c r="BM41" s="65">
        <v>0</v>
      </c>
      <c r="BN41" s="56">
        <v>0</v>
      </c>
      <c r="BO41" s="56">
        <v>0</v>
      </c>
      <c r="BP41" s="149">
        <v>20.850708924103419</v>
      </c>
      <c r="BQ41" s="156">
        <v>1</v>
      </c>
      <c r="BR41" s="56">
        <v>0</v>
      </c>
      <c r="BS41" s="56">
        <v>0</v>
      </c>
      <c r="BT41" s="149">
        <v>20.850708924103419</v>
      </c>
      <c r="BU41" s="156">
        <v>1</v>
      </c>
      <c r="BV41" s="62" t="s">
        <v>831</v>
      </c>
      <c r="BW41" s="56" t="s">
        <v>714</v>
      </c>
      <c r="BX41" s="62" t="s">
        <v>711</v>
      </c>
      <c r="BY41" s="56" t="s">
        <v>714</v>
      </c>
      <c r="BZ41" s="62" t="s">
        <v>714</v>
      </c>
      <c r="CA41" s="56" t="s">
        <v>832</v>
      </c>
      <c r="CB41" s="56" t="s">
        <v>714</v>
      </c>
      <c r="CC41" s="152">
        <v>76.95</v>
      </c>
      <c r="CD41" s="152">
        <v>61.57</v>
      </c>
      <c r="CE41" s="147">
        <v>8.2251082251082259</v>
      </c>
      <c r="CF41" s="146" t="s">
        <v>435</v>
      </c>
      <c r="CG41" s="146" t="s">
        <v>833</v>
      </c>
      <c r="CH41" s="149">
        <v>213.78</v>
      </c>
      <c r="CI41" s="56">
        <v>6</v>
      </c>
      <c r="CJ41" s="60">
        <v>0.20020020020020021</v>
      </c>
      <c r="CK41" s="61">
        <v>1</v>
      </c>
      <c r="CL41" s="150">
        <v>213.78</v>
      </c>
      <c r="CM41" s="56">
        <v>6</v>
      </c>
      <c r="CN41" s="149">
        <v>104.25354462051709</v>
      </c>
      <c r="CO41" s="156">
        <v>5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60">
        <v>0</v>
      </c>
      <c r="DC41" s="61">
        <v>0</v>
      </c>
      <c r="DD41" s="152">
        <v>116.18</v>
      </c>
      <c r="DE41" s="152">
        <v>98.31</v>
      </c>
      <c r="DF41" s="147">
        <v>3.1727651690597498</v>
      </c>
      <c r="DG41" s="148">
        <v>4.562297359888837</v>
      </c>
      <c r="DH41" s="149">
        <v>182.54231662794558</v>
      </c>
      <c r="DI41" s="56">
        <v>11</v>
      </c>
      <c r="DJ41" s="149">
        <v>132.7580484566877</v>
      </c>
      <c r="DK41" s="158">
        <v>8</v>
      </c>
      <c r="DL41" s="149">
        <v>16.594756057085963</v>
      </c>
      <c r="DM41" s="156">
        <v>1</v>
      </c>
      <c r="DN41" s="150">
        <v>175.08024511234316</v>
      </c>
      <c r="DO41" s="56">
        <v>12</v>
      </c>
      <c r="DP41" s="149">
        <v>0</v>
      </c>
      <c r="DQ41" s="156">
        <v>0</v>
      </c>
      <c r="DR41" s="149">
        <v>0</v>
      </c>
      <c r="DS41" s="156">
        <v>0</v>
      </c>
      <c r="DT41" s="56">
        <v>0</v>
      </c>
      <c r="DU41" s="156">
        <v>0</v>
      </c>
      <c r="DV41" s="156">
        <v>0</v>
      </c>
      <c r="DW41" s="156">
        <v>0</v>
      </c>
      <c r="DX41" s="56">
        <v>0</v>
      </c>
      <c r="DY41" s="56">
        <v>0</v>
      </c>
      <c r="DZ41" s="62">
        <v>1.2028869286287089</v>
      </c>
      <c r="EA41" s="63">
        <v>3</v>
      </c>
      <c r="EB41" s="62">
        <v>41.871115472685638</v>
      </c>
      <c r="EC41" s="63">
        <v>128</v>
      </c>
      <c r="ED41" s="60">
        <v>0</v>
      </c>
      <c r="EE41" s="61">
        <v>0</v>
      </c>
      <c r="EF41" s="154">
        <v>122.59</v>
      </c>
      <c r="EG41" s="154">
        <v>91.2</v>
      </c>
      <c r="EH41" s="107">
        <v>2.3374529822675982</v>
      </c>
      <c r="EI41" s="148">
        <v>9.9677592692101022</v>
      </c>
      <c r="EJ41" s="56" t="s">
        <v>834</v>
      </c>
      <c r="EK41" s="56" t="s">
        <v>835</v>
      </c>
      <c r="EL41" s="154">
        <v>85.03</v>
      </c>
      <c r="EM41" s="154">
        <v>54.36</v>
      </c>
      <c r="EN41" s="147">
        <v>0.75187969924812026</v>
      </c>
      <c r="EO41" s="148">
        <v>6.7669172932330826</v>
      </c>
      <c r="EP41" s="150">
        <v>175.08024511234316</v>
      </c>
      <c r="EQ41" s="155">
        <v>12</v>
      </c>
      <c r="ER41" s="149">
        <v>218.85030639042895</v>
      </c>
      <c r="ES41" s="156">
        <v>15</v>
      </c>
      <c r="ET41" s="149">
        <v>218.85030639042895</v>
      </c>
      <c r="EU41" s="156">
        <v>15</v>
      </c>
      <c r="EV41" s="150">
        <v>175.08024511234316</v>
      </c>
      <c r="EW41" s="155">
        <v>12</v>
      </c>
      <c r="EX41" s="56">
        <v>0</v>
      </c>
      <c r="EY41" s="62">
        <v>66.622691292875984</v>
      </c>
      <c r="EZ41" s="61">
        <v>202</v>
      </c>
      <c r="FA41" s="62">
        <v>66.473988439306353</v>
      </c>
      <c r="FB41" s="61">
        <v>184</v>
      </c>
      <c r="FC41" s="149">
        <v>83.815909783602564</v>
      </c>
      <c r="FD41" s="156">
        <v>11</v>
      </c>
      <c r="FE41" s="149">
        <v>53.337397135019813</v>
      </c>
      <c r="FF41" s="156">
        <v>7</v>
      </c>
      <c r="FG41" s="56">
        <v>0</v>
      </c>
      <c r="FH41" s="56">
        <v>0</v>
      </c>
      <c r="FI41" s="149">
        <v>0</v>
      </c>
      <c r="FJ41" s="156">
        <v>0</v>
      </c>
      <c r="FK41" s="149">
        <v>137.15330691862238</v>
      </c>
      <c r="FL41" s="156">
        <v>18</v>
      </c>
      <c r="FM41" s="149">
        <v>175.25144772935082</v>
      </c>
      <c r="FN41" s="156">
        <v>23</v>
      </c>
      <c r="FO41" s="150">
        <v>419.07954891801273</v>
      </c>
      <c r="FP41" s="155">
        <v>55</v>
      </c>
      <c r="FQ41" s="150">
        <v>22.858884486437063</v>
      </c>
      <c r="FR41" s="155">
        <v>3</v>
      </c>
      <c r="FS41" s="60">
        <v>0</v>
      </c>
      <c r="FT41" s="61">
        <v>0</v>
      </c>
      <c r="FU41" s="60">
        <v>1.4104372355430184</v>
      </c>
      <c r="FV41" s="61">
        <v>1</v>
      </c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4"/>
      <c r="OS41" s="4"/>
      <c r="OT41" s="4"/>
    </row>
    <row r="42" spans="1:410">
      <c r="A42" s="96" t="s">
        <v>836</v>
      </c>
      <c r="B42" s="56" t="s">
        <v>837</v>
      </c>
      <c r="C42" s="96" t="s">
        <v>441</v>
      </c>
      <c r="D42" s="74">
        <v>6</v>
      </c>
      <c r="E42" s="67">
        <v>2015</v>
      </c>
      <c r="F42" s="106">
        <v>64.998884349573743</v>
      </c>
      <c r="G42" s="141">
        <v>23378</v>
      </c>
      <c r="H42" s="67">
        <v>8921</v>
      </c>
      <c r="I42" s="67">
        <v>14457</v>
      </c>
      <c r="J42" s="106">
        <v>7.0450851227649922</v>
      </c>
      <c r="K42" s="67">
        <v>1647</v>
      </c>
      <c r="L42" s="56">
        <v>82.67</v>
      </c>
      <c r="M42" s="78">
        <v>19326</v>
      </c>
      <c r="N42" s="67">
        <v>2798</v>
      </c>
      <c r="O42" s="67">
        <v>1421</v>
      </c>
      <c r="P42" s="67">
        <v>1377</v>
      </c>
      <c r="Q42" s="78">
        <v>3298</v>
      </c>
      <c r="R42" s="78">
        <v>1619</v>
      </c>
      <c r="S42" s="78">
        <v>1679</v>
      </c>
      <c r="T42" s="67">
        <v>2426</v>
      </c>
      <c r="U42" s="67">
        <v>1261</v>
      </c>
      <c r="V42" s="67">
        <v>1165</v>
      </c>
      <c r="W42" s="78">
        <v>2870</v>
      </c>
      <c r="X42" s="78">
        <v>1369</v>
      </c>
      <c r="Y42" s="78">
        <v>1501</v>
      </c>
      <c r="Z42" s="67">
        <v>2394</v>
      </c>
      <c r="AA42" s="67">
        <v>1270</v>
      </c>
      <c r="AB42" s="67">
        <v>1124</v>
      </c>
      <c r="AC42" s="78">
        <v>3000</v>
      </c>
      <c r="AD42" s="78">
        <v>1396</v>
      </c>
      <c r="AE42" s="78">
        <v>1604</v>
      </c>
      <c r="AF42" s="67">
        <v>2508</v>
      </c>
      <c r="AG42" s="67">
        <v>1347</v>
      </c>
      <c r="AH42" s="67">
        <v>1161</v>
      </c>
      <c r="AI42" s="78">
        <v>3683</v>
      </c>
      <c r="AJ42" s="78">
        <v>1712</v>
      </c>
      <c r="AK42" s="78">
        <v>1971</v>
      </c>
      <c r="AL42" s="67">
        <v>1912</v>
      </c>
      <c r="AM42" s="67">
        <v>1024</v>
      </c>
      <c r="AN42" s="67">
        <v>888</v>
      </c>
      <c r="AO42" s="67">
        <v>1989</v>
      </c>
      <c r="AP42" s="67">
        <v>1053</v>
      </c>
      <c r="AQ42" s="67">
        <v>936</v>
      </c>
      <c r="AR42" s="56" t="s">
        <v>428</v>
      </c>
      <c r="AS42" s="56"/>
      <c r="AT42" s="56" t="s">
        <v>428</v>
      </c>
      <c r="AU42" s="144">
        <v>806</v>
      </c>
      <c r="AV42" s="144">
        <v>0</v>
      </c>
      <c r="AW42" s="144">
        <v>235</v>
      </c>
      <c r="AX42" s="59">
        <v>19.2</v>
      </c>
      <c r="AY42" s="59">
        <v>5</v>
      </c>
      <c r="AZ42" s="60">
        <v>2.0811654526534862</v>
      </c>
      <c r="BA42" s="61">
        <v>4</v>
      </c>
      <c r="BB42" s="62">
        <v>383.14176245210729</v>
      </c>
      <c r="BC42" s="63">
        <v>1</v>
      </c>
      <c r="BD42" s="68">
        <v>0</v>
      </c>
      <c r="BE42" s="69">
        <v>0</v>
      </c>
      <c r="BF42" s="77">
        <v>3.7433155080213902</v>
      </c>
      <c r="BG42" s="61">
        <v>7</v>
      </c>
      <c r="BH42" s="60">
        <v>8.8122605363984672</v>
      </c>
      <c r="BI42" s="61">
        <v>23</v>
      </c>
      <c r="BJ42" s="64">
        <v>0</v>
      </c>
      <c r="BK42" s="65">
        <v>0</v>
      </c>
      <c r="BL42" s="62">
        <v>35.739814152966403</v>
      </c>
      <c r="BM42" s="65">
        <v>1</v>
      </c>
      <c r="BN42" s="149">
        <v>37.147102526002968</v>
      </c>
      <c r="BO42" s="156">
        <v>1</v>
      </c>
      <c r="BP42" s="149">
        <v>37.147102526002968</v>
      </c>
      <c r="BQ42" s="156">
        <v>1</v>
      </c>
      <c r="BR42" s="56">
        <v>0</v>
      </c>
      <c r="BS42" s="56">
        <v>0</v>
      </c>
      <c r="BT42" s="56">
        <v>0</v>
      </c>
      <c r="BU42" s="56">
        <v>0</v>
      </c>
      <c r="BV42" s="62" t="s">
        <v>838</v>
      </c>
      <c r="BW42" s="56" t="s">
        <v>839</v>
      </c>
      <c r="BX42" s="62" t="s">
        <v>840</v>
      </c>
      <c r="BY42" s="56" t="s">
        <v>839</v>
      </c>
      <c r="BZ42" s="62" t="s">
        <v>711</v>
      </c>
      <c r="CA42" s="56" t="s">
        <v>841</v>
      </c>
      <c r="CB42" s="56" t="s">
        <v>530</v>
      </c>
      <c r="CC42" s="145">
        <v>71.400000000000006</v>
      </c>
      <c r="CD42" s="145">
        <v>53.79</v>
      </c>
      <c r="CE42" s="147">
        <v>28.8135593220339</v>
      </c>
      <c r="CF42" s="153" t="s">
        <v>842</v>
      </c>
      <c r="CG42" s="153" t="s">
        <v>843</v>
      </c>
      <c r="CH42" s="56">
        <v>0</v>
      </c>
      <c r="CI42" s="56">
        <v>0</v>
      </c>
      <c r="CJ42" s="60">
        <v>0</v>
      </c>
      <c r="CK42" s="61">
        <v>0</v>
      </c>
      <c r="CL42" s="56">
        <v>0</v>
      </c>
      <c r="CM42" s="56">
        <v>0</v>
      </c>
      <c r="CN42" s="149">
        <v>148.58841010401187</v>
      </c>
      <c r="CO42" s="156">
        <v>4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60">
        <v>0</v>
      </c>
      <c r="DC42" s="61">
        <v>0</v>
      </c>
      <c r="DD42" s="145">
        <v>139.43</v>
      </c>
      <c r="DE42" s="145">
        <v>93.7</v>
      </c>
      <c r="DF42" s="147">
        <v>4.5633617859487847</v>
      </c>
      <c r="DG42" s="148">
        <v>4.9901510177281683</v>
      </c>
      <c r="DH42" s="56">
        <v>0</v>
      </c>
      <c r="DI42" s="56">
        <v>0</v>
      </c>
      <c r="DJ42" s="149">
        <v>174.21602787456445</v>
      </c>
      <c r="DK42" s="158">
        <v>5</v>
      </c>
      <c r="DL42" s="149">
        <v>0</v>
      </c>
      <c r="DM42" s="156">
        <v>0</v>
      </c>
      <c r="DN42" s="150">
        <v>0</v>
      </c>
      <c r="DO42" s="56">
        <v>0</v>
      </c>
      <c r="DP42" s="149">
        <v>0</v>
      </c>
      <c r="DQ42" s="156">
        <v>0</v>
      </c>
      <c r="DR42" s="149">
        <v>0</v>
      </c>
      <c r="DS42" s="156">
        <v>0</v>
      </c>
      <c r="DT42" s="56">
        <v>0</v>
      </c>
      <c r="DU42" s="156">
        <v>0</v>
      </c>
      <c r="DV42" s="156">
        <v>0</v>
      </c>
      <c r="DW42" s="156">
        <v>0</v>
      </c>
      <c r="DX42" s="56">
        <v>0</v>
      </c>
      <c r="DY42" s="56">
        <v>0</v>
      </c>
      <c r="DZ42" s="62">
        <v>3.5587188612099641</v>
      </c>
      <c r="EA42" s="63">
        <v>4</v>
      </c>
      <c r="EB42" s="62">
        <v>71.490094745908706</v>
      </c>
      <c r="EC42" s="63">
        <v>83</v>
      </c>
      <c r="ED42" s="77">
        <v>0.58343057176196023</v>
      </c>
      <c r="EE42" s="72">
        <v>1</v>
      </c>
      <c r="EF42" s="143">
        <v>102.34</v>
      </c>
      <c r="EG42" s="143">
        <v>58.67</v>
      </c>
      <c r="EH42" s="107">
        <v>4.5747422680412368</v>
      </c>
      <c r="EI42" s="148">
        <v>2.6417525773195876</v>
      </c>
      <c r="EJ42" s="56" t="s">
        <v>844</v>
      </c>
      <c r="EK42" s="56" t="s">
        <v>845</v>
      </c>
      <c r="EL42" s="143">
        <v>58.78</v>
      </c>
      <c r="EM42" s="143">
        <v>19.05</v>
      </c>
      <c r="EN42" s="147">
        <v>1.8518518518518516</v>
      </c>
      <c r="EO42" s="148">
        <v>1.8518518518518516</v>
      </c>
      <c r="EP42" s="56">
        <v>0</v>
      </c>
      <c r="EQ42" s="56">
        <v>0</v>
      </c>
      <c r="ER42" s="149">
        <v>166.66666666666669</v>
      </c>
      <c r="ES42" s="156">
        <v>5</v>
      </c>
      <c r="ET42" s="149">
        <v>0</v>
      </c>
      <c r="EU42" s="156">
        <v>0</v>
      </c>
      <c r="EV42" s="56">
        <v>0</v>
      </c>
      <c r="EW42" s="56">
        <v>0</v>
      </c>
      <c r="EX42" s="56">
        <v>1</v>
      </c>
      <c r="EY42" s="62">
        <v>93.468468468468473</v>
      </c>
      <c r="EZ42" s="61">
        <v>83</v>
      </c>
      <c r="FA42" s="62">
        <v>57.692307692307693</v>
      </c>
      <c r="FB42" s="61">
        <v>54</v>
      </c>
      <c r="FC42" s="149">
        <v>0</v>
      </c>
      <c r="FD42" s="156">
        <v>0</v>
      </c>
      <c r="FE42" s="149">
        <v>66.68148477439432</v>
      </c>
      <c r="FF42" s="156">
        <v>3</v>
      </c>
      <c r="FG42" s="56">
        <v>0</v>
      </c>
      <c r="FH42" s="56">
        <v>0</v>
      </c>
      <c r="FI42" s="149">
        <v>0</v>
      </c>
      <c r="FJ42" s="156">
        <v>0</v>
      </c>
      <c r="FK42" s="149">
        <v>66.68148477439432</v>
      </c>
      <c r="FL42" s="156">
        <v>3</v>
      </c>
      <c r="FM42" s="149">
        <v>66.68148477439432</v>
      </c>
      <c r="FN42" s="156">
        <v>3</v>
      </c>
      <c r="FO42" s="150">
        <v>111.13580795732385</v>
      </c>
      <c r="FP42" s="155">
        <v>5</v>
      </c>
      <c r="FQ42" s="150">
        <v>22.227161591464771</v>
      </c>
      <c r="FR42" s="155">
        <v>1</v>
      </c>
      <c r="FS42" s="60">
        <v>0.63451776649746183</v>
      </c>
      <c r="FT42" s="61">
        <v>1</v>
      </c>
      <c r="FU42" s="60">
        <v>0</v>
      </c>
      <c r="FV42" s="61">
        <v>0</v>
      </c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71"/>
      <c r="NS42" s="71"/>
      <c r="NT42" s="71"/>
      <c r="NU42" s="71"/>
      <c r="NV42" s="71"/>
      <c r="NW42" s="71"/>
      <c r="NX42" s="71"/>
      <c r="NY42" s="71"/>
      <c r="NZ42" s="71"/>
      <c r="OA42" s="71"/>
      <c r="OB42" s="71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4"/>
      <c r="OS42" s="4"/>
      <c r="OT42" s="4"/>
    </row>
    <row r="43" spans="1:410">
      <c r="A43" s="96" t="s">
        <v>846</v>
      </c>
      <c r="B43" s="56" t="s">
        <v>847</v>
      </c>
      <c r="C43" s="96" t="s">
        <v>514</v>
      </c>
      <c r="D43" s="74">
        <v>6</v>
      </c>
      <c r="E43" s="67">
        <v>2015</v>
      </c>
      <c r="F43" s="106">
        <v>79.633148999485641</v>
      </c>
      <c r="G43" s="141">
        <v>22243</v>
      </c>
      <c r="H43" s="67">
        <v>14635</v>
      </c>
      <c r="I43" s="67">
        <v>7608</v>
      </c>
      <c r="J43" s="106">
        <v>53</v>
      </c>
      <c r="K43" s="67">
        <v>11788</v>
      </c>
      <c r="L43" s="56">
        <v>28.95</v>
      </c>
      <c r="M43" s="78">
        <v>6440</v>
      </c>
      <c r="N43" s="67">
        <v>2127</v>
      </c>
      <c r="O43" s="67">
        <v>1090</v>
      </c>
      <c r="P43" s="67">
        <v>1037</v>
      </c>
      <c r="Q43" s="78">
        <v>2553</v>
      </c>
      <c r="R43" s="78">
        <v>1242</v>
      </c>
      <c r="S43" s="78">
        <v>1311</v>
      </c>
      <c r="T43" s="67">
        <v>2146</v>
      </c>
      <c r="U43" s="67">
        <v>1107</v>
      </c>
      <c r="V43" s="67">
        <v>1039</v>
      </c>
      <c r="W43" s="78">
        <v>2586</v>
      </c>
      <c r="X43" s="78">
        <v>1258</v>
      </c>
      <c r="Y43" s="78">
        <v>1328</v>
      </c>
      <c r="Z43" s="67">
        <v>2169</v>
      </c>
      <c r="AA43" s="67">
        <v>1101</v>
      </c>
      <c r="AB43" s="67">
        <v>1068</v>
      </c>
      <c r="AC43" s="78">
        <v>2591</v>
      </c>
      <c r="AD43" s="78">
        <v>1280</v>
      </c>
      <c r="AE43" s="78">
        <v>1311</v>
      </c>
      <c r="AF43" s="67">
        <v>2168</v>
      </c>
      <c r="AG43" s="67">
        <v>1091</v>
      </c>
      <c r="AH43" s="67">
        <v>1077</v>
      </c>
      <c r="AI43" s="78">
        <v>4012</v>
      </c>
      <c r="AJ43" s="78">
        <v>2049</v>
      </c>
      <c r="AK43" s="78">
        <v>1963</v>
      </c>
      <c r="AL43" s="67">
        <v>2282</v>
      </c>
      <c r="AM43" s="67">
        <v>1110</v>
      </c>
      <c r="AN43" s="67">
        <v>1172</v>
      </c>
      <c r="AO43" s="67">
        <v>2030</v>
      </c>
      <c r="AP43" s="67">
        <v>983</v>
      </c>
      <c r="AQ43" s="67">
        <v>1047</v>
      </c>
      <c r="AR43" s="56" t="s">
        <v>428</v>
      </c>
      <c r="AS43" s="56"/>
      <c r="AT43" s="56" t="s">
        <v>428</v>
      </c>
      <c r="AU43" s="151">
        <v>651</v>
      </c>
      <c r="AV43" s="151">
        <v>0</v>
      </c>
      <c r="AW43" s="151">
        <v>94</v>
      </c>
      <c r="AX43" s="59">
        <v>4.7</v>
      </c>
      <c r="AY43" s="59">
        <v>1</v>
      </c>
      <c r="AZ43" s="60">
        <v>2.5017869907076484</v>
      </c>
      <c r="BA43" s="61">
        <v>7</v>
      </c>
      <c r="BB43" s="62">
        <v>0</v>
      </c>
      <c r="BC43" s="63">
        <v>0</v>
      </c>
      <c r="BD43" s="68">
        <v>0</v>
      </c>
      <c r="BE43" s="69">
        <v>0</v>
      </c>
      <c r="BF43" s="60">
        <v>15.708812260536398</v>
      </c>
      <c r="BG43" s="61">
        <v>41</v>
      </c>
      <c r="BH43" s="60">
        <v>14.622641509433961</v>
      </c>
      <c r="BI43" s="61">
        <v>31</v>
      </c>
      <c r="BJ43" s="64">
        <v>0</v>
      </c>
      <c r="BK43" s="65">
        <v>0</v>
      </c>
      <c r="BL43" s="62">
        <v>0</v>
      </c>
      <c r="BM43" s="65">
        <v>0</v>
      </c>
      <c r="BN43" s="56">
        <v>0</v>
      </c>
      <c r="BO43" s="56">
        <v>0</v>
      </c>
      <c r="BP43" s="1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62" t="s">
        <v>848</v>
      </c>
      <c r="BW43" s="56" t="s">
        <v>568</v>
      </c>
      <c r="BX43" s="62" t="s">
        <v>849</v>
      </c>
      <c r="BY43" s="56" t="s">
        <v>850</v>
      </c>
      <c r="BZ43" s="62" t="s">
        <v>590</v>
      </c>
      <c r="CA43" s="56" t="s">
        <v>851</v>
      </c>
      <c r="CB43" s="56" t="s">
        <v>472</v>
      </c>
      <c r="CC43" s="152">
        <v>67.14</v>
      </c>
      <c r="CD43" s="152">
        <v>53.52</v>
      </c>
      <c r="CE43" s="147">
        <v>22.58064516129032</v>
      </c>
      <c r="CF43" s="146" t="s">
        <v>852</v>
      </c>
      <c r="CG43" s="146" t="s">
        <v>853</v>
      </c>
      <c r="CH43" s="149">
        <v>328.9473684210526</v>
      </c>
      <c r="CI43" s="56">
        <v>7</v>
      </c>
      <c r="CJ43" s="60">
        <v>0</v>
      </c>
      <c r="CK43" s="61">
        <v>0</v>
      </c>
      <c r="CL43" s="150">
        <v>328.9473684210526</v>
      </c>
      <c r="CM43" s="56">
        <v>7</v>
      </c>
      <c r="CN43" s="149">
        <v>93.984962406015029</v>
      </c>
      <c r="CO43" s="156">
        <v>2</v>
      </c>
      <c r="CP43" s="149">
        <v>46.992481203007515</v>
      </c>
      <c r="CQ43" s="156">
        <v>1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60">
        <v>1.2531328320802004</v>
      </c>
      <c r="DC43" s="61">
        <v>3</v>
      </c>
      <c r="DD43" s="152">
        <v>94.56</v>
      </c>
      <c r="DE43" s="152">
        <v>79.92</v>
      </c>
      <c r="DF43" s="147">
        <v>3.5206917850525015</v>
      </c>
      <c r="DG43" s="148">
        <v>0.30883261272390361</v>
      </c>
      <c r="DH43" s="56">
        <v>0</v>
      </c>
      <c r="DI43" s="56">
        <v>0</v>
      </c>
      <c r="DJ43" s="149">
        <v>464.03712296983758</v>
      </c>
      <c r="DK43" s="158">
        <v>12</v>
      </c>
      <c r="DL43" s="149">
        <v>0</v>
      </c>
      <c r="DM43" s="156">
        <v>0</v>
      </c>
      <c r="DN43" s="150">
        <v>115.78541103820918</v>
      </c>
      <c r="DO43" s="56">
        <v>3</v>
      </c>
      <c r="DP43" s="149">
        <v>0</v>
      </c>
      <c r="DQ43" s="156">
        <v>0</v>
      </c>
      <c r="DR43" s="149">
        <v>0</v>
      </c>
      <c r="DS43" s="156">
        <v>0</v>
      </c>
      <c r="DT43" s="56">
        <v>0</v>
      </c>
      <c r="DU43" s="156">
        <v>0</v>
      </c>
      <c r="DV43" s="156">
        <v>0</v>
      </c>
      <c r="DW43" s="156">
        <v>0</v>
      </c>
      <c r="DX43" s="56">
        <v>0</v>
      </c>
      <c r="DY43" s="56">
        <v>0</v>
      </c>
      <c r="DZ43" s="62">
        <v>1.8726591760299625</v>
      </c>
      <c r="EA43" s="63">
        <v>2</v>
      </c>
      <c r="EB43" s="62">
        <v>51.067780872794799</v>
      </c>
      <c r="EC43" s="63">
        <v>55</v>
      </c>
      <c r="ED43" s="60">
        <v>1.1961722488038278</v>
      </c>
      <c r="EE43" s="61">
        <v>3</v>
      </c>
      <c r="EF43" s="154">
        <v>96.2</v>
      </c>
      <c r="EG43" s="154">
        <v>66.92</v>
      </c>
      <c r="EH43" s="107">
        <v>3.2399299474605949</v>
      </c>
      <c r="EI43" s="148">
        <v>4.5534150612959721</v>
      </c>
      <c r="EJ43" s="56" t="s">
        <v>618</v>
      </c>
      <c r="EK43" s="56" t="s">
        <v>608</v>
      </c>
      <c r="EL43" s="154">
        <v>68.34</v>
      </c>
      <c r="EM43" s="154">
        <v>39.81</v>
      </c>
      <c r="EN43" s="147">
        <v>0.52219321148825071</v>
      </c>
      <c r="EO43" s="148">
        <v>0.7832898172323759</v>
      </c>
      <c r="EP43" s="150">
        <v>115.78541103820918</v>
      </c>
      <c r="EQ43" s="155">
        <v>3</v>
      </c>
      <c r="ER43" s="149">
        <v>38.595137012736394</v>
      </c>
      <c r="ES43" s="156">
        <v>1</v>
      </c>
      <c r="ET43" s="149">
        <v>115.78541103820918</v>
      </c>
      <c r="EU43" s="156">
        <v>3</v>
      </c>
      <c r="EV43" s="150">
        <v>115.78541103820918</v>
      </c>
      <c r="EW43" s="155">
        <v>3</v>
      </c>
      <c r="EX43" s="56">
        <v>0</v>
      </c>
      <c r="EY43" s="62">
        <v>56.31399317406143</v>
      </c>
      <c r="EZ43" s="61">
        <v>66</v>
      </c>
      <c r="FA43" s="62">
        <v>42.97994269340974</v>
      </c>
      <c r="FB43" s="61">
        <v>45</v>
      </c>
      <c r="FC43" s="149">
        <v>20.794343938448741</v>
      </c>
      <c r="FD43" s="156">
        <v>1</v>
      </c>
      <c r="FE43" s="149">
        <v>41.588687876897481</v>
      </c>
      <c r="FF43" s="156">
        <v>2</v>
      </c>
      <c r="FG43" s="56">
        <v>0</v>
      </c>
      <c r="FH43" s="56">
        <v>0</v>
      </c>
      <c r="FI43" s="149">
        <v>0</v>
      </c>
      <c r="FJ43" s="156">
        <v>0</v>
      </c>
      <c r="FK43" s="149">
        <v>62.383031815346229</v>
      </c>
      <c r="FL43" s="156">
        <v>3</v>
      </c>
      <c r="FM43" s="149">
        <v>41.588687876897481</v>
      </c>
      <c r="FN43" s="156">
        <v>2</v>
      </c>
      <c r="FO43" s="150">
        <v>207.94343938448739</v>
      </c>
      <c r="FP43" s="155">
        <v>10</v>
      </c>
      <c r="FQ43" s="150">
        <v>41.588687876897481</v>
      </c>
      <c r="FR43" s="155">
        <v>2</v>
      </c>
      <c r="FS43" s="60">
        <v>1.0460251046025104</v>
      </c>
      <c r="FT43" s="61">
        <v>2</v>
      </c>
      <c r="FU43" s="60">
        <v>1.0055304172951232</v>
      </c>
      <c r="FV43" s="61">
        <v>2</v>
      </c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  <c r="NR43" s="71"/>
      <c r="NS43" s="71"/>
      <c r="NT43" s="71"/>
      <c r="NU43" s="71"/>
      <c r="NV43" s="71"/>
      <c r="NW43" s="71"/>
      <c r="NX43" s="71"/>
      <c r="NY43" s="71"/>
      <c r="NZ43" s="71"/>
      <c r="OA43" s="71"/>
      <c r="OB43" s="71"/>
      <c r="OC43" s="71"/>
      <c r="OD43" s="71"/>
      <c r="OE43" s="71"/>
      <c r="OF43" s="71"/>
      <c r="OG43" s="71"/>
      <c r="OH43" s="71"/>
      <c r="OI43" s="71"/>
      <c r="OJ43" s="71"/>
      <c r="OK43" s="71"/>
      <c r="OL43" s="71"/>
      <c r="OM43" s="71"/>
      <c r="ON43" s="71"/>
      <c r="OO43" s="71"/>
      <c r="OP43" s="71"/>
      <c r="OQ43" s="71"/>
      <c r="OR43" s="4"/>
      <c r="OS43" s="4"/>
      <c r="OT43" s="4"/>
    </row>
    <row r="44" spans="1:410">
      <c r="A44" s="96" t="s">
        <v>854</v>
      </c>
      <c r="B44" s="56" t="s">
        <v>855</v>
      </c>
      <c r="C44" s="96" t="s">
        <v>441</v>
      </c>
      <c r="D44" s="74">
        <v>6</v>
      </c>
      <c r="E44" s="67">
        <v>2015</v>
      </c>
      <c r="F44" s="106">
        <v>66.010775936851715</v>
      </c>
      <c r="G44" s="141">
        <v>12515</v>
      </c>
      <c r="H44" s="67">
        <v>2221</v>
      </c>
      <c r="I44" s="67">
        <v>10294</v>
      </c>
      <c r="J44" s="106">
        <v>15.41</v>
      </c>
      <c r="K44" s="67">
        <v>1928</v>
      </c>
      <c r="L44" s="56">
        <v>61.8</v>
      </c>
      <c r="M44" s="78">
        <v>7734</v>
      </c>
      <c r="N44" s="67">
        <v>1203</v>
      </c>
      <c r="O44" s="67">
        <v>615</v>
      </c>
      <c r="P44" s="67">
        <v>588</v>
      </c>
      <c r="Q44" s="78">
        <v>1437</v>
      </c>
      <c r="R44" s="78">
        <v>703</v>
      </c>
      <c r="S44" s="78">
        <v>734</v>
      </c>
      <c r="T44" s="67">
        <v>1149</v>
      </c>
      <c r="U44" s="67">
        <v>586</v>
      </c>
      <c r="V44" s="67">
        <v>563</v>
      </c>
      <c r="W44" s="78">
        <v>1361</v>
      </c>
      <c r="X44" s="78">
        <v>665</v>
      </c>
      <c r="Y44" s="78">
        <v>696</v>
      </c>
      <c r="Z44" s="67">
        <v>1116</v>
      </c>
      <c r="AA44" s="67">
        <v>574</v>
      </c>
      <c r="AB44" s="67">
        <v>542</v>
      </c>
      <c r="AC44" s="78">
        <v>1351</v>
      </c>
      <c r="AD44" s="78">
        <v>658</v>
      </c>
      <c r="AE44" s="78">
        <v>693</v>
      </c>
      <c r="AF44" s="67">
        <v>1156</v>
      </c>
      <c r="AG44" s="67">
        <v>592</v>
      </c>
      <c r="AH44" s="67">
        <v>564</v>
      </c>
      <c r="AI44" s="78">
        <v>2200</v>
      </c>
      <c r="AJ44" s="78">
        <v>1057</v>
      </c>
      <c r="AK44" s="78">
        <v>1143</v>
      </c>
      <c r="AL44" s="67">
        <v>1253</v>
      </c>
      <c r="AM44" s="67">
        <v>655</v>
      </c>
      <c r="AN44" s="67">
        <v>598</v>
      </c>
      <c r="AO44" s="67">
        <v>1112</v>
      </c>
      <c r="AP44" s="67">
        <v>575</v>
      </c>
      <c r="AQ44" s="67">
        <v>537</v>
      </c>
      <c r="AR44" s="56" t="s">
        <v>428</v>
      </c>
      <c r="AS44" s="56"/>
      <c r="AT44" s="56" t="s">
        <v>428</v>
      </c>
      <c r="AU44" s="144">
        <v>216</v>
      </c>
      <c r="AV44" s="144">
        <v>0</v>
      </c>
      <c r="AW44" s="144">
        <v>49</v>
      </c>
      <c r="AX44" s="59">
        <v>0</v>
      </c>
      <c r="AY44" s="59">
        <v>0</v>
      </c>
      <c r="AZ44" s="60">
        <v>0</v>
      </c>
      <c r="BA44" s="61">
        <v>0</v>
      </c>
      <c r="BB44" s="62">
        <v>0</v>
      </c>
      <c r="BC44" s="63">
        <v>0</v>
      </c>
      <c r="BD44" s="68">
        <v>0</v>
      </c>
      <c r="BE44" s="69">
        <v>0</v>
      </c>
      <c r="BF44" s="60">
        <v>6.756756756756757</v>
      </c>
      <c r="BG44" s="61">
        <v>5</v>
      </c>
      <c r="BH44" s="60">
        <v>6.756756756756757</v>
      </c>
      <c r="BI44" s="61">
        <v>5</v>
      </c>
      <c r="BJ44" s="64">
        <v>0</v>
      </c>
      <c r="BK44" s="65">
        <v>0</v>
      </c>
      <c r="BL44" s="62">
        <v>0</v>
      </c>
      <c r="BM44" s="65">
        <v>0</v>
      </c>
      <c r="BN44" s="56">
        <v>0</v>
      </c>
      <c r="BO44" s="56">
        <v>0</v>
      </c>
      <c r="BP44" s="1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62" t="s">
        <v>856</v>
      </c>
      <c r="BW44" s="56" t="s">
        <v>857</v>
      </c>
      <c r="BX44" s="62" t="s">
        <v>858</v>
      </c>
      <c r="BY44" s="56" t="s">
        <v>857</v>
      </c>
      <c r="BZ44" s="62" t="s">
        <v>816</v>
      </c>
      <c r="CA44" s="62" t="s">
        <v>859</v>
      </c>
      <c r="CB44" s="56" t="s">
        <v>816</v>
      </c>
      <c r="CC44" s="145">
        <v>64.95</v>
      </c>
      <c r="CD44" s="145">
        <v>57.25</v>
      </c>
      <c r="CE44" s="147">
        <v>25</v>
      </c>
      <c r="CF44" s="153" t="s">
        <v>521</v>
      </c>
      <c r="CG44" s="153" t="s">
        <v>860</v>
      </c>
      <c r="CH44" s="56">
        <v>0</v>
      </c>
      <c r="CI44" s="56">
        <v>0</v>
      </c>
      <c r="CJ44" s="60">
        <v>0</v>
      </c>
      <c r="CK44" s="61">
        <v>0</v>
      </c>
      <c r="CL44" s="56">
        <v>0</v>
      </c>
      <c r="CM44" s="56">
        <v>0</v>
      </c>
      <c r="CN44" s="149">
        <v>83.892617449664428</v>
      </c>
      <c r="CO44" s="156">
        <v>1</v>
      </c>
      <c r="CP44" s="56">
        <v>0</v>
      </c>
      <c r="CQ44" s="56">
        <v>0</v>
      </c>
      <c r="CR44" s="149">
        <v>73.475385745775156</v>
      </c>
      <c r="CS44" s="156">
        <v>1</v>
      </c>
      <c r="CT44" s="149">
        <v>73.475385745775156</v>
      </c>
      <c r="CU44" s="156">
        <v>1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60">
        <v>0.89605734767025091</v>
      </c>
      <c r="DC44" s="61">
        <v>1</v>
      </c>
      <c r="DD44" s="145">
        <v>92.43</v>
      </c>
      <c r="DE44" s="145">
        <v>71.34</v>
      </c>
      <c r="DF44" s="147">
        <v>2.1141649048625792</v>
      </c>
      <c r="DG44" s="148">
        <v>4.439746300211417</v>
      </c>
      <c r="DH44" s="56">
        <v>0</v>
      </c>
      <c r="DI44" s="56">
        <v>0</v>
      </c>
      <c r="DJ44" s="149">
        <v>220.4261572373255</v>
      </c>
      <c r="DK44" s="158">
        <v>3</v>
      </c>
      <c r="DL44" s="149">
        <v>0</v>
      </c>
      <c r="DM44" s="156">
        <v>0</v>
      </c>
      <c r="DN44" s="56">
        <v>0</v>
      </c>
      <c r="DO44" s="56">
        <v>0</v>
      </c>
      <c r="DP44" s="149">
        <v>0</v>
      </c>
      <c r="DQ44" s="156">
        <v>0</v>
      </c>
      <c r="DR44" s="149">
        <v>0</v>
      </c>
      <c r="DS44" s="156">
        <v>0</v>
      </c>
      <c r="DT44" s="56">
        <v>0</v>
      </c>
      <c r="DU44" s="156">
        <v>0</v>
      </c>
      <c r="DV44" s="156">
        <v>0</v>
      </c>
      <c r="DW44" s="156">
        <v>0</v>
      </c>
      <c r="DX44" s="56">
        <v>0</v>
      </c>
      <c r="DY44" s="56">
        <v>0</v>
      </c>
      <c r="DZ44" s="62">
        <v>3.6900369003690034</v>
      </c>
      <c r="EA44" s="63">
        <v>2</v>
      </c>
      <c r="EB44" s="62">
        <v>42.553191489361701</v>
      </c>
      <c r="EC44" s="63">
        <v>24</v>
      </c>
      <c r="ED44" s="60">
        <v>0</v>
      </c>
      <c r="EE44" s="61">
        <v>0</v>
      </c>
      <c r="EF44" s="143">
        <v>92.5</v>
      </c>
      <c r="EG44" s="143">
        <v>61.59</v>
      </c>
      <c r="EH44" s="107">
        <v>1.6597510373443984</v>
      </c>
      <c r="EI44" s="148">
        <v>2.2130013831258646</v>
      </c>
      <c r="EJ44" s="56" t="s">
        <v>861</v>
      </c>
      <c r="EK44" s="56" t="s">
        <v>862</v>
      </c>
      <c r="EL44" s="143">
        <v>65.7</v>
      </c>
      <c r="EM44" s="143">
        <v>30.53</v>
      </c>
      <c r="EN44" s="147">
        <v>3.225806451612903</v>
      </c>
      <c r="EO44" s="148">
        <v>0</v>
      </c>
      <c r="EP44" s="56">
        <v>0</v>
      </c>
      <c r="EQ44" s="56">
        <v>0</v>
      </c>
      <c r="ER44" s="149">
        <v>148.03849000740192</v>
      </c>
      <c r="ES44" s="156">
        <v>2</v>
      </c>
      <c r="ET44" s="103">
        <v>74.019245003700959</v>
      </c>
      <c r="EU44" s="132">
        <v>1</v>
      </c>
      <c r="EV44" s="56">
        <v>0</v>
      </c>
      <c r="EW44" s="56">
        <v>0</v>
      </c>
      <c r="EX44" s="56">
        <v>0</v>
      </c>
      <c r="EY44" s="62">
        <v>35.11705685618729</v>
      </c>
      <c r="EZ44" s="61">
        <v>21</v>
      </c>
      <c r="FA44" s="62">
        <v>24.208566108007446</v>
      </c>
      <c r="FB44" s="61">
        <v>13</v>
      </c>
      <c r="FC44" s="149">
        <v>0</v>
      </c>
      <c r="FD44" s="156">
        <v>0</v>
      </c>
      <c r="FE44" s="149">
        <v>0</v>
      </c>
      <c r="FF44" s="156">
        <v>0</v>
      </c>
      <c r="FG44" s="56">
        <v>0</v>
      </c>
      <c r="FH44" s="56">
        <v>0</v>
      </c>
      <c r="FI44" s="149">
        <v>0</v>
      </c>
      <c r="FJ44" s="156">
        <v>0</v>
      </c>
      <c r="FK44" s="149">
        <v>0</v>
      </c>
      <c r="FL44" s="156">
        <v>0</v>
      </c>
      <c r="FM44" s="56">
        <v>0</v>
      </c>
      <c r="FN44" s="56">
        <v>0</v>
      </c>
      <c r="FO44" s="150">
        <v>416.98256254738442</v>
      </c>
      <c r="FP44" s="155">
        <v>11</v>
      </c>
      <c r="FQ44" s="56">
        <v>0</v>
      </c>
      <c r="FR44" s="56">
        <v>0</v>
      </c>
      <c r="FS44" s="60">
        <v>0</v>
      </c>
      <c r="FT44" s="61">
        <v>0</v>
      </c>
      <c r="FU44" s="60">
        <v>0</v>
      </c>
      <c r="FV44" s="61">
        <v>0</v>
      </c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  <c r="NR44" s="71"/>
      <c r="NS44" s="71"/>
      <c r="NT44" s="71"/>
      <c r="NU44" s="71"/>
      <c r="NV44" s="71"/>
      <c r="NW44" s="71"/>
      <c r="NX44" s="71"/>
      <c r="NY44" s="71"/>
      <c r="NZ44" s="71"/>
      <c r="OA44" s="71"/>
      <c r="OB44" s="71"/>
      <c r="OC44" s="71"/>
      <c r="OD44" s="71"/>
      <c r="OE44" s="71"/>
      <c r="OF44" s="71"/>
      <c r="OG44" s="71"/>
      <c r="OH44" s="71"/>
      <c r="OI44" s="71"/>
      <c r="OJ44" s="71"/>
      <c r="OK44" s="71"/>
      <c r="OL44" s="71"/>
      <c r="OM44" s="71"/>
      <c r="ON44" s="71"/>
      <c r="OO44" s="71"/>
      <c r="OP44" s="71"/>
      <c r="OQ44" s="71"/>
      <c r="OR44" s="4"/>
      <c r="OS44" s="4"/>
      <c r="OT44" s="4"/>
    </row>
    <row r="45" spans="1:410">
      <c r="A45" s="96" t="s">
        <v>863</v>
      </c>
      <c r="B45" s="56" t="s">
        <v>864</v>
      </c>
      <c r="C45" s="96" t="s">
        <v>675</v>
      </c>
      <c r="D45" s="74">
        <v>5</v>
      </c>
      <c r="E45" s="67">
        <v>2015</v>
      </c>
      <c r="F45" s="106">
        <v>69.392800348245615</v>
      </c>
      <c r="G45" s="141">
        <v>49583</v>
      </c>
      <c r="H45" s="67">
        <v>25955</v>
      </c>
      <c r="I45" s="67">
        <v>23628</v>
      </c>
      <c r="J45" s="106">
        <v>20.007785619207876</v>
      </c>
      <c r="K45" s="67">
        <v>31866</v>
      </c>
      <c r="L45" s="56">
        <v>94.080632474840158</v>
      </c>
      <c r="M45" s="78">
        <v>46648</v>
      </c>
      <c r="N45" s="67">
        <v>5690</v>
      </c>
      <c r="O45" s="67">
        <v>2922</v>
      </c>
      <c r="P45" s="67">
        <v>2768</v>
      </c>
      <c r="Q45" s="78">
        <v>6752</v>
      </c>
      <c r="R45" s="78">
        <v>3285</v>
      </c>
      <c r="S45" s="78">
        <v>3467</v>
      </c>
      <c r="T45" s="67">
        <v>5240</v>
      </c>
      <c r="U45" s="67">
        <v>2692</v>
      </c>
      <c r="V45" s="67">
        <v>2548</v>
      </c>
      <c r="W45" s="78">
        <v>6278</v>
      </c>
      <c r="X45" s="78">
        <v>3050</v>
      </c>
      <c r="Y45" s="78">
        <v>3228</v>
      </c>
      <c r="Z45" s="67">
        <v>5239</v>
      </c>
      <c r="AA45" s="67">
        <v>2702</v>
      </c>
      <c r="AB45" s="67">
        <v>2537</v>
      </c>
      <c r="AC45" s="78">
        <v>6180</v>
      </c>
      <c r="AD45" s="78">
        <v>2982</v>
      </c>
      <c r="AE45" s="78">
        <v>3198</v>
      </c>
      <c r="AF45" s="67">
        <v>5088</v>
      </c>
      <c r="AG45" s="67">
        <v>2643</v>
      </c>
      <c r="AH45" s="67">
        <v>2445</v>
      </c>
      <c r="AI45" s="78">
        <v>9137</v>
      </c>
      <c r="AJ45" s="78">
        <v>4351</v>
      </c>
      <c r="AK45" s="78">
        <v>4786</v>
      </c>
      <c r="AL45" s="67">
        <v>5211</v>
      </c>
      <c r="AM45" s="67">
        <v>2731</v>
      </c>
      <c r="AN45" s="67">
        <v>2480</v>
      </c>
      <c r="AO45" s="67">
        <v>4490</v>
      </c>
      <c r="AP45" s="67">
        <v>2369</v>
      </c>
      <c r="AQ45" s="67">
        <v>2121</v>
      </c>
      <c r="AR45" s="56" t="s">
        <v>428</v>
      </c>
      <c r="AS45" s="56"/>
      <c r="AT45" s="56" t="s">
        <v>428</v>
      </c>
      <c r="AU45" s="151">
        <v>1425</v>
      </c>
      <c r="AV45" s="151">
        <v>0</v>
      </c>
      <c r="AW45" s="151">
        <v>909</v>
      </c>
      <c r="AX45" s="59">
        <v>12.2</v>
      </c>
      <c r="AY45" s="59">
        <v>13</v>
      </c>
      <c r="AZ45" s="60">
        <v>5.2882072977260712</v>
      </c>
      <c r="BA45" s="61">
        <v>10</v>
      </c>
      <c r="BB45" s="62">
        <v>93.896713615023472</v>
      </c>
      <c r="BC45" s="63">
        <v>1</v>
      </c>
      <c r="BD45" s="68">
        <v>17.574692442882252</v>
      </c>
      <c r="BE45" s="69">
        <v>1</v>
      </c>
      <c r="BF45" s="60">
        <v>8.4070796460176993</v>
      </c>
      <c r="BG45" s="61">
        <v>19</v>
      </c>
      <c r="BH45" s="60">
        <v>6.009389671361502</v>
      </c>
      <c r="BI45" s="61">
        <v>64</v>
      </c>
      <c r="BJ45" s="64">
        <v>0</v>
      </c>
      <c r="BK45" s="65">
        <v>0</v>
      </c>
      <c r="BL45" s="62">
        <v>0</v>
      </c>
      <c r="BM45" s="65">
        <v>0</v>
      </c>
      <c r="BN45" s="56">
        <v>0</v>
      </c>
      <c r="BO45" s="56">
        <v>0</v>
      </c>
      <c r="BP45" s="149">
        <v>18.008283810552857</v>
      </c>
      <c r="BQ45" s="156">
        <v>2</v>
      </c>
      <c r="BR45" s="56">
        <v>83.4</v>
      </c>
      <c r="BS45" s="56">
        <v>1</v>
      </c>
      <c r="BT45" s="149">
        <v>18.008283810552857</v>
      </c>
      <c r="BU45" s="156">
        <v>1</v>
      </c>
      <c r="BV45" s="76" t="s">
        <v>865</v>
      </c>
      <c r="BW45" s="56" t="s">
        <v>866</v>
      </c>
      <c r="BX45" s="56" t="s">
        <v>867</v>
      </c>
      <c r="BY45" s="56" t="s">
        <v>442</v>
      </c>
      <c r="BZ45" s="56" t="s">
        <v>868</v>
      </c>
      <c r="CA45" s="56" t="s">
        <v>869</v>
      </c>
      <c r="CB45" s="56" t="s">
        <v>870</v>
      </c>
      <c r="CC45" s="152">
        <v>122.68</v>
      </c>
      <c r="CD45" s="152">
        <v>84.09</v>
      </c>
      <c r="CE45" s="147">
        <v>30.701754385964914</v>
      </c>
      <c r="CF45" s="146" t="s">
        <v>871</v>
      </c>
      <c r="CG45" s="146" t="s">
        <v>872</v>
      </c>
      <c r="CH45" s="149">
        <v>18.008283810552857</v>
      </c>
      <c r="CI45" s="56">
        <v>1</v>
      </c>
      <c r="CJ45" s="60">
        <v>0.76335877862595414</v>
      </c>
      <c r="CK45" s="61">
        <v>4</v>
      </c>
      <c r="CL45" s="150">
        <v>18.008283810552857</v>
      </c>
      <c r="CM45" s="56">
        <v>1</v>
      </c>
      <c r="CN45" s="149">
        <v>126.05798667386999</v>
      </c>
      <c r="CO45" s="156">
        <v>7</v>
      </c>
      <c r="CP45" s="56">
        <v>0</v>
      </c>
      <c r="CQ45" s="56">
        <v>0</v>
      </c>
      <c r="CR45" s="149">
        <v>15.928639694170117</v>
      </c>
      <c r="CS45" s="156">
        <v>1</v>
      </c>
      <c r="CT45" s="56">
        <v>0</v>
      </c>
      <c r="CU45" s="56">
        <v>0</v>
      </c>
      <c r="CV45" s="56">
        <v>0</v>
      </c>
      <c r="CW45" s="56">
        <v>0</v>
      </c>
      <c r="CX45" s="56">
        <v>0</v>
      </c>
      <c r="CY45" s="56">
        <v>0</v>
      </c>
      <c r="CZ45" s="149">
        <v>15.928639694170117</v>
      </c>
      <c r="DA45" s="156">
        <v>1</v>
      </c>
      <c r="DB45" s="60">
        <v>1.1806375442739079</v>
      </c>
      <c r="DC45" s="61">
        <v>2</v>
      </c>
      <c r="DD45" s="152">
        <v>193.34</v>
      </c>
      <c r="DE45" s="152">
        <v>127.18</v>
      </c>
      <c r="DF45" s="147">
        <v>4.9350290295825268</v>
      </c>
      <c r="DG45" s="148">
        <v>5.2529720763063308</v>
      </c>
      <c r="DH45" s="149">
        <v>31.857279388340235</v>
      </c>
      <c r="DI45" s="56">
        <v>2</v>
      </c>
      <c r="DJ45" s="149">
        <v>63.71455877668047</v>
      </c>
      <c r="DK45" s="158">
        <v>4</v>
      </c>
      <c r="DL45" s="149">
        <v>0</v>
      </c>
      <c r="DM45" s="156">
        <v>0</v>
      </c>
      <c r="DN45" s="150">
        <v>113.26860841423948</v>
      </c>
      <c r="DO45" s="56">
        <v>7</v>
      </c>
      <c r="DP45" s="149">
        <v>64.724919093851128</v>
      </c>
      <c r="DQ45" s="156">
        <v>4</v>
      </c>
      <c r="DR45" s="149">
        <v>16.181229773462782</v>
      </c>
      <c r="DS45" s="156">
        <v>1</v>
      </c>
      <c r="DT45" s="149">
        <v>16.181229773462782</v>
      </c>
      <c r="DU45" s="156">
        <v>1</v>
      </c>
      <c r="DV45" s="149">
        <v>16.181229773462782</v>
      </c>
      <c r="DW45" s="156">
        <v>1</v>
      </c>
      <c r="DX45" s="149">
        <v>16.181229773462782</v>
      </c>
      <c r="DY45" s="156">
        <v>1</v>
      </c>
      <c r="DZ45" s="62">
        <v>16.160819865983445</v>
      </c>
      <c r="EA45" s="63">
        <v>41</v>
      </c>
      <c r="EB45" s="62">
        <v>113.29243353783231</v>
      </c>
      <c r="EC45" s="63">
        <v>277</v>
      </c>
      <c r="ED45" s="60">
        <v>0.59171597633136097</v>
      </c>
      <c r="EE45" s="61">
        <v>1</v>
      </c>
      <c r="EF45" s="154">
        <v>121.31</v>
      </c>
      <c r="EG45" s="154">
        <v>76.290000000000006</v>
      </c>
      <c r="EH45" s="107">
        <v>3.139630955659598</v>
      </c>
      <c r="EI45" s="148">
        <v>5.8110713302120631</v>
      </c>
      <c r="EJ45" s="56" t="s">
        <v>873</v>
      </c>
      <c r="EK45" s="56" t="s">
        <v>874</v>
      </c>
      <c r="EL45" s="154">
        <v>64.87</v>
      </c>
      <c r="EM45" s="154">
        <v>30.8</v>
      </c>
      <c r="EN45" s="147">
        <v>0.91277890466531442</v>
      </c>
      <c r="EO45" s="148">
        <v>4.056795131845842</v>
      </c>
      <c r="EP45" s="150">
        <v>113.26860841423948</v>
      </c>
      <c r="EQ45" s="56">
        <v>7</v>
      </c>
      <c r="ER45" s="149">
        <v>291.26213592233012</v>
      </c>
      <c r="ES45" s="156">
        <v>18</v>
      </c>
      <c r="ET45" s="103">
        <v>64.724919093851128</v>
      </c>
      <c r="EU45" s="132">
        <v>4</v>
      </c>
      <c r="EV45" s="150">
        <v>113.26860841423948</v>
      </c>
      <c r="EW45" s="155">
        <v>7</v>
      </c>
      <c r="EX45" s="111">
        <v>1632</v>
      </c>
      <c r="EY45" s="62">
        <v>123.38709677419354</v>
      </c>
      <c r="EZ45" s="61">
        <v>306</v>
      </c>
      <c r="FA45" s="62">
        <v>123.05516265912306</v>
      </c>
      <c r="FB45" s="61">
        <v>261</v>
      </c>
      <c r="FC45" s="149">
        <v>0</v>
      </c>
      <c r="FD45" s="156">
        <v>0</v>
      </c>
      <c r="FE45" s="149">
        <v>128.57011663146292</v>
      </c>
      <c r="FF45" s="156">
        <v>14</v>
      </c>
      <c r="FG45" s="56">
        <v>0</v>
      </c>
      <c r="FH45" s="56">
        <v>0</v>
      </c>
      <c r="FI45" s="149">
        <v>0</v>
      </c>
      <c r="FJ45" s="156">
        <v>0</v>
      </c>
      <c r="FK45" s="149">
        <v>128.57011663146292</v>
      </c>
      <c r="FL45" s="156">
        <v>14</v>
      </c>
      <c r="FM45" s="149">
        <v>36.734319037560837</v>
      </c>
      <c r="FN45" s="156">
        <v>4</v>
      </c>
      <c r="FO45" s="150">
        <v>211.22233446597485</v>
      </c>
      <c r="FP45" s="155">
        <v>23</v>
      </c>
      <c r="FQ45" s="150">
        <v>18.367159518780419</v>
      </c>
      <c r="FR45" s="155">
        <v>2</v>
      </c>
      <c r="FS45" s="60">
        <v>1.2128562765312312</v>
      </c>
      <c r="FT45" s="61">
        <v>2</v>
      </c>
      <c r="FU45" s="60">
        <v>2.1216407355021216</v>
      </c>
      <c r="FV45" s="61">
        <v>3</v>
      </c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  <c r="NR45" s="71"/>
      <c r="NS45" s="71"/>
      <c r="NT45" s="71"/>
      <c r="NU45" s="71"/>
      <c r="NV45" s="71"/>
      <c r="NW45" s="71"/>
      <c r="NX45" s="71"/>
      <c r="NY45" s="71"/>
      <c r="NZ45" s="71"/>
      <c r="OA45" s="71"/>
      <c r="OB45" s="71"/>
      <c r="OC45" s="71"/>
      <c r="OD45" s="71"/>
      <c r="OE45" s="71"/>
      <c r="OF45" s="71"/>
      <c r="OG45" s="71"/>
      <c r="OH45" s="71"/>
      <c r="OI45" s="71"/>
      <c r="OJ45" s="71"/>
      <c r="OK45" s="71"/>
      <c r="OL45" s="71"/>
      <c r="OM45" s="71"/>
      <c r="ON45" s="71"/>
      <c r="OO45" s="71"/>
      <c r="OP45" s="71"/>
      <c r="OQ45" s="71"/>
      <c r="OR45" s="4"/>
      <c r="OS45" s="4"/>
      <c r="OT45" s="4"/>
    </row>
    <row r="46" spans="1:410">
      <c r="A46" s="96" t="s">
        <v>875</v>
      </c>
      <c r="B46" s="56" t="s">
        <v>876</v>
      </c>
      <c r="C46" s="96" t="s">
        <v>427</v>
      </c>
      <c r="D46" s="74">
        <v>4</v>
      </c>
      <c r="E46" s="67">
        <v>2015</v>
      </c>
      <c r="F46" s="106">
        <v>78.106938963738912</v>
      </c>
      <c r="G46" s="141">
        <v>46751</v>
      </c>
      <c r="H46" s="67">
        <v>30107</v>
      </c>
      <c r="I46" s="67">
        <v>16644</v>
      </c>
      <c r="J46" s="106">
        <v>46.83</v>
      </c>
      <c r="K46" s="67">
        <v>21894</v>
      </c>
      <c r="L46" s="56">
        <v>30.05</v>
      </c>
      <c r="M46" s="78">
        <v>14049</v>
      </c>
      <c r="N46" s="67">
        <v>4817</v>
      </c>
      <c r="O46" s="67">
        <v>2473</v>
      </c>
      <c r="P46" s="67">
        <v>2344</v>
      </c>
      <c r="Q46" s="78">
        <v>5753</v>
      </c>
      <c r="R46" s="78">
        <v>2799</v>
      </c>
      <c r="S46" s="78">
        <v>2954</v>
      </c>
      <c r="T46" s="67">
        <v>4625</v>
      </c>
      <c r="U46" s="67">
        <v>2378</v>
      </c>
      <c r="V46" s="67">
        <v>2247</v>
      </c>
      <c r="W46" s="78">
        <v>5522</v>
      </c>
      <c r="X46" s="78">
        <v>2681</v>
      </c>
      <c r="Y46" s="78">
        <v>2841</v>
      </c>
      <c r="Z46" s="67">
        <v>4562</v>
      </c>
      <c r="AA46" s="67">
        <v>2351</v>
      </c>
      <c r="AB46" s="67">
        <v>2211</v>
      </c>
      <c r="AC46" s="78">
        <v>5396</v>
      </c>
      <c r="AD46" s="78">
        <v>2612</v>
      </c>
      <c r="AE46" s="78">
        <v>2784</v>
      </c>
      <c r="AF46" s="67">
        <v>4507</v>
      </c>
      <c r="AG46" s="67">
        <v>2326</v>
      </c>
      <c r="AH46" s="67">
        <v>2181</v>
      </c>
      <c r="AI46" s="78">
        <v>8493</v>
      </c>
      <c r="AJ46" s="78">
        <v>4137</v>
      </c>
      <c r="AK46" s="78">
        <v>4356</v>
      </c>
      <c r="AL46" s="67">
        <v>4864</v>
      </c>
      <c r="AM46" s="67">
        <v>2496</v>
      </c>
      <c r="AN46" s="67">
        <v>2368</v>
      </c>
      <c r="AO46" s="67">
        <v>4196</v>
      </c>
      <c r="AP46" s="67">
        <v>2129</v>
      </c>
      <c r="AQ46" s="67">
        <v>2067</v>
      </c>
      <c r="AR46" s="56" t="s">
        <v>428</v>
      </c>
      <c r="AS46" s="56"/>
      <c r="AT46" s="56" t="s">
        <v>428</v>
      </c>
      <c r="AU46" s="144">
        <v>1219</v>
      </c>
      <c r="AV46" s="144">
        <v>0</v>
      </c>
      <c r="AW46" s="144">
        <v>257</v>
      </c>
      <c r="AX46" s="59">
        <v>8.8000000000000007</v>
      </c>
      <c r="AY46" s="59">
        <v>5</v>
      </c>
      <c r="AZ46" s="60">
        <v>2.4449877750611249</v>
      </c>
      <c r="BA46" s="61">
        <v>1</v>
      </c>
      <c r="BB46" s="62">
        <v>0</v>
      </c>
      <c r="BC46" s="63">
        <v>0</v>
      </c>
      <c r="BD46" s="68">
        <v>0</v>
      </c>
      <c r="BE46" s="69">
        <v>0</v>
      </c>
      <c r="BF46" s="60">
        <v>8.8888888888888893</v>
      </c>
      <c r="BG46" s="61">
        <v>8</v>
      </c>
      <c r="BH46" s="60">
        <v>11.111111111111111</v>
      </c>
      <c r="BI46" s="61">
        <v>63</v>
      </c>
      <c r="BJ46" s="64">
        <v>0</v>
      </c>
      <c r="BK46" s="65">
        <v>0</v>
      </c>
      <c r="BL46" s="62">
        <v>0</v>
      </c>
      <c r="BM46" s="65">
        <v>0</v>
      </c>
      <c r="BN46" s="56">
        <v>0</v>
      </c>
      <c r="BO46" s="56">
        <v>0</v>
      </c>
      <c r="BP46" s="1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62" t="s">
        <v>877</v>
      </c>
      <c r="BW46" s="56" t="s">
        <v>878</v>
      </c>
      <c r="BX46" s="56" t="s">
        <v>879</v>
      </c>
      <c r="BY46" s="56" t="s">
        <v>878</v>
      </c>
      <c r="BZ46" s="56" t="s">
        <v>880</v>
      </c>
      <c r="CA46" s="56" t="s">
        <v>507</v>
      </c>
      <c r="CB46" s="56" t="s">
        <v>880</v>
      </c>
      <c r="CC46" s="145">
        <v>74.790000000000006</v>
      </c>
      <c r="CD46" s="145">
        <v>65.37</v>
      </c>
      <c r="CE46" s="147">
        <v>20.289855072463769</v>
      </c>
      <c r="CF46" s="153" t="s">
        <v>881</v>
      </c>
      <c r="CG46" s="153" t="s">
        <v>882</v>
      </c>
      <c r="CH46" s="149">
        <v>41.955108034403189</v>
      </c>
      <c r="CI46" s="56">
        <v>2</v>
      </c>
      <c r="CJ46" s="60">
        <v>0</v>
      </c>
      <c r="CK46" s="61">
        <v>0</v>
      </c>
      <c r="CL46" s="150">
        <v>41.955108034403189</v>
      </c>
      <c r="CM46" s="56">
        <v>2</v>
      </c>
      <c r="CN46" s="149">
        <v>83.910216068806378</v>
      </c>
      <c r="CO46" s="156">
        <v>5</v>
      </c>
      <c r="CP46" s="56">
        <v>0</v>
      </c>
      <c r="CQ46" s="56">
        <v>0</v>
      </c>
      <c r="CR46" s="56">
        <v>0</v>
      </c>
      <c r="CS46" s="56">
        <v>0</v>
      </c>
      <c r="CT46" s="56">
        <v>0</v>
      </c>
      <c r="CU46" s="56">
        <v>0</v>
      </c>
      <c r="CV46" s="56">
        <v>0</v>
      </c>
      <c r="CW46" s="56">
        <v>0</v>
      </c>
      <c r="CX46" s="56">
        <v>0</v>
      </c>
      <c r="CY46" s="56">
        <v>0</v>
      </c>
      <c r="CZ46" s="56">
        <v>0</v>
      </c>
      <c r="DA46" s="56">
        <v>0</v>
      </c>
      <c r="DB46" s="60">
        <v>0</v>
      </c>
      <c r="DC46" s="61">
        <v>0</v>
      </c>
      <c r="DD46" s="145">
        <v>98.89</v>
      </c>
      <c r="DE46" s="145">
        <v>87.29</v>
      </c>
      <c r="DF46" s="147">
        <v>1.4361825341672458</v>
      </c>
      <c r="DG46" s="148">
        <v>6.7407922168172343</v>
      </c>
      <c r="DH46" s="149">
        <v>36.218761318362915</v>
      </c>
      <c r="DI46" s="56">
        <v>2</v>
      </c>
      <c r="DJ46" s="149">
        <v>162.98442593263312</v>
      </c>
      <c r="DK46" s="56">
        <v>9</v>
      </c>
      <c r="DL46" s="149">
        <v>0</v>
      </c>
      <c r="DM46" s="156">
        <v>0</v>
      </c>
      <c r="DN46" s="150">
        <v>129.72572275759822</v>
      </c>
      <c r="DO46" s="56">
        <v>7</v>
      </c>
      <c r="DP46" s="149">
        <v>0</v>
      </c>
      <c r="DQ46" s="156">
        <v>0</v>
      </c>
      <c r="DR46" s="56">
        <v>0</v>
      </c>
      <c r="DS46" s="56">
        <v>0</v>
      </c>
      <c r="DT46" s="56">
        <v>0</v>
      </c>
      <c r="DU46" s="56">
        <v>0</v>
      </c>
      <c r="DV46" s="156">
        <v>0</v>
      </c>
      <c r="DW46" s="156">
        <v>0</v>
      </c>
      <c r="DX46" s="56">
        <v>0</v>
      </c>
      <c r="DY46" s="56">
        <v>0</v>
      </c>
      <c r="DZ46" s="62">
        <v>1.3568521031207597</v>
      </c>
      <c r="EA46" s="63">
        <v>3</v>
      </c>
      <c r="EB46" s="62">
        <v>51.352590554791384</v>
      </c>
      <c r="EC46" s="63">
        <v>112</v>
      </c>
      <c r="ED46" s="60">
        <v>4.9875311720698257</v>
      </c>
      <c r="EE46" s="61">
        <v>2</v>
      </c>
      <c r="EF46" s="143">
        <v>95.57</v>
      </c>
      <c r="EG46" s="143">
        <v>76.430000000000007</v>
      </c>
      <c r="EH46" s="107">
        <v>2.2706065318818038</v>
      </c>
      <c r="EI46" s="148">
        <v>11.041990668740279</v>
      </c>
      <c r="EJ46" s="56" t="s">
        <v>883</v>
      </c>
      <c r="EK46" s="56" t="s">
        <v>884</v>
      </c>
      <c r="EL46" s="143">
        <v>73.09</v>
      </c>
      <c r="EM46" s="143">
        <v>49.49</v>
      </c>
      <c r="EN46" s="147">
        <v>0.66287878787878785</v>
      </c>
      <c r="EO46" s="148">
        <v>3.5037878787878785</v>
      </c>
      <c r="EP46" s="150">
        <v>129.72572275759822</v>
      </c>
      <c r="EQ46" s="56">
        <v>7</v>
      </c>
      <c r="ER46" s="149">
        <v>166.79021497405486</v>
      </c>
      <c r="ES46" s="156">
        <v>9</v>
      </c>
      <c r="ET46" s="149">
        <v>148.25796886582654</v>
      </c>
      <c r="EU46" s="156">
        <v>8</v>
      </c>
      <c r="EV46" s="150">
        <v>129.72572275759822</v>
      </c>
      <c r="EW46" s="56">
        <v>7</v>
      </c>
      <c r="EX46" s="56">
        <v>0</v>
      </c>
      <c r="EY46" s="62">
        <v>76.435810810810821</v>
      </c>
      <c r="EZ46" s="61">
        <v>181</v>
      </c>
      <c r="FA46" s="62">
        <v>65.312046444121918</v>
      </c>
      <c r="FB46" s="61">
        <v>135</v>
      </c>
      <c r="FC46" s="149">
        <v>29.597474348855567</v>
      </c>
      <c r="FD46" s="156">
        <v>3</v>
      </c>
      <c r="FE46" s="56">
        <v>29.59</v>
      </c>
      <c r="FF46" s="156">
        <v>3</v>
      </c>
      <c r="FG46" s="150">
        <v>9.8658247829518544</v>
      </c>
      <c r="FH46" s="157">
        <v>1</v>
      </c>
      <c r="FI46" s="149">
        <v>0</v>
      </c>
      <c r="FJ46" s="156">
        <v>0</v>
      </c>
      <c r="FK46" s="149">
        <v>69.060773480662974</v>
      </c>
      <c r="FL46" s="156">
        <v>7</v>
      </c>
      <c r="FM46" s="149">
        <v>9.8658247829518544</v>
      </c>
      <c r="FN46" s="156">
        <v>1</v>
      </c>
      <c r="FO46" s="150">
        <v>325.57221783741119</v>
      </c>
      <c r="FP46" s="56">
        <v>33</v>
      </c>
      <c r="FQ46" s="150">
        <v>19.731649565903709</v>
      </c>
      <c r="FR46" s="56">
        <v>2</v>
      </c>
      <c r="FS46" s="60">
        <v>2.5641025641025643</v>
      </c>
      <c r="FT46" s="61">
        <v>1</v>
      </c>
      <c r="FU46" s="60">
        <v>3.0395136778115504</v>
      </c>
      <c r="FV46" s="61">
        <v>1</v>
      </c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67"/>
      <c r="NJ46" s="67"/>
      <c r="NK46" s="67"/>
      <c r="NL46" s="67"/>
      <c r="NM46" s="67"/>
      <c r="NN46" s="67"/>
      <c r="NO46" s="67"/>
      <c r="NP46" s="67"/>
      <c r="NQ46" s="67"/>
      <c r="NR46" s="71"/>
      <c r="NS46" s="71"/>
      <c r="NT46" s="71"/>
      <c r="NU46" s="71"/>
      <c r="NV46" s="71"/>
      <c r="NW46" s="71"/>
      <c r="NX46" s="71"/>
      <c r="NY46" s="71"/>
      <c r="NZ46" s="71"/>
      <c r="OA46" s="71"/>
      <c r="OB46" s="71"/>
      <c r="OC46" s="71"/>
      <c r="OD46" s="71"/>
      <c r="OE46" s="71"/>
      <c r="OF46" s="71"/>
      <c r="OG46" s="71"/>
      <c r="OH46" s="71"/>
      <c r="OI46" s="71"/>
      <c r="OJ46" s="71"/>
      <c r="OK46" s="71"/>
      <c r="OL46" s="71"/>
      <c r="OM46" s="71"/>
      <c r="ON46" s="71"/>
      <c r="OO46" s="71"/>
      <c r="OP46" s="71"/>
      <c r="OQ46" s="71"/>
      <c r="OR46" s="4"/>
      <c r="OS46" s="4"/>
      <c r="OT46" s="4"/>
    </row>
    <row r="47" spans="1:410">
      <c r="A47" s="96" t="s">
        <v>885</v>
      </c>
      <c r="B47" s="56" t="s">
        <v>886</v>
      </c>
      <c r="C47" s="96" t="s">
        <v>427</v>
      </c>
      <c r="D47" s="74">
        <v>6</v>
      </c>
      <c r="E47" s="67">
        <v>2015</v>
      </c>
      <c r="F47" s="106">
        <v>76.794430441258726</v>
      </c>
      <c r="G47" s="141">
        <v>27120</v>
      </c>
      <c r="H47" s="67">
        <v>22999</v>
      </c>
      <c r="I47" s="67">
        <v>4121</v>
      </c>
      <c r="J47" s="106">
        <v>42.12</v>
      </c>
      <c r="K47" s="67">
        <v>11423</v>
      </c>
      <c r="L47" s="56">
        <v>54.62</v>
      </c>
      <c r="M47" s="78">
        <v>14813</v>
      </c>
      <c r="N47" s="67">
        <v>2240</v>
      </c>
      <c r="O47" s="67">
        <v>1145</v>
      </c>
      <c r="P47" s="67">
        <v>1095</v>
      </c>
      <c r="Q47" s="78">
        <v>2686</v>
      </c>
      <c r="R47" s="78">
        <v>1317</v>
      </c>
      <c r="S47" s="78">
        <v>1369</v>
      </c>
      <c r="T47" s="67">
        <v>2216</v>
      </c>
      <c r="U47" s="67">
        <v>1130</v>
      </c>
      <c r="V47" s="67">
        <v>1086</v>
      </c>
      <c r="W47" s="78">
        <v>2649</v>
      </c>
      <c r="X47" s="78">
        <v>1282</v>
      </c>
      <c r="Y47" s="78">
        <v>1367</v>
      </c>
      <c r="Z47" s="67">
        <v>2217</v>
      </c>
      <c r="AA47" s="67">
        <v>1166</v>
      </c>
      <c r="AB47" s="67">
        <v>1051</v>
      </c>
      <c r="AC47" s="78">
        <v>2734</v>
      </c>
      <c r="AD47" s="78">
        <v>1310</v>
      </c>
      <c r="AE47" s="78">
        <v>1424</v>
      </c>
      <c r="AF47" s="67">
        <v>2353</v>
      </c>
      <c r="AG47" s="67">
        <v>1209</v>
      </c>
      <c r="AH47" s="67">
        <v>1144</v>
      </c>
      <c r="AI47" s="78">
        <v>4305</v>
      </c>
      <c r="AJ47" s="78">
        <v>2098</v>
      </c>
      <c r="AK47" s="78">
        <v>2207</v>
      </c>
      <c r="AL47" s="67">
        <v>2415</v>
      </c>
      <c r="AM47" s="67">
        <v>1238</v>
      </c>
      <c r="AN47" s="67">
        <v>1177</v>
      </c>
      <c r="AO47" s="67">
        <v>2259</v>
      </c>
      <c r="AP47" s="67">
        <v>1152</v>
      </c>
      <c r="AQ47" s="67">
        <v>1107</v>
      </c>
      <c r="AR47" s="56" t="s">
        <v>428</v>
      </c>
      <c r="AS47" s="56"/>
      <c r="AT47" s="56" t="s">
        <v>428</v>
      </c>
      <c r="AU47" s="151">
        <v>660</v>
      </c>
      <c r="AV47" s="151">
        <v>2</v>
      </c>
      <c r="AW47" s="151">
        <v>246</v>
      </c>
      <c r="AX47" s="59">
        <v>13.3</v>
      </c>
      <c r="AY47" s="59">
        <v>6</v>
      </c>
      <c r="AZ47" s="60">
        <v>0</v>
      </c>
      <c r="BA47" s="61">
        <v>0</v>
      </c>
      <c r="BB47" s="62">
        <v>0</v>
      </c>
      <c r="BC47" s="63">
        <v>0</v>
      </c>
      <c r="BD47" s="68">
        <v>0</v>
      </c>
      <c r="BE47" s="69">
        <v>0</v>
      </c>
      <c r="BF47" s="60">
        <v>8</v>
      </c>
      <c r="BG47" s="61">
        <v>2</v>
      </c>
      <c r="BH47" s="60">
        <v>8.4257206208425721</v>
      </c>
      <c r="BI47" s="61">
        <v>38</v>
      </c>
      <c r="BJ47" s="64">
        <v>0</v>
      </c>
      <c r="BK47" s="65">
        <v>0</v>
      </c>
      <c r="BL47" s="62">
        <v>0</v>
      </c>
      <c r="BM47" s="65">
        <v>0</v>
      </c>
      <c r="BN47" s="56">
        <v>0</v>
      </c>
      <c r="BO47" s="56">
        <v>0</v>
      </c>
      <c r="BP47" s="1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62" t="s">
        <v>887</v>
      </c>
      <c r="BW47" s="56" t="s">
        <v>496</v>
      </c>
      <c r="BX47" s="56" t="s">
        <v>888</v>
      </c>
      <c r="BY47" s="56" t="s">
        <v>496</v>
      </c>
      <c r="BZ47" s="56" t="s">
        <v>432</v>
      </c>
      <c r="CA47" s="56" t="s">
        <v>889</v>
      </c>
      <c r="CB47" s="56" t="s">
        <v>432</v>
      </c>
      <c r="CC47" s="152">
        <v>119.28</v>
      </c>
      <c r="CD47" s="152">
        <v>97.31</v>
      </c>
      <c r="CE47" s="147">
        <v>35.849056603773583</v>
      </c>
      <c r="CF47" s="146" t="s">
        <v>890</v>
      </c>
      <c r="CG47" s="146" t="s">
        <v>891</v>
      </c>
      <c r="CH47" s="149">
        <v>89.405453732677699</v>
      </c>
      <c r="CI47" s="56">
        <v>2</v>
      </c>
      <c r="CJ47" s="60">
        <v>0.45126353790613721</v>
      </c>
      <c r="CK47" s="61">
        <v>1</v>
      </c>
      <c r="CL47" s="150">
        <v>89.405453732677699</v>
      </c>
      <c r="CM47" s="56">
        <v>2</v>
      </c>
      <c r="CN47" s="149">
        <v>44.7</v>
      </c>
      <c r="CO47" s="156">
        <v>1</v>
      </c>
      <c r="CP47" s="56">
        <v>0</v>
      </c>
      <c r="CQ47" s="56">
        <v>0</v>
      </c>
      <c r="CR47" s="56">
        <v>0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60">
        <v>0</v>
      </c>
      <c r="DC47" s="61">
        <v>0</v>
      </c>
      <c r="DD47" s="152">
        <v>142.25</v>
      </c>
      <c r="DE47" s="152">
        <v>122.62</v>
      </c>
      <c r="DF47" s="147">
        <v>1.9122609673790776</v>
      </c>
      <c r="DG47" s="148">
        <v>3.4870641169853771</v>
      </c>
      <c r="DH47" s="149">
        <v>37.750094375235939</v>
      </c>
      <c r="DI47" s="56">
        <v>1</v>
      </c>
      <c r="DJ47" s="149">
        <v>302.00075500188751</v>
      </c>
      <c r="DK47" s="158">
        <v>8</v>
      </c>
      <c r="DL47" s="149">
        <v>0</v>
      </c>
      <c r="DM47" s="156">
        <v>0</v>
      </c>
      <c r="DN47" s="150">
        <v>73.152889539136794</v>
      </c>
      <c r="DO47" s="56">
        <v>2</v>
      </c>
      <c r="DP47" s="149">
        <v>0</v>
      </c>
      <c r="DQ47" s="156">
        <v>0</v>
      </c>
      <c r="DR47" s="56">
        <v>0</v>
      </c>
      <c r="DS47" s="56">
        <v>0</v>
      </c>
      <c r="DT47" s="56">
        <v>0</v>
      </c>
      <c r="DU47" s="56">
        <v>0</v>
      </c>
      <c r="DV47" s="156">
        <v>0</v>
      </c>
      <c r="DW47" s="156">
        <v>0</v>
      </c>
      <c r="DX47" s="56">
        <v>0</v>
      </c>
      <c r="DY47" s="56">
        <v>0</v>
      </c>
      <c r="DZ47" s="62">
        <v>0</v>
      </c>
      <c r="EA47" s="63">
        <v>1</v>
      </c>
      <c r="EB47" s="62">
        <v>73.426573426573427</v>
      </c>
      <c r="EC47" s="63">
        <v>84</v>
      </c>
      <c r="ED47" s="60">
        <v>0</v>
      </c>
      <c r="EE47" s="61">
        <v>0</v>
      </c>
      <c r="EF47" s="154">
        <v>139.44</v>
      </c>
      <c r="EG47" s="154">
        <v>102.14</v>
      </c>
      <c r="EH47" s="107">
        <v>2.7961362480935432</v>
      </c>
      <c r="EI47" s="148">
        <v>6.7107269954245039</v>
      </c>
      <c r="EJ47" s="56" t="s">
        <v>892</v>
      </c>
      <c r="EK47" s="56" t="s">
        <v>893</v>
      </c>
      <c r="EL47" s="154">
        <v>114.04</v>
      </c>
      <c r="EM47" s="154">
        <v>68.849999999999994</v>
      </c>
      <c r="EN47" s="147">
        <v>1.1922503725782414</v>
      </c>
      <c r="EO47" s="148">
        <v>1.9374068554396422</v>
      </c>
      <c r="EP47" s="150">
        <v>73.152889539136794</v>
      </c>
      <c r="EQ47" s="56">
        <v>2</v>
      </c>
      <c r="ER47" s="149">
        <v>256.03511338697876</v>
      </c>
      <c r="ES47" s="158">
        <v>7</v>
      </c>
      <c r="ET47" s="149">
        <v>109.72933430870519</v>
      </c>
      <c r="EU47" s="156">
        <v>3</v>
      </c>
      <c r="EV47" s="150">
        <v>73.152889539136794</v>
      </c>
      <c r="EW47" s="155">
        <v>2</v>
      </c>
      <c r="EX47" s="56">
        <v>0</v>
      </c>
      <c r="EY47" s="62">
        <v>125.74341546304163</v>
      </c>
      <c r="EZ47" s="61">
        <v>148</v>
      </c>
      <c r="FA47" s="62">
        <v>98.464317976513101</v>
      </c>
      <c r="FB47" s="61">
        <v>109</v>
      </c>
      <c r="FC47" s="149">
        <v>19.223375624759708</v>
      </c>
      <c r="FD47" s="156">
        <v>1</v>
      </c>
      <c r="FE47" s="149">
        <v>57.670126874279127</v>
      </c>
      <c r="FF47" s="156">
        <v>3</v>
      </c>
      <c r="FG47" s="56">
        <v>0</v>
      </c>
      <c r="FH47" s="56">
        <v>0</v>
      </c>
      <c r="FI47" s="149">
        <v>19.22</v>
      </c>
      <c r="FJ47" s="156">
        <v>1</v>
      </c>
      <c r="FK47" s="149">
        <v>96.116878123798543</v>
      </c>
      <c r="FL47" s="156">
        <v>5</v>
      </c>
      <c r="FM47" s="149">
        <v>76.893502499038831</v>
      </c>
      <c r="FN47" s="156">
        <v>4</v>
      </c>
      <c r="FO47" s="150">
        <v>173.01038062283737</v>
      </c>
      <c r="FP47" s="56">
        <v>9</v>
      </c>
      <c r="FQ47" s="150">
        <v>57.670126874279127</v>
      </c>
      <c r="FR47" s="155">
        <v>3</v>
      </c>
      <c r="FS47" s="60">
        <v>7.0671378091872787</v>
      </c>
      <c r="FT47" s="61">
        <v>2</v>
      </c>
      <c r="FU47" s="60">
        <v>0</v>
      </c>
      <c r="FV47" s="61">
        <v>0</v>
      </c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4"/>
      <c r="OS47" s="4"/>
      <c r="OT47" s="4"/>
    </row>
    <row r="48" spans="1:410">
      <c r="A48" s="96" t="s">
        <v>894</v>
      </c>
      <c r="B48" s="56" t="s">
        <v>895</v>
      </c>
      <c r="C48" s="96" t="s">
        <v>514</v>
      </c>
      <c r="D48" s="74">
        <v>6</v>
      </c>
      <c r="E48" s="67">
        <v>2015</v>
      </c>
      <c r="F48" s="106">
        <v>69.528900298153047</v>
      </c>
      <c r="G48" s="141">
        <v>9950</v>
      </c>
      <c r="H48" s="67">
        <v>5166</v>
      </c>
      <c r="I48" s="67">
        <v>4784</v>
      </c>
      <c r="J48" s="106">
        <v>59.97</v>
      </c>
      <c r="K48" s="67">
        <v>5967</v>
      </c>
      <c r="L48" s="56">
        <v>26.44</v>
      </c>
      <c r="M48" s="78">
        <v>2631</v>
      </c>
      <c r="N48" s="67">
        <v>932</v>
      </c>
      <c r="O48" s="67">
        <v>477</v>
      </c>
      <c r="P48" s="67">
        <v>455</v>
      </c>
      <c r="Q48" s="78">
        <v>1116</v>
      </c>
      <c r="R48" s="78">
        <v>545</v>
      </c>
      <c r="S48" s="78">
        <v>571</v>
      </c>
      <c r="T48" s="67">
        <v>918</v>
      </c>
      <c r="U48" s="67">
        <v>472</v>
      </c>
      <c r="V48" s="67">
        <v>446</v>
      </c>
      <c r="W48" s="78">
        <v>1104</v>
      </c>
      <c r="X48" s="78">
        <v>536</v>
      </c>
      <c r="Y48" s="78">
        <v>568</v>
      </c>
      <c r="Z48" s="67">
        <v>920</v>
      </c>
      <c r="AA48" s="67">
        <v>474</v>
      </c>
      <c r="AB48" s="67">
        <v>446</v>
      </c>
      <c r="AC48" s="78">
        <v>1068</v>
      </c>
      <c r="AD48" s="78">
        <v>516</v>
      </c>
      <c r="AE48" s="78">
        <v>522</v>
      </c>
      <c r="AF48" s="67">
        <v>873</v>
      </c>
      <c r="AG48" s="67">
        <v>454</v>
      </c>
      <c r="AH48" s="67">
        <v>419</v>
      </c>
      <c r="AI48" s="78">
        <v>1696</v>
      </c>
      <c r="AJ48" s="78">
        <v>799</v>
      </c>
      <c r="AK48" s="78">
        <v>897</v>
      </c>
      <c r="AL48" s="67">
        <v>966</v>
      </c>
      <c r="AM48" s="67">
        <v>511</v>
      </c>
      <c r="AN48" s="67">
        <v>455</v>
      </c>
      <c r="AO48" s="67">
        <v>909</v>
      </c>
      <c r="AP48" s="67">
        <v>488</v>
      </c>
      <c r="AQ48" s="67">
        <v>421</v>
      </c>
      <c r="AR48" s="56" t="s">
        <v>428</v>
      </c>
      <c r="AS48" s="56"/>
      <c r="AT48" s="56" t="s">
        <v>428</v>
      </c>
      <c r="AU48" s="144">
        <v>254</v>
      </c>
      <c r="AV48" s="144">
        <v>0</v>
      </c>
      <c r="AW48" s="144">
        <v>43</v>
      </c>
      <c r="AX48" s="59">
        <v>27</v>
      </c>
      <c r="AY48" s="59">
        <v>3</v>
      </c>
      <c r="AZ48" s="60">
        <v>1.759014951627089</v>
      </c>
      <c r="BA48" s="61">
        <v>2</v>
      </c>
      <c r="BB48" s="62">
        <v>0</v>
      </c>
      <c r="BC48" s="63">
        <v>0</v>
      </c>
      <c r="BD48" s="68">
        <v>0</v>
      </c>
      <c r="BE48" s="69">
        <v>0</v>
      </c>
      <c r="BF48" s="60">
        <v>9.2783505154639183</v>
      </c>
      <c r="BG48" s="61">
        <v>9</v>
      </c>
      <c r="BH48" s="60">
        <v>9.9099099099099099</v>
      </c>
      <c r="BI48" s="61">
        <v>11</v>
      </c>
      <c r="BJ48" s="64">
        <v>0</v>
      </c>
      <c r="BK48" s="65">
        <v>0</v>
      </c>
      <c r="BL48" s="62">
        <v>0</v>
      </c>
      <c r="BM48" s="65">
        <v>0</v>
      </c>
      <c r="BN48" s="56">
        <v>0</v>
      </c>
      <c r="BO48" s="56">
        <v>0</v>
      </c>
      <c r="BP48" s="1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62" t="s">
        <v>896</v>
      </c>
      <c r="BW48" s="56" t="s">
        <v>897</v>
      </c>
      <c r="BX48" s="56" t="s">
        <v>898</v>
      </c>
      <c r="BY48" s="56" t="s">
        <v>897</v>
      </c>
      <c r="BZ48" s="56" t="s">
        <v>899</v>
      </c>
      <c r="CA48" s="56" t="s">
        <v>900</v>
      </c>
      <c r="CB48" s="56" t="s">
        <v>899</v>
      </c>
      <c r="CC48" s="145">
        <v>75</v>
      </c>
      <c r="CD48" s="145">
        <v>61.4</v>
      </c>
      <c r="CE48" s="147">
        <v>12.5</v>
      </c>
      <c r="CF48" s="153" t="s">
        <v>901</v>
      </c>
      <c r="CG48" s="153" t="s">
        <v>902</v>
      </c>
      <c r="CH48" s="56">
        <v>0</v>
      </c>
      <c r="CI48" s="56">
        <v>0</v>
      </c>
      <c r="CJ48" s="60">
        <v>0</v>
      </c>
      <c r="CK48" s="61">
        <v>0</v>
      </c>
      <c r="CL48" s="56">
        <v>0</v>
      </c>
      <c r="CM48" s="56">
        <v>0</v>
      </c>
      <c r="CN48" s="149">
        <v>0</v>
      </c>
      <c r="CO48" s="1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60">
        <v>0</v>
      </c>
      <c r="DC48" s="61">
        <v>0</v>
      </c>
      <c r="DD48" s="145">
        <v>105.45</v>
      </c>
      <c r="DE48" s="145">
        <v>88.56</v>
      </c>
      <c r="DF48" s="147">
        <v>3.7735849056603774</v>
      </c>
      <c r="DG48" s="148">
        <v>3.2704402515723272</v>
      </c>
      <c r="DH48" s="56">
        <v>0</v>
      </c>
      <c r="DI48" s="56">
        <v>0</v>
      </c>
      <c r="DJ48" s="149">
        <v>0</v>
      </c>
      <c r="DK48" s="158">
        <v>0</v>
      </c>
      <c r="DL48" s="149">
        <v>0</v>
      </c>
      <c r="DM48" s="156">
        <v>0</v>
      </c>
      <c r="DN48" s="56">
        <v>0</v>
      </c>
      <c r="DO48" s="56">
        <v>0</v>
      </c>
      <c r="DP48" s="149">
        <v>0</v>
      </c>
      <c r="DQ48" s="156">
        <v>0</v>
      </c>
      <c r="DR48" s="56">
        <v>0</v>
      </c>
      <c r="DS48" s="56">
        <v>0</v>
      </c>
      <c r="DT48" s="56">
        <v>0</v>
      </c>
      <c r="DU48" s="56">
        <v>0</v>
      </c>
      <c r="DV48" s="156">
        <v>0</v>
      </c>
      <c r="DW48" s="156">
        <v>0</v>
      </c>
      <c r="DX48" s="56">
        <v>0</v>
      </c>
      <c r="DY48" s="56">
        <v>0</v>
      </c>
      <c r="DZ48" s="62">
        <v>0</v>
      </c>
      <c r="EA48" s="63">
        <v>0</v>
      </c>
      <c r="EB48" s="62">
        <v>59.665871121718375</v>
      </c>
      <c r="EC48" s="63">
        <v>25</v>
      </c>
      <c r="ED48" s="60">
        <v>0</v>
      </c>
      <c r="EE48" s="61">
        <v>0</v>
      </c>
      <c r="EF48" s="143">
        <v>108.56</v>
      </c>
      <c r="EG48" s="143">
        <v>80.56</v>
      </c>
      <c r="EH48" s="107">
        <v>2.5782688766114181</v>
      </c>
      <c r="EI48" s="148">
        <v>0.73664825046040516</v>
      </c>
      <c r="EJ48" s="56" t="s">
        <v>884</v>
      </c>
      <c r="EK48" s="56" t="s">
        <v>903</v>
      </c>
      <c r="EL48" s="143">
        <v>70.599999999999994</v>
      </c>
      <c r="EM48" s="143">
        <v>34.86</v>
      </c>
      <c r="EN48" s="147">
        <v>0.53191489361702127</v>
      </c>
      <c r="EO48" s="148">
        <v>0</v>
      </c>
      <c r="EP48" s="56">
        <v>0</v>
      </c>
      <c r="EQ48" s="56">
        <v>0</v>
      </c>
      <c r="ER48" s="156">
        <v>0</v>
      </c>
      <c r="ES48" s="156">
        <v>0</v>
      </c>
      <c r="ET48" s="56">
        <v>0</v>
      </c>
      <c r="EU48" s="56">
        <v>0</v>
      </c>
      <c r="EV48" s="56">
        <v>0</v>
      </c>
      <c r="EW48" s="56">
        <v>0</v>
      </c>
      <c r="EX48" s="56">
        <v>0</v>
      </c>
      <c r="EY48" s="62">
        <v>90.109890109890102</v>
      </c>
      <c r="EZ48" s="61">
        <v>41</v>
      </c>
      <c r="FA48" s="62">
        <v>71.258907363420434</v>
      </c>
      <c r="FB48" s="61">
        <v>30</v>
      </c>
      <c r="FC48" s="149">
        <v>48.638132295719842</v>
      </c>
      <c r="FD48" s="156">
        <v>1</v>
      </c>
      <c r="FE48" s="149">
        <v>48.638132295719842</v>
      </c>
      <c r="FF48" s="156">
        <v>1</v>
      </c>
      <c r="FG48" s="56">
        <v>0</v>
      </c>
      <c r="FH48" s="56">
        <v>0</v>
      </c>
      <c r="FI48" s="149">
        <v>0</v>
      </c>
      <c r="FJ48" s="156">
        <v>0</v>
      </c>
      <c r="FK48" s="149">
        <v>97.276264591439684</v>
      </c>
      <c r="FL48" s="156">
        <v>2</v>
      </c>
      <c r="FM48" s="56">
        <v>0</v>
      </c>
      <c r="FN48" s="56">
        <v>0</v>
      </c>
      <c r="FO48" s="150">
        <v>0</v>
      </c>
      <c r="FP48" s="56">
        <v>0</v>
      </c>
      <c r="FQ48" s="56">
        <v>0</v>
      </c>
      <c r="FR48" s="56">
        <v>0</v>
      </c>
      <c r="FS48" s="60">
        <v>1.0288065843621399</v>
      </c>
      <c r="FT48" s="61">
        <v>1</v>
      </c>
      <c r="FU48" s="60">
        <v>1.053740779768177</v>
      </c>
      <c r="FV48" s="61">
        <v>1</v>
      </c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71"/>
      <c r="NS48" s="71"/>
      <c r="NT48" s="71"/>
      <c r="NU48" s="71"/>
      <c r="NV48" s="71"/>
      <c r="NW48" s="71"/>
      <c r="NX48" s="71"/>
      <c r="NY48" s="71"/>
      <c r="NZ48" s="71"/>
      <c r="OA48" s="71"/>
      <c r="OB48" s="71"/>
      <c r="OC48" s="71"/>
      <c r="OD48" s="71"/>
      <c r="OE48" s="71"/>
      <c r="OF48" s="71"/>
      <c r="OG48" s="71"/>
      <c r="OH48" s="71"/>
      <c r="OI48" s="71"/>
      <c r="OJ48" s="71"/>
      <c r="OK48" s="71"/>
      <c r="OL48" s="71"/>
      <c r="OM48" s="71"/>
      <c r="ON48" s="71"/>
      <c r="OO48" s="71"/>
      <c r="OP48" s="71"/>
      <c r="OQ48" s="71"/>
      <c r="OR48" s="4"/>
      <c r="OS48" s="4"/>
      <c r="OT48" s="4"/>
    </row>
    <row r="49" spans="1:410">
      <c r="A49" s="96" t="s">
        <v>904</v>
      </c>
      <c r="B49" s="56" t="s">
        <v>905</v>
      </c>
      <c r="C49" s="96" t="s">
        <v>598</v>
      </c>
      <c r="D49" s="74">
        <v>1</v>
      </c>
      <c r="E49" s="67">
        <v>2015</v>
      </c>
      <c r="F49" s="106">
        <v>83.500282761643192</v>
      </c>
      <c r="G49" s="141">
        <v>222455</v>
      </c>
      <c r="H49" s="67">
        <v>214730</v>
      </c>
      <c r="I49" s="67">
        <v>7725</v>
      </c>
      <c r="J49" s="106">
        <v>66.42</v>
      </c>
      <c r="K49" s="67">
        <v>147753</v>
      </c>
      <c r="L49" s="56">
        <v>7.75</v>
      </c>
      <c r="M49" s="78">
        <v>17243</v>
      </c>
      <c r="N49" s="67">
        <v>15677</v>
      </c>
      <c r="O49" s="67">
        <v>8019</v>
      </c>
      <c r="P49" s="67">
        <v>7658</v>
      </c>
      <c r="Q49" s="78">
        <v>18891</v>
      </c>
      <c r="R49" s="78">
        <v>9231</v>
      </c>
      <c r="S49" s="78">
        <v>9660</v>
      </c>
      <c r="T49" s="67">
        <v>16275</v>
      </c>
      <c r="U49" s="67">
        <v>8332</v>
      </c>
      <c r="V49" s="67">
        <v>7943</v>
      </c>
      <c r="W49" s="78">
        <v>19715</v>
      </c>
      <c r="X49" s="78">
        <v>9599</v>
      </c>
      <c r="Y49" s="78">
        <v>10116</v>
      </c>
      <c r="Z49" s="67">
        <v>16930</v>
      </c>
      <c r="AA49" s="67">
        <v>8709</v>
      </c>
      <c r="AB49" s="67">
        <v>8221</v>
      </c>
      <c r="AC49" s="78">
        <v>21117</v>
      </c>
      <c r="AD49" s="78">
        <v>10303</v>
      </c>
      <c r="AE49" s="78">
        <v>10814</v>
      </c>
      <c r="AF49" s="67">
        <v>18252</v>
      </c>
      <c r="AG49" s="67">
        <v>9301</v>
      </c>
      <c r="AH49" s="67">
        <v>8951</v>
      </c>
      <c r="AI49" s="78">
        <v>33753</v>
      </c>
      <c r="AJ49" s="78">
        <v>16588</v>
      </c>
      <c r="AK49" s="78">
        <v>17165</v>
      </c>
      <c r="AL49" s="67">
        <v>18741</v>
      </c>
      <c r="AM49" s="67">
        <v>9532</v>
      </c>
      <c r="AN49" s="67">
        <v>9209</v>
      </c>
      <c r="AO49" s="67">
        <v>18861</v>
      </c>
      <c r="AP49" s="67">
        <v>9558</v>
      </c>
      <c r="AQ49" s="67">
        <v>9303</v>
      </c>
      <c r="AR49" s="56" t="s">
        <v>428</v>
      </c>
      <c r="AS49" s="56"/>
      <c r="AT49" s="56" t="s">
        <v>428</v>
      </c>
      <c r="AU49" s="151">
        <v>717</v>
      </c>
      <c r="AV49" s="151">
        <v>0</v>
      </c>
      <c r="AW49" s="151">
        <v>1453</v>
      </c>
      <c r="AX49" s="59">
        <v>3.1</v>
      </c>
      <c r="AY49" s="59">
        <v>5</v>
      </c>
      <c r="AZ49" s="60">
        <v>1.0235414534288638</v>
      </c>
      <c r="BA49" s="61">
        <v>1</v>
      </c>
      <c r="BB49" s="62">
        <v>0</v>
      </c>
      <c r="BC49" s="63">
        <v>0</v>
      </c>
      <c r="BD49" s="68">
        <v>0</v>
      </c>
      <c r="BE49" s="69">
        <v>0</v>
      </c>
      <c r="BF49" s="60">
        <v>8.5106382978723403</v>
      </c>
      <c r="BG49" s="61">
        <v>8</v>
      </c>
      <c r="BH49" s="60">
        <v>11.145131659522352</v>
      </c>
      <c r="BI49" s="61">
        <v>182</v>
      </c>
      <c r="BJ49" s="64">
        <v>0</v>
      </c>
      <c r="BK49" s="65">
        <v>0</v>
      </c>
      <c r="BL49" s="62">
        <v>6.3787714486189957</v>
      </c>
      <c r="BM49" s="65">
        <v>1</v>
      </c>
      <c r="BN49" s="56">
        <v>0</v>
      </c>
      <c r="BO49" s="56">
        <v>0</v>
      </c>
      <c r="BP49" s="1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62" t="s">
        <v>906</v>
      </c>
      <c r="BW49" s="56" t="s">
        <v>516</v>
      </c>
      <c r="BX49" s="56" t="s">
        <v>907</v>
      </c>
      <c r="BY49" s="56" t="s">
        <v>516</v>
      </c>
      <c r="BZ49" s="56" t="s">
        <v>666</v>
      </c>
      <c r="CA49" s="56" t="s">
        <v>908</v>
      </c>
      <c r="CB49" s="56" t="s">
        <v>666</v>
      </c>
      <c r="CC49" s="152">
        <v>55.28</v>
      </c>
      <c r="CD49" s="152">
        <v>40.47</v>
      </c>
      <c r="CE49" s="75" t="s">
        <v>555</v>
      </c>
      <c r="CF49" s="146" t="s">
        <v>909</v>
      </c>
      <c r="CG49" s="146" t="s">
        <v>910</v>
      </c>
      <c r="CH49" s="149">
        <v>50.607287449392715</v>
      </c>
      <c r="CI49" s="56">
        <v>8</v>
      </c>
      <c r="CJ49" s="60">
        <v>0</v>
      </c>
      <c r="CK49" s="61">
        <v>0</v>
      </c>
      <c r="CL49" s="150">
        <v>50.607287449392715</v>
      </c>
      <c r="CM49" s="56">
        <v>8</v>
      </c>
      <c r="CN49" s="149">
        <v>50.607287449392715</v>
      </c>
      <c r="CO49" s="156">
        <v>8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60">
        <v>0</v>
      </c>
      <c r="DC49" s="61">
        <v>0</v>
      </c>
      <c r="DD49" s="152">
        <v>70.34</v>
      </c>
      <c r="DE49" s="152">
        <v>62.81</v>
      </c>
      <c r="DF49" s="75" t="s">
        <v>555</v>
      </c>
      <c r="DG49" s="75" t="s">
        <v>555</v>
      </c>
      <c r="DH49" s="149">
        <v>30.433679939132642</v>
      </c>
      <c r="DI49" s="56">
        <v>6</v>
      </c>
      <c r="DJ49" s="149">
        <v>55.795079888409838</v>
      </c>
      <c r="DK49" s="56">
        <v>11</v>
      </c>
      <c r="DL49" s="149">
        <v>30.433679939132642</v>
      </c>
      <c r="DM49" s="156">
        <v>6</v>
      </c>
      <c r="DN49" s="150">
        <v>85.24</v>
      </c>
      <c r="DO49" s="155">
        <v>18</v>
      </c>
      <c r="DP49" s="149">
        <v>9.471042288203817</v>
      </c>
      <c r="DQ49" s="156">
        <v>2</v>
      </c>
      <c r="DR49" s="149">
        <v>9.471042288203817</v>
      </c>
      <c r="DS49" s="156">
        <v>2</v>
      </c>
      <c r="DT49" s="56">
        <v>0</v>
      </c>
      <c r="DU49" s="56">
        <v>0</v>
      </c>
      <c r="DV49" s="156">
        <v>0</v>
      </c>
      <c r="DW49" s="156">
        <v>0</v>
      </c>
      <c r="DX49" s="56">
        <v>0</v>
      </c>
      <c r="DY49" s="56">
        <v>0</v>
      </c>
      <c r="DZ49" s="62">
        <v>0.12163970319912419</v>
      </c>
      <c r="EA49" s="63">
        <v>1</v>
      </c>
      <c r="EB49" s="62">
        <v>14.411797564517931</v>
      </c>
      <c r="EC49" s="63">
        <v>129</v>
      </c>
      <c r="ED49" s="60">
        <v>0</v>
      </c>
      <c r="EE49" s="61">
        <v>0</v>
      </c>
      <c r="EF49" s="154">
        <v>83.46</v>
      </c>
      <c r="EG49" s="154">
        <v>64.010000000000005</v>
      </c>
      <c r="EH49" s="56" t="s">
        <v>555</v>
      </c>
      <c r="EI49" s="75" t="s">
        <v>555</v>
      </c>
      <c r="EJ49" s="56" t="s">
        <v>911</v>
      </c>
      <c r="EK49" s="56" t="s">
        <v>912</v>
      </c>
      <c r="EL49" s="154">
        <v>84.46</v>
      </c>
      <c r="EM49" s="154">
        <v>49.61</v>
      </c>
      <c r="EN49" s="75" t="s">
        <v>555</v>
      </c>
      <c r="EO49" s="75" t="s">
        <v>555</v>
      </c>
      <c r="EP49" s="150">
        <v>85.239380593834355</v>
      </c>
      <c r="EQ49" s="155">
        <v>18</v>
      </c>
      <c r="ER49" s="149">
        <v>42.619690296917177</v>
      </c>
      <c r="ES49" s="156">
        <v>9</v>
      </c>
      <c r="ET49" s="103">
        <v>184.68532461997444</v>
      </c>
      <c r="EU49" s="132">
        <v>39</v>
      </c>
      <c r="EV49" s="150">
        <v>75.768338305630536</v>
      </c>
      <c r="EW49" s="155">
        <v>16</v>
      </c>
      <c r="EX49" s="56">
        <v>0</v>
      </c>
      <c r="EY49" s="62">
        <v>35.943099142143552</v>
      </c>
      <c r="EZ49" s="61">
        <v>331</v>
      </c>
      <c r="FA49" s="62">
        <v>48.908954100827692</v>
      </c>
      <c r="FB49" s="61">
        <v>455</v>
      </c>
      <c r="FC49" s="149">
        <v>16.946280291476022</v>
      </c>
      <c r="FD49" s="156">
        <v>7</v>
      </c>
      <c r="FE49" s="149">
        <v>9.6835887379862982</v>
      </c>
      <c r="FF49" s="156">
        <v>4</v>
      </c>
      <c r="FG49" s="150">
        <v>7.2626915534897236</v>
      </c>
      <c r="FH49" s="157">
        <v>3</v>
      </c>
      <c r="FI49" s="149">
        <v>19.367177475972596</v>
      </c>
      <c r="FJ49" s="156">
        <v>8</v>
      </c>
      <c r="FK49" s="149">
        <v>53.25973805892464</v>
      </c>
      <c r="FL49" s="156">
        <v>22</v>
      </c>
      <c r="FM49" s="149">
        <v>176.72549446824993</v>
      </c>
      <c r="FN49" s="156">
        <v>73</v>
      </c>
      <c r="FO49" s="150">
        <v>372.81816641247246</v>
      </c>
      <c r="FP49" s="155">
        <v>154</v>
      </c>
      <c r="FQ49" s="150">
        <v>16.946280291476022</v>
      </c>
      <c r="FR49" s="56">
        <v>7</v>
      </c>
      <c r="FS49" s="60">
        <v>0</v>
      </c>
      <c r="FT49" s="61">
        <v>0</v>
      </c>
      <c r="FU49" s="60">
        <v>0</v>
      </c>
      <c r="FV49" s="61">
        <v>0</v>
      </c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71"/>
      <c r="OQ49" s="71"/>
      <c r="OR49" s="4"/>
      <c r="OS49" s="4"/>
      <c r="OT49" s="4"/>
    </row>
    <row r="50" spans="1:410">
      <c r="A50" s="96" t="s">
        <v>913</v>
      </c>
      <c r="B50" s="56" t="s">
        <v>914</v>
      </c>
      <c r="C50" s="96" t="s">
        <v>466</v>
      </c>
      <c r="D50" s="74">
        <v>6</v>
      </c>
      <c r="E50" s="67">
        <v>2015</v>
      </c>
      <c r="F50" s="106">
        <v>54.981569784104281</v>
      </c>
      <c r="G50" s="141">
        <v>21561</v>
      </c>
      <c r="H50" s="67">
        <v>8580</v>
      </c>
      <c r="I50" s="67">
        <v>12981</v>
      </c>
      <c r="J50" s="106">
        <v>33.76</v>
      </c>
      <c r="K50" s="67">
        <v>7280</v>
      </c>
      <c r="L50" s="56">
        <v>38.81</v>
      </c>
      <c r="M50" s="78">
        <v>8368</v>
      </c>
      <c r="N50" s="67">
        <v>1838</v>
      </c>
      <c r="O50" s="67">
        <v>933</v>
      </c>
      <c r="P50" s="67">
        <v>905</v>
      </c>
      <c r="Q50" s="78">
        <v>2209</v>
      </c>
      <c r="R50" s="78">
        <v>1085</v>
      </c>
      <c r="S50" s="78">
        <v>1124</v>
      </c>
      <c r="T50" s="67">
        <v>1863</v>
      </c>
      <c r="U50" s="67">
        <v>955</v>
      </c>
      <c r="V50" s="67">
        <v>908</v>
      </c>
      <c r="W50" s="78">
        <v>2242</v>
      </c>
      <c r="X50" s="78">
        <v>1096</v>
      </c>
      <c r="Y50" s="78">
        <v>1146</v>
      </c>
      <c r="Z50" s="67">
        <v>1880</v>
      </c>
      <c r="AA50" s="67">
        <v>958</v>
      </c>
      <c r="AB50" s="67">
        <v>922</v>
      </c>
      <c r="AC50" s="78">
        <v>2254</v>
      </c>
      <c r="AD50" s="78">
        <v>1103</v>
      </c>
      <c r="AE50" s="78">
        <v>1151</v>
      </c>
      <c r="AF50" s="67">
        <v>1899</v>
      </c>
      <c r="AG50" s="67">
        <v>973</v>
      </c>
      <c r="AH50" s="67">
        <v>926</v>
      </c>
      <c r="AI50" s="78">
        <v>3614</v>
      </c>
      <c r="AJ50" s="78">
        <v>1755</v>
      </c>
      <c r="AK50" s="78">
        <v>1859</v>
      </c>
      <c r="AL50" s="67">
        <v>2053</v>
      </c>
      <c r="AM50" s="67">
        <v>1056</v>
      </c>
      <c r="AN50" s="67">
        <v>997</v>
      </c>
      <c r="AO50" s="67">
        <v>1885</v>
      </c>
      <c r="AP50" s="67">
        <v>970</v>
      </c>
      <c r="AQ50" s="67">
        <v>915</v>
      </c>
      <c r="AR50" s="56" t="s">
        <v>428</v>
      </c>
      <c r="AS50" s="56"/>
      <c r="AT50" s="56" t="s">
        <v>428</v>
      </c>
      <c r="AU50" s="144">
        <v>589</v>
      </c>
      <c r="AV50" s="144">
        <v>0</v>
      </c>
      <c r="AW50" s="144">
        <v>102</v>
      </c>
      <c r="AX50" s="59">
        <v>12.3</v>
      </c>
      <c r="AY50" s="59">
        <v>2</v>
      </c>
      <c r="AZ50" s="60">
        <v>1.6666666666666667</v>
      </c>
      <c r="BA50" s="61">
        <v>2</v>
      </c>
      <c r="BB50" s="62">
        <v>0</v>
      </c>
      <c r="BC50" s="63">
        <v>0</v>
      </c>
      <c r="BD50" s="68">
        <v>0</v>
      </c>
      <c r="BE50" s="69">
        <v>0</v>
      </c>
      <c r="BF50" s="60">
        <v>4.838709677419355</v>
      </c>
      <c r="BG50" s="61">
        <v>6</v>
      </c>
      <c r="BH50" s="60">
        <v>9.2024539877300615</v>
      </c>
      <c r="BI50" s="61">
        <v>15</v>
      </c>
      <c r="BJ50" s="64">
        <v>0</v>
      </c>
      <c r="BK50" s="65">
        <v>0</v>
      </c>
      <c r="BL50" s="62">
        <v>0</v>
      </c>
      <c r="BM50" s="65">
        <v>0</v>
      </c>
      <c r="BN50" s="56">
        <v>0</v>
      </c>
      <c r="BO50" s="56">
        <v>0</v>
      </c>
      <c r="BP50" s="1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62" t="s">
        <v>759</v>
      </c>
      <c r="BW50" s="56" t="s">
        <v>915</v>
      </c>
      <c r="BX50" s="56" t="s">
        <v>916</v>
      </c>
      <c r="BY50" s="56" t="s">
        <v>917</v>
      </c>
      <c r="BZ50" s="56" t="s">
        <v>918</v>
      </c>
      <c r="CA50" s="56" t="s">
        <v>919</v>
      </c>
      <c r="CB50" s="56" t="s">
        <v>918</v>
      </c>
      <c r="CC50" s="145">
        <v>60.64</v>
      </c>
      <c r="CD50" s="145">
        <v>31.53</v>
      </c>
      <c r="CE50" s="147">
        <v>0</v>
      </c>
      <c r="CF50" s="153" t="s">
        <v>920</v>
      </c>
      <c r="CG50" s="153" t="s">
        <v>435</v>
      </c>
      <c r="CH50" s="149">
        <v>54.229934924078094</v>
      </c>
      <c r="CI50" s="56">
        <v>1</v>
      </c>
      <c r="CJ50" s="60">
        <v>0</v>
      </c>
      <c r="CK50" s="61">
        <v>0</v>
      </c>
      <c r="CL50" s="150">
        <v>54.229934924078094</v>
      </c>
      <c r="CM50" s="56">
        <v>1</v>
      </c>
      <c r="CN50" s="149">
        <v>0</v>
      </c>
      <c r="CO50" s="1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60">
        <v>0.86505190311418689</v>
      </c>
      <c r="DC50" s="61">
        <v>1</v>
      </c>
      <c r="DD50" s="145">
        <v>98.18</v>
      </c>
      <c r="DE50" s="145">
        <v>69.959999999999994</v>
      </c>
      <c r="DF50" s="147">
        <v>4.3449197860962565</v>
      </c>
      <c r="DG50" s="148">
        <v>4.9465240641711237</v>
      </c>
      <c r="DH50" s="149">
        <v>223.01516503122212</v>
      </c>
      <c r="DI50" s="56">
        <v>5</v>
      </c>
      <c r="DJ50" s="149">
        <v>44.603033006244424</v>
      </c>
      <c r="DK50" s="56">
        <v>1</v>
      </c>
      <c r="DL50" s="56">
        <v>0</v>
      </c>
      <c r="DM50" s="56">
        <v>0</v>
      </c>
      <c r="DN50" s="150">
        <v>44.365572315882879</v>
      </c>
      <c r="DO50" s="155">
        <v>1</v>
      </c>
      <c r="DP50" s="149">
        <v>133.09671694764862</v>
      </c>
      <c r="DQ50" s="156">
        <v>3</v>
      </c>
      <c r="DR50" s="56">
        <v>0</v>
      </c>
      <c r="DS50" s="56">
        <v>0</v>
      </c>
      <c r="DT50" s="149">
        <v>88.731144631765758</v>
      </c>
      <c r="DU50" s="156">
        <v>2</v>
      </c>
      <c r="DV50" s="149">
        <v>44.365572315882879</v>
      </c>
      <c r="DW50" s="156">
        <v>1</v>
      </c>
      <c r="DX50" s="56">
        <v>0</v>
      </c>
      <c r="DY50" s="56">
        <v>0</v>
      </c>
      <c r="DZ50" s="62">
        <v>1.0845986984815619</v>
      </c>
      <c r="EA50" s="63">
        <v>1</v>
      </c>
      <c r="EB50" s="62">
        <v>59.395248380129594</v>
      </c>
      <c r="EC50" s="63">
        <v>55</v>
      </c>
      <c r="ED50" s="60">
        <v>1.7152658662092624</v>
      </c>
      <c r="EE50" s="61">
        <v>2</v>
      </c>
      <c r="EF50" s="143">
        <v>120.23</v>
      </c>
      <c r="EG50" s="143">
        <v>68.34</v>
      </c>
      <c r="EH50" s="107">
        <v>3.7576687116564416</v>
      </c>
      <c r="EI50" s="148">
        <v>2.9907975460122702</v>
      </c>
      <c r="EJ50" s="56" t="s">
        <v>921</v>
      </c>
      <c r="EK50" s="56" t="s">
        <v>922</v>
      </c>
      <c r="EL50" s="143">
        <v>92.51</v>
      </c>
      <c r="EM50" s="143">
        <v>40.450000000000003</v>
      </c>
      <c r="EN50" s="147">
        <v>2.7184466019417477</v>
      </c>
      <c r="EO50" s="148">
        <v>2.7184466019417477</v>
      </c>
      <c r="EP50" s="150">
        <v>44.365572315882879</v>
      </c>
      <c r="EQ50" s="155">
        <v>1</v>
      </c>
      <c r="ER50" s="149">
        <v>44.365572315882879</v>
      </c>
      <c r="ES50" s="156">
        <v>1</v>
      </c>
      <c r="ET50" s="103">
        <v>177.46228926353152</v>
      </c>
      <c r="EU50" s="132">
        <v>4</v>
      </c>
      <c r="EV50" s="150">
        <v>44.365572315882879</v>
      </c>
      <c r="EW50" s="155">
        <v>1</v>
      </c>
      <c r="EX50" s="56">
        <v>45</v>
      </c>
      <c r="EY50" s="62">
        <v>55.165496489468403</v>
      </c>
      <c r="EZ50" s="72">
        <v>55</v>
      </c>
      <c r="FA50" s="62">
        <v>34.972677595628419</v>
      </c>
      <c r="FB50" s="61">
        <v>32</v>
      </c>
      <c r="FC50" s="56">
        <v>22.93</v>
      </c>
      <c r="FD50" s="156">
        <v>1</v>
      </c>
      <c r="FE50" s="149">
        <v>91.743119266055047</v>
      </c>
      <c r="FF50" s="156">
        <v>4</v>
      </c>
      <c r="FG50" s="56">
        <v>0</v>
      </c>
      <c r="FH50" s="56">
        <v>0</v>
      </c>
      <c r="FI50" s="149">
        <v>0</v>
      </c>
      <c r="FJ50" s="156">
        <v>0</v>
      </c>
      <c r="FK50" s="149">
        <v>114.67889908256882</v>
      </c>
      <c r="FL50" s="156">
        <v>5</v>
      </c>
      <c r="FM50" s="149">
        <v>68.807339449541288</v>
      </c>
      <c r="FN50" s="156">
        <v>3</v>
      </c>
      <c r="FO50" s="150">
        <v>252.2935779816514</v>
      </c>
      <c r="FP50" s="155">
        <v>11</v>
      </c>
      <c r="FQ50" s="150">
        <v>22.935779816513762</v>
      </c>
      <c r="FR50" s="56">
        <v>1</v>
      </c>
      <c r="FS50" s="60">
        <v>0.84745762711864403</v>
      </c>
      <c r="FT50" s="61">
        <v>1</v>
      </c>
      <c r="FU50" s="60">
        <v>7.611798287345386</v>
      </c>
      <c r="FV50" s="61">
        <v>8</v>
      </c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71"/>
      <c r="NS50" s="71"/>
      <c r="NT50" s="71"/>
      <c r="NU50" s="71"/>
      <c r="NV50" s="71"/>
      <c r="NW50" s="71"/>
      <c r="NX50" s="71"/>
      <c r="NY50" s="71"/>
      <c r="NZ50" s="71"/>
      <c r="OA50" s="71"/>
      <c r="OB50" s="71"/>
      <c r="OC50" s="71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71"/>
      <c r="OQ50" s="71"/>
      <c r="OR50" s="4"/>
      <c r="OS50" s="4"/>
      <c r="OT50" s="4"/>
    </row>
    <row r="51" spans="1:410">
      <c r="A51" s="96" t="s">
        <v>923</v>
      </c>
      <c r="B51" s="56" t="s">
        <v>924</v>
      </c>
      <c r="C51" s="96" t="s">
        <v>441</v>
      </c>
      <c r="D51" s="74">
        <v>6</v>
      </c>
      <c r="E51" s="67">
        <v>2015</v>
      </c>
      <c r="F51" s="106">
        <v>65.125597032687722</v>
      </c>
      <c r="G51" s="141">
        <v>16615</v>
      </c>
      <c r="H51" s="67">
        <v>6941</v>
      </c>
      <c r="I51" s="67">
        <v>9674</v>
      </c>
      <c r="J51" s="106">
        <v>14.52</v>
      </c>
      <c r="K51" s="67">
        <v>2412</v>
      </c>
      <c r="L51" s="56">
        <v>115.2</v>
      </c>
      <c r="M51" s="78">
        <v>19140</v>
      </c>
      <c r="N51" s="67">
        <v>1891</v>
      </c>
      <c r="O51" s="67">
        <v>964</v>
      </c>
      <c r="P51" s="67">
        <v>927</v>
      </c>
      <c r="Q51" s="78">
        <v>2250</v>
      </c>
      <c r="R51" s="78">
        <v>1102</v>
      </c>
      <c r="S51" s="78">
        <v>1148</v>
      </c>
      <c r="T51" s="67">
        <v>1762</v>
      </c>
      <c r="U51" s="67">
        <v>906</v>
      </c>
      <c r="V51" s="67">
        <v>856</v>
      </c>
      <c r="W51" s="78">
        <v>2085</v>
      </c>
      <c r="X51" s="78">
        <v>1008</v>
      </c>
      <c r="Y51" s="78">
        <v>1077</v>
      </c>
      <c r="Z51" s="67">
        <v>1694</v>
      </c>
      <c r="AA51" s="67">
        <v>884</v>
      </c>
      <c r="AB51" s="67">
        <v>810</v>
      </c>
      <c r="AC51" s="78">
        <v>2026</v>
      </c>
      <c r="AD51" s="78">
        <v>964</v>
      </c>
      <c r="AE51" s="78">
        <v>1062</v>
      </c>
      <c r="AF51" s="67">
        <v>1690</v>
      </c>
      <c r="AG51" s="67">
        <v>889</v>
      </c>
      <c r="AH51" s="67">
        <v>801</v>
      </c>
      <c r="AI51" s="78">
        <v>2930</v>
      </c>
      <c r="AJ51" s="78">
        <v>1382</v>
      </c>
      <c r="AK51" s="78">
        <v>1548</v>
      </c>
      <c r="AL51" s="67">
        <v>1649</v>
      </c>
      <c r="AM51" s="67">
        <v>872</v>
      </c>
      <c r="AN51" s="67">
        <v>777</v>
      </c>
      <c r="AO51" s="67">
        <v>1414</v>
      </c>
      <c r="AP51" s="67">
        <v>748</v>
      </c>
      <c r="AQ51" s="67">
        <v>666</v>
      </c>
      <c r="AR51" s="56" t="s">
        <v>428</v>
      </c>
      <c r="AS51" s="56"/>
      <c r="AT51" s="56" t="s">
        <v>428</v>
      </c>
      <c r="AU51" s="151">
        <v>525</v>
      </c>
      <c r="AV51" s="151">
        <v>0</v>
      </c>
      <c r="AW51" s="151">
        <v>235</v>
      </c>
      <c r="AX51" s="59">
        <v>44.2</v>
      </c>
      <c r="AY51" s="59">
        <v>10</v>
      </c>
      <c r="AZ51" s="60">
        <v>3.1019775106630476</v>
      </c>
      <c r="BA51" s="61">
        <v>8</v>
      </c>
      <c r="BB51" s="62">
        <v>0</v>
      </c>
      <c r="BC51" s="63">
        <v>0</v>
      </c>
      <c r="BD51" s="68">
        <v>105.76414595452141</v>
      </c>
      <c r="BE51" s="69">
        <v>2</v>
      </c>
      <c r="BF51" s="60">
        <v>3.4482758620689653</v>
      </c>
      <c r="BG51" s="61">
        <v>14</v>
      </c>
      <c r="BH51" s="60">
        <v>8.8495575221238933</v>
      </c>
      <c r="BI51" s="61">
        <v>20</v>
      </c>
      <c r="BJ51" s="64">
        <v>52.882072977260705</v>
      </c>
      <c r="BK51" s="65">
        <v>1</v>
      </c>
      <c r="BL51" s="62">
        <v>105.76414595452141</v>
      </c>
      <c r="BM51" s="65">
        <v>2</v>
      </c>
      <c r="BN51" s="56">
        <v>0</v>
      </c>
      <c r="BO51" s="56">
        <v>0</v>
      </c>
      <c r="BP51" s="1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62" t="s">
        <v>925</v>
      </c>
      <c r="BW51" s="56" t="s">
        <v>926</v>
      </c>
      <c r="BX51" s="56" t="s">
        <v>482</v>
      </c>
      <c r="BY51" s="56" t="s">
        <v>926</v>
      </c>
      <c r="BZ51" s="56" t="s">
        <v>927</v>
      </c>
      <c r="CA51" s="56" t="s">
        <v>928</v>
      </c>
      <c r="CB51" s="56" t="s">
        <v>927</v>
      </c>
      <c r="CC51" s="152">
        <v>96.65</v>
      </c>
      <c r="CD51" s="152">
        <v>56.54</v>
      </c>
      <c r="CE51" s="147">
        <v>16.949152542372879</v>
      </c>
      <c r="CF51" s="146" t="s">
        <v>789</v>
      </c>
      <c r="CG51" s="146" t="s">
        <v>929</v>
      </c>
      <c r="CH51" s="56">
        <v>0</v>
      </c>
      <c r="CI51" s="56">
        <v>0</v>
      </c>
      <c r="CJ51" s="60">
        <v>0</v>
      </c>
      <c r="CK51" s="61">
        <v>0</v>
      </c>
      <c r="CL51" s="56">
        <v>0</v>
      </c>
      <c r="CM51" s="56">
        <v>0</v>
      </c>
      <c r="CN51" s="149">
        <v>161.29032258064515</v>
      </c>
      <c r="CO51" s="156">
        <v>3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60">
        <v>0.43103448275862066</v>
      </c>
      <c r="DC51" s="61">
        <v>1</v>
      </c>
      <c r="DD51" s="152">
        <v>174.78</v>
      </c>
      <c r="DE51" s="152">
        <v>112.15</v>
      </c>
      <c r="DF51" s="147">
        <v>3.3460076045627374</v>
      </c>
      <c r="DG51" s="148">
        <v>2.8897338403041823</v>
      </c>
      <c r="DH51" s="149">
        <v>95.923261390887291</v>
      </c>
      <c r="DI51" s="56">
        <v>2</v>
      </c>
      <c r="DJ51" s="149">
        <v>239.80815347721821</v>
      </c>
      <c r="DK51" s="56">
        <v>5</v>
      </c>
      <c r="DL51" s="149">
        <v>47.961630695443645</v>
      </c>
      <c r="DM51" s="156">
        <v>1</v>
      </c>
      <c r="DN51" s="56">
        <v>0</v>
      </c>
      <c r="DO51" s="56">
        <v>0</v>
      </c>
      <c r="DP51" s="149">
        <v>0</v>
      </c>
      <c r="DQ51" s="156">
        <v>0</v>
      </c>
      <c r="DR51" s="56">
        <v>0</v>
      </c>
      <c r="DS51" s="56">
        <v>0</v>
      </c>
      <c r="DT51" s="56">
        <v>0</v>
      </c>
      <c r="DU51" s="56">
        <v>0</v>
      </c>
      <c r="DV51" s="156">
        <v>0</v>
      </c>
      <c r="DW51" s="56">
        <v>0</v>
      </c>
      <c r="DX51" s="56">
        <v>0</v>
      </c>
      <c r="DY51" s="56">
        <v>0</v>
      </c>
      <c r="DZ51" s="62">
        <v>3.7037037037037037</v>
      </c>
      <c r="EA51" s="63">
        <v>3</v>
      </c>
      <c r="EB51" s="62">
        <v>88.639200998751562</v>
      </c>
      <c r="EC51" s="63">
        <v>71</v>
      </c>
      <c r="ED51" s="60">
        <v>2.1795989537925022</v>
      </c>
      <c r="EE51" s="61">
        <v>5</v>
      </c>
      <c r="EF51" s="154">
        <v>111.82</v>
      </c>
      <c r="EG51" s="154">
        <v>75.37</v>
      </c>
      <c r="EH51" s="107">
        <v>2.9503105590062111</v>
      </c>
      <c r="EI51" s="148">
        <v>4.8913043478260869</v>
      </c>
      <c r="EJ51" s="56" t="s">
        <v>930</v>
      </c>
      <c r="EK51" s="56" t="s">
        <v>931</v>
      </c>
      <c r="EL51" s="154">
        <v>98.51</v>
      </c>
      <c r="EM51" s="154">
        <v>44.53</v>
      </c>
      <c r="EN51" s="147">
        <v>1.4462809917355373</v>
      </c>
      <c r="EO51" s="148">
        <v>1.2396694214876034</v>
      </c>
      <c r="EP51" s="56">
        <v>0</v>
      </c>
      <c r="EQ51" s="56">
        <v>0</v>
      </c>
      <c r="ER51" s="149">
        <v>542.94175715695951</v>
      </c>
      <c r="ES51" s="156">
        <v>11</v>
      </c>
      <c r="ET51" s="103">
        <v>98.716683119447183</v>
      </c>
      <c r="EU51" s="132">
        <v>2</v>
      </c>
      <c r="EV51" s="56">
        <v>0</v>
      </c>
      <c r="EW51" s="56">
        <v>0</v>
      </c>
      <c r="EX51" s="56">
        <v>0</v>
      </c>
      <c r="EY51" s="62">
        <v>78.507078507078518</v>
      </c>
      <c r="EZ51" s="61">
        <v>61</v>
      </c>
      <c r="FA51" s="62">
        <v>79.579579579579573</v>
      </c>
      <c r="FB51" s="61">
        <v>53</v>
      </c>
      <c r="FC51" s="149">
        <v>0</v>
      </c>
      <c r="FD51" s="156">
        <v>0</v>
      </c>
      <c r="FE51" s="149">
        <v>57.372346528973033</v>
      </c>
      <c r="FF51" s="156">
        <v>2</v>
      </c>
      <c r="FG51" s="56">
        <v>0</v>
      </c>
      <c r="FH51" s="56">
        <v>0</v>
      </c>
      <c r="FI51" s="149">
        <v>0</v>
      </c>
      <c r="FJ51" s="156">
        <v>0</v>
      </c>
      <c r="FK51" s="149">
        <v>57.372346528973033</v>
      </c>
      <c r="FL51" s="156">
        <v>2</v>
      </c>
      <c r="FM51" s="56">
        <v>0</v>
      </c>
      <c r="FN51" s="56">
        <v>0</v>
      </c>
      <c r="FO51" s="150">
        <v>315.5479059093517</v>
      </c>
      <c r="FP51" s="155">
        <v>11</v>
      </c>
      <c r="FQ51" s="150">
        <v>28.686173264486516</v>
      </c>
      <c r="FR51" s="56">
        <v>1</v>
      </c>
      <c r="FS51" s="60">
        <v>3.2613126783530371</v>
      </c>
      <c r="FT51" s="61">
        <v>8</v>
      </c>
      <c r="FU51" s="60">
        <v>6.4446831364124604</v>
      </c>
      <c r="FV51" s="61">
        <v>12</v>
      </c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/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/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/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/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67"/>
      <c r="MU51" s="67"/>
      <c r="MV51" s="67"/>
      <c r="MW51" s="67"/>
      <c r="MX51" s="67"/>
      <c r="MY51" s="67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  <c r="NR51" s="71"/>
      <c r="NS51" s="71"/>
      <c r="NT51" s="71"/>
      <c r="NU51" s="71"/>
      <c r="NV51" s="71"/>
      <c r="NW51" s="71"/>
      <c r="NX51" s="71"/>
      <c r="NY51" s="71"/>
      <c r="NZ51" s="71"/>
      <c r="OA51" s="71"/>
      <c r="OB51" s="71"/>
      <c r="OC51" s="71"/>
      <c r="OD51" s="71"/>
      <c r="OE51" s="71"/>
      <c r="OF51" s="71"/>
      <c r="OG51" s="71"/>
      <c r="OH51" s="71"/>
      <c r="OI51" s="71"/>
      <c r="OJ51" s="71"/>
      <c r="OK51" s="71"/>
      <c r="OL51" s="71"/>
      <c r="OM51" s="71"/>
      <c r="ON51" s="71"/>
      <c r="OO51" s="71"/>
      <c r="OP51" s="71"/>
      <c r="OQ51" s="71"/>
      <c r="OR51" s="4"/>
      <c r="OS51" s="4"/>
      <c r="OT51" s="4"/>
    </row>
    <row r="52" spans="1:410">
      <c r="A52" s="96" t="s">
        <v>932</v>
      </c>
      <c r="B52" s="56" t="s">
        <v>933</v>
      </c>
      <c r="C52" s="96" t="s">
        <v>441</v>
      </c>
      <c r="D52" s="74">
        <v>6</v>
      </c>
      <c r="E52" s="67">
        <v>2015</v>
      </c>
      <c r="F52" s="106">
        <v>69.261919924234505</v>
      </c>
      <c r="G52" s="141">
        <v>4029</v>
      </c>
      <c r="H52" s="67">
        <v>1304</v>
      </c>
      <c r="I52" s="67">
        <v>2725</v>
      </c>
      <c r="J52" s="106">
        <v>13.85</v>
      </c>
      <c r="K52" s="67">
        <v>558</v>
      </c>
      <c r="L52" s="56">
        <v>85.21</v>
      </c>
      <c r="M52" s="78">
        <v>3433</v>
      </c>
      <c r="N52" s="67">
        <v>409</v>
      </c>
      <c r="O52" s="67">
        <v>209</v>
      </c>
      <c r="P52" s="67">
        <v>200</v>
      </c>
      <c r="Q52" s="78">
        <v>491</v>
      </c>
      <c r="R52" s="78">
        <v>240</v>
      </c>
      <c r="S52" s="78">
        <v>251</v>
      </c>
      <c r="T52" s="67">
        <v>394</v>
      </c>
      <c r="U52" s="67">
        <v>202</v>
      </c>
      <c r="V52" s="67">
        <v>192</v>
      </c>
      <c r="W52" s="78">
        <v>459</v>
      </c>
      <c r="X52" s="78">
        <v>223</v>
      </c>
      <c r="Y52" s="78">
        <v>236</v>
      </c>
      <c r="Z52" s="67">
        <v>367</v>
      </c>
      <c r="AA52" s="67">
        <v>190</v>
      </c>
      <c r="AB52" s="67">
        <v>177</v>
      </c>
      <c r="AC52" s="78">
        <v>458</v>
      </c>
      <c r="AD52" s="78">
        <v>221</v>
      </c>
      <c r="AE52" s="78">
        <v>237</v>
      </c>
      <c r="AF52" s="67">
        <v>401</v>
      </c>
      <c r="AG52" s="67">
        <v>206</v>
      </c>
      <c r="AH52" s="67">
        <v>195</v>
      </c>
      <c r="AI52" s="78">
        <v>695</v>
      </c>
      <c r="AJ52" s="78">
        <v>337</v>
      </c>
      <c r="AK52" s="78">
        <v>358</v>
      </c>
      <c r="AL52" s="67">
        <v>390</v>
      </c>
      <c r="AM52" s="67">
        <v>199</v>
      </c>
      <c r="AN52" s="67">
        <v>191</v>
      </c>
      <c r="AO52" s="67">
        <v>329</v>
      </c>
      <c r="AP52" s="67">
        <v>178</v>
      </c>
      <c r="AQ52" s="67">
        <v>151</v>
      </c>
      <c r="AR52" s="56" t="s">
        <v>428</v>
      </c>
      <c r="AS52" s="56"/>
      <c r="AT52" s="56" t="s">
        <v>428</v>
      </c>
      <c r="AU52" s="144">
        <v>264</v>
      </c>
      <c r="AV52" s="144">
        <v>0</v>
      </c>
      <c r="AW52" s="144">
        <v>66</v>
      </c>
      <c r="AX52" s="59">
        <v>0</v>
      </c>
      <c r="AY52" s="59">
        <v>0</v>
      </c>
      <c r="AZ52" s="60">
        <v>0</v>
      </c>
      <c r="BA52" s="61">
        <v>0</v>
      </c>
      <c r="BB52" s="62">
        <v>0</v>
      </c>
      <c r="BC52" s="63">
        <v>0</v>
      </c>
      <c r="BD52" s="68">
        <v>0</v>
      </c>
      <c r="BE52" s="69">
        <v>0</v>
      </c>
      <c r="BF52" s="60">
        <v>6.25</v>
      </c>
      <c r="BG52" s="61">
        <v>7</v>
      </c>
      <c r="BH52" s="60">
        <v>11.111111111111111</v>
      </c>
      <c r="BI52" s="61">
        <v>10</v>
      </c>
      <c r="BJ52" s="64">
        <v>0</v>
      </c>
      <c r="BK52" s="65">
        <v>0</v>
      </c>
      <c r="BL52" s="62">
        <v>0</v>
      </c>
      <c r="BM52" s="65">
        <v>0</v>
      </c>
      <c r="BN52" s="56">
        <v>0</v>
      </c>
      <c r="BO52" s="56">
        <v>0</v>
      </c>
      <c r="BP52" s="1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62" t="s">
        <v>934</v>
      </c>
      <c r="BW52" s="56" t="s">
        <v>935</v>
      </c>
      <c r="BX52" s="56" t="s">
        <v>504</v>
      </c>
      <c r="BY52" s="56" t="s">
        <v>936</v>
      </c>
      <c r="BZ52" s="56" t="s">
        <v>937</v>
      </c>
      <c r="CA52" s="56" t="s">
        <v>938</v>
      </c>
      <c r="CB52" s="56" t="s">
        <v>613</v>
      </c>
      <c r="CC52" s="145">
        <v>130.49</v>
      </c>
      <c r="CD52" s="145">
        <v>86.59</v>
      </c>
      <c r="CE52" s="147">
        <v>37.5</v>
      </c>
      <c r="CF52" s="153" t="s">
        <v>939</v>
      </c>
      <c r="CG52" s="153" t="s">
        <v>940</v>
      </c>
      <c r="CH52" s="56">
        <v>0</v>
      </c>
      <c r="CI52" s="56">
        <v>0</v>
      </c>
      <c r="CJ52" s="60">
        <v>0</v>
      </c>
      <c r="CK52" s="61">
        <v>0</v>
      </c>
      <c r="CL52" s="56">
        <v>0</v>
      </c>
      <c r="CM52" s="56">
        <v>0</v>
      </c>
      <c r="CN52" s="149">
        <v>0</v>
      </c>
      <c r="CO52" s="1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60">
        <v>0</v>
      </c>
      <c r="DC52" s="61">
        <v>0</v>
      </c>
      <c r="DD52" s="145">
        <v>185.75</v>
      </c>
      <c r="DE52" s="145">
        <v>151.81</v>
      </c>
      <c r="DF52" s="147">
        <v>3.594771241830065</v>
      </c>
      <c r="DG52" s="148">
        <v>1.6339869281045754</v>
      </c>
      <c r="DH52" s="56">
        <v>0</v>
      </c>
      <c r="DI52" s="56">
        <v>0</v>
      </c>
      <c r="DJ52" s="149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149">
        <v>0</v>
      </c>
      <c r="DQ52" s="156">
        <v>0</v>
      </c>
      <c r="DR52" s="56">
        <v>0</v>
      </c>
      <c r="DS52" s="56">
        <v>0</v>
      </c>
      <c r="DT52" s="56">
        <v>0</v>
      </c>
      <c r="DU52" s="56">
        <v>0</v>
      </c>
      <c r="DV52" s="156">
        <v>0</v>
      </c>
      <c r="DW52" s="56">
        <v>0</v>
      </c>
      <c r="DX52" s="56">
        <v>0</v>
      </c>
      <c r="DY52" s="56">
        <v>0</v>
      </c>
      <c r="DZ52" s="62">
        <v>0</v>
      </c>
      <c r="EA52" s="63">
        <v>0</v>
      </c>
      <c r="EB52" s="62">
        <v>200</v>
      </c>
      <c r="EC52" s="63">
        <v>39</v>
      </c>
      <c r="ED52" s="60">
        <v>2.9433406916850626</v>
      </c>
      <c r="EE52" s="61">
        <v>4</v>
      </c>
      <c r="EF52" s="143">
        <v>177.81</v>
      </c>
      <c r="EG52" s="143">
        <v>121.15</v>
      </c>
      <c r="EH52" s="107">
        <v>3.6496350364963499</v>
      </c>
      <c r="EI52" s="148">
        <v>1.4598540145985401</v>
      </c>
      <c r="EJ52" s="56" t="s">
        <v>941</v>
      </c>
      <c r="EK52" s="56" t="s">
        <v>942</v>
      </c>
      <c r="EL52" s="143">
        <v>101.9</v>
      </c>
      <c r="EM52" s="143">
        <v>56.68</v>
      </c>
      <c r="EN52" s="147">
        <v>1.680672268907563</v>
      </c>
      <c r="EO52" s="148">
        <v>0</v>
      </c>
      <c r="EP52" s="56">
        <v>0</v>
      </c>
      <c r="EQ52" s="56">
        <v>0</v>
      </c>
      <c r="ER52" s="149">
        <v>0</v>
      </c>
      <c r="ES52" s="156">
        <v>0</v>
      </c>
      <c r="ET52" s="103">
        <v>0</v>
      </c>
      <c r="EU52" s="132">
        <v>0</v>
      </c>
      <c r="EV52" s="56">
        <v>0</v>
      </c>
      <c r="EW52" s="56">
        <v>0</v>
      </c>
      <c r="EX52" s="56">
        <v>0</v>
      </c>
      <c r="EY52" s="62">
        <v>109.9476439790576</v>
      </c>
      <c r="EZ52" s="61">
        <v>21</v>
      </c>
      <c r="FA52" s="62">
        <v>105.96026490066225</v>
      </c>
      <c r="FB52" s="61">
        <v>16</v>
      </c>
      <c r="FC52" s="149">
        <v>0</v>
      </c>
      <c r="FD52" s="156">
        <v>0</v>
      </c>
      <c r="FE52" s="149">
        <v>0</v>
      </c>
      <c r="FF52" s="156">
        <v>0</v>
      </c>
      <c r="FG52" s="56">
        <v>0</v>
      </c>
      <c r="FH52" s="56">
        <v>0</v>
      </c>
      <c r="FI52" s="149">
        <v>0</v>
      </c>
      <c r="FJ52" s="156">
        <v>0</v>
      </c>
      <c r="FK52" s="149">
        <v>0</v>
      </c>
      <c r="FL52" s="156">
        <v>0</v>
      </c>
      <c r="FM52" s="56">
        <v>0</v>
      </c>
      <c r="FN52" s="56">
        <v>0</v>
      </c>
      <c r="FO52" s="150">
        <v>0</v>
      </c>
      <c r="FP52" s="56">
        <v>0</v>
      </c>
      <c r="FQ52" s="56">
        <v>0</v>
      </c>
      <c r="FR52" s="56">
        <v>0</v>
      </c>
      <c r="FS52" s="60">
        <v>1.4104372355430184</v>
      </c>
      <c r="FT52" s="61">
        <v>2</v>
      </c>
      <c r="FU52" s="60">
        <v>0</v>
      </c>
      <c r="FV52" s="61">
        <v>0</v>
      </c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7"/>
      <c r="JU52" s="67"/>
      <c r="JV52" s="67"/>
      <c r="JW52" s="67"/>
      <c r="JX52" s="67"/>
      <c r="JY52" s="67"/>
      <c r="JZ52" s="67"/>
      <c r="KA52" s="67"/>
      <c r="KB52" s="67"/>
      <c r="KC52" s="67"/>
      <c r="KD52" s="67"/>
      <c r="KE52" s="67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67"/>
      <c r="KQ52" s="67"/>
      <c r="KR52" s="67"/>
      <c r="KS52" s="67"/>
      <c r="KT52" s="67"/>
      <c r="KU52" s="67"/>
      <c r="KV52" s="67"/>
      <c r="KW52" s="67"/>
      <c r="KX52" s="67"/>
      <c r="KY52" s="67"/>
      <c r="KZ52" s="67"/>
      <c r="LA52" s="67"/>
      <c r="LB52" s="67"/>
      <c r="LC52" s="67"/>
      <c r="LD52" s="67"/>
      <c r="LE52" s="67"/>
      <c r="LF52" s="67"/>
      <c r="LG52" s="67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67"/>
      <c r="LS52" s="67"/>
      <c r="LT52" s="67"/>
      <c r="LU52" s="67"/>
      <c r="LV52" s="67"/>
      <c r="LW52" s="67"/>
      <c r="LX52" s="67"/>
      <c r="LY52" s="67"/>
      <c r="LZ52" s="67"/>
      <c r="MA52" s="67"/>
      <c r="MB52" s="67"/>
      <c r="MC52" s="67"/>
      <c r="MD52" s="67"/>
      <c r="ME52" s="67"/>
      <c r="MF52" s="67"/>
      <c r="MG52" s="67"/>
      <c r="MH52" s="67"/>
      <c r="MI52" s="67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67"/>
      <c r="MU52" s="67"/>
      <c r="MV52" s="67"/>
      <c r="MW52" s="67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4"/>
      <c r="OS52" s="4"/>
      <c r="OT52" s="4"/>
    </row>
    <row r="53" spans="1:410">
      <c r="A53" s="96" t="s">
        <v>943</v>
      </c>
      <c r="B53" s="56" t="s">
        <v>944</v>
      </c>
      <c r="C53" s="96" t="s">
        <v>598</v>
      </c>
      <c r="D53" s="74">
        <v>3</v>
      </c>
      <c r="E53" s="67">
        <v>2015</v>
      </c>
      <c r="F53" s="106">
        <v>82.744198793393636</v>
      </c>
      <c r="G53" s="141">
        <v>54240</v>
      </c>
      <c r="H53" s="67">
        <v>32466</v>
      </c>
      <c r="I53" s="67">
        <v>21774</v>
      </c>
      <c r="J53" s="106">
        <v>58.99</v>
      </c>
      <c r="K53" s="67">
        <v>31995</v>
      </c>
      <c r="L53" s="56">
        <v>23.39</v>
      </c>
      <c r="M53" s="78">
        <v>12688</v>
      </c>
      <c r="N53" s="67">
        <v>4647</v>
      </c>
      <c r="O53" s="67">
        <v>2371</v>
      </c>
      <c r="P53" s="67">
        <v>2276</v>
      </c>
      <c r="Q53" s="78">
        <v>5576</v>
      </c>
      <c r="R53" s="78">
        <v>2734</v>
      </c>
      <c r="S53" s="78">
        <v>2842</v>
      </c>
      <c r="T53" s="67">
        <v>4679</v>
      </c>
      <c r="U53" s="67">
        <v>2365</v>
      </c>
      <c r="V53" s="67">
        <v>2314</v>
      </c>
      <c r="W53" s="78">
        <v>5658</v>
      </c>
      <c r="X53" s="78">
        <v>2805</v>
      </c>
      <c r="Y53" s="78">
        <v>2853</v>
      </c>
      <c r="Z53" s="67">
        <v>4814</v>
      </c>
      <c r="AA53" s="67">
        <v>2424</v>
      </c>
      <c r="AB53" s="67">
        <v>2390</v>
      </c>
      <c r="AC53" s="78">
        <v>5857</v>
      </c>
      <c r="AD53" s="78">
        <v>2887</v>
      </c>
      <c r="AE53" s="78">
        <v>2970</v>
      </c>
      <c r="AF53" s="67">
        <v>4967</v>
      </c>
      <c r="AG53" s="67">
        <v>2533</v>
      </c>
      <c r="AH53" s="67">
        <v>2434</v>
      </c>
      <c r="AI53" s="78">
        <v>9201</v>
      </c>
      <c r="AJ53" s="78">
        <v>4564</v>
      </c>
      <c r="AK53" s="78">
        <v>4367</v>
      </c>
      <c r="AL53" s="67">
        <v>5175</v>
      </c>
      <c r="AM53" s="67">
        <v>2609</v>
      </c>
      <c r="AN53" s="67">
        <v>2566</v>
      </c>
      <c r="AO53" s="67">
        <v>4924</v>
      </c>
      <c r="AP53" s="67">
        <v>2438</v>
      </c>
      <c r="AQ53" s="67">
        <v>2486</v>
      </c>
      <c r="AR53" s="56" t="s">
        <v>428</v>
      </c>
      <c r="AS53" s="56"/>
      <c r="AT53" s="56" t="s">
        <v>428</v>
      </c>
      <c r="AU53" s="151">
        <v>644</v>
      </c>
      <c r="AV53" s="151">
        <v>0</v>
      </c>
      <c r="AW53" s="151">
        <v>274</v>
      </c>
      <c r="AX53" s="59">
        <v>12.8</v>
      </c>
      <c r="AY53" s="59">
        <v>6</v>
      </c>
      <c r="AZ53" s="60">
        <v>2.347417840375587</v>
      </c>
      <c r="BA53" s="61">
        <v>2</v>
      </c>
      <c r="BB53" s="62">
        <v>0</v>
      </c>
      <c r="BC53" s="63">
        <v>0</v>
      </c>
      <c r="BD53" s="68">
        <v>0</v>
      </c>
      <c r="BE53" s="69">
        <v>0</v>
      </c>
      <c r="BF53" s="60">
        <v>14.473684210526317</v>
      </c>
      <c r="BG53" s="61">
        <v>11</v>
      </c>
      <c r="BH53" s="60">
        <v>9.4017094017094021</v>
      </c>
      <c r="BI53" s="61">
        <v>44</v>
      </c>
      <c r="BJ53" s="64">
        <v>0</v>
      </c>
      <c r="BK53" s="65">
        <v>0</v>
      </c>
      <c r="BL53" s="62">
        <v>21.519259737465031</v>
      </c>
      <c r="BM53" s="65">
        <v>1</v>
      </c>
      <c r="BN53" s="56">
        <v>0</v>
      </c>
      <c r="BO53" s="56">
        <v>0</v>
      </c>
      <c r="BP53" s="1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62" t="s">
        <v>945</v>
      </c>
      <c r="BW53" s="56" t="s">
        <v>946</v>
      </c>
      <c r="BX53" s="56" t="s">
        <v>947</v>
      </c>
      <c r="BY53" s="56" t="s">
        <v>946</v>
      </c>
      <c r="BZ53" s="56" t="s">
        <v>948</v>
      </c>
      <c r="CA53" s="56" t="s">
        <v>949</v>
      </c>
      <c r="CB53" s="56" t="s">
        <v>948</v>
      </c>
      <c r="CC53" s="152">
        <v>57.59</v>
      </c>
      <c r="CD53" s="152">
        <v>45.96</v>
      </c>
      <c r="CE53" s="147">
        <v>5.5555555555555554</v>
      </c>
      <c r="CF53" s="146" t="s">
        <v>950</v>
      </c>
      <c r="CG53" s="146" t="s">
        <v>951</v>
      </c>
      <c r="CH53" s="56">
        <v>0</v>
      </c>
      <c r="CI53" s="56">
        <v>0</v>
      </c>
      <c r="CJ53" s="60">
        <v>0</v>
      </c>
      <c r="CK53" s="61">
        <v>0</v>
      </c>
      <c r="CL53" s="56">
        <v>0</v>
      </c>
      <c r="CM53" s="56">
        <v>0</v>
      </c>
      <c r="CN53" s="149">
        <v>64.613396510876598</v>
      </c>
      <c r="CO53" s="156">
        <v>3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60">
        <v>1.277139208173691</v>
      </c>
      <c r="DC53" s="61">
        <v>1</v>
      </c>
      <c r="DD53" s="152">
        <v>72.87</v>
      </c>
      <c r="DE53" s="152">
        <v>62.24</v>
      </c>
      <c r="DF53" s="147">
        <v>2.6848105921294594</v>
      </c>
      <c r="DG53" s="148">
        <v>6.5465244575211479</v>
      </c>
      <c r="DH53" s="149">
        <v>35.348179568752208</v>
      </c>
      <c r="DI53" s="56">
        <v>2</v>
      </c>
      <c r="DJ53" s="149">
        <v>88.370448921880524</v>
      </c>
      <c r="DK53" s="158">
        <v>5</v>
      </c>
      <c r="DL53" s="56">
        <v>0</v>
      </c>
      <c r="DM53" s="56">
        <v>0</v>
      </c>
      <c r="DN53" s="56">
        <v>0</v>
      </c>
      <c r="DO53" s="56">
        <v>0</v>
      </c>
      <c r="DP53" s="149">
        <v>51.220761481987374</v>
      </c>
      <c r="DQ53" s="156">
        <v>3</v>
      </c>
      <c r="DR53" s="56">
        <v>0</v>
      </c>
      <c r="DS53" s="56">
        <v>0</v>
      </c>
      <c r="DT53" s="149">
        <v>51.220761481987374</v>
      </c>
      <c r="DU53" s="156">
        <v>3</v>
      </c>
      <c r="DV53" s="156">
        <v>0</v>
      </c>
      <c r="DW53" s="56">
        <v>0</v>
      </c>
      <c r="DX53" s="56">
        <v>0</v>
      </c>
      <c r="DY53" s="56">
        <v>0</v>
      </c>
      <c r="DZ53" s="62">
        <v>0.83682008368200833</v>
      </c>
      <c r="EA53" s="63">
        <v>2</v>
      </c>
      <c r="EB53" s="62">
        <v>34.100246507806084</v>
      </c>
      <c r="EC53" s="63">
        <v>83</v>
      </c>
      <c r="ED53" s="60">
        <v>0</v>
      </c>
      <c r="EE53" s="61">
        <v>0</v>
      </c>
      <c r="EF53" s="154">
        <v>82.29</v>
      </c>
      <c r="EG53" s="154">
        <v>60.89</v>
      </c>
      <c r="EH53" s="107">
        <v>2.0202020202020203</v>
      </c>
      <c r="EI53" s="148">
        <v>13.590449954086317</v>
      </c>
      <c r="EJ53" s="56" t="s">
        <v>952</v>
      </c>
      <c r="EK53" s="56" t="s">
        <v>953</v>
      </c>
      <c r="EL53" s="154">
        <v>69.930000000000007</v>
      </c>
      <c r="EM53" s="154">
        <v>43.27</v>
      </c>
      <c r="EN53" s="147">
        <v>1.0765550239234449</v>
      </c>
      <c r="EO53" s="148">
        <v>7.6555023923444976</v>
      </c>
      <c r="EP53" s="56">
        <v>0</v>
      </c>
      <c r="EQ53" s="56">
        <v>0</v>
      </c>
      <c r="ER53" s="149">
        <v>68.294348642649823</v>
      </c>
      <c r="ES53" s="156">
        <v>4</v>
      </c>
      <c r="ET53" s="103">
        <v>153.66228444596211</v>
      </c>
      <c r="EU53" s="132">
        <v>9</v>
      </c>
      <c r="EV53" s="56">
        <v>0</v>
      </c>
      <c r="EW53" s="56">
        <v>0</v>
      </c>
      <c r="EX53" s="56">
        <v>0</v>
      </c>
      <c r="EY53" s="62">
        <v>59.625876851130158</v>
      </c>
      <c r="EZ53" s="61">
        <v>153</v>
      </c>
      <c r="FA53" s="62">
        <v>51.086082059533389</v>
      </c>
      <c r="FB53" s="61">
        <v>127</v>
      </c>
      <c r="FC53" s="149">
        <v>26.896180742334586</v>
      </c>
      <c r="FD53" s="156">
        <v>3</v>
      </c>
      <c r="FE53" s="149">
        <v>89.653935807781963</v>
      </c>
      <c r="FF53" s="156">
        <v>10</v>
      </c>
      <c r="FG53" s="56">
        <v>0</v>
      </c>
      <c r="FH53" s="56">
        <v>0</v>
      </c>
      <c r="FI53" s="149">
        <v>0</v>
      </c>
      <c r="FJ53" s="156">
        <v>0</v>
      </c>
      <c r="FK53" s="56">
        <v>116.55</v>
      </c>
      <c r="FL53" s="156">
        <v>13</v>
      </c>
      <c r="FM53" s="149">
        <v>107.58472296933834</v>
      </c>
      <c r="FN53" s="56">
        <v>12</v>
      </c>
      <c r="FO53" s="150">
        <v>322.75416890801506</v>
      </c>
      <c r="FP53" s="155">
        <v>36</v>
      </c>
      <c r="FQ53" s="150">
        <v>44.826967903890981</v>
      </c>
      <c r="FR53" s="56">
        <v>5</v>
      </c>
      <c r="FS53" s="60">
        <v>0</v>
      </c>
      <c r="FT53" s="61">
        <v>0</v>
      </c>
      <c r="FU53" s="60">
        <v>2.7972027972027971</v>
      </c>
      <c r="FV53" s="61">
        <v>2</v>
      </c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  <c r="NR53" s="71"/>
      <c r="NS53" s="71"/>
      <c r="NT53" s="71"/>
      <c r="NU53" s="71"/>
      <c r="NV53" s="71"/>
      <c r="NW53" s="71"/>
      <c r="NX53" s="71"/>
      <c r="NY53" s="71"/>
      <c r="NZ53" s="71"/>
      <c r="OA53" s="71"/>
      <c r="OB53" s="71"/>
      <c r="OC53" s="71"/>
      <c r="OD53" s="71"/>
      <c r="OE53" s="71"/>
      <c r="OF53" s="71"/>
      <c r="OG53" s="71"/>
      <c r="OH53" s="71"/>
      <c r="OI53" s="71"/>
      <c r="OJ53" s="71"/>
      <c r="OK53" s="71"/>
      <c r="OL53" s="71"/>
      <c r="OM53" s="71"/>
      <c r="ON53" s="71"/>
      <c r="OO53" s="71"/>
      <c r="OP53" s="71"/>
      <c r="OQ53" s="71"/>
      <c r="OR53" s="4"/>
      <c r="OS53" s="4"/>
      <c r="OT53" s="4"/>
    </row>
    <row r="54" spans="1:410">
      <c r="A54" s="96" t="s">
        <v>954</v>
      </c>
      <c r="B54" s="56" t="s">
        <v>955</v>
      </c>
      <c r="C54" s="96" t="s">
        <v>514</v>
      </c>
      <c r="D54" s="74">
        <v>6</v>
      </c>
      <c r="E54" s="67">
        <v>2015</v>
      </c>
      <c r="F54" s="106">
        <v>70.634335257607162</v>
      </c>
      <c r="G54" s="141">
        <v>12810</v>
      </c>
      <c r="H54" s="67">
        <v>5928</v>
      </c>
      <c r="I54" s="67">
        <v>6882</v>
      </c>
      <c r="J54" s="106">
        <v>20.29</v>
      </c>
      <c r="K54" s="67">
        <v>2967</v>
      </c>
      <c r="L54" s="56">
        <v>38.369999999999997</v>
      </c>
      <c r="M54" s="78">
        <v>4915</v>
      </c>
      <c r="N54" s="67">
        <v>1138</v>
      </c>
      <c r="O54" s="67">
        <v>572</v>
      </c>
      <c r="P54" s="67">
        <v>566</v>
      </c>
      <c r="Q54" s="78">
        <v>1353</v>
      </c>
      <c r="R54" s="78">
        <v>673</v>
      </c>
      <c r="S54" s="78">
        <v>680</v>
      </c>
      <c r="T54" s="67">
        <v>1063</v>
      </c>
      <c r="U54" s="67">
        <v>540</v>
      </c>
      <c r="V54" s="67">
        <v>523</v>
      </c>
      <c r="W54" s="78">
        <v>1271</v>
      </c>
      <c r="X54" s="78">
        <v>622</v>
      </c>
      <c r="Y54" s="78">
        <v>649</v>
      </c>
      <c r="Z54" s="67">
        <v>1067</v>
      </c>
      <c r="AA54" s="67">
        <v>549</v>
      </c>
      <c r="AB54" s="67">
        <v>518</v>
      </c>
      <c r="AC54" s="78">
        <v>1310</v>
      </c>
      <c r="AD54" s="78">
        <v>632</v>
      </c>
      <c r="AE54" s="78">
        <v>678</v>
      </c>
      <c r="AF54" s="67">
        <v>1116</v>
      </c>
      <c r="AG54" s="67">
        <v>582</v>
      </c>
      <c r="AH54" s="67">
        <v>534</v>
      </c>
      <c r="AI54" s="78">
        <v>1956</v>
      </c>
      <c r="AJ54" s="78">
        <v>922</v>
      </c>
      <c r="AK54" s="78">
        <v>1034</v>
      </c>
      <c r="AL54" s="67">
        <v>1102</v>
      </c>
      <c r="AM54" s="67">
        <v>582</v>
      </c>
      <c r="AN54" s="67">
        <v>520</v>
      </c>
      <c r="AO54" s="67">
        <v>994</v>
      </c>
      <c r="AP54" s="67">
        <v>534</v>
      </c>
      <c r="AQ54" s="67">
        <v>460</v>
      </c>
      <c r="AR54" s="56" t="s">
        <v>428</v>
      </c>
      <c r="AS54" s="56"/>
      <c r="AT54" s="56" t="s">
        <v>428</v>
      </c>
      <c r="AU54" s="144">
        <v>176</v>
      </c>
      <c r="AV54" s="144">
        <v>0</v>
      </c>
      <c r="AW54" s="144">
        <v>63</v>
      </c>
      <c r="AX54" s="59">
        <v>0</v>
      </c>
      <c r="AY54" s="59">
        <v>0</v>
      </c>
      <c r="AZ54" s="60">
        <v>1.5082956259426847</v>
      </c>
      <c r="BA54" s="61">
        <v>2</v>
      </c>
      <c r="BB54" s="62">
        <v>0</v>
      </c>
      <c r="BC54" s="63">
        <v>0</v>
      </c>
      <c r="BD54" s="68">
        <v>0</v>
      </c>
      <c r="BE54" s="69">
        <v>0</v>
      </c>
      <c r="BF54" s="60">
        <v>5.8823529411764701</v>
      </c>
      <c r="BG54" s="61">
        <v>7</v>
      </c>
      <c r="BH54" s="60">
        <v>18.30985915492958</v>
      </c>
      <c r="BI54" s="61">
        <v>13</v>
      </c>
      <c r="BJ54" s="64">
        <v>0</v>
      </c>
      <c r="BK54" s="65">
        <v>0</v>
      </c>
      <c r="BL54" s="62">
        <v>0</v>
      </c>
      <c r="BM54" s="65">
        <v>0</v>
      </c>
      <c r="BN54" s="56">
        <v>0</v>
      </c>
      <c r="BO54" s="56">
        <v>0</v>
      </c>
      <c r="BP54" s="1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62" t="s">
        <v>956</v>
      </c>
      <c r="BW54" s="56" t="s">
        <v>870</v>
      </c>
      <c r="BX54" s="56" t="s">
        <v>568</v>
      </c>
      <c r="BY54" s="56" t="s">
        <v>870</v>
      </c>
      <c r="BZ54" s="56" t="s">
        <v>957</v>
      </c>
      <c r="CA54" s="56" t="s">
        <v>958</v>
      </c>
      <c r="CB54" s="56" t="s">
        <v>957</v>
      </c>
      <c r="CC54" s="145">
        <v>46.97</v>
      </c>
      <c r="CD54" s="145">
        <v>34.42</v>
      </c>
      <c r="CE54" s="147">
        <v>38.461538461538467</v>
      </c>
      <c r="CF54" s="153" t="s">
        <v>910</v>
      </c>
      <c r="CG54" s="153" t="s">
        <v>959</v>
      </c>
      <c r="CH54" s="56">
        <v>0</v>
      </c>
      <c r="CI54" s="56">
        <v>0</v>
      </c>
      <c r="CJ54" s="60">
        <v>0</v>
      </c>
      <c r="CK54" s="61">
        <v>0</v>
      </c>
      <c r="CL54" s="56">
        <v>0</v>
      </c>
      <c r="CM54" s="56">
        <v>0</v>
      </c>
      <c r="CN54" s="56">
        <v>89.52</v>
      </c>
      <c r="CO54" s="156">
        <v>1</v>
      </c>
      <c r="CP54" s="56">
        <v>89.52</v>
      </c>
      <c r="CQ54" s="56">
        <v>1</v>
      </c>
      <c r="CR54" s="56">
        <v>0</v>
      </c>
      <c r="CS54" s="56">
        <v>0</v>
      </c>
      <c r="CT54" s="56">
        <v>0</v>
      </c>
      <c r="CU54" s="56">
        <v>0</v>
      </c>
      <c r="CV54" s="56">
        <v>0</v>
      </c>
      <c r="CW54" s="56">
        <v>0</v>
      </c>
      <c r="CX54" s="56">
        <v>0</v>
      </c>
      <c r="CY54" s="56">
        <v>0</v>
      </c>
      <c r="CZ54" s="56">
        <v>0</v>
      </c>
      <c r="DA54" s="56">
        <v>0</v>
      </c>
      <c r="DB54" s="60">
        <v>0.86805555555555547</v>
      </c>
      <c r="DC54" s="61">
        <v>1</v>
      </c>
      <c r="DD54" s="145">
        <v>70.56</v>
      </c>
      <c r="DE54" s="145">
        <v>54.71</v>
      </c>
      <c r="DF54" s="147">
        <v>2.8532608695652173</v>
      </c>
      <c r="DG54" s="148">
        <v>4.8913043478260869</v>
      </c>
      <c r="DH54" s="149">
        <v>78.678206136900073</v>
      </c>
      <c r="DI54" s="56">
        <v>1</v>
      </c>
      <c r="DJ54" s="149">
        <v>157.35641227380015</v>
      </c>
      <c r="DK54" s="158">
        <v>2</v>
      </c>
      <c r="DL54" s="56">
        <v>0</v>
      </c>
      <c r="DM54" s="56">
        <v>0</v>
      </c>
      <c r="DN54" s="150">
        <v>152.67175572519085</v>
      </c>
      <c r="DO54" s="155">
        <v>2</v>
      </c>
      <c r="DP54" s="149">
        <v>76.335877862595424</v>
      </c>
      <c r="DQ54" s="156">
        <v>1</v>
      </c>
      <c r="DR54" s="56">
        <v>0</v>
      </c>
      <c r="DS54" s="56">
        <v>0</v>
      </c>
      <c r="DT54" s="149">
        <v>76.335877862595424</v>
      </c>
      <c r="DU54" s="156">
        <v>1</v>
      </c>
      <c r="DV54" s="156">
        <v>0</v>
      </c>
      <c r="DW54" s="56">
        <v>0</v>
      </c>
      <c r="DX54" s="56">
        <v>0</v>
      </c>
      <c r="DY54" s="56">
        <v>0</v>
      </c>
      <c r="DZ54" s="62">
        <v>1.9305019305019306</v>
      </c>
      <c r="EA54" s="63">
        <v>1</v>
      </c>
      <c r="EB54" s="62">
        <v>50.561797752808985</v>
      </c>
      <c r="EC54" s="63">
        <v>27</v>
      </c>
      <c r="ED54" s="60">
        <v>2.3273855702094646</v>
      </c>
      <c r="EE54" s="61">
        <v>3</v>
      </c>
      <c r="EF54" s="143">
        <v>84.68</v>
      </c>
      <c r="EG54" s="143">
        <v>53.21</v>
      </c>
      <c r="EH54" s="107">
        <v>2.8248587570621471</v>
      </c>
      <c r="EI54" s="148">
        <v>9.2278719397363478</v>
      </c>
      <c r="EJ54" s="56" t="s">
        <v>960</v>
      </c>
      <c r="EK54" s="56" t="s">
        <v>961</v>
      </c>
      <c r="EL54" s="143">
        <v>52.49</v>
      </c>
      <c r="EM54" s="143">
        <v>29.41</v>
      </c>
      <c r="EN54" s="147">
        <v>0</v>
      </c>
      <c r="EO54" s="148">
        <v>4.0697674418604652</v>
      </c>
      <c r="EP54" s="150">
        <v>152.67175572519085</v>
      </c>
      <c r="EQ54" s="155">
        <v>2</v>
      </c>
      <c r="ER54" s="149">
        <v>152.67175572519085</v>
      </c>
      <c r="ES54" s="156">
        <v>2</v>
      </c>
      <c r="ET54" s="103">
        <v>76.335877862595424</v>
      </c>
      <c r="EU54" s="132">
        <v>1</v>
      </c>
      <c r="EV54" s="150">
        <v>152.67175572519085</v>
      </c>
      <c r="EW54" s="155">
        <v>2</v>
      </c>
      <c r="EX54" s="56">
        <v>0</v>
      </c>
      <c r="EY54" s="62">
        <v>44.230769230769234</v>
      </c>
      <c r="EZ54" s="61">
        <v>23</v>
      </c>
      <c r="FA54" s="62">
        <v>19.565217391304348</v>
      </c>
      <c r="FB54" s="61">
        <v>9</v>
      </c>
      <c r="FC54" s="149">
        <v>0</v>
      </c>
      <c r="FD54" s="156">
        <v>0</v>
      </c>
      <c r="FE54" s="149">
        <v>170.50298380221653</v>
      </c>
      <c r="FF54" s="156">
        <v>4</v>
      </c>
      <c r="FG54" s="56">
        <v>0</v>
      </c>
      <c r="FH54" s="56">
        <v>0</v>
      </c>
      <c r="FI54" s="56">
        <v>42.625</v>
      </c>
      <c r="FJ54" s="56">
        <v>1</v>
      </c>
      <c r="FK54" s="149">
        <v>213.12872975277068</v>
      </c>
      <c r="FL54" s="156">
        <v>5</v>
      </c>
      <c r="FM54" s="56">
        <v>0</v>
      </c>
      <c r="FN54" s="56">
        <v>0</v>
      </c>
      <c r="FO54" s="150">
        <v>511.50895140664966</v>
      </c>
      <c r="FP54" s="155">
        <v>12</v>
      </c>
      <c r="FQ54" s="150">
        <v>42.625745950554133</v>
      </c>
      <c r="FR54" s="56">
        <v>1</v>
      </c>
      <c r="FS54" s="60">
        <v>1.0256410256410255</v>
      </c>
      <c r="FT54" s="61">
        <v>1</v>
      </c>
      <c r="FU54" s="60">
        <v>0.96993210475266733</v>
      </c>
      <c r="FV54" s="61">
        <v>1</v>
      </c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  <c r="NR54" s="71"/>
      <c r="NS54" s="71"/>
      <c r="NT54" s="71"/>
      <c r="NU54" s="71"/>
      <c r="NV54" s="71"/>
      <c r="NW54" s="71"/>
      <c r="NX54" s="71"/>
      <c r="NY54" s="71"/>
      <c r="NZ54" s="71"/>
      <c r="OA54" s="71"/>
      <c r="OB54" s="71"/>
      <c r="OC54" s="71"/>
      <c r="OD54" s="71"/>
      <c r="OE54" s="71"/>
      <c r="OF54" s="71"/>
      <c r="OG54" s="71"/>
      <c r="OH54" s="71"/>
      <c r="OI54" s="71"/>
      <c r="OJ54" s="71"/>
      <c r="OK54" s="71"/>
      <c r="OL54" s="71"/>
      <c r="OM54" s="71"/>
      <c r="ON54" s="71"/>
      <c r="OO54" s="71"/>
      <c r="OP54" s="71"/>
      <c r="OQ54" s="71"/>
      <c r="OR54" s="4"/>
      <c r="OS54" s="4"/>
      <c r="OT54" s="4"/>
    </row>
    <row r="55" spans="1:410">
      <c r="A55" s="96" t="s">
        <v>962</v>
      </c>
      <c r="B55" s="56" t="s">
        <v>963</v>
      </c>
      <c r="C55" s="96" t="s">
        <v>427</v>
      </c>
      <c r="D55" s="74">
        <v>6</v>
      </c>
      <c r="E55" s="67">
        <v>2015</v>
      </c>
      <c r="F55" s="106">
        <v>65.655867707694938</v>
      </c>
      <c r="G55" s="141">
        <v>9859</v>
      </c>
      <c r="H55" s="67">
        <v>3656</v>
      </c>
      <c r="I55" s="67">
        <v>6203</v>
      </c>
      <c r="J55" s="106">
        <v>16.73</v>
      </c>
      <c r="K55" s="67">
        <v>1649</v>
      </c>
      <c r="L55" s="56">
        <v>67.349999999999994</v>
      </c>
      <c r="M55" s="78">
        <v>6640</v>
      </c>
      <c r="N55" s="67">
        <v>907</v>
      </c>
      <c r="O55" s="67">
        <v>465</v>
      </c>
      <c r="P55" s="67">
        <v>442</v>
      </c>
      <c r="Q55" s="78">
        <v>1081</v>
      </c>
      <c r="R55" s="78">
        <v>527</v>
      </c>
      <c r="S55" s="78">
        <v>554</v>
      </c>
      <c r="T55" s="67">
        <v>855</v>
      </c>
      <c r="U55" s="67">
        <v>439</v>
      </c>
      <c r="V55" s="67">
        <v>416</v>
      </c>
      <c r="W55" s="78">
        <v>1014</v>
      </c>
      <c r="X55" s="78">
        <v>494</v>
      </c>
      <c r="Y55" s="78">
        <v>520</v>
      </c>
      <c r="Z55" s="67">
        <v>835</v>
      </c>
      <c r="AA55" s="67">
        <v>426</v>
      </c>
      <c r="AB55" s="67">
        <v>409</v>
      </c>
      <c r="AC55" s="78">
        <v>1032</v>
      </c>
      <c r="AD55" s="78">
        <v>504</v>
      </c>
      <c r="AE55" s="78">
        <v>528</v>
      </c>
      <c r="AF55" s="67">
        <v>890</v>
      </c>
      <c r="AG55" s="67">
        <v>458</v>
      </c>
      <c r="AH55" s="67">
        <v>432</v>
      </c>
      <c r="AI55" s="78">
        <v>1602</v>
      </c>
      <c r="AJ55" s="78">
        <v>767</v>
      </c>
      <c r="AK55" s="78">
        <v>835</v>
      </c>
      <c r="AL55" s="67">
        <v>893</v>
      </c>
      <c r="AM55" s="67">
        <v>466</v>
      </c>
      <c r="AN55" s="67">
        <v>427</v>
      </c>
      <c r="AO55" s="67">
        <v>825</v>
      </c>
      <c r="AP55" s="67">
        <v>431</v>
      </c>
      <c r="AQ55" s="67">
        <v>394</v>
      </c>
      <c r="AR55" s="56" t="s">
        <v>428</v>
      </c>
      <c r="AS55" s="56"/>
      <c r="AT55" s="56" t="s">
        <v>428</v>
      </c>
      <c r="AU55" s="151">
        <v>219</v>
      </c>
      <c r="AV55" s="151">
        <v>23</v>
      </c>
      <c r="AW55" s="151">
        <v>67</v>
      </c>
      <c r="AX55" s="59">
        <v>0</v>
      </c>
      <c r="AY55" s="59">
        <v>0</v>
      </c>
      <c r="AZ55" s="60">
        <v>2.7247956403269753</v>
      </c>
      <c r="BA55" s="61">
        <v>2</v>
      </c>
      <c r="BB55" s="62">
        <v>0</v>
      </c>
      <c r="BC55" s="63">
        <v>0</v>
      </c>
      <c r="BD55" s="68">
        <v>0</v>
      </c>
      <c r="BE55" s="69">
        <v>0</v>
      </c>
      <c r="BF55" s="60">
        <v>4.7619047619047619</v>
      </c>
      <c r="BG55" s="61">
        <v>2</v>
      </c>
      <c r="BH55" s="60">
        <v>8.4745762711864394</v>
      </c>
      <c r="BI55" s="61">
        <v>10</v>
      </c>
      <c r="BJ55" s="64">
        <v>0</v>
      </c>
      <c r="BK55" s="65">
        <v>0</v>
      </c>
      <c r="BL55" s="62">
        <v>0</v>
      </c>
      <c r="BM55" s="65">
        <v>0</v>
      </c>
      <c r="BN55" s="56">
        <v>0</v>
      </c>
      <c r="BO55" s="56">
        <v>0</v>
      </c>
      <c r="BP55" s="1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62" t="s">
        <v>964</v>
      </c>
      <c r="BW55" s="56" t="s">
        <v>484</v>
      </c>
      <c r="BX55" s="56" t="s">
        <v>750</v>
      </c>
      <c r="BY55" s="56" t="s">
        <v>484</v>
      </c>
      <c r="BZ55" s="56" t="s">
        <v>965</v>
      </c>
      <c r="CA55" s="56" t="s">
        <v>458</v>
      </c>
      <c r="CB55" s="56" t="s">
        <v>965</v>
      </c>
      <c r="CC55" s="152">
        <v>65.510000000000005</v>
      </c>
      <c r="CD55" s="152">
        <v>56.32</v>
      </c>
      <c r="CE55" s="147">
        <v>21.052631578947366</v>
      </c>
      <c r="CF55" s="146" t="s">
        <v>966</v>
      </c>
      <c r="CG55" s="146" t="s">
        <v>967</v>
      </c>
      <c r="CH55" s="56">
        <v>0</v>
      </c>
      <c r="CI55" s="56">
        <v>0</v>
      </c>
      <c r="CJ55" s="60">
        <v>0</v>
      </c>
      <c r="CK55" s="61">
        <v>0</v>
      </c>
      <c r="CL55" s="56">
        <v>0</v>
      </c>
      <c r="CM55" s="56">
        <v>0</v>
      </c>
      <c r="CN55" s="149">
        <v>0</v>
      </c>
      <c r="CO55" s="156">
        <v>0</v>
      </c>
      <c r="CP55" s="56">
        <v>0</v>
      </c>
      <c r="CQ55" s="56">
        <v>0</v>
      </c>
      <c r="CR55" s="56">
        <v>0</v>
      </c>
      <c r="CS55" s="56">
        <v>0</v>
      </c>
      <c r="CT55" s="56">
        <v>0</v>
      </c>
      <c r="CU55" s="56">
        <v>0</v>
      </c>
      <c r="CV55" s="56">
        <v>0</v>
      </c>
      <c r="CW55" s="56">
        <v>0</v>
      </c>
      <c r="CX55" s="56">
        <v>0</v>
      </c>
      <c r="CY55" s="56">
        <v>0</v>
      </c>
      <c r="CZ55" s="56">
        <v>0</v>
      </c>
      <c r="DA55" s="56">
        <v>0</v>
      </c>
      <c r="DB55" s="60">
        <v>0</v>
      </c>
      <c r="DC55" s="61">
        <v>0</v>
      </c>
      <c r="DD55" s="152">
        <v>106.01</v>
      </c>
      <c r="DE55" s="152">
        <v>87.87</v>
      </c>
      <c r="DF55" s="147">
        <v>3.4598214285714288</v>
      </c>
      <c r="DG55" s="148">
        <v>6.25</v>
      </c>
      <c r="DH55" s="56">
        <v>0</v>
      </c>
      <c r="DI55" s="56">
        <v>0</v>
      </c>
      <c r="DJ55" s="149">
        <v>197.23865877712032</v>
      </c>
      <c r="DK55" s="158">
        <v>2</v>
      </c>
      <c r="DL55" s="149">
        <v>98.619329388560161</v>
      </c>
      <c r="DM55" s="156">
        <v>1</v>
      </c>
      <c r="DN55" s="150">
        <v>96.899224806201545</v>
      </c>
      <c r="DO55" s="155">
        <v>1</v>
      </c>
      <c r="DP55" s="149">
        <v>0</v>
      </c>
      <c r="DQ55" s="156">
        <v>0</v>
      </c>
      <c r="DR55" s="56">
        <v>0</v>
      </c>
      <c r="DS55" s="56">
        <v>0</v>
      </c>
      <c r="DT55" s="56">
        <v>0</v>
      </c>
      <c r="DU55" s="156">
        <v>0</v>
      </c>
      <c r="DV55" s="156">
        <v>0</v>
      </c>
      <c r="DW55" s="56">
        <v>0</v>
      </c>
      <c r="DX55" s="56">
        <v>0</v>
      </c>
      <c r="DY55" s="56">
        <v>0</v>
      </c>
      <c r="DZ55" s="62">
        <v>0</v>
      </c>
      <c r="EA55" s="63">
        <v>0</v>
      </c>
      <c r="EB55" s="62">
        <v>60.185185185185183</v>
      </c>
      <c r="EC55" s="63">
        <v>26</v>
      </c>
      <c r="ED55" s="60">
        <v>1.4471780028943559</v>
      </c>
      <c r="EE55" s="61">
        <v>1</v>
      </c>
      <c r="EF55" s="154">
        <v>105.84</v>
      </c>
      <c r="EG55" s="154">
        <v>73.900000000000006</v>
      </c>
      <c r="EH55" s="107">
        <v>4.6589018302828622</v>
      </c>
      <c r="EI55" s="148">
        <v>5.9900166389351082</v>
      </c>
      <c r="EJ55" s="56" t="s">
        <v>968</v>
      </c>
      <c r="EK55" s="56" t="s">
        <v>969</v>
      </c>
      <c r="EL55" s="154">
        <v>82.9</v>
      </c>
      <c r="EM55" s="154">
        <v>49.85</v>
      </c>
      <c r="EN55" s="147">
        <v>0.49504950495049505</v>
      </c>
      <c r="EO55" s="148">
        <v>2.4752475247524752</v>
      </c>
      <c r="EP55" s="150">
        <v>96.899224806201545</v>
      </c>
      <c r="EQ55" s="155">
        <v>1</v>
      </c>
      <c r="ER55" s="149">
        <v>0</v>
      </c>
      <c r="ES55" s="156">
        <v>0</v>
      </c>
      <c r="ET55" s="103">
        <v>387.59689922480618</v>
      </c>
      <c r="EU55" s="132">
        <v>4</v>
      </c>
      <c r="EV55" s="150">
        <v>96.899224806201545</v>
      </c>
      <c r="EW55" s="155">
        <v>1</v>
      </c>
      <c r="EX55" s="56">
        <v>0</v>
      </c>
      <c r="EY55" s="62">
        <v>72.599531615925059</v>
      </c>
      <c r="EZ55" s="61">
        <v>31</v>
      </c>
      <c r="FA55" s="62">
        <v>71.065989847715741</v>
      </c>
      <c r="FB55" s="61">
        <v>28</v>
      </c>
      <c r="FC55" s="149">
        <v>0</v>
      </c>
      <c r="FD55" s="156">
        <v>0</v>
      </c>
      <c r="FE55" s="149">
        <v>103.62694300518135</v>
      </c>
      <c r="FF55" s="156">
        <v>2</v>
      </c>
      <c r="FG55" s="56">
        <v>0</v>
      </c>
      <c r="FH55" s="56">
        <v>0</v>
      </c>
      <c r="FI55" s="149">
        <v>0</v>
      </c>
      <c r="FJ55" s="156">
        <v>0</v>
      </c>
      <c r="FK55" s="149">
        <v>103.62694300518135</v>
      </c>
      <c r="FL55" s="156">
        <v>2</v>
      </c>
      <c r="FM55" s="56">
        <v>0</v>
      </c>
      <c r="FN55" s="56">
        <v>0</v>
      </c>
      <c r="FO55" s="150">
        <v>362.6943005181347</v>
      </c>
      <c r="FP55" s="155">
        <v>7</v>
      </c>
      <c r="FQ55" s="56">
        <v>0</v>
      </c>
      <c r="FR55" s="56">
        <v>0</v>
      </c>
      <c r="FS55" s="60">
        <v>0</v>
      </c>
      <c r="FT55" s="61">
        <v>0</v>
      </c>
      <c r="FU55" s="60">
        <v>0</v>
      </c>
      <c r="FV55" s="61">
        <v>0</v>
      </c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71"/>
      <c r="NS55" s="71"/>
      <c r="NT55" s="71"/>
      <c r="NU55" s="71"/>
      <c r="NV55" s="71"/>
      <c r="NW55" s="71"/>
      <c r="NX55" s="71"/>
      <c r="NY55" s="71"/>
      <c r="NZ55" s="71"/>
      <c r="OA55" s="71"/>
      <c r="OB55" s="71"/>
      <c r="OC55" s="71"/>
      <c r="OD55" s="71"/>
      <c r="OE55" s="71"/>
      <c r="OF55" s="71"/>
      <c r="OG55" s="71"/>
      <c r="OH55" s="71"/>
      <c r="OI55" s="71"/>
      <c r="OJ55" s="71"/>
      <c r="OK55" s="71"/>
      <c r="OL55" s="71"/>
      <c r="OM55" s="71"/>
      <c r="ON55" s="71"/>
      <c r="OO55" s="71"/>
      <c r="OP55" s="71"/>
      <c r="OQ55" s="71"/>
      <c r="OR55" s="4"/>
      <c r="OS55" s="4"/>
      <c r="OT55" s="4"/>
    </row>
    <row r="56" spans="1:410">
      <c r="A56" s="96" t="s">
        <v>970</v>
      </c>
      <c r="B56" s="56" t="s">
        <v>971</v>
      </c>
      <c r="C56" s="96" t="s">
        <v>514</v>
      </c>
      <c r="D56" s="74">
        <v>6</v>
      </c>
      <c r="E56" s="67">
        <v>2015</v>
      </c>
      <c r="F56" s="106">
        <v>69.730517723836073</v>
      </c>
      <c r="G56" s="141">
        <v>6300</v>
      </c>
      <c r="H56" s="67">
        <v>2103</v>
      </c>
      <c r="I56" s="67">
        <v>4197</v>
      </c>
      <c r="J56" s="106">
        <v>21.54</v>
      </c>
      <c r="K56" s="67">
        <v>1357</v>
      </c>
      <c r="L56" s="56">
        <v>63.46</v>
      </c>
      <c r="M56" s="78">
        <v>3998</v>
      </c>
      <c r="N56" s="67">
        <v>526</v>
      </c>
      <c r="O56" s="67">
        <v>266</v>
      </c>
      <c r="P56" s="67">
        <v>260</v>
      </c>
      <c r="Q56" s="78">
        <v>630</v>
      </c>
      <c r="R56" s="78">
        <v>312</v>
      </c>
      <c r="S56" s="78">
        <v>318</v>
      </c>
      <c r="T56" s="67">
        <v>518</v>
      </c>
      <c r="U56" s="67">
        <v>266</v>
      </c>
      <c r="V56" s="67">
        <v>252</v>
      </c>
      <c r="W56" s="78">
        <v>625</v>
      </c>
      <c r="X56" s="78">
        <v>301</v>
      </c>
      <c r="Y56" s="78">
        <v>324</v>
      </c>
      <c r="Z56" s="67">
        <v>523</v>
      </c>
      <c r="AA56" s="67">
        <v>275</v>
      </c>
      <c r="AB56" s="67">
        <v>248</v>
      </c>
      <c r="AC56" s="78">
        <v>599</v>
      </c>
      <c r="AD56" s="78">
        <v>281</v>
      </c>
      <c r="AE56" s="78">
        <v>318</v>
      </c>
      <c r="AF56" s="67">
        <v>487</v>
      </c>
      <c r="AG56" s="67">
        <v>260</v>
      </c>
      <c r="AH56" s="67">
        <v>227</v>
      </c>
      <c r="AI56" s="78">
        <v>972</v>
      </c>
      <c r="AJ56" s="78">
        <v>451</v>
      </c>
      <c r="AK56" s="78">
        <v>521</v>
      </c>
      <c r="AL56" s="67">
        <v>567</v>
      </c>
      <c r="AM56" s="67">
        <v>304</v>
      </c>
      <c r="AN56" s="67">
        <v>263</v>
      </c>
      <c r="AO56" s="67">
        <v>491</v>
      </c>
      <c r="AP56" s="67">
        <v>264</v>
      </c>
      <c r="AQ56" s="67">
        <v>227</v>
      </c>
      <c r="AR56" s="56" t="s">
        <v>428</v>
      </c>
      <c r="AS56" s="56"/>
      <c r="AT56" s="56" t="s">
        <v>428</v>
      </c>
      <c r="AU56" s="144">
        <v>150</v>
      </c>
      <c r="AV56" s="144">
        <v>0</v>
      </c>
      <c r="AW56" s="144">
        <v>40</v>
      </c>
      <c r="AX56" s="59">
        <v>16.899999999999999</v>
      </c>
      <c r="AY56" s="59">
        <v>1</v>
      </c>
      <c r="AZ56" s="60">
        <v>3.2644178454842221</v>
      </c>
      <c r="BA56" s="61">
        <v>3</v>
      </c>
      <c r="BB56" s="62">
        <v>0</v>
      </c>
      <c r="BC56" s="63">
        <v>0</v>
      </c>
      <c r="BD56" s="68">
        <v>0</v>
      </c>
      <c r="BE56" s="69">
        <v>0</v>
      </c>
      <c r="BF56" s="60">
        <v>11.206896551724139</v>
      </c>
      <c r="BG56" s="61">
        <v>13</v>
      </c>
      <c r="BH56" s="60">
        <v>5.0847457627118651</v>
      </c>
      <c r="BI56" s="61">
        <v>3</v>
      </c>
      <c r="BJ56" s="64">
        <v>0</v>
      </c>
      <c r="BK56" s="65">
        <v>0</v>
      </c>
      <c r="BL56" s="62">
        <v>0</v>
      </c>
      <c r="BM56" s="65">
        <v>0</v>
      </c>
      <c r="BN56" s="56">
        <v>0</v>
      </c>
      <c r="BO56" s="56">
        <v>0</v>
      </c>
      <c r="BP56" s="156">
        <v>0</v>
      </c>
      <c r="BQ56" s="56">
        <v>0</v>
      </c>
      <c r="BR56" s="56">
        <v>0</v>
      </c>
      <c r="BS56" s="56">
        <v>0</v>
      </c>
      <c r="BT56" s="56">
        <v>0</v>
      </c>
      <c r="BU56" s="56">
        <v>0</v>
      </c>
      <c r="BV56" s="62" t="s">
        <v>972</v>
      </c>
      <c r="BW56" s="56" t="s">
        <v>973</v>
      </c>
      <c r="BX56" s="56" t="s">
        <v>974</v>
      </c>
      <c r="BY56" s="56" t="s">
        <v>973</v>
      </c>
      <c r="BZ56" s="56" t="s">
        <v>975</v>
      </c>
      <c r="CA56" s="56" t="s">
        <v>516</v>
      </c>
      <c r="CB56" s="56" t="s">
        <v>975</v>
      </c>
      <c r="CC56" s="145">
        <v>80.760000000000005</v>
      </c>
      <c r="CD56" s="145">
        <v>64.42</v>
      </c>
      <c r="CE56" s="147">
        <v>0</v>
      </c>
      <c r="CF56" s="153" t="s">
        <v>976</v>
      </c>
      <c r="CG56" s="153" t="s">
        <v>977</v>
      </c>
      <c r="CH56" s="56">
        <v>0</v>
      </c>
      <c r="CI56" s="56">
        <v>0</v>
      </c>
      <c r="CJ56" s="60">
        <v>0</v>
      </c>
      <c r="CK56" s="61">
        <v>0</v>
      </c>
      <c r="CL56" s="56">
        <v>0</v>
      </c>
      <c r="CM56" s="56">
        <v>0</v>
      </c>
      <c r="CN56" s="149">
        <v>0</v>
      </c>
      <c r="CO56" s="156">
        <v>0</v>
      </c>
      <c r="CP56" s="56">
        <v>0</v>
      </c>
      <c r="CQ56" s="56">
        <v>0</v>
      </c>
      <c r="CR56" s="56">
        <v>0</v>
      </c>
      <c r="CS56" s="56">
        <v>0</v>
      </c>
      <c r="CT56" s="56">
        <v>0</v>
      </c>
      <c r="CU56" s="56">
        <v>0</v>
      </c>
      <c r="CV56" s="56">
        <v>0</v>
      </c>
      <c r="CW56" s="56">
        <v>0</v>
      </c>
      <c r="CX56" s="56">
        <v>0</v>
      </c>
      <c r="CY56" s="56">
        <v>0</v>
      </c>
      <c r="CZ56" s="56">
        <v>0</v>
      </c>
      <c r="DA56" s="56">
        <v>0</v>
      </c>
      <c r="DB56" s="60">
        <v>0</v>
      </c>
      <c r="DC56" s="61">
        <v>0</v>
      </c>
      <c r="DD56" s="145">
        <v>125.29</v>
      </c>
      <c r="DE56" s="145">
        <v>90.54</v>
      </c>
      <c r="DF56" s="147">
        <v>2.3972602739726026</v>
      </c>
      <c r="DG56" s="148">
        <v>8.7328767123287676</v>
      </c>
      <c r="DH56" s="56">
        <v>0</v>
      </c>
      <c r="DI56" s="56">
        <v>0</v>
      </c>
      <c r="DJ56" s="149">
        <v>0</v>
      </c>
      <c r="DK56" s="158">
        <v>0</v>
      </c>
      <c r="DL56" s="56">
        <v>0</v>
      </c>
      <c r="DM56" s="56">
        <v>0</v>
      </c>
      <c r="DN56" s="56">
        <v>0</v>
      </c>
      <c r="DO56" s="56">
        <v>0</v>
      </c>
      <c r="DP56" s="149">
        <v>0</v>
      </c>
      <c r="DQ56" s="156">
        <v>0</v>
      </c>
      <c r="DR56" s="56">
        <v>0</v>
      </c>
      <c r="DS56" s="56">
        <v>0</v>
      </c>
      <c r="DT56" s="56">
        <v>0</v>
      </c>
      <c r="DU56" s="156">
        <v>0</v>
      </c>
      <c r="DV56" s="156">
        <v>0</v>
      </c>
      <c r="DW56" s="56">
        <v>0</v>
      </c>
      <c r="DX56" s="56">
        <v>0</v>
      </c>
      <c r="DY56" s="56">
        <v>0</v>
      </c>
      <c r="DZ56" s="62">
        <v>12.096774193548386</v>
      </c>
      <c r="EA56" s="63">
        <v>3</v>
      </c>
      <c r="EB56" s="62">
        <v>79.295154185022028</v>
      </c>
      <c r="EC56" s="63">
        <v>18</v>
      </c>
      <c r="ED56" s="60">
        <v>3.5294117647058827</v>
      </c>
      <c r="EE56" s="61">
        <v>3</v>
      </c>
      <c r="EF56" s="143">
        <v>126.25</v>
      </c>
      <c r="EG56" s="143">
        <v>71.349999999999994</v>
      </c>
      <c r="EH56" s="107">
        <v>1.0729613733905579</v>
      </c>
      <c r="EI56" s="148">
        <v>6.866952789699571</v>
      </c>
      <c r="EJ56" s="56" t="s">
        <v>978</v>
      </c>
      <c r="EK56" s="56" t="s">
        <v>609</v>
      </c>
      <c r="EL56" s="143">
        <v>86.53</v>
      </c>
      <c r="EM56" s="143">
        <v>34.200000000000003</v>
      </c>
      <c r="EN56" s="147">
        <v>0.80645161290322576</v>
      </c>
      <c r="EO56" s="148">
        <v>1.6129032258064515</v>
      </c>
      <c r="EP56" s="56">
        <v>0</v>
      </c>
      <c r="EQ56" s="56">
        <v>0</v>
      </c>
      <c r="ER56" s="149">
        <v>0</v>
      </c>
      <c r="ES56" s="156">
        <v>0</v>
      </c>
      <c r="ET56" s="103">
        <v>0</v>
      </c>
      <c r="EU56" s="132">
        <v>0</v>
      </c>
      <c r="EV56" s="56">
        <v>0</v>
      </c>
      <c r="EW56" s="56">
        <v>0</v>
      </c>
      <c r="EX56" s="56">
        <v>0</v>
      </c>
      <c r="EY56" s="62">
        <v>79.847908745247153</v>
      </c>
      <c r="EZ56" s="61">
        <v>21</v>
      </c>
      <c r="FA56" s="62">
        <v>48.458149779735685</v>
      </c>
      <c r="FB56" s="61">
        <v>11</v>
      </c>
      <c r="FC56" s="149">
        <v>0</v>
      </c>
      <c r="FD56" s="156">
        <v>0</v>
      </c>
      <c r="FE56" s="149">
        <v>0</v>
      </c>
      <c r="FF56" s="156">
        <v>0</v>
      </c>
      <c r="FG56" s="56">
        <v>0</v>
      </c>
      <c r="FH56" s="56">
        <v>0</v>
      </c>
      <c r="FI56" s="149">
        <v>0</v>
      </c>
      <c r="FJ56" s="156">
        <v>0</v>
      </c>
      <c r="FK56" s="149">
        <v>0</v>
      </c>
      <c r="FL56" s="156">
        <v>0</v>
      </c>
      <c r="FM56" s="56">
        <v>0</v>
      </c>
      <c r="FN56" s="56">
        <v>0</v>
      </c>
      <c r="FO56" s="150">
        <v>85.910652920962193</v>
      </c>
      <c r="FP56" s="155">
        <v>1</v>
      </c>
      <c r="FQ56" s="56">
        <v>0</v>
      </c>
      <c r="FR56" s="56">
        <v>0</v>
      </c>
      <c r="FS56" s="60">
        <v>5.574136008918618</v>
      </c>
      <c r="FT56" s="61">
        <v>5</v>
      </c>
      <c r="FU56" s="60">
        <v>1.4265335235378032</v>
      </c>
      <c r="FV56" s="61">
        <v>1</v>
      </c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4"/>
      <c r="OS56" s="4"/>
      <c r="OT56" s="4"/>
    </row>
    <row r="57" spans="1:410">
      <c r="A57" s="96" t="s">
        <v>979</v>
      </c>
      <c r="B57" s="56" t="s">
        <v>980</v>
      </c>
      <c r="C57" s="96" t="s">
        <v>427</v>
      </c>
      <c r="D57" s="74">
        <v>3</v>
      </c>
      <c r="E57" s="67">
        <v>2015</v>
      </c>
      <c r="F57" s="106">
        <v>82.381307770392439</v>
      </c>
      <c r="G57" s="141">
        <v>47797</v>
      </c>
      <c r="H57" s="67">
        <v>17609</v>
      </c>
      <c r="I57" s="67">
        <v>30188</v>
      </c>
      <c r="J57" s="106">
        <v>43.96</v>
      </c>
      <c r="K57" s="67">
        <v>21012</v>
      </c>
      <c r="L57" s="56">
        <v>25.26</v>
      </c>
      <c r="M57" s="78">
        <v>12072</v>
      </c>
      <c r="N57" s="67">
        <v>4575</v>
      </c>
      <c r="O57" s="67">
        <v>2341</v>
      </c>
      <c r="P57" s="67">
        <v>2234</v>
      </c>
      <c r="Q57" s="78">
        <v>5465</v>
      </c>
      <c r="R57" s="78">
        <v>2670</v>
      </c>
      <c r="S57" s="78">
        <v>2795</v>
      </c>
      <c r="T57" s="67">
        <v>4433</v>
      </c>
      <c r="U57" s="67">
        <v>2266</v>
      </c>
      <c r="V57" s="67">
        <v>2167</v>
      </c>
      <c r="W57" s="78">
        <v>5322</v>
      </c>
      <c r="X57" s="78">
        <v>2598</v>
      </c>
      <c r="Y57" s="78">
        <v>2724</v>
      </c>
      <c r="Z57" s="67">
        <v>4426</v>
      </c>
      <c r="AA57" s="67">
        <v>2275</v>
      </c>
      <c r="AB57" s="67">
        <v>2151</v>
      </c>
      <c r="AC57" s="78">
        <v>5200</v>
      </c>
      <c r="AD57" s="78">
        <v>2515</v>
      </c>
      <c r="AE57" s="78">
        <v>2685</v>
      </c>
      <c r="AF57" s="67">
        <v>4296</v>
      </c>
      <c r="AG57" s="67">
        <v>2217</v>
      </c>
      <c r="AH57" s="67">
        <v>2079</v>
      </c>
      <c r="AI57" s="78">
        <v>8036</v>
      </c>
      <c r="AJ57" s="78">
        <v>3951</v>
      </c>
      <c r="AK57" s="78">
        <v>4085</v>
      </c>
      <c r="AL57" s="67">
        <v>4589</v>
      </c>
      <c r="AM57" s="67">
        <v>2316</v>
      </c>
      <c r="AN57" s="67">
        <v>2273</v>
      </c>
      <c r="AO57" s="67">
        <v>4083</v>
      </c>
      <c r="AP57" s="67">
        <v>2098</v>
      </c>
      <c r="AQ57" s="67">
        <v>1985</v>
      </c>
      <c r="AR57" s="56" t="s">
        <v>428</v>
      </c>
      <c r="AS57" s="56"/>
      <c r="AT57" s="56" t="s">
        <v>428</v>
      </c>
      <c r="AU57" s="151">
        <v>554</v>
      </c>
      <c r="AV57" s="151">
        <v>0</v>
      </c>
      <c r="AW57" s="151">
        <v>212</v>
      </c>
      <c r="AX57" s="59">
        <v>4.9000000000000004</v>
      </c>
      <c r="AY57" s="59">
        <v>2</v>
      </c>
      <c r="AZ57" s="60">
        <v>1.0857763300760044</v>
      </c>
      <c r="BA57" s="61">
        <v>1</v>
      </c>
      <c r="BB57" s="62">
        <v>0</v>
      </c>
      <c r="BC57" s="63">
        <v>0</v>
      </c>
      <c r="BD57" s="68">
        <v>0</v>
      </c>
      <c r="BE57" s="69">
        <v>0</v>
      </c>
      <c r="BF57" s="60">
        <v>10</v>
      </c>
      <c r="BG57" s="61">
        <v>9</v>
      </c>
      <c r="BH57" s="60">
        <v>13.658536585365855</v>
      </c>
      <c r="BI57" s="61">
        <v>56</v>
      </c>
      <c r="BJ57" s="64">
        <v>0</v>
      </c>
      <c r="BK57" s="65">
        <v>0</v>
      </c>
      <c r="BL57" s="62">
        <v>0</v>
      </c>
      <c r="BM57" s="65">
        <v>0</v>
      </c>
      <c r="BN57" s="56">
        <v>106.95</v>
      </c>
      <c r="BO57" s="56">
        <v>1</v>
      </c>
      <c r="BP57" s="156">
        <v>106.95</v>
      </c>
      <c r="BQ57" s="56">
        <v>1</v>
      </c>
      <c r="BR57" s="56">
        <v>0</v>
      </c>
      <c r="BS57" s="56">
        <v>0</v>
      </c>
      <c r="BT57" s="56">
        <v>0</v>
      </c>
      <c r="BU57" s="56">
        <v>0</v>
      </c>
      <c r="BV57" s="62" t="s">
        <v>981</v>
      </c>
      <c r="BW57" s="56" t="s">
        <v>605</v>
      </c>
      <c r="BX57" s="56" t="s">
        <v>468</v>
      </c>
      <c r="BY57" s="56" t="s">
        <v>605</v>
      </c>
      <c r="BZ57" s="56" t="s">
        <v>565</v>
      </c>
      <c r="CA57" s="56" t="s">
        <v>982</v>
      </c>
      <c r="CB57" s="56" t="s">
        <v>458</v>
      </c>
      <c r="CC57" s="152">
        <v>51.9</v>
      </c>
      <c r="CD57" s="152">
        <v>42.13</v>
      </c>
      <c r="CE57" s="147">
        <v>13.513513513513514</v>
      </c>
      <c r="CF57" s="146" t="s">
        <v>983</v>
      </c>
      <c r="CG57" s="146" t="s">
        <v>984</v>
      </c>
      <c r="CH57" s="149">
        <v>368.43</v>
      </c>
      <c r="CI57" s="56">
        <v>9</v>
      </c>
      <c r="CJ57" s="60">
        <v>0.45116174148432214</v>
      </c>
      <c r="CK57" s="61">
        <v>2</v>
      </c>
      <c r="CL57" s="150">
        <v>368.43</v>
      </c>
      <c r="CM57" s="56">
        <v>9</v>
      </c>
      <c r="CN57" s="149">
        <v>66.225165562913901</v>
      </c>
      <c r="CO57" s="156">
        <v>3</v>
      </c>
      <c r="CP57" s="149">
        <v>44.150110375275936</v>
      </c>
      <c r="CQ57" s="156">
        <v>2</v>
      </c>
      <c r="CR57" s="56">
        <v>0</v>
      </c>
      <c r="CS57" s="56">
        <v>0</v>
      </c>
      <c r="CT57" s="56">
        <v>0</v>
      </c>
      <c r="CU57" s="56">
        <v>0</v>
      </c>
      <c r="CV57" s="56">
        <v>0</v>
      </c>
      <c r="CW57" s="56">
        <v>0</v>
      </c>
      <c r="CX57" s="56">
        <v>0</v>
      </c>
      <c r="CY57" s="56">
        <v>0</v>
      </c>
      <c r="CZ57" s="56">
        <v>0</v>
      </c>
      <c r="DA57" s="56">
        <v>0</v>
      </c>
      <c r="DB57" s="60">
        <v>0</v>
      </c>
      <c r="DC57" s="61">
        <v>0</v>
      </c>
      <c r="DD57" s="152">
        <v>69.930000000000007</v>
      </c>
      <c r="DE57" s="152">
        <v>59.32</v>
      </c>
      <c r="DF57" s="147">
        <v>2.4450744153082922</v>
      </c>
      <c r="DG57" s="148">
        <v>9.3196314670446494</v>
      </c>
      <c r="DH57" s="149">
        <v>281.84892897406991</v>
      </c>
      <c r="DI57" s="56">
        <v>15</v>
      </c>
      <c r="DJ57" s="149">
        <v>93.949642991356598</v>
      </c>
      <c r="DK57" s="158">
        <v>5</v>
      </c>
      <c r="DL57" s="149">
        <v>37.579857196542655</v>
      </c>
      <c r="DM57" s="156">
        <v>2</v>
      </c>
      <c r="DN57" s="150">
        <v>288.46153846153845</v>
      </c>
      <c r="DO57" s="155">
        <v>15</v>
      </c>
      <c r="DP57" s="149">
        <v>0</v>
      </c>
      <c r="DQ57" s="156">
        <v>0</v>
      </c>
      <c r="DR57" s="56">
        <v>0</v>
      </c>
      <c r="DS57" s="56">
        <v>0</v>
      </c>
      <c r="DT57" s="56">
        <v>0</v>
      </c>
      <c r="DU57" s="156">
        <v>0</v>
      </c>
      <c r="DV57" s="156">
        <v>0</v>
      </c>
      <c r="DW57" s="56">
        <v>0</v>
      </c>
      <c r="DX57" s="56">
        <v>0</v>
      </c>
      <c r="DY57" s="56">
        <v>0</v>
      </c>
      <c r="DZ57" s="62">
        <v>1.8596001859600186</v>
      </c>
      <c r="EA57" s="63">
        <v>4</v>
      </c>
      <c r="EB57" s="62">
        <v>31.746031746031743</v>
      </c>
      <c r="EC57" s="63">
        <v>66</v>
      </c>
      <c r="ED57" s="60">
        <v>0</v>
      </c>
      <c r="EE57" s="61">
        <v>0</v>
      </c>
      <c r="EF57" s="154">
        <v>74.73</v>
      </c>
      <c r="EG57" s="154">
        <v>56.89</v>
      </c>
      <c r="EH57" s="107">
        <v>2.0435362061306086</v>
      </c>
      <c r="EI57" s="148">
        <v>11.728120835184361</v>
      </c>
      <c r="EJ57" s="56" t="s">
        <v>985</v>
      </c>
      <c r="EK57" s="56" t="s">
        <v>986</v>
      </c>
      <c r="EL57" s="154">
        <v>66.39</v>
      </c>
      <c r="EM57" s="154">
        <v>38.28</v>
      </c>
      <c r="EN57" s="147">
        <v>1.2269938650306749</v>
      </c>
      <c r="EO57" s="148">
        <v>12.024539877300613</v>
      </c>
      <c r="EP57" s="150">
        <v>288.46153846153845</v>
      </c>
      <c r="EQ57" s="155">
        <v>15</v>
      </c>
      <c r="ER57" s="149">
        <v>230.7692307692308</v>
      </c>
      <c r="ES57" s="156">
        <v>12</v>
      </c>
      <c r="ET57" s="103">
        <v>250</v>
      </c>
      <c r="EU57" s="132">
        <v>13</v>
      </c>
      <c r="EV57" s="150">
        <v>288.46153846153845</v>
      </c>
      <c r="EW57" s="155">
        <v>15</v>
      </c>
      <c r="EX57" s="56">
        <v>0</v>
      </c>
      <c r="EY57" s="62">
        <v>51.913770347558291</v>
      </c>
      <c r="EZ57" s="61">
        <v>118</v>
      </c>
      <c r="FA57" s="62">
        <v>52.896725440806044</v>
      </c>
      <c r="FB57" s="61">
        <v>105</v>
      </c>
      <c r="FC57" s="149">
        <v>72.621641249092235</v>
      </c>
      <c r="FD57" s="56">
        <v>7</v>
      </c>
      <c r="FE57" s="149">
        <v>10.374520178441747</v>
      </c>
      <c r="FF57" s="156">
        <v>1</v>
      </c>
      <c r="FG57" s="56">
        <v>0</v>
      </c>
      <c r="FH57" s="56">
        <v>0</v>
      </c>
      <c r="FI57" s="149">
        <v>0</v>
      </c>
      <c r="FJ57" s="156">
        <v>0</v>
      </c>
      <c r="FK57" s="149">
        <v>82.996161427533977</v>
      </c>
      <c r="FL57" s="156">
        <v>8</v>
      </c>
      <c r="FM57" s="149">
        <v>124.49424214130097</v>
      </c>
      <c r="FN57" s="156">
        <v>12</v>
      </c>
      <c r="FO57" s="150">
        <v>248.98848428260195</v>
      </c>
      <c r="FP57" s="155">
        <v>24</v>
      </c>
      <c r="FQ57" s="150">
        <v>20.749040356883494</v>
      </c>
      <c r="FR57" s="56">
        <v>2</v>
      </c>
      <c r="FS57" s="60">
        <v>2.4479804161566707</v>
      </c>
      <c r="FT57" s="61">
        <v>2</v>
      </c>
      <c r="FU57" s="60">
        <v>1.4224751066856332</v>
      </c>
      <c r="FV57" s="61">
        <v>1</v>
      </c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71"/>
      <c r="NS57" s="71"/>
      <c r="NT57" s="71"/>
      <c r="NU57" s="71"/>
      <c r="NV57" s="71"/>
      <c r="NW57" s="71"/>
      <c r="NX57" s="71"/>
      <c r="NY57" s="71"/>
      <c r="NZ57" s="71"/>
      <c r="OA57" s="71"/>
      <c r="OB57" s="71"/>
      <c r="OC57" s="71"/>
      <c r="OD57" s="71"/>
      <c r="OE57" s="71"/>
      <c r="OF57" s="71"/>
      <c r="OG57" s="71"/>
      <c r="OH57" s="71"/>
      <c r="OI57" s="71"/>
      <c r="OJ57" s="71"/>
      <c r="OK57" s="71"/>
      <c r="OL57" s="71"/>
      <c r="OM57" s="71"/>
      <c r="ON57" s="71"/>
      <c r="OO57" s="71"/>
      <c r="OP57" s="71"/>
      <c r="OQ57" s="71"/>
      <c r="OR57" s="4"/>
      <c r="OS57" s="4"/>
      <c r="OT57" s="4"/>
    </row>
    <row r="58" spans="1:410">
      <c r="A58" s="96" t="s">
        <v>987</v>
      </c>
      <c r="B58" s="56" t="s">
        <v>988</v>
      </c>
      <c r="C58" s="96" t="s">
        <v>427</v>
      </c>
      <c r="D58" s="74">
        <v>6</v>
      </c>
      <c r="E58" s="67">
        <v>2015</v>
      </c>
      <c r="F58" s="106">
        <v>78.903323455925033</v>
      </c>
      <c r="G58" s="141">
        <v>5279</v>
      </c>
      <c r="H58" s="67">
        <v>4155</v>
      </c>
      <c r="I58" s="67">
        <v>1124</v>
      </c>
      <c r="J58" s="106">
        <v>44.91</v>
      </c>
      <c r="K58" s="67">
        <v>2371</v>
      </c>
      <c r="L58" s="56">
        <v>52.24</v>
      </c>
      <c r="M58" s="78">
        <v>2758</v>
      </c>
      <c r="N58" s="67">
        <v>436</v>
      </c>
      <c r="O58" s="67">
        <v>221</v>
      </c>
      <c r="P58" s="67">
        <v>215</v>
      </c>
      <c r="Q58" s="78">
        <v>524</v>
      </c>
      <c r="R58" s="78">
        <v>259</v>
      </c>
      <c r="S58" s="78">
        <v>265</v>
      </c>
      <c r="T58" s="67">
        <v>436</v>
      </c>
      <c r="U58" s="67">
        <v>221</v>
      </c>
      <c r="V58" s="67">
        <v>215</v>
      </c>
      <c r="W58" s="78">
        <v>521</v>
      </c>
      <c r="X58" s="78">
        <v>253</v>
      </c>
      <c r="Y58" s="78">
        <v>268</v>
      </c>
      <c r="Z58" s="67">
        <v>437</v>
      </c>
      <c r="AA58" s="67">
        <v>229</v>
      </c>
      <c r="AB58" s="67">
        <v>208</v>
      </c>
      <c r="AC58" s="78">
        <v>535</v>
      </c>
      <c r="AD58" s="78">
        <v>259</v>
      </c>
      <c r="AE58" s="78">
        <v>276</v>
      </c>
      <c r="AF58" s="67">
        <v>455</v>
      </c>
      <c r="AG58" s="67">
        <v>232</v>
      </c>
      <c r="AH58" s="67">
        <v>223</v>
      </c>
      <c r="AI58" s="78">
        <v>816</v>
      </c>
      <c r="AJ58" s="78">
        <v>398</v>
      </c>
      <c r="AK58" s="78">
        <v>418</v>
      </c>
      <c r="AL58" s="67">
        <v>456</v>
      </c>
      <c r="AM58" s="67">
        <v>234</v>
      </c>
      <c r="AN58" s="67">
        <v>222</v>
      </c>
      <c r="AO58" s="67">
        <v>428</v>
      </c>
      <c r="AP58" s="67">
        <v>218</v>
      </c>
      <c r="AQ58" s="67">
        <v>210</v>
      </c>
      <c r="AR58" s="56" t="s">
        <v>428</v>
      </c>
      <c r="AS58" s="56"/>
      <c r="AT58" s="56" t="s">
        <v>428</v>
      </c>
      <c r="AU58" s="144">
        <v>280</v>
      </c>
      <c r="AV58" s="144">
        <v>0</v>
      </c>
      <c r="AW58" s="144">
        <v>89</v>
      </c>
      <c r="AX58" s="59">
        <v>0</v>
      </c>
      <c r="AY58" s="59">
        <v>0</v>
      </c>
      <c r="AZ58" s="60">
        <v>0</v>
      </c>
      <c r="BA58" s="61">
        <v>0</v>
      </c>
      <c r="BB58" s="62">
        <v>0</v>
      </c>
      <c r="BC58" s="63">
        <v>0</v>
      </c>
      <c r="BD58" s="68">
        <v>0</v>
      </c>
      <c r="BE58" s="69">
        <v>0</v>
      </c>
      <c r="BF58" s="60">
        <v>7.6923076923076925</v>
      </c>
      <c r="BG58" s="61">
        <v>2</v>
      </c>
      <c r="BH58" s="60">
        <v>11.688311688311687</v>
      </c>
      <c r="BI58" s="61">
        <v>9</v>
      </c>
      <c r="BJ58" s="64">
        <v>0</v>
      </c>
      <c r="BK58" s="65">
        <v>0</v>
      </c>
      <c r="BL58" s="62">
        <v>0</v>
      </c>
      <c r="BM58" s="65">
        <v>0</v>
      </c>
      <c r="BN58" s="56">
        <v>0</v>
      </c>
      <c r="BO58" s="56">
        <v>0</v>
      </c>
      <c r="BP58" s="1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62" t="s">
        <v>989</v>
      </c>
      <c r="BW58" s="56" t="s">
        <v>990</v>
      </c>
      <c r="BX58" s="56" t="s">
        <v>991</v>
      </c>
      <c r="BY58" s="56" t="s">
        <v>990</v>
      </c>
      <c r="BZ58" s="56" t="s">
        <v>430</v>
      </c>
      <c r="CA58" s="56" t="s">
        <v>612</v>
      </c>
      <c r="CB58" s="56" t="s">
        <v>430</v>
      </c>
      <c r="CC58" s="145">
        <v>109.09</v>
      </c>
      <c r="CD58" s="145">
        <v>82.95</v>
      </c>
      <c r="CE58" s="147">
        <v>6.9767441860465116</v>
      </c>
      <c r="CF58" s="153" t="s">
        <v>992</v>
      </c>
      <c r="CG58" s="153" t="s">
        <v>993</v>
      </c>
      <c r="CH58" s="149">
        <v>229.35779816513764</v>
      </c>
      <c r="CI58" s="56">
        <v>1</v>
      </c>
      <c r="CJ58" s="60">
        <v>2.2935779816513762</v>
      </c>
      <c r="CK58" s="61">
        <v>1</v>
      </c>
      <c r="CL58" s="150">
        <v>229.35779816513764</v>
      </c>
      <c r="CM58" s="56">
        <v>1</v>
      </c>
      <c r="CN58" s="149">
        <v>458.71559633027499</v>
      </c>
      <c r="CO58" s="156">
        <v>2</v>
      </c>
      <c r="CP58" s="56">
        <v>0</v>
      </c>
      <c r="CQ58" s="56">
        <v>0</v>
      </c>
      <c r="CR58" s="149">
        <v>191.93857965451056</v>
      </c>
      <c r="CS58" s="156">
        <v>1</v>
      </c>
      <c r="CT58" s="149">
        <v>191.93857965451056</v>
      </c>
      <c r="CU58" s="156">
        <v>1</v>
      </c>
      <c r="CV58" s="56">
        <v>0</v>
      </c>
      <c r="CW58" s="56">
        <v>0</v>
      </c>
      <c r="CX58" s="56">
        <v>0</v>
      </c>
      <c r="CY58" s="56">
        <v>0</v>
      </c>
      <c r="CZ58" s="56">
        <v>0</v>
      </c>
      <c r="DA58" s="56">
        <v>0</v>
      </c>
      <c r="DB58" s="60">
        <v>0</v>
      </c>
      <c r="DC58" s="61">
        <v>0</v>
      </c>
      <c r="DD58" s="145">
        <v>122.12</v>
      </c>
      <c r="DE58" s="145">
        <v>105.76</v>
      </c>
      <c r="DF58" s="147">
        <v>0.95419847328244278</v>
      </c>
      <c r="DG58" s="148">
        <v>4.9618320610687023</v>
      </c>
      <c r="DH58" s="56">
        <v>0</v>
      </c>
      <c r="DI58" s="56">
        <v>0</v>
      </c>
      <c r="DJ58" s="149">
        <v>0</v>
      </c>
      <c r="DK58" s="158">
        <v>0</v>
      </c>
      <c r="DL58" s="149">
        <v>191.93857965451056</v>
      </c>
      <c r="DM58" s="156">
        <v>1</v>
      </c>
      <c r="DN58" s="150">
        <v>747.66</v>
      </c>
      <c r="DO58" s="155">
        <v>4</v>
      </c>
      <c r="DP58" s="149">
        <v>0</v>
      </c>
      <c r="DQ58" s="156">
        <v>0</v>
      </c>
      <c r="DR58" s="56">
        <v>0</v>
      </c>
      <c r="DS58" s="56">
        <v>0</v>
      </c>
      <c r="DT58" s="56">
        <v>0</v>
      </c>
      <c r="DU58" s="156">
        <v>0</v>
      </c>
      <c r="DV58" s="156">
        <v>0</v>
      </c>
      <c r="DW58" s="56">
        <v>0</v>
      </c>
      <c r="DX58" s="56">
        <v>0</v>
      </c>
      <c r="DY58" s="56">
        <v>0</v>
      </c>
      <c r="DZ58" s="62">
        <v>4.8076923076923084</v>
      </c>
      <c r="EA58" s="63">
        <v>1</v>
      </c>
      <c r="EB58" s="62">
        <v>80.717488789237663</v>
      </c>
      <c r="EC58" s="63">
        <v>18</v>
      </c>
      <c r="ED58" s="60">
        <v>0</v>
      </c>
      <c r="EE58" s="61">
        <v>0</v>
      </c>
      <c r="EF58" s="143">
        <v>160.11000000000001</v>
      </c>
      <c r="EG58" s="143">
        <v>115.37</v>
      </c>
      <c r="EH58" s="107">
        <v>1.0330578512396695</v>
      </c>
      <c r="EI58" s="148">
        <v>9.5041322314049594</v>
      </c>
      <c r="EJ58" s="56" t="s">
        <v>994</v>
      </c>
      <c r="EK58" s="56" t="s">
        <v>995</v>
      </c>
      <c r="EL58" s="143">
        <v>112.78</v>
      </c>
      <c r="EM58" s="143">
        <v>70</v>
      </c>
      <c r="EN58" s="147">
        <v>1.1627906976744187</v>
      </c>
      <c r="EO58" s="148">
        <v>13.372093023255813</v>
      </c>
      <c r="EP58" s="150">
        <v>747.6635514018692</v>
      </c>
      <c r="EQ58" s="155">
        <v>4</v>
      </c>
      <c r="ER58" s="149">
        <v>0</v>
      </c>
      <c r="ES58" s="156">
        <v>0</v>
      </c>
      <c r="ET58" s="103">
        <v>186.9158878504673</v>
      </c>
      <c r="EU58" s="132">
        <v>1</v>
      </c>
      <c r="EV58" s="150">
        <v>560.74766355140184</v>
      </c>
      <c r="EW58" s="155">
        <v>3</v>
      </c>
      <c r="EX58" s="56">
        <v>0</v>
      </c>
      <c r="EY58" s="62">
        <v>81.081081081081081</v>
      </c>
      <c r="EZ58" s="61">
        <v>18</v>
      </c>
      <c r="FA58" s="62">
        <v>100</v>
      </c>
      <c r="FB58" s="61">
        <v>21</v>
      </c>
      <c r="FC58" s="149">
        <v>0</v>
      </c>
      <c r="FD58" s="156">
        <v>0</v>
      </c>
      <c r="FE58" s="149">
        <v>0</v>
      </c>
      <c r="FF58" s="156">
        <v>0</v>
      </c>
      <c r="FG58" s="56">
        <v>202.83</v>
      </c>
      <c r="FH58" s="56">
        <v>2</v>
      </c>
      <c r="FI58" s="149">
        <v>101.41987829614604</v>
      </c>
      <c r="FJ58" s="156">
        <v>1</v>
      </c>
      <c r="FK58" s="149">
        <v>304.25963488843814</v>
      </c>
      <c r="FL58" s="156">
        <v>3</v>
      </c>
      <c r="FM58" s="149">
        <v>101.41987829614604</v>
      </c>
      <c r="FN58" s="156">
        <v>1</v>
      </c>
      <c r="FO58" s="150">
        <v>2231.2373225152128</v>
      </c>
      <c r="FP58" s="155">
        <v>22</v>
      </c>
      <c r="FQ58" s="150">
        <v>101.41987829614604</v>
      </c>
      <c r="FR58" s="56">
        <v>1</v>
      </c>
      <c r="FS58" s="60">
        <v>3.0581039755351682</v>
      </c>
      <c r="FT58" s="61">
        <v>1</v>
      </c>
      <c r="FU58" s="60">
        <v>0</v>
      </c>
      <c r="FV58" s="61">
        <v>0</v>
      </c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71"/>
      <c r="NS58" s="71"/>
      <c r="NT58" s="71"/>
      <c r="NU58" s="71"/>
      <c r="NV58" s="71"/>
      <c r="NW58" s="71"/>
      <c r="NX58" s="71"/>
      <c r="NY58" s="71"/>
      <c r="NZ58" s="71"/>
      <c r="OA58" s="71"/>
      <c r="OB58" s="71"/>
      <c r="OC58" s="71"/>
      <c r="OD58" s="71"/>
      <c r="OE58" s="71"/>
      <c r="OF58" s="71"/>
      <c r="OG58" s="71"/>
      <c r="OH58" s="71"/>
      <c r="OI58" s="71"/>
      <c r="OJ58" s="71"/>
      <c r="OK58" s="71"/>
      <c r="OL58" s="71"/>
      <c r="OM58" s="71"/>
      <c r="ON58" s="71"/>
      <c r="OO58" s="71"/>
      <c r="OP58" s="71"/>
      <c r="OQ58" s="71"/>
      <c r="OR58" s="4"/>
      <c r="OS58" s="4"/>
      <c r="OT58" s="4"/>
    </row>
    <row r="59" spans="1:410">
      <c r="A59" s="96" t="s">
        <v>996</v>
      </c>
      <c r="B59" s="56" t="s">
        <v>997</v>
      </c>
      <c r="C59" s="96" t="s">
        <v>441</v>
      </c>
      <c r="D59" s="74">
        <v>6</v>
      </c>
      <c r="E59" s="67">
        <v>2015</v>
      </c>
      <c r="F59" s="106">
        <v>65.699366227603264</v>
      </c>
      <c r="G59" s="141">
        <v>5906</v>
      </c>
      <c r="H59" s="67">
        <v>3037</v>
      </c>
      <c r="I59" s="67">
        <v>2869</v>
      </c>
      <c r="J59" s="106">
        <v>14.22</v>
      </c>
      <c r="K59" s="67">
        <v>840</v>
      </c>
      <c r="L59" s="56">
        <v>65.73</v>
      </c>
      <c r="M59" s="78">
        <v>3882</v>
      </c>
      <c r="N59" s="67">
        <v>583</v>
      </c>
      <c r="O59" s="67">
        <v>301</v>
      </c>
      <c r="P59" s="67">
        <v>282</v>
      </c>
      <c r="Q59" s="78">
        <v>698</v>
      </c>
      <c r="R59" s="78">
        <v>337</v>
      </c>
      <c r="S59" s="78">
        <v>361</v>
      </c>
      <c r="T59" s="67">
        <v>573</v>
      </c>
      <c r="U59" s="67">
        <v>302</v>
      </c>
      <c r="V59" s="67">
        <v>271</v>
      </c>
      <c r="W59" s="78">
        <v>1278</v>
      </c>
      <c r="X59" s="78">
        <v>629</v>
      </c>
      <c r="Y59" s="78">
        <v>649</v>
      </c>
      <c r="Z59" s="67">
        <v>563</v>
      </c>
      <c r="AA59" s="67">
        <v>300</v>
      </c>
      <c r="AB59" s="67">
        <v>263</v>
      </c>
      <c r="AC59" s="78">
        <v>1020</v>
      </c>
      <c r="AD59" s="78">
        <v>501</v>
      </c>
      <c r="AE59" s="78">
        <v>519</v>
      </c>
      <c r="AF59" s="67">
        <v>520</v>
      </c>
      <c r="AG59" s="67">
        <v>280</v>
      </c>
      <c r="AH59" s="67">
        <v>240</v>
      </c>
      <c r="AI59" s="78">
        <v>1501</v>
      </c>
      <c r="AJ59" s="78">
        <v>750</v>
      </c>
      <c r="AK59" s="78">
        <v>751</v>
      </c>
      <c r="AL59" s="67">
        <v>570</v>
      </c>
      <c r="AM59" s="67">
        <v>314</v>
      </c>
      <c r="AN59" s="67">
        <v>256</v>
      </c>
      <c r="AO59" s="67">
        <v>510</v>
      </c>
      <c r="AP59" s="67">
        <v>280</v>
      </c>
      <c r="AQ59" s="67">
        <v>230</v>
      </c>
      <c r="AR59" s="56" t="s">
        <v>428</v>
      </c>
      <c r="AS59" s="56"/>
      <c r="AT59" s="56" t="s">
        <v>428</v>
      </c>
      <c r="AU59" s="151">
        <v>151</v>
      </c>
      <c r="AV59" s="151">
        <v>0</v>
      </c>
      <c r="AW59" s="151">
        <v>28</v>
      </c>
      <c r="AX59" s="59">
        <v>0</v>
      </c>
      <c r="AY59" s="59">
        <v>0</v>
      </c>
      <c r="AZ59" s="60">
        <v>0.4701457451810061</v>
      </c>
      <c r="BA59" s="61">
        <v>1</v>
      </c>
      <c r="BB59" s="62">
        <v>0</v>
      </c>
      <c r="BC59" s="63">
        <v>0</v>
      </c>
      <c r="BD59" s="68">
        <v>0</v>
      </c>
      <c r="BE59" s="69">
        <v>0</v>
      </c>
      <c r="BF59" s="60">
        <v>6.6037735849056602</v>
      </c>
      <c r="BG59" s="61">
        <v>14</v>
      </c>
      <c r="BH59" s="60">
        <v>13.461538461538462</v>
      </c>
      <c r="BI59" s="61">
        <v>7</v>
      </c>
      <c r="BJ59" s="64">
        <v>0</v>
      </c>
      <c r="BK59" s="65">
        <v>0</v>
      </c>
      <c r="BL59" s="62">
        <v>0</v>
      </c>
      <c r="BM59" s="65">
        <v>0</v>
      </c>
      <c r="BN59" s="56">
        <v>0</v>
      </c>
      <c r="BO59" s="56">
        <v>0</v>
      </c>
      <c r="BP59" s="1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62" t="s">
        <v>998</v>
      </c>
      <c r="BW59" s="56" t="s">
        <v>999</v>
      </c>
      <c r="BX59" s="56" t="s">
        <v>1000</v>
      </c>
      <c r="BY59" s="56" t="s">
        <v>999</v>
      </c>
      <c r="BZ59" s="56" t="s">
        <v>779</v>
      </c>
      <c r="CA59" s="56" t="s">
        <v>564</v>
      </c>
      <c r="CB59" s="56" t="s">
        <v>779</v>
      </c>
      <c r="CC59" s="152">
        <v>39.130000000000003</v>
      </c>
      <c r="CD59" s="152">
        <v>29.57</v>
      </c>
      <c r="CE59" s="147">
        <v>12.5</v>
      </c>
      <c r="CF59" s="146" t="s">
        <v>1001</v>
      </c>
      <c r="CG59" s="146" t="s">
        <v>1002</v>
      </c>
      <c r="CH59" s="56">
        <v>0</v>
      </c>
      <c r="CI59" s="56">
        <v>0</v>
      </c>
      <c r="CJ59" s="60">
        <v>0</v>
      </c>
      <c r="CK59" s="61">
        <v>0</v>
      </c>
      <c r="CL59" s="56">
        <v>0</v>
      </c>
      <c r="CM59" s="56">
        <v>0</v>
      </c>
      <c r="CN59" s="149">
        <v>0</v>
      </c>
      <c r="CO59" s="156">
        <v>0</v>
      </c>
      <c r="CP59" s="56">
        <v>0</v>
      </c>
      <c r="CQ59" s="56">
        <v>0</v>
      </c>
      <c r="CR59" s="56">
        <v>0</v>
      </c>
      <c r="CS59" s="56">
        <v>0</v>
      </c>
      <c r="CT59" s="56">
        <v>0</v>
      </c>
      <c r="CU59" s="56">
        <v>0</v>
      </c>
      <c r="CV59" s="56">
        <v>0</v>
      </c>
      <c r="CW59" s="56">
        <v>0</v>
      </c>
      <c r="CX59" s="56">
        <v>0</v>
      </c>
      <c r="CY59" s="56">
        <v>0</v>
      </c>
      <c r="CZ59" s="56">
        <v>0</v>
      </c>
      <c r="DA59" s="56">
        <v>0</v>
      </c>
      <c r="DB59" s="60">
        <v>0.4610419548178884</v>
      </c>
      <c r="DC59" s="61">
        <v>1</v>
      </c>
      <c r="DD59" s="152">
        <v>100.53</v>
      </c>
      <c r="DE59" s="152">
        <v>74.78</v>
      </c>
      <c r="DF59" s="147">
        <v>2.6584867075664622</v>
      </c>
      <c r="DG59" s="148">
        <v>5.7259713701431494</v>
      </c>
      <c r="DH59" s="56">
        <v>0</v>
      </c>
      <c r="DI59" s="56">
        <v>0</v>
      </c>
      <c r="DJ59" s="149">
        <v>0</v>
      </c>
      <c r="DK59" s="158">
        <v>0</v>
      </c>
      <c r="DL59" s="149">
        <v>0</v>
      </c>
      <c r="DM59" s="156">
        <v>0</v>
      </c>
      <c r="DN59" s="56">
        <v>0</v>
      </c>
      <c r="DO59" s="56">
        <v>0</v>
      </c>
      <c r="DP59" s="149">
        <v>0</v>
      </c>
      <c r="DQ59" s="156">
        <v>0</v>
      </c>
      <c r="DR59" s="56">
        <v>0</v>
      </c>
      <c r="DS59" s="56">
        <v>0</v>
      </c>
      <c r="DT59" s="56">
        <v>0</v>
      </c>
      <c r="DU59" s="156">
        <v>0</v>
      </c>
      <c r="DV59" s="156">
        <v>0</v>
      </c>
      <c r="DW59" s="56">
        <v>0</v>
      </c>
      <c r="DX59" s="56">
        <v>0</v>
      </c>
      <c r="DY59" s="56">
        <v>0</v>
      </c>
      <c r="DZ59" s="62">
        <v>0</v>
      </c>
      <c r="EA59" s="63">
        <v>0</v>
      </c>
      <c r="EB59" s="62">
        <v>58.333333333333336</v>
      </c>
      <c r="EC59" s="63">
        <v>14</v>
      </c>
      <c r="ED59" s="60">
        <v>0.92250922509225086</v>
      </c>
      <c r="EE59" s="61">
        <v>2</v>
      </c>
      <c r="EF59" s="154">
        <v>102.43</v>
      </c>
      <c r="EG59" s="154">
        <v>60.43</v>
      </c>
      <c r="EH59" s="107">
        <v>3.3707865168539324</v>
      </c>
      <c r="EI59" s="148">
        <v>7.5842696629213489</v>
      </c>
      <c r="EJ59" s="56" t="s">
        <v>1003</v>
      </c>
      <c r="EK59" s="56" t="s">
        <v>1004</v>
      </c>
      <c r="EL59" s="154">
        <v>69.849999999999994</v>
      </c>
      <c r="EM59" s="154">
        <v>28.71</v>
      </c>
      <c r="EN59" s="147">
        <v>1.8518518518518516</v>
      </c>
      <c r="EO59" s="148">
        <v>0</v>
      </c>
      <c r="EP59" s="56">
        <v>0</v>
      </c>
      <c r="EQ59" s="56">
        <v>0</v>
      </c>
      <c r="ER59" s="56">
        <v>0</v>
      </c>
      <c r="ES59" s="56">
        <v>0</v>
      </c>
      <c r="ET59" s="56">
        <v>0</v>
      </c>
      <c r="EU59" s="56">
        <v>0</v>
      </c>
      <c r="EV59" s="56">
        <v>0</v>
      </c>
      <c r="EW59" s="56">
        <v>0</v>
      </c>
      <c r="EX59" s="56">
        <v>0</v>
      </c>
      <c r="EY59" s="62">
        <v>42.96875</v>
      </c>
      <c r="EZ59" s="61">
        <v>11</v>
      </c>
      <c r="FA59" s="62">
        <v>52.173913043478258</v>
      </c>
      <c r="FB59" s="61">
        <v>12</v>
      </c>
      <c r="FC59" s="149">
        <v>0</v>
      </c>
      <c r="FD59" s="156">
        <v>0</v>
      </c>
      <c r="FE59" s="149">
        <v>0</v>
      </c>
      <c r="FF59" s="156">
        <v>0</v>
      </c>
      <c r="FG59" s="56">
        <v>0</v>
      </c>
      <c r="FH59" s="56">
        <v>0</v>
      </c>
      <c r="FI59" s="149">
        <v>0</v>
      </c>
      <c r="FJ59" s="156">
        <v>0</v>
      </c>
      <c r="FK59" s="149">
        <v>0</v>
      </c>
      <c r="FL59" s="156">
        <v>0</v>
      </c>
      <c r="FM59" s="56">
        <v>0</v>
      </c>
      <c r="FN59" s="56">
        <v>0</v>
      </c>
      <c r="FO59" s="150">
        <v>83.333333333333343</v>
      </c>
      <c r="FP59" s="155">
        <v>1</v>
      </c>
      <c r="FQ59" s="56">
        <v>0</v>
      </c>
      <c r="FR59" s="56">
        <v>0</v>
      </c>
      <c r="FS59" s="60">
        <v>0.43821209465381245</v>
      </c>
      <c r="FT59" s="61">
        <v>1</v>
      </c>
      <c r="FU59" s="60">
        <v>2.4630541871921183</v>
      </c>
      <c r="FV59" s="61">
        <v>5</v>
      </c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67"/>
      <c r="KC59" s="67"/>
      <c r="KD59" s="67"/>
      <c r="KE59" s="67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67"/>
      <c r="KQ59" s="67"/>
      <c r="KR59" s="67"/>
      <c r="KS59" s="67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67"/>
      <c r="LE59" s="67"/>
      <c r="LF59" s="67"/>
      <c r="LG59" s="67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67"/>
      <c r="LS59" s="67"/>
      <c r="LT59" s="67"/>
      <c r="LU59" s="67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67"/>
      <c r="MG59" s="67"/>
      <c r="MH59" s="67"/>
      <c r="MI59" s="67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67"/>
      <c r="MU59" s="67"/>
      <c r="MV59" s="67"/>
      <c r="MW59" s="67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  <c r="NR59" s="71"/>
      <c r="NS59" s="71"/>
      <c r="NT59" s="71"/>
      <c r="NU59" s="71"/>
      <c r="NV59" s="71"/>
      <c r="NW59" s="71"/>
      <c r="NX59" s="71"/>
      <c r="NY59" s="71"/>
      <c r="NZ59" s="71"/>
      <c r="OA59" s="71"/>
      <c r="OB59" s="71"/>
      <c r="OC59" s="71"/>
      <c r="OD59" s="71"/>
      <c r="OE59" s="71"/>
      <c r="OF59" s="71"/>
      <c r="OG59" s="71"/>
      <c r="OH59" s="71"/>
      <c r="OI59" s="71"/>
      <c r="OJ59" s="71"/>
      <c r="OK59" s="71"/>
      <c r="OL59" s="71"/>
      <c r="OM59" s="71"/>
      <c r="ON59" s="71"/>
      <c r="OO59" s="71"/>
      <c r="OP59" s="71"/>
      <c r="OQ59" s="71"/>
      <c r="OR59" s="4"/>
      <c r="OS59" s="4"/>
      <c r="OT59" s="4"/>
    </row>
    <row r="60" spans="1:410">
      <c r="A60" s="96" t="s">
        <v>1005</v>
      </c>
      <c r="B60" s="56" t="s">
        <v>1006</v>
      </c>
      <c r="C60" s="96" t="s">
        <v>466</v>
      </c>
      <c r="D60" s="74">
        <v>6</v>
      </c>
      <c r="E60" s="67">
        <v>2015</v>
      </c>
      <c r="F60" s="106">
        <v>69.648556981603292</v>
      </c>
      <c r="G60" s="141">
        <v>4869</v>
      </c>
      <c r="H60" s="67">
        <v>3226</v>
      </c>
      <c r="I60" s="67">
        <v>1643</v>
      </c>
      <c r="J60" s="106">
        <v>16.350000000000001</v>
      </c>
      <c r="K60" s="67">
        <v>796</v>
      </c>
      <c r="L60" s="56">
        <v>64.510000000000005</v>
      </c>
      <c r="M60" s="78">
        <v>3141</v>
      </c>
      <c r="N60" s="67">
        <v>401</v>
      </c>
      <c r="O60" s="67">
        <v>205</v>
      </c>
      <c r="P60" s="67">
        <v>196</v>
      </c>
      <c r="Q60" s="78">
        <v>482</v>
      </c>
      <c r="R60" s="78">
        <v>236</v>
      </c>
      <c r="S60" s="78">
        <v>246</v>
      </c>
      <c r="T60" s="67">
        <v>396</v>
      </c>
      <c r="U60" s="67">
        <v>202</v>
      </c>
      <c r="V60" s="67">
        <v>194</v>
      </c>
      <c r="W60" s="78">
        <v>814</v>
      </c>
      <c r="X60" s="78">
        <v>405</v>
      </c>
      <c r="Y60" s="78">
        <v>409</v>
      </c>
      <c r="Z60" s="67">
        <v>385</v>
      </c>
      <c r="AA60" s="67">
        <v>198</v>
      </c>
      <c r="AB60" s="67">
        <v>187</v>
      </c>
      <c r="AC60" s="78">
        <v>673</v>
      </c>
      <c r="AD60" s="78">
        <v>330</v>
      </c>
      <c r="AE60" s="78">
        <v>343</v>
      </c>
      <c r="AF60" s="67">
        <v>417</v>
      </c>
      <c r="AG60" s="67">
        <v>214</v>
      </c>
      <c r="AH60" s="67">
        <v>203</v>
      </c>
      <c r="AI60" s="78">
        <v>930</v>
      </c>
      <c r="AJ60" s="78">
        <v>457</v>
      </c>
      <c r="AK60" s="78">
        <v>473</v>
      </c>
      <c r="AL60" s="67">
        <v>392</v>
      </c>
      <c r="AM60" s="67">
        <v>200</v>
      </c>
      <c r="AN60" s="67">
        <v>192</v>
      </c>
      <c r="AO60" s="67">
        <v>335</v>
      </c>
      <c r="AP60" s="67">
        <v>168</v>
      </c>
      <c r="AQ60" s="67">
        <v>167</v>
      </c>
      <c r="AR60" s="56" t="s">
        <v>428</v>
      </c>
      <c r="AS60" s="56"/>
      <c r="AT60" s="56" t="s">
        <v>428</v>
      </c>
      <c r="AU60" s="144">
        <v>239</v>
      </c>
      <c r="AV60" s="144">
        <v>0</v>
      </c>
      <c r="AW60" s="144">
        <v>32</v>
      </c>
      <c r="AX60" s="59">
        <v>0</v>
      </c>
      <c r="AY60" s="59">
        <v>0</v>
      </c>
      <c r="AZ60" s="60">
        <v>3.218884120171674</v>
      </c>
      <c r="BA60" s="61">
        <v>3</v>
      </c>
      <c r="BB60" s="62">
        <v>0</v>
      </c>
      <c r="BC60" s="63">
        <v>0</v>
      </c>
      <c r="BD60" s="68">
        <v>0</v>
      </c>
      <c r="BE60" s="69">
        <v>0</v>
      </c>
      <c r="BF60" s="60">
        <v>7.2072072072072073</v>
      </c>
      <c r="BG60" s="61">
        <v>8</v>
      </c>
      <c r="BH60" s="60">
        <v>5.8823529411764701</v>
      </c>
      <c r="BI60" s="61">
        <v>2</v>
      </c>
      <c r="BJ60" s="64">
        <v>0</v>
      </c>
      <c r="BK60" s="65">
        <v>0</v>
      </c>
      <c r="BL60" s="62">
        <v>0</v>
      </c>
      <c r="BM60" s="65">
        <v>0</v>
      </c>
      <c r="BN60" s="56">
        <v>0</v>
      </c>
      <c r="BO60" s="56">
        <v>0</v>
      </c>
      <c r="BP60" s="1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62" t="s">
        <v>1007</v>
      </c>
      <c r="BW60" s="56" t="s">
        <v>1008</v>
      </c>
      <c r="BX60" s="56" t="s">
        <v>973</v>
      </c>
      <c r="BY60" s="56" t="s">
        <v>1008</v>
      </c>
      <c r="BZ60" s="56" t="s">
        <v>550</v>
      </c>
      <c r="CA60" s="56" t="s">
        <v>432</v>
      </c>
      <c r="CB60" s="56" t="s">
        <v>1008</v>
      </c>
      <c r="CC60" s="145">
        <v>82.71</v>
      </c>
      <c r="CD60" s="145">
        <v>60.49</v>
      </c>
      <c r="CE60" s="147">
        <v>0</v>
      </c>
      <c r="CF60" s="153" t="s">
        <v>1009</v>
      </c>
      <c r="CG60" s="153" t="s">
        <v>1010</v>
      </c>
      <c r="CH60" s="56">
        <v>0</v>
      </c>
      <c r="CI60" s="56">
        <v>0</v>
      </c>
      <c r="CJ60" s="60">
        <v>0</v>
      </c>
      <c r="CK60" s="61">
        <v>0</v>
      </c>
      <c r="CL60" s="56">
        <v>0</v>
      </c>
      <c r="CM60" s="56">
        <v>0</v>
      </c>
      <c r="CN60" s="149">
        <v>0</v>
      </c>
      <c r="CO60" s="156">
        <v>0</v>
      </c>
      <c r="CP60" s="56">
        <v>0</v>
      </c>
      <c r="CQ60" s="56">
        <v>0</v>
      </c>
      <c r="CR60" s="56">
        <v>0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0</v>
      </c>
      <c r="CY60" s="56">
        <v>0</v>
      </c>
      <c r="CZ60" s="56">
        <v>0</v>
      </c>
      <c r="DA60" s="56">
        <v>0</v>
      </c>
      <c r="DB60" s="60">
        <v>0</v>
      </c>
      <c r="DC60" s="61">
        <v>0</v>
      </c>
      <c r="DD60" s="145">
        <v>132.47</v>
      </c>
      <c r="DE60" s="145">
        <v>100.26</v>
      </c>
      <c r="DF60" s="147">
        <v>6.318082788671024</v>
      </c>
      <c r="DG60" s="148">
        <v>5.4466230936819171</v>
      </c>
      <c r="DH60" s="56">
        <v>0</v>
      </c>
      <c r="DI60" s="56">
        <v>0</v>
      </c>
      <c r="DJ60" s="149">
        <v>0</v>
      </c>
      <c r="DK60" s="158">
        <v>0</v>
      </c>
      <c r="DL60" s="149">
        <v>0</v>
      </c>
      <c r="DM60" s="156">
        <v>0</v>
      </c>
      <c r="DN60" s="56">
        <v>0</v>
      </c>
      <c r="DO60" s="56">
        <v>0</v>
      </c>
      <c r="DP60" s="149">
        <v>0</v>
      </c>
      <c r="DQ60" s="156">
        <v>0</v>
      </c>
      <c r="DR60" s="56">
        <v>0</v>
      </c>
      <c r="DS60" s="56">
        <v>0</v>
      </c>
      <c r="DT60" s="56">
        <v>0</v>
      </c>
      <c r="DU60" s="156">
        <v>0</v>
      </c>
      <c r="DV60" s="156">
        <v>0</v>
      </c>
      <c r="DW60" s="56">
        <v>0</v>
      </c>
      <c r="DX60" s="56">
        <v>0</v>
      </c>
      <c r="DY60" s="56">
        <v>0</v>
      </c>
      <c r="DZ60" s="62">
        <v>5.3475935828877006</v>
      </c>
      <c r="EA60" s="63">
        <v>1</v>
      </c>
      <c r="EB60" s="62">
        <v>49.26108374384237</v>
      </c>
      <c r="EC60" s="63">
        <v>10</v>
      </c>
      <c r="ED60" s="60">
        <v>1.1454753722794961</v>
      </c>
      <c r="EE60" s="61">
        <v>1</v>
      </c>
      <c r="EF60" s="143">
        <v>132.68</v>
      </c>
      <c r="EG60" s="143">
        <v>72.17</v>
      </c>
      <c r="EH60" s="107">
        <v>2.788844621513944</v>
      </c>
      <c r="EI60" s="148">
        <v>5.1792828685258963</v>
      </c>
      <c r="EJ60" s="56" t="s">
        <v>1011</v>
      </c>
      <c r="EK60" s="56" t="s">
        <v>1012</v>
      </c>
      <c r="EL60" s="143">
        <v>90.95</v>
      </c>
      <c r="EM60" s="143">
        <v>46.39</v>
      </c>
      <c r="EN60" s="147">
        <v>0</v>
      </c>
      <c r="EO60" s="148">
        <v>0</v>
      </c>
      <c r="EP60" s="56">
        <v>0</v>
      </c>
      <c r="EQ60" s="56">
        <v>0</v>
      </c>
      <c r="ER60" s="149">
        <v>0</v>
      </c>
      <c r="ES60" s="156">
        <v>0</v>
      </c>
      <c r="ET60" s="103">
        <v>0</v>
      </c>
      <c r="EU60" s="132">
        <v>0</v>
      </c>
      <c r="EV60" s="56">
        <v>0</v>
      </c>
      <c r="EW60" s="56">
        <v>0</v>
      </c>
      <c r="EX60" s="56">
        <v>0</v>
      </c>
      <c r="EY60" s="62">
        <v>52.083333333333336</v>
      </c>
      <c r="EZ60" s="72">
        <v>10</v>
      </c>
      <c r="FA60" s="62">
        <v>41.916167664670652</v>
      </c>
      <c r="FB60" s="61">
        <v>7</v>
      </c>
      <c r="FC60" s="149">
        <v>0</v>
      </c>
      <c r="FD60" s="156">
        <v>0</v>
      </c>
      <c r="FE60" s="149">
        <v>0</v>
      </c>
      <c r="FF60" s="156">
        <v>0</v>
      </c>
      <c r="FG60" s="56">
        <v>0</v>
      </c>
      <c r="FH60" s="56">
        <v>0</v>
      </c>
      <c r="FI60" s="149">
        <v>0</v>
      </c>
      <c r="FJ60" s="156">
        <v>0</v>
      </c>
      <c r="FK60" s="149">
        <v>0</v>
      </c>
      <c r="FL60" s="156">
        <v>0</v>
      </c>
      <c r="FM60" s="56">
        <v>0</v>
      </c>
      <c r="FN60" s="56">
        <v>0</v>
      </c>
      <c r="FO60" s="150">
        <v>240.67388688327318</v>
      </c>
      <c r="FP60" s="155">
        <v>2</v>
      </c>
      <c r="FQ60" s="56">
        <v>0</v>
      </c>
      <c r="FR60" s="56">
        <v>0</v>
      </c>
      <c r="FS60" s="60">
        <v>1.0351966873706004</v>
      </c>
      <c r="FT60" s="61">
        <v>1</v>
      </c>
      <c r="FU60" s="60">
        <v>2.2002200220021999</v>
      </c>
      <c r="FV60" s="61">
        <v>2</v>
      </c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67"/>
      <c r="KC60" s="67"/>
      <c r="KD60" s="67"/>
      <c r="KE60" s="67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67"/>
      <c r="KQ60" s="67"/>
      <c r="KR60" s="67"/>
      <c r="KS60" s="67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67"/>
      <c r="LE60" s="67"/>
      <c r="LF60" s="67"/>
      <c r="LG60" s="67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67"/>
      <c r="LS60" s="67"/>
      <c r="LT60" s="67"/>
      <c r="LU60" s="67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67"/>
      <c r="MG60" s="67"/>
      <c r="MH60" s="67"/>
      <c r="MI60" s="67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67"/>
      <c r="MU60" s="67"/>
      <c r="MV60" s="67"/>
      <c r="MW60" s="67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  <c r="NR60" s="71"/>
      <c r="NS60" s="71"/>
      <c r="NT60" s="71"/>
      <c r="NU60" s="71"/>
      <c r="NV60" s="71"/>
      <c r="NW60" s="71"/>
      <c r="NX60" s="71"/>
      <c r="NY60" s="71"/>
      <c r="NZ60" s="71"/>
      <c r="OA60" s="71"/>
      <c r="OB60" s="71"/>
      <c r="OC60" s="71"/>
      <c r="OD60" s="71"/>
      <c r="OE60" s="71"/>
      <c r="OF60" s="71"/>
      <c r="OG60" s="71"/>
      <c r="OH60" s="71"/>
      <c r="OI60" s="71"/>
      <c r="OJ60" s="71"/>
      <c r="OK60" s="71"/>
      <c r="OL60" s="71"/>
      <c r="OM60" s="71"/>
      <c r="ON60" s="71"/>
      <c r="OO60" s="71"/>
      <c r="OP60" s="71"/>
      <c r="OQ60" s="71"/>
      <c r="OR60" s="4"/>
      <c r="OS60" s="4"/>
      <c r="OT60" s="4"/>
    </row>
    <row r="61" spans="1:410">
      <c r="A61" s="96" t="s">
        <v>1013</v>
      </c>
      <c r="B61" s="56" t="s">
        <v>1014</v>
      </c>
      <c r="C61" s="96" t="s">
        <v>598</v>
      </c>
      <c r="D61" s="74">
        <v>1</v>
      </c>
      <c r="E61" s="67">
        <v>2015</v>
      </c>
      <c r="F61" s="106">
        <v>82.562518964347362</v>
      </c>
      <c r="G61" s="141">
        <v>267851</v>
      </c>
      <c r="H61" s="67">
        <v>245061</v>
      </c>
      <c r="I61" s="67">
        <v>22790</v>
      </c>
      <c r="J61" s="106">
        <v>94.26</v>
      </c>
      <c r="K61" s="67">
        <v>252479</v>
      </c>
      <c r="L61" s="56">
        <v>17.2</v>
      </c>
      <c r="M61" s="78">
        <v>46062</v>
      </c>
      <c r="N61" s="67">
        <v>20585</v>
      </c>
      <c r="O61" s="67">
        <v>10568</v>
      </c>
      <c r="P61" s="67">
        <v>10017</v>
      </c>
      <c r="Q61" s="78">
        <v>24637</v>
      </c>
      <c r="R61" s="78">
        <v>11982</v>
      </c>
      <c r="S61" s="78">
        <v>12655</v>
      </c>
      <c r="T61" s="67">
        <v>20439</v>
      </c>
      <c r="U61" s="67">
        <v>10441</v>
      </c>
      <c r="V61" s="67">
        <v>9998</v>
      </c>
      <c r="W61" s="78">
        <v>18377</v>
      </c>
      <c r="X61" s="78">
        <v>8949</v>
      </c>
      <c r="Y61" s="78">
        <v>9428</v>
      </c>
      <c r="Z61" s="67">
        <v>21543</v>
      </c>
      <c r="AA61" s="67">
        <v>10795</v>
      </c>
      <c r="AB61" s="67">
        <v>10748</v>
      </c>
      <c r="AC61" s="78">
        <v>21200</v>
      </c>
      <c r="AD61" s="78">
        <v>9931</v>
      </c>
      <c r="AE61" s="78">
        <v>11269</v>
      </c>
      <c r="AF61" s="67">
        <v>23246</v>
      </c>
      <c r="AG61" s="67">
        <v>11813</v>
      </c>
      <c r="AH61" s="67">
        <v>11433</v>
      </c>
      <c r="AI61" s="78">
        <v>32304</v>
      </c>
      <c r="AJ61" s="78">
        <v>15363</v>
      </c>
      <c r="AK61" s="78">
        <v>16941</v>
      </c>
      <c r="AL61" s="67">
        <v>24840</v>
      </c>
      <c r="AM61" s="67">
        <v>12790</v>
      </c>
      <c r="AN61" s="67">
        <v>12050</v>
      </c>
      <c r="AO61" s="67">
        <v>22984</v>
      </c>
      <c r="AP61" s="67">
        <v>11208</v>
      </c>
      <c r="AQ61" s="67">
        <v>11776</v>
      </c>
      <c r="AR61" s="56" t="s">
        <v>428</v>
      </c>
      <c r="AS61" s="56"/>
      <c r="AT61" s="56" t="s">
        <v>428</v>
      </c>
      <c r="AU61" s="151">
        <v>873</v>
      </c>
      <c r="AV61" s="151">
        <v>11</v>
      </c>
      <c r="AW61" s="151">
        <v>963</v>
      </c>
      <c r="AX61" s="59">
        <v>3.1</v>
      </c>
      <c r="AY61" s="59">
        <v>8</v>
      </c>
      <c r="AZ61" s="60">
        <v>0</v>
      </c>
      <c r="BA61" s="61">
        <v>0</v>
      </c>
      <c r="BB61" s="62">
        <v>0</v>
      </c>
      <c r="BC61" s="63">
        <v>0</v>
      </c>
      <c r="BD61" s="68">
        <v>0</v>
      </c>
      <c r="BE61" s="69">
        <v>0</v>
      </c>
      <c r="BF61" s="60">
        <v>4.225352112676056</v>
      </c>
      <c r="BG61" s="61">
        <v>3</v>
      </c>
      <c r="BH61" s="60">
        <v>9.6470588235294112</v>
      </c>
      <c r="BI61" s="61">
        <v>246</v>
      </c>
      <c r="BJ61" s="64">
        <v>4.8579062424095216</v>
      </c>
      <c r="BK61" s="65">
        <v>1</v>
      </c>
      <c r="BL61" s="62">
        <v>4.8579062424095216</v>
      </c>
      <c r="BM61" s="65">
        <v>1</v>
      </c>
      <c r="BN61" s="56">
        <v>0</v>
      </c>
      <c r="BO61" s="56">
        <v>0</v>
      </c>
      <c r="BP61" s="156">
        <v>81.2</v>
      </c>
      <c r="BQ61" s="156">
        <v>2</v>
      </c>
      <c r="BR61" s="56">
        <v>23.06</v>
      </c>
      <c r="BS61" s="56">
        <v>1</v>
      </c>
      <c r="BT61" s="149">
        <v>4.8909322116795462</v>
      </c>
      <c r="BU61" s="156">
        <v>1</v>
      </c>
      <c r="BV61" s="62" t="s">
        <v>1015</v>
      </c>
      <c r="BW61" s="56" t="s">
        <v>504</v>
      </c>
      <c r="BX61" s="56" t="s">
        <v>1016</v>
      </c>
      <c r="BY61" s="56" t="s">
        <v>504</v>
      </c>
      <c r="BZ61" s="56" t="s">
        <v>432</v>
      </c>
      <c r="CA61" s="56" t="s">
        <v>1017</v>
      </c>
      <c r="CB61" s="56" t="s">
        <v>432</v>
      </c>
      <c r="CC61" s="152">
        <v>66.2</v>
      </c>
      <c r="CD61" s="152">
        <v>46.99</v>
      </c>
      <c r="CE61" s="75" t="s">
        <v>555</v>
      </c>
      <c r="CF61" s="146" t="s">
        <v>1018</v>
      </c>
      <c r="CG61" s="146" t="s">
        <v>1019</v>
      </c>
      <c r="CH61" s="56">
        <v>77.66</v>
      </c>
      <c r="CI61" s="56">
        <v>12</v>
      </c>
      <c r="CJ61" s="60">
        <v>9.7852145408288085E-2</v>
      </c>
      <c r="CK61" s="61">
        <v>2</v>
      </c>
      <c r="CL61" s="56">
        <v>77.66</v>
      </c>
      <c r="CM61" s="56">
        <v>12</v>
      </c>
      <c r="CN61" s="149">
        <v>88.036779810231835</v>
      </c>
      <c r="CO61" s="156">
        <v>18</v>
      </c>
      <c r="CP61" s="149">
        <v>19.563728846718185</v>
      </c>
      <c r="CQ61" s="156">
        <v>4</v>
      </c>
      <c r="CR61" s="149">
        <v>4.0285219353019377</v>
      </c>
      <c r="CS61" s="156">
        <v>1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149">
        <v>4.0285219353019377</v>
      </c>
      <c r="DA61" s="156">
        <v>1</v>
      </c>
      <c r="DB61" s="60">
        <v>0</v>
      </c>
      <c r="DC61" s="61">
        <v>0</v>
      </c>
      <c r="DD61" s="152">
        <v>82.32</v>
      </c>
      <c r="DE61" s="152">
        <v>71.31</v>
      </c>
      <c r="DF61" s="75" t="s">
        <v>555</v>
      </c>
      <c r="DG61" s="75" t="s">
        <v>555</v>
      </c>
      <c r="DH61" s="149">
        <v>84.598960641340696</v>
      </c>
      <c r="DI61" s="56">
        <v>21</v>
      </c>
      <c r="DJ61" s="149">
        <v>76.541916770736819</v>
      </c>
      <c r="DK61" s="56">
        <v>19</v>
      </c>
      <c r="DL61" s="149">
        <v>36.25669741771744</v>
      </c>
      <c r="DM61" s="156">
        <v>9</v>
      </c>
      <c r="DN61" s="150">
        <v>171.61617669004625</v>
      </c>
      <c r="DO61" s="56">
        <v>46</v>
      </c>
      <c r="DP61" s="149">
        <v>11.192359349350843</v>
      </c>
      <c r="DQ61" s="156">
        <v>3</v>
      </c>
      <c r="DR61" s="56">
        <v>0</v>
      </c>
      <c r="DS61" s="56">
        <v>0</v>
      </c>
      <c r="DT61" s="149">
        <v>7.461572899567229</v>
      </c>
      <c r="DU61" s="156">
        <v>2</v>
      </c>
      <c r="DV61" s="149">
        <v>3.7307864497836145</v>
      </c>
      <c r="DW61" s="156">
        <v>1</v>
      </c>
      <c r="DX61" s="56">
        <v>0</v>
      </c>
      <c r="DY61" s="56">
        <v>0</v>
      </c>
      <c r="DZ61" s="62">
        <v>1.3956084852995907</v>
      </c>
      <c r="EA61" s="63">
        <v>15</v>
      </c>
      <c r="EB61" s="62">
        <v>36.385900463570366</v>
      </c>
      <c r="EC61" s="63">
        <v>416</v>
      </c>
      <c r="ED61" s="60">
        <v>2.688172043010753</v>
      </c>
      <c r="EE61" s="61">
        <v>3</v>
      </c>
      <c r="EF61" s="154">
        <v>92.35</v>
      </c>
      <c r="EG61" s="154">
        <v>65.760000000000005</v>
      </c>
      <c r="EH61" s="56" t="s">
        <v>555</v>
      </c>
      <c r="EI61" s="75" t="s">
        <v>555</v>
      </c>
      <c r="EJ61" s="56" t="s">
        <v>1020</v>
      </c>
      <c r="EK61" s="56" t="s">
        <v>1021</v>
      </c>
      <c r="EL61" s="154">
        <v>74.349999999999994</v>
      </c>
      <c r="EM61" s="154">
        <v>42.34</v>
      </c>
      <c r="EN61" s="75" t="s">
        <v>555</v>
      </c>
      <c r="EO61" s="75" t="s">
        <v>555</v>
      </c>
      <c r="EP61" s="150">
        <v>171.61617669004625</v>
      </c>
      <c r="EQ61" s="56">
        <v>46</v>
      </c>
      <c r="ER61" s="149">
        <v>93.269661244590353</v>
      </c>
      <c r="ES61" s="156">
        <v>25</v>
      </c>
      <c r="ET61" s="103">
        <v>302.19370243247278</v>
      </c>
      <c r="EU61" s="132">
        <v>81</v>
      </c>
      <c r="EV61" s="150">
        <v>138.03909864199372</v>
      </c>
      <c r="EW61" s="56">
        <v>37</v>
      </c>
      <c r="EX61" s="56">
        <v>0</v>
      </c>
      <c r="EY61" s="62">
        <v>68.796680497925308</v>
      </c>
      <c r="EZ61" s="61">
        <v>829</v>
      </c>
      <c r="FA61" s="62">
        <v>60.971467391304344</v>
      </c>
      <c r="FB61" s="61">
        <v>718</v>
      </c>
      <c r="FC61" s="149">
        <v>15.166739340626007</v>
      </c>
      <c r="FD61" s="156">
        <v>8</v>
      </c>
      <c r="FE61" s="149">
        <v>34.125163516408513</v>
      </c>
      <c r="FF61" s="156">
        <v>18</v>
      </c>
      <c r="FG61" s="56">
        <v>0</v>
      </c>
      <c r="FH61" s="56">
        <v>0</v>
      </c>
      <c r="FI61" s="149">
        <v>15.166739340626007</v>
      </c>
      <c r="FJ61" s="156">
        <v>8</v>
      </c>
      <c r="FK61" s="149">
        <v>64.458642197660524</v>
      </c>
      <c r="FL61" s="156">
        <v>34</v>
      </c>
      <c r="FM61" s="149">
        <v>339.35579274650689</v>
      </c>
      <c r="FN61" s="156">
        <v>179</v>
      </c>
      <c r="FO61" s="150">
        <v>811.42055472349125</v>
      </c>
      <c r="FP61" s="155">
        <v>428</v>
      </c>
      <c r="FQ61" s="150">
        <v>18.958424175782511</v>
      </c>
      <c r="FR61" s="56">
        <v>10</v>
      </c>
      <c r="FS61" s="60">
        <v>0.90744101633393826</v>
      </c>
      <c r="FT61" s="61">
        <v>1</v>
      </c>
      <c r="FU61" s="60">
        <v>6.0362173038229372</v>
      </c>
      <c r="FV61" s="61">
        <v>6</v>
      </c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71"/>
      <c r="NS61" s="71"/>
      <c r="NT61" s="71"/>
      <c r="NU61" s="71"/>
      <c r="NV61" s="71"/>
      <c r="NW61" s="71"/>
      <c r="NX61" s="71"/>
      <c r="NY61" s="71"/>
      <c r="NZ61" s="71"/>
      <c r="OA61" s="71"/>
      <c r="OB61" s="71"/>
      <c r="OC61" s="71"/>
      <c r="OD61" s="71"/>
      <c r="OE61" s="71"/>
      <c r="OF61" s="71"/>
      <c r="OG61" s="71"/>
      <c r="OH61" s="71"/>
      <c r="OI61" s="71"/>
      <c r="OJ61" s="71"/>
      <c r="OK61" s="71"/>
      <c r="OL61" s="71"/>
      <c r="OM61" s="71"/>
      <c r="ON61" s="71"/>
      <c r="OO61" s="71"/>
      <c r="OP61" s="71"/>
      <c r="OQ61" s="71"/>
      <c r="OR61" s="4"/>
      <c r="OS61" s="4"/>
      <c r="OT61" s="4"/>
    </row>
    <row r="62" spans="1:410">
      <c r="A62" s="96" t="s">
        <v>1022</v>
      </c>
      <c r="B62" s="56" t="s">
        <v>1023</v>
      </c>
      <c r="C62" s="96" t="s">
        <v>514</v>
      </c>
      <c r="D62" s="74">
        <v>6</v>
      </c>
      <c r="E62" s="67">
        <v>2015</v>
      </c>
      <c r="F62" s="106">
        <v>72.442683445569187</v>
      </c>
      <c r="G62" s="141">
        <v>20996</v>
      </c>
      <c r="H62" s="67">
        <v>5834</v>
      </c>
      <c r="I62" s="67">
        <v>15162</v>
      </c>
      <c r="J62" s="106">
        <v>12.47</v>
      </c>
      <c r="K62" s="67">
        <v>2619</v>
      </c>
      <c r="L62" s="56">
        <v>91.87</v>
      </c>
      <c r="M62" s="78">
        <v>19289</v>
      </c>
      <c r="N62" s="67">
        <v>2838</v>
      </c>
      <c r="O62" s="67">
        <v>1436</v>
      </c>
      <c r="P62" s="67">
        <v>1402</v>
      </c>
      <c r="Q62" s="78">
        <v>3367</v>
      </c>
      <c r="R62" s="78">
        <v>1662</v>
      </c>
      <c r="S62" s="78">
        <v>1705</v>
      </c>
      <c r="T62" s="67">
        <v>2553</v>
      </c>
      <c r="U62" s="67">
        <v>1298</v>
      </c>
      <c r="V62" s="67">
        <v>1255</v>
      </c>
      <c r="W62" s="78">
        <v>4666</v>
      </c>
      <c r="X62" s="78">
        <v>2348</v>
      </c>
      <c r="Y62" s="78">
        <v>2318</v>
      </c>
      <c r="Z62" s="67">
        <v>2348</v>
      </c>
      <c r="AA62" s="67">
        <v>1196</v>
      </c>
      <c r="AB62" s="67">
        <v>1152</v>
      </c>
      <c r="AC62" s="78">
        <v>3465</v>
      </c>
      <c r="AD62" s="78">
        <v>1702</v>
      </c>
      <c r="AE62" s="78">
        <v>1763</v>
      </c>
      <c r="AF62" s="67">
        <v>2179</v>
      </c>
      <c r="AG62" s="67">
        <v>1115</v>
      </c>
      <c r="AH62" s="67">
        <v>1064</v>
      </c>
      <c r="AI62" s="78">
        <v>4169</v>
      </c>
      <c r="AJ62" s="78">
        <v>2030</v>
      </c>
      <c r="AK62" s="78">
        <v>2139</v>
      </c>
      <c r="AL62" s="67">
        <v>1897</v>
      </c>
      <c r="AM62" s="67">
        <v>978</v>
      </c>
      <c r="AN62" s="67">
        <v>919</v>
      </c>
      <c r="AO62" s="67">
        <v>1459</v>
      </c>
      <c r="AP62" s="67">
        <v>756</v>
      </c>
      <c r="AQ62" s="67">
        <v>703</v>
      </c>
      <c r="AR62" s="56" t="s">
        <v>428</v>
      </c>
      <c r="AS62" s="56"/>
      <c r="AT62" s="56" t="s">
        <v>428</v>
      </c>
      <c r="AU62" s="144">
        <v>1088</v>
      </c>
      <c r="AV62" s="144">
        <v>0</v>
      </c>
      <c r="AW62" s="144">
        <v>209</v>
      </c>
      <c r="AX62" s="59">
        <v>6.6</v>
      </c>
      <c r="AY62" s="59">
        <v>2</v>
      </c>
      <c r="AZ62" s="60">
        <v>3.8022813688212929</v>
      </c>
      <c r="BA62" s="61">
        <v>2</v>
      </c>
      <c r="BB62" s="62">
        <v>0</v>
      </c>
      <c r="BC62" s="63">
        <v>0</v>
      </c>
      <c r="BD62" s="68">
        <v>0</v>
      </c>
      <c r="BE62" s="69">
        <v>0</v>
      </c>
      <c r="BF62" s="60">
        <v>10.16949152542373</v>
      </c>
      <c r="BG62" s="61">
        <v>6</v>
      </c>
      <c r="BH62" s="60">
        <v>9.8360655737704921</v>
      </c>
      <c r="BI62" s="61">
        <v>30</v>
      </c>
      <c r="BJ62" s="64">
        <v>0</v>
      </c>
      <c r="BK62" s="65">
        <v>0</v>
      </c>
      <c r="BL62" s="62">
        <v>0</v>
      </c>
      <c r="BM62" s="65">
        <v>0</v>
      </c>
      <c r="BN62" s="56">
        <v>0</v>
      </c>
      <c r="BO62" s="56">
        <v>0</v>
      </c>
      <c r="BP62" s="156">
        <v>36.08</v>
      </c>
      <c r="BQ62" s="56">
        <v>1</v>
      </c>
      <c r="BR62" s="56">
        <v>0</v>
      </c>
      <c r="BS62" s="56">
        <v>0</v>
      </c>
      <c r="BT62" s="56">
        <v>36.08</v>
      </c>
      <c r="BU62" s="56">
        <v>1</v>
      </c>
      <c r="BV62" s="62" t="s">
        <v>1024</v>
      </c>
      <c r="BW62" s="56" t="s">
        <v>528</v>
      </c>
      <c r="BX62" s="56" t="s">
        <v>1025</v>
      </c>
      <c r="BY62" s="56" t="s">
        <v>528</v>
      </c>
      <c r="BZ62" s="56" t="s">
        <v>760</v>
      </c>
      <c r="CA62" s="56" t="s">
        <v>1026</v>
      </c>
      <c r="CB62" s="56" t="s">
        <v>760</v>
      </c>
      <c r="CC62" s="145">
        <v>58.78</v>
      </c>
      <c r="CD62" s="145">
        <v>45.93</v>
      </c>
      <c r="CE62" s="147">
        <v>12.121212121212121</v>
      </c>
      <c r="CF62" s="153" t="s">
        <v>1027</v>
      </c>
      <c r="CG62" s="153" t="s">
        <v>780</v>
      </c>
      <c r="CH62" s="56">
        <v>0</v>
      </c>
      <c r="CI62" s="56">
        <v>0</v>
      </c>
      <c r="CJ62" s="60">
        <v>0</v>
      </c>
      <c r="CK62" s="61">
        <v>0</v>
      </c>
      <c r="CL62" s="56">
        <v>0</v>
      </c>
      <c r="CM62" s="56">
        <v>0</v>
      </c>
      <c r="CN62" s="149">
        <v>0</v>
      </c>
      <c r="CO62" s="156">
        <v>0</v>
      </c>
      <c r="CP62" s="56">
        <v>0</v>
      </c>
      <c r="CQ62" s="56">
        <v>0</v>
      </c>
      <c r="CR62" s="56">
        <v>0</v>
      </c>
      <c r="CS62" s="56">
        <v>0</v>
      </c>
      <c r="CT62" s="56">
        <v>0</v>
      </c>
      <c r="CU62" s="56">
        <v>0</v>
      </c>
      <c r="CV62" s="56">
        <v>0</v>
      </c>
      <c r="CW62" s="56">
        <v>0</v>
      </c>
      <c r="CX62" s="56">
        <v>0</v>
      </c>
      <c r="CY62" s="56">
        <v>0</v>
      </c>
      <c r="CZ62" s="56">
        <v>0</v>
      </c>
      <c r="DA62" s="56">
        <v>0</v>
      </c>
      <c r="DB62" s="60">
        <v>0</v>
      </c>
      <c r="DC62" s="61">
        <v>0</v>
      </c>
      <c r="DD62" s="145">
        <v>129.91</v>
      </c>
      <c r="DE62" s="145">
        <v>93.37</v>
      </c>
      <c r="DF62" s="147">
        <v>4.5</v>
      </c>
      <c r="DG62" s="148">
        <v>8.5357142857142847</v>
      </c>
      <c r="DH62" s="56">
        <v>0</v>
      </c>
      <c r="DI62" s="56">
        <v>0</v>
      </c>
      <c r="DJ62" s="149">
        <v>0</v>
      </c>
      <c r="DK62" s="158">
        <v>0</v>
      </c>
      <c r="DL62" s="149">
        <v>0</v>
      </c>
      <c r="DM62" s="156">
        <v>0</v>
      </c>
      <c r="DN62" s="56">
        <v>0</v>
      </c>
      <c r="DO62" s="56">
        <v>0</v>
      </c>
      <c r="DP62" s="149">
        <v>36.72420124862284</v>
      </c>
      <c r="DQ62" s="156">
        <v>1</v>
      </c>
      <c r="DR62" s="149">
        <v>36.72420124862284</v>
      </c>
      <c r="DS62" s="156">
        <v>1</v>
      </c>
      <c r="DT62" s="56">
        <v>0</v>
      </c>
      <c r="DU62" s="56">
        <v>0</v>
      </c>
      <c r="DV62" s="156">
        <v>0</v>
      </c>
      <c r="DW62" s="56">
        <v>0</v>
      </c>
      <c r="DX62" s="56">
        <v>0</v>
      </c>
      <c r="DY62" s="56">
        <v>0</v>
      </c>
      <c r="DZ62" s="62">
        <v>6.0763888888888893</v>
      </c>
      <c r="EA62" s="63">
        <v>7</v>
      </c>
      <c r="EB62" s="62">
        <v>105.26315789473684</v>
      </c>
      <c r="EC62" s="63">
        <v>112</v>
      </c>
      <c r="ED62" s="60">
        <v>2.0533880903490762</v>
      </c>
      <c r="EE62" s="61">
        <v>1</v>
      </c>
      <c r="EF62" s="143">
        <v>108.09</v>
      </c>
      <c r="EG62" s="143">
        <v>73.78</v>
      </c>
      <c r="EH62" s="107">
        <v>3.9792387543252596</v>
      </c>
      <c r="EI62" s="148">
        <v>5.3633217993079585</v>
      </c>
      <c r="EJ62" s="56" t="s">
        <v>1028</v>
      </c>
      <c r="EK62" s="56" t="s">
        <v>1029</v>
      </c>
      <c r="EL62" s="143">
        <v>69.2</v>
      </c>
      <c r="EM62" s="143">
        <v>34.92</v>
      </c>
      <c r="EN62" s="147">
        <v>0.96899224806201545</v>
      </c>
      <c r="EO62" s="148">
        <v>1.9379844961240309</v>
      </c>
      <c r="EP62" s="56">
        <v>0</v>
      </c>
      <c r="EQ62" s="56">
        <v>0</v>
      </c>
      <c r="ER62" s="149">
        <v>0</v>
      </c>
      <c r="ES62" s="156">
        <v>0</v>
      </c>
      <c r="ET62" s="103">
        <v>0</v>
      </c>
      <c r="EU62" s="132">
        <v>0</v>
      </c>
      <c r="EV62" s="56">
        <v>0</v>
      </c>
      <c r="EW62" s="56">
        <v>0</v>
      </c>
      <c r="EX62" s="56">
        <v>0</v>
      </c>
      <c r="EY62" s="62">
        <v>81.610446137105555</v>
      </c>
      <c r="EZ62" s="61">
        <v>75</v>
      </c>
      <c r="FA62" s="62">
        <v>66.856330014224753</v>
      </c>
      <c r="FB62" s="61">
        <v>47</v>
      </c>
      <c r="FC62" s="149">
        <v>0</v>
      </c>
      <c r="FD62" s="156">
        <v>0</v>
      </c>
      <c r="FE62" s="149">
        <v>177.71007870017772</v>
      </c>
      <c r="FF62" s="156">
        <v>7</v>
      </c>
      <c r="FG62" s="56">
        <v>0</v>
      </c>
      <c r="FH62" s="56">
        <v>0</v>
      </c>
      <c r="FI62" s="149">
        <v>25.387154100025391</v>
      </c>
      <c r="FJ62" s="156">
        <v>1</v>
      </c>
      <c r="FK62" s="149">
        <v>228.48438690022851</v>
      </c>
      <c r="FL62" s="156">
        <v>9</v>
      </c>
      <c r="FM62" s="56">
        <v>0</v>
      </c>
      <c r="FN62" s="56">
        <v>0</v>
      </c>
      <c r="FO62" s="150">
        <v>50.774308200050783</v>
      </c>
      <c r="FP62" s="155">
        <v>2</v>
      </c>
      <c r="FQ62" s="56">
        <v>0</v>
      </c>
      <c r="FR62" s="56">
        <v>0</v>
      </c>
      <c r="FS62" s="60">
        <v>0</v>
      </c>
      <c r="FT62" s="61">
        <v>0</v>
      </c>
      <c r="FU62" s="60">
        <v>0</v>
      </c>
      <c r="FV62" s="61">
        <v>0</v>
      </c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71"/>
      <c r="NS62" s="71"/>
      <c r="NT62" s="71"/>
      <c r="NU62" s="71"/>
      <c r="NV62" s="71"/>
      <c r="NW62" s="71"/>
      <c r="NX62" s="71"/>
      <c r="NY62" s="71"/>
      <c r="NZ62" s="71"/>
      <c r="OA62" s="71"/>
      <c r="OB62" s="71"/>
      <c r="OC62" s="71"/>
      <c r="OD62" s="71"/>
      <c r="OE62" s="71"/>
      <c r="OF62" s="71"/>
      <c r="OG62" s="71"/>
      <c r="OH62" s="71"/>
      <c r="OI62" s="71"/>
      <c r="OJ62" s="71"/>
      <c r="OK62" s="71"/>
      <c r="OL62" s="71"/>
      <c r="OM62" s="71"/>
      <c r="ON62" s="71"/>
      <c r="OO62" s="71"/>
      <c r="OP62" s="71"/>
      <c r="OQ62" s="71"/>
      <c r="OR62" s="4"/>
      <c r="OS62" s="4"/>
      <c r="OT62" s="4"/>
    </row>
    <row r="63" spans="1:410">
      <c r="A63" s="96" t="s">
        <v>1030</v>
      </c>
      <c r="B63" s="56" t="s">
        <v>1031</v>
      </c>
      <c r="C63" s="96" t="s">
        <v>466</v>
      </c>
      <c r="D63" s="74">
        <v>6</v>
      </c>
      <c r="E63" s="67">
        <v>2015</v>
      </c>
      <c r="F63" s="106">
        <v>69.165476033097747</v>
      </c>
      <c r="G63" s="141">
        <v>13748</v>
      </c>
      <c r="H63" s="67">
        <v>7201</v>
      </c>
      <c r="I63" s="67">
        <v>6547</v>
      </c>
      <c r="J63" s="106">
        <v>22.35</v>
      </c>
      <c r="K63" s="67">
        <v>3072</v>
      </c>
      <c r="L63" s="56">
        <v>71.709999999999994</v>
      </c>
      <c r="M63" s="78">
        <v>9859</v>
      </c>
      <c r="N63" s="67">
        <v>1353</v>
      </c>
      <c r="O63" s="67">
        <v>695</v>
      </c>
      <c r="P63" s="67">
        <v>658</v>
      </c>
      <c r="Q63" s="78">
        <v>1614</v>
      </c>
      <c r="R63" s="78">
        <v>784</v>
      </c>
      <c r="S63" s="78">
        <v>830</v>
      </c>
      <c r="T63" s="67">
        <v>1298</v>
      </c>
      <c r="U63" s="67">
        <v>675</v>
      </c>
      <c r="V63" s="67">
        <v>623</v>
      </c>
      <c r="W63" s="78">
        <v>1927</v>
      </c>
      <c r="X63" s="78">
        <v>972</v>
      </c>
      <c r="Y63" s="78">
        <v>955</v>
      </c>
      <c r="Z63" s="67">
        <v>1288</v>
      </c>
      <c r="AA63" s="67">
        <v>672</v>
      </c>
      <c r="AB63" s="67">
        <v>616</v>
      </c>
      <c r="AC63" s="78">
        <v>1706</v>
      </c>
      <c r="AD63" s="78">
        <v>838</v>
      </c>
      <c r="AE63" s="78">
        <v>868</v>
      </c>
      <c r="AF63" s="67">
        <v>1166</v>
      </c>
      <c r="AG63" s="67">
        <v>614</v>
      </c>
      <c r="AH63" s="67">
        <v>552</v>
      </c>
      <c r="AI63" s="78">
        <v>2331</v>
      </c>
      <c r="AJ63" s="78">
        <v>1150</v>
      </c>
      <c r="AK63" s="78">
        <v>1181</v>
      </c>
      <c r="AL63" s="67">
        <v>1247</v>
      </c>
      <c r="AM63" s="67">
        <v>644</v>
      </c>
      <c r="AN63" s="67">
        <v>603</v>
      </c>
      <c r="AO63" s="67">
        <v>1130</v>
      </c>
      <c r="AP63" s="67">
        <v>578</v>
      </c>
      <c r="AQ63" s="67">
        <v>552</v>
      </c>
      <c r="AR63" s="56" t="s">
        <v>428</v>
      </c>
      <c r="AS63" s="56"/>
      <c r="AT63" s="56" t="s">
        <v>428</v>
      </c>
      <c r="AU63" s="151">
        <v>435</v>
      </c>
      <c r="AV63" s="151">
        <v>0</v>
      </c>
      <c r="AW63" s="151">
        <v>75</v>
      </c>
      <c r="AX63" s="59">
        <v>5.5</v>
      </c>
      <c r="AY63" s="59">
        <v>1</v>
      </c>
      <c r="AZ63" s="60">
        <v>1.4094432699083863</v>
      </c>
      <c r="BA63" s="61">
        <v>4</v>
      </c>
      <c r="BB63" s="62">
        <v>0</v>
      </c>
      <c r="BC63" s="63">
        <v>0</v>
      </c>
      <c r="BD63" s="68">
        <v>0</v>
      </c>
      <c r="BE63" s="69">
        <v>0</v>
      </c>
      <c r="BF63" s="60">
        <v>9.8360655737704921</v>
      </c>
      <c r="BG63" s="61">
        <v>30</v>
      </c>
      <c r="BH63" s="60">
        <v>12.021857923497267</v>
      </c>
      <c r="BI63" s="61">
        <v>22</v>
      </c>
      <c r="BJ63" s="64">
        <v>0</v>
      </c>
      <c r="BK63" s="65">
        <v>0</v>
      </c>
      <c r="BL63" s="62">
        <v>0</v>
      </c>
      <c r="BM63" s="65">
        <v>0</v>
      </c>
      <c r="BN63" s="56">
        <v>0</v>
      </c>
      <c r="BO63" s="56">
        <v>0</v>
      </c>
      <c r="BP63" s="156">
        <v>0</v>
      </c>
      <c r="BQ63" s="56">
        <v>0</v>
      </c>
      <c r="BR63" s="56">
        <v>0</v>
      </c>
      <c r="BS63" s="56">
        <v>0</v>
      </c>
      <c r="BT63" s="56">
        <v>0</v>
      </c>
      <c r="BU63" s="56">
        <v>0</v>
      </c>
      <c r="BV63" s="62" t="s">
        <v>1032</v>
      </c>
      <c r="BW63" s="56" t="s">
        <v>1033</v>
      </c>
      <c r="BX63" s="56" t="s">
        <v>1034</v>
      </c>
      <c r="BY63" s="56" t="s">
        <v>1033</v>
      </c>
      <c r="BZ63" s="56" t="s">
        <v>1035</v>
      </c>
      <c r="CA63" s="56" t="s">
        <v>564</v>
      </c>
      <c r="CB63" s="56" t="s">
        <v>1035</v>
      </c>
      <c r="CC63" s="152">
        <v>65.510000000000005</v>
      </c>
      <c r="CD63" s="152">
        <v>50.18</v>
      </c>
      <c r="CE63" s="147">
        <v>9.0909090909090917</v>
      </c>
      <c r="CF63" s="146" t="s">
        <v>871</v>
      </c>
      <c r="CG63" s="146" t="s">
        <v>1036</v>
      </c>
      <c r="CH63" s="56">
        <v>0</v>
      </c>
      <c r="CI63" s="56">
        <v>0</v>
      </c>
      <c r="CJ63" s="60">
        <v>0</v>
      </c>
      <c r="CK63" s="61">
        <v>0</v>
      </c>
      <c r="CL63" s="56">
        <v>0</v>
      </c>
      <c r="CM63" s="56">
        <v>0</v>
      </c>
      <c r="CN63" s="149">
        <v>0</v>
      </c>
      <c r="CO63" s="156">
        <v>0</v>
      </c>
      <c r="CP63" s="56">
        <v>0</v>
      </c>
      <c r="CQ63" s="56">
        <v>0</v>
      </c>
      <c r="CR63" s="56">
        <v>0</v>
      </c>
      <c r="CS63" s="56">
        <v>0</v>
      </c>
      <c r="CT63" s="56">
        <v>0</v>
      </c>
      <c r="CU63" s="56">
        <v>0</v>
      </c>
      <c r="CV63" s="56">
        <v>0</v>
      </c>
      <c r="CW63" s="56">
        <v>0</v>
      </c>
      <c r="CX63" s="56">
        <v>0</v>
      </c>
      <c r="CY63" s="56">
        <v>0</v>
      </c>
      <c r="CZ63" s="56">
        <v>0</v>
      </c>
      <c r="DA63" s="56">
        <v>0</v>
      </c>
      <c r="DB63" s="60">
        <v>1.2776831345826234</v>
      </c>
      <c r="DC63" s="61">
        <v>3</v>
      </c>
      <c r="DD63" s="152">
        <v>114.34</v>
      </c>
      <c r="DE63" s="152">
        <v>89.51</v>
      </c>
      <c r="DF63" s="147">
        <v>3.5987748851454824</v>
      </c>
      <c r="DG63" s="148">
        <v>5.0535987748851454</v>
      </c>
      <c r="DH63" s="56">
        <v>0</v>
      </c>
      <c r="DI63" s="56">
        <v>0</v>
      </c>
      <c r="DJ63" s="149">
        <v>0</v>
      </c>
      <c r="DK63" s="158">
        <v>0</v>
      </c>
      <c r="DL63" s="149">
        <v>0</v>
      </c>
      <c r="DM63" s="156">
        <v>0</v>
      </c>
      <c r="DN63" s="56">
        <v>0</v>
      </c>
      <c r="DO63" s="56">
        <v>0</v>
      </c>
      <c r="DP63" s="149">
        <v>0</v>
      </c>
      <c r="DQ63" s="156">
        <v>0</v>
      </c>
      <c r="DR63" s="56">
        <v>0</v>
      </c>
      <c r="DS63" s="56">
        <v>0</v>
      </c>
      <c r="DT63" s="56">
        <v>0</v>
      </c>
      <c r="DU63" s="56">
        <v>0</v>
      </c>
      <c r="DV63" s="156">
        <v>0</v>
      </c>
      <c r="DW63" s="56">
        <v>0</v>
      </c>
      <c r="DX63" s="56">
        <v>0</v>
      </c>
      <c r="DY63" s="56">
        <v>0</v>
      </c>
      <c r="DZ63" s="62">
        <v>8.1168831168831161</v>
      </c>
      <c r="EA63" s="63">
        <v>5</v>
      </c>
      <c r="EB63" s="62">
        <v>94.20289855072464</v>
      </c>
      <c r="EC63" s="63">
        <v>52</v>
      </c>
      <c r="ED63" s="60">
        <v>0.4589261128958238</v>
      </c>
      <c r="EE63" s="61">
        <v>1</v>
      </c>
      <c r="EF63" s="154">
        <v>102.04</v>
      </c>
      <c r="EG63" s="154">
        <v>66.62</v>
      </c>
      <c r="EH63" s="107">
        <v>2.9239766081871341</v>
      </c>
      <c r="EI63" s="148">
        <v>7.8362573099415203</v>
      </c>
      <c r="EJ63" s="56" t="s">
        <v>1037</v>
      </c>
      <c r="EK63" s="56" t="s">
        <v>1038</v>
      </c>
      <c r="EL63" s="154">
        <v>81.95</v>
      </c>
      <c r="EM63" s="154">
        <v>39.700000000000003</v>
      </c>
      <c r="EN63" s="147">
        <v>2.0408163265306123</v>
      </c>
      <c r="EO63" s="148">
        <v>1.3605442176870748</v>
      </c>
      <c r="EP63" s="56">
        <v>0</v>
      </c>
      <c r="EQ63" s="56">
        <v>0</v>
      </c>
      <c r="ER63" s="56">
        <v>0</v>
      </c>
      <c r="ES63" s="56">
        <v>0</v>
      </c>
      <c r="ET63" s="149">
        <v>205.05809979494191</v>
      </c>
      <c r="EU63" s="156">
        <v>3</v>
      </c>
      <c r="EV63" s="56">
        <v>0</v>
      </c>
      <c r="EW63" s="56">
        <v>0</v>
      </c>
      <c r="EX63" s="56">
        <v>0</v>
      </c>
      <c r="EY63" s="62">
        <v>86.235489220563849</v>
      </c>
      <c r="EZ63" s="72">
        <v>52</v>
      </c>
      <c r="FA63" s="62">
        <v>59.782608695652179</v>
      </c>
      <c r="FB63" s="61">
        <v>33</v>
      </c>
      <c r="FC63" s="149">
        <v>37.950664136622393</v>
      </c>
      <c r="FD63" s="156">
        <v>1</v>
      </c>
      <c r="FE63" s="149">
        <v>0</v>
      </c>
      <c r="FF63" s="156">
        <v>0</v>
      </c>
      <c r="FG63" s="56">
        <v>0</v>
      </c>
      <c r="FH63" s="56">
        <v>0</v>
      </c>
      <c r="FI63" s="149">
        <v>0</v>
      </c>
      <c r="FJ63" s="156">
        <v>0</v>
      </c>
      <c r="FK63" s="149">
        <v>37.950664136622393</v>
      </c>
      <c r="FL63" s="156">
        <v>1</v>
      </c>
      <c r="FM63" s="149">
        <v>113.85199240986717</v>
      </c>
      <c r="FN63" s="156">
        <v>3</v>
      </c>
      <c r="FO63" s="150">
        <v>455.40796963946866</v>
      </c>
      <c r="FP63" s="155">
        <v>12</v>
      </c>
      <c r="FQ63" s="56">
        <v>0</v>
      </c>
      <c r="FR63" s="56">
        <v>0</v>
      </c>
      <c r="FS63" s="60">
        <v>5.2714812862414338</v>
      </c>
      <c r="FT63" s="61">
        <v>10</v>
      </c>
      <c r="FU63" s="60">
        <v>5.4832076764907471</v>
      </c>
      <c r="FV63" s="61">
        <v>8</v>
      </c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71"/>
      <c r="NS63" s="71"/>
      <c r="NT63" s="71"/>
      <c r="NU63" s="71"/>
      <c r="NV63" s="71"/>
      <c r="NW63" s="71"/>
      <c r="NX63" s="71"/>
      <c r="NY63" s="71"/>
      <c r="NZ63" s="71"/>
      <c r="OA63" s="71"/>
      <c r="OB63" s="71"/>
      <c r="OC63" s="71"/>
      <c r="OD63" s="71"/>
      <c r="OE63" s="71"/>
      <c r="OF63" s="71"/>
      <c r="OG63" s="71"/>
      <c r="OH63" s="71"/>
      <c r="OI63" s="71"/>
      <c r="OJ63" s="71"/>
      <c r="OK63" s="71"/>
      <c r="OL63" s="71"/>
      <c r="OM63" s="71"/>
      <c r="ON63" s="71"/>
      <c r="OO63" s="71"/>
      <c r="OP63" s="71"/>
      <c r="OQ63" s="71"/>
      <c r="OR63" s="4"/>
      <c r="OS63" s="4"/>
      <c r="OT63" s="4"/>
    </row>
    <row r="64" spans="1:410">
      <c r="A64" s="96" t="s">
        <v>1039</v>
      </c>
      <c r="B64" s="56" t="s">
        <v>1040</v>
      </c>
      <c r="C64" s="96" t="s">
        <v>466</v>
      </c>
      <c r="D64" s="74">
        <v>6</v>
      </c>
      <c r="E64" s="67">
        <v>2015</v>
      </c>
      <c r="F64" s="106">
        <v>69.325806497275792</v>
      </c>
      <c r="G64" s="141">
        <v>12103</v>
      </c>
      <c r="H64" s="67">
        <v>8460</v>
      </c>
      <c r="I64" s="67">
        <v>3643</v>
      </c>
      <c r="J64" s="106">
        <v>30.73</v>
      </c>
      <c r="K64" s="67">
        <v>3719</v>
      </c>
      <c r="L64" s="56">
        <v>59.24</v>
      </c>
      <c r="M64" s="78">
        <v>7170</v>
      </c>
      <c r="N64" s="67">
        <v>1064</v>
      </c>
      <c r="O64" s="67">
        <v>543</v>
      </c>
      <c r="P64" s="67">
        <v>521</v>
      </c>
      <c r="Q64" s="78">
        <v>1273</v>
      </c>
      <c r="R64" s="78">
        <v>623</v>
      </c>
      <c r="S64" s="78">
        <v>650</v>
      </c>
      <c r="T64" s="67">
        <v>1045</v>
      </c>
      <c r="U64" s="67">
        <v>531</v>
      </c>
      <c r="V64" s="67">
        <v>514</v>
      </c>
      <c r="W64" s="78">
        <v>2234</v>
      </c>
      <c r="X64" s="78">
        <v>1109</v>
      </c>
      <c r="Y64" s="78">
        <v>1125</v>
      </c>
      <c r="Z64" s="67">
        <v>1048</v>
      </c>
      <c r="AA64" s="67">
        <v>530</v>
      </c>
      <c r="AB64" s="67">
        <v>518</v>
      </c>
      <c r="AC64" s="78">
        <v>1194</v>
      </c>
      <c r="AD64" s="78">
        <v>982</v>
      </c>
      <c r="AE64" s="78">
        <v>1012</v>
      </c>
      <c r="AF64" s="67">
        <v>1070</v>
      </c>
      <c r="AG64" s="67">
        <v>538</v>
      </c>
      <c r="AH64" s="67">
        <v>532</v>
      </c>
      <c r="AI64" s="78">
        <v>2700</v>
      </c>
      <c r="AJ64" s="78">
        <v>1337</v>
      </c>
      <c r="AK64" s="78">
        <v>1363</v>
      </c>
      <c r="AL64" s="67">
        <v>1171</v>
      </c>
      <c r="AM64" s="67">
        <v>583</v>
      </c>
      <c r="AN64" s="67">
        <v>588</v>
      </c>
      <c r="AO64" s="67">
        <v>1112</v>
      </c>
      <c r="AP64" s="67">
        <v>536</v>
      </c>
      <c r="AQ64" s="67">
        <v>576</v>
      </c>
      <c r="AR64" s="56" t="s">
        <v>428</v>
      </c>
      <c r="AS64" s="56"/>
      <c r="AT64" s="56" t="s">
        <v>428</v>
      </c>
      <c r="AU64" s="144">
        <v>427</v>
      </c>
      <c r="AV64" s="144">
        <v>0</v>
      </c>
      <c r="AW64" s="144">
        <v>53</v>
      </c>
      <c r="AX64" s="59">
        <v>0</v>
      </c>
      <c r="AY64" s="59">
        <v>0</v>
      </c>
      <c r="AZ64" s="60">
        <v>1.5797788309636651</v>
      </c>
      <c r="BA64" s="61">
        <v>1</v>
      </c>
      <c r="BB64" s="62">
        <v>0</v>
      </c>
      <c r="BC64" s="63">
        <v>0</v>
      </c>
      <c r="BD64" s="68">
        <v>0</v>
      </c>
      <c r="BE64" s="69">
        <v>0</v>
      </c>
      <c r="BF64" s="60">
        <v>6.7415730337078648</v>
      </c>
      <c r="BG64" s="61">
        <v>6</v>
      </c>
      <c r="BH64" s="60">
        <v>10</v>
      </c>
      <c r="BI64" s="61">
        <v>10</v>
      </c>
      <c r="BJ64" s="64">
        <v>0</v>
      </c>
      <c r="BK64" s="65">
        <v>0</v>
      </c>
      <c r="BL64" s="62">
        <v>93.984962406015029</v>
      </c>
      <c r="BM64" s="65">
        <v>1</v>
      </c>
      <c r="BN64" s="56">
        <v>0</v>
      </c>
      <c r="BO64" s="56">
        <v>0</v>
      </c>
      <c r="BP64" s="156">
        <v>0</v>
      </c>
      <c r="BQ64" s="56">
        <v>0</v>
      </c>
      <c r="BR64" s="56">
        <v>0</v>
      </c>
      <c r="BS64" s="56">
        <v>0</v>
      </c>
      <c r="BT64" s="56">
        <v>0</v>
      </c>
      <c r="BU64" s="56">
        <v>0</v>
      </c>
      <c r="BV64" s="62" t="s">
        <v>1041</v>
      </c>
      <c r="BW64" s="56" t="s">
        <v>1042</v>
      </c>
      <c r="BX64" s="56" t="s">
        <v>1043</v>
      </c>
      <c r="BY64" s="56" t="s">
        <v>1042</v>
      </c>
      <c r="BZ64" s="56" t="s">
        <v>1044</v>
      </c>
      <c r="CA64" s="56" t="s">
        <v>591</v>
      </c>
      <c r="CB64" s="56" t="s">
        <v>1044</v>
      </c>
      <c r="CC64" s="145">
        <v>66.98</v>
      </c>
      <c r="CD64" s="145">
        <v>52.63</v>
      </c>
      <c r="CE64" s="147">
        <v>30</v>
      </c>
      <c r="CF64" s="153" t="s">
        <v>1045</v>
      </c>
      <c r="CG64" s="153" t="s">
        <v>1046</v>
      </c>
      <c r="CH64" s="56">
        <v>0</v>
      </c>
      <c r="CI64" s="56">
        <v>0</v>
      </c>
      <c r="CJ64" s="60">
        <v>0</v>
      </c>
      <c r="CK64" s="61">
        <v>0</v>
      </c>
      <c r="CL64" s="56">
        <v>0</v>
      </c>
      <c r="CM64" s="56">
        <v>0</v>
      </c>
      <c r="CN64" s="149">
        <v>189.21475875118259</v>
      </c>
      <c r="CO64" s="156">
        <v>2</v>
      </c>
      <c r="CP64" s="56">
        <v>0</v>
      </c>
      <c r="CQ64" s="56">
        <v>0</v>
      </c>
      <c r="CR64" s="56">
        <v>0</v>
      </c>
      <c r="CS64" s="56">
        <v>0</v>
      </c>
      <c r="CT64" s="56">
        <v>0</v>
      </c>
      <c r="CU64" s="56">
        <v>0</v>
      </c>
      <c r="CV64" s="56">
        <v>0</v>
      </c>
      <c r="CW64" s="56">
        <v>0</v>
      </c>
      <c r="CX64" s="56">
        <v>0</v>
      </c>
      <c r="CY64" s="56">
        <v>0</v>
      </c>
      <c r="CZ64" s="56">
        <v>0</v>
      </c>
      <c r="DA64" s="56">
        <v>0</v>
      </c>
      <c r="DB64" s="60">
        <v>0</v>
      </c>
      <c r="DC64" s="61">
        <v>0</v>
      </c>
      <c r="DD64" s="145">
        <v>92.73</v>
      </c>
      <c r="DE64" s="145">
        <v>75.89</v>
      </c>
      <c r="DF64" s="147">
        <v>2.186421173762946</v>
      </c>
      <c r="DG64" s="148">
        <v>2.7617951668584579</v>
      </c>
      <c r="DH64" s="149">
        <v>239.23444976076553</v>
      </c>
      <c r="DI64" s="56">
        <v>3</v>
      </c>
      <c r="DJ64" s="149">
        <v>478.46889952153106</v>
      </c>
      <c r="DK64" s="56">
        <v>6</v>
      </c>
      <c r="DL64" s="149">
        <v>0</v>
      </c>
      <c r="DM64" s="156">
        <v>0</v>
      </c>
      <c r="DN64" s="150">
        <v>79.365079365079367</v>
      </c>
      <c r="DO64" s="56">
        <v>1</v>
      </c>
      <c r="DP64" s="149">
        <v>0</v>
      </c>
      <c r="DQ64" s="156">
        <v>0</v>
      </c>
      <c r="DR64" s="56">
        <v>0</v>
      </c>
      <c r="DS64" s="56">
        <v>0</v>
      </c>
      <c r="DT64" s="56">
        <v>0</v>
      </c>
      <c r="DU64" s="56">
        <v>0</v>
      </c>
      <c r="DV64" s="156">
        <v>0</v>
      </c>
      <c r="DW64" s="56">
        <v>0</v>
      </c>
      <c r="DX64" s="56">
        <v>0</v>
      </c>
      <c r="DY64" s="56">
        <v>0</v>
      </c>
      <c r="DZ64" s="62">
        <v>1.9305019305019306</v>
      </c>
      <c r="EA64" s="63">
        <v>1</v>
      </c>
      <c r="EB64" s="62">
        <v>33.834586466165412</v>
      </c>
      <c r="EC64" s="63">
        <v>18</v>
      </c>
      <c r="ED64" s="60">
        <v>0</v>
      </c>
      <c r="EE64" s="61">
        <v>0</v>
      </c>
      <c r="EF64" s="143">
        <v>115.73</v>
      </c>
      <c r="EG64" s="143">
        <v>80.45</v>
      </c>
      <c r="EH64" s="107">
        <v>1.9430051813471503</v>
      </c>
      <c r="EI64" s="148">
        <v>5.5699481865284968</v>
      </c>
      <c r="EJ64" s="56" t="s">
        <v>1047</v>
      </c>
      <c r="EK64" s="56" t="s">
        <v>995</v>
      </c>
      <c r="EL64" s="143">
        <v>105.96</v>
      </c>
      <c r="EM64" s="143">
        <v>57.52</v>
      </c>
      <c r="EN64" s="147">
        <v>0</v>
      </c>
      <c r="EO64" s="148">
        <v>2.535211267605634</v>
      </c>
      <c r="EP64" s="150">
        <v>79.365079365079367</v>
      </c>
      <c r="EQ64" s="155">
        <v>1</v>
      </c>
      <c r="ER64" s="149">
        <v>238.09523809523813</v>
      </c>
      <c r="ES64" s="156">
        <v>3</v>
      </c>
      <c r="ET64" s="103">
        <v>396.82539682539681</v>
      </c>
      <c r="EU64" s="132">
        <v>5</v>
      </c>
      <c r="EV64" s="150">
        <v>79.365079365079367</v>
      </c>
      <c r="EW64" s="155">
        <v>1</v>
      </c>
      <c r="EX64" s="56">
        <v>7</v>
      </c>
      <c r="EY64" s="62">
        <v>51.020408163265309</v>
      </c>
      <c r="EZ64" s="72">
        <v>30</v>
      </c>
      <c r="FA64" s="62">
        <v>41.666666666666664</v>
      </c>
      <c r="FB64" s="61">
        <v>24</v>
      </c>
      <c r="FC64" s="149">
        <v>0</v>
      </c>
      <c r="FD64" s="156">
        <v>0</v>
      </c>
      <c r="FE64" s="149">
        <v>39.666798889329634</v>
      </c>
      <c r="FF64" s="156">
        <v>1</v>
      </c>
      <c r="FG64" s="150">
        <v>39.666798889329634</v>
      </c>
      <c r="FH64" s="157">
        <v>1</v>
      </c>
      <c r="FI64" s="149">
        <v>0</v>
      </c>
      <c r="FJ64" s="156">
        <v>0</v>
      </c>
      <c r="FK64" s="149">
        <v>79.333597778659268</v>
      </c>
      <c r="FL64" s="156">
        <v>2</v>
      </c>
      <c r="FM64" s="56">
        <v>0</v>
      </c>
      <c r="FN64" s="56">
        <v>0</v>
      </c>
      <c r="FO64" s="150">
        <v>277.66759222530737</v>
      </c>
      <c r="FP64" s="155">
        <v>7</v>
      </c>
      <c r="FQ64" s="150">
        <v>39.666798889329634</v>
      </c>
      <c r="FR64" s="56">
        <v>1</v>
      </c>
      <c r="FS64" s="60">
        <v>7.1428571428571423</v>
      </c>
      <c r="FT64" s="61">
        <v>4</v>
      </c>
      <c r="FU64" s="60">
        <v>4.1493775933609962</v>
      </c>
      <c r="FV64" s="61">
        <v>2</v>
      </c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71"/>
      <c r="NS64" s="71"/>
      <c r="NT64" s="71"/>
      <c r="NU64" s="71"/>
      <c r="NV64" s="71"/>
      <c r="NW64" s="71"/>
      <c r="NX64" s="71"/>
      <c r="NY64" s="71"/>
      <c r="NZ64" s="71"/>
      <c r="OA64" s="71"/>
      <c r="OB64" s="71"/>
      <c r="OC64" s="71"/>
      <c r="OD64" s="71"/>
      <c r="OE64" s="71"/>
      <c r="OF64" s="71"/>
      <c r="OG64" s="71"/>
      <c r="OH64" s="71"/>
      <c r="OI64" s="71"/>
      <c r="OJ64" s="71"/>
      <c r="OK64" s="71"/>
      <c r="OL64" s="71"/>
      <c r="OM64" s="71"/>
      <c r="ON64" s="71"/>
      <c r="OO64" s="71"/>
      <c r="OP64" s="71"/>
      <c r="OQ64" s="71"/>
      <c r="OR64" s="4"/>
      <c r="OS64" s="4"/>
      <c r="OT64" s="4"/>
    </row>
    <row r="65" spans="1:410">
      <c r="A65" s="96" t="s">
        <v>1048</v>
      </c>
      <c r="B65" s="56" t="s">
        <v>1049</v>
      </c>
      <c r="C65" s="96" t="s">
        <v>427</v>
      </c>
      <c r="D65" s="74">
        <v>3</v>
      </c>
      <c r="E65" s="67">
        <v>2015</v>
      </c>
      <c r="F65" s="106">
        <v>80.523118988989808</v>
      </c>
      <c r="G65" s="141">
        <v>52723</v>
      </c>
      <c r="H65" s="67">
        <v>45779</v>
      </c>
      <c r="I65" s="67">
        <v>6944</v>
      </c>
      <c r="J65" s="106">
        <v>93.87</v>
      </c>
      <c r="K65" s="67">
        <v>49492</v>
      </c>
      <c r="L65" s="56">
        <v>21.26</v>
      </c>
      <c r="M65" s="78">
        <v>11209</v>
      </c>
      <c r="N65" s="67">
        <v>4532</v>
      </c>
      <c r="O65" s="67">
        <v>2314</v>
      </c>
      <c r="P65" s="67">
        <v>2218</v>
      </c>
      <c r="Q65" s="78">
        <v>5439</v>
      </c>
      <c r="R65" s="78">
        <v>2663</v>
      </c>
      <c r="S65" s="78">
        <v>2776</v>
      </c>
      <c r="T65" s="67">
        <v>4553</v>
      </c>
      <c r="U65" s="67">
        <v>2324</v>
      </c>
      <c r="V65" s="67">
        <v>2229</v>
      </c>
      <c r="W65" s="78">
        <v>4192</v>
      </c>
      <c r="X65" s="78">
        <v>2080</v>
      </c>
      <c r="Y65" s="78">
        <v>2112</v>
      </c>
      <c r="Z65" s="67">
        <v>4652</v>
      </c>
      <c r="AA65" s="67">
        <v>2376</v>
      </c>
      <c r="AB65" s="67">
        <v>2276</v>
      </c>
      <c r="AC65" s="78">
        <v>3982</v>
      </c>
      <c r="AD65" s="78">
        <v>1937</v>
      </c>
      <c r="AE65" s="78">
        <v>2045</v>
      </c>
      <c r="AF65" s="67">
        <v>4825</v>
      </c>
      <c r="AG65" s="67">
        <v>2393</v>
      </c>
      <c r="AH65" s="67">
        <v>2432</v>
      </c>
      <c r="AI65" s="78">
        <v>5084</v>
      </c>
      <c r="AJ65" s="78">
        <v>2454</v>
      </c>
      <c r="AK65" s="78">
        <v>2630</v>
      </c>
      <c r="AL65" s="67">
        <v>5225</v>
      </c>
      <c r="AM65" s="67">
        <v>2646</v>
      </c>
      <c r="AN65" s="67">
        <v>2579</v>
      </c>
      <c r="AO65" s="67">
        <v>4745</v>
      </c>
      <c r="AP65" s="67">
        <v>2413</v>
      </c>
      <c r="AQ65" s="67">
        <v>2332</v>
      </c>
      <c r="AR65" s="56" t="s">
        <v>428</v>
      </c>
      <c r="AS65" s="56"/>
      <c r="AT65" s="56" t="s">
        <v>428</v>
      </c>
      <c r="AU65" s="151">
        <v>1298</v>
      </c>
      <c r="AV65" s="151">
        <v>0</v>
      </c>
      <c r="AW65" s="151">
        <v>426</v>
      </c>
      <c r="AX65" s="59">
        <v>2.6</v>
      </c>
      <c r="AY65" s="59">
        <v>2</v>
      </c>
      <c r="AZ65" s="60">
        <v>0</v>
      </c>
      <c r="BA65" s="61">
        <v>0</v>
      </c>
      <c r="BB65" s="62">
        <v>0</v>
      </c>
      <c r="BC65" s="63">
        <v>0</v>
      </c>
      <c r="BD65" s="68">
        <v>0</v>
      </c>
      <c r="BE65" s="69">
        <v>0</v>
      </c>
      <c r="BF65" s="60">
        <v>2.4390243902439024</v>
      </c>
      <c r="BG65" s="61">
        <v>1</v>
      </c>
      <c r="BH65" s="60">
        <v>9.6433289299867901</v>
      </c>
      <c r="BI65" s="61">
        <v>73</v>
      </c>
      <c r="BJ65" s="64">
        <v>0</v>
      </c>
      <c r="BK65" s="65">
        <v>0</v>
      </c>
      <c r="BL65" s="62">
        <v>0</v>
      </c>
      <c r="BM65" s="65">
        <v>0</v>
      </c>
      <c r="BN65" s="56">
        <v>22.08</v>
      </c>
      <c r="BO65" s="56">
        <v>1</v>
      </c>
      <c r="BP65" s="156" t="s">
        <v>1050</v>
      </c>
      <c r="BQ65" s="56">
        <v>1</v>
      </c>
      <c r="BR65" s="56">
        <v>0</v>
      </c>
      <c r="BS65" s="56">
        <v>0</v>
      </c>
      <c r="BT65" s="56">
        <v>0</v>
      </c>
      <c r="BU65" s="56">
        <v>0</v>
      </c>
      <c r="BV65" s="62" t="s">
        <v>1051</v>
      </c>
      <c r="BW65" s="56" t="s">
        <v>1052</v>
      </c>
      <c r="BX65" s="56" t="s">
        <v>1053</v>
      </c>
      <c r="BY65" s="56" t="s">
        <v>1052</v>
      </c>
      <c r="BZ65" s="56" t="s">
        <v>1054</v>
      </c>
      <c r="CA65" s="56" t="s">
        <v>506</v>
      </c>
      <c r="CB65" s="56">
        <v>22.07</v>
      </c>
      <c r="CC65" s="152">
        <v>80.150000000000006</v>
      </c>
      <c r="CD65" s="152">
        <v>66.260000000000005</v>
      </c>
      <c r="CE65" s="147">
        <v>29.629629629629626</v>
      </c>
      <c r="CF65" s="146" t="s">
        <v>1055</v>
      </c>
      <c r="CG65" s="146" t="s">
        <v>901</v>
      </c>
      <c r="CH65" s="149">
        <v>22.075055187637968</v>
      </c>
      <c r="CI65" s="56">
        <v>1</v>
      </c>
      <c r="CJ65" s="60">
        <v>0.21963540522732264</v>
      </c>
      <c r="CK65" s="61">
        <v>1</v>
      </c>
      <c r="CL65" s="150">
        <v>22.075055187637968</v>
      </c>
      <c r="CM65" s="56">
        <v>1</v>
      </c>
      <c r="CN65" s="149">
        <v>110.37527593818984</v>
      </c>
      <c r="CO65" s="156">
        <v>5</v>
      </c>
      <c r="CP65" s="56">
        <v>22.07</v>
      </c>
      <c r="CQ65" s="56">
        <v>1</v>
      </c>
      <c r="CR65" s="56">
        <v>0</v>
      </c>
      <c r="CS65" s="56">
        <v>0</v>
      </c>
      <c r="CT65" s="56">
        <v>0</v>
      </c>
      <c r="CU65" s="56">
        <v>0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0</v>
      </c>
      <c r="DB65" s="60">
        <v>0</v>
      </c>
      <c r="DC65" s="61">
        <v>0</v>
      </c>
      <c r="DD65" s="152">
        <v>103.12</v>
      </c>
      <c r="DE65" s="152">
        <v>88.71</v>
      </c>
      <c r="DF65" s="147">
        <v>1.5998031011567808</v>
      </c>
      <c r="DG65" s="148">
        <v>4.9224710804824028</v>
      </c>
      <c r="DH65" s="149">
        <v>91.058095064651255</v>
      </c>
      <c r="DI65" s="56">
        <v>5</v>
      </c>
      <c r="DJ65" s="149">
        <v>127.48133309051174</v>
      </c>
      <c r="DK65" s="158">
        <v>7</v>
      </c>
      <c r="DL65" s="149">
        <v>36.423238025860499</v>
      </c>
      <c r="DM65" s="156">
        <v>2</v>
      </c>
      <c r="DN65" s="150">
        <v>230.01</v>
      </c>
      <c r="DO65" s="56">
        <v>13</v>
      </c>
      <c r="DP65" s="149">
        <v>35.385704175513091</v>
      </c>
      <c r="DQ65" s="156">
        <v>2</v>
      </c>
      <c r="DR65" s="56">
        <v>0</v>
      </c>
      <c r="DS65" s="56">
        <v>0</v>
      </c>
      <c r="DT65" s="149">
        <v>17.692852087756545</v>
      </c>
      <c r="DU65" s="156">
        <v>1</v>
      </c>
      <c r="DV65" s="149">
        <v>17.692852087756545</v>
      </c>
      <c r="DW65" s="156">
        <v>1</v>
      </c>
      <c r="DX65" s="56">
        <v>0</v>
      </c>
      <c r="DY65" s="56">
        <v>0</v>
      </c>
      <c r="DZ65" s="62">
        <v>3.5149384885764499</v>
      </c>
      <c r="EA65" s="63">
        <v>8</v>
      </c>
      <c r="EB65" s="62">
        <v>62.911184210526315</v>
      </c>
      <c r="EC65" s="63">
        <v>153</v>
      </c>
      <c r="ED65" s="60">
        <v>2.9850746268656718</v>
      </c>
      <c r="EE65" s="61">
        <v>1</v>
      </c>
      <c r="EF65" s="154">
        <v>109.23</v>
      </c>
      <c r="EG65" s="154">
        <v>80.790000000000006</v>
      </c>
      <c r="EH65" s="107">
        <v>1.7197452229299364</v>
      </c>
      <c r="EI65" s="148">
        <v>9.6178343949044596</v>
      </c>
      <c r="EJ65" s="56" t="s">
        <v>986</v>
      </c>
      <c r="EK65" s="56" t="s">
        <v>1056</v>
      </c>
      <c r="EL65" s="154">
        <v>91.21</v>
      </c>
      <c r="EM65" s="154">
        <v>53.02</v>
      </c>
      <c r="EN65" s="147">
        <v>0.84666039510818436</v>
      </c>
      <c r="EO65" s="148">
        <v>3.8570084666039515</v>
      </c>
      <c r="EP65" s="150">
        <v>230.00707714083512</v>
      </c>
      <c r="EQ65" s="155">
        <v>13</v>
      </c>
      <c r="ER65" s="149">
        <v>230.00707714083512</v>
      </c>
      <c r="ES65" s="156">
        <v>13</v>
      </c>
      <c r="ET65" s="103">
        <v>283.08563340410473</v>
      </c>
      <c r="EU65" s="132">
        <v>16</v>
      </c>
      <c r="EV65" s="150">
        <v>176.92852087756546</v>
      </c>
      <c r="EW65" s="155">
        <v>10</v>
      </c>
      <c r="EX65" s="56">
        <v>0</v>
      </c>
      <c r="EY65" s="62">
        <v>85.692128732066692</v>
      </c>
      <c r="EZ65" s="61">
        <v>221</v>
      </c>
      <c r="FA65" s="62">
        <v>78.473413379073747</v>
      </c>
      <c r="FB65" s="61">
        <v>183</v>
      </c>
      <c r="FC65" s="149">
        <v>18.104462750067892</v>
      </c>
      <c r="FD65" s="156">
        <v>2</v>
      </c>
      <c r="FE65" s="56">
        <v>63.36</v>
      </c>
      <c r="FF65" s="156">
        <v>7</v>
      </c>
      <c r="FG65" s="56">
        <v>0</v>
      </c>
      <c r="FH65" s="56">
        <v>0</v>
      </c>
      <c r="FI65" s="149">
        <v>18.104462750067892</v>
      </c>
      <c r="FJ65" s="156">
        <v>2</v>
      </c>
      <c r="FK65" s="56">
        <v>99.57</v>
      </c>
      <c r="FL65" s="156">
        <v>11</v>
      </c>
      <c r="FM65" s="149">
        <v>343.98479225128995</v>
      </c>
      <c r="FN65" s="56">
        <v>38</v>
      </c>
      <c r="FO65" s="150">
        <v>479.7682628767991</v>
      </c>
      <c r="FP65" s="155">
        <v>53</v>
      </c>
      <c r="FQ65" s="150">
        <v>9.052231375033946</v>
      </c>
      <c r="FR65" s="56">
        <v>1</v>
      </c>
      <c r="FS65" s="60">
        <v>0</v>
      </c>
      <c r="FT65" s="61">
        <v>0</v>
      </c>
      <c r="FU65" s="60">
        <v>0</v>
      </c>
      <c r="FV65" s="61">
        <v>0</v>
      </c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71"/>
      <c r="NS65" s="71"/>
      <c r="NT65" s="71"/>
      <c r="NU65" s="71"/>
      <c r="NV65" s="71"/>
      <c r="NW65" s="71"/>
      <c r="NX65" s="71"/>
      <c r="NY65" s="71"/>
      <c r="NZ65" s="71"/>
      <c r="OA65" s="71"/>
      <c r="OB65" s="71"/>
      <c r="OC65" s="71"/>
      <c r="OD65" s="71"/>
      <c r="OE65" s="71"/>
      <c r="OF65" s="71"/>
      <c r="OG65" s="71"/>
      <c r="OH65" s="71"/>
      <c r="OI65" s="71"/>
      <c r="OJ65" s="71"/>
      <c r="OK65" s="71"/>
      <c r="OL65" s="71"/>
      <c r="OM65" s="71"/>
      <c r="ON65" s="71"/>
      <c r="OO65" s="71"/>
      <c r="OP65" s="71"/>
      <c r="OQ65" s="71"/>
      <c r="OR65" s="4"/>
      <c r="OS65" s="4"/>
      <c r="OT65" s="4"/>
    </row>
    <row r="66" spans="1:410">
      <c r="A66" s="96" t="s">
        <v>1057</v>
      </c>
      <c r="B66" s="56" t="s">
        <v>1058</v>
      </c>
      <c r="C66" s="96" t="s">
        <v>598</v>
      </c>
      <c r="D66" s="74">
        <v>2</v>
      </c>
      <c r="E66" s="67">
        <v>2015</v>
      </c>
      <c r="F66" s="106">
        <v>83.153062476575286</v>
      </c>
      <c r="G66" s="141">
        <v>62348</v>
      </c>
      <c r="H66" s="67">
        <v>35137</v>
      </c>
      <c r="I66" s="67">
        <v>27211</v>
      </c>
      <c r="J66" s="106">
        <v>15.23</v>
      </c>
      <c r="K66" s="67">
        <v>9493</v>
      </c>
      <c r="L66" s="56">
        <v>15.41</v>
      </c>
      <c r="M66" s="78">
        <v>9606</v>
      </c>
      <c r="N66" s="67">
        <v>5085</v>
      </c>
      <c r="O66" s="67">
        <v>2614</v>
      </c>
      <c r="P66" s="67">
        <v>2471</v>
      </c>
      <c r="Q66" s="78">
        <v>6097</v>
      </c>
      <c r="R66" s="78">
        <v>2959</v>
      </c>
      <c r="S66" s="78">
        <v>3138</v>
      </c>
      <c r="T66" s="67">
        <v>5096</v>
      </c>
      <c r="U66" s="67">
        <v>2619</v>
      </c>
      <c r="V66" s="67">
        <v>2477</v>
      </c>
      <c r="W66" s="78">
        <v>4463</v>
      </c>
      <c r="X66" s="78">
        <v>2219</v>
      </c>
      <c r="Y66" s="78">
        <v>2244</v>
      </c>
      <c r="Z66" s="67">
        <v>5257</v>
      </c>
      <c r="AA66" s="67">
        <v>2644</v>
      </c>
      <c r="AB66" s="67">
        <v>2613</v>
      </c>
      <c r="AC66" s="78">
        <v>4567</v>
      </c>
      <c r="AD66" s="78">
        <v>2248</v>
      </c>
      <c r="AE66" s="78">
        <v>2319</v>
      </c>
      <c r="AF66" s="67">
        <v>5496</v>
      </c>
      <c r="AG66" s="67">
        <v>2794</v>
      </c>
      <c r="AH66" s="67">
        <v>2702</v>
      </c>
      <c r="AI66" s="78">
        <v>6695</v>
      </c>
      <c r="AJ66" s="78">
        <v>3312</v>
      </c>
      <c r="AK66" s="78">
        <v>3383</v>
      </c>
      <c r="AL66" s="67">
        <v>5871</v>
      </c>
      <c r="AM66" s="67">
        <v>2966</v>
      </c>
      <c r="AN66" s="67">
        <v>2905</v>
      </c>
      <c r="AO66" s="67">
        <v>5605</v>
      </c>
      <c r="AP66" s="67">
        <v>2770</v>
      </c>
      <c r="AQ66" s="67">
        <v>2835</v>
      </c>
      <c r="AR66" s="56" t="s">
        <v>428</v>
      </c>
      <c r="AS66" s="56"/>
      <c r="AT66" s="56" t="s">
        <v>428</v>
      </c>
      <c r="AU66" s="144">
        <v>391</v>
      </c>
      <c r="AV66" s="144">
        <v>0</v>
      </c>
      <c r="AW66" s="144">
        <v>201</v>
      </c>
      <c r="AX66" s="59">
        <v>1.7</v>
      </c>
      <c r="AY66" s="59">
        <v>1</v>
      </c>
      <c r="AZ66" s="60">
        <v>0.38610038610038611</v>
      </c>
      <c r="BA66" s="61">
        <v>1</v>
      </c>
      <c r="BB66" s="62">
        <v>0</v>
      </c>
      <c r="BC66" s="63">
        <v>0</v>
      </c>
      <c r="BD66" s="68">
        <v>0</v>
      </c>
      <c r="BE66" s="69">
        <v>0</v>
      </c>
      <c r="BF66" s="60">
        <v>1.9672131147540985</v>
      </c>
      <c r="BG66" s="61">
        <v>6</v>
      </c>
      <c r="BH66" s="60">
        <v>9.5818815331010452</v>
      </c>
      <c r="BI66" s="61">
        <v>55</v>
      </c>
      <c r="BJ66" s="64">
        <v>0</v>
      </c>
      <c r="BK66" s="65">
        <v>0</v>
      </c>
      <c r="BL66" s="62">
        <v>0</v>
      </c>
      <c r="BM66" s="65">
        <v>0</v>
      </c>
      <c r="BN66" s="56">
        <v>0</v>
      </c>
      <c r="BO66" s="56">
        <v>0</v>
      </c>
      <c r="BP66" s="156">
        <v>0</v>
      </c>
      <c r="BQ66" s="56">
        <v>0</v>
      </c>
      <c r="BR66" s="56">
        <v>0</v>
      </c>
      <c r="BS66" s="56">
        <v>0</v>
      </c>
      <c r="BT66" s="56">
        <v>0</v>
      </c>
      <c r="BU66" s="56">
        <v>0</v>
      </c>
      <c r="BV66" s="62" t="s">
        <v>1059</v>
      </c>
      <c r="BW66" s="56" t="s">
        <v>1044</v>
      </c>
      <c r="BX66" s="56" t="s">
        <v>888</v>
      </c>
      <c r="BY66" s="56" t="s">
        <v>1060</v>
      </c>
      <c r="BZ66" s="56" t="s">
        <v>469</v>
      </c>
      <c r="CA66" s="56" t="s">
        <v>699</v>
      </c>
      <c r="CB66" s="56" t="s">
        <v>518</v>
      </c>
      <c r="CC66" s="145">
        <v>95.84</v>
      </c>
      <c r="CD66" s="145">
        <v>66.099999999999994</v>
      </c>
      <c r="CE66" s="147">
        <v>23.404255319148938</v>
      </c>
      <c r="CF66" s="153" t="s">
        <v>1061</v>
      </c>
      <c r="CG66" s="153" t="s">
        <v>735</v>
      </c>
      <c r="CH66" s="149">
        <v>19.708316909735906</v>
      </c>
      <c r="CI66" s="56">
        <v>1</v>
      </c>
      <c r="CJ66" s="60">
        <v>0</v>
      </c>
      <c r="CK66" s="61">
        <v>0</v>
      </c>
      <c r="CL66" s="150">
        <v>19.708316909735906</v>
      </c>
      <c r="CM66" s="56">
        <v>1</v>
      </c>
      <c r="CN66" s="149">
        <v>39.416633819471812</v>
      </c>
      <c r="CO66" s="156">
        <v>2</v>
      </c>
      <c r="CP66" s="149">
        <v>97.75171065493646</v>
      </c>
      <c r="CQ66" s="56">
        <v>1</v>
      </c>
      <c r="CR66" s="56">
        <v>0</v>
      </c>
      <c r="CS66" s="56">
        <v>0</v>
      </c>
      <c r="CT66" s="56">
        <v>0</v>
      </c>
      <c r="CU66" s="56">
        <v>0</v>
      </c>
      <c r="CV66" s="56">
        <v>0</v>
      </c>
      <c r="CW66" s="56">
        <v>0</v>
      </c>
      <c r="CX66" s="56">
        <v>0</v>
      </c>
      <c r="CY66" s="56">
        <v>0</v>
      </c>
      <c r="CZ66" s="56">
        <v>0</v>
      </c>
      <c r="DA66" s="56">
        <v>0</v>
      </c>
      <c r="DB66" s="60">
        <v>0</v>
      </c>
      <c r="DC66" s="61">
        <v>0</v>
      </c>
      <c r="DD66" s="145">
        <v>106.93</v>
      </c>
      <c r="DE66" s="145">
        <v>94.01</v>
      </c>
      <c r="DF66" s="147">
        <v>4.0427154843630815</v>
      </c>
      <c r="DG66" s="148">
        <v>0.91533180778032042</v>
      </c>
      <c r="DH66" s="149">
        <v>48.669695003244648</v>
      </c>
      <c r="DI66" s="56">
        <v>3</v>
      </c>
      <c r="DJ66" s="149">
        <v>64.892926670992864</v>
      </c>
      <c r="DK66" s="158">
        <v>4</v>
      </c>
      <c r="DL66" s="56">
        <v>0</v>
      </c>
      <c r="DM66" s="56">
        <v>0</v>
      </c>
      <c r="DN66" s="150">
        <v>202.27</v>
      </c>
      <c r="DO66" s="56">
        <v>13</v>
      </c>
      <c r="DP66" s="149">
        <v>31.118717908822155</v>
      </c>
      <c r="DQ66" s="156">
        <v>2</v>
      </c>
      <c r="DR66" s="56">
        <v>0</v>
      </c>
      <c r="DS66" s="56">
        <v>0</v>
      </c>
      <c r="DT66" s="149">
        <v>31.118717908822155</v>
      </c>
      <c r="DU66" s="156">
        <v>2</v>
      </c>
      <c r="DV66" s="156">
        <v>0</v>
      </c>
      <c r="DW66" s="56">
        <v>0</v>
      </c>
      <c r="DX66" s="56">
        <v>0</v>
      </c>
      <c r="DY66" s="56">
        <v>0</v>
      </c>
      <c r="DZ66" s="62">
        <v>1.5308075009567548</v>
      </c>
      <c r="EA66" s="63">
        <v>4</v>
      </c>
      <c r="EB66" s="62">
        <v>31.088082901554404</v>
      </c>
      <c r="EC66" s="63">
        <v>84</v>
      </c>
      <c r="ED66" s="60">
        <v>1.2087026591458503</v>
      </c>
      <c r="EE66" s="61">
        <v>3</v>
      </c>
      <c r="EF66" s="143">
        <v>114.37</v>
      </c>
      <c r="EG66" s="143">
        <v>85.62</v>
      </c>
      <c r="EH66" s="107">
        <v>2.3322227510709186</v>
      </c>
      <c r="EI66" s="148">
        <v>2.3798191337458352</v>
      </c>
      <c r="EJ66" s="56" t="s">
        <v>1062</v>
      </c>
      <c r="EK66" s="56" t="s">
        <v>1063</v>
      </c>
      <c r="EL66" s="143">
        <v>90.54</v>
      </c>
      <c r="EM66" s="143">
        <v>56.6</v>
      </c>
      <c r="EN66" s="147">
        <v>0.77021822849807453</v>
      </c>
      <c r="EO66" s="148">
        <v>2.3106546854942236</v>
      </c>
      <c r="EP66" s="150">
        <v>202.27166640734401</v>
      </c>
      <c r="EQ66" s="155">
        <v>13</v>
      </c>
      <c r="ER66" s="149">
        <v>124.47487163528862</v>
      </c>
      <c r="ES66" s="156">
        <v>8</v>
      </c>
      <c r="ET66" s="103">
        <v>280.06846117939943</v>
      </c>
      <c r="EU66" s="132">
        <v>18</v>
      </c>
      <c r="EV66" s="150">
        <v>140.03423058969972</v>
      </c>
      <c r="EW66" s="56">
        <v>9</v>
      </c>
      <c r="EX66" s="56">
        <v>0</v>
      </c>
      <c r="EY66" s="62">
        <v>58.864027538726333</v>
      </c>
      <c r="EZ66" s="61">
        <v>171</v>
      </c>
      <c r="FA66" s="62">
        <v>51.499118165784836</v>
      </c>
      <c r="FB66" s="61">
        <v>146</v>
      </c>
      <c r="FC66" s="149">
        <v>7.917029530520149</v>
      </c>
      <c r="FD66" s="156">
        <v>1</v>
      </c>
      <c r="FE66" s="149">
        <v>31.668118122080596</v>
      </c>
      <c r="FF66" s="156">
        <v>4</v>
      </c>
      <c r="FG66" s="150">
        <v>7.917029530520149</v>
      </c>
      <c r="FH66" s="157">
        <v>1</v>
      </c>
      <c r="FI66" s="56">
        <v>23.75</v>
      </c>
      <c r="FJ66" s="156">
        <v>3</v>
      </c>
      <c r="FK66" s="149">
        <v>71.253265774681338</v>
      </c>
      <c r="FL66" s="156">
        <v>9</v>
      </c>
      <c r="FM66" s="149">
        <v>356.26632887340668</v>
      </c>
      <c r="FN66" s="56">
        <v>45</v>
      </c>
      <c r="FO66" s="150">
        <v>514.60691948380963</v>
      </c>
      <c r="FP66" s="155">
        <v>65</v>
      </c>
      <c r="FQ66" s="150">
        <v>7.917029530520149</v>
      </c>
      <c r="FR66" s="56">
        <v>1</v>
      </c>
      <c r="FS66" s="60">
        <v>3.6589828027808271</v>
      </c>
      <c r="FT66" s="61">
        <v>10</v>
      </c>
      <c r="FU66" s="60">
        <v>0.4091653027823241</v>
      </c>
      <c r="FV66" s="61">
        <v>1</v>
      </c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71"/>
      <c r="NS66" s="71"/>
      <c r="NT66" s="71"/>
      <c r="NU66" s="71"/>
      <c r="NV66" s="71"/>
      <c r="NW66" s="71"/>
      <c r="NX66" s="71"/>
      <c r="NY66" s="71"/>
      <c r="NZ66" s="71"/>
      <c r="OA66" s="71"/>
      <c r="OB66" s="71"/>
      <c r="OC66" s="71"/>
      <c r="OD66" s="71"/>
      <c r="OE66" s="71"/>
      <c r="OF66" s="71"/>
      <c r="OG66" s="71"/>
      <c r="OH66" s="71"/>
      <c r="OI66" s="71"/>
      <c r="OJ66" s="71"/>
      <c r="OK66" s="71"/>
      <c r="OL66" s="71"/>
      <c r="OM66" s="71"/>
      <c r="ON66" s="71"/>
      <c r="OO66" s="71"/>
      <c r="OP66" s="71"/>
      <c r="OQ66" s="71"/>
      <c r="OR66" s="4"/>
      <c r="OS66" s="4"/>
      <c r="OT66" s="4"/>
    </row>
    <row r="67" spans="1:410">
      <c r="A67" s="96" t="s">
        <v>1064</v>
      </c>
      <c r="B67" s="56" t="s">
        <v>1065</v>
      </c>
      <c r="C67" s="96" t="s">
        <v>466</v>
      </c>
      <c r="D67" s="74">
        <v>6</v>
      </c>
      <c r="E67" s="67">
        <v>2015</v>
      </c>
      <c r="F67" s="106">
        <v>70.999531882123307</v>
      </c>
      <c r="G67" s="56">
        <v>6558</v>
      </c>
      <c r="H67" s="67">
        <v>5757</v>
      </c>
      <c r="I67" s="67">
        <v>801</v>
      </c>
      <c r="J67" s="106">
        <v>44.59</v>
      </c>
      <c r="K67" s="67">
        <v>2924</v>
      </c>
      <c r="L67" s="56">
        <v>66.86</v>
      </c>
      <c r="M67" s="78">
        <v>4385</v>
      </c>
      <c r="N67" s="67">
        <v>606</v>
      </c>
      <c r="O67" s="67">
        <v>310</v>
      </c>
      <c r="P67" s="67">
        <v>296</v>
      </c>
      <c r="Q67" s="78">
        <v>728</v>
      </c>
      <c r="R67" s="78">
        <v>356</v>
      </c>
      <c r="S67" s="78">
        <v>372</v>
      </c>
      <c r="T67" s="67">
        <v>599</v>
      </c>
      <c r="U67" s="67">
        <v>307</v>
      </c>
      <c r="V67" s="67">
        <v>292</v>
      </c>
      <c r="W67" s="67">
        <v>715</v>
      </c>
      <c r="X67" s="67">
        <v>349</v>
      </c>
      <c r="Y67" s="67">
        <v>366</v>
      </c>
      <c r="Z67" s="67">
        <v>591</v>
      </c>
      <c r="AA67" s="67">
        <v>300</v>
      </c>
      <c r="AB67" s="67">
        <v>291</v>
      </c>
      <c r="AC67" s="67">
        <v>699</v>
      </c>
      <c r="AD67" s="67">
        <v>345</v>
      </c>
      <c r="AE67" s="67">
        <v>354</v>
      </c>
      <c r="AF67" s="67">
        <v>584</v>
      </c>
      <c r="AG67" s="67">
        <v>295</v>
      </c>
      <c r="AH67" s="67">
        <v>289</v>
      </c>
      <c r="AI67" s="78">
        <v>1090</v>
      </c>
      <c r="AJ67" s="67">
        <v>542</v>
      </c>
      <c r="AK67" s="67">
        <v>548</v>
      </c>
      <c r="AL67" s="67">
        <v>629</v>
      </c>
      <c r="AM67" s="67">
        <v>316</v>
      </c>
      <c r="AN67" s="67">
        <v>313</v>
      </c>
      <c r="AO67" s="67">
        <v>525</v>
      </c>
      <c r="AP67" s="67">
        <v>263</v>
      </c>
      <c r="AQ67" s="67">
        <v>262</v>
      </c>
      <c r="AR67" s="56" t="s">
        <v>428</v>
      </c>
      <c r="AS67" s="56"/>
      <c r="AT67" s="56" t="s">
        <v>428</v>
      </c>
      <c r="AU67" s="151">
        <v>280</v>
      </c>
      <c r="AV67" s="151">
        <v>0</v>
      </c>
      <c r="AW67" s="151">
        <v>67</v>
      </c>
      <c r="AX67" s="59">
        <v>0</v>
      </c>
      <c r="AY67" s="59">
        <v>0</v>
      </c>
      <c r="AZ67" s="60">
        <v>1.2376237623762376</v>
      </c>
      <c r="BA67" s="61">
        <v>4</v>
      </c>
      <c r="BB67" s="62">
        <v>0</v>
      </c>
      <c r="BC67" s="63">
        <v>0</v>
      </c>
      <c r="BD67" s="68">
        <v>0</v>
      </c>
      <c r="BE67" s="69">
        <v>0</v>
      </c>
      <c r="BF67" s="60">
        <v>5.982905982905983</v>
      </c>
      <c r="BG67" s="61">
        <v>28</v>
      </c>
      <c r="BH67" s="60">
        <v>4.2105263157894735</v>
      </c>
      <c r="BI67" s="61">
        <v>4</v>
      </c>
      <c r="BJ67" s="64">
        <v>0</v>
      </c>
      <c r="BK67" s="65">
        <v>0</v>
      </c>
      <c r="BL67" s="62">
        <v>0</v>
      </c>
      <c r="BM67" s="65">
        <v>0</v>
      </c>
      <c r="BN67" s="56">
        <v>0</v>
      </c>
      <c r="BO67" s="56">
        <v>0</v>
      </c>
      <c r="BP67" s="1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62" t="s">
        <v>1066</v>
      </c>
      <c r="BW67" s="56" t="s">
        <v>1067</v>
      </c>
      <c r="BX67" s="56" t="s">
        <v>878</v>
      </c>
      <c r="BY67" s="56" t="s">
        <v>1067</v>
      </c>
      <c r="BZ67" s="56" t="s">
        <v>1016</v>
      </c>
      <c r="CA67" s="56" t="s">
        <v>999</v>
      </c>
      <c r="CB67" s="56" t="s">
        <v>1016</v>
      </c>
      <c r="CC67" s="152">
        <v>72.12</v>
      </c>
      <c r="CD67" s="152">
        <v>59.84</v>
      </c>
      <c r="CE67" s="147">
        <v>25</v>
      </c>
      <c r="CF67" s="146" t="s">
        <v>1068</v>
      </c>
      <c r="CG67" s="146" t="s">
        <v>1069</v>
      </c>
      <c r="CH67" s="56">
        <v>0</v>
      </c>
      <c r="CI67" s="56">
        <v>0</v>
      </c>
      <c r="CJ67" s="60">
        <v>0</v>
      </c>
      <c r="CK67" s="61">
        <v>0</v>
      </c>
      <c r="CL67" s="56">
        <v>0</v>
      </c>
      <c r="CM67" s="56">
        <v>0</v>
      </c>
      <c r="CN67" s="149">
        <v>0</v>
      </c>
      <c r="CO67" s="156">
        <v>0</v>
      </c>
      <c r="CP67" s="56">
        <v>0</v>
      </c>
      <c r="CQ67" s="56">
        <v>0</v>
      </c>
      <c r="CR67" s="56">
        <v>0</v>
      </c>
      <c r="CS67" s="56">
        <v>0</v>
      </c>
      <c r="CT67" s="56">
        <v>0</v>
      </c>
      <c r="CU67" s="56">
        <v>0</v>
      </c>
      <c r="CV67" s="56">
        <v>0</v>
      </c>
      <c r="CW67" s="56">
        <v>0</v>
      </c>
      <c r="CX67" s="56">
        <v>0</v>
      </c>
      <c r="CY67" s="56">
        <v>0</v>
      </c>
      <c r="CZ67" s="56">
        <v>0</v>
      </c>
      <c r="DA67" s="56">
        <v>0</v>
      </c>
      <c r="DB67" s="60">
        <v>0</v>
      </c>
      <c r="DC67" s="61">
        <v>0</v>
      </c>
      <c r="DD67" s="152">
        <v>129.47</v>
      </c>
      <c r="DE67" s="152">
        <v>101.51</v>
      </c>
      <c r="DF67" s="147">
        <v>5.4411764705882355</v>
      </c>
      <c r="DG67" s="148">
        <v>5.7352941176470589</v>
      </c>
      <c r="DH67" s="56">
        <v>0</v>
      </c>
      <c r="DI67" s="56">
        <v>0</v>
      </c>
      <c r="DJ67" s="149">
        <v>0</v>
      </c>
      <c r="DK67" s="158">
        <v>0</v>
      </c>
      <c r="DL67" s="149">
        <v>139.86013986013987</v>
      </c>
      <c r="DM67" s="156">
        <v>1</v>
      </c>
      <c r="DN67" s="56">
        <v>0</v>
      </c>
      <c r="DO67" s="56">
        <v>0</v>
      </c>
      <c r="DP67" s="149">
        <v>143.06151645207439</v>
      </c>
      <c r="DQ67" s="156">
        <v>1</v>
      </c>
      <c r="DR67" s="56">
        <v>0</v>
      </c>
      <c r="DS67" s="56">
        <v>0</v>
      </c>
      <c r="DT67" s="56">
        <v>0</v>
      </c>
      <c r="DU67" s="56">
        <v>0</v>
      </c>
      <c r="DV67" s="149">
        <v>143.06151645207439</v>
      </c>
      <c r="DW67" s="156">
        <v>1</v>
      </c>
      <c r="DX67" s="56">
        <v>0</v>
      </c>
      <c r="DY67" s="56">
        <v>0</v>
      </c>
      <c r="DZ67" s="62">
        <v>3.4364261168384878</v>
      </c>
      <c r="EA67" s="63">
        <v>1</v>
      </c>
      <c r="EB67" s="62">
        <v>79.584775086505189</v>
      </c>
      <c r="EC67" s="63">
        <v>23</v>
      </c>
      <c r="ED67" s="60">
        <v>1.4371945961483186</v>
      </c>
      <c r="EE67" s="61">
        <v>5</v>
      </c>
      <c r="EF67" s="154">
        <v>144.59</v>
      </c>
      <c r="EG67" s="154">
        <v>93.42</v>
      </c>
      <c r="EH67" s="107">
        <v>4.1420118343195274</v>
      </c>
      <c r="EI67" s="148">
        <v>10.650887573964498</v>
      </c>
      <c r="EJ67" s="56" t="s">
        <v>1070</v>
      </c>
      <c r="EK67" s="56" t="s">
        <v>1071</v>
      </c>
      <c r="EL67" s="154">
        <v>92.2</v>
      </c>
      <c r="EM67" s="154">
        <v>48.47</v>
      </c>
      <c r="EN67" s="147">
        <v>0.75757575757575757</v>
      </c>
      <c r="EO67" s="148">
        <v>7.5757575757575761</v>
      </c>
      <c r="EP67" s="56">
        <v>0</v>
      </c>
      <c r="EQ67" s="56">
        <v>0</v>
      </c>
      <c r="ER67" s="56">
        <v>0</v>
      </c>
      <c r="ES67" s="56">
        <v>0</v>
      </c>
      <c r="ET67" s="103">
        <v>143.06151645207439</v>
      </c>
      <c r="EU67" s="132">
        <v>1</v>
      </c>
      <c r="EV67" s="56">
        <v>0</v>
      </c>
      <c r="EW67" s="56">
        <v>0</v>
      </c>
      <c r="EX67" s="56">
        <v>0</v>
      </c>
      <c r="EY67" s="62">
        <v>115.01597444089457</v>
      </c>
      <c r="EZ67" s="72">
        <v>36</v>
      </c>
      <c r="FA67" s="62">
        <v>80.15267175572518</v>
      </c>
      <c r="FB67" s="61">
        <v>21</v>
      </c>
      <c r="FC67" s="149">
        <v>231.83925811437402</v>
      </c>
      <c r="FD67" s="156">
        <v>3</v>
      </c>
      <c r="FE67" s="149">
        <v>0</v>
      </c>
      <c r="FF67" s="156">
        <v>0</v>
      </c>
      <c r="FG67" s="150">
        <v>77.279752704791349</v>
      </c>
      <c r="FH67" s="157">
        <v>1</v>
      </c>
      <c r="FI67" s="149">
        <v>77.279752704791349</v>
      </c>
      <c r="FJ67" s="156">
        <v>1</v>
      </c>
      <c r="FK67" s="149">
        <v>386.39876352395675</v>
      </c>
      <c r="FL67" s="156">
        <v>5</v>
      </c>
      <c r="FM67" s="56">
        <v>0</v>
      </c>
      <c r="FN67" s="56">
        <v>0</v>
      </c>
      <c r="FO67" s="150">
        <v>231.83925811437402</v>
      </c>
      <c r="FP67" s="155">
        <v>3</v>
      </c>
      <c r="FQ67" s="56">
        <v>0</v>
      </c>
      <c r="FR67" s="56">
        <v>0</v>
      </c>
      <c r="FS67" s="60">
        <v>3.7111047673422779</v>
      </c>
      <c r="FT67" s="61">
        <v>13</v>
      </c>
      <c r="FU67" s="60">
        <v>3.66412213740458</v>
      </c>
      <c r="FV67" s="61">
        <v>12</v>
      </c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  <c r="NR67" s="71"/>
      <c r="NS67" s="71"/>
      <c r="NT67" s="71"/>
      <c r="NU67" s="71"/>
      <c r="NV67" s="71"/>
      <c r="NW67" s="71"/>
      <c r="NX67" s="71"/>
      <c r="NY67" s="71"/>
      <c r="NZ67" s="71"/>
      <c r="OA67" s="71"/>
      <c r="OB67" s="71"/>
      <c r="OC67" s="71"/>
      <c r="OD67" s="71"/>
      <c r="OE67" s="71"/>
      <c r="OF67" s="71"/>
      <c r="OG67" s="71"/>
      <c r="OH67" s="71"/>
      <c r="OI67" s="71"/>
      <c r="OJ67" s="71"/>
      <c r="OK67" s="71"/>
      <c r="OL67" s="71"/>
      <c r="OM67" s="71"/>
      <c r="ON67" s="71"/>
      <c r="OO67" s="71"/>
      <c r="OP67" s="71"/>
      <c r="OQ67" s="71"/>
      <c r="OR67" s="4"/>
      <c r="OS67" s="4"/>
      <c r="OT67" s="4"/>
    </row>
    <row r="68" spans="1:410">
      <c r="A68" s="96" t="s">
        <v>1072</v>
      </c>
      <c r="B68" s="56" t="s">
        <v>1073</v>
      </c>
      <c r="C68" s="96" t="s">
        <v>427</v>
      </c>
      <c r="D68" s="74">
        <v>6</v>
      </c>
      <c r="E68" s="67">
        <v>2015</v>
      </c>
      <c r="F68" s="106">
        <v>77.3422363743245</v>
      </c>
      <c r="G68" s="141">
        <v>19119</v>
      </c>
      <c r="H68" s="67">
        <v>10726</v>
      </c>
      <c r="I68" s="67">
        <v>8393</v>
      </c>
      <c r="J68" s="106">
        <v>50.66</v>
      </c>
      <c r="K68" s="67">
        <v>9685</v>
      </c>
      <c r="L68" s="56">
        <v>47.54</v>
      </c>
      <c r="M68" s="78">
        <v>9090</v>
      </c>
      <c r="N68" s="67">
        <v>1842</v>
      </c>
      <c r="O68" s="67">
        <v>940</v>
      </c>
      <c r="P68" s="67">
        <v>902</v>
      </c>
      <c r="Q68" s="78">
        <v>2198</v>
      </c>
      <c r="R68" s="78">
        <v>1074</v>
      </c>
      <c r="S68" s="78">
        <v>1124</v>
      </c>
      <c r="T68" s="67">
        <v>1787</v>
      </c>
      <c r="U68" s="67">
        <v>924</v>
      </c>
      <c r="V68" s="67">
        <v>863</v>
      </c>
      <c r="W68" s="78">
        <v>2020</v>
      </c>
      <c r="X68" s="78">
        <v>1003</v>
      </c>
      <c r="Y68" s="78">
        <v>1017</v>
      </c>
      <c r="Z68" s="67">
        <v>1816</v>
      </c>
      <c r="AA68" s="67">
        <v>937</v>
      </c>
      <c r="AB68" s="67">
        <v>879</v>
      </c>
      <c r="AC68" s="78">
        <v>1743</v>
      </c>
      <c r="AD68" s="78">
        <v>860</v>
      </c>
      <c r="AE68" s="78">
        <v>883</v>
      </c>
      <c r="AF68" s="67">
        <v>1745</v>
      </c>
      <c r="AG68" s="67">
        <v>908</v>
      </c>
      <c r="AH68" s="67">
        <v>837</v>
      </c>
      <c r="AI68" s="78">
        <v>2454</v>
      </c>
      <c r="AJ68" s="78">
        <v>1223</v>
      </c>
      <c r="AK68" s="78">
        <v>1231</v>
      </c>
      <c r="AL68" s="67">
        <v>1840</v>
      </c>
      <c r="AM68" s="67">
        <v>959</v>
      </c>
      <c r="AN68" s="67">
        <v>881</v>
      </c>
      <c r="AO68" s="67">
        <v>1697</v>
      </c>
      <c r="AP68" s="67">
        <v>881</v>
      </c>
      <c r="AQ68" s="67">
        <v>816</v>
      </c>
      <c r="AR68" s="56" t="s">
        <v>428</v>
      </c>
      <c r="AS68" s="56"/>
      <c r="AT68" s="56" t="s">
        <v>428</v>
      </c>
      <c r="AU68" s="144">
        <v>609</v>
      </c>
      <c r="AV68" s="144">
        <v>7</v>
      </c>
      <c r="AW68" s="144">
        <v>206</v>
      </c>
      <c r="AX68" s="59">
        <v>4.3</v>
      </c>
      <c r="AY68" s="59">
        <v>1</v>
      </c>
      <c r="AZ68" s="60">
        <v>0</v>
      </c>
      <c r="BA68" s="61">
        <v>0</v>
      </c>
      <c r="BB68" s="62">
        <v>0</v>
      </c>
      <c r="BC68" s="63">
        <v>0</v>
      </c>
      <c r="BD68" s="68">
        <v>0</v>
      </c>
      <c r="BE68" s="69">
        <v>0</v>
      </c>
      <c r="BF68" s="60">
        <v>19.402985074626866</v>
      </c>
      <c r="BG68" s="61">
        <v>13</v>
      </c>
      <c r="BH68" s="60">
        <v>16.239316239316238</v>
      </c>
      <c r="BI68" s="61">
        <v>38</v>
      </c>
      <c r="BJ68" s="64">
        <v>0</v>
      </c>
      <c r="BK68" s="65">
        <v>0</v>
      </c>
      <c r="BL68" s="62">
        <v>0</v>
      </c>
      <c r="BM68" s="65">
        <v>0</v>
      </c>
      <c r="BN68" s="56">
        <v>0</v>
      </c>
      <c r="BO68" s="56">
        <v>0</v>
      </c>
      <c r="BP68" s="156">
        <v>0</v>
      </c>
      <c r="BQ68" s="56">
        <v>0</v>
      </c>
      <c r="BR68" s="56">
        <v>0</v>
      </c>
      <c r="BS68" s="56">
        <v>0</v>
      </c>
      <c r="BT68" s="56">
        <v>0</v>
      </c>
      <c r="BU68" s="56">
        <v>0</v>
      </c>
      <c r="BV68" s="62" t="s">
        <v>467</v>
      </c>
      <c r="BW68" s="56" t="s">
        <v>867</v>
      </c>
      <c r="BX68" s="56" t="s">
        <v>604</v>
      </c>
      <c r="BY68" s="56" t="s">
        <v>867</v>
      </c>
      <c r="BZ68" s="56" t="s">
        <v>1074</v>
      </c>
      <c r="CA68" s="56" t="s">
        <v>702</v>
      </c>
      <c r="CB68" s="56" t="s">
        <v>1074</v>
      </c>
      <c r="CC68" s="145">
        <v>75.84</v>
      </c>
      <c r="CD68" s="145">
        <v>63.2</v>
      </c>
      <c r="CE68" s="147">
        <v>3.3333333333333335</v>
      </c>
      <c r="CF68" s="153" t="s">
        <v>817</v>
      </c>
      <c r="CG68" s="153" t="s">
        <v>1075</v>
      </c>
      <c r="CH68" s="56">
        <v>0</v>
      </c>
      <c r="CI68" s="56">
        <v>0</v>
      </c>
      <c r="CJ68" s="60">
        <v>1.1191941801902632</v>
      </c>
      <c r="CK68" s="61">
        <v>2</v>
      </c>
      <c r="CL68" s="56">
        <v>0</v>
      </c>
      <c r="CM68" s="56">
        <v>0</v>
      </c>
      <c r="CN68" s="149">
        <v>109.89010989010988</v>
      </c>
      <c r="CO68" s="156">
        <v>2</v>
      </c>
      <c r="CP68" s="56">
        <v>0</v>
      </c>
      <c r="CQ68" s="56">
        <v>0</v>
      </c>
      <c r="CR68" s="56">
        <v>0</v>
      </c>
      <c r="CS68" s="56">
        <v>0</v>
      </c>
      <c r="CT68" s="56">
        <v>0</v>
      </c>
      <c r="CU68" s="56">
        <v>0</v>
      </c>
      <c r="CV68" s="56">
        <v>0</v>
      </c>
      <c r="CW68" s="56">
        <v>0</v>
      </c>
      <c r="CX68" s="56">
        <v>0</v>
      </c>
      <c r="CY68" s="56">
        <v>0</v>
      </c>
      <c r="CZ68" s="56">
        <v>0</v>
      </c>
      <c r="DA68" s="56">
        <v>0</v>
      </c>
      <c r="DB68" s="60">
        <v>1.589825119236884</v>
      </c>
      <c r="DC68" s="61">
        <v>1</v>
      </c>
      <c r="DD68" s="145">
        <v>118.81</v>
      </c>
      <c r="DE68" s="145">
        <v>97.65</v>
      </c>
      <c r="DF68" s="147">
        <v>1.7709563164108619</v>
      </c>
      <c r="DG68" s="148">
        <v>7.7922077922077921</v>
      </c>
      <c r="DH68" s="149">
        <v>92.678405931417984</v>
      </c>
      <c r="DI68" s="56">
        <v>2</v>
      </c>
      <c r="DJ68" s="149">
        <v>92.678405931417984</v>
      </c>
      <c r="DK68" s="158">
        <v>2</v>
      </c>
      <c r="DL68" s="149">
        <v>46.339202965708992</v>
      </c>
      <c r="DM68" s="156">
        <v>1</v>
      </c>
      <c r="DN68" s="150">
        <v>46.926325668700137</v>
      </c>
      <c r="DO68" s="56">
        <v>1</v>
      </c>
      <c r="DP68" s="149">
        <v>0</v>
      </c>
      <c r="DQ68" s="156">
        <v>0</v>
      </c>
      <c r="DR68" s="56">
        <v>0</v>
      </c>
      <c r="DS68" s="56">
        <v>0</v>
      </c>
      <c r="DT68" s="56">
        <v>0</v>
      </c>
      <c r="DU68" s="56">
        <v>0</v>
      </c>
      <c r="DV68" s="156">
        <v>0</v>
      </c>
      <c r="DW68" s="56">
        <v>0</v>
      </c>
      <c r="DX68" s="56">
        <v>0</v>
      </c>
      <c r="DY68" s="56">
        <v>0</v>
      </c>
      <c r="DZ68" s="62">
        <v>2.2753128555176336</v>
      </c>
      <c r="EA68" s="63">
        <v>2</v>
      </c>
      <c r="EB68" s="62">
        <v>80.047789725209086</v>
      </c>
      <c r="EC68" s="63">
        <v>67</v>
      </c>
      <c r="ED68" s="60">
        <v>0</v>
      </c>
      <c r="EE68" s="61">
        <v>0</v>
      </c>
      <c r="EF68" s="143">
        <v>106.45</v>
      </c>
      <c r="EG68" s="143">
        <v>82.89</v>
      </c>
      <c r="EH68" s="107">
        <v>1.6962220508866617</v>
      </c>
      <c r="EI68" s="148">
        <v>6.7077872012336153</v>
      </c>
      <c r="EJ68" s="56" t="s">
        <v>961</v>
      </c>
      <c r="EK68" s="56" t="s">
        <v>892</v>
      </c>
      <c r="EL68" s="143">
        <v>78.650000000000006</v>
      </c>
      <c r="EM68" s="143">
        <v>57.74</v>
      </c>
      <c r="EN68" s="147">
        <v>0.85836909871244638</v>
      </c>
      <c r="EO68" s="148">
        <v>1.7167381974248928</v>
      </c>
      <c r="EP68" s="150">
        <v>46.926325668700137</v>
      </c>
      <c r="EQ68" s="56">
        <v>1</v>
      </c>
      <c r="ER68" s="56">
        <v>281.5</v>
      </c>
      <c r="ES68" s="156">
        <v>6</v>
      </c>
      <c r="ET68" s="103">
        <v>234.63162834350069</v>
      </c>
      <c r="EU68" s="132">
        <v>5</v>
      </c>
      <c r="EV68" s="150">
        <v>46.926325668700137</v>
      </c>
      <c r="EW68" s="56">
        <v>1</v>
      </c>
      <c r="EX68" s="56">
        <v>0</v>
      </c>
      <c r="EY68" s="62">
        <v>86.265607264472195</v>
      </c>
      <c r="EZ68" s="61">
        <v>76</v>
      </c>
      <c r="FA68" s="62">
        <v>62.5</v>
      </c>
      <c r="FB68" s="61">
        <v>51</v>
      </c>
      <c r="FC68" s="149">
        <v>25.529742149604292</v>
      </c>
      <c r="FD68" s="156">
        <v>1</v>
      </c>
      <c r="FE68" s="149">
        <v>51.059484299208584</v>
      </c>
      <c r="FF68" s="156">
        <v>2</v>
      </c>
      <c r="FG68" s="56">
        <v>0</v>
      </c>
      <c r="FH68" s="56">
        <v>0</v>
      </c>
      <c r="FI68" s="149">
        <v>25.529742149604292</v>
      </c>
      <c r="FJ68" s="156">
        <v>1</v>
      </c>
      <c r="FK68" s="149">
        <v>102.11896859841717</v>
      </c>
      <c r="FL68" s="156">
        <v>4</v>
      </c>
      <c r="FM68" s="149">
        <v>76.589226448812866</v>
      </c>
      <c r="FN68" s="156">
        <v>3</v>
      </c>
      <c r="FO68" s="150">
        <v>587.18406944089861</v>
      </c>
      <c r="FP68" s="155">
        <v>23</v>
      </c>
      <c r="FQ68" s="150">
        <v>25.529742149604292</v>
      </c>
      <c r="FR68" s="56">
        <v>1</v>
      </c>
      <c r="FS68" s="60">
        <v>5.4054054054054053</v>
      </c>
      <c r="FT68" s="61">
        <v>3</v>
      </c>
      <c r="FU68" s="60">
        <v>0</v>
      </c>
      <c r="FV68" s="61">
        <v>0</v>
      </c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71"/>
      <c r="NS68" s="71"/>
      <c r="NT68" s="71"/>
      <c r="NU68" s="71"/>
      <c r="NV68" s="71"/>
      <c r="NW68" s="71"/>
      <c r="NX68" s="71"/>
      <c r="NY68" s="71"/>
      <c r="NZ68" s="71"/>
      <c r="OA68" s="71"/>
      <c r="OB68" s="71"/>
      <c r="OC68" s="71"/>
      <c r="OD68" s="71"/>
      <c r="OE68" s="71"/>
      <c r="OF68" s="71"/>
      <c r="OG68" s="71"/>
      <c r="OH68" s="71"/>
      <c r="OI68" s="71"/>
      <c r="OJ68" s="71"/>
      <c r="OK68" s="71"/>
      <c r="OL68" s="71"/>
      <c r="OM68" s="71"/>
      <c r="ON68" s="71"/>
      <c r="OO68" s="71"/>
      <c r="OP68" s="71"/>
      <c r="OQ68" s="71"/>
      <c r="OR68" s="4"/>
      <c r="OS68" s="4"/>
      <c r="OT68" s="4"/>
    </row>
    <row r="69" spans="1:410">
      <c r="A69" s="96" t="s">
        <v>1076</v>
      </c>
      <c r="B69" s="56" t="s">
        <v>1077</v>
      </c>
      <c r="C69" s="96" t="s">
        <v>441</v>
      </c>
      <c r="D69" s="74">
        <v>6</v>
      </c>
      <c r="E69" s="67">
        <v>2015</v>
      </c>
      <c r="F69" s="106">
        <v>65.930079184926726</v>
      </c>
      <c r="G69" s="141">
        <v>9535</v>
      </c>
      <c r="H69" s="67">
        <v>1761</v>
      </c>
      <c r="I69" s="67">
        <v>7774</v>
      </c>
      <c r="J69" s="106">
        <v>13.21</v>
      </c>
      <c r="K69" s="67">
        <v>1260</v>
      </c>
      <c r="L69" s="56">
        <v>76.52</v>
      </c>
      <c r="M69" s="78">
        <v>7296</v>
      </c>
      <c r="N69" s="67">
        <v>800</v>
      </c>
      <c r="O69" s="67">
        <v>410</v>
      </c>
      <c r="P69" s="67">
        <v>390</v>
      </c>
      <c r="Q69" s="78">
        <v>959</v>
      </c>
      <c r="R69" s="78">
        <v>465</v>
      </c>
      <c r="S69" s="78">
        <v>494</v>
      </c>
      <c r="T69" s="67">
        <v>773</v>
      </c>
      <c r="U69" s="67">
        <v>410</v>
      </c>
      <c r="V69" s="67">
        <v>363</v>
      </c>
      <c r="W69" s="78">
        <v>1609</v>
      </c>
      <c r="X69" s="78">
        <v>807</v>
      </c>
      <c r="Y69" s="78">
        <v>802</v>
      </c>
      <c r="Z69" s="67">
        <v>769</v>
      </c>
      <c r="AA69" s="67">
        <v>408</v>
      </c>
      <c r="AB69" s="67">
        <v>361</v>
      </c>
      <c r="AC69" s="78">
        <v>1379</v>
      </c>
      <c r="AD69" s="78">
        <v>684</v>
      </c>
      <c r="AE69" s="78">
        <v>695</v>
      </c>
      <c r="AF69" s="67">
        <v>996</v>
      </c>
      <c r="AG69" s="67">
        <v>542</v>
      </c>
      <c r="AH69" s="67">
        <v>454</v>
      </c>
      <c r="AI69" s="78">
        <v>2033</v>
      </c>
      <c r="AJ69" s="78">
        <v>1060</v>
      </c>
      <c r="AK69" s="78">
        <v>973</v>
      </c>
      <c r="AL69" s="67">
        <v>964</v>
      </c>
      <c r="AM69" s="67">
        <v>527</v>
      </c>
      <c r="AN69" s="67">
        <v>437</v>
      </c>
      <c r="AO69" s="67">
        <v>954</v>
      </c>
      <c r="AP69" s="67">
        <v>532</v>
      </c>
      <c r="AQ69" s="67">
        <v>422</v>
      </c>
      <c r="AR69" s="56" t="s">
        <v>428</v>
      </c>
      <c r="AS69" s="56"/>
      <c r="AT69" s="56" t="s">
        <v>428</v>
      </c>
      <c r="AU69" s="151">
        <v>405</v>
      </c>
      <c r="AV69" s="151">
        <v>0</v>
      </c>
      <c r="AW69" s="151">
        <v>54</v>
      </c>
      <c r="AX69" s="59">
        <v>0</v>
      </c>
      <c r="AY69" s="59">
        <v>0</v>
      </c>
      <c r="AZ69" s="60">
        <v>0.70621468926553677</v>
      </c>
      <c r="BA69" s="61">
        <v>2</v>
      </c>
      <c r="BB69" s="62">
        <v>0</v>
      </c>
      <c r="BC69" s="63">
        <v>0</v>
      </c>
      <c r="BD69" s="68">
        <v>0</v>
      </c>
      <c r="BE69" s="69">
        <v>0</v>
      </c>
      <c r="BF69" s="60">
        <v>11.111111111111111</v>
      </c>
      <c r="BG69" s="61">
        <v>20</v>
      </c>
      <c r="BH69" s="60">
        <v>6.4516129032258061</v>
      </c>
      <c r="BI69" s="61">
        <v>6</v>
      </c>
      <c r="BJ69" s="64">
        <v>0</v>
      </c>
      <c r="BK69" s="65">
        <v>0</v>
      </c>
      <c r="BL69" s="62">
        <v>0</v>
      </c>
      <c r="BM69" s="65">
        <v>0</v>
      </c>
      <c r="BN69" s="56">
        <v>0</v>
      </c>
      <c r="BO69" s="56">
        <v>0</v>
      </c>
      <c r="BP69" s="1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62" t="s">
        <v>1078</v>
      </c>
      <c r="BW69" s="56" t="s">
        <v>554</v>
      </c>
      <c r="BX69" s="56" t="s">
        <v>538</v>
      </c>
      <c r="BY69" s="56" t="s">
        <v>554</v>
      </c>
      <c r="BZ69" s="56" t="s">
        <v>1079</v>
      </c>
      <c r="CA69" s="56" t="s">
        <v>1080</v>
      </c>
      <c r="CB69" s="56" t="s">
        <v>712</v>
      </c>
      <c r="CC69" s="152">
        <v>84.28</v>
      </c>
      <c r="CD69" s="152">
        <v>62.89</v>
      </c>
      <c r="CE69" s="147">
        <v>16.666666666666664</v>
      </c>
      <c r="CF69" s="146" t="s">
        <v>557</v>
      </c>
      <c r="CG69" s="146" t="s">
        <v>1081</v>
      </c>
      <c r="CH69" s="56">
        <v>0</v>
      </c>
      <c r="CI69" s="56">
        <v>0</v>
      </c>
      <c r="CJ69" s="60">
        <v>0</v>
      </c>
      <c r="CK69" s="61">
        <v>0</v>
      </c>
      <c r="CL69" s="56">
        <v>0</v>
      </c>
      <c r="CM69" s="56">
        <v>0</v>
      </c>
      <c r="CN69" s="149">
        <v>125.31328320802004</v>
      </c>
      <c r="CO69" s="156">
        <v>1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60">
        <v>0.41928721174004191</v>
      </c>
      <c r="DC69" s="61">
        <v>1</v>
      </c>
      <c r="DD69" s="152">
        <v>139.5</v>
      </c>
      <c r="DE69" s="152">
        <v>111.54</v>
      </c>
      <c r="DF69" s="147">
        <v>1.4492753623188406</v>
      </c>
      <c r="DG69" s="148">
        <v>5.9006211180124222</v>
      </c>
      <c r="DH69" s="56">
        <v>0</v>
      </c>
      <c r="DI69" s="56">
        <v>0</v>
      </c>
      <c r="DJ69" s="149">
        <v>550.66079295154191</v>
      </c>
      <c r="DK69" s="158">
        <v>5</v>
      </c>
      <c r="DL69" s="149">
        <v>0</v>
      </c>
      <c r="DM69" s="156">
        <v>0</v>
      </c>
      <c r="DN69" s="56">
        <v>0</v>
      </c>
      <c r="DO69" s="56">
        <v>0</v>
      </c>
      <c r="DP69" s="149">
        <v>0</v>
      </c>
      <c r="DQ69" s="156">
        <v>0</v>
      </c>
      <c r="DR69" s="56">
        <v>0</v>
      </c>
      <c r="DS69" s="56">
        <v>0</v>
      </c>
      <c r="DT69" s="56">
        <v>0</v>
      </c>
      <c r="DU69" s="56">
        <v>0</v>
      </c>
      <c r="DV69" s="156">
        <v>0</v>
      </c>
      <c r="DW69" s="56">
        <v>0</v>
      </c>
      <c r="DX69" s="56">
        <v>0</v>
      </c>
      <c r="DY69" s="56">
        <v>0</v>
      </c>
      <c r="DZ69" s="62">
        <v>2.770083102493075</v>
      </c>
      <c r="EA69" s="63">
        <v>1</v>
      </c>
      <c r="EB69" s="62">
        <v>46.255506607929512</v>
      </c>
      <c r="EC69" s="63">
        <v>21</v>
      </c>
      <c r="ED69" s="60">
        <v>2.523128679562658</v>
      </c>
      <c r="EE69" s="61">
        <v>6</v>
      </c>
      <c r="EF69" s="154">
        <v>128.99</v>
      </c>
      <c r="EG69" s="154">
        <v>84.37</v>
      </c>
      <c r="EH69" s="107">
        <v>3.0769230769230771</v>
      </c>
      <c r="EI69" s="148">
        <v>1.5384615384615385</v>
      </c>
      <c r="EJ69" s="56" t="s">
        <v>1082</v>
      </c>
      <c r="EK69" s="56" t="s">
        <v>1083</v>
      </c>
      <c r="EL69" s="154">
        <v>82.15</v>
      </c>
      <c r="EM69" s="154">
        <v>41.21</v>
      </c>
      <c r="EN69" s="147">
        <v>0.52356020942408377</v>
      </c>
      <c r="EO69" s="148">
        <v>0.52356020942408377</v>
      </c>
      <c r="EP69" s="56">
        <v>0</v>
      </c>
      <c r="EQ69" s="56">
        <v>0</v>
      </c>
      <c r="ER69" s="149">
        <v>94.161958568738228</v>
      </c>
      <c r="ES69" s="156">
        <v>1</v>
      </c>
      <c r="ET69" s="103">
        <v>94.161958568738228</v>
      </c>
      <c r="EU69" s="132">
        <v>1</v>
      </c>
      <c r="EV69" s="56">
        <v>0</v>
      </c>
      <c r="EW69" s="56">
        <v>0</v>
      </c>
      <c r="EX69" s="56">
        <v>0</v>
      </c>
      <c r="EY69" s="62">
        <v>73.226544622425635</v>
      </c>
      <c r="EZ69" s="61">
        <v>32</v>
      </c>
      <c r="FA69" s="62">
        <v>37.914691943127963</v>
      </c>
      <c r="FB69" s="61">
        <v>16</v>
      </c>
      <c r="FC69" s="149">
        <v>0</v>
      </c>
      <c r="FD69" s="156">
        <v>0</v>
      </c>
      <c r="FE69" s="149">
        <v>0</v>
      </c>
      <c r="FF69" s="156">
        <v>0</v>
      </c>
      <c r="FG69" s="150">
        <v>46.339202965708992</v>
      </c>
      <c r="FH69" s="157">
        <v>1</v>
      </c>
      <c r="FI69" s="149">
        <v>0</v>
      </c>
      <c r="FJ69" s="156">
        <v>0</v>
      </c>
      <c r="FK69" s="149">
        <v>46.339202965708992</v>
      </c>
      <c r="FL69" s="156">
        <v>1</v>
      </c>
      <c r="FM69" s="56">
        <v>0</v>
      </c>
      <c r="FN69" s="56">
        <v>0</v>
      </c>
      <c r="FO69" s="150">
        <v>0</v>
      </c>
      <c r="FP69" s="56">
        <v>0</v>
      </c>
      <c r="FQ69" s="56">
        <v>0</v>
      </c>
      <c r="FR69" s="56">
        <v>0</v>
      </c>
      <c r="FS69" s="60">
        <v>0.85543199315654406</v>
      </c>
      <c r="FT69" s="61">
        <v>2</v>
      </c>
      <c r="FU69" s="60">
        <v>1.098901098901099</v>
      </c>
      <c r="FV69" s="61">
        <v>2</v>
      </c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  <c r="NR69" s="71"/>
      <c r="NS69" s="71"/>
      <c r="NT69" s="71"/>
      <c r="NU69" s="71"/>
      <c r="NV69" s="71"/>
      <c r="NW69" s="71"/>
      <c r="NX69" s="71"/>
      <c r="NY69" s="71"/>
      <c r="NZ69" s="71"/>
      <c r="OA69" s="71"/>
      <c r="OB69" s="71"/>
      <c r="OC69" s="71"/>
      <c r="OD69" s="71"/>
      <c r="OE69" s="71"/>
      <c r="OF69" s="71"/>
      <c r="OG69" s="71"/>
      <c r="OH69" s="71"/>
      <c r="OI69" s="71"/>
      <c r="OJ69" s="71"/>
      <c r="OK69" s="71"/>
      <c r="OL69" s="71"/>
      <c r="OM69" s="71"/>
      <c r="ON69" s="71"/>
      <c r="OO69" s="71"/>
      <c r="OP69" s="71"/>
      <c r="OQ69" s="71"/>
      <c r="OR69" s="4"/>
      <c r="OS69" s="4"/>
      <c r="OT69" s="4"/>
    </row>
    <row r="70" spans="1:410">
      <c r="A70" s="96" t="s">
        <v>1084</v>
      </c>
      <c r="B70" s="56" t="s">
        <v>1085</v>
      </c>
      <c r="C70" s="96" t="s">
        <v>730</v>
      </c>
      <c r="D70" s="74">
        <v>6</v>
      </c>
      <c r="E70" s="67">
        <v>2015</v>
      </c>
      <c r="F70" s="106">
        <v>76.209472896461875</v>
      </c>
      <c r="G70" s="141">
        <v>6855</v>
      </c>
      <c r="H70" s="67">
        <v>2857</v>
      </c>
      <c r="I70" s="67">
        <v>3998</v>
      </c>
      <c r="J70" s="106">
        <v>9.4726878720701411</v>
      </c>
      <c r="K70" s="67">
        <v>3803</v>
      </c>
      <c r="L70" s="107">
        <v>88.460977388767333</v>
      </c>
      <c r="M70" s="78">
        <v>6064</v>
      </c>
      <c r="N70" s="67">
        <v>608</v>
      </c>
      <c r="O70" s="67">
        <v>306</v>
      </c>
      <c r="P70" s="67">
        <v>302</v>
      </c>
      <c r="Q70" s="78">
        <v>722</v>
      </c>
      <c r="R70" s="78">
        <v>359</v>
      </c>
      <c r="S70" s="78">
        <v>363</v>
      </c>
      <c r="T70" s="67">
        <v>569</v>
      </c>
      <c r="U70" s="67">
        <v>289</v>
      </c>
      <c r="V70" s="67">
        <v>280</v>
      </c>
      <c r="W70" s="78">
        <v>1347</v>
      </c>
      <c r="X70" s="78">
        <v>666</v>
      </c>
      <c r="Y70" s="78">
        <v>681</v>
      </c>
      <c r="Z70" s="67">
        <v>571</v>
      </c>
      <c r="AA70" s="67">
        <v>293</v>
      </c>
      <c r="AB70" s="67">
        <v>278</v>
      </c>
      <c r="AC70" s="78">
        <v>1186</v>
      </c>
      <c r="AD70" s="78">
        <v>595</v>
      </c>
      <c r="AE70" s="78">
        <v>591</v>
      </c>
      <c r="AF70" s="67">
        <v>598</v>
      </c>
      <c r="AG70" s="67">
        <v>311</v>
      </c>
      <c r="AH70" s="67">
        <v>287</v>
      </c>
      <c r="AI70" s="78">
        <v>1574</v>
      </c>
      <c r="AJ70" s="78">
        <v>801</v>
      </c>
      <c r="AK70" s="78">
        <v>773</v>
      </c>
      <c r="AL70" s="67">
        <v>592</v>
      </c>
      <c r="AM70" s="67">
        <v>312</v>
      </c>
      <c r="AN70" s="67">
        <v>280</v>
      </c>
      <c r="AO70" s="67">
        <v>533</v>
      </c>
      <c r="AP70" s="67">
        <v>286</v>
      </c>
      <c r="AQ70" s="67">
        <v>247</v>
      </c>
      <c r="AR70" s="56" t="s">
        <v>428</v>
      </c>
      <c r="AS70" s="56"/>
      <c r="AT70" s="56" t="s">
        <v>428</v>
      </c>
      <c r="AU70" s="144">
        <v>160</v>
      </c>
      <c r="AV70" s="144">
        <v>0</v>
      </c>
      <c r="AW70" s="144">
        <v>59</v>
      </c>
      <c r="AX70" s="59">
        <v>0</v>
      </c>
      <c r="AY70" s="59">
        <v>0</v>
      </c>
      <c r="AZ70" s="60">
        <v>0.80840743734842357</v>
      </c>
      <c r="BA70" s="61">
        <v>4</v>
      </c>
      <c r="BB70" s="62">
        <v>0</v>
      </c>
      <c r="BC70" s="63">
        <v>0</v>
      </c>
      <c r="BD70" s="68">
        <v>0</v>
      </c>
      <c r="BE70" s="69">
        <v>0</v>
      </c>
      <c r="BF70" s="60">
        <v>6.0869565217391308</v>
      </c>
      <c r="BG70" s="61">
        <v>42</v>
      </c>
      <c r="BH70" s="60">
        <v>12.871287128712872</v>
      </c>
      <c r="BI70" s="61">
        <v>13</v>
      </c>
      <c r="BJ70" s="64">
        <v>0</v>
      </c>
      <c r="BK70" s="65">
        <v>0</v>
      </c>
      <c r="BL70" s="62">
        <v>0</v>
      </c>
      <c r="BM70" s="65">
        <v>0</v>
      </c>
      <c r="BN70" s="56">
        <v>0</v>
      </c>
      <c r="BO70" s="56">
        <v>0</v>
      </c>
      <c r="BP70" s="1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70" t="s">
        <v>1086</v>
      </c>
      <c r="BW70" s="56" t="s">
        <v>1087</v>
      </c>
      <c r="BX70" s="56" t="s">
        <v>1088</v>
      </c>
      <c r="BY70" s="56" t="s">
        <v>1087</v>
      </c>
      <c r="BZ70" s="76" t="s">
        <v>1089</v>
      </c>
      <c r="CA70" s="56" t="s">
        <v>625</v>
      </c>
      <c r="CB70" s="56" t="s">
        <v>1090</v>
      </c>
      <c r="CC70" s="145">
        <v>108.76</v>
      </c>
      <c r="CD70" s="145">
        <v>92.98</v>
      </c>
      <c r="CE70" s="147">
        <v>6.25</v>
      </c>
      <c r="CF70" s="153" t="s">
        <v>1091</v>
      </c>
      <c r="CG70" s="153" t="s">
        <v>1092</v>
      </c>
      <c r="CH70" s="56">
        <v>0</v>
      </c>
      <c r="CI70" s="56">
        <v>0</v>
      </c>
      <c r="CJ70" s="60">
        <v>1.7574692442882249</v>
      </c>
      <c r="CK70" s="61">
        <v>1</v>
      </c>
      <c r="CL70" s="56">
        <v>0</v>
      </c>
      <c r="CM70" s="56">
        <v>0</v>
      </c>
      <c r="CN70" s="149">
        <v>0</v>
      </c>
      <c r="CO70" s="156">
        <v>0</v>
      </c>
      <c r="CP70" s="56">
        <v>0</v>
      </c>
      <c r="CQ70" s="56">
        <v>0</v>
      </c>
      <c r="CR70" s="56">
        <v>146.62</v>
      </c>
      <c r="CS70" s="56">
        <v>1</v>
      </c>
      <c r="CT70" s="56">
        <v>0</v>
      </c>
      <c r="CU70" s="56">
        <v>0</v>
      </c>
      <c r="CV70" s="56">
        <v>0</v>
      </c>
      <c r="CW70" s="56">
        <v>0</v>
      </c>
      <c r="CX70" s="56">
        <v>0</v>
      </c>
      <c r="CY70" s="56">
        <v>0</v>
      </c>
      <c r="CZ70" s="149">
        <v>146.62756598240469</v>
      </c>
      <c r="DA70" s="56">
        <v>1</v>
      </c>
      <c r="DB70" s="60">
        <v>0</v>
      </c>
      <c r="DC70" s="61">
        <v>0</v>
      </c>
      <c r="DD70" s="145">
        <v>175.4</v>
      </c>
      <c r="DE70" s="145">
        <v>135.5</v>
      </c>
      <c r="DF70" s="147">
        <v>3.6076662908680945</v>
      </c>
      <c r="DG70" s="148">
        <v>9.0191657271702361</v>
      </c>
      <c r="DH70" s="56">
        <v>0</v>
      </c>
      <c r="DI70" s="56">
        <v>0</v>
      </c>
      <c r="DJ70" s="149">
        <v>146.62756598240469</v>
      </c>
      <c r="DK70" s="158">
        <v>1</v>
      </c>
      <c r="DL70" s="149">
        <v>0</v>
      </c>
      <c r="DM70" s="156">
        <v>0</v>
      </c>
      <c r="DN70" s="56">
        <v>0</v>
      </c>
      <c r="DO70" s="56">
        <v>0</v>
      </c>
      <c r="DP70" s="149">
        <v>0</v>
      </c>
      <c r="DQ70" s="156">
        <v>0</v>
      </c>
      <c r="DR70" s="56">
        <v>0</v>
      </c>
      <c r="DS70" s="56">
        <v>0</v>
      </c>
      <c r="DT70" s="56">
        <v>0</v>
      </c>
      <c r="DU70" s="56">
        <v>0</v>
      </c>
      <c r="DV70" s="156">
        <v>0</v>
      </c>
      <c r="DW70" s="56">
        <v>0</v>
      </c>
      <c r="DX70" s="56">
        <v>0</v>
      </c>
      <c r="DY70" s="56">
        <v>0</v>
      </c>
      <c r="DZ70" s="62">
        <v>7.1942446043165473</v>
      </c>
      <c r="EA70" s="63">
        <v>2</v>
      </c>
      <c r="EB70" s="62">
        <v>90.592334494773525</v>
      </c>
      <c r="EC70" s="63">
        <v>26</v>
      </c>
      <c r="ED70" s="60">
        <v>1.0905125408942202</v>
      </c>
      <c r="EE70" s="61">
        <v>5</v>
      </c>
      <c r="EF70" s="143">
        <v>176.37</v>
      </c>
      <c r="EG70" s="143">
        <v>107.87</v>
      </c>
      <c r="EH70" s="107">
        <v>3.2367972742759794</v>
      </c>
      <c r="EI70" s="148">
        <v>8.68824531516184</v>
      </c>
      <c r="EJ70" s="56" t="s">
        <v>1093</v>
      </c>
      <c r="EK70" s="56" t="s">
        <v>571</v>
      </c>
      <c r="EL70" s="143">
        <v>94.06</v>
      </c>
      <c r="EM70" s="143">
        <v>46.18</v>
      </c>
      <c r="EN70" s="147">
        <v>0.54347826086956519</v>
      </c>
      <c r="EO70" s="148">
        <v>1.0869565217391304</v>
      </c>
      <c r="EP70" s="56">
        <v>0</v>
      </c>
      <c r="EQ70" s="56">
        <v>0</v>
      </c>
      <c r="ER70" s="149">
        <v>0</v>
      </c>
      <c r="ES70" s="156">
        <v>0</v>
      </c>
      <c r="ET70" s="103">
        <v>0</v>
      </c>
      <c r="EU70" s="132">
        <v>0</v>
      </c>
      <c r="EV70" s="156">
        <v>0</v>
      </c>
      <c r="EW70" s="156">
        <v>0</v>
      </c>
      <c r="EX70" s="56">
        <v>0</v>
      </c>
      <c r="EY70" s="62">
        <v>125</v>
      </c>
      <c r="EZ70" s="61">
        <v>35</v>
      </c>
      <c r="FA70" s="62">
        <v>105.26315789473684</v>
      </c>
      <c r="FB70" s="61">
        <v>26</v>
      </c>
      <c r="FC70" s="149">
        <v>158.73015873015873</v>
      </c>
      <c r="FD70" s="156">
        <v>2</v>
      </c>
      <c r="FE70" s="149">
        <v>0</v>
      </c>
      <c r="FF70" s="156">
        <v>0</v>
      </c>
      <c r="FG70" s="56">
        <v>0</v>
      </c>
      <c r="FH70" s="56">
        <v>0</v>
      </c>
      <c r="FI70" s="149">
        <v>0</v>
      </c>
      <c r="FJ70" s="156">
        <v>0</v>
      </c>
      <c r="FK70" s="149">
        <v>158.73015873015873</v>
      </c>
      <c r="FL70" s="156">
        <v>2</v>
      </c>
      <c r="FM70" s="56">
        <v>0</v>
      </c>
      <c r="FN70" s="56">
        <v>0</v>
      </c>
      <c r="FO70" s="150">
        <v>396.82539682539681</v>
      </c>
      <c r="FP70" s="155">
        <v>5</v>
      </c>
      <c r="FQ70" s="56">
        <v>0</v>
      </c>
      <c r="FR70" s="56">
        <v>0</v>
      </c>
      <c r="FS70" s="60">
        <v>1.2412081092263136</v>
      </c>
      <c r="FT70" s="61">
        <v>6</v>
      </c>
      <c r="FU70" s="60">
        <v>2.9185460334306184</v>
      </c>
      <c r="FV70" s="61">
        <v>11</v>
      </c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71"/>
      <c r="NS70" s="71"/>
      <c r="NT70" s="71"/>
      <c r="NU70" s="71"/>
      <c r="NV70" s="71"/>
      <c r="NW70" s="71"/>
      <c r="NX70" s="71"/>
      <c r="NY70" s="71"/>
      <c r="NZ70" s="71"/>
      <c r="OA70" s="71"/>
      <c r="OB70" s="71"/>
      <c r="OC70" s="71"/>
      <c r="OD70" s="71"/>
      <c r="OE70" s="71"/>
      <c r="OF70" s="71"/>
      <c r="OG70" s="71"/>
      <c r="OH70" s="71"/>
      <c r="OI70" s="71"/>
      <c r="OJ70" s="71"/>
      <c r="OK70" s="71"/>
      <c r="OL70" s="71"/>
      <c r="OM70" s="71"/>
      <c r="ON70" s="71"/>
      <c r="OO70" s="71"/>
      <c r="OP70" s="71"/>
      <c r="OQ70" s="71"/>
      <c r="OR70" s="4"/>
      <c r="OS70" s="4"/>
      <c r="OT70" s="4"/>
    </row>
    <row r="71" spans="1:410">
      <c r="A71" s="96" t="s">
        <v>1094</v>
      </c>
      <c r="B71" s="56" t="s">
        <v>1095</v>
      </c>
      <c r="C71" s="96" t="s">
        <v>427</v>
      </c>
      <c r="D71" s="74">
        <v>4</v>
      </c>
      <c r="E71" s="67">
        <v>2015</v>
      </c>
      <c r="F71" s="106">
        <v>79.149407105283387</v>
      </c>
      <c r="G71" s="141">
        <v>53374</v>
      </c>
      <c r="H71" s="67">
        <v>41861</v>
      </c>
      <c r="I71" s="67">
        <v>11513</v>
      </c>
      <c r="J71" s="106">
        <v>54.36</v>
      </c>
      <c r="K71" s="67">
        <v>29015</v>
      </c>
      <c r="L71" s="56">
        <v>30.03</v>
      </c>
      <c r="M71" s="78">
        <v>16027</v>
      </c>
      <c r="N71" s="67">
        <v>5316</v>
      </c>
      <c r="O71" s="67">
        <v>2705</v>
      </c>
      <c r="P71" s="67">
        <v>2611</v>
      </c>
      <c r="Q71" s="78">
        <v>6375</v>
      </c>
      <c r="R71" s="78">
        <v>3140</v>
      </c>
      <c r="S71" s="78">
        <v>3235</v>
      </c>
      <c r="T71" s="67">
        <v>5300</v>
      </c>
      <c r="U71" s="67">
        <v>2681</v>
      </c>
      <c r="V71" s="67">
        <v>2619</v>
      </c>
      <c r="W71" s="78">
        <v>5116</v>
      </c>
      <c r="X71" s="78">
        <v>2542</v>
      </c>
      <c r="Y71" s="78">
        <v>2574</v>
      </c>
      <c r="Z71" s="67">
        <v>5248</v>
      </c>
      <c r="AA71" s="67">
        <v>2740</v>
      </c>
      <c r="AB71" s="67">
        <v>2508</v>
      </c>
      <c r="AC71" s="78">
        <v>4763</v>
      </c>
      <c r="AD71" s="78">
        <v>2343</v>
      </c>
      <c r="AE71" s="78">
        <v>2420</v>
      </c>
      <c r="AF71" s="67">
        <v>5011</v>
      </c>
      <c r="AG71" s="67">
        <v>2551</v>
      </c>
      <c r="AH71" s="67">
        <v>2460</v>
      </c>
      <c r="AI71" s="78">
        <v>5995</v>
      </c>
      <c r="AJ71" s="78">
        <v>2934</v>
      </c>
      <c r="AK71" s="78">
        <v>3061</v>
      </c>
      <c r="AL71" s="67">
        <v>5534</v>
      </c>
      <c r="AM71" s="67">
        <v>2812</v>
      </c>
      <c r="AN71" s="67">
        <v>2722</v>
      </c>
      <c r="AO71" s="67">
        <v>4704</v>
      </c>
      <c r="AP71" s="67">
        <v>2452</v>
      </c>
      <c r="AQ71" s="67">
        <v>2252</v>
      </c>
      <c r="AR71" s="56" t="s">
        <v>428</v>
      </c>
      <c r="AS71" s="56"/>
      <c r="AT71" s="56" t="s">
        <v>428</v>
      </c>
      <c r="AU71" s="151">
        <v>1582</v>
      </c>
      <c r="AV71" s="151">
        <v>0</v>
      </c>
      <c r="AW71" s="151">
        <v>164</v>
      </c>
      <c r="AX71" s="59">
        <v>10.9</v>
      </c>
      <c r="AY71" s="59">
        <v>7</v>
      </c>
      <c r="AZ71" s="60">
        <v>1.1554015020219526</v>
      </c>
      <c r="BA71" s="61">
        <v>2</v>
      </c>
      <c r="BB71" s="62">
        <v>0</v>
      </c>
      <c r="BC71" s="63">
        <v>0</v>
      </c>
      <c r="BD71" s="68">
        <v>0</v>
      </c>
      <c r="BE71" s="69">
        <v>0</v>
      </c>
      <c r="BF71" s="60">
        <v>3.3707865168539324</v>
      </c>
      <c r="BG71" s="61">
        <v>6</v>
      </c>
      <c r="BH71" s="60">
        <v>10.903426791277258</v>
      </c>
      <c r="BI71" s="61">
        <v>70</v>
      </c>
      <c r="BJ71" s="64">
        <v>0</v>
      </c>
      <c r="BK71" s="65">
        <v>0</v>
      </c>
      <c r="BL71" s="62">
        <v>0</v>
      </c>
      <c r="BM71" s="65">
        <v>0</v>
      </c>
      <c r="BN71" s="56">
        <v>0</v>
      </c>
      <c r="BO71" s="56">
        <v>0</v>
      </c>
      <c r="BP71" s="156">
        <v>0</v>
      </c>
      <c r="BQ71" s="56">
        <v>0</v>
      </c>
      <c r="BR71" s="56">
        <v>0</v>
      </c>
      <c r="BS71" s="56">
        <v>0</v>
      </c>
      <c r="BT71" s="56">
        <v>0</v>
      </c>
      <c r="BU71" s="56">
        <v>0</v>
      </c>
      <c r="BV71" s="62" t="s">
        <v>467</v>
      </c>
      <c r="BW71" s="56" t="s">
        <v>1096</v>
      </c>
      <c r="BX71" s="56" t="s">
        <v>816</v>
      </c>
      <c r="BY71" s="56" t="s">
        <v>1096</v>
      </c>
      <c r="BZ71" s="56" t="s">
        <v>1096</v>
      </c>
      <c r="CA71" s="56" t="s">
        <v>1097</v>
      </c>
      <c r="CB71" s="56" t="s">
        <v>1096</v>
      </c>
      <c r="CC71" s="152">
        <v>74.59</v>
      </c>
      <c r="CD71" s="152">
        <v>62.89</v>
      </c>
      <c r="CE71" s="147">
        <v>6.2015503875968996</v>
      </c>
      <c r="CF71" s="146" t="s">
        <v>1098</v>
      </c>
      <c r="CG71" s="146" t="s">
        <v>1099</v>
      </c>
      <c r="CH71" s="56">
        <v>0</v>
      </c>
      <c r="CI71" s="56">
        <v>0</v>
      </c>
      <c r="CJ71" s="60">
        <v>0.18867924528301885</v>
      </c>
      <c r="CK71" s="61">
        <v>1</v>
      </c>
      <c r="CL71" s="56">
        <v>0</v>
      </c>
      <c r="CM71" s="56">
        <v>0</v>
      </c>
      <c r="CN71" s="149">
        <v>37.671877943115469</v>
      </c>
      <c r="CO71" s="156">
        <v>2</v>
      </c>
      <c r="CP71" s="56">
        <v>0</v>
      </c>
      <c r="CQ71" s="56">
        <v>0</v>
      </c>
      <c r="CR71" s="56">
        <v>0</v>
      </c>
      <c r="CS71" s="56">
        <v>0</v>
      </c>
      <c r="CT71" s="56">
        <v>0</v>
      </c>
      <c r="CU71" s="56">
        <v>0</v>
      </c>
      <c r="CV71" s="56">
        <v>0</v>
      </c>
      <c r="CW71" s="56">
        <v>0</v>
      </c>
      <c r="CX71" s="56">
        <v>0</v>
      </c>
      <c r="CY71" s="56">
        <v>0</v>
      </c>
      <c r="CZ71" s="56">
        <v>0</v>
      </c>
      <c r="DA71" s="56">
        <v>0</v>
      </c>
      <c r="DB71" s="60">
        <v>0.63451776649746183</v>
      </c>
      <c r="DC71" s="61">
        <v>1</v>
      </c>
      <c r="DD71" s="152">
        <v>100.43</v>
      </c>
      <c r="DE71" s="152">
        <v>83.48</v>
      </c>
      <c r="DF71" s="147">
        <v>2.0009306654257797</v>
      </c>
      <c r="DG71" s="148">
        <v>5.9795253606328522</v>
      </c>
      <c r="DH71" s="56">
        <v>0</v>
      </c>
      <c r="DI71" s="56">
        <v>0</v>
      </c>
      <c r="DJ71" s="149">
        <v>110.02829298962591</v>
      </c>
      <c r="DK71" s="158">
        <v>7</v>
      </c>
      <c r="DL71" s="149">
        <v>0</v>
      </c>
      <c r="DM71" s="156">
        <v>0</v>
      </c>
      <c r="DN71" s="150">
        <v>65.670661631915934</v>
      </c>
      <c r="DO71" s="56">
        <v>4</v>
      </c>
      <c r="DP71" s="149">
        <v>32.835330815957967</v>
      </c>
      <c r="DQ71" s="156">
        <v>2</v>
      </c>
      <c r="DR71" s="56">
        <v>0</v>
      </c>
      <c r="DS71" s="56">
        <v>0</v>
      </c>
      <c r="DT71" s="56">
        <v>16.420000000000002</v>
      </c>
      <c r="DU71" s="56">
        <v>1</v>
      </c>
      <c r="DV71" s="149">
        <v>16.417665407978983</v>
      </c>
      <c r="DW71" s="156">
        <v>1</v>
      </c>
      <c r="DX71" s="56">
        <v>0</v>
      </c>
      <c r="DY71" s="56">
        <v>0</v>
      </c>
      <c r="DZ71" s="62">
        <v>0.39872408293460926</v>
      </c>
      <c r="EA71" s="63">
        <v>1</v>
      </c>
      <c r="EB71" s="62">
        <v>39.430894308943088</v>
      </c>
      <c r="EC71" s="63">
        <v>97</v>
      </c>
      <c r="ED71" s="60">
        <v>0</v>
      </c>
      <c r="EE71" s="61">
        <v>0</v>
      </c>
      <c r="EF71" s="154">
        <v>99.64</v>
      </c>
      <c r="EG71" s="154">
        <v>79.09</v>
      </c>
      <c r="EH71" s="107">
        <v>3.9963942307692304</v>
      </c>
      <c r="EI71" s="148">
        <v>11.868990384615383</v>
      </c>
      <c r="EJ71" s="56" t="s">
        <v>1100</v>
      </c>
      <c r="EK71" s="56" t="s">
        <v>1101</v>
      </c>
      <c r="EL71" s="154">
        <v>92.65</v>
      </c>
      <c r="EM71" s="154">
        <v>55.17</v>
      </c>
      <c r="EN71" s="147">
        <v>1.5636105188343994</v>
      </c>
      <c r="EO71" s="148">
        <v>5.4726368159203984</v>
      </c>
      <c r="EP71" s="150">
        <v>65.670661631915934</v>
      </c>
      <c r="EQ71" s="56">
        <v>4</v>
      </c>
      <c r="ER71" s="149">
        <v>131.34132326383187</v>
      </c>
      <c r="ES71" s="156">
        <v>8</v>
      </c>
      <c r="ET71" s="103">
        <v>131.34132326383187</v>
      </c>
      <c r="EU71" s="132">
        <v>8</v>
      </c>
      <c r="EV71" s="150">
        <v>65.670661631915934</v>
      </c>
      <c r="EW71" s="56">
        <v>4</v>
      </c>
      <c r="EX71" s="56">
        <v>2</v>
      </c>
      <c r="EY71" s="62">
        <v>66.495224099926531</v>
      </c>
      <c r="EZ71" s="61">
        <v>181</v>
      </c>
      <c r="FA71" s="62">
        <v>76.376554174067493</v>
      </c>
      <c r="FB71" s="61">
        <v>172</v>
      </c>
      <c r="FC71" s="149">
        <v>26.274303730951129</v>
      </c>
      <c r="FD71" s="156">
        <v>3</v>
      </c>
      <c r="FE71" s="149">
        <v>52.548607461902257</v>
      </c>
      <c r="FF71" s="156">
        <v>6</v>
      </c>
      <c r="FG71" s="56">
        <v>0</v>
      </c>
      <c r="FH71" s="56">
        <v>0</v>
      </c>
      <c r="FI71" s="149">
        <v>26.274303730951129</v>
      </c>
      <c r="FJ71" s="156">
        <v>3</v>
      </c>
      <c r="FK71" s="149">
        <v>105.09721492380451</v>
      </c>
      <c r="FL71" s="156">
        <v>12</v>
      </c>
      <c r="FM71" s="56">
        <v>0</v>
      </c>
      <c r="FN71" s="56">
        <v>0</v>
      </c>
      <c r="FO71" s="150">
        <v>166.40392362935714</v>
      </c>
      <c r="FP71" s="155">
        <v>19</v>
      </c>
      <c r="FQ71" s="150">
        <v>17.516202487300756</v>
      </c>
      <c r="FR71" s="56">
        <v>2</v>
      </c>
      <c r="FS71" s="60">
        <v>0</v>
      </c>
      <c r="FT71" s="61">
        <v>0</v>
      </c>
      <c r="FU71" s="60">
        <v>2.7359781121751023</v>
      </c>
      <c r="FV71" s="61">
        <v>4</v>
      </c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  <c r="NR71" s="71"/>
      <c r="NS71" s="71"/>
      <c r="NT71" s="71"/>
      <c r="NU71" s="71"/>
      <c r="NV71" s="71"/>
      <c r="NW71" s="71"/>
      <c r="NX71" s="71"/>
      <c r="NY71" s="71"/>
      <c r="NZ71" s="71"/>
      <c r="OA71" s="71"/>
      <c r="OB71" s="71"/>
      <c r="OC71" s="71"/>
      <c r="OD71" s="71"/>
      <c r="OE71" s="71"/>
      <c r="OF71" s="71"/>
      <c r="OG71" s="71"/>
      <c r="OH71" s="71"/>
      <c r="OI71" s="71"/>
      <c r="OJ71" s="71"/>
      <c r="OK71" s="71"/>
      <c r="OL71" s="71"/>
      <c r="OM71" s="71"/>
      <c r="ON71" s="71"/>
      <c r="OO71" s="71"/>
      <c r="OP71" s="71"/>
      <c r="OQ71" s="71"/>
      <c r="OR71" s="4"/>
      <c r="OS71" s="4"/>
      <c r="OT71" s="4"/>
    </row>
    <row r="72" spans="1:410">
      <c r="A72" s="96" t="s">
        <v>1102</v>
      </c>
      <c r="B72" s="56" t="s">
        <v>1103</v>
      </c>
      <c r="C72" s="96" t="s">
        <v>598</v>
      </c>
      <c r="D72" s="74" t="s">
        <v>1104</v>
      </c>
      <c r="E72" s="67">
        <v>2015</v>
      </c>
      <c r="F72" s="106">
        <v>83.733106828593591</v>
      </c>
      <c r="G72" s="141">
        <v>2464322</v>
      </c>
      <c r="H72" s="67">
        <v>2434647</v>
      </c>
      <c r="I72" s="67">
        <v>29675</v>
      </c>
      <c r="J72" s="106">
        <v>72.930000000000007</v>
      </c>
      <c r="K72" s="67">
        <v>1797215</v>
      </c>
      <c r="L72" s="56">
        <v>25.36</v>
      </c>
      <c r="M72" s="78">
        <v>324862</v>
      </c>
      <c r="N72" s="67">
        <v>146105</v>
      </c>
      <c r="O72" s="67">
        <v>74725</v>
      </c>
      <c r="P72" s="67">
        <v>71380</v>
      </c>
      <c r="Q72" s="78">
        <v>175849</v>
      </c>
      <c r="R72" s="78">
        <v>85927</v>
      </c>
      <c r="S72" s="78">
        <v>89922</v>
      </c>
      <c r="T72" s="67">
        <v>149608</v>
      </c>
      <c r="U72" s="67">
        <v>76470</v>
      </c>
      <c r="V72" s="67">
        <v>73138</v>
      </c>
      <c r="W72" s="78">
        <v>180551</v>
      </c>
      <c r="X72" s="78">
        <v>88230</v>
      </c>
      <c r="Y72" s="78">
        <v>92321</v>
      </c>
      <c r="Z72" s="67">
        <v>154984</v>
      </c>
      <c r="AA72" s="67">
        <v>79239</v>
      </c>
      <c r="AB72" s="67">
        <v>75745</v>
      </c>
      <c r="AC72" s="78">
        <v>195803</v>
      </c>
      <c r="AD72" s="78">
        <v>95936</v>
      </c>
      <c r="AE72" s="78">
        <v>99867</v>
      </c>
      <c r="AF72" s="67">
        <v>173536</v>
      </c>
      <c r="AG72" s="67">
        <v>88248</v>
      </c>
      <c r="AH72" s="67">
        <v>85288</v>
      </c>
      <c r="AI72" s="78">
        <v>349537</v>
      </c>
      <c r="AJ72" s="78">
        <v>172731</v>
      </c>
      <c r="AK72" s="78">
        <v>176806</v>
      </c>
      <c r="AL72" s="67">
        <v>194495</v>
      </c>
      <c r="AM72" s="67">
        <v>98350</v>
      </c>
      <c r="AN72" s="67">
        <v>96145</v>
      </c>
      <c r="AO72" s="67">
        <v>207455</v>
      </c>
      <c r="AP72" s="67">
        <v>103893</v>
      </c>
      <c r="AQ72" s="67">
        <v>103562</v>
      </c>
      <c r="AR72" s="56" t="s">
        <v>428</v>
      </c>
      <c r="AS72" s="56"/>
      <c r="AT72" s="56" t="s">
        <v>428</v>
      </c>
      <c r="AU72" s="144">
        <v>68460</v>
      </c>
      <c r="AV72" s="144">
        <v>125</v>
      </c>
      <c r="AW72" s="144">
        <v>20303</v>
      </c>
      <c r="AX72" s="59">
        <v>8.3000000000000007</v>
      </c>
      <c r="AY72" s="59">
        <v>243</v>
      </c>
      <c r="AZ72" s="60">
        <v>0</v>
      </c>
      <c r="BA72" s="61">
        <v>0</v>
      </c>
      <c r="BB72" s="62">
        <v>17.116839546746089</v>
      </c>
      <c r="BC72" s="63">
        <v>5</v>
      </c>
      <c r="BD72" s="68">
        <v>0</v>
      </c>
      <c r="BE72" s="69">
        <v>0</v>
      </c>
      <c r="BF72" s="60">
        <v>0</v>
      </c>
      <c r="BG72" s="61">
        <v>0</v>
      </c>
      <c r="BH72" s="60">
        <v>9.9346136729314303</v>
      </c>
      <c r="BI72" s="61">
        <v>2902</v>
      </c>
      <c r="BJ72" s="64">
        <v>1.368878546250984</v>
      </c>
      <c r="BK72" s="65">
        <v>2</v>
      </c>
      <c r="BL72" s="62">
        <v>10.951028370007872</v>
      </c>
      <c r="BM72" s="65">
        <v>16</v>
      </c>
      <c r="BN72" s="56">
        <v>0.68</v>
      </c>
      <c r="BO72" s="56">
        <v>1</v>
      </c>
      <c r="BP72" s="149">
        <v>39.81</v>
      </c>
      <c r="BQ72" s="156">
        <v>7</v>
      </c>
      <c r="BR72" s="149">
        <v>0.68073982804511945</v>
      </c>
      <c r="BS72" s="56">
        <v>1</v>
      </c>
      <c r="BT72" s="149">
        <v>28.43</v>
      </c>
      <c r="BU72" s="156">
        <v>5</v>
      </c>
      <c r="BV72" s="62" t="s">
        <v>1105</v>
      </c>
      <c r="BW72" s="56" t="s">
        <v>457</v>
      </c>
      <c r="BX72" s="56" t="s">
        <v>554</v>
      </c>
      <c r="BY72" s="56" t="s">
        <v>504</v>
      </c>
      <c r="BZ72" s="56" t="s">
        <v>958</v>
      </c>
      <c r="CA72" s="56" t="s">
        <v>625</v>
      </c>
      <c r="CB72" s="56" t="s">
        <v>870</v>
      </c>
      <c r="CC72" s="145">
        <v>95.6</v>
      </c>
      <c r="CD72" s="145">
        <v>79.849999999999994</v>
      </c>
      <c r="CE72" s="75" t="s">
        <v>555</v>
      </c>
      <c r="CF72" s="153" t="s">
        <v>1106</v>
      </c>
      <c r="CG72" s="153" t="s">
        <v>1107</v>
      </c>
      <c r="CH72" s="56">
        <v>71.099999999999994</v>
      </c>
      <c r="CI72" s="56">
        <v>80</v>
      </c>
      <c r="CJ72" s="60">
        <v>0.1537350943799797</v>
      </c>
      <c r="CK72" s="61">
        <v>23</v>
      </c>
      <c r="CL72" s="56">
        <v>71.099999999999994</v>
      </c>
      <c r="CM72" s="56">
        <v>80</v>
      </c>
      <c r="CN72" s="56">
        <v>151.1</v>
      </c>
      <c r="CO72" s="156">
        <v>228</v>
      </c>
      <c r="CP72" s="56">
        <v>38.53</v>
      </c>
      <c r="CQ72" s="56">
        <v>24</v>
      </c>
      <c r="CR72" s="56">
        <v>4.9800000000000004</v>
      </c>
      <c r="CS72" s="56">
        <v>9</v>
      </c>
      <c r="CT72" s="56">
        <v>2.76</v>
      </c>
      <c r="CU72" s="56">
        <v>5</v>
      </c>
      <c r="CV72" s="56">
        <v>0</v>
      </c>
      <c r="CW72" s="56">
        <v>0</v>
      </c>
      <c r="CX72" s="56">
        <v>0</v>
      </c>
      <c r="CY72" s="56">
        <v>0</v>
      </c>
      <c r="CZ72" s="149">
        <v>2.2154405126529348</v>
      </c>
      <c r="DA72" s="56">
        <v>4</v>
      </c>
      <c r="DB72" s="60">
        <v>0</v>
      </c>
      <c r="DC72" s="61">
        <v>0</v>
      </c>
      <c r="DD72" s="145">
        <v>119.81</v>
      </c>
      <c r="DE72" s="145">
        <v>103.15</v>
      </c>
      <c r="DF72" s="56"/>
      <c r="DG72" s="75" t="s">
        <v>555</v>
      </c>
      <c r="DH72" s="149">
        <v>96.371662300402662</v>
      </c>
      <c r="DI72" s="56">
        <v>174</v>
      </c>
      <c r="DJ72" s="149">
        <v>216.00544998366112</v>
      </c>
      <c r="DK72" s="158">
        <v>390</v>
      </c>
      <c r="DL72" s="56">
        <v>27.69</v>
      </c>
      <c r="DM72" s="56">
        <v>50</v>
      </c>
      <c r="DN72" s="150">
        <v>197.65</v>
      </c>
      <c r="DO72" s="56">
        <v>387</v>
      </c>
      <c r="DP72" s="149">
        <v>27.068022451137111</v>
      </c>
      <c r="DQ72" s="156">
        <v>53</v>
      </c>
      <c r="DR72" s="149">
        <v>4.5964566426459248</v>
      </c>
      <c r="DS72" s="56">
        <v>9</v>
      </c>
      <c r="DT72" s="56">
        <v>15.32</v>
      </c>
      <c r="DU72" s="56">
        <v>30</v>
      </c>
      <c r="DV72" s="149">
        <v>5.6178914521227972</v>
      </c>
      <c r="DW72" s="56">
        <v>11</v>
      </c>
      <c r="DX72" s="56">
        <v>1.53</v>
      </c>
      <c r="DY72" s="56">
        <v>3</v>
      </c>
      <c r="DZ72" s="62">
        <v>4.0926793847778731</v>
      </c>
      <c r="EA72" s="63">
        <v>310</v>
      </c>
      <c r="EB72" s="62">
        <v>71.111996998405402</v>
      </c>
      <c r="EC72" s="63">
        <v>6065</v>
      </c>
      <c r="ED72" s="60">
        <v>3.3670033670033668</v>
      </c>
      <c r="EE72" s="61">
        <v>1</v>
      </c>
      <c r="EF72" s="143">
        <v>134.33000000000001</v>
      </c>
      <c r="EG72" s="143">
        <v>91.43</v>
      </c>
      <c r="EH72" s="56"/>
      <c r="EI72" s="56"/>
      <c r="EJ72" s="56" t="s">
        <v>1108</v>
      </c>
      <c r="EK72" s="56" t="s">
        <v>1109</v>
      </c>
      <c r="EL72" s="143">
        <v>108.51</v>
      </c>
      <c r="EM72" s="143">
        <v>55.81</v>
      </c>
      <c r="EN72" s="56"/>
      <c r="EO72" s="56"/>
      <c r="EP72" s="150">
        <v>197.64763563377474</v>
      </c>
      <c r="EQ72" s="56">
        <v>387</v>
      </c>
      <c r="ER72" s="149">
        <v>195.09404861008258</v>
      </c>
      <c r="ES72" s="156">
        <v>382</v>
      </c>
      <c r="ET72" s="56">
        <v>402.44</v>
      </c>
      <c r="EU72" s="132">
        <v>788</v>
      </c>
      <c r="EV72" s="150">
        <v>137.38298187463928</v>
      </c>
      <c r="EW72" s="56">
        <v>269</v>
      </c>
      <c r="EX72" s="56">
        <v>0</v>
      </c>
      <c r="EY72" s="62">
        <v>99.318737323833801</v>
      </c>
      <c r="EZ72" s="61">
        <v>9549</v>
      </c>
      <c r="FA72" s="62">
        <v>77.007010293350845</v>
      </c>
      <c r="FB72" s="61">
        <v>7975</v>
      </c>
      <c r="FC72" s="56">
        <v>16.149999999999999</v>
      </c>
      <c r="FD72" s="156">
        <v>70</v>
      </c>
      <c r="FE72" s="56">
        <v>48.01</v>
      </c>
      <c r="FF72" s="56">
        <v>208</v>
      </c>
      <c r="FG72" s="150">
        <v>4.1550862872918994</v>
      </c>
      <c r="FH72" s="56">
        <v>18</v>
      </c>
      <c r="FI72" s="149">
        <v>10.618553845301522</v>
      </c>
      <c r="FJ72" s="156">
        <v>46</v>
      </c>
      <c r="FK72" s="149">
        <v>78.946639458546088</v>
      </c>
      <c r="FL72" s="156">
        <v>342</v>
      </c>
      <c r="FM72" s="149">
        <v>438.5924414363671</v>
      </c>
      <c r="FN72" s="156">
        <v>1900</v>
      </c>
      <c r="FO72" s="150">
        <v>665.04464409377567</v>
      </c>
      <c r="FP72" s="56">
        <v>2881</v>
      </c>
      <c r="FQ72" s="150">
        <v>30.239794646402157</v>
      </c>
      <c r="FR72" s="56">
        <v>131</v>
      </c>
      <c r="FS72" s="60">
        <v>0</v>
      </c>
      <c r="FT72" s="61">
        <v>0</v>
      </c>
      <c r="FU72" s="60">
        <v>0</v>
      </c>
      <c r="FV72" s="61">
        <v>0</v>
      </c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71"/>
      <c r="NS72" s="71"/>
      <c r="NT72" s="71"/>
      <c r="NU72" s="71"/>
      <c r="NV72" s="71"/>
      <c r="NW72" s="71"/>
      <c r="NX72" s="71"/>
      <c r="NY72" s="71"/>
      <c r="NZ72" s="71"/>
      <c r="OA72" s="71"/>
      <c r="OB72" s="71"/>
      <c r="OC72" s="71"/>
      <c r="OD72" s="71"/>
      <c r="OE72" s="71"/>
      <c r="OF72" s="71"/>
      <c r="OG72" s="71"/>
      <c r="OH72" s="71"/>
      <c r="OI72" s="71"/>
      <c r="OJ72" s="71"/>
      <c r="OK72" s="71"/>
      <c r="OL72" s="71"/>
      <c r="OM72" s="71"/>
      <c r="ON72" s="71"/>
      <c r="OO72" s="71"/>
      <c r="OP72" s="71"/>
      <c r="OQ72" s="71"/>
      <c r="OR72" s="4"/>
      <c r="OS72" s="4"/>
      <c r="OT72" s="4"/>
    </row>
    <row r="73" spans="1:410">
      <c r="A73" s="96" t="s">
        <v>1110</v>
      </c>
      <c r="B73" s="56" t="s">
        <v>1111</v>
      </c>
      <c r="C73" s="96" t="s">
        <v>466</v>
      </c>
      <c r="D73" s="74">
        <v>6</v>
      </c>
      <c r="E73" s="67">
        <v>2015</v>
      </c>
      <c r="F73" s="106">
        <v>69.520473344415464</v>
      </c>
      <c r="G73" s="141">
        <v>6197</v>
      </c>
      <c r="H73" s="67">
        <v>2011</v>
      </c>
      <c r="I73" s="67">
        <v>4186</v>
      </c>
      <c r="J73" s="106">
        <v>15.51</v>
      </c>
      <c r="K73" s="67">
        <v>961</v>
      </c>
      <c r="L73" s="56">
        <v>72.63</v>
      </c>
      <c r="M73" s="78">
        <v>4501</v>
      </c>
      <c r="N73" s="67">
        <v>562</v>
      </c>
      <c r="O73" s="67">
        <v>285</v>
      </c>
      <c r="P73" s="67">
        <v>277</v>
      </c>
      <c r="Q73" s="78">
        <v>676</v>
      </c>
      <c r="R73" s="78">
        <v>332</v>
      </c>
      <c r="S73" s="78">
        <v>344</v>
      </c>
      <c r="T73" s="67">
        <v>562</v>
      </c>
      <c r="U73" s="67">
        <v>295</v>
      </c>
      <c r="V73" s="67">
        <v>267</v>
      </c>
      <c r="W73" s="78">
        <v>1596</v>
      </c>
      <c r="X73" s="78">
        <v>684</v>
      </c>
      <c r="Y73" s="78">
        <v>665</v>
      </c>
      <c r="Z73" s="67">
        <v>561</v>
      </c>
      <c r="AA73" s="67">
        <v>293</v>
      </c>
      <c r="AB73" s="67">
        <v>268</v>
      </c>
      <c r="AC73" s="78">
        <v>1211</v>
      </c>
      <c r="AD73" s="78">
        <v>602</v>
      </c>
      <c r="AE73" s="78">
        <v>609</v>
      </c>
      <c r="AF73" s="67">
        <v>546</v>
      </c>
      <c r="AG73" s="67">
        <v>291</v>
      </c>
      <c r="AH73" s="67">
        <v>255</v>
      </c>
      <c r="AI73" s="78">
        <v>1638</v>
      </c>
      <c r="AJ73" s="78">
        <v>832</v>
      </c>
      <c r="AK73" s="78">
        <v>806</v>
      </c>
      <c r="AL73" s="67">
        <v>582</v>
      </c>
      <c r="AM73" s="67">
        <v>308</v>
      </c>
      <c r="AN73" s="67">
        <v>274</v>
      </c>
      <c r="AO73" s="67">
        <v>532</v>
      </c>
      <c r="AP73" s="67">
        <v>281</v>
      </c>
      <c r="AQ73" s="67">
        <v>251</v>
      </c>
      <c r="AR73" s="56" t="s">
        <v>428</v>
      </c>
      <c r="AS73" s="56"/>
      <c r="AT73" s="56" t="s">
        <v>428</v>
      </c>
      <c r="AU73" s="151">
        <v>159</v>
      </c>
      <c r="AV73" s="151">
        <v>0</v>
      </c>
      <c r="AW73" s="151">
        <v>45</v>
      </c>
      <c r="AX73" s="59">
        <v>15.6</v>
      </c>
      <c r="AY73" s="59">
        <v>1</v>
      </c>
      <c r="AZ73" s="60">
        <v>0</v>
      </c>
      <c r="BA73" s="61">
        <v>0</v>
      </c>
      <c r="BB73" s="62">
        <v>0</v>
      </c>
      <c r="BC73" s="63">
        <v>0</v>
      </c>
      <c r="BD73" s="68">
        <v>0</v>
      </c>
      <c r="BE73" s="69">
        <v>0</v>
      </c>
      <c r="BF73" s="60">
        <v>8.7378640776699026</v>
      </c>
      <c r="BG73" s="61">
        <v>9</v>
      </c>
      <c r="BH73" s="60">
        <v>3.125</v>
      </c>
      <c r="BI73" s="61">
        <v>2</v>
      </c>
      <c r="BJ73" s="64">
        <v>0</v>
      </c>
      <c r="BK73" s="65">
        <v>0</v>
      </c>
      <c r="BL73" s="62">
        <v>0</v>
      </c>
      <c r="BM73" s="65">
        <v>0</v>
      </c>
      <c r="BN73" s="56">
        <v>0</v>
      </c>
      <c r="BO73" s="56">
        <v>0</v>
      </c>
      <c r="BP73" s="156">
        <v>0</v>
      </c>
      <c r="BQ73" s="56">
        <v>0</v>
      </c>
      <c r="BR73" s="56">
        <v>0</v>
      </c>
      <c r="BS73" s="56">
        <v>0</v>
      </c>
      <c r="BT73" s="56">
        <v>0</v>
      </c>
      <c r="BU73" s="56">
        <v>0</v>
      </c>
      <c r="BV73" s="62" t="s">
        <v>1112</v>
      </c>
      <c r="BW73" s="56" t="s">
        <v>1113</v>
      </c>
      <c r="BX73" s="56" t="s">
        <v>958</v>
      </c>
      <c r="BY73" s="56" t="s">
        <v>1113</v>
      </c>
      <c r="BZ73" s="56" t="s">
        <v>1114</v>
      </c>
      <c r="CA73" s="56" t="s">
        <v>1115</v>
      </c>
      <c r="CB73" s="56" t="s">
        <v>733</v>
      </c>
      <c r="CC73" s="152">
        <v>64.900000000000006</v>
      </c>
      <c r="CD73" s="152">
        <v>49.11</v>
      </c>
      <c r="CE73" s="147">
        <v>8.3333333333333321</v>
      </c>
      <c r="CF73" s="146" t="s">
        <v>1116</v>
      </c>
      <c r="CG73" s="146" t="s">
        <v>735</v>
      </c>
      <c r="CH73" s="56">
        <v>0</v>
      </c>
      <c r="CI73" s="56">
        <v>0</v>
      </c>
      <c r="CJ73" s="60">
        <v>0</v>
      </c>
      <c r="CK73" s="61">
        <v>0</v>
      </c>
      <c r="CL73" s="56">
        <v>0</v>
      </c>
      <c r="CM73" s="56">
        <v>0</v>
      </c>
      <c r="CN73" s="149">
        <v>0</v>
      </c>
      <c r="CO73" s="156">
        <v>0</v>
      </c>
      <c r="CP73" s="56">
        <v>0</v>
      </c>
      <c r="CQ73" s="56">
        <v>0</v>
      </c>
      <c r="CR73" s="56">
        <v>0</v>
      </c>
      <c r="CS73" s="56">
        <v>0</v>
      </c>
      <c r="CT73" s="56">
        <v>0</v>
      </c>
      <c r="CU73" s="56">
        <v>0</v>
      </c>
      <c r="CV73" s="56">
        <v>0</v>
      </c>
      <c r="CW73" s="56">
        <v>0</v>
      </c>
      <c r="CX73" s="56">
        <v>0</v>
      </c>
      <c r="CY73" s="56">
        <v>0</v>
      </c>
      <c r="CZ73" s="56">
        <v>0</v>
      </c>
      <c r="DA73" s="56">
        <v>0</v>
      </c>
      <c r="DB73" s="60">
        <v>1.122334455667789</v>
      </c>
      <c r="DC73" s="61">
        <v>1</v>
      </c>
      <c r="DD73" s="152">
        <v>113.54</v>
      </c>
      <c r="DE73" s="152">
        <v>87.51</v>
      </c>
      <c r="DF73" s="147">
        <v>1.0471204188481675</v>
      </c>
      <c r="DG73" s="148">
        <v>1.5706806282722512</v>
      </c>
      <c r="DH73" s="149">
        <v>148.36795252225519</v>
      </c>
      <c r="DI73" s="56">
        <v>1</v>
      </c>
      <c r="DJ73" s="149">
        <v>296.73590504451039</v>
      </c>
      <c r="DK73" s="158">
        <v>2</v>
      </c>
      <c r="DL73" s="56">
        <v>0</v>
      </c>
      <c r="DM73" s="56">
        <v>0</v>
      </c>
      <c r="DN73" s="56">
        <v>0</v>
      </c>
      <c r="DO73" s="56">
        <v>0</v>
      </c>
      <c r="DP73" s="149">
        <v>0</v>
      </c>
      <c r="DQ73" s="156">
        <v>0</v>
      </c>
      <c r="DR73" s="56">
        <v>0</v>
      </c>
      <c r="DS73" s="56">
        <v>0</v>
      </c>
      <c r="DT73" s="56">
        <v>0</v>
      </c>
      <c r="DU73" s="56">
        <v>0</v>
      </c>
      <c r="DV73" s="156">
        <v>0</v>
      </c>
      <c r="DW73" s="56">
        <v>0</v>
      </c>
      <c r="DX73" s="56">
        <v>0</v>
      </c>
      <c r="DY73" s="56">
        <v>0</v>
      </c>
      <c r="DZ73" s="62">
        <v>0</v>
      </c>
      <c r="EA73" s="63">
        <v>0</v>
      </c>
      <c r="EB73" s="62">
        <v>86.274509803921561</v>
      </c>
      <c r="EC73" s="63">
        <v>22</v>
      </c>
      <c r="ED73" s="60">
        <v>1.2360939431396785</v>
      </c>
      <c r="EE73" s="61">
        <v>1</v>
      </c>
      <c r="EF73" s="154">
        <v>101.79</v>
      </c>
      <c r="EG73" s="154">
        <v>72.98</v>
      </c>
      <c r="EH73" s="107">
        <v>1.1467889908256881</v>
      </c>
      <c r="EI73" s="148">
        <v>1.3761467889908259</v>
      </c>
      <c r="EJ73" s="56" t="s">
        <v>1117</v>
      </c>
      <c r="EK73" s="56" t="s">
        <v>1118</v>
      </c>
      <c r="EL73" s="154">
        <v>79.260000000000005</v>
      </c>
      <c r="EM73" s="154">
        <v>43.78</v>
      </c>
      <c r="EN73" s="147">
        <v>3.125</v>
      </c>
      <c r="EO73" s="148">
        <v>0.78125</v>
      </c>
      <c r="EP73" s="56">
        <v>0</v>
      </c>
      <c r="EQ73" s="56">
        <v>0</v>
      </c>
      <c r="ER73" s="149">
        <v>303.030303030303</v>
      </c>
      <c r="ES73" s="156">
        <v>2</v>
      </c>
      <c r="ET73" s="103">
        <v>303.030303030303</v>
      </c>
      <c r="EU73" s="132">
        <v>2</v>
      </c>
      <c r="EV73" s="56">
        <v>0</v>
      </c>
      <c r="EW73" s="56">
        <v>0</v>
      </c>
      <c r="EX73" s="56">
        <v>0</v>
      </c>
      <c r="EY73" s="62">
        <v>54.744525547445257</v>
      </c>
      <c r="EZ73" s="72">
        <v>15</v>
      </c>
      <c r="FA73" s="62">
        <v>35.856573705179287</v>
      </c>
      <c r="FB73" s="61">
        <v>9</v>
      </c>
      <c r="FC73" s="149">
        <v>0</v>
      </c>
      <c r="FD73" s="156">
        <v>0</v>
      </c>
      <c r="FE73" s="149">
        <v>0</v>
      </c>
      <c r="FF73" s="156">
        <v>0</v>
      </c>
      <c r="FG73" s="56">
        <v>0</v>
      </c>
      <c r="FH73" s="56">
        <v>0</v>
      </c>
      <c r="FI73" s="149">
        <v>80.775444264943459</v>
      </c>
      <c r="FJ73" s="156">
        <v>1</v>
      </c>
      <c r="FK73" s="149">
        <v>80.775444264943459</v>
      </c>
      <c r="FL73" s="156">
        <v>1</v>
      </c>
      <c r="FM73" s="56">
        <v>0</v>
      </c>
      <c r="FN73" s="56">
        <v>0</v>
      </c>
      <c r="FO73" s="150">
        <v>565.42810985460414</v>
      </c>
      <c r="FP73" s="155">
        <v>7</v>
      </c>
      <c r="FQ73" s="56">
        <v>0</v>
      </c>
      <c r="FR73" s="56">
        <v>0</v>
      </c>
      <c r="FS73" s="60">
        <v>1.4367816091954022</v>
      </c>
      <c r="FT73" s="61">
        <v>1</v>
      </c>
      <c r="FU73" s="60">
        <v>0</v>
      </c>
      <c r="FV73" s="61">
        <v>0</v>
      </c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71"/>
      <c r="NS73" s="71"/>
      <c r="NT73" s="71"/>
      <c r="NU73" s="71"/>
      <c r="NV73" s="71"/>
      <c r="NW73" s="71"/>
      <c r="NX73" s="71"/>
      <c r="NY73" s="71"/>
      <c r="NZ73" s="71"/>
      <c r="OA73" s="71"/>
      <c r="OB73" s="71"/>
      <c r="OC73" s="71"/>
      <c r="OD73" s="71"/>
      <c r="OE73" s="71"/>
      <c r="OF73" s="71"/>
      <c r="OG73" s="71"/>
      <c r="OH73" s="71"/>
      <c r="OI73" s="71"/>
      <c r="OJ73" s="71"/>
      <c r="OK73" s="71"/>
      <c r="OL73" s="71"/>
      <c r="OM73" s="71"/>
      <c r="ON73" s="71"/>
      <c r="OO73" s="71"/>
      <c r="OP73" s="71"/>
      <c r="OQ73" s="71"/>
      <c r="OR73" s="4"/>
      <c r="OS73" s="4"/>
      <c r="OT73" s="4"/>
    </row>
    <row r="74" spans="1:410">
      <c r="A74" s="96" t="s">
        <v>1119</v>
      </c>
      <c r="B74" s="56" t="s">
        <v>1120</v>
      </c>
      <c r="C74" s="96" t="s">
        <v>547</v>
      </c>
      <c r="D74" s="74">
        <v>6</v>
      </c>
      <c r="E74" s="67">
        <v>2015</v>
      </c>
      <c r="F74" s="106">
        <v>68.072005109994066</v>
      </c>
      <c r="G74" s="141">
        <v>4593</v>
      </c>
      <c r="H74" s="67">
        <v>966</v>
      </c>
      <c r="I74" s="67">
        <v>3627</v>
      </c>
      <c r="J74" s="106">
        <v>9.8922957500485165</v>
      </c>
      <c r="K74" s="67">
        <v>2039</v>
      </c>
      <c r="L74" s="56">
        <v>87.87</v>
      </c>
      <c r="M74" s="78">
        <v>4036</v>
      </c>
      <c r="N74" s="67">
        <v>485</v>
      </c>
      <c r="O74" s="67">
        <v>248</v>
      </c>
      <c r="P74" s="67">
        <v>237</v>
      </c>
      <c r="Q74" s="78">
        <v>573</v>
      </c>
      <c r="R74" s="78">
        <v>280</v>
      </c>
      <c r="S74" s="78">
        <v>293</v>
      </c>
      <c r="T74" s="67">
        <v>432</v>
      </c>
      <c r="U74" s="67">
        <v>221</v>
      </c>
      <c r="V74" s="67">
        <v>211</v>
      </c>
      <c r="W74" s="78">
        <v>363</v>
      </c>
      <c r="X74" s="78">
        <v>180</v>
      </c>
      <c r="Y74" s="78">
        <v>183</v>
      </c>
      <c r="Z74" s="67">
        <v>426</v>
      </c>
      <c r="AA74" s="67">
        <v>218</v>
      </c>
      <c r="AB74" s="67">
        <v>208</v>
      </c>
      <c r="AC74" s="78">
        <v>304</v>
      </c>
      <c r="AD74" s="78">
        <v>149</v>
      </c>
      <c r="AE74" s="78">
        <v>155</v>
      </c>
      <c r="AF74" s="67">
        <v>443</v>
      </c>
      <c r="AG74" s="67">
        <v>225</v>
      </c>
      <c r="AH74" s="67">
        <v>218</v>
      </c>
      <c r="AI74" s="78">
        <v>413</v>
      </c>
      <c r="AJ74" s="78">
        <v>204</v>
      </c>
      <c r="AK74" s="78">
        <v>209</v>
      </c>
      <c r="AL74" s="67">
        <v>473</v>
      </c>
      <c r="AM74" s="67">
        <v>248</v>
      </c>
      <c r="AN74" s="67">
        <v>225</v>
      </c>
      <c r="AO74" s="67">
        <v>394</v>
      </c>
      <c r="AP74" s="67">
        <v>211</v>
      </c>
      <c r="AQ74" s="67">
        <v>183</v>
      </c>
      <c r="AR74" s="56" t="s">
        <v>428</v>
      </c>
      <c r="AS74" s="56"/>
      <c r="AT74" s="56" t="s">
        <v>428</v>
      </c>
      <c r="AU74" s="144">
        <v>612</v>
      </c>
      <c r="AV74" s="144">
        <v>0</v>
      </c>
      <c r="AW74" s="144">
        <v>129</v>
      </c>
      <c r="AX74" s="59">
        <v>35.1</v>
      </c>
      <c r="AY74" s="59">
        <v>2</v>
      </c>
      <c r="AZ74" s="60">
        <v>1.5625</v>
      </c>
      <c r="BA74" s="61">
        <v>2</v>
      </c>
      <c r="BB74" s="62">
        <v>0</v>
      </c>
      <c r="BC74" s="63">
        <v>0</v>
      </c>
      <c r="BD74" s="68">
        <v>206.18556701030928</v>
      </c>
      <c r="BE74" s="69">
        <v>1</v>
      </c>
      <c r="BF74" s="60">
        <v>5.4455445544554459</v>
      </c>
      <c r="BG74" s="61">
        <v>11</v>
      </c>
      <c r="BH74" s="60">
        <v>7.0175438596491224</v>
      </c>
      <c r="BI74" s="61">
        <v>4</v>
      </c>
      <c r="BJ74" s="64">
        <v>206.18556701030928</v>
      </c>
      <c r="BK74" s="65">
        <v>1</v>
      </c>
      <c r="BL74" s="62">
        <v>206.18556701030928</v>
      </c>
      <c r="BM74" s="65">
        <v>1</v>
      </c>
      <c r="BN74" s="56">
        <v>0</v>
      </c>
      <c r="BO74" s="56">
        <v>0</v>
      </c>
      <c r="BP74" s="1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62" t="s">
        <v>1121</v>
      </c>
      <c r="BW74" s="56" t="s">
        <v>751</v>
      </c>
      <c r="BX74" s="56" t="s">
        <v>1122</v>
      </c>
      <c r="BY74" s="56" t="s">
        <v>1123</v>
      </c>
      <c r="BZ74" s="56" t="s">
        <v>1124</v>
      </c>
      <c r="CA74" s="56" t="s">
        <v>1125</v>
      </c>
      <c r="CB74" s="56" t="s">
        <v>1124</v>
      </c>
      <c r="CC74" s="145">
        <v>134.09</v>
      </c>
      <c r="CD74" s="145">
        <v>89.76</v>
      </c>
      <c r="CE74" s="147">
        <v>0</v>
      </c>
      <c r="CF74" s="153" t="s">
        <v>1126</v>
      </c>
      <c r="CG74" s="153" t="s">
        <v>735</v>
      </c>
      <c r="CH74" s="56">
        <v>0</v>
      </c>
      <c r="CI74" s="56">
        <v>0</v>
      </c>
      <c r="CJ74" s="60">
        <v>2.3148148148148149</v>
      </c>
      <c r="CK74" s="61">
        <v>1</v>
      </c>
      <c r="CL74" s="56">
        <v>0</v>
      </c>
      <c r="CM74" s="56">
        <v>0</v>
      </c>
      <c r="CN74" s="149">
        <v>0</v>
      </c>
      <c r="CO74" s="156">
        <v>0</v>
      </c>
      <c r="CP74" s="56">
        <v>0</v>
      </c>
      <c r="CQ74" s="56">
        <v>0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60">
        <v>0.84459459459459463</v>
      </c>
      <c r="DC74" s="61">
        <v>1</v>
      </c>
      <c r="DD74" s="145">
        <v>233.8</v>
      </c>
      <c r="DE74" s="145">
        <v>126.81</v>
      </c>
      <c r="DF74" s="147">
        <v>2.7196652719665275</v>
      </c>
      <c r="DG74" s="148">
        <v>0.52301255230125521</v>
      </c>
      <c r="DH74" s="56">
        <v>0</v>
      </c>
      <c r="DI74" s="56">
        <v>0</v>
      </c>
      <c r="DJ74" s="149">
        <v>0</v>
      </c>
      <c r="DK74" s="158">
        <v>0</v>
      </c>
      <c r="DL74" s="56">
        <v>0</v>
      </c>
      <c r="DM74" s="56">
        <v>0</v>
      </c>
      <c r="DN74" s="56">
        <v>0</v>
      </c>
      <c r="DO74" s="56">
        <v>0</v>
      </c>
      <c r="DP74" s="149">
        <v>0</v>
      </c>
      <c r="DQ74" s="156">
        <v>0</v>
      </c>
      <c r="DR74" s="56">
        <v>0</v>
      </c>
      <c r="DS74" s="56">
        <v>0</v>
      </c>
      <c r="DT74" s="56">
        <v>0</v>
      </c>
      <c r="DU74" s="56">
        <v>0</v>
      </c>
      <c r="DV74" s="156">
        <v>0</v>
      </c>
      <c r="DW74" s="56">
        <v>0</v>
      </c>
      <c r="DX74" s="56">
        <v>0</v>
      </c>
      <c r="DY74" s="56">
        <v>0</v>
      </c>
      <c r="DZ74" s="62">
        <v>19.230769230769234</v>
      </c>
      <c r="EA74" s="63">
        <v>4</v>
      </c>
      <c r="EB74" s="62">
        <v>73.394495412844037</v>
      </c>
      <c r="EC74" s="63">
        <v>16</v>
      </c>
      <c r="ED74" s="60">
        <v>0</v>
      </c>
      <c r="EE74" s="61">
        <v>0</v>
      </c>
      <c r="EF74" s="143">
        <v>67.150000000000006</v>
      </c>
      <c r="EG74" s="143">
        <v>28.73</v>
      </c>
      <c r="EH74" s="107">
        <v>6.3636363636363633</v>
      </c>
      <c r="EI74" s="148">
        <v>0</v>
      </c>
      <c r="EJ74" s="56" t="s">
        <v>1127</v>
      </c>
      <c r="EK74" s="56" t="s">
        <v>1128</v>
      </c>
      <c r="EL74" s="143">
        <v>25.85</v>
      </c>
      <c r="EM74" s="143">
        <v>6.32</v>
      </c>
      <c r="EN74" s="147">
        <v>2.7777777777777777</v>
      </c>
      <c r="EO74" s="148">
        <v>0</v>
      </c>
      <c r="EP74" s="56">
        <v>0</v>
      </c>
      <c r="EQ74" s="56">
        <v>0</v>
      </c>
      <c r="ER74" s="149">
        <v>386.10038610038612</v>
      </c>
      <c r="ES74" s="156">
        <v>2</v>
      </c>
      <c r="ET74" s="132">
        <v>0</v>
      </c>
      <c r="EU74" s="132">
        <v>0</v>
      </c>
      <c r="EV74" s="56">
        <v>0</v>
      </c>
      <c r="EW74" s="56">
        <v>0</v>
      </c>
      <c r="EX74" s="56">
        <v>0</v>
      </c>
      <c r="EY74" s="62">
        <v>44.444444444444443</v>
      </c>
      <c r="EZ74" s="61">
        <v>10</v>
      </c>
      <c r="FA74" s="62">
        <v>43.715846994535518</v>
      </c>
      <c r="FB74" s="61">
        <v>8</v>
      </c>
      <c r="FC74" s="149">
        <v>0</v>
      </c>
      <c r="FD74" s="156">
        <v>0</v>
      </c>
      <c r="FE74" s="149">
        <v>0</v>
      </c>
      <c r="FF74" s="156">
        <v>0</v>
      </c>
      <c r="FG74" s="56">
        <v>0</v>
      </c>
      <c r="FH74" s="56">
        <v>0</v>
      </c>
      <c r="FI74" s="149">
        <v>0</v>
      </c>
      <c r="FJ74" s="156">
        <v>0</v>
      </c>
      <c r="FK74" s="149">
        <v>0</v>
      </c>
      <c r="FL74" s="156">
        <v>0</v>
      </c>
      <c r="FM74" s="56">
        <v>0</v>
      </c>
      <c r="FN74" s="56">
        <v>0</v>
      </c>
      <c r="FO74" s="150">
        <v>204.08163265306123</v>
      </c>
      <c r="FP74" s="155">
        <v>2</v>
      </c>
      <c r="FQ74" s="56">
        <v>0</v>
      </c>
      <c r="FR74" s="56">
        <v>0</v>
      </c>
      <c r="FS74" s="60">
        <v>1.6366612111292964</v>
      </c>
      <c r="FT74" s="61">
        <v>2</v>
      </c>
      <c r="FU74" s="60">
        <v>3.1645569620253164</v>
      </c>
      <c r="FV74" s="61">
        <v>3</v>
      </c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  <c r="NR74" s="71"/>
      <c r="NS74" s="71"/>
      <c r="NT74" s="71"/>
      <c r="NU74" s="71"/>
      <c r="NV74" s="71"/>
      <c r="NW74" s="71"/>
      <c r="NX74" s="71"/>
      <c r="NY74" s="71"/>
      <c r="NZ74" s="71"/>
      <c r="OA74" s="71"/>
      <c r="OB74" s="71"/>
      <c r="OC74" s="71"/>
      <c r="OD74" s="71"/>
      <c r="OE74" s="71"/>
      <c r="OF74" s="71"/>
      <c r="OG74" s="71"/>
      <c r="OH74" s="71"/>
      <c r="OI74" s="71"/>
      <c r="OJ74" s="71"/>
      <c r="OK74" s="71"/>
      <c r="OL74" s="71"/>
      <c r="OM74" s="71"/>
      <c r="ON74" s="71"/>
      <c r="OO74" s="71"/>
      <c r="OP74" s="71"/>
      <c r="OQ74" s="71"/>
      <c r="OR74" s="4"/>
      <c r="OS74" s="4"/>
      <c r="OT74" s="4"/>
    </row>
    <row r="75" spans="1:410">
      <c r="A75" s="96" t="s">
        <v>1129</v>
      </c>
      <c r="B75" s="56" t="s">
        <v>1130</v>
      </c>
      <c r="C75" s="96" t="s">
        <v>547</v>
      </c>
      <c r="D75" s="74">
        <v>6</v>
      </c>
      <c r="E75" s="67">
        <v>2015</v>
      </c>
      <c r="F75" s="106">
        <v>63.39628928610653</v>
      </c>
      <c r="G75" s="141">
        <v>20612</v>
      </c>
      <c r="H75" s="67">
        <v>5526</v>
      </c>
      <c r="I75" s="67">
        <v>15086</v>
      </c>
      <c r="J75" s="106">
        <v>6.4314920227691807</v>
      </c>
      <c r="K75" s="67">
        <v>4011</v>
      </c>
      <c r="L75" s="56">
        <v>84.74</v>
      </c>
      <c r="M75" s="78">
        <v>17467</v>
      </c>
      <c r="N75" s="67">
        <v>2334</v>
      </c>
      <c r="O75" s="67">
        <v>1194</v>
      </c>
      <c r="P75" s="67">
        <v>1140</v>
      </c>
      <c r="Q75" s="78">
        <v>2772</v>
      </c>
      <c r="R75" s="78">
        <v>1353</v>
      </c>
      <c r="S75" s="78">
        <v>1419</v>
      </c>
      <c r="T75" s="67">
        <v>2140</v>
      </c>
      <c r="U75" s="67">
        <v>1098</v>
      </c>
      <c r="V75" s="67">
        <v>1042</v>
      </c>
      <c r="W75" s="78">
        <v>1613</v>
      </c>
      <c r="X75" s="78">
        <v>788</v>
      </c>
      <c r="Y75" s="78">
        <v>825</v>
      </c>
      <c r="Z75" s="67">
        <v>2075</v>
      </c>
      <c r="AA75" s="67">
        <v>1064</v>
      </c>
      <c r="AB75" s="67">
        <v>1011</v>
      </c>
      <c r="AC75" s="78">
        <v>1299</v>
      </c>
      <c r="AD75" s="78">
        <v>614</v>
      </c>
      <c r="AE75" s="78">
        <v>685</v>
      </c>
      <c r="AF75" s="67">
        <v>2154</v>
      </c>
      <c r="AG75" s="67">
        <v>1111</v>
      </c>
      <c r="AH75" s="67">
        <v>1043</v>
      </c>
      <c r="AI75" s="78">
        <v>1640</v>
      </c>
      <c r="AJ75" s="78">
        <v>753</v>
      </c>
      <c r="AK75" s="78">
        <v>887</v>
      </c>
      <c r="AL75" s="67">
        <v>2079</v>
      </c>
      <c r="AM75" s="67">
        <v>1068</v>
      </c>
      <c r="AN75" s="67">
        <v>1011</v>
      </c>
      <c r="AO75" s="67">
        <v>1978</v>
      </c>
      <c r="AP75" s="67">
        <v>1003</v>
      </c>
      <c r="AQ75" s="67">
        <v>975</v>
      </c>
      <c r="AR75" s="56" t="s">
        <v>428</v>
      </c>
      <c r="AS75" s="56"/>
      <c r="AT75" s="56" t="s">
        <v>428</v>
      </c>
      <c r="AU75" s="151">
        <v>915</v>
      </c>
      <c r="AV75" s="151">
        <v>0</v>
      </c>
      <c r="AW75" s="151">
        <v>459</v>
      </c>
      <c r="AX75" s="59">
        <v>19.399999999999999</v>
      </c>
      <c r="AY75" s="59">
        <v>9</v>
      </c>
      <c r="AZ75" s="60">
        <v>7.9051383399209483</v>
      </c>
      <c r="BA75" s="61">
        <v>2</v>
      </c>
      <c r="BB75" s="62">
        <v>215.05376344086022</v>
      </c>
      <c r="BC75" s="63">
        <v>1</v>
      </c>
      <c r="BD75" s="68">
        <v>42.844901456726653</v>
      </c>
      <c r="BE75" s="69">
        <v>1</v>
      </c>
      <c r="BF75" s="60">
        <v>0</v>
      </c>
      <c r="BG75" s="61">
        <v>0</v>
      </c>
      <c r="BH75" s="60">
        <v>8.8172043010752681</v>
      </c>
      <c r="BI75" s="61">
        <v>41</v>
      </c>
      <c r="BJ75" s="64">
        <v>0</v>
      </c>
      <c r="BK75" s="65">
        <v>0</v>
      </c>
      <c r="BL75" s="62">
        <v>0</v>
      </c>
      <c r="BM75" s="65">
        <v>0</v>
      </c>
      <c r="BN75" s="56">
        <v>0</v>
      </c>
      <c r="BO75" s="56">
        <v>0</v>
      </c>
      <c r="BP75" s="149">
        <v>43.763676148796499</v>
      </c>
      <c r="BQ75" s="156">
        <v>1</v>
      </c>
      <c r="BR75" s="56">
        <v>0</v>
      </c>
      <c r="BS75" s="56">
        <v>0</v>
      </c>
      <c r="BT75" s="149">
        <v>43.763676148796499</v>
      </c>
      <c r="BU75" s="156">
        <v>1</v>
      </c>
      <c r="BV75" s="62" t="s">
        <v>1131</v>
      </c>
      <c r="BW75" s="56" t="s">
        <v>1033</v>
      </c>
      <c r="BX75" s="56" t="s">
        <v>1088</v>
      </c>
      <c r="BY75" s="56" t="s">
        <v>1033</v>
      </c>
      <c r="BZ75" s="56" t="s">
        <v>1132</v>
      </c>
      <c r="CA75" s="56" t="s">
        <v>1133</v>
      </c>
      <c r="CB75" s="56" t="s">
        <v>1132</v>
      </c>
      <c r="CC75" s="152">
        <v>85.15</v>
      </c>
      <c r="CD75" s="152">
        <v>55.02</v>
      </c>
      <c r="CE75" s="147">
        <v>6.9306930693069315</v>
      </c>
      <c r="CF75" s="146" t="s">
        <v>1134</v>
      </c>
      <c r="CG75" s="146" t="s">
        <v>772</v>
      </c>
      <c r="CH75" s="56">
        <v>0</v>
      </c>
      <c r="CI75" s="56">
        <v>0</v>
      </c>
      <c r="CJ75" s="60">
        <v>0.93457943925233644</v>
      </c>
      <c r="CK75" s="61">
        <v>2</v>
      </c>
      <c r="CL75" s="56">
        <v>0</v>
      </c>
      <c r="CM75" s="56">
        <v>0</v>
      </c>
      <c r="CN75" s="149">
        <v>0</v>
      </c>
      <c r="CO75" s="156">
        <v>0</v>
      </c>
      <c r="CP75" s="56">
        <v>0</v>
      </c>
      <c r="CQ75" s="56">
        <v>0</v>
      </c>
      <c r="CR75" s="56">
        <v>0</v>
      </c>
      <c r="CS75" s="56">
        <v>0</v>
      </c>
      <c r="CT75" s="56">
        <v>0</v>
      </c>
      <c r="CU75" s="56">
        <v>0</v>
      </c>
      <c r="CV75" s="56">
        <v>0</v>
      </c>
      <c r="CW75" s="56">
        <v>0</v>
      </c>
      <c r="CX75" s="56">
        <v>0</v>
      </c>
      <c r="CY75" s="56">
        <v>0</v>
      </c>
      <c r="CZ75" s="56">
        <v>0</v>
      </c>
      <c r="DA75" s="56">
        <v>0</v>
      </c>
      <c r="DB75" s="60">
        <v>0</v>
      </c>
      <c r="DC75" s="61">
        <v>0</v>
      </c>
      <c r="DD75" s="152">
        <v>146.74</v>
      </c>
      <c r="DE75" s="152">
        <v>103.12</v>
      </c>
      <c r="DF75" s="147">
        <v>6.8965517241379306</v>
      </c>
      <c r="DG75" s="148">
        <v>0.80192461908580592</v>
      </c>
      <c r="DH75" s="149">
        <v>39.525691699604742</v>
      </c>
      <c r="DI75" s="56">
        <v>1</v>
      </c>
      <c r="DJ75" s="149">
        <v>237.15415019762847</v>
      </c>
      <c r="DK75" s="158">
        <v>6</v>
      </c>
      <c r="DL75" s="56">
        <v>0</v>
      </c>
      <c r="DM75" s="56">
        <v>0</v>
      </c>
      <c r="DN75" s="56">
        <v>0</v>
      </c>
      <c r="DO75" s="56">
        <v>0</v>
      </c>
      <c r="DP75" s="149">
        <v>39.40110323089047</v>
      </c>
      <c r="DQ75" s="156">
        <v>1</v>
      </c>
      <c r="DR75" s="149">
        <v>39.40110323089047</v>
      </c>
      <c r="DS75" s="156">
        <v>1</v>
      </c>
      <c r="DT75" s="56">
        <v>0</v>
      </c>
      <c r="DU75" s="56">
        <v>0</v>
      </c>
      <c r="DV75" s="156">
        <v>0</v>
      </c>
      <c r="DW75" s="56">
        <v>0</v>
      </c>
      <c r="DX75" s="56">
        <v>0</v>
      </c>
      <c r="DY75" s="56">
        <v>0</v>
      </c>
      <c r="DZ75" s="62">
        <v>20.771513353115726</v>
      </c>
      <c r="EA75" s="63">
        <v>21</v>
      </c>
      <c r="EB75" s="62">
        <v>150.52732502396933</v>
      </c>
      <c r="EC75" s="63">
        <v>157</v>
      </c>
      <c r="ED75" s="60">
        <v>0</v>
      </c>
      <c r="EE75" s="61">
        <v>0</v>
      </c>
      <c r="EF75" s="154">
        <v>102.82</v>
      </c>
      <c r="EG75" s="154">
        <v>57.81</v>
      </c>
      <c r="EH75" s="107">
        <v>3.6615134255492268</v>
      </c>
      <c r="EI75" s="148">
        <v>1.1391375101708707</v>
      </c>
      <c r="EJ75" s="56" t="s">
        <v>1135</v>
      </c>
      <c r="EK75" s="56" t="s">
        <v>1136</v>
      </c>
      <c r="EL75" s="154">
        <v>46.21</v>
      </c>
      <c r="EM75" s="154">
        <v>16.100000000000001</v>
      </c>
      <c r="EN75" s="147">
        <v>3.225806451612903</v>
      </c>
      <c r="EO75" s="148">
        <v>0.40322580645161288</v>
      </c>
      <c r="EP75" s="56">
        <v>0</v>
      </c>
      <c r="EQ75" s="56">
        <v>0</v>
      </c>
      <c r="ER75" s="149">
        <v>39.40110323089047</v>
      </c>
      <c r="ES75" s="158">
        <v>1</v>
      </c>
      <c r="ET75" s="132">
        <v>0</v>
      </c>
      <c r="EU75" s="132">
        <v>0</v>
      </c>
      <c r="EV75" s="56">
        <v>0</v>
      </c>
      <c r="EW75" s="56">
        <v>0</v>
      </c>
      <c r="EX75" s="56">
        <v>0</v>
      </c>
      <c r="EY75" s="62">
        <v>136.49851632047478</v>
      </c>
      <c r="EZ75" s="61">
        <v>138</v>
      </c>
      <c r="FA75" s="62">
        <v>114.87179487179488</v>
      </c>
      <c r="FB75" s="61">
        <v>112</v>
      </c>
      <c r="FC75" s="149">
        <v>21.939447125932428</v>
      </c>
      <c r="FD75" s="156">
        <v>1</v>
      </c>
      <c r="FE75" s="149">
        <v>43.878894251864857</v>
      </c>
      <c r="FF75" s="156">
        <v>2</v>
      </c>
      <c r="FG75" s="56">
        <v>0</v>
      </c>
      <c r="FH75" s="56">
        <v>0</v>
      </c>
      <c r="FI75" s="149">
        <v>0</v>
      </c>
      <c r="FJ75" s="156">
        <v>0</v>
      </c>
      <c r="FK75" s="149">
        <v>65.818341377797282</v>
      </c>
      <c r="FL75" s="156">
        <v>3</v>
      </c>
      <c r="FM75" s="149">
        <v>21.939447125932428</v>
      </c>
      <c r="FN75" s="156">
        <v>1</v>
      </c>
      <c r="FO75" s="150">
        <v>65.818341377797282</v>
      </c>
      <c r="FP75" s="155">
        <v>3</v>
      </c>
      <c r="FQ75" s="150">
        <v>21.939447125932428</v>
      </c>
      <c r="FR75" s="56">
        <v>1</v>
      </c>
      <c r="FS75" s="60">
        <v>0</v>
      </c>
      <c r="FT75" s="61">
        <v>0</v>
      </c>
      <c r="FU75" s="60">
        <v>4.0816326530612246</v>
      </c>
      <c r="FV75" s="61">
        <v>1</v>
      </c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71"/>
      <c r="NS75" s="71"/>
      <c r="NT75" s="71"/>
      <c r="NU75" s="71"/>
      <c r="NV75" s="71"/>
      <c r="NW75" s="71"/>
      <c r="NX75" s="71"/>
      <c r="NY75" s="71"/>
      <c r="NZ75" s="71"/>
      <c r="OA75" s="71"/>
      <c r="OB75" s="71"/>
      <c r="OC75" s="71"/>
      <c r="OD75" s="71"/>
      <c r="OE75" s="71"/>
      <c r="OF75" s="71"/>
      <c r="OG75" s="71"/>
      <c r="OH75" s="71"/>
      <c r="OI75" s="71"/>
      <c r="OJ75" s="71"/>
      <c r="OK75" s="71"/>
      <c r="OL75" s="71"/>
      <c r="OM75" s="71"/>
      <c r="ON75" s="71"/>
      <c r="OO75" s="71"/>
      <c r="OP75" s="71"/>
      <c r="OQ75" s="71"/>
      <c r="OR75" s="4"/>
      <c r="OS75" s="4"/>
      <c r="OT75" s="4"/>
    </row>
    <row r="76" spans="1:410">
      <c r="A76" s="96" t="s">
        <v>1137</v>
      </c>
      <c r="B76" s="56" t="s">
        <v>1138</v>
      </c>
      <c r="C76" s="96" t="s">
        <v>427</v>
      </c>
      <c r="D76" s="74">
        <v>6</v>
      </c>
      <c r="E76" s="67">
        <v>2015</v>
      </c>
      <c r="F76" s="106">
        <v>61.440751552639185</v>
      </c>
      <c r="G76" s="141">
        <v>17291</v>
      </c>
      <c r="H76" s="67">
        <v>2506</v>
      </c>
      <c r="I76" s="67">
        <v>14785</v>
      </c>
      <c r="J76" s="106">
        <v>5.16</v>
      </c>
      <c r="K76" s="67">
        <v>893</v>
      </c>
      <c r="L76" s="56">
        <v>51.32</v>
      </c>
      <c r="M76" s="78">
        <v>8873</v>
      </c>
      <c r="N76" s="67">
        <v>1839</v>
      </c>
      <c r="O76" s="67">
        <v>952</v>
      </c>
      <c r="P76" s="67">
        <v>887</v>
      </c>
      <c r="Q76" s="78">
        <v>2188</v>
      </c>
      <c r="R76" s="78">
        <v>1056</v>
      </c>
      <c r="S76" s="78">
        <v>1132</v>
      </c>
      <c r="T76" s="67">
        <v>1709</v>
      </c>
      <c r="U76" s="67">
        <v>883</v>
      </c>
      <c r="V76" s="67">
        <v>826</v>
      </c>
      <c r="W76" s="78">
        <v>2256</v>
      </c>
      <c r="X76" s="78">
        <v>1120</v>
      </c>
      <c r="Y76" s="78">
        <v>1136</v>
      </c>
      <c r="Z76" s="67">
        <v>1659</v>
      </c>
      <c r="AA76" s="67">
        <v>866</v>
      </c>
      <c r="AB76" s="67">
        <v>793</v>
      </c>
      <c r="AC76" s="78">
        <v>1858</v>
      </c>
      <c r="AD76" s="78">
        <v>924</v>
      </c>
      <c r="AE76" s="78">
        <v>934</v>
      </c>
      <c r="AF76" s="67">
        <v>1688</v>
      </c>
      <c r="AG76" s="67">
        <v>892</v>
      </c>
      <c r="AH76" s="67">
        <v>796</v>
      </c>
      <c r="AI76" s="78">
        <v>2375</v>
      </c>
      <c r="AJ76" s="78">
        <v>1382</v>
      </c>
      <c r="AK76" s="78">
        <v>1353</v>
      </c>
      <c r="AL76" s="67">
        <v>1579</v>
      </c>
      <c r="AM76" s="67">
        <v>859</v>
      </c>
      <c r="AN76" s="67">
        <v>720</v>
      </c>
      <c r="AO76" s="67">
        <v>1543</v>
      </c>
      <c r="AP76" s="67">
        <v>830</v>
      </c>
      <c r="AQ76" s="67">
        <v>713</v>
      </c>
      <c r="AR76" s="56" t="s">
        <v>428</v>
      </c>
      <c r="AS76" s="56"/>
      <c r="AT76" s="56" t="s">
        <v>428</v>
      </c>
      <c r="AU76" s="144">
        <v>311</v>
      </c>
      <c r="AV76" s="144">
        <v>0</v>
      </c>
      <c r="AW76" s="144">
        <v>63</v>
      </c>
      <c r="AX76" s="59">
        <v>8.3000000000000007</v>
      </c>
      <c r="AY76" s="59">
        <v>1</v>
      </c>
      <c r="AZ76" s="60">
        <v>1.0379904504878554</v>
      </c>
      <c r="BA76" s="61">
        <v>5</v>
      </c>
      <c r="BB76" s="62">
        <v>0</v>
      </c>
      <c r="BC76" s="63">
        <v>0</v>
      </c>
      <c r="BD76" s="68">
        <v>0</v>
      </c>
      <c r="BE76" s="69">
        <v>0</v>
      </c>
      <c r="BF76" s="60">
        <v>3.8800705467372132</v>
      </c>
      <c r="BG76" s="61">
        <v>22</v>
      </c>
      <c r="BH76" s="60">
        <v>4.9586776859504136</v>
      </c>
      <c r="BI76" s="61">
        <v>6</v>
      </c>
      <c r="BJ76" s="64">
        <v>0</v>
      </c>
      <c r="BK76" s="65">
        <v>0</v>
      </c>
      <c r="BL76" s="62">
        <v>0</v>
      </c>
      <c r="BM76" s="65">
        <v>0</v>
      </c>
      <c r="BN76" s="56">
        <v>0</v>
      </c>
      <c r="BO76" s="56">
        <v>0</v>
      </c>
      <c r="BP76" s="156">
        <v>0</v>
      </c>
      <c r="BQ76" s="56">
        <v>0</v>
      </c>
      <c r="BR76" s="56">
        <v>0</v>
      </c>
      <c r="BS76" s="56">
        <v>0</v>
      </c>
      <c r="BT76" s="56">
        <v>0</v>
      </c>
      <c r="BU76" s="56">
        <v>0</v>
      </c>
      <c r="BV76" s="62" t="s">
        <v>575</v>
      </c>
      <c r="BW76" s="56" t="s">
        <v>1139</v>
      </c>
      <c r="BX76" s="56" t="s">
        <v>579</v>
      </c>
      <c r="BY76" s="56" t="s">
        <v>1139</v>
      </c>
      <c r="BZ76" s="56" t="s">
        <v>518</v>
      </c>
      <c r="CA76" s="56" t="s">
        <v>457</v>
      </c>
      <c r="CB76" s="56" t="s">
        <v>518</v>
      </c>
      <c r="CC76" s="145">
        <v>39.82</v>
      </c>
      <c r="CD76" s="145">
        <v>29.23</v>
      </c>
      <c r="CE76" s="147">
        <v>18.421052631578945</v>
      </c>
      <c r="CF76" s="153" t="s">
        <v>1140</v>
      </c>
      <c r="CG76" s="153" t="s">
        <v>1141</v>
      </c>
      <c r="CH76" s="149">
        <v>110.803324099723</v>
      </c>
      <c r="CI76" s="56">
        <v>2</v>
      </c>
      <c r="CJ76" s="60">
        <v>0.58513750731421887</v>
      </c>
      <c r="CK76" s="61">
        <v>1</v>
      </c>
      <c r="CL76" s="150">
        <v>110.803324099723</v>
      </c>
      <c r="CM76" s="56">
        <v>2</v>
      </c>
      <c r="CN76" s="149">
        <v>166.20498614958447</v>
      </c>
      <c r="CO76" s="156">
        <v>3</v>
      </c>
      <c r="CP76" s="56">
        <v>0</v>
      </c>
      <c r="CQ76" s="56">
        <v>0</v>
      </c>
      <c r="CR76" s="56">
        <v>0</v>
      </c>
      <c r="CS76" s="56">
        <v>0</v>
      </c>
      <c r="CT76" s="56">
        <v>0</v>
      </c>
      <c r="CU76" s="56">
        <v>0</v>
      </c>
      <c r="CV76" s="56">
        <v>0</v>
      </c>
      <c r="CW76" s="56">
        <v>0</v>
      </c>
      <c r="CX76" s="56">
        <v>0</v>
      </c>
      <c r="CY76" s="56">
        <v>0</v>
      </c>
      <c r="CZ76" s="56">
        <v>0</v>
      </c>
      <c r="DA76" s="56">
        <v>0</v>
      </c>
      <c r="DB76" s="60">
        <v>0.43840420868040336</v>
      </c>
      <c r="DC76" s="61">
        <v>2</v>
      </c>
      <c r="DD76" s="145">
        <v>73.430000000000007</v>
      </c>
      <c r="DE76" s="145">
        <v>53.13</v>
      </c>
      <c r="DF76" s="147">
        <v>3.9233576642335768</v>
      </c>
      <c r="DG76" s="148">
        <v>14.051094890510948</v>
      </c>
      <c r="DH76" s="56">
        <v>0</v>
      </c>
      <c r="DI76" s="56">
        <v>0</v>
      </c>
      <c r="DJ76" s="149">
        <v>148.22134387351778</v>
      </c>
      <c r="DK76" s="158">
        <v>3</v>
      </c>
      <c r="DL76" s="56">
        <v>0</v>
      </c>
      <c r="DM76" s="56">
        <v>0</v>
      </c>
      <c r="DN76" s="56">
        <v>0</v>
      </c>
      <c r="DO76" s="56">
        <v>0</v>
      </c>
      <c r="DP76" s="149">
        <v>0</v>
      </c>
      <c r="DQ76" s="156">
        <v>0</v>
      </c>
      <c r="DR76" s="56">
        <v>0</v>
      </c>
      <c r="DS76" s="56">
        <v>0</v>
      </c>
      <c r="DT76" s="56">
        <v>0</v>
      </c>
      <c r="DU76" s="56">
        <v>0</v>
      </c>
      <c r="DV76" s="156">
        <v>0</v>
      </c>
      <c r="DW76" s="56">
        <v>0</v>
      </c>
      <c r="DX76" s="56">
        <v>0</v>
      </c>
      <c r="DY76" s="56">
        <v>0</v>
      </c>
      <c r="DZ76" s="62">
        <v>0</v>
      </c>
      <c r="EA76" s="63">
        <v>0</v>
      </c>
      <c r="EB76" s="62">
        <v>52.763819095477388</v>
      </c>
      <c r="EC76" s="63">
        <v>42</v>
      </c>
      <c r="ED76" s="60">
        <v>0.44375416019525182</v>
      </c>
      <c r="EE76" s="61">
        <v>2</v>
      </c>
      <c r="EF76" s="143">
        <v>64.290000000000006</v>
      </c>
      <c r="EG76" s="143">
        <v>41.89</v>
      </c>
      <c r="EH76" s="107">
        <v>3.0351437699680508</v>
      </c>
      <c r="EI76" s="148">
        <v>9.5846645367412133</v>
      </c>
      <c r="EJ76" s="56" t="s">
        <v>1142</v>
      </c>
      <c r="EK76" s="56" t="s">
        <v>1143</v>
      </c>
      <c r="EL76" s="143">
        <v>41.5</v>
      </c>
      <c r="EM76" s="143">
        <v>20.079999999999998</v>
      </c>
      <c r="EN76" s="147">
        <v>0.64935064935064934</v>
      </c>
      <c r="EO76" s="148">
        <v>1.948051948051948</v>
      </c>
      <c r="EP76" s="56">
        <v>0</v>
      </c>
      <c r="EQ76" s="56">
        <v>0</v>
      </c>
      <c r="ER76" s="149">
        <v>49.652432969215489</v>
      </c>
      <c r="ES76" s="158">
        <v>1</v>
      </c>
      <c r="ET76" s="132">
        <v>0</v>
      </c>
      <c r="EU76" s="132">
        <v>0</v>
      </c>
      <c r="EV76" s="56">
        <v>0</v>
      </c>
      <c r="EW76" s="56">
        <v>0</v>
      </c>
      <c r="EX76" s="56">
        <v>1</v>
      </c>
      <c r="EY76" s="62">
        <v>38.888888888888893</v>
      </c>
      <c r="EZ76" s="61">
        <v>28</v>
      </c>
      <c r="FA76" s="62">
        <v>30.855539971949508</v>
      </c>
      <c r="FB76" s="61">
        <v>22</v>
      </c>
      <c r="FC76" s="149">
        <v>28.441410693970418</v>
      </c>
      <c r="FD76" s="156">
        <v>1</v>
      </c>
      <c r="FE76" s="149">
        <v>28.441410693970418</v>
      </c>
      <c r="FF76" s="156">
        <v>1</v>
      </c>
      <c r="FG76" s="150">
        <v>28.441410693970418</v>
      </c>
      <c r="FH76" s="157">
        <v>1</v>
      </c>
      <c r="FI76" s="149">
        <v>0</v>
      </c>
      <c r="FJ76" s="156">
        <v>0</v>
      </c>
      <c r="FK76" s="149">
        <v>85.324232081911262</v>
      </c>
      <c r="FL76" s="156">
        <v>3</v>
      </c>
      <c r="FM76" s="56">
        <v>0</v>
      </c>
      <c r="FN76" s="56">
        <v>0</v>
      </c>
      <c r="FO76" s="150">
        <v>28.441410693970418</v>
      </c>
      <c r="FP76" s="155">
        <v>1</v>
      </c>
      <c r="FQ76" s="56">
        <v>0</v>
      </c>
      <c r="FR76" s="56">
        <v>0</v>
      </c>
      <c r="FS76" s="60">
        <v>1.6447368421052631</v>
      </c>
      <c r="FT76" s="61">
        <v>8</v>
      </c>
      <c r="FU76" s="60">
        <v>0.95328884652049573</v>
      </c>
      <c r="FV76" s="61">
        <v>4</v>
      </c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  <c r="NR76" s="71"/>
      <c r="NS76" s="71"/>
      <c r="NT76" s="71"/>
      <c r="NU76" s="71"/>
      <c r="NV76" s="71"/>
      <c r="NW76" s="71"/>
      <c r="NX76" s="71"/>
      <c r="NY76" s="71"/>
      <c r="NZ76" s="71"/>
      <c r="OA76" s="71"/>
      <c r="OB76" s="71"/>
      <c r="OC76" s="71"/>
      <c r="OD76" s="71"/>
      <c r="OE76" s="71"/>
      <c r="OF76" s="71"/>
      <c r="OG76" s="71"/>
      <c r="OH76" s="71"/>
      <c r="OI76" s="71"/>
      <c r="OJ76" s="71"/>
      <c r="OK76" s="71"/>
      <c r="OL76" s="71"/>
      <c r="OM76" s="71"/>
      <c r="ON76" s="71"/>
      <c r="OO76" s="71"/>
      <c r="OP76" s="71"/>
      <c r="OQ76" s="71"/>
      <c r="OR76" s="4"/>
      <c r="OS76" s="4"/>
      <c r="OT76" s="4"/>
    </row>
    <row r="77" spans="1:410">
      <c r="A77" s="96" t="s">
        <v>1144</v>
      </c>
      <c r="B77" s="56" t="s">
        <v>1145</v>
      </c>
      <c r="C77" s="96" t="s">
        <v>675</v>
      </c>
      <c r="D77" s="74">
        <v>6</v>
      </c>
      <c r="E77" s="67">
        <v>2015</v>
      </c>
      <c r="F77" s="106">
        <v>74.497737692033652</v>
      </c>
      <c r="G77" s="141">
        <v>26591</v>
      </c>
      <c r="H77" s="67">
        <v>15419</v>
      </c>
      <c r="I77" s="67">
        <v>46946</v>
      </c>
      <c r="J77" s="106">
        <v>8.4718670076726337</v>
      </c>
      <c r="K77" s="67">
        <v>2650</v>
      </c>
      <c r="L77" s="107">
        <v>88.578842465495839</v>
      </c>
      <c r="M77" s="78">
        <v>23554</v>
      </c>
      <c r="N77" s="67">
        <v>2909</v>
      </c>
      <c r="O77" s="67">
        <v>1488</v>
      </c>
      <c r="P77" s="67">
        <v>1421</v>
      </c>
      <c r="Q77" s="78">
        <v>3465</v>
      </c>
      <c r="R77" s="78">
        <v>1694</v>
      </c>
      <c r="S77" s="78">
        <v>1771</v>
      </c>
      <c r="T77" s="67">
        <v>2728</v>
      </c>
      <c r="U77" s="67">
        <v>1384</v>
      </c>
      <c r="V77" s="67">
        <v>1344</v>
      </c>
      <c r="W77" s="78">
        <v>1597</v>
      </c>
      <c r="X77" s="78">
        <v>783</v>
      </c>
      <c r="Y77" s="78">
        <v>814</v>
      </c>
      <c r="Z77" s="67">
        <v>2688</v>
      </c>
      <c r="AA77" s="67">
        <v>1354</v>
      </c>
      <c r="AB77" s="67">
        <v>1334</v>
      </c>
      <c r="AC77" s="78">
        <v>1366</v>
      </c>
      <c r="AD77" s="78">
        <v>672</v>
      </c>
      <c r="AE77" s="78">
        <v>694</v>
      </c>
      <c r="AF77" s="67">
        <v>2793</v>
      </c>
      <c r="AG77" s="67">
        <v>1385</v>
      </c>
      <c r="AH77" s="67">
        <v>1408</v>
      </c>
      <c r="AI77" s="78">
        <v>1969</v>
      </c>
      <c r="AJ77" s="78">
        <v>984</v>
      </c>
      <c r="AK77" s="78">
        <v>985</v>
      </c>
      <c r="AL77" s="67">
        <v>2669</v>
      </c>
      <c r="AM77" s="67">
        <v>1292</v>
      </c>
      <c r="AN77" s="67">
        <v>1377</v>
      </c>
      <c r="AO77" s="67">
        <v>2321</v>
      </c>
      <c r="AP77" s="67">
        <v>1077</v>
      </c>
      <c r="AQ77" s="67">
        <v>1244</v>
      </c>
      <c r="AR77" s="56" t="s">
        <v>428</v>
      </c>
      <c r="AS77" s="56"/>
      <c r="AT77" s="56" t="s">
        <v>428</v>
      </c>
      <c r="AU77" s="151">
        <v>1214</v>
      </c>
      <c r="AV77" s="151">
        <v>0</v>
      </c>
      <c r="AW77" s="151">
        <v>403</v>
      </c>
      <c r="AX77" s="59">
        <v>18.100000000000001</v>
      </c>
      <c r="AY77" s="59">
        <v>8</v>
      </c>
      <c r="AZ77" s="60">
        <v>1.2746972594008923</v>
      </c>
      <c r="BA77" s="61">
        <v>2</v>
      </c>
      <c r="BB77" s="62">
        <v>226.75736961451247</v>
      </c>
      <c r="BC77" s="63">
        <v>1</v>
      </c>
      <c r="BD77" s="68">
        <v>0</v>
      </c>
      <c r="BE77" s="69">
        <v>0</v>
      </c>
      <c r="BF77" s="60">
        <v>3.3980582524271843</v>
      </c>
      <c r="BG77" s="61">
        <v>7</v>
      </c>
      <c r="BH77" s="60">
        <v>8.8435374149659864</v>
      </c>
      <c r="BI77" s="61">
        <v>39</v>
      </c>
      <c r="BJ77" s="64">
        <v>0</v>
      </c>
      <c r="BK77" s="65">
        <v>0</v>
      </c>
      <c r="BL77" s="62">
        <v>34.376074252320386</v>
      </c>
      <c r="BM77" s="65">
        <v>1</v>
      </c>
      <c r="BN77" s="56">
        <v>0</v>
      </c>
      <c r="BO77" s="56">
        <v>0</v>
      </c>
      <c r="BP77" s="156">
        <v>0</v>
      </c>
      <c r="BQ77" s="56">
        <v>0</v>
      </c>
      <c r="BR77" s="56">
        <v>0</v>
      </c>
      <c r="BS77" s="56">
        <v>0</v>
      </c>
      <c r="BT77" s="56">
        <v>0</v>
      </c>
      <c r="BU77" s="56">
        <v>0</v>
      </c>
      <c r="BV77" s="62" t="s">
        <v>1146</v>
      </c>
      <c r="BW77" s="56" t="s">
        <v>1147</v>
      </c>
      <c r="BX77" s="56" t="s">
        <v>444</v>
      </c>
      <c r="BY77" s="56" t="s">
        <v>1147</v>
      </c>
      <c r="BZ77" s="56" t="s">
        <v>1148</v>
      </c>
      <c r="CA77" s="56" t="s">
        <v>1149</v>
      </c>
      <c r="CB77" s="56" t="s">
        <v>563</v>
      </c>
      <c r="CC77" s="152">
        <v>114.03</v>
      </c>
      <c r="CD77" s="152">
        <v>76.98</v>
      </c>
      <c r="CE77" s="147">
        <v>34.545454545454547</v>
      </c>
      <c r="CF77" s="146" t="s">
        <v>1150</v>
      </c>
      <c r="CG77" s="146" t="s">
        <v>1151</v>
      </c>
      <c r="CH77" s="56">
        <v>0</v>
      </c>
      <c r="CI77" s="56">
        <v>0</v>
      </c>
      <c r="CJ77" s="60">
        <v>0.36656891495601174</v>
      </c>
      <c r="CK77" s="61">
        <v>1</v>
      </c>
      <c r="CL77" s="56">
        <v>0</v>
      </c>
      <c r="CM77" s="56">
        <v>0</v>
      </c>
      <c r="CN77" s="149">
        <v>0</v>
      </c>
      <c r="CO77" s="156">
        <v>0</v>
      </c>
      <c r="CP77" s="56">
        <v>0</v>
      </c>
      <c r="CQ77" s="56">
        <v>0</v>
      </c>
      <c r="CR77" s="56">
        <v>0</v>
      </c>
      <c r="CS77" s="56">
        <v>0</v>
      </c>
      <c r="CT77" s="56">
        <v>0</v>
      </c>
      <c r="CU77" s="56">
        <v>0</v>
      </c>
      <c r="CV77" s="56">
        <v>0</v>
      </c>
      <c r="CW77" s="56">
        <v>0</v>
      </c>
      <c r="CX77" s="56">
        <v>0</v>
      </c>
      <c r="CY77" s="56">
        <v>0</v>
      </c>
      <c r="CZ77" s="56">
        <v>0</v>
      </c>
      <c r="DA77" s="56">
        <v>0</v>
      </c>
      <c r="DB77" s="60">
        <v>0</v>
      </c>
      <c r="DC77" s="61">
        <v>0</v>
      </c>
      <c r="DD77" s="152">
        <v>184.05</v>
      </c>
      <c r="DE77" s="152">
        <v>112.84</v>
      </c>
      <c r="DF77" s="147">
        <v>4.4958765629156687</v>
      </c>
      <c r="DG77" s="148">
        <v>4.2830540037243949</v>
      </c>
      <c r="DH77" s="56">
        <v>0</v>
      </c>
      <c r="DI77" s="56">
        <v>0</v>
      </c>
      <c r="DJ77" s="149">
        <v>0</v>
      </c>
      <c r="DK77" s="158">
        <v>0</v>
      </c>
      <c r="DL77" s="56">
        <v>0</v>
      </c>
      <c r="DM77" s="56">
        <v>0</v>
      </c>
      <c r="DN77" s="56">
        <v>0</v>
      </c>
      <c r="DO77" s="56">
        <v>0</v>
      </c>
      <c r="DP77" s="56">
        <v>30.35</v>
      </c>
      <c r="DQ77" s="56">
        <v>1</v>
      </c>
      <c r="DR77" s="56">
        <v>0</v>
      </c>
      <c r="DS77" s="56">
        <v>0</v>
      </c>
      <c r="DT77" s="56">
        <v>0</v>
      </c>
      <c r="DU77" s="56">
        <v>0</v>
      </c>
      <c r="DV77" s="149">
        <v>30.358227079538558</v>
      </c>
      <c r="DW77" s="156">
        <v>1</v>
      </c>
      <c r="DX77" s="56">
        <v>0</v>
      </c>
      <c r="DY77" s="56">
        <v>0</v>
      </c>
      <c r="DZ77" s="62">
        <v>11.994002998500749</v>
      </c>
      <c r="EA77" s="63">
        <v>16</v>
      </c>
      <c r="EB77" s="62">
        <v>103.69318181818183</v>
      </c>
      <c r="EC77" s="63">
        <v>146</v>
      </c>
      <c r="ED77" s="60">
        <v>0</v>
      </c>
      <c r="EE77" s="61">
        <v>0</v>
      </c>
      <c r="EF77" s="154">
        <v>94.6</v>
      </c>
      <c r="EG77" s="154">
        <v>59.79</v>
      </c>
      <c r="EH77" s="107">
        <v>7.981492192018508</v>
      </c>
      <c r="EI77" s="148">
        <v>2.139965297860035</v>
      </c>
      <c r="EJ77" s="56" t="s">
        <v>650</v>
      </c>
      <c r="EK77" s="56" t="s">
        <v>1152</v>
      </c>
      <c r="EL77" s="154">
        <v>37.770000000000003</v>
      </c>
      <c r="EM77" s="154">
        <v>16.28</v>
      </c>
      <c r="EN77" s="147">
        <v>2.0979020979020979</v>
      </c>
      <c r="EO77" s="148">
        <v>0.69930069930069927</v>
      </c>
      <c r="EP77" s="56">
        <v>0</v>
      </c>
      <c r="EQ77" s="56">
        <v>0</v>
      </c>
      <c r="ER77" s="149">
        <v>30.358227079538558</v>
      </c>
      <c r="ES77" s="158">
        <v>1</v>
      </c>
      <c r="ET77" s="132">
        <v>0</v>
      </c>
      <c r="EU77" s="132">
        <v>0</v>
      </c>
      <c r="EV77" s="56">
        <v>0</v>
      </c>
      <c r="EW77" s="56">
        <v>0</v>
      </c>
      <c r="EX77" s="56">
        <v>483</v>
      </c>
      <c r="EY77" s="62">
        <v>90.05083514887437</v>
      </c>
      <c r="EZ77" s="61">
        <v>124</v>
      </c>
      <c r="FA77" s="62">
        <v>65.916398713826354</v>
      </c>
      <c r="FB77" s="61">
        <v>82</v>
      </c>
      <c r="FC77" s="149">
        <v>17.618040873854827</v>
      </c>
      <c r="FD77" s="156">
        <v>1</v>
      </c>
      <c r="FE77" s="149">
        <v>0</v>
      </c>
      <c r="FF77" s="156">
        <v>0</v>
      </c>
      <c r="FG77" s="56">
        <v>0</v>
      </c>
      <c r="FH77" s="56">
        <v>0</v>
      </c>
      <c r="FI77" s="149">
        <v>0</v>
      </c>
      <c r="FJ77" s="156">
        <v>0</v>
      </c>
      <c r="FK77" s="149">
        <v>17.618040873854827</v>
      </c>
      <c r="FL77" s="156">
        <v>1</v>
      </c>
      <c r="FM77" s="56">
        <v>0</v>
      </c>
      <c r="FN77" s="56">
        <v>0</v>
      </c>
      <c r="FO77" s="150">
        <v>87.108013937282223</v>
      </c>
      <c r="FP77" s="155">
        <v>12</v>
      </c>
      <c r="FQ77" s="56">
        <v>0</v>
      </c>
      <c r="FR77" s="56">
        <v>0</v>
      </c>
      <c r="FS77" s="60">
        <v>1.3289036544850499</v>
      </c>
      <c r="FT77" s="61">
        <v>2</v>
      </c>
      <c r="FU77" s="60">
        <v>2.4057738572574179</v>
      </c>
      <c r="FV77" s="61">
        <v>3</v>
      </c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  <c r="NR77" s="71"/>
      <c r="NS77" s="71"/>
      <c r="NT77" s="71"/>
      <c r="NU77" s="71"/>
      <c r="NV77" s="71"/>
      <c r="NW77" s="71"/>
      <c r="NX77" s="71"/>
      <c r="NY77" s="71"/>
      <c r="NZ77" s="71"/>
      <c r="OA77" s="71"/>
      <c r="OB77" s="71"/>
      <c r="OC77" s="71"/>
      <c r="OD77" s="71"/>
      <c r="OE77" s="71"/>
      <c r="OF77" s="71"/>
      <c r="OG77" s="71"/>
      <c r="OH77" s="71"/>
      <c r="OI77" s="71"/>
      <c r="OJ77" s="71"/>
      <c r="OK77" s="71"/>
      <c r="OL77" s="71"/>
      <c r="OM77" s="71"/>
      <c r="ON77" s="71"/>
      <c r="OO77" s="71"/>
      <c r="OP77" s="71"/>
      <c r="OQ77" s="71"/>
      <c r="OR77" s="4"/>
      <c r="OS77" s="4"/>
      <c r="OT77" s="4"/>
    </row>
    <row r="78" spans="1:410">
      <c r="A78" s="96" t="s">
        <v>1153</v>
      </c>
      <c r="B78" s="56" t="s">
        <v>1154</v>
      </c>
      <c r="C78" s="96" t="s">
        <v>547</v>
      </c>
      <c r="D78" s="74">
        <v>6</v>
      </c>
      <c r="E78" s="67">
        <v>2015</v>
      </c>
      <c r="F78" s="106">
        <v>50.505132032415155</v>
      </c>
      <c r="G78" s="141">
        <v>62365</v>
      </c>
      <c r="H78" s="67">
        <v>14132</v>
      </c>
      <c r="I78" s="67">
        <v>12459</v>
      </c>
      <c r="J78" s="106">
        <v>20.007785619207876</v>
      </c>
      <c r="K78" s="67">
        <v>31866</v>
      </c>
      <c r="L78" s="56">
        <v>76.05</v>
      </c>
      <c r="M78" s="78">
        <v>47431</v>
      </c>
      <c r="N78" s="67">
        <v>7696</v>
      </c>
      <c r="O78" s="67">
        <v>3941</v>
      </c>
      <c r="P78" s="67">
        <v>3755</v>
      </c>
      <c r="Q78" s="78">
        <v>9130</v>
      </c>
      <c r="R78" s="78">
        <v>4458</v>
      </c>
      <c r="S78" s="78">
        <v>4672</v>
      </c>
      <c r="T78" s="67">
        <v>7002</v>
      </c>
      <c r="U78" s="67">
        <v>3569</v>
      </c>
      <c r="V78" s="67">
        <v>3433</v>
      </c>
      <c r="W78" s="78">
        <v>4211</v>
      </c>
      <c r="X78" s="78">
        <v>2076</v>
      </c>
      <c r="Y78" s="78">
        <v>2135</v>
      </c>
      <c r="Z78" s="67">
        <v>6816</v>
      </c>
      <c r="AA78" s="67">
        <v>3473</v>
      </c>
      <c r="AB78" s="67">
        <v>3343</v>
      </c>
      <c r="AC78" s="78">
        <v>3279</v>
      </c>
      <c r="AD78" s="78">
        <v>1621</v>
      </c>
      <c r="AE78" s="78">
        <v>1658</v>
      </c>
      <c r="AF78" s="67">
        <v>6843</v>
      </c>
      <c r="AG78" s="67">
        <v>3470</v>
      </c>
      <c r="AH78" s="67">
        <v>3373</v>
      </c>
      <c r="AI78" s="78">
        <v>4971</v>
      </c>
      <c r="AJ78" s="78">
        <v>2496</v>
      </c>
      <c r="AK78" s="78">
        <v>2475</v>
      </c>
      <c r="AL78" s="67">
        <v>6354</v>
      </c>
      <c r="AM78" s="67">
        <v>3209</v>
      </c>
      <c r="AN78" s="67">
        <v>3145</v>
      </c>
      <c r="AO78" s="67">
        <v>5764</v>
      </c>
      <c r="AP78" s="67">
        <v>2854</v>
      </c>
      <c r="AQ78" s="67">
        <v>2910</v>
      </c>
      <c r="AR78" s="56" t="s">
        <v>428</v>
      </c>
      <c r="AS78" s="56"/>
      <c r="AT78" s="56" t="s">
        <v>428</v>
      </c>
      <c r="AU78" s="144">
        <v>1820</v>
      </c>
      <c r="AV78" s="144">
        <v>0</v>
      </c>
      <c r="AW78" s="144">
        <v>772</v>
      </c>
      <c r="AX78" s="59">
        <v>13.3</v>
      </c>
      <c r="AY78" s="59">
        <v>12</v>
      </c>
      <c r="AZ78" s="60">
        <v>1.2012012012012012</v>
      </c>
      <c r="BA78" s="61">
        <v>2</v>
      </c>
      <c r="BB78" s="62">
        <v>110.86474501108647</v>
      </c>
      <c r="BC78" s="63">
        <v>1</v>
      </c>
      <c r="BD78" s="68">
        <v>0</v>
      </c>
      <c r="BE78" s="69">
        <v>0</v>
      </c>
      <c r="BF78" s="60">
        <v>6.593406593406594</v>
      </c>
      <c r="BG78" s="61">
        <v>12</v>
      </c>
      <c r="BH78" s="60">
        <v>4.8780487804878048</v>
      </c>
      <c r="BI78" s="61">
        <v>44</v>
      </c>
      <c r="BJ78" s="64">
        <v>25.987525987525988</v>
      </c>
      <c r="BK78" s="65">
        <v>2</v>
      </c>
      <c r="BL78" s="62">
        <v>12.993762993762994</v>
      </c>
      <c r="BM78" s="65">
        <v>1</v>
      </c>
      <c r="BN78" s="149">
        <v>13.313806417254693</v>
      </c>
      <c r="BO78" s="156">
        <v>1</v>
      </c>
      <c r="BP78" s="149">
        <v>26.627612834509385</v>
      </c>
      <c r="BQ78" s="156">
        <v>2</v>
      </c>
      <c r="BR78" s="56">
        <v>0</v>
      </c>
      <c r="BS78" s="56">
        <v>0</v>
      </c>
      <c r="BT78" s="149">
        <v>13.313806417254693</v>
      </c>
      <c r="BU78" s="156">
        <v>1</v>
      </c>
      <c r="BV78" s="62" t="s">
        <v>1155</v>
      </c>
      <c r="BW78" s="56" t="s">
        <v>1088</v>
      </c>
      <c r="BX78" s="56" t="s">
        <v>1156</v>
      </c>
      <c r="BY78" s="56" t="s">
        <v>1088</v>
      </c>
      <c r="BZ78" s="56" t="s">
        <v>484</v>
      </c>
      <c r="CA78" s="56" t="s">
        <v>484</v>
      </c>
      <c r="CB78" s="56" t="s">
        <v>484</v>
      </c>
      <c r="CC78" s="145">
        <v>87.23</v>
      </c>
      <c r="CD78" s="145">
        <v>47.56</v>
      </c>
      <c r="CE78" s="147">
        <v>36</v>
      </c>
      <c r="CF78" s="153" t="s">
        <v>1157</v>
      </c>
      <c r="CG78" s="153" t="s">
        <v>1158</v>
      </c>
      <c r="CH78" s="56">
        <v>0</v>
      </c>
      <c r="CI78" s="56">
        <v>0</v>
      </c>
      <c r="CJ78" s="60">
        <v>0.14281633818908884</v>
      </c>
      <c r="CK78" s="61">
        <v>1</v>
      </c>
      <c r="CL78" s="56">
        <v>0</v>
      </c>
      <c r="CM78" s="56">
        <v>0</v>
      </c>
      <c r="CN78" s="149">
        <v>0</v>
      </c>
      <c r="CO78" s="156">
        <v>0</v>
      </c>
      <c r="CP78" s="149">
        <v>75.08</v>
      </c>
      <c r="CQ78" s="156">
        <v>2</v>
      </c>
      <c r="CR78" s="149">
        <v>24.110910186859556</v>
      </c>
      <c r="CS78" s="156">
        <v>2</v>
      </c>
      <c r="CT78" s="56">
        <v>0</v>
      </c>
      <c r="CU78" s="56">
        <v>0</v>
      </c>
      <c r="CV78" s="56">
        <v>0</v>
      </c>
      <c r="CW78" s="56">
        <v>0</v>
      </c>
      <c r="CX78" s="56">
        <v>0</v>
      </c>
      <c r="CY78" s="56">
        <v>0</v>
      </c>
      <c r="CZ78" s="149">
        <v>24.110910186859556</v>
      </c>
      <c r="DA78" s="156">
        <v>2</v>
      </c>
      <c r="DB78" s="60">
        <v>0</v>
      </c>
      <c r="DC78" s="61">
        <v>0</v>
      </c>
      <c r="DD78" s="145">
        <v>145.75</v>
      </c>
      <c r="DE78" s="145">
        <v>94.75</v>
      </c>
      <c r="DF78" s="147">
        <v>3.2646268083472028</v>
      </c>
      <c r="DG78" s="148">
        <v>5.3002176417872233</v>
      </c>
      <c r="DH78" s="56">
        <v>0</v>
      </c>
      <c r="DI78" s="56">
        <v>0</v>
      </c>
      <c r="DJ78" s="149">
        <v>36.166365280289334</v>
      </c>
      <c r="DK78" s="158">
        <v>3</v>
      </c>
      <c r="DL78" s="149">
        <v>12.055455093429778</v>
      </c>
      <c r="DM78" s="156">
        <v>1</v>
      </c>
      <c r="DN78" s="56">
        <v>0</v>
      </c>
      <c r="DO78" s="56">
        <v>0</v>
      </c>
      <c r="DP78" s="149">
        <v>0</v>
      </c>
      <c r="DQ78" s="156">
        <v>0</v>
      </c>
      <c r="DR78" s="56">
        <v>0</v>
      </c>
      <c r="DS78" s="56">
        <v>0</v>
      </c>
      <c r="DT78" s="56">
        <v>0</v>
      </c>
      <c r="DU78" s="56">
        <v>0</v>
      </c>
      <c r="DV78" s="156">
        <v>0</v>
      </c>
      <c r="DW78" s="56">
        <v>0</v>
      </c>
      <c r="DX78" s="56">
        <v>0</v>
      </c>
      <c r="DY78" s="56">
        <v>0</v>
      </c>
      <c r="DZ78" s="62">
        <v>7.1791803769069693</v>
      </c>
      <c r="EA78" s="63">
        <v>24</v>
      </c>
      <c r="EB78" s="62">
        <v>93.981618737029351</v>
      </c>
      <c r="EC78" s="63">
        <v>317</v>
      </c>
      <c r="ED78" s="60">
        <v>1.8259281801582472</v>
      </c>
      <c r="EE78" s="61">
        <v>3</v>
      </c>
      <c r="EF78" s="143">
        <v>99.71</v>
      </c>
      <c r="EG78" s="143">
        <v>63.06</v>
      </c>
      <c r="EH78" s="107">
        <v>2.3276836158192089</v>
      </c>
      <c r="EI78" s="148">
        <v>5.6271186440677967</v>
      </c>
      <c r="EJ78" s="56" t="s">
        <v>1159</v>
      </c>
      <c r="EK78" s="56" t="s">
        <v>1160</v>
      </c>
      <c r="EL78" s="143">
        <v>46.78</v>
      </c>
      <c r="EM78" s="143">
        <v>20.69</v>
      </c>
      <c r="EN78" s="147">
        <v>1.4141414141414141</v>
      </c>
      <c r="EO78" s="148">
        <v>4.0404040404040407</v>
      </c>
      <c r="EP78" s="56">
        <v>0</v>
      </c>
      <c r="EQ78" s="56">
        <v>0</v>
      </c>
      <c r="ER78" s="149">
        <v>72.95719844357977</v>
      </c>
      <c r="ES78" s="158">
        <v>6</v>
      </c>
      <c r="ET78" s="132">
        <v>0</v>
      </c>
      <c r="EU78" s="132">
        <v>0</v>
      </c>
      <c r="EV78" s="56">
        <v>0</v>
      </c>
      <c r="EW78" s="56">
        <v>0</v>
      </c>
      <c r="EX78" s="56">
        <v>0</v>
      </c>
      <c r="EY78" s="62">
        <v>81.081081081081081</v>
      </c>
      <c r="EZ78" s="61">
        <v>255</v>
      </c>
      <c r="FA78" s="62">
        <v>72.164948453608247</v>
      </c>
      <c r="FB78" s="61">
        <v>210</v>
      </c>
      <c r="FC78" s="149">
        <v>7.2590011614401861</v>
      </c>
      <c r="FD78" s="156">
        <v>1</v>
      </c>
      <c r="FE78" s="149">
        <v>36.29500580720093</v>
      </c>
      <c r="FF78" s="156">
        <v>5</v>
      </c>
      <c r="FG78" s="150">
        <v>14.518002322880372</v>
      </c>
      <c r="FH78" s="157">
        <v>2</v>
      </c>
      <c r="FI78" s="149">
        <v>0</v>
      </c>
      <c r="FJ78" s="156">
        <v>0</v>
      </c>
      <c r="FK78" s="149">
        <v>58.072009291521489</v>
      </c>
      <c r="FL78" s="156">
        <v>8</v>
      </c>
      <c r="FM78" s="149">
        <v>7.2590011614401861</v>
      </c>
      <c r="FN78" s="156">
        <v>1</v>
      </c>
      <c r="FO78" s="150">
        <v>298.95366218236177</v>
      </c>
      <c r="FP78" s="155">
        <v>2</v>
      </c>
      <c r="FQ78" s="150">
        <v>14.518002322880372</v>
      </c>
      <c r="FR78" s="56">
        <v>2</v>
      </c>
      <c r="FS78" s="60">
        <v>0.55555555555555558</v>
      </c>
      <c r="FT78" s="61">
        <v>1</v>
      </c>
      <c r="FU78" s="60">
        <v>0.59630292188431722</v>
      </c>
      <c r="FV78" s="61">
        <v>1</v>
      </c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  <c r="NR78" s="71"/>
      <c r="NS78" s="71"/>
      <c r="NT78" s="71"/>
      <c r="NU78" s="71"/>
      <c r="NV78" s="71"/>
      <c r="NW78" s="71"/>
      <c r="NX78" s="71"/>
      <c r="NY78" s="71"/>
      <c r="NZ78" s="71"/>
      <c r="OA78" s="71"/>
      <c r="OB78" s="71"/>
      <c r="OC78" s="71"/>
      <c r="OD78" s="71"/>
      <c r="OE78" s="71"/>
      <c r="OF78" s="71"/>
      <c r="OG78" s="71"/>
      <c r="OH78" s="71"/>
      <c r="OI78" s="71"/>
      <c r="OJ78" s="71"/>
      <c r="OK78" s="71"/>
      <c r="OL78" s="71"/>
      <c r="OM78" s="71"/>
      <c r="ON78" s="71"/>
      <c r="OO78" s="71"/>
      <c r="OP78" s="71"/>
      <c r="OQ78" s="71"/>
      <c r="OR78" s="4"/>
      <c r="OS78" s="4"/>
      <c r="OT78" s="4"/>
    </row>
    <row r="79" spans="1:410">
      <c r="A79" s="96" t="s">
        <v>1161</v>
      </c>
      <c r="B79" s="56" t="s">
        <v>1162</v>
      </c>
      <c r="C79" s="96" t="s">
        <v>441</v>
      </c>
      <c r="D79" s="74">
        <v>6</v>
      </c>
      <c r="E79" s="67">
        <v>2015</v>
      </c>
      <c r="F79" s="106">
        <v>69.022192033068791</v>
      </c>
      <c r="G79" s="141">
        <v>3237</v>
      </c>
      <c r="H79" s="67">
        <v>266</v>
      </c>
      <c r="I79" s="67">
        <v>2971</v>
      </c>
      <c r="J79" s="106">
        <v>2.2599999999999998</v>
      </c>
      <c r="K79" s="67">
        <v>73</v>
      </c>
      <c r="L79" s="56">
        <v>55.58</v>
      </c>
      <c r="M79" s="78">
        <v>1799</v>
      </c>
      <c r="N79" s="67">
        <v>336</v>
      </c>
      <c r="O79" s="67">
        <v>174</v>
      </c>
      <c r="P79" s="67">
        <v>162</v>
      </c>
      <c r="Q79" s="78">
        <v>398</v>
      </c>
      <c r="R79" s="78">
        <v>192</v>
      </c>
      <c r="S79" s="78">
        <v>206</v>
      </c>
      <c r="T79" s="67">
        <v>313</v>
      </c>
      <c r="U79" s="67">
        <v>164</v>
      </c>
      <c r="V79" s="67">
        <v>149</v>
      </c>
      <c r="W79" s="78">
        <v>377</v>
      </c>
      <c r="X79" s="78">
        <v>178</v>
      </c>
      <c r="Y79" s="78">
        <v>199</v>
      </c>
      <c r="Z79" s="67">
        <v>315</v>
      </c>
      <c r="AA79" s="67">
        <v>168</v>
      </c>
      <c r="AB79" s="67">
        <v>147</v>
      </c>
      <c r="AC79" s="78">
        <v>386</v>
      </c>
      <c r="AD79" s="78">
        <v>179</v>
      </c>
      <c r="AE79" s="78">
        <v>207</v>
      </c>
      <c r="AF79" s="67">
        <v>323</v>
      </c>
      <c r="AG79" s="67">
        <v>174</v>
      </c>
      <c r="AH79" s="67">
        <v>149</v>
      </c>
      <c r="AI79" s="78">
        <v>538</v>
      </c>
      <c r="AJ79" s="78">
        <v>246</v>
      </c>
      <c r="AK79" s="78">
        <v>292</v>
      </c>
      <c r="AL79" s="67">
        <v>283</v>
      </c>
      <c r="AM79" s="67">
        <v>154</v>
      </c>
      <c r="AN79" s="67">
        <v>129</v>
      </c>
      <c r="AO79" s="67">
        <v>316</v>
      </c>
      <c r="AP79" s="67">
        <v>171</v>
      </c>
      <c r="AQ79" s="67">
        <v>145</v>
      </c>
      <c r="AR79" s="56" t="s">
        <v>428</v>
      </c>
      <c r="AS79" s="56"/>
      <c r="AT79" s="56" t="s">
        <v>428</v>
      </c>
      <c r="AU79" s="151">
        <v>126</v>
      </c>
      <c r="AV79" s="151">
        <v>0</v>
      </c>
      <c r="AW79" s="151">
        <v>1</v>
      </c>
      <c r="AX79" s="59">
        <v>0</v>
      </c>
      <c r="AY79" s="59">
        <v>0</v>
      </c>
      <c r="AZ79" s="60">
        <v>3.5714285714285712</v>
      </c>
      <c r="BA79" s="61">
        <v>8</v>
      </c>
      <c r="BB79" s="62">
        <v>0</v>
      </c>
      <c r="BC79" s="63">
        <v>0</v>
      </c>
      <c r="BD79" s="68">
        <v>0</v>
      </c>
      <c r="BE79" s="69">
        <v>0</v>
      </c>
      <c r="BF79" s="60">
        <v>1.7738359201773837</v>
      </c>
      <c r="BG79" s="61">
        <v>8</v>
      </c>
      <c r="BH79" s="60">
        <v>4</v>
      </c>
      <c r="BI79" s="61">
        <v>1</v>
      </c>
      <c r="BJ79" s="64">
        <v>0</v>
      </c>
      <c r="BK79" s="65">
        <v>0</v>
      </c>
      <c r="BL79" s="62">
        <v>0</v>
      </c>
      <c r="BM79" s="65">
        <v>0</v>
      </c>
      <c r="BN79" s="56">
        <v>0</v>
      </c>
      <c r="BO79" s="56">
        <v>0</v>
      </c>
      <c r="BP79" s="156">
        <v>0</v>
      </c>
      <c r="BQ79" s="56">
        <v>0</v>
      </c>
      <c r="BR79" s="56">
        <v>0</v>
      </c>
      <c r="BS79" s="56">
        <v>0</v>
      </c>
      <c r="BT79" s="56">
        <v>0</v>
      </c>
      <c r="BU79" s="56">
        <v>0</v>
      </c>
      <c r="BV79" s="62" t="s">
        <v>1163</v>
      </c>
      <c r="BW79" s="56" t="s">
        <v>702</v>
      </c>
      <c r="BX79" s="56" t="s">
        <v>458</v>
      </c>
      <c r="BY79" s="56" t="s">
        <v>702</v>
      </c>
      <c r="BZ79" s="56" t="s">
        <v>1164</v>
      </c>
      <c r="CA79" s="56" t="s">
        <v>1165</v>
      </c>
      <c r="CB79" s="56" t="s">
        <v>1097</v>
      </c>
      <c r="CC79" s="152">
        <v>74.180000000000007</v>
      </c>
      <c r="CD79" s="152">
        <v>51.6</v>
      </c>
      <c r="CE79" s="147">
        <v>33.333333333333329</v>
      </c>
      <c r="CF79" s="146" t="s">
        <v>1166</v>
      </c>
      <c r="CG79" s="146" t="s">
        <v>1167</v>
      </c>
      <c r="CH79" s="56">
        <v>0</v>
      </c>
      <c r="CI79" s="56">
        <v>0</v>
      </c>
      <c r="CJ79" s="60">
        <v>0</v>
      </c>
      <c r="CK79" s="61">
        <v>0</v>
      </c>
      <c r="CL79" s="56">
        <v>0</v>
      </c>
      <c r="CM79" s="56">
        <v>0</v>
      </c>
      <c r="CN79" s="149">
        <v>304.8780487804878</v>
      </c>
      <c r="CO79" s="156">
        <v>1</v>
      </c>
      <c r="CP79" s="56">
        <v>0</v>
      </c>
      <c r="CQ79" s="56">
        <v>0</v>
      </c>
      <c r="CR79" s="56">
        <v>0</v>
      </c>
      <c r="CS79" s="56">
        <v>0</v>
      </c>
      <c r="CT79" s="56">
        <v>0</v>
      </c>
      <c r="CU79" s="56">
        <v>0</v>
      </c>
      <c r="CV79" s="56">
        <v>0</v>
      </c>
      <c r="CW79" s="56">
        <v>0</v>
      </c>
      <c r="CX79" s="56">
        <v>0</v>
      </c>
      <c r="CY79" s="56">
        <v>0</v>
      </c>
      <c r="CZ79" s="56">
        <v>0</v>
      </c>
      <c r="DA79" s="56">
        <v>0</v>
      </c>
      <c r="DB79" s="60">
        <v>0.45105999097880017</v>
      </c>
      <c r="DC79" s="61">
        <v>1</v>
      </c>
      <c r="DD79" s="152">
        <v>100.31</v>
      </c>
      <c r="DE79" s="152">
        <v>80.31</v>
      </c>
      <c r="DF79" s="147">
        <v>2.4054982817869419</v>
      </c>
      <c r="DG79" s="148">
        <v>11.683848797250858</v>
      </c>
      <c r="DH79" s="56">
        <v>0</v>
      </c>
      <c r="DI79" s="56">
        <v>0</v>
      </c>
      <c r="DJ79" s="149">
        <v>530.50397877984085</v>
      </c>
      <c r="DK79" s="158">
        <v>2</v>
      </c>
      <c r="DL79" s="56">
        <v>0</v>
      </c>
      <c r="DM79" s="56">
        <v>0</v>
      </c>
      <c r="DN79" s="56">
        <v>0</v>
      </c>
      <c r="DO79" s="56">
        <v>0</v>
      </c>
      <c r="DP79" s="56">
        <v>259.06</v>
      </c>
      <c r="DQ79" s="56">
        <v>1</v>
      </c>
      <c r="DR79" s="56">
        <v>259.06</v>
      </c>
      <c r="DS79" s="56">
        <v>1</v>
      </c>
      <c r="DT79" s="56">
        <v>0</v>
      </c>
      <c r="DU79" s="56">
        <v>0</v>
      </c>
      <c r="DV79" s="156">
        <v>0</v>
      </c>
      <c r="DW79" s="56">
        <v>0</v>
      </c>
      <c r="DX79" s="56">
        <v>0</v>
      </c>
      <c r="DY79" s="56">
        <v>0</v>
      </c>
      <c r="DZ79" s="62">
        <v>0</v>
      </c>
      <c r="EA79" s="63">
        <v>0</v>
      </c>
      <c r="EB79" s="62">
        <v>60.402684563758392</v>
      </c>
      <c r="EC79" s="63">
        <v>9</v>
      </c>
      <c r="ED79" s="60">
        <v>1.2749681257968553</v>
      </c>
      <c r="EE79" s="61">
        <v>3</v>
      </c>
      <c r="EF79" s="154">
        <v>96.01</v>
      </c>
      <c r="EG79" s="154">
        <v>53.78</v>
      </c>
      <c r="EH79" s="107">
        <v>1.1111111111111112</v>
      </c>
      <c r="EI79" s="148">
        <v>4.4444444444444446</v>
      </c>
      <c r="EJ79" s="56" t="s">
        <v>1168</v>
      </c>
      <c r="EK79" s="56" t="s">
        <v>1169</v>
      </c>
      <c r="EL79" s="154">
        <v>46.92</v>
      </c>
      <c r="EM79" s="154">
        <v>30</v>
      </c>
      <c r="EN79" s="147">
        <v>0</v>
      </c>
      <c r="EO79" s="148">
        <v>0</v>
      </c>
      <c r="EP79" s="56">
        <v>0</v>
      </c>
      <c r="EQ79" s="56">
        <v>0</v>
      </c>
      <c r="ER79" s="56">
        <v>259.06</v>
      </c>
      <c r="ES79" s="158">
        <v>1</v>
      </c>
      <c r="ET79" s="132">
        <v>0</v>
      </c>
      <c r="EU79" s="132">
        <v>0</v>
      </c>
      <c r="EV79" s="56">
        <v>0</v>
      </c>
      <c r="EW79" s="56">
        <v>0</v>
      </c>
      <c r="EX79" s="56">
        <v>0</v>
      </c>
      <c r="EY79" s="62">
        <v>62.015503875968989</v>
      </c>
      <c r="EZ79" s="56">
        <v>8</v>
      </c>
      <c r="FA79" s="62">
        <v>20.689655172413794</v>
      </c>
      <c r="FB79" s="56">
        <v>3</v>
      </c>
      <c r="FC79" s="149">
        <v>0</v>
      </c>
      <c r="FD79" s="156">
        <v>0</v>
      </c>
      <c r="FE79" s="149">
        <v>0</v>
      </c>
      <c r="FF79" s="156">
        <v>0</v>
      </c>
      <c r="FG79" s="56">
        <v>0</v>
      </c>
      <c r="FH79" s="56">
        <v>0</v>
      </c>
      <c r="FI79" s="149">
        <v>0</v>
      </c>
      <c r="FJ79" s="156">
        <v>0</v>
      </c>
      <c r="FK79" s="149">
        <v>0</v>
      </c>
      <c r="FL79" s="156">
        <v>0</v>
      </c>
      <c r="FM79" s="56">
        <v>0</v>
      </c>
      <c r="FN79" s="56">
        <v>0</v>
      </c>
      <c r="FO79" s="150">
        <v>286.16852146263909</v>
      </c>
      <c r="FP79" s="155">
        <v>9</v>
      </c>
      <c r="FQ79" s="56">
        <v>0</v>
      </c>
      <c r="FR79" s="56">
        <v>0</v>
      </c>
      <c r="FS79" s="60">
        <v>1.6563146997929608</v>
      </c>
      <c r="FT79" s="61">
        <v>4</v>
      </c>
      <c r="FU79" s="60">
        <v>1.3280212483399734</v>
      </c>
      <c r="FV79" s="61">
        <v>3</v>
      </c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  <c r="NR79" s="71"/>
      <c r="NS79" s="71"/>
      <c r="NT79" s="71"/>
      <c r="NU79" s="71"/>
      <c r="NV79" s="71"/>
      <c r="NW79" s="71"/>
      <c r="NX79" s="71"/>
      <c r="NY79" s="71"/>
      <c r="NZ79" s="71"/>
      <c r="OA79" s="71"/>
      <c r="OB79" s="71"/>
      <c r="OC79" s="71"/>
      <c r="OD79" s="71"/>
      <c r="OE79" s="71"/>
      <c r="OF79" s="71"/>
      <c r="OG79" s="71"/>
      <c r="OH79" s="71"/>
      <c r="OI79" s="71"/>
      <c r="OJ79" s="71"/>
      <c r="OK79" s="71"/>
      <c r="OL79" s="71"/>
      <c r="OM79" s="71"/>
      <c r="ON79" s="71"/>
      <c r="OO79" s="71"/>
      <c r="OP79" s="71"/>
      <c r="OQ79" s="71"/>
      <c r="OR79" s="4"/>
      <c r="OS79" s="4"/>
      <c r="OT79" s="4"/>
    </row>
    <row r="80" spans="1:410">
      <c r="A80" s="96" t="s">
        <v>1170</v>
      </c>
      <c r="B80" s="56" t="s">
        <v>1171</v>
      </c>
      <c r="C80" s="96" t="s">
        <v>427</v>
      </c>
      <c r="D80" s="74">
        <v>6</v>
      </c>
      <c r="E80" s="67">
        <v>2015</v>
      </c>
      <c r="F80" s="106">
        <v>70.727317617452442</v>
      </c>
      <c r="G80" s="141">
        <v>15889</v>
      </c>
      <c r="H80" s="67">
        <v>9149</v>
      </c>
      <c r="I80" s="67">
        <v>6740</v>
      </c>
      <c r="J80" s="106">
        <v>32.54</v>
      </c>
      <c r="K80" s="67">
        <v>5171</v>
      </c>
      <c r="L80" s="56">
        <v>69.930000000000007</v>
      </c>
      <c r="M80" s="78">
        <v>11111</v>
      </c>
      <c r="N80" s="67">
        <v>1569</v>
      </c>
      <c r="O80" s="67">
        <v>798</v>
      </c>
      <c r="P80" s="67">
        <v>771</v>
      </c>
      <c r="Q80" s="78">
        <v>1873</v>
      </c>
      <c r="R80" s="78">
        <v>920</v>
      </c>
      <c r="S80" s="78">
        <v>953</v>
      </c>
      <c r="T80" s="67">
        <v>1485</v>
      </c>
      <c r="U80" s="67">
        <v>755</v>
      </c>
      <c r="V80" s="67">
        <v>730</v>
      </c>
      <c r="W80" s="78">
        <v>1756</v>
      </c>
      <c r="X80" s="78">
        <v>863</v>
      </c>
      <c r="Y80" s="78">
        <v>893</v>
      </c>
      <c r="Z80" s="67">
        <v>1447</v>
      </c>
      <c r="AA80" s="67">
        <v>738</v>
      </c>
      <c r="AB80" s="67">
        <v>709</v>
      </c>
      <c r="AC80" s="78">
        <v>1792</v>
      </c>
      <c r="AD80" s="78">
        <v>880</v>
      </c>
      <c r="AE80" s="78">
        <v>912</v>
      </c>
      <c r="AF80" s="67">
        <v>1544</v>
      </c>
      <c r="AG80" s="67">
        <v>783</v>
      </c>
      <c r="AH80" s="67">
        <v>761</v>
      </c>
      <c r="AI80" s="78">
        <v>2660</v>
      </c>
      <c r="AJ80" s="78">
        <v>1317</v>
      </c>
      <c r="AK80" s="78">
        <v>1343</v>
      </c>
      <c r="AL80" s="67">
        <v>1505</v>
      </c>
      <c r="AM80" s="67">
        <v>762</v>
      </c>
      <c r="AN80" s="67">
        <v>743</v>
      </c>
      <c r="AO80" s="67">
        <v>1247</v>
      </c>
      <c r="AP80" s="67">
        <v>618</v>
      </c>
      <c r="AQ80" s="67">
        <v>629</v>
      </c>
      <c r="AR80" s="56" t="s">
        <v>428</v>
      </c>
      <c r="AS80" s="56"/>
      <c r="AT80" s="56" t="s">
        <v>428</v>
      </c>
      <c r="AU80" s="144">
        <v>820</v>
      </c>
      <c r="AV80" s="144">
        <v>0</v>
      </c>
      <c r="AW80" s="144">
        <v>127</v>
      </c>
      <c r="AX80" s="59">
        <v>9.6999999999999993</v>
      </c>
      <c r="AY80" s="59">
        <v>2</v>
      </c>
      <c r="AZ80" s="60">
        <v>0</v>
      </c>
      <c r="BA80" s="61">
        <v>0</v>
      </c>
      <c r="BB80" s="62">
        <v>0</v>
      </c>
      <c r="BC80" s="63">
        <v>0</v>
      </c>
      <c r="BD80" s="68">
        <v>0</v>
      </c>
      <c r="BE80" s="69">
        <v>0</v>
      </c>
      <c r="BF80" s="79">
        <v>5.7692307692307692</v>
      </c>
      <c r="BG80" s="56">
        <v>3</v>
      </c>
      <c r="BH80" s="60">
        <v>14.563106796116504</v>
      </c>
      <c r="BI80" s="56">
        <v>30</v>
      </c>
      <c r="BJ80" s="64">
        <v>0</v>
      </c>
      <c r="BK80" s="65">
        <v>0</v>
      </c>
      <c r="BL80" s="62">
        <v>0</v>
      </c>
      <c r="BM80" s="65">
        <v>0</v>
      </c>
      <c r="BN80" s="56">
        <v>0</v>
      </c>
      <c r="BO80" s="56">
        <v>0</v>
      </c>
      <c r="BP80" s="156">
        <v>0</v>
      </c>
      <c r="BQ80" s="56">
        <v>0</v>
      </c>
      <c r="BR80" s="56">
        <v>0</v>
      </c>
      <c r="BS80" s="56">
        <v>0</v>
      </c>
      <c r="BT80" s="56">
        <v>0</v>
      </c>
      <c r="BU80" s="56">
        <v>0</v>
      </c>
      <c r="BV80" s="62" t="s">
        <v>1172</v>
      </c>
      <c r="BW80" s="56" t="s">
        <v>566</v>
      </c>
      <c r="BX80" s="56" t="s">
        <v>1173</v>
      </c>
      <c r="BY80" s="56" t="s">
        <v>566</v>
      </c>
      <c r="BZ80" s="56" t="s">
        <v>1174</v>
      </c>
      <c r="CA80" s="56" t="s">
        <v>1175</v>
      </c>
      <c r="CB80" s="56" t="s">
        <v>1174</v>
      </c>
      <c r="CC80" s="145">
        <v>80.59</v>
      </c>
      <c r="CD80" s="145">
        <v>69.069999999999993</v>
      </c>
      <c r="CE80" s="147">
        <v>16.216216216216218</v>
      </c>
      <c r="CF80" s="153" t="s">
        <v>1176</v>
      </c>
      <c r="CG80" s="153" t="s">
        <v>1177</v>
      </c>
      <c r="CH80" s="149">
        <v>128.86597938144331</v>
      </c>
      <c r="CI80" s="56">
        <v>2</v>
      </c>
      <c r="CJ80" s="60">
        <v>0</v>
      </c>
      <c r="CK80" s="61">
        <v>0</v>
      </c>
      <c r="CL80" s="150">
        <v>128.86597938144331</v>
      </c>
      <c r="CM80" s="56">
        <v>2</v>
      </c>
      <c r="CN80" s="149">
        <v>0</v>
      </c>
      <c r="CO80" s="156">
        <v>0</v>
      </c>
      <c r="CP80" s="56">
        <v>0</v>
      </c>
      <c r="CQ80" s="56">
        <v>0</v>
      </c>
      <c r="CR80" s="56">
        <v>0</v>
      </c>
      <c r="CS80" s="56">
        <v>0</v>
      </c>
      <c r="CT80" s="56">
        <v>0</v>
      </c>
      <c r="CU80" s="56">
        <v>0</v>
      </c>
      <c r="CV80" s="56">
        <v>0</v>
      </c>
      <c r="CW80" s="56">
        <v>0</v>
      </c>
      <c r="CX80" s="56">
        <v>0</v>
      </c>
      <c r="CY80" s="56">
        <v>0</v>
      </c>
      <c r="CZ80" s="56">
        <v>0</v>
      </c>
      <c r="DA80" s="56">
        <v>0</v>
      </c>
      <c r="DB80" s="60">
        <v>0</v>
      </c>
      <c r="DC80" s="56">
        <v>0</v>
      </c>
      <c r="DD80" s="145">
        <v>101.43</v>
      </c>
      <c r="DE80" s="145">
        <v>87.14</v>
      </c>
      <c r="DF80" s="147">
        <v>1.9714479945615229</v>
      </c>
      <c r="DG80" s="148">
        <v>3.2630863358259687</v>
      </c>
      <c r="DH80" s="56">
        <v>0</v>
      </c>
      <c r="DI80" s="56">
        <v>0</v>
      </c>
      <c r="DJ80" s="149">
        <v>113.89521640091115</v>
      </c>
      <c r="DK80" s="158">
        <v>2</v>
      </c>
      <c r="DL80" s="56">
        <v>0</v>
      </c>
      <c r="DM80" s="56">
        <v>0</v>
      </c>
      <c r="DN80" s="150">
        <v>55.803571428571423</v>
      </c>
      <c r="DO80" s="56">
        <v>1</v>
      </c>
      <c r="DP80" s="149">
        <v>0</v>
      </c>
      <c r="DQ80" s="156">
        <v>0</v>
      </c>
      <c r="DR80" s="56">
        <v>0</v>
      </c>
      <c r="DS80" s="56">
        <v>0</v>
      </c>
      <c r="DT80" s="56">
        <v>0</v>
      </c>
      <c r="DU80" s="56">
        <v>0</v>
      </c>
      <c r="DV80" s="156">
        <v>0</v>
      </c>
      <c r="DW80" s="56">
        <v>0</v>
      </c>
      <c r="DX80" s="56">
        <v>0</v>
      </c>
      <c r="DY80" s="56">
        <v>0</v>
      </c>
      <c r="DZ80" s="62">
        <v>0</v>
      </c>
      <c r="EA80" s="63">
        <v>0</v>
      </c>
      <c r="EB80" s="62">
        <v>53.876478318002633</v>
      </c>
      <c r="EC80" s="63">
        <v>41</v>
      </c>
      <c r="ED80" s="60">
        <v>3.8461538461538463</v>
      </c>
      <c r="EE80" s="56">
        <v>2</v>
      </c>
      <c r="EF80" s="143">
        <v>121.42</v>
      </c>
      <c r="EG80" s="143">
        <v>86.35</v>
      </c>
      <c r="EH80" s="107">
        <v>2.4215246636771304</v>
      </c>
      <c r="EI80" s="148">
        <v>4.9327354260089686</v>
      </c>
      <c r="EJ80" s="56" t="s">
        <v>1178</v>
      </c>
      <c r="EK80" s="56" t="s">
        <v>1179</v>
      </c>
      <c r="EL80" s="143">
        <v>91.28</v>
      </c>
      <c r="EM80" s="143">
        <v>53.78</v>
      </c>
      <c r="EN80" s="147">
        <v>0.4728132387706856</v>
      </c>
      <c r="EO80" s="148">
        <v>1.4184397163120568</v>
      </c>
      <c r="EP80" s="150">
        <v>55.803571428571423</v>
      </c>
      <c r="EQ80" s="56">
        <v>1</v>
      </c>
      <c r="ER80" s="149">
        <v>390.625</v>
      </c>
      <c r="ES80" s="158">
        <v>7</v>
      </c>
      <c r="ET80" s="103">
        <v>279.01785714285717</v>
      </c>
      <c r="EU80" s="132">
        <v>5</v>
      </c>
      <c r="EV80" s="150">
        <v>55.803571428571423</v>
      </c>
      <c r="EW80" s="56">
        <v>1</v>
      </c>
      <c r="EX80" s="56">
        <v>0</v>
      </c>
      <c r="EY80" s="62">
        <v>87.483176312247636</v>
      </c>
      <c r="EZ80" s="61">
        <v>65</v>
      </c>
      <c r="FA80" s="62">
        <v>76.31160572337042</v>
      </c>
      <c r="FB80" s="61">
        <v>48</v>
      </c>
      <c r="FC80" s="149">
        <v>0</v>
      </c>
      <c r="FD80" s="156">
        <v>0</v>
      </c>
      <c r="FE80" s="149">
        <v>31.796502384737678</v>
      </c>
      <c r="FF80" s="156">
        <v>1</v>
      </c>
      <c r="FG80" s="150">
        <v>31.796502384737678</v>
      </c>
      <c r="FH80" s="157">
        <v>1</v>
      </c>
      <c r="FI80" s="149">
        <v>0</v>
      </c>
      <c r="FJ80" s="156">
        <v>0</v>
      </c>
      <c r="FK80" s="149">
        <v>63.593004769475357</v>
      </c>
      <c r="FL80" s="156">
        <v>2</v>
      </c>
      <c r="FM80" s="149">
        <v>127.18600953895071</v>
      </c>
      <c r="FN80" s="156">
        <v>4</v>
      </c>
      <c r="FO80" s="150">
        <v>184.92834026814609</v>
      </c>
      <c r="FP80" s="155">
        <v>4</v>
      </c>
      <c r="FQ80" s="150">
        <v>31.796502384737678</v>
      </c>
      <c r="FR80" s="56">
        <v>1</v>
      </c>
      <c r="FS80" s="60">
        <v>0</v>
      </c>
      <c r="FT80" s="56">
        <v>0</v>
      </c>
      <c r="FU80" s="60">
        <v>1.9607843137254901</v>
      </c>
      <c r="FV80" s="61">
        <v>1</v>
      </c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  <c r="NR80" s="71"/>
      <c r="NS80" s="71"/>
      <c r="NT80" s="71"/>
      <c r="NU80" s="71"/>
      <c r="NV80" s="71"/>
      <c r="NW80" s="71"/>
      <c r="NX80" s="71"/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4"/>
      <c r="OS80" s="4"/>
      <c r="OT80" s="4"/>
    </row>
    <row r="81" spans="1:410">
      <c r="A81" s="96" t="s">
        <v>1180</v>
      </c>
      <c r="B81" s="56" t="s">
        <v>1181</v>
      </c>
      <c r="C81" s="96" t="s">
        <v>441</v>
      </c>
      <c r="D81" s="74">
        <v>6</v>
      </c>
      <c r="E81" s="67">
        <v>2015</v>
      </c>
      <c r="F81" s="106">
        <v>65.833207467479582</v>
      </c>
      <c r="G81" s="141">
        <v>10925</v>
      </c>
      <c r="H81" s="67">
        <v>2043</v>
      </c>
      <c r="I81" s="67">
        <v>8882</v>
      </c>
      <c r="J81" s="106">
        <v>5.75</v>
      </c>
      <c r="K81" s="67">
        <v>628</v>
      </c>
      <c r="L81" s="56">
        <v>60.44</v>
      </c>
      <c r="M81" s="78">
        <v>6603</v>
      </c>
      <c r="N81" s="67">
        <v>1137</v>
      </c>
      <c r="O81" s="67">
        <v>595</v>
      </c>
      <c r="P81" s="67">
        <v>542</v>
      </c>
      <c r="Q81" s="78">
        <v>1357</v>
      </c>
      <c r="R81" s="78">
        <v>646</v>
      </c>
      <c r="S81" s="78">
        <v>711</v>
      </c>
      <c r="T81" s="67">
        <v>1078</v>
      </c>
      <c r="U81" s="67">
        <v>572</v>
      </c>
      <c r="V81" s="67">
        <v>506</v>
      </c>
      <c r="W81" s="78">
        <v>1245</v>
      </c>
      <c r="X81" s="78">
        <v>596</v>
      </c>
      <c r="Y81" s="78">
        <v>679</v>
      </c>
      <c r="Z81" s="67">
        <v>1040</v>
      </c>
      <c r="AA81" s="67">
        <v>558</v>
      </c>
      <c r="AB81" s="67">
        <v>482</v>
      </c>
      <c r="AC81" s="78">
        <v>1254</v>
      </c>
      <c r="AD81" s="78">
        <v>576</v>
      </c>
      <c r="AE81" s="78">
        <v>678</v>
      </c>
      <c r="AF81" s="67">
        <v>1042</v>
      </c>
      <c r="AG81" s="67">
        <v>568</v>
      </c>
      <c r="AH81" s="67">
        <v>474</v>
      </c>
      <c r="AI81" s="78">
        <v>1780</v>
      </c>
      <c r="AJ81" s="78">
        <v>806</v>
      </c>
      <c r="AK81" s="78">
        <v>974</v>
      </c>
      <c r="AL81" s="67">
        <v>972</v>
      </c>
      <c r="AM81" s="67">
        <v>532</v>
      </c>
      <c r="AN81" s="67">
        <v>440</v>
      </c>
      <c r="AO81" s="67">
        <v>949</v>
      </c>
      <c r="AP81" s="67">
        <v>519</v>
      </c>
      <c r="AQ81" s="67">
        <v>430</v>
      </c>
      <c r="AR81" s="56" t="s">
        <v>428</v>
      </c>
      <c r="AS81" s="56"/>
      <c r="AT81" s="56" t="s">
        <v>428</v>
      </c>
      <c r="AU81" s="151">
        <v>320</v>
      </c>
      <c r="AV81" s="151">
        <v>0</v>
      </c>
      <c r="AW81" s="151">
        <v>106</v>
      </c>
      <c r="AX81" s="59">
        <v>10.3</v>
      </c>
      <c r="AY81" s="59">
        <v>1</v>
      </c>
      <c r="AZ81" s="60">
        <v>0</v>
      </c>
      <c r="BA81" s="61">
        <v>0</v>
      </c>
      <c r="BB81" s="62">
        <v>1030.9278350515465</v>
      </c>
      <c r="BC81" s="63">
        <v>1</v>
      </c>
      <c r="BD81" s="68">
        <v>0</v>
      </c>
      <c r="BE81" s="69">
        <v>0</v>
      </c>
      <c r="BF81" s="60">
        <v>2.5423728813559325</v>
      </c>
      <c r="BG81" s="61">
        <v>3</v>
      </c>
      <c r="BH81" s="60">
        <v>4.1237113402061851</v>
      </c>
      <c r="BI81" s="61">
        <v>4</v>
      </c>
      <c r="BJ81" s="64">
        <v>0</v>
      </c>
      <c r="BK81" s="65">
        <v>0</v>
      </c>
      <c r="BL81" s="62">
        <v>0</v>
      </c>
      <c r="BM81" s="65">
        <v>0</v>
      </c>
      <c r="BN81" s="56">
        <v>0</v>
      </c>
      <c r="BO81" s="56">
        <v>0</v>
      </c>
      <c r="BP81" s="1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62" t="s">
        <v>1182</v>
      </c>
      <c r="BW81" s="56" t="s">
        <v>760</v>
      </c>
      <c r="BX81" s="56" t="s">
        <v>482</v>
      </c>
      <c r="BY81" s="56" t="s">
        <v>760</v>
      </c>
      <c r="BZ81" s="56" t="s">
        <v>1183</v>
      </c>
      <c r="CA81" s="56" t="s">
        <v>1067</v>
      </c>
      <c r="CB81" s="56" t="s">
        <v>1183</v>
      </c>
      <c r="CC81" s="152">
        <v>52.72</v>
      </c>
      <c r="CD81" s="152">
        <v>40</v>
      </c>
      <c r="CE81" s="147">
        <v>50</v>
      </c>
      <c r="CF81" s="146" t="s">
        <v>1184</v>
      </c>
      <c r="CG81" s="146" t="s">
        <v>1185</v>
      </c>
      <c r="CH81" s="56">
        <v>0</v>
      </c>
      <c r="CI81" s="56">
        <v>0</v>
      </c>
      <c r="CJ81" s="60">
        <v>0</v>
      </c>
      <c r="CK81" s="61">
        <v>0</v>
      </c>
      <c r="CL81" s="56">
        <v>0</v>
      </c>
      <c r="CM81" s="56">
        <v>0</v>
      </c>
      <c r="CN81" s="149">
        <v>88.967971530249102</v>
      </c>
      <c r="CO81" s="156">
        <v>1</v>
      </c>
      <c r="CP81" s="56">
        <v>0</v>
      </c>
      <c r="CQ81" s="56">
        <v>0</v>
      </c>
      <c r="CR81" s="56">
        <v>0</v>
      </c>
      <c r="CS81" s="56">
        <v>0</v>
      </c>
      <c r="CT81" s="56">
        <v>0</v>
      </c>
      <c r="CU81" s="56">
        <v>0</v>
      </c>
      <c r="CV81" s="56">
        <v>0</v>
      </c>
      <c r="CW81" s="56">
        <v>0</v>
      </c>
      <c r="CX81" s="56">
        <v>0</v>
      </c>
      <c r="CY81" s="56">
        <v>0</v>
      </c>
      <c r="CZ81" s="56">
        <v>0</v>
      </c>
      <c r="DA81" s="56">
        <v>0</v>
      </c>
      <c r="DB81" s="60">
        <v>0</v>
      </c>
      <c r="DC81" s="61">
        <v>0</v>
      </c>
      <c r="DD81" s="152">
        <v>99.43</v>
      </c>
      <c r="DE81" s="152">
        <v>70.010000000000005</v>
      </c>
      <c r="DF81" s="147">
        <v>4.9450549450549453</v>
      </c>
      <c r="DG81" s="148">
        <v>1.4285714285714286</v>
      </c>
      <c r="DH81" s="149">
        <v>235.29411764705881</v>
      </c>
      <c r="DI81" s="56">
        <v>3</v>
      </c>
      <c r="DJ81" s="149">
        <v>78.431372549019599</v>
      </c>
      <c r="DK81" s="158">
        <v>1</v>
      </c>
      <c r="DL81" s="56">
        <v>0</v>
      </c>
      <c r="DM81" s="56">
        <v>0</v>
      </c>
      <c r="DN81" s="56">
        <v>0</v>
      </c>
      <c r="DO81" s="56">
        <v>0</v>
      </c>
      <c r="DP81" s="149">
        <v>0</v>
      </c>
      <c r="DQ81" s="156">
        <v>0</v>
      </c>
      <c r="DR81" s="56">
        <v>0</v>
      </c>
      <c r="DS81" s="56">
        <v>0</v>
      </c>
      <c r="DT81" s="56">
        <v>0</v>
      </c>
      <c r="DU81" s="56">
        <v>0</v>
      </c>
      <c r="DV81" s="156">
        <v>0</v>
      </c>
      <c r="DW81" s="56">
        <v>0</v>
      </c>
      <c r="DX81" s="56">
        <v>0</v>
      </c>
      <c r="DY81" s="56">
        <v>0</v>
      </c>
      <c r="DZ81" s="62">
        <v>4.1493775933609962</v>
      </c>
      <c r="EA81" s="63">
        <v>2</v>
      </c>
      <c r="EB81" s="62">
        <v>71.729957805907176</v>
      </c>
      <c r="EC81" s="63">
        <v>34</v>
      </c>
      <c r="ED81" s="60">
        <v>1.1235955056179776</v>
      </c>
      <c r="EE81" s="61">
        <v>1</v>
      </c>
      <c r="EF81" s="154">
        <v>86.51</v>
      </c>
      <c r="EG81" s="154">
        <v>44.03</v>
      </c>
      <c r="EH81" s="107">
        <v>2.5974025974025974</v>
      </c>
      <c r="EI81" s="148">
        <v>1.0822510822510822</v>
      </c>
      <c r="EJ81" s="56" t="s">
        <v>1186</v>
      </c>
      <c r="EK81" s="56" t="s">
        <v>1187</v>
      </c>
      <c r="EL81" s="154">
        <v>48.57</v>
      </c>
      <c r="EM81" s="154">
        <v>17.37</v>
      </c>
      <c r="EN81" s="147">
        <v>1.834862385321101</v>
      </c>
      <c r="EO81" s="148">
        <v>0</v>
      </c>
      <c r="EP81" s="56">
        <v>0</v>
      </c>
      <c r="EQ81" s="56">
        <v>0</v>
      </c>
      <c r="ER81" s="149">
        <v>159.48963317384371</v>
      </c>
      <c r="ES81" s="158">
        <v>2</v>
      </c>
      <c r="ET81" s="132">
        <v>0</v>
      </c>
      <c r="EU81" s="132">
        <v>0</v>
      </c>
      <c r="EV81" s="56">
        <v>0</v>
      </c>
      <c r="EW81" s="56">
        <v>0</v>
      </c>
      <c r="EX81" s="56">
        <v>0</v>
      </c>
      <c r="EY81" s="62">
        <v>63.636363636363633</v>
      </c>
      <c r="EZ81" s="61">
        <v>28</v>
      </c>
      <c r="FA81" s="62">
        <v>37.209302325581397</v>
      </c>
      <c r="FB81" s="61">
        <v>16</v>
      </c>
      <c r="FC81" s="149">
        <v>0</v>
      </c>
      <c r="FD81" s="156">
        <v>0</v>
      </c>
      <c r="FE81" s="149">
        <v>0</v>
      </c>
      <c r="FF81" s="156">
        <v>0</v>
      </c>
      <c r="FG81" s="56">
        <v>0</v>
      </c>
      <c r="FH81" s="56">
        <v>0</v>
      </c>
      <c r="FI81" s="149">
        <v>0</v>
      </c>
      <c r="FJ81" s="156">
        <v>0</v>
      </c>
      <c r="FK81" s="149">
        <v>0</v>
      </c>
      <c r="FL81" s="156">
        <v>0</v>
      </c>
      <c r="FM81" s="56">
        <v>0</v>
      </c>
      <c r="FN81" s="56">
        <v>0</v>
      </c>
      <c r="FO81" s="150">
        <v>0</v>
      </c>
      <c r="FP81" s="56">
        <v>0</v>
      </c>
      <c r="FQ81" s="150">
        <v>46.232085067036522</v>
      </c>
      <c r="FR81" s="56">
        <v>1</v>
      </c>
      <c r="FS81" s="60">
        <v>1.1198208286674132</v>
      </c>
      <c r="FT81" s="61">
        <v>1</v>
      </c>
      <c r="FU81" s="60">
        <v>1.2121212121212122</v>
      </c>
      <c r="FV81" s="61">
        <v>1</v>
      </c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  <c r="NR81" s="71"/>
      <c r="NS81" s="71"/>
      <c r="NT81" s="71"/>
      <c r="NU81" s="71"/>
      <c r="NV81" s="71"/>
      <c r="NW81" s="71"/>
      <c r="NX81" s="71"/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4"/>
      <c r="OS81" s="4"/>
      <c r="OT81" s="4"/>
    </row>
    <row r="82" spans="1:410">
      <c r="A82" s="96" t="s">
        <v>1188</v>
      </c>
      <c r="B82" s="56" t="s">
        <v>1189</v>
      </c>
      <c r="C82" s="96" t="s">
        <v>466</v>
      </c>
      <c r="D82" s="74">
        <v>6</v>
      </c>
      <c r="E82" s="67">
        <v>2015</v>
      </c>
      <c r="F82" s="106">
        <v>67.487637257456186</v>
      </c>
      <c r="G82" s="141">
        <v>7030</v>
      </c>
      <c r="H82" s="67">
        <v>3611</v>
      </c>
      <c r="I82" s="67">
        <v>3419</v>
      </c>
      <c r="J82" s="106">
        <v>16.940000000000001</v>
      </c>
      <c r="K82" s="67">
        <v>1191</v>
      </c>
      <c r="L82" s="56">
        <v>86.83</v>
      </c>
      <c r="M82" s="78">
        <v>6104</v>
      </c>
      <c r="N82" s="67">
        <v>712</v>
      </c>
      <c r="O82" s="67">
        <v>364</v>
      </c>
      <c r="P82" s="67">
        <v>348</v>
      </c>
      <c r="Q82" s="78">
        <v>851</v>
      </c>
      <c r="R82" s="78">
        <v>416</v>
      </c>
      <c r="S82" s="78">
        <v>435</v>
      </c>
      <c r="T82" s="67">
        <v>686</v>
      </c>
      <c r="U82" s="67">
        <v>350</v>
      </c>
      <c r="V82" s="67">
        <v>336</v>
      </c>
      <c r="W82" s="78">
        <v>818</v>
      </c>
      <c r="X82" s="78">
        <v>401</v>
      </c>
      <c r="Y82" s="78">
        <v>417</v>
      </c>
      <c r="Z82" s="67">
        <v>673</v>
      </c>
      <c r="AA82" s="67">
        <v>343</v>
      </c>
      <c r="AB82" s="67">
        <v>330</v>
      </c>
      <c r="AC82" s="78">
        <v>790</v>
      </c>
      <c r="AD82" s="78">
        <v>387</v>
      </c>
      <c r="AE82" s="78">
        <v>403</v>
      </c>
      <c r="AF82" s="67">
        <v>650</v>
      </c>
      <c r="AG82" s="67">
        <v>331</v>
      </c>
      <c r="AH82" s="67">
        <v>319</v>
      </c>
      <c r="AI82" s="78">
        <v>1172</v>
      </c>
      <c r="AJ82" s="78">
        <v>579</v>
      </c>
      <c r="AK82" s="78">
        <v>593</v>
      </c>
      <c r="AL82" s="67">
        <v>665</v>
      </c>
      <c r="AM82" s="67">
        <v>336</v>
      </c>
      <c r="AN82" s="67">
        <v>329</v>
      </c>
      <c r="AO82" s="67">
        <v>582</v>
      </c>
      <c r="AP82" s="67">
        <v>293</v>
      </c>
      <c r="AQ82" s="67">
        <v>289</v>
      </c>
      <c r="AR82" s="56" t="s">
        <v>428</v>
      </c>
      <c r="AS82" s="56"/>
      <c r="AT82" s="56" t="s">
        <v>428</v>
      </c>
      <c r="AU82" s="144">
        <v>295</v>
      </c>
      <c r="AV82" s="144">
        <v>0</v>
      </c>
      <c r="AW82" s="144">
        <v>74</v>
      </c>
      <c r="AX82" s="59">
        <v>9.1</v>
      </c>
      <c r="AY82" s="59">
        <v>1</v>
      </c>
      <c r="AZ82" s="60">
        <v>0.43715846994535518</v>
      </c>
      <c r="BA82" s="61">
        <v>2</v>
      </c>
      <c r="BB82" s="62">
        <v>0</v>
      </c>
      <c r="BC82" s="63">
        <v>0</v>
      </c>
      <c r="BD82" s="68">
        <v>0</v>
      </c>
      <c r="BE82" s="69">
        <v>0</v>
      </c>
      <c r="BF82" s="60">
        <v>3.4146341463414638</v>
      </c>
      <c r="BG82" s="61">
        <v>14</v>
      </c>
      <c r="BH82" s="60">
        <v>6.3636363636363633</v>
      </c>
      <c r="BI82" s="61">
        <v>7</v>
      </c>
      <c r="BJ82" s="64">
        <v>0</v>
      </c>
      <c r="BK82" s="65">
        <v>0</v>
      </c>
      <c r="BL82" s="62">
        <v>140.44943820224719</v>
      </c>
      <c r="BM82" s="65">
        <v>1</v>
      </c>
      <c r="BN82" s="56">
        <v>0</v>
      </c>
      <c r="BO82" s="56">
        <v>0</v>
      </c>
      <c r="BP82" s="156">
        <v>0</v>
      </c>
      <c r="BQ82" s="56">
        <v>0</v>
      </c>
      <c r="BR82" s="56">
        <v>0</v>
      </c>
      <c r="BS82" s="56">
        <v>0</v>
      </c>
      <c r="BT82" s="56">
        <v>0</v>
      </c>
      <c r="BU82" s="56">
        <v>0</v>
      </c>
      <c r="BV82" s="62" t="s">
        <v>1190</v>
      </c>
      <c r="BW82" s="56" t="s">
        <v>553</v>
      </c>
      <c r="BX82" s="56" t="s">
        <v>1191</v>
      </c>
      <c r="BY82" s="56" t="s">
        <v>553</v>
      </c>
      <c r="BZ82" s="56" t="s">
        <v>1192</v>
      </c>
      <c r="CA82" s="56" t="s">
        <v>1193</v>
      </c>
      <c r="CB82" s="56" t="s">
        <v>1192</v>
      </c>
      <c r="CC82" s="145">
        <v>77.7</v>
      </c>
      <c r="CD82" s="145">
        <v>64.03</v>
      </c>
      <c r="CE82" s="147">
        <v>40.909090909090914</v>
      </c>
      <c r="CF82" s="153" t="s">
        <v>1194</v>
      </c>
      <c r="CG82" s="153" t="s">
        <v>1195</v>
      </c>
      <c r="CH82" s="56">
        <v>0</v>
      </c>
      <c r="CI82" s="56">
        <v>0</v>
      </c>
      <c r="CJ82" s="60">
        <v>0</v>
      </c>
      <c r="CK82" s="61">
        <v>0</v>
      </c>
      <c r="CL82" s="56">
        <v>0</v>
      </c>
      <c r="CM82" s="56">
        <v>0</v>
      </c>
      <c r="CN82" s="149">
        <v>0</v>
      </c>
      <c r="CO82" s="156">
        <v>0</v>
      </c>
      <c r="CP82" s="56">
        <v>0</v>
      </c>
      <c r="CQ82" s="56">
        <v>0</v>
      </c>
      <c r="CR82" s="56">
        <v>0</v>
      </c>
      <c r="CS82" s="56">
        <v>0</v>
      </c>
      <c r="CT82" s="56">
        <v>0</v>
      </c>
      <c r="CU82" s="56">
        <v>0</v>
      </c>
      <c r="CV82" s="56">
        <v>0</v>
      </c>
      <c r="CW82" s="56">
        <v>0</v>
      </c>
      <c r="CX82" s="56">
        <v>0</v>
      </c>
      <c r="CY82" s="56">
        <v>0</v>
      </c>
      <c r="CZ82" s="56">
        <v>0</v>
      </c>
      <c r="DA82" s="56">
        <v>0</v>
      </c>
      <c r="DB82" s="60">
        <v>0.22593764121102577</v>
      </c>
      <c r="DC82" s="61">
        <v>1</v>
      </c>
      <c r="DD82" s="145">
        <v>115.54</v>
      </c>
      <c r="DE82" s="145">
        <v>86.95</v>
      </c>
      <c r="DF82" s="147">
        <v>2.6960784313725492</v>
      </c>
      <c r="DG82" s="148">
        <v>9.0686274509803919</v>
      </c>
      <c r="DH82" s="56">
        <v>0</v>
      </c>
      <c r="DI82" s="56">
        <v>0</v>
      </c>
      <c r="DJ82" s="149">
        <v>244.49877750611248</v>
      </c>
      <c r="DK82" s="158">
        <v>2</v>
      </c>
      <c r="DL82" s="56">
        <v>0</v>
      </c>
      <c r="DM82" s="56">
        <v>0</v>
      </c>
      <c r="DN82" s="56">
        <v>0</v>
      </c>
      <c r="DO82" s="56">
        <v>0</v>
      </c>
      <c r="DP82" s="149">
        <v>0</v>
      </c>
      <c r="DQ82" s="156">
        <v>0</v>
      </c>
      <c r="DR82" s="56">
        <v>0</v>
      </c>
      <c r="DS82" s="56">
        <v>0</v>
      </c>
      <c r="DT82" s="56">
        <v>0</v>
      </c>
      <c r="DU82" s="56">
        <v>0</v>
      </c>
      <c r="DV82" s="156">
        <v>0</v>
      </c>
      <c r="DW82" s="56">
        <v>0</v>
      </c>
      <c r="DX82" s="56">
        <v>0</v>
      </c>
      <c r="DY82" s="56">
        <v>0</v>
      </c>
      <c r="DZ82" s="62">
        <v>3.0303030303030303</v>
      </c>
      <c r="EA82" s="63">
        <v>1</v>
      </c>
      <c r="EB82" s="62">
        <v>90.909090909090907</v>
      </c>
      <c r="EC82" s="63">
        <v>29</v>
      </c>
      <c r="ED82" s="60">
        <v>0.93109869646182497</v>
      </c>
      <c r="EE82" s="61">
        <v>4</v>
      </c>
      <c r="EF82" s="143">
        <v>113.2</v>
      </c>
      <c r="EG82" s="143">
        <v>71.930000000000007</v>
      </c>
      <c r="EH82" s="107">
        <v>6.5371024734982335</v>
      </c>
      <c r="EI82" s="148">
        <v>0.70671378091872794</v>
      </c>
      <c r="EJ82" s="56" t="s">
        <v>1196</v>
      </c>
      <c r="EK82" s="56" t="s">
        <v>1197</v>
      </c>
      <c r="EL82" s="143">
        <v>67.56</v>
      </c>
      <c r="EM82" s="143">
        <v>35.14</v>
      </c>
      <c r="EN82" s="147">
        <v>0.71942446043165476</v>
      </c>
      <c r="EO82" s="148">
        <v>2.877697841726619</v>
      </c>
      <c r="EP82" s="56">
        <v>0</v>
      </c>
      <c r="EQ82" s="56">
        <v>0</v>
      </c>
      <c r="ER82" s="149">
        <v>126.58227848101266</v>
      </c>
      <c r="ES82" s="158">
        <v>1</v>
      </c>
      <c r="ET82" s="132">
        <v>0</v>
      </c>
      <c r="EU82" s="132">
        <v>0</v>
      </c>
      <c r="EV82" s="56">
        <v>0</v>
      </c>
      <c r="EW82" s="56">
        <v>0</v>
      </c>
      <c r="EX82" s="56">
        <v>0</v>
      </c>
      <c r="EY82" s="62">
        <v>121.58054711246201</v>
      </c>
      <c r="EZ82" s="72">
        <v>40</v>
      </c>
      <c r="FA82" s="62">
        <v>58.823529411764703</v>
      </c>
      <c r="FB82" s="61">
        <v>17</v>
      </c>
      <c r="FC82" s="149">
        <v>0</v>
      </c>
      <c r="FD82" s="156">
        <v>0</v>
      </c>
      <c r="FE82" s="149">
        <v>0</v>
      </c>
      <c r="FF82" s="156">
        <v>0</v>
      </c>
      <c r="FG82" s="56">
        <v>0</v>
      </c>
      <c r="FH82" s="56">
        <v>0</v>
      </c>
      <c r="FI82" s="149">
        <v>0</v>
      </c>
      <c r="FJ82" s="156">
        <v>0</v>
      </c>
      <c r="FK82" s="149">
        <v>0</v>
      </c>
      <c r="FL82" s="156">
        <v>0</v>
      </c>
      <c r="FM82" s="56">
        <v>0</v>
      </c>
      <c r="FN82" s="56">
        <v>0</v>
      </c>
      <c r="FO82" s="150">
        <v>285.51034975017842</v>
      </c>
      <c r="FP82" s="155">
        <v>4</v>
      </c>
      <c r="FQ82" s="56">
        <v>0</v>
      </c>
      <c r="FR82" s="56">
        <v>0</v>
      </c>
      <c r="FS82" s="60">
        <v>0.65373719764654614</v>
      </c>
      <c r="FT82" s="61">
        <v>3</v>
      </c>
      <c r="FU82" s="60">
        <v>0.48983590497183443</v>
      </c>
      <c r="FV82" s="61">
        <v>2</v>
      </c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71"/>
      <c r="NS82" s="71"/>
      <c r="NT82" s="71"/>
      <c r="NU82" s="71"/>
      <c r="NV82" s="71"/>
      <c r="NW82" s="71"/>
      <c r="NX82" s="71"/>
      <c r="NY82" s="71"/>
      <c r="NZ82" s="71"/>
      <c r="OA82" s="71"/>
      <c r="OB82" s="71"/>
      <c r="OC82" s="71"/>
      <c r="OD82" s="71"/>
      <c r="OE82" s="71"/>
      <c r="OF82" s="71"/>
      <c r="OG82" s="71"/>
      <c r="OH82" s="71"/>
      <c r="OI82" s="71"/>
      <c r="OJ82" s="71"/>
      <c r="OK82" s="71"/>
      <c r="OL82" s="71"/>
      <c r="OM82" s="71"/>
      <c r="ON82" s="71"/>
      <c r="OO82" s="71"/>
      <c r="OP82" s="71"/>
      <c r="OQ82" s="71"/>
      <c r="OR82" s="4"/>
      <c r="OS82" s="4"/>
      <c r="OT82" s="4"/>
    </row>
    <row r="83" spans="1:410">
      <c r="A83" s="96" t="s">
        <v>1198</v>
      </c>
      <c r="B83" s="56" t="s">
        <v>1199</v>
      </c>
      <c r="C83" s="96" t="s">
        <v>730</v>
      </c>
      <c r="D83" s="74">
        <v>6</v>
      </c>
      <c r="E83" s="67">
        <v>2015</v>
      </c>
      <c r="F83" s="106">
        <v>59.011514166116164</v>
      </c>
      <c r="G83" s="141">
        <v>46883</v>
      </c>
      <c r="H83" s="67">
        <v>42084</v>
      </c>
      <c r="I83" s="67">
        <v>4799</v>
      </c>
      <c r="J83" s="106">
        <v>34.984646072281564</v>
      </c>
      <c r="K83" s="67">
        <v>26659</v>
      </c>
      <c r="L83" s="107">
        <v>58.404965552545697</v>
      </c>
      <c r="M83" s="78">
        <v>27382</v>
      </c>
      <c r="N83" s="67">
        <v>4221</v>
      </c>
      <c r="O83" s="67">
        <v>2161</v>
      </c>
      <c r="P83" s="67">
        <v>2060</v>
      </c>
      <c r="Q83" s="78">
        <v>5069</v>
      </c>
      <c r="R83" s="78">
        <v>2475</v>
      </c>
      <c r="S83" s="78">
        <v>2594</v>
      </c>
      <c r="T83" s="67">
        <v>4223</v>
      </c>
      <c r="U83" s="67">
        <v>2151</v>
      </c>
      <c r="V83" s="67">
        <v>2072</v>
      </c>
      <c r="W83" s="78">
        <v>5044</v>
      </c>
      <c r="X83" s="78">
        <v>2479</v>
      </c>
      <c r="Y83" s="78">
        <v>2565</v>
      </c>
      <c r="Z83" s="67">
        <v>4189</v>
      </c>
      <c r="AA83" s="67">
        <v>2124</v>
      </c>
      <c r="AB83" s="67">
        <v>2065</v>
      </c>
      <c r="AC83" s="78">
        <v>5100</v>
      </c>
      <c r="AD83" s="78">
        <v>2521</v>
      </c>
      <c r="AE83" s="78">
        <v>2579</v>
      </c>
      <c r="AF83" s="67">
        <v>4371</v>
      </c>
      <c r="AG83" s="67">
        <v>2201</v>
      </c>
      <c r="AH83" s="67">
        <v>2170</v>
      </c>
      <c r="AI83" s="78">
        <v>8131</v>
      </c>
      <c r="AJ83" s="78">
        <v>4104</v>
      </c>
      <c r="AK83" s="78">
        <v>4027</v>
      </c>
      <c r="AL83" s="67">
        <v>4640</v>
      </c>
      <c r="AM83" s="67">
        <v>2299</v>
      </c>
      <c r="AN83" s="67">
        <v>2341</v>
      </c>
      <c r="AO83" s="67">
        <v>3998</v>
      </c>
      <c r="AP83" s="67">
        <v>1936</v>
      </c>
      <c r="AQ83" s="67">
        <v>2062</v>
      </c>
      <c r="AR83" s="56" t="s">
        <v>428</v>
      </c>
      <c r="AS83" s="56"/>
      <c r="AT83" s="56" t="s">
        <v>428</v>
      </c>
      <c r="AU83" s="151">
        <v>1047</v>
      </c>
      <c r="AV83" s="151">
        <v>1</v>
      </c>
      <c r="AW83" s="151">
        <v>476</v>
      </c>
      <c r="AX83" s="59">
        <v>8.8000000000000007</v>
      </c>
      <c r="AY83" s="59">
        <v>5</v>
      </c>
      <c r="AZ83" s="60">
        <v>0</v>
      </c>
      <c r="BA83" s="61">
        <v>0</v>
      </c>
      <c r="BB83" s="62">
        <v>0</v>
      </c>
      <c r="BC83" s="63">
        <v>0</v>
      </c>
      <c r="BD83" s="68">
        <v>0</v>
      </c>
      <c r="BE83" s="69">
        <v>0</v>
      </c>
      <c r="BF83" s="60">
        <v>1.2987012987012987</v>
      </c>
      <c r="BG83" s="61">
        <v>1</v>
      </c>
      <c r="BH83" s="60">
        <v>7.5971731448763249</v>
      </c>
      <c r="BI83" s="61">
        <v>43</v>
      </c>
      <c r="BJ83" s="64">
        <v>0</v>
      </c>
      <c r="BK83" s="65">
        <v>0</v>
      </c>
      <c r="BL83" s="62">
        <v>0</v>
      </c>
      <c r="BM83" s="65">
        <v>0</v>
      </c>
      <c r="BN83" s="56">
        <v>0</v>
      </c>
      <c r="BO83" s="56">
        <v>0</v>
      </c>
      <c r="BP83" s="156">
        <v>0</v>
      </c>
      <c r="BQ83" s="56">
        <v>0</v>
      </c>
      <c r="BR83" s="56">
        <v>0</v>
      </c>
      <c r="BS83" s="56">
        <v>0</v>
      </c>
      <c r="BT83" s="56">
        <v>0</v>
      </c>
      <c r="BU83" s="56">
        <v>0</v>
      </c>
      <c r="BV83" s="76" t="s">
        <v>519</v>
      </c>
      <c r="BW83" s="56" t="s">
        <v>1149</v>
      </c>
      <c r="BX83" s="76" t="s">
        <v>1053</v>
      </c>
      <c r="BY83" s="56" t="s">
        <v>1149</v>
      </c>
      <c r="BZ83" s="56" t="s">
        <v>1200</v>
      </c>
      <c r="CA83" s="56" t="s">
        <v>1201</v>
      </c>
      <c r="CB83" s="56" t="s">
        <v>1033</v>
      </c>
      <c r="CC83" s="152">
        <v>65.680000000000007</v>
      </c>
      <c r="CD83" s="152">
        <v>53.07</v>
      </c>
      <c r="CE83" s="147">
        <v>5.9405940594059405</v>
      </c>
      <c r="CF83" s="146" t="s">
        <v>1202</v>
      </c>
      <c r="CG83" s="146" t="s">
        <v>1203</v>
      </c>
      <c r="CH83" s="56" t="s">
        <v>1204</v>
      </c>
      <c r="CI83" s="56">
        <v>2</v>
      </c>
      <c r="CJ83" s="60">
        <v>0.71039545346909783</v>
      </c>
      <c r="CK83" s="61">
        <v>3</v>
      </c>
      <c r="CL83" s="56" t="s">
        <v>1204</v>
      </c>
      <c r="CM83" s="56">
        <v>2</v>
      </c>
      <c r="CN83" s="149">
        <v>141.91106906338695</v>
      </c>
      <c r="CO83" s="156">
        <v>6</v>
      </c>
      <c r="CP83" s="149">
        <v>23.651844843897823</v>
      </c>
      <c r="CQ83" s="156">
        <v>1</v>
      </c>
      <c r="CR83" s="149">
        <v>19.825535289452816</v>
      </c>
      <c r="CS83" s="156">
        <v>1</v>
      </c>
      <c r="CT83" s="56">
        <v>0</v>
      </c>
      <c r="CU83" s="56">
        <v>0</v>
      </c>
      <c r="CV83" s="56">
        <v>0</v>
      </c>
      <c r="CW83" s="56">
        <v>0</v>
      </c>
      <c r="CX83" s="56">
        <v>0</v>
      </c>
      <c r="CY83" s="56">
        <v>0</v>
      </c>
      <c r="CZ83" s="149">
        <v>19.825535289452816</v>
      </c>
      <c r="DA83" s="156">
        <v>1</v>
      </c>
      <c r="DB83" s="60">
        <v>0</v>
      </c>
      <c r="DC83" s="61">
        <v>0</v>
      </c>
      <c r="DD83" s="152">
        <v>100.35</v>
      </c>
      <c r="DE83" s="152">
        <v>78.95</v>
      </c>
      <c r="DF83" s="147">
        <v>4.6099290780141837</v>
      </c>
      <c r="DG83" s="148">
        <v>0.2364066193853428</v>
      </c>
      <c r="DH83" s="149">
        <v>79.302141157811263</v>
      </c>
      <c r="DI83" s="56">
        <v>4</v>
      </c>
      <c r="DJ83" s="149">
        <v>178.42981760507533</v>
      </c>
      <c r="DK83" s="158">
        <v>9</v>
      </c>
      <c r="DL83" s="149">
        <v>19.825535289452816</v>
      </c>
      <c r="DM83" s="156">
        <v>1</v>
      </c>
      <c r="DN83" s="150">
        <v>156.86000000000001</v>
      </c>
      <c r="DO83" s="155">
        <v>8</v>
      </c>
      <c r="DP83" s="149">
        <v>0</v>
      </c>
      <c r="DQ83" s="156">
        <v>0</v>
      </c>
      <c r="DR83" s="56">
        <v>0</v>
      </c>
      <c r="DS83" s="56">
        <v>0</v>
      </c>
      <c r="DT83" s="56">
        <v>0</v>
      </c>
      <c r="DU83" s="56">
        <v>0</v>
      </c>
      <c r="DV83" s="156">
        <v>0</v>
      </c>
      <c r="DW83" s="56">
        <v>0</v>
      </c>
      <c r="DX83" s="56">
        <v>0</v>
      </c>
      <c r="DY83" s="56">
        <v>0</v>
      </c>
      <c r="DZ83" s="62">
        <v>6.7796610169491522</v>
      </c>
      <c r="EA83" s="63">
        <v>14</v>
      </c>
      <c r="EB83" s="62">
        <v>84.331797235023046</v>
      </c>
      <c r="EC83" s="63">
        <v>183</v>
      </c>
      <c r="ED83" s="60">
        <v>0</v>
      </c>
      <c r="EE83" s="61">
        <v>0</v>
      </c>
      <c r="EF83" s="154">
        <v>88.7</v>
      </c>
      <c r="EG83" s="154">
        <v>60.82</v>
      </c>
      <c r="EH83" s="107">
        <v>3.1863814927979046</v>
      </c>
      <c r="EI83" s="148">
        <v>0.56743780008729816</v>
      </c>
      <c r="EJ83" s="56" t="s">
        <v>1205</v>
      </c>
      <c r="EK83" s="56" t="s">
        <v>1206</v>
      </c>
      <c r="EL83" s="154">
        <v>71.09</v>
      </c>
      <c r="EM83" s="154">
        <v>36.49</v>
      </c>
      <c r="EN83" s="147">
        <v>2.7329192546583849</v>
      </c>
      <c r="EO83" s="148">
        <v>1.3664596273291925</v>
      </c>
      <c r="EP83" s="150">
        <v>156.8627450980392</v>
      </c>
      <c r="EQ83" s="155">
        <v>8</v>
      </c>
      <c r="ER83" s="149">
        <v>98.039215686274503</v>
      </c>
      <c r="ES83" s="158">
        <v>5</v>
      </c>
      <c r="ET83" s="103">
        <v>294.11764705882354</v>
      </c>
      <c r="EU83" s="132">
        <v>15</v>
      </c>
      <c r="EV83" s="150">
        <v>137.25490196078431</v>
      </c>
      <c r="EW83" s="56">
        <v>7</v>
      </c>
      <c r="EX83" s="56">
        <v>0</v>
      </c>
      <c r="EY83" s="62">
        <v>62.793677915420758</v>
      </c>
      <c r="EZ83" s="61">
        <v>147</v>
      </c>
      <c r="FA83" s="62">
        <v>60.620756547041708</v>
      </c>
      <c r="FB83" s="61">
        <v>125</v>
      </c>
      <c r="FC83" s="149">
        <v>30.934213239843267</v>
      </c>
      <c r="FD83" s="156">
        <v>3</v>
      </c>
      <c r="FE83" s="149">
        <v>41.245617653124356</v>
      </c>
      <c r="FF83" s="156">
        <v>4</v>
      </c>
      <c r="FG83" s="56">
        <v>0</v>
      </c>
      <c r="FH83" s="56">
        <v>0</v>
      </c>
      <c r="FI83" s="149">
        <v>0</v>
      </c>
      <c r="FJ83" s="156">
        <v>0</v>
      </c>
      <c r="FK83" s="56">
        <v>82.49</v>
      </c>
      <c r="FL83" s="56">
        <v>8</v>
      </c>
      <c r="FM83" s="149">
        <v>402.14477211796248</v>
      </c>
      <c r="FN83" s="56">
        <v>39</v>
      </c>
      <c r="FO83" s="150">
        <v>546.50443390389773</v>
      </c>
      <c r="FP83" s="155">
        <v>53</v>
      </c>
      <c r="FQ83" s="150">
        <v>10.311404413281089</v>
      </c>
      <c r="FR83" s="56">
        <v>1</v>
      </c>
      <c r="FS83" s="60">
        <v>8.7719298245614024</v>
      </c>
      <c r="FT83" s="61">
        <v>4</v>
      </c>
      <c r="FU83" s="60">
        <v>4.6728971962616823</v>
      </c>
      <c r="FV83" s="61">
        <v>2</v>
      </c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  <c r="IW83" s="67"/>
      <c r="IX83" s="67"/>
      <c r="IY83" s="67"/>
      <c r="IZ83" s="67"/>
      <c r="JA83" s="67"/>
      <c r="JB83" s="67"/>
      <c r="JC83" s="67"/>
      <c r="JD83" s="67"/>
      <c r="JE83" s="67"/>
      <c r="JF83" s="67"/>
      <c r="JG83" s="67"/>
      <c r="JH83" s="67"/>
      <c r="JI83" s="67"/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7"/>
      <c r="KB83" s="67"/>
      <c r="KC83" s="67"/>
      <c r="KD83" s="67"/>
      <c r="KE83" s="67"/>
      <c r="KF83" s="67"/>
      <c r="KG83" s="67"/>
      <c r="KH83" s="67"/>
      <c r="KI83" s="67"/>
      <c r="KJ83" s="67"/>
      <c r="KK83" s="67"/>
      <c r="KL83" s="67"/>
      <c r="KM83" s="67"/>
      <c r="KN83" s="67"/>
      <c r="KO83" s="67"/>
      <c r="KP83" s="67"/>
      <c r="KQ83" s="67"/>
      <c r="KR83" s="67"/>
      <c r="KS83" s="67"/>
      <c r="KT83" s="67"/>
      <c r="KU83" s="67"/>
      <c r="KV83" s="67"/>
      <c r="KW83" s="67"/>
      <c r="KX83" s="67"/>
      <c r="KY83" s="67"/>
      <c r="KZ83" s="67"/>
      <c r="LA83" s="67"/>
      <c r="LB83" s="67"/>
      <c r="LC83" s="67"/>
      <c r="LD83" s="67"/>
      <c r="LE83" s="67"/>
      <c r="LF83" s="67"/>
      <c r="LG83" s="67"/>
      <c r="LH83" s="67"/>
      <c r="LI83" s="67"/>
      <c r="LJ83" s="67"/>
      <c r="LK83" s="67"/>
      <c r="LL83" s="67"/>
      <c r="LM83" s="67"/>
      <c r="LN83" s="67"/>
      <c r="LO83" s="67"/>
      <c r="LP83" s="67"/>
      <c r="LQ83" s="67"/>
      <c r="LR83" s="67"/>
      <c r="LS83" s="67"/>
      <c r="LT83" s="67"/>
      <c r="LU83" s="67"/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67"/>
      <c r="MU83" s="67"/>
      <c r="MV83" s="67"/>
      <c r="MW83" s="67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67"/>
      <c r="NI83" s="67"/>
      <c r="NJ83" s="67"/>
      <c r="NK83" s="67"/>
      <c r="NL83" s="67"/>
      <c r="NM83" s="67"/>
      <c r="NN83" s="67"/>
      <c r="NO83" s="67"/>
      <c r="NP83" s="67"/>
      <c r="NQ83" s="67"/>
      <c r="NR83" s="71"/>
      <c r="NS83" s="71"/>
      <c r="NT83" s="71"/>
      <c r="NU83" s="71"/>
      <c r="NV83" s="71"/>
      <c r="NW83" s="71"/>
      <c r="NX83" s="71"/>
      <c r="NY83" s="71"/>
      <c r="NZ83" s="71"/>
      <c r="OA83" s="71"/>
      <c r="OB83" s="71"/>
      <c r="OC83" s="71"/>
      <c r="OD83" s="71"/>
      <c r="OE83" s="71"/>
      <c r="OF83" s="71"/>
      <c r="OG83" s="71"/>
      <c r="OH83" s="71"/>
      <c r="OI83" s="71"/>
      <c r="OJ83" s="71"/>
      <c r="OK83" s="71"/>
      <c r="OL83" s="71"/>
      <c r="OM83" s="71"/>
      <c r="ON83" s="71"/>
      <c r="OO83" s="71"/>
      <c r="OP83" s="71"/>
      <c r="OQ83" s="71"/>
      <c r="OR83" s="4"/>
      <c r="OS83" s="4"/>
      <c r="OT83" s="4"/>
    </row>
    <row r="84" spans="1:410">
      <c r="A84" s="96" t="s">
        <v>1207</v>
      </c>
      <c r="B84" s="56" t="s">
        <v>1208</v>
      </c>
      <c r="C84" s="96" t="s">
        <v>730</v>
      </c>
      <c r="D84" s="74">
        <v>6</v>
      </c>
      <c r="E84" s="67">
        <v>2015</v>
      </c>
      <c r="F84" s="106">
        <v>78.051165861475212</v>
      </c>
      <c r="G84" s="141">
        <v>18654</v>
      </c>
      <c r="H84" s="67">
        <v>7996</v>
      </c>
      <c r="I84" s="67">
        <v>10658</v>
      </c>
      <c r="J84" s="106">
        <v>4.3762246897452641</v>
      </c>
      <c r="K84" s="67">
        <v>201</v>
      </c>
      <c r="L84" s="107">
        <v>41.964189986061974</v>
      </c>
      <c r="M84" s="78">
        <v>7828</v>
      </c>
      <c r="N84" s="67">
        <v>1886</v>
      </c>
      <c r="O84" s="67">
        <v>972</v>
      </c>
      <c r="P84" s="67">
        <v>914</v>
      </c>
      <c r="Q84" s="78">
        <v>2243</v>
      </c>
      <c r="R84" s="78">
        <v>1084</v>
      </c>
      <c r="S84" s="78">
        <v>1159</v>
      </c>
      <c r="T84" s="67">
        <v>1732</v>
      </c>
      <c r="U84" s="67">
        <v>915</v>
      </c>
      <c r="V84" s="67">
        <v>817</v>
      </c>
      <c r="W84" s="78">
        <v>2045</v>
      </c>
      <c r="X84" s="78">
        <v>958</v>
      </c>
      <c r="Y84" s="78">
        <v>1087</v>
      </c>
      <c r="Z84" s="67">
        <v>1683</v>
      </c>
      <c r="AA84" s="67">
        <v>904</v>
      </c>
      <c r="AB84" s="67">
        <v>779</v>
      </c>
      <c r="AC84" s="78">
        <v>2071</v>
      </c>
      <c r="AD84" s="78">
        <v>955</v>
      </c>
      <c r="AE84" s="78">
        <v>1116</v>
      </c>
      <c r="AF84" s="67">
        <v>1767</v>
      </c>
      <c r="AG84" s="67">
        <v>953</v>
      </c>
      <c r="AH84" s="67">
        <v>814</v>
      </c>
      <c r="AI84" s="78">
        <v>3075</v>
      </c>
      <c r="AJ84" s="78">
        <v>1430</v>
      </c>
      <c r="AK84" s="78">
        <v>1645</v>
      </c>
      <c r="AL84" s="67">
        <v>1715</v>
      </c>
      <c r="AM84" s="67">
        <v>918</v>
      </c>
      <c r="AN84" s="67">
        <v>797</v>
      </c>
      <c r="AO84" s="67">
        <v>1553</v>
      </c>
      <c r="AP84" s="67">
        <v>820</v>
      </c>
      <c r="AQ84" s="67">
        <v>733</v>
      </c>
      <c r="AR84" s="56" t="s">
        <v>428</v>
      </c>
      <c r="AS84" s="56"/>
      <c r="AT84" s="56" t="s">
        <v>428</v>
      </c>
      <c r="AU84" s="144">
        <v>305</v>
      </c>
      <c r="AV84" s="144">
        <v>0</v>
      </c>
      <c r="AW84" s="144">
        <v>100</v>
      </c>
      <c r="AX84" s="59">
        <v>10.6</v>
      </c>
      <c r="AY84" s="59">
        <v>1</v>
      </c>
      <c r="AZ84" s="60">
        <v>0.66195939982347751</v>
      </c>
      <c r="BA84" s="61">
        <v>3</v>
      </c>
      <c r="BB84" s="62">
        <v>0</v>
      </c>
      <c r="BC84" s="63">
        <v>0</v>
      </c>
      <c r="BD84" s="68">
        <v>0</v>
      </c>
      <c r="BE84" s="69">
        <v>0</v>
      </c>
      <c r="BF84" s="60">
        <v>3.4346103038309117</v>
      </c>
      <c r="BG84" s="61">
        <v>26</v>
      </c>
      <c r="BH84" s="60">
        <v>12.76595744680851</v>
      </c>
      <c r="BI84" s="61">
        <v>12</v>
      </c>
      <c r="BJ84" s="64">
        <v>0</v>
      </c>
      <c r="BK84" s="65">
        <v>0</v>
      </c>
      <c r="BL84" s="62">
        <v>0</v>
      </c>
      <c r="BM84" s="65">
        <v>0</v>
      </c>
      <c r="BN84" s="56">
        <v>0</v>
      </c>
      <c r="BO84" s="56">
        <v>0</v>
      </c>
      <c r="BP84" s="1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76" t="s">
        <v>1209</v>
      </c>
      <c r="BW84" s="56" t="s">
        <v>1079</v>
      </c>
      <c r="BX84" s="56" t="s">
        <v>916</v>
      </c>
      <c r="BY84" s="56" t="s">
        <v>1079</v>
      </c>
      <c r="BZ84" s="56" t="s">
        <v>1210</v>
      </c>
      <c r="CA84" s="56" t="s">
        <v>917</v>
      </c>
      <c r="CB84" s="56" t="s">
        <v>1210</v>
      </c>
      <c r="CC84" s="145">
        <v>56.57</v>
      </c>
      <c r="CD84" s="145">
        <v>37.25</v>
      </c>
      <c r="CE84" s="147">
        <v>41.666666666666671</v>
      </c>
      <c r="CF84" s="153" t="s">
        <v>1211</v>
      </c>
      <c r="CG84" s="153" t="s">
        <v>1212</v>
      </c>
      <c r="CH84" s="149">
        <v>54.083288263926448</v>
      </c>
      <c r="CI84" s="56">
        <v>1</v>
      </c>
      <c r="CJ84" s="60">
        <v>0.57736720554272514</v>
      </c>
      <c r="CK84" s="61">
        <v>1</v>
      </c>
      <c r="CL84" s="150">
        <v>54.083288263926448</v>
      </c>
      <c r="CM84" s="56">
        <v>1</v>
      </c>
      <c r="CN84" s="149">
        <v>0</v>
      </c>
      <c r="CO84" s="156">
        <v>0</v>
      </c>
      <c r="CP84" s="56">
        <v>0</v>
      </c>
      <c r="CQ84" s="56">
        <v>0</v>
      </c>
      <c r="CR84" s="56">
        <v>0</v>
      </c>
      <c r="CS84" s="56">
        <v>0</v>
      </c>
      <c r="CT84" s="56">
        <v>0</v>
      </c>
      <c r="CU84" s="56">
        <v>0</v>
      </c>
      <c r="CV84" s="56">
        <v>0</v>
      </c>
      <c r="CW84" s="56">
        <v>0</v>
      </c>
      <c r="CX84" s="56">
        <v>0</v>
      </c>
      <c r="CY84" s="56">
        <v>0</v>
      </c>
      <c r="CZ84" s="56">
        <v>0</v>
      </c>
      <c r="DA84" s="56">
        <v>0</v>
      </c>
      <c r="DB84" s="60">
        <v>0.21496130696474636</v>
      </c>
      <c r="DC84" s="61">
        <v>1</v>
      </c>
      <c r="DD84" s="145">
        <v>94.62</v>
      </c>
      <c r="DE84" s="145">
        <v>72.12</v>
      </c>
      <c r="DF84" s="147">
        <v>2.6455026455026456</v>
      </c>
      <c r="DG84" s="148">
        <v>4.9130763416477699</v>
      </c>
      <c r="DH84" s="56">
        <v>0</v>
      </c>
      <c r="DI84" s="56">
        <v>0</v>
      </c>
      <c r="DJ84" s="149">
        <v>48.899755501222486</v>
      </c>
      <c r="DK84" s="158">
        <v>1</v>
      </c>
      <c r="DL84" s="56">
        <v>0</v>
      </c>
      <c r="DM84" s="56">
        <v>0</v>
      </c>
      <c r="DN84" s="150">
        <v>48.285852245292126</v>
      </c>
      <c r="DO84" s="155">
        <v>1</v>
      </c>
      <c r="DP84" s="149">
        <v>0</v>
      </c>
      <c r="DQ84" s="156">
        <v>0</v>
      </c>
      <c r="DR84" s="56">
        <v>0</v>
      </c>
      <c r="DS84" s="56">
        <v>0</v>
      </c>
      <c r="DT84" s="56">
        <v>0</v>
      </c>
      <c r="DU84" s="56">
        <v>0</v>
      </c>
      <c r="DV84" s="156">
        <v>0</v>
      </c>
      <c r="DW84" s="56">
        <v>0</v>
      </c>
      <c r="DX84" s="56">
        <v>0</v>
      </c>
      <c r="DY84" s="56">
        <v>0</v>
      </c>
      <c r="DZ84" s="62">
        <v>0</v>
      </c>
      <c r="EA84" s="63">
        <v>0</v>
      </c>
      <c r="EB84" s="62">
        <v>41.76904176904177</v>
      </c>
      <c r="EC84" s="63">
        <v>34</v>
      </c>
      <c r="ED84" s="60">
        <v>1.0362694300518134</v>
      </c>
      <c r="EE84" s="61">
        <v>5</v>
      </c>
      <c r="EF84" s="143">
        <v>83.15</v>
      </c>
      <c r="EG84" s="143">
        <v>55.22</v>
      </c>
      <c r="EH84" s="107">
        <v>2.058504875406284</v>
      </c>
      <c r="EI84" s="148">
        <v>2.6002166847237271</v>
      </c>
      <c r="EJ84" s="56" t="s">
        <v>1213</v>
      </c>
      <c r="EK84" s="56" t="s">
        <v>1214</v>
      </c>
      <c r="EL84" s="143">
        <v>53.42</v>
      </c>
      <c r="EM84" s="143">
        <v>26.5</v>
      </c>
      <c r="EN84" s="147">
        <v>0.70422535211267612</v>
      </c>
      <c r="EO84" s="148">
        <v>1.4084507042253522</v>
      </c>
      <c r="EP84" s="150">
        <v>48.285852245292126</v>
      </c>
      <c r="EQ84" s="155">
        <v>1</v>
      </c>
      <c r="ER84" s="56">
        <v>0</v>
      </c>
      <c r="ES84" s="56">
        <v>0</v>
      </c>
      <c r="ET84" s="132">
        <v>0</v>
      </c>
      <c r="EU84" s="132">
        <v>0</v>
      </c>
      <c r="EV84" s="56">
        <v>0</v>
      </c>
      <c r="EW84" s="56">
        <v>0</v>
      </c>
      <c r="EX84" s="56">
        <v>0</v>
      </c>
      <c r="EY84" s="62">
        <v>30.112923462986199</v>
      </c>
      <c r="EZ84" s="61">
        <v>24</v>
      </c>
      <c r="FA84" s="62">
        <v>25.920873124147338</v>
      </c>
      <c r="FB84" s="61">
        <v>19</v>
      </c>
      <c r="FC84" s="149">
        <v>0</v>
      </c>
      <c r="FD84" s="156">
        <v>0</v>
      </c>
      <c r="FE84" s="149">
        <v>0</v>
      </c>
      <c r="FF84" s="156">
        <v>0</v>
      </c>
      <c r="FG84" s="56">
        <v>0</v>
      </c>
      <c r="FH84" s="56">
        <v>0</v>
      </c>
      <c r="FI84" s="149">
        <v>0</v>
      </c>
      <c r="FJ84" s="156">
        <v>0</v>
      </c>
      <c r="FK84" s="149">
        <v>0</v>
      </c>
      <c r="FL84" s="156">
        <v>0</v>
      </c>
      <c r="FM84" s="56">
        <v>0</v>
      </c>
      <c r="FN84" s="56">
        <v>0</v>
      </c>
      <c r="FO84" s="150">
        <v>0</v>
      </c>
      <c r="FP84" s="56">
        <v>0</v>
      </c>
      <c r="FQ84" s="56">
        <v>0</v>
      </c>
      <c r="FR84" s="56">
        <v>0</v>
      </c>
      <c r="FS84" s="60">
        <v>1.9138755980861244</v>
      </c>
      <c r="FT84" s="61">
        <v>10</v>
      </c>
      <c r="FU84" s="60">
        <v>1.053740779768177</v>
      </c>
      <c r="FV84" s="61">
        <v>5</v>
      </c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67"/>
      <c r="KC84" s="67"/>
      <c r="KD84" s="67"/>
      <c r="KE84" s="67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67"/>
      <c r="KQ84" s="67"/>
      <c r="KR84" s="67"/>
      <c r="KS84" s="67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67"/>
      <c r="LE84" s="67"/>
      <c r="LF84" s="67"/>
      <c r="LG84" s="67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67"/>
      <c r="LS84" s="67"/>
      <c r="LT84" s="67"/>
      <c r="LU84" s="67"/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67"/>
      <c r="MU84" s="67"/>
      <c r="MV84" s="67"/>
      <c r="MW84" s="67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67"/>
      <c r="NI84" s="67"/>
      <c r="NJ84" s="67"/>
      <c r="NK84" s="67"/>
      <c r="NL84" s="67"/>
      <c r="NM84" s="67"/>
      <c r="NN84" s="67"/>
      <c r="NO84" s="67"/>
      <c r="NP84" s="67"/>
      <c r="NQ84" s="67"/>
      <c r="NR84" s="71"/>
      <c r="NS84" s="71"/>
      <c r="NT84" s="71"/>
      <c r="NU84" s="71"/>
      <c r="NV84" s="71"/>
      <c r="NW84" s="71"/>
      <c r="NX84" s="71"/>
      <c r="NY84" s="71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71"/>
      <c r="OK84" s="71"/>
      <c r="OL84" s="71"/>
      <c r="OM84" s="71"/>
      <c r="ON84" s="71"/>
      <c r="OO84" s="71"/>
      <c r="OP84" s="71"/>
      <c r="OQ84" s="71"/>
      <c r="OR84" s="4"/>
      <c r="OS84" s="4"/>
      <c r="OT84" s="4"/>
    </row>
    <row r="85" spans="1:410">
      <c r="A85" s="96" t="s">
        <v>1215</v>
      </c>
      <c r="B85" s="56" t="s">
        <v>1216</v>
      </c>
      <c r="C85" s="96" t="s">
        <v>730</v>
      </c>
      <c r="D85" s="74">
        <v>6</v>
      </c>
      <c r="E85" s="67">
        <v>2015</v>
      </c>
      <c r="F85" s="106">
        <v>76.683306746279897</v>
      </c>
      <c r="G85" s="141">
        <v>20062</v>
      </c>
      <c r="H85" s="67">
        <v>6178</v>
      </c>
      <c r="I85" s="67">
        <v>13884</v>
      </c>
      <c r="J85" s="106">
        <v>9.8922957500485165</v>
      </c>
      <c r="K85" s="67">
        <v>2039</v>
      </c>
      <c r="L85" s="107">
        <v>49.536437045160007</v>
      </c>
      <c r="M85" s="78">
        <v>9938</v>
      </c>
      <c r="N85" s="67">
        <v>2120</v>
      </c>
      <c r="O85" s="67">
        <v>1086</v>
      </c>
      <c r="P85" s="67">
        <v>1034</v>
      </c>
      <c r="Q85" s="78">
        <v>2521</v>
      </c>
      <c r="R85" s="78">
        <v>1226</v>
      </c>
      <c r="S85" s="78">
        <v>1295</v>
      </c>
      <c r="T85" s="67">
        <v>1955</v>
      </c>
      <c r="U85" s="67">
        <v>1024</v>
      </c>
      <c r="V85" s="67">
        <v>931</v>
      </c>
      <c r="W85" s="78">
        <v>2311</v>
      </c>
      <c r="X85" s="78">
        <v>1094</v>
      </c>
      <c r="Y85" s="78">
        <v>1217</v>
      </c>
      <c r="Z85" s="67">
        <v>1901</v>
      </c>
      <c r="AA85" s="67">
        <v>1013</v>
      </c>
      <c r="AB85" s="67">
        <v>888</v>
      </c>
      <c r="AC85" s="78">
        <v>2334</v>
      </c>
      <c r="AD85" s="78">
        <v>1085</v>
      </c>
      <c r="AE85" s="78">
        <v>1249</v>
      </c>
      <c r="AF85" s="67">
        <v>1986</v>
      </c>
      <c r="AG85" s="67">
        <v>1064</v>
      </c>
      <c r="AH85" s="67">
        <v>922</v>
      </c>
      <c r="AI85" s="78">
        <v>3437</v>
      </c>
      <c r="AJ85" s="78">
        <v>1613</v>
      </c>
      <c r="AK85" s="78">
        <v>1824</v>
      </c>
      <c r="AL85" s="67">
        <v>1915</v>
      </c>
      <c r="AM85" s="67">
        <v>1017</v>
      </c>
      <c r="AN85" s="67">
        <v>898</v>
      </c>
      <c r="AO85" s="67">
        <v>1729</v>
      </c>
      <c r="AP85" s="67">
        <v>902</v>
      </c>
      <c r="AQ85" s="67">
        <v>827</v>
      </c>
      <c r="AR85" s="56" t="s">
        <v>428</v>
      </c>
      <c r="AS85" s="56"/>
      <c r="AT85" s="56" t="s">
        <v>428</v>
      </c>
      <c r="AU85" s="151">
        <v>479</v>
      </c>
      <c r="AV85" s="151">
        <v>0</v>
      </c>
      <c r="AW85" s="151">
        <v>129</v>
      </c>
      <c r="AX85" s="59">
        <v>4.7</v>
      </c>
      <c r="AY85" s="59">
        <v>1</v>
      </c>
      <c r="AZ85" s="60">
        <v>0.54288816503800219</v>
      </c>
      <c r="BA85" s="61">
        <v>1</v>
      </c>
      <c r="BB85" s="62">
        <v>0</v>
      </c>
      <c r="BC85" s="63">
        <v>0</v>
      </c>
      <c r="BD85" s="68">
        <v>0</v>
      </c>
      <c r="BE85" s="69">
        <v>0</v>
      </c>
      <c r="BF85" s="60">
        <v>2.9914529914529915</v>
      </c>
      <c r="BG85" s="61">
        <v>7</v>
      </c>
      <c r="BH85" s="60">
        <v>7.4766355140186906</v>
      </c>
      <c r="BI85" s="61">
        <v>16</v>
      </c>
      <c r="BJ85" s="64">
        <v>0</v>
      </c>
      <c r="BK85" s="65">
        <v>0</v>
      </c>
      <c r="BL85" s="62">
        <v>0</v>
      </c>
      <c r="BM85" s="65">
        <v>0</v>
      </c>
      <c r="BN85" s="56">
        <v>0</v>
      </c>
      <c r="BO85" s="56">
        <v>0</v>
      </c>
      <c r="BP85" s="1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 t="s">
        <v>1217</v>
      </c>
      <c r="BW85" s="56" t="s">
        <v>1125</v>
      </c>
      <c r="BX85" s="56" t="s">
        <v>1218</v>
      </c>
      <c r="BY85" s="56" t="s">
        <v>1125</v>
      </c>
      <c r="BZ85" s="56" t="s">
        <v>1219</v>
      </c>
      <c r="CA85" s="56" t="s">
        <v>1033</v>
      </c>
      <c r="CB85" s="56" t="s">
        <v>601</v>
      </c>
      <c r="CC85" s="152">
        <v>75.06</v>
      </c>
      <c r="CD85" s="152">
        <v>56.1</v>
      </c>
      <c r="CE85" s="147">
        <v>29.629629629629626</v>
      </c>
      <c r="CF85" s="146" t="s">
        <v>1220</v>
      </c>
      <c r="CG85" s="146" t="s">
        <v>1221</v>
      </c>
      <c r="CH85" s="56">
        <v>0</v>
      </c>
      <c r="CI85" s="56">
        <v>0</v>
      </c>
      <c r="CJ85" s="60">
        <v>0.51150895140664954</v>
      </c>
      <c r="CK85" s="61">
        <v>1</v>
      </c>
      <c r="CL85" s="56">
        <v>0</v>
      </c>
      <c r="CM85" s="56">
        <v>0</v>
      </c>
      <c r="CN85" s="149">
        <v>192.4001924001924</v>
      </c>
      <c r="CO85" s="156">
        <v>4</v>
      </c>
      <c r="CP85" s="56">
        <v>0</v>
      </c>
      <c r="CQ85" s="56">
        <v>0</v>
      </c>
      <c r="CR85" s="149">
        <v>43.271311120726956</v>
      </c>
      <c r="CS85" s="56">
        <v>1</v>
      </c>
      <c r="CT85" s="56">
        <v>0</v>
      </c>
      <c r="CU85" s="56">
        <v>0</v>
      </c>
      <c r="CV85" s="56">
        <v>0</v>
      </c>
      <c r="CW85" s="56">
        <v>0</v>
      </c>
      <c r="CX85" s="56">
        <v>0</v>
      </c>
      <c r="CY85" s="56">
        <v>0</v>
      </c>
      <c r="CZ85" s="149">
        <v>43.271311120726956</v>
      </c>
      <c r="DA85" s="156">
        <v>1</v>
      </c>
      <c r="DB85" s="60">
        <v>0</v>
      </c>
      <c r="DC85" s="61">
        <v>0</v>
      </c>
      <c r="DD85" s="152">
        <v>107.54</v>
      </c>
      <c r="DE85" s="152">
        <v>82.67</v>
      </c>
      <c r="DF85" s="147">
        <v>4.8361096184846861</v>
      </c>
      <c r="DG85" s="148">
        <v>5.1585169263836645</v>
      </c>
      <c r="DH85" s="149">
        <v>43.271311120726956</v>
      </c>
      <c r="DI85" s="56">
        <v>1</v>
      </c>
      <c r="DJ85" s="149">
        <v>259.62786672436175</v>
      </c>
      <c r="DK85" s="158">
        <v>6</v>
      </c>
      <c r="DL85" s="56">
        <v>0</v>
      </c>
      <c r="DM85" s="56">
        <v>0</v>
      </c>
      <c r="DN85" s="150">
        <v>214.22450728363324</v>
      </c>
      <c r="DO85" s="155">
        <v>5</v>
      </c>
      <c r="DP85" s="149">
        <v>85.689802913453306</v>
      </c>
      <c r="DQ85" s="56">
        <v>2</v>
      </c>
      <c r="DR85" s="149">
        <v>42.844901456726653</v>
      </c>
      <c r="DS85" s="156">
        <v>1</v>
      </c>
      <c r="DT85" s="149">
        <v>42.844901456726703</v>
      </c>
      <c r="DU85" s="156">
        <v>1</v>
      </c>
      <c r="DV85" s="156">
        <v>0</v>
      </c>
      <c r="DW85" s="56">
        <v>0</v>
      </c>
      <c r="DX85" s="56">
        <v>0</v>
      </c>
      <c r="DY85" s="56">
        <v>0</v>
      </c>
      <c r="DZ85" s="62">
        <v>4.5045045045045047</v>
      </c>
      <c r="EA85" s="63">
        <v>4</v>
      </c>
      <c r="EB85" s="62">
        <v>53.14533622559653</v>
      </c>
      <c r="EC85" s="63">
        <v>49</v>
      </c>
      <c r="ED85" s="60">
        <v>0</v>
      </c>
      <c r="EE85" s="61">
        <v>0</v>
      </c>
      <c r="EF85" s="154">
        <v>102.62</v>
      </c>
      <c r="EG85" s="154">
        <v>59.59</v>
      </c>
      <c r="EH85" s="107">
        <v>4.7713717693836974</v>
      </c>
      <c r="EI85" s="148">
        <v>8.1510934393638177</v>
      </c>
      <c r="EJ85" s="56" t="s">
        <v>1222</v>
      </c>
      <c r="EK85" s="56" t="s">
        <v>1223</v>
      </c>
      <c r="EL85" s="154">
        <v>55.39</v>
      </c>
      <c r="EM85" s="154">
        <v>23.19</v>
      </c>
      <c r="EN85" s="147">
        <v>0</v>
      </c>
      <c r="EO85" s="148">
        <v>4.868913857677903</v>
      </c>
      <c r="EP85" s="150">
        <v>214.22450728363324</v>
      </c>
      <c r="EQ85" s="155">
        <v>5</v>
      </c>
      <c r="ER85" s="149">
        <v>299.91431019708654</v>
      </c>
      <c r="ES85" s="156">
        <v>7</v>
      </c>
      <c r="ET85" s="103">
        <v>257.0694087403599</v>
      </c>
      <c r="EU85" s="132">
        <v>6</v>
      </c>
      <c r="EV85" s="150">
        <v>214.22450728363324</v>
      </c>
      <c r="EW85" s="56">
        <v>5</v>
      </c>
      <c r="EX85" s="56">
        <v>0</v>
      </c>
      <c r="EY85" s="62">
        <v>77.9510022271715</v>
      </c>
      <c r="EZ85" s="61">
        <v>70</v>
      </c>
      <c r="FA85" s="62">
        <v>60.459492140266022</v>
      </c>
      <c r="FB85" s="61">
        <v>50</v>
      </c>
      <c r="FC85" s="149">
        <v>48.531909730647904</v>
      </c>
      <c r="FD85" s="156">
        <v>2</v>
      </c>
      <c r="FE85" s="149">
        <v>24.265954865323952</v>
      </c>
      <c r="FF85" s="156">
        <v>1</v>
      </c>
      <c r="FG85" s="150">
        <v>10.311404413281089</v>
      </c>
      <c r="FH85" s="157">
        <v>1</v>
      </c>
      <c r="FI85" s="149">
        <v>0</v>
      </c>
      <c r="FJ85" s="156">
        <v>0</v>
      </c>
      <c r="FK85" s="149">
        <v>72.797864595971859</v>
      </c>
      <c r="FL85" s="156">
        <v>3</v>
      </c>
      <c r="FM85" s="56">
        <v>0</v>
      </c>
      <c r="FN85" s="56">
        <v>0</v>
      </c>
      <c r="FO85" s="150">
        <v>1043.4360592089297</v>
      </c>
      <c r="FP85" s="155">
        <v>43</v>
      </c>
      <c r="FQ85" s="56">
        <v>0</v>
      </c>
      <c r="FR85" s="56">
        <v>0</v>
      </c>
      <c r="FS85" s="60">
        <v>1.6304347826086956</v>
      </c>
      <c r="FT85" s="61">
        <v>3</v>
      </c>
      <c r="FU85" s="60">
        <v>1.1785503830288744</v>
      </c>
      <c r="FV85" s="61">
        <v>2</v>
      </c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  <c r="IW85" s="67"/>
      <c r="IX85" s="67"/>
      <c r="IY85" s="67"/>
      <c r="IZ85" s="67"/>
      <c r="JA85" s="67"/>
      <c r="JB85" s="67"/>
      <c r="JC85" s="67"/>
      <c r="JD85" s="67"/>
      <c r="JE85" s="67"/>
      <c r="JF85" s="67"/>
      <c r="JG85" s="67"/>
      <c r="JH85" s="67"/>
      <c r="JI85" s="67"/>
      <c r="JJ85" s="67"/>
      <c r="JK85" s="67"/>
      <c r="JL85" s="67"/>
      <c r="JM85" s="67"/>
      <c r="JN85" s="67"/>
      <c r="JO85" s="67"/>
      <c r="JP85" s="67"/>
      <c r="JQ85" s="67"/>
      <c r="JR85" s="67"/>
      <c r="JS85" s="67"/>
      <c r="JT85" s="67"/>
      <c r="JU85" s="67"/>
      <c r="JV85" s="67"/>
      <c r="JW85" s="67"/>
      <c r="JX85" s="67"/>
      <c r="JY85" s="67"/>
      <c r="JZ85" s="67"/>
      <c r="KA85" s="67"/>
      <c r="KB85" s="67"/>
      <c r="KC85" s="67"/>
      <c r="KD85" s="67"/>
      <c r="KE85" s="67"/>
      <c r="KF85" s="67"/>
      <c r="KG85" s="67"/>
      <c r="KH85" s="67"/>
      <c r="KI85" s="67"/>
      <c r="KJ85" s="67"/>
      <c r="KK85" s="67"/>
      <c r="KL85" s="67"/>
      <c r="KM85" s="67"/>
      <c r="KN85" s="67"/>
      <c r="KO85" s="67"/>
      <c r="KP85" s="67"/>
      <c r="KQ85" s="67"/>
      <c r="KR85" s="67"/>
      <c r="KS85" s="67"/>
      <c r="KT85" s="67"/>
      <c r="KU85" s="67"/>
      <c r="KV85" s="67"/>
      <c r="KW85" s="67"/>
      <c r="KX85" s="67"/>
      <c r="KY85" s="67"/>
      <c r="KZ85" s="67"/>
      <c r="LA85" s="67"/>
      <c r="LB85" s="67"/>
      <c r="LC85" s="67"/>
      <c r="LD85" s="67"/>
      <c r="LE85" s="67"/>
      <c r="LF85" s="67"/>
      <c r="LG85" s="67"/>
      <c r="LH85" s="67"/>
      <c r="LI85" s="67"/>
      <c r="LJ85" s="67"/>
      <c r="LK85" s="67"/>
      <c r="LL85" s="67"/>
      <c r="LM85" s="67"/>
      <c r="LN85" s="67"/>
      <c r="LO85" s="67"/>
      <c r="LP85" s="67"/>
      <c r="LQ85" s="67"/>
      <c r="LR85" s="67"/>
      <c r="LS85" s="67"/>
      <c r="LT85" s="67"/>
      <c r="LU85" s="67"/>
      <c r="LV85" s="67"/>
      <c r="LW85" s="67"/>
      <c r="LX85" s="67"/>
      <c r="LY85" s="67"/>
      <c r="LZ85" s="67"/>
      <c r="MA85" s="67"/>
      <c r="MB85" s="67"/>
      <c r="MC85" s="67"/>
      <c r="MD85" s="67"/>
      <c r="ME85" s="67"/>
      <c r="MF85" s="67"/>
      <c r="MG85" s="67"/>
      <c r="MH85" s="67"/>
      <c r="MI85" s="67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67"/>
      <c r="MU85" s="67"/>
      <c r="MV85" s="67"/>
      <c r="MW85" s="67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67"/>
      <c r="NI85" s="67"/>
      <c r="NJ85" s="67"/>
      <c r="NK85" s="67"/>
      <c r="NL85" s="67"/>
      <c r="NM85" s="67"/>
      <c r="NN85" s="67"/>
      <c r="NO85" s="67"/>
      <c r="NP85" s="67"/>
      <c r="NQ85" s="67"/>
      <c r="NR85" s="71"/>
      <c r="NS85" s="71"/>
      <c r="NT85" s="71"/>
      <c r="NU85" s="71"/>
      <c r="NV85" s="71"/>
      <c r="NW85" s="71"/>
      <c r="NX85" s="71"/>
      <c r="NY85" s="71"/>
      <c r="NZ85" s="71"/>
      <c r="OA85" s="71"/>
      <c r="OB85" s="71"/>
      <c r="OC85" s="71"/>
      <c r="OD85" s="71"/>
      <c r="OE85" s="71"/>
      <c r="OF85" s="71"/>
      <c r="OG85" s="71"/>
      <c r="OH85" s="71"/>
      <c r="OI85" s="71"/>
      <c r="OJ85" s="71"/>
      <c r="OK85" s="71"/>
      <c r="OL85" s="71"/>
      <c r="OM85" s="71"/>
      <c r="ON85" s="71"/>
      <c r="OO85" s="71"/>
      <c r="OP85" s="71"/>
      <c r="OQ85" s="71"/>
      <c r="OR85" s="4"/>
      <c r="OS85" s="4"/>
      <c r="OT85" s="4"/>
    </row>
    <row r="86" spans="1:410">
      <c r="A86" s="96" t="s">
        <v>1224</v>
      </c>
      <c r="B86" s="56" t="s">
        <v>1225</v>
      </c>
      <c r="C86" s="96" t="s">
        <v>479</v>
      </c>
      <c r="D86" s="74">
        <v>6</v>
      </c>
      <c r="E86" s="67">
        <v>2015</v>
      </c>
      <c r="F86" s="106">
        <v>75.945067753248154</v>
      </c>
      <c r="G86" s="141">
        <v>29199</v>
      </c>
      <c r="H86" s="67">
        <v>10657</v>
      </c>
      <c r="I86" s="67">
        <v>18542</v>
      </c>
      <c r="J86" s="106">
        <v>11.51</v>
      </c>
      <c r="K86" s="67">
        <v>3362</v>
      </c>
      <c r="L86" s="56">
        <v>62.8</v>
      </c>
      <c r="M86" s="78">
        <v>18336</v>
      </c>
      <c r="N86" s="67">
        <v>2939</v>
      </c>
      <c r="O86" s="67">
        <v>1516</v>
      </c>
      <c r="P86" s="67">
        <v>1423</v>
      </c>
      <c r="Q86" s="78">
        <v>3519</v>
      </c>
      <c r="R86" s="78">
        <v>1703</v>
      </c>
      <c r="S86" s="78">
        <v>1816</v>
      </c>
      <c r="T86" s="67">
        <v>2898</v>
      </c>
      <c r="U86" s="67">
        <v>1504</v>
      </c>
      <c r="V86" s="67">
        <v>1394</v>
      </c>
      <c r="W86" s="78">
        <v>3471</v>
      </c>
      <c r="X86" s="78">
        <v>1665</v>
      </c>
      <c r="Y86" s="78">
        <v>1806</v>
      </c>
      <c r="Z86" s="67">
        <v>2901</v>
      </c>
      <c r="AA86" s="67">
        <v>1517</v>
      </c>
      <c r="AB86" s="67">
        <v>1384</v>
      </c>
      <c r="AC86" s="78">
        <v>3533</v>
      </c>
      <c r="AD86" s="78">
        <v>1684</v>
      </c>
      <c r="AE86" s="78">
        <v>1849</v>
      </c>
      <c r="AF86" s="67">
        <v>2987</v>
      </c>
      <c r="AG86" s="67">
        <v>1564</v>
      </c>
      <c r="AH86" s="67">
        <v>1423</v>
      </c>
      <c r="AI86" s="78">
        <v>5307</v>
      </c>
      <c r="AJ86" s="78">
        <v>2525</v>
      </c>
      <c r="AK86" s="78">
        <v>2782</v>
      </c>
      <c r="AL86" s="67">
        <v>2973</v>
      </c>
      <c r="AM86" s="67">
        <v>1561</v>
      </c>
      <c r="AN86" s="67">
        <v>1412</v>
      </c>
      <c r="AO86" s="67">
        <v>2710</v>
      </c>
      <c r="AP86" s="67">
        <v>1414</v>
      </c>
      <c r="AQ86" s="67">
        <v>1296</v>
      </c>
      <c r="AR86" s="56" t="s">
        <v>428</v>
      </c>
      <c r="AS86" s="56"/>
      <c r="AT86" s="56" t="s">
        <v>428</v>
      </c>
      <c r="AU86" s="144">
        <v>971</v>
      </c>
      <c r="AV86" s="144">
        <v>0</v>
      </c>
      <c r="AW86" s="144">
        <v>264</v>
      </c>
      <c r="AX86" s="59">
        <v>14.1</v>
      </c>
      <c r="AY86" s="59">
        <v>5</v>
      </c>
      <c r="AZ86" s="60">
        <v>1.3167795334838224</v>
      </c>
      <c r="BA86" s="61">
        <v>7</v>
      </c>
      <c r="BB86" s="62">
        <v>0</v>
      </c>
      <c r="BC86" s="63">
        <v>0</v>
      </c>
      <c r="BD86" s="68">
        <v>0</v>
      </c>
      <c r="BE86" s="69">
        <v>0</v>
      </c>
      <c r="BF86" s="60">
        <v>2.9595015576323989</v>
      </c>
      <c r="BG86" s="61">
        <v>19</v>
      </c>
      <c r="BH86" s="60">
        <v>6.7796610169491522</v>
      </c>
      <c r="BI86" s="61">
        <v>24</v>
      </c>
      <c r="BJ86" s="64">
        <v>0</v>
      </c>
      <c r="BK86" s="65">
        <v>0</v>
      </c>
      <c r="BL86" s="62">
        <v>0</v>
      </c>
      <c r="BM86" s="65">
        <v>0</v>
      </c>
      <c r="BN86" s="56">
        <v>0</v>
      </c>
      <c r="BO86" s="56">
        <v>0</v>
      </c>
      <c r="BP86" s="1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62" t="s">
        <v>1226</v>
      </c>
      <c r="BW86" s="56" t="s">
        <v>1227</v>
      </c>
      <c r="BX86" s="62" t="s">
        <v>1228</v>
      </c>
      <c r="BY86" s="56" t="s">
        <v>1227</v>
      </c>
      <c r="BZ86" s="56" t="s">
        <v>1229</v>
      </c>
      <c r="CA86" s="56" t="s">
        <v>458</v>
      </c>
      <c r="CB86" s="56" t="s">
        <v>1229</v>
      </c>
      <c r="CC86" s="145">
        <v>89.14</v>
      </c>
      <c r="CD86" s="145">
        <v>67.23</v>
      </c>
      <c r="CE86" s="147">
        <v>7.1428571428571423</v>
      </c>
      <c r="CF86" s="153" t="s">
        <v>1230</v>
      </c>
      <c r="CG86" s="153" t="s">
        <v>1231</v>
      </c>
      <c r="CH86" s="56">
        <v>0</v>
      </c>
      <c r="CI86" s="56">
        <v>0</v>
      </c>
      <c r="CJ86" s="60">
        <v>0</v>
      </c>
      <c r="CK86" s="61">
        <v>0</v>
      </c>
      <c r="CL86" s="56">
        <v>0</v>
      </c>
      <c r="CM86" s="56">
        <v>0</v>
      </c>
      <c r="CN86" s="149">
        <v>0</v>
      </c>
      <c r="CO86" s="156">
        <v>0</v>
      </c>
      <c r="CP86" s="56">
        <v>0</v>
      </c>
      <c r="CQ86" s="56">
        <v>0</v>
      </c>
      <c r="CR86" s="56">
        <v>0</v>
      </c>
      <c r="CS86" s="56">
        <v>0</v>
      </c>
      <c r="CT86" s="56">
        <v>0</v>
      </c>
      <c r="CU86" s="56">
        <v>0</v>
      </c>
      <c r="CV86" s="56">
        <v>0</v>
      </c>
      <c r="CW86" s="56">
        <v>0</v>
      </c>
      <c r="CX86" s="56">
        <v>0</v>
      </c>
      <c r="CY86" s="56">
        <v>0</v>
      </c>
      <c r="CZ86" s="56">
        <v>0</v>
      </c>
      <c r="DA86" s="56">
        <v>0</v>
      </c>
      <c r="DB86" s="60">
        <v>0.38109756097560976</v>
      </c>
      <c r="DC86" s="61">
        <v>2</v>
      </c>
      <c r="DD86" s="145">
        <v>146.27000000000001</v>
      </c>
      <c r="DE86" s="145">
        <v>108.35</v>
      </c>
      <c r="DF86" s="147">
        <v>6.3646170442286945</v>
      </c>
      <c r="DG86" s="148">
        <v>3.8295577130528584</v>
      </c>
      <c r="DH86" s="56">
        <v>0</v>
      </c>
      <c r="DI86" s="56">
        <v>0</v>
      </c>
      <c r="DJ86" s="149">
        <v>0</v>
      </c>
      <c r="DK86" s="158">
        <v>0</v>
      </c>
      <c r="DL86" s="56">
        <v>0</v>
      </c>
      <c r="DM86" s="56">
        <v>0</v>
      </c>
      <c r="DN86" s="56">
        <v>0</v>
      </c>
      <c r="DO86" s="56">
        <v>0</v>
      </c>
      <c r="DP86" s="149">
        <v>113.21822813472969</v>
      </c>
      <c r="DQ86" s="156">
        <v>4</v>
      </c>
      <c r="DR86" s="149">
        <v>28.304557033682421</v>
      </c>
      <c r="DS86" s="156">
        <v>1</v>
      </c>
      <c r="DT86" s="149">
        <v>84.913671101047271</v>
      </c>
      <c r="DU86" s="156">
        <v>3</v>
      </c>
      <c r="DV86" s="156">
        <v>0</v>
      </c>
      <c r="DW86" s="56">
        <v>0</v>
      </c>
      <c r="DX86" s="56">
        <v>0</v>
      </c>
      <c r="DY86" s="56">
        <v>0</v>
      </c>
      <c r="DZ86" s="62">
        <v>6.502890173410405</v>
      </c>
      <c r="EA86" s="63">
        <v>9</v>
      </c>
      <c r="EB86" s="62">
        <v>73.78777231201687</v>
      </c>
      <c r="EC86" s="63">
        <v>105</v>
      </c>
      <c r="ED86" s="60">
        <v>1.5964877270005988</v>
      </c>
      <c r="EE86" s="61">
        <v>8</v>
      </c>
      <c r="EF86" s="143">
        <v>81.59</v>
      </c>
      <c r="EG86" s="143">
        <v>60</v>
      </c>
      <c r="EH86" s="107">
        <v>4.0623260990539789</v>
      </c>
      <c r="EI86" s="148">
        <v>4.8970506399554816</v>
      </c>
      <c r="EJ86" s="56" t="s">
        <v>559</v>
      </c>
      <c r="EK86" s="56" t="s">
        <v>1232</v>
      </c>
      <c r="EL86" s="143">
        <v>45.4</v>
      </c>
      <c r="EM86" s="143">
        <v>30.32</v>
      </c>
      <c r="EN86" s="147">
        <v>1.8218623481781375</v>
      </c>
      <c r="EO86" s="148">
        <v>1.6194331983805668</v>
      </c>
      <c r="EP86" s="56">
        <v>0</v>
      </c>
      <c r="EQ86" s="56">
        <v>0</v>
      </c>
      <c r="ER86" s="56">
        <v>0</v>
      </c>
      <c r="ES86" s="56">
        <v>0</v>
      </c>
      <c r="ET86" s="132">
        <v>0</v>
      </c>
      <c r="EU86" s="132">
        <v>0</v>
      </c>
      <c r="EV86" s="56">
        <v>0</v>
      </c>
      <c r="EW86" s="56">
        <v>0</v>
      </c>
      <c r="EX86" s="56">
        <v>41</v>
      </c>
      <c r="EY86" s="62">
        <v>78.611898016997173</v>
      </c>
      <c r="EZ86" s="61">
        <v>111</v>
      </c>
      <c r="FA86" s="62">
        <v>67.901234567901227</v>
      </c>
      <c r="FB86" s="61">
        <v>88</v>
      </c>
      <c r="FC86" s="149">
        <v>15.671524839366871</v>
      </c>
      <c r="FD86" s="156">
        <v>1</v>
      </c>
      <c r="FE86" s="149">
        <v>109.7006738755681</v>
      </c>
      <c r="FF86" s="156">
        <v>7</v>
      </c>
      <c r="FG86" s="150">
        <v>15.671524839366871</v>
      </c>
      <c r="FH86" s="157">
        <v>1</v>
      </c>
      <c r="FI86" s="149">
        <v>15.671524839366871</v>
      </c>
      <c r="FJ86" s="156">
        <v>1</v>
      </c>
      <c r="FK86" s="149">
        <v>156.7152483936687</v>
      </c>
      <c r="FL86" s="156">
        <v>10</v>
      </c>
      <c r="FM86" s="149">
        <v>31.343049678733742</v>
      </c>
      <c r="FN86" s="156">
        <v>2</v>
      </c>
      <c r="FO86" s="150">
        <v>0</v>
      </c>
      <c r="FP86" s="56">
        <v>0</v>
      </c>
      <c r="FQ86" s="56">
        <v>0</v>
      </c>
      <c r="FR86" s="56">
        <v>0</v>
      </c>
      <c r="FS86" s="60">
        <v>1.2649078424286229</v>
      </c>
      <c r="FT86" s="61">
        <v>7</v>
      </c>
      <c r="FU86" s="60">
        <v>1.2755102040816326</v>
      </c>
      <c r="FV86" s="61">
        <v>6</v>
      </c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  <c r="NR86" s="71"/>
      <c r="NS86" s="71"/>
      <c r="NT86" s="71"/>
      <c r="NU86" s="71"/>
      <c r="NV86" s="71"/>
      <c r="NW86" s="71"/>
      <c r="NX86" s="71"/>
      <c r="NY86" s="71"/>
      <c r="NZ86" s="71"/>
      <c r="OA86" s="71"/>
      <c r="OB86" s="71"/>
      <c r="OC86" s="71"/>
      <c r="OD86" s="71"/>
      <c r="OE86" s="71"/>
      <c r="OF86" s="71"/>
      <c r="OG86" s="71"/>
      <c r="OH86" s="71"/>
      <c r="OI86" s="71"/>
      <c r="OJ86" s="71"/>
      <c r="OK86" s="71"/>
      <c r="OL86" s="71"/>
      <c r="OM86" s="71"/>
      <c r="ON86" s="71"/>
      <c r="OO86" s="71"/>
      <c r="OP86" s="71"/>
      <c r="OQ86" s="71"/>
      <c r="OR86" s="4"/>
      <c r="OS86" s="4"/>
      <c r="OT86" s="4"/>
    </row>
    <row r="87" spans="1:410">
      <c r="A87" s="96" t="s">
        <v>1233</v>
      </c>
      <c r="B87" s="56" t="s">
        <v>1234</v>
      </c>
      <c r="C87" s="96" t="s">
        <v>427</v>
      </c>
      <c r="D87" s="67">
        <v>3</v>
      </c>
      <c r="E87" s="67">
        <v>2015</v>
      </c>
      <c r="F87" s="106">
        <v>87.786517943906517</v>
      </c>
      <c r="G87" s="141">
        <v>19108</v>
      </c>
      <c r="H87" s="67">
        <v>9972</v>
      </c>
      <c r="I87" s="67">
        <v>9136</v>
      </c>
      <c r="J87" s="106">
        <v>40.51</v>
      </c>
      <c r="K87" s="67">
        <v>7740</v>
      </c>
      <c r="L87" s="56">
        <v>21.35</v>
      </c>
      <c r="M87" s="78">
        <v>4079</v>
      </c>
      <c r="N87" s="67">
        <v>1665</v>
      </c>
      <c r="O87" s="67">
        <v>855</v>
      </c>
      <c r="P87" s="67">
        <v>810</v>
      </c>
      <c r="Q87" s="78">
        <v>1988</v>
      </c>
      <c r="R87" s="78">
        <v>968</v>
      </c>
      <c r="S87" s="78">
        <v>1020</v>
      </c>
      <c r="T87" s="67">
        <v>1633</v>
      </c>
      <c r="U87" s="67">
        <v>836</v>
      </c>
      <c r="V87" s="67">
        <v>797</v>
      </c>
      <c r="W87" s="78">
        <v>1983</v>
      </c>
      <c r="X87" s="78">
        <v>965</v>
      </c>
      <c r="Y87" s="78">
        <v>1018</v>
      </c>
      <c r="Z87" s="67">
        <v>1685</v>
      </c>
      <c r="AA87" s="67">
        <v>872</v>
      </c>
      <c r="AB87" s="67">
        <v>813</v>
      </c>
      <c r="AC87" s="78">
        <v>1986</v>
      </c>
      <c r="AD87" s="78">
        <v>956</v>
      </c>
      <c r="AE87" s="78">
        <v>1030</v>
      </c>
      <c r="AF87" s="67">
        <v>1643</v>
      </c>
      <c r="AG87" s="67">
        <v>853</v>
      </c>
      <c r="AH87" s="67">
        <v>790</v>
      </c>
      <c r="AI87" s="78">
        <v>3155</v>
      </c>
      <c r="AJ87" s="78">
        <v>1512</v>
      </c>
      <c r="AK87" s="78">
        <v>1643</v>
      </c>
      <c r="AL87" s="67">
        <v>1800</v>
      </c>
      <c r="AM87" s="67">
        <v>941</v>
      </c>
      <c r="AN87" s="67">
        <v>859</v>
      </c>
      <c r="AO87" s="67">
        <v>1677</v>
      </c>
      <c r="AP87" s="67">
        <v>862</v>
      </c>
      <c r="AQ87" s="67">
        <v>815</v>
      </c>
      <c r="AR87" s="56" t="s">
        <v>428</v>
      </c>
      <c r="AS87" s="56"/>
      <c r="AT87" s="56" t="s">
        <v>428</v>
      </c>
      <c r="AU87" s="151">
        <v>271</v>
      </c>
      <c r="AV87" s="151">
        <v>0</v>
      </c>
      <c r="AW87" s="151">
        <v>54</v>
      </c>
      <c r="AX87" s="59">
        <v>5.5</v>
      </c>
      <c r="AY87" s="59">
        <v>1</v>
      </c>
      <c r="AZ87" s="60">
        <v>0</v>
      </c>
      <c r="BA87" s="61">
        <v>0</v>
      </c>
      <c r="BB87" s="62">
        <v>0</v>
      </c>
      <c r="BC87" s="63">
        <v>0</v>
      </c>
      <c r="BD87" s="68">
        <v>0</v>
      </c>
      <c r="BE87" s="69">
        <v>0</v>
      </c>
      <c r="BF87" s="79">
        <v>3.225806451612903</v>
      </c>
      <c r="BG87" s="61">
        <v>3</v>
      </c>
      <c r="BH87" s="60">
        <v>9.8901098901098905</v>
      </c>
      <c r="BI87" s="56">
        <v>18</v>
      </c>
      <c r="BJ87" s="64">
        <v>0</v>
      </c>
      <c r="BK87" s="65">
        <v>0</v>
      </c>
      <c r="BL87" s="62">
        <v>10.032102728731942</v>
      </c>
      <c r="BM87" s="65">
        <v>1</v>
      </c>
      <c r="BN87" s="56">
        <v>0</v>
      </c>
      <c r="BO87" s="56">
        <v>0</v>
      </c>
      <c r="BP87" s="1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62" t="s">
        <v>1235</v>
      </c>
      <c r="BW87" s="56" t="s">
        <v>711</v>
      </c>
      <c r="BX87" s="62" t="s">
        <v>1236</v>
      </c>
      <c r="BY87" s="56" t="s">
        <v>711</v>
      </c>
      <c r="BZ87" s="56" t="s">
        <v>762</v>
      </c>
      <c r="CA87" s="56" t="s">
        <v>588</v>
      </c>
      <c r="CB87" s="56" t="s">
        <v>762</v>
      </c>
      <c r="CC87" s="152">
        <v>96.28</v>
      </c>
      <c r="CD87" s="152">
        <v>62.53</v>
      </c>
      <c r="CE87" s="147">
        <v>14.893617021276595</v>
      </c>
      <c r="CF87" s="146" t="s">
        <v>976</v>
      </c>
      <c r="CG87" s="146" t="s">
        <v>1237</v>
      </c>
      <c r="CH87" s="56">
        <v>0</v>
      </c>
      <c r="CI87" s="56">
        <v>0</v>
      </c>
      <c r="CJ87" s="60">
        <v>0</v>
      </c>
      <c r="CK87" s="61">
        <v>0</v>
      </c>
      <c r="CL87" s="56">
        <v>0</v>
      </c>
      <c r="CM87" s="56">
        <v>0</v>
      </c>
      <c r="CN87" s="149">
        <v>60.75334143377885</v>
      </c>
      <c r="CO87" s="156">
        <v>1</v>
      </c>
      <c r="CP87" s="56">
        <v>0</v>
      </c>
      <c r="CQ87" s="56">
        <v>0</v>
      </c>
      <c r="CR87" s="56">
        <v>0</v>
      </c>
      <c r="CS87" s="56">
        <v>0</v>
      </c>
      <c r="CT87" s="56">
        <v>0</v>
      </c>
      <c r="CU87" s="56">
        <v>0</v>
      </c>
      <c r="CV87" s="56">
        <v>0</v>
      </c>
      <c r="CW87" s="56">
        <v>0</v>
      </c>
      <c r="CX87" s="56">
        <v>0</v>
      </c>
      <c r="CY87" s="56">
        <v>0</v>
      </c>
      <c r="CZ87" s="56">
        <v>0</v>
      </c>
      <c r="DA87" s="56">
        <v>0</v>
      </c>
      <c r="DB87" s="60">
        <v>0</v>
      </c>
      <c r="DC87" s="56">
        <v>0</v>
      </c>
      <c r="DD87" s="152">
        <v>131.81</v>
      </c>
      <c r="DE87" s="152">
        <v>110.51</v>
      </c>
      <c r="DF87" s="147">
        <v>3.6567164179104479</v>
      </c>
      <c r="DG87" s="148">
        <v>7.8358208955223887</v>
      </c>
      <c r="DH87" s="56">
        <v>0</v>
      </c>
      <c r="DI87" s="56">
        <v>0</v>
      </c>
      <c r="DJ87" s="149">
        <v>0</v>
      </c>
      <c r="DK87" s="158">
        <v>0</v>
      </c>
      <c r="DL87" s="56">
        <v>0</v>
      </c>
      <c r="DM87" s="56">
        <v>0</v>
      </c>
      <c r="DN87" s="56">
        <v>0</v>
      </c>
      <c r="DO87" s="56">
        <v>0</v>
      </c>
      <c r="DP87" s="149">
        <v>100.70493454179255</v>
      </c>
      <c r="DQ87" s="156">
        <v>2</v>
      </c>
      <c r="DR87" s="149">
        <v>100.70493454179255</v>
      </c>
      <c r="DS87" s="156">
        <v>2</v>
      </c>
      <c r="DT87" s="56">
        <v>0</v>
      </c>
      <c r="DU87" s="56">
        <v>0</v>
      </c>
      <c r="DV87" s="156">
        <v>0</v>
      </c>
      <c r="DW87" s="56">
        <v>0</v>
      </c>
      <c r="DX87" s="56">
        <v>0</v>
      </c>
      <c r="DY87" s="56">
        <v>0</v>
      </c>
      <c r="DZ87" s="62">
        <v>0</v>
      </c>
      <c r="EA87" s="63">
        <v>0</v>
      </c>
      <c r="EB87" s="62">
        <v>45.569620253164558</v>
      </c>
      <c r="EC87" s="63">
        <v>36</v>
      </c>
      <c r="ED87" s="60">
        <v>0</v>
      </c>
      <c r="EE87" s="61">
        <v>0</v>
      </c>
      <c r="EF87" s="154">
        <v>124.5</v>
      </c>
      <c r="EG87" s="154">
        <v>89.04</v>
      </c>
      <c r="EH87" s="107">
        <v>1.7857142857142856</v>
      </c>
      <c r="EI87" s="148">
        <v>6.3616071428571423</v>
      </c>
      <c r="EJ87" s="56" t="s">
        <v>1238</v>
      </c>
      <c r="EK87" s="56" t="s">
        <v>1239</v>
      </c>
      <c r="EL87" s="154">
        <v>109.96</v>
      </c>
      <c r="EM87" s="154">
        <v>56.6</v>
      </c>
      <c r="EN87" s="147">
        <v>0.67796610169491522</v>
      </c>
      <c r="EO87" s="148">
        <v>2.7118644067796609</v>
      </c>
      <c r="EP87" s="56">
        <v>0</v>
      </c>
      <c r="EQ87" s="56">
        <v>0</v>
      </c>
      <c r="ER87" s="149">
        <v>100.70493454179255</v>
      </c>
      <c r="ES87" s="156">
        <v>2</v>
      </c>
      <c r="ET87" s="132">
        <v>0</v>
      </c>
      <c r="EU87" s="132">
        <v>0</v>
      </c>
      <c r="EV87" s="56">
        <v>0</v>
      </c>
      <c r="EW87" s="56">
        <v>0</v>
      </c>
      <c r="EX87" s="56">
        <v>0</v>
      </c>
      <c r="EY87" s="62">
        <v>55.878928987194413</v>
      </c>
      <c r="EZ87" s="61">
        <v>48</v>
      </c>
      <c r="FA87" s="62">
        <v>55.214723926380366</v>
      </c>
      <c r="FB87" s="61">
        <v>45</v>
      </c>
      <c r="FC87" s="149">
        <v>52.397170552790151</v>
      </c>
      <c r="FD87" s="156">
        <v>2</v>
      </c>
      <c r="FE87" s="149">
        <v>26.198585276395075</v>
      </c>
      <c r="FF87" s="156">
        <v>1</v>
      </c>
      <c r="FG87" s="56">
        <v>0</v>
      </c>
      <c r="FH87" s="56">
        <v>0</v>
      </c>
      <c r="FI87" s="149">
        <v>0</v>
      </c>
      <c r="FJ87" s="156">
        <v>0</v>
      </c>
      <c r="FK87" s="149">
        <v>78.595755829185222</v>
      </c>
      <c r="FL87" s="156">
        <v>3</v>
      </c>
      <c r="FM87" s="56">
        <v>0</v>
      </c>
      <c r="FN87" s="56">
        <v>0</v>
      </c>
      <c r="FO87" s="150">
        <v>130.99292638197537</v>
      </c>
      <c r="FP87" s="155">
        <v>5</v>
      </c>
      <c r="FQ87" s="56">
        <v>0</v>
      </c>
      <c r="FR87" s="56">
        <v>0</v>
      </c>
      <c r="FS87" s="60">
        <v>1.0373443983402491</v>
      </c>
      <c r="FT87" s="56">
        <v>1</v>
      </c>
      <c r="FU87" s="60">
        <v>1.0482180293501049</v>
      </c>
      <c r="FV87" s="56">
        <v>1</v>
      </c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  <c r="IW87" s="67"/>
      <c r="IX87" s="67"/>
      <c r="IY87" s="67"/>
      <c r="IZ87" s="67"/>
      <c r="JA87" s="67"/>
      <c r="JB87" s="67"/>
      <c r="JC87" s="67"/>
      <c r="JD87" s="67"/>
      <c r="JE87" s="67"/>
      <c r="JF87" s="67"/>
      <c r="JG87" s="67"/>
      <c r="JH87" s="67"/>
      <c r="JI87" s="67"/>
      <c r="JJ87" s="67"/>
      <c r="JK87" s="67"/>
      <c r="JL87" s="67"/>
      <c r="JM87" s="67"/>
      <c r="JN87" s="67"/>
      <c r="JO87" s="67"/>
      <c r="JP87" s="67"/>
      <c r="JQ87" s="67"/>
      <c r="JR87" s="67"/>
      <c r="JS87" s="67"/>
      <c r="JT87" s="67"/>
      <c r="JU87" s="67"/>
      <c r="JV87" s="67"/>
      <c r="JW87" s="67"/>
      <c r="JX87" s="67"/>
      <c r="JY87" s="67"/>
      <c r="JZ87" s="67"/>
      <c r="KA87" s="67"/>
      <c r="KB87" s="67"/>
      <c r="KC87" s="67"/>
      <c r="KD87" s="67"/>
      <c r="KE87" s="67"/>
      <c r="KF87" s="67"/>
      <c r="KG87" s="67"/>
      <c r="KH87" s="67"/>
      <c r="KI87" s="67"/>
      <c r="KJ87" s="67"/>
      <c r="KK87" s="67"/>
      <c r="KL87" s="67"/>
      <c r="KM87" s="67"/>
      <c r="KN87" s="67"/>
      <c r="KO87" s="67"/>
      <c r="KP87" s="67"/>
      <c r="KQ87" s="67"/>
      <c r="KR87" s="67"/>
      <c r="KS87" s="67"/>
      <c r="KT87" s="67"/>
      <c r="KU87" s="67"/>
      <c r="KV87" s="67"/>
      <c r="KW87" s="67"/>
      <c r="KX87" s="67"/>
      <c r="KY87" s="67"/>
      <c r="KZ87" s="67"/>
      <c r="LA87" s="67"/>
      <c r="LB87" s="67"/>
      <c r="LC87" s="67"/>
      <c r="LD87" s="67"/>
      <c r="LE87" s="67"/>
      <c r="LF87" s="67"/>
      <c r="LG87" s="67"/>
      <c r="LH87" s="67"/>
      <c r="LI87" s="67"/>
      <c r="LJ87" s="67"/>
      <c r="LK87" s="67"/>
      <c r="LL87" s="67"/>
      <c r="LM87" s="67"/>
      <c r="LN87" s="67"/>
      <c r="LO87" s="67"/>
      <c r="LP87" s="67"/>
      <c r="LQ87" s="67"/>
      <c r="LR87" s="67"/>
      <c r="LS87" s="67"/>
      <c r="LT87" s="67"/>
      <c r="LU87" s="67"/>
      <c r="LV87" s="67"/>
      <c r="LW87" s="67"/>
      <c r="LX87" s="67"/>
      <c r="LY87" s="67"/>
      <c r="LZ87" s="67"/>
      <c r="MA87" s="67"/>
      <c r="MB87" s="67"/>
      <c r="MC87" s="67"/>
      <c r="MD87" s="67"/>
      <c r="ME87" s="67"/>
      <c r="MF87" s="67"/>
      <c r="MG87" s="67"/>
      <c r="MH87" s="67"/>
      <c r="MI87" s="67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67"/>
      <c r="MU87" s="67"/>
      <c r="MV87" s="67"/>
      <c r="MW87" s="67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67"/>
      <c r="NI87" s="67"/>
      <c r="NJ87" s="67"/>
      <c r="NK87" s="67"/>
      <c r="NL87" s="67"/>
      <c r="NM87" s="67"/>
      <c r="NN87" s="67"/>
      <c r="NO87" s="67"/>
      <c r="NP87" s="67"/>
      <c r="NQ87" s="67"/>
      <c r="NR87" s="71"/>
      <c r="NS87" s="71"/>
      <c r="NT87" s="71"/>
      <c r="NU87" s="71"/>
      <c r="NV87" s="71"/>
      <c r="NW87" s="71"/>
      <c r="NX87" s="71"/>
      <c r="NY87" s="71"/>
      <c r="NZ87" s="71"/>
      <c r="OA87" s="71"/>
      <c r="OB87" s="71"/>
      <c r="OC87" s="71"/>
      <c r="OD87" s="71"/>
      <c r="OE87" s="71"/>
      <c r="OF87" s="71"/>
      <c r="OG87" s="71"/>
      <c r="OH87" s="71"/>
      <c r="OI87" s="71"/>
      <c r="OJ87" s="71"/>
      <c r="OK87" s="71"/>
      <c r="OL87" s="71"/>
      <c r="OM87" s="71"/>
      <c r="ON87" s="71"/>
      <c r="OO87" s="71"/>
      <c r="OP87" s="71"/>
      <c r="OQ87" s="71"/>
      <c r="OR87" s="4"/>
      <c r="OS87" s="4"/>
      <c r="OT87" s="4"/>
    </row>
    <row r="88" spans="1:410">
      <c r="A88" s="96" t="s">
        <v>1240</v>
      </c>
      <c r="B88" s="56" t="s">
        <v>1241</v>
      </c>
      <c r="C88" s="96" t="s">
        <v>427</v>
      </c>
      <c r="D88" s="74">
        <v>1</v>
      </c>
      <c r="E88" s="67">
        <v>2015</v>
      </c>
      <c r="F88" s="106">
        <v>92.244307868441581</v>
      </c>
      <c r="G88" s="141">
        <v>120249</v>
      </c>
      <c r="H88" s="67">
        <v>78804</v>
      </c>
      <c r="I88" s="67">
        <v>41445</v>
      </c>
      <c r="J88" s="106">
        <v>97.74</v>
      </c>
      <c r="K88" s="67">
        <v>117526</v>
      </c>
      <c r="L88" s="56">
        <v>16.45</v>
      </c>
      <c r="M88" s="78">
        <v>19782</v>
      </c>
      <c r="N88" s="67">
        <v>9968</v>
      </c>
      <c r="O88" s="67">
        <v>5121</v>
      </c>
      <c r="P88" s="67">
        <v>4847</v>
      </c>
      <c r="Q88" s="78">
        <v>11954</v>
      </c>
      <c r="R88" s="78">
        <v>5804</v>
      </c>
      <c r="S88" s="78">
        <v>6150</v>
      </c>
      <c r="T88" s="67">
        <v>10017</v>
      </c>
      <c r="U88" s="67">
        <v>5159</v>
      </c>
      <c r="V88" s="67">
        <v>4858</v>
      </c>
      <c r="W88" s="78">
        <v>12124</v>
      </c>
      <c r="X88" s="78">
        <v>6206</v>
      </c>
      <c r="Y88" s="78">
        <v>5918</v>
      </c>
      <c r="Z88" s="67">
        <v>10298</v>
      </c>
      <c r="AA88" s="67">
        <v>5219</v>
      </c>
      <c r="AB88" s="67">
        <v>5079</v>
      </c>
      <c r="AC88" s="78">
        <v>12398</v>
      </c>
      <c r="AD88" s="78">
        <v>6065</v>
      </c>
      <c r="AE88" s="78">
        <v>6333</v>
      </c>
      <c r="AF88" s="67">
        <v>10483</v>
      </c>
      <c r="AG88" s="67">
        <v>5417</v>
      </c>
      <c r="AH88" s="67">
        <v>5066</v>
      </c>
      <c r="AI88" s="78">
        <v>19927</v>
      </c>
      <c r="AJ88" s="78">
        <v>9699</v>
      </c>
      <c r="AK88" s="78">
        <v>10258</v>
      </c>
      <c r="AL88" s="67">
        <v>11362</v>
      </c>
      <c r="AM88" s="67">
        <v>5875</v>
      </c>
      <c r="AN88" s="67">
        <v>5487</v>
      </c>
      <c r="AO88" s="67">
        <v>10376</v>
      </c>
      <c r="AP88" s="67">
        <v>5169</v>
      </c>
      <c r="AQ88" s="67">
        <v>5207</v>
      </c>
      <c r="AR88" s="56" t="s">
        <v>428</v>
      </c>
      <c r="AS88" s="56"/>
      <c r="AT88" s="56" t="s">
        <v>428</v>
      </c>
      <c r="AU88" s="144">
        <v>2189</v>
      </c>
      <c r="AV88" s="144">
        <v>8</v>
      </c>
      <c r="AW88" s="144">
        <v>1724</v>
      </c>
      <c r="AX88" s="59">
        <v>6.2</v>
      </c>
      <c r="AY88" s="59">
        <v>9</v>
      </c>
      <c r="AZ88" s="60">
        <v>0.54377379010331695</v>
      </c>
      <c r="BA88" s="61">
        <v>1</v>
      </c>
      <c r="BB88" s="62">
        <v>0</v>
      </c>
      <c r="BC88" s="63">
        <v>0</v>
      </c>
      <c r="BD88" s="68">
        <v>0</v>
      </c>
      <c r="BE88" s="69">
        <v>0</v>
      </c>
      <c r="BF88" s="60">
        <v>6.6115702479338845</v>
      </c>
      <c r="BG88" s="61">
        <v>8</v>
      </c>
      <c r="BH88" s="60">
        <v>11.430527036276523</v>
      </c>
      <c r="BI88" s="61">
        <v>167</v>
      </c>
      <c r="BJ88" s="64">
        <v>0</v>
      </c>
      <c r="BK88" s="65">
        <v>0</v>
      </c>
      <c r="BL88" s="62">
        <v>0</v>
      </c>
      <c r="BM88" s="65">
        <v>0</v>
      </c>
      <c r="BN88" s="56">
        <v>0</v>
      </c>
      <c r="BO88" s="56">
        <v>0</v>
      </c>
      <c r="BP88" s="1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62" t="s">
        <v>1242</v>
      </c>
      <c r="BW88" s="56" t="s">
        <v>602</v>
      </c>
      <c r="BX88" s="62" t="s">
        <v>445</v>
      </c>
      <c r="BY88" s="56" t="s">
        <v>1243</v>
      </c>
      <c r="BZ88" s="56" t="s">
        <v>1244</v>
      </c>
      <c r="CA88" s="56" t="s">
        <v>1245</v>
      </c>
      <c r="CB88" s="56" t="s">
        <v>691</v>
      </c>
      <c r="CC88" s="145">
        <v>74.709999999999994</v>
      </c>
      <c r="CD88" s="145">
        <v>59.57</v>
      </c>
      <c r="CE88" s="75" t="s">
        <v>555</v>
      </c>
      <c r="CF88" s="153" t="s">
        <v>1246</v>
      </c>
      <c r="CG88" s="153" t="s">
        <v>1247</v>
      </c>
      <c r="CH88" s="149">
        <v>40.201005025125632</v>
      </c>
      <c r="CI88" s="56">
        <v>4</v>
      </c>
      <c r="CJ88" s="60">
        <v>0.19966057701906759</v>
      </c>
      <c r="CK88" s="61">
        <v>2</v>
      </c>
      <c r="CL88" s="150">
        <v>40.201005025125632</v>
      </c>
      <c r="CM88" s="56">
        <v>4</v>
      </c>
      <c r="CN88" s="56">
        <v>100.5</v>
      </c>
      <c r="CO88" s="156">
        <v>10</v>
      </c>
      <c r="CP88" s="56">
        <v>0</v>
      </c>
      <c r="CQ88" s="56">
        <v>0</v>
      </c>
      <c r="CR88" s="149">
        <v>8.2481029363246456</v>
      </c>
      <c r="CS88" s="156">
        <v>1</v>
      </c>
      <c r="CT88" s="149">
        <v>8.2481029363246456</v>
      </c>
      <c r="CU88" s="156">
        <v>1</v>
      </c>
      <c r="CV88" s="56">
        <v>0</v>
      </c>
      <c r="CW88" s="56">
        <v>0</v>
      </c>
      <c r="CX88" s="56">
        <v>0</v>
      </c>
      <c r="CY88" s="56">
        <v>0</v>
      </c>
      <c r="CZ88" s="56">
        <v>0</v>
      </c>
      <c r="DA88" s="56">
        <v>0</v>
      </c>
      <c r="DB88" s="60">
        <v>0</v>
      </c>
      <c r="DC88" s="61">
        <v>0</v>
      </c>
      <c r="DD88" s="145">
        <v>89.51</v>
      </c>
      <c r="DE88" s="145">
        <v>77.59</v>
      </c>
      <c r="DF88" s="75" t="s">
        <v>555</v>
      </c>
      <c r="DG88" s="75" t="s">
        <v>555</v>
      </c>
      <c r="DH88" s="149">
        <v>82.481029363246449</v>
      </c>
      <c r="DI88" s="56">
        <v>10</v>
      </c>
      <c r="DJ88" s="149">
        <v>181.45826459914218</v>
      </c>
      <c r="DK88" s="158">
        <v>22</v>
      </c>
      <c r="DL88" s="149">
        <v>8.2481029363246456</v>
      </c>
      <c r="DM88" s="156">
        <v>1</v>
      </c>
      <c r="DN88" s="150">
        <v>40.33</v>
      </c>
      <c r="DO88" s="155">
        <v>5</v>
      </c>
      <c r="DP88" s="149">
        <v>64.526536538151319</v>
      </c>
      <c r="DQ88" s="156">
        <v>8</v>
      </c>
      <c r="DR88" s="149">
        <v>0</v>
      </c>
      <c r="DS88" s="156">
        <v>0</v>
      </c>
      <c r="DT88" s="149">
        <v>56.460719470882403</v>
      </c>
      <c r="DU88" s="156">
        <v>7</v>
      </c>
      <c r="DV88" s="149">
        <v>8.0658170672689149</v>
      </c>
      <c r="DW88" s="156">
        <v>1</v>
      </c>
      <c r="DX88" s="56">
        <v>0</v>
      </c>
      <c r="DY88" s="56">
        <v>0</v>
      </c>
      <c r="DZ88" s="62">
        <v>0.59066745422327227</v>
      </c>
      <c r="EA88" s="63">
        <v>3</v>
      </c>
      <c r="EB88" s="62">
        <v>47.374654559810502</v>
      </c>
      <c r="EC88" s="63">
        <v>240</v>
      </c>
      <c r="ED88" s="60">
        <v>0</v>
      </c>
      <c r="EE88" s="61">
        <v>0</v>
      </c>
      <c r="EF88" s="143">
        <v>113.95</v>
      </c>
      <c r="EG88" s="143">
        <v>77.89</v>
      </c>
      <c r="EH88" s="56" t="s">
        <v>555</v>
      </c>
      <c r="EI88" s="75" t="s">
        <v>555</v>
      </c>
      <c r="EJ88" s="56" t="s">
        <v>1248</v>
      </c>
      <c r="EK88" s="56" t="s">
        <v>1249</v>
      </c>
      <c r="EL88" s="143">
        <v>95.9</v>
      </c>
      <c r="EM88" s="143">
        <v>51.14</v>
      </c>
      <c r="EN88" s="75" t="s">
        <v>555</v>
      </c>
      <c r="EO88" s="75" t="s">
        <v>555</v>
      </c>
      <c r="EP88" s="150">
        <v>40.329085336344569</v>
      </c>
      <c r="EQ88" s="56">
        <v>5</v>
      </c>
      <c r="ER88" s="149">
        <v>153.2505242781094</v>
      </c>
      <c r="ES88" s="156">
        <v>19</v>
      </c>
      <c r="ET88" s="103">
        <v>217.7770608162607</v>
      </c>
      <c r="EU88" s="132">
        <v>27</v>
      </c>
      <c r="EV88" s="150">
        <v>32.26326826907566</v>
      </c>
      <c r="EW88" s="56">
        <v>4</v>
      </c>
      <c r="EX88" s="56">
        <v>2</v>
      </c>
      <c r="EY88" s="62">
        <v>73.44632768361582</v>
      </c>
      <c r="EZ88" s="61">
        <v>403</v>
      </c>
      <c r="FA88" s="62">
        <v>75.091223353178421</v>
      </c>
      <c r="FB88" s="61">
        <v>391</v>
      </c>
      <c r="FC88" s="149">
        <v>49.981257028614273</v>
      </c>
      <c r="FD88" s="156">
        <v>12</v>
      </c>
      <c r="FE88" s="149">
        <v>112.45782831438211</v>
      </c>
      <c r="FF88" s="156">
        <v>27</v>
      </c>
      <c r="FG88" s="56">
        <v>0</v>
      </c>
      <c r="FH88" s="56">
        <v>0</v>
      </c>
      <c r="FI88" s="149">
        <v>12.495314257153568</v>
      </c>
      <c r="FJ88" s="156">
        <v>3</v>
      </c>
      <c r="FK88" s="149">
        <v>174.93439960014993</v>
      </c>
      <c r="FL88" s="156">
        <v>42</v>
      </c>
      <c r="FM88" s="149">
        <v>237.41097088591778</v>
      </c>
      <c r="FN88" s="156">
        <v>57</v>
      </c>
      <c r="FO88" s="150">
        <v>395.68495147652965</v>
      </c>
      <c r="FP88" s="155">
        <v>95</v>
      </c>
      <c r="FQ88" s="150">
        <v>16.660419009538089</v>
      </c>
      <c r="FR88" s="56">
        <v>4</v>
      </c>
      <c r="FS88" s="60">
        <v>0</v>
      </c>
      <c r="FT88" s="61">
        <v>0</v>
      </c>
      <c r="FU88" s="60">
        <v>1.2961762799740766</v>
      </c>
      <c r="FV88" s="61">
        <v>2</v>
      </c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71"/>
      <c r="NS88" s="71"/>
      <c r="NT88" s="71"/>
      <c r="NU88" s="71"/>
      <c r="NV88" s="71"/>
      <c r="NW88" s="71"/>
      <c r="NX88" s="71"/>
      <c r="NY88" s="71"/>
      <c r="NZ88" s="71"/>
      <c r="OA88" s="71"/>
      <c r="OB88" s="71"/>
      <c r="OC88" s="71"/>
      <c r="OD88" s="71"/>
      <c r="OE88" s="71"/>
      <c r="OF88" s="71"/>
      <c r="OG88" s="71"/>
      <c r="OH88" s="71"/>
      <c r="OI88" s="71"/>
      <c r="OJ88" s="71"/>
      <c r="OK88" s="71"/>
      <c r="OL88" s="71"/>
      <c r="OM88" s="71"/>
      <c r="ON88" s="71"/>
      <c r="OO88" s="71"/>
      <c r="OP88" s="71"/>
      <c r="OQ88" s="71"/>
      <c r="OR88" s="4"/>
      <c r="OS88" s="4"/>
      <c r="OT88" s="4"/>
    </row>
    <row r="89" spans="1:410">
      <c r="A89" s="96" t="s">
        <v>1250</v>
      </c>
      <c r="B89" s="56" t="s">
        <v>1251</v>
      </c>
      <c r="C89" s="96" t="s">
        <v>441</v>
      </c>
      <c r="D89" s="74">
        <v>6</v>
      </c>
      <c r="E89" s="67">
        <v>2015</v>
      </c>
      <c r="F89" s="106">
        <v>65.988104896950688</v>
      </c>
      <c r="G89" s="141">
        <v>8191</v>
      </c>
      <c r="H89" s="67">
        <v>2910</v>
      </c>
      <c r="I89" s="67">
        <v>5281</v>
      </c>
      <c r="J89" s="106">
        <v>10.94</v>
      </c>
      <c r="K89" s="67">
        <v>896</v>
      </c>
      <c r="L89" s="56">
        <v>88.85</v>
      </c>
      <c r="M89" s="78">
        <v>7278</v>
      </c>
      <c r="N89" s="67">
        <v>977</v>
      </c>
      <c r="O89" s="67">
        <v>498</v>
      </c>
      <c r="P89" s="67">
        <v>479</v>
      </c>
      <c r="Q89" s="78">
        <v>1166</v>
      </c>
      <c r="R89" s="78">
        <v>571</v>
      </c>
      <c r="S89" s="78">
        <v>595</v>
      </c>
      <c r="T89" s="67">
        <v>910</v>
      </c>
      <c r="U89" s="67">
        <v>469</v>
      </c>
      <c r="V89" s="67">
        <v>441</v>
      </c>
      <c r="W89" s="78">
        <v>1063</v>
      </c>
      <c r="X89" s="78">
        <v>514</v>
      </c>
      <c r="Y89" s="78">
        <v>549</v>
      </c>
      <c r="Z89" s="67">
        <v>847</v>
      </c>
      <c r="AA89" s="67">
        <v>439</v>
      </c>
      <c r="AB89" s="67">
        <v>408</v>
      </c>
      <c r="AC89" s="78">
        <v>1027</v>
      </c>
      <c r="AD89" s="78">
        <v>494</v>
      </c>
      <c r="AE89" s="78">
        <v>533</v>
      </c>
      <c r="AF89" s="67">
        <v>870</v>
      </c>
      <c r="AG89" s="67">
        <v>452</v>
      </c>
      <c r="AH89" s="67">
        <v>418</v>
      </c>
      <c r="AI89" s="78">
        <v>1437</v>
      </c>
      <c r="AJ89" s="78">
        <v>684</v>
      </c>
      <c r="AK89" s="78">
        <v>753</v>
      </c>
      <c r="AL89" s="67">
        <v>819</v>
      </c>
      <c r="AM89" s="67">
        <v>429</v>
      </c>
      <c r="AN89" s="67">
        <v>390</v>
      </c>
      <c r="AO89" s="67">
        <v>615</v>
      </c>
      <c r="AP89" s="67">
        <v>328</v>
      </c>
      <c r="AQ89" s="67">
        <v>287</v>
      </c>
      <c r="AR89" s="56" t="s">
        <v>428</v>
      </c>
      <c r="AS89" s="56"/>
      <c r="AT89" s="56" t="s">
        <v>428</v>
      </c>
      <c r="AU89" s="151">
        <v>202</v>
      </c>
      <c r="AV89" s="151">
        <v>11</v>
      </c>
      <c r="AW89" s="151">
        <v>76</v>
      </c>
      <c r="AX89" s="59">
        <v>10.6</v>
      </c>
      <c r="AY89" s="59">
        <v>1</v>
      </c>
      <c r="AZ89" s="60">
        <v>1.1035313001605136</v>
      </c>
      <c r="BA89" s="61">
        <v>11</v>
      </c>
      <c r="BB89" s="62">
        <v>0</v>
      </c>
      <c r="BC89" s="63">
        <v>0</v>
      </c>
      <c r="BD89" s="68">
        <v>0</v>
      </c>
      <c r="BE89" s="69">
        <v>0</v>
      </c>
      <c r="BF89" s="60">
        <v>2.1218343600273788</v>
      </c>
      <c r="BG89" s="61">
        <v>31</v>
      </c>
      <c r="BH89" s="60">
        <v>5.3191489361702127</v>
      </c>
      <c r="BI89" s="61">
        <v>5</v>
      </c>
      <c r="BJ89" s="64">
        <v>0</v>
      </c>
      <c r="BK89" s="65">
        <v>0</v>
      </c>
      <c r="BL89" s="62">
        <v>0</v>
      </c>
      <c r="BM89" s="65">
        <v>0</v>
      </c>
      <c r="BN89" s="56">
        <v>0</v>
      </c>
      <c r="BO89" s="56">
        <v>0</v>
      </c>
      <c r="BP89" s="1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62" t="s">
        <v>740</v>
      </c>
      <c r="BW89" s="56" t="s">
        <v>568</v>
      </c>
      <c r="BX89" s="62" t="s">
        <v>657</v>
      </c>
      <c r="BY89" s="56" t="s">
        <v>568</v>
      </c>
      <c r="BZ89" s="56" t="s">
        <v>1252</v>
      </c>
      <c r="CA89" s="56" t="s">
        <v>1253</v>
      </c>
      <c r="CB89" s="56" t="s">
        <v>1252</v>
      </c>
      <c r="CC89" s="152">
        <v>91.01</v>
      </c>
      <c r="CD89" s="152">
        <v>64.010000000000005</v>
      </c>
      <c r="CE89" s="147">
        <v>53.333333333333336</v>
      </c>
      <c r="CF89" s="146" t="s">
        <v>1254</v>
      </c>
      <c r="CG89" s="146" t="s">
        <v>1255</v>
      </c>
      <c r="CH89" s="56">
        <v>0</v>
      </c>
      <c r="CI89" s="56">
        <v>0</v>
      </c>
      <c r="CJ89" s="60">
        <v>0</v>
      </c>
      <c r="CK89" s="61">
        <v>0</v>
      </c>
      <c r="CL89" s="56">
        <v>0</v>
      </c>
      <c r="CM89" s="56">
        <v>0</v>
      </c>
      <c r="CN89" s="149">
        <v>0</v>
      </c>
      <c r="CO89" s="156">
        <v>0</v>
      </c>
      <c r="CP89" s="56">
        <v>0</v>
      </c>
      <c r="CQ89" s="56">
        <v>0</v>
      </c>
      <c r="CR89" s="56">
        <v>0</v>
      </c>
      <c r="CS89" s="56">
        <v>0</v>
      </c>
      <c r="CT89" s="56">
        <v>0</v>
      </c>
      <c r="CU89" s="56">
        <v>0</v>
      </c>
      <c r="CV89" s="56">
        <v>0</v>
      </c>
      <c r="CW89" s="56">
        <v>0</v>
      </c>
      <c r="CX89" s="56">
        <v>0</v>
      </c>
      <c r="CY89" s="56">
        <v>0</v>
      </c>
      <c r="CZ89" s="56">
        <v>0</v>
      </c>
      <c r="DA89" s="56">
        <v>0</v>
      </c>
      <c r="DB89" s="60">
        <v>9.7106234220236939E-2</v>
      </c>
      <c r="DC89" s="61">
        <v>1</v>
      </c>
      <c r="DD89" s="152">
        <v>108.5</v>
      </c>
      <c r="DE89" s="152">
        <v>84.12</v>
      </c>
      <c r="DF89" s="147">
        <v>5.9012875536480687</v>
      </c>
      <c r="DG89" s="148">
        <v>1.9313304721030045</v>
      </c>
      <c r="DH89" s="56">
        <v>0</v>
      </c>
      <c r="DI89" s="56">
        <v>0</v>
      </c>
      <c r="DJ89" s="149">
        <v>0</v>
      </c>
      <c r="DK89" s="158">
        <v>0</v>
      </c>
      <c r="DL89" s="56">
        <v>0</v>
      </c>
      <c r="DM89" s="56">
        <v>0</v>
      </c>
      <c r="DN89" s="56">
        <v>0</v>
      </c>
      <c r="DO89" s="56">
        <v>0</v>
      </c>
      <c r="DP89" s="149">
        <v>0</v>
      </c>
      <c r="DQ89" s="156">
        <v>0</v>
      </c>
      <c r="DR89" s="149">
        <v>0</v>
      </c>
      <c r="DS89" s="156">
        <v>0</v>
      </c>
      <c r="DT89" s="149">
        <v>0</v>
      </c>
      <c r="DU89" s="156">
        <v>0</v>
      </c>
      <c r="DV89" s="156">
        <v>0</v>
      </c>
      <c r="DW89" s="156">
        <v>0</v>
      </c>
      <c r="DX89" s="56">
        <v>0</v>
      </c>
      <c r="DY89" s="56">
        <v>0</v>
      </c>
      <c r="DZ89" s="62">
        <v>2.4509803921568629</v>
      </c>
      <c r="EA89" s="63">
        <v>1</v>
      </c>
      <c r="EB89" s="62">
        <v>78.94736842105263</v>
      </c>
      <c r="EC89" s="63">
        <v>33</v>
      </c>
      <c r="ED89" s="60">
        <v>1.5262806448535726</v>
      </c>
      <c r="EE89" s="61">
        <v>16</v>
      </c>
      <c r="EF89" s="154">
        <v>101.18</v>
      </c>
      <c r="EG89" s="154">
        <v>68.98</v>
      </c>
      <c r="EH89" s="107">
        <v>2.7504911591355601</v>
      </c>
      <c r="EI89" s="148">
        <v>1.9646365422396856</v>
      </c>
      <c r="EJ89" s="56" t="s">
        <v>1256</v>
      </c>
      <c r="EK89" s="56" t="s">
        <v>1257</v>
      </c>
      <c r="EL89" s="154">
        <v>73.48</v>
      </c>
      <c r="EM89" s="154">
        <v>40.630000000000003</v>
      </c>
      <c r="EN89" s="147">
        <v>2.9411764705882351</v>
      </c>
      <c r="EO89" s="148">
        <v>0</v>
      </c>
      <c r="EP89" s="56">
        <v>0</v>
      </c>
      <c r="EQ89" s="56">
        <v>0</v>
      </c>
      <c r="ER89" s="149">
        <v>0</v>
      </c>
      <c r="ES89" s="156">
        <v>0</v>
      </c>
      <c r="ET89" s="132">
        <v>0</v>
      </c>
      <c r="EU89" s="132">
        <v>0</v>
      </c>
      <c r="EV89" s="56">
        <v>0</v>
      </c>
      <c r="EW89" s="56">
        <v>0</v>
      </c>
      <c r="EX89" s="56">
        <v>0</v>
      </c>
      <c r="EY89" s="62">
        <v>87.179487179487168</v>
      </c>
      <c r="EZ89" s="61">
        <v>34</v>
      </c>
      <c r="FA89" s="62">
        <v>38.327526132404181</v>
      </c>
      <c r="FB89" s="61">
        <v>11</v>
      </c>
      <c r="FC89" s="149">
        <v>0</v>
      </c>
      <c r="FD89" s="156">
        <v>0</v>
      </c>
      <c r="FE89" s="149">
        <v>0</v>
      </c>
      <c r="FF89" s="156">
        <v>0</v>
      </c>
      <c r="FG89" s="56">
        <v>0</v>
      </c>
      <c r="FH89" s="56">
        <v>0</v>
      </c>
      <c r="FI89" s="149">
        <v>0</v>
      </c>
      <c r="FJ89" s="156">
        <v>0</v>
      </c>
      <c r="FK89" s="149">
        <v>0</v>
      </c>
      <c r="FL89" s="156">
        <v>0</v>
      </c>
      <c r="FM89" s="56">
        <v>0</v>
      </c>
      <c r="FN89" s="56">
        <v>0</v>
      </c>
      <c r="FO89" s="150">
        <v>0</v>
      </c>
      <c r="FP89" s="56">
        <v>0</v>
      </c>
      <c r="FQ89" s="56">
        <v>0</v>
      </c>
      <c r="FR89" s="56">
        <v>0</v>
      </c>
      <c r="FS89" s="60">
        <v>2.728392888575955</v>
      </c>
      <c r="FT89" s="61">
        <v>31</v>
      </c>
      <c r="FU89" s="60">
        <v>1.3492675404780261</v>
      </c>
      <c r="FV89" s="61">
        <v>14</v>
      </c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  <c r="NR89" s="71"/>
      <c r="NS89" s="71"/>
      <c r="NT89" s="71"/>
      <c r="NU89" s="71"/>
      <c r="NV89" s="71"/>
      <c r="NW89" s="71"/>
      <c r="NX89" s="71"/>
      <c r="NY89" s="71"/>
      <c r="NZ89" s="71"/>
      <c r="OA89" s="71"/>
      <c r="OB89" s="71"/>
      <c r="OC89" s="71"/>
      <c r="OD89" s="71"/>
      <c r="OE89" s="71"/>
      <c r="OF89" s="71"/>
      <c r="OG89" s="71"/>
      <c r="OH89" s="71"/>
      <c r="OI89" s="71"/>
      <c r="OJ89" s="71"/>
      <c r="OK89" s="71"/>
      <c r="OL89" s="71"/>
      <c r="OM89" s="71"/>
      <c r="ON89" s="71"/>
      <c r="OO89" s="71"/>
      <c r="OP89" s="71"/>
      <c r="OQ89" s="71"/>
      <c r="OR89" s="4"/>
      <c r="OS89" s="4"/>
      <c r="OT89" s="4"/>
    </row>
    <row r="90" spans="1:410">
      <c r="A90" s="96" t="s">
        <v>1258</v>
      </c>
      <c r="B90" s="56" t="s">
        <v>1259</v>
      </c>
      <c r="C90" s="96" t="s">
        <v>598</v>
      </c>
      <c r="D90" s="74">
        <v>1</v>
      </c>
      <c r="E90" s="67">
        <v>2015</v>
      </c>
      <c r="F90" s="106">
        <v>78.740399519231815</v>
      </c>
      <c r="G90" s="141">
        <v>51860</v>
      </c>
      <c r="H90" s="67">
        <v>41372</v>
      </c>
      <c r="I90" s="67">
        <v>10488</v>
      </c>
      <c r="J90" s="106">
        <v>83.59</v>
      </c>
      <c r="K90" s="67">
        <v>43352</v>
      </c>
      <c r="L90" s="56">
        <v>9.93</v>
      </c>
      <c r="M90" s="78">
        <v>5149</v>
      </c>
      <c r="N90" s="67">
        <v>2790</v>
      </c>
      <c r="O90" s="67">
        <v>1420</v>
      </c>
      <c r="P90" s="67">
        <v>1370</v>
      </c>
      <c r="Q90" s="78">
        <v>3373</v>
      </c>
      <c r="R90" s="78">
        <v>1658</v>
      </c>
      <c r="S90" s="78">
        <v>1715</v>
      </c>
      <c r="T90" s="67">
        <v>2908</v>
      </c>
      <c r="U90" s="67">
        <v>1469</v>
      </c>
      <c r="V90" s="67">
        <v>1439</v>
      </c>
      <c r="W90" s="78">
        <v>3495</v>
      </c>
      <c r="X90" s="78">
        <v>1732</v>
      </c>
      <c r="Y90" s="78">
        <v>1763</v>
      </c>
      <c r="Z90" s="67">
        <v>3117</v>
      </c>
      <c r="AA90" s="67">
        <v>1568</v>
      </c>
      <c r="AB90" s="67">
        <v>1549</v>
      </c>
      <c r="AC90" s="78">
        <v>4384</v>
      </c>
      <c r="AD90" s="78">
        <v>2182</v>
      </c>
      <c r="AE90" s="78">
        <v>2202</v>
      </c>
      <c r="AF90" s="67">
        <v>4238</v>
      </c>
      <c r="AG90" s="67">
        <v>2124</v>
      </c>
      <c r="AH90" s="67">
        <v>2114</v>
      </c>
      <c r="AI90" s="78">
        <v>8377</v>
      </c>
      <c r="AJ90" s="78">
        <v>4233</v>
      </c>
      <c r="AK90" s="78">
        <v>4144</v>
      </c>
      <c r="AL90" s="67">
        <v>4716</v>
      </c>
      <c r="AM90" s="67">
        <v>2336</v>
      </c>
      <c r="AN90" s="67">
        <v>2380</v>
      </c>
      <c r="AO90" s="67">
        <v>4536</v>
      </c>
      <c r="AP90" s="67">
        <v>2194</v>
      </c>
      <c r="AQ90" s="67">
        <v>2342</v>
      </c>
      <c r="AR90" s="56" t="s">
        <v>428</v>
      </c>
      <c r="AS90" s="56"/>
      <c r="AT90" s="56" t="s">
        <v>428</v>
      </c>
      <c r="AU90" s="144">
        <v>307</v>
      </c>
      <c r="AV90" s="144">
        <v>0</v>
      </c>
      <c r="AW90" s="144">
        <v>364</v>
      </c>
      <c r="AX90" s="59">
        <v>9.9</v>
      </c>
      <c r="AY90" s="59">
        <v>7</v>
      </c>
      <c r="AZ90" s="60">
        <v>0.66800267201068808</v>
      </c>
      <c r="BA90" s="61">
        <v>1</v>
      </c>
      <c r="BB90" s="62">
        <v>0</v>
      </c>
      <c r="BC90" s="63">
        <v>0</v>
      </c>
      <c r="BD90" s="68">
        <v>0</v>
      </c>
      <c r="BE90" s="69">
        <v>0</v>
      </c>
      <c r="BF90" s="60">
        <v>5.2631578947368416</v>
      </c>
      <c r="BG90" s="61">
        <v>9</v>
      </c>
      <c r="BH90" s="60">
        <v>9.6317280453257776</v>
      </c>
      <c r="BI90" s="61">
        <v>68</v>
      </c>
      <c r="BJ90" s="64">
        <v>0</v>
      </c>
      <c r="BK90" s="65">
        <v>0</v>
      </c>
      <c r="BL90" s="62">
        <v>0</v>
      </c>
      <c r="BM90" s="65">
        <v>0</v>
      </c>
      <c r="BN90" s="56">
        <v>0</v>
      </c>
      <c r="BO90" s="56">
        <v>0</v>
      </c>
      <c r="BP90" s="156">
        <v>0</v>
      </c>
      <c r="BQ90" s="56">
        <v>0</v>
      </c>
      <c r="BR90" s="56">
        <v>0</v>
      </c>
      <c r="BS90" s="56">
        <v>0</v>
      </c>
      <c r="BT90" s="56">
        <v>0</v>
      </c>
      <c r="BU90" s="56">
        <v>0</v>
      </c>
      <c r="BV90" s="62" t="s">
        <v>1260</v>
      </c>
      <c r="BW90" s="56" t="s">
        <v>1261</v>
      </c>
      <c r="BX90" s="62" t="s">
        <v>713</v>
      </c>
      <c r="BY90" s="56" t="s">
        <v>1262</v>
      </c>
      <c r="BZ90" s="56" t="s">
        <v>1263</v>
      </c>
      <c r="CA90" s="56" t="s">
        <v>1264</v>
      </c>
      <c r="CB90" s="56" t="s">
        <v>1263</v>
      </c>
      <c r="CC90" s="145">
        <v>124.7</v>
      </c>
      <c r="CD90" s="145">
        <v>102.56</v>
      </c>
      <c r="CE90" s="75" t="s">
        <v>555</v>
      </c>
      <c r="CF90" s="153" t="s">
        <v>1265</v>
      </c>
      <c r="CG90" s="153" t="s">
        <v>1266</v>
      </c>
      <c r="CH90" s="56">
        <v>289.87</v>
      </c>
      <c r="CI90" s="56">
        <v>4</v>
      </c>
      <c r="CJ90" s="60">
        <v>0</v>
      </c>
      <c r="CK90" s="61">
        <v>0</v>
      </c>
      <c r="CL90" s="56">
        <v>289.87</v>
      </c>
      <c r="CM90" s="56">
        <v>4</v>
      </c>
      <c r="CN90" s="149">
        <v>106.04453870625663</v>
      </c>
      <c r="CO90" s="156">
        <v>3</v>
      </c>
      <c r="CP90" s="149">
        <v>35.348179568752208</v>
      </c>
      <c r="CQ90" s="156">
        <v>1</v>
      </c>
      <c r="CR90" s="56">
        <v>0</v>
      </c>
      <c r="CS90" s="56">
        <v>0</v>
      </c>
      <c r="CT90" s="56">
        <v>0</v>
      </c>
      <c r="CU90" s="56">
        <v>0</v>
      </c>
      <c r="CV90" s="56">
        <v>0</v>
      </c>
      <c r="CW90" s="56">
        <v>0</v>
      </c>
      <c r="CX90" s="56">
        <v>0</v>
      </c>
      <c r="CY90" s="56">
        <v>0</v>
      </c>
      <c r="CZ90" s="56">
        <v>0</v>
      </c>
      <c r="DA90" s="56">
        <v>0</v>
      </c>
      <c r="DB90" s="60">
        <v>0.70771408351026188</v>
      </c>
      <c r="DC90" s="61">
        <v>1</v>
      </c>
      <c r="DD90" s="145">
        <v>139.25</v>
      </c>
      <c r="DE90" s="145">
        <v>124.93</v>
      </c>
      <c r="DF90" s="75" t="s">
        <v>555</v>
      </c>
      <c r="DG90" s="75" t="s">
        <v>555</v>
      </c>
      <c r="DH90" s="149">
        <v>28.612303290414882</v>
      </c>
      <c r="DI90" s="56">
        <v>1</v>
      </c>
      <c r="DJ90" s="149">
        <v>85.836909871244629</v>
      </c>
      <c r="DK90" s="56">
        <v>3</v>
      </c>
      <c r="DL90" s="149">
        <v>28.612303290414882</v>
      </c>
      <c r="DM90" s="156">
        <v>1</v>
      </c>
      <c r="DN90" s="150">
        <v>114.05</v>
      </c>
      <c r="DO90" s="56">
        <v>5</v>
      </c>
      <c r="DP90" s="149">
        <v>22.810218978102188</v>
      </c>
      <c r="DQ90" s="156">
        <v>1</v>
      </c>
      <c r="DR90" s="149">
        <v>22.810218978102188</v>
      </c>
      <c r="DS90" s="156">
        <v>1</v>
      </c>
      <c r="DT90" s="149">
        <v>0</v>
      </c>
      <c r="DU90" s="156">
        <v>0</v>
      </c>
      <c r="DV90" s="156">
        <v>0</v>
      </c>
      <c r="DW90" s="156">
        <v>0</v>
      </c>
      <c r="DX90" s="56">
        <v>0</v>
      </c>
      <c r="DY90" s="56">
        <v>0</v>
      </c>
      <c r="DZ90" s="62">
        <v>0.64557779212395094</v>
      </c>
      <c r="EA90" s="63">
        <v>1</v>
      </c>
      <c r="EB90" s="62">
        <v>34.531693472090822</v>
      </c>
      <c r="EC90" s="63">
        <v>73</v>
      </c>
      <c r="ED90" s="60">
        <v>0.77519379844961245</v>
      </c>
      <c r="EE90" s="61">
        <v>1</v>
      </c>
      <c r="EF90" s="143">
        <v>154.28</v>
      </c>
      <c r="EG90" s="143">
        <v>119.15</v>
      </c>
      <c r="EH90" s="56" t="s">
        <v>555</v>
      </c>
      <c r="EI90" s="75" t="s">
        <v>555</v>
      </c>
      <c r="EJ90" s="56" t="s">
        <v>1267</v>
      </c>
      <c r="EK90" s="56" t="s">
        <v>1268</v>
      </c>
      <c r="EL90" s="143">
        <v>101.65</v>
      </c>
      <c r="EM90" s="143">
        <v>66.569999999999993</v>
      </c>
      <c r="EN90" s="75" t="s">
        <v>555</v>
      </c>
      <c r="EO90" s="75" t="s">
        <v>555</v>
      </c>
      <c r="EP90" s="150">
        <v>114.05109489051094</v>
      </c>
      <c r="EQ90" s="56">
        <v>5</v>
      </c>
      <c r="ER90" s="149">
        <v>205.29197080291971</v>
      </c>
      <c r="ES90" s="156">
        <v>9</v>
      </c>
      <c r="ET90" s="149">
        <v>364.96350364963502</v>
      </c>
      <c r="EU90" s="156">
        <v>16</v>
      </c>
      <c r="EV90" s="150">
        <v>45.620437956204377</v>
      </c>
      <c r="EW90" s="56">
        <v>2</v>
      </c>
      <c r="EX90" s="56">
        <v>0</v>
      </c>
      <c r="EY90" s="62">
        <v>71.008403361344534</v>
      </c>
      <c r="EZ90" s="61">
        <v>169</v>
      </c>
      <c r="FA90" s="62">
        <v>91.801878736122973</v>
      </c>
      <c r="FB90" s="61">
        <v>215</v>
      </c>
      <c r="FC90" s="149">
        <v>39.296591020728954</v>
      </c>
      <c r="FD90" s="156">
        <v>4</v>
      </c>
      <c r="FE90" s="149">
        <v>39.296591020728954</v>
      </c>
      <c r="FF90" s="156">
        <v>4</v>
      </c>
      <c r="FG90" s="56">
        <v>0</v>
      </c>
      <c r="FH90" s="56">
        <v>0</v>
      </c>
      <c r="FI90" s="149">
        <v>0</v>
      </c>
      <c r="FJ90" s="156">
        <v>0</v>
      </c>
      <c r="FK90" s="149">
        <v>78.593182041457908</v>
      </c>
      <c r="FL90" s="156">
        <v>8</v>
      </c>
      <c r="FM90" s="149">
        <v>176.83465959328026</v>
      </c>
      <c r="FN90" s="156">
        <v>18</v>
      </c>
      <c r="FO90" s="150">
        <v>618.92130857648101</v>
      </c>
      <c r="FP90" s="155">
        <v>63</v>
      </c>
      <c r="FQ90" s="150">
        <v>49.120738775911192</v>
      </c>
      <c r="FR90" s="56">
        <v>5</v>
      </c>
      <c r="FS90" s="60">
        <v>0.7496251874062968</v>
      </c>
      <c r="FT90" s="61">
        <v>1</v>
      </c>
      <c r="FU90" s="60">
        <v>0</v>
      </c>
      <c r="FV90" s="61">
        <v>0</v>
      </c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  <c r="IW90" s="67"/>
      <c r="IX90" s="67"/>
      <c r="IY90" s="67"/>
      <c r="IZ90" s="67"/>
      <c r="JA90" s="67"/>
      <c r="JB90" s="67"/>
      <c r="JC90" s="67"/>
      <c r="JD90" s="67"/>
      <c r="JE90" s="67"/>
      <c r="JF90" s="67"/>
      <c r="JG90" s="67"/>
      <c r="JH90" s="67"/>
      <c r="JI90" s="67"/>
      <c r="JJ90" s="67"/>
      <c r="JK90" s="67"/>
      <c r="JL90" s="67"/>
      <c r="JM90" s="67"/>
      <c r="JN90" s="67"/>
      <c r="JO90" s="67"/>
      <c r="JP90" s="67"/>
      <c r="JQ90" s="67"/>
      <c r="JR90" s="67"/>
      <c r="JS90" s="67"/>
      <c r="JT90" s="67"/>
      <c r="JU90" s="67"/>
      <c r="JV90" s="67"/>
      <c r="JW90" s="67"/>
      <c r="JX90" s="67"/>
      <c r="JY90" s="67"/>
      <c r="JZ90" s="67"/>
      <c r="KA90" s="67"/>
      <c r="KB90" s="67"/>
      <c r="KC90" s="67"/>
      <c r="KD90" s="67"/>
      <c r="KE90" s="67"/>
      <c r="KF90" s="67"/>
      <c r="KG90" s="67"/>
      <c r="KH90" s="67"/>
      <c r="KI90" s="67"/>
      <c r="KJ90" s="67"/>
      <c r="KK90" s="67"/>
      <c r="KL90" s="67"/>
      <c r="KM90" s="67"/>
      <c r="KN90" s="67"/>
      <c r="KO90" s="67"/>
      <c r="KP90" s="67"/>
      <c r="KQ90" s="67"/>
      <c r="KR90" s="67"/>
      <c r="KS90" s="67"/>
      <c r="KT90" s="67"/>
      <c r="KU90" s="67"/>
      <c r="KV90" s="67"/>
      <c r="KW90" s="67"/>
      <c r="KX90" s="67"/>
      <c r="KY90" s="67"/>
      <c r="KZ90" s="67"/>
      <c r="LA90" s="67"/>
      <c r="LB90" s="67"/>
      <c r="LC90" s="67"/>
      <c r="LD90" s="67"/>
      <c r="LE90" s="67"/>
      <c r="LF90" s="67"/>
      <c r="LG90" s="67"/>
      <c r="LH90" s="67"/>
      <c r="LI90" s="67"/>
      <c r="LJ90" s="67"/>
      <c r="LK90" s="67"/>
      <c r="LL90" s="67"/>
      <c r="LM90" s="67"/>
      <c r="LN90" s="67"/>
      <c r="LO90" s="67"/>
      <c r="LP90" s="67"/>
      <c r="LQ90" s="67"/>
      <c r="LR90" s="67"/>
      <c r="LS90" s="67"/>
      <c r="LT90" s="67"/>
      <c r="LU90" s="67"/>
      <c r="LV90" s="67"/>
      <c r="LW90" s="67"/>
      <c r="LX90" s="67"/>
      <c r="LY90" s="67"/>
      <c r="LZ90" s="67"/>
      <c r="MA90" s="67"/>
      <c r="MB90" s="67"/>
      <c r="MC90" s="67"/>
      <c r="MD90" s="67"/>
      <c r="ME90" s="67"/>
      <c r="MF90" s="67"/>
      <c r="MG90" s="67"/>
      <c r="MH90" s="67"/>
      <c r="MI90" s="67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67"/>
      <c r="MU90" s="67"/>
      <c r="MV90" s="67"/>
      <c r="MW90" s="67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67"/>
      <c r="NI90" s="67"/>
      <c r="NJ90" s="67"/>
      <c r="NK90" s="67"/>
      <c r="NL90" s="67"/>
      <c r="NM90" s="67"/>
      <c r="NN90" s="67"/>
      <c r="NO90" s="67"/>
      <c r="NP90" s="67"/>
      <c r="NQ90" s="67"/>
      <c r="NR90" s="71"/>
      <c r="NS90" s="71"/>
      <c r="NT90" s="71"/>
      <c r="NU90" s="71"/>
      <c r="NV90" s="71"/>
      <c r="NW90" s="71"/>
      <c r="NX90" s="71"/>
      <c r="NY90" s="71"/>
      <c r="NZ90" s="71"/>
      <c r="OA90" s="71"/>
      <c r="OB90" s="71"/>
      <c r="OC90" s="71"/>
      <c r="OD90" s="71"/>
      <c r="OE90" s="71"/>
      <c r="OF90" s="71"/>
      <c r="OG90" s="71"/>
      <c r="OH90" s="71"/>
      <c r="OI90" s="71"/>
      <c r="OJ90" s="71"/>
      <c r="OK90" s="71"/>
      <c r="OL90" s="71"/>
      <c r="OM90" s="71"/>
      <c r="ON90" s="71"/>
      <c r="OO90" s="71"/>
      <c r="OP90" s="71"/>
      <c r="OQ90" s="71"/>
      <c r="OR90" s="4"/>
      <c r="OS90" s="4"/>
      <c r="OT90" s="4"/>
    </row>
    <row r="91" spans="1:410">
      <c r="A91" s="96" t="s">
        <v>1269</v>
      </c>
      <c r="B91" s="56" t="s">
        <v>1270</v>
      </c>
      <c r="C91" s="96" t="s">
        <v>466</v>
      </c>
      <c r="D91" s="74">
        <v>6</v>
      </c>
      <c r="E91" s="67">
        <v>2015</v>
      </c>
      <c r="F91" s="106">
        <v>65.969479623693985</v>
      </c>
      <c r="G91" s="141">
        <v>17608</v>
      </c>
      <c r="H91" s="67">
        <v>8819</v>
      </c>
      <c r="I91" s="67">
        <v>8789</v>
      </c>
      <c r="J91" s="106">
        <v>11.68</v>
      </c>
      <c r="K91" s="67">
        <v>2056</v>
      </c>
      <c r="L91" s="56">
        <v>76.040000000000006</v>
      </c>
      <c r="M91" s="78">
        <v>13389</v>
      </c>
      <c r="N91" s="67">
        <v>1864</v>
      </c>
      <c r="O91" s="67">
        <v>956</v>
      </c>
      <c r="P91" s="67">
        <v>908</v>
      </c>
      <c r="Q91" s="78">
        <v>2223</v>
      </c>
      <c r="R91" s="78">
        <v>1082</v>
      </c>
      <c r="S91" s="78">
        <v>1141</v>
      </c>
      <c r="T91" s="67">
        <v>1786</v>
      </c>
      <c r="U91" s="67">
        <v>927</v>
      </c>
      <c r="V91" s="67">
        <v>859</v>
      </c>
      <c r="W91" s="78">
        <v>2142</v>
      </c>
      <c r="X91" s="78">
        <v>1026</v>
      </c>
      <c r="Y91" s="78">
        <v>1116</v>
      </c>
      <c r="Z91" s="67">
        <v>1762</v>
      </c>
      <c r="AA91" s="67">
        <v>925</v>
      </c>
      <c r="AB91" s="67">
        <v>837</v>
      </c>
      <c r="AC91" s="78">
        <v>2004</v>
      </c>
      <c r="AD91" s="78">
        <v>947</v>
      </c>
      <c r="AE91" s="78">
        <v>1057</v>
      </c>
      <c r="AF91" s="67">
        <v>1597</v>
      </c>
      <c r="AG91" s="67">
        <v>846</v>
      </c>
      <c r="AH91" s="67">
        <v>751</v>
      </c>
      <c r="AI91" s="78">
        <v>2957</v>
      </c>
      <c r="AJ91" s="78">
        <v>1380</v>
      </c>
      <c r="AK91" s="78">
        <v>1577</v>
      </c>
      <c r="AL91" s="67">
        <v>1688</v>
      </c>
      <c r="AM91" s="67">
        <v>900</v>
      </c>
      <c r="AN91" s="67">
        <v>788</v>
      </c>
      <c r="AO91" s="67">
        <v>1501</v>
      </c>
      <c r="AP91" s="67">
        <v>803</v>
      </c>
      <c r="AQ91" s="67">
        <v>698</v>
      </c>
      <c r="AR91" s="56" t="s">
        <v>428</v>
      </c>
      <c r="AS91" s="56"/>
      <c r="AT91" s="56" t="s">
        <v>428</v>
      </c>
      <c r="AU91" s="151">
        <v>550</v>
      </c>
      <c r="AV91" s="151">
        <v>0</v>
      </c>
      <c r="AW91" s="151">
        <v>125</v>
      </c>
      <c r="AX91" s="59">
        <v>11.7</v>
      </c>
      <c r="AY91" s="59">
        <v>2</v>
      </c>
      <c r="AZ91" s="60">
        <v>3.6832412523020257</v>
      </c>
      <c r="BA91" s="61">
        <v>2</v>
      </c>
      <c r="BB91" s="62">
        <v>0</v>
      </c>
      <c r="BC91" s="63">
        <v>0</v>
      </c>
      <c r="BD91" s="68">
        <v>0</v>
      </c>
      <c r="BE91" s="69">
        <v>0</v>
      </c>
      <c r="BF91" s="60">
        <v>8.8888888888888893</v>
      </c>
      <c r="BG91" s="61">
        <v>8</v>
      </c>
      <c r="BH91" s="60">
        <v>5.8479532163742682</v>
      </c>
      <c r="BI91" s="61">
        <v>10</v>
      </c>
      <c r="BJ91" s="64">
        <v>0</v>
      </c>
      <c r="BK91" s="65">
        <v>0</v>
      </c>
      <c r="BL91" s="62">
        <v>0</v>
      </c>
      <c r="BM91" s="65">
        <v>0</v>
      </c>
      <c r="BN91" s="56">
        <v>0</v>
      </c>
      <c r="BO91" s="56">
        <v>0</v>
      </c>
      <c r="BP91" s="149">
        <v>380.43478260869568</v>
      </c>
      <c r="BQ91" s="156">
        <v>8</v>
      </c>
      <c r="BR91" s="56">
        <v>0</v>
      </c>
      <c r="BS91" s="56">
        <v>0</v>
      </c>
      <c r="BT91" s="149">
        <v>380.43478260869603</v>
      </c>
      <c r="BU91" s="156">
        <v>8</v>
      </c>
      <c r="BV91" s="62" t="s">
        <v>1271</v>
      </c>
      <c r="BW91" s="56" t="s">
        <v>579</v>
      </c>
      <c r="BX91" s="62" t="s">
        <v>579</v>
      </c>
      <c r="BY91" s="56" t="s">
        <v>579</v>
      </c>
      <c r="BZ91" s="56" t="s">
        <v>701</v>
      </c>
      <c r="CA91" s="56" t="s">
        <v>541</v>
      </c>
      <c r="CB91" s="56" t="s">
        <v>701</v>
      </c>
      <c r="CC91" s="152">
        <v>81.62</v>
      </c>
      <c r="CD91" s="152">
        <v>57.65</v>
      </c>
      <c r="CE91" s="147">
        <v>31.818181818181817</v>
      </c>
      <c r="CF91" s="146" t="s">
        <v>1272</v>
      </c>
      <c r="CG91" s="146" t="s">
        <v>1273</v>
      </c>
      <c r="CH91" s="56">
        <v>0</v>
      </c>
      <c r="CI91" s="56">
        <v>0</v>
      </c>
      <c r="CJ91" s="60">
        <v>3.9193729003359463</v>
      </c>
      <c r="CK91" s="61">
        <v>7</v>
      </c>
      <c r="CL91" s="56">
        <v>0</v>
      </c>
      <c r="CM91" s="56">
        <v>0</v>
      </c>
      <c r="CN91" s="149">
        <v>0</v>
      </c>
      <c r="CO91" s="156">
        <v>0</v>
      </c>
      <c r="CP91" s="56">
        <v>0</v>
      </c>
      <c r="CQ91" s="56">
        <v>0</v>
      </c>
      <c r="CR91" s="149">
        <v>466.85340802987861</v>
      </c>
      <c r="CS91" s="156">
        <v>10</v>
      </c>
      <c r="CT91" s="56">
        <v>0</v>
      </c>
      <c r="CU91" s="56">
        <v>0</v>
      </c>
      <c r="CV91" s="56">
        <v>0</v>
      </c>
      <c r="CW91" s="56">
        <v>0</v>
      </c>
      <c r="CX91" s="56">
        <v>0</v>
      </c>
      <c r="CY91" s="56">
        <v>0</v>
      </c>
      <c r="CZ91" s="149">
        <v>466.85340802987861</v>
      </c>
      <c r="DA91" s="156">
        <v>10</v>
      </c>
      <c r="DB91" s="60">
        <v>2.1881838074398248</v>
      </c>
      <c r="DC91" s="61">
        <v>1</v>
      </c>
      <c r="DD91" s="152">
        <v>115.37</v>
      </c>
      <c r="DE91" s="152">
        <v>83.68</v>
      </c>
      <c r="DF91" s="147">
        <v>5.4871220604703241</v>
      </c>
      <c r="DG91" s="148">
        <v>11.758118701007838</v>
      </c>
      <c r="DH91" s="56">
        <v>0</v>
      </c>
      <c r="DI91" s="56">
        <v>0</v>
      </c>
      <c r="DJ91" s="149">
        <v>0</v>
      </c>
      <c r="DK91" s="158">
        <v>0</v>
      </c>
      <c r="DL91" s="56">
        <v>0</v>
      </c>
      <c r="DM91" s="56">
        <v>0</v>
      </c>
      <c r="DN91" s="56">
        <v>0</v>
      </c>
      <c r="DO91" s="56">
        <v>0</v>
      </c>
      <c r="DP91" s="149">
        <v>399.20159680638722</v>
      </c>
      <c r="DQ91" s="156">
        <v>8</v>
      </c>
      <c r="DR91" s="149">
        <v>0</v>
      </c>
      <c r="DS91" s="156">
        <v>0</v>
      </c>
      <c r="DT91" s="56">
        <v>0</v>
      </c>
      <c r="DU91" s="156">
        <v>0</v>
      </c>
      <c r="DV91" s="156">
        <v>0</v>
      </c>
      <c r="DW91" s="156">
        <v>0</v>
      </c>
      <c r="DX91" s="149">
        <v>399.20159680638722</v>
      </c>
      <c r="DY91" s="156">
        <v>8</v>
      </c>
      <c r="DZ91" s="62">
        <v>3.5842293906810037</v>
      </c>
      <c r="EA91" s="63">
        <v>3</v>
      </c>
      <c r="EB91" s="62">
        <v>73.235685752330227</v>
      </c>
      <c r="EC91" s="63">
        <v>55</v>
      </c>
      <c r="ED91" s="60">
        <v>0</v>
      </c>
      <c r="EE91" s="61">
        <v>0</v>
      </c>
      <c r="EF91" s="154">
        <v>71.040000000000006</v>
      </c>
      <c r="EG91" s="154">
        <v>41.25</v>
      </c>
      <c r="EH91" s="107">
        <v>2.4</v>
      </c>
      <c r="EI91" s="148">
        <v>8.1333333333333329</v>
      </c>
      <c r="EJ91" s="56" t="s">
        <v>1274</v>
      </c>
      <c r="EK91" s="56" t="s">
        <v>1275</v>
      </c>
      <c r="EL91" s="154">
        <v>50.31</v>
      </c>
      <c r="EM91" s="154">
        <v>18.420000000000002</v>
      </c>
      <c r="EN91" s="147">
        <v>0.49019607843137253</v>
      </c>
      <c r="EO91" s="148">
        <v>4.4117647058823533</v>
      </c>
      <c r="EP91" s="56">
        <v>0</v>
      </c>
      <c r="EQ91" s="56">
        <v>0</v>
      </c>
      <c r="ER91" s="132">
        <v>0</v>
      </c>
      <c r="ES91" s="132">
        <v>0</v>
      </c>
      <c r="ET91" s="132">
        <v>0</v>
      </c>
      <c r="EU91" s="132">
        <v>0</v>
      </c>
      <c r="EV91" s="56">
        <v>0</v>
      </c>
      <c r="EW91" s="56">
        <v>0</v>
      </c>
      <c r="EX91" s="56">
        <v>0</v>
      </c>
      <c r="EY91" s="62">
        <v>59.64467005076142</v>
      </c>
      <c r="EZ91" s="72">
        <v>47</v>
      </c>
      <c r="FA91" s="62">
        <v>55.873925501432666</v>
      </c>
      <c r="FB91" s="61">
        <v>39</v>
      </c>
      <c r="FC91" s="149">
        <v>28.200789622109422</v>
      </c>
      <c r="FD91" s="156">
        <v>1</v>
      </c>
      <c r="FE91" s="149">
        <v>84.602368866328248</v>
      </c>
      <c r="FF91" s="156">
        <v>3</v>
      </c>
      <c r="FG91" s="150">
        <v>592.21658206429777</v>
      </c>
      <c r="FH91" s="157">
        <v>21</v>
      </c>
      <c r="FI91" s="149">
        <v>0</v>
      </c>
      <c r="FJ91" s="156">
        <v>0</v>
      </c>
      <c r="FK91" s="149">
        <v>705.01974055273547</v>
      </c>
      <c r="FL91" s="156">
        <v>25</v>
      </c>
      <c r="FM91" s="149">
        <v>28.200789622109422</v>
      </c>
      <c r="FN91" s="156">
        <v>1</v>
      </c>
      <c r="FO91" s="150">
        <v>28.200789622109422</v>
      </c>
      <c r="FP91" s="155">
        <v>1</v>
      </c>
      <c r="FQ91" s="56">
        <v>0</v>
      </c>
      <c r="FR91" s="56">
        <v>0</v>
      </c>
      <c r="FS91" s="60">
        <v>0</v>
      </c>
      <c r="FT91" s="61">
        <v>0</v>
      </c>
      <c r="FU91" s="60">
        <v>2.5906735751295336</v>
      </c>
      <c r="FV91" s="61">
        <v>1</v>
      </c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  <c r="IW91" s="67"/>
      <c r="IX91" s="67"/>
      <c r="IY91" s="67"/>
      <c r="IZ91" s="67"/>
      <c r="JA91" s="67"/>
      <c r="JB91" s="67"/>
      <c r="JC91" s="67"/>
      <c r="JD91" s="67"/>
      <c r="JE91" s="67"/>
      <c r="JF91" s="67"/>
      <c r="JG91" s="67"/>
      <c r="JH91" s="67"/>
      <c r="JI91" s="67"/>
      <c r="JJ91" s="67"/>
      <c r="JK91" s="67"/>
      <c r="JL91" s="67"/>
      <c r="JM91" s="67"/>
      <c r="JN91" s="67"/>
      <c r="JO91" s="67"/>
      <c r="JP91" s="67"/>
      <c r="JQ91" s="67"/>
      <c r="JR91" s="67"/>
      <c r="JS91" s="67"/>
      <c r="JT91" s="67"/>
      <c r="JU91" s="67"/>
      <c r="JV91" s="67"/>
      <c r="JW91" s="67"/>
      <c r="JX91" s="67"/>
      <c r="JY91" s="67"/>
      <c r="JZ91" s="67"/>
      <c r="KA91" s="67"/>
      <c r="KB91" s="67"/>
      <c r="KC91" s="67"/>
      <c r="KD91" s="67"/>
      <c r="KE91" s="67"/>
      <c r="KF91" s="67"/>
      <c r="KG91" s="67"/>
      <c r="KH91" s="67"/>
      <c r="KI91" s="67"/>
      <c r="KJ91" s="67"/>
      <c r="KK91" s="67"/>
      <c r="KL91" s="67"/>
      <c r="KM91" s="67"/>
      <c r="KN91" s="67"/>
      <c r="KO91" s="67"/>
      <c r="KP91" s="67"/>
      <c r="KQ91" s="67"/>
      <c r="KR91" s="67"/>
      <c r="KS91" s="67"/>
      <c r="KT91" s="67"/>
      <c r="KU91" s="67"/>
      <c r="KV91" s="67"/>
      <c r="KW91" s="67"/>
      <c r="KX91" s="67"/>
      <c r="KY91" s="67"/>
      <c r="KZ91" s="67"/>
      <c r="LA91" s="67"/>
      <c r="LB91" s="67"/>
      <c r="LC91" s="67"/>
      <c r="LD91" s="67"/>
      <c r="LE91" s="67"/>
      <c r="LF91" s="67"/>
      <c r="LG91" s="67"/>
      <c r="LH91" s="67"/>
      <c r="LI91" s="67"/>
      <c r="LJ91" s="67"/>
      <c r="LK91" s="67"/>
      <c r="LL91" s="67"/>
      <c r="LM91" s="67"/>
      <c r="LN91" s="67"/>
      <c r="LO91" s="67"/>
      <c r="LP91" s="67"/>
      <c r="LQ91" s="67"/>
      <c r="LR91" s="67"/>
      <c r="LS91" s="67"/>
      <c r="LT91" s="67"/>
      <c r="LU91" s="67"/>
      <c r="LV91" s="67"/>
      <c r="LW91" s="67"/>
      <c r="LX91" s="67"/>
      <c r="LY91" s="67"/>
      <c r="LZ91" s="67"/>
      <c r="MA91" s="67"/>
      <c r="MB91" s="67"/>
      <c r="MC91" s="67"/>
      <c r="MD91" s="67"/>
      <c r="ME91" s="67"/>
      <c r="MF91" s="67"/>
      <c r="MG91" s="67"/>
      <c r="MH91" s="67"/>
      <c r="MI91" s="67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67"/>
      <c r="MU91" s="67"/>
      <c r="MV91" s="67"/>
      <c r="MW91" s="67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67"/>
      <c r="NI91" s="67"/>
      <c r="NJ91" s="67"/>
      <c r="NK91" s="67"/>
      <c r="NL91" s="67"/>
      <c r="NM91" s="67"/>
      <c r="NN91" s="67"/>
      <c r="NO91" s="67"/>
      <c r="NP91" s="67"/>
      <c r="NQ91" s="67"/>
      <c r="NR91" s="71"/>
      <c r="NS91" s="71"/>
      <c r="NT91" s="71"/>
      <c r="NU91" s="71"/>
      <c r="NV91" s="71"/>
      <c r="NW91" s="71"/>
      <c r="NX91" s="71"/>
      <c r="NY91" s="71"/>
      <c r="NZ91" s="71"/>
      <c r="OA91" s="71"/>
      <c r="OB91" s="71"/>
      <c r="OC91" s="71"/>
      <c r="OD91" s="71"/>
      <c r="OE91" s="71"/>
      <c r="OF91" s="71"/>
      <c r="OG91" s="71"/>
      <c r="OH91" s="71"/>
      <c r="OI91" s="71"/>
      <c r="OJ91" s="71"/>
      <c r="OK91" s="71"/>
      <c r="OL91" s="71"/>
      <c r="OM91" s="71"/>
      <c r="ON91" s="71"/>
      <c r="OO91" s="71"/>
      <c r="OP91" s="71"/>
      <c r="OQ91" s="71"/>
      <c r="OR91" s="4"/>
      <c r="OS91" s="4"/>
      <c r="OT91" s="4"/>
    </row>
    <row r="92" spans="1:410">
      <c r="A92" s="96" t="s">
        <v>1276</v>
      </c>
      <c r="B92" s="56" t="s">
        <v>1277</v>
      </c>
      <c r="C92" s="96" t="s">
        <v>514</v>
      </c>
      <c r="D92" s="74">
        <v>6</v>
      </c>
      <c r="E92" s="67">
        <v>2015</v>
      </c>
      <c r="F92" s="106">
        <v>57.754998763979501</v>
      </c>
      <c r="G92" s="141">
        <v>6226</v>
      </c>
      <c r="H92" s="67">
        <v>2521</v>
      </c>
      <c r="I92" s="67">
        <v>3705</v>
      </c>
      <c r="J92" s="106">
        <v>21.92</v>
      </c>
      <c r="K92" s="67">
        <v>1365</v>
      </c>
      <c r="L92" s="56">
        <v>73.69</v>
      </c>
      <c r="M92" s="78">
        <v>4588</v>
      </c>
      <c r="N92" s="67">
        <v>633</v>
      </c>
      <c r="O92" s="67">
        <v>325</v>
      </c>
      <c r="P92" s="67">
        <v>308</v>
      </c>
      <c r="Q92" s="78">
        <v>759</v>
      </c>
      <c r="R92" s="78">
        <v>370</v>
      </c>
      <c r="S92" s="78">
        <v>389</v>
      </c>
      <c r="T92" s="67">
        <v>607</v>
      </c>
      <c r="U92" s="67">
        <v>315</v>
      </c>
      <c r="V92" s="67">
        <v>292</v>
      </c>
      <c r="W92" s="78">
        <v>713</v>
      </c>
      <c r="X92" s="78">
        <v>340</v>
      </c>
      <c r="Y92" s="78">
        <v>373</v>
      </c>
      <c r="Z92" s="67">
        <v>575</v>
      </c>
      <c r="AA92" s="67">
        <v>304</v>
      </c>
      <c r="AB92" s="67">
        <v>271</v>
      </c>
      <c r="AC92" s="78">
        <v>696</v>
      </c>
      <c r="AD92" s="78">
        <v>327</v>
      </c>
      <c r="AE92" s="78">
        <v>369</v>
      </c>
      <c r="AF92" s="67">
        <v>588</v>
      </c>
      <c r="AG92" s="67">
        <v>311</v>
      </c>
      <c r="AH92" s="67">
        <v>277</v>
      </c>
      <c r="AI92" s="78">
        <v>1000</v>
      </c>
      <c r="AJ92" s="78">
        <v>466</v>
      </c>
      <c r="AK92" s="78">
        <v>534</v>
      </c>
      <c r="AL92" s="67">
        <v>560</v>
      </c>
      <c r="AM92" s="67">
        <v>300</v>
      </c>
      <c r="AN92" s="67">
        <v>260</v>
      </c>
      <c r="AO92" s="67">
        <v>482</v>
      </c>
      <c r="AP92" s="67">
        <v>256</v>
      </c>
      <c r="AQ92" s="67">
        <v>226</v>
      </c>
      <c r="AR92" s="56" t="s">
        <v>428</v>
      </c>
      <c r="AS92" s="56"/>
      <c r="AT92" s="56" t="s">
        <v>428</v>
      </c>
      <c r="AU92" s="144">
        <v>404</v>
      </c>
      <c r="AV92" s="144">
        <v>0</v>
      </c>
      <c r="AW92" s="144">
        <v>65</v>
      </c>
      <c r="AX92" s="59">
        <v>0</v>
      </c>
      <c r="AY92" s="59">
        <v>0</v>
      </c>
      <c r="AZ92" s="60">
        <v>0.94073377234242717</v>
      </c>
      <c r="BA92" s="61">
        <v>1</v>
      </c>
      <c r="BB92" s="62">
        <v>0</v>
      </c>
      <c r="BC92" s="63">
        <v>0</v>
      </c>
      <c r="BD92" s="68">
        <v>0</v>
      </c>
      <c r="BE92" s="69">
        <v>0</v>
      </c>
      <c r="BF92" s="60">
        <v>6.8493150684931505</v>
      </c>
      <c r="BG92" s="61">
        <v>15</v>
      </c>
      <c r="BH92" s="60">
        <v>10.112359550561797</v>
      </c>
      <c r="BI92" s="61">
        <v>9</v>
      </c>
      <c r="BJ92" s="64">
        <v>0</v>
      </c>
      <c r="BK92" s="65">
        <v>0</v>
      </c>
      <c r="BL92" s="62">
        <v>0</v>
      </c>
      <c r="BM92" s="65">
        <v>0</v>
      </c>
      <c r="BN92" s="56">
        <v>0</v>
      </c>
      <c r="BO92" s="56">
        <v>0</v>
      </c>
      <c r="BP92" s="156">
        <v>0</v>
      </c>
      <c r="BQ92" s="56">
        <v>0</v>
      </c>
      <c r="BR92" s="56">
        <v>0</v>
      </c>
      <c r="BS92" s="56">
        <v>0</v>
      </c>
      <c r="BT92" s="56">
        <v>0</v>
      </c>
      <c r="BU92" s="56">
        <v>0</v>
      </c>
      <c r="BV92" s="62" t="s">
        <v>1235</v>
      </c>
      <c r="BW92" s="56" t="s">
        <v>579</v>
      </c>
      <c r="BX92" s="62" t="s">
        <v>1278</v>
      </c>
      <c r="BY92" s="56" t="s">
        <v>579</v>
      </c>
      <c r="BZ92" s="56" t="s">
        <v>1279</v>
      </c>
      <c r="CA92" s="56" t="s">
        <v>1280</v>
      </c>
      <c r="CB92" s="56" t="s">
        <v>1281</v>
      </c>
      <c r="CC92" s="145">
        <v>78.56</v>
      </c>
      <c r="CD92" s="145">
        <v>52.38</v>
      </c>
      <c r="CE92" s="147">
        <v>8.3333333333333321</v>
      </c>
      <c r="CF92" s="153" t="s">
        <v>1282</v>
      </c>
      <c r="CG92" s="153" t="s">
        <v>1283</v>
      </c>
      <c r="CH92" s="56">
        <v>0</v>
      </c>
      <c r="CI92" s="56">
        <v>0</v>
      </c>
      <c r="CJ92" s="60">
        <v>0</v>
      </c>
      <c r="CK92" s="61">
        <v>0</v>
      </c>
      <c r="CL92" s="56">
        <v>0</v>
      </c>
      <c r="CM92" s="56">
        <v>0</v>
      </c>
      <c r="CN92" s="149">
        <v>0</v>
      </c>
      <c r="CO92" s="156">
        <v>0</v>
      </c>
      <c r="CP92" s="56">
        <v>0</v>
      </c>
      <c r="CQ92" s="56">
        <v>0</v>
      </c>
      <c r="CR92" s="56">
        <v>0</v>
      </c>
      <c r="CS92" s="56">
        <v>0</v>
      </c>
      <c r="CT92" s="56">
        <v>0</v>
      </c>
      <c r="CU92" s="56">
        <v>0</v>
      </c>
      <c r="CV92" s="56">
        <v>0</v>
      </c>
      <c r="CW92" s="56">
        <v>0</v>
      </c>
      <c r="CX92" s="56">
        <v>0</v>
      </c>
      <c r="CY92" s="56">
        <v>0</v>
      </c>
      <c r="CZ92" s="56">
        <v>0</v>
      </c>
      <c r="DA92" s="56">
        <v>0</v>
      </c>
      <c r="DB92" s="60">
        <v>0.99206349206349198</v>
      </c>
      <c r="DC92" s="61">
        <v>1</v>
      </c>
      <c r="DD92" s="145">
        <v>136.96</v>
      </c>
      <c r="DE92" s="145">
        <v>102.01</v>
      </c>
      <c r="DF92" s="147">
        <v>4.1265474552957357</v>
      </c>
      <c r="DG92" s="148">
        <v>0.68775790921595592</v>
      </c>
      <c r="DH92" s="56">
        <v>0</v>
      </c>
      <c r="DI92" s="56">
        <v>0</v>
      </c>
      <c r="DJ92" s="149">
        <v>0</v>
      </c>
      <c r="DK92" s="158">
        <v>0</v>
      </c>
      <c r="DL92" s="56">
        <v>0</v>
      </c>
      <c r="DM92" s="56">
        <v>0</v>
      </c>
      <c r="DN92" s="56">
        <v>0</v>
      </c>
      <c r="DO92" s="56">
        <v>0</v>
      </c>
      <c r="DP92" s="149">
        <v>0</v>
      </c>
      <c r="DQ92" s="156">
        <v>0</v>
      </c>
      <c r="DR92" s="149">
        <v>0</v>
      </c>
      <c r="DS92" s="156">
        <v>0</v>
      </c>
      <c r="DT92" s="56">
        <v>0</v>
      </c>
      <c r="DU92" s="156">
        <v>0</v>
      </c>
      <c r="DV92" s="156">
        <v>0</v>
      </c>
      <c r="DW92" s="156">
        <v>0</v>
      </c>
      <c r="DX92" s="156">
        <v>0</v>
      </c>
      <c r="DY92" s="56">
        <v>0</v>
      </c>
      <c r="DZ92" s="62">
        <v>0</v>
      </c>
      <c r="EA92" s="63">
        <v>0</v>
      </c>
      <c r="EB92" s="62">
        <v>140.79422382671481</v>
      </c>
      <c r="EC92" s="63">
        <v>39</v>
      </c>
      <c r="ED92" s="60">
        <v>1.0309278350515465</v>
      </c>
      <c r="EE92" s="61">
        <v>1</v>
      </c>
      <c r="EF92" s="143">
        <v>137.77000000000001</v>
      </c>
      <c r="EG92" s="143">
        <v>91.7</v>
      </c>
      <c r="EH92" s="107">
        <v>4.3233082706766917</v>
      </c>
      <c r="EI92" s="148">
        <v>0.37593984962406013</v>
      </c>
      <c r="EJ92" s="56" t="s">
        <v>1284</v>
      </c>
      <c r="EK92" s="56" t="s">
        <v>1285</v>
      </c>
      <c r="EL92" s="143">
        <v>105.53</v>
      </c>
      <c r="EM92" s="143">
        <v>53.61</v>
      </c>
      <c r="EN92" s="147">
        <v>1.5</v>
      </c>
      <c r="EO92" s="148">
        <v>0</v>
      </c>
      <c r="EP92" s="56">
        <v>0</v>
      </c>
      <c r="EQ92" s="56">
        <v>0</v>
      </c>
      <c r="ER92" s="132">
        <v>0</v>
      </c>
      <c r="ES92" s="132">
        <v>0</v>
      </c>
      <c r="ET92" s="132">
        <v>0</v>
      </c>
      <c r="EU92" s="132">
        <v>0</v>
      </c>
      <c r="EV92" s="56">
        <v>0</v>
      </c>
      <c r="EW92" s="56">
        <v>0</v>
      </c>
      <c r="EX92" s="56">
        <v>0</v>
      </c>
      <c r="EY92" s="62">
        <v>111.53846153846155</v>
      </c>
      <c r="EZ92" s="61">
        <v>29</v>
      </c>
      <c r="FA92" s="62">
        <v>57.522123893805308</v>
      </c>
      <c r="FB92" s="61">
        <v>13</v>
      </c>
      <c r="FC92" s="149">
        <v>84.104289318755249</v>
      </c>
      <c r="FD92" s="156">
        <v>1</v>
      </c>
      <c r="FE92" s="149">
        <v>168.2085786375105</v>
      </c>
      <c r="FF92" s="156">
        <v>2</v>
      </c>
      <c r="FG92" s="56">
        <v>0</v>
      </c>
      <c r="FH92" s="56">
        <v>0</v>
      </c>
      <c r="FI92" s="149">
        <v>0</v>
      </c>
      <c r="FJ92" s="156">
        <v>0</v>
      </c>
      <c r="FK92" s="149">
        <v>252.31286795626579</v>
      </c>
      <c r="FL92" s="156">
        <v>3</v>
      </c>
      <c r="FM92" s="149">
        <v>84.104289318755249</v>
      </c>
      <c r="FN92" s="156">
        <v>1</v>
      </c>
      <c r="FO92" s="150">
        <v>0</v>
      </c>
      <c r="FP92" s="56">
        <v>0</v>
      </c>
      <c r="FQ92" s="56">
        <v>0</v>
      </c>
      <c r="FR92" s="56">
        <v>0</v>
      </c>
      <c r="FS92" s="60">
        <v>3.0150753768844218</v>
      </c>
      <c r="FT92" s="61">
        <v>3</v>
      </c>
      <c r="FU92" s="60">
        <v>3.5545023696682461</v>
      </c>
      <c r="FV92" s="61">
        <v>3</v>
      </c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  <c r="IW92" s="67"/>
      <c r="IX92" s="67"/>
      <c r="IY92" s="67"/>
      <c r="IZ92" s="67"/>
      <c r="JA92" s="67"/>
      <c r="JB92" s="67"/>
      <c r="JC92" s="67"/>
      <c r="JD92" s="67"/>
      <c r="JE92" s="67"/>
      <c r="JF92" s="67"/>
      <c r="JG92" s="67"/>
      <c r="JH92" s="67"/>
      <c r="JI92" s="67"/>
      <c r="JJ92" s="67"/>
      <c r="JK92" s="67"/>
      <c r="JL92" s="67"/>
      <c r="JM92" s="67"/>
      <c r="JN92" s="67"/>
      <c r="JO92" s="67"/>
      <c r="JP92" s="67"/>
      <c r="JQ92" s="67"/>
      <c r="JR92" s="67"/>
      <c r="JS92" s="67"/>
      <c r="JT92" s="67"/>
      <c r="JU92" s="67"/>
      <c r="JV92" s="67"/>
      <c r="JW92" s="67"/>
      <c r="JX92" s="67"/>
      <c r="JY92" s="67"/>
      <c r="JZ92" s="67"/>
      <c r="KA92" s="67"/>
      <c r="KB92" s="67"/>
      <c r="KC92" s="67"/>
      <c r="KD92" s="67"/>
      <c r="KE92" s="67"/>
      <c r="KF92" s="67"/>
      <c r="KG92" s="67"/>
      <c r="KH92" s="67"/>
      <c r="KI92" s="67"/>
      <c r="KJ92" s="67"/>
      <c r="KK92" s="67"/>
      <c r="KL92" s="67"/>
      <c r="KM92" s="67"/>
      <c r="KN92" s="67"/>
      <c r="KO92" s="67"/>
      <c r="KP92" s="67"/>
      <c r="KQ92" s="67"/>
      <c r="KR92" s="67"/>
      <c r="KS92" s="67"/>
      <c r="KT92" s="67"/>
      <c r="KU92" s="67"/>
      <c r="KV92" s="67"/>
      <c r="KW92" s="67"/>
      <c r="KX92" s="67"/>
      <c r="KY92" s="67"/>
      <c r="KZ92" s="67"/>
      <c r="LA92" s="67"/>
      <c r="LB92" s="67"/>
      <c r="LC92" s="67"/>
      <c r="LD92" s="67"/>
      <c r="LE92" s="67"/>
      <c r="LF92" s="67"/>
      <c r="LG92" s="67"/>
      <c r="LH92" s="67"/>
      <c r="LI92" s="67"/>
      <c r="LJ92" s="67"/>
      <c r="LK92" s="67"/>
      <c r="LL92" s="67"/>
      <c r="LM92" s="67"/>
      <c r="LN92" s="67"/>
      <c r="LO92" s="67"/>
      <c r="LP92" s="67"/>
      <c r="LQ92" s="67"/>
      <c r="LR92" s="67"/>
      <c r="LS92" s="67"/>
      <c r="LT92" s="67"/>
      <c r="LU92" s="67"/>
      <c r="LV92" s="67"/>
      <c r="LW92" s="67"/>
      <c r="LX92" s="67"/>
      <c r="LY92" s="67"/>
      <c r="LZ92" s="67"/>
      <c r="MA92" s="67"/>
      <c r="MB92" s="67"/>
      <c r="MC92" s="67"/>
      <c r="MD92" s="67"/>
      <c r="ME92" s="67"/>
      <c r="MF92" s="67"/>
      <c r="MG92" s="67"/>
      <c r="MH92" s="67"/>
      <c r="MI92" s="67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67"/>
      <c r="MU92" s="67"/>
      <c r="MV92" s="67"/>
      <c r="MW92" s="67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67"/>
      <c r="NI92" s="67"/>
      <c r="NJ92" s="67"/>
      <c r="NK92" s="67"/>
      <c r="NL92" s="67"/>
      <c r="NM92" s="67"/>
      <c r="NN92" s="67"/>
      <c r="NO92" s="67"/>
      <c r="NP92" s="67"/>
      <c r="NQ92" s="67"/>
      <c r="NR92" s="71"/>
      <c r="NS92" s="71"/>
      <c r="NT92" s="71"/>
      <c r="NU92" s="71"/>
      <c r="NV92" s="71"/>
      <c r="NW92" s="71"/>
      <c r="NX92" s="71"/>
      <c r="NY92" s="71"/>
      <c r="NZ92" s="71"/>
      <c r="OA92" s="71"/>
      <c r="OB92" s="71"/>
      <c r="OC92" s="71"/>
      <c r="OD92" s="71"/>
      <c r="OE92" s="71"/>
      <c r="OF92" s="71"/>
      <c r="OG92" s="71"/>
      <c r="OH92" s="71"/>
      <c r="OI92" s="71"/>
      <c r="OJ92" s="71"/>
      <c r="OK92" s="71"/>
      <c r="OL92" s="71"/>
      <c r="OM92" s="71"/>
      <c r="ON92" s="71"/>
      <c r="OO92" s="71"/>
      <c r="OP92" s="71"/>
      <c r="OQ92" s="71"/>
      <c r="OR92" s="4"/>
      <c r="OS92" s="4"/>
      <c r="OT92" s="4"/>
    </row>
    <row r="93" spans="1:410">
      <c r="A93" s="96" t="s">
        <v>1286</v>
      </c>
      <c r="B93" s="56" t="s">
        <v>1287</v>
      </c>
      <c r="C93" s="96" t="s">
        <v>427</v>
      </c>
      <c r="D93" s="74">
        <v>6</v>
      </c>
      <c r="E93" s="67">
        <v>2015</v>
      </c>
      <c r="F93" s="106">
        <v>70.915717857013846</v>
      </c>
      <c r="G93" s="141">
        <v>16064</v>
      </c>
      <c r="H93" s="67">
        <v>6031</v>
      </c>
      <c r="I93" s="67">
        <v>10033</v>
      </c>
      <c r="J93" s="106">
        <v>16.46</v>
      </c>
      <c r="K93" s="67">
        <v>2644</v>
      </c>
      <c r="L93" s="56">
        <v>62.08</v>
      </c>
      <c r="M93" s="78">
        <v>9973</v>
      </c>
      <c r="N93" s="67">
        <v>1497</v>
      </c>
      <c r="O93" s="67">
        <v>768</v>
      </c>
      <c r="P93" s="67">
        <v>729</v>
      </c>
      <c r="Q93" s="78">
        <v>1797</v>
      </c>
      <c r="R93" s="78">
        <v>874</v>
      </c>
      <c r="S93" s="78">
        <v>923</v>
      </c>
      <c r="T93" s="67">
        <v>1490</v>
      </c>
      <c r="U93" s="67">
        <v>773</v>
      </c>
      <c r="V93" s="67">
        <v>717</v>
      </c>
      <c r="W93" s="78">
        <v>1770</v>
      </c>
      <c r="X93" s="78">
        <v>850</v>
      </c>
      <c r="Y93" s="78">
        <v>920</v>
      </c>
      <c r="Z93" s="67">
        <v>1413</v>
      </c>
      <c r="AA93" s="67">
        <v>737</v>
      </c>
      <c r="AB93" s="67">
        <v>676</v>
      </c>
      <c r="AC93" s="78">
        <v>1067</v>
      </c>
      <c r="AD93" s="78">
        <v>765</v>
      </c>
      <c r="AE93" s="78">
        <v>842</v>
      </c>
      <c r="AF93" s="67">
        <v>1290</v>
      </c>
      <c r="AG93" s="67">
        <v>680</v>
      </c>
      <c r="AH93" s="67">
        <v>610</v>
      </c>
      <c r="AI93" s="78">
        <v>2314</v>
      </c>
      <c r="AJ93" s="78">
        <v>1088</v>
      </c>
      <c r="AK93" s="78">
        <v>1226</v>
      </c>
      <c r="AL93" s="67">
        <v>1334</v>
      </c>
      <c r="AM93" s="67">
        <v>706</v>
      </c>
      <c r="AN93" s="67">
        <v>628</v>
      </c>
      <c r="AO93" s="67">
        <v>1089</v>
      </c>
      <c r="AP93" s="67">
        <v>576</v>
      </c>
      <c r="AQ93" s="67">
        <v>513</v>
      </c>
      <c r="AR93" s="56" t="s">
        <v>428</v>
      </c>
      <c r="AS93" s="56"/>
      <c r="AT93" s="56" t="s">
        <v>428</v>
      </c>
      <c r="AU93" s="151">
        <v>235</v>
      </c>
      <c r="AV93" s="151">
        <v>0</v>
      </c>
      <c r="AW93" s="151">
        <v>107</v>
      </c>
      <c r="AX93" s="59">
        <v>0</v>
      </c>
      <c r="AY93" s="59">
        <v>0</v>
      </c>
      <c r="AZ93" s="60">
        <v>3.75234521575985</v>
      </c>
      <c r="BA93" s="61">
        <v>4</v>
      </c>
      <c r="BB93" s="62">
        <v>0</v>
      </c>
      <c r="BC93" s="63">
        <v>0</v>
      </c>
      <c r="BD93" s="68">
        <v>0</v>
      </c>
      <c r="BE93" s="69">
        <v>0</v>
      </c>
      <c r="BF93" s="60">
        <v>2.8901734104046244</v>
      </c>
      <c r="BG93" s="61">
        <v>5</v>
      </c>
      <c r="BH93" s="60">
        <v>5.2631578947368416</v>
      </c>
      <c r="BI93" s="61">
        <v>9</v>
      </c>
      <c r="BJ93" s="64">
        <v>0</v>
      </c>
      <c r="BK93" s="65">
        <v>0</v>
      </c>
      <c r="BL93" s="62">
        <v>66.800267201068806</v>
      </c>
      <c r="BM93" s="65">
        <v>1</v>
      </c>
      <c r="BN93" s="56">
        <v>0</v>
      </c>
      <c r="BO93" s="56">
        <v>0</v>
      </c>
      <c r="BP93" s="156">
        <v>0</v>
      </c>
      <c r="BQ93" s="56">
        <v>0</v>
      </c>
      <c r="BR93" s="56">
        <v>0</v>
      </c>
      <c r="BS93" s="56">
        <v>0</v>
      </c>
      <c r="BT93" s="56">
        <v>0</v>
      </c>
      <c r="BU93" s="56">
        <v>0</v>
      </c>
      <c r="BV93" s="62" t="s">
        <v>1288</v>
      </c>
      <c r="BW93" s="56" t="s">
        <v>1289</v>
      </c>
      <c r="BX93" s="62" t="s">
        <v>1290</v>
      </c>
      <c r="BY93" s="56" t="s">
        <v>1289</v>
      </c>
      <c r="BZ93" s="56" t="s">
        <v>1291</v>
      </c>
      <c r="CA93" s="56" t="s">
        <v>1292</v>
      </c>
      <c r="CB93" s="56" t="s">
        <v>1291</v>
      </c>
      <c r="CC93" s="152">
        <v>81.67</v>
      </c>
      <c r="CD93" s="152">
        <v>63</v>
      </c>
      <c r="CE93" s="147">
        <v>15.384615384615385</v>
      </c>
      <c r="CF93" s="146" t="s">
        <v>1293</v>
      </c>
      <c r="CG93" s="146" t="s">
        <v>1294</v>
      </c>
      <c r="CH93" s="56">
        <v>0</v>
      </c>
      <c r="CI93" s="56">
        <v>0</v>
      </c>
      <c r="CJ93" s="60">
        <v>0.67114093959731536</v>
      </c>
      <c r="CK93" s="61">
        <v>1</v>
      </c>
      <c r="CL93" s="56">
        <v>0</v>
      </c>
      <c r="CM93" s="56">
        <v>0</v>
      </c>
      <c r="CN93" s="149">
        <v>66.622251832111928</v>
      </c>
      <c r="CO93" s="156">
        <v>1</v>
      </c>
      <c r="CP93" s="56">
        <v>0</v>
      </c>
      <c r="CQ93" s="56">
        <v>0</v>
      </c>
      <c r="CR93" s="149">
        <v>112.99435028248588</v>
      </c>
      <c r="CS93" s="156">
        <v>2</v>
      </c>
      <c r="CT93" s="56">
        <v>0</v>
      </c>
      <c r="CU93" s="56">
        <v>0</v>
      </c>
      <c r="CV93" s="56">
        <v>56.49</v>
      </c>
      <c r="CW93" s="56">
        <v>1</v>
      </c>
      <c r="CX93" s="56">
        <v>0</v>
      </c>
      <c r="CY93" s="56">
        <v>0</v>
      </c>
      <c r="CZ93" s="149">
        <v>56.497175141242941</v>
      </c>
      <c r="DA93" s="156">
        <v>1</v>
      </c>
      <c r="DB93" s="60">
        <v>0</v>
      </c>
      <c r="DC93" s="61">
        <v>0</v>
      </c>
      <c r="DD93" s="152">
        <v>111.4</v>
      </c>
      <c r="DE93" s="152">
        <v>89.73</v>
      </c>
      <c r="DF93" s="147">
        <v>3.6222509702457955</v>
      </c>
      <c r="DG93" s="148">
        <v>5.4980595084087964</v>
      </c>
      <c r="DH93" s="56">
        <v>0</v>
      </c>
      <c r="DI93" s="56">
        <v>0</v>
      </c>
      <c r="DJ93" s="149">
        <v>112.99435028248588</v>
      </c>
      <c r="DK93" s="56">
        <v>2</v>
      </c>
      <c r="DL93" s="56">
        <v>0</v>
      </c>
      <c r="DM93" s="56">
        <v>0</v>
      </c>
      <c r="DN93" s="56">
        <v>0</v>
      </c>
      <c r="DO93" s="56">
        <v>0</v>
      </c>
      <c r="DP93" s="149">
        <v>0</v>
      </c>
      <c r="DQ93" s="156">
        <v>0</v>
      </c>
      <c r="DR93" s="149">
        <v>0</v>
      </c>
      <c r="DS93" s="156">
        <v>0</v>
      </c>
      <c r="DT93" s="56">
        <v>0</v>
      </c>
      <c r="DU93" s="156">
        <v>0</v>
      </c>
      <c r="DV93" s="156">
        <v>0</v>
      </c>
      <c r="DW93" s="156">
        <v>0</v>
      </c>
      <c r="DX93" s="156">
        <v>0</v>
      </c>
      <c r="DY93" s="56">
        <v>0</v>
      </c>
      <c r="DZ93" s="62">
        <v>1.4792899408284024</v>
      </c>
      <c r="EA93" s="63">
        <v>1</v>
      </c>
      <c r="EB93" s="62">
        <v>80.327868852459019</v>
      </c>
      <c r="EC93" s="63">
        <v>49</v>
      </c>
      <c r="ED93" s="60">
        <v>0</v>
      </c>
      <c r="EE93" s="61">
        <v>0</v>
      </c>
      <c r="EF93" s="154">
        <v>121.59</v>
      </c>
      <c r="EG93" s="154">
        <v>77.25</v>
      </c>
      <c r="EH93" s="107">
        <v>3.2512315270935961</v>
      </c>
      <c r="EI93" s="148">
        <v>6.0098522167487687</v>
      </c>
      <c r="EJ93" s="56" t="s">
        <v>1295</v>
      </c>
      <c r="EK93" s="56" t="s">
        <v>1296</v>
      </c>
      <c r="EL93" s="154">
        <v>93.29</v>
      </c>
      <c r="EM93" s="154">
        <v>45.78</v>
      </c>
      <c r="EN93" s="147">
        <v>0.28735632183908044</v>
      </c>
      <c r="EO93" s="148">
        <v>1.4367816091954022</v>
      </c>
      <c r="EP93" s="56">
        <v>0</v>
      </c>
      <c r="EQ93" s="56">
        <v>0</v>
      </c>
      <c r="ER93" s="149">
        <v>62.227753578095829</v>
      </c>
      <c r="ES93" s="156">
        <v>1</v>
      </c>
      <c r="ET93" s="132">
        <v>0</v>
      </c>
      <c r="EU93" s="132">
        <v>0</v>
      </c>
      <c r="EV93" s="56">
        <v>0</v>
      </c>
      <c r="EW93" s="56">
        <v>0</v>
      </c>
      <c r="EX93" s="56">
        <v>0</v>
      </c>
      <c r="EY93" s="62">
        <v>63.694267515923563</v>
      </c>
      <c r="EZ93" s="61">
        <v>40</v>
      </c>
      <c r="FA93" s="62">
        <v>77.972709551656919</v>
      </c>
      <c r="FB93" s="61">
        <v>40</v>
      </c>
      <c r="FC93" s="149">
        <v>0</v>
      </c>
      <c r="FD93" s="156">
        <v>0</v>
      </c>
      <c r="FE93" s="149">
        <v>0</v>
      </c>
      <c r="FF93" s="156">
        <v>0</v>
      </c>
      <c r="FG93" s="56">
        <v>0</v>
      </c>
      <c r="FH93" s="56">
        <v>0</v>
      </c>
      <c r="FI93" s="149">
        <v>0</v>
      </c>
      <c r="FJ93" s="156">
        <v>0</v>
      </c>
      <c r="FK93" s="149">
        <v>0</v>
      </c>
      <c r="FL93" s="156">
        <v>0</v>
      </c>
      <c r="FM93" s="56">
        <v>0</v>
      </c>
      <c r="FN93" s="56">
        <v>0</v>
      </c>
      <c r="FO93" s="150">
        <v>0</v>
      </c>
      <c r="FP93" s="56">
        <v>0</v>
      </c>
      <c r="FQ93" s="56">
        <v>0</v>
      </c>
      <c r="FR93" s="56">
        <v>0</v>
      </c>
      <c r="FS93" s="60">
        <v>1.7683465959328026</v>
      </c>
      <c r="FT93" s="61">
        <v>2</v>
      </c>
      <c r="FU93" s="60">
        <v>1.9860973187686195</v>
      </c>
      <c r="FV93" s="61">
        <v>2</v>
      </c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  <c r="IV93" s="67"/>
      <c r="IW93" s="67"/>
      <c r="IX93" s="67"/>
      <c r="IY93" s="67"/>
      <c r="IZ93" s="67"/>
      <c r="JA93" s="67"/>
      <c r="JB93" s="67"/>
      <c r="JC93" s="67"/>
      <c r="JD93" s="67"/>
      <c r="JE93" s="67"/>
      <c r="JF93" s="67"/>
      <c r="JG93" s="67"/>
      <c r="JH93" s="67"/>
      <c r="JI93" s="67"/>
      <c r="JJ93" s="67"/>
      <c r="JK93" s="67"/>
      <c r="JL93" s="67"/>
      <c r="JM93" s="67"/>
      <c r="JN93" s="67"/>
      <c r="JO93" s="67"/>
      <c r="JP93" s="67"/>
      <c r="JQ93" s="67"/>
      <c r="JR93" s="67"/>
      <c r="JS93" s="67"/>
      <c r="JT93" s="67"/>
      <c r="JU93" s="67"/>
      <c r="JV93" s="67"/>
      <c r="JW93" s="67"/>
      <c r="JX93" s="67"/>
      <c r="JY93" s="67"/>
      <c r="JZ93" s="67"/>
      <c r="KA93" s="67"/>
      <c r="KB93" s="67"/>
      <c r="KC93" s="67"/>
      <c r="KD93" s="67"/>
      <c r="KE93" s="67"/>
      <c r="KF93" s="67"/>
      <c r="KG93" s="67"/>
      <c r="KH93" s="67"/>
      <c r="KI93" s="67"/>
      <c r="KJ93" s="67"/>
      <c r="KK93" s="67"/>
      <c r="KL93" s="67"/>
      <c r="KM93" s="67"/>
      <c r="KN93" s="67"/>
      <c r="KO93" s="67"/>
      <c r="KP93" s="67"/>
      <c r="KQ93" s="67"/>
      <c r="KR93" s="67"/>
      <c r="KS93" s="67"/>
      <c r="KT93" s="67"/>
      <c r="KU93" s="67"/>
      <c r="KV93" s="67"/>
      <c r="KW93" s="67"/>
      <c r="KX93" s="67"/>
      <c r="KY93" s="67"/>
      <c r="KZ93" s="67"/>
      <c r="LA93" s="67"/>
      <c r="LB93" s="67"/>
      <c r="LC93" s="67"/>
      <c r="LD93" s="67"/>
      <c r="LE93" s="67"/>
      <c r="LF93" s="67"/>
      <c r="LG93" s="67"/>
      <c r="LH93" s="67"/>
      <c r="LI93" s="67"/>
      <c r="LJ93" s="67"/>
      <c r="LK93" s="67"/>
      <c r="LL93" s="67"/>
      <c r="LM93" s="67"/>
      <c r="LN93" s="67"/>
      <c r="LO93" s="67"/>
      <c r="LP93" s="67"/>
      <c r="LQ93" s="67"/>
      <c r="LR93" s="67"/>
      <c r="LS93" s="67"/>
      <c r="LT93" s="67"/>
      <c r="LU93" s="67"/>
      <c r="LV93" s="67"/>
      <c r="LW93" s="67"/>
      <c r="LX93" s="67"/>
      <c r="LY93" s="67"/>
      <c r="LZ93" s="67"/>
      <c r="MA93" s="67"/>
      <c r="MB93" s="67"/>
      <c r="MC93" s="67"/>
      <c r="MD93" s="67"/>
      <c r="ME93" s="67"/>
      <c r="MF93" s="67"/>
      <c r="MG93" s="67"/>
      <c r="MH93" s="67"/>
      <c r="MI93" s="67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67"/>
      <c r="MU93" s="67"/>
      <c r="MV93" s="67"/>
      <c r="MW93" s="67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67"/>
      <c r="NI93" s="67"/>
      <c r="NJ93" s="67"/>
      <c r="NK93" s="67"/>
      <c r="NL93" s="67"/>
      <c r="NM93" s="67"/>
      <c r="NN93" s="67"/>
      <c r="NO93" s="67"/>
      <c r="NP93" s="67"/>
      <c r="NQ93" s="67"/>
      <c r="NR93" s="71"/>
      <c r="NS93" s="71"/>
      <c r="NT93" s="71"/>
      <c r="NU93" s="71"/>
      <c r="NV93" s="71"/>
      <c r="NW93" s="71"/>
      <c r="NX93" s="71"/>
      <c r="NY93" s="71"/>
      <c r="NZ93" s="71"/>
      <c r="OA93" s="71"/>
      <c r="OB93" s="71"/>
      <c r="OC93" s="71"/>
      <c r="OD93" s="71"/>
      <c r="OE93" s="71"/>
      <c r="OF93" s="71"/>
      <c r="OG93" s="71"/>
      <c r="OH93" s="71"/>
      <c r="OI93" s="71"/>
      <c r="OJ93" s="71"/>
      <c r="OK93" s="71"/>
      <c r="OL93" s="71"/>
      <c r="OM93" s="71"/>
      <c r="ON93" s="71"/>
      <c r="OO93" s="71"/>
      <c r="OP93" s="71"/>
      <c r="OQ93" s="71"/>
      <c r="OR93" s="4"/>
      <c r="OS93" s="4"/>
      <c r="OT93" s="4"/>
    </row>
    <row r="94" spans="1:410">
      <c r="A94" s="96" t="s">
        <v>1297</v>
      </c>
      <c r="B94" s="56" t="s">
        <v>1298</v>
      </c>
      <c r="C94" s="96" t="s">
        <v>427</v>
      </c>
      <c r="D94" s="74">
        <v>6</v>
      </c>
      <c r="E94" s="67">
        <v>2015</v>
      </c>
      <c r="F94" s="106">
        <v>72.269308936955213</v>
      </c>
      <c r="G94" s="141">
        <v>5318</v>
      </c>
      <c r="H94" s="67">
        <v>2446</v>
      </c>
      <c r="I94" s="67">
        <v>2872</v>
      </c>
      <c r="J94" s="106">
        <v>9.5</v>
      </c>
      <c r="K94" s="67">
        <v>505</v>
      </c>
      <c r="L94" s="56">
        <v>93.56</v>
      </c>
      <c r="M94" s="78">
        <v>4974</v>
      </c>
      <c r="N94" s="67">
        <v>543</v>
      </c>
      <c r="O94" s="67">
        <v>279</v>
      </c>
      <c r="P94" s="67">
        <v>264</v>
      </c>
      <c r="Q94" s="78">
        <v>650</v>
      </c>
      <c r="R94" s="78">
        <v>315</v>
      </c>
      <c r="S94" s="78">
        <v>335</v>
      </c>
      <c r="T94" s="67">
        <v>508</v>
      </c>
      <c r="U94" s="67">
        <v>267</v>
      </c>
      <c r="V94" s="67">
        <v>241</v>
      </c>
      <c r="W94" s="78">
        <v>589</v>
      </c>
      <c r="X94" s="78">
        <v>279</v>
      </c>
      <c r="Y94" s="78">
        <v>310</v>
      </c>
      <c r="Z94" s="67">
        <v>457</v>
      </c>
      <c r="AA94" s="67">
        <v>242</v>
      </c>
      <c r="AB94" s="67">
        <v>215</v>
      </c>
      <c r="AC94" s="78">
        <v>538</v>
      </c>
      <c r="AD94" s="78">
        <v>255</v>
      </c>
      <c r="AE94" s="78">
        <v>283</v>
      </c>
      <c r="AF94" s="67">
        <v>456</v>
      </c>
      <c r="AG94" s="67">
        <v>237</v>
      </c>
      <c r="AH94" s="67">
        <v>219</v>
      </c>
      <c r="AI94" s="78">
        <v>850</v>
      </c>
      <c r="AJ94" s="78">
        <v>415</v>
      </c>
      <c r="AK94" s="78">
        <v>435</v>
      </c>
      <c r="AL94" s="67">
        <v>495</v>
      </c>
      <c r="AM94" s="67">
        <v>254</v>
      </c>
      <c r="AN94" s="67">
        <v>241</v>
      </c>
      <c r="AO94" s="67">
        <v>386</v>
      </c>
      <c r="AP94" s="67">
        <v>193</v>
      </c>
      <c r="AQ94" s="67">
        <v>193</v>
      </c>
      <c r="AR94" s="56" t="s">
        <v>428</v>
      </c>
      <c r="AS94" s="56"/>
      <c r="AT94" s="56" t="s">
        <v>428</v>
      </c>
      <c r="AU94" s="144">
        <v>190</v>
      </c>
      <c r="AV94" s="144">
        <v>1</v>
      </c>
      <c r="AW94" s="144">
        <v>76</v>
      </c>
      <c r="AX94" s="59">
        <v>0</v>
      </c>
      <c r="AY94" s="59">
        <v>0</v>
      </c>
      <c r="AZ94" s="60">
        <v>1.4275517487508922</v>
      </c>
      <c r="BA94" s="61">
        <v>2</v>
      </c>
      <c r="BB94" s="62">
        <v>0</v>
      </c>
      <c r="BC94" s="63">
        <v>0</v>
      </c>
      <c r="BD94" s="68">
        <v>0</v>
      </c>
      <c r="BE94" s="69">
        <v>0</v>
      </c>
      <c r="BF94" s="60">
        <v>2.5</v>
      </c>
      <c r="BG94" s="61">
        <v>5</v>
      </c>
      <c r="BH94" s="60">
        <v>4.4444444444444446</v>
      </c>
      <c r="BI94" s="61">
        <v>4</v>
      </c>
      <c r="BJ94" s="64">
        <v>0</v>
      </c>
      <c r="BK94" s="65">
        <v>0</v>
      </c>
      <c r="BL94" s="62">
        <v>0</v>
      </c>
      <c r="BM94" s="65">
        <v>0</v>
      </c>
      <c r="BN94" s="56">
        <v>0</v>
      </c>
      <c r="BO94" s="56">
        <v>0</v>
      </c>
      <c r="BP94" s="156">
        <v>0</v>
      </c>
      <c r="BQ94" s="56">
        <v>0</v>
      </c>
      <c r="BR94" s="56">
        <v>0</v>
      </c>
      <c r="BS94" s="56">
        <v>0</v>
      </c>
      <c r="BT94" s="56">
        <v>0</v>
      </c>
      <c r="BU94" s="56">
        <v>0</v>
      </c>
      <c r="BV94" s="62" t="s">
        <v>1299</v>
      </c>
      <c r="BW94" s="56" t="s">
        <v>1300</v>
      </c>
      <c r="BX94" s="62" t="s">
        <v>916</v>
      </c>
      <c r="BY94" s="56" t="s">
        <v>1300</v>
      </c>
      <c r="BZ94" s="56" t="s">
        <v>965</v>
      </c>
      <c r="CA94" s="56" t="s">
        <v>770</v>
      </c>
      <c r="CB94" s="56" t="s">
        <v>1301</v>
      </c>
      <c r="CC94" s="145">
        <v>86.92</v>
      </c>
      <c r="CD94" s="145">
        <v>63.54</v>
      </c>
      <c r="CE94" s="147">
        <v>23.076923076923077</v>
      </c>
      <c r="CF94" s="153" t="s">
        <v>1302</v>
      </c>
      <c r="CG94" s="153" t="s">
        <v>1303</v>
      </c>
      <c r="CH94" s="56">
        <v>0</v>
      </c>
      <c r="CI94" s="56">
        <v>0</v>
      </c>
      <c r="CJ94" s="60">
        <v>0</v>
      </c>
      <c r="CK94" s="61">
        <v>0</v>
      </c>
      <c r="CL94" s="56">
        <v>0</v>
      </c>
      <c r="CM94" s="56">
        <v>0</v>
      </c>
      <c r="CN94" s="149">
        <v>0</v>
      </c>
      <c r="CO94" s="156">
        <v>0</v>
      </c>
      <c r="CP94" s="56">
        <v>0</v>
      </c>
      <c r="CQ94" s="56">
        <v>0</v>
      </c>
      <c r="CR94" s="56">
        <v>0</v>
      </c>
      <c r="CS94" s="56">
        <v>0</v>
      </c>
      <c r="CT94" s="56">
        <v>0</v>
      </c>
      <c r="CU94" s="56">
        <v>0</v>
      </c>
      <c r="CV94" s="56">
        <v>0</v>
      </c>
      <c r="CW94" s="56">
        <v>0</v>
      </c>
      <c r="CX94" s="56">
        <v>0</v>
      </c>
      <c r="CY94" s="56">
        <v>0</v>
      </c>
      <c r="CZ94" s="56">
        <v>0</v>
      </c>
      <c r="DA94" s="56">
        <v>0</v>
      </c>
      <c r="DB94" s="60">
        <v>0.70472163495419315</v>
      </c>
      <c r="DC94" s="61">
        <v>1</v>
      </c>
      <c r="DD94" s="145">
        <v>149.09</v>
      </c>
      <c r="DE94" s="145">
        <v>105.62</v>
      </c>
      <c r="DF94" s="147">
        <v>4.658385093167702</v>
      </c>
      <c r="DG94" s="148">
        <v>8.695652173913043</v>
      </c>
      <c r="DH94" s="56">
        <v>0</v>
      </c>
      <c r="DI94" s="56">
        <v>0</v>
      </c>
      <c r="DJ94" s="149">
        <v>0</v>
      </c>
      <c r="DK94" s="158">
        <v>0</v>
      </c>
      <c r="DL94" s="56">
        <v>0</v>
      </c>
      <c r="DM94" s="56">
        <v>0</v>
      </c>
      <c r="DN94" s="56">
        <v>0</v>
      </c>
      <c r="DO94" s="56">
        <v>0</v>
      </c>
      <c r="DP94" s="149">
        <v>0</v>
      </c>
      <c r="DQ94" s="156">
        <v>0</v>
      </c>
      <c r="DR94" s="149">
        <v>0</v>
      </c>
      <c r="DS94" s="156">
        <v>0</v>
      </c>
      <c r="DT94" s="56">
        <v>0</v>
      </c>
      <c r="DU94" s="156">
        <v>0</v>
      </c>
      <c r="DV94" s="156">
        <v>0</v>
      </c>
      <c r="DW94" s="156">
        <v>0</v>
      </c>
      <c r="DX94" s="156">
        <v>0</v>
      </c>
      <c r="DY94" s="56">
        <v>0</v>
      </c>
      <c r="DZ94" s="62">
        <v>0</v>
      </c>
      <c r="EA94" s="63">
        <v>0</v>
      </c>
      <c r="EB94" s="62">
        <v>91.324200913242009</v>
      </c>
      <c r="EC94" s="63">
        <v>20</v>
      </c>
      <c r="ED94" s="60">
        <v>1.3262599469496021</v>
      </c>
      <c r="EE94" s="61">
        <v>2</v>
      </c>
      <c r="EF94" s="143">
        <v>111.35</v>
      </c>
      <c r="EG94" s="143">
        <v>70.349999999999994</v>
      </c>
      <c r="EH94" s="107">
        <v>3.7037037037037033</v>
      </c>
      <c r="EI94" s="148">
        <v>4.6296296296296298</v>
      </c>
      <c r="EJ94" s="56" t="s">
        <v>1304</v>
      </c>
      <c r="EK94" s="56" t="s">
        <v>488</v>
      </c>
      <c r="EL94" s="143">
        <v>116.76</v>
      </c>
      <c r="EM94" s="143">
        <v>44.68</v>
      </c>
      <c r="EN94" s="147">
        <v>2.1505376344086025</v>
      </c>
      <c r="EO94" s="148">
        <v>5.376344086021505</v>
      </c>
      <c r="EP94" s="56">
        <v>0</v>
      </c>
      <c r="EQ94" s="56">
        <v>0</v>
      </c>
      <c r="ER94" s="149">
        <v>0</v>
      </c>
      <c r="ES94" s="156">
        <v>0</v>
      </c>
      <c r="ET94" s="132">
        <v>0</v>
      </c>
      <c r="EU94" s="132">
        <v>0</v>
      </c>
      <c r="EV94" s="56">
        <v>0</v>
      </c>
      <c r="EW94" s="56">
        <v>0</v>
      </c>
      <c r="EX94" s="56">
        <v>0</v>
      </c>
      <c r="EY94" s="62">
        <v>116.18257261410788</v>
      </c>
      <c r="EZ94" s="61">
        <v>28</v>
      </c>
      <c r="FA94" s="62">
        <v>88.082901554404145</v>
      </c>
      <c r="FB94" s="61">
        <v>17</v>
      </c>
      <c r="FC94" s="149">
        <v>0</v>
      </c>
      <c r="FD94" s="156">
        <v>0</v>
      </c>
      <c r="FE94" s="149">
        <v>100.20040080160319</v>
      </c>
      <c r="FF94" s="156">
        <v>1</v>
      </c>
      <c r="FG94" s="56">
        <v>0</v>
      </c>
      <c r="FH94" s="56">
        <v>0</v>
      </c>
      <c r="FI94" s="149">
        <v>0</v>
      </c>
      <c r="FJ94" s="156">
        <v>0</v>
      </c>
      <c r="FK94" s="149">
        <v>100.20040080160319</v>
      </c>
      <c r="FL94" s="156">
        <v>1</v>
      </c>
      <c r="FM94" s="56">
        <v>0</v>
      </c>
      <c r="FN94" s="56">
        <v>0</v>
      </c>
      <c r="FO94" s="150">
        <v>200.40080160320639</v>
      </c>
      <c r="FP94" s="155">
        <v>2</v>
      </c>
      <c r="FQ94" s="56">
        <v>0</v>
      </c>
      <c r="FR94" s="56">
        <v>0</v>
      </c>
      <c r="FS94" s="60">
        <v>1.9059720457433291</v>
      </c>
      <c r="FT94" s="61">
        <v>3</v>
      </c>
      <c r="FU94" s="60">
        <v>2.8388928317955999</v>
      </c>
      <c r="FV94" s="61">
        <v>4</v>
      </c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  <c r="IW94" s="67"/>
      <c r="IX94" s="67"/>
      <c r="IY94" s="67"/>
      <c r="IZ94" s="67"/>
      <c r="JA94" s="67"/>
      <c r="JB94" s="67"/>
      <c r="JC94" s="67"/>
      <c r="JD94" s="67"/>
      <c r="JE94" s="67"/>
      <c r="JF94" s="67"/>
      <c r="JG94" s="67"/>
      <c r="JH94" s="67"/>
      <c r="JI94" s="67"/>
      <c r="JJ94" s="67"/>
      <c r="JK94" s="67"/>
      <c r="JL94" s="67"/>
      <c r="JM94" s="67"/>
      <c r="JN94" s="67"/>
      <c r="JO94" s="67"/>
      <c r="JP94" s="67"/>
      <c r="JQ94" s="67"/>
      <c r="JR94" s="67"/>
      <c r="JS94" s="67"/>
      <c r="JT94" s="67"/>
      <c r="JU94" s="67"/>
      <c r="JV94" s="67"/>
      <c r="JW94" s="67"/>
      <c r="JX94" s="67"/>
      <c r="JY94" s="67"/>
      <c r="JZ94" s="67"/>
      <c r="KA94" s="67"/>
      <c r="KB94" s="67"/>
      <c r="KC94" s="67"/>
      <c r="KD94" s="67"/>
      <c r="KE94" s="67"/>
      <c r="KF94" s="67"/>
      <c r="KG94" s="67"/>
      <c r="KH94" s="67"/>
      <c r="KI94" s="67"/>
      <c r="KJ94" s="67"/>
      <c r="KK94" s="67"/>
      <c r="KL94" s="67"/>
      <c r="KM94" s="67"/>
      <c r="KN94" s="67"/>
      <c r="KO94" s="67"/>
      <c r="KP94" s="67"/>
      <c r="KQ94" s="67"/>
      <c r="KR94" s="67"/>
      <c r="KS94" s="67"/>
      <c r="KT94" s="67"/>
      <c r="KU94" s="67"/>
      <c r="KV94" s="67"/>
      <c r="KW94" s="67"/>
      <c r="KX94" s="67"/>
      <c r="KY94" s="67"/>
      <c r="KZ94" s="67"/>
      <c r="LA94" s="67"/>
      <c r="LB94" s="67"/>
      <c r="LC94" s="67"/>
      <c r="LD94" s="67"/>
      <c r="LE94" s="67"/>
      <c r="LF94" s="67"/>
      <c r="LG94" s="67"/>
      <c r="LH94" s="67"/>
      <c r="LI94" s="67"/>
      <c r="LJ94" s="67"/>
      <c r="LK94" s="67"/>
      <c r="LL94" s="67"/>
      <c r="LM94" s="67"/>
      <c r="LN94" s="67"/>
      <c r="LO94" s="67"/>
      <c r="LP94" s="67"/>
      <c r="LQ94" s="67"/>
      <c r="LR94" s="67"/>
      <c r="LS94" s="67"/>
      <c r="LT94" s="67"/>
      <c r="LU94" s="67"/>
      <c r="LV94" s="67"/>
      <c r="LW94" s="67"/>
      <c r="LX94" s="67"/>
      <c r="LY94" s="67"/>
      <c r="LZ94" s="67"/>
      <c r="MA94" s="67"/>
      <c r="MB94" s="67"/>
      <c r="MC94" s="67"/>
      <c r="MD94" s="67"/>
      <c r="ME94" s="67"/>
      <c r="MF94" s="67"/>
      <c r="MG94" s="67"/>
      <c r="MH94" s="67"/>
      <c r="MI94" s="67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67"/>
      <c r="MU94" s="67"/>
      <c r="MV94" s="67"/>
      <c r="MW94" s="67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67"/>
      <c r="NI94" s="67"/>
      <c r="NJ94" s="67"/>
      <c r="NK94" s="67"/>
      <c r="NL94" s="67"/>
      <c r="NM94" s="67"/>
      <c r="NN94" s="67"/>
      <c r="NO94" s="67"/>
      <c r="NP94" s="67"/>
      <c r="NQ94" s="67"/>
      <c r="NR94" s="71"/>
      <c r="NS94" s="71"/>
      <c r="NT94" s="71"/>
      <c r="NU94" s="71"/>
      <c r="NV94" s="71"/>
      <c r="NW94" s="71"/>
      <c r="NX94" s="71"/>
      <c r="NY94" s="71"/>
      <c r="NZ94" s="71"/>
      <c r="OA94" s="71"/>
      <c r="OB94" s="71"/>
      <c r="OC94" s="71"/>
      <c r="OD94" s="71"/>
      <c r="OE94" s="71"/>
      <c r="OF94" s="71"/>
      <c r="OG94" s="71"/>
      <c r="OH94" s="71"/>
      <c r="OI94" s="71"/>
      <c r="OJ94" s="71"/>
      <c r="OK94" s="71"/>
      <c r="OL94" s="71"/>
      <c r="OM94" s="71"/>
      <c r="ON94" s="71"/>
      <c r="OO94" s="71"/>
      <c r="OP94" s="71"/>
      <c r="OQ94" s="71"/>
      <c r="OR94" s="4"/>
      <c r="OS94" s="4"/>
      <c r="OT94" s="4"/>
    </row>
    <row r="95" spans="1:410">
      <c r="A95" s="96" t="s">
        <v>1305</v>
      </c>
      <c r="B95" s="56" t="s">
        <v>1306</v>
      </c>
      <c r="C95" s="96" t="s">
        <v>441</v>
      </c>
      <c r="D95" s="74">
        <v>6</v>
      </c>
      <c r="E95" s="67">
        <v>2015</v>
      </c>
      <c r="F95" s="106">
        <v>76.801914517750163</v>
      </c>
      <c r="G95" s="141">
        <v>12635</v>
      </c>
      <c r="H95" s="67">
        <v>4083</v>
      </c>
      <c r="I95" s="67">
        <v>8552</v>
      </c>
      <c r="J95" s="106">
        <v>35.47</v>
      </c>
      <c r="K95" s="67">
        <v>4482</v>
      </c>
      <c r="L95" s="56">
        <v>50.53</v>
      </c>
      <c r="M95" s="78">
        <v>6384</v>
      </c>
      <c r="N95" s="67">
        <v>1200</v>
      </c>
      <c r="O95" s="67">
        <v>610</v>
      </c>
      <c r="P95" s="67">
        <v>590</v>
      </c>
      <c r="Q95" s="78">
        <v>1436</v>
      </c>
      <c r="R95" s="78">
        <v>705</v>
      </c>
      <c r="S95" s="78">
        <v>731</v>
      </c>
      <c r="T95" s="67">
        <v>1169</v>
      </c>
      <c r="U95" s="67">
        <v>600</v>
      </c>
      <c r="V95" s="67">
        <v>569</v>
      </c>
      <c r="W95" s="78">
        <v>1395</v>
      </c>
      <c r="X95" s="78">
        <v>679</v>
      </c>
      <c r="Y95" s="78">
        <v>716</v>
      </c>
      <c r="Z95" s="67">
        <v>1156</v>
      </c>
      <c r="AA95" s="67">
        <v>594</v>
      </c>
      <c r="AB95" s="67">
        <v>562</v>
      </c>
      <c r="AC95" s="78">
        <v>1390</v>
      </c>
      <c r="AD95" s="78">
        <v>676</v>
      </c>
      <c r="AE95" s="78">
        <v>714</v>
      </c>
      <c r="AF95" s="67">
        <v>1166</v>
      </c>
      <c r="AG95" s="67">
        <v>600</v>
      </c>
      <c r="AH95" s="67">
        <v>566</v>
      </c>
      <c r="AI95" s="78">
        <v>2089</v>
      </c>
      <c r="AJ95" s="78">
        <v>1001</v>
      </c>
      <c r="AK95" s="78">
        <v>1088</v>
      </c>
      <c r="AL95" s="67">
        <v>1180</v>
      </c>
      <c r="AM95" s="67">
        <v>617</v>
      </c>
      <c r="AN95" s="67">
        <v>563</v>
      </c>
      <c r="AO95" s="67">
        <v>1051</v>
      </c>
      <c r="AP95" s="67">
        <v>544</v>
      </c>
      <c r="AQ95" s="67">
        <v>507</v>
      </c>
      <c r="AR95" s="56" t="s">
        <v>428</v>
      </c>
      <c r="AS95" s="56"/>
      <c r="AT95" s="56" t="s">
        <v>428</v>
      </c>
      <c r="AU95" s="151">
        <v>471</v>
      </c>
      <c r="AV95" s="151">
        <v>0</v>
      </c>
      <c r="AW95" s="151">
        <v>72</v>
      </c>
      <c r="AX95" s="59">
        <v>16.100000000000001</v>
      </c>
      <c r="AY95" s="59">
        <v>2</v>
      </c>
      <c r="AZ95" s="60">
        <v>0.97370983446932813</v>
      </c>
      <c r="BA95" s="61">
        <v>3</v>
      </c>
      <c r="BB95" s="62">
        <v>0</v>
      </c>
      <c r="BC95" s="63">
        <v>0</v>
      </c>
      <c r="BD95" s="68">
        <v>0</v>
      </c>
      <c r="BE95" s="69">
        <v>0</v>
      </c>
      <c r="BF95" s="60">
        <v>5.806451612903226</v>
      </c>
      <c r="BG95" s="61">
        <v>18</v>
      </c>
      <c r="BH95" s="60">
        <v>10.483870967741936</v>
      </c>
      <c r="BI95" s="61">
        <v>13</v>
      </c>
      <c r="BJ95" s="64">
        <v>0</v>
      </c>
      <c r="BK95" s="65">
        <v>0</v>
      </c>
      <c r="BL95" s="62">
        <v>0</v>
      </c>
      <c r="BM95" s="65">
        <v>0</v>
      </c>
      <c r="BN95" s="56">
        <v>0</v>
      </c>
      <c r="BO95" s="56">
        <v>0</v>
      </c>
      <c r="BP95" s="156">
        <v>0</v>
      </c>
      <c r="BQ95" s="56">
        <v>0</v>
      </c>
      <c r="BR95" s="56">
        <v>0</v>
      </c>
      <c r="BS95" s="56">
        <v>0</v>
      </c>
      <c r="BT95" s="56">
        <v>0</v>
      </c>
      <c r="BU95" s="56">
        <v>0</v>
      </c>
      <c r="BV95" s="56" t="s">
        <v>1307</v>
      </c>
      <c r="BW95" s="56" t="s">
        <v>1308</v>
      </c>
      <c r="BX95" s="62" t="s">
        <v>975</v>
      </c>
      <c r="BY95" s="56" t="s">
        <v>1308</v>
      </c>
      <c r="BZ95" s="56" t="s">
        <v>1309</v>
      </c>
      <c r="CA95" s="56" t="s">
        <v>1310</v>
      </c>
      <c r="CB95" s="56" t="s">
        <v>1309</v>
      </c>
      <c r="CC95" s="152">
        <v>66.95</v>
      </c>
      <c r="CD95" s="152">
        <v>43.64</v>
      </c>
      <c r="CE95" s="147">
        <v>8</v>
      </c>
      <c r="CF95" s="146" t="s">
        <v>1311</v>
      </c>
      <c r="CG95" s="146" t="s">
        <v>1272</v>
      </c>
      <c r="CH95" s="149">
        <v>83.822296730930432</v>
      </c>
      <c r="CI95" s="56">
        <v>1</v>
      </c>
      <c r="CJ95" s="60">
        <v>0.85543199315654406</v>
      </c>
      <c r="CK95" s="61">
        <v>1</v>
      </c>
      <c r="CL95" s="150">
        <v>83.822296730930432</v>
      </c>
      <c r="CM95" s="56">
        <v>1</v>
      </c>
      <c r="CN95" s="149">
        <v>167.64459346186086</v>
      </c>
      <c r="CO95" s="156">
        <v>2</v>
      </c>
      <c r="CP95" s="56">
        <v>0</v>
      </c>
      <c r="CQ95" s="56">
        <v>0</v>
      </c>
      <c r="CR95" s="149">
        <v>71.68458781362007</v>
      </c>
      <c r="CS95" s="156">
        <v>1</v>
      </c>
      <c r="CT95" s="149">
        <v>71.68458781362007</v>
      </c>
      <c r="CU95" s="156">
        <v>1</v>
      </c>
      <c r="CV95" s="56">
        <v>0</v>
      </c>
      <c r="CW95" s="56">
        <v>0</v>
      </c>
      <c r="CX95" s="56">
        <v>0</v>
      </c>
      <c r="CY95" s="56">
        <v>0</v>
      </c>
      <c r="CZ95" s="56">
        <v>0</v>
      </c>
      <c r="DA95" s="56">
        <v>0</v>
      </c>
      <c r="DB95" s="60">
        <v>0.31416902293433868</v>
      </c>
      <c r="DC95" s="61">
        <v>1</v>
      </c>
      <c r="DD95" s="152">
        <v>102.31</v>
      </c>
      <c r="DE95" s="152">
        <v>84.45</v>
      </c>
      <c r="DF95" s="147">
        <v>2.6532479414455628</v>
      </c>
      <c r="DG95" s="148">
        <v>7.3193046660567251</v>
      </c>
      <c r="DH95" s="149">
        <v>71.68458781362007</v>
      </c>
      <c r="DI95" s="56">
        <v>1</v>
      </c>
      <c r="DJ95" s="149">
        <v>143.36917562724014</v>
      </c>
      <c r="DK95" s="56">
        <v>2</v>
      </c>
      <c r="DL95" s="56">
        <v>0</v>
      </c>
      <c r="DM95" s="56">
        <v>0</v>
      </c>
      <c r="DN95" s="150">
        <v>71.942446043165475</v>
      </c>
      <c r="DO95" s="56">
        <v>1</v>
      </c>
      <c r="DP95" s="149">
        <v>71.942446043165475</v>
      </c>
      <c r="DQ95" s="156">
        <v>1</v>
      </c>
      <c r="DR95" s="149">
        <v>71.942446043165475</v>
      </c>
      <c r="DS95" s="156">
        <v>1</v>
      </c>
      <c r="DT95" s="56">
        <v>0</v>
      </c>
      <c r="DU95" s="156">
        <v>0</v>
      </c>
      <c r="DV95" s="156">
        <v>0</v>
      </c>
      <c r="DW95" s="156">
        <v>0</v>
      </c>
      <c r="DX95" s="156">
        <v>0</v>
      </c>
      <c r="DY95" s="56">
        <v>0</v>
      </c>
      <c r="DZ95" s="62">
        <v>0</v>
      </c>
      <c r="EA95" s="63">
        <v>0</v>
      </c>
      <c r="EB95" s="62">
        <v>51.236749116607776</v>
      </c>
      <c r="EC95" s="63">
        <v>29</v>
      </c>
      <c r="ED95" s="60">
        <v>0.92109303039607004</v>
      </c>
      <c r="EE95" s="61">
        <v>3</v>
      </c>
      <c r="EF95" s="154">
        <v>125.62</v>
      </c>
      <c r="EG95" s="154">
        <v>87.34</v>
      </c>
      <c r="EH95" s="107">
        <v>2.604166666666667</v>
      </c>
      <c r="EI95" s="148">
        <v>12.395833333333334</v>
      </c>
      <c r="EJ95" s="56" t="s">
        <v>1312</v>
      </c>
      <c r="EK95" s="56" t="s">
        <v>1313</v>
      </c>
      <c r="EL95" s="154">
        <v>96.54</v>
      </c>
      <c r="EM95" s="154">
        <v>48.49</v>
      </c>
      <c r="EN95" s="147">
        <v>1.749271137026239</v>
      </c>
      <c r="EO95" s="148">
        <v>3.2069970845481048</v>
      </c>
      <c r="EP95" s="150">
        <v>71.942446043165475</v>
      </c>
      <c r="EQ95" s="155">
        <v>1</v>
      </c>
      <c r="ER95" s="149">
        <v>71.942446043165475</v>
      </c>
      <c r="ES95" s="156">
        <v>1</v>
      </c>
      <c r="ET95" s="103">
        <v>71.942446043165475</v>
      </c>
      <c r="EU95" s="132">
        <v>1</v>
      </c>
      <c r="EV95" s="150">
        <v>71.942446043165475</v>
      </c>
      <c r="EW95" s="56">
        <v>1</v>
      </c>
      <c r="EX95" s="56">
        <v>0</v>
      </c>
      <c r="EY95" s="62">
        <v>55.062166962699827</v>
      </c>
      <c r="EZ95" s="61">
        <v>31</v>
      </c>
      <c r="FA95" s="62">
        <v>57.199211045364891</v>
      </c>
      <c r="FB95" s="61">
        <v>29</v>
      </c>
      <c r="FC95" s="149">
        <v>119.90407673860911</v>
      </c>
      <c r="FD95" s="156">
        <v>3</v>
      </c>
      <c r="FE95" s="149">
        <v>100.20040080160319</v>
      </c>
      <c r="FF95" s="156">
        <v>2</v>
      </c>
      <c r="FG95" s="56">
        <v>0</v>
      </c>
      <c r="FH95" s="56">
        <v>0</v>
      </c>
      <c r="FI95" s="149">
        <v>0</v>
      </c>
      <c r="FJ95" s="156">
        <v>0</v>
      </c>
      <c r="FK95" s="149">
        <v>199.84012789768187</v>
      </c>
      <c r="FL95" s="156">
        <v>5</v>
      </c>
      <c r="FM95" s="149">
        <v>119.90407673860911</v>
      </c>
      <c r="FN95" s="156">
        <v>3</v>
      </c>
      <c r="FO95" s="150">
        <v>439.64828137490008</v>
      </c>
      <c r="FP95" s="155">
        <v>11</v>
      </c>
      <c r="FQ95" s="150">
        <v>119.90407673860911</v>
      </c>
      <c r="FR95" s="56">
        <v>3</v>
      </c>
      <c r="FS95" s="60">
        <v>1.372495196266813</v>
      </c>
      <c r="FT95" s="61">
        <v>5</v>
      </c>
      <c r="FU95" s="60">
        <v>0.96432015429122475</v>
      </c>
      <c r="FV95" s="61">
        <v>3</v>
      </c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  <c r="IW95" s="67"/>
      <c r="IX95" s="67"/>
      <c r="IY95" s="67"/>
      <c r="IZ95" s="67"/>
      <c r="JA95" s="67"/>
      <c r="JB95" s="67"/>
      <c r="JC95" s="67"/>
      <c r="JD95" s="67"/>
      <c r="JE95" s="67"/>
      <c r="JF95" s="67"/>
      <c r="JG95" s="67"/>
      <c r="JH95" s="67"/>
      <c r="JI95" s="67"/>
      <c r="JJ95" s="67"/>
      <c r="JK95" s="67"/>
      <c r="JL95" s="67"/>
      <c r="JM95" s="67"/>
      <c r="JN95" s="67"/>
      <c r="JO95" s="67"/>
      <c r="JP95" s="67"/>
      <c r="JQ95" s="67"/>
      <c r="JR95" s="67"/>
      <c r="JS95" s="67"/>
      <c r="JT95" s="67"/>
      <c r="JU95" s="67"/>
      <c r="JV95" s="67"/>
      <c r="JW95" s="67"/>
      <c r="JX95" s="67"/>
      <c r="JY95" s="67"/>
      <c r="JZ95" s="67"/>
      <c r="KA95" s="67"/>
      <c r="KB95" s="67"/>
      <c r="KC95" s="67"/>
      <c r="KD95" s="67"/>
      <c r="KE95" s="67"/>
      <c r="KF95" s="67"/>
      <c r="KG95" s="67"/>
      <c r="KH95" s="67"/>
      <c r="KI95" s="67"/>
      <c r="KJ95" s="67"/>
      <c r="KK95" s="67"/>
      <c r="KL95" s="67"/>
      <c r="KM95" s="67"/>
      <c r="KN95" s="67"/>
      <c r="KO95" s="67"/>
      <c r="KP95" s="67"/>
      <c r="KQ95" s="67"/>
      <c r="KR95" s="67"/>
      <c r="KS95" s="67"/>
      <c r="KT95" s="67"/>
      <c r="KU95" s="67"/>
      <c r="KV95" s="67"/>
      <c r="KW95" s="67"/>
      <c r="KX95" s="67"/>
      <c r="KY95" s="67"/>
      <c r="KZ95" s="67"/>
      <c r="LA95" s="67"/>
      <c r="LB95" s="67"/>
      <c r="LC95" s="67"/>
      <c r="LD95" s="67"/>
      <c r="LE95" s="67"/>
      <c r="LF95" s="67"/>
      <c r="LG95" s="67"/>
      <c r="LH95" s="67"/>
      <c r="LI95" s="67"/>
      <c r="LJ95" s="67"/>
      <c r="LK95" s="67"/>
      <c r="LL95" s="67"/>
      <c r="LM95" s="67"/>
      <c r="LN95" s="67"/>
      <c r="LO95" s="67"/>
      <c r="LP95" s="67"/>
      <c r="LQ95" s="67"/>
      <c r="LR95" s="67"/>
      <c r="LS95" s="67"/>
      <c r="LT95" s="67"/>
      <c r="LU95" s="67"/>
      <c r="LV95" s="67"/>
      <c r="LW95" s="67"/>
      <c r="LX95" s="67"/>
      <c r="LY95" s="67"/>
      <c r="LZ95" s="67"/>
      <c r="MA95" s="67"/>
      <c r="MB95" s="67"/>
      <c r="MC95" s="67"/>
      <c r="MD95" s="67"/>
      <c r="ME95" s="67"/>
      <c r="MF95" s="67"/>
      <c r="MG95" s="67"/>
      <c r="MH95" s="67"/>
      <c r="MI95" s="67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67"/>
      <c r="MU95" s="67"/>
      <c r="MV95" s="67"/>
      <c r="MW95" s="67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67"/>
      <c r="NI95" s="67"/>
      <c r="NJ95" s="67"/>
      <c r="NK95" s="67"/>
      <c r="NL95" s="67"/>
      <c r="NM95" s="67"/>
      <c r="NN95" s="67"/>
      <c r="NO95" s="67"/>
      <c r="NP95" s="67"/>
      <c r="NQ95" s="67"/>
      <c r="NR95" s="71"/>
      <c r="NS95" s="71"/>
      <c r="NT95" s="71"/>
      <c r="NU95" s="71"/>
      <c r="NV95" s="71"/>
      <c r="NW95" s="71"/>
      <c r="NX95" s="71"/>
      <c r="NY95" s="71"/>
      <c r="NZ95" s="71"/>
      <c r="OA95" s="71"/>
      <c r="OB95" s="71"/>
      <c r="OC95" s="71"/>
      <c r="OD95" s="71"/>
      <c r="OE95" s="71"/>
      <c r="OF95" s="71"/>
      <c r="OG95" s="71"/>
      <c r="OH95" s="71"/>
      <c r="OI95" s="71"/>
      <c r="OJ95" s="71"/>
      <c r="OK95" s="71"/>
      <c r="OL95" s="71"/>
      <c r="OM95" s="71"/>
      <c r="ON95" s="71"/>
      <c r="OO95" s="71"/>
      <c r="OP95" s="71"/>
      <c r="OQ95" s="71"/>
      <c r="OR95" s="4"/>
      <c r="OS95" s="4"/>
      <c r="OT95" s="4"/>
    </row>
    <row r="96" spans="1:410">
      <c r="A96" s="96" t="s">
        <v>1314</v>
      </c>
      <c r="B96" s="56" t="s">
        <v>1315</v>
      </c>
      <c r="C96" s="96" t="s">
        <v>514</v>
      </c>
      <c r="D96" s="74">
        <v>6</v>
      </c>
      <c r="E96" s="67">
        <v>2015</v>
      </c>
      <c r="F96" s="106">
        <v>69.622928106522266</v>
      </c>
      <c r="G96" s="141">
        <v>3336</v>
      </c>
      <c r="H96" s="67">
        <v>2195</v>
      </c>
      <c r="I96" s="67">
        <v>1141</v>
      </c>
      <c r="J96" s="106">
        <v>27.85</v>
      </c>
      <c r="K96" s="67">
        <v>929</v>
      </c>
      <c r="L96" s="56">
        <v>60.07</v>
      </c>
      <c r="M96" s="78">
        <v>2004</v>
      </c>
      <c r="N96" s="67">
        <v>393</v>
      </c>
      <c r="O96" s="67">
        <v>200</v>
      </c>
      <c r="P96" s="67">
        <v>193</v>
      </c>
      <c r="Q96" s="78">
        <v>472</v>
      </c>
      <c r="R96" s="78">
        <v>232</v>
      </c>
      <c r="S96" s="78">
        <v>240</v>
      </c>
      <c r="T96" s="67">
        <v>392</v>
      </c>
      <c r="U96" s="67">
        <v>200</v>
      </c>
      <c r="V96" s="67">
        <v>192</v>
      </c>
      <c r="W96" s="78">
        <v>467</v>
      </c>
      <c r="X96" s="78">
        <v>229</v>
      </c>
      <c r="Y96" s="78">
        <v>238</v>
      </c>
      <c r="Z96" s="67">
        <v>374</v>
      </c>
      <c r="AA96" s="67">
        <v>190</v>
      </c>
      <c r="AB96" s="67">
        <v>184</v>
      </c>
      <c r="AC96" s="78">
        <v>427</v>
      </c>
      <c r="AD96" s="78">
        <v>209</v>
      </c>
      <c r="AE96" s="78">
        <v>218</v>
      </c>
      <c r="AF96" s="67">
        <v>335</v>
      </c>
      <c r="AG96" s="67">
        <v>171</v>
      </c>
      <c r="AH96" s="67">
        <v>164</v>
      </c>
      <c r="AI96" s="78">
        <v>528</v>
      </c>
      <c r="AJ96" s="78">
        <v>261</v>
      </c>
      <c r="AK96" s="78">
        <v>267</v>
      </c>
      <c r="AL96" s="67">
        <v>293</v>
      </c>
      <c r="AM96" s="67">
        <v>148</v>
      </c>
      <c r="AN96" s="67">
        <v>145</v>
      </c>
      <c r="AO96" s="67">
        <v>257</v>
      </c>
      <c r="AP96" s="67">
        <v>131</v>
      </c>
      <c r="AQ96" s="67">
        <v>126</v>
      </c>
      <c r="AR96" s="56" t="s">
        <v>428</v>
      </c>
      <c r="AS96" s="56"/>
      <c r="AT96" s="56" t="s">
        <v>428</v>
      </c>
      <c r="AU96" s="144">
        <v>110</v>
      </c>
      <c r="AV96" s="144">
        <v>0</v>
      </c>
      <c r="AW96" s="144">
        <v>30</v>
      </c>
      <c r="AX96" s="59">
        <v>0</v>
      </c>
      <c r="AY96" s="59">
        <v>0</v>
      </c>
      <c r="AZ96" s="60">
        <v>0.7155635062611807</v>
      </c>
      <c r="BA96" s="61">
        <v>2</v>
      </c>
      <c r="BB96" s="62">
        <v>0</v>
      </c>
      <c r="BC96" s="63">
        <v>0</v>
      </c>
      <c r="BD96" s="68">
        <v>0</v>
      </c>
      <c r="BE96" s="69">
        <v>0</v>
      </c>
      <c r="BF96" s="77">
        <v>6.7615658362989333</v>
      </c>
      <c r="BG96" s="61">
        <v>19</v>
      </c>
      <c r="BH96" s="60">
        <v>9.7560975609756095</v>
      </c>
      <c r="BI96" s="61">
        <v>4</v>
      </c>
      <c r="BJ96" s="64">
        <v>0</v>
      </c>
      <c r="BK96" s="65">
        <v>0</v>
      </c>
      <c r="BL96" s="62">
        <v>0</v>
      </c>
      <c r="BM96" s="65">
        <v>0</v>
      </c>
      <c r="BN96" s="56">
        <v>0</v>
      </c>
      <c r="BO96" s="56">
        <v>0</v>
      </c>
      <c r="BP96" s="156">
        <v>0</v>
      </c>
      <c r="BQ96" s="56">
        <v>0</v>
      </c>
      <c r="BR96" s="56">
        <v>0</v>
      </c>
      <c r="BS96" s="56">
        <v>0</v>
      </c>
      <c r="BT96" s="56">
        <v>0</v>
      </c>
      <c r="BU96" s="56">
        <v>0</v>
      </c>
      <c r="BV96" s="62" t="s">
        <v>587</v>
      </c>
      <c r="BW96" s="56" t="s">
        <v>1090</v>
      </c>
      <c r="BX96" s="62" t="s">
        <v>762</v>
      </c>
      <c r="BY96" s="56" t="s">
        <v>1090</v>
      </c>
      <c r="BZ96" s="56" t="s">
        <v>982</v>
      </c>
      <c r="CA96" s="56" t="s">
        <v>433</v>
      </c>
      <c r="CB96" s="56" t="s">
        <v>982</v>
      </c>
      <c r="CC96" s="145">
        <v>64.56</v>
      </c>
      <c r="CD96" s="145">
        <v>50.63</v>
      </c>
      <c r="CE96" s="147">
        <v>0</v>
      </c>
      <c r="CF96" s="153" t="s">
        <v>1282</v>
      </c>
      <c r="CG96" s="153" t="s">
        <v>1316</v>
      </c>
      <c r="CH96" s="56">
        <v>0</v>
      </c>
      <c r="CI96" s="56">
        <v>0</v>
      </c>
      <c r="CJ96" s="60">
        <v>0</v>
      </c>
      <c r="CK96" s="61">
        <v>0</v>
      </c>
      <c r="CL96" s="56">
        <v>0</v>
      </c>
      <c r="CM96" s="56">
        <v>0</v>
      </c>
      <c r="CN96" s="149">
        <v>0</v>
      </c>
      <c r="CO96" s="156">
        <v>0</v>
      </c>
      <c r="CP96" s="56">
        <v>0</v>
      </c>
      <c r="CQ96" s="56">
        <v>0</v>
      </c>
      <c r="CR96" s="56">
        <v>0</v>
      </c>
      <c r="CS96" s="56">
        <v>0</v>
      </c>
      <c r="CT96" s="56">
        <v>0</v>
      </c>
      <c r="CU96" s="56">
        <v>0</v>
      </c>
      <c r="CV96" s="56">
        <v>0</v>
      </c>
      <c r="CW96" s="56">
        <v>0</v>
      </c>
      <c r="CX96" s="56">
        <v>0</v>
      </c>
      <c r="CY96" s="56">
        <v>0</v>
      </c>
      <c r="CZ96" s="56">
        <v>0</v>
      </c>
      <c r="DA96" s="56">
        <v>0</v>
      </c>
      <c r="DB96" s="60">
        <v>0.3669724770642202</v>
      </c>
      <c r="DC96" s="61">
        <v>1</v>
      </c>
      <c r="DD96" s="145">
        <v>93.6</v>
      </c>
      <c r="DE96" s="145">
        <v>75.7</v>
      </c>
      <c r="DF96" s="147">
        <v>2.1276595744680851</v>
      </c>
      <c r="DG96" s="148">
        <v>0.91185410334346495</v>
      </c>
      <c r="DH96" s="56">
        <v>0</v>
      </c>
      <c r="DI96" s="56">
        <v>0</v>
      </c>
      <c r="DJ96" s="149">
        <v>0</v>
      </c>
      <c r="DK96" s="158">
        <v>0</v>
      </c>
      <c r="DL96" s="56">
        <v>0</v>
      </c>
      <c r="DM96" s="56">
        <v>0</v>
      </c>
      <c r="DN96" s="150">
        <v>234.19203747072601</v>
      </c>
      <c r="DO96" s="155">
        <v>1</v>
      </c>
      <c r="DP96" s="149">
        <v>0</v>
      </c>
      <c r="DQ96" s="156">
        <v>0</v>
      </c>
      <c r="DR96" s="56">
        <v>0</v>
      </c>
      <c r="DS96" s="56">
        <v>0</v>
      </c>
      <c r="DT96" s="56">
        <v>0</v>
      </c>
      <c r="DU96" s="156">
        <v>0</v>
      </c>
      <c r="DV96" s="156">
        <v>0</v>
      </c>
      <c r="DW96" s="156">
        <v>0</v>
      </c>
      <c r="DX96" s="156">
        <v>0</v>
      </c>
      <c r="DY96" s="56">
        <v>0</v>
      </c>
      <c r="DZ96" s="62">
        <v>10.869565217391305</v>
      </c>
      <c r="EA96" s="63">
        <v>2</v>
      </c>
      <c r="EB96" s="62">
        <v>60.975609756097562</v>
      </c>
      <c r="EC96" s="63">
        <v>10</v>
      </c>
      <c r="ED96" s="77">
        <v>1.1367942402425162</v>
      </c>
      <c r="EE96" s="72">
        <v>3</v>
      </c>
      <c r="EF96" s="143">
        <v>90.2</v>
      </c>
      <c r="EG96" s="143">
        <v>64.53</v>
      </c>
      <c r="EH96" s="107">
        <v>1.3574660633484164</v>
      </c>
      <c r="EI96" s="148">
        <v>0</v>
      </c>
      <c r="EJ96" s="56" t="s">
        <v>1317</v>
      </c>
      <c r="EK96" s="56" t="s">
        <v>1318</v>
      </c>
      <c r="EL96" s="143">
        <v>63.57</v>
      </c>
      <c r="EM96" s="143">
        <v>35</v>
      </c>
      <c r="EN96" s="147">
        <v>1.4285714285714286</v>
      </c>
      <c r="EO96" s="148">
        <v>0</v>
      </c>
      <c r="EP96" s="150">
        <v>234.19203747072601</v>
      </c>
      <c r="EQ96" s="155">
        <v>1</v>
      </c>
      <c r="ER96" s="149">
        <v>234.19203747072601</v>
      </c>
      <c r="ES96" s="156">
        <v>1</v>
      </c>
      <c r="ET96" s="103">
        <v>234.19203747072601</v>
      </c>
      <c r="EU96" s="132">
        <v>1</v>
      </c>
      <c r="EV96" s="150">
        <v>234.19203747072601</v>
      </c>
      <c r="EW96" s="56">
        <v>1</v>
      </c>
      <c r="EX96" s="56">
        <v>0</v>
      </c>
      <c r="EY96" s="62">
        <v>68.965517241379303</v>
      </c>
      <c r="EZ96" s="61">
        <v>10</v>
      </c>
      <c r="FA96" s="62">
        <v>103.17460317460316</v>
      </c>
      <c r="FB96" s="61">
        <v>13</v>
      </c>
      <c r="FC96" s="149">
        <v>0</v>
      </c>
      <c r="FD96" s="156">
        <v>0</v>
      </c>
      <c r="FE96" s="149">
        <v>0</v>
      </c>
      <c r="FF96" s="156">
        <v>0</v>
      </c>
      <c r="FG96" s="56">
        <v>0</v>
      </c>
      <c r="FH96" s="56">
        <v>0</v>
      </c>
      <c r="FI96" s="149">
        <v>0</v>
      </c>
      <c r="FJ96" s="156">
        <v>0</v>
      </c>
      <c r="FK96" s="149">
        <v>0</v>
      </c>
      <c r="FL96" s="156">
        <v>0</v>
      </c>
      <c r="FM96" s="149">
        <v>317.96502384737681</v>
      </c>
      <c r="FN96" s="156">
        <v>2</v>
      </c>
      <c r="FO96" s="150">
        <v>476.94753577106513</v>
      </c>
      <c r="FP96" s="155">
        <v>3</v>
      </c>
      <c r="FQ96" s="56">
        <v>0</v>
      </c>
      <c r="FR96" s="56">
        <v>0</v>
      </c>
      <c r="FS96" s="60">
        <v>1.9893899204244032</v>
      </c>
      <c r="FT96" s="61">
        <v>6</v>
      </c>
      <c r="FU96" s="60">
        <v>1.6454134101192925</v>
      </c>
      <c r="FV96" s="61">
        <v>4</v>
      </c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67"/>
      <c r="JA96" s="67"/>
      <c r="JB96" s="67"/>
      <c r="JC96" s="67"/>
      <c r="JD96" s="67"/>
      <c r="JE96" s="67"/>
      <c r="JF96" s="67"/>
      <c r="JG96" s="67"/>
      <c r="JH96" s="67"/>
      <c r="JI96" s="67"/>
      <c r="JJ96" s="67"/>
      <c r="JK96" s="67"/>
      <c r="JL96" s="67"/>
      <c r="JM96" s="67"/>
      <c r="JN96" s="67"/>
      <c r="JO96" s="67"/>
      <c r="JP96" s="67"/>
      <c r="JQ96" s="67"/>
      <c r="JR96" s="67"/>
      <c r="JS96" s="67"/>
      <c r="JT96" s="67"/>
      <c r="JU96" s="67"/>
      <c r="JV96" s="67"/>
      <c r="JW96" s="67"/>
      <c r="JX96" s="67"/>
      <c r="JY96" s="67"/>
      <c r="JZ96" s="67"/>
      <c r="KA96" s="67"/>
      <c r="KB96" s="67"/>
      <c r="KC96" s="67"/>
      <c r="KD96" s="67"/>
      <c r="KE96" s="67"/>
      <c r="KF96" s="67"/>
      <c r="KG96" s="67"/>
      <c r="KH96" s="67"/>
      <c r="KI96" s="67"/>
      <c r="KJ96" s="67"/>
      <c r="KK96" s="67"/>
      <c r="KL96" s="67"/>
      <c r="KM96" s="67"/>
      <c r="KN96" s="67"/>
      <c r="KO96" s="67"/>
      <c r="KP96" s="67"/>
      <c r="KQ96" s="67"/>
      <c r="KR96" s="67"/>
      <c r="KS96" s="67"/>
      <c r="KT96" s="67"/>
      <c r="KU96" s="67"/>
      <c r="KV96" s="67"/>
      <c r="KW96" s="67"/>
      <c r="KX96" s="67"/>
      <c r="KY96" s="67"/>
      <c r="KZ96" s="67"/>
      <c r="LA96" s="67"/>
      <c r="LB96" s="67"/>
      <c r="LC96" s="67"/>
      <c r="LD96" s="67"/>
      <c r="LE96" s="67"/>
      <c r="LF96" s="67"/>
      <c r="LG96" s="67"/>
      <c r="LH96" s="67"/>
      <c r="LI96" s="67"/>
      <c r="LJ96" s="67"/>
      <c r="LK96" s="67"/>
      <c r="LL96" s="67"/>
      <c r="LM96" s="67"/>
      <c r="LN96" s="67"/>
      <c r="LO96" s="67"/>
      <c r="LP96" s="67"/>
      <c r="LQ96" s="67"/>
      <c r="LR96" s="67"/>
      <c r="LS96" s="67"/>
      <c r="LT96" s="67"/>
      <c r="LU96" s="67"/>
      <c r="LV96" s="67"/>
      <c r="LW96" s="67"/>
      <c r="LX96" s="67"/>
      <c r="LY96" s="67"/>
      <c r="LZ96" s="67"/>
      <c r="MA96" s="67"/>
      <c r="MB96" s="67"/>
      <c r="MC96" s="67"/>
      <c r="MD96" s="67"/>
      <c r="ME96" s="67"/>
      <c r="MF96" s="67"/>
      <c r="MG96" s="67"/>
      <c r="MH96" s="67"/>
      <c r="MI96" s="67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67"/>
      <c r="MU96" s="67"/>
      <c r="MV96" s="67"/>
      <c r="MW96" s="67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67"/>
      <c r="NI96" s="67"/>
      <c r="NJ96" s="67"/>
      <c r="NK96" s="67"/>
      <c r="NL96" s="67"/>
      <c r="NM96" s="67"/>
      <c r="NN96" s="67"/>
      <c r="NO96" s="67"/>
      <c r="NP96" s="67"/>
      <c r="NQ96" s="67"/>
      <c r="NR96" s="71"/>
      <c r="NS96" s="71"/>
      <c r="NT96" s="71"/>
      <c r="NU96" s="71"/>
      <c r="NV96" s="71"/>
      <c r="NW96" s="71"/>
      <c r="NX96" s="71"/>
      <c r="NY96" s="71"/>
      <c r="NZ96" s="71"/>
      <c r="OA96" s="71"/>
      <c r="OB96" s="71"/>
      <c r="OC96" s="71"/>
      <c r="OD96" s="71"/>
      <c r="OE96" s="71"/>
      <c r="OF96" s="71"/>
      <c r="OG96" s="71"/>
      <c r="OH96" s="71"/>
      <c r="OI96" s="71"/>
      <c r="OJ96" s="71"/>
      <c r="OK96" s="71"/>
      <c r="OL96" s="71"/>
      <c r="OM96" s="71"/>
      <c r="ON96" s="71"/>
      <c r="OO96" s="71"/>
      <c r="OP96" s="71"/>
      <c r="OQ96" s="71"/>
      <c r="OR96" s="4"/>
      <c r="OS96" s="4"/>
      <c r="OT96" s="4"/>
    </row>
    <row r="97" spans="1:410">
      <c r="A97" s="96" t="s">
        <v>1319</v>
      </c>
      <c r="B97" s="56" t="s">
        <v>1320</v>
      </c>
      <c r="C97" s="96" t="s">
        <v>547</v>
      </c>
      <c r="D97" s="74">
        <v>6</v>
      </c>
      <c r="E97" s="67">
        <v>2015</v>
      </c>
      <c r="F97" s="106">
        <v>69.021938186697668</v>
      </c>
      <c r="G97" s="141">
        <v>25168</v>
      </c>
      <c r="H97" s="67">
        <v>8054</v>
      </c>
      <c r="I97" s="67">
        <v>17114</v>
      </c>
      <c r="J97" s="106">
        <v>6.4314920227691807</v>
      </c>
      <c r="K97" s="67">
        <v>4011</v>
      </c>
      <c r="L97" s="56">
        <v>80.569999999999993</v>
      </c>
      <c r="M97" s="78">
        <v>20277</v>
      </c>
      <c r="N97" s="67">
        <v>3490</v>
      </c>
      <c r="O97" s="67">
        <v>1777</v>
      </c>
      <c r="P97" s="67">
        <v>1713</v>
      </c>
      <c r="Q97" s="78">
        <v>4140</v>
      </c>
      <c r="R97" s="78">
        <v>2031</v>
      </c>
      <c r="S97" s="78">
        <v>2109</v>
      </c>
      <c r="T97" s="67">
        <v>3140</v>
      </c>
      <c r="U97" s="67">
        <v>1608</v>
      </c>
      <c r="V97" s="67">
        <v>1532</v>
      </c>
      <c r="W97" s="78">
        <v>3683</v>
      </c>
      <c r="X97" s="78">
        <v>1793</v>
      </c>
      <c r="Y97" s="78">
        <v>1890</v>
      </c>
      <c r="Z97" s="67">
        <v>2886</v>
      </c>
      <c r="AA97" s="67">
        <v>1487</v>
      </c>
      <c r="AB97" s="67">
        <v>1399</v>
      </c>
      <c r="AC97" s="78">
        <v>3202</v>
      </c>
      <c r="AD97" s="78">
        <v>1550</v>
      </c>
      <c r="AE97" s="78">
        <v>1652</v>
      </c>
      <c r="AF97" s="67">
        <v>2457</v>
      </c>
      <c r="AG97" s="67">
        <v>1268</v>
      </c>
      <c r="AH97" s="67">
        <v>1189</v>
      </c>
      <c r="AI97" s="78">
        <v>4067</v>
      </c>
      <c r="AJ97" s="78">
        <v>1980</v>
      </c>
      <c r="AK97" s="78">
        <v>2087</v>
      </c>
      <c r="AL97" s="67">
        <v>2268</v>
      </c>
      <c r="AM97" s="67">
        <v>1164</v>
      </c>
      <c r="AN97" s="67">
        <v>1104</v>
      </c>
      <c r="AO97" s="67">
        <v>2020</v>
      </c>
      <c r="AP97" s="67">
        <v>1029</v>
      </c>
      <c r="AQ97" s="67">
        <v>991</v>
      </c>
      <c r="AR97" s="56" t="s">
        <v>428</v>
      </c>
      <c r="AS97" s="56"/>
      <c r="AT97" s="56" t="s">
        <v>428</v>
      </c>
      <c r="AU97" s="151">
        <v>606</v>
      </c>
      <c r="AV97" s="151">
        <v>0</v>
      </c>
      <c r="AW97" s="151">
        <v>376</v>
      </c>
      <c r="AX97" s="59">
        <v>14.3</v>
      </c>
      <c r="AY97" s="59">
        <v>6</v>
      </c>
      <c r="AZ97" s="60">
        <v>1.37520055008022</v>
      </c>
      <c r="BA97" s="61">
        <v>6</v>
      </c>
      <c r="BB97" s="62">
        <v>0</v>
      </c>
      <c r="BC97" s="63">
        <v>0</v>
      </c>
      <c r="BD97" s="68">
        <v>0</v>
      </c>
      <c r="BE97" s="69">
        <v>0</v>
      </c>
      <c r="BF97" s="77">
        <v>3.6170212765957444</v>
      </c>
      <c r="BG97" s="61">
        <v>17</v>
      </c>
      <c r="BH97" s="60">
        <v>10.213776722090261</v>
      </c>
      <c r="BI97" s="61">
        <v>43</v>
      </c>
      <c r="BJ97" s="64">
        <v>0</v>
      </c>
      <c r="BK97" s="65">
        <v>0</v>
      </c>
      <c r="BL97" s="62">
        <v>28.653295128939828</v>
      </c>
      <c r="BM97" s="65">
        <v>1</v>
      </c>
      <c r="BN97" s="56">
        <v>0</v>
      </c>
      <c r="BO97" s="56">
        <v>0</v>
      </c>
      <c r="BP97" s="156">
        <v>0</v>
      </c>
      <c r="BQ97" s="56">
        <v>0</v>
      </c>
      <c r="BR97" s="56">
        <v>0</v>
      </c>
      <c r="BS97" s="56">
        <v>0</v>
      </c>
      <c r="BT97" s="56">
        <v>0</v>
      </c>
      <c r="BU97" s="56">
        <v>0</v>
      </c>
      <c r="BV97" s="62" t="s">
        <v>1321</v>
      </c>
      <c r="BW97" s="56" t="s">
        <v>1322</v>
      </c>
      <c r="BX97" s="62" t="s">
        <v>1323</v>
      </c>
      <c r="BY97" s="56" t="s">
        <v>1322</v>
      </c>
      <c r="BZ97" s="56" t="s">
        <v>1324</v>
      </c>
      <c r="CA97" s="56" t="s">
        <v>568</v>
      </c>
      <c r="CB97" s="56" t="s">
        <v>1325</v>
      </c>
      <c r="CC97" s="152">
        <v>82.76</v>
      </c>
      <c r="CD97" s="152">
        <v>36.61</v>
      </c>
      <c r="CE97" s="147">
        <v>20</v>
      </c>
      <c r="CF97" s="146" t="s">
        <v>1326</v>
      </c>
      <c r="CG97" s="146" t="s">
        <v>1327</v>
      </c>
      <c r="CH97" s="56">
        <v>0</v>
      </c>
      <c r="CI97" s="56">
        <v>0</v>
      </c>
      <c r="CJ97" s="60">
        <v>0</v>
      </c>
      <c r="CK97" s="61">
        <v>0</v>
      </c>
      <c r="CL97" s="56">
        <v>0</v>
      </c>
      <c r="CM97" s="56">
        <v>0</v>
      </c>
      <c r="CN97" s="149">
        <v>0</v>
      </c>
      <c r="CO97" s="156">
        <v>0</v>
      </c>
      <c r="CP97" s="56">
        <v>0</v>
      </c>
      <c r="CQ97" s="56">
        <v>0</v>
      </c>
      <c r="CR97" s="56">
        <v>0</v>
      </c>
      <c r="CS97" s="56">
        <v>0</v>
      </c>
      <c r="CT97" s="56">
        <v>0</v>
      </c>
      <c r="CU97" s="56">
        <v>0</v>
      </c>
      <c r="CV97" s="56">
        <v>0</v>
      </c>
      <c r="CW97" s="56">
        <v>0</v>
      </c>
      <c r="CX97" s="56">
        <v>0</v>
      </c>
      <c r="CY97" s="56">
        <v>0</v>
      </c>
      <c r="CZ97" s="56">
        <v>0</v>
      </c>
      <c r="DA97" s="56">
        <v>0</v>
      </c>
      <c r="DB97" s="60">
        <v>0.23546032493524841</v>
      </c>
      <c r="DC97" s="61">
        <v>1</v>
      </c>
      <c r="DD97" s="152">
        <v>131.78</v>
      </c>
      <c r="DE97" s="152">
        <v>86.26</v>
      </c>
      <c r="DF97" s="147">
        <v>2.7264465313541351</v>
      </c>
      <c r="DG97" s="148">
        <v>0.54528930627082706</v>
      </c>
      <c r="DH97" s="149">
        <v>135.75889220743957</v>
      </c>
      <c r="DI97" s="56">
        <v>5</v>
      </c>
      <c r="DJ97" s="149">
        <v>190.06244909041541</v>
      </c>
      <c r="DK97" s="158">
        <v>7</v>
      </c>
      <c r="DL97" s="149">
        <v>27.151778441487917</v>
      </c>
      <c r="DM97" s="156">
        <v>1</v>
      </c>
      <c r="DN97" s="150">
        <v>31.230480949406619</v>
      </c>
      <c r="DO97" s="155">
        <v>1</v>
      </c>
      <c r="DP97" s="149">
        <v>31.230480949406619</v>
      </c>
      <c r="DQ97" s="156">
        <v>1</v>
      </c>
      <c r="DR97" s="56">
        <v>0</v>
      </c>
      <c r="DS97" s="56">
        <v>0</v>
      </c>
      <c r="DT97" s="56">
        <v>0</v>
      </c>
      <c r="DU97" s="156">
        <v>0</v>
      </c>
      <c r="DV97" s="149">
        <v>31.230480949406619</v>
      </c>
      <c r="DW97" s="156">
        <v>1</v>
      </c>
      <c r="DX97" s="156">
        <v>0</v>
      </c>
      <c r="DY97" s="56">
        <v>0</v>
      </c>
      <c r="DZ97" s="62">
        <v>12.866333095067905</v>
      </c>
      <c r="EA97" s="63">
        <v>18</v>
      </c>
      <c r="EB97" s="62">
        <v>116.9049621530698</v>
      </c>
      <c r="EC97" s="63">
        <v>139</v>
      </c>
      <c r="ED97" s="77">
        <v>1.2272950417280315</v>
      </c>
      <c r="EE97" s="72">
        <v>5</v>
      </c>
      <c r="EF97" s="154">
        <v>102.23</v>
      </c>
      <c r="EG97" s="154">
        <v>66.37</v>
      </c>
      <c r="EH97" s="107">
        <v>4.3147208121827409</v>
      </c>
      <c r="EI97" s="148">
        <v>0.71065989847715738</v>
      </c>
      <c r="EJ97" s="56" t="s">
        <v>1328</v>
      </c>
      <c r="EK97" s="56" t="s">
        <v>1160</v>
      </c>
      <c r="EL97" s="154">
        <v>59.07</v>
      </c>
      <c r="EM97" s="154">
        <v>25.78</v>
      </c>
      <c r="EN97" s="147">
        <v>0.88495575221238942</v>
      </c>
      <c r="EO97" s="148">
        <v>0.88495575221238942</v>
      </c>
      <c r="EP97" s="150">
        <v>31.230480949406619</v>
      </c>
      <c r="EQ97" s="155">
        <v>1</v>
      </c>
      <c r="ER97" s="149">
        <v>374.76577139287946</v>
      </c>
      <c r="ES97" s="156">
        <v>12</v>
      </c>
      <c r="ET97" s="103">
        <v>31.230480949406619</v>
      </c>
      <c r="EU97" s="132">
        <v>1</v>
      </c>
      <c r="EV97" s="150">
        <v>31.230480949406619</v>
      </c>
      <c r="EW97" s="56">
        <v>1</v>
      </c>
      <c r="EX97" s="56">
        <v>0</v>
      </c>
      <c r="EY97" s="62">
        <v>120.47101449275361</v>
      </c>
      <c r="EZ97" s="61">
        <v>133</v>
      </c>
      <c r="FA97" s="62">
        <v>81.735620585267412</v>
      </c>
      <c r="FB97" s="61">
        <v>81</v>
      </c>
      <c r="FC97" s="149">
        <v>0</v>
      </c>
      <c r="FD97" s="156">
        <v>0</v>
      </c>
      <c r="FE97" s="149">
        <v>0</v>
      </c>
      <c r="FF97" s="156">
        <v>0</v>
      </c>
      <c r="FG97" s="56">
        <v>0</v>
      </c>
      <c r="FH97" s="56">
        <v>0</v>
      </c>
      <c r="FI97" s="149">
        <v>0</v>
      </c>
      <c r="FJ97" s="156">
        <v>0</v>
      </c>
      <c r="FK97" s="149">
        <v>0</v>
      </c>
      <c r="FL97" s="156">
        <v>0</v>
      </c>
      <c r="FM97" s="149">
        <v>82.169268693508627</v>
      </c>
      <c r="FN97" s="156">
        <v>4</v>
      </c>
      <c r="FO97" s="150">
        <v>164.33853738701725</v>
      </c>
      <c r="FP97" s="155">
        <v>8</v>
      </c>
      <c r="FQ97" s="56">
        <v>0</v>
      </c>
      <c r="FR97" s="56">
        <v>0</v>
      </c>
      <c r="FS97" s="60">
        <v>3.5890533871691339</v>
      </c>
      <c r="FT97" s="61">
        <v>16</v>
      </c>
      <c r="FU97" s="60">
        <v>1.6742406122937097</v>
      </c>
      <c r="FV97" s="61">
        <v>7</v>
      </c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  <c r="IW97" s="67"/>
      <c r="IX97" s="67"/>
      <c r="IY97" s="67"/>
      <c r="IZ97" s="67"/>
      <c r="JA97" s="67"/>
      <c r="JB97" s="67"/>
      <c r="JC97" s="67"/>
      <c r="JD97" s="67"/>
      <c r="JE97" s="67"/>
      <c r="JF97" s="67"/>
      <c r="JG97" s="67"/>
      <c r="JH97" s="67"/>
      <c r="JI97" s="67"/>
      <c r="JJ97" s="67"/>
      <c r="JK97" s="67"/>
      <c r="JL97" s="67"/>
      <c r="JM97" s="67"/>
      <c r="JN97" s="67"/>
      <c r="JO97" s="67"/>
      <c r="JP97" s="67"/>
      <c r="JQ97" s="67"/>
      <c r="JR97" s="67"/>
      <c r="JS97" s="67"/>
      <c r="JT97" s="67"/>
      <c r="JU97" s="67"/>
      <c r="JV97" s="67"/>
      <c r="JW97" s="67"/>
      <c r="JX97" s="67"/>
      <c r="JY97" s="67"/>
      <c r="JZ97" s="67"/>
      <c r="KA97" s="67"/>
      <c r="KB97" s="67"/>
      <c r="KC97" s="67"/>
      <c r="KD97" s="67"/>
      <c r="KE97" s="67"/>
      <c r="KF97" s="67"/>
      <c r="KG97" s="67"/>
      <c r="KH97" s="67"/>
      <c r="KI97" s="67"/>
      <c r="KJ97" s="67"/>
      <c r="KK97" s="67"/>
      <c r="KL97" s="67"/>
      <c r="KM97" s="67"/>
      <c r="KN97" s="67"/>
      <c r="KO97" s="67"/>
      <c r="KP97" s="67"/>
      <c r="KQ97" s="67"/>
      <c r="KR97" s="67"/>
      <c r="KS97" s="67"/>
      <c r="KT97" s="67"/>
      <c r="KU97" s="67"/>
      <c r="KV97" s="67"/>
      <c r="KW97" s="67"/>
      <c r="KX97" s="67"/>
      <c r="KY97" s="67"/>
      <c r="KZ97" s="67"/>
      <c r="LA97" s="67"/>
      <c r="LB97" s="67"/>
      <c r="LC97" s="67"/>
      <c r="LD97" s="67"/>
      <c r="LE97" s="67"/>
      <c r="LF97" s="67"/>
      <c r="LG97" s="67"/>
      <c r="LH97" s="67"/>
      <c r="LI97" s="67"/>
      <c r="LJ97" s="67"/>
      <c r="LK97" s="67"/>
      <c r="LL97" s="67"/>
      <c r="LM97" s="67"/>
      <c r="LN97" s="67"/>
      <c r="LO97" s="67"/>
      <c r="LP97" s="67"/>
      <c r="LQ97" s="67"/>
      <c r="LR97" s="67"/>
      <c r="LS97" s="67"/>
      <c r="LT97" s="67"/>
      <c r="LU97" s="67"/>
      <c r="LV97" s="67"/>
      <c r="LW97" s="67"/>
      <c r="LX97" s="67"/>
      <c r="LY97" s="67"/>
      <c r="LZ97" s="67"/>
      <c r="MA97" s="67"/>
      <c r="MB97" s="67"/>
      <c r="MC97" s="67"/>
      <c r="MD97" s="67"/>
      <c r="ME97" s="67"/>
      <c r="MF97" s="67"/>
      <c r="MG97" s="67"/>
      <c r="MH97" s="67"/>
      <c r="MI97" s="67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67"/>
      <c r="MU97" s="67"/>
      <c r="MV97" s="67"/>
      <c r="MW97" s="67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67"/>
      <c r="NI97" s="67"/>
      <c r="NJ97" s="67"/>
      <c r="NK97" s="67"/>
      <c r="NL97" s="67"/>
      <c r="NM97" s="67"/>
      <c r="NN97" s="67"/>
      <c r="NO97" s="67"/>
      <c r="NP97" s="67"/>
      <c r="NQ97" s="67"/>
      <c r="NR97" s="71"/>
      <c r="NS97" s="71"/>
      <c r="NT97" s="71"/>
      <c r="NU97" s="71"/>
      <c r="NV97" s="71"/>
      <c r="NW97" s="71"/>
      <c r="NX97" s="71"/>
      <c r="NY97" s="71"/>
      <c r="NZ97" s="71"/>
      <c r="OA97" s="71"/>
      <c r="OB97" s="71"/>
      <c r="OC97" s="71"/>
      <c r="OD97" s="71"/>
      <c r="OE97" s="71"/>
      <c r="OF97" s="71"/>
      <c r="OG97" s="71"/>
      <c r="OH97" s="71"/>
      <c r="OI97" s="71"/>
      <c r="OJ97" s="71"/>
      <c r="OK97" s="71"/>
      <c r="OL97" s="71"/>
      <c r="OM97" s="71"/>
      <c r="ON97" s="71"/>
      <c r="OO97" s="71"/>
      <c r="OP97" s="71"/>
      <c r="OQ97" s="71"/>
      <c r="OR97" s="4"/>
      <c r="OS97" s="4"/>
      <c r="OT97" s="4"/>
    </row>
    <row r="98" spans="1:410">
      <c r="A98" s="96" t="s">
        <v>1329</v>
      </c>
      <c r="B98" s="56" t="s">
        <v>1330</v>
      </c>
      <c r="C98" s="96" t="s">
        <v>427</v>
      </c>
      <c r="D98" s="74">
        <v>6</v>
      </c>
      <c r="E98" s="67">
        <v>2015</v>
      </c>
      <c r="F98" s="106">
        <v>73.338754158894815</v>
      </c>
      <c r="G98" s="141">
        <v>10939</v>
      </c>
      <c r="H98" s="67">
        <v>4694</v>
      </c>
      <c r="I98" s="67">
        <v>6245</v>
      </c>
      <c r="J98" s="106">
        <v>31.19</v>
      </c>
      <c r="K98" s="67">
        <v>3412</v>
      </c>
      <c r="L98" s="56">
        <v>89.37</v>
      </c>
      <c r="M98" s="78">
        <v>9776</v>
      </c>
      <c r="N98" s="67">
        <v>1063</v>
      </c>
      <c r="O98" s="67">
        <v>545</v>
      </c>
      <c r="P98" s="67">
        <v>518</v>
      </c>
      <c r="Q98" s="78">
        <v>1277</v>
      </c>
      <c r="R98" s="78">
        <v>620</v>
      </c>
      <c r="S98" s="78">
        <v>657</v>
      </c>
      <c r="T98" s="67">
        <v>1051</v>
      </c>
      <c r="U98" s="67">
        <v>556</v>
      </c>
      <c r="V98" s="67">
        <v>495</v>
      </c>
      <c r="W98" s="78">
        <v>1245</v>
      </c>
      <c r="X98" s="78">
        <v>581</v>
      </c>
      <c r="Y98" s="78">
        <v>664</v>
      </c>
      <c r="Z98" s="67">
        <v>1008</v>
      </c>
      <c r="AA98" s="67">
        <v>547</v>
      </c>
      <c r="AB98" s="67">
        <v>461</v>
      </c>
      <c r="AC98" s="78">
        <v>1180</v>
      </c>
      <c r="AD98" s="78">
        <v>534</v>
      </c>
      <c r="AE98" s="78">
        <v>646</v>
      </c>
      <c r="AF98" s="67">
        <v>970</v>
      </c>
      <c r="AG98" s="67">
        <v>535</v>
      </c>
      <c r="AH98" s="67">
        <v>435</v>
      </c>
      <c r="AI98" s="78">
        <v>1742</v>
      </c>
      <c r="AJ98" s="78">
        <v>775</v>
      </c>
      <c r="AK98" s="78">
        <v>967</v>
      </c>
      <c r="AL98" s="67">
        <v>995</v>
      </c>
      <c r="AM98" s="67">
        <v>553</v>
      </c>
      <c r="AN98" s="67">
        <v>442</v>
      </c>
      <c r="AO98" s="67">
        <v>844</v>
      </c>
      <c r="AP98" s="67">
        <v>466</v>
      </c>
      <c r="AQ98" s="67">
        <v>378</v>
      </c>
      <c r="AR98" s="56" t="s">
        <v>428</v>
      </c>
      <c r="AS98" s="56"/>
      <c r="AT98" s="56" t="s">
        <v>428</v>
      </c>
      <c r="AU98" s="144">
        <v>544</v>
      </c>
      <c r="AV98" s="144">
        <v>0</v>
      </c>
      <c r="AW98" s="144">
        <v>204</v>
      </c>
      <c r="AX98" s="59">
        <v>4.5999999999999996</v>
      </c>
      <c r="AY98" s="59">
        <v>1</v>
      </c>
      <c r="AZ98" s="60">
        <v>1.4306151645207439</v>
      </c>
      <c r="BA98" s="61">
        <v>1</v>
      </c>
      <c r="BB98" s="62">
        <v>0</v>
      </c>
      <c r="BC98" s="63">
        <v>0</v>
      </c>
      <c r="BD98" s="68">
        <v>0</v>
      </c>
      <c r="BE98" s="69">
        <v>0</v>
      </c>
      <c r="BF98" s="77">
        <v>1.7543859649122806</v>
      </c>
      <c r="BG98" s="61">
        <v>1</v>
      </c>
      <c r="BH98" s="60">
        <v>7.7625570776255701</v>
      </c>
      <c r="BI98" s="61">
        <v>17</v>
      </c>
      <c r="BJ98" s="64">
        <v>0</v>
      </c>
      <c r="BK98" s="113">
        <v>0</v>
      </c>
      <c r="BL98" s="62">
        <v>0</v>
      </c>
      <c r="BM98" s="65">
        <v>0</v>
      </c>
      <c r="BN98" s="56">
        <v>0</v>
      </c>
      <c r="BO98" s="56">
        <v>0</v>
      </c>
      <c r="BP98" s="156">
        <v>0</v>
      </c>
      <c r="BQ98" s="56">
        <v>0</v>
      </c>
      <c r="BR98" s="56">
        <v>0</v>
      </c>
      <c r="BS98" s="56">
        <v>0</v>
      </c>
      <c r="BT98" s="56">
        <v>0</v>
      </c>
      <c r="BU98" s="56">
        <v>0</v>
      </c>
      <c r="BV98" s="62" t="s">
        <v>1331</v>
      </c>
      <c r="BW98" s="56" t="s">
        <v>1332</v>
      </c>
      <c r="BX98" s="62" t="s">
        <v>457</v>
      </c>
      <c r="BY98" s="56" t="s">
        <v>1147</v>
      </c>
      <c r="BZ98" s="56" t="s">
        <v>1332</v>
      </c>
      <c r="CA98" s="56" t="s">
        <v>1052</v>
      </c>
      <c r="CB98" s="56" t="s">
        <v>1333</v>
      </c>
      <c r="CC98" s="145">
        <v>110.75</v>
      </c>
      <c r="CD98" s="145">
        <v>77.56</v>
      </c>
      <c r="CE98" s="147">
        <v>21.875</v>
      </c>
      <c r="CF98" s="153" t="s">
        <v>1334</v>
      </c>
      <c r="CG98" s="153" t="s">
        <v>1335</v>
      </c>
      <c r="CH98" s="56">
        <v>0</v>
      </c>
      <c r="CI98" s="56">
        <v>0</v>
      </c>
      <c r="CJ98" s="60">
        <v>1.9029495718363465</v>
      </c>
      <c r="CK98" s="61">
        <v>2</v>
      </c>
      <c r="CL98" s="56">
        <v>0</v>
      </c>
      <c r="CM98" s="56">
        <v>0</v>
      </c>
      <c r="CN98" s="149">
        <v>0</v>
      </c>
      <c r="CO98" s="156">
        <v>0</v>
      </c>
      <c r="CP98" s="56">
        <v>0</v>
      </c>
      <c r="CQ98" s="56">
        <v>0</v>
      </c>
      <c r="CR98" s="149">
        <v>80.321285140562253</v>
      </c>
      <c r="CS98" s="156">
        <v>1</v>
      </c>
      <c r="CT98" s="149">
        <v>80.321285140562253</v>
      </c>
      <c r="CU98" s="156">
        <v>1</v>
      </c>
      <c r="CV98" s="56">
        <v>0</v>
      </c>
      <c r="CW98" s="56">
        <v>0</v>
      </c>
      <c r="CX98" s="56">
        <v>0</v>
      </c>
      <c r="CY98" s="56">
        <v>0</v>
      </c>
      <c r="CZ98" s="56">
        <v>0</v>
      </c>
      <c r="DA98" s="56">
        <v>0</v>
      </c>
      <c r="DB98" s="60">
        <v>0</v>
      </c>
      <c r="DC98" s="61">
        <v>0</v>
      </c>
      <c r="DD98" s="145">
        <v>150.81</v>
      </c>
      <c r="DE98" s="145">
        <v>114.79</v>
      </c>
      <c r="DF98" s="147">
        <v>5.4355400696864109</v>
      </c>
      <c r="DG98" s="148">
        <v>5.2264808362369335</v>
      </c>
      <c r="DH98" s="56">
        <v>0</v>
      </c>
      <c r="DI98" s="56">
        <v>0</v>
      </c>
      <c r="DJ98" s="149">
        <v>80.321285140562253</v>
      </c>
      <c r="DK98" s="158">
        <v>1</v>
      </c>
      <c r="DL98" s="149">
        <v>80.321285140562253</v>
      </c>
      <c r="DM98" s="156">
        <v>1</v>
      </c>
      <c r="DN98" s="150">
        <v>169.4915254237288</v>
      </c>
      <c r="DO98" s="155">
        <v>2</v>
      </c>
      <c r="DP98" s="149">
        <v>169.4915254237288</v>
      </c>
      <c r="DQ98" s="156">
        <v>2</v>
      </c>
      <c r="DR98" s="149">
        <v>84.745762711864401</v>
      </c>
      <c r="DS98" s="156">
        <v>1</v>
      </c>
      <c r="DT98" s="56">
        <v>0</v>
      </c>
      <c r="DU98" s="156">
        <v>0</v>
      </c>
      <c r="DV98" s="156">
        <v>0</v>
      </c>
      <c r="DW98" s="156">
        <v>0</v>
      </c>
      <c r="DX98" s="149">
        <v>84.745762711864401</v>
      </c>
      <c r="DY98" s="156">
        <v>1</v>
      </c>
      <c r="DZ98" s="62">
        <v>4.3383947939262475</v>
      </c>
      <c r="EA98" s="63">
        <v>2</v>
      </c>
      <c r="EB98" s="62">
        <v>137.93103448275861</v>
      </c>
      <c r="EC98" s="63">
        <v>60</v>
      </c>
      <c r="ED98" s="77">
        <v>0</v>
      </c>
      <c r="EE98" s="72">
        <v>0</v>
      </c>
      <c r="EF98" s="143">
        <v>135.19</v>
      </c>
      <c r="EG98" s="143">
        <v>92.79</v>
      </c>
      <c r="EH98" s="107">
        <v>3.057757644394111</v>
      </c>
      <c r="EI98" s="148">
        <v>7.3612684031710076</v>
      </c>
      <c r="EJ98" s="56" t="s">
        <v>683</v>
      </c>
      <c r="EK98" s="56" t="s">
        <v>1336</v>
      </c>
      <c r="EL98" s="143">
        <v>94.59</v>
      </c>
      <c r="EM98" s="143">
        <v>48.2</v>
      </c>
      <c r="EN98" s="147">
        <v>1.9920318725099602</v>
      </c>
      <c r="EO98" s="148">
        <v>5.1792828685258963</v>
      </c>
      <c r="EP98" s="150">
        <v>169.4915254237288</v>
      </c>
      <c r="EQ98" s="56">
        <v>2</v>
      </c>
      <c r="ER98" s="149">
        <v>84.745762711864401</v>
      </c>
      <c r="ES98" s="156">
        <v>1</v>
      </c>
      <c r="ET98" s="56">
        <v>0</v>
      </c>
      <c r="EU98" s="56">
        <v>0</v>
      </c>
      <c r="EV98" s="150">
        <v>169.4915254237288</v>
      </c>
      <c r="EW98" s="56">
        <v>2</v>
      </c>
      <c r="EX98" s="56">
        <v>0</v>
      </c>
      <c r="EY98" s="62">
        <v>151.58371040723981</v>
      </c>
      <c r="EZ98" s="61">
        <v>67</v>
      </c>
      <c r="FA98" s="62">
        <v>100.52910052910052</v>
      </c>
      <c r="FB98" s="61">
        <v>38</v>
      </c>
      <c r="FC98" s="149">
        <v>144.85755673587639</v>
      </c>
      <c r="FD98" s="156">
        <v>3</v>
      </c>
      <c r="FE98" s="149">
        <v>79.936051159072747</v>
      </c>
      <c r="FF98" s="156">
        <v>1</v>
      </c>
      <c r="FG98" s="56">
        <v>0</v>
      </c>
      <c r="FH98" s="56">
        <v>0</v>
      </c>
      <c r="FI98" s="149">
        <v>0</v>
      </c>
      <c r="FJ98" s="156">
        <v>0</v>
      </c>
      <c r="FK98" s="149">
        <v>193.14340898116851</v>
      </c>
      <c r="FL98" s="156">
        <v>4</v>
      </c>
      <c r="FM98" s="149">
        <v>96.571704490584253</v>
      </c>
      <c r="FN98" s="156">
        <v>2</v>
      </c>
      <c r="FO98" s="150">
        <v>434.57267020762913</v>
      </c>
      <c r="FP98" s="155">
        <v>9</v>
      </c>
      <c r="FQ98" s="150">
        <v>96.571704490584253</v>
      </c>
      <c r="FR98" s="56">
        <v>2</v>
      </c>
      <c r="FS98" s="60">
        <v>3.9267015706806281</v>
      </c>
      <c r="FT98" s="61">
        <v>3</v>
      </c>
      <c r="FU98" s="60">
        <v>2.8901734104046239</v>
      </c>
      <c r="FV98" s="61">
        <v>2</v>
      </c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  <c r="IV98" s="67"/>
      <c r="IW98" s="67"/>
      <c r="IX98" s="67"/>
      <c r="IY98" s="67"/>
      <c r="IZ98" s="67"/>
      <c r="JA98" s="67"/>
      <c r="JB98" s="67"/>
      <c r="JC98" s="67"/>
      <c r="JD98" s="67"/>
      <c r="JE98" s="67"/>
      <c r="JF98" s="67"/>
      <c r="JG98" s="67"/>
      <c r="JH98" s="67"/>
      <c r="JI98" s="67"/>
      <c r="JJ98" s="67"/>
      <c r="JK98" s="67"/>
      <c r="JL98" s="67"/>
      <c r="JM98" s="67"/>
      <c r="JN98" s="67"/>
      <c r="JO98" s="67"/>
      <c r="JP98" s="67"/>
      <c r="JQ98" s="67"/>
      <c r="JR98" s="67"/>
      <c r="JS98" s="67"/>
      <c r="JT98" s="67"/>
      <c r="JU98" s="67"/>
      <c r="JV98" s="67"/>
      <c r="JW98" s="67"/>
      <c r="JX98" s="67"/>
      <c r="JY98" s="67"/>
      <c r="JZ98" s="67"/>
      <c r="KA98" s="67"/>
      <c r="KB98" s="67"/>
      <c r="KC98" s="67"/>
      <c r="KD98" s="67"/>
      <c r="KE98" s="67"/>
      <c r="KF98" s="67"/>
      <c r="KG98" s="67"/>
      <c r="KH98" s="67"/>
      <c r="KI98" s="67"/>
      <c r="KJ98" s="67"/>
      <c r="KK98" s="67"/>
      <c r="KL98" s="67"/>
      <c r="KM98" s="67"/>
      <c r="KN98" s="67"/>
      <c r="KO98" s="67"/>
      <c r="KP98" s="67"/>
      <c r="KQ98" s="67"/>
      <c r="KR98" s="67"/>
      <c r="KS98" s="67"/>
      <c r="KT98" s="67"/>
      <c r="KU98" s="67"/>
      <c r="KV98" s="67"/>
      <c r="KW98" s="67"/>
      <c r="KX98" s="67"/>
      <c r="KY98" s="67"/>
      <c r="KZ98" s="67"/>
      <c r="LA98" s="67"/>
      <c r="LB98" s="67"/>
      <c r="LC98" s="67"/>
      <c r="LD98" s="67"/>
      <c r="LE98" s="67"/>
      <c r="LF98" s="67"/>
      <c r="LG98" s="67"/>
      <c r="LH98" s="67"/>
      <c r="LI98" s="67"/>
      <c r="LJ98" s="67"/>
      <c r="LK98" s="67"/>
      <c r="LL98" s="67"/>
      <c r="LM98" s="67"/>
      <c r="LN98" s="67"/>
      <c r="LO98" s="67"/>
      <c r="LP98" s="67"/>
      <c r="LQ98" s="67"/>
      <c r="LR98" s="67"/>
      <c r="LS98" s="67"/>
      <c r="LT98" s="67"/>
      <c r="LU98" s="67"/>
      <c r="LV98" s="67"/>
      <c r="LW98" s="67"/>
      <c r="LX98" s="67"/>
      <c r="LY98" s="67"/>
      <c r="LZ98" s="67"/>
      <c r="MA98" s="67"/>
      <c r="MB98" s="67"/>
      <c r="MC98" s="67"/>
      <c r="MD98" s="67"/>
      <c r="ME98" s="67"/>
      <c r="MF98" s="67"/>
      <c r="MG98" s="67"/>
      <c r="MH98" s="67"/>
      <c r="MI98" s="67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67"/>
      <c r="MU98" s="67"/>
      <c r="MV98" s="67"/>
      <c r="MW98" s="67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67"/>
      <c r="NI98" s="67"/>
      <c r="NJ98" s="67"/>
      <c r="NK98" s="67"/>
      <c r="NL98" s="67"/>
      <c r="NM98" s="67"/>
      <c r="NN98" s="67"/>
      <c r="NO98" s="67"/>
      <c r="NP98" s="67"/>
      <c r="NQ98" s="67"/>
      <c r="NR98" s="71"/>
      <c r="NS98" s="71"/>
      <c r="NT98" s="71"/>
      <c r="NU98" s="71"/>
      <c r="NV98" s="71"/>
      <c r="NW98" s="71"/>
      <c r="NX98" s="71"/>
      <c r="NY98" s="71"/>
      <c r="NZ98" s="71"/>
      <c r="OA98" s="71"/>
      <c r="OB98" s="71"/>
      <c r="OC98" s="71"/>
      <c r="OD98" s="71"/>
      <c r="OE98" s="71"/>
      <c r="OF98" s="71"/>
      <c r="OG98" s="71"/>
      <c r="OH98" s="71"/>
      <c r="OI98" s="71"/>
      <c r="OJ98" s="71"/>
      <c r="OK98" s="71"/>
      <c r="OL98" s="71"/>
      <c r="OM98" s="71"/>
      <c r="ON98" s="71"/>
      <c r="OO98" s="71"/>
      <c r="OP98" s="71"/>
      <c r="OQ98" s="71"/>
      <c r="OR98" s="4"/>
      <c r="OS98" s="4"/>
      <c r="OT98" s="4"/>
    </row>
    <row r="99" spans="1:410">
      <c r="A99" s="96" t="s">
        <v>1337</v>
      </c>
      <c r="B99" s="56" t="s">
        <v>1338</v>
      </c>
      <c r="C99" s="96" t="s">
        <v>514</v>
      </c>
      <c r="D99" s="74">
        <v>6</v>
      </c>
      <c r="E99" s="67">
        <v>2015</v>
      </c>
      <c r="F99" s="106">
        <v>74.837182351521108</v>
      </c>
      <c r="G99" s="141">
        <v>26592</v>
      </c>
      <c r="H99" s="67">
        <v>14063</v>
      </c>
      <c r="I99" s="67">
        <v>12529</v>
      </c>
      <c r="J99" s="106">
        <v>49.25</v>
      </c>
      <c r="K99" s="67">
        <v>13097</v>
      </c>
      <c r="L99" s="56">
        <v>36.44</v>
      </c>
      <c r="M99" s="78">
        <v>9690</v>
      </c>
      <c r="N99" s="67">
        <v>2590</v>
      </c>
      <c r="O99" s="67">
        <v>1323</v>
      </c>
      <c r="P99" s="67">
        <v>1267</v>
      </c>
      <c r="Q99" s="78">
        <v>3104</v>
      </c>
      <c r="R99" s="78">
        <v>1521</v>
      </c>
      <c r="S99" s="78">
        <v>1583</v>
      </c>
      <c r="T99" s="67">
        <v>2587</v>
      </c>
      <c r="U99" s="67">
        <v>1310</v>
      </c>
      <c r="V99" s="67">
        <v>1277</v>
      </c>
      <c r="W99" s="78">
        <v>3121</v>
      </c>
      <c r="X99" s="78">
        <v>1538</v>
      </c>
      <c r="Y99" s="78">
        <v>1583</v>
      </c>
      <c r="Z99" s="67">
        <v>2599</v>
      </c>
      <c r="AA99" s="67">
        <v>1329</v>
      </c>
      <c r="AB99" s="67">
        <v>1270</v>
      </c>
      <c r="AC99" s="78">
        <v>3022</v>
      </c>
      <c r="AD99" s="78">
        <v>1458</v>
      </c>
      <c r="AE99" s="78">
        <v>1564</v>
      </c>
      <c r="AF99" s="67">
        <v>2482</v>
      </c>
      <c r="AG99" s="67">
        <v>1296</v>
      </c>
      <c r="AH99" s="67">
        <v>1186</v>
      </c>
      <c r="AI99" s="78">
        <v>4768</v>
      </c>
      <c r="AJ99" s="78">
        <v>2306</v>
      </c>
      <c r="AK99" s="78">
        <v>2462</v>
      </c>
      <c r="AL99" s="67">
        <v>2733</v>
      </c>
      <c r="AM99" s="67">
        <v>1408</v>
      </c>
      <c r="AN99" s="67">
        <v>1325</v>
      </c>
      <c r="AO99" s="67">
        <v>2444</v>
      </c>
      <c r="AP99" s="67">
        <v>1256</v>
      </c>
      <c r="AQ99" s="67">
        <v>1188</v>
      </c>
      <c r="AR99" s="56" t="s">
        <v>428</v>
      </c>
      <c r="AS99" s="56"/>
      <c r="AT99" s="56" t="s">
        <v>428</v>
      </c>
      <c r="AU99" s="151">
        <v>310</v>
      </c>
      <c r="AV99" s="151">
        <v>0</v>
      </c>
      <c r="AW99" s="151">
        <v>151</v>
      </c>
      <c r="AX99" s="59">
        <v>3.3</v>
      </c>
      <c r="AY99" s="59">
        <v>1</v>
      </c>
      <c r="AZ99" s="60">
        <v>2.1598272138228944</v>
      </c>
      <c r="BA99" s="61">
        <v>2</v>
      </c>
      <c r="BB99" s="62">
        <v>0</v>
      </c>
      <c r="BC99" s="63">
        <v>0</v>
      </c>
      <c r="BD99" s="68">
        <v>0</v>
      </c>
      <c r="BE99" s="69">
        <v>0</v>
      </c>
      <c r="BF99" s="77">
        <v>4.8543689320388346</v>
      </c>
      <c r="BG99" s="61">
        <v>5</v>
      </c>
      <c r="BH99" s="60">
        <v>10.819672131147541</v>
      </c>
      <c r="BI99" s="61">
        <v>33</v>
      </c>
      <c r="BJ99" s="64">
        <v>0</v>
      </c>
      <c r="BK99" s="65">
        <v>0</v>
      </c>
      <c r="BL99" s="62">
        <v>0</v>
      </c>
      <c r="BM99" s="65">
        <v>0</v>
      </c>
      <c r="BN99" s="56">
        <v>0</v>
      </c>
      <c r="BO99" s="56">
        <v>0</v>
      </c>
      <c r="BP99" s="156">
        <v>0</v>
      </c>
      <c r="BQ99" s="56">
        <v>0</v>
      </c>
      <c r="BR99" s="56">
        <v>0</v>
      </c>
      <c r="BS99" s="56">
        <v>0</v>
      </c>
      <c r="BT99" s="56">
        <v>0</v>
      </c>
      <c r="BU99" s="56">
        <v>0</v>
      </c>
      <c r="BV99" s="56" t="s">
        <v>981</v>
      </c>
      <c r="BW99" s="56" t="s">
        <v>1339</v>
      </c>
      <c r="BX99" s="62" t="s">
        <v>1340</v>
      </c>
      <c r="BY99" s="56" t="s">
        <v>1339</v>
      </c>
      <c r="BZ99" s="56" t="s">
        <v>635</v>
      </c>
      <c r="CA99" s="56" t="s">
        <v>1341</v>
      </c>
      <c r="CB99" s="56" t="s">
        <v>635</v>
      </c>
      <c r="CC99" s="152">
        <v>70.23</v>
      </c>
      <c r="CD99" s="152">
        <v>54.67</v>
      </c>
      <c r="CE99" s="147">
        <v>17.021276595744681</v>
      </c>
      <c r="CF99" s="146" t="s">
        <v>1342</v>
      </c>
      <c r="CG99" s="146" t="s">
        <v>1343</v>
      </c>
      <c r="CH99" s="56">
        <v>0</v>
      </c>
      <c r="CI99" s="56">
        <v>0</v>
      </c>
      <c r="CJ99" s="60">
        <v>0</v>
      </c>
      <c r="CK99" s="61">
        <v>0</v>
      </c>
      <c r="CL99" s="56">
        <v>0</v>
      </c>
      <c r="CM99" s="56">
        <v>0</v>
      </c>
      <c r="CN99" s="149">
        <v>0</v>
      </c>
      <c r="CO99" s="156">
        <v>0</v>
      </c>
      <c r="CP99" s="56">
        <v>0</v>
      </c>
      <c r="CQ99" s="56">
        <v>0</v>
      </c>
      <c r="CR99" s="56">
        <v>0</v>
      </c>
      <c r="CS99" s="56">
        <v>0</v>
      </c>
      <c r="CT99" s="56">
        <v>0</v>
      </c>
      <c r="CU99" s="56">
        <v>0</v>
      </c>
      <c r="CV99" s="56">
        <v>0</v>
      </c>
      <c r="CW99" s="56">
        <v>0</v>
      </c>
      <c r="CX99" s="56">
        <v>0</v>
      </c>
      <c r="CY99" s="56">
        <v>0</v>
      </c>
      <c r="CZ99" s="56">
        <v>0</v>
      </c>
      <c r="DA99" s="56">
        <v>0</v>
      </c>
      <c r="DB99" s="60">
        <v>0</v>
      </c>
      <c r="DC99" s="61">
        <v>0</v>
      </c>
      <c r="DD99" s="152">
        <v>93.98</v>
      </c>
      <c r="DE99" s="152">
        <v>82.78</v>
      </c>
      <c r="DF99" s="147">
        <v>1.598962834917891</v>
      </c>
      <c r="DG99" s="148">
        <v>5.704407951598963</v>
      </c>
      <c r="DH99" s="149">
        <v>64.082024991989741</v>
      </c>
      <c r="DI99" s="56">
        <v>2</v>
      </c>
      <c r="DJ99" s="149">
        <v>64.082024991989741</v>
      </c>
      <c r="DK99" s="158">
        <v>2</v>
      </c>
      <c r="DL99" s="56">
        <v>0</v>
      </c>
      <c r="DM99" s="56">
        <v>0</v>
      </c>
      <c r="DN99" s="56">
        <v>0</v>
      </c>
      <c r="DO99" s="56">
        <v>0</v>
      </c>
      <c r="DP99" s="149">
        <v>33.090668431502316</v>
      </c>
      <c r="DQ99" s="156">
        <v>1</v>
      </c>
      <c r="DR99" s="149">
        <v>33.090668431502316</v>
      </c>
      <c r="DS99" s="156">
        <v>1</v>
      </c>
      <c r="DT99" s="56">
        <v>0</v>
      </c>
      <c r="DU99" s="156">
        <v>0</v>
      </c>
      <c r="DV99" s="156">
        <v>0</v>
      </c>
      <c r="DW99" s="156">
        <v>0</v>
      </c>
      <c r="DX99" s="156">
        <v>0</v>
      </c>
      <c r="DY99" s="56">
        <v>0</v>
      </c>
      <c r="DZ99" s="62">
        <v>0.78740157480314954</v>
      </c>
      <c r="EA99" s="63">
        <v>1</v>
      </c>
      <c r="EB99" s="62">
        <v>52.27655986509275</v>
      </c>
      <c r="EC99" s="63">
        <v>62</v>
      </c>
      <c r="ED99" s="77">
        <v>3.4965034965034967</v>
      </c>
      <c r="EE99" s="72">
        <v>3</v>
      </c>
      <c r="EF99" s="154">
        <v>104.34</v>
      </c>
      <c r="EG99" s="154">
        <v>77.400000000000006</v>
      </c>
      <c r="EH99" s="107">
        <v>2.197802197802198</v>
      </c>
      <c r="EI99" s="148">
        <v>9.4505494505494507</v>
      </c>
      <c r="EJ99" s="56" t="s">
        <v>1344</v>
      </c>
      <c r="EK99" s="56" t="s">
        <v>1345</v>
      </c>
      <c r="EL99" s="154">
        <v>93.71</v>
      </c>
      <c r="EM99" s="154">
        <v>48.22</v>
      </c>
      <c r="EN99" s="147">
        <v>1.0752688172043012</v>
      </c>
      <c r="EO99" s="148">
        <v>4.3010752688172049</v>
      </c>
      <c r="EP99" s="56">
        <v>0</v>
      </c>
      <c r="EQ99" s="56">
        <v>0</v>
      </c>
      <c r="ER99" s="149">
        <v>132.36267372600926</v>
      </c>
      <c r="ES99" s="156">
        <v>4</v>
      </c>
      <c r="ET99" s="56">
        <v>198.54</v>
      </c>
      <c r="EU99" s="132">
        <v>6</v>
      </c>
      <c r="EV99" s="56">
        <v>0</v>
      </c>
      <c r="EW99" s="56">
        <v>0</v>
      </c>
      <c r="EX99" s="56">
        <v>18</v>
      </c>
      <c r="EY99" s="62">
        <v>82.264150943396231</v>
      </c>
      <c r="EZ99" s="61">
        <v>109</v>
      </c>
      <c r="FA99" s="62">
        <v>58.080808080808083</v>
      </c>
      <c r="FB99" s="61">
        <v>69</v>
      </c>
      <c r="FC99" s="149">
        <v>34.910106475824755</v>
      </c>
      <c r="FD99" s="156">
        <v>2</v>
      </c>
      <c r="FE99" s="149">
        <v>34.910106475824755</v>
      </c>
      <c r="FF99" s="156">
        <v>2</v>
      </c>
      <c r="FG99" s="150">
        <v>17.455053237912377</v>
      </c>
      <c r="FH99" s="157">
        <v>1</v>
      </c>
      <c r="FI99" s="149">
        <v>34.910106475824755</v>
      </c>
      <c r="FJ99" s="156">
        <v>2</v>
      </c>
      <c r="FK99" s="149">
        <v>122.18537266538664</v>
      </c>
      <c r="FL99" s="156">
        <v>7</v>
      </c>
      <c r="FM99" s="149">
        <v>69.820212951649509</v>
      </c>
      <c r="FN99" s="156">
        <v>4</v>
      </c>
      <c r="FO99" s="150">
        <v>261.82579856868563</v>
      </c>
      <c r="FP99" s="155">
        <v>15</v>
      </c>
      <c r="FQ99" s="56">
        <v>0</v>
      </c>
      <c r="FR99" s="56">
        <v>0</v>
      </c>
      <c r="FS99" s="60">
        <v>2.1141649048625792</v>
      </c>
      <c r="FT99" s="61">
        <v>2</v>
      </c>
      <c r="FU99" s="60">
        <v>1.2048192771084338</v>
      </c>
      <c r="FV99" s="61">
        <v>1</v>
      </c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  <c r="IX99" s="67"/>
      <c r="IY99" s="67"/>
      <c r="IZ99" s="67"/>
      <c r="JA99" s="67"/>
      <c r="JB99" s="67"/>
      <c r="JC99" s="67"/>
      <c r="JD99" s="67"/>
      <c r="JE99" s="67"/>
      <c r="JF99" s="67"/>
      <c r="JG99" s="67"/>
      <c r="JH99" s="67"/>
      <c r="JI99" s="67"/>
      <c r="JJ99" s="67"/>
      <c r="JK99" s="67"/>
      <c r="JL99" s="67"/>
      <c r="JM99" s="67"/>
      <c r="JN99" s="67"/>
      <c r="JO99" s="67"/>
      <c r="JP99" s="67"/>
      <c r="JQ99" s="67"/>
      <c r="JR99" s="67"/>
      <c r="JS99" s="67"/>
      <c r="JT99" s="67"/>
      <c r="JU99" s="67"/>
      <c r="JV99" s="67"/>
      <c r="JW99" s="67"/>
      <c r="JX99" s="67"/>
      <c r="JY99" s="67"/>
      <c r="JZ99" s="67"/>
      <c r="KA99" s="67"/>
      <c r="KB99" s="67"/>
      <c r="KC99" s="67"/>
      <c r="KD99" s="67"/>
      <c r="KE99" s="67"/>
      <c r="KF99" s="67"/>
      <c r="KG99" s="67"/>
      <c r="KH99" s="67"/>
      <c r="KI99" s="67"/>
      <c r="KJ99" s="67"/>
      <c r="KK99" s="67"/>
      <c r="KL99" s="67"/>
      <c r="KM99" s="67"/>
      <c r="KN99" s="67"/>
      <c r="KO99" s="67"/>
      <c r="KP99" s="67"/>
      <c r="KQ99" s="67"/>
      <c r="KR99" s="67"/>
      <c r="KS99" s="67"/>
      <c r="KT99" s="67"/>
      <c r="KU99" s="67"/>
      <c r="KV99" s="67"/>
      <c r="KW99" s="67"/>
      <c r="KX99" s="67"/>
      <c r="KY99" s="67"/>
      <c r="KZ99" s="67"/>
      <c r="LA99" s="67"/>
      <c r="LB99" s="67"/>
      <c r="LC99" s="67"/>
      <c r="LD99" s="67"/>
      <c r="LE99" s="67"/>
      <c r="LF99" s="67"/>
      <c r="LG99" s="67"/>
      <c r="LH99" s="67"/>
      <c r="LI99" s="67"/>
      <c r="LJ99" s="67"/>
      <c r="LK99" s="67"/>
      <c r="LL99" s="67"/>
      <c r="LM99" s="67"/>
      <c r="LN99" s="67"/>
      <c r="LO99" s="67"/>
      <c r="LP99" s="67"/>
      <c r="LQ99" s="67"/>
      <c r="LR99" s="67"/>
      <c r="LS99" s="67"/>
      <c r="LT99" s="67"/>
      <c r="LU99" s="67"/>
      <c r="LV99" s="67"/>
      <c r="LW99" s="67"/>
      <c r="LX99" s="67"/>
      <c r="LY99" s="67"/>
      <c r="LZ99" s="67"/>
      <c r="MA99" s="67"/>
      <c r="MB99" s="67"/>
      <c r="MC99" s="67"/>
      <c r="MD99" s="67"/>
      <c r="ME99" s="67"/>
      <c r="MF99" s="67"/>
      <c r="MG99" s="67"/>
      <c r="MH99" s="67"/>
      <c r="MI99" s="67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67"/>
      <c r="MU99" s="67"/>
      <c r="MV99" s="67"/>
      <c r="MW99" s="67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67"/>
      <c r="NI99" s="67"/>
      <c r="NJ99" s="67"/>
      <c r="NK99" s="67"/>
      <c r="NL99" s="67"/>
      <c r="NM99" s="67"/>
      <c r="NN99" s="67"/>
      <c r="NO99" s="67"/>
      <c r="NP99" s="67"/>
      <c r="NQ99" s="67"/>
      <c r="NR99" s="71"/>
      <c r="NS99" s="71"/>
      <c r="NT99" s="71"/>
      <c r="NU99" s="71"/>
      <c r="NV99" s="71"/>
      <c r="NW99" s="71"/>
      <c r="NX99" s="71"/>
      <c r="NY99" s="71"/>
      <c r="NZ99" s="71"/>
      <c r="OA99" s="71"/>
      <c r="OB99" s="71"/>
      <c r="OC99" s="71"/>
      <c r="OD99" s="71"/>
      <c r="OE99" s="71"/>
      <c r="OF99" s="71"/>
      <c r="OG99" s="71"/>
      <c r="OH99" s="71"/>
      <c r="OI99" s="71"/>
      <c r="OJ99" s="71"/>
      <c r="OK99" s="71"/>
      <c r="OL99" s="71"/>
      <c r="OM99" s="71"/>
      <c r="ON99" s="71"/>
      <c r="OO99" s="71"/>
      <c r="OP99" s="71"/>
      <c r="OQ99" s="71"/>
      <c r="OR99" s="4"/>
      <c r="OS99" s="4"/>
      <c r="OT99" s="4"/>
    </row>
    <row r="100" spans="1:410">
      <c r="A100" s="96" t="s">
        <v>1346</v>
      </c>
      <c r="B100" s="56" t="s">
        <v>1347</v>
      </c>
      <c r="C100" s="96" t="s">
        <v>547</v>
      </c>
      <c r="D100" s="74">
        <v>6</v>
      </c>
      <c r="E100" s="67">
        <v>2015</v>
      </c>
      <c r="F100" s="106">
        <v>63.104390444268851</v>
      </c>
      <c r="G100" s="141">
        <v>31280</v>
      </c>
      <c r="H100" s="67">
        <v>14104</v>
      </c>
      <c r="I100" s="67">
        <v>17176</v>
      </c>
      <c r="J100" s="106">
        <v>20.007785619207876</v>
      </c>
      <c r="K100" s="67">
        <v>31866</v>
      </c>
      <c r="L100" s="56">
        <v>94.67</v>
      </c>
      <c r="M100" s="78">
        <v>29617</v>
      </c>
      <c r="N100" s="67">
        <v>3842</v>
      </c>
      <c r="O100" s="67">
        <v>1967</v>
      </c>
      <c r="P100" s="67">
        <v>1875</v>
      </c>
      <c r="Q100" s="78">
        <v>4583</v>
      </c>
      <c r="R100" s="78">
        <v>2347</v>
      </c>
      <c r="S100" s="78">
        <v>2236</v>
      </c>
      <c r="T100" s="67">
        <v>3613</v>
      </c>
      <c r="U100" s="67">
        <v>1856</v>
      </c>
      <c r="V100" s="67">
        <v>1757</v>
      </c>
      <c r="W100" s="78">
        <v>4264</v>
      </c>
      <c r="X100" s="78">
        <v>2071</v>
      </c>
      <c r="Y100" s="78">
        <v>2193</v>
      </c>
      <c r="Z100" s="67">
        <v>3389</v>
      </c>
      <c r="AA100" s="67">
        <v>1744</v>
      </c>
      <c r="AB100" s="67">
        <v>1645</v>
      </c>
      <c r="AC100" s="78">
        <v>3833</v>
      </c>
      <c r="AD100" s="78">
        <v>1864</v>
      </c>
      <c r="AE100" s="78">
        <v>1969</v>
      </c>
      <c r="AF100" s="67">
        <v>3034</v>
      </c>
      <c r="AG100" s="67">
        <v>1561</v>
      </c>
      <c r="AH100" s="67">
        <v>1473</v>
      </c>
      <c r="AI100" s="78">
        <v>5303</v>
      </c>
      <c r="AJ100" s="78">
        <v>2553</v>
      </c>
      <c r="AK100" s="78">
        <v>2750</v>
      </c>
      <c r="AL100" s="67">
        <v>3001</v>
      </c>
      <c r="AM100" s="67">
        <v>1565</v>
      </c>
      <c r="AN100" s="67">
        <v>1436</v>
      </c>
      <c r="AO100" s="67">
        <v>2593</v>
      </c>
      <c r="AP100" s="67">
        <v>1321</v>
      </c>
      <c r="AQ100" s="67">
        <v>1272</v>
      </c>
      <c r="AR100" s="56" t="s">
        <v>428</v>
      </c>
      <c r="AS100" s="56"/>
      <c r="AT100" s="56" t="s">
        <v>428</v>
      </c>
      <c r="AU100" s="144">
        <v>881</v>
      </c>
      <c r="AV100" s="144">
        <v>1</v>
      </c>
      <c r="AW100" s="144">
        <v>425</v>
      </c>
      <c r="AX100" s="59">
        <v>12.5</v>
      </c>
      <c r="AY100" s="59">
        <v>6</v>
      </c>
      <c r="AZ100" s="60">
        <v>2.1786492374727673</v>
      </c>
      <c r="BA100" s="61">
        <v>4</v>
      </c>
      <c r="BB100" s="62">
        <v>0</v>
      </c>
      <c r="BC100" s="63">
        <v>0</v>
      </c>
      <c r="BD100" s="68">
        <v>0</v>
      </c>
      <c r="BE100" s="69">
        <v>0</v>
      </c>
      <c r="BF100" s="77">
        <v>8.7719298245614024</v>
      </c>
      <c r="BG100" s="61">
        <v>20</v>
      </c>
      <c r="BH100" s="60">
        <v>7.9002079002079011</v>
      </c>
      <c r="BI100" s="61">
        <v>38</v>
      </c>
      <c r="BJ100" s="64">
        <v>0</v>
      </c>
      <c r="BK100" s="65">
        <v>0</v>
      </c>
      <c r="BL100" s="62">
        <v>0</v>
      </c>
      <c r="BM100" s="65">
        <v>0</v>
      </c>
      <c r="BN100" s="56">
        <v>0</v>
      </c>
      <c r="BO100" s="56">
        <v>0</v>
      </c>
      <c r="BP100" s="156">
        <v>0</v>
      </c>
      <c r="BQ100" s="56">
        <v>0</v>
      </c>
      <c r="BR100" s="56">
        <v>0</v>
      </c>
      <c r="BS100" s="56">
        <v>0</v>
      </c>
      <c r="BT100" s="56">
        <v>0</v>
      </c>
      <c r="BU100" s="56">
        <v>0</v>
      </c>
      <c r="BV100" s="62" t="s">
        <v>731</v>
      </c>
      <c r="BW100" s="56" t="s">
        <v>588</v>
      </c>
      <c r="BX100" s="62" t="s">
        <v>868</v>
      </c>
      <c r="BY100" s="56" t="s">
        <v>588</v>
      </c>
      <c r="BZ100" s="56" t="s">
        <v>577</v>
      </c>
      <c r="CA100" s="56" t="s">
        <v>468</v>
      </c>
      <c r="CB100" s="56" t="s">
        <v>577</v>
      </c>
      <c r="CC100" s="145">
        <v>106.48</v>
      </c>
      <c r="CD100" s="145">
        <v>71.930000000000007</v>
      </c>
      <c r="CE100" s="147">
        <v>5.6122448979591839</v>
      </c>
      <c r="CF100" s="153" t="s">
        <v>1157</v>
      </c>
      <c r="CG100" s="153" t="s">
        <v>1348</v>
      </c>
      <c r="CH100" s="56">
        <v>0</v>
      </c>
      <c r="CI100" s="56">
        <v>0</v>
      </c>
      <c r="CJ100" s="60">
        <v>0</v>
      </c>
      <c r="CK100" s="61">
        <v>0</v>
      </c>
      <c r="CL100" s="56">
        <v>0</v>
      </c>
      <c r="CM100" s="56">
        <v>0</v>
      </c>
      <c r="CN100" s="149">
        <v>0</v>
      </c>
      <c r="CO100" s="156">
        <v>0</v>
      </c>
      <c r="CP100" s="56">
        <v>0</v>
      </c>
      <c r="CQ100" s="56">
        <v>0</v>
      </c>
      <c r="CR100" s="56">
        <v>0</v>
      </c>
      <c r="CS100" s="56">
        <v>0</v>
      </c>
      <c r="CT100" s="56">
        <v>0</v>
      </c>
      <c r="CU100" s="56">
        <v>0</v>
      </c>
      <c r="CV100" s="56">
        <v>0</v>
      </c>
      <c r="CW100" s="56">
        <v>0</v>
      </c>
      <c r="CX100" s="56">
        <v>0</v>
      </c>
      <c r="CY100" s="56">
        <v>0</v>
      </c>
      <c r="CZ100" s="56">
        <v>0</v>
      </c>
      <c r="DA100" s="56">
        <v>0</v>
      </c>
      <c r="DB100" s="60">
        <v>0.57339449541284404</v>
      </c>
      <c r="DC100" s="61">
        <v>1</v>
      </c>
      <c r="DD100" s="145">
        <v>143.87</v>
      </c>
      <c r="DE100" s="145">
        <v>107.31</v>
      </c>
      <c r="DF100" s="147">
        <v>3.6683308009550686</v>
      </c>
      <c r="DG100" s="148">
        <v>4.428044280442804</v>
      </c>
      <c r="DH100" s="56">
        <v>0</v>
      </c>
      <c r="DI100" s="56">
        <v>0</v>
      </c>
      <c r="DJ100" s="149">
        <v>46.904315196998127</v>
      </c>
      <c r="DK100" s="158">
        <v>2</v>
      </c>
      <c r="DL100" s="56">
        <v>0</v>
      </c>
      <c r="DM100" s="56">
        <v>0</v>
      </c>
      <c r="DN100" s="56">
        <v>0</v>
      </c>
      <c r="DO100" s="56">
        <v>0</v>
      </c>
      <c r="DP100" s="56">
        <v>52.17</v>
      </c>
      <c r="DQ100" s="156">
        <v>2</v>
      </c>
      <c r="DR100" s="149">
        <v>0</v>
      </c>
      <c r="DS100" s="156">
        <v>0</v>
      </c>
      <c r="DT100" s="56">
        <v>0</v>
      </c>
      <c r="DU100" s="156">
        <v>0</v>
      </c>
      <c r="DV100" s="149">
        <v>52.178450300026086</v>
      </c>
      <c r="DW100" s="156">
        <v>2</v>
      </c>
      <c r="DX100" s="156">
        <v>0</v>
      </c>
      <c r="DY100" s="56">
        <v>0</v>
      </c>
      <c r="DZ100" s="62">
        <v>4.2553191489361701</v>
      </c>
      <c r="EA100" s="63">
        <v>7</v>
      </c>
      <c r="EB100" s="62">
        <v>90.970807875084873</v>
      </c>
      <c r="EC100" s="63">
        <v>134</v>
      </c>
      <c r="ED100" s="77">
        <v>0</v>
      </c>
      <c r="EE100" s="72">
        <v>0</v>
      </c>
      <c r="EF100" s="143">
        <v>128.96</v>
      </c>
      <c r="EG100" s="143">
        <v>85.01</v>
      </c>
      <c r="EH100" s="107">
        <v>3.280797684142811</v>
      </c>
      <c r="EI100" s="148">
        <v>6.8832422000643296</v>
      </c>
      <c r="EJ100" s="56" t="s">
        <v>1349</v>
      </c>
      <c r="EK100" s="56" t="s">
        <v>1350</v>
      </c>
      <c r="EL100" s="143">
        <v>82.65</v>
      </c>
      <c r="EM100" s="143">
        <v>35.42</v>
      </c>
      <c r="EN100" s="147">
        <v>1.9488428745432398</v>
      </c>
      <c r="EO100" s="148">
        <v>4.7503045066991474</v>
      </c>
      <c r="EP100" s="56">
        <v>0</v>
      </c>
      <c r="EQ100" s="56">
        <v>0</v>
      </c>
      <c r="ER100" s="156">
        <v>0</v>
      </c>
      <c r="ES100" s="156">
        <v>0</v>
      </c>
      <c r="ET100" s="156">
        <v>0</v>
      </c>
      <c r="EU100" s="156">
        <v>0</v>
      </c>
      <c r="EV100" s="56">
        <v>0</v>
      </c>
      <c r="EW100" s="56">
        <v>0</v>
      </c>
      <c r="EX100" s="56">
        <v>300</v>
      </c>
      <c r="EY100" s="62">
        <v>121.86629526462396</v>
      </c>
      <c r="EZ100" s="61">
        <v>175</v>
      </c>
      <c r="FA100" s="62">
        <v>76.257861635220124</v>
      </c>
      <c r="FB100" s="61">
        <v>97</v>
      </c>
      <c r="FC100" s="149">
        <v>15.812776723592663</v>
      </c>
      <c r="FD100" s="156">
        <v>1</v>
      </c>
      <c r="FE100" s="149">
        <v>0</v>
      </c>
      <c r="FF100" s="156">
        <v>0</v>
      </c>
      <c r="FG100" s="56">
        <v>0</v>
      </c>
      <c r="FH100" s="56">
        <v>0</v>
      </c>
      <c r="FI100" s="149">
        <v>0</v>
      </c>
      <c r="FJ100" s="156">
        <v>0</v>
      </c>
      <c r="FK100" s="149">
        <v>15.812776723592663</v>
      </c>
      <c r="FL100" s="156">
        <v>1</v>
      </c>
      <c r="FM100" s="149">
        <v>15.812776723592663</v>
      </c>
      <c r="FN100" s="156">
        <v>1</v>
      </c>
      <c r="FO100" s="150">
        <v>31.625553447185325</v>
      </c>
      <c r="FP100" s="155">
        <v>2</v>
      </c>
      <c r="FQ100" s="56">
        <v>0</v>
      </c>
      <c r="FR100" s="56">
        <v>0</v>
      </c>
      <c r="FS100" s="60">
        <v>2.7262813522355507</v>
      </c>
      <c r="FT100" s="61">
        <v>5</v>
      </c>
      <c r="FU100" s="60">
        <v>0.62150403977625845</v>
      </c>
      <c r="FV100" s="61">
        <v>1</v>
      </c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  <c r="IW100" s="67"/>
      <c r="IX100" s="67"/>
      <c r="IY100" s="67"/>
      <c r="IZ100" s="67"/>
      <c r="JA100" s="67"/>
      <c r="JB100" s="67"/>
      <c r="JC100" s="67"/>
      <c r="JD100" s="67"/>
      <c r="JE100" s="67"/>
      <c r="JF100" s="67"/>
      <c r="JG100" s="67"/>
      <c r="JH100" s="67"/>
      <c r="JI100" s="67"/>
      <c r="JJ100" s="67"/>
      <c r="JK100" s="67"/>
      <c r="JL100" s="67"/>
      <c r="JM100" s="67"/>
      <c r="JN100" s="67"/>
      <c r="JO100" s="67"/>
      <c r="JP100" s="67"/>
      <c r="JQ100" s="67"/>
      <c r="JR100" s="67"/>
      <c r="JS100" s="67"/>
      <c r="JT100" s="67"/>
      <c r="JU100" s="67"/>
      <c r="JV100" s="67"/>
      <c r="JW100" s="67"/>
      <c r="JX100" s="67"/>
      <c r="JY100" s="67"/>
      <c r="JZ100" s="67"/>
      <c r="KA100" s="67"/>
      <c r="KB100" s="67"/>
      <c r="KC100" s="67"/>
      <c r="KD100" s="67"/>
      <c r="KE100" s="67"/>
      <c r="KF100" s="67"/>
      <c r="KG100" s="67"/>
      <c r="KH100" s="67"/>
      <c r="KI100" s="67"/>
      <c r="KJ100" s="67"/>
      <c r="KK100" s="67"/>
      <c r="KL100" s="67"/>
      <c r="KM100" s="67"/>
      <c r="KN100" s="67"/>
      <c r="KO100" s="67"/>
      <c r="KP100" s="67"/>
      <c r="KQ100" s="67"/>
      <c r="KR100" s="67"/>
      <c r="KS100" s="67"/>
      <c r="KT100" s="67"/>
      <c r="KU100" s="67"/>
      <c r="KV100" s="67"/>
      <c r="KW100" s="67"/>
      <c r="KX100" s="67"/>
      <c r="KY100" s="67"/>
      <c r="KZ100" s="67"/>
      <c r="LA100" s="67"/>
      <c r="LB100" s="67"/>
      <c r="LC100" s="67"/>
      <c r="LD100" s="67"/>
      <c r="LE100" s="67"/>
      <c r="LF100" s="67"/>
      <c r="LG100" s="67"/>
      <c r="LH100" s="67"/>
      <c r="LI100" s="67"/>
      <c r="LJ100" s="67"/>
      <c r="LK100" s="67"/>
      <c r="LL100" s="67"/>
      <c r="LM100" s="67"/>
      <c r="LN100" s="67"/>
      <c r="LO100" s="67"/>
      <c r="LP100" s="67"/>
      <c r="LQ100" s="67"/>
      <c r="LR100" s="67"/>
      <c r="LS100" s="67"/>
      <c r="LT100" s="67"/>
      <c r="LU100" s="67"/>
      <c r="LV100" s="67"/>
      <c r="LW100" s="67"/>
      <c r="LX100" s="67"/>
      <c r="LY100" s="67"/>
      <c r="LZ100" s="67"/>
      <c r="MA100" s="67"/>
      <c r="MB100" s="67"/>
      <c r="MC100" s="67"/>
      <c r="MD100" s="67"/>
      <c r="ME100" s="67"/>
      <c r="MF100" s="67"/>
      <c r="MG100" s="67"/>
      <c r="MH100" s="67"/>
      <c r="MI100" s="67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67"/>
      <c r="MU100" s="67"/>
      <c r="MV100" s="67"/>
      <c r="MW100" s="67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67"/>
      <c r="NI100" s="67"/>
      <c r="NJ100" s="67"/>
      <c r="NK100" s="67"/>
      <c r="NL100" s="67"/>
      <c r="NM100" s="67"/>
      <c r="NN100" s="67"/>
      <c r="NO100" s="67"/>
      <c r="NP100" s="67"/>
      <c r="NQ100" s="67"/>
      <c r="NR100" s="71"/>
      <c r="NS100" s="71"/>
      <c r="NT100" s="71"/>
      <c r="NU100" s="71"/>
      <c r="NV100" s="71"/>
      <c r="NW100" s="71"/>
      <c r="NX100" s="71"/>
      <c r="NY100" s="71"/>
      <c r="NZ100" s="71"/>
      <c r="OA100" s="71"/>
      <c r="OB100" s="71"/>
      <c r="OC100" s="71"/>
      <c r="OD100" s="71"/>
      <c r="OE100" s="71"/>
      <c r="OF100" s="71"/>
      <c r="OG100" s="71"/>
      <c r="OH100" s="71"/>
      <c r="OI100" s="71"/>
      <c r="OJ100" s="71"/>
      <c r="OK100" s="71"/>
      <c r="OL100" s="71"/>
      <c r="OM100" s="71"/>
      <c r="ON100" s="71"/>
      <c r="OO100" s="71"/>
      <c r="OP100" s="71"/>
      <c r="OQ100" s="71"/>
      <c r="OR100" s="4"/>
      <c r="OS100" s="4"/>
      <c r="OT100" s="4"/>
    </row>
    <row r="101" spans="1:410">
      <c r="A101" s="96" t="s">
        <v>1351</v>
      </c>
      <c r="B101" s="56" t="s">
        <v>1352</v>
      </c>
      <c r="C101" s="96" t="s">
        <v>427</v>
      </c>
      <c r="D101" s="74">
        <v>6</v>
      </c>
      <c r="E101" s="67">
        <v>2015</v>
      </c>
      <c r="F101" s="106">
        <v>77.73189727602103</v>
      </c>
      <c r="G101" s="141">
        <v>12980</v>
      </c>
      <c r="H101" s="67">
        <v>6262</v>
      </c>
      <c r="I101" s="67">
        <v>6718</v>
      </c>
      <c r="J101" s="106">
        <v>25.82</v>
      </c>
      <c r="K101" s="67">
        <v>3351</v>
      </c>
      <c r="L101" s="56">
        <v>71.099999999999994</v>
      </c>
      <c r="M101" s="78">
        <v>9229</v>
      </c>
      <c r="N101" s="67">
        <v>1066</v>
      </c>
      <c r="O101" s="67">
        <v>550</v>
      </c>
      <c r="P101" s="67">
        <v>516</v>
      </c>
      <c r="Q101" s="78">
        <v>1280</v>
      </c>
      <c r="R101" s="78">
        <v>619</v>
      </c>
      <c r="S101" s="78">
        <v>661</v>
      </c>
      <c r="T101" s="67">
        <v>1034</v>
      </c>
      <c r="U101" s="67">
        <v>543</v>
      </c>
      <c r="V101" s="67">
        <v>491</v>
      </c>
      <c r="W101" s="78">
        <v>1206</v>
      </c>
      <c r="X101" s="78">
        <v>569</v>
      </c>
      <c r="Y101" s="78">
        <v>637</v>
      </c>
      <c r="Z101" s="67">
        <v>985</v>
      </c>
      <c r="AA101" s="67">
        <v>522</v>
      </c>
      <c r="AB101" s="67">
        <v>463</v>
      </c>
      <c r="AC101" s="78">
        <v>1300</v>
      </c>
      <c r="AD101" s="78">
        <v>619</v>
      </c>
      <c r="AE101" s="78">
        <v>681</v>
      </c>
      <c r="AF101" s="67">
        <v>1182</v>
      </c>
      <c r="AG101" s="67">
        <v>612</v>
      </c>
      <c r="AH101" s="67">
        <v>570</v>
      </c>
      <c r="AI101" s="78">
        <v>2033</v>
      </c>
      <c r="AJ101" s="78">
        <v>991</v>
      </c>
      <c r="AK101" s="78">
        <v>1042</v>
      </c>
      <c r="AL101" s="67">
        <v>1131</v>
      </c>
      <c r="AM101" s="67">
        <v>583</v>
      </c>
      <c r="AN101" s="67">
        <v>548</v>
      </c>
      <c r="AO101" s="67">
        <v>1007</v>
      </c>
      <c r="AP101" s="67">
        <v>503</v>
      </c>
      <c r="AQ101" s="67">
        <v>504</v>
      </c>
      <c r="AR101" s="56" t="s">
        <v>428</v>
      </c>
      <c r="AS101" s="56"/>
      <c r="AT101" s="56" t="s">
        <v>428</v>
      </c>
      <c r="AU101" s="151">
        <v>308</v>
      </c>
      <c r="AV101" s="151">
        <v>0</v>
      </c>
      <c r="AW101" s="151">
        <v>38</v>
      </c>
      <c r="AX101" s="59">
        <v>17.3</v>
      </c>
      <c r="AY101" s="59">
        <v>3</v>
      </c>
      <c r="AZ101" s="60">
        <v>0</v>
      </c>
      <c r="BA101" s="61">
        <v>0</v>
      </c>
      <c r="BB101" s="62">
        <v>0</v>
      </c>
      <c r="BC101" s="63">
        <v>0</v>
      </c>
      <c r="BD101" s="68">
        <v>0</v>
      </c>
      <c r="BE101" s="69">
        <v>0</v>
      </c>
      <c r="BF101" s="77">
        <v>19.35483870967742</v>
      </c>
      <c r="BG101" s="61">
        <v>6</v>
      </c>
      <c r="BH101" s="60">
        <v>10.982658959537572</v>
      </c>
      <c r="BI101" s="61">
        <v>19</v>
      </c>
      <c r="BJ101" s="64">
        <v>0</v>
      </c>
      <c r="BK101" s="65">
        <v>0</v>
      </c>
      <c r="BL101" s="62">
        <v>93.808630393996253</v>
      </c>
      <c r="BM101" s="65">
        <v>1</v>
      </c>
      <c r="BN101" s="56">
        <v>0</v>
      </c>
      <c r="BO101" s="56">
        <v>0</v>
      </c>
      <c r="BP101" s="156">
        <v>0</v>
      </c>
      <c r="BQ101" s="56">
        <v>0</v>
      </c>
      <c r="BR101" s="56">
        <v>0</v>
      </c>
      <c r="BS101" s="56">
        <v>0</v>
      </c>
      <c r="BT101" s="56">
        <v>0</v>
      </c>
      <c r="BU101" s="56">
        <v>0</v>
      </c>
      <c r="BV101" s="62" t="s">
        <v>1353</v>
      </c>
      <c r="BW101" s="56" t="s">
        <v>528</v>
      </c>
      <c r="BX101" s="62" t="s">
        <v>878</v>
      </c>
      <c r="BY101" s="56" t="s">
        <v>528</v>
      </c>
      <c r="BZ101" s="56" t="s">
        <v>1354</v>
      </c>
      <c r="CA101" s="56" t="s">
        <v>1289</v>
      </c>
      <c r="CB101" s="56" t="s">
        <v>1354</v>
      </c>
      <c r="CC101" s="152">
        <v>90.18</v>
      </c>
      <c r="CD101" s="152">
        <v>71.95</v>
      </c>
      <c r="CE101" s="147">
        <v>16.666666666666664</v>
      </c>
      <c r="CF101" s="146" t="s">
        <v>1355</v>
      </c>
      <c r="CG101" s="146" t="s">
        <v>1356</v>
      </c>
      <c r="CH101" s="56">
        <v>0</v>
      </c>
      <c r="CI101" s="56">
        <v>0</v>
      </c>
      <c r="CJ101" s="60">
        <v>0.96711798839458418</v>
      </c>
      <c r="CK101" s="61">
        <v>1</v>
      </c>
      <c r="CL101" s="56">
        <v>0</v>
      </c>
      <c r="CM101" s="56">
        <v>0</v>
      </c>
      <c r="CN101" s="149">
        <v>0</v>
      </c>
      <c r="CO101" s="156">
        <v>0</v>
      </c>
      <c r="CP101" s="56">
        <v>0</v>
      </c>
      <c r="CQ101" s="56">
        <v>0</v>
      </c>
      <c r="CR101" s="56">
        <v>0</v>
      </c>
      <c r="CS101" s="56">
        <v>0</v>
      </c>
      <c r="CT101" s="56">
        <v>0</v>
      </c>
      <c r="CU101" s="56">
        <v>0</v>
      </c>
      <c r="CV101" s="56">
        <v>0</v>
      </c>
      <c r="CW101" s="56">
        <v>0</v>
      </c>
      <c r="CX101" s="56">
        <v>0</v>
      </c>
      <c r="CY101" s="56">
        <v>0</v>
      </c>
      <c r="CZ101" s="56">
        <v>0</v>
      </c>
      <c r="DA101" s="56">
        <v>0</v>
      </c>
      <c r="DB101" s="60">
        <v>0</v>
      </c>
      <c r="DC101" s="61">
        <v>0</v>
      </c>
      <c r="DD101" s="152">
        <v>133.16</v>
      </c>
      <c r="DE101" s="152">
        <v>106</v>
      </c>
      <c r="DF101" s="147">
        <v>2.5806451612903225</v>
      </c>
      <c r="DG101" s="148">
        <v>7.8225806451612909</v>
      </c>
      <c r="DH101" s="56">
        <v>0</v>
      </c>
      <c r="DI101" s="56">
        <v>0</v>
      </c>
      <c r="DJ101" s="149">
        <v>82.91873963515755</v>
      </c>
      <c r="DK101" s="158">
        <v>1</v>
      </c>
      <c r="DL101" s="56">
        <v>0</v>
      </c>
      <c r="DM101" s="56">
        <v>0</v>
      </c>
      <c r="DN101" s="56">
        <v>0</v>
      </c>
      <c r="DO101" s="56">
        <v>0</v>
      </c>
      <c r="DP101" s="149">
        <v>0</v>
      </c>
      <c r="DQ101" s="156">
        <v>0</v>
      </c>
      <c r="DR101" s="149">
        <v>0</v>
      </c>
      <c r="DS101" s="156">
        <v>0</v>
      </c>
      <c r="DT101" s="56">
        <v>0</v>
      </c>
      <c r="DU101" s="156">
        <v>0</v>
      </c>
      <c r="DV101" s="156">
        <v>0</v>
      </c>
      <c r="DW101" s="156">
        <v>0</v>
      </c>
      <c r="DX101" s="156">
        <v>0</v>
      </c>
      <c r="DY101" s="56">
        <v>0</v>
      </c>
      <c r="DZ101" s="62">
        <v>4.3196544276457889</v>
      </c>
      <c r="EA101" s="63">
        <v>2</v>
      </c>
      <c r="EB101" s="62">
        <v>66.666666666666671</v>
      </c>
      <c r="EC101" s="63">
        <v>38</v>
      </c>
      <c r="ED101" s="77">
        <v>2.4390243902439024</v>
      </c>
      <c r="EE101" s="72">
        <v>1</v>
      </c>
      <c r="EF101" s="154">
        <v>129.28</v>
      </c>
      <c r="EG101" s="154">
        <v>80.98</v>
      </c>
      <c r="EH101" s="107">
        <v>3.8083538083538087</v>
      </c>
      <c r="EI101" s="148">
        <v>5.7739557739557741</v>
      </c>
      <c r="EJ101" s="56" t="s">
        <v>1357</v>
      </c>
      <c r="EK101" s="56" t="s">
        <v>487</v>
      </c>
      <c r="EL101" s="154">
        <v>70.150000000000006</v>
      </c>
      <c r="EM101" s="154">
        <v>35.5</v>
      </c>
      <c r="EN101" s="147">
        <v>0.75471698113207553</v>
      </c>
      <c r="EO101" s="148">
        <v>2.6415094339622645</v>
      </c>
      <c r="EP101" s="56">
        <v>0</v>
      </c>
      <c r="EQ101" s="56">
        <v>0</v>
      </c>
      <c r="ER101" s="156">
        <v>0</v>
      </c>
      <c r="ES101" s="156">
        <v>0</v>
      </c>
      <c r="ET101" s="156">
        <v>0</v>
      </c>
      <c r="EU101" s="156">
        <v>0</v>
      </c>
      <c r="EV101" s="56">
        <v>0</v>
      </c>
      <c r="EW101" s="56">
        <v>0</v>
      </c>
      <c r="EX101" s="56">
        <v>0</v>
      </c>
      <c r="EY101" s="62">
        <v>80.291970802919707</v>
      </c>
      <c r="EZ101" s="61">
        <v>44</v>
      </c>
      <c r="FA101" s="62">
        <v>69.444444444444443</v>
      </c>
      <c r="FB101" s="61">
        <v>35</v>
      </c>
      <c r="FC101" s="149">
        <v>0</v>
      </c>
      <c r="FD101" s="156">
        <v>0</v>
      </c>
      <c r="FE101" s="149">
        <v>82.338410868670238</v>
      </c>
      <c r="FF101" s="156">
        <v>2</v>
      </c>
      <c r="FG101" s="150">
        <v>41.169205434335119</v>
      </c>
      <c r="FH101" s="157">
        <v>1</v>
      </c>
      <c r="FI101" s="149">
        <v>0</v>
      </c>
      <c r="FJ101" s="156">
        <v>0</v>
      </c>
      <c r="FK101" s="149">
        <v>123.50761630300535</v>
      </c>
      <c r="FL101" s="156">
        <v>3</v>
      </c>
      <c r="FM101" s="56">
        <v>0</v>
      </c>
      <c r="FN101" s="56">
        <v>0</v>
      </c>
      <c r="FO101" s="150">
        <v>123.50761630300535</v>
      </c>
      <c r="FP101" s="155">
        <v>3</v>
      </c>
      <c r="FQ101" s="56">
        <v>0</v>
      </c>
      <c r="FR101" s="56">
        <v>0</v>
      </c>
      <c r="FS101" s="60">
        <v>7.6142131979695433</v>
      </c>
      <c r="FT101" s="61">
        <v>3</v>
      </c>
      <c r="FU101" s="60">
        <v>0</v>
      </c>
      <c r="FV101" s="61">
        <v>0</v>
      </c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  <c r="IV101" s="67"/>
      <c r="IW101" s="67"/>
      <c r="IX101" s="67"/>
      <c r="IY101" s="67"/>
      <c r="IZ101" s="67"/>
      <c r="JA101" s="67"/>
      <c r="JB101" s="67"/>
      <c r="JC101" s="67"/>
      <c r="JD101" s="67"/>
      <c r="JE101" s="67"/>
      <c r="JF101" s="67"/>
      <c r="JG101" s="67"/>
      <c r="JH101" s="67"/>
      <c r="JI101" s="67"/>
      <c r="JJ101" s="67"/>
      <c r="JK101" s="67"/>
      <c r="JL101" s="67"/>
      <c r="JM101" s="67"/>
      <c r="JN101" s="67"/>
      <c r="JO101" s="67"/>
      <c r="JP101" s="67"/>
      <c r="JQ101" s="67"/>
      <c r="JR101" s="67"/>
      <c r="JS101" s="67"/>
      <c r="JT101" s="67"/>
      <c r="JU101" s="67"/>
      <c r="JV101" s="67"/>
      <c r="JW101" s="67"/>
      <c r="JX101" s="67"/>
      <c r="JY101" s="67"/>
      <c r="JZ101" s="67"/>
      <c r="KA101" s="67"/>
      <c r="KB101" s="67"/>
      <c r="KC101" s="67"/>
      <c r="KD101" s="67"/>
      <c r="KE101" s="67"/>
      <c r="KF101" s="67"/>
      <c r="KG101" s="67"/>
      <c r="KH101" s="67"/>
      <c r="KI101" s="67"/>
      <c r="KJ101" s="67"/>
      <c r="KK101" s="67"/>
      <c r="KL101" s="67"/>
      <c r="KM101" s="67"/>
      <c r="KN101" s="67"/>
      <c r="KO101" s="67"/>
      <c r="KP101" s="67"/>
      <c r="KQ101" s="67"/>
      <c r="KR101" s="67"/>
      <c r="KS101" s="67"/>
      <c r="KT101" s="67"/>
      <c r="KU101" s="67"/>
      <c r="KV101" s="67"/>
      <c r="KW101" s="67"/>
      <c r="KX101" s="67"/>
      <c r="KY101" s="67"/>
      <c r="KZ101" s="67"/>
      <c r="LA101" s="67"/>
      <c r="LB101" s="67"/>
      <c r="LC101" s="67"/>
      <c r="LD101" s="67"/>
      <c r="LE101" s="67"/>
      <c r="LF101" s="67"/>
      <c r="LG101" s="67"/>
      <c r="LH101" s="67"/>
      <c r="LI101" s="67"/>
      <c r="LJ101" s="67"/>
      <c r="LK101" s="67"/>
      <c r="LL101" s="67"/>
      <c r="LM101" s="67"/>
      <c r="LN101" s="67"/>
      <c r="LO101" s="67"/>
      <c r="LP101" s="67"/>
      <c r="LQ101" s="67"/>
      <c r="LR101" s="67"/>
      <c r="LS101" s="67"/>
      <c r="LT101" s="67"/>
      <c r="LU101" s="67"/>
      <c r="LV101" s="67"/>
      <c r="LW101" s="67"/>
      <c r="LX101" s="67"/>
      <c r="LY101" s="67"/>
      <c r="LZ101" s="67"/>
      <c r="MA101" s="67"/>
      <c r="MB101" s="67"/>
      <c r="MC101" s="67"/>
      <c r="MD101" s="67"/>
      <c r="ME101" s="67"/>
      <c r="MF101" s="67"/>
      <c r="MG101" s="67"/>
      <c r="MH101" s="67"/>
      <c r="MI101" s="67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67"/>
      <c r="MU101" s="67"/>
      <c r="MV101" s="67"/>
      <c r="MW101" s="67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67"/>
      <c r="NI101" s="67"/>
      <c r="NJ101" s="67"/>
      <c r="NK101" s="67"/>
      <c r="NL101" s="67"/>
      <c r="NM101" s="67"/>
      <c r="NN101" s="67"/>
      <c r="NO101" s="67"/>
      <c r="NP101" s="67"/>
      <c r="NQ101" s="67"/>
      <c r="NR101" s="71"/>
      <c r="NS101" s="71"/>
      <c r="NT101" s="71"/>
      <c r="NU101" s="71"/>
      <c r="NV101" s="71"/>
      <c r="NW101" s="71"/>
      <c r="NX101" s="71"/>
      <c r="NY101" s="71"/>
      <c r="NZ101" s="71"/>
      <c r="OA101" s="71"/>
      <c r="OB101" s="71"/>
      <c r="OC101" s="71"/>
      <c r="OD101" s="71"/>
      <c r="OE101" s="71"/>
      <c r="OF101" s="71"/>
      <c r="OG101" s="71"/>
      <c r="OH101" s="71"/>
      <c r="OI101" s="71"/>
      <c r="OJ101" s="71"/>
      <c r="OK101" s="71"/>
      <c r="OL101" s="71"/>
      <c r="OM101" s="71"/>
      <c r="ON101" s="71"/>
      <c r="OO101" s="71"/>
      <c r="OP101" s="71"/>
      <c r="OQ101" s="71"/>
      <c r="OR101" s="4"/>
      <c r="OS101" s="4"/>
      <c r="OT101" s="4"/>
    </row>
    <row r="102" spans="1:410">
      <c r="A102" s="96" t="s">
        <v>1358</v>
      </c>
      <c r="B102" s="56" t="s">
        <v>1359</v>
      </c>
      <c r="C102" s="96" t="s">
        <v>479</v>
      </c>
      <c r="D102" s="74">
        <v>6</v>
      </c>
      <c r="E102" s="67">
        <v>2015</v>
      </c>
      <c r="F102" s="106">
        <v>72.211997453142345</v>
      </c>
      <c r="G102" s="141">
        <v>16789</v>
      </c>
      <c r="H102" s="67">
        <v>6298</v>
      </c>
      <c r="I102" s="67">
        <v>10491</v>
      </c>
      <c r="J102" s="106">
        <v>21.89</v>
      </c>
      <c r="K102" s="67">
        <v>3675</v>
      </c>
      <c r="L102" s="56">
        <v>79.58</v>
      </c>
      <c r="M102" s="78">
        <v>13360</v>
      </c>
      <c r="N102" s="67">
        <v>1718</v>
      </c>
      <c r="O102" s="67">
        <v>879</v>
      </c>
      <c r="P102" s="67">
        <v>839</v>
      </c>
      <c r="Q102" s="78">
        <v>2062</v>
      </c>
      <c r="R102" s="78">
        <v>1008</v>
      </c>
      <c r="S102" s="78">
        <v>1054</v>
      </c>
      <c r="T102" s="67">
        <v>1682</v>
      </c>
      <c r="U102" s="67">
        <v>861</v>
      </c>
      <c r="V102" s="67">
        <v>821</v>
      </c>
      <c r="W102" s="78">
        <v>1977</v>
      </c>
      <c r="X102" s="78">
        <v>963</v>
      </c>
      <c r="Y102" s="78">
        <v>1014</v>
      </c>
      <c r="Z102" s="67">
        <v>1570</v>
      </c>
      <c r="AA102" s="67">
        <v>803</v>
      </c>
      <c r="AB102" s="67">
        <v>767</v>
      </c>
      <c r="AC102" s="78">
        <v>1857</v>
      </c>
      <c r="AD102" s="78">
        <v>910</v>
      </c>
      <c r="AE102" s="78">
        <v>947</v>
      </c>
      <c r="AF102" s="67">
        <v>1544</v>
      </c>
      <c r="AG102" s="67">
        <v>786</v>
      </c>
      <c r="AH102" s="67">
        <v>758</v>
      </c>
      <c r="AI102" s="78">
        <v>2670</v>
      </c>
      <c r="AJ102" s="78">
        <v>1324</v>
      </c>
      <c r="AK102" s="78">
        <v>1346</v>
      </c>
      <c r="AL102" s="67">
        <v>1512</v>
      </c>
      <c r="AM102" s="67">
        <v>762</v>
      </c>
      <c r="AN102" s="67">
        <v>750</v>
      </c>
      <c r="AO102" s="67">
        <v>1250</v>
      </c>
      <c r="AP102" s="67">
        <v>624</v>
      </c>
      <c r="AQ102" s="67">
        <v>626</v>
      </c>
      <c r="AR102" s="56" t="s">
        <v>428</v>
      </c>
      <c r="AS102" s="56"/>
      <c r="AT102" s="56" t="s">
        <v>428</v>
      </c>
      <c r="AU102" s="144">
        <v>726</v>
      </c>
      <c r="AV102" s="144">
        <v>0</v>
      </c>
      <c r="AW102" s="144">
        <v>170</v>
      </c>
      <c r="AX102" s="59">
        <v>5</v>
      </c>
      <c r="AY102" s="59">
        <v>1</v>
      </c>
      <c r="AZ102" s="60">
        <v>1.1333585190782018</v>
      </c>
      <c r="BA102" s="61">
        <v>3</v>
      </c>
      <c r="BB102" s="62">
        <v>0</v>
      </c>
      <c r="BC102" s="63">
        <v>0</v>
      </c>
      <c r="BD102" s="68">
        <v>0</v>
      </c>
      <c r="BE102" s="69">
        <v>0</v>
      </c>
      <c r="BF102" s="77">
        <v>5.8673469387755102</v>
      </c>
      <c r="BG102" s="61">
        <v>23</v>
      </c>
      <c r="BH102" s="60">
        <v>8.5</v>
      </c>
      <c r="BI102" s="61">
        <v>17</v>
      </c>
      <c r="BJ102" s="64">
        <v>0</v>
      </c>
      <c r="BK102" s="65">
        <v>0</v>
      </c>
      <c r="BL102" s="62">
        <v>0</v>
      </c>
      <c r="BM102" s="65">
        <v>0</v>
      </c>
      <c r="BN102" s="56">
        <v>0</v>
      </c>
      <c r="BO102" s="56">
        <v>0</v>
      </c>
      <c r="BP102" s="156">
        <v>0</v>
      </c>
      <c r="BQ102" s="56">
        <v>0</v>
      </c>
      <c r="BR102" s="56">
        <v>0</v>
      </c>
      <c r="BS102" s="56">
        <v>0</v>
      </c>
      <c r="BT102" s="56">
        <v>0</v>
      </c>
      <c r="BU102" s="56">
        <v>0</v>
      </c>
      <c r="BV102" s="62" t="s">
        <v>1360</v>
      </c>
      <c r="BW102" s="56" t="s">
        <v>602</v>
      </c>
      <c r="BX102" s="62" t="s">
        <v>507</v>
      </c>
      <c r="BY102" s="56" t="s">
        <v>646</v>
      </c>
      <c r="BZ102" s="56" t="s">
        <v>592</v>
      </c>
      <c r="CA102" s="56" t="s">
        <v>622</v>
      </c>
      <c r="CB102" s="56" t="s">
        <v>592</v>
      </c>
      <c r="CC102" s="145">
        <v>87.5</v>
      </c>
      <c r="CD102" s="152">
        <v>71.95</v>
      </c>
      <c r="CE102" s="147">
        <v>9.3023255813953494</v>
      </c>
      <c r="CF102" s="153" t="s">
        <v>1361</v>
      </c>
      <c r="CG102" s="153" t="s">
        <v>436</v>
      </c>
      <c r="CH102" s="56">
        <v>0</v>
      </c>
      <c r="CI102" s="56">
        <v>0</v>
      </c>
      <c r="CJ102" s="60">
        <v>0</v>
      </c>
      <c r="CK102" s="61">
        <v>0</v>
      </c>
      <c r="CL102" s="56">
        <v>0</v>
      </c>
      <c r="CM102" s="56">
        <v>0</v>
      </c>
      <c r="CN102" s="149">
        <v>0</v>
      </c>
      <c r="CO102" s="156">
        <v>0</v>
      </c>
      <c r="CP102" s="56">
        <v>0</v>
      </c>
      <c r="CQ102" s="56">
        <v>0</v>
      </c>
      <c r="CR102" s="56">
        <v>0</v>
      </c>
      <c r="CS102" s="56">
        <v>0</v>
      </c>
      <c r="CT102" s="56">
        <v>0</v>
      </c>
      <c r="CU102" s="56">
        <v>0</v>
      </c>
      <c r="CV102" s="56">
        <v>0</v>
      </c>
      <c r="CW102" s="56">
        <v>0</v>
      </c>
      <c r="CX102" s="56">
        <v>0</v>
      </c>
      <c r="CY102" s="56">
        <v>0</v>
      </c>
      <c r="CZ102" s="56">
        <v>0</v>
      </c>
      <c r="DA102" s="56">
        <v>0</v>
      </c>
      <c r="DB102" s="60">
        <v>0</v>
      </c>
      <c r="DC102" s="61">
        <v>0</v>
      </c>
      <c r="DD102" s="145">
        <v>120.95</v>
      </c>
      <c r="DE102" s="145">
        <v>97.65</v>
      </c>
      <c r="DF102" s="147">
        <v>2.9914529914529915</v>
      </c>
      <c r="DG102" s="148">
        <v>2.4572649572649574</v>
      </c>
      <c r="DH102" s="56">
        <v>0</v>
      </c>
      <c r="DI102" s="56">
        <v>0</v>
      </c>
      <c r="DJ102" s="149">
        <v>0</v>
      </c>
      <c r="DK102" s="158">
        <v>0</v>
      </c>
      <c r="DL102" s="56">
        <v>0</v>
      </c>
      <c r="DM102" s="56">
        <v>0</v>
      </c>
      <c r="DN102" s="56">
        <v>0</v>
      </c>
      <c r="DO102" s="56">
        <v>0</v>
      </c>
      <c r="DP102" s="149">
        <v>0</v>
      </c>
      <c r="DQ102" s="156">
        <v>0</v>
      </c>
      <c r="DR102" s="149">
        <v>0</v>
      </c>
      <c r="DS102" s="156">
        <v>0</v>
      </c>
      <c r="DT102" s="56">
        <v>0</v>
      </c>
      <c r="DU102" s="156">
        <v>0</v>
      </c>
      <c r="DV102" s="156">
        <v>0</v>
      </c>
      <c r="DW102" s="156">
        <v>0</v>
      </c>
      <c r="DX102" s="156">
        <v>0</v>
      </c>
      <c r="DY102" s="56">
        <v>0</v>
      </c>
      <c r="DZ102" s="62">
        <v>7.8226857887874841</v>
      </c>
      <c r="EA102" s="63">
        <v>6</v>
      </c>
      <c r="EB102" s="62">
        <v>80.474934036939317</v>
      </c>
      <c r="EC102" s="63">
        <v>61</v>
      </c>
      <c r="ED102" s="77">
        <v>3.9447731755424065</v>
      </c>
      <c r="EE102" s="72">
        <v>10</v>
      </c>
      <c r="EF102" s="143">
        <v>118.51</v>
      </c>
      <c r="EG102" s="143">
        <v>80.98</v>
      </c>
      <c r="EH102" s="107">
        <v>2.7257240204429301</v>
      </c>
      <c r="EI102" s="148">
        <v>2.5553662691652468</v>
      </c>
      <c r="EJ102" s="56" t="s">
        <v>609</v>
      </c>
      <c r="EK102" s="56" t="s">
        <v>629</v>
      </c>
      <c r="EL102" s="143">
        <v>95.79</v>
      </c>
      <c r="EM102" s="143">
        <v>43.68</v>
      </c>
      <c r="EN102" s="147">
        <v>1.7817371937639197</v>
      </c>
      <c r="EO102" s="148">
        <v>6.6815144766146997</v>
      </c>
      <c r="EP102" s="56">
        <v>0</v>
      </c>
      <c r="EQ102" s="56">
        <v>0</v>
      </c>
      <c r="ER102" s="149">
        <v>53.850296176628973</v>
      </c>
      <c r="ES102" s="156">
        <v>1</v>
      </c>
      <c r="ET102" s="56">
        <v>0</v>
      </c>
      <c r="EU102" s="56" t="s">
        <v>1362</v>
      </c>
      <c r="EV102" s="56">
        <v>0</v>
      </c>
      <c r="EW102" s="56">
        <v>0</v>
      </c>
      <c r="EX102" s="56">
        <v>0</v>
      </c>
      <c r="EY102" s="62">
        <v>86.666666666666671</v>
      </c>
      <c r="EZ102" s="61">
        <v>65</v>
      </c>
      <c r="FA102" s="62">
        <v>62.300319488817891</v>
      </c>
      <c r="FB102" s="61">
        <v>39</v>
      </c>
      <c r="FC102" s="149">
        <v>63.311174422285532</v>
      </c>
      <c r="FD102" s="156">
        <v>2</v>
      </c>
      <c r="FE102" s="149">
        <v>63.311174422285532</v>
      </c>
      <c r="FF102" s="156">
        <v>2</v>
      </c>
      <c r="FG102" s="56">
        <v>0</v>
      </c>
      <c r="FH102" s="56">
        <v>0</v>
      </c>
      <c r="FI102" s="149">
        <v>31.655587211142766</v>
      </c>
      <c r="FJ102" s="156">
        <v>1</v>
      </c>
      <c r="FK102" s="149">
        <v>158.27793605571384</v>
      </c>
      <c r="FL102" s="156">
        <v>5</v>
      </c>
      <c r="FM102" s="149">
        <v>31.655587211142766</v>
      </c>
      <c r="FN102" s="156">
        <v>1</v>
      </c>
      <c r="FO102" s="150">
        <v>31.655587211142766</v>
      </c>
      <c r="FP102" s="155">
        <v>1</v>
      </c>
      <c r="FQ102" s="56">
        <v>0</v>
      </c>
      <c r="FR102" s="56">
        <v>0</v>
      </c>
      <c r="FS102" s="60">
        <v>4.5714285714285721</v>
      </c>
      <c r="FT102" s="61">
        <v>12</v>
      </c>
      <c r="FU102" s="60">
        <v>3.4202650705429667</v>
      </c>
      <c r="FV102" s="61">
        <v>8</v>
      </c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  <c r="IV102" s="67"/>
      <c r="IW102" s="67"/>
      <c r="IX102" s="67"/>
      <c r="IY102" s="67"/>
      <c r="IZ102" s="67"/>
      <c r="JA102" s="67"/>
      <c r="JB102" s="67"/>
      <c r="JC102" s="67"/>
      <c r="JD102" s="67"/>
      <c r="JE102" s="67"/>
      <c r="JF102" s="67"/>
      <c r="JG102" s="67"/>
      <c r="JH102" s="67"/>
      <c r="JI102" s="67"/>
      <c r="JJ102" s="67"/>
      <c r="JK102" s="67"/>
      <c r="JL102" s="67"/>
      <c r="JM102" s="67"/>
      <c r="JN102" s="67"/>
      <c r="JO102" s="67"/>
      <c r="JP102" s="67"/>
      <c r="JQ102" s="67"/>
      <c r="JR102" s="67"/>
      <c r="JS102" s="67"/>
      <c r="JT102" s="67"/>
      <c r="JU102" s="67"/>
      <c r="JV102" s="67"/>
      <c r="JW102" s="67"/>
      <c r="JX102" s="67"/>
      <c r="JY102" s="67"/>
      <c r="JZ102" s="67"/>
      <c r="KA102" s="67"/>
      <c r="KB102" s="67"/>
      <c r="KC102" s="67"/>
      <c r="KD102" s="67"/>
      <c r="KE102" s="67"/>
      <c r="KF102" s="67"/>
      <c r="KG102" s="67"/>
      <c r="KH102" s="67"/>
      <c r="KI102" s="67"/>
      <c r="KJ102" s="67"/>
      <c r="KK102" s="67"/>
      <c r="KL102" s="67"/>
      <c r="KM102" s="67"/>
      <c r="KN102" s="67"/>
      <c r="KO102" s="67"/>
      <c r="KP102" s="67"/>
      <c r="KQ102" s="67"/>
      <c r="KR102" s="67"/>
      <c r="KS102" s="67"/>
      <c r="KT102" s="67"/>
      <c r="KU102" s="67"/>
      <c r="KV102" s="67"/>
      <c r="KW102" s="67"/>
      <c r="KX102" s="67"/>
      <c r="KY102" s="67"/>
      <c r="KZ102" s="67"/>
      <c r="LA102" s="67"/>
      <c r="LB102" s="67"/>
      <c r="LC102" s="67"/>
      <c r="LD102" s="67"/>
      <c r="LE102" s="67"/>
      <c r="LF102" s="67"/>
      <c r="LG102" s="67"/>
      <c r="LH102" s="67"/>
      <c r="LI102" s="67"/>
      <c r="LJ102" s="67"/>
      <c r="LK102" s="67"/>
      <c r="LL102" s="67"/>
      <c r="LM102" s="67"/>
      <c r="LN102" s="67"/>
      <c r="LO102" s="67"/>
      <c r="LP102" s="67"/>
      <c r="LQ102" s="67"/>
      <c r="LR102" s="67"/>
      <c r="LS102" s="67"/>
      <c r="LT102" s="67"/>
      <c r="LU102" s="67"/>
      <c r="LV102" s="67"/>
      <c r="LW102" s="67"/>
      <c r="LX102" s="67"/>
      <c r="LY102" s="67"/>
      <c r="LZ102" s="67"/>
      <c r="MA102" s="67"/>
      <c r="MB102" s="67"/>
      <c r="MC102" s="67"/>
      <c r="MD102" s="67"/>
      <c r="ME102" s="67"/>
      <c r="MF102" s="67"/>
      <c r="MG102" s="67"/>
      <c r="MH102" s="67"/>
      <c r="MI102" s="67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67"/>
      <c r="MU102" s="67"/>
      <c r="MV102" s="67"/>
      <c r="MW102" s="67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67"/>
      <c r="NI102" s="67"/>
      <c r="NJ102" s="67"/>
      <c r="NK102" s="67"/>
      <c r="NL102" s="67"/>
      <c r="NM102" s="67"/>
      <c r="NN102" s="67"/>
      <c r="NO102" s="67"/>
      <c r="NP102" s="67"/>
      <c r="NQ102" s="67"/>
      <c r="NR102" s="71"/>
      <c r="NS102" s="71"/>
      <c r="NT102" s="71"/>
      <c r="NU102" s="71"/>
      <c r="NV102" s="71"/>
      <c r="NW102" s="71"/>
      <c r="NX102" s="71"/>
      <c r="NY102" s="71"/>
      <c r="NZ102" s="71"/>
      <c r="OA102" s="71"/>
      <c r="OB102" s="71"/>
      <c r="OC102" s="71"/>
      <c r="OD102" s="71"/>
      <c r="OE102" s="71"/>
      <c r="OF102" s="71"/>
      <c r="OG102" s="71"/>
      <c r="OH102" s="71"/>
      <c r="OI102" s="71"/>
      <c r="OJ102" s="71"/>
      <c r="OK102" s="71"/>
      <c r="OL102" s="71"/>
      <c r="OM102" s="71"/>
      <c r="ON102" s="71"/>
      <c r="OO102" s="71"/>
      <c r="OP102" s="71"/>
      <c r="OQ102" s="71"/>
      <c r="OR102" s="4"/>
      <c r="OS102" s="4"/>
      <c r="OT102" s="4"/>
    </row>
    <row r="103" spans="1:410">
      <c r="A103" s="96" t="s">
        <v>1363</v>
      </c>
      <c r="B103" s="56" t="s">
        <v>1364</v>
      </c>
      <c r="C103" s="96" t="s">
        <v>427</v>
      </c>
      <c r="D103" s="74">
        <v>6</v>
      </c>
      <c r="E103" s="67">
        <v>2015</v>
      </c>
      <c r="F103" s="106">
        <v>73.589712259653055</v>
      </c>
      <c r="G103" s="141">
        <v>17197</v>
      </c>
      <c r="H103" s="67">
        <v>7383</v>
      </c>
      <c r="I103" s="67">
        <v>9814</v>
      </c>
      <c r="J103" s="106">
        <v>8.82</v>
      </c>
      <c r="K103" s="67">
        <v>1523</v>
      </c>
      <c r="L103" s="56">
        <v>73.87</v>
      </c>
      <c r="M103" s="78">
        <v>12703</v>
      </c>
      <c r="N103" s="67">
        <v>1401</v>
      </c>
      <c r="O103" s="67">
        <v>722</v>
      </c>
      <c r="P103" s="67">
        <v>679</v>
      </c>
      <c r="Q103" s="78">
        <v>1689</v>
      </c>
      <c r="R103" s="78">
        <v>818</v>
      </c>
      <c r="S103" s="78">
        <v>871</v>
      </c>
      <c r="T103" s="67">
        <v>1432</v>
      </c>
      <c r="U103" s="67">
        <v>739</v>
      </c>
      <c r="V103" s="67">
        <v>693</v>
      </c>
      <c r="W103" s="78">
        <v>1709</v>
      </c>
      <c r="X103" s="78">
        <v>828</v>
      </c>
      <c r="Y103" s="78">
        <v>881</v>
      </c>
      <c r="Z103" s="67">
        <v>1419</v>
      </c>
      <c r="AA103" s="67">
        <v>731</v>
      </c>
      <c r="AB103" s="67">
        <v>688</v>
      </c>
      <c r="AC103" s="78">
        <v>1746</v>
      </c>
      <c r="AD103" s="78">
        <v>849</v>
      </c>
      <c r="AE103" s="78">
        <v>897</v>
      </c>
      <c r="AF103" s="67">
        <v>1508</v>
      </c>
      <c r="AG103" s="67">
        <v>773</v>
      </c>
      <c r="AH103" s="67">
        <v>735</v>
      </c>
      <c r="AI103" s="78">
        <v>2780</v>
      </c>
      <c r="AJ103" s="78">
        <v>1351</v>
      </c>
      <c r="AK103" s="78">
        <v>1429</v>
      </c>
      <c r="AL103" s="67">
        <v>1574</v>
      </c>
      <c r="AM103" s="67">
        <v>811</v>
      </c>
      <c r="AN103" s="67">
        <v>763</v>
      </c>
      <c r="AO103" s="67">
        <v>1409</v>
      </c>
      <c r="AP103" s="67">
        <v>718</v>
      </c>
      <c r="AQ103" s="67">
        <v>691</v>
      </c>
      <c r="AR103" s="56" t="s">
        <v>428</v>
      </c>
      <c r="AS103" s="56"/>
      <c r="AT103" s="56" t="s">
        <v>428</v>
      </c>
      <c r="AU103" s="151">
        <v>302</v>
      </c>
      <c r="AV103" s="151">
        <v>0</v>
      </c>
      <c r="AW103" s="151">
        <v>69</v>
      </c>
      <c r="AX103" s="59">
        <v>10</v>
      </c>
      <c r="AY103" s="59">
        <v>2</v>
      </c>
      <c r="AZ103" s="60">
        <v>0.91617040769583147</v>
      </c>
      <c r="BA103" s="61">
        <v>2</v>
      </c>
      <c r="BB103" s="62">
        <v>0</v>
      </c>
      <c r="BC103" s="63">
        <v>0</v>
      </c>
      <c r="BD103" s="68">
        <v>0</v>
      </c>
      <c r="BE103" s="69">
        <v>0</v>
      </c>
      <c r="BF103" s="77">
        <v>2.912621359223301</v>
      </c>
      <c r="BG103" s="61">
        <v>6</v>
      </c>
      <c r="BH103" s="60">
        <v>12</v>
      </c>
      <c r="BI103" s="61">
        <v>24</v>
      </c>
      <c r="BJ103" s="64">
        <v>0</v>
      </c>
      <c r="BK103" s="65">
        <v>0</v>
      </c>
      <c r="BL103" s="62">
        <v>0</v>
      </c>
      <c r="BM103" s="65">
        <v>0</v>
      </c>
      <c r="BN103" s="56">
        <v>0</v>
      </c>
      <c r="BO103" s="56">
        <v>0</v>
      </c>
      <c r="BP103" s="156">
        <v>0</v>
      </c>
      <c r="BQ103" s="56">
        <v>0</v>
      </c>
      <c r="BR103" s="56">
        <v>0</v>
      </c>
      <c r="BS103" s="56">
        <v>0</v>
      </c>
      <c r="BT103" s="56">
        <v>0</v>
      </c>
      <c r="BU103" s="56">
        <v>0</v>
      </c>
      <c r="BV103" s="62" t="s">
        <v>1365</v>
      </c>
      <c r="BW103" s="56" t="s">
        <v>1366</v>
      </c>
      <c r="BX103" s="62" t="s">
        <v>1367</v>
      </c>
      <c r="BY103" s="56" t="s">
        <v>1368</v>
      </c>
      <c r="BZ103" s="56" t="s">
        <v>1291</v>
      </c>
      <c r="CA103" s="56" t="s">
        <v>788</v>
      </c>
      <c r="CB103" s="56" t="s">
        <v>481</v>
      </c>
      <c r="CC103" s="152">
        <v>87.84</v>
      </c>
      <c r="CD103" s="145">
        <v>66.849999999999994</v>
      </c>
      <c r="CE103" s="147">
        <v>14.754098360655737</v>
      </c>
      <c r="CF103" s="146" t="s">
        <v>557</v>
      </c>
      <c r="CG103" s="146" t="s">
        <v>1369</v>
      </c>
      <c r="CH103" s="56">
        <v>0</v>
      </c>
      <c r="CI103" s="56">
        <v>0</v>
      </c>
      <c r="CJ103" s="60">
        <v>0</v>
      </c>
      <c r="CK103" s="61">
        <v>0</v>
      </c>
      <c r="CL103" s="56">
        <v>0</v>
      </c>
      <c r="CM103" s="56">
        <v>0</v>
      </c>
      <c r="CN103" s="149">
        <v>0</v>
      </c>
      <c r="CO103" s="156">
        <v>0</v>
      </c>
      <c r="CP103" s="56">
        <v>0</v>
      </c>
      <c r="CQ103" s="56">
        <v>0</v>
      </c>
      <c r="CR103" s="56">
        <v>0</v>
      </c>
      <c r="CS103" s="56">
        <v>0</v>
      </c>
      <c r="CT103" s="56">
        <v>0</v>
      </c>
      <c r="CU103" s="56">
        <v>0</v>
      </c>
      <c r="CV103" s="56">
        <v>0</v>
      </c>
      <c r="CW103" s="56">
        <v>0</v>
      </c>
      <c r="CX103" s="56">
        <v>0</v>
      </c>
      <c r="CY103" s="56">
        <v>0</v>
      </c>
      <c r="CZ103" s="56">
        <v>0</v>
      </c>
      <c r="DA103" s="56">
        <v>0</v>
      </c>
      <c r="DB103" s="60">
        <v>0.47709923664122134</v>
      </c>
      <c r="DC103" s="61">
        <v>1</v>
      </c>
      <c r="DD103" s="152">
        <v>111.54</v>
      </c>
      <c r="DE103" s="152">
        <v>93.34</v>
      </c>
      <c r="DF103" s="147">
        <v>1.3236267372600927</v>
      </c>
      <c r="DG103" s="148">
        <v>6.4857710125744541</v>
      </c>
      <c r="DH103" s="56">
        <v>0</v>
      </c>
      <c r="DI103" s="56">
        <v>0</v>
      </c>
      <c r="DJ103" s="149">
        <v>58.513750731421887</v>
      </c>
      <c r="DK103" s="158">
        <v>1</v>
      </c>
      <c r="DL103" s="56">
        <v>0</v>
      </c>
      <c r="DM103" s="56">
        <v>0</v>
      </c>
      <c r="DN103" s="56">
        <v>0</v>
      </c>
      <c r="DO103" s="56">
        <v>0</v>
      </c>
      <c r="DP103" s="149">
        <v>57.273768613974802</v>
      </c>
      <c r="DQ103" s="156">
        <v>1</v>
      </c>
      <c r="DR103" s="149">
        <v>0</v>
      </c>
      <c r="DS103" s="156">
        <v>0</v>
      </c>
      <c r="DT103" s="56">
        <v>0</v>
      </c>
      <c r="DU103" s="156">
        <v>0</v>
      </c>
      <c r="DV103" s="156">
        <v>0</v>
      </c>
      <c r="DW103" s="156">
        <v>0</v>
      </c>
      <c r="DX103" s="149">
        <v>57.273768613974802</v>
      </c>
      <c r="DY103" s="156">
        <v>1</v>
      </c>
      <c r="DZ103" s="62">
        <v>1.4534883720930232</v>
      </c>
      <c r="EA103" s="63">
        <v>1</v>
      </c>
      <c r="EB103" s="62">
        <v>65.306122448979593</v>
      </c>
      <c r="EC103" s="63">
        <v>48</v>
      </c>
      <c r="ED103" s="77">
        <v>3.1136481577581736</v>
      </c>
      <c r="EE103" s="72">
        <v>6</v>
      </c>
      <c r="EF103" s="154">
        <v>112.95</v>
      </c>
      <c r="EG103" s="154">
        <v>85.81</v>
      </c>
      <c r="EH103" s="107">
        <v>2.1929824561403506</v>
      </c>
      <c r="EI103" s="148">
        <v>7.192982456140351</v>
      </c>
      <c r="EJ103" s="56" t="s">
        <v>1370</v>
      </c>
      <c r="EK103" s="56" t="s">
        <v>1371</v>
      </c>
      <c r="EL103" s="154">
        <v>90.35</v>
      </c>
      <c r="EM103" s="154">
        <v>61.59</v>
      </c>
      <c r="EN103" s="147">
        <v>0.63291139240506333</v>
      </c>
      <c r="EO103" s="148">
        <v>6.5400843881856545</v>
      </c>
      <c r="EP103" s="56">
        <v>0</v>
      </c>
      <c r="EQ103" s="56">
        <v>0</v>
      </c>
      <c r="ER103" s="149">
        <v>57.273768613974802</v>
      </c>
      <c r="ES103" s="156">
        <v>1</v>
      </c>
      <c r="ET103" s="149">
        <v>114.5475372279496</v>
      </c>
      <c r="EU103" s="156">
        <v>2</v>
      </c>
      <c r="EV103" s="56">
        <v>0</v>
      </c>
      <c r="EW103" s="56">
        <v>0</v>
      </c>
      <c r="EX103" s="56">
        <v>0</v>
      </c>
      <c r="EY103" s="62">
        <v>79.947575360419393</v>
      </c>
      <c r="EZ103" s="61">
        <v>61</v>
      </c>
      <c r="FA103" s="62">
        <v>62.228654124457307</v>
      </c>
      <c r="FB103" s="61">
        <v>43</v>
      </c>
      <c r="FC103" s="149">
        <v>0</v>
      </c>
      <c r="FD103" s="156">
        <v>0</v>
      </c>
      <c r="FE103" s="56">
        <v>179.8</v>
      </c>
      <c r="FF103" s="156">
        <v>6</v>
      </c>
      <c r="FG103" s="56">
        <v>0</v>
      </c>
      <c r="FH103" s="56">
        <v>0</v>
      </c>
      <c r="FI103" s="149">
        <v>0</v>
      </c>
      <c r="FJ103" s="156">
        <v>0</v>
      </c>
      <c r="FK103" s="56">
        <v>179.85</v>
      </c>
      <c r="FL103" s="156">
        <v>6</v>
      </c>
      <c r="FM103" s="56">
        <v>0</v>
      </c>
      <c r="FN103" s="56">
        <v>0</v>
      </c>
      <c r="FO103" s="150">
        <v>89.928057553956833</v>
      </c>
      <c r="FP103" s="155">
        <v>3</v>
      </c>
      <c r="FQ103" s="56">
        <v>0</v>
      </c>
      <c r="FR103" s="56">
        <v>0</v>
      </c>
      <c r="FS103" s="60">
        <v>0.97847358121330719</v>
      </c>
      <c r="FT103" s="61">
        <v>2</v>
      </c>
      <c r="FU103" s="60">
        <v>1.6510731975784259</v>
      </c>
      <c r="FV103" s="61">
        <v>3</v>
      </c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  <c r="IV103" s="67"/>
      <c r="IW103" s="67"/>
      <c r="IX103" s="67"/>
      <c r="IY103" s="67"/>
      <c r="IZ103" s="67"/>
      <c r="JA103" s="67"/>
      <c r="JB103" s="67"/>
      <c r="JC103" s="67"/>
      <c r="JD103" s="67"/>
      <c r="JE103" s="67"/>
      <c r="JF103" s="67"/>
      <c r="JG103" s="67"/>
      <c r="JH103" s="67"/>
      <c r="JI103" s="67"/>
      <c r="JJ103" s="67"/>
      <c r="JK103" s="67"/>
      <c r="JL103" s="67"/>
      <c r="JM103" s="67"/>
      <c r="JN103" s="67"/>
      <c r="JO103" s="67"/>
      <c r="JP103" s="67"/>
      <c r="JQ103" s="67"/>
      <c r="JR103" s="67"/>
      <c r="JS103" s="67"/>
      <c r="JT103" s="67"/>
      <c r="JU103" s="67"/>
      <c r="JV103" s="67"/>
      <c r="JW103" s="67"/>
      <c r="JX103" s="67"/>
      <c r="JY103" s="67"/>
      <c r="JZ103" s="67"/>
      <c r="KA103" s="67"/>
      <c r="KB103" s="67"/>
      <c r="KC103" s="67"/>
      <c r="KD103" s="67"/>
      <c r="KE103" s="67"/>
      <c r="KF103" s="67"/>
      <c r="KG103" s="67"/>
      <c r="KH103" s="67"/>
      <c r="KI103" s="67"/>
      <c r="KJ103" s="67"/>
      <c r="KK103" s="67"/>
      <c r="KL103" s="67"/>
      <c r="KM103" s="67"/>
      <c r="KN103" s="67"/>
      <c r="KO103" s="67"/>
      <c r="KP103" s="67"/>
      <c r="KQ103" s="67"/>
      <c r="KR103" s="67"/>
      <c r="KS103" s="67"/>
      <c r="KT103" s="67"/>
      <c r="KU103" s="67"/>
      <c r="KV103" s="67"/>
      <c r="KW103" s="67"/>
      <c r="KX103" s="67"/>
      <c r="KY103" s="67"/>
      <c r="KZ103" s="67"/>
      <c r="LA103" s="67"/>
      <c r="LB103" s="67"/>
      <c r="LC103" s="67"/>
      <c r="LD103" s="67"/>
      <c r="LE103" s="67"/>
      <c r="LF103" s="67"/>
      <c r="LG103" s="67"/>
      <c r="LH103" s="67"/>
      <c r="LI103" s="67"/>
      <c r="LJ103" s="67"/>
      <c r="LK103" s="67"/>
      <c r="LL103" s="67"/>
      <c r="LM103" s="67"/>
      <c r="LN103" s="67"/>
      <c r="LO103" s="67"/>
      <c r="LP103" s="67"/>
      <c r="LQ103" s="67"/>
      <c r="LR103" s="67"/>
      <c r="LS103" s="67"/>
      <c r="LT103" s="67"/>
      <c r="LU103" s="67"/>
      <c r="LV103" s="67"/>
      <c r="LW103" s="67"/>
      <c r="LX103" s="67"/>
      <c r="LY103" s="67"/>
      <c r="LZ103" s="67"/>
      <c r="MA103" s="67"/>
      <c r="MB103" s="67"/>
      <c r="MC103" s="67"/>
      <c r="MD103" s="67"/>
      <c r="ME103" s="67"/>
      <c r="MF103" s="67"/>
      <c r="MG103" s="67"/>
      <c r="MH103" s="67"/>
      <c r="MI103" s="67"/>
      <c r="MJ103" s="67"/>
      <c r="MK103" s="67"/>
      <c r="ML103" s="67"/>
      <c r="MM103" s="67"/>
      <c r="MN103" s="67"/>
      <c r="MO103" s="67"/>
      <c r="MP103" s="67"/>
      <c r="MQ103" s="67"/>
      <c r="MR103" s="67"/>
      <c r="MS103" s="67"/>
      <c r="MT103" s="67"/>
      <c r="MU103" s="67"/>
      <c r="MV103" s="67"/>
      <c r="MW103" s="67"/>
      <c r="MX103" s="67"/>
      <c r="MY103" s="67"/>
      <c r="MZ103" s="67"/>
      <c r="NA103" s="67"/>
      <c r="NB103" s="67"/>
      <c r="NC103" s="67"/>
      <c r="ND103" s="67"/>
      <c r="NE103" s="67"/>
      <c r="NF103" s="67"/>
      <c r="NG103" s="67"/>
      <c r="NH103" s="67"/>
      <c r="NI103" s="67"/>
      <c r="NJ103" s="67"/>
      <c r="NK103" s="67"/>
      <c r="NL103" s="67"/>
      <c r="NM103" s="67"/>
      <c r="NN103" s="67"/>
      <c r="NO103" s="67"/>
      <c r="NP103" s="67"/>
      <c r="NQ103" s="67"/>
      <c r="NR103" s="71"/>
      <c r="NS103" s="71"/>
      <c r="NT103" s="71"/>
      <c r="NU103" s="71"/>
      <c r="NV103" s="71"/>
      <c r="NW103" s="71"/>
      <c r="NX103" s="71"/>
      <c r="NY103" s="71"/>
      <c r="NZ103" s="71"/>
      <c r="OA103" s="71"/>
      <c r="OB103" s="71"/>
      <c r="OC103" s="71"/>
      <c r="OD103" s="71"/>
      <c r="OE103" s="71"/>
      <c r="OF103" s="71"/>
      <c r="OG103" s="71"/>
      <c r="OH103" s="71"/>
      <c r="OI103" s="71"/>
      <c r="OJ103" s="71"/>
      <c r="OK103" s="71"/>
      <c r="OL103" s="71"/>
      <c r="OM103" s="71"/>
      <c r="ON103" s="71"/>
      <c r="OO103" s="71"/>
      <c r="OP103" s="71"/>
      <c r="OQ103" s="71"/>
      <c r="OR103" s="4"/>
      <c r="OS103" s="4"/>
      <c r="OT103" s="4"/>
    </row>
    <row r="104" spans="1:410">
      <c r="A104" s="96" t="s">
        <v>1372</v>
      </c>
      <c r="B104" s="56" t="s">
        <v>1373</v>
      </c>
      <c r="C104" s="96" t="s">
        <v>466</v>
      </c>
      <c r="D104" s="74">
        <v>6</v>
      </c>
      <c r="E104" s="67">
        <v>2015</v>
      </c>
      <c r="F104" s="106">
        <v>68.70581117057813</v>
      </c>
      <c r="G104" s="141">
        <v>22076</v>
      </c>
      <c r="H104" s="67">
        <v>10324</v>
      </c>
      <c r="I104" s="67">
        <v>11752</v>
      </c>
      <c r="J104" s="106">
        <v>28.6</v>
      </c>
      <c r="K104" s="67">
        <v>6314</v>
      </c>
      <c r="L104" s="56">
        <v>64.5</v>
      </c>
      <c r="M104" s="78">
        <v>14240</v>
      </c>
      <c r="N104" s="67">
        <v>2040</v>
      </c>
      <c r="O104" s="67">
        <v>1040</v>
      </c>
      <c r="P104" s="67">
        <v>1000</v>
      </c>
      <c r="Q104" s="78">
        <v>2445</v>
      </c>
      <c r="R104" s="78">
        <v>1200</v>
      </c>
      <c r="S104" s="78">
        <v>1245</v>
      </c>
      <c r="T104" s="67">
        <v>2012</v>
      </c>
      <c r="U104" s="67">
        <v>1023</v>
      </c>
      <c r="V104" s="67">
        <v>989</v>
      </c>
      <c r="W104" s="78">
        <v>2404</v>
      </c>
      <c r="X104" s="78">
        <v>1174</v>
      </c>
      <c r="Y104" s="78">
        <v>1230</v>
      </c>
      <c r="Z104" s="67">
        <v>1986</v>
      </c>
      <c r="AA104" s="67">
        <v>1025</v>
      </c>
      <c r="AB104" s="67">
        <v>961</v>
      </c>
      <c r="AC104" s="78">
        <v>2354</v>
      </c>
      <c r="AD104" s="78">
        <v>1158</v>
      </c>
      <c r="AE104" s="78">
        <v>1196</v>
      </c>
      <c r="AF104" s="67">
        <v>1970</v>
      </c>
      <c r="AG104" s="67">
        <v>982</v>
      </c>
      <c r="AH104" s="67">
        <v>988</v>
      </c>
      <c r="AI104" s="78">
        <v>3676</v>
      </c>
      <c r="AJ104" s="78">
        <v>1835</v>
      </c>
      <c r="AK104" s="78">
        <v>1841</v>
      </c>
      <c r="AL104" s="67">
        <v>2119</v>
      </c>
      <c r="AM104" s="67">
        <v>1061</v>
      </c>
      <c r="AN104" s="67">
        <v>1058</v>
      </c>
      <c r="AO104" s="67">
        <v>1769</v>
      </c>
      <c r="AP104" s="67">
        <v>897</v>
      </c>
      <c r="AQ104" s="67">
        <v>872</v>
      </c>
      <c r="AR104" s="56" t="s">
        <v>428</v>
      </c>
      <c r="AS104" s="56"/>
      <c r="AT104" s="56" t="s">
        <v>428</v>
      </c>
      <c r="AU104" s="144">
        <v>435</v>
      </c>
      <c r="AV104" s="144">
        <v>0</v>
      </c>
      <c r="AW104" s="144">
        <v>112</v>
      </c>
      <c r="AX104" s="59">
        <v>29.4</v>
      </c>
      <c r="AY104" s="59">
        <v>6</v>
      </c>
      <c r="AZ104" s="60">
        <v>1.088139281828074</v>
      </c>
      <c r="BA104" s="61">
        <v>2</v>
      </c>
      <c r="BB104" s="62">
        <v>0</v>
      </c>
      <c r="BC104" s="63">
        <v>0</v>
      </c>
      <c r="BD104" s="68">
        <v>0</v>
      </c>
      <c r="BE104" s="69">
        <v>0</v>
      </c>
      <c r="BF104" s="77">
        <v>4.294478527607362</v>
      </c>
      <c r="BG104" s="61">
        <v>7</v>
      </c>
      <c r="BH104" s="60">
        <v>13.725490196078432</v>
      </c>
      <c r="BI104" s="61">
        <v>28</v>
      </c>
      <c r="BJ104" s="64">
        <v>0</v>
      </c>
      <c r="BK104" s="65">
        <v>0</v>
      </c>
      <c r="BL104" s="62">
        <v>0</v>
      </c>
      <c r="BM104" s="65">
        <v>0</v>
      </c>
      <c r="BN104" s="56">
        <v>0</v>
      </c>
      <c r="BO104" s="56">
        <v>0</v>
      </c>
      <c r="BP104" s="156">
        <v>0</v>
      </c>
      <c r="BQ104" s="56">
        <v>0</v>
      </c>
      <c r="BR104" s="56">
        <v>0</v>
      </c>
      <c r="BS104" s="56">
        <v>0</v>
      </c>
      <c r="BT104" s="56">
        <v>0</v>
      </c>
      <c r="BU104" s="56">
        <v>0</v>
      </c>
      <c r="BV104" s="56" t="s">
        <v>1374</v>
      </c>
      <c r="BW104" s="56" t="s">
        <v>520</v>
      </c>
      <c r="BX104" s="62" t="s">
        <v>1375</v>
      </c>
      <c r="BY104" s="56" t="s">
        <v>1290</v>
      </c>
      <c r="BZ104" s="56" t="s">
        <v>1376</v>
      </c>
      <c r="CA104" s="56" t="s">
        <v>567</v>
      </c>
      <c r="CB104" s="56" t="s">
        <v>1376</v>
      </c>
      <c r="CC104" s="145">
        <v>74.56</v>
      </c>
      <c r="CD104" s="152">
        <v>64.930000000000007</v>
      </c>
      <c r="CE104" s="147">
        <v>31.428571428571427</v>
      </c>
      <c r="CF104" s="153" t="s">
        <v>1377</v>
      </c>
      <c r="CG104" s="153" t="s">
        <v>1378</v>
      </c>
      <c r="CH104" s="149">
        <v>49.140049140049136</v>
      </c>
      <c r="CI104" s="56">
        <v>1</v>
      </c>
      <c r="CJ104" s="60">
        <v>0</v>
      </c>
      <c r="CK104" s="61">
        <v>0</v>
      </c>
      <c r="CL104" s="150">
        <v>49.140049140049136</v>
      </c>
      <c r="CM104" s="56">
        <v>1</v>
      </c>
      <c r="CN104" s="149">
        <v>0</v>
      </c>
      <c r="CO104" s="156">
        <v>0</v>
      </c>
      <c r="CP104" s="56">
        <v>0</v>
      </c>
      <c r="CQ104" s="56">
        <v>0</v>
      </c>
      <c r="CR104" s="56">
        <v>0</v>
      </c>
      <c r="CS104" s="56">
        <v>0</v>
      </c>
      <c r="CT104" s="56">
        <v>0</v>
      </c>
      <c r="CU104" s="56">
        <v>0</v>
      </c>
      <c r="CV104" s="56">
        <v>0</v>
      </c>
      <c r="CW104" s="56">
        <v>0</v>
      </c>
      <c r="CX104" s="56">
        <v>0</v>
      </c>
      <c r="CY104" s="56">
        <v>0</v>
      </c>
      <c r="CZ104" s="56">
        <v>0</v>
      </c>
      <c r="DA104" s="56">
        <v>0</v>
      </c>
      <c r="DB104" s="60">
        <v>0.53191489361702127</v>
      </c>
      <c r="DC104" s="61">
        <v>1</v>
      </c>
      <c r="DD104" s="145">
        <v>104.34</v>
      </c>
      <c r="DE104" s="145">
        <v>83.59</v>
      </c>
      <c r="DF104" s="147">
        <v>1.6783974011911209</v>
      </c>
      <c r="DG104" s="148">
        <v>4.2230644288034647</v>
      </c>
      <c r="DH104" s="56">
        <v>0</v>
      </c>
      <c r="DI104" s="56">
        <v>0</v>
      </c>
      <c r="DJ104" s="149">
        <v>0</v>
      </c>
      <c r="DK104" s="158">
        <v>0</v>
      </c>
      <c r="DL104" s="56">
        <v>0</v>
      </c>
      <c r="DM104" s="56">
        <v>0</v>
      </c>
      <c r="DN104" s="56">
        <v>0</v>
      </c>
      <c r="DO104" s="56">
        <v>0</v>
      </c>
      <c r="DP104" s="149">
        <v>84.961767204757862</v>
      </c>
      <c r="DQ104" s="156">
        <v>2</v>
      </c>
      <c r="DR104" s="149">
        <v>0</v>
      </c>
      <c r="DS104" s="156">
        <v>0</v>
      </c>
      <c r="DT104" s="149">
        <v>42.480883602378931</v>
      </c>
      <c r="DU104" s="156">
        <v>1</v>
      </c>
      <c r="DV104" s="156">
        <v>0</v>
      </c>
      <c r="DW104" s="156">
        <v>0</v>
      </c>
      <c r="DX104" s="149">
        <v>42.480883602378931</v>
      </c>
      <c r="DY104" s="156">
        <v>1</v>
      </c>
      <c r="DZ104" s="62">
        <v>2.0811654526534862</v>
      </c>
      <c r="EA104" s="63">
        <v>2</v>
      </c>
      <c r="EB104" s="62">
        <v>56.680161943319838</v>
      </c>
      <c r="EC104" s="63">
        <v>56</v>
      </c>
      <c r="ED104" s="77">
        <v>3.6861506055818851</v>
      </c>
      <c r="EE104" s="72">
        <v>7</v>
      </c>
      <c r="EF104" s="143">
        <v>111.84</v>
      </c>
      <c r="EG104" s="143">
        <v>84.76</v>
      </c>
      <c r="EH104" s="107">
        <v>1.9346230820547032</v>
      </c>
      <c r="EI104" s="148">
        <v>3.4022681787858571</v>
      </c>
      <c r="EJ104" s="56" t="s">
        <v>1379</v>
      </c>
      <c r="EK104" s="56" t="s">
        <v>1380</v>
      </c>
      <c r="EL104" s="143">
        <v>79.430000000000007</v>
      </c>
      <c r="EM104" s="143">
        <v>50.39</v>
      </c>
      <c r="EN104" s="147">
        <v>1.1705685618729096</v>
      </c>
      <c r="EO104" s="148">
        <v>3.0100334448160537</v>
      </c>
      <c r="EP104" s="56">
        <v>0</v>
      </c>
      <c r="EQ104" s="56">
        <v>0</v>
      </c>
      <c r="ER104" s="149">
        <v>42.480883602378931</v>
      </c>
      <c r="ES104" s="156">
        <v>1</v>
      </c>
      <c r="ET104" s="56">
        <v>0</v>
      </c>
      <c r="EU104" s="56">
        <v>0</v>
      </c>
      <c r="EV104" s="56">
        <v>0</v>
      </c>
      <c r="EW104" s="56">
        <v>0</v>
      </c>
      <c r="EX104" s="56">
        <v>2</v>
      </c>
      <c r="EY104" s="62">
        <v>63.327032136105856</v>
      </c>
      <c r="EZ104" s="72">
        <v>67</v>
      </c>
      <c r="FA104" s="62">
        <v>56.192660550458719</v>
      </c>
      <c r="FB104" s="61">
        <v>49</v>
      </c>
      <c r="FC104" s="149">
        <v>45.850527281063734</v>
      </c>
      <c r="FD104" s="156">
        <v>2</v>
      </c>
      <c r="FE104" s="149">
        <v>68.77</v>
      </c>
      <c r="FF104" s="156">
        <v>3</v>
      </c>
      <c r="FG104" s="150">
        <v>22.925263640531867</v>
      </c>
      <c r="FH104" s="157">
        <v>1</v>
      </c>
      <c r="FI104" s="149">
        <v>0</v>
      </c>
      <c r="FJ104" s="156">
        <v>0</v>
      </c>
      <c r="FK104" s="149">
        <v>137.5515818431912</v>
      </c>
      <c r="FL104" s="156">
        <v>6</v>
      </c>
      <c r="FM104" s="149">
        <v>68.7757909215956</v>
      </c>
      <c r="FN104" s="156">
        <v>3</v>
      </c>
      <c r="FO104" s="150">
        <v>45.850527281063734</v>
      </c>
      <c r="FP104" s="155">
        <v>2</v>
      </c>
      <c r="FQ104" s="56">
        <v>0</v>
      </c>
      <c r="FR104" s="56">
        <v>0</v>
      </c>
      <c r="FS104" s="60">
        <v>0.97418412079883099</v>
      </c>
      <c r="FT104" s="61">
        <v>2</v>
      </c>
      <c r="FU104" s="60">
        <v>1.0610079575596816</v>
      </c>
      <c r="FV104" s="61">
        <v>2</v>
      </c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67"/>
      <c r="IS104" s="67"/>
      <c r="IT104" s="67"/>
      <c r="IU104" s="67"/>
      <c r="IV104" s="67"/>
      <c r="IW104" s="67"/>
      <c r="IX104" s="67"/>
      <c r="IY104" s="67"/>
      <c r="IZ104" s="67"/>
      <c r="JA104" s="67"/>
      <c r="JB104" s="67"/>
      <c r="JC104" s="67"/>
      <c r="JD104" s="67"/>
      <c r="JE104" s="67"/>
      <c r="JF104" s="67"/>
      <c r="JG104" s="67"/>
      <c r="JH104" s="67"/>
      <c r="JI104" s="67"/>
      <c r="JJ104" s="67"/>
      <c r="JK104" s="67"/>
      <c r="JL104" s="67"/>
      <c r="JM104" s="67"/>
      <c r="JN104" s="67"/>
      <c r="JO104" s="67"/>
      <c r="JP104" s="67"/>
      <c r="JQ104" s="67"/>
      <c r="JR104" s="67"/>
      <c r="JS104" s="67"/>
      <c r="JT104" s="67"/>
      <c r="JU104" s="67"/>
      <c r="JV104" s="67"/>
      <c r="JW104" s="67"/>
      <c r="JX104" s="67"/>
      <c r="JY104" s="67"/>
      <c r="JZ104" s="67"/>
      <c r="KA104" s="67"/>
      <c r="KB104" s="67"/>
      <c r="KC104" s="67"/>
      <c r="KD104" s="67"/>
      <c r="KE104" s="67"/>
      <c r="KF104" s="67"/>
      <c r="KG104" s="67"/>
      <c r="KH104" s="67"/>
      <c r="KI104" s="67"/>
      <c r="KJ104" s="67"/>
      <c r="KK104" s="67"/>
      <c r="KL104" s="67"/>
      <c r="KM104" s="67"/>
      <c r="KN104" s="67"/>
      <c r="KO104" s="67"/>
      <c r="KP104" s="67"/>
      <c r="KQ104" s="67"/>
      <c r="KR104" s="67"/>
      <c r="KS104" s="67"/>
      <c r="KT104" s="67"/>
      <c r="KU104" s="67"/>
      <c r="KV104" s="67"/>
      <c r="KW104" s="67"/>
      <c r="KX104" s="67"/>
      <c r="KY104" s="67"/>
      <c r="KZ104" s="67"/>
      <c r="LA104" s="67"/>
      <c r="LB104" s="67"/>
      <c r="LC104" s="67"/>
      <c r="LD104" s="67"/>
      <c r="LE104" s="67"/>
      <c r="LF104" s="67"/>
      <c r="LG104" s="67"/>
      <c r="LH104" s="67"/>
      <c r="LI104" s="67"/>
      <c r="LJ104" s="67"/>
      <c r="LK104" s="67"/>
      <c r="LL104" s="67"/>
      <c r="LM104" s="67"/>
      <c r="LN104" s="67"/>
      <c r="LO104" s="67"/>
      <c r="LP104" s="67"/>
      <c r="LQ104" s="67"/>
      <c r="LR104" s="67"/>
      <c r="LS104" s="67"/>
      <c r="LT104" s="67"/>
      <c r="LU104" s="67"/>
      <c r="LV104" s="67"/>
      <c r="LW104" s="67"/>
      <c r="LX104" s="67"/>
      <c r="LY104" s="67"/>
      <c r="LZ104" s="67"/>
      <c r="MA104" s="67"/>
      <c r="MB104" s="67"/>
      <c r="MC104" s="67"/>
      <c r="MD104" s="67"/>
      <c r="ME104" s="67"/>
      <c r="MF104" s="67"/>
      <c r="MG104" s="67"/>
      <c r="MH104" s="67"/>
      <c r="MI104" s="67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67"/>
      <c r="MU104" s="67"/>
      <c r="MV104" s="67"/>
      <c r="MW104" s="67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67"/>
      <c r="NI104" s="67"/>
      <c r="NJ104" s="67"/>
      <c r="NK104" s="67"/>
      <c r="NL104" s="67"/>
      <c r="NM104" s="67"/>
      <c r="NN104" s="67"/>
      <c r="NO104" s="67"/>
      <c r="NP104" s="67"/>
      <c r="NQ104" s="67"/>
      <c r="NR104" s="71"/>
      <c r="NS104" s="71"/>
      <c r="NT104" s="71"/>
      <c r="NU104" s="71"/>
      <c r="NV104" s="71"/>
      <c r="NW104" s="71"/>
      <c r="NX104" s="71"/>
      <c r="NY104" s="71"/>
      <c r="NZ104" s="71"/>
      <c r="OA104" s="71"/>
      <c r="OB104" s="71"/>
      <c r="OC104" s="71"/>
      <c r="OD104" s="71"/>
      <c r="OE104" s="71"/>
      <c r="OF104" s="71"/>
      <c r="OG104" s="71"/>
      <c r="OH104" s="71"/>
      <c r="OI104" s="71"/>
      <c r="OJ104" s="71"/>
      <c r="OK104" s="71"/>
      <c r="OL104" s="71"/>
      <c r="OM104" s="71"/>
      <c r="ON104" s="71"/>
      <c r="OO104" s="71"/>
      <c r="OP104" s="71"/>
      <c r="OQ104" s="71"/>
      <c r="OR104" s="4"/>
      <c r="OS104" s="4"/>
      <c r="OT104" s="4"/>
    </row>
    <row r="105" spans="1:410">
      <c r="A105" s="96" t="s">
        <v>1381</v>
      </c>
      <c r="B105" s="56" t="s">
        <v>1382</v>
      </c>
      <c r="C105" s="96" t="s">
        <v>441</v>
      </c>
      <c r="D105" s="74">
        <v>5</v>
      </c>
      <c r="E105" s="67">
        <v>2015</v>
      </c>
      <c r="F105" s="106">
        <v>75.151202740632627</v>
      </c>
      <c r="G105" s="141">
        <v>24549</v>
      </c>
      <c r="H105" s="67">
        <v>15621</v>
      </c>
      <c r="I105" s="67">
        <v>8928</v>
      </c>
      <c r="J105" s="106">
        <v>37.869999999999997</v>
      </c>
      <c r="K105" s="67">
        <v>9296</v>
      </c>
      <c r="L105" s="56">
        <v>72.05</v>
      </c>
      <c r="M105" s="78">
        <v>17687</v>
      </c>
      <c r="N105" s="67">
        <v>2579</v>
      </c>
      <c r="O105" s="67">
        <v>1325</v>
      </c>
      <c r="P105" s="67">
        <v>1254</v>
      </c>
      <c r="Q105" s="78">
        <v>3080</v>
      </c>
      <c r="R105" s="78">
        <v>1494</v>
      </c>
      <c r="S105" s="78">
        <v>1586</v>
      </c>
      <c r="T105" s="67">
        <v>2442</v>
      </c>
      <c r="U105" s="67">
        <v>1271</v>
      </c>
      <c r="V105" s="67">
        <v>1171</v>
      </c>
      <c r="W105" s="78">
        <v>2880</v>
      </c>
      <c r="X105" s="78">
        <v>1383</v>
      </c>
      <c r="Y105" s="78">
        <v>1497</v>
      </c>
      <c r="Z105" s="67">
        <v>2320</v>
      </c>
      <c r="AA105" s="67">
        <v>1203</v>
      </c>
      <c r="AB105" s="67">
        <v>1117</v>
      </c>
      <c r="AC105" s="78">
        <v>2736</v>
      </c>
      <c r="AD105" s="78">
        <v>1314</v>
      </c>
      <c r="AE105" s="78">
        <v>1422</v>
      </c>
      <c r="AF105" s="67">
        <v>2294</v>
      </c>
      <c r="AG105" s="67">
        <v>1198</v>
      </c>
      <c r="AH105" s="67">
        <v>1096</v>
      </c>
      <c r="AI105" s="78">
        <v>4212</v>
      </c>
      <c r="AJ105" s="78">
        <v>1997</v>
      </c>
      <c r="AK105" s="78">
        <v>2215</v>
      </c>
      <c r="AL105" s="67">
        <v>2453</v>
      </c>
      <c r="AM105" s="67">
        <v>1290</v>
      </c>
      <c r="AN105" s="67">
        <v>1163</v>
      </c>
      <c r="AO105" s="67">
        <v>1862</v>
      </c>
      <c r="AP105" s="67">
        <v>983</v>
      </c>
      <c r="AQ105" s="67">
        <v>879</v>
      </c>
      <c r="AR105" s="56" t="s">
        <v>428</v>
      </c>
      <c r="AS105" s="56"/>
      <c r="AT105" s="56" t="s">
        <v>428</v>
      </c>
      <c r="AU105" s="151">
        <v>621</v>
      </c>
      <c r="AV105" s="151">
        <v>5</v>
      </c>
      <c r="AW105" s="151">
        <v>257</v>
      </c>
      <c r="AX105" s="59">
        <v>14.8</v>
      </c>
      <c r="AY105" s="59">
        <v>6</v>
      </c>
      <c r="AZ105" s="60">
        <v>0</v>
      </c>
      <c r="BA105" s="61">
        <v>0</v>
      </c>
      <c r="BB105" s="62">
        <v>0</v>
      </c>
      <c r="BC105" s="63">
        <v>0</v>
      </c>
      <c r="BD105" s="68">
        <v>0</v>
      </c>
      <c r="BE105" s="69">
        <v>0</v>
      </c>
      <c r="BF105" s="77">
        <v>2.9411764705882351</v>
      </c>
      <c r="BG105" s="61">
        <v>1</v>
      </c>
      <c r="BH105" s="60">
        <v>7.8817733990147785</v>
      </c>
      <c r="BI105" s="61">
        <v>32</v>
      </c>
      <c r="BJ105" s="64">
        <v>0</v>
      </c>
      <c r="BK105" s="65">
        <v>0</v>
      </c>
      <c r="BL105" s="62">
        <v>0</v>
      </c>
      <c r="BM105" s="65">
        <v>0</v>
      </c>
      <c r="BN105" s="56">
        <v>0</v>
      </c>
      <c r="BO105" s="56">
        <v>0</v>
      </c>
      <c r="BP105" s="149">
        <v>39.169604386995687</v>
      </c>
      <c r="BQ105" s="156">
        <v>1</v>
      </c>
      <c r="BR105" s="56">
        <v>0</v>
      </c>
      <c r="BS105" s="56">
        <v>0</v>
      </c>
      <c r="BT105" s="149">
        <v>39.169604386995687</v>
      </c>
      <c r="BU105" s="156">
        <v>1</v>
      </c>
      <c r="BV105" s="62" t="s">
        <v>877</v>
      </c>
      <c r="BW105" s="56" t="s">
        <v>1244</v>
      </c>
      <c r="BX105" s="62" t="s">
        <v>1383</v>
      </c>
      <c r="BY105" s="56" t="s">
        <v>1244</v>
      </c>
      <c r="BZ105" s="56" t="s">
        <v>483</v>
      </c>
      <c r="CA105" s="56" t="s">
        <v>1384</v>
      </c>
      <c r="CB105" s="56" t="s">
        <v>483</v>
      </c>
      <c r="CC105" s="152">
        <v>84.4</v>
      </c>
      <c r="CD105" s="145">
        <v>50.11</v>
      </c>
      <c r="CE105" s="147">
        <v>26.086956521739129</v>
      </c>
      <c r="CF105" s="146" t="s">
        <v>1385</v>
      </c>
      <c r="CG105" s="146" t="s">
        <v>1386</v>
      </c>
      <c r="CH105" s="56">
        <v>0</v>
      </c>
      <c r="CI105" s="56">
        <v>0</v>
      </c>
      <c r="CJ105" s="60">
        <v>0</v>
      </c>
      <c r="CK105" s="61">
        <v>0</v>
      </c>
      <c r="CL105" s="56">
        <v>0</v>
      </c>
      <c r="CM105" s="56">
        <v>0</v>
      </c>
      <c r="CN105" s="149">
        <v>0</v>
      </c>
      <c r="CO105" s="156">
        <v>0</v>
      </c>
      <c r="CP105" s="56">
        <v>0</v>
      </c>
      <c r="CQ105" s="56">
        <v>0</v>
      </c>
      <c r="CR105" s="56">
        <v>0</v>
      </c>
      <c r="CS105" s="56">
        <v>0</v>
      </c>
      <c r="CT105" s="56">
        <v>0</v>
      </c>
      <c r="CU105" s="56">
        <v>0</v>
      </c>
      <c r="CV105" s="56">
        <v>0</v>
      </c>
      <c r="CW105" s="56">
        <v>0</v>
      </c>
      <c r="CX105" s="56">
        <v>0</v>
      </c>
      <c r="CY105" s="56">
        <v>0</v>
      </c>
      <c r="CZ105" s="56">
        <v>0</v>
      </c>
      <c r="DA105" s="56">
        <v>0</v>
      </c>
      <c r="DB105" s="60">
        <v>0</v>
      </c>
      <c r="DC105" s="61">
        <v>0</v>
      </c>
      <c r="DD105" s="152">
        <v>115.23</v>
      </c>
      <c r="DE105" s="152">
        <v>96.68</v>
      </c>
      <c r="DF105" s="147">
        <v>2.5936599423631126</v>
      </c>
      <c r="DG105" s="148">
        <v>11.98023878139152</v>
      </c>
      <c r="DH105" s="149">
        <v>34.722222222222221</v>
      </c>
      <c r="DI105" s="56">
        <v>1</v>
      </c>
      <c r="DJ105" s="149">
        <v>277.77999999999997</v>
      </c>
      <c r="DK105" s="158">
        <v>8</v>
      </c>
      <c r="DL105" s="56">
        <v>0</v>
      </c>
      <c r="DM105" s="56">
        <v>0</v>
      </c>
      <c r="DN105" s="56">
        <v>0</v>
      </c>
      <c r="DO105" s="56">
        <v>0</v>
      </c>
      <c r="DP105" s="56">
        <v>36.54</v>
      </c>
      <c r="DQ105" s="156">
        <v>1</v>
      </c>
      <c r="DR105" s="149">
        <v>36.549707602339183</v>
      </c>
      <c r="DS105" s="156">
        <v>1</v>
      </c>
      <c r="DT105" s="56">
        <v>0</v>
      </c>
      <c r="DU105" s="56">
        <v>0</v>
      </c>
      <c r="DV105" s="156">
        <v>0</v>
      </c>
      <c r="DW105" s="156">
        <v>0</v>
      </c>
      <c r="DX105" s="156">
        <v>0</v>
      </c>
      <c r="DY105" s="56">
        <v>0</v>
      </c>
      <c r="DZ105" s="62">
        <v>3.5810205908683974</v>
      </c>
      <c r="EA105" s="63">
        <v>4</v>
      </c>
      <c r="EB105" s="62">
        <v>112.22627737226277</v>
      </c>
      <c r="EC105" s="63">
        <v>123</v>
      </c>
      <c r="ED105" s="77">
        <v>0</v>
      </c>
      <c r="EE105" s="72">
        <v>0</v>
      </c>
      <c r="EF105" s="154">
        <v>124.04</v>
      </c>
      <c r="EG105" s="154">
        <v>86.04</v>
      </c>
      <c r="EH105" s="107">
        <v>2.8019925280199254</v>
      </c>
      <c r="EI105" s="148">
        <v>9.5890410958904102</v>
      </c>
      <c r="EJ105" s="56" t="s">
        <v>1387</v>
      </c>
      <c r="EK105" s="56" t="s">
        <v>1388</v>
      </c>
      <c r="EL105" s="154">
        <v>89.95</v>
      </c>
      <c r="EM105" s="154">
        <v>47.38</v>
      </c>
      <c r="EN105" s="147">
        <v>1.9464720194647203</v>
      </c>
      <c r="EO105" s="148">
        <v>9.002433090024331</v>
      </c>
      <c r="EP105" s="56">
        <v>0</v>
      </c>
      <c r="EQ105" s="56">
        <v>0</v>
      </c>
      <c r="ER105" s="149">
        <v>146.19883040935673</v>
      </c>
      <c r="ES105" s="156">
        <v>4</v>
      </c>
      <c r="ET105" s="158">
        <v>2736</v>
      </c>
      <c r="EU105" s="156">
        <v>12</v>
      </c>
      <c r="EV105" s="56">
        <v>0</v>
      </c>
      <c r="EW105" s="56">
        <v>0</v>
      </c>
      <c r="EX105" s="56">
        <v>0</v>
      </c>
      <c r="EY105" s="62">
        <v>108.34049871023215</v>
      </c>
      <c r="EZ105" s="61">
        <v>126</v>
      </c>
      <c r="FA105" s="62">
        <v>93.287827076222982</v>
      </c>
      <c r="FB105" s="61">
        <v>82</v>
      </c>
      <c r="FC105" s="149">
        <v>142.16084484159219</v>
      </c>
      <c r="FD105" s="156">
        <v>7</v>
      </c>
      <c r="FE105" s="149">
        <v>142.16084484159219</v>
      </c>
      <c r="FF105" s="156">
        <v>7</v>
      </c>
      <c r="FG105" s="56">
        <v>0</v>
      </c>
      <c r="FH105" s="56">
        <v>0</v>
      </c>
      <c r="FI105" s="149">
        <v>0</v>
      </c>
      <c r="FJ105" s="156">
        <v>0</v>
      </c>
      <c r="FK105" s="149">
        <v>284.32168968318439</v>
      </c>
      <c r="FL105" s="132">
        <v>14</v>
      </c>
      <c r="FM105" s="149">
        <v>142.16084484159219</v>
      </c>
      <c r="FN105" s="156">
        <v>7</v>
      </c>
      <c r="FO105" s="150">
        <v>528.02599512591394</v>
      </c>
      <c r="FP105" s="56">
        <v>26</v>
      </c>
      <c r="FQ105" s="150">
        <v>60.926076360682373</v>
      </c>
      <c r="FR105" s="56">
        <v>3</v>
      </c>
      <c r="FS105" s="60">
        <v>0</v>
      </c>
      <c r="FT105" s="61">
        <v>0</v>
      </c>
      <c r="FU105" s="60">
        <v>0</v>
      </c>
      <c r="FV105" s="61">
        <v>0</v>
      </c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C105" s="67"/>
      <c r="JD105" s="67"/>
      <c r="JE105" s="67"/>
      <c r="JF105" s="67"/>
      <c r="JG105" s="67"/>
      <c r="JH105" s="67"/>
      <c r="JI105" s="67"/>
      <c r="JJ105" s="67"/>
      <c r="JK105" s="67"/>
      <c r="JL105" s="67"/>
      <c r="JM105" s="67"/>
      <c r="JN105" s="67"/>
      <c r="JO105" s="67"/>
      <c r="JP105" s="67"/>
      <c r="JQ105" s="67"/>
      <c r="JR105" s="67"/>
      <c r="JS105" s="67"/>
      <c r="JT105" s="67"/>
      <c r="JU105" s="67"/>
      <c r="JV105" s="67"/>
      <c r="JW105" s="67"/>
      <c r="JX105" s="67"/>
      <c r="JY105" s="67"/>
      <c r="JZ105" s="67"/>
      <c r="KA105" s="67"/>
      <c r="KB105" s="67"/>
      <c r="KC105" s="67"/>
      <c r="KD105" s="67"/>
      <c r="KE105" s="67"/>
      <c r="KF105" s="67"/>
      <c r="KG105" s="67"/>
      <c r="KH105" s="67"/>
      <c r="KI105" s="67"/>
      <c r="KJ105" s="67"/>
      <c r="KK105" s="67"/>
      <c r="KL105" s="67"/>
      <c r="KM105" s="67"/>
      <c r="KN105" s="67"/>
      <c r="KO105" s="67"/>
      <c r="KP105" s="67"/>
      <c r="KQ105" s="67"/>
      <c r="KR105" s="67"/>
      <c r="KS105" s="67"/>
      <c r="KT105" s="67"/>
      <c r="KU105" s="67"/>
      <c r="KV105" s="67"/>
      <c r="KW105" s="67"/>
      <c r="KX105" s="67"/>
      <c r="KY105" s="67"/>
      <c r="KZ105" s="67"/>
      <c r="LA105" s="67"/>
      <c r="LB105" s="67"/>
      <c r="LC105" s="67"/>
      <c r="LD105" s="67"/>
      <c r="LE105" s="67"/>
      <c r="LF105" s="67"/>
      <c r="LG105" s="67"/>
      <c r="LH105" s="67"/>
      <c r="LI105" s="67"/>
      <c r="LJ105" s="67"/>
      <c r="LK105" s="67"/>
      <c r="LL105" s="67"/>
      <c r="LM105" s="67"/>
      <c r="LN105" s="67"/>
      <c r="LO105" s="67"/>
      <c r="LP105" s="67"/>
      <c r="LQ105" s="67"/>
      <c r="LR105" s="67"/>
      <c r="LS105" s="67"/>
      <c r="LT105" s="67"/>
      <c r="LU105" s="67"/>
      <c r="LV105" s="67"/>
      <c r="LW105" s="67"/>
      <c r="LX105" s="67"/>
      <c r="LY105" s="67"/>
      <c r="LZ105" s="67"/>
      <c r="MA105" s="67"/>
      <c r="MB105" s="67"/>
      <c r="MC105" s="67"/>
      <c r="MD105" s="67"/>
      <c r="ME105" s="67"/>
      <c r="MF105" s="67"/>
      <c r="MG105" s="67"/>
      <c r="MH105" s="67"/>
      <c r="MI105" s="67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67"/>
      <c r="MU105" s="67"/>
      <c r="MV105" s="67"/>
      <c r="MW105" s="67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67"/>
      <c r="NI105" s="67"/>
      <c r="NJ105" s="67"/>
      <c r="NK105" s="67"/>
      <c r="NL105" s="67"/>
      <c r="NM105" s="67"/>
      <c r="NN105" s="67"/>
      <c r="NO105" s="67"/>
      <c r="NP105" s="67"/>
      <c r="NQ105" s="67"/>
      <c r="NR105" s="71"/>
      <c r="NS105" s="71"/>
      <c r="NT105" s="71"/>
      <c r="NU105" s="71"/>
      <c r="NV105" s="71"/>
      <c r="NW105" s="71"/>
      <c r="NX105" s="71"/>
      <c r="NY105" s="71"/>
      <c r="NZ105" s="71"/>
      <c r="OA105" s="71"/>
      <c r="OB105" s="71"/>
      <c r="OC105" s="71"/>
      <c r="OD105" s="71"/>
      <c r="OE105" s="71"/>
      <c r="OF105" s="71"/>
      <c r="OG105" s="71"/>
      <c r="OH105" s="71"/>
      <c r="OI105" s="71"/>
      <c r="OJ105" s="71"/>
      <c r="OK105" s="71"/>
      <c r="OL105" s="71"/>
      <c r="OM105" s="71"/>
      <c r="ON105" s="71"/>
      <c r="OO105" s="71"/>
      <c r="OP105" s="71"/>
      <c r="OQ105" s="71"/>
      <c r="OR105" s="4"/>
      <c r="OS105" s="4"/>
      <c r="OT105" s="4"/>
    </row>
    <row r="106" spans="1:410">
      <c r="A106" s="96" t="s">
        <v>1389</v>
      </c>
      <c r="B106" s="56" t="s">
        <v>1390</v>
      </c>
      <c r="C106" s="96" t="s">
        <v>514</v>
      </c>
      <c r="D106" s="74">
        <v>5</v>
      </c>
      <c r="E106" s="67">
        <v>2015</v>
      </c>
      <c r="F106" s="106">
        <v>73.790382301833063</v>
      </c>
      <c r="G106" s="141">
        <v>35650</v>
      </c>
      <c r="H106" s="67">
        <v>18640</v>
      </c>
      <c r="I106" s="67">
        <v>17010</v>
      </c>
      <c r="J106" s="106">
        <v>46.41</v>
      </c>
      <c r="K106" s="67">
        <v>16544</v>
      </c>
      <c r="L106" s="56">
        <v>46.89</v>
      </c>
      <c r="M106" s="78">
        <v>16715</v>
      </c>
      <c r="N106" s="67">
        <v>3232</v>
      </c>
      <c r="O106" s="67">
        <v>1650</v>
      </c>
      <c r="P106" s="67">
        <v>1582</v>
      </c>
      <c r="Q106" s="78">
        <v>3886</v>
      </c>
      <c r="R106" s="78">
        <v>1903</v>
      </c>
      <c r="S106" s="78">
        <v>1983</v>
      </c>
      <c r="T106" s="67">
        <v>3265</v>
      </c>
      <c r="U106" s="67">
        <v>1668</v>
      </c>
      <c r="V106" s="67">
        <v>1597</v>
      </c>
      <c r="W106" s="78">
        <v>3917</v>
      </c>
      <c r="X106" s="78">
        <v>1914</v>
      </c>
      <c r="Y106" s="78">
        <v>2003</v>
      </c>
      <c r="Z106" s="67">
        <v>3297</v>
      </c>
      <c r="AA106" s="67">
        <v>1697</v>
      </c>
      <c r="AB106" s="67">
        <v>1600</v>
      </c>
      <c r="AC106" s="78">
        <v>4063</v>
      </c>
      <c r="AD106" s="78">
        <v>1931</v>
      </c>
      <c r="AE106" s="78">
        <v>2132</v>
      </c>
      <c r="AF106" s="67">
        <v>3479</v>
      </c>
      <c r="AG106" s="67">
        <v>1842</v>
      </c>
      <c r="AH106" s="67">
        <v>1637</v>
      </c>
      <c r="AI106" s="78">
        <v>6270</v>
      </c>
      <c r="AJ106" s="78">
        <v>3014</v>
      </c>
      <c r="AK106" s="78">
        <v>3256</v>
      </c>
      <c r="AL106" s="67">
        <v>3503</v>
      </c>
      <c r="AM106" s="67">
        <v>1778</v>
      </c>
      <c r="AN106" s="67">
        <v>1725</v>
      </c>
      <c r="AO106" s="67">
        <v>3275</v>
      </c>
      <c r="AP106" s="67">
        <v>1790</v>
      </c>
      <c r="AQ106" s="67">
        <v>1485</v>
      </c>
      <c r="AR106" s="56" t="s">
        <v>428</v>
      </c>
      <c r="AS106" s="56"/>
      <c r="AT106" s="56" t="s">
        <v>428</v>
      </c>
      <c r="AU106" s="144">
        <v>481</v>
      </c>
      <c r="AV106" s="144">
        <v>0</v>
      </c>
      <c r="AW106" s="144">
        <v>225</v>
      </c>
      <c r="AX106" s="59">
        <v>6.4</v>
      </c>
      <c r="AY106" s="59">
        <v>3</v>
      </c>
      <c r="AZ106" s="60">
        <v>0.73909830007390986</v>
      </c>
      <c r="BA106" s="61">
        <v>1</v>
      </c>
      <c r="BB106" s="62">
        <v>0</v>
      </c>
      <c r="BC106" s="63">
        <v>0</v>
      </c>
      <c r="BD106" s="68">
        <v>0</v>
      </c>
      <c r="BE106" s="69">
        <v>0</v>
      </c>
      <c r="BF106" s="77">
        <v>4.918032786885246</v>
      </c>
      <c r="BG106" s="61">
        <v>9</v>
      </c>
      <c r="BH106" s="60">
        <v>9.8290598290598297</v>
      </c>
      <c r="BI106" s="61">
        <v>46</v>
      </c>
      <c r="BJ106" s="64">
        <v>0</v>
      </c>
      <c r="BK106" s="65">
        <v>0</v>
      </c>
      <c r="BL106" s="62">
        <v>0</v>
      </c>
      <c r="BM106" s="65">
        <v>0</v>
      </c>
      <c r="BN106" s="149">
        <v>30.826140567200987</v>
      </c>
      <c r="BO106" s="156">
        <v>1</v>
      </c>
      <c r="BP106" s="149">
        <v>30.826140567200987</v>
      </c>
      <c r="BQ106" s="156">
        <v>1</v>
      </c>
      <c r="BR106" s="56">
        <v>0</v>
      </c>
      <c r="BS106" s="56">
        <v>0</v>
      </c>
      <c r="BT106" s="56">
        <v>0</v>
      </c>
      <c r="BU106" s="56">
        <v>0</v>
      </c>
      <c r="BV106" s="62" t="s">
        <v>1391</v>
      </c>
      <c r="BW106" s="56" t="s">
        <v>879</v>
      </c>
      <c r="BX106" s="62" t="s">
        <v>1164</v>
      </c>
      <c r="BY106" s="56" t="s">
        <v>879</v>
      </c>
      <c r="BZ106" s="56" t="s">
        <v>434</v>
      </c>
      <c r="CA106" s="56" t="s">
        <v>434</v>
      </c>
      <c r="CB106" s="56" t="s">
        <v>434</v>
      </c>
      <c r="CC106" s="145">
        <v>80.84</v>
      </c>
      <c r="CD106" s="152">
        <v>69.42</v>
      </c>
      <c r="CE106" s="147">
        <v>10</v>
      </c>
      <c r="CF106" s="153" t="s">
        <v>1392</v>
      </c>
      <c r="CG106" s="153" t="s">
        <v>1356</v>
      </c>
      <c r="CH106" s="56">
        <v>217.42</v>
      </c>
      <c r="CI106" s="56">
        <v>3</v>
      </c>
      <c r="CJ106" s="60">
        <v>0</v>
      </c>
      <c r="CK106" s="61">
        <v>0</v>
      </c>
      <c r="CL106" s="56">
        <v>217.42</v>
      </c>
      <c r="CM106" s="56">
        <v>3</v>
      </c>
      <c r="CN106" s="149">
        <v>0</v>
      </c>
      <c r="CO106" s="156">
        <v>0</v>
      </c>
      <c r="CP106" s="149">
        <v>30.826140567200987</v>
      </c>
      <c r="CQ106" s="156">
        <v>1</v>
      </c>
      <c r="CR106" s="56">
        <v>0</v>
      </c>
      <c r="CS106" s="56">
        <v>0</v>
      </c>
      <c r="CT106" s="56">
        <v>0</v>
      </c>
      <c r="CU106" s="56">
        <v>0</v>
      </c>
      <c r="CV106" s="56">
        <v>0</v>
      </c>
      <c r="CW106" s="56">
        <v>0</v>
      </c>
      <c r="CX106" s="56">
        <v>0</v>
      </c>
      <c r="CY106" s="56">
        <v>0</v>
      </c>
      <c r="CZ106" s="56">
        <v>0</v>
      </c>
      <c r="DA106" s="56">
        <v>0</v>
      </c>
      <c r="DB106" s="60">
        <v>0</v>
      </c>
      <c r="DC106" s="61">
        <v>0</v>
      </c>
      <c r="DD106" s="145">
        <v>117.4</v>
      </c>
      <c r="DE106" s="145">
        <v>92.7</v>
      </c>
      <c r="DF106" s="147">
        <v>2.3914968999114263</v>
      </c>
      <c r="DG106" s="148">
        <v>2.5095955122527309</v>
      </c>
      <c r="DH106" s="56">
        <v>0</v>
      </c>
      <c r="DI106" s="56">
        <v>0</v>
      </c>
      <c r="DJ106" s="149">
        <v>51.059484299208584</v>
      </c>
      <c r="DK106" s="56">
        <v>2</v>
      </c>
      <c r="DL106" s="56">
        <v>0</v>
      </c>
      <c r="DM106" s="56">
        <v>0</v>
      </c>
      <c r="DN106" s="150">
        <v>24.61235540241201</v>
      </c>
      <c r="DO106" s="56">
        <v>1</v>
      </c>
      <c r="DP106" s="149">
        <v>73.837066207236035</v>
      </c>
      <c r="DQ106" s="156">
        <v>3</v>
      </c>
      <c r="DR106" s="149">
        <v>73.837066207236035</v>
      </c>
      <c r="DS106" s="156">
        <v>3</v>
      </c>
      <c r="DT106" s="56">
        <v>0</v>
      </c>
      <c r="DU106" s="56">
        <v>0</v>
      </c>
      <c r="DV106" s="156">
        <v>0</v>
      </c>
      <c r="DW106" s="156">
        <v>0</v>
      </c>
      <c r="DX106" s="156">
        <v>0</v>
      </c>
      <c r="DY106" s="56">
        <v>0</v>
      </c>
      <c r="DZ106" s="62">
        <v>0.625</v>
      </c>
      <c r="EA106" s="63">
        <v>1</v>
      </c>
      <c r="EB106" s="62">
        <v>70.861331704337204</v>
      </c>
      <c r="EC106" s="63">
        <v>116</v>
      </c>
      <c r="ED106" s="77">
        <v>0</v>
      </c>
      <c r="EE106" s="72">
        <v>0</v>
      </c>
      <c r="EF106" s="143">
        <v>116.12</v>
      </c>
      <c r="EG106" s="143">
        <v>73.959999999999994</v>
      </c>
      <c r="EH106" s="107">
        <v>2.6</v>
      </c>
      <c r="EI106" s="148">
        <v>3.56</v>
      </c>
      <c r="EJ106" s="56" t="s">
        <v>1393</v>
      </c>
      <c r="EK106" s="56" t="s">
        <v>1082</v>
      </c>
      <c r="EL106" s="143">
        <v>75.03</v>
      </c>
      <c r="EM106" s="143">
        <v>34.35</v>
      </c>
      <c r="EN106" s="147">
        <v>0.88495575221238942</v>
      </c>
      <c r="EO106" s="148">
        <v>1.7699115044247788</v>
      </c>
      <c r="EP106" s="150">
        <v>24.61235540241201</v>
      </c>
      <c r="EQ106" s="56">
        <v>1</v>
      </c>
      <c r="ER106" s="149">
        <v>344.57297563376818</v>
      </c>
      <c r="ES106" s="156">
        <v>14</v>
      </c>
      <c r="ET106" s="103">
        <v>246.12355402412012</v>
      </c>
      <c r="EU106" s="132">
        <v>10</v>
      </c>
      <c r="EV106" s="56">
        <v>0</v>
      </c>
      <c r="EW106" s="56">
        <v>0</v>
      </c>
      <c r="EX106" s="56">
        <v>0</v>
      </c>
      <c r="EY106" s="62">
        <v>82.318840579710141</v>
      </c>
      <c r="EZ106" s="61">
        <v>142</v>
      </c>
      <c r="FA106" s="62">
        <v>66.666666666666671</v>
      </c>
      <c r="FB106" s="61">
        <v>99</v>
      </c>
      <c r="FC106" s="149">
        <v>79.239302694136299</v>
      </c>
      <c r="FD106" s="156">
        <v>6</v>
      </c>
      <c r="FE106" s="149">
        <v>145.27205493924987</v>
      </c>
      <c r="FF106" s="156">
        <v>11</v>
      </c>
      <c r="FG106" s="56">
        <v>0</v>
      </c>
      <c r="FH106" s="56">
        <v>0</v>
      </c>
      <c r="FI106" s="56">
        <v>13.206</v>
      </c>
      <c r="FJ106" s="56">
        <v>1</v>
      </c>
      <c r="FK106" s="149">
        <v>237.71790808240888</v>
      </c>
      <c r="FL106" s="158">
        <v>18</v>
      </c>
      <c r="FM106" s="149">
        <v>66.032752245113585</v>
      </c>
      <c r="FN106" s="156">
        <v>5</v>
      </c>
      <c r="FO106" s="150">
        <v>475.43581616481777</v>
      </c>
      <c r="FP106" s="155">
        <v>36</v>
      </c>
      <c r="FQ106" s="150">
        <v>39.61965134706815</v>
      </c>
      <c r="FR106" s="56">
        <v>3</v>
      </c>
      <c r="FS106" s="60">
        <v>2.4057738572574179</v>
      </c>
      <c r="FT106" s="61">
        <v>3</v>
      </c>
      <c r="FU106" s="60">
        <v>1.7699115044247788</v>
      </c>
      <c r="FV106" s="61">
        <v>2</v>
      </c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  <c r="JD106" s="67"/>
      <c r="JE106" s="67"/>
      <c r="JF106" s="67"/>
      <c r="JG106" s="67"/>
      <c r="JH106" s="67"/>
      <c r="JI106" s="67"/>
      <c r="JJ106" s="67"/>
      <c r="JK106" s="67"/>
      <c r="JL106" s="67"/>
      <c r="JM106" s="67"/>
      <c r="JN106" s="67"/>
      <c r="JO106" s="67"/>
      <c r="JP106" s="67"/>
      <c r="JQ106" s="67"/>
      <c r="JR106" s="67"/>
      <c r="JS106" s="67"/>
      <c r="JT106" s="67"/>
      <c r="JU106" s="67"/>
      <c r="JV106" s="67"/>
      <c r="JW106" s="67"/>
      <c r="JX106" s="67"/>
      <c r="JY106" s="67"/>
      <c r="JZ106" s="67"/>
      <c r="KA106" s="67"/>
      <c r="KB106" s="67"/>
      <c r="KC106" s="67"/>
      <c r="KD106" s="67"/>
      <c r="KE106" s="67"/>
      <c r="KF106" s="67"/>
      <c r="KG106" s="67"/>
      <c r="KH106" s="67"/>
      <c r="KI106" s="67"/>
      <c r="KJ106" s="67"/>
      <c r="KK106" s="67"/>
      <c r="KL106" s="67"/>
      <c r="KM106" s="67"/>
      <c r="KN106" s="67"/>
      <c r="KO106" s="67"/>
      <c r="KP106" s="67"/>
      <c r="KQ106" s="67"/>
      <c r="KR106" s="67"/>
      <c r="KS106" s="67"/>
      <c r="KT106" s="67"/>
      <c r="KU106" s="67"/>
      <c r="KV106" s="67"/>
      <c r="KW106" s="67"/>
      <c r="KX106" s="67"/>
      <c r="KY106" s="67"/>
      <c r="KZ106" s="67"/>
      <c r="LA106" s="67"/>
      <c r="LB106" s="67"/>
      <c r="LC106" s="67"/>
      <c r="LD106" s="67"/>
      <c r="LE106" s="67"/>
      <c r="LF106" s="67"/>
      <c r="LG106" s="67"/>
      <c r="LH106" s="67"/>
      <c r="LI106" s="67"/>
      <c r="LJ106" s="67"/>
      <c r="LK106" s="67"/>
      <c r="LL106" s="67"/>
      <c r="LM106" s="67"/>
      <c r="LN106" s="67"/>
      <c r="LO106" s="67"/>
      <c r="LP106" s="67"/>
      <c r="LQ106" s="67"/>
      <c r="LR106" s="67"/>
      <c r="LS106" s="67"/>
      <c r="LT106" s="67"/>
      <c r="LU106" s="67"/>
      <c r="LV106" s="67"/>
      <c r="LW106" s="67"/>
      <c r="LX106" s="67"/>
      <c r="LY106" s="67"/>
      <c r="LZ106" s="67"/>
      <c r="MA106" s="67"/>
      <c r="MB106" s="67"/>
      <c r="MC106" s="67"/>
      <c r="MD106" s="67"/>
      <c r="ME106" s="67"/>
      <c r="MF106" s="67"/>
      <c r="MG106" s="67"/>
      <c r="MH106" s="67"/>
      <c r="MI106" s="67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67"/>
      <c r="MU106" s="67"/>
      <c r="MV106" s="67"/>
      <c r="MW106" s="67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67"/>
      <c r="NI106" s="67"/>
      <c r="NJ106" s="67"/>
      <c r="NK106" s="67"/>
      <c r="NL106" s="67"/>
      <c r="NM106" s="67"/>
      <c r="NN106" s="67"/>
      <c r="NO106" s="67"/>
      <c r="NP106" s="67"/>
      <c r="NQ106" s="67"/>
      <c r="NR106" s="71"/>
      <c r="NS106" s="71"/>
      <c r="NT106" s="71"/>
      <c r="NU106" s="71"/>
      <c r="NV106" s="71"/>
      <c r="NW106" s="71"/>
      <c r="NX106" s="71"/>
      <c r="NY106" s="71"/>
      <c r="NZ106" s="71"/>
      <c r="OA106" s="71"/>
      <c r="OB106" s="71"/>
      <c r="OC106" s="71"/>
      <c r="OD106" s="71"/>
      <c r="OE106" s="71"/>
      <c r="OF106" s="71"/>
      <c r="OG106" s="71"/>
      <c r="OH106" s="71"/>
      <c r="OI106" s="71"/>
      <c r="OJ106" s="71"/>
      <c r="OK106" s="71"/>
      <c r="OL106" s="71"/>
      <c r="OM106" s="71"/>
      <c r="ON106" s="71"/>
      <c r="OO106" s="71"/>
      <c r="OP106" s="71"/>
      <c r="OQ106" s="71"/>
      <c r="OR106" s="4"/>
      <c r="OS106" s="4"/>
      <c r="OT106" s="4"/>
    </row>
    <row r="107" spans="1:410">
      <c r="A107" s="96" t="s">
        <v>1394</v>
      </c>
      <c r="B107" s="56" t="s">
        <v>1395</v>
      </c>
      <c r="C107" s="96" t="s">
        <v>479</v>
      </c>
      <c r="D107" s="74">
        <v>6</v>
      </c>
      <c r="E107" s="67">
        <v>2015</v>
      </c>
      <c r="F107" s="106">
        <v>70.403011386085737</v>
      </c>
      <c r="G107" s="141">
        <v>10416</v>
      </c>
      <c r="H107" s="67">
        <v>1984</v>
      </c>
      <c r="I107" s="67">
        <v>8432</v>
      </c>
      <c r="J107" s="106">
        <v>12.61</v>
      </c>
      <c r="K107" s="67">
        <v>1313</v>
      </c>
      <c r="L107" s="56">
        <v>63.89</v>
      </c>
      <c r="M107" s="78">
        <v>6655</v>
      </c>
      <c r="N107" s="67">
        <v>1025</v>
      </c>
      <c r="O107" s="67">
        <v>527</v>
      </c>
      <c r="P107" s="67">
        <v>498</v>
      </c>
      <c r="Q107" s="78">
        <v>1230</v>
      </c>
      <c r="R107" s="78">
        <v>597</v>
      </c>
      <c r="S107" s="78">
        <v>633</v>
      </c>
      <c r="T107" s="67">
        <v>1014</v>
      </c>
      <c r="U107" s="67">
        <v>524</v>
      </c>
      <c r="V107" s="67">
        <v>490</v>
      </c>
      <c r="W107" s="78">
        <v>1207</v>
      </c>
      <c r="X107" s="78">
        <v>584</v>
      </c>
      <c r="Y107" s="78">
        <v>623</v>
      </c>
      <c r="Z107" s="67">
        <v>983</v>
      </c>
      <c r="AA107" s="67">
        <v>509</v>
      </c>
      <c r="AB107" s="67">
        <v>474</v>
      </c>
      <c r="AC107" s="78">
        <v>1147</v>
      </c>
      <c r="AD107" s="78">
        <v>545</v>
      </c>
      <c r="AE107" s="78">
        <v>602</v>
      </c>
      <c r="AF107" s="67">
        <v>948</v>
      </c>
      <c r="AG107" s="67">
        <v>503</v>
      </c>
      <c r="AH107" s="67">
        <v>445</v>
      </c>
      <c r="AI107" s="78">
        <v>1766</v>
      </c>
      <c r="AJ107" s="78">
        <v>835</v>
      </c>
      <c r="AK107" s="78">
        <v>931</v>
      </c>
      <c r="AL107" s="67">
        <v>1018</v>
      </c>
      <c r="AM107" s="67">
        <v>534</v>
      </c>
      <c r="AN107" s="67">
        <v>484</v>
      </c>
      <c r="AO107" s="67">
        <v>841</v>
      </c>
      <c r="AP107" s="67">
        <v>444</v>
      </c>
      <c r="AQ107" s="67">
        <v>397</v>
      </c>
      <c r="AR107" s="56" t="s">
        <v>428</v>
      </c>
      <c r="AS107" s="56"/>
      <c r="AT107" s="56" t="s">
        <v>428</v>
      </c>
      <c r="AU107" s="151">
        <v>315</v>
      </c>
      <c r="AV107" s="151">
        <v>0</v>
      </c>
      <c r="AW107" s="151">
        <v>28</v>
      </c>
      <c r="AX107" s="59">
        <v>0</v>
      </c>
      <c r="AY107" s="59">
        <v>0</v>
      </c>
      <c r="AZ107" s="60">
        <v>1.8796992481203008</v>
      </c>
      <c r="BA107" s="61">
        <v>2</v>
      </c>
      <c r="BB107" s="62">
        <v>0</v>
      </c>
      <c r="BC107" s="63">
        <v>0</v>
      </c>
      <c r="BD107" s="68">
        <v>0</v>
      </c>
      <c r="BE107" s="69">
        <v>0</v>
      </c>
      <c r="BF107" s="77">
        <v>7.0000000000000009</v>
      </c>
      <c r="BG107" s="61">
        <v>7</v>
      </c>
      <c r="BH107" s="60">
        <v>7.8651685393258424</v>
      </c>
      <c r="BI107" s="61">
        <v>7</v>
      </c>
      <c r="BJ107" s="64">
        <v>0</v>
      </c>
      <c r="BK107" s="65">
        <v>0</v>
      </c>
      <c r="BL107" s="62">
        <v>0</v>
      </c>
      <c r="BM107" s="65">
        <v>0</v>
      </c>
      <c r="BN107" s="56">
        <v>0</v>
      </c>
      <c r="BO107" s="56">
        <v>0</v>
      </c>
      <c r="BP107" s="156">
        <v>0</v>
      </c>
      <c r="BQ107" s="56">
        <v>0</v>
      </c>
      <c r="BR107" s="56">
        <v>0</v>
      </c>
      <c r="BS107" s="56">
        <v>0</v>
      </c>
      <c r="BT107" s="56">
        <v>0</v>
      </c>
      <c r="BU107" s="56">
        <v>0</v>
      </c>
      <c r="BV107" s="62" t="s">
        <v>1396</v>
      </c>
      <c r="BW107" s="56" t="s">
        <v>1397</v>
      </c>
      <c r="BX107" s="62" t="s">
        <v>1398</v>
      </c>
      <c r="BY107" s="56" t="s">
        <v>1088</v>
      </c>
      <c r="BZ107" s="56" t="s">
        <v>915</v>
      </c>
      <c r="CA107" s="56" t="s">
        <v>434</v>
      </c>
      <c r="CB107" s="56" t="s">
        <v>915</v>
      </c>
      <c r="CC107" s="152">
        <v>76.09</v>
      </c>
      <c r="CD107" s="152">
        <v>57.56</v>
      </c>
      <c r="CE107" s="147">
        <v>6.4516129032258061</v>
      </c>
      <c r="CF107" s="146" t="s">
        <v>1399</v>
      </c>
      <c r="CG107" s="146" t="s">
        <v>1265</v>
      </c>
      <c r="CH107" s="56">
        <v>0</v>
      </c>
      <c r="CI107" s="56">
        <v>0</v>
      </c>
      <c r="CJ107" s="60">
        <v>0</v>
      </c>
      <c r="CK107" s="61">
        <v>0</v>
      </c>
      <c r="CL107" s="56">
        <v>0</v>
      </c>
      <c r="CM107" s="56">
        <v>0</v>
      </c>
      <c r="CN107" s="149">
        <v>0</v>
      </c>
      <c r="CO107" s="156">
        <v>0</v>
      </c>
      <c r="CP107" s="56">
        <v>0</v>
      </c>
      <c r="CQ107" s="56">
        <v>0</v>
      </c>
      <c r="CR107" s="56">
        <v>0</v>
      </c>
      <c r="CS107" s="56">
        <v>0</v>
      </c>
      <c r="CT107" s="56">
        <v>0</v>
      </c>
      <c r="CU107" s="56">
        <v>0</v>
      </c>
      <c r="CV107" s="56">
        <v>0</v>
      </c>
      <c r="CW107" s="56">
        <v>0</v>
      </c>
      <c r="CX107" s="56">
        <v>0</v>
      </c>
      <c r="CY107" s="56">
        <v>0</v>
      </c>
      <c r="CZ107" s="56">
        <v>0</v>
      </c>
      <c r="DA107" s="56">
        <v>0</v>
      </c>
      <c r="DB107" s="60">
        <v>0</v>
      </c>
      <c r="DC107" s="61">
        <v>0</v>
      </c>
      <c r="DD107" s="152">
        <v>124.57</v>
      </c>
      <c r="DE107" s="152">
        <v>93.85</v>
      </c>
      <c r="DF107" s="147">
        <v>1.9281332164767746</v>
      </c>
      <c r="DG107" s="148">
        <v>2.8921998247151621</v>
      </c>
      <c r="DH107" s="56">
        <v>0</v>
      </c>
      <c r="DI107" s="56">
        <v>0</v>
      </c>
      <c r="DJ107" s="149">
        <v>0</v>
      </c>
      <c r="DK107" s="158">
        <v>0</v>
      </c>
      <c r="DL107" s="149">
        <v>82.850041425020706</v>
      </c>
      <c r="DM107" s="156">
        <v>1</v>
      </c>
      <c r="DN107" s="56">
        <v>0</v>
      </c>
      <c r="DO107" s="56">
        <v>0</v>
      </c>
      <c r="DP107" s="149">
        <v>87.183958151700097</v>
      </c>
      <c r="DQ107" s="156">
        <v>1</v>
      </c>
      <c r="DR107" s="56">
        <v>0</v>
      </c>
      <c r="DS107" s="56">
        <v>0</v>
      </c>
      <c r="DT107" s="149">
        <v>87.183958151700097</v>
      </c>
      <c r="DU107" s="156">
        <v>1</v>
      </c>
      <c r="DV107" s="156">
        <v>0</v>
      </c>
      <c r="DW107" s="156">
        <v>0</v>
      </c>
      <c r="DX107" s="156">
        <v>0</v>
      </c>
      <c r="DY107" s="56">
        <v>0</v>
      </c>
      <c r="DZ107" s="62">
        <v>2.109704641350211</v>
      </c>
      <c r="EA107" s="63">
        <v>1</v>
      </c>
      <c r="EB107" s="62">
        <v>58.426966292134836</v>
      </c>
      <c r="EC107" s="63">
        <v>26</v>
      </c>
      <c r="ED107" s="77">
        <v>0</v>
      </c>
      <c r="EE107" s="72">
        <v>0</v>
      </c>
      <c r="EF107" s="154">
        <v>141.37</v>
      </c>
      <c r="EG107" s="154">
        <v>87.87</v>
      </c>
      <c r="EH107" s="107">
        <v>1.9296254256526675</v>
      </c>
      <c r="EI107" s="148">
        <v>4.994324631101021</v>
      </c>
      <c r="EJ107" s="56" t="s">
        <v>1400</v>
      </c>
      <c r="EK107" s="56" t="s">
        <v>1401</v>
      </c>
      <c r="EL107" s="154">
        <v>103.71</v>
      </c>
      <c r="EM107" s="154">
        <v>48.14</v>
      </c>
      <c r="EN107" s="147">
        <v>0.80321285140562237</v>
      </c>
      <c r="EO107" s="148">
        <v>0.80321285140562237</v>
      </c>
      <c r="EP107" s="56">
        <v>0</v>
      </c>
      <c r="EQ107" s="56">
        <v>0</v>
      </c>
      <c r="ER107" s="156">
        <v>0</v>
      </c>
      <c r="ES107" s="156">
        <v>0</v>
      </c>
      <c r="ET107" s="103">
        <v>261.55187445510029</v>
      </c>
      <c r="EU107" s="132">
        <v>3</v>
      </c>
      <c r="EV107" s="56">
        <v>0</v>
      </c>
      <c r="EW107" s="56">
        <v>0</v>
      </c>
      <c r="EX107" s="56">
        <v>0</v>
      </c>
      <c r="EY107" s="62">
        <v>61.983471074380169</v>
      </c>
      <c r="EZ107" s="61">
        <v>30</v>
      </c>
      <c r="FA107" s="62">
        <v>35.264483627204029</v>
      </c>
      <c r="FB107" s="61">
        <v>14</v>
      </c>
      <c r="FC107" s="149">
        <v>47.801147227533463</v>
      </c>
      <c r="FD107" s="156">
        <v>1</v>
      </c>
      <c r="FE107" s="149">
        <v>0</v>
      </c>
      <c r="FF107" s="156">
        <v>0</v>
      </c>
      <c r="FG107" s="56">
        <v>0</v>
      </c>
      <c r="FH107" s="56">
        <v>0</v>
      </c>
      <c r="FI107" s="149">
        <v>0</v>
      </c>
      <c r="FJ107" s="156">
        <v>0</v>
      </c>
      <c r="FK107" s="149">
        <v>47.801147227533463</v>
      </c>
      <c r="FL107" s="158">
        <v>1</v>
      </c>
      <c r="FM107" s="149">
        <v>47.801147227533463</v>
      </c>
      <c r="FN107" s="156">
        <v>1</v>
      </c>
      <c r="FO107" s="150">
        <v>382.4091778202677</v>
      </c>
      <c r="FP107" s="155">
        <v>8</v>
      </c>
      <c r="FQ107" s="56">
        <v>0</v>
      </c>
      <c r="FR107" s="56">
        <v>0</v>
      </c>
      <c r="FS107" s="60">
        <v>0.85397096498719038</v>
      </c>
      <c r="FT107" s="61">
        <v>1</v>
      </c>
      <c r="FU107" s="60">
        <v>1.7985611510791368</v>
      </c>
      <c r="FV107" s="61">
        <v>2</v>
      </c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  <c r="NR107" s="71"/>
      <c r="NS107" s="71"/>
      <c r="NT107" s="71"/>
      <c r="NU107" s="71"/>
      <c r="NV107" s="71"/>
      <c r="NW107" s="71"/>
      <c r="NX107" s="71"/>
      <c r="NY107" s="71"/>
      <c r="NZ107" s="71"/>
      <c r="OA107" s="71"/>
      <c r="OB107" s="71"/>
      <c r="OC107" s="71"/>
      <c r="OD107" s="71"/>
      <c r="OE107" s="71"/>
      <c r="OF107" s="71"/>
      <c r="OG107" s="71"/>
      <c r="OH107" s="71"/>
      <c r="OI107" s="71"/>
      <c r="OJ107" s="71"/>
      <c r="OK107" s="71"/>
      <c r="OL107" s="71"/>
      <c r="OM107" s="71"/>
      <c r="ON107" s="71"/>
      <c r="OO107" s="71"/>
      <c r="OP107" s="71"/>
      <c r="OQ107" s="71"/>
      <c r="OR107" s="4"/>
      <c r="OS107" s="4"/>
      <c r="OT107" s="4"/>
    </row>
    <row r="108" spans="1:410">
      <c r="A108" s="96" t="s">
        <v>1402</v>
      </c>
      <c r="B108" s="56" t="s">
        <v>1403</v>
      </c>
      <c r="C108" s="96" t="s">
        <v>479</v>
      </c>
      <c r="D108" s="74">
        <v>5</v>
      </c>
      <c r="E108" s="67">
        <v>2015</v>
      </c>
      <c r="F108" s="106">
        <v>68.51555926292265</v>
      </c>
      <c r="G108" s="141">
        <v>40174</v>
      </c>
      <c r="H108" s="67">
        <v>31934</v>
      </c>
      <c r="I108" s="67">
        <v>8240</v>
      </c>
      <c r="J108" s="106">
        <v>32.619999999999997</v>
      </c>
      <c r="K108" s="67">
        <v>13103</v>
      </c>
      <c r="L108" s="56">
        <v>61.31</v>
      </c>
      <c r="M108" s="78">
        <v>24629</v>
      </c>
      <c r="N108" s="67">
        <v>4285</v>
      </c>
      <c r="O108" s="67">
        <v>2201</v>
      </c>
      <c r="P108" s="67">
        <v>2084</v>
      </c>
      <c r="Q108" s="78">
        <v>5108</v>
      </c>
      <c r="R108" s="78">
        <v>2483</v>
      </c>
      <c r="S108" s="78">
        <v>2625</v>
      </c>
      <c r="T108" s="67">
        <v>4061</v>
      </c>
      <c r="U108" s="67">
        <v>2096</v>
      </c>
      <c r="V108" s="67">
        <v>1965</v>
      </c>
      <c r="W108" s="78">
        <v>4846</v>
      </c>
      <c r="X108" s="78">
        <v>2343</v>
      </c>
      <c r="Y108" s="78">
        <v>2503</v>
      </c>
      <c r="Z108" s="67">
        <v>4035</v>
      </c>
      <c r="AA108" s="67">
        <v>2088</v>
      </c>
      <c r="AB108" s="67">
        <v>1947</v>
      </c>
      <c r="AC108" s="78">
        <v>4875</v>
      </c>
      <c r="AD108" s="78">
        <v>2347</v>
      </c>
      <c r="AE108" s="78">
        <v>2528</v>
      </c>
      <c r="AF108" s="67">
        <v>4104</v>
      </c>
      <c r="AG108" s="67">
        <v>2131</v>
      </c>
      <c r="AH108" s="67">
        <v>1973</v>
      </c>
      <c r="AI108" s="78">
        <v>7283</v>
      </c>
      <c r="AJ108" s="78">
        <v>3502</v>
      </c>
      <c r="AK108" s="78">
        <v>3781</v>
      </c>
      <c r="AL108" s="67">
        <v>4132</v>
      </c>
      <c r="AM108" s="67">
        <v>2145</v>
      </c>
      <c r="AN108" s="67">
        <v>1987</v>
      </c>
      <c r="AO108" s="67">
        <v>3570</v>
      </c>
      <c r="AP108" s="67">
        <v>1850</v>
      </c>
      <c r="AQ108" s="67">
        <v>1720</v>
      </c>
      <c r="AR108" s="56" t="s">
        <v>428</v>
      </c>
      <c r="AS108" s="56"/>
      <c r="AT108" s="56" t="s">
        <v>428</v>
      </c>
      <c r="AU108" s="144">
        <v>1163</v>
      </c>
      <c r="AV108" s="151">
        <v>0</v>
      </c>
      <c r="AW108" s="144">
        <v>439</v>
      </c>
      <c r="AX108" s="59">
        <v>5.5</v>
      </c>
      <c r="AY108" s="59">
        <v>3</v>
      </c>
      <c r="AZ108" s="60">
        <v>0</v>
      </c>
      <c r="BA108" s="61">
        <v>0</v>
      </c>
      <c r="BB108" s="62">
        <v>0</v>
      </c>
      <c r="BC108" s="63">
        <v>0</v>
      </c>
      <c r="BD108" s="68">
        <v>0</v>
      </c>
      <c r="BE108" s="69">
        <v>0</v>
      </c>
      <c r="BF108" s="77">
        <v>5.2631578947368416</v>
      </c>
      <c r="BG108" s="61">
        <v>5</v>
      </c>
      <c r="BH108" s="60">
        <v>8.0733944954128454</v>
      </c>
      <c r="BI108" s="61">
        <v>44</v>
      </c>
      <c r="BJ108" s="64">
        <v>23.337222870478413</v>
      </c>
      <c r="BK108" s="65">
        <v>1</v>
      </c>
      <c r="BL108" s="62">
        <v>23.337222870478413</v>
      </c>
      <c r="BM108" s="65">
        <v>1</v>
      </c>
      <c r="BN108" s="56">
        <v>0</v>
      </c>
      <c r="BO108" s="56">
        <v>0</v>
      </c>
      <c r="BP108" s="156">
        <v>0</v>
      </c>
      <c r="BQ108" s="56">
        <v>0</v>
      </c>
      <c r="BR108" s="56">
        <v>0</v>
      </c>
      <c r="BS108" s="56">
        <v>0</v>
      </c>
      <c r="BT108" s="56">
        <v>0</v>
      </c>
      <c r="BU108" s="56">
        <v>0</v>
      </c>
      <c r="BV108" s="62" t="s">
        <v>813</v>
      </c>
      <c r="BW108" s="56" t="s">
        <v>1404</v>
      </c>
      <c r="BX108" s="62" t="s">
        <v>1404</v>
      </c>
      <c r="BY108" s="56" t="s">
        <v>1404</v>
      </c>
      <c r="BZ108" s="56" t="s">
        <v>643</v>
      </c>
      <c r="CA108" s="56" t="s">
        <v>1405</v>
      </c>
      <c r="CB108" s="56" t="s">
        <v>1406</v>
      </c>
      <c r="CC108" s="145">
        <v>68.17</v>
      </c>
      <c r="CD108" s="145">
        <v>56.38</v>
      </c>
      <c r="CE108" s="147">
        <v>21.568627450980394</v>
      </c>
      <c r="CF108" s="153" t="s">
        <v>1407</v>
      </c>
      <c r="CG108" s="153" t="s">
        <v>1408</v>
      </c>
      <c r="CH108" s="149">
        <v>23.674242424242426</v>
      </c>
      <c r="CI108" s="56">
        <v>1</v>
      </c>
      <c r="CJ108" s="60">
        <v>0.24624476729869491</v>
      </c>
      <c r="CK108" s="61">
        <v>1</v>
      </c>
      <c r="CL108" s="150">
        <v>23.674242424242426</v>
      </c>
      <c r="CM108" s="56">
        <v>1</v>
      </c>
      <c r="CN108" s="149">
        <v>189.39393939393941</v>
      </c>
      <c r="CO108" s="156">
        <v>8</v>
      </c>
      <c r="CP108" s="56">
        <v>0</v>
      </c>
      <c r="CQ108" s="56">
        <v>0</v>
      </c>
      <c r="CR108" s="56">
        <v>41.27</v>
      </c>
      <c r="CS108" s="56">
        <v>2</v>
      </c>
      <c r="CT108" s="149">
        <v>20.635575732562941</v>
      </c>
      <c r="CU108" s="156">
        <v>1</v>
      </c>
      <c r="CV108" s="56">
        <v>0</v>
      </c>
      <c r="CW108" s="56">
        <v>0</v>
      </c>
      <c r="CX108" s="56">
        <v>0</v>
      </c>
      <c r="CY108" s="56">
        <v>0</v>
      </c>
      <c r="CZ108" s="149">
        <v>20.635575732562941</v>
      </c>
      <c r="DA108" s="156">
        <v>1</v>
      </c>
      <c r="DB108" s="60">
        <v>0</v>
      </c>
      <c r="DC108" s="61">
        <v>0</v>
      </c>
      <c r="DD108" s="145">
        <v>108.01</v>
      </c>
      <c r="DE108" s="145">
        <v>86.35</v>
      </c>
      <c r="DF108" s="147">
        <v>4.4894607172187246</v>
      </c>
      <c r="DG108" s="148">
        <v>4.9548316452231047</v>
      </c>
      <c r="DH108" s="56">
        <v>0</v>
      </c>
      <c r="DI108" s="56">
        <v>0</v>
      </c>
      <c r="DJ108" s="149">
        <v>103.17787866281469</v>
      </c>
      <c r="DK108" s="56">
        <v>5</v>
      </c>
      <c r="DL108" s="56">
        <v>0</v>
      </c>
      <c r="DM108" s="56">
        <v>0</v>
      </c>
      <c r="DN108" s="150">
        <v>61.53846153846154</v>
      </c>
      <c r="DO108" s="155">
        <v>3</v>
      </c>
      <c r="DP108" s="149">
        <v>123.07692307692308</v>
      </c>
      <c r="DQ108" s="156">
        <v>6</v>
      </c>
      <c r="DR108" s="149">
        <v>20.512820512820511</v>
      </c>
      <c r="DS108" s="156">
        <v>1</v>
      </c>
      <c r="DT108" s="149">
        <v>102.564102564103</v>
      </c>
      <c r="DU108" s="156">
        <v>5</v>
      </c>
      <c r="DV108" s="156">
        <v>0</v>
      </c>
      <c r="DW108" s="156">
        <v>0</v>
      </c>
      <c r="DX108" s="156">
        <v>0</v>
      </c>
      <c r="DY108" s="56">
        <v>0</v>
      </c>
      <c r="DZ108" s="62">
        <v>5.1361068310220848</v>
      </c>
      <c r="EA108" s="63">
        <v>10</v>
      </c>
      <c r="EB108" s="62">
        <v>88.19057273188038</v>
      </c>
      <c r="EC108" s="63">
        <v>174</v>
      </c>
      <c r="ED108" s="77">
        <v>8.5616438356164384</v>
      </c>
      <c r="EE108" s="72">
        <v>5</v>
      </c>
      <c r="EF108" s="143">
        <v>89.35</v>
      </c>
      <c r="EG108" s="143">
        <v>59.78</v>
      </c>
      <c r="EH108" s="107">
        <v>2.762172284644195</v>
      </c>
      <c r="EI108" s="148">
        <v>7.2097378277153554</v>
      </c>
      <c r="EJ108" s="56" t="s">
        <v>1409</v>
      </c>
      <c r="EK108" s="56" t="s">
        <v>1336</v>
      </c>
      <c r="EL108" s="143">
        <v>50</v>
      </c>
      <c r="EM108" s="143">
        <v>27.55</v>
      </c>
      <c r="EN108" s="147">
        <v>1.4842300556586272</v>
      </c>
      <c r="EO108" s="148">
        <v>6.3079777365491658</v>
      </c>
      <c r="EP108" s="150">
        <v>61.53846153846154</v>
      </c>
      <c r="EQ108" s="155">
        <v>3</v>
      </c>
      <c r="ER108" s="149">
        <v>143.58974358974359</v>
      </c>
      <c r="ES108" s="156">
        <v>7</v>
      </c>
      <c r="ET108" s="103">
        <v>61.53846153846154</v>
      </c>
      <c r="EU108" s="132">
        <v>3</v>
      </c>
      <c r="EV108" s="150">
        <v>61.53846153846154</v>
      </c>
      <c r="EW108" s="56">
        <v>3</v>
      </c>
      <c r="EX108" s="56">
        <v>44</v>
      </c>
      <c r="EY108" s="62">
        <v>91.595369904378458</v>
      </c>
      <c r="EZ108" s="61">
        <v>182</v>
      </c>
      <c r="FA108" s="62">
        <v>73.837209302325576</v>
      </c>
      <c r="FB108" s="61">
        <v>127</v>
      </c>
      <c r="FC108" s="149">
        <v>0</v>
      </c>
      <c r="FD108" s="156">
        <v>0</v>
      </c>
      <c r="FE108" s="149">
        <v>218.89400921658986</v>
      </c>
      <c r="FF108" s="156">
        <v>19</v>
      </c>
      <c r="FG108" s="150">
        <v>34.562211981566819</v>
      </c>
      <c r="FH108" s="157">
        <v>3</v>
      </c>
      <c r="FI108" s="149">
        <v>0</v>
      </c>
      <c r="FJ108" s="156">
        <v>0</v>
      </c>
      <c r="FK108" s="149">
        <v>253.4562211981567</v>
      </c>
      <c r="FL108" s="156">
        <v>22</v>
      </c>
      <c r="FM108" s="56">
        <v>0</v>
      </c>
      <c r="FN108" s="56">
        <v>0</v>
      </c>
      <c r="FO108" s="150">
        <v>195.85253456221199</v>
      </c>
      <c r="FP108" s="155">
        <v>17</v>
      </c>
      <c r="FQ108" s="150">
        <v>23.041474654377879</v>
      </c>
      <c r="FR108" s="56">
        <v>2</v>
      </c>
      <c r="FS108" s="60">
        <v>0</v>
      </c>
      <c r="FT108" s="61">
        <v>0</v>
      </c>
      <c r="FU108" s="60">
        <v>5.7142857142857144</v>
      </c>
      <c r="FV108" s="61">
        <v>3</v>
      </c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  <c r="IX108" s="67"/>
      <c r="IY108" s="67"/>
      <c r="IZ108" s="67"/>
      <c r="JA108" s="67"/>
      <c r="JB108" s="67"/>
      <c r="JC108" s="67"/>
      <c r="JD108" s="67"/>
      <c r="JE108" s="67"/>
      <c r="JF108" s="67"/>
      <c r="JG108" s="67"/>
      <c r="JH108" s="67"/>
      <c r="JI108" s="67"/>
      <c r="JJ108" s="67"/>
      <c r="JK108" s="67"/>
      <c r="JL108" s="67"/>
      <c r="JM108" s="67"/>
      <c r="JN108" s="67"/>
      <c r="JO108" s="67"/>
      <c r="JP108" s="67"/>
      <c r="JQ108" s="67"/>
      <c r="JR108" s="67"/>
      <c r="JS108" s="67"/>
      <c r="JT108" s="67"/>
      <c r="JU108" s="67"/>
      <c r="JV108" s="67"/>
      <c r="JW108" s="67"/>
      <c r="JX108" s="67"/>
      <c r="JY108" s="67"/>
      <c r="JZ108" s="67"/>
      <c r="KA108" s="67"/>
      <c r="KB108" s="67"/>
      <c r="KC108" s="67"/>
      <c r="KD108" s="67"/>
      <c r="KE108" s="67"/>
      <c r="KF108" s="67"/>
      <c r="KG108" s="67"/>
      <c r="KH108" s="67"/>
      <c r="KI108" s="67"/>
      <c r="KJ108" s="67"/>
      <c r="KK108" s="67"/>
      <c r="KL108" s="67"/>
      <c r="KM108" s="67"/>
      <c r="KN108" s="67"/>
      <c r="KO108" s="67"/>
      <c r="KP108" s="67"/>
      <c r="KQ108" s="67"/>
      <c r="KR108" s="67"/>
      <c r="KS108" s="67"/>
      <c r="KT108" s="67"/>
      <c r="KU108" s="67"/>
      <c r="KV108" s="67"/>
      <c r="KW108" s="67"/>
      <c r="KX108" s="67"/>
      <c r="KY108" s="67"/>
      <c r="KZ108" s="67"/>
      <c r="LA108" s="67"/>
      <c r="LB108" s="67"/>
      <c r="LC108" s="67"/>
      <c r="LD108" s="67"/>
      <c r="LE108" s="67"/>
      <c r="LF108" s="67"/>
      <c r="LG108" s="67"/>
      <c r="LH108" s="67"/>
      <c r="LI108" s="67"/>
      <c r="LJ108" s="67"/>
      <c r="LK108" s="67"/>
      <c r="LL108" s="67"/>
      <c r="LM108" s="67"/>
      <c r="LN108" s="67"/>
      <c r="LO108" s="67"/>
      <c r="LP108" s="67"/>
      <c r="LQ108" s="67"/>
      <c r="LR108" s="67"/>
      <c r="LS108" s="67"/>
      <c r="LT108" s="67"/>
      <c r="LU108" s="67"/>
      <c r="LV108" s="67"/>
      <c r="LW108" s="67"/>
      <c r="LX108" s="67"/>
      <c r="LY108" s="67"/>
      <c r="LZ108" s="67"/>
      <c r="MA108" s="67"/>
      <c r="MB108" s="67"/>
      <c r="MC108" s="67"/>
      <c r="MD108" s="67"/>
      <c r="ME108" s="67"/>
      <c r="MF108" s="67"/>
      <c r="MG108" s="67"/>
      <c r="MH108" s="67"/>
      <c r="MI108" s="67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67"/>
      <c r="MU108" s="67"/>
      <c r="MV108" s="67"/>
      <c r="MW108" s="67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67"/>
      <c r="NI108" s="67"/>
      <c r="NJ108" s="67"/>
      <c r="NK108" s="67"/>
      <c r="NL108" s="67"/>
      <c r="NM108" s="67"/>
      <c r="NN108" s="67"/>
      <c r="NO108" s="67"/>
      <c r="NP108" s="67"/>
      <c r="NQ108" s="67"/>
      <c r="NR108" s="71"/>
      <c r="NS108" s="71"/>
      <c r="NT108" s="71"/>
      <c r="NU108" s="71"/>
      <c r="NV108" s="71"/>
      <c r="NW108" s="71"/>
      <c r="NX108" s="71"/>
      <c r="NY108" s="71"/>
      <c r="NZ108" s="71"/>
      <c r="OA108" s="71"/>
      <c r="OB108" s="71"/>
      <c r="OC108" s="71"/>
      <c r="OD108" s="71"/>
      <c r="OE108" s="71"/>
      <c r="OF108" s="71"/>
      <c r="OG108" s="71"/>
      <c r="OH108" s="71"/>
      <c r="OI108" s="71"/>
      <c r="OJ108" s="71"/>
      <c r="OK108" s="71"/>
      <c r="OL108" s="71"/>
      <c r="OM108" s="71"/>
      <c r="ON108" s="71"/>
      <c r="OO108" s="71"/>
      <c r="OP108" s="71"/>
      <c r="OQ108" s="71"/>
      <c r="OR108" s="4"/>
      <c r="OS108" s="4"/>
      <c r="OT108" s="4"/>
    </row>
    <row r="109" spans="1:410">
      <c r="A109" s="96" t="s">
        <v>1410</v>
      </c>
      <c r="B109" s="56" t="s">
        <v>1411</v>
      </c>
      <c r="C109" s="96" t="s">
        <v>427</v>
      </c>
      <c r="D109" s="74">
        <v>5</v>
      </c>
      <c r="E109" s="67">
        <v>2015</v>
      </c>
      <c r="F109" s="106">
        <v>77.938588873150863</v>
      </c>
      <c r="G109" s="141">
        <v>35405</v>
      </c>
      <c r="H109" s="67">
        <v>15109</v>
      </c>
      <c r="I109" s="67">
        <v>20296</v>
      </c>
      <c r="J109" s="106">
        <v>14.95</v>
      </c>
      <c r="K109" s="67">
        <v>5294</v>
      </c>
      <c r="L109" s="56">
        <v>68.61</v>
      </c>
      <c r="M109" s="78">
        <v>24290</v>
      </c>
      <c r="N109" s="67">
        <v>3081</v>
      </c>
      <c r="O109" s="67">
        <v>1571</v>
      </c>
      <c r="P109" s="67">
        <v>1510</v>
      </c>
      <c r="Q109" s="78">
        <v>3721</v>
      </c>
      <c r="R109" s="78">
        <v>1822</v>
      </c>
      <c r="S109" s="78">
        <v>1899</v>
      </c>
      <c r="T109" s="67">
        <v>3210</v>
      </c>
      <c r="U109" s="67">
        <v>1645</v>
      </c>
      <c r="V109" s="67">
        <v>1565</v>
      </c>
      <c r="W109" s="78">
        <v>3847</v>
      </c>
      <c r="X109" s="78">
        <v>1877</v>
      </c>
      <c r="Y109" s="78">
        <v>1970</v>
      </c>
      <c r="Z109" s="67">
        <v>3183</v>
      </c>
      <c r="AA109" s="67">
        <v>1629</v>
      </c>
      <c r="AB109" s="67">
        <v>1554</v>
      </c>
      <c r="AC109" s="78">
        <v>3815</v>
      </c>
      <c r="AD109" s="78">
        <v>1860</v>
      </c>
      <c r="AE109" s="78">
        <v>1955</v>
      </c>
      <c r="AF109" s="67">
        <v>3257</v>
      </c>
      <c r="AG109" s="67">
        <v>1666</v>
      </c>
      <c r="AH109" s="67">
        <v>1591</v>
      </c>
      <c r="AI109" s="78">
        <v>6327</v>
      </c>
      <c r="AJ109" s="78">
        <v>3128</v>
      </c>
      <c r="AK109" s="78">
        <v>3199</v>
      </c>
      <c r="AL109" s="67">
        <v>3643</v>
      </c>
      <c r="AM109" s="67">
        <v>1840</v>
      </c>
      <c r="AN109" s="67">
        <v>1803</v>
      </c>
      <c r="AO109" s="67">
        <v>3111</v>
      </c>
      <c r="AP109" s="67">
        <v>1562</v>
      </c>
      <c r="AQ109" s="67">
        <v>1549</v>
      </c>
      <c r="AR109" s="56" t="s">
        <v>428</v>
      </c>
      <c r="AS109" s="56"/>
      <c r="AT109" s="56" t="s">
        <v>428</v>
      </c>
      <c r="AU109" s="151">
        <v>1510</v>
      </c>
      <c r="AV109" s="144">
        <v>0</v>
      </c>
      <c r="AW109" s="151">
        <v>111</v>
      </c>
      <c r="AX109" s="59">
        <v>6.5</v>
      </c>
      <c r="AY109" s="59">
        <v>2</v>
      </c>
      <c r="AZ109" s="60">
        <v>1.779359430604982</v>
      </c>
      <c r="BA109" s="61">
        <v>1</v>
      </c>
      <c r="BB109" s="62">
        <v>0</v>
      </c>
      <c r="BC109" s="63">
        <v>0</v>
      </c>
      <c r="BD109" s="68">
        <v>0</v>
      </c>
      <c r="BE109" s="69">
        <v>0</v>
      </c>
      <c r="BF109" s="77">
        <v>1.5625</v>
      </c>
      <c r="BG109" s="61">
        <v>1</v>
      </c>
      <c r="BH109" s="60">
        <v>10</v>
      </c>
      <c r="BI109" s="61">
        <v>31</v>
      </c>
      <c r="BJ109" s="64">
        <v>0</v>
      </c>
      <c r="BK109" s="65">
        <v>0</v>
      </c>
      <c r="BL109" s="62">
        <v>0</v>
      </c>
      <c r="BM109" s="65">
        <v>0</v>
      </c>
      <c r="BN109" s="56">
        <v>0</v>
      </c>
      <c r="BO109" s="56">
        <v>0</v>
      </c>
      <c r="BP109" s="156">
        <v>32</v>
      </c>
      <c r="BQ109" s="56">
        <v>1</v>
      </c>
      <c r="BR109" s="56">
        <v>0</v>
      </c>
      <c r="BS109" s="56">
        <v>0</v>
      </c>
      <c r="BT109" s="149">
        <v>32</v>
      </c>
      <c r="BU109" s="156">
        <v>1</v>
      </c>
      <c r="BV109" s="62" t="s">
        <v>877</v>
      </c>
      <c r="BW109" s="56" t="s">
        <v>907</v>
      </c>
      <c r="BX109" s="62" t="s">
        <v>878</v>
      </c>
      <c r="BY109" s="56" t="s">
        <v>907</v>
      </c>
      <c r="BZ109" s="56" t="s">
        <v>1412</v>
      </c>
      <c r="CA109" s="56" t="s">
        <v>1413</v>
      </c>
      <c r="CB109" s="56" t="s">
        <v>1412</v>
      </c>
      <c r="CC109" s="152">
        <v>70.930000000000007</v>
      </c>
      <c r="CD109" s="152">
        <v>53.75</v>
      </c>
      <c r="CE109" s="147">
        <v>22.340425531914892</v>
      </c>
      <c r="CF109" s="146" t="s">
        <v>1414</v>
      </c>
      <c r="CG109" s="146" t="s">
        <v>1415</v>
      </c>
      <c r="CH109" s="56">
        <v>0</v>
      </c>
      <c r="CI109" s="56">
        <v>0</v>
      </c>
      <c r="CJ109" s="60">
        <v>0</v>
      </c>
      <c r="CK109" s="61">
        <v>0</v>
      </c>
      <c r="CL109" s="56">
        <v>0</v>
      </c>
      <c r="CM109" s="56">
        <v>0</v>
      </c>
      <c r="CN109" s="149">
        <v>0</v>
      </c>
      <c r="CO109" s="156">
        <v>0</v>
      </c>
      <c r="CP109" s="56">
        <v>0</v>
      </c>
      <c r="CQ109" s="56">
        <v>0</v>
      </c>
      <c r="CR109" s="56">
        <v>0</v>
      </c>
      <c r="CS109" s="56">
        <v>0</v>
      </c>
      <c r="CT109" s="56">
        <v>0</v>
      </c>
      <c r="CU109" s="56">
        <v>0</v>
      </c>
      <c r="CV109" s="56">
        <v>0</v>
      </c>
      <c r="CW109" s="56">
        <v>0</v>
      </c>
      <c r="CX109" s="56">
        <v>0</v>
      </c>
      <c r="CY109" s="56">
        <v>0</v>
      </c>
      <c r="CZ109" s="56">
        <v>0</v>
      </c>
      <c r="DA109" s="56">
        <v>0</v>
      </c>
      <c r="DB109" s="60">
        <v>0</v>
      </c>
      <c r="DC109" s="61">
        <v>0</v>
      </c>
      <c r="DD109" s="152">
        <v>110.93</v>
      </c>
      <c r="DE109" s="152">
        <v>87.9</v>
      </c>
      <c r="DF109" s="147">
        <v>3.6174897766593266</v>
      </c>
      <c r="DG109" s="148">
        <v>7.4237181503617498</v>
      </c>
      <c r="DH109" s="56">
        <v>0</v>
      </c>
      <c r="DI109" s="56">
        <v>0</v>
      </c>
      <c r="DJ109" s="149">
        <v>129.97140629061607</v>
      </c>
      <c r="DK109" s="56">
        <v>5</v>
      </c>
      <c r="DL109" s="149">
        <v>25.994281258123209</v>
      </c>
      <c r="DM109" s="156">
        <v>1</v>
      </c>
      <c r="DN109" s="150">
        <v>52.424639580602879</v>
      </c>
      <c r="DO109" s="155">
        <v>2</v>
      </c>
      <c r="DP109" s="149">
        <v>26.212319790301439</v>
      </c>
      <c r="DQ109" s="156">
        <v>1</v>
      </c>
      <c r="DR109" s="149">
        <v>0</v>
      </c>
      <c r="DS109" s="156">
        <v>0</v>
      </c>
      <c r="DT109" s="56">
        <v>0</v>
      </c>
      <c r="DU109" s="156">
        <v>0</v>
      </c>
      <c r="DV109" s="156">
        <v>0</v>
      </c>
      <c r="DW109" s="156">
        <v>0</v>
      </c>
      <c r="DX109" s="149">
        <v>26.212319790301439</v>
      </c>
      <c r="DY109" s="156">
        <v>1</v>
      </c>
      <c r="DZ109" s="62">
        <v>1.9305019305019306</v>
      </c>
      <c r="EA109" s="63">
        <v>3</v>
      </c>
      <c r="EB109" s="62">
        <v>51.539912005028285</v>
      </c>
      <c r="EC109" s="63">
        <v>82</v>
      </c>
      <c r="ED109" s="77">
        <v>0</v>
      </c>
      <c r="EE109" s="72">
        <v>0</v>
      </c>
      <c r="EF109" s="154">
        <v>100.79</v>
      </c>
      <c r="EG109" s="154">
        <v>70.459999999999994</v>
      </c>
      <c r="EH109" s="107">
        <v>3.0918320258421779</v>
      </c>
      <c r="EI109" s="148">
        <v>8.9986155976003701</v>
      </c>
      <c r="EJ109" s="56" t="s">
        <v>1416</v>
      </c>
      <c r="EK109" s="56" t="s">
        <v>1417</v>
      </c>
      <c r="EL109" s="154">
        <v>78.64</v>
      </c>
      <c r="EM109" s="154">
        <v>40.35</v>
      </c>
      <c r="EN109" s="147">
        <v>1.6646848989298455</v>
      </c>
      <c r="EO109" s="148">
        <v>7.4910820451843039</v>
      </c>
      <c r="EP109" s="150">
        <v>52.424639580602879</v>
      </c>
      <c r="EQ109" s="155">
        <v>2</v>
      </c>
      <c r="ER109" s="56">
        <v>131.06</v>
      </c>
      <c r="ES109" s="56">
        <v>5</v>
      </c>
      <c r="ET109" s="149">
        <v>183.48623853211009</v>
      </c>
      <c r="EU109" s="156">
        <v>7</v>
      </c>
      <c r="EV109" s="150">
        <v>52.424639580602879</v>
      </c>
      <c r="EW109" s="56">
        <v>2</v>
      </c>
      <c r="EX109" s="56">
        <v>39</v>
      </c>
      <c r="EY109" s="62">
        <v>49.362174154187464</v>
      </c>
      <c r="EZ109" s="61">
        <v>89</v>
      </c>
      <c r="FA109" s="62">
        <v>42.608134280180757</v>
      </c>
      <c r="FB109" s="61">
        <v>66</v>
      </c>
      <c r="FC109" s="149">
        <v>26.514649343762429</v>
      </c>
      <c r="FD109" s="156">
        <v>2</v>
      </c>
      <c r="FE109" s="149">
        <v>39.771974015643643</v>
      </c>
      <c r="FF109" s="156">
        <v>3</v>
      </c>
      <c r="FG109" s="150">
        <v>13.257324671881214</v>
      </c>
      <c r="FH109" s="157">
        <v>1</v>
      </c>
      <c r="FI109" s="149">
        <v>0</v>
      </c>
      <c r="FJ109" s="156">
        <v>0</v>
      </c>
      <c r="FK109" s="149">
        <v>79.543948031287286</v>
      </c>
      <c r="FL109" s="158">
        <v>6</v>
      </c>
      <c r="FM109" s="149">
        <v>26.514649343762429</v>
      </c>
      <c r="FN109" s="156">
        <v>2</v>
      </c>
      <c r="FO109" s="150">
        <v>384.46241548455521</v>
      </c>
      <c r="FP109" s="155">
        <v>29</v>
      </c>
      <c r="FQ109" s="150">
        <v>26.514649343762429</v>
      </c>
      <c r="FR109" s="56">
        <v>2</v>
      </c>
      <c r="FS109" s="60">
        <v>1.7182130584192439</v>
      </c>
      <c r="FT109" s="61">
        <v>1</v>
      </c>
      <c r="FU109" s="60">
        <v>1.8796992481203008</v>
      </c>
      <c r="FV109" s="61">
        <v>1</v>
      </c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  <c r="IW109" s="67"/>
      <c r="IX109" s="67"/>
      <c r="IY109" s="67"/>
      <c r="IZ109" s="67"/>
      <c r="JA109" s="67"/>
      <c r="JB109" s="67"/>
      <c r="JC109" s="67"/>
      <c r="JD109" s="67"/>
      <c r="JE109" s="67"/>
      <c r="JF109" s="67"/>
      <c r="JG109" s="67"/>
      <c r="JH109" s="67"/>
      <c r="JI109" s="67"/>
      <c r="JJ109" s="67"/>
      <c r="JK109" s="67"/>
      <c r="JL109" s="67"/>
      <c r="JM109" s="67"/>
      <c r="JN109" s="67"/>
      <c r="JO109" s="67"/>
      <c r="JP109" s="67"/>
      <c r="JQ109" s="67"/>
      <c r="JR109" s="67"/>
      <c r="JS109" s="67"/>
      <c r="JT109" s="67"/>
      <c r="JU109" s="67"/>
      <c r="JV109" s="67"/>
      <c r="JW109" s="67"/>
      <c r="JX109" s="67"/>
      <c r="JY109" s="67"/>
      <c r="JZ109" s="67"/>
      <c r="KA109" s="67"/>
      <c r="KB109" s="67"/>
      <c r="KC109" s="67"/>
      <c r="KD109" s="67"/>
      <c r="KE109" s="67"/>
      <c r="KF109" s="67"/>
      <c r="KG109" s="67"/>
      <c r="KH109" s="67"/>
      <c r="KI109" s="67"/>
      <c r="KJ109" s="67"/>
      <c r="KK109" s="67"/>
      <c r="KL109" s="67"/>
      <c r="KM109" s="67"/>
      <c r="KN109" s="67"/>
      <c r="KO109" s="67"/>
      <c r="KP109" s="67"/>
      <c r="KQ109" s="67"/>
      <c r="KR109" s="67"/>
      <c r="KS109" s="67"/>
      <c r="KT109" s="67"/>
      <c r="KU109" s="67"/>
      <c r="KV109" s="67"/>
      <c r="KW109" s="67"/>
      <c r="KX109" s="67"/>
      <c r="KY109" s="67"/>
      <c r="KZ109" s="67"/>
      <c r="LA109" s="67"/>
      <c r="LB109" s="67"/>
      <c r="LC109" s="67"/>
      <c r="LD109" s="67"/>
      <c r="LE109" s="67"/>
      <c r="LF109" s="67"/>
      <c r="LG109" s="67"/>
      <c r="LH109" s="67"/>
      <c r="LI109" s="67"/>
      <c r="LJ109" s="67"/>
      <c r="LK109" s="67"/>
      <c r="LL109" s="67"/>
      <c r="LM109" s="67"/>
      <c r="LN109" s="67"/>
      <c r="LO109" s="67"/>
      <c r="LP109" s="67"/>
      <c r="LQ109" s="67"/>
      <c r="LR109" s="67"/>
      <c r="LS109" s="67"/>
      <c r="LT109" s="67"/>
      <c r="LU109" s="67"/>
      <c r="LV109" s="67"/>
      <c r="LW109" s="67"/>
      <c r="LX109" s="67"/>
      <c r="LY109" s="67"/>
      <c r="LZ109" s="67"/>
      <c r="MA109" s="67"/>
      <c r="MB109" s="67"/>
      <c r="MC109" s="67"/>
      <c r="MD109" s="67"/>
      <c r="ME109" s="67"/>
      <c r="MF109" s="67"/>
      <c r="MG109" s="67"/>
      <c r="MH109" s="67"/>
      <c r="MI109" s="67"/>
      <c r="MJ109" s="67"/>
      <c r="MK109" s="67"/>
      <c r="ML109" s="67"/>
      <c r="MM109" s="67"/>
      <c r="MN109" s="67"/>
      <c r="MO109" s="67"/>
      <c r="MP109" s="67"/>
      <c r="MQ109" s="67"/>
      <c r="MR109" s="67"/>
      <c r="MS109" s="67"/>
      <c r="MT109" s="67"/>
      <c r="MU109" s="67"/>
      <c r="MV109" s="67"/>
      <c r="MW109" s="67"/>
      <c r="MX109" s="67"/>
      <c r="MY109" s="67"/>
      <c r="MZ109" s="67"/>
      <c r="NA109" s="67"/>
      <c r="NB109" s="67"/>
      <c r="NC109" s="67"/>
      <c r="ND109" s="67"/>
      <c r="NE109" s="67"/>
      <c r="NF109" s="67"/>
      <c r="NG109" s="67"/>
      <c r="NH109" s="67"/>
      <c r="NI109" s="67"/>
      <c r="NJ109" s="67"/>
      <c r="NK109" s="67"/>
      <c r="NL109" s="67"/>
      <c r="NM109" s="67"/>
      <c r="NN109" s="67"/>
      <c r="NO109" s="67"/>
      <c r="NP109" s="67"/>
      <c r="NQ109" s="67"/>
      <c r="NR109" s="71"/>
      <c r="NS109" s="71"/>
      <c r="NT109" s="71"/>
      <c r="NU109" s="71"/>
      <c r="NV109" s="71"/>
      <c r="NW109" s="71"/>
      <c r="NX109" s="71"/>
      <c r="NY109" s="71"/>
      <c r="NZ109" s="71"/>
      <c r="OA109" s="71"/>
      <c r="OB109" s="71"/>
      <c r="OC109" s="71"/>
      <c r="OD109" s="71"/>
      <c r="OE109" s="71"/>
      <c r="OF109" s="71"/>
      <c r="OG109" s="71"/>
      <c r="OH109" s="71"/>
      <c r="OI109" s="71"/>
      <c r="OJ109" s="71"/>
      <c r="OK109" s="71"/>
      <c r="OL109" s="71"/>
      <c r="OM109" s="71"/>
      <c r="ON109" s="71"/>
      <c r="OO109" s="71"/>
      <c r="OP109" s="71"/>
      <c r="OQ109" s="71"/>
      <c r="OR109" s="4"/>
      <c r="OS109" s="4"/>
      <c r="OT109" s="4"/>
    </row>
    <row r="110" spans="1:410">
      <c r="A110" s="96" t="s">
        <v>1418</v>
      </c>
      <c r="B110" s="56" t="s">
        <v>1419</v>
      </c>
      <c r="C110" s="96" t="s">
        <v>441</v>
      </c>
      <c r="D110" s="74">
        <v>6</v>
      </c>
      <c r="E110" s="67">
        <v>2015</v>
      </c>
      <c r="F110" s="106">
        <v>71.828346470800881</v>
      </c>
      <c r="G110" s="141">
        <v>14696</v>
      </c>
      <c r="H110" s="67">
        <v>6931</v>
      </c>
      <c r="I110" s="67">
        <v>7765</v>
      </c>
      <c r="J110" s="106">
        <v>20.32</v>
      </c>
      <c r="K110" s="67">
        <v>2986</v>
      </c>
      <c r="L110" s="56">
        <v>53.84</v>
      </c>
      <c r="M110" s="78">
        <v>7912</v>
      </c>
      <c r="N110" s="67">
        <v>1326</v>
      </c>
      <c r="O110" s="67">
        <v>681</v>
      </c>
      <c r="P110" s="67">
        <v>645</v>
      </c>
      <c r="Q110" s="78">
        <v>1591</v>
      </c>
      <c r="R110" s="78">
        <v>774</v>
      </c>
      <c r="S110" s="78">
        <v>817</v>
      </c>
      <c r="T110" s="67">
        <v>1324</v>
      </c>
      <c r="U110" s="67">
        <v>685</v>
      </c>
      <c r="V110" s="67">
        <v>639</v>
      </c>
      <c r="W110" s="78">
        <v>1583</v>
      </c>
      <c r="X110" s="78">
        <v>758</v>
      </c>
      <c r="Y110" s="78">
        <v>825</v>
      </c>
      <c r="Z110" s="67">
        <v>1312</v>
      </c>
      <c r="AA110" s="67">
        <v>697</v>
      </c>
      <c r="AB110" s="67">
        <v>615</v>
      </c>
      <c r="AC110" s="78">
        <v>1592</v>
      </c>
      <c r="AD110" s="78">
        <v>740</v>
      </c>
      <c r="AE110" s="78">
        <v>852</v>
      </c>
      <c r="AF110" s="67">
        <v>1359</v>
      </c>
      <c r="AG110" s="67">
        <v>730</v>
      </c>
      <c r="AH110" s="67">
        <v>629</v>
      </c>
      <c r="AI110" s="78">
        <v>2498</v>
      </c>
      <c r="AJ110" s="78">
        <v>1151</v>
      </c>
      <c r="AK110" s="78">
        <v>1347</v>
      </c>
      <c r="AL110" s="67">
        <v>1418</v>
      </c>
      <c r="AM110" s="67">
        <v>766</v>
      </c>
      <c r="AN110" s="67">
        <v>652</v>
      </c>
      <c r="AO110" s="67">
        <v>1239</v>
      </c>
      <c r="AP110" s="67">
        <v>663</v>
      </c>
      <c r="AQ110" s="67">
        <v>576</v>
      </c>
      <c r="AR110" s="56" t="s">
        <v>428</v>
      </c>
      <c r="AS110" s="56"/>
      <c r="AT110" s="56" t="s">
        <v>428</v>
      </c>
      <c r="AU110" s="144">
        <v>399</v>
      </c>
      <c r="AV110" s="151">
        <v>0</v>
      </c>
      <c r="AW110" s="144">
        <v>75</v>
      </c>
      <c r="AX110" s="59">
        <v>0</v>
      </c>
      <c r="AY110" s="59">
        <v>0</v>
      </c>
      <c r="AZ110" s="60">
        <v>2.8089887640449436</v>
      </c>
      <c r="BA110" s="61">
        <v>2</v>
      </c>
      <c r="BB110" s="62">
        <v>0</v>
      </c>
      <c r="BC110" s="63">
        <v>0</v>
      </c>
      <c r="BD110" s="68">
        <v>0</v>
      </c>
      <c r="BE110" s="69">
        <v>0</v>
      </c>
      <c r="BF110" s="77">
        <v>9.0909090909090917</v>
      </c>
      <c r="BG110" s="61">
        <v>10</v>
      </c>
      <c r="BH110" s="60">
        <v>8.0357142857142865</v>
      </c>
      <c r="BI110" s="61">
        <v>9</v>
      </c>
      <c r="BJ110" s="64">
        <v>0</v>
      </c>
      <c r="BK110" s="65">
        <v>0</v>
      </c>
      <c r="BL110" s="62">
        <v>0</v>
      </c>
      <c r="BM110" s="65">
        <v>0</v>
      </c>
      <c r="BN110" s="56">
        <v>0</v>
      </c>
      <c r="BO110" s="56">
        <v>0</v>
      </c>
      <c r="BP110" s="156">
        <v>0</v>
      </c>
      <c r="BQ110" s="56">
        <v>0</v>
      </c>
      <c r="BR110" s="56">
        <v>0</v>
      </c>
      <c r="BS110" s="56">
        <v>0</v>
      </c>
      <c r="BT110" s="56">
        <v>0</v>
      </c>
      <c r="BU110" s="56">
        <v>0</v>
      </c>
      <c r="BV110" s="62" t="s">
        <v>805</v>
      </c>
      <c r="BW110" s="56" t="s">
        <v>701</v>
      </c>
      <c r="BX110" s="62" t="s">
        <v>701</v>
      </c>
      <c r="BY110" s="56" t="s">
        <v>701</v>
      </c>
      <c r="BZ110" s="56" t="s">
        <v>699</v>
      </c>
      <c r="CA110" s="56" t="s">
        <v>1044</v>
      </c>
      <c r="CB110" s="56" t="s">
        <v>699</v>
      </c>
      <c r="CC110" s="145">
        <v>77.73</v>
      </c>
      <c r="CD110" s="145">
        <v>54.71</v>
      </c>
      <c r="CE110" s="147">
        <v>11.494252873563218</v>
      </c>
      <c r="CF110" s="153" t="s">
        <v>582</v>
      </c>
      <c r="CG110" s="153" t="s">
        <v>1420</v>
      </c>
      <c r="CH110" s="56">
        <v>0</v>
      </c>
      <c r="CI110" s="56">
        <v>0</v>
      </c>
      <c r="CJ110" s="60">
        <v>0</v>
      </c>
      <c r="CK110" s="61">
        <v>0</v>
      </c>
      <c r="CL110" s="56">
        <v>0</v>
      </c>
      <c r="CM110" s="56">
        <v>0</v>
      </c>
      <c r="CN110" s="149">
        <v>0</v>
      </c>
      <c r="CO110" s="156">
        <v>0</v>
      </c>
      <c r="CP110" s="56">
        <v>0</v>
      </c>
      <c r="CQ110" s="56">
        <v>0</v>
      </c>
      <c r="CR110" s="149">
        <v>63.171193935565377</v>
      </c>
      <c r="CS110" s="156">
        <v>1</v>
      </c>
      <c r="CT110" s="56">
        <v>0</v>
      </c>
      <c r="CU110" s="56">
        <v>0</v>
      </c>
      <c r="CV110" s="56">
        <v>0</v>
      </c>
      <c r="CW110" s="56">
        <v>0</v>
      </c>
      <c r="CX110" s="56">
        <v>0</v>
      </c>
      <c r="CY110" s="56">
        <v>0</v>
      </c>
      <c r="CZ110" s="149">
        <v>63.171193935565377</v>
      </c>
      <c r="DA110" s="156">
        <v>1</v>
      </c>
      <c r="DB110" s="60">
        <v>0</v>
      </c>
      <c r="DC110" s="61">
        <v>0</v>
      </c>
      <c r="DD110" s="145">
        <v>105.06</v>
      </c>
      <c r="DE110" s="145">
        <v>83.89</v>
      </c>
      <c r="DF110" s="147">
        <v>2.773497688751926</v>
      </c>
      <c r="DG110" s="148">
        <v>4.6995377503852085</v>
      </c>
      <c r="DH110" s="56">
        <v>0</v>
      </c>
      <c r="DI110" s="56">
        <v>0</v>
      </c>
      <c r="DJ110" s="149">
        <v>0</v>
      </c>
      <c r="DK110" s="56">
        <v>0</v>
      </c>
      <c r="DL110" s="56">
        <v>0</v>
      </c>
      <c r="DM110" s="56">
        <v>0</v>
      </c>
      <c r="DN110" s="56">
        <v>0</v>
      </c>
      <c r="DO110" s="56">
        <v>0</v>
      </c>
      <c r="DP110" s="149">
        <v>62.814070351758794</v>
      </c>
      <c r="DQ110" s="156">
        <v>1</v>
      </c>
      <c r="DR110" s="149">
        <v>0</v>
      </c>
      <c r="DS110" s="156">
        <v>0</v>
      </c>
      <c r="DT110" s="56">
        <v>0</v>
      </c>
      <c r="DU110" s="156">
        <v>0</v>
      </c>
      <c r="DV110" s="156">
        <v>0</v>
      </c>
      <c r="DW110" s="156">
        <v>0</v>
      </c>
      <c r="DX110" s="149">
        <v>62.814070351758794</v>
      </c>
      <c r="DY110" s="156">
        <v>1</v>
      </c>
      <c r="DZ110" s="62">
        <v>6.5040650406504064</v>
      </c>
      <c r="EA110" s="63">
        <v>4</v>
      </c>
      <c r="EB110" s="62">
        <v>58.823529411764703</v>
      </c>
      <c r="EC110" s="63">
        <v>37</v>
      </c>
      <c r="ED110" s="77">
        <v>0</v>
      </c>
      <c r="EE110" s="72">
        <v>0</v>
      </c>
      <c r="EF110" s="143">
        <v>100.29</v>
      </c>
      <c r="EG110" s="143">
        <v>68.34</v>
      </c>
      <c r="EH110" s="107">
        <v>3.152173913043478</v>
      </c>
      <c r="EI110" s="148">
        <v>8.1521739130434785</v>
      </c>
      <c r="EJ110" s="56" t="s">
        <v>1421</v>
      </c>
      <c r="EK110" s="56" t="s">
        <v>572</v>
      </c>
      <c r="EL110" s="143">
        <v>89.7</v>
      </c>
      <c r="EM110" s="143">
        <v>39.700000000000003</v>
      </c>
      <c r="EN110" s="147">
        <v>1.0610079575596816</v>
      </c>
      <c r="EO110" s="148">
        <v>4.774535809018567</v>
      </c>
      <c r="EP110" s="56">
        <v>0</v>
      </c>
      <c r="EQ110" s="56">
        <v>0</v>
      </c>
      <c r="ER110" s="149">
        <v>125.62814070351759</v>
      </c>
      <c r="ES110" s="156">
        <v>2</v>
      </c>
      <c r="ET110" s="56">
        <v>0</v>
      </c>
      <c r="EU110" s="56">
        <v>0</v>
      </c>
      <c r="EV110" s="56">
        <v>0</v>
      </c>
      <c r="EW110" s="56">
        <v>0</v>
      </c>
      <c r="EX110" s="56">
        <v>0</v>
      </c>
      <c r="EY110" s="62">
        <v>53.680981595092028</v>
      </c>
      <c r="EZ110" s="61">
        <v>35</v>
      </c>
      <c r="FA110" s="62">
        <v>32.986111111111114</v>
      </c>
      <c r="FB110" s="61">
        <v>19</v>
      </c>
      <c r="FC110" s="149">
        <v>67.046597385182707</v>
      </c>
      <c r="FD110" s="156">
        <v>2</v>
      </c>
      <c r="FE110" s="149">
        <v>0</v>
      </c>
      <c r="FF110" s="156">
        <v>0</v>
      </c>
      <c r="FG110" s="56">
        <v>0</v>
      </c>
      <c r="FH110" s="56">
        <v>0</v>
      </c>
      <c r="FI110" s="149">
        <v>0</v>
      </c>
      <c r="FJ110" s="156">
        <v>0</v>
      </c>
      <c r="FK110" s="149">
        <v>67.046597385182707</v>
      </c>
      <c r="FL110" s="158">
        <v>2</v>
      </c>
      <c r="FM110" s="56">
        <v>0</v>
      </c>
      <c r="FN110" s="56">
        <v>0</v>
      </c>
      <c r="FO110" s="150">
        <v>67.046597385182707</v>
      </c>
      <c r="FP110" s="155">
        <v>2</v>
      </c>
      <c r="FQ110" s="56">
        <v>0</v>
      </c>
      <c r="FR110" s="56">
        <v>0</v>
      </c>
      <c r="FS110" s="60">
        <v>1.5037593984962407</v>
      </c>
      <c r="FT110" s="61">
        <v>1</v>
      </c>
      <c r="FU110" s="60">
        <v>0</v>
      </c>
      <c r="FV110" s="61">
        <v>0</v>
      </c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  <c r="JD110" s="67"/>
      <c r="JE110" s="67"/>
      <c r="JF110" s="67"/>
      <c r="JG110" s="67"/>
      <c r="JH110" s="67"/>
      <c r="JI110" s="67"/>
      <c r="JJ110" s="67"/>
      <c r="JK110" s="67"/>
      <c r="JL110" s="67"/>
      <c r="JM110" s="67"/>
      <c r="JN110" s="67"/>
      <c r="JO110" s="67"/>
      <c r="JP110" s="67"/>
      <c r="JQ110" s="67"/>
      <c r="JR110" s="67"/>
      <c r="JS110" s="67"/>
      <c r="JT110" s="67"/>
      <c r="JU110" s="67"/>
      <c r="JV110" s="67"/>
      <c r="JW110" s="67"/>
      <c r="JX110" s="67"/>
      <c r="JY110" s="67"/>
      <c r="JZ110" s="67"/>
      <c r="KA110" s="67"/>
      <c r="KB110" s="67"/>
      <c r="KC110" s="67"/>
      <c r="KD110" s="67"/>
      <c r="KE110" s="67"/>
      <c r="KF110" s="67"/>
      <c r="KG110" s="67"/>
      <c r="KH110" s="67"/>
      <c r="KI110" s="67"/>
      <c r="KJ110" s="67"/>
      <c r="KK110" s="67"/>
      <c r="KL110" s="67"/>
      <c r="KM110" s="67"/>
      <c r="KN110" s="67"/>
      <c r="KO110" s="67"/>
      <c r="KP110" s="67"/>
      <c r="KQ110" s="67"/>
      <c r="KR110" s="67"/>
      <c r="KS110" s="67"/>
      <c r="KT110" s="67"/>
      <c r="KU110" s="67"/>
      <c r="KV110" s="67"/>
      <c r="KW110" s="67"/>
      <c r="KX110" s="67"/>
      <c r="KY110" s="67"/>
      <c r="KZ110" s="67"/>
      <c r="LA110" s="67"/>
      <c r="LB110" s="67"/>
      <c r="LC110" s="67"/>
      <c r="LD110" s="67"/>
      <c r="LE110" s="67"/>
      <c r="LF110" s="67"/>
      <c r="LG110" s="67"/>
      <c r="LH110" s="67"/>
      <c r="LI110" s="67"/>
      <c r="LJ110" s="67"/>
      <c r="LK110" s="67"/>
      <c r="LL110" s="67"/>
      <c r="LM110" s="67"/>
      <c r="LN110" s="67"/>
      <c r="LO110" s="67"/>
      <c r="LP110" s="67"/>
      <c r="LQ110" s="67"/>
      <c r="LR110" s="67"/>
      <c r="LS110" s="67"/>
      <c r="LT110" s="67"/>
      <c r="LU110" s="67"/>
      <c r="LV110" s="67"/>
      <c r="LW110" s="67"/>
      <c r="LX110" s="67"/>
      <c r="LY110" s="67"/>
      <c r="LZ110" s="67"/>
      <c r="MA110" s="67"/>
      <c r="MB110" s="67"/>
      <c r="MC110" s="67"/>
      <c r="MD110" s="67"/>
      <c r="ME110" s="67"/>
      <c r="MF110" s="67"/>
      <c r="MG110" s="67"/>
      <c r="MH110" s="67"/>
      <c r="MI110" s="67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67"/>
      <c r="MU110" s="67"/>
      <c r="MV110" s="67"/>
      <c r="MW110" s="67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67"/>
      <c r="NI110" s="67"/>
      <c r="NJ110" s="67"/>
      <c r="NK110" s="67"/>
      <c r="NL110" s="67"/>
      <c r="NM110" s="67"/>
      <c r="NN110" s="67"/>
      <c r="NO110" s="67"/>
      <c r="NP110" s="67"/>
      <c r="NQ110" s="67"/>
      <c r="NR110" s="71"/>
      <c r="NS110" s="71"/>
      <c r="NT110" s="71"/>
      <c r="NU110" s="71"/>
      <c r="NV110" s="71"/>
      <c r="NW110" s="71"/>
      <c r="NX110" s="71"/>
      <c r="NY110" s="71"/>
      <c r="NZ110" s="71"/>
      <c r="OA110" s="71"/>
      <c r="OB110" s="71"/>
      <c r="OC110" s="71"/>
      <c r="OD110" s="71"/>
      <c r="OE110" s="71"/>
      <c r="OF110" s="71"/>
      <c r="OG110" s="71"/>
      <c r="OH110" s="71"/>
      <c r="OI110" s="71"/>
      <c r="OJ110" s="71"/>
      <c r="OK110" s="71"/>
      <c r="OL110" s="71"/>
      <c r="OM110" s="71"/>
      <c r="ON110" s="71"/>
      <c r="OO110" s="71"/>
      <c r="OP110" s="71"/>
      <c r="OQ110" s="71"/>
      <c r="OR110" s="4"/>
      <c r="OS110" s="4"/>
      <c r="OT110" s="4"/>
    </row>
    <row r="111" spans="1:410">
      <c r="A111" s="96" t="s">
        <v>1422</v>
      </c>
      <c r="B111" s="56" t="s">
        <v>1423</v>
      </c>
      <c r="C111" s="96" t="s">
        <v>466</v>
      </c>
      <c r="D111" s="74">
        <v>6</v>
      </c>
      <c r="E111" s="67">
        <v>2015</v>
      </c>
      <c r="F111" s="106">
        <v>72.941509916021488</v>
      </c>
      <c r="G111" s="141">
        <v>14732</v>
      </c>
      <c r="H111" s="67">
        <v>6493</v>
      </c>
      <c r="I111" s="67">
        <v>8239</v>
      </c>
      <c r="J111" s="106">
        <v>26.82</v>
      </c>
      <c r="K111" s="67">
        <v>3951</v>
      </c>
      <c r="L111" s="56">
        <v>66.58</v>
      </c>
      <c r="M111" s="78">
        <v>9808</v>
      </c>
      <c r="N111" s="67">
        <v>1137</v>
      </c>
      <c r="O111" s="67">
        <v>579</v>
      </c>
      <c r="P111" s="67">
        <v>558</v>
      </c>
      <c r="Q111" s="78">
        <v>1378</v>
      </c>
      <c r="R111" s="78">
        <v>676</v>
      </c>
      <c r="S111" s="78">
        <v>702</v>
      </c>
      <c r="T111" s="67">
        <v>1201</v>
      </c>
      <c r="U111" s="67">
        <v>613</v>
      </c>
      <c r="V111" s="67">
        <v>588</v>
      </c>
      <c r="W111" s="78">
        <v>1428</v>
      </c>
      <c r="X111" s="78">
        <v>699</v>
      </c>
      <c r="Y111" s="78">
        <v>729</v>
      </c>
      <c r="Z111" s="67">
        <v>1174</v>
      </c>
      <c r="AA111" s="67">
        <v>601</v>
      </c>
      <c r="AB111" s="67">
        <v>573</v>
      </c>
      <c r="AC111" s="78">
        <v>1446</v>
      </c>
      <c r="AD111" s="78">
        <v>703</v>
      </c>
      <c r="AE111" s="78">
        <v>743</v>
      </c>
      <c r="AF111" s="67">
        <v>1243</v>
      </c>
      <c r="AG111" s="67">
        <v>642</v>
      </c>
      <c r="AH111" s="67">
        <v>601</v>
      </c>
      <c r="AI111" s="78">
        <v>2120</v>
      </c>
      <c r="AJ111" s="78">
        <v>1009</v>
      </c>
      <c r="AK111" s="78">
        <v>1111</v>
      </c>
      <c r="AL111" s="67">
        <v>1212</v>
      </c>
      <c r="AM111" s="67">
        <v>636</v>
      </c>
      <c r="AN111" s="67">
        <v>576</v>
      </c>
      <c r="AO111" s="67">
        <v>924</v>
      </c>
      <c r="AP111" s="67">
        <v>488</v>
      </c>
      <c r="AQ111" s="67">
        <v>436</v>
      </c>
      <c r="AR111" s="56" t="s">
        <v>428</v>
      </c>
      <c r="AS111" s="56"/>
      <c r="AT111" s="56" t="s">
        <v>428</v>
      </c>
      <c r="AU111" s="151">
        <v>700</v>
      </c>
      <c r="AV111" s="144">
        <v>0</v>
      </c>
      <c r="AW111" s="151">
        <v>96</v>
      </c>
      <c r="AX111" s="59">
        <v>0</v>
      </c>
      <c r="AY111" s="59">
        <v>0</v>
      </c>
      <c r="AZ111" s="60">
        <v>3.755364806866953</v>
      </c>
      <c r="BA111" s="61">
        <v>7</v>
      </c>
      <c r="BB111" s="62">
        <v>0</v>
      </c>
      <c r="BC111" s="63">
        <v>0</v>
      </c>
      <c r="BD111" s="68">
        <v>0</v>
      </c>
      <c r="BE111" s="69">
        <v>0</v>
      </c>
      <c r="BF111" s="77">
        <v>6.4327485380116958</v>
      </c>
      <c r="BG111" s="61">
        <v>11</v>
      </c>
      <c r="BH111" s="60">
        <v>10</v>
      </c>
      <c r="BI111" s="61">
        <v>16</v>
      </c>
      <c r="BJ111" s="64">
        <v>0</v>
      </c>
      <c r="BK111" s="65">
        <v>0</v>
      </c>
      <c r="BL111" s="62">
        <v>0</v>
      </c>
      <c r="BM111" s="65">
        <v>0</v>
      </c>
      <c r="BN111" s="56">
        <v>0</v>
      </c>
      <c r="BO111" s="56">
        <v>0</v>
      </c>
      <c r="BP111" s="156">
        <v>0</v>
      </c>
      <c r="BQ111" s="56">
        <v>0</v>
      </c>
      <c r="BR111" s="56">
        <v>0</v>
      </c>
      <c r="BS111" s="56">
        <v>0</v>
      </c>
      <c r="BT111" s="56">
        <v>0</v>
      </c>
      <c r="BU111" s="56">
        <v>0</v>
      </c>
      <c r="BV111" s="62" t="s">
        <v>1424</v>
      </c>
      <c r="BW111" s="56" t="s">
        <v>1060</v>
      </c>
      <c r="BX111" s="62" t="s">
        <v>1425</v>
      </c>
      <c r="BY111" s="56" t="s">
        <v>1060</v>
      </c>
      <c r="BZ111" s="56" t="s">
        <v>1124</v>
      </c>
      <c r="CA111" s="56" t="s">
        <v>505</v>
      </c>
      <c r="CB111" s="56" t="s">
        <v>1124</v>
      </c>
      <c r="CC111" s="152">
        <v>64.73</v>
      </c>
      <c r="CD111" s="152">
        <v>48.54</v>
      </c>
      <c r="CE111" s="147">
        <v>28.571428571428569</v>
      </c>
      <c r="CF111" s="146" t="s">
        <v>1426</v>
      </c>
      <c r="CG111" s="146" t="s">
        <v>1343</v>
      </c>
      <c r="CH111" s="56">
        <v>0</v>
      </c>
      <c r="CI111" s="56">
        <v>0</v>
      </c>
      <c r="CJ111" s="60">
        <v>0</v>
      </c>
      <c r="CK111" s="61">
        <v>0</v>
      </c>
      <c r="CL111" s="56">
        <v>0</v>
      </c>
      <c r="CM111" s="56">
        <v>0</v>
      </c>
      <c r="CN111" s="149">
        <v>0</v>
      </c>
      <c r="CO111" s="156">
        <v>0</v>
      </c>
      <c r="CP111" s="56">
        <v>0</v>
      </c>
      <c r="CQ111" s="56">
        <v>0</v>
      </c>
      <c r="CR111" s="56">
        <v>0</v>
      </c>
      <c r="CS111" s="56">
        <v>0</v>
      </c>
      <c r="CT111" s="56">
        <v>0</v>
      </c>
      <c r="CU111" s="56">
        <v>0</v>
      </c>
      <c r="CV111" s="56">
        <v>0</v>
      </c>
      <c r="CW111" s="56">
        <v>0</v>
      </c>
      <c r="CX111" s="56">
        <v>0</v>
      </c>
      <c r="CY111" s="56">
        <v>0</v>
      </c>
      <c r="CZ111" s="56">
        <v>0</v>
      </c>
      <c r="DA111" s="56">
        <v>0</v>
      </c>
      <c r="DB111" s="60">
        <v>5.6753688989784337</v>
      </c>
      <c r="DC111" s="61">
        <v>10</v>
      </c>
      <c r="DD111" s="152">
        <v>110.2</v>
      </c>
      <c r="DE111" s="152">
        <v>87.03</v>
      </c>
      <c r="DF111" s="147">
        <v>2.4659863945578229</v>
      </c>
      <c r="DG111" s="148">
        <v>4.3367346938775508</v>
      </c>
      <c r="DH111" s="149">
        <v>70.0280112044818</v>
      </c>
      <c r="DI111" s="56">
        <v>1</v>
      </c>
      <c r="DJ111" s="149">
        <v>70.0280112044818</v>
      </c>
      <c r="DK111" s="56">
        <v>1</v>
      </c>
      <c r="DL111" s="56">
        <v>0</v>
      </c>
      <c r="DM111" s="56">
        <v>0</v>
      </c>
      <c r="DN111" s="150">
        <v>345.78146611341629</v>
      </c>
      <c r="DO111" s="155">
        <v>5</v>
      </c>
      <c r="DP111" s="149">
        <v>0</v>
      </c>
      <c r="DQ111" s="156">
        <v>0</v>
      </c>
      <c r="DR111" s="149">
        <v>0</v>
      </c>
      <c r="DS111" s="156">
        <v>0</v>
      </c>
      <c r="DT111" s="56">
        <v>0</v>
      </c>
      <c r="DU111" s="156">
        <v>0</v>
      </c>
      <c r="DV111" s="156">
        <v>0</v>
      </c>
      <c r="DW111" s="156">
        <v>0</v>
      </c>
      <c r="DX111" s="156">
        <v>0</v>
      </c>
      <c r="DY111" s="56">
        <v>0</v>
      </c>
      <c r="DZ111" s="62">
        <v>1.7452006980802792</v>
      </c>
      <c r="EA111" s="63">
        <v>1</v>
      </c>
      <c r="EB111" s="62">
        <v>66.555740432612311</v>
      </c>
      <c r="EC111" s="63">
        <v>40</v>
      </c>
      <c r="ED111" s="77">
        <v>8.7664370695053222</v>
      </c>
      <c r="EE111" s="72">
        <v>14</v>
      </c>
      <c r="EF111" s="154">
        <v>151.12</v>
      </c>
      <c r="EG111" s="154">
        <v>90.62</v>
      </c>
      <c r="EH111" s="107">
        <v>3.1627906976744184</v>
      </c>
      <c r="EI111" s="148">
        <v>4.5581395348837201</v>
      </c>
      <c r="EJ111" s="56" t="s">
        <v>1427</v>
      </c>
      <c r="EK111" s="56" t="s">
        <v>1417</v>
      </c>
      <c r="EL111" s="154">
        <v>98.56</v>
      </c>
      <c r="EM111" s="154">
        <v>47.14</v>
      </c>
      <c r="EN111" s="147">
        <v>0.84507042253521114</v>
      </c>
      <c r="EO111" s="148">
        <v>3.0985915492957745</v>
      </c>
      <c r="EP111" s="150">
        <v>345.78146611341629</v>
      </c>
      <c r="EQ111" s="155">
        <v>5</v>
      </c>
      <c r="ER111" s="149">
        <v>414.93775933609959</v>
      </c>
      <c r="ES111" s="156">
        <v>6</v>
      </c>
      <c r="ET111" s="149">
        <v>276.6251728907331</v>
      </c>
      <c r="EU111" s="156">
        <v>4</v>
      </c>
      <c r="EV111" s="150">
        <v>345.78146611341629</v>
      </c>
      <c r="EW111" s="155">
        <v>5</v>
      </c>
      <c r="EX111" s="56">
        <v>0</v>
      </c>
      <c r="EY111" s="62">
        <v>78.125</v>
      </c>
      <c r="EZ111" s="72">
        <v>45</v>
      </c>
      <c r="FA111" s="62">
        <v>82.568807339449549</v>
      </c>
      <c r="FB111" s="61">
        <v>36</v>
      </c>
      <c r="FC111" s="149">
        <v>0</v>
      </c>
      <c r="FD111" s="156">
        <v>0</v>
      </c>
      <c r="FE111" s="149">
        <v>0</v>
      </c>
      <c r="FF111" s="156">
        <v>0</v>
      </c>
      <c r="FG111" s="56">
        <v>0</v>
      </c>
      <c r="FH111" s="56">
        <v>0</v>
      </c>
      <c r="FI111" s="149">
        <v>0</v>
      </c>
      <c r="FJ111" s="156">
        <v>0</v>
      </c>
      <c r="FK111" s="149">
        <v>0</v>
      </c>
      <c r="FL111" s="158">
        <v>0</v>
      </c>
      <c r="FM111" s="149">
        <v>40.420371867421181</v>
      </c>
      <c r="FN111" s="156">
        <v>1</v>
      </c>
      <c r="FO111" s="150">
        <v>767.98706548100245</v>
      </c>
      <c r="FP111" s="155">
        <v>19</v>
      </c>
      <c r="FQ111" s="150">
        <v>40.420371867421181</v>
      </c>
      <c r="FR111" s="56">
        <v>1</v>
      </c>
      <c r="FS111" s="60">
        <v>7.701421800947867</v>
      </c>
      <c r="FT111" s="61">
        <v>13</v>
      </c>
      <c r="FU111" s="60">
        <v>9.3271152564956683</v>
      </c>
      <c r="FV111" s="61">
        <v>14</v>
      </c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  <c r="IW111" s="67"/>
      <c r="IX111" s="67"/>
      <c r="IY111" s="67"/>
      <c r="IZ111" s="67"/>
      <c r="JA111" s="67"/>
      <c r="JB111" s="67"/>
      <c r="JC111" s="67"/>
      <c r="JD111" s="67"/>
      <c r="JE111" s="67"/>
      <c r="JF111" s="67"/>
      <c r="JG111" s="67"/>
      <c r="JH111" s="67"/>
      <c r="JI111" s="67"/>
      <c r="JJ111" s="67"/>
      <c r="JK111" s="67"/>
      <c r="JL111" s="67"/>
      <c r="JM111" s="67"/>
      <c r="JN111" s="67"/>
      <c r="JO111" s="67"/>
      <c r="JP111" s="67"/>
      <c r="JQ111" s="67"/>
      <c r="JR111" s="67"/>
      <c r="JS111" s="67"/>
      <c r="JT111" s="67"/>
      <c r="JU111" s="67"/>
      <c r="JV111" s="67"/>
      <c r="JW111" s="67"/>
      <c r="JX111" s="67"/>
      <c r="JY111" s="67"/>
      <c r="JZ111" s="67"/>
      <c r="KA111" s="67"/>
      <c r="KB111" s="67"/>
      <c r="KC111" s="67"/>
      <c r="KD111" s="67"/>
      <c r="KE111" s="67"/>
      <c r="KF111" s="67"/>
      <c r="KG111" s="67"/>
      <c r="KH111" s="67"/>
      <c r="KI111" s="67"/>
      <c r="KJ111" s="67"/>
      <c r="KK111" s="67"/>
      <c r="KL111" s="67"/>
      <c r="KM111" s="67"/>
      <c r="KN111" s="67"/>
      <c r="KO111" s="67"/>
      <c r="KP111" s="67"/>
      <c r="KQ111" s="67"/>
      <c r="KR111" s="67"/>
      <c r="KS111" s="67"/>
      <c r="KT111" s="67"/>
      <c r="KU111" s="67"/>
      <c r="KV111" s="67"/>
      <c r="KW111" s="67"/>
      <c r="KX111" s="67"/>
      <c r="KY111" s="67"/>
      <c r="KZ111" s="67"/>
      <c r="LA111" s="67"/>
      <c r="LB111" s="67"/>
      <c r="LC111" s="67"/>
      <c r="LD111" s="67"/>
      <c r="LE111" s="67"/>
      <c r="LF111" s="67"/>
      <c r="LG111" s="67"/>
      <c r="LH111" s="67"/>
      <c r="LI111" s="67"/>
      <c r="LJ111" s="67"/>
      <c r="LK111" s="67"/>
      <c r="LL111" s="67"/>
      <c r="LM111" s="67"/>
      <c r="LN111" s="67"/>
      <c r="LO111" s="67"/>
      <c r="LP111" s="67"/>
      <c r="LQ111" s="67"/>
      <c r="LR111" s="67"/>
      <c r="LS111" s="67"/>
      <c r="LT111" s="67"/>
      <c r="LU111" s="67"/>
      <c r="LV111" s="67"/>
      <c r="LW111" s="67"/>
      <c r="LX111" s="67"/>
      <c r="LY111" s="67"/>
      <c r="LZ111" s="67"/>
      <c r="MA111" s="67"/>
      <c r="MB111" s="67"/>
      <c r="MC111" s="67"/>
      <c r="MD111" s="67"/>
      <c r="ME111" s="67"/>
      <c r="MF111" s="67"/>
      <c r="MG111" s="67"/>
      <c r="MH111" s="67"/>
      <c r="MI111" s="67"/>
      <c r="MJ111" s="67"/>
      <c r="MK111" s="67"/>
      <c r="ML111" s="67"/>
      <c r="MM111" s="67"/>
      <c r="MN111" s="67"/>
      <c r="MO111" s="67"/>
      <c r="MP111" s="67"/>
      <c r="MQ111" s="67"/>
      <c r="MR111" s="67"/>
      <c r="MS111" s="67"/>
      <c r="MT111" s="67"/>
      <c r="MU111" s="67"/>
      <c r="MV111" s="67"/>
      <c r="MW111" s="67"/>
      <c r="MX111" s="67"/>
      <c r="MY111" s="67"/>
      <c r="MZ111" s="67"/>
      <c r="NA111" s="67"/>
      <c r="NB111" s="67"/>
      <c r="NC111" s="67"/>
      <c r="ND111" s="67"/>
      <c r="NE111" s="67"/>
      <c r="NF111" s="67"/>
      <c r="NG111" s="67"/>
      <c r="NH111" s="67"/>
      <c r="NI111" s="67"/>
      <c r="NJ111" s="67"/>
      <c r="NK111" s="67"/>
      <c r="NL111" s="67"/>
      <c r="NM111" s="67"/>
      <c r="NN111" s="67"/>
      <c r="NO111" s="67"/>
      <c r="NP111" s="67"/>
      <c r="NQ111" s="67"/>
      <c r="NR111" s="71"/>
      <c r="NS111" s="71"/>
      <c r="NT111" s="71"/>
      <c r="NU111" s="71"/>
      <c r="NV111" s="71"/>
      <c r="NW111" s="71"/>
      <c r="NX111" s="71"/>
      <c r="NY111" s="71"/>
      <c r="NZ111" s="71"/>
      <c r="OA111" s="71"/>
      <c r="OB111" s="71"/>
      <c r="OC111" s="71"/>
      <c r="OD111" s="71"/>
      <c r="OE111" s="71"/>
      <c r="OF111" s="71"/>
      <c r="OG111" s="71"/>
      <c r="OH111" s="71"/>
      <c r="OI111" s="71"/>
      <c r="OJ111" s="71"/>
      <c r="OK111" s="71"/>
      <c r="OL111" s="71"/>
      <c r="OM111" s="71"/>
      <c r="ON111" s="71"/>
      <c r="OO111" s="71"/>
      <c r="OP111" s="71"/>
      <c r="OQ111" s="71"/>
      <c r="OR111" s="4"/>
      <c r="OS111" s="4"/>
      <c r="OT111" s="4"/>
    </row>
    <row r="112" spans="1:410">
      <c r="A112" s="96" t="s">
        <v>1428</v>
      </c>
      <c r="B112" s="56" t="s">
        <v>1429</v>
      </c>
      <c r="C112" s="96" t="s">
        <v>675</v>
      </c>
      <c r="D112" s="74">
        <v>6</v>
      </c>
      <c r="E112" s="67">
        <v>2015</v>
      </c>
      <c r="F112" s="106">
        <v>75.359871181004507</v>
      </c>
      <c r="G112" s="141">
        <v>42641</v>
      </c>
      <c r="H112" s="67">
        <v>26693</v>
      </c>
      <c r="I112" s="67">
        <v>15948</v>
      </c>
      <c r="J112" s="106">
        <v>5.5674901539563191</v>
      </c>
      <c r="K112" s="67">
        <v>311</v>
      </c>
      <c r="L112" s="107">
        <v>74.709786355854689</v>
      </c>
      <c r="M112" s="78">
        <v>31857</v>
      </c>
      <c r="N112" s="67">
        <v>5691</v>
      </c>
      <c r="O112" s="67">
        <v>2903</v>
      </c>
      <c r="P112" s="67">
        <v>2788</v>
      </c>
      <c r="Q112" s="78">
        <v>6759</v>
      </c>
      <c r="R112" s="78">
        <v>3310</v>
      </c>
      <c r="S112" s="78">
        <v>3449</v>
      </c>
      <c r="T112" s="67">
        <v>5229</v>
      </c>
      <c r="U112" s="67">
        <v>2680</v>
      </c>
      <c r="V112" s="67">
        <v>2549</v>
      </c>
      <c r="W112" s="78">
        <v>6201</v>
      </c>
      <c r="X112" s="78">
        <v>3019</v>
      </c>
      <c r="Y112" s="78">
        <v>3182</v>
      </c>
      <c r="Z112" s="67">
        <v>4997</v>
      </c>
      <c r="AA112" s="67">
        <v>2569</v>
      </c>
      <c r="AB112" s="67">
        <v>2428</v>
      </c>
      <c r="AC112" s="78">
        <v>5692</v>
      </c>
      <c r="AD112" s="78">
        <v>2760</v>
      </c>
      <c r="AE112" s="78">
        <v>2932</v>
      </c>
      <c r="AF112" s="67">
        <v>4439</v>
      </c>
      <c r="AG112" s="67">
        <v>2285</v>
      </c>
      <c r="AH112" s="67">
        <v>2154</v>
      </c>
      <c r="AI112" s="78">
        <v>7157</v>
      </c>
      <c r="AJ112" s="78">
        <v>3552</v>
      </c>
      <c r="AK112" s="78">
        <v>3605</v>
      </c>
      <c r="AL112" s="67">
        <v>3932</v>
      </c>
      <c r="AM112" s="67">
        <v>1978</v>
      </c>
      <c r="AN112" s="67">
        <v>1954</v>
      </c>
      <c r="AO112" s="67">
        <v>3736</v>
      </c>
      <c r="AP112" s="67">
        <v>1842</v>
      </c>
      <c r="AQ112" s="67">
        <v>1894</v>
      </c>
      <c r="AR112" s="56" t="s">
        <v>428</v>
      </c>
      <c r="AS112" s="56"/>
      <c r="AT112" s="56" t="s">
        <v>428</v>
      </c>
      <c r="AU112" s="144">
        <v>1446</v>
      </c>
      <c r="AV112" s="151">
        <v>0</v>
      </c>
      <c r="AW112" s="144">
        <v>585</v>
      </c>
      <c r="AX112" s="59">
        <v>16.600000000000001</v>
      </c>
      <c r="AY112" s="59">
        <v>9</v>
      </c>
      <c r="AZ112" s="60">
        <v>2.9411764705882351</v>
      </c>
      <c r="BA112" s="61">
        <v>6</v>
      </c>
      <c r="BB112" s="62">
        <v>0</v>
      </c>
      <c r="BC112" s="63">
        <v>0</v>
      </c>
      <c r="BD112" s="68">
        <v>0</v>
      </c>
      <c r="BE112" s="69">
        <v>0</v>
      </c>
      <c r="BF112" s="77">
        <v>3.9215686274509802</v>
      </c>
      <c r="BG112" s="61">
        <v>8</v>
      </c>
      <c r="BH112" s="60">
        <v>5.5350553505535052</v>
      </c>
      <c r="BI112" s="61">
        <v>30</v>
      </c>
      <c r="BJ112" s="64">
        <v>0</v>
      </c>
      <c r="BK112" s="65">
        <v>0</v>
      </c>
      <c r="BL112" s="62">
        <v>17.571604287471445</v>
      </c>
      <c r="BM112" s="65">
        <v>1</v>
      </c>
      <c r="BN112" s="149">
        <v>17.959770114942529</v>
      </c>
      <c r="BO112" s="156">
        <v>1</v>
      </c>
      <c r="BP112" s="149">
        <v>17.959770114942529</v>
      </c>
      <c r="BQ112" s="156">
        <v>1</v>
      </c>
      <c r="BR112" s="56">
        <v>0</v>
      </c>
      <c r="BS112" s="56">
        <v>0</v>
      </c>
      <c r="BT112" s="56">
        <v>0</v>
      </c>
      <c r="BU112" s="56">
        <v>0</v>
      </c>
      <c r="BV112" s="62" t="s">
        <v>1430</v>
      </c>
      <c r="BW112" s="56" t="s">
        <v>1025</v>
      </c>
      <c r="BX112" s="62" t="s">
        <v>1431</v>
      </c>
      <c r="BY112" s="56" t="s">
        <v>1025</v>
      </c>
      <c r="BZ112" s="56" t="s">
        <v>1290</v>
      </c>
      <c r="CA112" s="56" t="s">
        <v>699</v>
      </c>
      <c r="CB112" s="56" t="s">
        <v>999</v>
      </c>
      <c r="CC112" s="145">
        <v>63.39</v>
      </c>
      <c r="CD112" s="145">
        <v>48.03</v>
      </c>
      <c r="CE112" s="147">
        <v>11.111111111111111</v>
      </c>
      <c r="CF112" s="153" t="s">
        <v>1432</v>
      </c>
      <c r="CG112" s="153" t="s">
        <v>1265</v>
      </c>
      <c r="CH112" s="56">
        <v>0</v>
      </c>
      <c r="CI112" s="56">
        <v>0</v>
      </c>
      <c r="CJ112" s="60">
        <v>0</v>
      </c>
      <c r="CK112" s="61">
        <v>0</v>
      </c>
      <c r="CL112" s="56">
        <v>0</v>
      </c>
      <c r="CM112" s="56">
        <v>0</v>
      </c>
      <c r="CN112" s="149">
        <v>71.839080459770116</v>
      </c>
      <c r="CO112" s="156">
        <v>4</v>
      </c>
      <c r="CP112" s="56">
        <v>0</v>
      </c>
      <c r="CQ112" s="56">
        <v>0</v>
      </c>
      <c r="CR112" s="149">
        <v>16.126431220770844</v>
      </c>
      <c r="CS112" s="156">
        <v>1</v>
      </c>
      <c r="CT112" s="56">
        <v>0</v>
      </c>
      <c r="CU112" s="56">
        <v>0</v>
      </c>
      <c r="CV112" s="56">
        <v>0</v>
      </c>
      <c r="CW112" s="56">
        <v>0</v>
      </c>
      <c r="CX112" s="56">
        <v>0</v>
      </c>
      <c r="CY112" s="56">
        <v>0</v>
      </c>
      <c r="CZ112" s="149">
        <v>16.126431220770844</v>
      </c>
      <c r="DA112" s="156">
        <v>1</v>
      </c>
      <c r="DB112" s="60">
        <v>0.50352467270896273</v>
      </c>
      <c r="DC112" s="61">
        <v>1</v>
      </c>
      <c r="DD112" s="145">
        <v>112</v>
      </c>
      <c r="DE112" s="145">
        <v>82.48</v>
      </c>
      <c r="DF112" s="147">
        <v>7.4427093895761507</v>
      </c>
      <c r="DG112" s="148">
        <v>8.8825795984587295</v>
      </c>
      <c r="DH112" s="149">
        <v>32.252862441541687</v>
      </c>
      <c r="DI112" s="56">
        <v>2</v>
      </c>
      <c r="DJ112" s="149">
        <v>48.379293662312527</v>
      </c>
      <c r="DK112" s="56">
        <v>3</v>
      </c>
      <c r="DL112" s="149">
        <v>16.126431220770844</v>
      </c>
      <c r="DM112" s="156">
        <v>1</v>
      </c>
      <c r="DN112" s="150">
        <v>17.568517217146873</v>
      </c>
      <c r="DO112" s="155">
        <v>1</v>
      </c>
      <c r="DP112" s="149">
        <v>87.842586085734354</v>
      </c>
      <c r="DQ112" s="156">
        <v>5</v>
      </c>
      <c r="DR112" s="56">
        <v>17.559999999999999</v>
      </c>
      <c r="DS112" s="56">
        <v>1</v>
      </c>
      <c r="DT112" s="149">
        <v>35.137034434293746</v>
      </c>
      <c r="DU112" s="156">
        <v>2</v>
      </c>
      <c r="DV112" s="149">
        <v>17.568517217146873</v>
      </c>
      <c r="DW112" s="156">
        <v>1</v>
      </c>
      <c r="DX112" s="149">
        <v>17.568517217146873</v>
      </c>
      <c r="DY112" s="156">
        <v>1</v>
      </c>
      <c r="DZ112" s="62">
        <v>7.0016474464579899</v>
      </c>
      <c r="EA112" s="63">
        <v>17</v>
      </c>
      <c r="EB112" s="62">
        <v>71.959145775301764</v>
      </c>
      <c r="EC112" s="63">
        <v>155</v>
      </c>
      <c r="ED112" s="77">
        <v>2.0304568527918785</v>
      </c>
      <c r="EE112" s="72">
        <v>4</v>
      </c>
      <c r="EF112" s="143">
        <v>74.510000000000005</v>
      </c>
      <c r="EG112" s="143">
        <v>43.7</v>
      </c>
      <c r="EH112" s="107">
        <v>3.709126403123475</v>
      </c>
      <c r="EI112" s="148">
        <v>9.0775988286969262</v>
      </c>
      <c r="EJ112" s="56" t="s">
        <v>1433</v>
      </c>
      <c r="EK112" s="56" t="s">
        <v>1434</v>
      </c>
      <c r="EL112" s="143">
        <v>35.85</v>
      </c>
      <c r="EM112" s="143">
        <v>17.14</v>
      </c>
      <c r="EN112" s="147">
        <v>1.5384615384615385</v>
      </c>
      <c r="EO112" s="148">
        <v>2.3076923076923079</v>
      </c>
      <c r="EP112" s="150">
        <v>17.568517217146873</v>
      </c>
      <c r="EQ112" s="155">
        <v>1</v>
      </c>
      <c r="ER112" s="149">
        <v>52.705551651440615</v>
      </c>
      <c r="ES112" s="156">
        <v>3</v>
      </c>
      <c r="ET112" s="103">
        <v>70.274068868587491</v>
      </c>
      <c r="EU112" s="132">
        <v>4</v>
      </c>
      <c r="EV112" s="150">
        <v>17.568517217146873</v>
      </c>
      <c r="EW112" s="155">
        <v>1</v>
      </c>
      <c r="EX112" s="56">
        <v>0</v>
      </c>
      <c r="EY112" s="62">
        <v>82.906857727737972</v>
      </c>
      <c r="EZ112" s="61">
        <v>162</v>
      </c>
      <c r="FA112" s="62">
        <v>58.078141499472018</v>
      </c>
      <c r="FB112" s="61">
        <v>110</v>
      </c>
      <c r="FC112" s="149">
        <v>46.253469010175763</v>
      </c>
      <c r="FD112" s="156">
        <v>4</v>
      </c>
      <c r="FE112" s="149">
        <v>69.380203515263645</v>
      </c>
      <c r="FF112" s="156">
        <v>6</v>
      </c>
      <c r="FG112" s="150">
        <v>11.563367252543941</v>
      </c>
      <c r="FH112" s="157">
        <v>1</v>
      </c>
      <c r="FI112" s="149">
        <v>11.563367252543941</v>
      </c>
      <c r="FJ112" s="156">
        <v>1</v>
      </c>
      <c r="FK112" s="149">
        <v>138.76040703052729</v>
      </c>
      <c r="FL112" s="156">
        <v>12</v>
      </c>
      <c r="FM112" s="149">
        <v>11.563367252543941</v>
      </c>
      <c r="FN112" s="156">
        <v>1</v>
      </c>
      <c r="FO112" s="150">
        <v>80.943570767807586</v>
      </c>
      <c r="FP112" s="155">
        <v>7</v>
      </c>
      <c r="FQ112" s="150">
        <v>11.563367252543941</v>
      </c>
      <c r="FR112" s="56">
        <v>1</v>
      </c>
      <c r="FS112" s="60">
        <v>1.4157621519584711</v>
      </c>
      <c r="FT112" s="61">
        <v>3</v>
      </c>
      <c r="FU112" s="60">
        <v>1.6958733747880159</v>
      </c>
      <c r="FV112" s="61">
        <v>3</v>
      </c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  <c r="IW112" s="67"/>
      <c r="IX112" s="67"/>
      <c r="IY112" s="67"/>
      <c r="IZ112" s="67"/>
      <c r="JA112" s="67"/>
      <c r="JB112" s="67"/>
      <c r="JC112" s="67"/>
      <c r="JD112" s="67"/>
      <c r="JE112" s="67"/>
      <c r="JF112" s="67"/>
      <c r="JG112" s="67"/>
      <c r="JH112" s="67"/>
      <c r="JI112" s="67"/>
      <c r="JJ112" s="67"/>
      <c r="JK112" s="67"/>
      <c r="JL112" s="67"/>
      <c r="JM112" s="67"/>
      <c r="JN112" s="67"/>
      <c r="JO112" s="67"/>
      <c r="JP112" s="67"/>
      <c r="JQ112" s="67"/>
      <c r="JR112" s="67"/>
      <c r="JS112" s="67"/>
      <c r="JT112" s="67"/>
      <c r="JU112" s="67"/>
      <c r="JV112" s="67"/>
      <c r="JW112" s="67"/>
      <c r="JX112" s="67"/>
      <c r="JY112" s="67"/>
      <c r="JZ112" s="67"/>
      <c r="KA112" s="67"/>
      <c r="KB112" s="67"/>
      <c r="KC112" s="67"/>
      <c r="KD112" s="67"/>
      <c r="KE112" s="67"/>
      <c r="KF112" s="67"/>
      <c r="KG112" s="67"/>
      <c r="KH112" s="67"/>
      <c r="KI112" s="67"/>
      <c r="KJ112" s="67"/>
      <c r="KK112" s="67"/>
      <c r="KL112" s="67"/>
      <c r="KM112" s="67"/>
      <c r="KN112" s="67"/>
      <c r="KO112" s="67"/>
      <c r="KP112" s="67"/>
      <c r="KQ112" s="67"/>
      <c r="KR112" s="67"/>
      <c r="KS112" s="67"/>
      <c r="KT112" s="67"/>
      <c r="KU112" s="67"/>
      <c r="KV112" s="67"/>
      <c r="KW112" s="67"/>
      <c r="KX112" s="67"/>
      <c r="KY112" s="67"/>
      <c r="KZ112" s="67"/>
      <c r="LA112" s="67"/>
      <c r="LB112" s="67"/>
      <c r="LC112" s="67"/>
      <c r="LD112" s="67"/>
      <c r="LE112" s="67"/>
      <c r="LF112" s="67"/>
      <c r="LG112" s="67"/>
      <c r="LH112" s="67"/>
      <c r="LI112" s="67"/>
      <c r="LJ112" s="67"/>
      <c r="LK112" s="67"/>
      <c r="LL112" s="67"/>
      <c r="LM112" s="67"/>
      <c r="LN112" s="67"/>
      <c r="LO112" s="67"/>
      <c r="LP112" s="67"/>
      <c r="LQ112" s="67"/>
      <c r="LR112" s="67"/>
      <c r="LS112" s="67"/>
      <c r="LT112" s="67"/>
      <c r="LU112" s="67"/>
      <c r="LV112" s="67"/>
      <c r="LW112" s="67"/>
      <c r="LX112" s="67"/>
      <c r="LY112" s="67"/>
      <c r="LZ112" s="67"/>
      <c r="MA112" s="67"/>
      <c r="MB112" s="67"/>
      <c r="MC112" s="67"/>
      <c r="MD112" s="67"/>
      <c r="ME112" s="67"/>
      <c r="MF112" s="67"/>
      <c r="MG112" s="67"/>
      <c r="MH112" s="67"/>
      <c r="MI112" s="67"/>
      <c r="MJ112" s="67"/>
      <c r="MK112" s="67"/>
      <c r="ML112" s="67"/>
      <c r="MM112" s="67"/>
      <c r="MN112" s="67"/>
      <c r="MO112" s="67"/>
      <c r="MP112" s="67"/>
      <c r="MQ112" s="67"/>
      <c r="MR112" s="67"/>
      <c r="MS112" s="67"/>
      <c r="MT112" s="67"/>
      <c r="MU112" s="67"/>
      <c r="MV112" s="67"/>
      <c r="MW112" s="67"/>
      <c r="MX112" s="67"/>
      <c r="MY112" s="67"/>
      <c r="MZ112" s="67"/>
      <c r="NA112" s="67"/>
      <c r="NB112" s="67"/>
      <c r="NC112" s="67"/>
      <c r="ND112" s="67"/>
      <c r="NE112" s="67"/>
      <c r="NF112" s="67"/>
      <c r="NG112" s="67"/>
      <c r="NH112" s="67"/>
      <c r="NI112" s="67"/>
      <c r="NJ112" s="67"/>
      <c r="NK112" s="67"/>
      <c r="NL112" s="67"/>
      <c r="NM112" s="67"/>
      <c r="NN112" s="67"/>
      <c r="NO112" s="67"/>
      <c r="NP112" s="67"/>
      <c r="NQ112" s="67"/>
      <c r="NR112" s="71"/>
      <c r="NS112" s="71"/>
      <c r="NT112" s="71"/>
      <c r="NU112" s="71"/>
      <c r="NV112" s="71"/>
      <c r="NW112" s="71"/>
      <c r="NX112" s="71"/>
      <c r="NY112" s="71"/>
      <c r="NZ112" s="71"/>
      <c r="OA112" s="71"/>
      <c r="OB112" s="71"/>
      <c r="OC112" s="71"/>
      <c r="OD112" s="71"/>
      <c r="OE112" s="71"/>
      <c r="OF112" s="71"/>
      <c r="OG112" s="71"/>
      <c r="OH112" s="71"/>
      <c r="OI112" s="71"/>
      <c r="OJ112" s="71"/>
      <c r="OK112" s="71"/>
      <c r="OL112" s="71"/>
      <c r="OM112" s="71"/>
      <c r="ON112" s="71"/>
      <c r="OO112" s="71"/>
      <c r="OP112" s="71"/>
      <c r="OQ112" s="71"/>
      <c r="OR112" s="4"/>
      <c r="OS112" s="4"/>
      <c r="OT112" s="4"/>
    </row>
    <row r="113" spans="1:410">
      <c r="A113" s="96" t="s">
        <v>1435</v>
      </c>
      <c r="B113" s="56" t="s">
        <v>1436</v>
      </c>
      <c r="C113" s="96" t="s">
        <v>466</v>
      </c>
      <c r="D113" s="74">
        <v>6</v>
      </c>
      <c r="E113" s="67">
        <v>2015</v>
      </c>
      <c r="F113" s="106">
        <v>67.809242241798202</v>
      </c>
      <c r="G113" s="141">
        <v>7776</v>
      </c>
      <c r="H113" s="67">
        <v>3837</v>
      </c>
      <c r="I113" s="67">
        <v>3939</v>
      </c>
      <c r="J113" s="106">
        <v>21.57</v>
      </c>
      <c r="K113" s="67">
        <v>1677</v>
      </c>
      <c r="L113" s="56">
        <v>42.28</v>
      </c>
      <c r="M113" s="78">
        <v>3288</v>
      </c>
      <c r="N113" s="67">
        <v>800</v>
      </c>
      <c r="O113" s="67">
        <v>413</v>
      </c>
      <c r="P113" s="67">
        <v>387</v>
      </c>
      <c r="Q113" s="78">
        <v>953</v>
      </c>
      <c r="R113" s="78">
        <v>461</v>
      </c>
      <c r="S113" s="78">
        <v>492</v>
      </c>
      <c r="T113" s="67">
        <v>758</v>
      </c>
      <c r="U113" s="67">
        <v>395</v>
      </c>
      <c r="V113" s="67">
        <v>363</v>
      </c>
      <c r="W113" s="78">
        <v>908</v>
      </c>
      <c r="X113" s="78">
        <v>434</v>
      </c>
      <c r="Y113" s="78">
        <v>474</v>
      </c>
      <c r="Z113" s="67">
        <v>750</v>
      </c>
      <c r="AA113" s="67">
        <v>392</v>
      </c>
      <c r="AB113" s="67">
        <v>358</v>
      </c>
      <c r="AC113" s="78">
        <v>808</v>
      </c>
      <c r="AD113" s="78">
        <v>460</v>
      </c>
      <c r="AE113" s="78">
        <v>474</v>
      </c>
      <c r="AF113" s="67">
        <v>727</v>
      </c>
      <c r="AG113" s="67">
        <v>380</v>
      </c>
      <c r="AH113" s="67">
        <v>347</v>
      </c>
      <c r="AI113" s="78">
        <v>1374</v>
      </c>
      <c r="AJ113" s="78">
        <v>650</v>
      </c>
      <c r="AK113" s="78">
        <v>724</v>
      </c>
      <c r="AL113" s="67">
        <v>774</v>
      </c>
      <c r="AM113" s="67">
        <v>408</v>
      </c>
      <c r="AN113" s="67">
        <v>366</v>
      </c>
      <c r="AO113" s="67">
        <v>732</v>
      </c>
      <c r="AP113" s="67">
        <v>385</v>
      </c>
      <c r="AQ113" s="67">
        <v>347</v>
      </c>
      <c r="AR113" s="56" t="s">
        <v>428</v>
      </c>
      <c r="AS113" s="56"/>
      <c r="AT113" s="56" t="s">
        <v>428</v>
      </c>
      <c r="AU113" s="151">
        <v>100</v>
      </c>
      <c r="AV113" s="144">
        <v>0</v>
      </c>
      <c r="AW113" s="151">
        <v>34</v>
      </c>
      <c r="AX113" s="59">
        <v>0</v>
      </c>
      <c r="AY113" s="59">
        <v>0</v>
      </c>
      <c r="AZ113" s="60">
        <v>0</v>
      </c>
      <c r="BA113" s="61">
        <v>0</v>
      </c>
      <c r="BB113" s="62">
        <v>0</v>
      </c>
      <c r="BC113" s="63">
        <v>0</v>
      </c>
      <c r="BD113" s="68">
        <v>0</v>
      </c>
      <c r="BE113" s="69">
        <v>0</v>
      </c>
      <c r="BF113" s="77">
        <v>3.75</v>
      </c>
      <c r="BG113" s="61">
        <v>6</v>
      </c>
      <c r="BH113" s="60">
        <v>8.1632653061224492</v>
      </c>
      <c r="BI113" s="61">
        <v>4</v>
      </c>
      <c r="BJ113" s="64">
        <v>0</v>
      </c>
      <c r="BK113" s="65">
        <v>0</v>
      </c>
      <c r="BL113" s="62">
        <v>0</v>
      </c>
      <c r="BM113" s="65">
        <v>0</v>
      </c>
      <c r="BN113" s="56">
        <v>0</v>
      </c>
      <c r="BO113" s="56">
        <v>0</v>
      </c>
      <c r="BP113" s="156">
        <v>0</v>
      </c>
      <c r="BQ113" s="56">
        <v>0</v>
      </c>
      <c r="BR113" s="56">
        <v>0</v>
      </c>
      <c r="BS113" s="56">
        <v>0</v>
      </c>
      <c r="BT113" s="56">
        <v>0</v>
      </c>
      <c r="BU113" s="56">
        <v>0</v>
      </c>
      <c r="BV113" s="62" t="s">
        <v>1437</v>
      </c>
      <c r="BW113" s="56" t="s">
        <v>432</v>
      </c>
      <c r="BX113" s="62" t="s">
        <v>1438</v>
      </c>
      <c r="BY113" s="56" t="s">
        <v>432</v>
      </c>
      <c r="BZ113" s="56" t="s">
        <v>1439</v>
      </c>
      <c r="CA113" s="56" t="s">
        <v>1439</v>
      </c>
      <c r="CB113" s="56" t="s">
        <v>1439</v>
      </c>
      <c r="CC113" s="152">
        <v>41.82</v>
      </c>
      <c r="CD113" s="152">
        <v>32.67</v>
      </c>
      <c r="CE113" s="147">
        <v>15.789473684210526</v>
      </c>
      <c r="CF113" s="146" t="s">
        <v>1440</v>
      </c>
      <c r="CG113" s="146" t="s">
        <v>1441</v>
      </c>
      <c r="CH113" s="56">
        <v>0</v>
      </c>
      <c r="CI113" s="56">
        <v>0</v>
      </c>
      <c r="CJ113" s="60">
        <v>0</v>
      </c>
      <c r="CK113" s="61">
        <v>0</v>
      </c>
      <c r="CL113" s="56">
        <v>0</v>
      </c>
      <c r="CM113" s="56">
        <v>0</v>
      </c>
      <c r="CN113" s="149">
        <v>0</v>
      </c>
      <c r="CO113" s="156">
        <v>0</v>
      </c>
      <c r="CP113" s="56">
        <v>0</v>
      </c>
      <c r="CQ113" s="56">
        <v>0</v>
      </c>
      <c r="CR113" s="56">
        <v>0</v>
      </c>
      <c r="CS113" s="56">
        <v>0</v>
      </c>
      <c r="CT113" s="56">
        <v>0</v>
      </c>
      <c r="CU113" s="56">
        <v>0</v>
      </c>
      <c r="CV113" s="56">
        <v>0</v>
      </c>
      <c r="CW113" s="56">
        <v>0</v>
      </c>
      <c r="CX113" s="56">
        <v>0</v>
      </c>
      <c r="CY113" s="56">
        <v>0</v>
      </c>
      <c r="CZ113" s="56">
        <v>0</v>
      </c>
      <c r="DA113" s="56">
        <v>0</v>
      </c>
      <c r="DB113" s="60">
        <v>0</v>
      </c>
      <c r="DC113" s="61">
        <v>0</v>
      </c>
      <c r="DD113" s="152">
        <v>76.75</v>
      </c>
      <c r="DE113" s="152">
        <v>52.17</v>
      </c>
      <c r="DF113" s="147">
        <v>2.3504273504273505</v>
      </c>
      <c r="DG113" s="148">
        <v>9.8290598290598297</v>
      </c>
      <c r="DH113" s="56">
        <v>0</v>
      </c>
      <c r="DI113" s="56">
        <v>0</v>
      </c>
      <c r="DJ113" s="149">
        <v>330.39647577092512</v>
      </c>
      <c r="DK113" s="56">
        <v>3</v>
      </c>
      <c r="DL113" s="56">
        <v>0</v>
      </c>
      <c r="DM113" s="56">
        <v>0</v>
      </c>
      <c r="DN113" s="150">
        <v>113.63636363636363</v>
      </c>
      <c r="DO113" s="155">
        <v>1</v>
      </c>
      <c r="DP113" s="149">
        <v>0</v>
      </c>
      <c r="DQ113" s="156">
        <v>0</v>
      </c>
      <c r="DR113" s="56">
        <v>0</v>
      </c>
      <c r="DS113" s="56">
        <v>0</v>
      </c>
      <c r="DT113" s="56">
        <v>0</v>
      </c>
      <c r="DU113" s="56">
        <v>0</v>
      </c>
      <c r="DV113" s="156">
        <v>0</v>
      </c>
      <c r="DW113" s="156">
        <v>0</v>
      </c>
      <c r="DX113" s="156">
        <v>0</v>
      </c>
      <c r="DY113" s="56">
        <v>0</v>
      </c>
      <c r="DZ113" s="62">
        <v>0</v>
      </c>
      <c r="EA113" s="63">
        <v>0</v>
      </c>
      <c r="EB113" s="62">
        <v>54.755043227665709</v>
      </c>
      <c r="EC113" s="63">
        <v>19</v>
      </c>
      <c r="ED113" s="77">
        <v>0</v>
      </c>
      <c r="EE113" s="72">
        <v>0</v>
      </c>
      <c r="EF113" s="154">
        <v>96.81</v>
      </c>
      <c r="EG113" s="154">
        <v>52.5</v>
      </c>
      <c r="EH113" s="107">
        <v>2.1176470588235294</v>
      </c>
      <c r="EI113" s="148">
        <v>12.470588235294118</v>
      </c>
      <c r="EJ113" s="56" t="s">
        <v>1442</v>
      </c>
      <c r="EK113" s="56" t="s">
        <v>1443</v>
      </c>
      <c r="EL113" s="154">
        <v>52.07</v>
      </c>
      <c r="EM113" s="154">
        <v>26.21</v>
      </c>
      <c r="EN113" s="147">
        <v>0.69444444444444442</v>
      </c>
      <c r="EO113" s="148">
        <v>3.4722222222222223</v>
      </c>
      <c r="EP113" s="150">
        <v>113.63636363636363</v>
      </c>
      <c r="EQ113" s="155">
        <v>1</v>
      </c>
      <c r="ER113" s="149">
        <v>454.5454545454545</v>
      </c>
      <c r="ES113" s="156">
        <v>4</v>
      </c>
      <c r="ET113" s="103">
        <v>227.27272727272725</v>
      </c>
      <c r="EU113" s="132">
        <v>2</v>
      </c>
      <c r="EV113" s="150">
        <v>113.63636363636363</v>
      </c>
      <c r="EW113" s="155">
        <v>1</v>
      </c>
      <c r="EX113" s="56">
        <v>0</v>
      </c>
      <c r="EY113" s="62">
        <v>43.715846994535518</v>
      </c>
      <c r="EZ113" s="72">
        <v>16</v>
      </c>
      <c r="FA113" s="62">
        <v>23.054755043227665</v>
      </c>
      <c r="FB113" s="61">
        <v>8</v>
      </c>
      <c r="FC113" s="149">
        <v>60.024009603841534</v>
      </c>
      <c r="FD113" s="156">
        <v>1</v>
      </c>
      <c r="FE113" s="149">
        <v>60.024009603841534</v>
      </c>
      <c r="FF113" s="156">
        <v>1</v>
      </c>
      <c r="FG113" s="56">
        <v>0</v>
      </c>
      <c r="FH113" s="56">
        <v>0</v>
      </c>
      <c r="FI113" s="149">
        <v>0</v>
      </c>
      <c r="FJ113" s="156">
        <v>0</v>
      </c>
      <c r="FK113" s="149">
        <v>120.04801920768307</v>
      </c>
      <c r="FL113" s="156">
        <v>2</v>
      </c>
      <c r="FM113" s="149">
        <v>180.0720288115246</v>
      </c>
      <c r="FN113" s="156">
        <v>3</v>
      </c>
      <c r="FO113" s="150">
        <v>600.24009603841534</v>
      </c>
      <c r="FP113" s="155">
        <v>10</v>
      </c>
      <c r="FQ113" s="56">
        <v>0</v>
      </c>
      <c r="FR113" s="56">
        <v>0</v>
      </c>
      <c r="FS113" s="60">
        <v>0</v>
      </c>
      <c r="FT113" s="61">
        <v>0</v>
      </c>
      <c r="FU113" s="60">
        <v>2.1645021645021645</v>
      </c>
      <c r="FV113" s="61">
        <v>2</v>
      </c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7"/>
      <c r="IU113" s="67"/>
      <c r="IV113" s="67"/>
      <c r="IW113" s="67"/>
      <c r="IX113" s="67"/>
      <c r="IY113" s="67"/>
      <c r="IZ113" s="67"/>
      <c r="JA113" s="67"/>
      <c r="JB113" s="67"/>
      <c r="JC113" s="67"/>
      <c r="JD113" s="67"/>
      <c r="JE113" s="67"/>
      <c r="JF113" s="67"/>
      <c r="JG113" s="67"/>
      <c r="JH113" s="67"/>
      <c r="JI113" s="67"/>
      <c r="JJ113" s="67"/>
      <c r="JK113" s="67"/>
      <c r="JL113" s="67"/>
      <c r="JM113" s="67"/>
      <c r="JN113" s="67"/>
      <c r="JO113" s="67"/>
      <c r="JP113" s="67"/>
      <c r="JQ113" s="67"/>
      <c r="JR113" s="67"/>
      <c r="JS113" s="67"/>
      <c r="JT113" s="67"/>
      <c r="JU113" s="67"/>
      <c r="JV113" s="67"/>
      <c r="JW113" s="67"/>
      <c r="JX113" s="67"/>
      <c r="JY113" s="67"/>
      <c r="JZ113" s="67"/>
      <c r="KA113" s="67"/>
      <c r="KB113" s="67"/>
      <c r="KC113" s="67"/>
      <c r="KD113" s="67"/>
      <c r="KE113" s="67"/>
      <c r="KF113" s="67"/>
      <c r="KG113" s="67"/>
      <c r="KH113" s="67"/>
      <c r="KI113" s="67"/>
      <c r="KJ113" s="67"/>
      <c r="KK113" s="67"/>
      <c r="KL113" s="67"/>
      <c r="KM113" s="67"/>
      <c r="KN113" s="67"/>
      <c r="KO113" s="67"/>
      <c r="KP113" s="67"/>
      <c r="KQ113" s="67"/>
      <c r="KR113" s="67"/>
      <c r="KS113" s="67"/>
      <c r="KT113" s="67"/>
      <c r="KU113" s="67"/>
      <c r="KV113" s="67"/>
      <c r="KW113" s="67"/>
      <c r="KX113" s="67"/>
      <c r="KY113" s="67"/>
      <c r="KZ113" s="67"/>
      <c r="LA113" s="67"/>
      <c r="LB113" s="67"/>
      <c r="LC113" s="67"/>
      <c r="LD113" s="67"/>
      <c r="LE113" s="67"/>
      <c r="LF113" s="67"/>
      <c r="LG113" s="67"/>
      <c r="LH113" s="67"/>
      <c r="LI113" s="67"/>
      <c r="LJ113" s="67"/>
      <c r="LK113" s="67"/>
      <c r="LL113" s="67"/>
      <c r="LM113" s="67"/>
      <c r="LN113" s="67"/>
      <c r="LO113" s="67"/>
      <c r="LP113" s="67"/>
      <c r="LQ113" s="67"/>
      <c r="LR113" s="67"/>
      <c r="LS113" s="67"/>
      <c r="LT113" s="67"/>
      <c r="LU113" s="67"/>
      <c r="LV113" s="67"/>
      <c r="LW113" s="67"/>
      <c r="LX113" s="67"/>
      <c r="LY113" s="67"/>
      <c r="LZ113" s="67"/>
      <c r="MA113" s="67"/>
      <c r="MB113" s="67"/>
      <c r="MC113" s="67"/>
      <c r="MD113" s="67"/>
      <c r="ME113" s="67"/>
      <c r="MF113" s="67"/>
      <c r="MG113" s="67"/>
      <c r="MH113" s="67"/>
      <c r="MI113" s="67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67"/>
      <c r="MU113" s="67"/>
      <c r="MV113" s="67"/>
      <c r="MW113" s="67"/>
      <c r="MX113" s="67"/>
      <c r="MY113" s="67"/>
      <c r="MZ113" s="67"/>
      <c r="NA113" s="67"/>
      <c r="NB113" s="67"/>
      <c r="NC113" s="67"/>
      <c r="ND113" s="67"/>
      <c r="NE113" s="67"/>
      <c r="NF113" s="67"/>
      <c r="NG113" s="67"/>
      <c r="NH113" s="67"/>
      <c r="NI113" s="67"/>
      <c r="NJ113" s="67"/>
      <c r="NK113" s="67"/>
      <c r="NL113" s="67"/>
      <c r="NM113" s="67"/>
      <c r="NN113" s="67"/>
      <c r="NO113" s="67"/>
      <c r="NP113" s="67"/>
      <c r="NQ113" s="67"/>
      <c r="NR113" s="71"/>
      <c r="NS113" s="71"/>
      <c r="NT113" s="71"/>
      <c r="NU113" s="71"/>
      <c r="NV113" s="71"/>
      <c r="NW113" s="71"/>
      <c r="NX113" s="71"/>
      <c r="NY113" s="71"/>
      <c r="NZ113" s="71"/>
      <c r="OA113" s="71"/>
      <c r="OB113" s="71"/>
      <c r="OC113" s="71"/>
      <c r="OD113" s="71"/>
      <c r="OE113" s="71"/>
      <c r="OF113" s="71"/>
      <c r="OG113" s="71"/>
      <c r="OH113" s="71"/>
      <c r="OI113" s="71"/>
      <c r="OJ113" s="71"/>
      <c r="OK113" s="71"/>
      <c r="OL113" s="71"/>
      <c r="OM113" s="71"/>
      <c r="ON113" s="71"/>
      <c r="OO113" s="71"/>
      <c r="OP113" s="71"/>
      <c r="OQ113" s="71"/>
      <c r="OR113" s="4"/>
      <c r="OS113" s="4"/>
      <c r="OT113" s="4"/>
    </row>
    <row r="114" spans="1:410">
      <c r="A114" s="96" t="s">
        <v>1444</v>
      </c>
      <c r="B114" s="56" t="s">
        <v>1445</v>
      </c>
      <c r="C114" s="96" t="s">
        <v>466</v>
      </c>
      <c r="D114" s="74">
        <v>6</v>
      </c>
      <c r="E114" s="67">
        <v>2015</v>
      </c>
      <c r="F114" s="106">
        <v>65.632277296140117</v>
      </c>
      <c r="G114" s="141">
        <v>14393</v>
      </c>
      <c r="H114" s="67">
        <v>8078</v>
      </c>
      <c r="I114" s="67">
        <v>6315</v>
      </c>
      <c r="J114" s="106">
        <v>25.91</v>
      </c>
      <c r="K114" s="67">
        <v>3729</v>
      </c>
      <c r="L114" s="56">
        <v>27.42</v>
      </c>
      <c r="M114" s="78">
        <v>3946</v>
      </c>
      <c r="N114" s="67">
        <v>1122</v>
      </c>
      <c r="O114" s="67">
        <v>576</v>
      </c>
      <c r="P114" s="67">
        <v>546</v>
      </c>
      <c r="Q114" s="78">
        <v>1351</v>
      </c>
      <c r="R114" s="78">
        <v>657</v>
      </c>
      <c r="S114" s="78">
        <v>694</v>
      </c>
      <c r="T114" s="67">
        <v>1146</v>
      </c>
      <c r="U114" s="67">
        <v>593</v>
      </c>
      <c r="V114" s="67">
        <v>553</v>
      </c>
      <c r="W114" s="78">
        <v>1370</v>
      </c>
      <c r="X114" s="78">
        <v>659</v>
      </c>
      <c r="Y114" s="78">
        <v>711</v>
      </c>
      <c r="Z114" s="67">
        <v>1129</v>
      </c>
      <c r="AA114" s="67">
        <v>588</v>
      </c>
      <c r="AB114" s="67">
        <v>541</v>
      </c>
      <c r="AC114" s="78">
        <v>1361</v>
      </c>
      <c r="AD114" s="78">
        <v>651</v>
      </c>
      <c r="AE114" s="78">
        <v>827</v>
      </c>
      <c r="AF114" s="67">
        <v>1158</v>
      </c>
      <c r="AG114" s="67">
        <v>605</v>
      </c>
      <c r="AH114" s="67">
        <v>553</v>
      </c>
      <c r="AI114" s="78">
        <v>2170</v>
      </c>
      <c r="AJ114" s="78">
        <v>1045</v>
      </c>
      <c r="AK114" s="78">
        <v>1125</v>
      </c>
      <c r="AL114" s="67">
        <v>1230</v>
      </c>
      <c r="AM114" s="67">
        <v>638</v>
      </c>
      <c r="AN114" s="67">
        <v>592</v>
      </c>
      <c r="AO114" s="67">
        <v>1116</v>
      </c>
      <c r="AP114" s="67">
        <v>571</v>
      </c>
      <c r="AQ114" s="67">
        <v>545</v>
      </c>
      <c r="AR114" s="56" t="s">
        <v>428</v>
      </c>
      <c r="AS114" s="56"/>
      <c r="AT114" s="56" t="s">
        <v>428</v>
      </c>
      <c r="AU114" s="144">
        <v>186</v>
      </c>
      <c r="AV114" s="151">
        <v>0</v>
      </c>
      <c r="AW114" s="144">
        <v>41</v>
      </c>
      <c r="AX114" s="59">
        <v>15.4</v>
      </c>
      <c r="AY114" s="59">
        <v>1</v>
      </c>
      <c r="AZ114" s="60">
        <v>0</v>
      </c>
      <c r="BA114" s="61">
        <v>0</v>
      </c>
      <c r="BB114" s="62">
        <v>0</v>
      </c>
      <c r="BC114" s="63">
        <v>0</v>
      </c>
      <c r="BD114" s="68">
        <v>0</v>
      </c>
      <c r="BE114" s="69">
        <v>0</v>
      </c>
      <c r="BF114" s="77">
        <v>0</v>
      </c>
      <c r="BG114" s="61">
        <v>0</v>
      </c>
      <c r="BH114" s="60">
        <v>4.6153846153846159</v>
      </c>
      <c r="BI114" s="61">
        <v>3</v>
      </c>
      <c r="BJ114" s="64">
        <v>0</v>
      </c>
      <c r="BK114" s="65">
        <v>0</v>
      </c>
      <c r="BL114" s="62">
        <v>0</v>
      </c>
      <c r="BM114" s="65">
        <v>0</v>
      </c>
      <c r="BN114" s="56">
        <v>0</v>
      </c>
      <c r="BO114" s="56">
        <v>0</v>
      </c>
      <c r="BP114" s="156">
        <v>0</v>
      </c>
      <c r="BQ114" s="56">
        <v>0</v>
      </c>
      <c r="BR114" s="56">
        <v>0</v>
      </c>
      <c r="BS114" s="56">
        <v>0</v>
      </c>
      <c r="BT114" s="56">
        <v>0</v>
      </c>
      <c r="BU114" s="56">
        <v>0</v>
      </c>
      <c r="BV114" s="62" t="s">
        <v>1446</v>
      </c>
      <c r="BW114" s="56" t="s">
        <v>1147</v>
      </c>
      <c r="BX114" s="62" t="s">
        <v>866</v>
      </c>
      <c r="BY114" s="56" t="s">
        <v>1147</v>
      </c>
      <c r="BZ114" s="56" t="s">
        <v>1447</v>
      </c>
      <c r="CA114" s="56" t="s">
        <v>1448</v>
      </c>
      <c r="CB114" s="56" t="s">
        <v>1447</v>
      </c>
      <c r="CC114" s="145">
        <v>44.97</v>
      </c>
      <c r="CD114" s="145">
        <v>31.87</v>
      </c>
      <c r="CE114" s="147">
        <v>16.666666666666664</v>
      </c>
      <c r="CF114" s="153" t="s">
        <v>1449</v>
      </c>
      <c r="CG114" s="153" t="s">
        <v>1450</v>
      </c>
      <c r="CH114" s="56">
        <v>0</v>
      </c>
      <c r="CI114" s="56">
        <v>0</v>
      </c>
      <c r="CJ114" s="60">
        <v>0.87260034904013961</v>
      </c>
      <c r="CK114" s="61">
        <v>1</v>
      </c>
      <c r="CL114" s="56">
        <v>0</v>
      </c>
      <c r="CM114" s="56">
        <v>0</v>
      </c>
      <c r="CN114" s="149">
        <v>88.495575221238937</v>
      </c>
      <c r="CO114" s="156">
        <v>1</v>
      </c>
      <c r="CP114" s="56">
        <v>0</v>
      </c>
      <c r="CQ114" s="56">
        <v>0</v>
      </c>
      <c r="CR114" s="56">
        <v>0</v>
      </c>
      <c r="CS114" s="56">
        <v>0</v>
      </c>
      <c r="CT114" s="56">
        <v>0</v>
      </c>
      <c r="CU114" s="56">
        <v>0</v>
      </c>
      <c r="CV114" s="56">
        <v>0</v>
      </c>
      <c r="CW114" s="56">
        <v>0</v>
      </c>
      <c r="CX114" s="56">
        <v>0</v>
      </c>
      <c r="CY114" s="56">
        <v>0</v>
      </c>
      <c r="CZ114" s="156">
        <v>0</v>
      </c>
      <c r="DA114" s="156">
        <v>0</v>
      </c>
      <c r="DB114" s="60">
        <v>0</v>
      </c>
      <c r="DC114" s="61">
        <v>0</v>
      </c>
      <c r="DD114" s="145">
        <v>71.53</v>
      </c>
      <c r="DE114" s="145">
        <v>53.79</v>
      </c>
      <c r="DF114" s="147">
        <v>3.4153005464480879</v>
      </c>
      <c r="DG114" s="148">
        <v>3.8251366120218582</v>
      </c>
      <c r="DH114" s="56">
        <v>0</v>
      </c>
      <c r="DI114" s="56">
        <v>0</v>
      </c>
      <c r="DJ114" s="149">
        <v>0</v>
      </c>
      <c r="DK114" s="56">
        <v>0</v>
      </c>
      <c r="DL114" s="56">
        <v>0</v>
      </c>
      <c r="DM114" s="56">
        <v>0</v>
      </c>
      <c r="DN114" s="150">
        <v>73.475385745775156</v>
      </c>
      <c r="DO114" s="155">
        <v>1</v>
      </c>
      <c r="DP114" s="149">
        <v>0</v>
      </c>
      <c r="DQ114" s="156">
        <v>0</v>
      </c>
      <c r="DR114" s="56">
        <v>0</v>
      </c>
      <c r="DS114" s="56">
        <v>0</v>
      </c>
      <c r="DT114" s="56">
        <v>0</v>
      </c>
      <c r="DU114" s="56">
        <v>0</v>
      </c>
      <c r="DV114" s="156">
        <v>0</v>
      </c>
      <c r="DW114" s="156">
        <v>0</v>
      </c>
      <c r="DX114" s="156">
        <v>0</v>
      </c>
      <c r="DY114" s="56">
        <v>0</v>
      </c>
      <c r="DZ114" s="62">
        <v>1.8484288354898337</v>
      </c>
      <c r="EA114" s="63">
        <v>1</v>
      </c>
      <c r="EB114" s="62">
        <v>25.316455696202532</v>
      </c>
      <c r="EC114" s="63">
        <v>14</v>
      </c>
      <c r="ED114" s="77">
        <v>2.7510316368638241</v>
      </c>
      <c r="EE114" s="72">
        <v>2</v>
      </c>
      <c r="EF114" s="143">
        <v>80.790000000000006</v>
      </c>
      <c r="EG114" s="143">
        <v>50.6</v>
      </c>
      <c r="EH114" s="107">
        <v>3.5849056603773586</v>
      </c>
      <c r="EI114" s="148">
        <v>3.2075471698113209</v>
      </c>
      <c r="EJ114" s="56" t="s">
        <v>438</v>
      </c>
      <c r="EK114" s="56" t="s">
        <v>1451</v>
      </c>
      <c r="EL114" s="143">
        <v>44.17</v>
      </c>
      <c r="EM114" s="143">
        <v>22.64</v>
      </c>
      <c r="EN114" s="147">
        <v>1.2738853503184715</v>
      </c>
      <c r="EO114" s="148">
        <v>1.910828025477707</v>
      </c>
      <c r="EP114" s="150">
        <v>73.475385745775156</v>
      </c>
      <c r="EQ114" s="155">
        <v>1</v>
      </c>
      <c r="ER114" s="149">
        <v>146.95077149155031</v>
      </c>
      <c r="ES114" s="156">
        <v>2</v>
      </c>
      <c r="ET114" s="103">
        <v>220.4261572373255</v>
      </c>
      <c r="EU114" s="132">
        <v>3</v>
      </c>
      <c r="EV114" s="150">
        <v>73.475385745775156</v>
      </c>
      <c r="EW114" s="155">
        <v>1</v>
      </c>
      <c r="EX114" s="56">
        <v>0</v>
      </c>
      <c r="EY114" s="62">
        <v>47.297297297297298</v>
      </c>
      <c r="EZ114" s="72">
        <v>28</v>
      </c>
      <c r="FA114" s="62">
        <v>16.513761467889911</v>
      </c>
      <c r="FB114" s="61">
        <v>9</v>
      </c>
      <c r="FC114" s="149">
        <v>0</v>
      </c>
      <c r="FD114" s="156">
        <v>0</v>
      </c>
      <c r="FE114" s="149">
        <v>38.29</v>
      </c>
      <c r="FF114" s="156">
        <v>1</v>
      </c>
      <c r="FG114" s="56">
        <v>0</v>
      </c>
      <c r="FH114" s="56">
        <v>0</v>
      </c>
      <c r="FI114" s="149">
        <v>0</v>
      </c>
      <c r="FJ114" s="156">
        <v>0</v>
      </c>
      <c r="FK114" s="56">
        <v>38.29</v>
      </c>
      <c r="FL114" s="56">
        <v>1</v>
      </c>
      <c r="FM114" s="56">
        <v>0</v>
      </c>
      <c r="FN114" s="56">
        <v>0</v>
      </c>
      <c r="FO114" s="150">
        <v>76.599004212945232</v>
      </c>
      <c r="FP114" s="155">
        <v>2</v>
      </c>
      <c r="FQ114" s="56">
        <v>0</v>
      </c>
      <c r="FR114" s="56">
        <v>0</v>
      </c>
      <c r="FS114" s="60">
        <v>1.2919896640826873</v>
      </c>
      <c r="FT114" s="61">
        <v>1</v>
      </c>
      <c r="FU114" s="60">
        <v>1.3661202185792349</v>
      </c>
      <c r="FV114" s="61">
        <v>1</v>
      </c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  <c r="IW114" s="67"/>
      <c r="IX114" s="67"/>
      <c r="IY114" s="67"/>
      <c r="IZ114" s="67"/>
      <c r="JA114" s="67"/>
      <c r="JB114" s="67"/>
      <c r="JC114" s="67"/>
      <c r="JD114" s="67"/>
      <c r="JE114" s="67"/>
      <c r="JF114" s="67"/>
      <c r="JG114" s="67"/>
      <c r="JH114" s="67"/>
      <c r="JI114" s="67"/>
      <c r="JJ114" s="67"/>
      <c r="JK114" s="67"/>
      <c r="JL114" s="67"/>
      <c r="JM114" s="67"/>
      <c r="JN114" s="67"/>
      <c r="JO114" s="67"/>
      <c r="JP114" s="67"/>
      <c r="JQ114" s="67"/>
      <c r="JR114" s="67"/>
      <c r="JS114" s="67"/>
      <c r="JT114" s="67"/>
      <c r="JU114" s="67"/>
      <c r="JV114" s="67"/>
      <c r="JW114" s="67"/>
      <c r="JX114" s="67"/>
      <c r="JY114" s="67"/>
      <c r="JZ114" s="67"/>
      <c r="KA114" s="67"/>
      <c r="KB114" s="67"/>
      <c r="KC114" s="67"/>
      <c r="KD114" s="67"/>
      <c r="KE114" s="67"/>
      <c r="KF114" s="67"/>
      <c r="KG114" s="67"/>
      <c r="KH114" s="67"/>
      <c r="KI114" s="67"/>
      <c r="KJ114" s="67"/>
      <c r="KK114" s="67"/>
      <c r="KL114" s="67"/>
      <c r="KM114" s="67"/>
      <c r="KN114" s="67"/>
      <c r="KO114" s="67"/>
      <c r="KP114" s="67"/>
      <c r="KQ114" s="67"/>
      <c r="KR114" s="67"/>
      <c r="KS114" s="67"/>
      <c r="KT114" s="67"/>
      <c r="KU114" s="67"/>
      <c r="KV114" s="67"/>
      <c r="KW114" s="67"/>
      <c r="KX114" s="67"/>
      <c r="KY114" s="67"/>
      <c r="KZ114" s="67"/>
      <c r="LA114" s="67"/>
      <c r="LB114" s="67"/>
      <c r="LC114" s="67"/>
      <c r="LD114" s="67"/>
      <c r="LE114" s="67"/>
      <c r="LF114" s="67"/>
      <c r="LG114" s="67"/>
      <c r="LH114" s="67"/>
      <c r="LI114" s="67"/>
      <c r="LJ114" s="67"/>
      <c r="LK114" s="67"/>
      <c r="LL114" s="67"/>
      <c r="LM114" s="67"/>
      <c r="LN114" s="67"/>
      <c r="LO114" s="67"/>
      <c r="LP114" s="67"/>
      <c r="LQ114" s="67"/>
      <c r="LR114" s="67"/>
      <c r="LS114" s="67"/>
      <c r="LT114" s="67"/>
      <c r="LU114" s="67"/>
      <c r="LV114" s="67"/>
      <c r="LW114" s="67"/>
      <c r="LX114" s="67"/>
      <c r="LY114" s="67"/>
      <c r="LZ114" s="67"/>
      <c r="MA114" s="67"/>
      <c r="MB114" s="67"/>
      <c r="MC114" s="67"/>
      <c r="MD114" s="67"/>
      <c r="ME114" s="67"/>
      <c r="MF114" s="67"/>
      <c r="MG114" s="67"/>
      <c r="MH114" s="67"/>
      <c r="MI114" s="67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67"/>
      <c r="MU114" s="67"/>
      <c r="MV114" s="67"/>
      <c r="MW114" s="67"/>
      <c r="MX114" s="67"/>
      <c r="MY114" s="67"/>
      <c r="MZ114" s="67"/>
      <c r="NA114" s="67"/>
      <c r="NB114" s="67"/>
      <c r="NC114" s="67"/>
      <c r="ND114" s="67"/>
      <c r="NE114" s="67"/>
      <c r="NF114" s="67"/>
      <c r="NG114" s="67"/>
      <c r="NH114" s="67"/>
      <c r="NI114" s="67"/>
      <c r="NJ114" s="67"/>
      <c r="NK114" s="67"/>
      <c r="NL114" s="67"/>
      <c r="NM114" s="67"/>
      <c r="NN114" s="67"/>
      <c r="NO114" s="67"/>
      <c r="NP114" s="67"/>
      <c r="NQ114" s="67"/>
      <c r="NR114" s="71"/>
      <c r="NS114" s="71"/>
      <c r="NT114" s="71"/>
      <c r="NU114" s="71"/>
      <c r="NV114" s="71"/>
      <c r="NW114" s="71"/>
      <c r="NX114" s="71"/>
      <c r="NY114" s="71"/>
      <c r="NZ114" s="71"/>
      <c r="OA114" s="71"/>
      <c r="OB114" s="71"/>
      <c r="OC114" s="71"/>
      <c r="OD114" s="71"/>
      <c r="OE114" s="71"/>
      <c r="OF114" s="71"/>
      <c r="OG114" s="71"/>
      <c r="OH114" s="71"/>
      <c r="OI114" s="71"/>
      <c r="OJ114" s="71"/>
      <c r="OK114" s="71"/>
      <c r="OL114" s="71"/>
      <c r="OM114" s="71"/>
      <c r="ON114" s="71"/>
      <c r="OO114" s="71"/>
      <c r="OP114" s="71"/>
      <c r="OQ114" s="71"/>
      <c r="OR114" s="4"/>
      <c r="OS114" s="4"/>
      <c r="OT114" s="4"/>
    </row>
    <row r="115" spans="1:410">
      <c r="A115" s="96" t="s">
        <v>1452</v>
      </c>
      <c r="B115" s="56" t="s">
        <v>1453</v>
      </c>
      <c r="C115" s="96" t="s">
        <v>514</v>
      </c>
      <c r="D115" s="74">
        <v>6</v>
      </c>
      <c r="E115" s="67">
        <v>2015</v>
      </c>
      <c r="F115" s="106">
        <v>43.468844416997825</v>
      </c>
      <c r="G115" s="141">
        <v>6374</v>
      </c>
      <c r="H115" s="67">
        <v>1025</v>
      </c>
      <c r="I115" s="67">
        <v>5349</v>
      </c>
      <c r="J115" s="106">
        <v>17.21</v>
      </c>
      <c r="K115" s="67">
        <v>1097</v>
      </c>
      <c r="L115" s="56">
        <v>67.540000000000006</v>
      </c>
      <c r="M115" s="78">
        <v>4305</v>
      </c>
      <c r="N115" s="67">
        <v>748</v>
      </c>
      <c r="O115" s="67">
        <v>387</v>
      </c>
      <c r="P115" s="67">
        <v>361</v>
      </c>
      <c r="Q115" s="78">
        <v>889</v>
      </c>
      <c r="R115" s="78">
        <v>429</v>
      </c>
      <c r="S115" s="78">
        <v>460</v>
      </c>
      <c r="T115" s="67">
        <v>685</v>
      </c>
      <c r="U115" s="67">
        <v>352</v>
      </c>
      <c r="V115" s="67">
        <v>333</v>
      </c>
      <c r="W115" s="78">
        <v>803</v>
      </c>
      <c r="X115" s="78">
        <v>392</v>
      </c>
      <c r="Y115" s="78">
        <v>411</v>
      </c>
      <c r="Z115" s="67">
        <v>629</v>
      </c>
      <c r="AA115" s="67">
        <v>322</v>
      </c>
      <c r="AB115" s="67">
        <v>307</v>
      </c>
      <c r="AC115" s="78">
        <v>723</v>
      </c>
      <c r="AD115" s="78">
        <v>351</v>
      </c>
      <c r="AE115" s="78">
        <v>372</v>
      </c>
      <c r="AF115" s="67">
        <v>584</v>
      </c>
      <c r="AG115" s="67">
        <v>302</v>
      </c>
      <c r="AH115" s="67">
        <v>282</v>
      </c>
      <c r="AI115" s="78">
        <v>983</v>
      </c>
      <c r="AJ115" s="78">
        <v>473</v>
      </c>
      <c r="AK115" s="78">
        <v>510</v>
      </c>
      <c r="AL115" s="67">
        <v>555</v>
      </c>
      <c r="AM115" s="67">
        <v>288</v>
      </c>
      <c r="AN115" s="67">
        <v>267</v>
      </c>
      <c r="AO115" s="67">
        <v>473</v>
      </c>
      <c r="AP115" s="67">
        <v>246</v>
      </c>
      <c r="AQ115" s="67">
        <v>227</v>
      </c>
      <c r="AR115" s="56" t="s">
        <v>428</v>
      </c>
      <c r="AS115" s="56"/>
      <c r="AT115" s="56" t="s">
        <v>428</v>
      </c>
      <c r="AU115" s="151">
        <v>213</v>
      </c>
      <c r="AV115" s="144">
        <v>0</v>
      </c>
      <c r="AW115" s="151">
        <v>57</v>
      </c>
      <c r="AX115" s="59">
        <v>0</v>
      </c>
      <c r="AY115" s="59">
        <v>0</v>
      </c>
      <c r="AZ115" s="60">
        <v>0.89126559714795006</v>
      </c>
      <c r="BA115" s="61">
        <v>1</v>
      </c>
      <c r="BB115" s="62">
        <v>0</v>
      </c>
      <c r="BC115" s="63">
        <v>0</v>
      </c>
      <c r="BD115" s="68">
        <v>0</v>
      </c>
      <c r="BE115" s="69">
        <v>0</v>
      </c>
      <c r="BF115" s="77">
        <v>1.5384615384615385</v>
      </c>
      <c r="BG115" s="61">
        <v>1</v>
      </c>
      <c r="BH115" s="60">
        <v>13.432835820895523</v>
      </c>
      <c r="BI115" s="61">
        <v>9</v>
      </c>
      <c r="BJ115" s="64">
        <v>0</v>
      </c>
      <c r="BK115" s="65">
        <v>0</v>
      </c>
      <c r="BL115" s="62">
        <v>0</v>
      </c>
      <c r="BM115" s="65">
        <v>0</v>
      </c>
      <c r="BN115" s="56">
        <v>0</v>
      </c>
      <c r="BO115" s="56">
        <v>0</v>
      </c>
      <c r="BP115" s="156">
        <v>0</v>
      </c>
      <c r="BQ115" s="56">
        <v>0</v>
      </c>
      <c r="BR115" s="56">
        <v>0</v>
      </c>
      <c r="BS115" s="56">
        <v>0</v>
      </c>
      <c r="BT115" s="56">
        <v>0</v>
      </c>
      <c r="BU115" s="56">
        <v>0</v>
      </c>
      <c r="BV115" s="62" t="s">
        <v>1454</v>
      </c>
      <c r="BW115" s="56" t="s">
        <v>1455</v>
      </c>
      <c r="BX115" s="62" t="s">
        <v>1456</v>
      </c>
      <c r="BY115" s="56" t="s">
        <v>1457</v>
      </c>
      <c r="BZ115" s="56" t="s">
        <v>878</v>
      </c>
      <c r="CA115" s="56" t="s">
        <v>1397</v>
      </c>
      <c r="CB115" s="56" t="s">
        <v>878</v>
      </c>
      <c r="CC115" s="152">
        <v>61.7</v>
      </c>
      <c r="CD115" s="152">
        <v>46.1</v>
      </c>
      <c r="CE115" s="147">
        <v>16</v>
      </c>
      <c r="CF115" s="146" t="s">
        <v>1458</v>
      </c>
      <c r="CG115" s="146" t="s">
        <v>735</v>
      </c>
      <c r="CH115" s="56">
        <v>0</v>
      </c>
      <c r="CI115" s="56">
        <v>0</v>
      </c>
      <c r="CJ115" s="60">
        <v>0</v>
      </c>
      <c r="CK115" s="61">
        <v>0</v>
      </c>
      <c r="CL115" s="56">
        <v>0</v>
      </c>
      <c r="CM115" s="56">
        <v>0</v>
      </c>
      <c r="CN115" s="149">
        <v>0</v>
      </c>
      <c r="CO115" s="156">
        <v>0</v>
      </c>
      <c r="CP115" s="56">
        <v>0</v>
      </c>
      <c r="CQ115" s="56">
        <v>0</v>
      </c>
      <c r="CR115" s="56">
        <v>0</v>
      </c>
      <c r="CS115" s="56">
        <v>0</v>
      </c>
      <c r="CT115" s="56">
        <v>0</v>
      </c>
      <c r="CU115" s="56">
        <v>0</v>
      </c>
      <c r="CV115" s="56">
        <v>0</v>
      </c>
      <c r="CW115" s="56">
        <v>0</v>
      </c>
      <c r="CX115" s="56">
        <v>0</v>
      </c>
      <c r="CY115" s="56">
        <v>0</v>
      </c>
      <c r="CZ115" s="56">
        <v>0</v>
      </c>
      <c r="DA115" s="56">
        <v>0</v>
      </c>
      <c r="DB115" s="60">
        <v>0</v>
      </c>
      <c r="DC115" s="61">
        <v>0</v>
      </c>
      <c r="DD115" s="152">
        <v>122.04</v>
      </c>
      <c r="DE115" s="152">
        <v>82.54</v>
      </c>
      <c r="DF115" s="147">
        <v>2.8694404591104736</v>
      </c>
      <c r="DG115" s="148">
        <v>7.0301291248206592</v>
      </c>
      <c r="DH115" s="56">
        <v>0</v>
      </c>
      <c r="DI115" s="56">
        <v>0</v>
      </c>
      <c r="DJ115" s="149">
        <v>124.53300124533001</v>
      </c>
      <c r="DK115" s="56">
        <v>1</v>
      </c>
      <c r="DL115" s="56">
        <v>0</v>
      </c>
      <c r="DM115" s="56">
        <v>0</v>
      </c>
      <c r="DN115" s="56">
        <v>0</v>
      </c>
      <c r="DO115" s="56">
        <v>0</v>
      </c>
      <c r="DP115" s="56">
        <v>276.62</v>
      </c>
      <c r="DQ115" s="56">
        <v>2</v>
      </c>
      <c r="DR115" s="56">
        <v>0</v>
      </c>
      <c r="DS115" s="56">
        <v>0</v>
      </c>
      <c r="DT115" s="56">
        <v>276.60000000000002</v>
      </c>
      <c r="DU115" s="56">
        <v>2</v>
      </c>
      <c r="DV115" s="156">
        <v>0</v>
      </c>
      <c r="DW115" s="156">
        <v>0</v>
      </c>
      <c r="DX115" s="156">
        <v>0</v>
      </c>
      <c r="DY115" s="56">
        <v>0</v>
      </c>
      <c r="DZ115" s="62">
        <v>6.5146579804560263</v>
      </c>
      <c r="EA115" s="63">
        <v>2</v>
      </c>
      <c r="EB115" s="62">
        <v>63.829787234042549</v>
      </c>
      <c r="EC115" s="63">
        <v>18</v>
      </c>
      <c r="ED115" s="77">
        <v>0.86355785837651122</v>
      </c>
      <c r="EE115" s="72">
        <v>1</v>
      </c>
      <c r="EF115" s="154">
        <v>82.09</v>
      </c>
      <c r="EG115" s="154">
        <v>53.11</v>
      </c>
      <c r="EH115" s="107">
        <v>3.116883116883117</v>
      </c>
      <c r="EI115" s="148">
        <v>4.9350649350649354</v>
      </c>
      <c r="EJ115" s="56" t="s">
        <v>1459</v>
      </c>
      <c r="EK115" s="56" t="s">
        <v>1460</v>
      </c>
      <c r="EL115" s="154">
        <v>77.64</v>
      </c>
      <c r="EM115" s="154">
        <v>27.85</v>
      </c>
      <c r="EN115" s="147">
        <v>1.1904761904761905</v>
      </c>
      <c r="EO115" s="148">
        <v>9.5238095238095237</v>
      </c>
      <c r="EP115" s="56">
        <v>0</v>
      </c>
      <c r="EQ115" s="56">
        <v>0</v>
      </c>
      <c r="ER115" s="156">
        <v>0</v>
      </c>
      <c r="ES115" s="156">
        <v>0</v>
      </c>
      <c r="ET115" s="156">
        <v>0</v>
      </c>
      <c r="EU115" s="156">
        <v>0</v>
      </c>
      <c r="EV115" s="56">
        <v>0</v>
      </c>
      <c r="EW115" s="56">
        <v>0</v>
      </c>
      <c r="EX115" s="56">
        <v>0</v>
      </c>
      <c r="EY115" s="62">
        <v>44.943820224719097</v>
      </c>
      <c r="EZ115" s="61">
        <v>12</v>
      </c>
      <c r="FA115" s="62">
        <v>70.484581497797365</v>
      </c>
      <c r="FB115" s="61">
        <v>16</v>
      </c>
      <c r="FC115" s="149">
        <v>0</v>
      </c>
      <c r="FD115" s="156">
        <v>0</v>
      </c>
      <c r="FE115" s="149">
        <v>85.543199315654405</v>
      </c>
      <c r="FF115" s="156">
        <v>1</v>
      </c>
      <c r="FG115" s="56">
        <v>0</v>
      </c>
      <c r="FH115" s="56">
        <v>0</v>
      </c>
      <c r="FI115" s="149">
        <v>0</v>
      </c>
      <c r="FJ115" s="156">
        <v>0</v>
      </c>
      <c r="FK115" s="149">
        <v>85.543199315654405</v>
      </c>
      <c r="FL115" s="156">
        <v>1</v>
      </c>
      <c r="FM115" s="56">
        <v>0</v>
      </c>
      <c r="FN115" s="56">
        <v>0</v>
      </c>
      <c r="FO115" s="150">
        <v>0</v>
      </c>
      <c r="FP115" s="56">
        <v>0</v>
      </c>
      <c r="FQ115" s="56">
        <v>0</v>
      </c>
      <c r="FR115" s="56">
        <v>0</v>
      </c>
      <c r="FS115" s="60">
        <v>1.6260162601626016</v>
      </c>
      <c r="FT115" s="61">
        <v>2</v>
      </c>
      <c r="FU115" s="60">
        <v>1.7921146953405018</v>
      </c>
      <c r="FV115" s="61">
        <v>2</v>
      </c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  <c r="NR115" s="71"/>
      <c r="NS115" s="71"/>
      <c r="NT115" s="71"/>
      <c r="NU115" s="71"/>
      <c r="NV115" s="71"/>
      <c r="NW115" s="71"/>
      <c r="NX115" s="71"/>
      <c r="NY115" s="71"/>
      <c r="NZ115" s="71"/>
      <c r="OA115" s="71"/>
      <c r="OB115" s="71"/>
      <c r="OC115" s="71"/>
      <c r="OD115" s="71"/>
      <c r="OE115" s="71"/>
      <c r="OF115" s="71"/>
      <c r="OG115" s="71"/>
      <c r="OH115" s="71"/>
      <c r="OI115" s="71"/>
      <c r="OJ115" s="71"/>
      <c r="OK115" s="71"/>
      <c r="OL115" s="71"/>
      <c r="OM115" s="71"/>
      <c r="ON115" s="71"/>
      <c r="OO115" s="71"/>
      <c r="OP115" s="71"/>
      <c r="OQ115" s="71"/>
      <c r="OR115" s="4"/>
      <c r="OS115" s="4"/>
      <c r="OT115" s="4"/>
    </row>
    <row r="116" spans="1:410">
      <c r="A116" s="96" t="s">
        <v>1461</v>
      </c>
      <c r="B116" s="56" t="s">
        <v>1462</v>
      </c>
      <c r="C116" s="96" t="s">
        <v>547</v>
      </c>
      <c r="D116" s="74">
        <v>4</v>
      </c>
      <c r="E116" s="67">
        <v>2015</v>
      </c>
      <c r="F116" s="106">
        <v>74.344954257986615</v>
      </c>
      <c r="G116" s="141">
        <v>159268</v>
      </c>
      <c r="H116" s="67">
        <v>63503</v>
      </c>
      <c r="I116" s="67">
        <v>95765</v>
      </c>
      <c r="J116" s="106">
        <v>34.984646072281564</v>
      </c>
      <c r="K116" s="67">
        <v>26659</v>
      </c>
      <c r="L116" s="56">
        <v>61.83</v>
      </c>
      <c r="M116" s="78">
        <v>98480</v>
      </c>
      <c r="N116" s="67">
        <v>19762</v>
      </c>
      <c r="O116" s="67">
        <v>10156</v>
      </c>
      <c r="P116" s="67">
        <v>9606</v>
      </c>
      <c r="Q116" s="78">
        <v>23456</v>
      </c>
      <c r="R116" s="78">
        <v>11389</v>
      </c>
      <c r="S116" s="78">
        <v>12067</v>
      </c>
      <c r="T116" s="67">
        <v>18112</v>
      </c>
      <c r="U116" s="67">
        <v>9360</v>
      </c>
      <c r="V116" s="67">
        <v>8752</v>
      </c>
      <c r="W116" s="78">
        <v>21551</v>
      </c>
      <c r="X116" s="78">
        <v>10439</v>
      </c>
      <c r="Y116" s="78">
        <v>11112</v>
      </c>
      <c r="Z116" s="67">
        <v>17826</v>
      </c>
      <c r="AA116" s="67">
        <v>9053</v>
      </c>
      <c r="AB116" s="67">
        <v>8773</v>
      </c>
      <c r="AC116" s="78">
        <v>21351</v>
      </c>
      <c r="AD116" s="78">
        <v>10807</v>
      </c>
      <c r="AE116" s="78">
        <v>10544</v>
      </c>
      <c r="AF116" s="67">
        <v>17604</v>
      </c>
      <c r="AG116" s="67">
        <v>8585</v>
      </c>
      <c r="AH116" s="67">
        <v>9019</v>
      </c>
      <c r="AI116" s="78">
        <v>29497</v>
      </c>
      <c r="AJ116" s="78">
        <v>14393</v>
      </c>
      <c r="AK116" s="78">
        <v>15104</v>
      </c>
      <c r="AL116" s="67">
        <v>16331</v>
      </c>
      <c r="AM116" s="67">
        <v>8594</v>
      </c>
      <c r="AN116" s="67">
        <v>7737</v>
      </c>
      <c r="AO116" s="67">
        <v>14752</v>
      </c>
      <c r="AP116" s="67">
        <v>7149</v>
      </c>
      <c r="AQ116" s="67">
        <v>7603</v>
      </c>
      <c r="AR116" s="56" t="s">
        <v>428</v>
      </c>
      <c r="AS116" s="56"/>
      <c r="AT116" s="56" t="s">
        <v>428</v>
      </c>
      <c r="AU116" s="144">
        <v>4801</v>
      </c>
      <c r="AV116" s="151">
        <v>0</v>
      </c>
      <c r="AW116" s="144">
        <v>1686</v>
      </c>
      <c r="AX116" s="59">
        <v>11.2</v>
      </c>
      <c r="AY116" s="59">
        <v>29</v>
      </c>
      <c r="AZ116" s="60">
        <v>1.9430051813471503</v>
      </c>
      <c r="BA116" s="61">
        <v>9</v>
      </c>
      <c r="BB116" s="62">
        <v>76.92307692307692</v>
      </c>
      <c r="BC116" s="63">
        <v>2</v>
      </c>
      <c r="BD116" s="68">
        <v>5.0602165772695074</v>
      </c>
      <c r="BE116" s="69">
        <v>1</v>
      </c>
      <c r="BF116" s="77">
        <v>4.7210300429184553</v>
      </c>
      <c r="BG116" s="61">
        <v>22</v>
      </c>
      <c r="BH116" s="60">
        <v>7.4615384615384608</v>
      </c>
      <c r="BI116" s="61">
        <v>194</v>
      </c>
      <c r="BJ116" s="64">
        <v>10.120433154539015</v>
      </c>
      <c r="BK116" s="65">
        <v>2</v>
      </c>
      <c r="BL116" s="62">
        <v>10.120433154539015</v>
      </c>
      <c r="BM116" s="65">
        <v>2</v>
      </c>
      <c r="BN116" s="149">
        <v>5.1808102787275931</v>
      </c>
      <c r="BO116" s="156">
        <v>1</v>
      </c>
      <c r="BP116" s="149">
        <v>20.723241114910373</v>
      </c>
      <c r="BQ116" s="156">
        <v>4</v>
      </c>
      <c r="BR116" s="56">
        <v>5.18</v>
      </c>
      <c r="BS116" s="56">
        <v>1</v>
      </c>
      <c r="BT116" s="149">
        <v>10.361620557455186</v>
      </c>
      <c r="BU116" s="156">
        <v>2</v>
      </c>
      <c r="BV116" s="62" t="s">
        <v>1463</v>
      </c>
      <c r="BW116" s="56" t="s">
        <v>605</v>
      </c>
      <c r="BX116" s="62" t="s">
        <v>644</v>
      </c>
      <c r="BY116" s="56" t="s">
        <v>702</v>
      </c>
      <c r="BZ116" s="56" t="s">
        <v>434</v>
      </c>
      <c r="CA116" s="56" t="s">
        <v>1464</v>
      </c>
      <c r="CB116" s="56" t="s">
        <v>458</v>
      </c>
      <c r="CC116" s="145">
        <v>78.37</v>
      </c>
      <c r="CD116" s="145">
        <v>49.46</v>
      </c>
      <c r="CE116" s="75" t="s">
        <v>555</v>
      </c>
      <c r="CF116" s="153" t="s">
        <v>1465</v>
      </c>
      <c r="CG116" s="153" t="s">
        <v>1466</v>
      </c>
      <c r="CH116" s="149">
        <v>10.361620557455186</v>
      </c>
      <c r="CI116" s="56">
        <v>2</v>
      </c>
      <c r="CJ116" s="60">
        <v>0.71775618374558303</v>
      </c>
      <c r="CK116" s="61">
        <v>13</v>
      </c>
      <c r="CL116" s="150">
        <v>10.361620557455186</v>
      </c>
      <c r="CM116" s="56">
        <v>2</v>
      </c>
      <c r="CN116" s="149">
        <v>31.084861672365555</v>
      </c>
      <c r="CO116" s="156">
        <v>6</v>
      </c>
      <c r="CP116" s="149">
        <v>10.361620557455186</v>
      </c>
      <c r="CQ116" s="156">
        <v>2</v>
      </c>
      <c r="CR116" s="149">
        <v>23.200779546192752</v>
      </c>
      <c r="CS116" s="156">
        <v>5</v>
      </c>
      <c r="CT116" s="149">
        <v>9.2803118184771005</v>
      </c>
      <c r="CU116" s="156">
        <v>2</v>
      </c>
      <c r="CV116" s="56">
        <v>0</v>
      </c>
      <c r="CW116" s="56">
        <v>0</v>
      </c>
      <c r="CX116" s="56">
        <v>0</v>
      </c>
      <c r="CY116" s="56">
        <v>0</v>
      </c>
      <c r="CZ116" s="149">
        <v>13.920467727715652</v>
      </c>
      <c r="DA116" s="156">
        <v>3</v>
      </c>
      <c r="DB116" s="60">
        <v>0.23094688221709006</v>
      </c>
      <c r="DC116" s="61">
        <v>1</v>
      </c>
      <c r="DD116" s="145">
        <v>122.73</v>
      </c>
      <c r="DE116" s="145">
        <v>94.68</v>
      </c>
      <c r="DF116" s="75" t="s">
        <v>555</v>
      </c>
      <c r="DG116" s="75" t="s">
        <v>555</v>
      </c>
      <c r="DH116" s="149">
        <v>18.560623636954201</v>
      </c>
      <c r="DI116" s="56">
        <v>4</v>
      </c>
      <c r="DJ116" s="149">
        <v>102.08343000324811</v>
      </c>
      <c r="DK116" s="56">
        <v>22</v>
      </c>
      <c r="DL116" s="149">
        <v>9.2803118184771005</v>
      </c>
      <c r="DM116" s="156">
        <v>2</v>
      </c>
      <c r="DN116" s="150">
        <v>37.47</v>
      </c>
      <c r="DO116" s="155">
        <v>8</v>
      </c>
      <c r="DP116" s="149">
        <v>37.468971008383683</v>
      </c>
      <c r="DQ116" s="156">
        <v>8</v>
      </c>
      <c r="DR116" s="56">
        <v>0</v>
      </c>
      <c r="DS116" s="56">
        <v>0</v>
      </c>
      <c r="DT116" s="56">
        <v>28.1</v>
      </c>
      <c r="DU116" s="56">
        <v>6</v>
      </c>
      <c r="DV116" s="156">
        <v>0</v>
      </c>
      <c r="DW116" s="156">
        <v>0</v>
      </c>
      <c r="DX116" s="149">
        <v>9.3672427520959207</v>
      </c>
      <c r="DY116" s="156">
        <v>2</v>
      </c>
      <c r="DZ116" s="62">
        <v>6.1552490596147269</v>
      </c>
      <c r="EA116" s="63">
        <v>54</v>
      </c>
      <c r="EB116" s="62">
        <v>92.249695088147249</v>
      </c>
      <c r="EC116" s="63">
        <v>832</v>
      </c>
      <c r="ED116" s="77">
        <v>1.2022120702091847</v>
      </c>
      <c r="EE116" s="72">
        <v>5</v>
      </c>
      <c r="EF116" s="143">
        <v>97.28</v>
      </c>
      <c r="EG116" s="143">
        <v>64.819999999999993</v>
      </c>
      <c r="EH116" s="56" t="s">
        <v>555</v>
      </c>
      <c r="EI116" s="75" t="s">
        <v>555</v>
      </c>
      <c r="EJ116" s="56" t="s">
        <v>533</v>
      </c>
      <c r="EK116" s="56" t="s">
        <v>1467</v>
      </c>
      <c r="EL116" s="143">
        <v>55.59</v>
      </c>
      <c r="EM116" s="143">
        <v>27.71</v>
      </c>
      <c r="EN116" s="75" t="s">
        <v>555</v>
      </c>
      <c r="EO116" s="75" t="s">
        <v>555</v>
      </c>
      <c r="EP116" s="150">
        <v>37.468971008383683</v>
      </c>
      <c r="EQ116" s="56">
        <v>8</v>
      </c>
      <c r="ER116" s="149">
        <v>131.14139852934289</v>
      </c>
      <c r="ES116" s="156">
        <v>28</v>
      </c>
      <c r="ET116" s="103">
        <v>163.92674816167863</v>
      </c>
      <c r="EU116" s="132">
        <v>35</v>
      </c>
      <c r="EV116" s="150">
        <v>28.10172825628776</v>
      </c>
      <c r="EW116" s="155">
        <v>6</v>
      </c>
      <c r="EX116" s="56">
        <v>3</v>
      </c>
      <c r="EY116" s="62">
        <v>104.1747447331007</v>
      </c>
      <c r="EZ116" s="61">
        <v>806</v>
      </c>
      <c r="FA116" s="62">
        <v>68.788636064711298</v>
      </c>
      <c r="FB116" s="61">
        <v>523</v>
      </c>
      <c r="FC116" s="149">
        <v>31.107717541924721</v>
      </c>
      <c r="FD116" s="156">
        <v>11</v>
      </c>
      <c r="FE116" s="149">
        <v>76.349999999999994</v>
      </c>
      <c r="FF116" s="156">
        <v>27</v>
      </c>
      <c r="FG116" s="150">
        <v>5.6559486439863127</v>
      </c>
      <c r="FH116" s="157">
        <v>2</v>
      </c>
      <c r="FI116" s="149">
        <v>8.4839229659794686</v>
      </c>
      <c r="FJ116" s="156">
        <v>3</v>
      </c>
      <c r="FK116" s="149">
        <v>121.60289584570573</v>
      </c>
      <c r="FL116" s="156">
        <v>43</v>
      </c>
      <c r="FM116" s="149">
        <v>197.95820253952095</v>
      </c>
      <c r="FN116" s="156">
        <v>70</v>
      </c>
      <c r="FO116" s="150">
        <v>285.62540652130878</v>
      </c>
      <c r="FP116" s="155">
        <v>101</v>
      </c>
      <c r="FQ116" s="150">
        <v>16.967845931958937</v>
      </c>
      <c r="FR116" s="56">
        <v>6</v>
      </c>
      <c r="FS116" s="60">
        <v>1.8186541958950377</v>
      </c>
      <c r="FT116" s="61">
        <v>7</v>
      </c>
      <c r="FU116" s="60">
        <v>1.5042117930204573</v>
      </c>
      <c r="FV116" s="61">
        <v>5</v>
      </c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  <c r="IX116" s="67"/>
      <c r="IY116" s="67"/>
      <c r="IZ116" s="67"/>
      <c r="JA116" s="67"/>
      <c r="JB116" s="67"/>
      <c r="JC116" s="67"/>
      <c r="JD116" s="67"/>
      <c r="JE116" s="67"/>
      <c r="JF116" s="67"/>
      <c r="JG116" s="67"/>
      <c r="JH116" s="67"/>
      <c r="JI116" s="67"/>
      <c r="JJ116" s="67"/>
      <c r="JK116" s="67"/>
      <c r="JL116" s="67"/>
      <c r="JM116" s="67"/>
      <c r="JN116" s="67"/>
      <c r="JO116" s="67"/>
      <c r="JP116" s="67"/>
      <c r="JQ116" s="67"/>
      <c r="JR116" s="67"/>
      <c r="JS116" s="67"/>
      <c r="JT116" s="67"/>
      <c r="JU116" s="67"/>
      <c r="JV116" s="67"/>
      <c r="JW116" s="67"/>
      <c r="JX116" s="67"/>
      <c r="JY116" s="67"/>
      <c r="JZ116" s="67"/>
      <c r="KA116" s="67"/>
      <c r="KB116" s="67"/>
      <c r="KC116" s="67"/>
      <c r="KD116" s="67"/>
      <c r="KE116" s="67"/>
      <c r="KF116" s="67"/>
      <c r="KG116" s="67"/>
      <c r="KH116" s="67"/>
      <c r="KI116" s="67"/>
      <c r="KJ116" s="67"/>
      <c r="KK116" s="67"/>
      <c r="KL116" s="67"/>
      <c r="KM116" s="67"/>
      <c r="KN116" s="67"/>
      <c r="KO116" s="67"/>
      <c r="KP116" s="67"/>
      <c r="KQ116" s="67"/>
      <c r="KR116" s="67"/>
      <c r="KS116" s="67"/>
      <c r="KT116" s="67"/>
      <c r="KU116" s="67"/>
      <c r="KV116" s="67"/>
      <c r="KW116" s="67"/>
      <c r="KX116" s="67"/>
      <c r="KY116" s="67"/>
      <c r="KZ116" s="67"/>
      <c r="LA116" s="67"/>
      <c r="LB116" s="67"/>
      <c r="LC116" s="67"/>
      <c r="LD116" s="67"/>
      <c r="LE116" s="67"/>
      <c r="LF116" s="67"/>
      <c r="LG116" s="67"/>
      <c r="LH116" s="67"/>
      <c r="LI116" s="67"/>
      <c r="LJ116" s="67"/>
      <c r="LK116" s="67"/>
      <c r="LL116" s="67"/>
      <c r="LM116" s="67"/>
      <c r="LN116" s="67"/>
      <c r="LO116" s="67"/>
      <c r="LP116" s="67"/>
      <c r="LQ116" s="67"/>
      <c r="LR116" s="67"/>
      <c r="LS116" s="67"/>
      <c r="LT116" s="67"/>
      <c r="LU116" s="67"/>
      <c r="LV116" s="67"/>
      <c r="LW116" s="67"/>
      <c r="LX116" s="67"/>
      <c r="LY116" s="67"/>
      <c r="LZ116" s="67"/>
      <c r="MA116" s="67"/>
      <c r="MB116" s="67"/>
      <c r="MC116" s="67"/>
      <c r="MD116" s="67"/>
      <c r="ME116" s="67"/>
      <c r="MF116" s="67"/>
      <c r="MG116" s="67"/>
      <c r="MH116" s="67"/>
      <c r="MI116" s="67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67"/>
      <c r="MU116" s="67"/>
      <c r="MV116" s="67"/>
      <c r="MW116" s="67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67"/>
      <c r="NI116" s="67"/>
      <c r="NJ116" s="67"/>
      <c r="NK116" s="67"/>
      <c r="NL116" s="67"/>
      <c r="NM116" s="67"/>
      <c r="NN116" s="67"/>
      <c r="NO116" s="67"/>
      <c r="NP116" s="67"/>
      <c r="NQ116" s="67"/>
      <c r="NR116" s="71"/>
      <c r="NS116" s="71"/>
      <c r="NT116" s="71"/>
      <c r="NU116" s="71"/>
      <c r="NV116" s="71"/>
      <c r="NW116" s="71"/>
      <c r="NX116" s="71"/>
      <c r="NY116" s="71"/>
      <c r="NZ116" s="71"/>
      <c r="OA116" s="71"/>
      <c r="OB116" s="71"/>
      <c r="OC116" s="71"/>
      <c r="OD116" s="71"/>
      <c r="OE116" s="71"/>
      <c r="OF116" s="71"/>
      <c r="OG116" s="71"/>
      <c r="OH116" s="71"/>
      <c r="OI116" s="71"/>
      <c r="OJ116" s="71"/>
      <c r="OK116" s="71"/>
      <c r="OL116" s="71"/>
      <c r="OM116" s="71"/>
      <c r="ON116" s="71"/>
      <c r="OO116" s="71"/>
      <c r="OP116" s="71"/>
      <c r="OQ116" s="71"/>
      <c r="OR116" s="4"/>
      <c r="OS116" s="4"/>
      <c r="OT116" s="4"/>
    </row>
    <row r="117" spans="1:410">
      <c r="A117" s="96" t="s">
        <v>1468</v>
      </c>
      <c r="B117" s="56" t="s">
        <v>1469</v>
      </c>
      <c r="C117" s="96" t="s">
        <v>441</v>
      </c>
      <c r="D117" s="74">
        <v>6</v>
      </c>
      <c r="E117" s="67">
        <v>2015</v>
      </c>
      <c r="F117" s="106">
        <v>70.325915527917829</v>
      </c>
      <c r="G117" s="141">
        <v>8238</v>
      </c>
      <c r="H117" s="67">
        <v>2592</v>
      </c>
      <c r="I117" s="67">
        <v>5646</v>
      </c>
      <c r="J117" s="106">
        <v>5.26</v>
      </c>
      <c r="K117" s="67">
        <v>433</v>
      </c>
      <c r="L117" s="56">
        <v>71.45</v>
      </c>
      <c r="M117" s="78">
        <v>5886</v>
      </c>
      <c r="N117" s="67">
        <v>852</v>
      </c>
      <c r="O117" s="67">
        <v>446</v>
      </c>
      <c r="P117" s="67">
        <v>406</v>
      </c>
      <c r="Q117" s="78">
        <v>1018</v>
      </c>
      <c r="R117" s="78">
        <v>485</v>
      </c>
      <c r="S117" s="78">
        <v>533</v>
      </c>
      <c r="T117" s="67">
        <v>810</v>
      </c>
      <c r="U117" s="67">
        <v>429</v>
      </c>
      <c r="V117" s="67">
        <v>381</v>
      </c>
      <c r="W117" s="78">
        <v>958</v>
      </c>
      <c r="X117" s="78">
        <v>448</v>
      </c>
      <c r="Y117" s="78">
        <v>510</v>
      </c>
      <c r="Z117" s="67">
        <v>783</v>
      </c>
      <c r="AA117" s="67">
        <v>421</v>
      </c>
      <c r="AB117" s="67">
        <v>362</v>
      </c>
      <c r="AC117" s="78">
        <v>946</v>
      </c>
      <c r="AD117" s="78">
        <v>435</v>
      </c>
      <c r="AE117" s="78">
        <v>511</v>
      </c>
      <c r="AF117" s="67">
        <v>787</v>
      </c>
      <c r="AG117" s="67">
        <v>427</v>
      </c>
      <c r="AH117" s="67">
        <v>360</v>
      </c>
      <c r="AI117" s="78">
        <v>1340</v>
      </c>
      <c r="AJ117" s="78">
        <v>601</v>
      </c>
      <c r="AK117" s="78">
        <v>738</v>
      </c>
      <c r="AL117" s="67">
        <v>731</v>
      </c>
      <c r="AM117" s="67">
        <v>406</v>
      </c>
      <c r="AN117" s="67">
        <v>325</v>
      </c>
      <c r="AO117" s="67">
        <v>715</v>
      </c>
      <c r="AP117" s="67">
        <v>390</v>
      </c>
      <c r="AQ117" s="67">
        <v>325</v>
      </c>
      <c r="AR117" s="56" t="s">
        <v>428</v>
      </c>
      <c r="AS117" s="56"/>
      <c r="AT117" s="56" t="s">
        <v>428</v>
      </c>
      <c r="AU117" s="151">
        <v>102</v>
      </c>
      <c r="AV117" s="144">
        <v>0</v>
      </c>
      <c r="AW117" s="151">
        <v>70</v>
      </c>
      <c r="AX117" s="59">
        <v>26.3</v>
      </c>
      <c r="AY117" s="59">
        <v>2</v>
      </c>
      <c r="AZ117" s="60">
        <v>0</v>
      </c>
      <c r="BA117" s="61">
        <v>0</v>
      </c>
      <c r="BB117" s="62">
        <v>0</v>
      </c>
      <c r="BC117" s="63">
        <v>0</v>
      </c>
      <c r="BD117" s="68">
        <v>0</v>
      </c>
      <c r="BE117" s="69">
        <v>0</v>
      </c>
      <c r="BF117" s="77">
        <v>6.25</v>
      </c>
      <c r="BG117" s="61">
        <v>3</v>
      </c>
      <c r="BH117" s="60">
        <v>7.8947368421052628</v>
      </c>
      <c r="BI117" s="61">
        <v>6</v>
      </c>
      <c r="BJ117" s="64">
        <v>0</v>
      </c>
      <c r="BK117" s="65">
        <v>0</v>
      </c>
      <c r="BL117" s="62">
        <v>0</v>
      </c>
      <c r="BM117" s="65">
        <v>0</v>
      </c>
      <c r="BN117" s="56">
        <v>0</v>
      </c>
      <c r="BO117" s="56">
        <v>0</v>
      </c>
      <c r="BP117" s="156">
        <v>0</v>
      </c>
      <c r="BQ117" s="56">
        <v>0</v>
      </c>
      <c r="BR117" s="56">
        <v>0</v>
      </c>
      <c r="BS117" s="56">
        <v>0</v>
      </c>
      <c r="BT117" s="56">
        <v>0</v>
      </c>
      <c r="BU117" s="56">
        <v>0</v>
      </c>
      <c r="BV117" s="62" t="s">
        <v>1470</v>
      </c>
      <c r="BW117" s="56" t="s">
        <v>1471</v>
      </c>
      <c r="BX117" s="62" t="s">
        <v>866</v>
      </c>
      <c r="BY117" s="56" t="s">
        <v>1471</v>
      </c>
      <c r="BZ117" s="56" t="s">
        <v>643</v>
      </c>
      <c r="CA117" s="56" t="s">
        <v>1174</v>
      </c>
      <c r="CB117" s="56" t="s">
        <v>643</v>
      </c>
      <c r="CC117" s="152">
        <v>62.64</v>
      </c>
      <c r="CD117" s="152">
        <v>40.96</v>
      </c>
      <c r="CE117" s="147">
        <v>41.666666666666671</v>
      </c>
      <c r="CF117" s="146" t="s">
        <v>1472</v>
      </c>
      <c r="CG117" s="146" t="s">
        <v>1473</v>
      </c>
      <c r="CH117" s="56">
        <v>0</v>
      </c>
      <c r="CI117" s="56">
        <v>0</v>
      </c>
      <c r="CJ117" s="60">
        <v>0</v>
      </c>
      <c r="CK117" s="61">
        <v>0</v>
      </c>
      <c r="CL117" s="56">
        <v>0</v>
      </c>
      <c r="CM117" s="56">
        <v>0</v>
      </c>
      <c r="CN117" s="149">
        <v>0</v>
      </c>
      <c r="CO117" s="156">
        <v>0</v>
      </c>
      <c r="CP117" s="56">
        <v>0</v>
      </c>
      <c r="CQ117" s="56">
        <v>0</v>
      </c>
      <c r="CR117" s="56">
        <v>0</v>
      </c>
      <c r="CS117" s="56">
        <v>0</v>
      </c>
      <c r="CT117" s="56">
        <v>0</v>
      </c>
      <c r="CU117" s="56">
        <v>0</v>
      </c>
      <c r="CV117" s="56">
        <v>0</v>
      </c>
      <c r="CW117" s="56">
        <v>0</v>
      </c>
      <c r="CX117" s="56">
        <v>0</v>
      </c>
      <c r="CY117" s="56">
        <v>0</v>
      </c>
      <c r="CZ117" s="56">
        <v>0</v>
      </c>
      <c r="DA117" s="56">
        <v>0</v>
      </c>
      <c r="DB117" s="60">
        <v>0</v>
      </c>
      <c r="DC117" s="61">
        <v>0</v>
      </c>
      <c r="DD117" s="152">
        <v>125.43</v>
      </c>
      <c r="DE117" s="152">
        <v>78.680000000000007</v>
      </c>
      <c r="DF117" s="147">
        <v>2.625</v>
      </c>
      <c r="DG117" s="148">
        <v>6.5</v>
      </c>
      <c r="DH117" s="56">
        <v>0</v>
      </c>
      <c r="DI117" s="56">
        <v>0</v>
      </c>
      <c r="DJ117" s="149">
        <v>208.76826722338203</v>
      </c>
      <c r="DK117" s="56">
        <v>2</v>
      </c>
      <c r="DL117" s="56">
        <v>0</v>
      </c>
      <c r="DM117" s="56">
        <v>0</v>
      </c>
      <c r="DN117" s="56">
        <v>0</v>
      </c>
      <c r="DO117" s="56">
        <v>0</v>
      </c>
      <c r="DP117" s="149">
        <v>0</v>
      </c>
      <c r="DQ117" s="156">
        <v>0</v>
      </c>
      <c r="DR117" s="56">
        <v>0</v>
      </c>
      <c r="DS117" s="56">
        <v>0</v>
      </c>
      <c r="DT117" s="56">
        <v>0</v>
      </c>
      <c r="DU117" s="56">
        <v>0</v>
      </c>
      <c r="DV117" s="156">
        <v>0</v>
      </c>
      <c r="DW117" s="156">
        <v>0</v>
      </c>
      <c r="DX117" s="156">
        <v>0</v>
      </c>
      <c r="DY117" s="56">
        <v>0</v>
      </c>
      <c r="DZ117" s="62">
        <v>5.5248618784530388</v>
      </c>
      <c r="EA117" s="63">
        <v>2</v>
      </c>
      <c r="EB117" s="62">
        <v>77.777777777777786</v>
      </c>
      <c r="EC117" s="63">
        <v>28</v>
      </c>
      <c r="ED117" s="77">
        <v>0</v>
      </c>
      <c r="EE117" s="72">
        <v>0</v>
      </c>
      <c r="EF117" s="154">
        <v>86.23</v>
      </c>
      <c r="EG117" s="154">
        <v>48.32</v>
      </c>
      <c r="EH117" s="107">
        <v>4.4776119402985071</v>
      </c>
      <c r="EI117" s="148">
        <v>0.99502487562189057</v>
      </c>
      <c r="EJ117" s="56" t="s">
        <v>1474</v>
      </c>
      <c r="EK117" s="56" t="s">
        <v>717</v>
      </c>
      <c r="EL117" s="154">
        <v>57.54</v>
      </c>
      <c r="EM117" s="154">
        <v>24.83</v>
      </c>
      <c r="EN117" s="147">
        <v>0.6578947368421052</v>
      </c>
      <c r="EO117" s="148">
        <v>2.6315789473684208</v>
      </c>
      <c r="EP117" s="56">
        <v>0</v>
      </c>
      <c r="EQ117" s="56">
        <v>0</v>
      </c>
      <c r="ER117" s="149">
        <v>105.70824524312897</v>
      </c>
      <c r="ES117" s="156">
        <v>1</v>
      </c>
      <c r="ET117" s="56">
        <v>0</v>
      </c>
      <c r="EU117" s="56">
        <v>0</v>
      </c>
      <c r="EV117" s="56">
        <v>0</v>
      </c>
      <c r="EW117" s="56">
        <v>0</v>
      </c>
      <c r="EX117" s="56">
        <v>0</v>
      </c>
      <c r="EY117" s="62">
        <v>55.384615384615387</v>
      </c>
      <c r="EZ117" s="61">
        <v>18</v>
      </c>
      <c r="FA117" s="62">
        <v>40</v>
      </c>
      <c r="FB117" s="61">
        <v>13</v>
      </c>
      <c r="FC117" s="149">
        <v>0</v>
      </c>
      <c r="FD117" s="156">
        <v>0</v>
      </c>
      <c r="FE117" s="149">
        <v>61.387354205033759</v>
      </c>
      <c r="FF117" s="156">
        <v>1</v>
      </c>
      <c r="FG117" s="56">
        <v>0</v>
      </c>
      <c r="FH117" s="56">
        <v>0</v>
      </c>
      <c r="FI117" s="149">
        <v>0</v>
      </c>
      <c r="FJ117" s="156">
        <v>0</v>
      </c>
      <c r="FK117" s="149">
        <v>61.387354205033759</v>
      </c>
      <c r="FL117" s="156">
        <v>1</v>
      </c>
      <c r="FM117" s="56">
        <v>0</v>
      </c>
      <c r="FN117" s="56">
        <v>0</v>
      </c>
      <c r="FO117" s="150">
        <v>0</v>
      </c>
      <c r="FP117" s="56">
        <v>0</v>
      </c>
      <c r="FQ117" s="56">
        <v>0</v>
      </c>
      <c r="FR117" s="56">
        <v>0</v>
      </c>
      <c r="FS117" s="60">
        <v>3.2948929159802307</v>
      </c>
      <c r="FT117" s="61">
        <v>2</v>
      </c>
      <c r="FU117" s="60">
        <v>0</v>
      </c>
      <c r="FV117" s="61">
        <v>0</v>
      </c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  <c r="JD117" s="67"/>
      <c r="JE117" s="67"/>
      <c r="JF117" s="67"/>
      <c r="JG117" s="67"/>
      <c r="JH117" s="67"/>
      <c r="JI117" s="67"/>
      <c r="JJ117" s="67"/>
      <c r="JK117" s="67"/>
      <c r="JL117" s="67"/>
      <c r="JM117" s="67"/>
      <c r="JN117" s="67"/>
      <c r="JO117" s="67"/>
      <c r="JP117" s="67"/>
      <c r="JQ117" s="67"/>
      <c r="JR117" s="67"/>
      <c r="JS117" s="67"/>
      <c r="JT117" s="67"/>
      <c r="JU117" s="67"/>
      <c r="JV117" s="67"/>
      <c r="JW117" s="67"/>
      <c r="JX117" s="67"/>
      <c r="JY117" s="67"/>
      <c r="JZ117" s="67"/>
      <c r="KA117" s="67"/>
      <c r="KB117" s="67"/>
      <c r="KC117" s="67"/>
      <c r="KD117" s="67"/>
      <c r="KE117" s="67"/>
      <c r="KF117" s="67"/>
      <c r="KG117" s="67"/>
      <c r="KH117" s="67"/>
      <c r="KI117" s="67"/>
      <c r="KJ117" s="67"/>
      <c r="KK117" s="67"/>
      <c r="KL117" s="67"/>
      <c r="KM117" s="67"/>
      <c r="KN117" s="67"/>
      <c r="KO117" s="67"/>
      <c r="KP117" s="67"/>
      <c r="KQ117" s="67"/>
      <c r="KR117" s="67"/>
      <c r="KS117" s="67"/>
      <c r="KT117" s="67"/>
      <c r="KU117" s="67"/>
      <c r="KV117" s="67"/>
      <c r="KW117" s="67"/>
      <c r="KX117" s="67"/>
      <c r="KY117" s="67"/>
      <c r="KZ117" s="67"/>
      <c r="LA117" s="67"/>
      <c r="LB117" s="67"/>
      <c r="LC117" s="67"/>
      <c r="LD117" s="67"/>
      <c r="LE117" s="67"/>
      <c r="LF117" s="67"/>
      <c r="LG117" s="67"/>
      <c r="LH117" s="67"/>
      <c r="LI117" s="67"/>
      <c r="LJ117" s="67"/>
      <c r="LK117" s="67"/>
      <c r="LL117" s="67"/>
      <c r="LM117" s="67"/>
      <c r="LN117" s="67"/>
      <c r="LO117" s="67"/>
      <c r="LP117" s="67"/>
      <c r="LQ117" s="67"/>
      <c r="LR117" s="67"/>
      <c r="LS117" s="67"/>
      <c r="LT117" s="67"/>
      <c r="LU117" s="67"/>
      <c r="LV117" s="67"/>
      <c r="LW117" s="67"/>
      <c r="LX117" s="67"/>
      <c r="LY117" s="67"/>
      <c r="LZ117" s="67"/>
      <c r="MA117" s="67"/>
      <c r="MB117" s="67"/>
      <c r="MC117" s="67"/>
      <c r="MD117" s="67"/>
      <c r="ME117" s="67"/>
      <c r="MF117" s="67"/>
      <c r="MG117" s="67"/>
      <c r="MH117" s="67"/>
      <c r="MI117" s="67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67"/>
      <c r="MU117" s="67"/>
      <c r="MV117" s="67"/>
      <c r="MW117" s="67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67"/>
      <c r="NI117" s="67"/>
      <c r="NJ117" s="67"/>
      <c r="NK117" s="67"/>
      <c r="NL117" s="67"/>
      <c r="NM117" s="67"/>
      <c r="NN117" s="67"/>
      <c r="NO117" s="67"/>
      <c r="NP117" s="67"/>
      <c r="NQ117" s="67"/>
      <c r="NR117" s="71"/>
      <c r="NS117" s="71"/>
      <c r="NT117" s="71"/>
      <c r="NU117" s="71"/>
      <c r="NV117" s="71"/>
      <c r="NW117" s="71"/>
      <c r="NX117" s="71"/>
      <c r="NY117" s="71"/>
      <c r="NZ117" s="71"/>
      <c r="OA117" s="71"/>
      <c r="OB117" s="71"/>
      <c r="OC117" s="71"/>
      <c r="OD117" s="71"/>
      <c r="OE117" s="71"/>
      <c r="OF117" s="71"/>
      <c r="OG117" s="71"/>
      <c r="OH117" s="71"/>
      <c r="OI117" s="71"/>
      <c r="OJ117" s="71"/>
      <c r="OK117" s="71"/>
      <c r="OL117" s="71"/>
      <c r="OM117" s="71"/>
      <c r="ON117" s="71"/>
      <c r="OO117" s="71"/>
      <c r="OP117" s="71"/>
      <c r="OQ117" s="71"/>
      <c r="OR117" s="4"/>
      <c r="OS117" s="4"/>
      <c r="OT117" s="4"/>
    </row>
    <row r="118" spans="1:410">
      <c r="A118" s="96" t="s">
        <v>1475</v>
      </c>
      <c r="B118" s="56" t="s">
        <v>1476</v>
      </c>
      <c r="C118" s="96" t="s">
        <v>466</v>
      </c>
      <c r="D118" s="74">
        <v>6</v>
      </c>
      <c r="E118" s="67">
        <v>2015</v>
      </c>
      <c r="F118" s="106">
        <v>70.332199551759643</v>
      </c>
      <c r="G118" s="141">
        <v>44648</v>
      </c>
      <c r="H118" s="67">
        <v>17401</v>
      </c>
      <c r="I118" s="67">
        <v>27247</v>
      </c>
      <c r="J118" s="106">
        <v>8.14</v>
      </c>
      <c r="K118" s="67">
        <v>3636</v>
      </c>
      <c r="L118" s="56">
        <v>55.91</v>
      </c>
      <c r="M118" s="78">
        <v>24962</v>
      </c>
      <c r="N118" s="67">
        <v>4632</v>
      </c>
      <c r="O118" s="67">
        <v>2377</v>
      </c>
      <c r="P118" s="67">
        <v>2255</v>
      </c>
      <c r="Q118" s="78">
        <v>5541</v>
      </c>
      <c r="R118" s="78">
        <v>2697</v>
      </c>
      <c r="S118" s="78">
        <v>2844</v>
      </c>
      <c r="T118" s="67">
        <v>4489</v>
      </c>
      <c r="U118" s="67">
        <v>2328</v>
      </c>
      <c r="V118" s="67">
        <v>2161</v>
      </c>
      <c r="W118" s="78">
        <v>5331</v>
      </c>
      <c r="X118" s="78">
        <v>2541</v>
      </c>
      <c r="Y118" s="78">
        <v>2790</v>
      </c>
      <c r="Z118" s="67">
        <v>4330</v>
      </c>
      <c r="AA118" s="67">
        <v>2315</v>
      </c>
      <c r="AB118" s="67">
        <v>2015</v>
      </c>
      <c r="AC118" s="78">
        <v>5101</v>
      </c>
      <c r="AD118" s="78">
        <v>2354</v>
      </c>
      <c r="AE118" s="78">
        <v>2747</v>
      </c>
      <c r="AF118" s="67">
        <v>4159</v>
      </c>
      <c r="AG118" s="67">
        <v>2245</v>
      </c>
      <c r="AH118" s="67">
        <v>1914</v>
      </c>
      <c r="AI118" s="78">
        <v>6900</v>
      </c>
      <c r="AJ118" s="78">
        <v>3221</v>
      </c>
      <c r="AK118" s="78">
        <v>3679</v>
      </c>
      <c r="AL118" s="67">
        <v>3849</v>
      </c>
      <c r="AM118" s="67">
        <v>2062</v>
      </c>
      <c r="AN118" s="67">
        <v>1787</v>
      </c>
      <c r="AO118" s="67">
        <v>3324</v>
      </c>
      <c r="AP118" s="67">
        <v>1716</v>
      </c>
      <c r="AQ118" s="67">
        <v>1608</v>
      </c>
      <c r="AR118" s="56" t="s">
        <v>428</v>
      </c>
      <c r="AS118" s="56"/>
      <c r="AT118" s="56" t="s">
        <v>428</v>
      </c>
      <c r="AU118" s="144">
        <v>1139</v>
      </c>
      <c r="AV118" s="151">
        <v>0</v>
      </c>
      <c r="AW118" s="144">
        <v>314</v>
      </c>
      <c r="AX118" s="59">
        <v>10.7</v>
      </c>
      <c r="AY118" s="59">
        <v>5</v>
      </c>
      <c r="AZ118" s="60">
        <v>1.8867924528301887</v>
      </c>
      <c r="BA118" s="61">
        <v>2</v>
      </c>
      <c r="BB118" s="62">
        <v>0</v>
      </c>
      <c r="BC118" s="63">
        <v>0</v>
      </c>
      <c r="BD118" s="68">
        <v>21.588946459412778</v>
      </c>
      <c r="BE118" s="69">
        <v>1</v>
      </c>
      <c r="BF118" s="77">
        <v>9.5744680851063837</v>
      </c>
      <c r="BG118" s="61">
        <v>9</v>
      </c>
      <c r="BH118" s="60">
        <v>7.0815450643776829</v>
      </c>
      <c r="BI118" s="61">
        <v>33</v>
      </c>
      <c r="BJ118" s="64">
        <v>21.588946459412778</v>
      </c>
      <c r="BK118" s="65">
        <v>1</v>
      </c>
      <c r="BL118" s="62">
        <v>43.177892918825556</v>
      </c>
      <c r="BM118" s="65">
        <v>2</v>
      </c>
      <c r="BN118" s="56">
        <v>0</v>
      </c>
      <c r="BO118" s="56">
        <v>0</v>
      </c>
      <c r="BP118" s="149">
        <v>21.720243266724587</v>
      </c>
      <c r="BQ118" s="156">
        <v>1</v>
      </c>
      <c r="BR118" s="56">
        <v>21.72</v>
      </c>
      <c r="BS118" s="56">
        <v>1</v>
      </c>
      <c r="BT118" s="56">
        <v>0</v>
      </c>
      <c r="BU118" s="56">
        <v>0</v>
      </c>
      <c r="BV118" s="62" t="s">
        <v>491</v>
      </c>
      <c r="BW118" s="56" t="s">
        <v>1477</v>
      </c>
      <c r="BX118" s="62" t="s">
        <v>1478</v>
      </c>
      <c r="BY118" s="56" t="s">
        <v>1479</v>
      </c>
      <c r="BZ118" s="56" t="s">
        <v>657</v>
      </c>
      <c r="CA118" s="56" t="s">
        <v>1115</v>
      </c>
      <c r="CB118" s="56" t="s">
        <v>657</v>
      </c>
      <c r="CC118" s="145">
        <v>50.06</v>
      </c>
      <c r="CD118" s="145">
        <v>37.72</v>
      </c>
      <c r="CE118" s="147">
        <v>21.12676056338028</v>
      </c>
      <c r="CF118" s="153" t="s">
        <v>606</v>
      </c>
      <c r="CG118" s="153" t="s">
        <v>1480</v>
      </c>
      <c r="CH118" s="149">
        <v>106.72358591248667</v>
      </c>
      <c r="CI118" s="56">
        <v>1</v>
      </c>
      <c r="CJ118" s="60">
        <v>0</v>
      </c>
      <c r="CK118" s="61">
        <v>0</v>
      </c>
      <c r="CL118" s="150">
        <v>106.72358591248667</v>
      </c>
      <c r="CM118" s="56">
        <v>1</v>
      </c>
      <c r="CN118" s="149">
        <v>152.04170286707213</v>
      </c>
      <c r="CO118" s="156">
        <v>7</v>
      </c>
      <c r="CP118" s="56">
        <v>0</v>
      </c>
      <c r="CQ118" s="56">
        <v>0</v>
      </c>
      <c r="CR118" s="56">
        <v>0</v>
      </c>
      <c r="CS118" s="56">
        <v>0</v>
      </c>
      <c r="CT118" s="56">
        <v>0</v>
      </c>
      <c r="CU118" s="56">
        <v>0</v>
      </c>
      <c r="CV118" s="56">
        <v>0</v>
      </c>
      <c r="CW118" s="56">
        <v>0</v>
      </c>
      <c r="CX118" s="56">
        <v>0</v>
      </c>
      <c r="CY118" s="56">
        <v>0</v>
      </c>
      <c r="CZ118" s="56">
        <v>0</v>
      </c>
      <c r="DA118" s="56">
        <v>0</v>
      </c>
      <c r="DB118" s="60">
        <v>0</v>
      </c>
      <c r="DC118" s="61">
        <v>0</v>
      </c>
      <c r="DD118" s="145">
        <v>78.349999999999994</v>
      </c>
      <c r="DE118" s="145">
        <v>59.53</v>
      </c>
      <c r="DF118" s="147">
        <v>3.9267015706806281</v>
      </c>
      <c r="DG118" s="148">
        <v>9.3259162303664915</v>
      </c>
      <c r="DH118" s="56">
        <v>0</v>
      </c>
      <c r="DI118" s="56">
        <v>0</v>
      </c>
      <c r="DJ118" s="149">
        <v>75.032826861752014</v>
      </c>
      <c r="DK118" s="56">
        <v>4</v>
      </c>
      <c r="DL118" s="56">
        <v>0</v>
      </c>
      <c r="DM118" s="56">
        <v>0</v>
      </c>
      <c r="DN118" s="150">
        <v>39.20799843168006</v>
      </c>
      <c r="DO118" s="155">
        <v>2</v>
      </c>
      <c r="DP118" s="149">
        <v>98.019996079200141</v>
      </c>
      <c r="DQ118" s="156">
        <v>5</v>
      </c>
      <c r="DR118" s="56">
        <v>0</v>
      </c>
      <c r="DS118" s="56">
        <v>0</v>
      </c>
      <c r="DT118" s="149">
        <v>98.019996079200141</v>
      </c>
      <c r="DU118" s="156">
        <v>5</v>
      </c>
      <c r="DV118" s="156">
        <v>0</v>
      </c>
      <c r="DW118" s="156">
        <v>0</v>
      </c>
      <c r="DX118" s="156">
        <v>0</v>
      </c>
      <c r="DY118" s="56">
        <v>0</v>
      </c>
      <c r="DZ118" s="62">
        <v>6.4516129032258061</v>
      </c>
      <c r="EA118" s="63">
        <v>13</v>
      </c>
      <c r="EB118" s="62">
        <v>72.100313479623821</v>
      </c>
      <c r="EC118" s="63">
        <v>138</v>
      </c>
      <c r="ED118" s="77">
        <v>2.7075812274368229</v>
      </c>
      <c r="EE118" s="72">
        <v>3</v>
      </c>
      <c r="EF118" s="143">
        <v>67.209999999999994</v>
      </c>
      <c r="EG118" s="143">
        <v>47.07</v>
      </c>
      <c r="EH118" s="107">
        <v>2.3535302954431647</v>
      </c>
      <c r="EI118" s="148">
        <v>5.4081121682523783</v>
      </c>
      <c r="EJ118" s="56" t="s">
        <v>1481</v>
      </c>
      <c r="EK118" s="56" t="s">
        <v>1482</v>
      </c>
      <c r="EL118" s="143">
        <v>58.14</v>
      </c>
      <c r="EM118" s="143">
        <v>27.12</v>
      </c>
      <c r="EN118" s="147">
        <v>0.95759233926128595</v>
      </c>
      <c r="EO118" s="148">
        <v>0.95759233926128595</v>
      </c>
      <c r="EP118" s="150">
        <v>39.20799843168006</v>
      </c>
      <c r="EQ118" s="56">
        <v>2</v>
      </c>
      <c r="ER118" s="149">
        <v>254.85198980592043</v>
      </c>
      <c r="ES118" s="156">
        <v>13</v>
      </c>
      <c r="ET118" s="103">
        <v>58.811997647520094</v>
      </c>
      <c r="EU118" s="132">
        <v>3</v>
      </c>
      <c r="EV118" s="150">
        <v>39.20799843168006</v>
      </c>
      <c r="EW118" s="155">
        <v>2</v>
      </c>
      <c r="EX118" s="56">
        <v>0</v>
      </c>
      <c r="EY118" s="62">
        <v>65.47285954113039</v>
      </c>
      <c r="EZ118" s="72">
        <v>117</v>
      </c>
      <c r="FA118" s="62">
        <v>54.726368159203979</v>
      </c>
      <c r="FB118" s="61">
        <v>88</v>
      </c>
      <c r="FC118" s="149">
        <v>0</v>
      </c>
      <c r="FD118" s="156">
        <v>0</v>
      </c>
      <c r="FE118" s="149">
        <v>85.241110569897714</v>
      </c>
      <c r="FF118" s="156">
        <v>7</v>
      </c>
      <c r="FG118" s="150">
        <v>24.354603019970774</v>
      </c>
      <c r="FH118" s="157">
        <v>2</v>
      </c>
      <c r="FI118" s="149">
        <v>0</v>
      </c>
      <c r="FJ118" s="156">
        <v>0</v>
      </c>
      <c r="FK118" s="149">
        <v>109.5957135898685</v>
      </c>
      <c r="FL118" s="156">
        <v>9</v>
      </c>
      <c r="FM118" s="149">
        <v>36.531904529956158</v>
      </c>
      <c r="FN118" s="156">
        <v>3</v>
      </c>
      <c r="FO118" s="150">
        <v>133.95031660983926</v>
      </c>
      <c r="FP118" s="155">
        <v>11</v>
      </c>
      <c r="FQ118" s="150">
        <v>24.354603019970774</v>
      </c>
      <c r="FR118" s="56">
        <v>2</v>
      </c>
      <c r="FS118" s="60">
        <v>0</v>
      </c>
      <c r="FT118" s="61">
        <v>0</v>
      </c>
      <c r="FU118" s="60">
        <v>0.97465886939571145</v>
      </c>
      <c r="FV118" s="61">
        <v>1</v>
      </c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  <c r="NR118" s="71"/>
      <c r="NS118" s="71"/>
      <c r="NT118" s="71"/>
      <c r="NU118" s="71"/>
      <c r="NV118" s="71"/>
      <c r="NW118" s="71"/>
      <c r="NX118" s="71"/>
      <c r="NY118" s="71"/>
      <c r="NZ118" s="71"/>
      <c r="OA118" s="71"/>
      <c r="OB118" s="71"/>
      <c r="OC118" s="71"/>
      <c r="OD118" s="71"/>
      <c r="OE118" s="71"/>
      <c r="OF118" s="71"/>
      <c r="OG118" s="71"/>
      <c r="OH118" s="71"/>
      <c r="OI118" s="71"/>
      <c r="OJ118" s="71"/>
      <c r="OK118" s="71"/>
      <c r="OL118" s="71"/>
      <c r="OM118" s="71"/>
      <c r="ON118" s="71"/>
      <c r="OO118" s="71"/>
      <c r="OP118" s="71"/>
      <c r="OQ118" s="71"/>
      <c r="OR118" s="4"/>
      <c r="OS118" s="4"/>
      <c r="OT118" s="4"/>
    </row>
    <row r="119" spans="1:410">
      <c r="A119" s="96" t="s">
        <v>1483</v>
      </c>
      <c r="B119" s="56" t="s">
        <v>1484</v>
      </c>
      <c r="C119" s="96" t="s">
        <v>514</v>
      </c>
      <c r="D119" s="74">
        <v>6</v>
      </c>
      <c r="E119" s="67">
        <v>2015</v>
      </c>
      <c r="F119" s="106">
        <v>70.590279251657336</v>
      </c>
      <c r="G119" s="141">
        <v>22179</v>
      </c>
      <c r="H119" s="67">
        <v>6552</v>
      </c>
      <c r="I119" s="67">
        <v>15627</v>
      </c>
      <c r="J119" s="106">
        <v>5.5</v>
      </c>
      <c r="K119" s="67">
        <v>1219</v>
      </c>
      <c r="L119" s="56">
        <v>61.2</v>
      </c>
      <c r="M119" s="78">
        <v>13573</v>
      </c>
      <c r="N119" s="67">
        <v>2832</v>
      </c>
      <c r="O119" s="67">
        <v>1451</v>
      </c>
      <c r="P119" s="67">
        <v>1381</v>
      </c>
      <c r="Q119" s="78">
        <v>3351</v>
      </c>
      <c r="R119" s="78">
        <v>1634</v>
      </c>
      <c r="S119" s="78">
        <v>1717</v>
      </c>
      <c r="T119" s="67">
        <v>2500</v>
      </c>
      <c r="U119" s="67">
        <v>1285</v>
      </c>
      <c r="V119" s="67">
        <v>1215</v>
      </c>
      <c r="W119" s="78">
        <v>2940</v>
      </c>
      <c r="X119" s="78">
        <v>1427</v>
      </c>
      <c r="Y119" s="78">
        <v>1513</v>
      </c>
      <c r="Z119" s="67">
        <v>2385</v>
      </c>
      <c r="AA119" s="67">
        <v>1232</v>
      </c>
      <c r="AB119" s="67">
        <v>1153</v>
      </c>
      <c r="AC119" s="78">
        <v>2848</v>
      </c>
      <c r="AD119" s="78">
        <v>1371</v>
      </c>
      <c r="AE119" s="78">
        <v>1477</v>
      </c>
      <c r="AF119" s="67">
        <v>2378</v>
      </c>
      <c r="AG119" s="67">
        <v>1234</v>
      </c>
      <c r="AH119" s="67">
        <v>1144</v>
      </c>
      <c r="AI119" s="78">
        <v>4089</v>
      </c>
      <c r="AJ119" s="78">
        <v>2001</v>
      </c>
      <c r="AK119" s="78">
        <v>2088</v>
      </c>
      <c r="AL119" s="67">
        <v>2338</v>
      </c>
      <c r="AM119" s="67">
        <v>1193</v>
      </c>
      <c r="AN119" s="67">
        <v>1145</v>
      </c>
      <c r="AO119" s="67">
        <v>1820</v>
      </c>
      <c r="AP119" s="67">
        <v>908</v>
      </c>
      <c r="AQ119" s="67">
        <v>912</v>
      </c>
      <c r="AR119" s="56" t="s">
        <v>428</v>
      </c>
      <c r="AS119" s="56"/>
      <c r="AT119" s="56" t="s">
        <v>428</v>
      </c>
      <c r="AU119" s="151">
        <v>595</v>
      </c>
      <c r="AV119" s="144">
        <v>0</v>
      </c>
      <c r="AW119" s="151">
        <v>120</v>
      </c>
      <c r="AX119" s="59">
        <v>0</v>
      </c>
      <c r="AY119" s="59">
        <v>0</v>
      </c>
      <c r="AZ119" s="60">
        <v>1.4858841010401187</v>
      </c>
      <c r="BA119" s="61">
        <v>7</v>
      </c>
      <c r="BB119" s="62">
        <v>1111.1111111111111</v>
      </c>
      <c r="BC119" s="63">
        <v>2</v>
      </c>
      <c r="BD119" s="68">
        <v>0</v>
      </c>
      <c r="BE119" s="69">
        <v>0</v>
      </c>
      <c r="BF119" s="77">
        <v>6.0975609756097562</v>
      </c>
      <c r="BG119" s="61">
        <v>25</v>
      </c>
      <c r="BH119" s="60">
        <v>8.3333333333333321</v>
      </c>
      <c r="BI119" s="61">
        <v>15</v>
      </c>
      <c r="BJ119" s="64">
        <v>0</v>
      </c>
      <c r="BK119" s="65">
        <v>0</v>
      </c>
      <c r="BL119" s="62">
        <v>0</v>
      </c>
      <c r="BM119" s="65">
        <v>0</v>
      </c>
      <c r="BN119" s="56">
        <v>0</v>
      </c>
      <c r="BO119" s="56">
        <v>0</v>
      </c>
      <c r="BP119" s="156">
        <v>0</v>
      </c>
      <c r="BQ119" s="56">
        <v>0</v>
      </c>
      <c r="BR119" s="56">
        <v>0</v>
      </c>
      <c r="BS119" s="56">
        <v>0</v>
      </c>
      <c r="BT119" s="56">
        <v>0</v>
      </c>
      <c r="BU119" s="56">
        <v>0</v>
      </c>
      <c r="BV119" s="62" t="s">
        <v>1485</v>
      </c>
      <c r="BW119" s="56" t="s">
        <v>565</v>
      </c>
      <c r="BX119" s="62" t="s">
        <v>1486</v>
      </c>
      <c r="BY119" s="56" t="s">
        <v>565</v>
      </c>
      <c r="BZ119" s="56" t="s">
        <v>868</v>
      </c>
      <c r="CA119" s="56" t="s">
        <v>1487</v>
      </c>
      <c r="CB119" s="56" t="s">
        <v>1488</v>
      </c>
      <c r="CC119" s="152">
        <v>59.34</v>
      </c>
      <c r="CD119" s="152">
        <v>40.07</v>
      </c>
      <c r="CE119" s="147">
        <v>23.809523809523807</v>
      </c>
      <c r="CF119" s="146" t="s">
        <v>1489</v>
      </c>
      <c r="CG119" s="146" t="s">
        <v>1490</v>
      </c>
      <c r="CH119" s="56">
        <v>0</v>
      </c>
      <c r="CI119" s="56">
        <v>0</v>
      </c>
      <c r="CJ119" s="60">
        <v>0.4</v>
      </c>
      <c r="CK119" s="61">
        <v>1</v>
      </c>
      <c r="CL119" s="56">
        <v>0</v>
      </c>
      <c r="CM119" s="56">
        <v>0</v>
      </c>
      <c r="CN119" s="149">
        <v>0</v>
      </c>
      <c r="CO119" s="156">
        <v>0</v>
      </c>
      <c r="CP119" s="56">
        <v>0</v>
      </c>
      <c r="CQ119" s="56">
        <v>0</v>
      </c>
      <c r="CR119" s="56">
        <v>0</v>
      </c>
      <c r="CS119" s="56">
        <v>0</v>
      </c>
      <c r="CT119" s="56">
        <v>0</v>
      </c>
      <c r="CU119" s="56">
        <v>0</v>
      </c>
      <c r="CV119" s="56">
        <v>0</v>
      </c>
      <c r="CW119" s="56">
        <v>0</v>
      </c>
      <c r="CX119" s="56">
        <v>0</v>
      </c>
      <c r="CY119" s="56">
        <v>0</v>
      </c>
      <c r="CZ119" s="56">
        <v>0</v>
      </c>
      <c r="DA119" s="56">
        <v>0</v>
      </c>
      <c r="DB119" s="60">
        <v>0.21696680407897592</v>
      </c>
      <c r="DC119" s="61">
        <v>1</v>
      </c>
      <c r="DD119" s="152">
        <v>102.06</v>
      </c>
      <c r="DE119" s="152">
        <v>71.290000000000006</v>
      </c>
      <c r="DF119" s="147">
        <v>5.420890260026443</v>
      </c>
      <c r="DG119" s="148">
        <v>0.22036139268400176</v>
      </c>
      <c r="DH119" s="56">
        <v>0</v>
      </c>
      <c r="DI119" s="56">
        <v>0</v>
      </c>
      <c r="DJ119" s="149">
        <v>0</v>
      </c>
      <c r="DK119" s="56">
        <v>0</v>
      </c>
      <c r="DL119" s="56">
        <v>0</v>
      </c>
      <c r="DM119" s="56">
        <v>0</v>
      </c>
      <c r="DN119" s="56">
        <v>0</v>
      </c>
      <c r="DO119" s="56">
        <v>0</v>
      </c>
      <c r="DP119" s="149">
        <v>105.33707865168539</v>
      </c>
      <c r="DQ119" s="156">
        <v>3</v>
      </c>
      <c r="DR119" s="149">
        <v>70.224719101123597</v>
      </c>
      <c r="DS119" s="156">
        <v>2</v>
      </c>
      <c r="DT119" s="149">
        <v>35.112359550561798</v>
      </c>
      <c r="DU119" s="156">
        <v>1</v>
      </c>
      <c r="DV119" s="156">
        <v>0</v>
      </c>
      <c r="DW119" s="156">
        <v>0</v>
      </c>
      <c r="DX119" s="156">
        <v>0</v>
      </c>
      <c r="DY119" s="56">
        <v>0</v>
      </c>
      <c r="DZ119" s="62">
        <v>4.3365134431916736</v>
      </c>
      <c r="EA119" s="63">
        <v>5</v>
      </c>
      <c r="EB119" s="62">
        <v>45.454545454545453</v>
      </c>
      <c r="EC119" s="63">
        <v>52</v>
      </c>
      <c r="ED119" s="60">
        <v>2.6246719160104988</v>
      </c>
      <c r="EE119" s="61">
        <v>12</v>
      </c>
      <c r="EF119" s="154">
        <v>69.56</v>
      </c>
      <c r="EG119" s="154">
        <v>36.31</v>
      </c>
      <c r="EH119" s="107">
        <v>3.6585365853658534</v>
      </c>
      <c r="EI119" s="148">
        <v>0.33259423503325941</v>
      </c>
      <c r="EJ119" s="56" t="s">
        <v>1491</v>
      </c>
      <c r="EK119" s="56" t="s">
        <v>1492</v>
      </c>
      <c r="EL119" s="154">
        <v>30.66</v>
      </c>
      <c r="EM119" s="154">
        <v>10.53</v>
      </c>
      <c r="EN119" s="147">
        <v>1.0582010582010581</v>
      </c>
      <c r="EO119" s="148">
        <v>0.52910052910052907</v>
      </c>
      <c r="EP119" s="56">
        <v>0</v>
      </c>
      <c r="EQ119" s="56">
        <v>0</v>
      </c>
      <c r="ER119" s="156">
        <v>0</v>
      </c>
      <c r="ES119" s="156">
        <v>0</v>
      </c>
      <c r="ET119" s="103">
        <v>35.112359550561798</v>
      </c>
      <c r="EU119" s="132">
        <v>1</v>
      </c>
      <c r="EV119" s="56">
        <v>0</v>
      </c>
      <c r="EW119" s="56">
        <v>0</v>
      </c>
      <c r="EX119" s="56">
        <v>0</v>
      </c>
      <c r="EY119" s="62">
        <v>41.048034934497814</v>
      </c>
      <c r="EZ119" s="61">
        <v>47</v>
      </c>
      <c r="FA119" s="62">
        <v>53.728070175438596</v>
      </c>
      <c r="FB119" s="61">
        <v>49</v>
      </c>
      <c r="FC119" s="149">
        <v>41.736227045075125</v>
      </c>
      <c r="FD119" s="156">
        <v>2</v>
      </c>
      <c r="FE119" s="149">
        <v>41.736227045075125</v>
      </c>
      <c r="FF119" s="156">
        <v>2</v>
      </c>
      <c r="FG119" s="56">
        <v>0</v>
      </c>
      <c r="FH119" s="56">
        <v>0</v>
      </c>
      <c r="FI119" s="149">
        <v>0</v>
      </c>
      <c r="FJ119" s="156">
        <v>0</v>
      </c>
      <c r="FK119" s="149">
        <v>83.472454090150251</v>
      </c>
      <c r="FL119" s="156">
        <v>4</v>
      </c>
      <c r="FM119" s="56">
        <v>0</v>
      </c>
      <c r="FN119" s="56">
        <v>0</v>
      </c>
      <c r="FO119" s="150">
        <v>83.472454090150251</v>
      </c>
      <c r="FP119" s="155">
        <v>4</v>
      </c>
      <c r="FQ119" s="56">
        <v>0</v>
      </c>
      <c r="FR119" s="56">
        <v>0</v>
      </c>
      <c r="FS119" s="60">
        <v>3.1004547333608929</v>
      </c>
      <c r="FT119" s="61">
        <v>15</v>
      </c>
      <c r="FU119" s="60">
        <v>2.3110700254217704</v>
      </c>
      <c r="FV119" s="61">
        <v>10</v>
      </c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  <c r="JD119" s="67"/>
      <c r="JE119" s="67"/>
      <c r="JF119" s="67"/>
      <c r="JG119" s="67"/>
      <c r="JH119" s="67"/>
      <c r="JI119" s="67"/>
      <c r="JJ119" s="67"/>
      <c r="JK119" s="67"/>
      <c r="JL119" s="67"/>
      <c r="JM119" s="67"/>
      <c r="JN119" s="67"/>
      <c r="JO119" s="67"/>
      <c r="JP119" s="67"/>
      <c r="JQ119" s="67"/>
      <c r="JR119" s="67"/>
      <c r="JS119" s="67"/>
      <c r="JT119" s="67"/>
      <c r="JU119" s="67"/>
      <c r="JV119" s="67"/>
      <c r="JW119" s="67"/>
      <c r="JX119" s="67"/>
      <c r="JY119" s="67"/>
      <c r="JZ119" s="67"/>
      <c r="KA119" s="67"/>
      <c r="KB119" s="67"/>
      <c r="KC119" s="67"/>
      <c r="KD119" s="67"/>
      <c r="KE119" s="67"/>
      <c r="KF119" s="67"/>
      <c r="KG119" s="67"/>
      <c r="KH119" s="67"/>
      <c r="KI119" s="67"/>
      <c r="KJ119" s="67"/>
      <c r="KK119" s="67"/>
      <c r="KL119" s="67"/>
      <c r="KM119" s="67"/>
      <c r="KN119" s="67"/>
      <c r="KO119" s="67"/>
      <c r="KP119" s="67"/>
      <c r="KQ119" s="67"/>
      <c r="KR119" s="67"/>
      <c r="KS119" s="67"/>
      <c r="KT119" s="67"/>
      <c r="KU119" s="67"/>
      <c r="KV119" s="67"/>
      <c r="KW119" s="67"/>
      <c r="KX119" s="67"/>
      <c r="KY119" s="67"/>
      <c r="KZ119" s="67"/>
      <c r="LA119" s="67"/>
      <c r="LB119" s="67"/>
      <c r="LC119" s="67"/>
      <c r="LD119" s="67"/>
      <c r="LE119" s="67"/>
      <c r="LF119" s="67"/>
      <c r="LG119" s="67"/>
      <c r="LH119" s="67"/>
      <c r="LI119" s="67"/>
      <c r="LJ119" s="67"/>
      <c r="LK119" s="67"/>
      <c r="LL119" s="67"/>
      <c r="LM119" s="67"/>
      <c r="LN119" s="67"/>
      <c r="LO119" s="67"/>
      <c r="LP119" s="67"/>
      <c r="LQ119" s="67"/>
      <c r="LR119" s="67"/>
      <c r="LS119" s="67"/>
      <c r="LT119" s="67"/>
      <c r="LU119" s="67"/>
      <c r="LV119" s="67"/>
      <c r="LW119" s="67"/>
      <c r="LX119" s="67"/>
      <c r="LY119" s="67"/>
      <c r="LZ119" s="67"/>
      <c r="MA119" s="67"/>
      <c r="MB119" s="67"/>
      <c r="MC119" s="67"/>
      <c r="MD119" s="67"/>
      <c r="ME119" s="67"/>
      <c r="MF119" s="67"/>
      <c r="MG119" s="67"/>
      <c r="MH119" s="67"/>
      <c r="MI119" s="67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67"/>
      <c r="MU119" s="67"/>
      <c r="MV119" s="67"/>
      <c r="MW119" s="67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67"/>
      <c r="NI119" s="67"/>
      <c r="NJ119" s="67"/>
      <c r="NK119" s="67"/>
      <c r="NL119" s="67"/>
      <c r="NM119" s="67"/>
      <c r="NN119" s="67"/>
      <c r="NO119" s="67"/>
      <c r="NP119" s="67"/>
      <c r="NQ119" s="67"/>
      <c r="NR119" s="71"/>
      <c r="NS119" s="71"/>
      <c r="NT119" s="71"/>
      <c r="NU119" s="71"/>
      <c r="NV119" s="71"/>
      <c r="NW119" s="71"/>
      <c r="NX119" s="71"/>
      <c r="NY119" s="71"/>
      <c r="NZ119" s="71"/>
      <c r="OA119" s="71"/>
      <c r="OB119" s="71"/>
      <c r="OC119" s="71"/>
      <c r="OD119" s="71"/>
      <c r="OE119" s="71"/>
      <c r="OF119" s="71"/>
      <c r="OG119" s="71"/>
      <c r="OH119" s="71"/>
      <c r="OI119" s="71"/>
      <c r="OJ119" s="71"/>
      <c r="OK119" s="71"/>
      <c r="OL119" s="71"/>
      <c r="OM119" s="71"/>
      <c r="ON119" s="71"/>
      <c r="OO119" s="71"/>
      <c r="OP119" s="71"/>
      <c r="OQ119" s="71"/>
      <c r="OR119" s="4"/>
      <c r="OS119" s="4"/>
      <c r="OT119" s="4"/>
    </row>
    <row r="120" spans="1:410">
      <c r="A120" s="96" t="s">
        <v>1493</v>
      </c>
      <c r="B120" s="56" t="s">
        <v>1494</v>
      </c>
      <c r="C120" s="96" t="s">
        <v>466</v>
      </c>
      <c r="D120" s="74">
        <v>6</v>
      </c>
      <c r="E120" s="67">
        <v>2015</v>
      </c>
      <c r="F120" s="106">
        <v>71.359390420628486</v>
      </c>
      <c r="G120" s="141">
        <v>6174</v>
      </c>
      <c r="H120" s="67">
        <v>3377</v>
      </c>
      <c r="I120" s="67">
        <v>2797</v>
      </c>
      <c r="J120" s="106">
        <v>24.28</v>
      </c>
      <c r="K120" s="67">
        <v>1499</v>
      </c>
      <c r="L120" s="56">
        <v>55.91</v>
      </c>
      <c r="M120" s="78">
        <v>3452</v>
      </c>
      <c r="N120" s="67">
        <v>587</v>
      </c>
      <c r="O120" s="67">
        <v>302</v>
      </c>
      <c r="P120" s="67">
        <v>285</v>
      </c>
      <c r="Q120" s="78">
        <v>704</v>
      </c>
      <c r="R120" s="78">
        <v>341</v>
      </c>
      <c r="S120" s="78">
        <v>363</v>
      </c>
      <c r="T120" s="67">
        <v>585</v>
      </c>
      <c r="U120" s="67">
        <v>305</v>
      </c>
      <c r="V120" s="67">
        <v>280</v>
      </c>
      <c r="W120" s="78">
        <v>701</v>
      </c>
      <c r="X120" s="78">
        <v>337</v>
      </c>
      <c r="Y120" s="78">
        <v>364</v>
      </c>
      <c r="Z120" s="67">
        <v>578</v>
      </c>
      <c r="AA120" s="67">
        <v>298</v>
      </c>
      <c r="AB120" s="67">
        <v>280</v>
      </c>
      <c r="AC120" s="78">
        <v>678</v>
      </c>
      <c r="AD120" s="78">
        <v>327</v>
      </c>
      <c r="AE120" s="78">
        <v>351</v>
      </c>
      <c r="AF120" s="67">
        <v>563</v>
      </c>
      <c r="AG120" s="67">
        <v>291</v>
      </c>
      <c r="AH120" s="67">
        <v>272</v>
      </c>
      <c r="AI120" s="78">
        <v>1057</v>
      </c>
      <c r="AJ120" s="78">
        <v>516</v>
      </c>
      <c r="AK120" s="78">
        <v>541</v>
      </c>
      <c r="AL120" s="67">
        <v>607</v>
      </c>
      <c r="AM120" s="67">
        <v>310</v>
      </c>
      <c r="AN120" s="67">
        <v>297</v>
      </c>
      <c r="AO120" s="67">
        <v>516</v>
      </c>
      <c r="AP120" s="67">
        <v>266</v>
      </c>
      <c r="AQ120" s="67">
        <v>250</v>
      </c>
      <c r="AR120" s="56" t="s">
        <v>428</v>
      </c>
      <c r="AS120" s="56"/>
      <c r="AT120" s="56" t="s">
        <v>428</v>
      </c>
      <c r="AU120" s="144">
        <v>200</v>
      </c>
      <c r="AV120" s="151">
        <v>0</v>
      </c>
      <c r="AW120" s="144">
        <v>31</v>
      </c>
      <c r="AX120" s="59">
        <v>0</v>
      </c>
      <c r="AY120" s="59">
        <v>0</v>
      </c>
      <c r="AZ120" s="60">
        <v>1.2753407551080054</v>
      </c>
      <c r="BA120" s="61">
        <v>48</v>
      </c>
      <c r="BB120" s="62">
        <v>0</v>
      </c>
      <c r="BC120" s="63">
        <v>0</v>
      </c>
      <c r="BD120" s="68">
        <v>0</v>
      </c>
      <c r="BE120" s="69">
        <v>0</v>
      </c>
      <c r="BF120" s="60">
        <v>4.4120623355596038</v>
      </c>
      <c r="BG120" s="61">
        <v>218</v>
      </c>
      <c r="BH120" s="60">
        <v>12.5</v>
      </c>
      <c r="BI120" s="61">
        <v>6</v>
      </c>
      <c r="BJ120" s="64">
        <v>0</v>
      </c>
      <c r="BK120" s="65">
        <v>0</v>
      </c>
      <c r="BL120" s="62">
        <v>0</v>
      </c>
      <c r="BM120" s="65">
        <v>0</v>
      </c>
      <c r="BN120" s="56">
        <v>0</v>
      </c>
      <c r="BO120" s="56">
        <v>0</v>
      </c>
      <c r="BP120" s="156">
        <v>0</v>
      </c>
      <c r="BQ120" s="56">
        <v>0</v>
      </c>
      <c r="BR120" s="56">
        <v>0</v>
      </c>
      <c r="BS120" s="56">
        <v>0</v>
      </c>
      <c r="BT120" s="56">
        <v>0</v>
      </c>
      <c r="BU120" s="56">
        <v>0</v>
      </c>
      <c r="BV120" s="62" t="s">
        <v>1495</v>
      </c>
      <c r="BW120" s="56" t="s">
        <v>1052</v>
      </c>
      <c r="BX120" s="62" t="s">
        <v>850</v>
      </c>
      <c r="BY120" s="56" t="s">
        <v>1052</v>
      </c>
      <c r="BZ120" s="56" t="s">
        <v>565</v>
      </c>
      <c r="CA120" s="56" t="s">
        <v>1496</v>
      </c>
      <c r="CB120" s="56" t="s">
        <v>1497</v>
      </c>
      <c r="CC120" s="145">
        <v>50.42</v>
      </c>
      <c r="CD120" s="145">
        <v>36.75</v>
      </c>
      <c r="CE120" s="147">
        <v>25</v>
      </c>
      <c r="CF120" s="153" t="s">
        <v>772</v>
      </c>
      <c r="CG120" s="153" t="s">
        <v>692</v>
      </c>
      <c r="CH120" s="56">
        <v>0</v>
      </c>
      <c r="CI120" s="56">
        <v>0</v>
      </c>
      <c r="CJ120" s="60">
        <v>0</v>
      </c>
      <c r="CK120" s="61">
        <v>0</v>
      </c>
      <c r="CL120" s="56">
        <v>0</v>
      </c>
      <c r="CM120" s="56">
        <v>0</v>
      </c>
      <c r="CN120" s="149">
        <v>170.64846416382252</v>
      </c>
      <c r="CO120" s="156">
        <v>1</v>
      </c>
      <c r="CP120" s="56">
        <v>0</v>
      </c>
      <c r="CQ120" s="56">
        <v>0</v>
      </c>
      <c r="CR120" s="56">
        <v>0</v>
      </c>
      <c r="CS120" s="56">
        <v>0</v>
      </c>
      <c r="CT120" s="56">
        <v>0</v>
      </c>
      <c r="CU120" s="56">
        <v>0</v>
      </c>
      <c r="CV120" s="56">
        <v>0</v>
      </c>
      <c r="CW120" s="56">
        <v>0</v>
      </c>
      <c r="CX120" s="56">
        <v>0</v>
      </c>
      <c r="CY120" s="56">
        <v>0</v>
      </c>
      <c r="CZ120" s="56">
        <v>0</v>
      </c>
      <c r="DA120" s="56">
        <v>0</v>
      </c>
      <c r="DB120" s="60">
        <v>0.10368335104590581</v>
      </c>
      <c r="DC120" s="61">
        <v>4</v>
      </c>
      <c r="DD120" s="145">
        <v>80.680000000000007</v>
      </c>
      <c r="DE120" s="145">
        <v>63.42</v>
      </c>
      <c r="DF120" s="147">
        <v>1.0025062656641603</v>
      </c>
      <c r="DG120" s="148">
        <v>5.0125313283208017</v>
      </c>
      <c r="DH120" s="56">
        <v>0</v>
      </c>
      <c r="DI120" s="56">
        <v>0</v>
      </c>
      <c r="DJ120" s="149">
        <v>0</v>
      </c>
      <c r="DK120" s="56">
        <v>0</v>
      </c>
      <c r="DL120" s="56">
        <v>0</v>
      </c>
      <c r="DM120" s="56">
        <v>0</v>
      </c>
      <c r="DN120" s="56">
        <v>0</v>
      </c>
      <c r="DO120" s="56">
        <v>0</v>
      </c>
      <c r="DP120" s="149">
        <v>0</v>
      </c>
      <c r="DQ120" s="156">
        <v>0</v>
      </c>
      <c r="DR120" s="56">
        <v>0</v>
      </c>
      <c r="DS120" s="56">
        <v>0</v>
      </c>
      <c r="DT120" s="56">
        <v>0</v>
      </c>
      <c r="DU120" s="56">
        <v>0</v>
      </c>
      <c r="DV120" s="156">
        <v>0</v>
      </c>
      <c r="DW120" s="156">
        <v>0</v>
      </c>
      <c r="DX120" s="156">
        <v>0</v>
      </c>
      <c r="DY120" s="56">
        <v>0</v>
      </c>
      <c r="DZ120" s="62">
        <v>3.5714285714285712</v>
      </c>
      <c r="EA120" s="63">
        <v>1</v>
      </c>
      <c r="EB120" s="62">
        <v>51.470588235294116</v>
      </c>
      <c r="EC120" s="63">
        <v>14</v>
      </c>
      <c r="ED120" s="60">
        <v>0.48220657729771432</v>
      </c>
      <c r="EE120" s="61">
        <v>20</v>
      </c>
      <c r="EF120" s="143">
        <v>83.95</v>
      </c>
      <c r="EG120" s="143">
        <v>57.92</v>
      </c>
      <c r="EH120" s="107">
        <v>0.68259385665529015</v>
      </c>
      <c r="EI120" s="148">
        <v>11.945392491467576</v>
      </c>
      <c r="EJ120" s="56" t="s">
        <v>1357</v>
      </c>
      <c r="EK120" s="56" t="s">
        <v>1498</v>
      </c>
      <c r="EL120" s="143">
        <v>78.03</v>
      </c>
      <c r="EM120" s="143">
        <v>45.74</v>
      </c>
      <c r="EN120" s="147">
        <v>0.98039215686274506</v>
      </c>
      <c r="EO120" s="148">
        <v>3.9215686274509802</v>
      </c>
      <c r="EP120" s="56">
        <v>0</v>
      </c>
      <c r="EQ120" s="56">
        <v>0</v>
      </c>
      <c r="ER120" s="156">
        <v>0</v>
      </c>
      <c r="ES120" s="156">
        <v>0</v>
      </c>
      <c r="ET120" s="56">
        <v>0</v>
      </c>
      <c r="EU120" s="56">
        <v>0</v>
      </c>
      <c r="EV120" s="56">
        <v>0</v>
      </c>
      <c r="EW120" s="56">
        <v>0</v>
      </c>
      <c r="EX120" s="56">
        <v>0</v>
      </c>
      <c r="EY120" s="62">
        <v>53.872053872053868</v>
      </c>
      <c r="EZ120" s="72">
        <v>16</v>
      </c>
      <c r="FA120" s="62">
        <v>24</v>
      </c>
      <c r="FB120" s="61">
        <v>6</v>
      </c>
      <c r="FC120" s="149">
        <v>0</v>
      </c>
      <c r="FD120" s="156">
        <v>0</v>
      </c>
      <c r="FE120" s="149">
        <v>0</v>
      </c>
      <c r="FF120" s="156">
        <v>0</v>
      </c>
      <c r="FG120" s="150">
        <v>79.491255961844203</v>
      </c>
      <c r="FH120" s="157">
        <v>1</v>
      </c>
      <c r="FI120" s="149">
        <v>0</v>
      </c>
      <c r="FJ120" s="156">
        <v>0</v>
      </c>
      <c r="FK120" s="149">
        <v>79.491255961844203</v>
      </c>
      <c r="FL120" s="156">
        <v>1</v>
      </c>
      <c r="FM120" s="56">
        <v>0</v>
      </c>
      <c r="FN120" s="56">
        <v>0</v>
      </c>
      <c r="FO120" s="150">
        <v>0</v>
      </c>
      <c r="FP120" s="56">
        <v>0</v>
      </c>
      <c r="FQ120" s="56">
        <v>0</v>
      </c>
      <c r="FR120" s="56">
        <v>0</v>
      </c>
      <c r="FS120" s="60">
        <v>1.1645875792255491</v>
      </c>
      <c r="FT120" s="61">
        <v>52</v>
      </c>
      <c r="FU120" s="60">
        <v>0.98958462185497631</v>
      </c>
      <c r="FV120" s="61">
        <v>40</v>
      </c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67"/>
      <c r="JO120" s="67"/>
      <c r="JP120" s="67"/>
      <c r="JQ120" s="67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67"/>
      <c r="KC120" s="67"/>
      <c r="KD120" s="67"/>
      <c r="KE120" s="67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67"/>
      <c r="KQ120" s="67"/>
      <c r="KR120" s="67"/>
      <c r="KS120" s="67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67"/>
      <c r="LE120" s="67"/>
      <c r="LF120" s="67"/>
      <c r="LG120" s="67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67"/>
      <c r="LS120" s="67"/>
      <c r="LT120" s="67"/>
      <c r="LU120" s="67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67"/>
      <c r="MG120" s="67"/>
      <c r="MH120" s="67"/>
      <c r="MI120" s="67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67"/>
      <c r="MU120" s="67"/>
      <c r="MV120" s="67"/>
      <c r="MW120" s="67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67"/>
      <c r="NI120" s="67"/>
      <c r="NJ120" s="67"/>
      <c r="NK120" s="67"/>
      <c r="NL120" s="67"/>
      <c r="NM120" s="67"/>
      <c r="NN120" s="67"/>
      <c r="NO120" s="67"/>
      <c r="NP120" s="67"/>
      <c r="NQ120" s="67"/>
      <c r="NR120" s="71"/>
      <c r="NS120" s="71"/>
      <c r="NT120" s="71"/>
      <c r="NU120" s="71"/>
      <c r="NV120" s="71"/>
      <c r="NW120" s="71"/>
      <c r="NX120" s="71"/>
      <c r="NY120" s="71"/>
      <c r="NZ120" s="71"/>
      <c r="OA120" s="71"/>
      <c r="OB120" s="71"/>
      <c r="OC120" s="71"/>
      <c r="OD120" s="71"/>
      <c r="OE120" s="71"/>
      <c r="OF120" s="71"/>
      <c r="OG120" s="71"/>
      <c r="OH120" s="71"/>
      <c r="OI120" s="71"/>
      <c r="OJ120" s="71"/>
      <c r="OK120" s="71"/>
      <c r="OL120" s="71"/>
      <c r="OM120" s="71"/>
      <c r="ON120" s="71"/>
      <c r="OO120" s="71"/>
      <c r="OP120" s="71"/>
      <c r="OQ120" s="71"/>
      <c r="OR120" s="4"/>
      <c r="OS120" s="4"/>
      <c r="OT120" s="4"/>
    </row>
    <row r="121" spans="1:410">
      <c r="A121" s="96" t="s">
        <v>1499</v>
      </c>
      <c r="B121" s="56" t="s">
        <v>1500</v>
      </c>
      <c r="C121" s="96" t="s">
        <v>479</v>
      </c>
      <c r="D121" s="74">
        <v>6</v>
      </c>
      <c r="E121" s="67">
        <v>2015</v>
      </c>
      <c r="F121" s="106">
        <v>70.722902756091855</v>
      </c>
      <c r="G121" s="141">
        <v>9448</v>
      </c>
      <c r="H121" s="67">
        <v>5682</v>
      </c>
      <c r="I121" s="67">
        <v>3766</v>
      </c>
      <c r="J121" s="106">
        <v>23.26</v>
      </c>
      <c r="K121" s="67">
        <v>2197</v>
      </c>
      <c r="L121" s="56">
        <v>106.71</v>
      </c>
      <c r="M121" s="78">
        <v>10082</v>
      </c>
      <c r="N121" s="67">
        <v>1057</v>
      </c>
      <c r="O121" s="67">
        <v>543</v>
      </c>
      <c r="P121" s="67">
        <v>514</v>
      </c>
      <c r="Q121" s="78">
        <v>1265</v>
      </c>
      <c r="R121" s="78">
        <v>614</v>
      </c>
      <c r="S121" s="78">
        <v>651</v>
      </c>
      <c r="T121" s="67">
        <v>1033</v>
      </c>
      <c r="U121" s="67">
        <v>533</v>
      </c>
      <c r="V121" s="67">
        <v>500</v>
      </c>
      <c r="W121" s="78">
        <v>1229</v>
      </c>
      <c r="X121" s="78">
        <v>601</v>
      </c>
      <c r="Y121" s="78">
        <v>628</v>
      </c>
      <c r="Z121" s="67">
        <v>988</v>
      </c>
      <c r="AA121" s="67">
        <v>497</v>
      </c>
      <c r="AB121" s="67">
        <v>491</v>
      </c>
      <c r="AC121" s="78">
        <v>1131</v>
      </c>
      <c r="AD121" s="78">
        <v>555</v>
      </c>
      <c r="AE121" s="78">
        <v>576</v>
      </c>
      <c r="AF121" s="67">
        <v>894</v>
      </c>
      <c r="AG121" s="67">
        <v>459</v>
      </c>
      <c r="AH121" s="67">
        <v>435</v>
      </c>
      <c r="AI121" s="78">
        <v>1447</v>
      </c>
      <c r="AJ121" s="78">
        <v>742</v>
      </c>
      <c r="AK121" s="78">
        <v>705</v>
      </c>
      <c r="AL121" s="67">
        <v>804</v>
      </c>
      <c r="AM121" s="67">
        <v>390</v>
      </c>
      <c r="AN121" s="67">
        <v>414</v>
      </c>
      <c r="AO121" s="67">
        <v>689</v>
      </c>
      <c r="AP121" s="67">
        <v>322</v>
      </c>
      <c r="AQ121" s="67">
        <v>367</v>
      </c>
      <c r="AR121" s="56" t="s">
        <v>428</v>
      </c>
      <c r="AS121" s="56"/>
      <c r="AT121" s="56" t="s">
        <v>428</v>
      </c>
      <c r="AU121" s="151">
        <v>669</v>
      </c>
      <c r="AV121" s="144">
        <v>0</v>
      </c>
      <c r="AW121" s="151">
        <v>127</v>
      </c>
      <c r="AX121" s="59">
        <v>5.7</v>
      </c>
      <c r="AY121" s="59">
        <v>1</v>
      </c>
      <c r="AZ121" s="60">
        <v>1.0596962204168139</v>
      </c>
      <c r="BA121" s="61">
        <v>6</v>
      </c>
      <c r="BB121" s="62">
        <v>0</v>
      </c>
      <c r="BC121" s="63">
        <v>0</v>
      </c>
      <c r="BD121" s="68">
        <v>0</v>
      </c>
      <c r="BE121" s="69">
        <v>0</v>
      </c>
      <c r="BF121" s="60">
        <v>2.8436018957345972</v>
      </c>
      <c r="BG121" s="61">
        <v>24</v>
      </c>
      <c r="BH121" s="60">
        <v>5.7142857142857144</v>
      </c>
      <c r="BI121" s="61">
        <v>10</v>
      </c>
      <c r="BJ121" s="64">
        <v>0</v>
      </c>
      <c r="BK121" s="65">
        <v>0</v>
      </c>
      <c r="BL121" s="62">
        <v>0</v>
      </c>
      <c r="BM121" s="65">
        <v>0</v>
      </c>
      <c r="BN121" s="56">
        <v>0</v>
      </c>
      <c r="BO121" s="56">
        <v>0</v>
      </c>
      <c r="BP121" s="156">
        <v>0</v>
      </c>
      <c r="BQ121" s="56">
        <v>0</v>
      </c>
      <c r="BR121" s="56">
        <v>0</v>
      </c>
      <c r="BS121" s="56">
        <v>0</v>
      </c>
      <c r="BT121" s="56">
        <v>0</v>
      </c>
      <c r="BU121" s="56">
        <v>0</v>
      </c>
      <c r="BV121" s="56" t="s">
        <v>1501</v>
      </c>
      <c r="BW121" s="56" t="s">
        <v>1173</v>
      </c>
      <c r="BX121" s="62" t="s">
        <v>568</v>
      </c>
      <c r="BY121" s="56" t="s">
        <v>1279</v>
      </c>
      <c r="BZ121" s="56" t="s">
        <v>870</v>
      </c>
      <c r="CA121" s="56" t="s">
        <v>1502</v>
      </c>
      <c r="CB121" s="56" t="s">
        <v>1033</v>
      </c>
      <c r="CC121" s="152">
        <v>91.82</v>
      </c>
      <c r="CD121" s="152">
        <v>69.7</v>
      </c>
      <c r="CE121" s="147">
        <v>30.76923076923077</v>
      </c>
      <c r="CF121" s="146" t="s">
        <v>1503</v>
      </c>
      <c r="CG121" s="146" t="s">
        <v>1504</v>
      </c>
      <c r="CH121" s="149">
        <v>189.75332068311195</v>
      </c>
      <c r="CI121" s="56">
        <v>2</v>
      </c>
      <c r="CJ121" s="60">
        <v>0</v>
      </c>
      <c r="CK121" s="61">
        <v>0</v>
      </c>
      <c r="CL121" s="150">
        <v>189.75332068311195</v>
      </c>
      <c r="CM121" s="56">
        <v>2</v>
      </c>
      <c r="CN121" s="149">
        <v>0</v>
      </c>
      <c r="CO121" s="156">
        <v>0</v>
      </c>
      <c r="CP121" s="56">
        <v>0</v>
      </c>
      <c r="CQ121" s="56">
        <v>0</v>
      </c>
      <c r="CR121" s="56">
        <v>0</v>
      </c>
      <c r="CS121" s="56">
        <v>0</v>
      </c>
      <c r="CT121" s="56">
        <v>0</v>
      </c>
      <c r="CU121" s="56">
        <v>0</v>
      </c>
      <c r="CV121" s="56">
        <v>0</v>
      </c>
      <c r="CW121" s="56">
        <v>0</v>
      </c>
      <c r="CX121" s="56">
        <v>0</v>
      </c>
      <c r="CY121" s="56">
        <v>0</v>
      </c>
      <c r="CZ121" s="56">
        <v>0</v>
      </c>
      <c r="DA121" s="56">
        <v>0</v>
      </c>
      <c r="DB121" s="60">
        <v>0.1647175094712568</v>
      </c>
      <c r="DC121" s="61">
        <v>1</v>
      </c>
      <c r="DD121" s="152">
        <v>154.96</v>
      </c>
      <c r="DE121" s="152">
        <v>115.26</v>
      </c>
      <c r="DF121" s="147">
        <v>5.3168244719592135</v>
      </c>
      <c r="DG121" s="148">
        <v>6.1179898033503282</v>
      </c>
      <c r="DH121" s="149">
        <v>244.10089503661513</v>
      </c>
      <c r="DI121" s="56">
        <v>3</v>
      </c>
      <c r="DJ121" s="149">
        <v>81.366965012205043</v>
      </c>
      <c r="DK121" s="56">
        <v>1</v>
      </c>
      <c r="DL121" s="56">
        <v>0</v>
      </c>
      <c r="DM121" s="56">
        <v>0</v>
      </c>
      <c r="DN121" s="56">
        <v>0</v>
      </c>
      <c r="DO121" s="56">
        <v>0</v>
      </c>
      <c r="DP121" s="149">
        <v>88.417329796640132</v>
      </c>
      <c r="DQ121" s="156">
        <v>1</v>
      </c>
      <c r="DR121" s="56">
        <v>0</v>
      </c>
      <c r="DS121" s="56">
        <v>0</v>
      </c>
      <c r="DT121" s="149">
        <v>88.417329796640132</v>
      </c>
      <c r="DU121" s="156">
        <v>1</v>
      </c>
      <c r="DV121" s="156">
        <v>0</v>
      </c>
      <c r="DW121" s="156">
        <v>0</v>
      </c>
      <c r="DX121" s="156">
        <v>0</v>
      </c>
      <c r="DY121" s="56">
        <v>0</v>
      </c>
      <c r="DZ121" s="62">
        <v>14.256619144602853</v>
      </c>
      <c r="EA121" s="63">
        <v>7</v>
      </c>
      <c r="EB121" s="62">
        <v>131.0344827586207</v>
      </c>
      <c r="EC121" s="63">
        <v>57</v>
      </c>
      <c r="ED121" s="60">
        <v>0.62853551225644255</v>
      </c>
      <c r="EE121" s="61">
        <v>4</v>
      </c>
      <c r="EF121" s="154">
        <v>141.9</v>
      </c>
      <c r="EG121" s="154">
        <v>95.03</v>
      </c>
      <c r="EH121" s="107">
        <v>2.1352313167259789</v>
      </c>
      <c r="EI121" s="148">
        <v>1.5421115065243181</v>
      </c>
      <c r="EJ121" s="56" t="s">
        <v>1505</v>
      </c>
      <c r="EK121" s="56" t="s">
        <v>1506</v>
      </c>
      <c r="EL121" s="154">
        <v>94.04</v>
      </c>
      <c r="EM121" s="154">
        <v>48.78</v>
      </c>
      <c r="EN121" s="147">
        <v>1.6129032258064515</v>
      </c>
      <c r="EO121" s="148">
        <v>0.40322580645161288</v>
      </c>
      <c r="EP121" s="56">
        <v>0</v>
      </c>
      <c r="EQ121" s="56">
        <v>0</v>
      </c>
      <c r="ER121" s="149">
        <v>353.66931918656053</v>
      </c>
      <c r="ES121" s="156">
        <v>4</v>
      </c>
      <c r="ET121" s="103">
        <v>176.83465959328026</v>
      </c>
      <c r="EU121" s="132">
        <v>2</v>
      </c>
      <c r="EV121" s="56">
        <v>0</v>
      </c>
      <c r="EW121" s="56">
        <v>0</v>
      </c>
      <c r="EX121" s="56">
        <v>0</v>
      </c>
      <c r="EY121" s="62">
        <v>128.0193236714976</v>
      </c>
      <c r="EZ121" s="61">
        <v>53</v>
      </c>
      <c r="FA121" s="62">
        <v>103.54223433242507</v>
      </c>
      <c r="FB121" s="61">
        <v>38</v>
      </c>
      <c r="FC121" s="56">
        <v>58.17</v>
      </c>
      <c r="FD121" s="56">
        <v>1</v>
      </c>
      <c r="FE121" s="149">
        <v>174.52006980802793</v>
      </c>
      <c r="FF121" s="156">
        <v>3</v>
      </c>
      <c r="FG121" s="56">
        <v>0</v>
      </c>
      <c r="FH121" s="56">
        <v>0</v>
      </c>
      <c r="FI121" s="56">
        <v>58.17</v>
      </c>
      <c r="FJ121" s="56">
        <v>1</v>
      </c>
      <c r="FK121" s="149">
        <v>290.86678301337986</v>
      </c>
      <c r="FL121" s="156">
        <v>5</v>
      </c>
      <c r="FM121" s="56">
        <v>0</v>
      </c>
      <c r="FN121" s="56">
        <v>0</v>
      </c>
      <c r="FO121" s="150">
        <v>349.04013961605585</v>
      </c>
      <c r="FP121" s="155">
        <v>6</v>
      </c>
      <c r="FQ121" s="56">
        <v>0</v>
      </c>
      <c r="FR121" s="56">
        <v>0</v>
      </c>
      <c r="FS121" s="60">
        <v>0.42643923240938164</v>
      </c>
      <c r="FT121" s="61">
        <v>3</v>
      </c>
      <c r="FU121" s="60">
        <v>0.62256809338521402</v>
      </c>
      <c r="FV121" s="61">
        <v>4</v>
      </c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  <c r="IX121" s="67"/>
      <c r="IY121" s="67"/>
      <c r="IZ121" s="67"/>
      <c r="JA121" s="67"/>
      <c r="JB121" s="67"/>
      <c r="JC121" s="67"/>
      <c r="JD121" s="67"/>
      <c r="JE121" s="67"/>
      <c r="JF121" s="67"/>
      <c r="JG121" s="67"/>
      <c r="JH121" s="67"/>
      <c r="JI121" s="67"/>
      <c r="JJ121" s="67"/>
      <c r="JK121" s="67"/>
      <c r="JL121" s="67"/>
      <c r="JM121" s="67"/>
      <c r="JN121" s="67"/>
      <c r="JO121" s="67"/>
      <c r="JP121" s="67"/>
      <c r="JQ121" s="67"/>
      <c r="JR121" s="67"/>
      <c r="JS121" s="67"/>
      <c r="JT121" s="67"/>
      <c r="JU121" s="67"/>
      <c r="JV121" s="67"/>
      <c r="JW121" s="67"/>
      <c r="JX121" s="67"/>
      <c r="JY121" s="67"/>
      <c r="JZ121" s="67"/>
      <c r="KA121" s="67"/>
      <c r="KB121" s="67"/>
      <c r="KC121" s="67"/>
      <c r="KD121" s="67"/>
      <c r="KE121" s="67"/>
      <c r="KF121" s="67"/>
      <c r="KG121" s="67"/>
      <c r="KH121" s="67"/>
      <c r="KI121" s="67"/>
      <c r="KJ121" s="67"/>
      <c r="KK121" s="67"/>
      <c r="KL121" s="67"/>
      <c r="KM121" s="67"/>
      <c r="KN121" s="67"/>
      <c r="KO121" s="67"/>
      <c r="KP121" s="67"/>
      <c r="KQ121" s="67"/>
      <c r="KR121" s="67"/>
      <c r="KS121" s="67"/>
      <c r="KT121" s="67"/>
      <c r="KU121" s="67"/>
      <c r="KV121" s="67"/>
      <c r="KW121" s="67"/>
      <c r="KX121" s="67"/>
      <c r="KY121" s="67"/>
      <c r="KZ121" s="67"/>
      <c r="LA121" s="67"/>
      <c r="LB121" s="67"/>
      <c r="LC121" s="67"/>
      <c r="LD121" s="67"/>
      <c r="LE121" s="67"/>
      <c r="LF121" s="67"/>
      <c r="LG121" s="67"/>
      <c r="LH121" s="67"/>
      <c r="LI121" s="67"/>
      <c r="LJ121" s="67"/>
      <c r="LK121" s="67"/>
      <c r="LL121" s="67"/>
      <c r="LM121" s="67"/>
      <c r="LN121" s="67"/>
      <c r="LO121" s="67"/>
      <c r="LP121" s="67"/>
      <c r="LQ121" s="67"/>
      <c r="LR121" s="67"/>
      <c r="LS121" s="67"/>
      <c r="LT121" s="67"/>
      <c r="LU121" s="67"/>
      <c r="LV121" s="67"/>
      <c r="LW121" s="67"/>
      <c r="LX121" s="67"/>
      <c r="LY121" s="67"/>
      <c r="LZ121" s="67"/>
      <c r="MA121" s="67"/>
      <c r="MB121" s="67"/>
      <c r="MC121" s="67"/>
      <c r="MD121" s="67"/>
      <c r="ME121" s="67"/>
      <c r="MF121" s="67"/>
      <c r="MG121" s="67"/>
      <c r="MH121" s="67"/>
      <c r="MI121" s="67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67"/>
      <c r="MU121" s="67"/>
      <c r="MV121" s="67"/>
      <c r="MW121" s="67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67"/>
      <c r="NI121" s="67"/>
      <c r="NJ121" s="67"/>
      <c r="NK121" s="67"/>
      <c r="NL121" s="67"/>
      <c r="NM121" s="67"/>
      <c r="NN121" s="67"/>
      <c r="NO121" s="67"/>
      <c r="NP121" s="67"/>
      <c r="NQ121" s="67"/>
      <c r="NR121" s="71"/>
      <c r="NS121" s="71"/>
      <c r="NT121" s="71"/>
      <c r="NU121" s="71"/>
      <c r="NV121" s="71"/>
      <c r="NW121" s="71"/>
      <c r="NX121" s="71"/>
      <c r="NY121" s="71"/>
      <c r="NZ121" s="71"/>
      <c r="OA121" s="71"/>
      <c r="OB121" s="71"/>
      <c r="OC121" s="71"/>
      <c r="OD121" s="71"/>
      <c r="OE121" s="71"/>
      <c r="OF121" s="71"/>
      <c r="OG121" s="71"/>
      <c r="OH121" s="71"/>
      <c r="OI121" s="71"/>
      <c r="OJ121" s="71"/>
      <c r="OK121" s="71"/>
      <c r="OL121" s="71"/>
      <c r="OM121" s="71"/>
      <c r="ON121" s="71"/>
      <c r="OO121" s="71"/>
      <c r="OP121" s="71"/>
      <c r="OQ121" s="71"/>
      <c r="OR121" s="4"/>
      <c r="OS121" s="4"/>
      <c r="OT121" s="4"/>
    </row>
    <row r="122" spans="1:410">
      <c r="A122" s="96" t="s">
        <v>1507</v>
      </c>
      <c r="B122" s="56" t="s">
        <v>1508</v>
      </c>
      <c r="C122" s="96" t="s">
        <v>466</v>
      </c>
      <c r="D122" s="74">
        <v>6</v>
      </c>
      <c r="E122" s="67">
        <v>2015</v>
      </c>
      <c r="F122" s="106">
        <v>74.041102788662684</v>
      </c>
      <c r="G122" s="141">
        <v>13253</v>
      </c>
      <c r="H122" s="67">
        <v>6831</v>
      </c>
      <c r="I122" s="67">
        <v>6422</v>
      </c>
      <c r="J122" s="106">
        <v>31.39</v>
      </c>
      <c r="K122" s="67">
        <v>4160</v>
      </c>
      <c r="L122" s="56">
        <v>46.39</v>
      </c>
      <c r="M122" s="78">
        <v>6148</v>
      </c>
      <c r="N122" s="67">
        <v>1060</v>
      </c>
      <c r="O122" s="67">
        <v>543</v>
      </c>
      <c r="P122" s="67">
        <v>517</v>
      </c>
      <c r="Q122" s="78">
        <v>1274</v>
      </c>
      <c r="R122" s="78">
        <v>621</v>
      </c>
      <c r="S122" s="78">
        <v>653</v>
      </c>
      <c r="T122" s="67">
        <v>1054</v>
      </c>
      <c r="U122" s="67">
        <v>548</v>
      </c>
      <c r="V122" s="67">
        <v>506</v>
      </c>
      <c r="W122" s="78">
        <v>1250</v>
      </c>
      <c r="X122" s="78">
        <v>598</v>
      </c>
      <c r="Y122" s="78">
        <v>652</v>
      </c>
      <c r="Z122" s="67">
        <v>1030</v>
      </c>
      <c r="AA122" s="67">
        <v>542</v>
      </c>
      <c r="AB122" s="67">
        <v>488</v>
      </c>
      <c r="AC122" s="78">
        <v>1280</v>
      </c>
      <c r="AD122" s="78">
        <v>600</v>
      </c>
      <c r="AE122" s="78">
        <v>680</v>
      </c>
      <c r="AF122" s="67">
        <v>1108</v>
      </c>
      <c r="AG122" s="67">
        <v>592</v>
      </c>
      <c r="AH122" s="67">
        <v>516</v>
      </c>
      <c r="AI122" s="78">
        <v>1981</v>
      </c>
      <c r="AJ122" s="78">
        <v>916</v>
      </c>
      <c r="AK122" s="78">
        <v>1065</v>
      </c>
      <c r="AL122" s="67">
        <v>1105</v>
      </c>
      <c r="AM122" s="67">
        <v>594</v>
      </c>
      <c r="AN122" s="67">
        <v>511</v>
      </c>
      <c r="AO122" s="67">
        <v>1026</v>
      </c>
      <c r="AP122" s="67">
        <v>553</v>
      </c>
      <c r="AQ122" s="67">
        <v>473</v>
      </c>
      <c r="AR122" s="56" t="s">
        <v>428</v>
      </c>
      <c r="AS122" s="56"/>
      <c r="AT122" s="56" t="s">
        <v>428</v>
      </c>
      <c r="AU122" s="144">
        <v>296</v>
      </c>
      <c r="AV122" s="151">
        <v>0</v>
      </c>
      <c r="AW122" s="144">
        <v>47</v>
      </c>
      <c r="AX122" s="59">
        <v>21.3</v>
      </c>
      <c r="AY122" s="59">
        <v>2</v>
      </c>
      <c r="AZ122" s="60">
        <v>1.9067796610169492</v>
      </c>
      <c r="BA122" s="61">
        <v>9</v>
      </c>
      <c r="BB122" s="62">
        <v>0</v>
      </c>
      <c r="BC122" s="63">
        <v>0</v>
      </c>
      <c r="BD122" s="68">
        <v>0</v>
      </c>
      <c r="BE122" s="69">
        <v>0</v>
      </c>
      <c r="BF122" s="60">
        <v>3.9039039039039038</v>
      </c>
      <c r="BG122" s="61">
        <v>26</v>
      </c>
      <c r="BH122" s="60">
        <v>7.4468085106382977</v>
      </c>
      <c r="BI122" s="61">
        <v>7</v>
      </c>
      <c r="BJ122" s="64">
        <v>0</v>
      </c>
      <c r="BK122" s="65">
        <v>0</v>
      </c>
      <c r="BL122" s="62">
        <v>0</v>
      </c>
      <c r="BM122" s="65">
        <v>0</v>
      </c>
      <c r="BN122" s="56">
        <v>0</v>
      </c>
      <c r="BO122" s="56">
        <v>0</v>
      </c>
      <c r="BP122" s="156">
        <v>0</v>
      </c>
      <c r="BQ122" s="56">
        <v>0</v>
      </c>
      <c r="BR122" s="56">
        <v>0</v>
      </c>
      <c r="BS122" s="56">
        <v>0</v>
      </c>
      <c r="BT122" s="56">
        <v>0</v>
      </c>
      <c r="BU122" s="56">
        <v>0</v>
      </c>
      <c r="BV122" s="62" t="s">
        <v>1509</v>
      </c>
      <c r="BW122" s="56" t="s">
        <v>1510</v>
      </c>
      <c r="BX122" s="62" t="s">
        <v>1236</v>
      </c>
      <c r="BY122" s="56" t="s">
        <v>1132</v>
      </c>
      <c r="BZ122" s="56" t="s">
        <v>710</v>
      </c>
      <c r="CA122" s="56" t="s">
        <v>1511</v>
      </c>
      <c r="CB122" s="56" t="s">
        <v>1512</v>
      </c>
      <c r="CC122" s="145">
        <v>63.07</v>
      </c>
      <c r="CD122" s="145">
        <v>39.71</v>
      </c>
      <c r="CE122" s="147">
        <v>39.130434782608695</v>
      </c>
      <c r="CF122" s="153" t="s">
        <v>1513</v>
      </c>
      <c r="CG122" s="153" t="s">
        <v>1514</v>
      </c>
      <c r="CH122" s="56">
        <v>0</v>
      </c>
      <c r="CI122" s="56">
        <v>0</v>
      </c>
      <c r="CJ122" s="60">
        <v>0.94876660341555974</v>
      </c>
      <c r="CK122" s="61">
        <v>1</v>
      </c>
      <c r="CL122" s="56">
        <v>0</v>
      </c>
      <c r="CM122" s="56">
        <v>0</v>
      </c>
      <c r="CN122" s="149">
        <v>0</v>
      </c>
      <c r="CO122" s="156">
        <v>0</v>
      </c>
      <c r="CP122" s="56">
        <v>0</v>
      </c>
      <c r="CQ122" s="56">
        <v>0</v>
      </c>
      <c r="CR122" s="56">
        <v>0</v>
      </c>
      <c r="CS122" s="56">
        <v>0</v>
      </c>
      <c r="CT122" s="56">
        <v>0</v>
      </c>
      <c r="CU122" s="56">
        <v>0</v>
      </c>
      <c r="CV122" s="56">
        <v>0</v>
      </c>
      <c r="CW122" s="56">
        <v>0</v>
      </c>
      <c r="CX122" s="56">
        <v>0</v>
      </c>
      <c r="CY122" s="56">
        <v>0</v>
      </c>
      <c r="CZ122" s="56">
        <v>0</v>
      </c>
      <c r="DA122" s="56">
        <v>0</v>
      </c>
      <c r="DB122" s="60">
        <v>0.19135093761959435</v>
      </c>
      <c r="DC122" s="61">
        <v>1</v>
      </c>
      <c r="DD122" s="145">
        <v>97.12</v>
      </c>
      <c r="DE122" s="145">
        <v>80.98</v>
      </c>
      <c r="DF122" s="147">
        <v>3.6519871106337276</v>
      </c>
      <c r="DG122" s="148">
        <v>3.1149301825993554</v>
      </c>
      <c r="DH122" s="56">
        <v>0</v>
      </c>
      <c r="DI122" s="56">
        <v>0</v>
      </c>
      <c r="DJ122" s="149">
        <v>0</v>
      </c>
      <c r="DK122" s="56">
        <v>0</v>
      </c>
      <c r="DL122" s="56">
        <v>0</v>
      </c>
      <c r="DM122" s="56">
        <v>0</v>
      </c>
      <c r="DN122" s="56">
        <v>0</v>
      </c>
      <c r="DO122" s="56">
        <v>0</v>
      </c>
      <c r="DP122" s="149">
        <v>234.375</v>
      </c>
      <c r="DQ122" s="156">
        <v>3</v>
      </c>
      <c r="DR122" s="149">
        <v>78.125</v>
      </c>
      <c r="DS122" s="156">
        <v>1</v>
      </c>
      <c r="DT122" s="149">
        <v>156.25</v>
      </c>
      <c r="DU122" s="156">
        <v>2</v>
      </c>
      <c r="DV122" s="156">
        <v>0</v>
      </c>
      <c r="DW122" s="156">
        <v>0</v>
      </c>
      <c r="DX122" s="156">
        <v>0</v>
      </c>
      <c r="DY122" s="56">
        <v>0</v>
      </c>
      <c r="DZ122" s="62">
        <v>6.1475409836065573</v>
      </c>
      <c r="EA122" s="63">
        <v>3</v>
      </c>
      <c r="EB122" s="62">
        <v>42.63565891472868</v>
      </c>
      <c r="EC122" s="63">
        <v>22</v>
      </c>
      <c r="ED122" s="60">
        <v>1.1312217194570138</v>
      </c>
      <c r="EE122" s="61">
        <v>7</v>
      </c>
      <c r="EF122" s="143">
        <v>129.25</v>
      </c>
      <c r="EG122" s="143">
        <v>81.790000000000006</v>
      </c>
      <c r="EH122" s="107">
        <v>3.091190108191654</v>
      </c>
      <c r="EI122" s="148">
        <v>2.936630602782071</v>
      </c>
      <c r="EJ122" s="56" t="s">
        <v>1515</v>
      </c>
      <c r="EK122" s="56" t="s">
        <v>1491</v>
      </c>
      <c r="EL122" s="143">
        <v>101.14</v>
      </c>
      <c r="EM122" s="143">
        <v>43.25</v>
      </c>
      <c r="EN122" s="147">
        <v>0.46082949308755761</v>
      </c>
      <c r="EO122" s="148">
        <v>3.6866359447004609</v>
      </c>
      <c r="EP122" s="56">
        <v>0</v>
      </c>
      <c r="EQ122" s="56">
        <v>0</v>
      </c>
      <c r="ER122" s="156">
        <v>0</v>
      </c>
      <c r="ES122" s="156">
        <v>0</v>
      </c>
      <c r="ET122" s="156">
        <v>0</v>
      </c>
      <c r="EU122" s="156">
        <v>0</v>
      </c>
      <c r="EV122" s="56">
        <v>0</v>
      </c>
      <c r="EW122" s="56">
        <v>0</v>
      </c>
      <c r="EX122" s="56">
        <v>0</v>
      </c>
      <c r="EY122" s="62">
        <v>56.75146771037182</v>
      </c>
      <c r="EZ122" s="72">
        <v>29</v>
      </c>
      <c r="FA122" s="62">
        <v>38.054968287526428</v>
      </c>
      <c r="FB122" s="61">
        <v>18</v>
      </c>
      <c r="FC122" s="149">
        <v>0</v>
      </c>
      <c r="FD122" s="156">
        <v>0</v>
      </c>
      <c r="FE122" s="149">
        <v>0</v>
      </c>
      <c r="FF122" s="156">
        <v>0</v>
      </c>
      <c r="FG122" s="56">
        <v>0</v>
      </c>
      <c r="FH122" s="56">
        <v>0</v>
      </c>
      <c r="FI122" s="149">
        <v>0</v>
      </c>
      <c r="FJ122" s="156">
        <v>0</v>
      </c>
      <c r="FK122" s="149">
        <v>0</v>
      </c>
      <c r="FL122" s="156">
        <v>0</v>
      </c>
      <c r="FM122" s="56">
        <v>0</v>
      </c>
      <c r="FN122" s="56">
        <v>0</v>
      </c>
      <c r="FO122" s="150">
        <v>0</v>
      </c>
      <c r="FP122" s="56">
        <v>0</v>
      </c>
      <c r="FQ122" s="56">
        <v>0</v>
      </c>
      <c r="FR122" s="56">
        <v>0</v>
      </c>
      <c r="FS122" s="60">
        <v>1.6136840406648378</v>
      </c>
      <c r="FT122" s="61">
        <v>10</v>
      </c>
      <c r="FU122" s="60">
        <v>2.0246640898214614</v>
      </c>
      <c r="FV122" s="61">
        <v>11</v>
      </c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  <c r="IW122" s="67"/>
      <c r="IX122" s="67"/>
      <c r="IY122" s="67"/>
      <c r="IZ122" s="67"/>
      <c r="JA122" s="67"/>
      <c r="JB122" s="67"/>
      <c r="JC122" s="67"/>
      <c r="JD122" s="67"/>
      <c r="JE122" s="67"/>
      <c r="JF122" s="67"/>
      <c r="JG122" s="67"/>
      <c r="JH122" s="67"/>
      <c r="JI122" s="67"/>
      <c r="JJ122" s="67"/>
      <c r="JK122" s="67"/>
      <c r="JL122" s="67"/>
      <c r="JM122" s="67"/>
      <c r="JN122" s="67"/>
      <c r="JO122" s="67"/>
      <c r="JP122" s="67"/>
      <c r="JQ122" s="67"/>
      <c r="JR122" s="67"/>
      <c r="JS122" s="67"/>
      <c r="JT122" s="67"/>
      <c r="JU122" s="67"/>
      <c r="JV122" s="67"/>
      <c r="JW122" s="67"/>
      <c r="JX122" s="67"/>
      <c r="JY122" s="67"/>
      <c r="JZ122" s="67"/>
      <c r="KA122" s="67"/>
      <c r="KB122" s="67"/>
      <c r="KC122" s="67"/>
      <c r="KD122" s="67"/>
      <c r="KE122" s="67"/>
      <c r="KF122" s="67"/>
      <c r="KG122" s="67"/>
      <c r="KH122" s="67"/>
      <c r="KI122" s="67"/>
      <c r="KJ122" s="67"/>
      <c r="KK122" s="67"/>
      <c r="KL122" s="67"/>
      <c r="KM122" s="67"/>
      <c r="KN122" s="67"/>
      <c r="KO122" s="67"/>
      <c r="KP122" s="67"/>
      <c r="KQ122" s="67"/>
      <c r="KR122" s="67"/>
      <c r="KS122" s="67"/>
      <c r="KT122" s="67"/>
      <c r="KU122" s="67"/>
      <c r="KV122" s="67"/>
      <c r="KW122" s="67"/>
      <c r="KX122" s="67"/>
      <c r="KY122" s="67"/>
      <c r="KZ122" s="67"/>
      <c r="LA122" s="67"/>
      <c r="LB122" s="67"/>
      <c r="LC122" s="67"/>
      <c r="LD122" s="67"/>
      <c r="LE122" s="67"/>
      <c r="LF122" s="67"/>
      <c r="LG122" s="67"/>
      <c r="LH122" s="67"/>
      <c r="LI122" s="67"/>
      <c r="LJ122" s="67"/>
      <c r="LK122" s="67"/>
      <c r="LL122" s="67"/>
      <c r="LM122" s="67"/>
      <c r="LN122" s="67"/>
      <c r="LO122" s="67"/>
      <c r="LP122" s="67"/>
      <c r="LQ122" s="67"/>
      <c r="LR122" s="67"/>
      <c r="LS122" s="67"/>
      <c r="LT122" s="67"/>
      <c r="LU122" s="67"/>
      <c r="LV122" s="67"/>
      <c r="LW122" s="67"/>
      <c r="LX122" s="67"/>
      <c r="LY122" s="67"/>
      <c r="LZ122" s="67"/>
      <c r="MA122" s="67"/>
      <c r="MB122" s="67"/>
      <c r="MC122" s="67"/>
      <c r="MD122" s="67"/>
      <c r="ME122" s="67"/>
      <c r="MF122" s="67"/>
      <c r="MG122" s="67"/>
      <c r="MH122" s="67"/>
      <c r="MI122" s="67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67"/>
      <c r="MU122" s="67"/>
      <c r="MV122" s="67"/>
      <c r="MW122" s="67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67"/>
      <c r="NI122" s="67"/>
      <c r="NJ122" s="67"/>
      <c r="NK122" s="67"/>
      <c r="NL122" s="67"/>
      <c r="NM122" s="67"/>
      <c r="NN122" s="67"/>
      <c r="NO122" s="67"/>
      <c r="NP122" s="67"/>
      <c r="NQ122" s="67"/>
      <c r="NR122" s="71"/>
      <c r="NS122" s="71"/>
      <c r="NT122" s="71"/>
      <c r="NU122" s="71"/>
      <c r="NV122" s="71"/>
      <c r="NW122" s="71"/>
      <c r="NX122" s="71"/>
      <c r="NY122" s="71"/>
      <c r="NZ122" s="71"/>
      <c r="OA122" s="71"/>
      <c r="OB122" s="71"/>
      <c r="OC122" s="71"/>
      <c r="OD122" s="71"/>
      <c r="OE122" s="71"/>
      <c r="OF122" s="71"/>
      <c r="OG122" s="71"/>
      <c r="OH122" s="71"/>
      <c r="OI122" s="71"/>
      <c r="OJ122" s="71"/>
      <c r="OK122" s="71"/>
      <c r="OL122" s="71"/>
      <c r="OM122" s="71"/>
      <c r="ON122" s="71"/>
      <c r="OO122" s="71"/>
      <c r="OP122" s="71"/>
      <c r="OQ122" s="71"/>
      <c r="OR122" s="4"/>
      <c r="OS122" s="4"/>
      <c r="OT122" s="4"/>
    </row>
    <row r="123" spans="1:410">
      <c r="A123" s="96" t="s">
        <v>1516</v>
      </c>
      <c r="B123" s="56" t="s">
        <v>1517</v>
      </c>
      <c r="C123" s="96" t="s">
        <v>547</v>
      </c>
      <c r="D123" s="74">
        <v>6</v>
      </c>
      <c r="E123" s="67">
        <v>2015</v>
      </c>
      <c r="F123" s="106">
        <v>70.30105004411223</v>
      </c>
      <c r="G123" s="141">
        <v>5586</v>
      </c>
      <c r="H123" s="67">
        <v>2099</v>
      </c>
      <c r="I123" s="67">
        <v>3487</v>
      </c>
      <c r="J123" s="106">
        <v>5.5674901539563191</v>
      </c>
      <c r="K123" s="67">
        <v>311</v>
      </c>
      <c r="L123" s="56">
        <v>120.78</v>
      </c>
      <c r="M123" s="78">
        <v>6747</v>
      </c>
      <c r="N123" s="67">
        <v>585</v>
      </c>
      <c r="O123" s="67">
        <v>299</v>
      </c>
      <c r="P123" s="67">
        <v>286</v>
      </c>
      <c r="Q123" s="78">
        <v>693</v>
      </c>
      <c r="R123" s="78">
        <v>338</v>
      </c>
      <c r="S123" s="78">
        <v>355</v>
      </c>
      <c r="T123" s="67">
        <v>523</v>
      </c>
      <c r="U123" s="67">
        <v>268</v>
      </c>
      <c r="V123" s="67">
        <v>255</v>
      </c>
      <c r="W123" s="78">
        <v>618</v>
      </c>
      <c r="X123" s="78">
        <v>302</v>
      </c>
      <c r="Y123" s="78">
        <v>316</v>
      </c>
      <c r="Z123" s="67">
        <v>508</v>
      </c>
      <c r="AA123" s="67">
        <v>261</v>
      </c>
      <c r="AB123" s="67">
        <v>247</v>
      </c>
      <c r="AC123" s="78">
        <v>618</v>
      </c>
      <c r="AD123" s="78">
        <v>301</v>
      </c>
      <c r="AE123" s="78">
        <v>317</v>
      </c>
      <c r="AF123" s="67">
        <v>532</v>
      </c>
      <c r="AG123" s="67">
        <v>272</v>
      </c>
      <c r="AH123" s="67">
        <v>260</v>
      </c>
      <c r="AI123" s="78">
        <v>992</v>
      </c>
      <c r="AJ123" s="78">
        <v>472</v>
      </c>
      <c r="AK123" s="78">
        <v>520</v>
      </c>
      <c r="AL123" s="67">
        <v>567</v>
      </c>
      <c r="AM123" s="67">
        <v>298</v>
      </c>
      <c r="AN123" s="67">
        <v>269</v>
      </c>
      <c r="AO123" s="67">
        <v>480</v>
      </c>
      <c r="AP123" s="67">
        <v>257</v>
      </c>
      <c r="AQ123" s="67">
        <v>223</v>
      </c>
      <c r="AR123" s="56" t="s">
        <v>428</v>
      </c>
      <c r="AS123" s="56"/>
      <c r="AT123" s="56" t="s">
        <v>428</v>
      </c>
      <c r="AU123" s="151">
        <v>625</v>
      </c>
      <c r="AV123" s="144">
        <v>0</v>
      </c>
      <c r="AW123" s="151">
        <v>62</v>
      </c>
      <c r="AX123" s="59">
        <v>26.8</v>
      </c>
      <c r="AY123" s="59">
        <v>3</v>
      </c>
      <c r="AZ123" s="60">
        <v>0.4465140014033297</v>
      </c>
      <c r="BA123" s="61">
        <v>7</v>
      </c>
      <c r="BB123" s="62">
        <v>0</v>
      </c>
      <c r="BC123" s="63">
        <v>0</v>
      </c>
      <c r="BD123" s="68">
        <v>170.94017094017093</v>
      </c>
      <c r="BE123" s="69">
        <v>1</v>
      </c>
      <c r="BF123" s="60">
        <v>1.7758726270667484</v>
      </c>
      <c r="BG123" s="61">
        <v>29</v>
      </c>
      <c r="BH123" s="60">
        <v>10.714285714285714</v>
      </c>
      <c r="BI123" s="61">
        <v>12</v>
      </c>
      <c r="BJ123" s="64">
        <v>0</v>
      </c>
      <c r="BK123" s="65">
        <v>0</v>
      </c>
      <c r="BL123" s="62">
        <v>0</v>
      </c>
      <c r="BM123" s="65">
        <v>0</v>
      </c>
      <c r="BN123" s="56">
        <v>0</v>
      </c>
      <c r="BO123" s="56">
        <v>0</v>
      </c>
      <c r="BP123" s="156">
        <v>0</v>
      </c>
      <c r="BQ123" s="56">
        <v>0</v>
      </c>
      <c r="BR123" s="56">
        <v>0</v>
      </c>
      <c r="BS123" s="56">
        <v>0</v>
      </c>
      <c r="BT123" s="56">
        <v>0</v>
      </c>
      <c r="BU123" s="56">
        <v>0</v>
      </c>
      <c r="BV123" s="62" t="s">
        <v>1518</v>
      </c>
      <c r="BW123" s="56" t="s">
        <v>1519</v>
      </c>
      <c r="BX123" s="62" t="s">
        <v>1375</v>
      </c>
      <c r="BY123" s="56" t="s">
        <v>504</v>
      </c>
      <c r="BZ123" s="56" t="s">
        <v>578</v>
      </c>
      <c r="CA123" s="56" t="s">
        <v>1520</v>
      </c>
      <c r="CB123" s="56" t="s">
        <v>1521</v>
      </c>
      <c r="CC123" s="152">
        <v>193.52</v>
      </c>
      <c r="CD123" s="152">
        <v>113.89</v>
      </c>
      <c r="CE123" s="147">
        <v>0</v>
      </c>
      <c r="CF123" s="146" t="s">
        <v>1522</v>
      </c>
      <c r="CG123" s="146" t="s">
        <v>1523</v>
      </c>
      <c r="CH123" s="56">
        <v>0</v>
      </c>
      <c r="CI123" s="56">
        <v>0</v>
      </c>
      <c r="CJ123" s="60">
        <v>0</v>
      </c>
      <c r="CK123" s="61">
        <v>0</v>
      </c>
      <c r="CL123" s="56">
        <v>0</v>
      </c>
      <c r="CM123" s="56">
        <v>0</v>
      </c>
      <c r="CN123" s="149">
        <v>0</v>
      </c>
      <c r="CO123" s="156">
        <v>0</v>
      </c>
      <c r="CP123" s="56">
        <v>0</v>
      </c>
      <c r="CQ123" s="56">
        <v>0</v>
      </c>
      <c r="CR123" s="56">
        <v>0</v>
      </c>
      <c r="CS123" s="56">
        <v>0</v>
      </c>
      <c r="CT123" s="56">
        <v>0</v>
      </c>
      <c r="CU123" s="56">
        <v>0</v>
      </c>
      <c r="CV123" s="56">
        <v>0</v>
      </c>
      <c r="CW123" s="56">
        <v>0</v>
      </c>
      <c r="CX123" s="56">
        <v>0</v>
      </c>
      <c r="CY123" s="56">
        <v>0</v>
      </c>
      <c r="CZ123" s="56">
        <v>0</v>
      </c>
      <c r="DA123" s="56">
        <v>0</v>
      </c>
      <c r="DB123" s="60">
        <v>0.11813349084465447</v>
      </c>
      <c r="DC123" s="61">
        <v>2</v>
      </c>
      <c r="DD123" s="152">
        <v>329.2</v>
      </c>
      <c r="DE123" s="152">
        <v>200.18</v>
      </c>
      <c r="DF123" s="147">
        <v>2.6369168356997972</v>
      </c>
      <c r="DG123" s="148">
        <v>5.0033806626098718</v>
      </c>
      <c r="DH123" s="56">
        <v>0</v>
      </c>
      <c r="DI123" s="56">
        <v>0</v>
      </c>
      <c r="DJ123" s="56">
        <v>0</v>
      </c>
      <c r="DK123" s="56">
        <v>0</v>
      </c>
      <c r="DL123" s="56">
        <v>0</v>
      </c>
      <c r="DM123" s="56">
        <v>0</v>
      </c>
      <c r="DN123" s="56">
        <v>0</v>
      </c>
      <c r="DO123" s="56">
        <v>0</v>
      </c>
      <c r="DP123" s="149">
        <v>0</v>
      </c>
      <c r="DQ123" s="156">
        <v>0</v>
      </c>
      <c r="DR123" s="56">
        <v>0</v>
      </c>
      <c r="DS123" s="56">
        <v>0</v>
      </c>
      <c r="DT123" s="149">
        <v>0</v>
      </c>
      <c r="DU123" s="156">
        <v>0</v>
      </c>
      <c r="DV123" s="156">
        <v>0</v>
      </c>
      <c r="DW123" s="156">
        <v>0</v>
      </c>
      <c r="DX123" s="156">
        <v>0</v>
      </c>
      <c r="DY123" s="56">
        <v>0</v>
      </c>
      <c r="DZ123" s="62">
        <v>12.145748987854251</v>
      </c>
      <c r="EA123" s="63">
        <v>3</v>
      </c>
      <c r="EB123" s="62">
        <v>119.23076923076924</v>
      </c>
      <c r="EC123" s="63">
        <v>31</v>
      </c>
      <c r="ED123" s="60">
        <v>0.32873109796186722</v>
      </c>
      <c r="EE123" s="61">
        <v>6</v>
      </c>
      <c r="EF123" s="154">
        <v>183.5</v>
      </c>
      <c r="EG123" s="154">
        <v>77.819999999999993</v>
      </c>
      <c r="EH123" s="107">
        <v>3.7094281298299845</v>
      </c>
      <c r="EI123" s="148">
        <v>4.01854714064915</v>
      </c>
      <c r="EJ123" s="56" t="s">
        <v>1524</v>
      </c>
      <c r="EK123" s="56" t="s">
        <v>1525</v>
      </c>
      <c r="EL123" s="154">
        <v>127.04</v>
      </c>
      <c r="EM123" s="154">
        <v>39.130000000000003</v>
      </c>
      <c r="EN123" s="147">
        <v>2.8925619834710745</v>
      </c>
      <c r="EO123" s="148">
        <v>3.3057851239669422</v>
      </c>
      <c r="EP123" s="56">
        <v>0</v>
      </c>
      <c r="EQ123" s="56">
        <v>0</v>
      </c>
      <c r="ER123" s="149">
        <v>161.81229773462783</v>
      </c>
      <c r="ES123" s="156">
        <v>1</v>
      </c>
      <c r="ET123" s="156">
        <v>0</v>
      </c>
      <c r="EU123" s="156">
        <v>0</v>
      </c>
      <c r="EV123" s="56">
        <v>0</v>
      </c>
      <c r="EW123" s="56">
        <v>0</v>
      </c>
      <c r="EX123" s="56">
        <v>0</v>
      </c>
      <c r="EY123" s="62">
        <v>144.98141263940519</v>
      </c>
      <c r="EZ123" s="61">
        <v>39</v>
      </c>
      <c r="FA123" s="62">
        <v>67.264573991031384</v>
      </c>
      <c r="FB123" s="61">
        <v>15</v>
      </c>
      <c r="FC123" s="149">
        <v>0</v>
      </c>
      <c r="FD123" s="156">
        <v>0</v>
      </c>
      <c r="FE123" s="149">
        <v>0</v>
      </c>
      <c r="FF123" s="156">
        <v>0</v>
      </c>
      <c r="FG123" s="56">
        <v>0</v>
      </c>
      <c r="FH123" s="56">
        <v>0</v>
      </c>
      <c r="FI123" s="149">
        <v>0</v>
      </c>
      <c r="FJ123" s="156">
        <v>0</v>
      </c>
      <c r="FK123" s="149">
        <v>0</v>
      </c>
      <c r="FL123" s="156">
        <v>0</v>
      </c>
      <c r="FM123" s="56">
        <v>0</v>
      </c>
      <c r="FN123" s="56">
        <v>0</v>
      </c>
      <c r="FO123" s="150">
        <v>0</v>
      </c>
      <c r="FP123" s="56">
        <v>0</v>
      </c>
      <c r="FQ123" s="56">
        <v>0</v>
      </c>
      <c r="FR123" s="56">
        <v>0</v>
      </c>
      <c r="FS123" s="60">
        <v>0.80038418440851611</v>
      </c>
      <c r="FT123" s="61">
        <v>15</v>
      </c>
      <c r="FU123" s="60">
        <v>0.84831133025820471</v>
      </c>
      <c r="FV123" s="61">
        <v>16</v>
      </c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  <c r="IX123" s="67"/>
      <c r="IY123" s="67"/>
      <c r="IZ123" s="67"/>
      <c r="JA123" s="67"/>
      <c r="JB123" s="67"/>
      <c r="JC123" s="67"/>
      <c r="JD123" s="67"/>
      <c r="JE123" s="67"/>
      <c r="JF123" s="67"/>
      <c r="JG123" s="67"/>
      <c r="JH123" s="67"/>
      <c r="JI123" s="67"/>
      <c r="JJ123" s="67"/>
      <c r="JK123" s="67"/>
      <c r="JL123" s="67"/>
      <c r="JM123" s="67"/>
      <c r="JN123" s="67"/>
      <c r="JO123" s="67"/>
      <c r="JP123" s="67"/>
      <c r="JQ123" s="67"/>
      <c r="JR123" s="67"/>
      <c r="JS123" s="67"/>
      <c r="JT123" s="67"/>
      <c r="JU123" s="67"/>
      <c r="JV123" s="67"/>
      <c r="JW123" s="67"/>
      <c r="JX123" s="67"/>
      <c r="JY123" s="67"/>
      <c r="JZ123" s="67"/>
      <c r="KA123" s="67"/>
      <c r="KB123" s="67"/>
      <c r="KC123" s="67"/>
      <c r="KD123" s="67"/>
      <c r="KE123" s="67"/>
      <c r="KF123" s="67"/>
      <c r="KG123" s="67"/>
      <c r="KH123" s="67"/>
      <c r="KI123" s="67"/>
      <c r="KJ123" s="67"/>
      <c r="KK123" s="67"/>
      <c r="KL123" s="67"/>
      <c r="KM123" s="67"/>
      <c r="KN123" s="67"/>
      <c r="KO123" s="67"/>
      <c r="KP123" s="67"/>
      <c r="KQ123" s="67"/>
      <c r="KR123" s="67"/>
      <c r="KS123" s="67"/>
      <c r="KT123" s="67"/>
      <c r="KU123" s="67"/>
      <c r="KV123" s="67"/>
      <c r="KW123" s="67"/>
      <c r="KX123" s="67"/>
      <c r="KY123" s="67"/>
      <c r="KZ123" s="67"/>
      <c r="LA123" s="67"/>
      <c r="LB123" s="67"/>
      <c r="LC123" s="67"/>
      <c r="LD123" s="67"/>
      <c r="LE123" s="67"/>
      <c r="LF123" s="67"/>
      <c r="LG123" s="67"/>
      <c r="LH123" s="67"/>
      <c r="LI123" s="67"/>
      <c r="LJ123" s="67"/>
      <c r="LK123" s="67"/>
      <c r="LL123" s="67"/>
      <c r="LM123" s="67"/>
      <c r="LN123" s="67"/>
      <c r="LO123" s="67"/>
      <c r="LP123" s="67"/>
      <c r="LQ123" s="67"/>
      <c r="LR123" s="67"/>
      <c r="LS123" s="67"/>
      <c r="LT123" s="67"/>
      <c r="LU123" s="67"/>
      <c r="LV123" s="67"/>
      <c r="LW123" s="67"/>
      <c r="LX123" s="67"/>
      <c r="LY123" s="67"/>
      <c r="LZ123" s="67"/>
      <c r="MA123" s="67"/>
      <c r="MB123" s="67"/>
      <c r="MC123" s="67"/>
      <c r="MD123" s="67"/>
      <c r="ME123" s="67"/>
      <c r="MF123" s="67"/>
      <c r="MG123" s="67"/>
      <c r="MH123" s="67"/>
      <c r="MI123" s="67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67"/>
      <c r="MU123" s="67"/>
      <c r="MV123" s="67"/>
      <c r="MW123" s="67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67"/>
      <c r="NI123" s="67"/>
      <c r="NJ123" s="67"/>
      <c r="NK123" s="67"/>
      <c r="NL123" s="67"/>
      <c r="NM123" s="67"/>
      <c r="NN123" s="67"/>
      <c r="NO123" s="67"/>
      <c r="NP123" s="67"/>
      <c r="NQ123" s="67"/>
      <c r="NR123" s="71"/>
      <c r="NS123" s="71"/>
      <c r="NT123" s="71"/>
      <c r="NU123" s="71"/>
      <c r="NV123" s="71"/>
      <c r="NW123" s="71"/>
      <c r="NX123" s="71"/>
      <c r="NY123" s="71"/>
      <c r="NZ123" s="71"/>
      <c r="OA123" s="71"/>
      <c r="OB123" s="71"/>
      <c r="OC123" s="71"/>
      <c r="OD123" s="71"/>
      <c r="OE123" s="71"/>
      <c r="OF123" s="71"/>
      <c r="OG123" s="71"/>
      <c r="OH123" s="71"/>
      <c r="OI123" s="71"/>
      <c r="OJ123" s="71"/>
      <c r="OK123" s="71"/>
      <c r="OL123" s="71"/>
      <c r="OM123" s="71"/>
      <c r="ON123" s="71"/>
      <c r="OO123" s="71"/>
      <c r="OP123" s="71"/>
      <c r="OQ123" s="71"/>
      <c r="OR123" s="4"/>
      <c r="OS123" s="4"/>
      <c r="OT123" s="4"/>
    </row>
    <row r="124" spans="1:410">
      <c r="A124" s="96" t="s">
        <v>1526</v>
      </c>
      <c r="B124" s="56" t="s">
        <v>1527</v>
      </c>
      <c r="C124" s="96" t="s">
        <v>479</v>
      </c>
      <c r="D124" s="74">
        <v>6</v>
      </c>
      <c r="E124" s="67">
        <v>2015</v>
      </c>
      <c r="F124" s="106">
        <v>59.507654160624426</v>
      </c>
      <c r="G124" s="141">
        <v>8318</v>
      </c>
      <c r="H124" s="67">
        <v>3190</v>
      </c>
      <c r="I124" s="67">
        <v>5128</v>
      </c>
      <c r="J124" s="106">
        <v>10.130000000000001</v>
      </c>
      <c r="K124" s="67">
        <v>843</v>
      </c>
      <c r="L124" s="56">
        <v>63.16</v>
      </c>
      <c r="M124" s="78">
        <v>5254</v>
      </c>
      <c r="N124" s="67">
        <v>1000</v>
      </c>
      <c r="O124" s="67">
        <v>510</v>
      </c>
      <c r="P124" s="67">
        <v>490</v>
      </c>
      <c r="Q124" s="78">
        <v>1185</v>
      </c>
      <c r="R124" s="78">
        <v>579</v>
      </c>
      <c r="S124" s="78">
        <v>606</v>
      </c>
      <c r="T124" s="67">
        <v>906</v>
      </c>
      <c r="U124" s="67">
        <v>470</v>
      </c>
      <c r="V124" s="67">
        <v>436</v>
      </c>
      <c r="W124" s="78">
        <v>1078</v>
      </c>
      <c r="X124" s="78">
        <v>518</v>
      </c>
      <c r="Y124" s="78">
        <v>560</v>
      </c>
      <c r="Z124" s="67">
        <v>881</v>
      </c>
      <c r="AA124" s="67">
        <v>461</v>
      </c>
      <c r="AB124" s="67">
        <v>420</v>
      </c>
      <c r="AC124" s="78">
        <v>1013</v>
      </c>
      <c r="AD124" s="78">
        <v>481</v>
      </c>
      <c r="AE124" s="78">
        <v>532</v>
      </c>
      <c r="AF124" s="67">
        <v>811</v>
      </c>
      <c r="AG124" s="67">
        <v>428</v>
      </c>
      <c r="AH124" s="67">
        <v>383</v>
      </c>
      <c r="AI124" s="78">
        <v>1408</v>
      </c>
      <c r="AJ124" s="78">
        <v>660</v>
      </c>
      <c r="AK124" s="78">
        <v>748</v>
      </c>
      <c r="AL124" s="67">
        <v>804</v>
      </c>
      <c r="AM124" s="67">
        <v>426</v>
      </c>
      <c r="AN124" s="67">
        <v>378</v>
      </c>
      <c r="AO124" s="67">
        <v>661</v>
      </c>
      <c r="AP124" s="67">
        <v>353</v>
      </c>
      <c r="AQ124" s="67">
        <v>308</v>
      </c>
      <c r="AR124" s="56" t="s">
        <v>428</v>
      </c>
      <c r="AS124" s="56"/>
      <c r="AT124" s="56" t="s">
        <v>428</v>
      </c>
      <c r="AU124" s="144">
        <v>378</v>
      </c>
      <c r="AV124" s="151">
        <v>0</v>
      </c>
      <c r="AW124" s="144">
        <v>61</v>
      </c>
      <c r="AX124" s="59">
        <v>12.5</v>
      </c>
      <c r="AY124" s="59">
        <v>1</v>
      </c>
      <c r="AZ124" s="60">
        <v>1.2911555842479019</v>
      </c>
      <c r="BA124" s="61">
        <v>6</v>
      </c>
      <c r="BB124" s="62">
        <v>0</v>
      </c>
      <c r="BC124" s="63">
        <v>0</v>
      </c>
      <c r="BD124" s="68">
        <v>0</v>
      </c>
      <c r="BE124" s="69">
        <v>0</v>
      </c>
      <c r="BF124" s="60">
        <v>3.2051282051282048</v>
      </c>
      <c r="BG124" s="61">
        <v>15</v>
      </c>
      <c r="BH124" s="60">
        <v>7.5</v>
      </c>
      <c r="BI124" s="61">
        <v>6</v>
      </c>
      <c r="BJ124" s="64">
        <v>0</v>
      </c>
      <c r="BK124" s="65">
        <v>0</v>
      </c>
      <c r="BL124" s="62">
        <v>0</v>
      </c>
      <c r="BM124" s="65">
        <v>0</v>
      </c>
      <c r="BN124" s="56">
        <v>0</v>
      </c>
      <c r="BO124" s="56">
        <v>0</v>
      </c>
      <c r="BP124" s="156">
        <v>0</v>
      </c>
      <c r="BQ124" s="56">
        <v>0</v>
      </c>
      <c r="BR124" s="56">
        <v>0</v>
      </c>
      <c r="BS124" s="56">
        <v>0</v>
      </c>
      <c r="BT124" s="56">
        <v>0</v>
      </c>
      <c r="BU124" s="56">
        <v>0</v>
      </c>
      <c r="BV124" s="62" t="s">
        <v>1528</v>
      </c>
      <c r="BW124" s="56" t="s">
        <v>481</v>
      </c>
      <c r="BX124" s="62" t="s">
        <v>517</v>
      </c>
      <c r="BY124" s="56" t="s">
        <v>866</v>
      </c>
      <c r="BZ124" s="56" t="s">
        <v>446</v>
      </c>
      <c r="CA124" s="56" t="s">
        <v>949</v>
      </c>
      <c r="CB124" s="56" t="s">
        <v>1289</v>
      </c>
      <c r="CC124" s="145">
        <v>45.4</v>
      </c>
      <c r="CD124" s="145">
        <v>36.75</v>
      </c>
      <c r="CE124" s="147">
        <v>6.8181818181818175</v>
      </c>
      <c r="CF124" s="153" t="s">
        <v>1529</v>
      </c>
      <c r="CG124" s="153" t="s">
        <v>735</v>
      </c>
      <c r="CH124" s="56">
        <v>0</v>
      </c>
      <c r="CI124" s="56">
        <v>0</v>
      </c>
      <c r="CJ124" s="60">
        <v>0</v>
      </c>
      <c r="CK124" s="61">
        <v>0</v>
      </c>
      <c r="CL124" s="56">
        <v>0</v>
      </c>
      <c r="CM124" s="56">
        <v>0</v>
      </c>
      <c r="CN124" s="149">
        <v>0</v>
      </c>
      <c r="CO124" s="156">
        <v>0</v>
      </c>
      <c r="CP124" s="56">
        <v>0</v>
      </c>
      <c r="CQ124" s="56">
        <v>0</v>
      </c>
      <c r="CR124" s="56">
        <v>0</v>
      </c>
      <c r="CS124" s="56">
        <v>0</v>
      </c>
      <c r="CT124" s="56">
        <v>0</v>
      </c>
      <c r="CU124" s="56">
        <v>0</v>
      </c>
      <c r="CV124" s="56">
        <v>0</v>
      </c>
      <c r="CW124" s="56">
        <v>0</v>
      </c>
      <c r="CX124" s="56">
        <v>0</v>
      </c>
      <c r="CY124" s="56">
        <v>0</v>
      </c>
      <c r="CZ124" s="56">
        <v>0</v>
      </c>
      <c r="DA124" s="56">
        <v>0</v>
      </c>
      <c r="DB124" s="60">
        <v>0</v>
      </c>
      <c r="DC124" s="61">
        <v>0</v>
      </c>
      <c r="DD124" s="145">
        <v>80.430000000000007</v>
      </c>
      <c r="DE124" s="145">
        <v>58.32</v>
      </c>
      <c r="DF124" s="147">
        <v>4.0885860306643949</v>
      </c>
      <c r="DG124" s="148">
        <v>3.4071550255536627</v>
      </c>
      <c r="DH124" s="149">
        <v>92.764378478664199</v>
      </c>
      <c r="DI124" s="56">
        <v>1</v>
      </c>
      <c r="DJ124" s="149">
        <v>92.764378478664199</v>
      </c>
      <c r="DK124" s="56">
        <v>1</v>
      </c>
      <c r="DL124" s="149">
        <v>92.764378478664199</v>
      </c>
      <c r="DM124" s="156">
        <v>1</v>
      </c>
      <c r="DN124" s="150">
        <v>296.15004935834156</v>
      </c>
      <c r="DO124" s="56">
        <v>3</v>
      </c>
      <c r="DP124" s="149">
        <v>98.716683119447183</v>
      </c>
      <c r="DQ124" s="156">
        <v>1</v>
      </c>
      <c r="DR124" s="56">
        <v>0</v>
      </c>
      <c r="DS124" s="56">
        <v>0</v>
      </c>
      <c r="DT124" s="149">
        <v>0</v>
      </c>
      <c r="DU124" s="156">
        <v>0</v>
      </c>
      <c r="DV124" s="156">
        <v>0</v>
      </c>
      <c r="DW124" s="156">
        <v>0</v>
      </c>
      <c r="DX124" s="149">
        <v>98.716683119447197</v>
      </c>
      <c r="DY124" s="156">
        <v>1</v>
      </c>
      <c r="DZ124" s="62">
        <v>0</v>
      </c>
      <c r="EA124" s="63">
        <v>0</v>
      </c>
      <c r="EB124" s="62">
        <v>67.885117493472592</v>
      </c>
      <c r="EC124" s="63">
        <v>26</v>
      </c>
      <c r="ED124" s="60">
        <v>1.2079726192872962</v>
      </c>
      <c r="EE124" s="61">
        <v>6</v>
      </c>
      <c r="EF124" s="143">
        <v>78.760000000000005</v>
      </c>
      <c r="EG124" s="143">
        <v>47.14</v>
      </c>
      <c r="EH124" s="107">
        <v>4.2735042735042734</v>
      </c>
      <c r="EI124" s="148">
        <v>0.64102564102564097</v>
      </c>
      <c r="EJ124" s="56" t="s">
        <v>782</v>
      </c>
      <c r="EK124" s="56" t="s">
        <v>1530</v>
      </c>
      <c r="EL124" s="143">
        <v>39.39</v>
      </c>
      <c r="EM124" s="143">
        <v>13.93</v>
      </c>
      <c r="EN124" s="147">
        <v>0</v>
      </c>
      <c r="EO124" s="148">
        <v>1.3698630136986301</v>
      </c>
      <c r="EP124" s="150">
        <v>296.15004935834156</v>
      </c>
      <c r="EQ124" s="56">
        <v>3</v>
      </c>
      <c r="ER124" s="156">
        <v>0</v>
      </c>
      <c r="ES124" s="156">
        <v>0</v>
      </c>
      <c r="ET124" s="156">
        <v>0</v>
      </c>
      <c r="EU124" s="156">
        <v>0</v>
      </c>
      <c r="EV124" s="150">
        <v>296.15004935834156</v>
      </c>
      <c r="EW124" s="56">
        <v>3</v>
      </c>
      <c r="EX124" s="56">
        <v>0</v>
      </c>
      <c r="EY124" s="62">
        <v>71.428571428571431</v>
      </c>
      <c r="EZ124" s="61">
        <v>27</v>
      </c>
      <c r="FA124" s="62">
        <v>71.428571428571431</v>
      </c>
      <c r="FB124" s="61">
        <v>22</v>
      </c>
      <c r="FC124" s="149">
        <v>60.06006006006006</v>
      </c>
      <c r="FD124" s="156">
        <v>1</v>
      </c>
      <c r="FE124" s="149">
        <v>60.06006006006006</v>
      </c>
      <c r="FF124" s="156">
        <v>1</v>
      </c>
      <c r="FG124" s="56">
        <v>0</v>
      </c>
      <c r="FH124" s="56">
        <v>0</v>
      </c>
      <c r="FI124" s="149">
        <v>0</v>
      </c>
      <c r="FJ124" s="156">
        <v>0</v>
      </c>
      <c r="FK124" s="149">
        <v>120.12012012012012</v>
      </c>
      <c r="FL124" s="156">
        <v>2</v>
      </c>
      <c r="FM124" s="149">
        <v>120.12012012012012</v>
      </c>
      <c r="FN124" s="156">
        <v>2</v>
      </c>
      <c r="FO124" s="150">
        <v>240.24024024024024</v>
      </c>
      <c r="FP124" s="56">
        <v>4</v>
      </c>
      <c r="FQ124" s="56">
        <v>0</v>
      </c>
      <c r="FR124" s="56">
        <v>0</v>
      </c>
      <c r="FS124" s="60">
        <v>1.3526570048309179</v>
      </c>
      <c r="FT124" s="61">
        <v>7</v>
      </c>
      <c r="FU124" s="60">
        <v>1.4216084484159219</v>
      </c>
      <c r="FV124" s="61">
        <v>7</v>
      </c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  <c r="IW124" s="67"/>
      <c r="IX124" s="67"/>
      <c r="IY124" s="67"/>
      <c r="IZ124" s="67"/>
      <c r="JA124" s="67"/>
      <c r="JB124" s="67"/>
      <c r="JC124" s="67"/>
      <c r="JD124" s="67"/>
      <c r="JE124" s="67"/>
      <c r="JF124" s="67"/>
      <c r="JG124" s="67"/>
      <c r="JH124" s="67"/>
      <c r="JI124" s="67"/>
      <c r="JJ124" s="67"/>
      <c r="JK124" s="67"/>
      <c r="JL124" s="67"/>
      <c r="JM124" s="67"/>
      <c r="JN124" s="67"/>
      <c r="JO124" s="67"/>
      <c r="JP124" s="67"/>
      <c r="JQ124" s="67"/>
      <c r="JR124" s="67"/>
      <c r="JS124" s="67"/>
      <c r="JT124" s="67"/>
      <c r="JU124" s="67"/>
      <c r="JV124" s="67"/>
      <c r="JW124" s="67"/>
      <c r="JX124" s="67"/>
      <c r="JY124" s="67"/>
      <c r="JZ124" s="67"/>
      <c r="KA124" s="67"/>
      <c r="KB124" s="67"/>
      <c r="KC124" s="67"/>
      <c r="KD124" s="67"/>
      <c r="KE124" s="67"/>
      <c r="KF124" s="67"/>
      <c r="KG124" s="67"/>
      <c r="KH124" s="67"/>
      <c r="KI124" s="67"/>
      <c r="KJ124" s="67"/>
      <c r="KK124" s="67"/>
      <c r="KL124" s="67"/>
      <c r="KM124" s="67"/>
      <c r="KN124" s="67"/>
      <c r="KO124" s="67"/>
      <c r="KP124" s="67"/>
      <c r="KQ124" s="67"/>
      <c r="KR124" s="67"/>
      <c r="KS124" s="67"/>
      <c r="KT124" s="67"/>
      <c r="KU124" s="67"/>
      <c r="KV124" s="67"/>
      <c r="KW124" s="67"/>
      <c r="KX124" s="67"/>
      <c r="KY124" s="67"/>
      <c r="KZ124" s="67"/>
      <c r="LA124" s="67"/>
      <c r="LB124" s="67"/>
      <c r="LC124" s="67"/>
      <c r="LD124" s="67"/>
      <c r="LE124" s="67"/>
      <c r="LF124" s="67"/>
      <c r="LG124" s="67"/>
      <c r="LH124" s="67"/>
      <c r="LI124" s="67"/>
      <c r="LJ124" s="67"/>
      <c r="LK124" s="67"/>
      <c r="LL124" s="67"/>
      <c r="LM124" s="67"/>
      <c r="LN124" s="67"/>
      <c r="LO124" s="67"/>
      <c r="LP124" s="67"/>
      <c r="LQ124" s="67"/>
      <c r="LR124" s="67"/>
      <c r="LS124" s="67"/>
      <c r="LT124" s="67"/>
      <c r="LU124" s="67"/>
      <c r="LV124" s="67"/>
      <c r="LW124" s="67"/>
      <c r="LX124" s="67"/>
      <c r="LY124" s="67"/>
      <c r="LZ124" s="67"/>
      <c r="MA124" s="67"/>
      <c r="MB124" s="67"/>
      <c r="MC124" s="67"/>
      <c r="MD124" s="67"/>
      <c r="ME124" s="67"/>
      <c r="MF124" s="67"/>
      <c r="MG124" s="67"/>
      <c r="MH124" s="67"/>
      <c r="MI124" s="67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67"/>
      <c r="MU124" s="67"/>
      <c r="MV124" s="67"/>
      <c r="MW124" s="67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67"/>
      <c r="NI124" s="67"/>
      <c r="NJ124" s="67"/>
      <c r="NK124" s="67"/>
      <c r="NL124" s="67"/>
      <c r="NM124" s="67"/>
      <c r="NN124" s="67"/>
      <c r="NO124" s="67"/>
      <c r="NP124" s="67"/>
      <c r="NQ124" s="67"/>
      <c r="NR124" s="71"/>
      <c r="NS124" s="71"/>
      <c r="NT124" s="71"/>
      <c r="NU124" s="71"/>
      <c r="NV124" s="71"/>
      <c r="NW124" s="71"/>
      <c r="NX124" s="71"/>
      <c r="NY124" s="71"/>
      <c r="NZ124" s="71"/>
      <c r="OA124" s="71"/>
      <c r="OB124" s="71"/>
      <c r="OC124" s="71"/>
      <c r="OD124" s="71"/>
      <c r="OE124" s="71"/>
      <c r="OF124" s="71"/>
      <c r="OG124" s="71"/>
      <c r="OH124" s="71"/>
      <c r="OI124" s="71"/>
      <c r="OJ124" s="71"/>
      <c r="OK124" s="71"/>
      <c r="OL124" s="71"/>
      <c r="OM124" s="71"/>
      <c r="ON124" s="71"/>
      <c r="OO124" s="71"/>
      <c r="OP124" s="71"/>
      <c r="OQ124" s="71"/>
      <c r="OR124" s="4"/>
      <c r="OS124" s="4"/>
      <c r="OT124" s="4"/>
    </row>
    <row r="125" spans="1:410">
      <c r="A125" s="96" t="s">
        <v>1531</v>
      </c>
      <c r="B125" s="56" t="s">
        <v>1532</v>
      </c>
      <c r="C125" s="96" t="s">
        <v>514</v>
      </c>
      <c r="D125" s="74">
        <v>6</v>
      </c>
      <c r="E125" s="67">
        <v>2015</v>
      </c>
      <c r="F125" s="106">
        <v>76.346015891769056</v>
      </c>
      <c r="G125" s="141">
        <v>46865</v>
      </c>
      <c r="H125" s="67">
        <v>30515</v>
      </c>
      <c r="I125" s="67">
        <v>16350</v>
      </c>
      <c r="J125" s="106">
        <v>29.85</v>
      </c>
      <c r="K125" s="67">
        <v>13990</v>
      </c>
      <c r="L125" s="56">
        <v>64.459999999999994</v>
      </c>
      <c r="M125" s="78">
        <v>30207</v>
      </c>
      <c r="N125" s="67">
        <v>4948</v>
      </c>
      <c r="O125" s="67">
        <v>2539</v>
      </c>
      <c r="P125" s="67">
        <v>2409</v>
      </c>
      <c r="Q125" s="78">
        <v>5928</v>
      </c>
      <c r="R125" s="78">
        <v>2889</v>
      </c>
      <c r="S125" s="78">
        <v>3039</v>
      </c>
      <c r="T125" s="67">
        <v>4848</v>
      </c>
      <c r="U125" s="67">
        <v>2474</v>
      </c>
      <c r="V125" s="67">
        <v>2374</v>
      </c>
      <c r="W125" s="78">
        <v>5768</v>
      </c>
      <c r="X125" s="78">
        <v>2821</v>
      </c>
      <c r="Y125" s="78">
        <v>2947</v>
      </c>
      <c r="Z125" s="67">
        <v>4704</v>
      </c>
      <c r="AA125" s="67">
        <v>2409</v>
      </c>
      <c r="AB125" s="67">
        <v>2295</v>
      </c>
      <c r="AC125" s="78">
        <v>5525</v>
      </c>
      <c r="AD125" s="78">
        <v>2710</v>
      </c>
      <c r="AE125" s="78">
        <v>2815</v>
      </c>
      <c r="AF125" s="67">
        <v>4585</v>
      </c>
      <c r="AG125" s="67">
        <v>2319</v>
      </c>
      <c r="AH125" s="67">
        <v>2266</v>
      </c>
      <c r="AI125" s="78">
        <v>8323</v>
      </c>
      <c r="AJ125" s="78">
        <v>4135</v>
      </c>
      <c r="AK125" s="78">
        <v>4188</v>
      </c>
      <c r="AL125" s="67">
        <v>4834</v>
      </c>
      <c r="AM125" s="67">
        <v>2430</v>
      </c>
      <c r="AN125" s="67">
        <v>2404</v>
      </c>
      <c r="AO125" s="67">
        <v>3769</v>
      </c>
      <c r="AP125" s="67">
        <v>1891</v>
      </c>
      <c r="AQ125" s="67">
        <v>1878</v>
      </c>
      <c r="AR125" s="56" t="s">
        <v>428</v>
      </c>
      <c r="AS125" s="56"/>
      <c r="AT125" s="56" t="s">
        <v>428</v>
      </c>
      <c r="AU125" s="151">
        <v>999</v>
      </c>
      <c r="AV125" s="144">
        <v>4</v>
      </c>
      <c r="AW125" s="151">
        <v>333</v>
      </c>
      <c r="AX125" s="59">
        <v>5.8</v>
      </c>
      <c r="AY125" s="59">
        <v>4</v>
      </c>
      <c r="AZ125" s="60">
        <v>0.68010687393733293</v>
      </c>
      <c r="BA125" s="61">
        <v>14</v>
      </c>
      <c r="BB125" s="62">
        <v>144.92753623188406</v>
      </c>
      <c r="BC125" s="63">
        <v>1</v>
      </c>
      <c r="BD125" s="68">
        <v>0</v>
      </c>
      <c r="BE125" s="69">
        <v>0</v>
      </c>
      <c r="BF125" s="60">
        <v>3.4509803921568625</v>
      </c>
      <c r="BG125" s="61">
        <v>88</v>
      </c>
      <c r="BH125" s="60">
        <v>10.144927536231885</v>
      </c>
      <c r="BI125" s="61">
        <v>70</v>
      </c>
      <c r="BJ125" s="64">
        <v>0</v>
      </c>
      <c r="BK125" s="65">
        <v>0</v>
      </c>
      <c r="BL125" s="62">
        <v>0</v>
      </c>
      <c r="BM125" s="65">
        <v>0</v>
      </c>
      <c r="BN125" s="56">
        <v>0</v>
      </c>
      <c r="BO125" s="56">
        <v>0</v>
      </c>
      <c r="BP125" s="156">
        <v>0</v>
      </c>
      <c r="BQ125" s="56">
        <v>0</v>
      </c>
      <c r="BR125" s="56">
        <v>0</v>
      </c>
      <c r="BS125" s="56">
        <v>0</v>
      </c>
      <c r="BT125" s="56">
        <v>0</v>
      </c>
      <c r="BU125" s="56">
        <v>0</v>
      </c>
      <c r="BV125" s="62" t="s">
        <v>1533</v>
      </c>
      <c r="BW125" s="56" t="s">
        <v>1534</v>
      </c>
      <c r="BX125" s="62" t="s">
        <v>807</v>
      </c>
      <c r="BY125" s="56" t="s">
        <v>1534</v>
      </c>
      <c r="BZ125" s="56" t="s">
        <v>1261</v>
      </c>
      <c r="CA125" s="56" t="s">
        <v>579</v>
      </c>
      <c r="CB125" s="56" t="s">
        <v>1278</v>
      </c>
      <c r="CC125" s="152">
        <v>68.260000000000005</v>
      </c>
      <c r="CD125" s="152">
        <v>47.64</v>
      </c>
      <c r="CE125" s="147">
        <v>37.398373983739837</v>
      </c>
      <c r="CF125" s="146" t="s">
        <v>1535</v>
      </c>
      <c r="CG125" s="146" t="s">
        <v>1536</v>
      </c>
      <c r="CH125" s="56">
        <v>0</v>
      </c>
      <c r="CI125" s="56">
        <v>0</v>
      </c>
      <c r="CJ125" s="60">
        <v>0.20627062706270627</v>
      </c>
      <c r="CK125" s="61">
        <v>1</v>
      </c>
      <c r="CL125" s="56">
        <v>0</v>
      </c>
      <c r="CM125" s="56">
        <v>0</v>
      </c>
      <c r="CN125" s="149">
        <v>121.65450121654501</v>
      </c>
      <c r="CO125" s="156">
        <v>6</v>
      </c>
      <c r="CP125" s="56">
        <v>0</v>
      </c>
      <c r="CQ125" s="56">
        <v>0</v>
      </c>
      <c r="CR125" s="56">
        <v>0</v>
      </c>
      <c r="CS125" s="56">
        <v>0</v>
      </c>
      <c r="CT125" s="56">
        <v>0</v>
      </c>
      <c r="CU125" s="56">
        <v>0</v>
      </c>
      <c r="CV125" s="56">
        <v>0</v>
      </c>
      <c r="CW125" s="56">
        <v>0</v>
      </c>
      <c r="CX125" s="56">
        <v>0</v>
      </c>
      <c r="CY125" s="56">
        <v>0</v>
      </c>
      <c r="CZ125" s="56">
        <v>0</v>
      </c>
      <c r="DA125" s="56">
        <v>0</v>
      </c>
      <c r="DB125" s="60">
        <v>0.18567516130529638</v>
      </c>
      <c r="DC125" s="61">
        <v>4</v>
      </c>
      <c r="DD125" s="152">
        <v>101.9</v>
      </c>
      <c r="DE125" s="152">
        <v>78.78</v>
      </c>
      <c r="DF125" s="147">
        <v>2.8409090909090908</v>
      </c>
      <c r="DG125" s="148">
        <v>1.1857707509881421</v>
      </c>
      <c r="DH125" s="149">
        <v>34.674063800277395</v>
      </c>
      <c r="DI125" s="56">
        <v>2</v>
      </c>
      <c r="DJ125" s="149">
        <v>34.674063800277395</v>
      </c>
      <c r="DK125" s="56">
        <v>2</v>
      </c>
      <c r="DL125" s="56">
        <v>0</v>
      </c>
      <c r="DM125" s="56">
        <v>0</v>
      </c>
      <c r="DN125" s="150">
        <v>54.3</v>
      </c>
      <c r="DO125" s="56">
        <v>3</v>
      </c>
      <c r="DP125" s="149">
        <v>54.298642533936658</v>
      </c>
      <c r="DQ125" s="156">
        <v>3</v>
      </c>
      <c r="DR125" s="149">
        <v>36.199095022624434</v>
      </c>
      <c r="DS125" s="156">
        <v>2</v>
      </c>
      <c r="DT125" s="149">
        <v>0</v>
      </c>
      <c r="DU125" s="156">
        <v>0</v>
      </c>
      <c r="DV125" s="149">
        <v>18.099547511312217</v>
      </c>
      <c r="DW125" s="156">
        <v>1</v>
      </c>
      <c r="DX125" s="156">
        <v>0</v>
      </c>
      <c r="DY125" s="56">
        <v>0</v>
      </c>
      <c r="DZ125" s="62">
        <v>2.6143790849673203</v>
      </c>
      <c r="EA125" s="63">
        <v>6</v>
      </c>
      <c r="EB125" s="62">
        <v>80.759046778464253</v>
      </c>
      <c r="EC125" s="63">
        <v>183</v>
      </c>
      <c r="ED125" s="60">
        <v>0.60225415125182835</v>
      </c>
      <c r="EE125" s="61">
        <v>14</v>
      </c>
      <c r="EF125" s="154">
        <v>104.87</v>
      </c>
      <c r="EG125" s="154">
        <v>67.430000000000007</v>
      </c>
      <c r="EH125" s="107">
        <v>3.2314107018763027</v>
      </c>
      <c r="EI125" s="148">
        <v>1.4940931202223766</v>
      </c>
      <c r="EJ125" s="56" t="s">
        <v>1537</v>
      </c>
      <c r="EK125" s="56" t="s">
        <v>1538</v>
      </c>
      <c r="EL125" s="154">
        <v>64.67</v>
      </c>
      <c r="EM125" s="154">
        <v>32.200000000000003</v>
      </c>
      <c r="EN125" s="147">
        <v>0.96735187424425628</v>
      </c>
      <c r="EO125" s="148">
        <v>0.36275695284159615</v>
      </c>
      <c r="EP125" s="150">
        <v>54.298642533936658</v>
      </c>
      <c r="EQ125" s="56">
        <v>3</v>
      </c>
      <c r="ER125" s="149">
        <v>144.79638009049773</v>
      </c>
      <c r="ES125" s="156">
        <v>8</v>
      </c>
      <c r="ET125" s="103">
        <v>162.89592760180994</v>
      </c>
      <c r="EU125" s="132">
        <v>9</v>
      </c>
      <c r="EV125" s="150">
        <v>18.099547511312217</v>
      </c>
      <c r="EW125" s="56">
        <v>1</v>
      </c>
      <c r="EX125" s="56">
        <v>9</v>
      </c>
      <c r="EY125" s="62">
        <v>82.778702163061567</v>
      </c>
      <c r="EZ125" s="61">
        <v>199</v>
      </c>
      <c r="FA125" s="62">
        <v>72.417465388711392</v>
      </c>
      <c r="FB125" s="61">
        <v>136</v>
      </c>
      <c r="FC125" s="149">
        <v>20.485506504148315</v>
      </c>
      <c r="FD125" s="156">
        <v>2</v>
      </c>
      <c r="FE125" s="149">
        <v>122.91303902488988</v>
      </c>
      <c r="FF125" s="156">
        <v>12</v>
      </c>
      <c r="FG125" s="150">
        <v>10.242753252074158</v>
      </c>
      <c r="FH125" s="157">
        <v>1</v>
      </c>
      <c r="FI125" s="149">
        <v>10.242753252074158</v>
      </c>
      <c r="FJ125" s="156">
        <v>1</v>
      </c>
      <c r="FK125" s="149">
        <v>163.88405203318652</v>
      </c>
      <c r="FL125" s="156">
        <v>16</v>
      </c>
      <c r="FM125" s="149">
        <v>194.61231178940901</v>
      </c>
      <c r="FN125" s="156">
        <v>19</v>
      </c>
      <c r="FO125" s="150">
        <v>430.19563658711456</v>
      </c>
      <c r="FP125" s="155">
        <v>42</v>
      </c>
      <c r="FQ125" s="150">
        <v>20.485506504148315</v>
      </c>
      <c r="FR125" s="56">
        <v>2</v>
      </c>
      <c r="FS125" s="60">
        <v>1.006441223832528</v>
      </c>
      <c r="FT125" s="61">
        <v>25</v>
      </c>
      <c r="FU125" s="60">
        <v>0.56561085972850689</v>
      </c>
      <c r="FV125" s="61">
        <v>13</v>
      </c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  <c r="IW125" s="67"/>
      <c r="IX125" s="67"/>
      <c r="IY125" s="67"/>
      <c r="IZ125" s="67"/>
      <c r="JA125" s="67"/>
      <c r="JB125" s="67"/>
      <c r="JC125" s="67"/>
      <c r="JD125" s="67"/>
      <c r="JE125" s="67"/>
      <c r="JF125" s="67"/>
      <c r="JG125" s="67"/>
      <c r="JH125" s="67"/>
      <c r="JI125" s="67"/>
      <c r="JJ125" s="67"/>
      <c r="JK125" s="67"/>
      <c r="JL125" s="67"/>
      <c r="JM125" s="67"/>
      <c r="JN125" s="67"/>
      <c r="JO125" s="67"/>
      <c r="JP125" s="67"/>
      <c r="JQ125" s="67"/>
      <c r="JR125" s="67"/>
      <c r="JS125" s="67"/>
      <c r="JT125" s="67"/>
      <c r="JU125" s="67"/>
      <c r="JV125" s="67"/>
      <c r="JW125" s="67"/>
      <c r="JX125" s="67"/>
      <c r="JY125" s="67"/>
      <c r="JZ125" s="67"/>
      <c r="KA125" s="67"/>
      <c r="KB125" s="67"/>
      <c r="KC125" s="67"/>
      <c r="KD125" s="67"/>
      <c r="KE125" s="67"/>
      <c r="KF125" s="67"/>
      <c r="KG125" s="67"/>
      <c r="KH125" s="67"/>
      <c r="KI125" s="67"/>
      <c r="KJ125" s="67"/>
      <c r="KK125" s="67"/>
      <c r="KL125" s="67"/>
      <c r="KM125" s="67"/>
      <c r="KN125" s="67"/>
      <c r="KO125" s="67"/>
      <c r="KP125" s="67"/>
      <c r="KQ125" s="67"/>
      <c r="KR125" s="67"/>
      <c r="KS125" s="67"/>
      <c r="KT125" s="67"/>
      <c r="KU125" s="67"/>
      <c r="KV125" s="67"/>
      <c r="KW125" s="67"/>
      <c r="KX125" s="67"/>
      <c r="KY125" s="67"/>
      <c r="KZ125" s="67"/>
      <c r="LA125" s="67"/>
      <c r="LB125" s="67"/>
      <c r="LC125" s="67"/>
      <c r="LD125" s="67"/>
      <c r="LE125" s="67"/>
      <c r="LF125" s="67"/>
      <c r="LG125" s="67"/>
      <c r="LH125" s="67"/>
      <c r="LI125" s="67"/>
      <c r="LJ125" s="67"/>
      <c r="LK125" s="67"/>
      <c r="LL125" s="67"/>
      <c r="LM125" s="67"/>
      <c r="LN125" s="67"/>
      <c r="LO125" s="67"/>
      <c r="LP125" s="67"/>
      <c r="LQ125" s="67"/>
      <c r="LR125" s="67"/>
      <c r="LS125" s="67"/>
      <c r="LT125" s="67"/>
      <c r="LU125" s="67"/>
      <c r="LV125" s="67"/>
      <c r="LW125" s="67"/>
      <c r="LX125" s="67"/>
      <c r="LY125" s="67"/>
      <c r="LZ125" s="67"/>
      <c r="MA125" s="67"/>
      <c r="MB125" s="67"/>
      <c r="MC125" s="67"/>
      <c r="MD125" s="67"/>
      <c r="ME125" s="67"/>
      <c r="MF125" s="67"/>
      <c r="MG125" s="67"/>
      <c r="MH125" s="67"/>
      <c r="MI125" s="67"/>
      <c r="MJ125" s="67"/>
      <c r="MK125" s="67"/>
      <c r="ML125" s="67"/>
      <c r="MM125" s="67"/>
      <c r="MN125" s="67"/>
      <c r="MO125" s="67"/>
      <c r="MP125" s="67"/>
      <c r="MQ125" s="67"/>
      <c r="MR125" s="67"/>
      <c r="MS125" s="67"/>
      <c r="MT125" s="67"/>
      <c r="MU125" s="67"/>
      <c r="MV125" s="67"/>
      <c r="MW125" s="67"/>
      <c r="MX125" s="67"/>
      <c r="MY125" s="67"/>
      <c r="MZ125" s="67"/>
      <c r="NA125" s="67"/>
      <c r="NB125" s="67"/>
      <c r="NC125" s="67"/>
      <c r="ND125" s="67"/>
      <c r="NE125" s="67"/>
      <c r="NF125" s="67"/>
      <c r="NG125" s="67"/>
      <c r="NH125" s="67"/>
      <c r="NI125" s="67"/>
      <c r="NJ125" s="67"/>
      <c r="NK125" s="67"/>
      <c r="NL125" s="67"/>
      <c r="NM125" s="67"/>
      <c r="NN125" s="67"/>
      <c r="NO125" s="67"/>
      <c r="NP125" s="67"/>
      <c r="NQ125" s="67"/>
      <c r="NR125" s="71"/>
      <c r="NS125" s="71"/>
      <c r="NT125" s="71"/>
      <c r="NU125" s="71"/>
      <c r="NV125" s="71"/>
      <c r="NW125" s="71"/>
      <c r="NX125" s="71"/>
      <c r="NY125" s="71"/>
      <c r="NZ125" s="71"/>
      <c r="OA125" s="71"/>
      <c r="OB125" s="71"/>
      <c r="OC125" s="71"/>
      <c r="OD125" s="71"/>
      <c r="OE125" s="71"/>
      <c r="OF125" s="71"/>
      <c r="OG125" s="71"/>
      <c r="OH125" s="71"/>
      <c r="OI125" s="71"/>
      <c r="OJ125" s="71"/>
      <c r="OK125" s="71"/>
      <c r="OL125" s="71"/>
      <c r="OM125" s="71"/>
      <c r="ON125" s="71"/>
      <c r="OO125" s="71"/>
      <c r="OP125" s="71"/>
      <c r="OQ125" s="71"/>
      <c r="OR125" s="4"/>
      <c r="OS125" s="4"/>
      <c r="OT125" s="4"/>
    </row>
    <row r="126" spans="1:410">
      <c r="A126" s="96" t="s">
        <v>1539</v>
      </c>
      <c r="B126" s="56" t="s">
        <v>1540</v>
      </c>
      <c r="C126" s="96" t="s">
        <v>479</v>
      </c>
      <c r="D126" s="74">
        <v>6</v>
      </c>
      <c r="E126" s="67">
        <v>2015</v>
      </c>
      <c r="F126" s="106">
        <v>71.255293306268442</v>
      </c>
      <c r="G126" s="141">
        <v>23958</v>
      </c>
      <c r="H126" s="67">
        <v>7216</v>
      </c>
      <c r="I126" s="67">
        <v>16742</v>
      </c>
      <c r="J126" s="106">
        <v>11.03</v>
      </c>
      <c r="K126" s="67">
        <v>2642</v>
      </c>
      <c r="L126" s="56">
        <v>62.43</v>
      </c>
      <c r="M126" s="78">
        <v>14958</v>
      </c>
      <c r="N126" s="67">
        <v>2373</v>
      </c>
      <c r="O126" s="67">
        <v>1212</v>
      </c>
      <c r="P126" s="67">
        <v>1161</v>
      </c>
      <c r="Q126" s="78">
        <v>2846</v>
      </c>
      <c r="R126" s="78">
        <v>1392</v>
      </c>
      <c r="S126" s="78">
        <v>1454</v>
      </c>
      <c r="T126" s="67">
        <v>2350</v>
      </c>
      <c r="U126" s="67">
        <v>1203</v>
      </c>
      <c r="V126" s="67">
        <v>1147</v>
      </c>
      <c r="W126" s="78">
        <v>2799</v>
      </c>
      <c r="X126" s="78">
        <v>1365</v>
      </c>
      <c r="Y126" s="78">
        <v>1434</v>
      </c>
      <c r="Z126" s="67">
        <v>2276</v>
      </c>
      <c r="AA126" s="67">
        <v>1167</v>
      </c>
      <c r="AB126" s="67">
        <v>1109</v>
      </c>
      <c r="AC126" s="78">
        <v>2652</v>
      </c>
      <c r="AD126" s="78">
        <v>1291</v>
      </c>
      <c r="AE126" s="78">
        <v>1361</v>
      </c>
      <c r="AF126" s="67">
        <v>2197</v>
      </c>
      <c r="AG126" s="67">
        <v>1129</v>
      </c>
      <c r="AH126" s="67">
        <v>1068</v>
      </c>
      <c r="AI126" s="78">
        <v>4180</v>
      </c>
      <c r="AJ126" s="78">
        <v>2027</v>
      </c>
      <c r="AK126" s="78">
        <v>2153</v>
      </c>
      <c r="AL126" s="67">
        <v>2412</v>
      </c>
      <c r="AM126" s="67">
        <v>1243</v>
      </c>
      <c r="AN126" s="67">
        <v>1169</v>
      </c>
      <c r="AO126" s="67">
        <v>2007</v>
      </c>
      <c r="AP126" s="67">
        <v>1035</v>
      </c>
      <c r="AQ126" s="67">
        <v>972</v>
      </c>
      <c r="AR126" s="56" t="s">
        <v>428</v>
      </c>
      <c r="AS126" s="56"/>
      <c r="AT126" s="56" t="s">
        <v>428</v>
      </c>
      <c r="AU126" s="144">
        <v>1244</v>
      </c>
      <c r="AV126" s="151">
        <v>0</v>
      </c>
      <c r="AW126" s="144">
        <v>190</v>
      </c>
      <c r="AX126" s="59">
        <v>17.600000000000001</v>
      </c>
      <c r="AY126" s="59">
        <v>4</v>
      </c>
      <c r="AZ126" s="60">
        <v>0.19665683382497542</v>
      </c>
      <c r="BA126" s="61">
        <v>1</v>
      </c>
      <c r="BB126" s="62">
        <v>440.52863436123351</v>
      </c>
      <c r="BC126" s="63">
        <v>1</v>
      </c>
      <c r="BD126" s="68">
        <v>0</v>
      </c>
      <c r="BE126" s="69">
        <v>0</v>
      </c>
      <c r="BF126" s="60">
        <v>3.484320557491289</v>
      </c>
      <c r="BG126" s="61">
        <v>20</v>
      </c>
      <c r="BH126" s="60">
        <v>7.4889867841409687</v>
      </c>
      <c r="BI126" s="61">
        <v>17</v>
      </c>
      <c r="BJ126" s="64">
        <v>0</v>
      </c>
      <c r="BK126" s="65">
        <v>0</v>
      </c>
      <c r="BL126" s="62">
        <v>0</v>
      </c>
      <c r="BM126" s="65">
        <v>0</v>
      </c>
      <c r="BN126" s="56">
        <v>0</v>
      </c>
      <c r="BO126" s="56">
        <v>0</v>
      </c>
      <c r="BP126" s="156">
        <v>0</v>
      </c>
      <c r="BQ126" s="56">
        <v>0</v>
      </c>
      <c r="BR126" s="56">
        <v>0</v>
      </c>
      <c r="BS126" s="56">
        <v>0</v>
      </c>
      <c r="BT126" s="56">
        <v>0</v>
      </c>
      <c r="BU126" s="56">
        <v>0</v>
      </c>
      <c r="BV126" s="62" t="s">
        <v>1541</v>
      </c>
      <c r="BW126" s="56" t="s">
        <v>1079</v>
      </c>
      <c r="BX126" s="62" t="s">
        <v>1542</v>
      </c>
      <c r="BY126" s="56" t="s">
        <v>1210</v>
      </c>
      <c r="BZ126" s="56" t="s">
        <v>711</v>
      </c>
      <c r="CA126" s="56" t="s">
        <v>1464</v>
      </c>
      <c r="CB126" s="56" t="s">
        <v>1053</v>
      </c>
      <c r="CC126" s="145">
        <v>74</v>
      </c>
      <c r="CD126" s="145">
        <v>56.24</v>
      </c>
      <c r="CE126" s="147">
        <v>12.280701754385964</v>
      </c>
      <c r="CF126" s="153" t="s">
        <v>1543</v>
      </c>
      <c r="CG126" s="153" t="s">
        <v>1081</v>
      </c>
      <c r="CH126" s="56">
        <v>0</v>
      </c>
      <c r="CI126" s="56">
        <v>0</v>
      </c>
      <c r="CJ126" s="60">
        <v>0</v>
      </c>
      <c r="CK126" s="61">
        <v>0</v>
      </c>
      <c r="CL126" s="56">
        <v>0</v>
      </c>
      <c r="CM126" s="56">
        <v>0</v>
      </c>
      <c r="CN126" s="149">
        <v>0</v>
      </c>
      <c r="CO126" s="156">
        <v>0</v>
      </c>
      <c r="CP126" s="56">
        <v>0</v>
      </c>
      <c r="CQ126" s="56">
        <v>0</v>
      </c>
      <c r="CR126" s="56">
        <v>0</v>
      </c>
      <c r="CS126" s="56">
        <v>0</v>
      </c>
      <c r="CT126" s="56">
        <v>0</v>
      </c>
      <c r="CU126" s="56">
        <v>0</v>
      </c>
      <c r="CV126" s="56">
        <v>0</v>
      </c>
      <c r="CW126" s="56">
        <v>0</v>
      </c>
      <c r="CX126" s="56">
        <v>0</v>
      </c>
      <c r="CY126" s="56">
        <v>0</v>
      </c>
      <c r="CZ126" s="56">
        <v>0</v>
      </c>
      <c r="DA126" s="56">
        <v>0</v>
      </c>
      <c r="DB126" s="60">
        <v>0.19022256039566293</v>
      </c>
      <c r="DC126" s="61">
        <v>1</v>
      </c>
      <c r="DD126" s="145">
        <v>106.4</v>
      </c>
      <c r="DE126" s="145">
        <v>82.98</v>
      </c>
      <c r="DF126" s="147">
        <v>2.781516375056079</v>
      </c>
      <c r="DG126" s="148">
        <v>2.0188425302826376</v>
      </c>
      <c r="DH126" s="56">
        <v>0</v>
      </c>
      <c r="DI126" s="56">
        <v>0</v>
      </c>
      <c r="DJ126" s="149">
        <v>0</v>
      </c>
      <c r="DK126" s="56">
        <v>0</v>
      </c>
      <c r="DL126" s="56">
        <v>0</v>
      </c>
      <c r="DM126" s="56">
        <v>0</v>
      </c>
      <c r="DN126" s="56">
        <v>0</v>
      </c>
      <c r="DO126" s="56">
        <v>0</v>
      </c>
      <c r="DP126" s="149">
        <v>37.70739064856712</v>
      </c>
      <c r="DQ126" s="156">
        <v>1</v>
      </c>
      <c r="DR126" s="56">
        <v>0</v>
      </c>
      <c r="DS126" s="56">
        <v>0</v>
      </c>
      <c r="DT126" s="149">
        <v>37.70739064856712</v>
      </c>
      <c r="DU126" s="156">
        <v>1</v>
      </c>
      <c r="DV126" s="156">
        <v>0</v>
      </c>
      <c r="DW126" s="156">
        <v>0</v>
      </c>
      <c r="DX126" s="156">
        <v>0</v>
      </c>
      <c r="DY126" s="56">
        <v>0</v>
      </c>
      <c r="DZ126" s="62">
        <v>1.8034265103697023</v>
      </c>
      <c r="EA126" s="63">
        <v>2</v>
      </c>
      <c r="EB126" s="62">
        <v>69.288389513108612</v>
      </c>
      <c r="EC126" s="63">
        <v>74</v>
      </c>
      <c r="ED126" s="60">
        <v>1.4556040756914119</v>
      </c>
      <c r="EE126" s="61">
        <v>8</v>
      </c>
      <c r="EF126" s="143">
        <v>93.87</v>
      </c>
      <c r="EG126" s="143">
        <v>63.45</v>
      </c>
      <c r="EH126" s="107">
        <v>4.2620865139949107</v>
      </c>
      <c r="EI126" s="148">
        <v>1.7811704834605597</v>
      </c>
      <c r="EJ126" s="56" t="s">
        <v>1544</v>
      </c>
      <c r="EK126" s="56" t="s">
        <v>1545</v>
      </c>
      <c r="EL126" s="143">
        <v>64.62</v>
      </c>
      <c r="EM126" s="143">
        <v>31.67</v>
      </c>
      <c r="EN126" s="147">
        <v>0.6211180124223602</v>
      </c>
      <c r="EO126" s="148">
        <v>0.82815734989648038</v>
      </c>
      <c r="EP126" s="56">
        <v>0</v>
      </c>
      <c r="EQ126" s="56">
        <v>0</v>
      </c>
      <c r="ER126" s="156">
        <v>0</v>
      </c>
      <c r="ES126" s="156">
        <v>0</v>
      </c>
      <c r="ET126" s="156">
        <v>0</v>
      </c>
      <c r="EU126" s="156">
        <v>0</v>
      </c>
      <c r="EV126" s="56">
        <v>0</v>
      </c>
      <c r="EW126" s="56">
        <v>0</v>
      </c>
      <c r="EX126" s="56">
        <v>91</v>
      </c>
      <c r="EY126" s="62">
        <v>70.145423438836616</v>
      </c>
      <c r="EZ126" s="61">
        <v>82</v>
      </c>
      <c r="FA126" s="62">
        <v>48.353909465020578</v>
      </c>
      <c r="FB126" s="61">
        <v>47</v>
      </c>
      <c r="FC126" s="56">
        <v>0</v>
      </c>
      <c r="FD126" s="56">
        <v>0</v>
      </c>
      <c r="FE126" s="149">
        <v>20.149103364900263</v>
      </c>
      <c r="FF126" s="156">
        <v>1</v>
      </c>
      <c r="FG126" s="150">
        <v>20.149103364900263</v>
      </c>
      <c r="FH126" s="157">
        <v>1</v>
      </c>
      <c r="FI126" s="149">
        <v>0</v>
      </c>
      <c r="FJ126" s="156">
        <v>0</v>
      </c>
      <c r="FK126" s="149">
        <v>40.298206729800526</v>
      </c>
      <c r="FL126" s="156">
        <v>2</v>
      </c>
      <c r="FM126" s="149">
        <v>20.149103364900263</v>
      </c>
      <c r="FN126" s="156">
        <v>1</v>
      </c>
      <c r="FO126" s="150">
        <v>40.298206729800526</v>
      </c>
      <c r="FP126" s="155">
        <v>2</v>
      </c>
      <c r="FQ126" s="56">
        <v>0</v>
      </c>
      <c r="FR126" s="56">
        <v>0</v>
      </c>
      <c r="FS126" s="60">
        <v>0.68131493783001196</v>
      </c>
      <c r="FT126" s="61">
        <v>4</v>
      </c>
      <c r="FU126" s="60">
        <v>0.71364852809991075</v>
      </c>
      <c r="FV126" s="61">
        <v>4</v>
      </c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  <c r="NR126" s="71"/>
      <c r="NS126" s="71"/>
      <c r="NT126" s="71"/>
      <c r="NU126" s="71"/>
      <c r="NV126" s="71"/>
      <c r="NW126" s="71"/>
      <c r="NX126" s="71"/>
      <c r="NY126" s="71"/>
      <c r="NZ126" s="71"/>
      <c r="OA126" s="71"/>
      <c r="OB126" s="71"/>
      <c r="OC126" s="71"/>
      <c r="OD126" s="71"/>
      <c r="OE126" s="71"/>
      <c r="OF126" s="71"/>
      <c r="OG126" s="71"/>
      <c r="OH126" s="71"/>
      <c r="OI126" s="71"/>
      <c r="OJ126" s="71"/>
      <c r="OK126" s="71"/>
      <c r="OL126" s="71"/>
      <c r="OM126" s="71"/>
      <c r="ON126" s="71"/>
      <c r="OO126" s="71"/>
      <c r="OP126" s="71"/>
      <c r="OQ126" s="71"/>
      <c r="OR126" s="4"/>
      <c r="OS126" s="4"/>
      <c r="OT126" s="4"/>
    </row>
    <row r="127" spans="1:410">
      <c r="A127" s="96" t="s">
        <v>1546</v>
      </c>
      <c r="B127" s="56" t="s">
        <v>1547</v>
      </c>
      <c r="C127" s="96" t="s">
        <v>730</v>
      </c>
      <c r="D127" s="74">
        <v>6</v>
      </c>
      <c r="E127" s="67">
        <v>2015</v>
      </c>
      <c r="F127" s="106">
        <v>80.100022906004483</v>
      </c>
      <c r="G127" s="141">
        <v>18613</v>
      </c>
      <c r="H127" s="67">
        <v>9391</v>
      </c>
      <c r="I127" s="67">
        <v>9222</v>
      </c>
      <c r="J127" s="106">
        <v>5.5885180929152689</v>
      </c>
      <c r="K127" s="67">
        <v>968</v>
      </c>
      <c r="L127" s="56">
        <v>56.41</v>
      </c>
      <c r="M127" s="78">
        <v>10499</v>
      </c>
      <c r="N127" s="67">
        <v>1885</v>
      </c>
      <c r="O127" s="67">
        <v>965</v>
      </c>
      <c r="P127" s="67">
        <v>920</v>
      </c>
      <c r="Q127" s="78">
        <v>2249</v>
      </c>
      <c r="R127" s="78">
        <v>1097</v>
      </c>
      <c r="S127" s="78">
        <v>1152</v>
      </c>
      <c r="T127" s="67">
        <v>1791</v>
      </c>
      <c r="U127" s="67">
        <v>919</v>
      </c>
      <c r="V127" s="67">
        <v>872</v>
      </c>
      <c r="W127" s="78">
        <v>2129</v>
      </c>
      <c r="X127" s="78">
        <v>1037</v>
      </c>
      <c r="Y127" s="78">
        <v>1092</v>
      </c>
      <c r="Z127" s="67">
        <v>1761</v>
      </c>
      <c r="AA127" s="67">
        <v>904</v>
      </c>
      <c r="AB127" s="67">
        <v>857</v>
      </c>
      <c r="AC127" s="78">
        <v>2148</v>
      </c>
      <c r="AD127" s="78">
        <v>1039</v>
      </c>
      <c r="AE127" s="78">
        <v>1109</v>
      </c>
      <c r="AF127" s="67">
        <v>1825</v>
      </c>
      <c r="AG127" s="67">
        <v>946</v>
      </c>
      <c r="AH127" s="67">
        <v>879</v>
      </c>
      <c r="AI127" s="78">
        <v>3277</v>
      </c>
      <c r="AJ127" s="78">
        <v>1593</v>
      </c>
      <c r="AK127" s="78">
        <v>1684</v>
      </c>
      <c r="AL127" s="67">
        <v>1830</v>
      </c>
      <c r="AM127" s="67">
        <v>936</v>
      </c>
      <c r="AN127" s="67">
        <v>894</v>
      </c>
      <c r="AO127" s="67">
        <v>1728</v>
      </c>
      <c r="AP127" s="67">
        <v>893</v>
      </c>
      <c r="AQ127" s="67">
        <v>835</v>
      </c>
      <c r="AR127" s="56" t="s">
        <v>428</v>
      </c>
      <c r="AS127" s="56"/>
      <c r="AT127" s="56" t="s">
        <v>428</v>
      </c>
      <c r="AU127" s="151">
        <v>400</v>
      </c>
      <c r="AV127" s="144">
        <v>3</v>
      </c>
      <c r="AW127" s="151">
        <v>174</v>
      </c>
      <c r="AX127" s="59">
        <v>3.5</v>
      </c>
      <c r="AY127" s="59">
        <v>1</v>
      </c>
      <c r="AZ127" s="60">
        <v>1.9164299647513774</v>
      </c>
      <c r="BA127" s="61">
        <v>280</v>
      </c>
      <c r="BB127" s="62">
        <v>350.87719298245617</v>
      </c>
      <c r="BC127" s="63">
        <v>1</v>
      </c>
      <c r="BD127" s="68">
        <v>0</v>
      </c>
      <c r="BE127" s="69">
        <v>0</v>
      </c>
      <c r="BF127" s="60">
        <v>3.7280476532812981</v>
      </c>
      <c r="BG127" s="61">
        <v>1089</v>
      </c>
      <c r="BH127" s="60">
        <v>4.9122807017543861</v>
      </c>
      <c r="BI127" s="61">
        <v>14</v>
      </c>
      <c r="BJ127" s="64">
        <v>0</v>
      </c>
      <c r="BK127" s="65">
        <v>0</v>
      </c>
      <c r="BL127" s="62">
        <v>0</v>
      </c>
      <c r="BM127" s="65">
        <v>0</v>
      </c>
      <c r="BN127" s="56">
        <v>0</v>
      </c>
      <c r="BO127" s="56">
        <v>0</v>
      </c>
      <c r="BP127" s="156">
        <v>0</v>
      </c>
      <c r="BQ127" s="56">
        <v>0</v>
      </c>
      <c r="BR127" s="56">
        <v>0</v>
      </c>
      <c r="BS127" s="56">
        <v>0</v>
      </c>
      <c r="BT127" s="56">
        <v>0</v>
      </c>
      <c r="BU127" s="56">
        <v>0</v>
      </c>
      <c r="BV127" s="70" t="s">
        <v>1548</v>
      </c>
      <c r="BW127" s="56" t="s">
        <v>1549</v>
      </c>
      <c r="BX127" s="62" t="s">
        <v>1331</v>
      </c>
      <c r="BY127" s="56" t="s">
        <v>1549</v>
      </c>
      <c r="BZ127" s="56" t="s">
        <v>1550</v>
      </c>
      <c r="CA127" s="56" t="s">
        <v>1551</v>
      </c>
      <c r="CB127" s="56" t="s">
        <v>1550</v>
      </c>
      <c r="CC127" s="152">
        <v>114.29</v>
      </c>
      <c r="CD127" s="152">
        <v>76.37</v>
      </c>
      <c r="CE127" s="147">
        <v>37.5</v>
      </c>
      <c r="CF127" s="146" t="s">
        <v>1552</v>
      </c>
      <c r="CG127" s="146" t="s">
        <v>1553</v>
      </c>
      <c r="CH127" s="149">
        <v>53.705692803437159</v>
      </c>
      <c r="CI127" s="56">
        <v>1</v>
      </c>
      <c r="CJ127" s="60">
        <v>0</v>
      </c>
      <c r="CK127" s="61">
        <v>0</v>
      </c>
      <c r="CL127" s="150">
        <v>53.705692803437159</v>
      </c>
      <c r="CM127" s="56">
        <v>1</v>
      </c>
      <c r="CN127" s="149">
        <v>258.39999999999998</v>
      </c>
      <c r="CO127" s="156">
        <v>1</v>
      </c>
      <c r="CP127" s="149">
        <v>53.705692803437159</v>
      </c>
      <c r="CQ127" s="156">
        <v>1</v>
      </c>
      <c r="CR127" s="56">
        <v>0</v>
      </c>
      <c r="CS127" s="56">
        <v>0</v>
      </c>
      <c r="CT127" s="56">
        <v>0</v>
      </c>
      <c r="CU127" s="56">
        <v>0</v>
      </c>
      <c r="CV127" s="56">
        <v>0</v>
      </c>
      <c r="CW127" s="56">
        <v>0</v>
      </c>
      <c r="CX127" s="56">
        <v>0</v>
      </c>
      <c r="CY127" s="56">
        <v>0</v>
      </c>
      <c r="CZ127" s="56">
        <v>0</v>
      </c>
      <c r="DA127" s="56">
        <v>0</v>
      </c>
      <c r="DB127" s="60">
        <v>0.25163887885201053</v>
      </c>
      <c r="DC127" s="61">
        <v>39</v>
      </c>
      <c r="DD127" s="152">
        <v>143.68</v>
      </c>
      <c r="DE127" s="152">
        <v>105.95</v>
      </c>
      <c r="DF127" s="147">
        <v>4.8768225238813478</v>
      </c>
      <c r="DG127" s="148">
        <v>8.3459024635495211</v>
      </c>
      <c r="DH127" s="56">
        <v>0</v>
      </c>
      <c r="DI127" s="56">
        <v>0</v>
      </c>
      <c r="DJ127" s="149">
        <v>234.85</v>
      </c>
      <c r="DK127" s="56">
        <v>5</v>
      </c>
      <c r="DL127" s="56">
        <v>0</v>
      </c>
      <c r="DM127" s="56">
        <v>0</v>
      </c>
      <c r="DN127" s="56">
        <v>0</v>
      </c>
      <c r="DO127" s="56">
        <v>0</v>
      </c>
      <c r="DP127" s="149">
        <v>0</v>
      </c>
      <c r="DQ127" s="156">
        <v>0</v>
      </c>
      <c r="DR127" s="56">
        <v>0</v>
      </c>
      <c r="DS127" s="56">
        <v>0</v>
      </c>
      <c r="DT127" s="56">
        <v>0</v>
      </c>
      <c r="DU127" s="156">
        <v>0</v>
      </c>
      <c r="DV127" s="156">
        <v>0</v>
      </c>
      <c r="DW127" s="156">
        <v>0</v>
      </c>
      <c r="DX127" s="156">
        <v>0</v>
      </c>
      <c r="DY127" s="56">
        <v>0</v>
      </c>
      <c r="DZ127" s="62">
        <v>7.001166861143524</v>
      </c>
      <c r="EA127" s="63">
        <v>6</v>
      </c>
      <c r="EB127" s="62">
        <v>69.397042093287823</v>
      </c>
      <c r="EC127" s="63">
        <v>61</v>
      </c>
      <c r="ED127" s="77">
        <v>0.95081135902636915</v>
      </c>
      <c r="EE127" s="72">
        <v>165</v>
      </c>
      <c r="EF127" s="154">
        <v>89</v>
      </c>
      <c r="EG127" s="154">
        <v>61.03</v>
      </c>
      <c r="EH127" s="107">
        <v>4.2008196721311473</v>
      </c>
      <c r="EI127" s="148">
        <v>9.7336065573770494</v>
      </c>
      <c r="EJ127" s="56" t="s">
        <v>1554</v>
      </c>
      <c r="EK127" s="56" t="s">
        <v>1555</v>
      </c>
      <c r="EL127" s="154">
        <v>37.75</v>
      </c>
      <c r="EM127" s="154">
        <v>19.920000000000002</v>
      </c>
      <c r="EN127" s="147">
        <v>0.79681274900398402</v>
      </c>
      <c r="EO127" s="148">
        <v>3.1872509960159361</v>
      </c>
      <c r="EP127" s="56">
        <v>0</v>
      </c>
      <c r="EQ127" s="56">
        <v>0</v>
      </c>
      <c r="ER127" s="156">
        <v>0</v>
      </c>
      <c r="ES127" s="156">
        <v>0</v>
      </c>
      <c r="ET127" s="103">
        <v>46.554934823091244</v>
      </c>
      <c r="EU127" s="132">
        <v>1</v>
      </c>
      <c r="EV127" s="56">
        <v>0</v>
      </c>
      <c r="EW127" s="56">
        <v>0</v>
      </c>
      <c r="EX127" s="56">
        <v>4</v>
      </c>
      <c r="EY127" s="62">
        <v>108.50111856823267</v>
      </c>
      <c r="EZ127" s="61">
        <v>97</v>
      </c>
      <c r="FA127" s="62">
        <v>83.832335329341305</v>
      </c>
      <c r="FB127" s="61">
        <v>70</v>
      </c>
      <c r="FC127" s="56">
        <v>0</v>
      </c>
      <c r="FD127" s="56">
        <v>0</v>
      </c>
      <c r="FE127" s="149">
        <v>176.54476670870113</v>
      </c>
      <c r="FF127" s="156">
        <v>7</v>
      </c>
      <c r="FG127" s="150">
        <v>25.220680958385877</v>
      </c>
      <c r="FH127" s="157">
        <v>1</v>
      </c>
      <c r="FI127" s="149">
        <v>0</v>
      </c>
      <c r="FJ127" s="156">
        <v>0</v>
      </c>
      <c r="FK127" s="149">
        <v>201.76544766708702</v>
      </c>
      <c r="FL127" s="156">
        <v>8</v>
      </c>
      <c r="FM127" s="149">
        <v>126.10340479192938</v>
      </c>
      <c r="FN127" s="156">
        <v>5</v>
      </c>
      <c r="FO127" s="150">
        <v>201.76544766708702</v>
      </c>
      <c r="FP127" s="155">
        <v>8</v>
      </c>
      <c r="FQ127" s="56">
        <v>0</v>
      </c>
      <c r="FR127" s="56">
        <v>0</v>
      </c>
      <c r="FS127" s="60">
        <v>1.1414175171598242</v>
      </c>
      <c r="FT127" s="61">
        <v>222</v>
      </c>
      <c r="FU127" s="60">
        <v>1.1279554602202886</v>
      </c>
      <c r="FV127" s="61">
        <v>234</v>
      </c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  <c r="IX127" s="67"/>
      <c r="IY127" s="67"/>
      <c r="IZ127" s="67"/>
      <c r="JA127" s="67"/>
      <c r="JB127" s="67"/>
      <c r="JC127" s="67"/>
      <c r="JD127" s="67"/>
      <c r="JE127" s="67"/>
      <c r="JF127" s="67"/>
      <c r="JG127" s="67"/>
      <c r="JH127" s="67"/>
      <c r="JI127" s="67"/>
      <c r="JJ127" s="67"/>
      <c r="JK127" s="67"/>
      <c r="JL127" s="67"/>
      <c r="JM127" s="67"/>
      <c r="JN127" s="67"/>
      <c r="JO127" s="67"/>
      <c r="JP127" s="67"/>
      <c r="JQ127" s="67"/>
      <c r="JR127" s="67"/>
      <c r="JS127" s="67"/>
      <c r="JT127" s="67"/>
      <c r="JU127" s="67"/>
      <c r="JV127" s="67"/>
      <c r="JW127" s="67"/>
      <c r="JX127" s="67"/>
      <c r="JY127" s="67"/>
      <c r="JZ127" s="67"/>
      <c r="KA127" s="67"/>
      <c r="KB127" s="67"/>
      <c r="KC127" s="67"/>
      <c r="KD127" s="67"/>
      <c r="KE127" s="67"/>
      <c r="KF127" s="67"/>
      <c r="KG127" s="67"/>
      <c r="KH127" s="67"/>
      <c r="KI127" s="67"/>
      <c r="KJ127" s="67"/>
      <c r="KK127" s="67"/>
      <c r="KL127" s="67"/>
      <c r="KM127" s="67"/>
      <c r="KN127" s="67"/>
      <c r="KO127" s="67"/>
      <c r="KP127" s="67"/>
      <c r="KQ127" s="67"/>
      <c r="KR127" s="67"/>
      <c r="KS127" s="67"/>
      <c r="KT127" s="67"/>
      <c r="KU127" s="67"/>
      <c r="KV127" s="67"/>
      <c r="KW127" s="67"/>
      <c r="KX127" s="67"/>
      <c r="KY127" s="67"/>
      <c r="KZ127" s="67"/>
      <c r="LA127" s="67"/>
      <c r="LB127" s="67"/>
      <c r="LC127" s="67"/>
      <c r="LD127" s="67"/>
      <c r="LE127" s="67"/>
      <c r="LF127" s="67"/>
      <c r="LG127" s="67"/>
      <c r="LH127" s="67"/>
      <c r="LI127" s="67"/>
      <c r="LJ127" s="67"/>
      <c r="LK127" s="67"/>
      <c r="LL127" s="67"/>
      <c r="LM127" s="67"/>
      <c r="LN127" s="67"/>
      <c r="LO127" s="67"/>
      <c r="LP127" s="67"/>
      <c r="LQ127" s="67"/>
      <c r="LR127" s="67"/>
      <c r="LS127" s="67"/>
      <c r="LT127" s="67"/>
      <c r="LU127" s="67"/>
      <c r="LV127" s="67"/>
      <c r="LW127" s="67"/>
      <c r="LX127" s="67"/>
      <c r="LY127" s="67"/>
      <c r="LZ127" s="67"/>
      <c r="MA127" s="67"/>
      <c r="MB127" s="67"/>
      <c r="MC127" s="67"/>
      <c r="MD127" s="67"/>
      <c r="ME127" s="67"/>
      <c r="MF127" s="67"/>
      <c r="MG127" s="67"/>
      <c r="MH127" s="67"/>
      <c r="MI127" s="67"/>
      <c r="MJ127" s="67"/>
      <c r="MK127" s="67"/>
      <c r="ML127" s="67"/>
      <c r="MM127" s="67"/>
      <c r="MN127" s="67"/>
      <c r="MO127" s="67"/>
      <c r="MP127" s="67"/>
      <c r="MQ127" s="67"/>
      <c r="MR127" s="67"/>
      <c r="MS127" s="67"/>
      <c r="MT127" s="67"/>
      <c r="MU127" s="67"/>
      <c r="MV127" s="67"/>
      <c r="MW127" s="67"/>
      <c r="MX127" s="67"/>
      <c r="MY127" s="67"/>
      <c r="MZ127" s="67"/>
      <c r="NA127" s="67"/>
      <c r="NB127" s="67"/>
      <c r="NC127" s="67"/>
      <c r="ND127" s="67"/>
      <c r="NE127" s="67"/>
      <c r="NF127" s="67"/>
      <c r="NG127" s="67"/>
      <c r="NH127" s="67"/>
      <c r="NI127" s="67"/>
      <c r="NJ127" s="67"/>
      <c r="NK127" s="67"/>
      <c r="NL127" s="67"/>
      <c r="NM127" s="67"/>
      <c r="NN127" s="67"/>
      <c r="NO127" s="67"/>
      <c r="NP127" s="67"/>
      <c r="NQ127" s="67"/>
      <c r="NR127" s="71"/>
      <c r="NS127" s="71"/>
      <c r="NT127" s="71"/>
      <c r="NU127" s="71"/>
      <c r="NV127" s="71"/>
      <c r="NW127" s="71"/>
      <c r="NX127" s="71"/>
      <c r="NY127" s="71"/>
      <c r="NZ127" s="71"/>
      <c r="OA127" s="71"/>
      <c r="OB127" s="71"/>
      <c r="OC127" s="71"/>
      <c r="OD127" s="71"/>
      <c r="OE127" s="71"/>
      <c r="OF127" s="71"/>
      <c r="OG127" s="71"/>
      <c r="OH127" s="71"/>
      <c r="OI127" s="71"/>
      <c r="OJ127" s="71"/>
      <c r="OK127" s="71"/>
      <c r="OL127" s="71"/>
      <c r="OM127" s="71"/>
      <c r="ON127" s="71"/>
      <c r="OO127" s="71"/>
      <c r="OP127" s="71"/>
      <c r="OQ127" s="71"/>
      <c r="OR127" s="4"/>
      <c r="OS127" s="4"/>
      <c r="OT127" s="4"/>
    </row>
    <row r="128" spans="1:410">
      <c r="A128" s="96" t="s">
        <v>1556</v>
      </c>
      <c r="B128" s="56" t="s">
        <v>1557</v>
      </c>
      <c r="C128" s="96" t="s">
        <v>675</v>
      </c>
      <c r="D128" s="75">
        <v>6</v>
      </c>
      <c r="E128" s="56">
        <v>2015</v>
      </c>
      <c r="F128" s="107">
        <v>72.201491115677385</v>
      </c>
      <c r="G128" s="141">
        <v>30738</v>
      </c>
      <c r="H128" s="56">
        <v>13978</v>
      </c>
      <c r="I128" s="56">
        <v>16760</v>
      </c>
      <c r="J128" s="107">
        <v>5.8722102934478491</v>
      </c>
      <c r="K128" s="56">
        <v>1805</v>
      </c>
      <c r="L128" s="56">
        <v>75.28</v>
      </c>
      <c r="M128" s="111">
        <v>23140</v>
      </c>
      <c r="N128" s="56">
        <v>3528</v>
      </c>
      <c r="O128" s="56">
        <v>1812</v>
      </c>
      <c r="P128" s="56">
        <v>1716</v>
      </c>
      <c r="Q128" s="111">
        <v>4185</v>
      </c>
      <c r="R128" s="111">
        <v>2035</v>
      </c>
      <c r="S128" s="111">
        <v>2150</v>
      </c>
      <c r="T128" s="56">
        <v>3246</v>
      </c>
      <c r="U128" s="56">
        <v>1668</v>
      </c>
      <c r="V128" s="56">
        <v>1578</v>
      </c>
      <c r="W128" s="111">
        <v>3890</v>
      </c>
      <c r="X128" s="111">
        <v>1890</v>
      </c>
      <c r="Y128" s="111">
        <v>2000</v>
      </c>
      <c r="Z128" s="56">
        <v>3247</v>
      </c>
      <c r="AA128" s="56">
        <v>1675</v>
      </c>
      <c r="AB128" s="56">
        <v>1572</v>
      </c>
      <c r="AC128" s="111">
        <v>3830</v>
      </c>
      <c r="AD128" s="111">
        <v>1848</v>
      </c>
      <c r="AE128" s="111">
        <v>1982</v>
      </c>
      <c r="AF128" s="56">
        <v>3154</v>
      </c>
      <c r="AG128" s="56">
        <v>1639</v>
      </c>
      <c r="AH128" s="56">
        <v>1515</v>
      </c>
      <c r="AI128" s="111">
        <v>5667</v>
      </c>
      <c r="AJ128" s="111">
        <v>2698</v>
      </c>
      <c r="AK128" s="111">
        <v>2969</v>
      </c>
      <c r="AL128" s="56">
        <v>3231</v>
      </c>
      <c r="AM128" s="56">
        <v>1693</v>
      </c>
      <c r="AN128" s="56">
        <v>1538</v>
      </c>
      <c r="AO128" s="56">
        <v>2785</v>
      </c>
      <c r="AP128" s="56">
        <v>1469</v>
      </c>
      <c r="AQ128" s="56">
        <v>1316</v>
      </c>
      <c r="AR128" s="56" t="s">
        <v>428</v>
      </c>
      <c r="AS128" s="56"/>
      <c r="AT128" s="56" t="s">
        <v>428</v>
      </c>
      <c r="AU128" s="144">
        <v>749</v>
      </c>
      <c r="AV128" s="151">
        <v>0</v>
      </c>
      <c r="AW128" s="144">
        <v>288</v>
      </c>
      <c r="AX128" s="59">
        <v>8.4</v>
      </c>
      <c r="AY128" s="59">
        <v>4</v>
      </c>
      <c r="AZ128" s="60">
        <v>2.5089605734767026</v>
      </c>
      <c r="BA128" s="61">
        <v>7</v>
      </c>
      <c r="BB128" s="62">
        <v>0</v>
      </c>
      <c r="BC128" s="63">
        <v>0</v>
      </c>
      <c r="BD128" s="64">
        <v>0</v>
      </c>
      <c r="BE128" s="65">
        <v>0</v>
      </c>
      <c r="BF128" s="60">
        <v>3.1161473087818696</v>
      </c>
      <c r="BG128" s="61">
        <v>22</v>
      </c>
      <c r="BH128" s="60">
        <v>7.7568134171907763</v>
      </c>
      <c r="BI128" s="61">
        <v>37</v>
      </c>
      <c r="BJ128" s="64">
        <v>0</v>
      </c>
      <c r="BK128" s="65">
        <v>0</v>
      </c>
      <c r="BL128" s="62">
        <v>0</v>
      </c>
      <c r="BM128" s="65">
        <v>0</v>
      </c>
      <c r="BN128" s="149">
        <v>29.061319383900031</v>
      </c>
      <c r="BO128" s="156">
        <v>1</v>
      </c>
      <c r="BP128" s="149">
        <v>58.122638767800062</v>
      </c>
      <c r="BQ128" s="56">
        <v>2</v>
      </c>
      <c r="BR128" s="56">
        <v>0</v>
      </c>
      <c r="BS128" s="56">
        <v>0</v>
      </c>
      <c r="BT128" s="149">
        <v>29.061319383900031</v>
      </c>
      <c r="BU128" s="156">
        <v>1</v>
      </c>
      <c r="BV128" s="62" t="s">
        <v>1558</v>
      </c>
      <c r="BW128" s="56" t="s">
        <v>721</v>
      </c>
      <c r="BX128" s="62" t="s">
        <v>646</v>
      </c>
      <c r="BY128" s="56" t="s">
        <v>721</v>
      </c>
      <c r="BZ128" s="56" t="s">
        <v>1521</v>
      </c>
      <c r="CA128" s="56" t="s">
        <v>1148</v>
      </c>
      <c r="CB128" s="56" t="s">
        <v>936</v>
      </c>
      <c r="CC128" s="145">
        <v>110.5</v>
      </c>
      <c r="CD128" s="145">
        <v>67.28</v>
      </c>
      <c r="CE128" s="147">
        <v>28.000000000000004</v>
      </c>
      <c r="CF128" s="153" t="s">
        <v>1535</v>
      </c>
      <c r="CG128" s="153" t="s">
        <v>1559</v>
      </c>
      <c r="CH128" s="149">
        <v>29.061319383900031</v>
      </c>
      <c r="CI128" s="56">
        <v>1</v>
      </c>
      <c r="CJ128" s="60">
        <v>0</v>
      </c>
      <c r="CK128" s="61">
        <v>0</v>
      </c>
      <c r="CL128" s="150">
        <v>29.061319383900031</v>
      </c>
      <c r="CM128" s="56">
        <v>1</v>
      </c>
      <c r="CN128" s="149">
        <v>0</v>
      </c>
      <c r="CO128" s="156">
        <v>0</v>
      </c>
      <c r="CP128" s="56">
        <v>0</v>
      </c>
      <c r="CQ128" s="56">
        <v>0</v>
      </c>
      <c r="CR128" s="56">
        <v>0</v>
      </c>
      <c r="CS128" s="56">
        <v>0</v>
      </c>
      <c r="CT128" s="56">
        <v>0</v>
      </c>
      <c r="CU128" s="56">
        <v>0</v>
      </c>
      <c r="CV128" s="56">
        <v>0</v>
      </c>
      <c r="CW128" s="56">
        <v>0</v>
      </c>
      <c r="CX128" s="56">
        <v>0</v>
      </c>
      <c r="CY128" s="56">
        <v>0</v>
      </c>
      <c r="CZ128" s="56">
        <v>0</v>
      </c>
      <c r="DA128" s="56">
        <v>0</v>
      </c>
      <c r="DB128" s="60">
        <v>0.9624639076034649</v>
      </c>
      <c r="DC128" s="61">
        <v>3</v>
      </c>
      <c r="DD128" s="145">
        <v>155.65</v>
      </c>
      <c r="DE128" s="145">
        <v>106.89</v>
      </c>
      <c r="DF128" s="147">
        <v>5.7747410182940264</v>
      </c>
      <c r="DG128" s="148">
        <v>1.9175666740136654</v>
      </c>
      <c r="DH128" s="56">
        <v>0</v>
      </c>
      <c r="DI128" s="56">
        <v>0</v>
      </c>
      <c r="DJ128" s="149">
        <v>0</v>
      </c>
      <c r="DK128" s="56">
        <v>0</v>
      </c>
      <c r="DL128" s="56">
        <v>0</v>
      </c>
      <c r="DM128" s="56">
        <v>0</v>
      </c>
      <c r="DN128" s="56">
        <v>0</v>
      </c>
      <c r="DO128" s="56">
        <v>0</v>
      </c>
      <c r="DP128" s="149">
        <v>52.219321148825102</v>
      </c>
      <c r="DQ128" s="156">
        <v>2</v>
      </c>
      <c r="DR128" s="56">
        <v>0</v>
      </c>
      <c r="DS128" s="56">
        <v>0</v>
      </c>
      <c r="DT128" s="149">
        <v>26.109660574412533</v>
      </c>
      <c r="DU128" s="156">
        <v>1</v>
      </c>
      <c r="DV128" s="156">
        <v>0</v>
      </c>
      <c r="DW128" s="156">
        <v>0</v>
      </c>
      <c r="DX128" s="149">
        <v>26.109660574412533</v>
      </c>
      <c r="DY128" s="156">
        <v>1</v>
      </c>
      <c r="DZ128" s="62">
        <v>9.5419847328244281</v>
      </c>
      <c r="EA128" s="63">
        <v>15</v>
      </c>
      <c r="EB128" s="62">
        <v>103.63036303630363</v>
      </c>
      <c r="EC128" s="63">
        <v>157</v>
      </c>
      <c r="ED128" s="60">
        <v>0.70788107597923555</v>
      </c>
      <c r="EE128" s="61">
        <v>3</v>
      </c>
      <c r="EF128" s="143">
        <v>112.51</v>
      </c>
      <c r="EG128" s="143">
        <v>62.15</v>
      </c>
      <c r="EH128" s="107">
        <v>3.6431574030826717</v>
      </c>
      <c r="EI128" s="148">
        <v>1.8215787015413358</v>
      </c>
      <c r="EJ128" s="56" t="s">
        <v>1560</v>
      </c>
      <c r="EK128" s="56" t="s">
        <v>1561</v>
      </c>
      <c r="EL128" s="143">
        <v>53.85</v>
      </c>
      <c r="EM128" s="143">
        <v>21.41</v>
      </c>
      <c r="EN128" s="147">
        <v>1.3888888888888888</v>
      </c>
      <c r="EO128" s="148">
        <v>1.1574074074074074</v>
      </c>
      <c r="EP128" s="56">
        <v>0</v>
      </c>
      <c r="EQ128" s="56">
        <v>0</v>
      </c>
      <c r="ER128" s="56">
        <v>78.319999999999993</v>
      </c>
      <c r="ES128" s="56">
        <v>3</v>
      </c>
      <c r="ET128" s="156">
        <v>0</v>
      </c>
      <c r="EU128" s="156">
        <v>0</v>
      </c>
      <c r="EV128" s="56">
        <v>0</v>
      </c>
      <c r="EW128" s="56">
        <v>0</v>
      </c>
      <c r="EX128" s="56">
        <v>609</v>
      </c>
      <c r="EY128" s="62">
        <v>88.42652795838751</v>
      </c>
      <c r="EZ128" s="61">
        <v>136</v>
      </c>
      <c r="FA128" s="62">
        <v>74.468085106382972</v>
      </c>
      <c r="FB128" s="61">
        <v>98</v>
      </c>
      <c r="FC128" s="56">
        <v>0</v>
      </c>
      <c r="FD128" s="56">
        <v>0</v>
      </c>
      <c r="FE128" s="149">
        <v>103.64228605270951</v>
      </c>
      <c r="FF128" s="156">
        <v>7</v>
      </c>
      <c r="FG128" s="150">
        <v>29.612081729345572</v>
      </c>
      <c r="FH128" s="157">
        <v>2</v>
      </c>
      <c r="FI128" s="149">
        <v>0</v>
      </c>
      <c r="FJ128" s="156">
        <v>0</v>
      </c>
      <c r="FK128" s="149">
        <v>133.25436778205508</v>
      </c>
      <c r="FL128" s="156">
        <v>9</v>
      </c>
      <c r="FM128" s="56">
        <v>0</v>
      </c>
      <c r="FN128" s="56">
        <v>0</v>
      </c>
      <c r="FO128" s="150">
        <v>0</v>
      </c>
      <c r="FP128" s="56">
        <v>0</v>
      </c>
      <c r="FQ128" s="56">
        <v>0</v>
      </c>
      <c r="FR128" s="56">
        <v>0</v>
      </c>
      <c r="FS128" s="60">
        <v>1.6963528413910094</v>
      </c>
      <c r="FT128" s="61">
        <v>8</v>
      </c>
      <c r="FU128" s="60">
        <v>1.984126984126984</v>
      </c>
      <c r="FV128" s="61">
        <v>9</v>
      </c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  <c r="IW128" s="56"/>
      <c r="IX128" s="56"/>
      <c r="IY128" s="56"/>
      <c r="IZ128" s="56"/>
      <c r="JA128" s="56"/>
      <c r="JB128" s="56"/>
      <c r="JC128" s="56"/>
      <c r="JD128" s="56"/>
      <c r="JE128" s="56"/>
      <c r="JF128" s="56"/>
      <c r="JG128" s="56"/>
      <c r="JH128" s="56"/>
      <c r="JI128" s="56"/>
      <c r="JJ128" s="56"/>
      <c r="JK128" s="56"/>
      <c r="JL128" s="56"/>
      <c r="JM128" s="56"/>
      <c r="JN128" s="56"/>
      <c r="JO128" s="56"/>
      <c r="JP128" s="56"/>
      <c r="JQ128" s="56"/>
      <c r="JR128" s="56"/>
      <c r="JS128" s="56"/>
      <c r="JT128" s="56"/>
      <c r="JU128" s="56"/>
      <c r="JV128" s="56"/>
      <c r="JW128" s="56"/>
      <c r="JX128" s="56"/>
      <c r="JY128" s="56"/>
      <c r="JZ128" s="56"/>
      <c r="KA128" s="56"/>
      <c r="KB128" s="56"/>
      <c r="KC128" s="56"/>
      <c r="KD128" s="56"/>
      <c r="KE128" s="56"/>
      <c r="KF128" s="56"/>
      <c r="KG128" s="56"/>
      <c r="KH128" s="56"/>
      <c r="KI128" s="56"/>
      <c r="KJ128" s="56"/>
      <c r="KK128" s="56"/>
      <c r="KL128" s="56"/>
      <c r="KM128" s="56"/>
      <c r="KN128" s="56"/>
      <c r="KO128" s="56"/>
      <c r="KP128" s="56"/>
      <c r="KQ128" s="56"/>
      <c r="KR128" s="56"/>
      <c r="KS128" s="56"/>
      <c r="KT128" s="56"/>
      <c r="KU128" s="56"/>
      <c r="KV128" s="56"/>
      <c r="KW128" s="56"/>
      <c r="KX128" s="56"/>
      <c r="KY128" s="56"/>
      <c r="KZ128" s="56"/>
      <c r="LA128" s="56"/>
      <c r="LB128" s="56"/>
      <c r="LC128" s="56"/>
      <c r="LD128" s="56"/>
      <c r="LE128" s="56"/>
      <c r="LF128" s="56"/>
      <c r="LG128" s="56"/>
      <c r="LH128" s="56"/>
      <c r="LI128" s="56"/>
      <c r="LJ128" s="56"/>
      <c r="LK128" s="56"/>
      <c r="LL128" s="56"/>
      <c r="LM128" s="56"/>
      <c r="LN128" s="56"/>
      <c r="LO128" s="56"/>
      <c r="LP128" s="56"/>
      <c r="LQ128" s="56"/>
      <c r="LR128" s="56"/>
      <c r="LS128" s="56"/>
      <c r="LT128" s="56"/>
      <c r="LU128" s="56"/>
      <c r="LV128" s="56"/>
      <c r="LW128" s="56"/>
      <c r="LX128" s="56"/>
      <c r="LY128" s="56"/>
      <c r="LZ128" s="56"/>
      <c r="MA128" s="56"/>
      <c r="MB128" s="56"/>
      <c r="MC128" s="56"/>
      <c r="MD128" s="56"/>
      <c r="ME128" s="56"/>
      <c r="MF128" s="56"/>
      <c r="MG128" s="56"/>
      <c r="MH128" s="56"/>
      <c r="MI128" s="56"/>
      <c r="MJ128" s="56"/>
      <c r="MK128" s="56"/>
      <c r="ML128" s="56"/>
      <c r="MM128" s="56"/>
      <c r="MN128" s="56"/>
      <c r="MO128" s="56"/>
      <c r="MP128" s="56"/>
      <c r="MQ128" s="56"/>
      <c r="MR128" s="56"/>
      <c r="MS128" s="56"/>
      <c r="MT128" s="56"/>
      <c r="MU128" s="56"/>
      <c r="MV128" s="56"/>
      <c r="MW128" s="56"/>
      <c r="MX128" s="56"/>
      <c r="MY128" s="56"/>
      <c r="MZ128" s="56"/>
      <c r="NA128" s="56"/>
      <c r="NB128" s="56"/>
      <c r="NC128" s="56"/>
      <c r="ND128" s="56"/>
      <c r="NE128" s="56"/>
      <c r="NF128" s="56"/>
      <c r="NG128" s="56"/>
      <c r="NH128" s="56"/>
      <c r="NI128" s="56"/>
      <c r="NJ128" s="56"/>
      <c r="NK128" s="56"/>
      <c r="NL128" s="56"/>
      <c r="NM128" s="56"/>
      <c r="NN128" s="56"/>
      <c r="NO128" s="56"/>
      <c r="NP128" s="56"/>
      <c r="NQ128" s="56"/>
      <c r="NR128" s="66"/>
      <c r="NS128" s="66"/>
      <c r="NT128" s="66"/>
      <c r="NU128" s="66"/>
      <c r="NV128" s="66"/>
      <c r="NW128" s="66"/>
      <c r="NX128" s="66"/>
      <c r="NY128" s="66"/>
      <c r="NZ128" s="66"/>
      <c r="OA128" s="66"/>
      <c r="OB128" s="66"/>
      <c r="OC128" s="66"/>
      <c r="OD128" s="66"/>
      <c r="OE128" s="66"/>
      <c r="OF128" s="66"/>
      <c r="OG128" s="66"/>
      <c r="OH128" s="66"/>
      <c r="OI128" s="66"/>
      <c r="OJ128" s="66"/>
      <c r="OK128" s="66"/>
      <c r="OL128" s="66"/>
      <c r="OM128" s="66"/>
      <c r="ON128" s="66"/>
      <c r="OO128" s="66"/>
      <c r="OP128" s="66"/>
      <c r="OQ128" s="66"/>
      <c r="OR128" s="3"/>
      <c r="OS128" s="3"/>
      <c r="OT128" s="3"/>
    </row>
  </sheetData>
  <conditionalFormatting sqref="B4:B128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Q128"/>
  <sheetViews>
    <sheetView workbookViewId="0">
      <selection activeCell="C11" sqref="C11"/>
    </sheetView>
  </sheetViews>
  <sheetFormatPr defaultColWidth="11.42578125" defaultRowHeight="15"/>
  <sheetData>
    <row r="1" spans="1:381" ht="108">
      <c r="A1" s="14" t="s">
        <v>0</v>
      </c>
      <c r="B1" s="14" t="s">
        <v>3998</v>
      </c>
      <c r="C1" s="14" t="s">
        <v>2</v>
      </c>
      <c r="D1" s="14" t="s">
        <v>3</v>
      </c>
      <c r="E1" s="14" t="s">
        <v>4</v>
      </c>
      <c r="F1" s="14" t="s">
        <v>3999</v>
      </c>
      <c r="G1" s="14" t="s">
        <v>4000</v>
      </c>
      <c r="H1" s="14" t="s">
        <v>7</v>
      </c>
      <c r="I1" s="14" t="s">
        <v>8</v>
      </c>
      <c r="J1" s="14" t="s">
        <v>4001</v>
      </c>
      <c r="K1" s="14" t="s">
        <v>4002</v>
      </c>
      <c r="L1" s="14" t="s">
        <v>4003</v>
      </c>
      <c r="M1" s="14" t="s">
        <v>4004</v>
      </c>
      <c r="N1" s="14" t="s">
        <v>4005</v>
      </c>
      <c r="O1" s="14" t="s">
        <v>4006</v>
      </c>
      <c r="P1" s="14" t="s">
        <v>4007</v>
      </c>
      <c r="Q1" s="14" t="s">
        <v>4008</v>
      </c>
      <c r="R1" s="14" t="s">
        <v>4009</v>
      </c>
      <c r="S1" s="14" t="s">
        <v>4010</v>
      </c>
      <c r="T1" s="14" t="s">
        <v>4011</v>
      </c>
      <c r="U1" s="14" t="s">
        <v>4012</v>
      </c>
      <c r="V1" s="14" t="s">
        <v>4013</v>
      </c>
      <c r="W1" s="14" t="s">
        <v>4014</v>
      </c>
      <c r="X1" s="14" t="s">
        <v>4015</v>
      </c>
      <c r="Y1" s="14" t="s">
        <v>4016</v>
      </c>
      <c r="Z1" s="14" t="s">
        <v>4017</v>
      </c>
      <c r="AA1" s="14" t="s">
        <v>4018</v>
      </c>
      <c r="AB1" s="14" t="s">
        <v>4019</v>
      </c>
      <c r="AC1" s="14" t="s">
        <v>4020</v>
      </c>
      <c r="AD1" s="14" t="s">
        <v>4021</v>
      </c>
      <c r="AE1" s="14" t="s">
        <v>4022</v>
      </c>
      <c r="AF1" s="14" t="s">
        <v>4023</v>
      </c>
      <c r="AG1" s="14" t="s">
        <v>4024</v>
      </c>
      <c r="AH1" s="14" t="s">
        <v>4025</v>
      </c>
      <c r="AI1" s="14" t="s">
        <v>4026</v>
      </c>
      <c r="AJ1" s="14" t="s">
        <v>4027</v>
      </c>
      <c r="AK1" s="14" t="s">
        <v>4028</v>
      </c>
      <c r="AL1" s="14" t="s">
        <v>4029</v>
      </c>
      <c r="AM1" s="14" t="s">
        <v>4030</v>
      </c>
      <c r="AN1" s="14" t="s">
        <v>4031</v>
      </c>
      <c r="AO1" s="14" t="s">
        <v>4032</v>
      </c>
      <c r="AP1" s="14" t="s">
        <v>4033</v>
      </c>
      <c r="AQ1" s="14" t="s">
        <v>4034</v>
      </c>
      <c r="AR1" s="14" t="s">
        <v>4035</v>
      </c>
      <c r="AS1" s="14" t="s">
        <v>4036</v>
      </c>
      <c r="AT1" s="14" t="s">
        <v>4037</v>
      </c>
      <c r="AU1" s="14" t="s">
        <v>4038</v>
      </c>
      <c r="AV1" s="14" t="s">
        <v>4039</v>
      </c>
      <c r="AW1" s="14" t="s">
        <v>4040</v>
      </c>
      <c r="AX1" s="43" t="s">
        <v>4041</v>
      </c>
      <c r="AY1" s="43" t="s">
        <v>4042</v>
      </c>
      <c r="AZ1" s="14" t="s">
        <v>4043</v>
      </c>
      <c r="BA1" s="14" t="s">
        <v>4044</v>
      </c>
      <c r="BB1" s="14" t="s">
        <v>4045</v>
      </c>
      <c r="BC1" s="14" t="s">
        <v>4046</v>
      </c>
      <c r="BD1" s="14" t="s">
        <v>4047</v>
      </c>
      <c r="BE1" s="14" t="s">
        <v>4048</v>
      </c>
      <c r="BF1" s="14" t="s">
        <v>4050</v>
      </c>
      <c r="BG1" s="14" t="s">
        <v>4049</v>
      </c>
      <c r="BH1" s="14" t="s">
        <v>4235</v>
      </c>
      <c r="BI1" s="14" t="s">
        <v>4236</v>
      </c>
      <c r="BJ1" s="14" t="s">
        <v>4053</v>
      </c>
      <c r="BK1" s="14" t="s">
        <v>4054</v>
      </c>
      <c r="BL1" s="14" t="s">
        <v>4055</v>
      </c>
      <c r="BM1" s="14" t="s">
        <v>4056</v>
      </c>
      <c r="BN1" s="14" t="s">
        <v>4057</v>
      </c>
      <c r="BO1" s="14" t="s">
        <v>4058</v>
      </c>
      <c r="BP1" s="14" t="s">
        <v>4059</v>
      </c>
      <c r="BQ1" s="14" t="s">
        <v>4060</v>
      </c>
      <c r="BR1" s="14" t="s">
        <v>4061</v>
      </c>
      <c r="BS1" s="14" t="s">
        <v>4062</v>
      </c>
      <c r="BT1" s="14" t="s">
        <v>4063</v>
      </c>
      <c r="BU1" s="14" t="s">
        <v>4064</v>
      </c>
      <c r="BV1" s="44" t="s">
        <v>4065</v>
      </c>
      <c r="BW1" s="14" t="s">
        <v>4066</v>
      </c>
      <c r="BX1" s="14" t="s">
        <v>4067</v>
      </c>
      <c r="BY1" s="14" t="s">
        <v>4068</v>
      </c>
      <c r="BZ1" s="14" t="s">
        <v>4069</v>
      </c>
      <c r="CA1" s="14" t="s">
        <v>4070</v>
      </c>
      <c r="CB1" s="14" t="s">
        <v>4071</v>
      </c>
      <c r="CC1" s="14" t="s">
        <v>4072</v>
      </c>
      <c r="CD1" s="14" t="s">
        <v>4073</v>
      </c>
      <c r="CE1" s="14" t="s">
        <v>4074</v>
      </c>
      <c r="CF1" s="14" t="s">
        <v>4075</v>
      </c>
      <c r="CG1" s="14" t="s">
        <v>4076</v>
      </c>
      <c r="CH1" s="14" t="s">
        <v>4077</v>
      </c>
      <c r="CI1" s="14" t="s">
        <v>4078</v>
      </c>
      <c r="CJ1" s="14" t="s">
        <v>4079</v>
      </c>
      <c r="CK1" s="14" t="s">
        <v>4080</v>
      </c>
      <c r="CL1" s="14" t="s">
        <v>4081</v>
      </c>
      <c r="CM1" s="14" t="s">
        <v>4082</v>
      </c>
      <c r="CN1" s="14" t="s">
        <v>4083</v>
      </c>
      <c r="CO1" s="14" t="s">
        <v>4084</v>
      </c>
      <c r="CP1" s="14" t="s">
        <v>4085</v>
      </c>
      <c r="CQ1" s="14" t="s">
        <v>4086</v>
      </c>
      <c r="CR1" s="14" t="s">
        <v>4087</v>
      </c>
      <c r="CS1" s="14" t="s">
        <v>4088</v>
      </c>
      <c r="CT1" s="14" t="s">
        <v>4089</v>
      </c>
      <c r="CU1" s="14" t="s">
        <v>4090</v>
      </c>
      <c r="CV1" s="14" t="s">
        <v>4091</v>
      </c>
      <c r="CW1" s="14" t="s">
        <v>4092</v>
      </c>
      <c r="CX1" s="14" t="s">
        <v>4093</v>
      </c>
      <c r="CY1" s="14" t="s">
        <v>4237</v>
      </c>
      <c r="CZ1" s="14" t="s">
        <v>4095</v>
      </c>
      <c r="DA1" s="14" t="s">
        <v>4096</v>
      </c>
      <c r="DB1" s="14" t="s">
        <v>4097</v>
      </c>
      <c r="DC1" s="14" t="s">
        <v>4098</v>
      </c>
      <c r="DD1" s="14" t="s">
        <v>4099</v>
      </c>
      <c r="DE1" s="14" t="s">
        <v>4100</v>
      </c>
      <c r="DF1" s="14" t="s">
        <v>4101</v>
      </c>
      <c r="DG1" s="14" t="s">
        <v>4102</v>
      </c>
      <c r="DH1" s="14" t="s">
        <v>4103</v>
      </c>
      <c r="DI1" s="14" t="s">
        <v>4104</v>
      </c>
      <c r="DJ1" s="14" t="s">
        <v>4105</v>
      </c>
      <c r="DK1" s="14" t="s">
        <v>4106</v>
      </c>
      <c r="DL1" s="14" t="s">
        <v>4107</v>
      </c>
      <c r="DM1" s="14" t="s">
        <v>4108</v>
      </c>
      <c r="DN1" s="14" t="s">
        <v>4109</v>
      </c>
      <c r="DO1" s="14" t="s">
        <v>4110</v>
      </c>
      <c r="DP1" s="14" t="s">
        <v>4111</v>
      </c>
      <c r="DQ1" s="14" t="s">
        <v>4112</v>
      </c>
      <c r="DR1" s="14" t="s">
        <v>4113</v>
      </c>
      <c r="DS1" s="14" t="s">
        <v>4114</v>
      </c>
      <c r="DT1" s="14" t="s">
        <v>4115</v>
      </c>
      <c r="DU1" s="14" t="s">
        <v>4116</v>
      </c>
      <c r="DV1" s="14" t="s">
        <v>4117</v>
      </c>
      <c r="DW1" s="14" t="s">
        <v>4118</v>
      </c>
      <c r="DX1" s="14" t="s">
        <v>4119</v>
      </c>
      <c r="DY1" s="139" t="s">
        <v>4120</v>
      </c>
      <c r="DZ1" s="14" t="s">
        <v>4238</v>
      </c>
      <c r="EA1" s="14" t="s">
        <v>4122</v>
      </c>
      <c r="EB1" s="14" t="s">
        <v>4123</v>
      </c>
      <c r="EC1" s="14" t="s">
        <v>4124</v>
      </c>
      <c r="ED1" s="14" t="s">
        <v>4125</v>
      </c>
      <c r="EE1" s="14" t="s">
        <v>4126</v>
      </c>
      <c r="EF1" s="14" t="s">
        <v>4127</v>
      </c>
      <c r="EG1" s="14" t="s">
        <v>4128</v>
      </c>
      <c r="EH1" s="14" t="s">
        <v>4129</v>
      </c>
      <c r="EI1" s="14" t="s">
        <v>4130</v>
      </c>
      <c r="EJ1" s="14" t="s">
        <v>4131</v>
      </c>
      <c r="EK1" s="14" t="s">
        <v>4132</v>
      </c>
      <c r="EL1" s="14" t="s">
        <v>4133</v>
      </c>
      <c r="EM1" s="14" t="s">
        <v>4134</v>
      </c>
      <c r="EN1" s="14" t="s">
        <v>4135</v>
      </c>
      <c r="EO1" s="14" t="s">
        <v>4136</v>
      </c>
      <c r="EP1" s="14" t="s">
        <v>4137</v>
      </c>
      <c r="EQ1" s="14" t="s">
        <v>4138</v>
      </c>
      <c r="ER1" s="14" t="s">
        <v>4139</v>
      </c>
      <c r="ES1" s="14" t="s">
        <v>4140</v>
      </c>
      <c r="ET1" s="14" t="s">
        <v>4239</v>
      </c>
      <c r="EU1" s="14" t="s">
        <v>4240</v>
      </c>
      <c r="EV1" s="14" t="s">
        <v>4143</v>
      </c>
      <c r="EW1" s="14" t="s">
        <v>4144</v>
      </c>
      <c r="EX1" s="14" t="s">
        <v>4145</v>
      </c>
      <c r="EY1" s="14" t="s">
        <v>4241</v>
      </c>
      <c r="EZ1" s="14" t="s">
        <v>4147</v>
      </c>
      <c r="FA1" s="14" t="s">
        <v>4148</v>
      </c>
      <c r="FB1" s="14" t="s">
        <v>4149</v>
      </c>
      <c r="FC1" s="81" t="s">
        <v>4150</v>
      </c>
      <c r="FD1" s="14" t="s">
        <v>4151</v>
      </c>
      <c r="FE1" s="14" t="s">
        <v>4152</v>
      </c>
      <c r="FF1" s="14" t="s">
        <v>4153</v>
      </c>
      <c r="FG1" s="14" t="s">
        <v>4154</v>
      </c>
      <c r="FH1" s="14" t="s">
        <v>4155</v>
      </c>
      <c r="FI1" s="14" t="s">
        <v>4156</v>
      </c>
      <c r="FJ1" s="14" t="s">
        <v>4157</v>
      </c>
      <c r="FK1" s="14" t="s">
        <v>4158</v>
      </c>
      <c r="FL1" s="14" t="s">
        <v>4159</v>
      </c>
      <c r="FM1" s="14" t="s">
        <v>4160</v>
      </c>
      <c r="FN1" s="14" t="s">
        <v>4161</v>
      </c>
      <c r="FO1" s="14" t="s">
        <v>4162</v>
      </c>
      <c r="FP1" s="14" t="s">
        <v>4163</v>
      </c>
      <c r="FQ1" s="14" t="s">
        <v>4164</v>
      </c>
      <c r="FR1" s="14" t="s">
        <v>4165</v>
      </c>
      <c r="FS1" s="14" t="s">
        <v>4166</v>
      </c>
      <c r="FT1" s="14" t="s">
        <v>4167</v>
      </c>
      <c r="FU1" s="14" t="s">
        <v>4168</v>
      </c>
      <c r="FV1" s="14" t="s">
        <v>4169</v>
      </c>
      <c r="FW1" s="14" t="s">
        <v>178</v>
      </c>
      <c r="FX1" s="14" t="s">
        <v>4170</v>
      </c>
      <c r="FY1" s="14" t="s">
        <v>4171</v>
      </c>
      <c r="FZ1" s="14" t="s">
        <v>4172</v>
      </c>
      <c r="GA1" s="14" t="s">
        <v>4173</v>
      </c>
      <c r="GB1" s="14" t="s">
        <v>4174</v>
      </c>
      <c r="GC1" s="14" t="s">
        <v>4175</v>
      </c>
      <c r="GD1" s="14" t="s">
        <v>4176</v>
      </c>
      <c r="GE1" s="14" t="s">
        <v>4177</v>
      </c>
      <c r="GF1" s="14" t="s">
        <v>4178</v>
      </c>
      <c r="GG1" s="14" t="s">
        <v>4179</v>
      </c>
      <c r="GH1" s="14" t="s">
        <v>4180</v>
      </c>
      <c r="GI1" s="14" t="s">
        <v>4181</v>
      </c>
      <c r="GJ1" s="14" t="s">
        <v>4182</v>
      </c>
      <c r="GK1" s="14" t="s">
        <v>4183</v>
      </c>
      <c r="GL1" s="14" t="s">
        <v>4184</v>
      </c>
      <c r="GM1" s="14" t="s">
        <v>4185</v>
      </c>
      <c r="GN1" s="14" t="s">
        <v>4186</v>
      </c>
      <c r="GO1" s="14" t="s">
        <v>4187</v>
      </c>
      <c r="GP1" s="14" t="s">
        <v>4188</v>
      </c>
      <c r="GQ1" s="14" t="s">
        <v>4189</v>
      </c>
      <c r="GR1" s="14" t="s">
        <v>4190</v>
      </c>
      <c r="GS1" s="14" t="s">
        <v>4191</v>
      </c>
      <c r="GT1" s="14" t="s">
        <v>4192</v>
      </c>
      <c r="GU1" s="14" t="s">
        <v>4193</v>
      </c>
      <c r="GV1" s="14" t="s">
        <v>4194</v>
      </c>
      <c r="GW1" s="14" t="s">
        <v>4195</v>
      </c>
      <c r="GX1" s="14" t="s">
        <v>4196</v>
      </c>
      <c r="GY1" s="14" t="s">
        <v>4197</v>
      </c>
      <c r="GZ1" s="14" t="s">
        <v>4198</v>
      </c>
      <c r="HA1" s="14" t="s">
        <v>4199</v>
      </c>
      <c r="HB1" s="14" t="s">
        <v>4200</v>
      </c>
      <c r="HC1" s="14" t="s">
        <v>4201</v>
      </c>
      <c r="HD1" s="14" t="s">
        <v>4202</v>
      </c>
      <c r="HE1" s="14" t="s">
        <v>4203</v>
      </c>
      <c r="HF1" s="14" t="s">
        <v>4204</v>
      </c>
      <c r="HG1" s="14" t="s">
        <v>4205</v>
      </c>
      <c r="HH1" s="14" t="s">
        <v>4206</v>
      </c>
      <c r="HI1" s="14" t="s">
        <v>4207</v>
      </c>
      <c r="HJ1" s="14" t="s">
        <v>4208</v>
      </c>
      <c r="HK1" s="14" t="s">
        <v>4209</v>
      </c>
      <c r="HL1" s="14" t="s">
        <v>4210</v>
      </c>
      <c r="HM1" s="14" t="s">
        <v>4211</v>
      </c>
      <c r="HN1" s="14" t="s">
        <v>4212</v>
      </c>
      <c r="HO1" s="14" t="s">
        <v>4213</v>
      </c>
      <c r="HP1" s="14" t="s">
        <v>4214</v>
      </c>
      <c r="HQ1" s="14" t="s">
        <v>4215</v>
      </c>
      <c r="HR1" s="14" t="s">
        <v>4216</v>
      </c>
      <c r="HS1" s="14" t="s">
        <v>4217</v>
      </c>
      <c r="HT1" s="14" t="s">
        <v>4218</v>
      </c>
      <c r="HU1" s="14" t="s">
        <v>4219</v>
      </c>
      <c r="HV1" s="14" t="s">
        <v>4220</v>
      </c>
      <c r="HW1" s="14" t="s">
        <v>4221</v>
      </c>
      <c r="HX1" s="14" t="s">
        <v>4222</v>
      </c>
      <c r="HY1" s="14" t="s">
        <v>4223</v>
      </c>
      <c r="HZ1" s="14" t="s">
        <v>4224</v>
      </c>
      <c r="IA1" s="14" t="s">
        <v>4225</v>
      </c>
      <c r="IB1" s="14" t="s">
        <v>4226</v>
      </c>
      <c r="IC1" s="14" t="s">
        <v>4227</v>
      </c>
      <c r="ID1" s="14" t="s">
        <v>4228</v>
      </c>
      <c r="IE1" s="14" t="s">
        <v>4229</v>
      </c>
      <c r="IF1" s="14" t="s">
        <v>4230</v>
      </c>
      <c r="IG1" s="14" t="s">
        <v>4231</v>
      </c>
      <c r="IH1" s="14" t="s">
        <v>4232</v>
      </c>
      <c r="II1" s="14" t="s">
        <v>4233</v>
      </c>
      <c r="IJ1" s="14" t="s">
        <v>4242</v>
      </c>
      <c r="IK1" s="14" t="s">
        <v>4243</v>
      </c>
      <c r="IL1" s="14" t="s">
        <v>4244</v>
      </c>
      <c r="IM1" s="14" t="s">
        <v>4245</v>
      </c>
      <c r="IN1" s="14" t="s">
        <v>4246</v>
      </c>
      <c r="IO1" s="14" t="s">
        <v>4247</v>
      </c>
      <c r="IP1" s="14" t="s">
        <v>4248</v>
      </c>
      <c r="IQ1" s="14" t="s">
        <v>4249</v>
      </c>
      <c r="IR1" s="14" t="s">
        <v>4250</v>
      </c>
      <c r="IS1" s="14" t="s">
        <v>4251</v>
      </c>
      <c r="IT1" s="14" t="s">
        <v>4252</v>
      </c>
      <c r="IU1" s="14" t="s">
        <v>4253</v>
      </c>
      <c r="IV1" s="14" t="s">
        <v>4254</v>
      </c>
      <c r="IW1" s="14" t="s">
        <v>4255</v>
      </c>
      <c r="IX1" s="14" t="s">
        <v>4256</v>
      </c>
      <c r="IY1" s="14" t="s">
        <v>4257</v>
      </c>
      <c r="IZ1" s="14" t="s">
        <v>4258</v>
      </c>
      <c r="JA1" s="14" t="s">
        <v>4259</v>
      </c>
      <c r="JB1" s="14" t="s">
        <v>4260</v>
      </c>
      <c r="JC1" s="14" t="s">
        <v>4261</v>
      </c>
      <c r="JD1" s="14" t="s">
        <v>4262</v>
      </c>
      <c r="JE1" s="14" t="s">
        <v>4263</v>
      </c>
      <c r="JF1" s="14" t="s">
        <v>4264</v>
      </c>
      <c r="JG1" s="14" t="s">
        <v>4265</v>
      </c>
      <c r="JH1" s="14" t="s">
        <v>4266</v>
      </c>
      <c r="JI1" s="14" t="s">
        <v>4267</v>
      </c>
      <c r="JJ1" s="14" t="s">
        <v>4268</v>
      </c>
      <c r="JK1" s="14" t="s">
        <v>4269</v>
      </c>
      <c r="JL1" s="14" t="s">
        <v>4270</v>
      </c>
      <c r="JM1" s="14" t="s">
        <v>4271</v>
      </c>
      <c r="JN1" s="14" t="s">
        <v>4272</v>
      </c>
      <c r="JO1" s="14" t="s">
        <v>4273</v>
      </c>
      <c r="JP1" s="14" t="s">
        <v>4274</v>
      </c>
      <c r="JQ1" s="14" t="s">
        <v>4275</v>
      </c>
      <c r="JR1" s="14" t="s">
        <v>4276</v>
      </c>
      <c r="JS1" s="14" t="s">
        <v>4277</v>
      </c>
      <c r="JT1" s="14" t="s">
        <v>4278</v>
      </c>
      <c r="JU1" s="14" t="s">
        <v>4279</v>
      </c>
      <c r="JV1" s="14" t="s">
        <v>4280</v>
      </c>
      <c r="JW1" s="14" t="s">
        <v>4281</v>
      </c>
      <c r="JX1" s="14" t="s">
        <v>4282</v>
      </c>
      <c r="JY1" s="14" t="s">
        <v>4283</v>
      </c>
      <c r="JZ1" s="14" t="s">
        <v>4284</v>
      </c>
      <c r="KA1" s="14" t="s">
        <v>4285</v>
      </c>
      <c r="KB1" s="14" t="s">
        <v>4286</v>
      </c>
      <c r="KC1" s="14" t="s">
        <v>4287</v>
      </c>
      <c r="KD1" s="14" t="s">
        <v>4288</v>
      </c>
      <c r="KE1" s="14" t="s">
        <v>4289</v>
      </c>
      <c r="KF1" s="14" t="s">
        <v>4290</v>
      </c>
      <c r="KG1" s="14" t="s">
        <v>4291</v>
      </c>
      <c r="KH1" s="14" t="s">
        <v>4292</v>
      </c>
      <c r="KI1" s="14" t="s">
        <v>4293</v>
      </c>
      <c r="KJ1" s="14" t="s">
        <v>4294</v>
      </c>
      <c r="KK1" s="14" t="s">
        <v>4295</v>
      </c>
      <c r="KL1" s="14" t="s">
        <v>4296</v>
      </c>
      <c r="KM1" s="14" t="s">
        <v>4297</v>
      </c>
      <c r="KN1" s="14" t="s">
        <v>4298</v>
      </c>
      <c r="KO1" s="14" t="s">
        <v>4299</v>
      </c>
      <c r="KP1" s="14" t="s">
        <v>4300</v>
      </c>
      <c r="KQ1" s="14" t="s">
        <v>4301</v>
      </c>
      <c r="KR1" s="14" t="s">
        <v>4302</v>
      </c>
      <c r="KS1" s="14" t="s">
        <v>4303</v>
      </c>
      <c r="KT1" s="14" t="s">
        <v>4304</v>
      </c>
      <c r="KU1" s="14" t="s">
        <v>4305</v>
      </c>
      <c r="KV1" s="14" t="s">
        <v>4306</v>
      </c>
      <c r="KW1" s="14" t="s">
        <v>4307</v>
      </c>
      <c r="KX1" s="14" t="s">
        <v>4308</v>
      </c>
      <c r="KY1" s="14" t="s">
        <v>4309</v>
      </c>
      <c r="KZ1" s="14" t="s">
        <v>4310</v>
      </c>
      <c r="LA1" s="14" t="s">
        <v>4311</v>
      </c>
      <c r="LB1" s="14" t="s">
        <v>4312</v>
      </c>
      <c r="LC1" s="14" t="s">
        <v>4313</v>
      </c>
      <c r="LD1" s="14" t="s">
        <v>4314</v>
      </c>
      <c r="LE1" s="14" t="s">
        <v>4315</v>
      </c>
      <c r="LF1" s="14" t="s">
        <v>4316</v>
      </c>
      <c r="LG1" s="14" t="s">
        <v>4317</v>
      </c>
      <c r="LH1" s="14" t="s">
        <v>4318</v>
      </c>
      <c r="LI1" s="14" t="s">
        <v>4319</v>
      </c>
      <c r="LJ1" s="14" t="s">
        <v>4320</v>
      </c>
      <c r="LK1" s="14" t="s">
        <v>4321</v>
      </c>
      <c r="LL1" s="14" t="s">
        <v>4322</v>
      </c>
      <c r="LM1" s="14" t="s">
        <v>4323</v>
      </c>
      <c r="LN1" s="14" t="s">
        <v>4324</v>
      </c>
      <c r="LO1" s="14" t="s">
        <v>4325</v>
      </c>
      <c r="LP1" s="14" t="s">
        <v>4326</v>
      </c>
      <c r="LQ1" s="14" t="s">
        <v>4327</v>
      </c>
      <c r="LR1" s="14" t="s">
        <v>4328</v>
      </c>
      <c r="LS1" s="14" t="s">
        <v>4329</v>
      </c>
      <c r="LT1" s="14" t="s">
        <v>4330</v>
      </c>
      <c r="LU1" s="14" t="s">
        <v>4331</v>
      </c>
      <c r="LV1" s="14" t="s">
        <v>4332</v>
      </c>
      <c r="LW1" s="14" t="s">
        <v>4333</v>
      </c>
      <c r="LX1" s="14" t="s">
        <v>4334</v>
      </c>
      <c r="LY1" s="14" t="s">
        <v>4334</v>
      </c>
      <c r="LZ1" s="14" t="s">
        <v>4335</v>
      </c>
      <c r="MA1" s="14" t="s">
        <v>4336</v>
      </c>
      <c r="MB1" s="14" t="s">
        <v>4337</v>
      </c>
      <c r="MC1" s="14" t="s">
        <v>4338</v>
      </c>
      <c r="MD1" s="14" t="s">
        <v>4339</v>
      </c>
      <c r="ME1" s="14" t="s">
        <v>4340</v>
      </c>
      <c r="MF1" s="14" t="s">
        <v>4341</v>
      </c>
      <c r="MG1" s="14" t="s">
        <v>4342</v>
      </c>
      <c r="MH1" s="14" t="s">
        <v>4343</v>
      </c>
      <c r="MI1" s="14" t="s">
        <v>4344</v>
      </c>
      <c r="MJ1" s="14" t="s">
        <v>4345</v>
      </c>
      <c r="MK1" s="14" t="s">
        <v>4346</v>
      </c>
      <c r="ML1" s="14" t="s">
        <v>4347</v>
      </c>
      <c r="MM1" s="14" t="s">
        <v>4348</v>
      </c>
      <c r="MN1" s="14" t="s">
        <v>4349</v>
      </c>
      <c r="MO1" s="14" t="s">
        <v>4350</v>
      </c>
      <c r="MP1" s="14" t="s">
        <v>4351</v>
      </c>
      <c r="MQ1" s="14" t="s">
        <v>4352</v>
      </c>
      <c r="MR1" s="14" t="s">
        <v>4353</v>
      </c>
      <c r="MS1" s="14" t="s">
        <v>4354</v>
      </c>
      <c r="MT1" s="14" t="s">
        <v>4355</v>
      </c>
      <c r="MU1" s="14" t="s">
        <v>4356</v>
      </c>
      <c r="MV1" s="14" t="s">
        <v>4357</v>
      </c>
      <c r="MW1" s="14" t="s">
        <v>4357</v>
      </c>
      <c r="MX1" s="14" t="s">
        <v>4358</v>
      </c>
      <c r="MY1" s="14" t="s">
        <v>4359</v>
      </c>
      <c r="MZ1" s="14" t="s">
        <v>4360</v>
      </c>
      <c r="NA1" s="14" t="s">
        <v>4361</v>
      </c>
      <c r="NB1" s="14" t="s">
        <v>4362</v>
      </c>
      <c r="NC1" s="14" t="s">
        <v>4363</v>
      </c>
      <c r="ND1" s="14" t="s">
        <v>4364</v>
      </c>
      <c r="NE1" s="14" t="s">
        <v>4365</v>
      </c>
      <c r="NF1" s="14" t="s">
        <v>4366</v>
      </c>
      <c r="NG1" s="14" t="s">
        <v>4367</v>
      </c>
      <c r="NH1" s="14" t="s">
        <v>4368</v>
      </c>
      <c r="NI1" s="14" t="s">
        <v>4369</v>
      </c>
      <c r="NJ1" s="14" t="s">
        <v>4370</v>
      </c>
      <c r="NK1" s="14" t="s">
        <v>4371</v>
      </c>
      <c r="NL1" s="14" t="s">
        <v>4372</v>
      </c>
      <c r="NM1" s="14" t="s">
        <v>4373</v>
      </c>
      <c r="NN1" s="14" t="s">
        <v>4374</v>
      </c>
      <c r="NO1" s="14" t="s">
        <v>4375</v>
      </c>
      <c r="NP1" s="14" t="s">
        <v>4376</v>
      </c>
      <c r="NQ1" s="14" t="s">
        <v>4377</v>
      </c>
    </row>
    <row r="2" spans="1:381" ht="24">
      <c r="A2" s="14"/>
      <c r="B2" s="14" t="s">
        <v>408</v>
      </c>
      <c r="C2" s="14"/>
      <c r="D2" s="14" t="s">
        <v>408</v>
      </c>
      <c r="E2" s="14">
        <v>2016</v>
      </c>
      <c r="F2" s="14" t="s">
        <v>408</v>
      </c>
      <c r="G2" s="14" t="s">
        <v>408</v>
      </c>
      <c r="H2" s="14" t="s">
        <v>408</v>
      </c>
      <c r="I2" s="14" t="s">
        <v>408</v>
      </c>
      <c r="J2" s="14" t="s">
        <v>409</v>
      </c>
      <c r="K2" s="14" t="s">
        <v>409</v>
      </c>
      <c r="L2" s="14" t="s">
        <v>409</v>
      </c>
      <c r="M2" s="14" t="s">
        <v>409</v>
      </c>
      <c r="N2" s="14" t="s">
        <v>408</v>
      </c>
      <c r="O2" s="14" t="s">
        <v>408</v>
      </c>
      <c r="P2" s="14" t="s">
        <v>408</v>
      </c>
      <c r="Q2" s="14" t="s">
        <v>408</v>
      </c>
      <c r="R2" s="14" t="s">
        <v>408</v>
      </c>
      <c r="S2" s="14" t="s">
        <v>408</v>
      </c>
      <c r="T2" s="14" t="s">
        <v>408</v>
      </c>
      <c r="U2" s="14" t="s">
        <v>408</v>
      </c>
      <c r="V2" s="14" t="s">
        <v>408</v>
      </c>
      <c r="W2" s="14" t="s">
        <v>408</v>
      </c>
      <c r="X2" s="14" t="s">
        <v>408</v>
      </c>
      <c r="Y2" s="14" t="s">
        <v>408</v>
      </c>
      <c r="Z2" s="14" t="s">
        <v>408</v>
      </c>
      <c r="AA2" s="14" t="s">
        <v>408</v>
      </c>
      <c r="AB2" s="14" t="s">
        <v>408</v>
      </c>
      <c r="AC2" s="14" t="s">
        <v>408</v>
      </c>
      <c r="AD2" s="14" t="s">
        <v>408</v>
      </c>
      <c r="AE2" s="14" t="s">
        <v>408</v>
      </c>
      <c r="AF2" s="14" t="s">
        <v>408</v>
      </c>
      <c r="AG2" s="14" t="s">
        <v>408</v>
      </c>
      <c r="AH2" s="14" t="s">
        <v>408</v>
      </c>
      <c r="AI2" s="14" t="s">
        <v>408</v>
      </c>
      <c r="AJ2" s="14" t="s">
        <v>408</v>
      </c>
      <c r="AK2" s="14" t="s">
        <v>408</v>
      </c>
      <c r="AL2" s="14" t="s">
        <v>408</v>
      </c>
      <c r="AM2" s="14" t="s">
        <v>408</v>
      </c>
      <c r="AN2" s="14" t="s">
        <v>408</v>
      </c>
      <c r="AO2" s="14" t="s">
        <v>408</v>
      </c>
      <c r="AP2" s="14" t="s">
        <v>408</v>
      </c>
      <c r="AQ2" s="14" t="s">
        <v>408</v>
      </c>
      <c r="AR2" s="14" t="s">
        <v>408</v>
      </c>
      <c r="AS2" s="14" t="s">
        <v>410</v>
      </c>
      <c r="AT2" s="14" t="s">
        <v>408</v>
      </c>
      <c r="AU2" s="14" t="s">
        <v>412</v>
      </c>
      <c r="AV2" s="14" t="s">
        <v>412</v>
      </c>
      <c r="AW2" s="14" t="s">
        <v>413</v>
      </c>
      <c r="AX2" s="43" t="s">
        <v>409</v>
      </c>
      <c r="AY2" s="43" t="s">
        <v>409</v>
      </c>
      <c r="AZ2" s="43" t="s">
        <v>409</v>
      </c>
      <c r="BA2" s="14" t="s">
        <v>4378</v>
      </c>
      <c r="BB2" s="14" t="s">
        <v>4378</v>
      </c>
      <c r="BC2" s="14" t="s">
        <v>4378</v>
      </c>
      <c r="BD2" s="14" t="s">
        <v>4378</v>
      </c>
      <c r="BE2" s="14" t="s">
        <v>4378</v>
      </c>
      <c r="BF2" s="14" t="s">
        <v>4378</v>
      </c>
      <c r="BG2" s="14" t="s">
        <v>4378</v>
      </c>
      <c r="BH2" s="14" t="s">
        <v>4378</v>
      </c>
      <c r="BI2" s="14" t="s">
        <v>4378</v>
      </c>
      <c r="BJ2" s="14" t="s">
        <v>4378</v>
      </c>
      <c r="BK2" s="14" t="s">
        <v>4378</v>
      </c>
      <c r="BL2" s="14" t="s">
        <v>4378</v>
      </c>
      <c r="BM2" s="14" t="s">
        <v>4378</v>
      </c>
      <c r="BN2" s="14" t="s">
        <v>414</v>
      </c>
      <c r="BO2" s="14" t="s">
        <v>414</v>
      </c>
      <c r="BP2" s="14" t="s">
        <v>414</v>
      </c>
      <c r="BQ2" s="14" t="s">
        <v>414</v>
      </c>
      <c r="BR2" s="14" t="s">
        <v>414</v>
      </c>
      <c r="BS2" s="14" t="s">
        <v>414</v>
      </c>
      <c r="BT2" s="14" t="s">
        <v>414</v>
      </c>
      <c r="BU2" s="14" t="s">
        <v>414</v>
      </c>
      <c r="BV2" s="44" t="s">
        <v>409</v>
      </c>
      <c r="BW2" s="44" t="s">
        <v>409</v>
      </c>
      <c r="BX2" s="44" t="s">
        <v>409</v>
      </c>
      <c r="BY2" s="44" t="s">
        <v>409</v>
      </c>
      <c r="BZ2" s="44" t="s">
        <v>409</v>
      </c>
      <c r="CA2" s="44" t="s">
        <v>409</v>
      </c>
      <c r="CB2" s="44" t="s">
        <v>409</v>
      </c>
      <c r="CC2" s="14" t="s">
        <v>415</v>
      </c>
      <c r="CD2" s="14" t="s">
        <v>415</v>
      </c>
      <c r="CE2" s="14" t="s">
        <v>415</v>
      </c>
      <c r="CF2" s="14" t="s">
        <v>415</v>
      </c>
      <c r="CG2" s="14" t="s">
        <v>415</v>
      </c>
      <c r="CH2" s="14" t="s">
        <v>414</v>
      </c>
      <c r="CI2" s="14" t="s">
        <v>414</v>
      </c>
      <c r="CJ2" s="14" t="s">
        <v>409</v>
      </c>
      <c r="CK2" s="14" t="s">
        <v>414</v>
      </c>
      <c r="CL2" s="14" t="s">
        <v>414</v>
      </c>
      <c r="CM2" s="14" t="s">
        <v>414</v>
      </c>
      <c r="CN2" s="14" t="s">
        <v>414</v>
      </c>
      <c r="CO2" s="14" t="s">
        <v>414</v>
      </c>
      <c r="CP2" s="14" t="s">
        <v>414</v>
      </c>
      <c r="CQ2" s="14" t="s">
        <v>414</v>
      </c>
      <c r="CR2" s="14" t="s">
        <v>414</v>
      </c>
      <c r="CS2" s="14" t="s">
        <v>414</v>
      </c>
      <c r="CT2" s="14" t="s">
        <v>414</v>
      </c>
      <c r="CU2" s="14" t="s">
        <v>414</v>
      </c>
      <c r="CV2" s="14" t="s">
        <v>414</v>
      </c>
      <c r="CW2" s="14" t="s">
        <v>414</v>
      </c>
      <c r="CX2" s="14" t="s">
        <v>414</v>
      </c>
      <c r="CY2" s="14" t="s">
        <v>414</v>
      </c>
      <c r="CZ2" s="14" t="s">
        <v>414</v>
      </c>
      <c r="DA2" s="14" t="s">
        <v>414</v>
      </c>
      <c r="DB2" s="14" t="s">
        <v>409</v>
      </c>
      <c r="DC2" s="14" t="s">
        <v>409</v>
      </c>
      <c r="DD2" s="14" t="s">
        <v>415</v>
      </c>
      <c r="DE2" s="14" t="s">
        <v>415</v>
      </c>
      <c r="DF2" s="14" t="s">
        <v>415</v>
      </c>
      <c r="DG2" s="14" t="s">
        <v>415</v>
      </c>
      <c r="DH2" s="14" t="s">
        <v>414</v>
      </c>
      <c r="DI2" s="14" t="s">
        <v>414</v>
      </c>
      <c r="DJ2" s="14" t="s">
        <v>414</v>
      </c>
      <c r="DK2" s="14" t="s">
        <v>414</v>
      </c>
      <c r="DL2" s="14" t="s">
        <v>414</v>
      </c>
      <c r="DM2" s="14" t="s">
        <v>414</v>
      </c>
      <c r="DN2" s="14" t="s">
        <v>414</v>
      </c>
      <c r="DO2" s="14" t="s">
        <v>414</v>
      </c>
      <c r="DP2" s="14" t="s">
        <v>414</v>
      </c>
      <c r="DQ2" s="14" t="s">
        <v>414</v>
      </c>
      <c r="DR2" s="14" t="s">
        <v>414</v>
      </c>
      <c r="DS2" s="14" t="s">
        <v>414</v>
      </c>
      <c r="DT2" s="14" t="s">
        <v>414</v>
      </c>
      <c r="DU2" s="14" t="s">
        <v>414</v>
      </c>
      <c r="DV2" s="14" t="s">
        <v>414</v>
      </c>
      <c r="DW2" s="14" t="s">
        <v>414</v>
      </c>
      <c r="DX2" s="14" t="s">
        <v>414</v>
      </c>
      <c r="DY2" s="14" t="s">
        <v>414</v>
      </c>
      <c r="DZ2" s="14" t="s">
        <v>409</v>
      </c>
      <c r="EA2" s="14" t="s">
        <v>409</v>
      </c>
      <c r="EB2" s="14" t="s">
        <v>409</v>
      </c>
      <c r="EC2" s="14" t="s">
        <v>409</v>
      </c>
      <c r="ED2" s="14" t="s">
        <v>409</v>
      </c>
      <c r="EE2" s="14" t="s">
        <v>409</v>
      </c>
      <c r="EF2" s="14" t="s">
        <v>415</v>
      </c>
      <c r="EG2" s="14" t="s">
        <v>415</v>
      </c>
      <c r="EH2" s="14" t="s">
        <v>415</v>
      </c>
      <c r="EI2" s="14" t="s">
        <v>415</v>
      </c>
      <c r="EJ2" s="14"/>
      <c r="EK2" s="14"/>
      <c r="EL2" s="14" t="s">
        <v>415</v>
      </c>
      <c r="EM2" s="14" t="s">
        <v>415</v>
      </c>
      <c r="EN2" s="14" t="s">
        <v>415</v>
      </c>
      <c r="EO2" s="14" t="s">
        <v>415</v>
      </c>
      <c r="EP2" s="14" t="s">
        <v>414</v>
      </c>
      <c r="EQ2" s="14" t="s">
        <v>414</v>
      </c>
      <c r="ER2" s="14" t="s">
        <v>414</v>
      </c>
      <c r="ES2" s="14" t="s">
        <v>414</v>
      </c>
      <c r="ET2" s="14" t="s">
        <v>414</v>
      </c>
      <c r="EU2" s="14" t="s">
        <v>414</v>
      </c>
      <c r="EV2" s="14" t="s">
        <v>414</v>
      </c>
      <c r="EW2" s="14" t="s">
        <v>414</v>
      </c>
      <c r="EX2" s="14" t="s">
        <v>416</v>
      </c>
      <c r="EY2" s="14" t="s">
        <v>409</v>
      </c>
      <c r="EZ2" s="14" t="s">
        <v>409</v>
      </c>
      <c r="FA2" s="14" t="s">
        <v>409</v>
      </c>
      <c r="FB2" s="14" t="s">
        <v>409</v>
      </c>
      <c r="FC2" s="81" t="s">
        <v>414</v>
      </c>
      <c r="FD2" s="14" t="s">
        <v>414</v>
      </c>
      <c r="FE2" s="14" t="s">
        <v>414</v>
      </c>
      <c r="FF2" s="14" t="s">
        <v>414</v>
      </c>
      <c r="FG2" s="14" t="s">
        <v>414</v>
      </c>
      <c r="FH2" s="14" t="s">
        <v>414</v>
      </c>
      <c r="FI2" s="14" t="s">
        <v>414</v>
      </c>
      <c r="FJ2" s="14" t="s">
        <v>414</v>
      </c>
      <c r="FK2" s="14" t="s">
        <v>414</v>
      </c>
      <c r="FL2" s="14" t="s">
        <v>414</v>
      </c>
      <c r="FM2" s="14" t="s">
        <v>414</v>
      </c>
      <c r="FN2" s="14" t="s">
        <v>414</v>
      </c>
      <c r="FO2" s="14" t="s">
        <v>414</v>
      </c>
      <c r="FP2" s="14" t="s">
        <v>414</v>
      </c>
      <c r="FQ2" s="14" t="s">
        <v>414</v>
      </c>
      <c r="FR2" s="14" t="s">
        <v>414</v>
      </c>
      <c r="FS2" s="14" t="s">
        <v>414</v>
      </c>
      <c r="FT2" s="14" t="s">
        <v>409</v>
      </c>
      <c r="FU2" s="14" t="s">
        <v>409</v>
      </c>
      <c r="FV2" s="14" t="s">
        <v>414</v>
      </c>
      <c r="FW2" s="14" t="s">
        <v>408</v>
      </c>
      <c r="FX2" s="14" t="s">
        <v>408</v>
      </c>
      <c r="FY2" s="14" t="s">
        <v>408</v>
      </c>
      <c r="FZ2" s="14" t="s">
        <v>408</v>
      </c>
      <c r="GA2" s="14" t="s">
        <v>408</v>
      </c>
      <c r="GB2" s="14" t="s">
        <v>408</v>
      </c>
      <c r="GC2" s="14" t="s">
        <v>408</v>
      </c>
      <c r="GD2" s="14" t="s">
        <v>408</v>
      </c>
      <c r="GE2" s="14" t="s">
        <v>408</v>
      </c>
      <c r="GF2" s="14" t="s">
        <v>408</v>
      </c>
      <c r="GG2" s="14" t="s">
        <v>408</v>
      </c>
      <c r="GH2" s="14" t="s">
        <v>408</v>
      </c>
      <c r="GI2" s="14" t="s">
        <v>408</v>
      </c>
      <c r="GJ2" s="14" t="s">
        <v>408</v>
      </c>
      <c r="GK2" s="14" t="s">
        <v>408</v>
      </c>
      <c r="GL2" s="14" t="s">
        <v>408</v>
      </c>
      <c r="GM2" s="14" t="s">
        <v>408</v>
      </c>
      <c r="GN2" s="14" t="s">
        <v>408</v>
      </c>
      <c r="GO2" s="14" t="s">
        <v>408</v>
      </c>
      <c r="GP2" s="14" t="s">
        <v>408</v>
      </c>
      <c r="GQ2" s="14" t="s">
        <v>408</v>
      </c>
      <c r="GR2" s="14" t="s">
        <v>408</v>
      </c>
      <c r="GS2" s="14" t="s">
        <v>408</v>
      </c>
      <c r="GT2" s="14" t="s">
        <v>408</v>
      </c>
      <c r="GU2" s="14" t="s">
        <v>408</v>
      </c>
      <c r="GV2" s="14" t="s">
        <v>408</v>
      </c>
      <c r="GW2" s="14" t="s">
        <v>408</v>
      </c>
      <c r="GX2" s="14" t="s">
        <v>408</v>
      </c>
      <c r="GY2" s="14" t="s">
        <v>408</v>
      </c>
      <c r="GZ2" s="14" t="s">
        <v>408</v>
      </c>
      <c r="HA2" s="14" t="s">
        <v>408</v>
      </c>
      <c r="HB2" s="14" t="s">
        <v>408</v>
      </c>
      <c r="HC2" s="14" t="s">
        <v>408</v>
      </c>
      <c r="HD2" s="14" t="s">
        <v>408</v>
      </c>
      <c r="HE2" s="14" t="s">
        <v>408</v>
      </c>
      <c r="HF2" s="14" t="s">
        <v>408</v>
      </c>
      <c r="HG2" s="14" t="s">
        <v>408</v>
      </c>
      <c r="HH2" s="14" t="s">
        <v>408</v>
      </c>
      <c r="HI2" s="14" t="s">
        <v>408</v>
      </c>
      <c r="HJ2" s="14" t="s">
        <v>408</v>
      </c>
      <c r="HK2" s="14" t="s">
        <v>408</v>
      </c>
      <c r="HL2" s="14" t="s">
        <v>408</v>
      </c>
      <c r="HM2" s="14" t="s">
        <v>408</v>
      </c>
      <c r="HN2" s="14" t="s">
        <v>408</v>
      </c>
      <c r="HO2" s="14" t="s">
        <v>408</v>
      </c>
      <c r="HP2" s="14" t="s">
        <v>408</v>
      </c>
      <c r="HQ2" s="14" t="s">
        <v>408</v>
      </c>
      <c r="HR2" s="14" t="s">
        <v>408</v>
      </c>
      <c r="HS2" s="14" t="s">
        <v>408</v>
      </c>
      <c r="HT2" s="14" t="s">
        <v>408</v>
      </c>
      <c r="HU2" s="14" t="s">
        <v>408</v>
      </c>
      <c r="HV2" s="14" t="s">
        <v>408</v>
      </c>
      <c r="HW2" s="14" t="s">
        <v>408</v>
      </c>
      <c r="HX2" s="14" t="s">
        <v>408</v>
      </c>
      <c r="HY2" s="14" t="s">
        <v>408</v>
      </c>
      <c r="HZ2" s="14" t="s">
        <v>408</v>
      </c>
      <c r="IA2" s="14" t="s">
        <v>408</v>
      </c>
      <c r="IB2" s="14" t="s">
        <v>408</v>
      </c>
      <c r="IC2" s="14" t="s">
        <v>408</v>
      </c>
      <c r="ID2" s="14" t="s">
        <v>408</v>
      </c>
      <c r="IE2" s="14" t="s">
        <v>408</v>
      </c>
      <c r="IF2" s="14" t="s">
        <v>408</v>
      </c>
      <c r="IG2" s="14" t="s">
        <v>408</v>
      </c>
      <c r="IH2" s="14" t="s">
        <v>408</v>
      </c>
      <c r="II2" s="14" t="s">
        <v>408</v>
      </c>
      <c r="IJ2" s="14" t="s">
        <v>408</v>
      </c>
      <c r="IK2" s="14" t="s">
        <v>408</v>
      </c>
      <c r="IL2" s="14" t="s">
        <v>408</v>
      </c>
      <c r="IM2" s="14" t="s">
        <v>408</v>
      </c>
      <c r="IN2" s="14" t="s">
        <v>408</v>
      </c>
      <c r="IO2" s="14" t="s">
        <v>408</v>
      </c>
      <c r="IP2" s="14" t="s">
        <v>408</v>
      </c>
      <c r="IQ2" s="14" t="s">
        <v>408</v>
      </c>
      <c r="IR2" s="14" t="s">
        <v>408</v>
      </c>
      <c r="IS2" s="14" t="s">
        <v>408</v>
      </c>
      <c r="IT2" s="14" t="s">
        <v>408</v>
      </c>
      <c r="IU2" s="14" t="s">
        <v>408</v>
      </c>
      <c r="IV2" s="14" t="s">
        <v>408</v>
      </c>
      <c r="IW2" s="14" t="s">
        <v>408</v>
      </c>
      <c r="IX2" s="14" t="s">
        <v>408</v>
      </c>
      <c r="IY2" s="14" t="s">
        <v>408</v>
      </c>
      <c r="IZ2" s="14" t="s">
        <v>408</v>
      </c>
      <c r="JA2" s="14" t="s">
        <v>408</v>
      </c>
      <c r="JB2" s="14" t="s">
        <v>408</v>
      </c>
      <c r="JC2" s="14" t="s">
        <v>408</v>
      </c>
      <c r="JD2" s="14" t="s">
        <v>408</v>
      </c>
      <c r="JE2" s="14" t="s">
        <v>408</v>
      </c>
      <c r="JF2" s="14" t="s">
        <v>408</v>
      </c>
      <c r="JG2" s="14" t="s">
        <v>408</v>
      </c>
      <c r="JH2" s="14" t="s">
        <v>408</v>
      </c>
      <c r="JI2" s="14" t="s">
        <v>408</v>
      </c>
      <c r="JJ2" s="14" t="s">
        <v>408</v>
      </c>
      <c r="JK2" s="14" t="s">
        <v>408</v>
      </c>
      <c r="JL2" s="14" t="s">
        <v>408</v>
      </c>
      <c r="JM2" s="14" t="s">
        <v>408</v>
      </c>
      <c r="JN2" s="14" t="s">
        <v>408</v>
      </c>
      <c r="JO2" s="14" t="s">
        <v>408</v>
      </c>
      <c r="JP2" s="14" t="s">
        <v>408</v>
      </c>
      <c r="JQ2" s="14" t="s">
        <v>408</v>
      </c>
      <c r="JR2" s="14" t="s">
        <v>408</v>
      </c>
      <c r="JS2" s="14" t="s">
        <v>408</v>
      </c>
      <c r="JT2" s="14" t="s">
        <v>408</v>
      </c>
      <c r="JU2" s="14" t="s">
        <v>408</v>
      </c>
      <c r="JV2" s="14" t="s">
        <v>408</v>
      </c>
      <c r="JW2" s="14" t="s">
        <v>408</v>
      </c>
      <c r="JX2" s="14" t="s">
        <v>408</v>
      </c>
      <c r="JY2" s="14" t="s">
        <v>408</v>
      </c>
      <c r="JZ2" s="14" t="s">
        <v>408</v>
      </c>
      <c r="KA2" s="14" t="s">
        <v>408</v>
      </c>
      <c r="KB2" s="14" t="s">
        <v>408</v>
      </c>
      <c r="KC2" s="14" t="s">
        <v>408</v>
      </c>
      <c r="KD2" s="14" t="s">
        <v>408</v>
      </c>
      <c r="KE2" s="14" t="s">
        <v>408</v>
      </c>
      <c r="KF2" s="14" t="s">
        <v>408</v>
      </c>
      <c r="KG2" s="14" t="s">
        <v>408</v>
      </c>
      <c r="KH2" s="14" t="s">
        <v>408</v>
      </c>
      <c r="KI2" s="14" t="s">
        <v>408</v>
      </c>
      <c r="KJ2" s="14" t="s">
        <v>408</v>
      </c>
      <c r="KK2" s="14" t="s">
        <v>408</v>
      </c>
      <c r="KL2" s="14" t="s">
        <v>408</v>
      </c>
      <c r="KM2" s="14" t="s">
        <v>408</v>
      </c>
      <c r="KN2" s="14" t="s">
        <v>408</v>
      </c>
      <c r="KO2" s="14" t="s">
        <v>408</v>
      </c>
      <c r="KP2" s="14" t="s">
        <v>408</v>
      </c>
      <c r="KQ2" s="14" t="s">
        <v>408</v>
      </c>
      <c r="KR2" s="14" t="s">
        <v>408</v>
      </c>
      <c r="KS2" s="14" t="s">
        <v>408</v>
      </c>
      <c r="KT2" s="14" t="s">
        <v>408</v>
      </c>
      <c r="KU2" s="14" t="s">
        <v>408</v>
      </c>
      <c r="KV2" s="14" t="s">
        <v>408</v>
      </c>
      <c r="KW2" s="14" t="s">
        <v>408</v>
      </c>
      <c r="KX2" s="14" t="s">
        <v>408</v>
      </c>
      <c r="KY2" s="14" t="s">
        <v>408</v>
      </c>
      <c r="KZ2" s="14" t="s">
        <v>408</v>
      </c>
      <c r="LA2" s="14" t="s">
        <v>408</v>
      </c>
      <c r="LB2" s="14" t="s">
        <v>408</v>
      </c>
      <c r="LC2" s="14" t="s">
        <v>408</v>
      </c>
      <c r="LD2" s="14" t="s">
        <v>408</v>
      </c>
      <c r="LE2" s="14" t="s">
        <v>408</v>
      </c>
      <c r="LF2" s="14" t="s">
        <v>408</v>
      </c>
      <c r="LG2" s="14" t="s">
        <v>408</v>
      </c>
      <c r="LH2" s="14" t="s">
        <v>408</v>
      </c>
      <c r="LI2" s="14" t="s">
        <v>408</v>
      </c>
      <c r="LJ2" s="14" t="s">
        <v>408</v>
      </c>
      <c r="LK2" s="14" t="s">
        <v>408</v>
      </c>
      <c r="LL2" s="14" t="s">
        <v>408</v>
      </c>
      <c r="LM2" s="14" t="s">
        <v>408</v>
      </c>
      <c r="LN2" s="14" t="s">
        <v>408</v>
      </c>
      <c r="LO2" s="14" t="s">
        <v>408</v>
      </c>
      <c r="LP2" s="14" t="s">
        <v>408</v>
      </c>
      <c r="LQ2" s="14" t="s">
        <v>408</v>
      </c>
      <c r="LR2" s="14" t="s">
        <v>408</v>
      </c>
      <c r="LS2" s="14" t="s">
        <v>408</v>
      </c>
      <c r="LT2" s="14" t="s">
        <v>408</v>
      </c>
      <c r="LU2" s="14" t="s">
        <v>408</v>
      </c>
      <c r="LV2" s="14" t="s">
        <v>408</v>
      </c>
      <c r="LW2" s="14" t="s">
        <v>408</v>
      </c>
      <c r="LX2" s="14" t="s">
        <v>408</v>
      </c>
      <c r="LY2" s="14" t="s">
        <v>408</v>
      </c>
      <c r="LZ2" s="14" t="s">
        <v>408</v>
      </c>
      <c r="MA2" s="14" t="s">
        <v>408</v>
      </c>
      <c r="MB2" s="14" t="s">
        <v>408</v>
      </c>
      <c r="MC2" s="14" t="s">
        <v>408</v>
      </c>
      <c r="MD2" s="14" t="s">
        <v>408</v>
      </c>
      <c r="ME2" s="14" t="s">
        <v>408</v>
      </c>
      <c r="MF2" s="14" t="s">
        <v>408</v>
      </c>
      <c r="MG2" s="14" t="s">
        <v>408</v>
      </c>
      <c r="MH2" s="14" t="s">
        <v>408</v>
      </c>
      <c r="MI2" s="14" t="s">
        <v>408</v>
      </c>
      <c r="MJ2" s="14" t="s">
        <v>408</v>
      </c>
      <c r="MK2" s="14" t="s">
        <v>408</v>
      </c>
      <c r="ML2" s="14" t="s">
        <v>408</v>
      </c>
      <c r="MM2" s="14" t="s">
        <v>408</v>
      </c>
      <c r="MN2" s="14" t="s">
        <v>408</v>
      </c>
      <c r="MO2" s="14" t="s">
        <v>408</v>
      </c>
      <c r="MP2" s="14" t="s">
        <v>408</v>
      </c>
      <c r="MQ2" s="14" t="s">
        <v>408</v>
      </c>
      <c r="MR2" s="14" t="s">
        <v>408</v>
      </c>
      <c r="MS2" s="14" t="s">
        <v>408</v>
      </c>
      <c r="MT2" s="14" t="s">
        <v>408</v>
      </c>
      <c r="MU2" s="14" t="s">
        <v>408</v>
      </c>
      <c r="MV2" s="14" t="s">
        <v>408</v>
      </c>
      <c r="MW2" s="14" t="s">
        <v>408</v>
      </c>
      <c r="MX2" s="14" t="s">
        <v>408</v>
      </c>
      <c r="MY2" s="14" t="s">
        <v>408</v>
      </c>
      <c r="MZ2" s="14" t="s">
        <v>408</v>
      </c>
      <c r="NA2" s="14" t="s">
        <v>408</v>
      </c>
      <c r="NB2" s="14" t="s">
        <v>408</v>
      </c>
      <c r="NC2" s="14" t="s">
        <v>408</v>
      </c>
      <c r="ND2" s="14" t="s">
        <v>408</v>
      </c>
      <c r="NE2" s="14" t="s">
        <v>408</v>
      </c>
      <c r="NF2" s="14" t="s">
        <v>408</v>
      </c>
      <c r="NG2" s="14" t="s">
        <v>408</v>
      </c>
      <c r="NH2" s="14" t="s">
        <v>408</v>
      </c>
      <c r="NI2" s="14" t="s">
        <v>408</v>
      </c>
      <c r="NJ2" s="14" t="s">
        <v>408</v>
      </c>
      <c r="NK2" s="14" t="s">
        <v>408</v>
      </c>
      <c r="NL2" s="14" t="s">
        <v>408</v>
      </c>
      <c r="NM2" s="14" t="s">
        <v>408</v>
      </c>
      <c r="NN2" s="14" t="s">
        <v>408</v>
      </c>
      <c r="NO2" s="14" t="s">
        <v>408</v>
      </c>
      <c r="NP2" s="14" t="s">
        <v>408</v>
      </c>
      <c r="NQ2" s="14" t="s">
        <v>408</v>
      </c>
    </row>
    <row r="3" spans="1:381">
      <c r="A3" s="46" t="s">
        <v>417</v>
      </c>
      <c r="B3" s="46"/>
      <c r="C3" s="46"/>
      <c r="D3" s="46"/>
      <c r="E3" s="46"/>
      <c r="F3" s="46"/>
      <c r="G3" s="82">
        <v>6534857</v>
      </c>
      <c r="H3" s="82">
        <v>5121358</v>
      </c>
      <c r="I3" s="82">
        <v>1413499</v>
      </c>
      <c r="J3" s="46">
        <v>56.56</v>
      </c>
      <c r="K3" s="82">
        <v>3696112</v>
      </c>
      <c r="L3" s="46">
        <v>34.31</v>
      </c>
      <c r="M3" s="82">
        <v>2241894</v>
      </c>
      <c r="N3" s="82">
        <v>535069</v>
      </c>
      <c r="O3" s="82">
        <v>273884</v>
      </c>
      <c r="P3" s="82">
        <v>261215</v>
      </c>
      <c r="Q3" s="82">
        <v>637718</v>
      </c>
      <c r="R3" s="82">
        <v>315250</v>
      </c>
      <c r="S3" s="82">
        <v>324368</v>
      </c>
      <c r="T3" s="82">
        <v>525013</v>
      </c>
      <c r="U3" s="82">
        <v>268759</v>
      </c>
      <c r="V3" s="82">
        <v>256254</v>
      </c>
      <c r="W3" s="82">
        <v>626830</v>
      </c>
      <c r="X3" s="82">
        <v>309216</v>
      </c>
      <c r="Y3" s="82">
        <v>319614</v>
      </c>
      <c r="Z3" s="82">
        <v>525678</v>
      </c>
      <c r="AA3" s="82">
        <v>269189</v>
      </c>
      <c r="AB3" s="82">
        <v>256479</v>
      </c>
      <c r="AC3" s="82">
        <v>639919</v>
      </c>
      <c r="AD3" s="82">
        <v>314927</v>
      </c>
      <c r="AE3" s="82">
        <v>331359</v>
      </c>
      <c r="AF3" s="82">
        <v>544967</v>
      </c>
      <c r="AG3" s="82">
        <v>277517</v>
      </c>
      <c r="AH3" s="82">
        <v>267454</v>
      </c>
      <c r="AI3" s="82">
        <v>1021595</v>
      </c>
      <c r="AJ3" s="82">
        <v>507849</v>
      </c>
      <c r="AK3" s="82">
        <v>518410</v>
      </c>
      <c r="AL3" s="82">
        <v>575525</v>
      </c>
      <c r="AM3" s="82">
        <v>292249</v>
      </c>
      <c r="AN3" s="82">
        <v>282576</v>
      </c>
      <c r="AO3" s="82">
        <v>560141</v>
      </c>
      <c r="AP3" s="82">
        <v>281975</v>
      </c>
      <c r="AQ3" s="82">
        <v>278166</v>
      </c>
      <c r="AR3" s="46"/>
      <c r="AS3" s="46"/>
      <c r="AT3" s="46"/>
      <c r="AU3" s="82">
        <v>153350</v>
      </c>
      <c r="AV3" s="46"/>
      <c r="AW3" s="82">
        <v>35646</v>
      </c>
      <c r="AX3" s="83">
        <v>9</v>
      </c>
      <c r="AY3" s="83">
        <v>672</v>
      </c>
      <c r="AZ3" s="83">
        <v>1.6</v>
      </c>
      <c r="BA3" s="46">
        <v>847</v>
      </c>
      <c r="BB3" s="46">
        <v>32</v>
      </c>
      <c r="BC3" s="46">
        <v>24</v>
      </c>
      <c r="BD3" s="46">
        <v>2.2000000000000002</v>
      </c>
      <c r="BE3" s="46">
        <v>12</v>
      </c>
      <c r="BF3" s="82">
        <v>3850</v>
      </c>
      <c r="BG3" s="46">
        <v>5.0999999999999996</v>
      </c>
      <c r="BH3" s="82">
        <v>6989</v>
      </c>
      <c r="BI3" s="46">
        <v>9.3000000000000007</v>
      </c>
      <c r="BJ3" s="46">
        <v>3</v>
      </c>
      <c r="BK3" s="46">
        <v>16</v>
      </c>
      <c r="BL3" s="46">
        <v>9.3000000000000007</v>
      </c>
      <c r="BM3" s="46">
        <v>50</v>
      </c>
      <c r="BN3" s="46">
        <v>7.52</v>
      </c>
      <c r="BO3" s="46">
        <v>9</v>
      </c>
      <c r="BP3" s="46">
        <v>13.2</v>
      </c>
      <c r="BQ3" s="46">
        <v>42</v>
      </c>
      <c r="BR3" s="46">
        <v>4.63</v>
      </c>
      <c r="BS3" s="46">
        <v>10</v>
      </c>
      <c r="BT3" s="46">
        <v>9.3800000000000008</v>
      </c>
      <c r="BU3" s="46">
        <v>23</v>
      </c>
      <c r="BV3" s="84">
        <v>95.9</v>
      </c>
      <c r="BW3" s="84">
        <v>94.3</v>
      </c>
      <c r="BX3" s="84">
        <v>94.2</v>
      </c>
      <c r="BY3" s="84">
        <v>94.8</v>
      </c>
      <c r="BZ3" s="84">
        <v>87.1</v>
      </c>
      <c r="CA3" s="84">
        <v>77.099999999999994</v>
      </c>
      <c r="CB3" s="84">
        <v>95.5</v>
      </c>
      <c r="CC3" s="46">
        <v>75.25</v>
      </c>
      <c r="CD3" s="46">
        <v>56.51</v>
      </c>
      <c r="CE3" s="46">
        <v>2.86</v>
      </c>
      <c r="CF3" s="46">
        <v>3.58</v>
      </c>
      <c r="CG3" s="46">
        <v>0.33</v>
      </c>
      <c r="CH3" s="46">
        <v>41.94</v>
      </c>
      <c r="CI3" s="46">
        <v>158</v>
      </c>
      <c r="CJ3" s="46">
        <v>0.2</v>
      </c>
      <c r="CK3" s="46">
        <v>108</v>
      </c>
      <c r="CL3" s="46">
        <v>41.94</v>
      </c>
      <c r="CM3" s="46">
        <v>158</v>
      </c>
      <c r="CN3" s="46">
        <v>97.47</v>
      </c>
      <c r="CO3" s="46">
        <v>366</v>
      </c>
      <c r="CP3" s="46">
        <v>10.85</v>
      </c>
      <c r="CQ3" s="46">
        <v>31</v>
      </c>
      <c r="CR3" s="46">
        <v>10.24</v>
      </c>
      <c r="CS3" s="46">
        <v>42</v>
      </c>
      <c r="CT3" s="46">
        <v>14.86</v>
      </c>
      <c r="CU3" s="46">
        <v>14</v>
      </c>
      <c r="CV3" s="46">
        <v>9.6300000000000008</v>
      </c>
      <c r="CW3" s="46">
        <v>3</v>
      </c>
      <c r="CX3" s="46">
        <v>2.2999999999999998</v>
      </c>
      <c r="CY3" s="46">
        <v>7</v>
      </c>
      <c r="CZ3" s="46">
        <v>6.76</v>
      </c>
      <c r="DA3" s="46">
        <v>18</v>
      </c>
      <c r="DB3" s="46">
        <v>0.3</v>
      </c>
      <c r="DC3" s="46">
        <v>146</v>
      </c>
      <c r="DD3" s="46">
        <v>108.88</v>
      </c>
      <c r="DE3" s="46">
        <v>86.84</v>
      </c>
      <c r="DF3" s="46">
        <v>3.42</v>
      </c>
      <c r="DG3" s="46">
        <v>5.92</v>
      </c>
      <c r="DH3" s="46">
        <v>72.2</v>
      </c>
      <c r="DI3" s="46">
        <v>308</v>
      </c>
      <c r="DJ3" s="46">
        <v>126.37</v>
      </c>
      <c r="DK3" s="46">
        <v>645</v>
      </c>
      <c r="DL3" s="46">
        <v>30.35</v>
      </c>
      <c r="DM3" s="46">
        <v>105</v>
      </c>
      <c r="DN3" s="46">
        <v>137.68</v>
      </c>
      <c r="DO3" s="46">
        <v>675</v>
      </c>
      <c r="DP3" s="46">
        <v>40.03</v>
      </c>
      <c r="DQ3" s="46">
        <v>215</v>
      </c>
      <c r="DR3" s="46">
        <v>14.96</v>
      </c>
      <c r="DS3" s="46">
        <v>65</v>
      </c>
      <c r="DT3" s="46">
        <v>23.16</v>
      </c>
      <c r="DU3" s="46">
        <v>95</v>
      </c>
      <c r="DV3" s="46">
        <v>10.15</v>
      </c>
      <c r="DW3" s="46">
        <v>39</v>
      </c>
      <c r="DX3" s="46">
        <v>5.9</v>
      </c>
      <c r="DY3" s="46">
        <v>16</v>
      </c>
      <c r="DZ3" s="46">
        <v>3.6</v>
      </c>
      <c r="EA3" s="46">
        <v>911</v>
      </c>
      <c r="EB3" s="46">
        <v>63.4</v>
      </c>
      <c r="EC3" s="82">
        <v>16966</v>
      </c>
      <c r="ED3" s="46">
        <v>1</v>
      </c>
      <c r="EE3" s="46">
        <v>557</v>
      </c>
      <c r="EF3" s="46">
        <v>109.04</v>
      </c>
      <c r="EG3" s="46">
        <v>73.59</v>
      </c>
      <c r="EH3" s="46">
        <v>6.46</v>
      </c>
      <c r="EI3" s="46">
        <v>10.63</v>
      </c>
      <c r="EJ3" s="46"/>
      <c r="EK3" s="46"/>
      <c r="EL3" s="46">
        <v>82.86</v>
      </c>
      <c r="EM3" s="46">
        <v>43.42</v>
      </c>
      <c r="EN3" s="46">
        <v>2.8</v>
      </c>
      <c r="EO3" s="46">
        <v>5.66</v>
      </c>
      <c r="EP3" s="46">
        <v>137.685</v>
      </c>
      <c r="EQ3" s="46">
        <v>675</v>
      </c>
      <c r="ER3" s="46">
        <v>141.75</v>
      </c>
      <c r="ES3" s="46">
        <v>801</v>
      </c>
      <c r="ET3" s="46">
        <v>231.56</v>
      </c>
      <c r="EU3" s="46">
        <v>1191</v>
      </c>
      <c r="EV3" s="46">
        <v>99.36</v>
      </c>
      <c r="EW3" s="46">
        <v>471</v>
      </c>
      <c r="EX3" s="46">
        <v>5009</v>
      </c>
      <c r="EY3" s="46">
        <v>85.1</v>
      </c>
      <c r="EZ3" s="46">
        <v>24.041</v>
      </c>
      <c r="FA3" s="46">
        <v>68</v>
      </c>
      <c r="FB3" s="82">
        <v>18911</v>
      </c>
      <c r="FC3" s="46">
        <v>28.6</v>
      </c>
      <c r="FD3" s="46">
        <v>313</v>
      </c>
      <c r="FE3" s="46">
        <v>59.39</v>
      </c>
      <c r="FF3" s="46">
        <v>677</v>
      </c>
      <c r="FG3" s="46">
        <v>8.06</v>
      </c>
      <c r="FH3" s="46">
        <v>67</v>
      </c>
      <c r="FI3" s="46">
        <v>13.1</v>
      </c>
      <c r="FJ3" s="46">
        <v>127</v>
      </c>
      <c r="FK3" s="46">
        <v>100.13</v>
      </c>
      <c r="FL3" s="46">
        <v>1184</v>
      </c>
      <c r="FM3" s="46">
        <v>280.04000000000002</v>
      </c>
      <c r="FN3" s="46">
        <v>2976</v>
      </c>
      <c r="FO3" s="46">
        <v>408.53</v>
      </c>
      <c r="FP3" s="46">
        <v>4742</v>
      </c>
      <c r="FQ3" s="46">
        <v>23.69</v>
      </c>
      <c r="FR3" s="46">
        <v>224</v>
      </c>
      <c r="FS3" s="46">
        <v>1.5</v>
      </c>
      <c r="FT3" s="46">
        <v>843</v>
      </c>
      <c r="FU3" s="46">
        <v>1.4</v>
      </c>
      <c r="FV3" s="46">
        <v>770</v>
      </c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</row>
    <row r="4" spans="1:381">
      <c r="A4" s="96" t="s">
        <v>425</v>
      </c>
      <c r="B4" s="56" t="s">
        <v>426</v>
      </c>
      <c r="C4" s="96" t="s">
        <v>427</v>
      </c>
      <c r="D4" s="75">
        <v>6</v>
      </c>
      <c r="E4" s="56">
        <v>2016</v>
      </c>
      <c r="F4" s="159">
        <v>68.494022117246047</v>
      </c>
      <c r="G4" s="111">
        <v>19195</v>
      </c>
      <c r="H4" s="111">
        <v>6724</v>
      </c>
      <c r="I4" s="111">
        <v>12471</v>
      </c>
      <c r="J4" s="56">
        <v>17.3</v>
      </c>
      <c r="K4" s="111">
        <v>3320</v>
      </c>
      <c r="L4" s="56">
        <v>67.900000000000006</v>
      </c>
      <c r="M4" s="111">
        <v>13034</v>
      </c>
      <c r="N4" s="56">
        <v>1722</v>
      </c>
      <c r="O4" s="56">
        <v>885</v>
      </c>
      <c r="P4" s="56">
        <v>837</v>
      </c>
      <c r="Q4" s="111">
        <v>2054</v>
      </c>
      <c r="R4" s="56">
        <v>998</v>
      </c>
      <c r="S4" s="111">
        <v>1056</v>
      </c>
      <c r="T4" s="56">
        <v>1620</v>
      </c>
      <c r="U4" s="56">
        <v>837</v>
      </c>
      <c r="V4" s="56">
        <v>783</v>
      </c>
      <c r="W4" s="111">
        <v>1914</v>
      </c>
      <c r="X4" s="56">
        <v>924</v>
      </c>
      <c r="Y4" s="56">
        <v>990</v>
      </c>
      <c r="Z4" s="56">
        <v>1550</v>
      </c>
      <c r="AA4" s="56">
        <v>803</v>
      </c>
      <c r="AB4" s="56">
        <v>747</v>
      </c>
      <c r="AC4" s="111">
        <v>1841</v>
      </c>
      <c r="AD4" s="56">
        <v>886</v>
      </c>
      <c r="AE4" s="56">
        <v>955</v>
      </c>
      <c r="AF4" s="56">
        <v>1535</v>
      </c>
      <c r="AG4" s="56">
        <v>800</v>
      </c>
      <c r="AH4" s="56">
        <v>735</v>
      </c>
      <c r="AI4" s="111">
        <v>2807</v>
      </c>
      <c r="AJ4" s="111">
        <v>1325</v>
      </c>
      <c r="AK4" s="111">
        <v>1482</v>
      </c>
      <c r="AL4" s="56">
        <v>1562</v>
      </c>
      <c r="AM4" s="56">
        <v>828</v>
      </c>
      <c r="AN4" s="56">
        <v>734</v>
      </c>
      <c r="AO4" s="56">
        <v>1490</v>
      </c>
      <c r="AP4" s="56">
        <v>782</v>
      </c>
      <c r="AQ4" s="56">
        <v>708</v>
      </c>
      <c r="AR4" s="56" t="s">
        <v>428</v>
      </c>
      <c r="AS4" s="56"/>
      <c r="AT4" s="56" t="s">
        <v>428</v>
      </c>
      <c r="AU4" s="160">
        <v>819</v>
      </c>
      <c r="AV4" s="151">
        <v>0</v>
      </c>
      <c r="AW4" s="144">
        <v>84</v>
      </c>
      <c r="AX4" s="59">
        <v>28.7</v>
      </c>
      <c r="AY4" s="59">
        <v>5</v>
      </c>
      <c r="AZ4" s="60">
        <v>4.0650406504065044</v>
      </c>
      <c r="BA4" s="61">
        <v>7</v>
      </c>
      <c r="BB4" s="62">
        <v>0</v>
      </c>
      <c r="BC4" s="63">
        <v>0</v>
      </c>
      <c r="BD4" s="64">
        <v>0</v>
      </c>
      <c r="BE4" s="65">
        <v>0</v>
      </c>
      <c r="BF4" s="56">
        <f>VLOOKUP(A4,[1]Controles!$A$7:$L$139,11,0)</f>
        <v>7</v>
      </c>
      <c r="BG4" s="107">
        <f>VLOOKUP(A4,[1]Controles!$A$7:$L$139,12,0)</f>
        <v>4.0229885057471266</v>
      </c>
      <c r="BH4" s="63">
        <f>VLOOKUP(A4,[1]Peso!$A$7:$D$139,3,0)</f>
        <v>17</v>
      </c>
      <c r="BI4" s="85">
        <f>VLOOKUP(A4,[1]Peso!$A$7:$D$139,4,0)</f>
        <v>9.7701149425287355</v>
      </c>
      <c r="BJ4" s="64">
        <v>0</v>
      </c>
      <c r="BK4" s="65">
        <v>0</v>
      </c>
      <c r="BL4" s="64">
        <v>0</v>
      </c>
      <c r="BM4" s="65">
        <v>0</v>
      </c>
      <c r="BN4" s="56">
        <v>0</v>
      </c>
      <c r="BO4" s="56">
        <v>0</v>
      </c>
      <c r="BP4" s="103">
        <v>58.788947677836568</v>
      </c>
      <c r="BQ4" s="56">
        <v>1</v>
      </c>
      <c r="BR4" s="56">
        <v>0</v>
      </c>
      <c r="BS4" s="56">
        <v>0</v>
      </c>
      <c r="BT4" s="102">
        <v>58.788947677836568</v>
      </c>
      <c r="BU4" s="56">
        <v>1</v>
      </c>
      <c r="BV4" s="76" t="s">
        <v>1562</v>
      </c>
      <c r="BW4" s="76" t="s">
        <v>1563</v>
      </c>
      <c r="BX4" s="56" t="s">
        <v>918</v>
      </c>
      <c r="BY4" s="56" t="s">
        <v>1563</v>
      </c>
      <c r="BZ4" s="56" t="s">
        <v>1564</v>
      </c>
      <c r="CA4" s="76" t="s">
        <v>1565</v>
      </c>
      <c r="CB4" s="56" t="s">
        <v>1519</v>
      </c>
      <c r="CC4" s="144">
        <v>79.209999999999994</v>
      </c>
      <c r="CD4" s="144">
        <v>59.03</v>
      </c>
      <c r="CE4" s="147">
        <v>19.148936170212767</v>
      </c>
      <c r="CF4" s="56" t="s">
        <v>1566</v>
      </c>
      <c r="CG4" s="56" t="s">
        <v>1567</v>
      </c>
      <c r="CH4" s="103">
        <v>58.788947677836568</v>
      </c>
      <c r="CI4" s="56">
        <v>1</v>
      </c>
      <c r="CJ4" s="60">
        <v>0</v>
      </c>
      <c r="CK4" s="61">
        <v>0</v>
      </c>
      <c r="CL4" s="103">
        <v>58.788947677836568</v>
      </c>
      <c r="CM4" s="56">
        <v>1</v>
      </c>
      <c r="CN4" s="103">
        <v>117.57789535567314</v>
      </c>
      <c r="CO4" s="56">
        <v>2</v>
      </c>
      <c r="CP4" s="56">
        <v>0</v>
      </c>
      <c r="CQ4" s="56">
        <v>0</v>
      </c>
      <c r="CR4" s="56">
        <v>0</v>
      </c>
      <c r="CS4" s="56">
        <v>0</v>
      </c>
      <c r="CT4" s="56">
        <v>0</v>
      </c>
      <c r="CU4" s="56">
        <v>0</v>
      </c>
      <c r="CV4" s="56">
        <v>0</v>
      </c>
      <c r="CW4" s="56">
        <v>0</v>
      </c>
      <c r="CX4" s="56">
        <v>0</v>
      </c>
      <c r="CY4" s="56">
        <v>0</v>
      </c>
      <c r="CZ4" s="56">
        <v>0</v>
      </c>
      <c r="DA4" s="56">
        <v>0</v>
      </c>
      <c r="DB4" s="60">
        <v>0.64516129032258063</v>
      </c>
      <c r="DC4" s="61">
        <v>1</v>
      </c>
      <c r="DD4" s="144">
        <v>109.54</v>
      </c>
      <c r="DE4" s="144">
        <v>85.7</v>
      </c>
      <c r="DF4" s="147">
        <v>3.1954887218045109</v>
      </c>
      <c r="DG4" s="148">
        <v>7.2681704260651623</v>
      </c>
      <c r="DH4" s="103">
        <v>52.246603970741909</v>
      </c>
      <c r="DI4" s="56">
        <v>1</v>
      </c>
      <c r="DJ4" s="103">
        <v>313.47962382445138</v>
      </c>
      <c r="DK4" s="56">
        <v>6</v>
      </c>
      <c r="DL4" s="56">
        <v>0</v>
      </c>
      <c r="DM4" s="56">
        <v>0</v>
      </c>
      <c r="DN4" s="103">
        <v>162.94999999999999</v>
      </c>
      <c r="DO4" s="56">
        <v>3</v>
      </c>
      <c r="DP4" s="56">
        <v>0</v>
      </c>
      <c r="DQ4" s="56">
        <v>0</v>
      </c>
      <c r="DR4" s="56">
        <v>0</v>
      </c>
      <c r="DS4" s="56">
        <v>0</v>
      </c>
      <c r="DT4" s="56">
        <v>0</v>
      </c>
      <c r="DU4" s="56">
        <v>0</v>
      </c>
      <c r="DV4" s="56">
        <v>0</v>
      </c>
      <c r="DW4" s="56">
        <v>0</v>
      </c>
      <c r="DX4" s="56">
        <v>0</v>
      </c>
      <c r="DY4" s="56">
        <v>0</v>
      </c>
      <c r="DZ4" s="60">
        <v>0</v>
      </c>
      <c r="EA4" s="61">
        <v>0</v>
      </c>
      <c r="EB4" s="60">
        <v>65.306122448979593</v>
      </c>
      <c r="EC4" s="61">
        <v>48</v>
      </c>
      <c r="ED4" s="60">
        <v>0.65146579804560267</v>
      </c>
      <c r="EE4" s="61">
        <v>1</v>
      </c>
      <c r="EF4" s="144">
        <v>80.150000000000006</v>
      </c>
      <c r="EG4" s="144">
        <v>62.5</v>
      </c>
      <c r="EH4" s="147">
        <v>3.0136986301369864</v>
      </c>
      <c r="EI4" s="148">
        <v>5.7534246575342465</v>
      </c>
      <c r="EJ4" s="56" t="s">
        <v>1568</v>
      </c>
      <c r="EK4" s="56" t="s">
        <v>1569</v>
      </c>
      <c r="EL4" s="144">
        <v>56.63</v>
      </c>
      <c r="EM4" s="144">
        <v>32.89</v>
      </c>
      <c r="EN4" s="147">
        <v>1.7114914425427872</v>
      </c>
      <c r="EO4" s="148">
        <v>2.4449877750611249</v>
      </c>
      <c r="EP4" s="103">
        <v>162.95491580662684</v>
      </c>
      <c r="EQ4" s="56">
        <v>3</v>
      </c>
      <c r="ER4" s="103">
        <v>380.22813688212926</v>
      </c>
      <c r="ES4" s="56">
        <v>7</v>
      </c>
      <c r="ET4" s="103">
        <v>434.54644215100484</v>
      </c>
      <c r="EU4" s="56">
        <v>8</v>
      </c>
      <c r="EV4" s="103">
        <v>108.63661053775121</v>
      </c>
      <c r="EW4" s="56">
        <v>2</v>
      </c>
      <c r="EX4" s="56">
        <v>2</v>
      </c>
      <c r="EY4" s="60">
        <v>65.395095367847404</v>
      </c>
      <c r="EZ4" s="61">
        <v>48</v>
      </c>
      <c r="FA4" s="60">
        <v>62.146892655367232</v>
      </c>
      <c r="FB4" s="61">
        <v>44</v>
      </c>
      <c r="FC4" s="56">
        <v>0</v>
      </c>
      <c r="FD4" s="56">
        <v>0</v>
      </c>
      <c r="FE4" s="103">
        <v>29.368575624082233</v>
      </c>
      <c r="FF4" s="56">
        <v>1</v>
      </c>
      <c r="FG4" s="56">
        <v>0</v>
      </c>
      <c r="FH4" s="56">
        <v>0</v>
      </c>
      <c r="FI4" s="103">
        <v>58.737151248164466</v>
      </c>
      <c r="FJ4" s="56">
        <v>2</v>
      </c>
      <c r="FK4" s="103">
        <v>88.105726872246706</v>
      </c>
      <c r="FL4" s="56">
        <v>3</v>
      </c>
      <c r="FM4" s="103">
        <v>117.47430249632893</v>
      </c>
      <c r="FN4" s="56">
        <v>4</v>
      </c>
      <c r="FO4" s="103">
        <v>469.89720998531573</v>
      </c>
      <c r="FP4" s="56">
        <v>16</v>
      </c>
      <c r="FQ4" s="103">
        <v>58.737151248164466</v>
      </c>
      <c r="FR4" s="56">
        <v>2</v>
      </c>
      <c r="FS4" s="60">
        <v>0.6402048655569782</v>
      </c>
      <c r="FT4" s="61">
        <v>1</v>
      </c>
      <c r="FU4" s="60">
        <v>2.0134228187919465</v>
      </c>
      <c r="FV4" s="61">
        <v>3</v>
      </c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</row>
    <row r="5" spans="1:381">
      <c r="A5" s="96" t="s">
        <v>1570</v>
      </c>
      <c r="B5" s="56" t="s">
        <v>440</v>
      </c>
      <c r="C5" s="96" t="s">
        <v>441</v>
      </c>
      <c r="D5" s="74">
        <v>6</v>
      </c>
      <c r="E5" s="67">
        <v>2016</v>
      </c>
      <c r="F5" s="161">
        <v>61.31713190710704</v>
      </c>
      <c r="G5" s="78">
        <v>2075</v>
      </c>
      <c r="H5" s="67">
        <v>738</v>
      </c>
      <c r="I5" s="78">
        <v>1337</v>
      </c>
      <c r="J5" s="67">
        <v>29.06</v>
      </c>
      <c r="K5" s="67">
        <v>603</v>
      </c>
      <c r="L5" s="67">
        <v>65.69</v>
      </c>
      <c r="M5" s="78">
        <v>1363</v>
      </c>
      <c r="N5" s="67">
        <v>165</v>
      </c>
      <c r="O5" s="67">
        <v>85</v>
      </c>
      <c r="P5" s="67">
        <v>80</v>
      </c>
      <c r="Q5" s="67">
        <v>198</v>
      </c>
      <c r="R5" s="67">
        <v>95</v>
      </c>
      <c r="S5" s="67">
        <v>103</v>
      </c>
      <c r="T5" s="67">
        <v>165</v>
      </c>
      <c r="U5" s="67">
        <v>86</v>
      </c>
      <c r="V5" s="67">
        <v>79</v>
      </c>
      <c r="W5" s="67">
        <v>196</v>
      </c>
      <c r="X5" s="67">
        <v>95</v>
      </c>
      <c r="Y5" s="67">
        <v>101</v>
      </c>
      <c r="Z5" s="67">
        <v>160</v>
      </c>
      <c r="AA5" s="67">
        <v>84</v>
      </c>
      <c r="AB5" s="67">
        <v>76</v>
      </c>
      <c r="AC5" s="67">
        <v>197</v>
      </c>
      <c r="AD5" s="67">
        <v>92</v>
      </c>
      <c r="AE5" s="67">
        <v>105</v>
      </c>
      <c r="AF5" s="67">
        <v>169</v>
      </c>
      <c r="AG5" s="67">
        <v>90</v>
      </c>
      <c r="AH5" s="67">
        <v>79</v>
      </c>
      <c r="AI5" s="67">
        <v>305</v>
      </c>
      <c r="AJ5" s="67">
        <v>142</v>
      </c>
      <c r="AK5" s="67">
        <v>163</v>
      </c>
      <c r="AL5" s="67">
        <v>170</v>
      </c>
      <c r="AM5" s="67">
        <v>91</v>
      </c>
      <c r="AN5" s="67">
        <v>79</v>
      </c>
      <c r="AO5" s="67">
        <v>163</v>
      </c>
      <c r="AP5" s="67">
        <v>87</v>
      </c>
      <c r="AQ5" s="67">
        <v>76</v>
      </c>
      <c r="AR5" s="56" t="s">
        <v>428</v>
      </c>
      <c r="AS5" s="56"/>
      <c r="AT5" s="56" t="s">
        <v>428</v>
      </c>
      <c r="AU5" s="162">
        <v>78</v>
      </c>
      <c r="AV5" s="163">
        <v>0</v>
      </c>
      <c r="AW5" s="164">
        <v>8</v>
      </c>
      <c r="AX5" s="59">
        <v>0</v>
      </c>
      <c r="AY5" s="59">
        <v>0</v>
      </c>
      <c r="AZ5" s="86">
        <v>0</v>
      </c>
      <c r="BA5" s="87">
        <v>0</v>
      </c>
      <c r="BB5" s="88">
        <v>0</v>
      </c>
      <c r="BC5" s="89">
        <v>0</v>
      </c>
      <c r="BD5" s="68">
        <v>0</v>
      </c>
      <c r="BE5" s="69">
        <v>0</v>
      </c>
      <c r="BF5" s="56">
        <f>VLOOKUP(A5,[1]Controles!$A$7:$L$139,11,0)</f>
        <v>2</v>
      </c>
      <c r="BG5" s="107">
        <f>VLOOKUP(A5,[1]Controles!$A$7:$L$139,12,0)</f>
        <v>16.666666666666664</v>
      </c>
      <c r="BH5" s="63">
        <f>VLOOKUP(A5,[1]Peso!$A$7:$D$139,3,0)</f>
        <v>3</v>
      </c>
      <c r="BI5" s="85">
        <f>VLOOKUP(A5,[1]Peso!$A$7:$D$139,4,0)</f>
        <v>25</v>
      </c>
      <c r="BJ5" s="68">
        <v>0</v>
      </c>
      <c r="BK5" s="69">
        <v>0</v>
      </c>
      <c r="BL5" s="68">
        <v>0</v>
      </c>
      <c r="BM5" s="69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 t="s">
        <v>604</v>
      </c>
      <c r="BW5" s="67" t="s">
        <v>507</v>
      </c>
      <c r="BX5" s="67" t="s">
        <v>1060</v>
      </c>
      <c r="BY5" s="67" t="s">
        <v>1218</v>
      </c>
      <c r="BZ5" s="67" t="s">
        <v>580</v>
      </c>
      <c r="CA5" s="165" t="s">
        <v>1571</v>
      </c>
      <c r="CB5" s="67" t="s">
        <v>1332</v>
      </c>
      <c r="CC5" s="164">
        <v>100</v>
      </c>
      <c r="CD5" s="164">
        <v>84.84</v>
      </c>
      <c r="CE5" s="166">
        <v>0</v>
      </c>
      <c r="CF5" s="67" t="s">
        <v>940</v>
      </c>
      <c r="CG5" s="67" t="s">
        <v>1572</v>
      </c>
      <c r="CH5" s="67">
        <v>0</v>
      </c>
      <c r="CI5" s="67">
        <v>0</v>
      </c>
      <c r="CJ5" s="86">
        <v>0</v>
      </c>
      <c r="CK5" s="8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0</v>
      </c>
      <c r="CZ5" s="67">
        <v>0</v>
      </c>
      <c r="DA5" s="67">
        <v>0</v>
      </c>
      <c r="DB5" s="86">
        <v>0</v>
      </c>
      <c r="DC5" s="87">
        <v>0</v>
      </c>
      <c r="DD5" s="164">
        <v>128.65</v>
      </c>
      <c r="DE5" s="164">
        <v>89.01</v>
      </c>
      <c r="DF5" s="166">
        <v>0</v>
      </c>
      <c r="DG5" s="167">
        <v>3.3519553072625698</v>
      </c>
      <c r="DH5" s="67">
        <v>0</v>
      </c>
      <c r="DI5" s="67">
        <v>0</v>
      </c>
      <c r="DJ5" s="67">
        <v>0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86">
        <v>0</v>
      </c>
      <c r="EA5" s="87">
        <v>0</v>
      </c>
      <c r="EB5" s="86">
        <v>37.974683544303801</v>
      </c>
      <c r="EC5" s="87">
        <v>3</v>
      </c>
      <c r="ED5" s="86">
        <v>0</v>
      </c>
      <c r="EE5" s="87">
        <v>0</v>
      </c>
      <c r="EF5" s="164">
        <v>110.15</v>
      </c>
      <c r="EG5" s="164">
        <v>77.34</v>
      </c>
      <c r="EH5" s="166">
        <v>0.89285714285714279</v>
      </c>
      <c r="EI5" s="167">
        <v>0.89285714285714279</v>
      </c>
      <c r="EJ5" s="67" t="s">
        <v>595</v>
      </c>
      <c r="EK5" s="67" t="s">
        <v>1573</v>
      </c>
      <c r="EL5" s="164">
        <v>79.09</v>
      </c>
      <c r="EM5" s="164">
        <v>52.24</v>
      </c>
      <c r="EN5" s="166">
        <v>0</v>
      </c>
      <c r="EO5" s="167">
        <v>0</v>
      </c>
      <c r="EP5" s="67">
        <v>0</v>
      </c>
      <c r="EQ5" s="67">
        <v>0</v>
      </c>
      <c r="ER5" s="67">
        <v>0</v>
      </c>
      <c r="ES5" s="67">
        <v>0</v>
      </c>
      <c r="ET5" s="67">
        <v>0</v>
      </c>
      <c r="EU5" s="67">
        <v>0</v>
      </c>
      <c r="EV5" s="67">
        <v>0</v>
      </c>
      <c r="EW5" s="67">
        <v>0</v>
      </c>
      <c r="EX5" s="67">
        <v>0</v>
      </c>
      <c r="EY5" s="86">
        <v>37.974683544303801</v>
      </c>
      <c r="EZ5" s="87">
        <v>3</v>
      </c>
      <c r="FA5" s="86">
        <v>52.631578947368418</v>
      </c>
      <c r="FB5" s="87">
        <v>4</v>
      </c>
      <c r="FC5" s="67">
        <v>0</v>
      </c>
      <c r="FD5" s="67">
        <v>0</v>
      </c>
      <c r="FE5" s="67">
        <v>0</v>
      </c>
      <c r="FF5" s="67">
        <v>0</v>
      </c>
      <c r="FG5" s="67">
        <v>0</v>
      </c>
      <c r="FH5" s="67">
        <v>0</v>
      </c>
      <c r="FI5" s="67">
        <v>0</v>
      </c>
      <c r="FJ5" s="67">
        <v>0</v>
      </c>
      <c r="FK5" s="67">
        <v>0</v>
      </c>
      <c r="FL5" s="67">
        <v>0</v>
      </c>
      <c r="FM5" s="67">
        <v>0</v>
      </c>
      <c r="FN5" s="67">
        <v>0</v>
      </c>
      <c r="FO5" s="67">
        <v>0</v>
      </c>
      <c r="FP5" s="67">
        <v>0</v>
      </c>
      <c r="FQ5" s="67">
        <v>0</v>
      </c>
      <c r="FR5" s="67">
        <v>0</v>
      </c>
      <c r="FS5" s="86">
        <v>0</v>
      </c>
      <c r="FT5" s="87">
        <v>0</v>
      </c>
      <c r="FU5" s="86">
        <v>0</v>
      </c>
      <c r="FV5" s="87">
        <v>0</v>
      </c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</row>
    <row r="6" spans="1:381">
      <c r="A6" s="96" t="s">
        <v>1574</v>
      </c>
      <c r="B6" s="56" t="s">
        <v>453</v>
      </c>
      <c r="C6" s="96" t="s">
        <v>427</v>
      </c>
      <c r="D6" s="74">
        <v>6</v>
      </c>
      <c r="E6" s="67">
        <v>2016</v>
      </c>
      <c r="F6" s="161">
        <v>64.562696112317226</v>
      </c>
      <c r="G6" s="78">
        <v>3435</v>
      </c>
      <c r="H6" s="78">
        <v>1808</v>
      </c>
      <c r="I6" s="78">
        <v>1627</v>
      </c>
      <c r="J6" s="67">
        <v>18.89</v>
      </c>
      <c r="K6" s="67">
        <v>649</v>
      </c>
      <c r="L6" s="67">
        <v>85.39</v>
      </c>
      <c r="M6" s="78">
        <v>2933</v>
      </c>
      <c r="N6" s="67">
        <v>235</v>
      </c>
      <c r="O6" s="67">
        <v>120</v>
      </c>
      <c r="P6" s="67">
        <v>115</v>
      </c>
      <c r="Q6" s="67">
        <v>283</v>
      </c>
      <c r="R6" s="67">
        <v>138</v>
      </c>
      <c r="S6" s="67">
        <v>145</v>
      </c>
      <c r="T6" s="67">
        <v>236</v>
      </c>
      <c r="U6" s="67">
        <v>121</v>
      </c>
      <c r="V6" s="67">
        <v>115</v>
      </c>
      <c r="W6" s="67">
        <v>280</v>
      </c>
      <c r="X6" s="67">
        <v>136</v>
      </c>
      <c r="Y6" s="67">
        <v>144</v>
      </c>
      <c r="Z6" s="67">
        <v>236</v>
      </c>
      <c r="AA6" s="67">
        <v>123</v>
      </c>
      <c r="AB6" s="67">
        <v>113</v>
      </c>
      <c r="AC6" s="67">
        <v>311</v>
      </c>
      <c r="AD6" s="67">
        <v>149</v>
      </c>
      <c r="AE6" s="67">
        <v>162</v>
      </c>
      <c r="AF6" s="67">
        <v>285</v>
      </c>
      <c r="AG6" s="67">
        <v>149</v>
      </c>
      <c r="AH6" s="67">
        <v>136</v>
      </c>
      <c r="AI6" s="67">
        <v>534</v>
      </c>
      <c r="AJ6" s="67">
        <v>256</v>
      </c>
      <c r="AK6" s="67">
        <v>278</v>
      </c>
      <c r="AL6" s="67">
        <v>301</v>
      </c>
      <c r="AM6" s="67">
        <v>157</v>
      </c>
      <c r="AN6" s="67">
        <v>144</v>
      </c>
      <c r="AO6" s="67">
        <v>277</v>
      </c>
      <c r="AP6" s="67">
        <v>141</v>
      </c>
      <c r="AQ6" s="67">
        <v>136</v>
      </c>
      <c r="AR6" s="56" t="s">
        <v>428</v>
      </c>
      <c r="AS6" s="56"/>
      <c r="AT6" s="56" t="s">
        <v>428</v>
      </c>
      <c r="AU6" s="162">
        <v>430</v>
      </c>
      <c r="AV6" s="164">
        <v>0</v>
      </c>
      <c r="AW6" s="163">
        <v>31</v>
      </c>
      <c r="AX6" s="59">
        <v>50</v>
      </c>
      <c r="AY6" s="59">
        <v>2</v>
      </c>
      <c r="AZ6" s="86">
        <v>8.5106382978723403</v>
      </c>
      <c r="BA6" s="87">
        <v>2</v>
      </c>
      <c r="BB6" s="88">
        <v>0</v>
      </c>
      <c r="BC6" s="89">
        <v>0</v>
      </c>
      <c r="BD6" s="68">
        <v>0</v>
      </c>
      <c r="BE6" s="69">
        <v>0</v>
      </c>
      <c r="BF6" s="56">
        <f>VLOOKUP(A6,[1]Controles!$A$7:$L$139,11,0)</f>
        <v>2</v>
      </c>
      <c r="BG6" s="107">
        <f>VLOOKUP(A6,[1]Controles!$A$7:$L$139,12,0)</f>
        <v>5</v>
      </c>
      <c r="BH6" s="63">
        <f>VLOOKUP(A6,[1]Peso!$A$7:$D$139,3,0)</f>
        <v>6</v>
      </c>
      <c r="BI6" s="85">
        <f>VLOOKUP(A6,[1]Peso!$A$7:$D$139,4,0)</f>
        <v>15</v>
      </c>
      <c r="BJ6" s="68">
        <v>0</v>
      </c>
      <c r="BK6" s="69">
        <v>0</v>
      </c>
      <c r="BL6" s="68">
        <v>0</v>
      </c>
      <c r="BM6" s="69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 t="s">
        <v>1575</v>
      </c>
      <c r="BW6" s="67" t="s">
        <v>936</v>
      </c>
      <c r="BX6" s="67" t="s">
        <v>666</v>
      </c>
      <c r="BY6" s="67" t="s">
        <v>936</v>
      </c>
      <c r="BZ6" s="67" t="s">
        <v>936</v>
      </c>
      <c r="CA6" s="67" t="s">
        <v>689</v>
      </c>
      <c r="CB6" s="67" t="s">
        <v>1325</v>
      </c>
      <c r="CC6" s="163">
        <v>137.5</v>
      </c>
      <c r="CD6" s="163">
        <v>97.92</v>
      </c>
      <c r="CE6" s="166">
        <v>22.222222222222221</v>
      </c>
      <c r="CF6" s="67" t="s">
        <v>1576</v>
      </c>
      <c r="CG6" s="67" t="s">
        <v>1577</v>
      </c>
      <c r="CH6" s="67">
        <v>0</v>
      </c>
      <c r="CI6" s="67">
        <v>0</v>
      </c>
      <c r="CJ6" s="86">
        <v>0</v>
      </c>
      <c r="CK6" s="87">
        <v>0</v>
      </c>
      <c r="CL6" s="67">
        <v>0</v>
      </c>
      <c r="CM6" s="67">
        <v>0</v>
      </c>
      <c r="CN6" s="67">
        <v>0</v>
      </c>
      <c r="CO6" s="67">
        <v>0</v>
      </c>
      <c r="CP6" s="67">
        <v>0</v>
      </c>
      <c r="CQ6" s="67">
        <v>0</v>
      </c>
      <c r="CR6" s="67">
        <v>0</v>
      </c>
      <c r="CS6" s="67">
        <v>0</v>
      </c>
      <c r="CT6" s="67">
        <v>0</v>
      </c>
      <c r="CU6" s="67">
        <v>0</v>
      </c>
      <c r="CV6" s="67">
        <v>0</v>
      </c>
      <c r="CW6" s="67">
        <v>0</v>
      </c>
      <c r="CX6" s="67">
        <v>0</v>
      </c>
      <c r="CY6" s="67">
        <v>0</v>
      </c>
      <c r="CZ6" s="67">
        <v>0</v>
      </c>
      <c r="DA6" s="67">
        <v>0</v>
      </c>
      <c r="DB6" s="86">
        <v>0</v>
      </c>
      <c r="DC6" s="87">
        <v>0</v>
      </c>
      <c r="DD6" s="163">
        <v>156.84</v>
      </c>
      <c r="DE6" s="163">
        <v>133.33000000000001</v>
      </c>
      <c r="DF6" s="166">
        <v>1.7543859649122806</v>
      </c>
      <c r="DG6" s="167">
        <v>4.6783625730994149</v>
      </c>
      <c r="DH6" s="67">
        <v>0</v>
      </c>
      <c r="DI6" s="67">
        <v>0</v>
      </c>
      <c r="DJ6" s="92">
        <v>357.14285714285711</v>
      </c>
      <c r="DK6" s="67">
        <v>1</v>
      </c>
      <c r="DL6" s="67">
        <v>0</v>
      </c>
      <c r="DM6" s="67">
        <v>0</v>
      </c>
      <c r="DN6" s="67">
        <v>0</v>
      </c>
      <c r="DO6" s="67">
        <v>0</v>
      </c>
      <c r="DP6" s="67">
        <v>0</v>
      </c>
      <c r="DQ6" s="67">
        <v>0</v>
      </c>
      <c r="DR6" s="67">
        <v>0</v>
      </c>
      <c r="DS6" s="67">
        <v>0</v>
      </c>
      <c r="DT6" s="67">
        <v>0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86">
        <v>0</v>
      </c>
      <c r="EA6" s="87">
        <v>0</v>
      </c>
      <c r="EB6" s="86">
        <v>29.411764705882351</v>
      </c>
      <c r="EC6" s="87">
        <v>4</v>
      </c>
      <c r="ED6" s="86">
        <v>0</v>
      </c>
      <c r="EE6" s="87">
        <v>0</v>
      </c>
      <c r="EF6" s="163">
        <v>92.1</v>
      </c>
      <c r="EG6" s="163">
        <v>67.37</v>
      </c>
      <c r="EH6" s="166">
        <v>1.1811023622047243</v>
      </c>
      <c r="EI6" s="167">
        <v>12.204724409448819</v>
      </c>
      <c r="EJ6" s="67" t="s">
        <v>1578</v>
      </c>
      <c r="EK6" s="67" t="s">
        <v>1579</v>
      </c>
      <c r="EL6" s="163">
        <v>54.13</v>
      </c>
      <c r="EM6" s="163">
        <v>33.03</v>
      </c>
      <c r="EN6" s="166">
        <v>1.1363636363636365</v>
      </c>
      <c r="EO6" s="167">
        <v>9.0909090909090917</v>
      </c>
      <c r="EP6" s="67">
        <v>0</v>
      </c>
      <c r="EQ6" s="67">
        <v>0</v>
      </c>
      <c r="ER6" s="92">
        <v>321.54340836012864</v>
      </c>
      <c r="ES6" s="67">
        <v>1</v>
      </c>
      <c r="ET6" s="92">
        <v>321.54340836012864</v>
      </c>
      <c r="EU6" s="67">
        <v>1</v>
      </c>
      <c r="EV6" s="67">
        <v>0</v>
      </c>
      <c r="EW6" s="67">
        <v>0</v>
      </c>
      <c r="EX6" s="67">
        <v>0</v>
      </c>
      <c r="EY6" s="86">
        <v>83.333333333333329</v>
      </c>
      <c r="EZ6" s="87">
        <v>12</v>
      </c>
      <c r="FA6" s="86">
        <v>44.117647058823529</v>
      </c>
      <c r="FB6" s="87">
        <v>6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86">
        <v>0</v>
      </c>
      <c r="FT6" s="87">
        <v>0</v>
      </c>
      <c r="FU6" s="86">
        <v>0</v>
      </c>
      <c r="FV6" s="87">
        <v>0</v>
      </c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</row>
    <row r="7" spans="1:381">
      <c r="A7" s="96" t="s">
        <v>1580</v>
      </c>
      <c r="B7" s="56" t="s">
        <v>465</v>
      </c>
      <c r="C7" s="96" t="s">
        <v>466</v>
      </c>
      <c r="D7" s="74">
        <v>6</v>
      </c>
      <c r="E7" s="67">
        <v>2016</v>
      </c>
      <c r="F7" s="161">
        <v>75.5620002637542</v>
      </c>
      <c r="G7" s="78">
        <v>29770</v>
      </c>
      <c r="H7" s="78">
        <v>16973</v>
      </c>
      <c r="I7" s="78">
        <v>12797</v>
      </c>
      <c r="J7" s="67">
        <v>46.25</v>
      </c>
      <c r="K7" s="78">
        <v>13769</v>
      </c>
      <c r="L7" s="67">
        <v>31.15</v>
      </c>
      <c r="M7" s="78">
        <v>9272</v>
      </c>
      <c r="N7" s="67">
        <v>2798</v>
      </c>
      <c r="O7" s="67">
        <v>1439</v>
      </c>
      <c r="P7" s="67">
        <v>1359</v>
      </c>
      <c r="Q7" s="78">
        <v>3347</v>
      </c>
      <c r="R7" s="78">
        <v>1624</v>
      </c>
      <c r="S7" s="78">
        <v>1723</v>
      </c>
      <c r="T7" s="67">
        <v>2756</v>
      </c>
      <c r="U7" s="67">
        <v>1429</v>
      </c>
      <c r="V7" s="67">
        <v>1327</v>
      </c>
      <c r="W7" s="78">
        <v>3328</v>
      </c>
      <c r="X7" s="78">
        <v>1598</v>
      </c>
      <c r="Y7" s="78">
        <v>1730</v>
      </c>
      <c r="Z7" s="67">
        <v>2772</v>
      </c>
      <c r="AA7" s="67">
        <v>1440</v>
      </c>
      <c r="AB7" s="67">
        <v>1332</v>
      </c>
      <c r="AC7" s="78">
        <v>3162</v>
      </c>
      <c r="AD7" s="78">
        <v>1543</v>
      </c>
      <c r="AE7" s="78">
        <v>1619</v>
      </c>
      <c r="AF7" s="67">
        <v>2568</v>
      </c>
      <c r="AG7" s="67">
        <v>1302</v>
      </c>
      <c r="AH7" s="67">
        <v>1266</v>
      </c>
      <c r="AI7" s="78">
        <v>5122</v>
      </c>
      <c r="AJ7" s="78">
        <v>2456</v>
      </c>
      <c r="AK7" s="78">
        <v>2666</v>
      </c>
      <c r="AL7" s="67">
        <v>2989</v>
      </c>
      <c r="AM7" s="67">
        <v>1563</v>
      </c>
      <c r="AN7" s="67">
        <v>1426</v>
      </c>
      <c r="AO7" s="67">
        <v>2532</v>
      </c>
      <c r="AP7" s="67">
        <v>1313</v>
      </c>
      <c r="AQ7" s="67">
        <v>1219</v>
      </c>
      <c r="AR7" s="56" t="s">
        <v>428</v>
      </c>
      <c r="AS7" s="56"/>
      <c r="AT7" s="56" t="s">
        <v>428</v>
      </c>
      <c r="AU7" s="162">
        <v>546</v>
      </c>
      <c r="AV7" s="163">
        <v>0</v>
      </c>
      <c r="AW7" s="164">
        <v>29</v>
      </c>
      <c r="AX7" s="59">
        <v>7.9</v>
      </c>
      <c r="AY7" s="59">
        <v>2</v>
      </c>
      <c r="AZ7" s="86">
        <v>1.0721944245889921</v>
      </c>
      <c r="BA7" s="87">
        <v>3</v>
      </c>
      <c r="BB7" s="88">
        <v>0</v>
      </c>
      <c r="BC7" s="89">
        <v>0</v>
      </c>
      <c r="BD7" s="68">
        <v>0</v>
      </c>
      <c r="BE7" s="69">
        <v>0</v>
      </c>
      <c r="BF7" s="56">
        <f>VLOOKUP(A7,[1]Controles!$A$7:$L$139,11,0)</f>
        <v>20</v>
      </c>
      <c r="BG7" s="107">
        <f>VLOOKUP(A7,[1]Controles!$A$7:$L$139,12,0)</f>
        <v>7.9051383399209492</v>
      </c>
      <c r="BH7" s="63">
        <f>VLOOKUP(A7,[1]Peso!$A$7:$D$139,3,0)</f>
        <v>20</v>
      </c>
      <c r="BI7" s="85">
        <f>VLOOKUP(A7,[1]Peso!$A$7:$D$139,4,0)</f>
        <v>7.9051383399209492</v>
      </c>
      <c r="BJ7" s="68">
        <v>0</v>
      </c>
      <c r="BK7" s="69">
        <v>0</v>
      </c>
      <c r="BL7" s="68">
        <v>0</v>
      </c>
      <c r="BM7" s="69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 t="s">
        <v>1581</v>
      </c>
      <c r="BW7" s="67" t="s">
        <v>646</v>
      </c>
      <c r="BX7" s="67" t="s">
        <v>668</v>
      </c>
      <c r="BY7" s="67" t="s">
        <v>646</v>
      </c>
      <c r="BZ7" s="67" t="s">
        <v>1354</v>
      </c>
      <c r="CA7" s="67" t="s">
        <v>865</v>
      </c>
      <c r="CB7" s="67" t="s">
        <v>580</v>
      </c>
      <c r="CC7" s="164">
        <v>53.36</v>
      </c>
      <c r="CD7" s="164">
        <v>40.07</v>
      </c>
      <c r="CE7" s="166">
        <v>25</v>
      </c>
      <c r="CF7" s="67" t="s">
        <v>1582</v>
      </c>
      <c r="CG7" s="67" t="s">
        <v>1583</v>
      </c>
      <c r="CH7" s="67">
        <v>0</v>
      </c>
      <c r="CI7" s="67">
        <v>0</v>
      </c>
      <c r="CJ7" s="86">
        <v>0.36284470246734396</v>
      </c>
      <c r="CK7" s="87">
        <v>1</v>
      </c>
      <c r="CL7" s="67">
        <v>0</v>
      </c>
      <c r="CM7" s="67">
        <v>0</v>
      </c>
      <c r="CN7" s="92">
        <v>71.994240460763137</v>
      </c>
      <c r="CO7" s="67">
        <v>2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86">
        <v>0</v>
      </c>
      <c r="DC7" s="87">
        <v>0</v>
      </c>
      <c r="DD7" s="164">
        <v>78.180000000000007</v>
      </c>
      <c r="DE7" s="164">
        <v>65.260000000000005</v>
      </c>
      <c r="DF7" s="166">
        <v>2.5013304949441193</v>
      </c>
      <c r="DG7" s="167">
        <v>7.5572112825971258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86">
        <v>1.5015015015015014</v>
      </c>
      <c r="EA7" s="87">
        <v>2</v>
      </c>
      <c r="EB7" s="86">
        <v>46.603475513428116</v>
      </c>
      <c r="EC7" s="87">
        <v>59</v>
      </c>
      <c r="ED7" s="90">
        <v>1.557632398753894</v>
      </c>
      <c r="EE7" s="91">
        <v>4</v>
      </c>
      <c r="EF7" s="164">
        <v>81.98</v>
      </c>
      <c r="EG7" s="164">
        <v>60.35</v>
      </c>
      <c r="EH7" s="166">
        <v>3.1064111037673494</v>
      </c>
      <c r="EI7" s="167">
        <v>10.971579643093191</v>
      </c>
      <c r="EJ7" s="67" t="s">
        <v>1584</v>
      </c>
      <c r="EK7" s="67" t="s">
        <v>1585</v>
      </c>
      <c r="EL7" s="164">
        <v>70.290000000000006</v>
      </c>
      <c r="EM7" s="164">
        <v>42.07</v>
      </c>
      <c r="EN7" s="166">
        <v>1.4814814814814816</v>
      </c>
      <c r="EO7" s="167">
        <v>12.962962962962962</v>
      </c>
      <c r="EP7" s="67">
        <v>0</v>
      </c>
      <c r="EQ7" s="67">
        <v>0</v>
      </c>
      <c r="ER7" s="92">
        <v>63.25110689437065</v>
      </c>
      <c r="ES7" s="105">
        <v>2</v>
      </c>
      <c r="ET7" s="67">
        <v>0</v>
      </c>
      <c r="EU7" s="67">
        <v>0</v>
      </c>
      <c r="EV7" s="67">
        <v>0</v>
      </c>
      <c r="EW7" s="67">
        <v>0</v>
      </c>
      <c r="EX7" s="67">
        <v>0</v>
      </c>
      <c r="EY7" s="90">
        <v>61.711079943899016</v>
      </c>
      <c r="EZ7" s="91">
        <v>88</v>
      </c>
      <c r="FA7" s="86">
        <v>59.064807219031991</v>
      </c>
      <c r="FB7" s="87">
        <v>72</v>
      </c>
      <c r="FC7" s="92">
        <v>16.380016380016382</v>
      </c>
      <c r="FD7" s="67">
        <v>1</v>
      </c>
      <c r="FE7" s="92">
        <v>32.760032760032765</v>
      </c>
      <c r="FF7" s="105">
        <v>2</v>
      </c>
      <c r="FG7" s="92">
        <v>32.760032760032765</v>
      </c>
      <c r="FH7" s="168">
        <v>2</v>
      </c>
      <c r="FI7" s="92">
        <v>32.760032760032765</v>
      </c>
      <c r="FJ7" s="67">
        <v>2</v>
      </c>
      <c r="FK7" s="92">
        <v>114.66011466011464</v>
      </c>
      <c r="FL7" s="67">
        <v>7</v>
      </c>
      <c r="FM7" s="92">
        <v>32.760032760032765</v>
      </c>
      <c r="FN7" s="67">
        <v>2</v>
      </c>
      <c r="FO7" s="92">
        <v>98.280098280098272</v>
      </c>
      <c r="FP7" s="105">
        <v>6</v>
      </c>
      <c r="FQ7" s="67">
        <v>0</v>
      </c>
      <c r="FR7" s="67">
        <v>0</v>
      </c>
      <c r="FS7" s="86">
        <v>2.0073603211776514</v>
      </c>
      <c r="FT7" s="87">
        <v>6</v>
      </c>
      <c r="FU7" s="86">
        <v>2.3696682464454977</v>
      </c>
      <c r="FV7" s="87">
        <v>6</v>
      </c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</row>
    <row r="8" spans="1:381">
      <c r="A8" s="96" t="s">
        <v>477</v>
      </c>
      <c r="B8" s="56" t="s">
        <v>478</v>
      </c>
      <c r="C8" s="96" t="s">
        <v>479</v>
      </c>
      <c r="D8" s="74">
        <v>6</v>
      </c>
      <c r="E8" s="67">
        <v>2016</v>
      </c>
      <c r="F8" s="161">
        <v>69.078575106981972</v>
      </c>
      <c r="G8" s="78">
        <v>22253</v>
      </c>
      <c r="H8" s="78">
        <v>12359</v>
      </c>
      <c r="I8" s="78">
        <v>9894</v>
      </c>
      <c r="J8" s="67">
        <v>23.7</v>
      </c>
      <c r="K8" s="78">
        <v>5273</v>
      </c>
      <c r="L8" s="67">
        <v>71.77</v>
      </c>
      <c r="M8" s="78">
        <v>15971</v>
      </c>
      <c r="N8" s="67">
        <v>2459</v>
      </c>
      <c r="O8" s="67">
        <v>1258</v>
      </c>
      <c r="P8" s="67">
        <v>1201</v>
      </c>
      <c r="Q8" s="78">
        <v>2925</v>
      </c>
      <c r="R8" s="78">
        <v>1428</v>
      </c>
      <c r="S8" s="78">
        <v>1497</v>
      </c>
      <c r="T8" s="67">
        <v>2256</v>
      </c>
      <c r="U8" s="67">
        <v>1157</v>
      </c>
      <c r="V8" s="67">
        <v>1099</v>
      </c>
      <c r="W8" s="78">
        <v>2647</v>
      </c>
      <c r="X8" s="78">
        <v>1289</v>
      </c>
      <c r="Y8" s="78">
        <v>1358</v>
      </c>
      <c r="Z8" s="67">
        <v>2123</v>
      </c>
      <c r="AA8" s="67">
        <v>1089</v>
      </c>
      <c r="AB8" s="67">
        <v>1034</v>
      </c>
      <c r="AC8" s="78">
        <v>2533</v>
      </c>
      <c r="AD8" s="78">
        <v>1236</v>
      </c>
      <c r="AE8" s="78">
        <v>1297</v>
      </c>
      <c r="AF8" s="67">
        <v>2135</v>
      </c>
      <c r="AG8" s="67">
        <v>1092</v>
      </c>
      <c r="AH8" s="67">
        <v>1043</v>
      </c>
      <c r="AI8" s="78">
        <v>3829</v>
      </c>
      <c r="AJ8" s="78">
        <v>1864</v>
      </c>
      <c r="AK8" s="78">
        <v>1965</v>
      </c>
      <c r="AL8" s="67">
        <v>2208</v>
      </c>
      <c r="AM8" s="67">
        <v>1133</v>
      </c>
      <c r="AN8" s="67">
        <v>1075</v>
      </c>
      <c r="AO8" s="67">
        <v>1750</v>
      </c>
      <c r="AP8" s="67">
        <v>903</v>
      </c>
      <c r="AQ8" s="67">
        <v>847</v>
      </c>
      <c r="AR8" s="56" t="s">
        <v>428</v>
      </c>
      <c r="AS8" s="56"/>
      <c r="AT8" s="56" t="s">
        <v>428</v>
      </c>
      <c r="AU8" s="162">
        <v>688</v>
      </c>
      <c r="AV8" s="164">
        <v>0</v>
      </c>
      <c r="AW8" s="163">
        <v>284</v>
      </c>
      <c r="AX8" s="59">
        <v>3.2</v>
      </c>
      <c r="AY8" s="59">
        <v>1</v>
      </c>
      <c r="AZ8" s="86">
        <v>0.40666937779585199</v>
      </c>
      <c r="BA8" s="87">
        <v>1</v>
      </c>
      <c r="BB8" s="88">
        <v>0</v>
      </c>
      <c r="BC8" s="89">
        <v>0</v>
      </c>
      <c r="BD8" s="68">
        <v>0</v>
      </c>
      <c r="BE8" s="69">
        <v>0</v>
      </c>
      <c r="BF8" s="56">
        <f>VLOOKUP(A8,[1]Controles!$A$7:$L$139,11,0)</f>
        <v>17</v>
      </c>
      <c r="BG8" s="107">
        <f>VLOOKUP(A8,[1]Controles!$A$7:$L$139,12,0)</f>
        <v>5.3797468354430382</v>
      </c>
      <c r="BH8" s="63">
        <f>VLOOKUP(A8,[1]Peso!$A$7:$D$139,3,0)</f>
        <v>19</v>
      </c>
      <c r="BI8" s="85">
        <f>VLOOKUP(A8,[1]Peso!$A$7:$D$139,4,0)</f>
        <v>6.0126582278481013</v>
      </c>
      <c r="BJ8" s="68">
        <v>0</v>
      </c>
      <c r="BK8" s="69">
        <v>0</v>
      </c>
      <c r="BL8" s="68">
        <v>0</v>
      </c>
      <c r="BM8" s="69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 t="s">
        <v>1586</v>
      </c>
      <c r="BW8" s="67" t="s">
        <v>601</v>
      </c>
      <c r="BX8" s="67" t="s">
        <v>937</v>
      </c>
      <c r="BY8" s="67" t="s">
        <v>824</v>
      </c>
      <c r="BZ8" s="67" t="s">
        <v>432</v>
      </c>
      <c r="CA8" s="67" t="s">
        <v>1000</v>
      </c>
      <c r="CB8" s="67" t="s">
        <v>1148</v>
      </c>
      <c r="CC8" s="163">
        <v>74.45</v>
      </c>
      <c r="CD8" s="163">
        <v>54.07</v>
      </c>
      <c r="CE8" s="166">
        <v>43.478260869565219</v>
      </c>
      <c r="CF8" s="67" t="s">
        <v>1184</v>
      </c>
      <c r="CG8" s="67" t="s">
        <v>1587</v>
      </c>
      <c r="CH8" s="92">
        <v>391.38943248532286</v>
      </c>
      <c r="CI8" s="67">
        <v>4</v>
      </c>
      <c r="CJ8" s="86">
        <v>0.4432624113475177</v>
      </c>
      <c r="CK8" s="87">
        <v>1</v>
      </c>
      <c r="CL8" s="67">
        <v>474.24</v>
      </c>
      <c r="CM8" s="67">
        <v>4</v>
      </c>
      <c r="CN8" s="92">
        <v>207.12510356255177</v>
      </c>
      <c r="CO8" s="67">
        <v>5</v>
      </c>
      <c r="CP8" s="67">
        <v>0</v>
      </c>
      <c r="CQ8" s="67">
        <v>0</v>
      </c>
      <c r="CR8" s="92">
        <v>37.778617302606726</v>
      </c>
      <c r="CS8" s="67">
        <v>1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92">
        <v>37.778617302606726</v>
      </c>
      <c r="DA8" s="67">
        <v>1</v>
      </c>
      <c r="DB8" s="86">
        <v>0</v>
      </c>
      <c r="DC8" s="87">
        <v>0</v>
      </c>
      <c r="DD8" s="163">
        <v>136.06</v>
      </c>
      <c r="DE8" s="163">
        <v>87.93</v>
      </c>
      <c r="DF8" s="166">
        <v>3.8759689922480618</v>
      </c>
      <c r="DG8" s="167">
        <v>1.4642549526270456</v>
      </c>
      <c r="DH8" s="67">
        <v>0</v>
      </c>
      <c r="DI8" s="67">
        <v>0</v>
      </c>
      <c r="DJ8" s="92">
        <v>151.1144692104269</v>
      </c>
      <c r="DK8" s="67">
        <v>4</v>
      </c>
      <c r="DL8" s="92">
        <v>37.778617302606726</v>
      </c>
      <c r="DM8" s="67">
        <v>1</v>
      </c>
      <c r="DN8" s="92">
        <v>236.87</v>
      </c>
      <c r="DO8" s="67">
        <v>6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86">
        <v>4.8355899419729207</v>
      </c>
      <c r="EA8" s="87">
        <v>5</v>
      </c>
      <c r="EB8" s="86">
        <v>88.20709491850431</v>
      </c>
      <c r="EC8" s="87">
        <v>92</v>
      </c>
      <c r="ED8" s="86">
        <v>0.46838407494145201</v>
      </c>
      <c r="EE8" s="87">
        <v>1</v>
      </c>
      <c r="EF8" s="163">
        <v>117.26</v>
      </c>
      <c r="EG8" s="163">
        <v>73.17</v>
      </c>
      <c r="EH8" s="166">
        <v>3.1531531531531529</v>
      </c>
      <c r="EI8" s="167">
        <v>0.70785070785070792</v>
      </c>
      <c r="EJ8" s="67" t="s">
        <v>1588</v>
      </c>
      <c r="EK8" s="67" t="s">
        <v>1589</v>
      </c>
      <c r="EL8" s="163">
        <v>73.34</v>
      </c>
      <c r="EM8" s="163">
        <v>31.28</v>
      </c>
      <c r="EN8" s="166">
        <v>0.89820359281437123</v>
      </c>
      <c r="EO8" s="167">
        <v>0.89820359281437123</v>
      </c>
      <c r="EP8" s="92">
        <v>236.87327279905253</v>
      </c>
      <c r="EQ8" s="67">
        <v>6</v>
      </c>
      <c r="ER8" s="92">
        <v>236.87327279905253</v>
      </c>
      <c r="ES8" s="105">
        <v>6</v>
      </c>
      <c r="ET8" s="92">
        <v>157.91551519936834</v>
      </c>
      <c r="EU8" s="67">
        <v>4</v>
      </c>
      <c r="EV8" s="92">
        <v>118.43663639952626</v>
      </c>
      <c r="EW8" s="67">
        <v>3</v>
      </c>
      <c r="EX8" s="67">
        <v>0</v>
      </c>
      <c r="EY8" s="86">
        <v>97.674418604651166</v>
      </c>
      <c r="EZ8" s="87">
        <v>105</v>
      </c>
      <c r="FA8" s="86">
        <v>82.644628099173559</v>
      </c>
      <c r="FB8" s="87">
        <v>70</v>
      </c>
      <c r="FC8" s="67">
        <v>0</v>
      </c>
      <c r="FD8" s="67">
        <v>0</v>
      </c>
      <c r="FE8" s="92">
        <v>155.45192094159449</v>
      </c>
      <c r="FF8" s="105">
        <v>7</v>
      </c>
      <c r="FG8" s="67">
        <v>0</v>
      </c>
      <c r="FH8" s="67">
        <v>0</v>
      </c>
      <c r="FI8" s="67">
        <v>0</v>
      </c>
      <c r="FJ8" s="67">
        <v>0</v>
      </c>
      <c r="FK8" s="92">
        <v>155.45192094159449</v>
      </c>
      <c r="FL8" s="67">
        <v>7</v>
      </c>
      <c r="FM8" s="92">
        <v>222.07417277370641</v>
      </c>
      <c r="FN8" s="67">
        <v>10</v>
      </c>
      <c r="FO8" s="92">
        <v>444.14834554741282</v>
      </c>
      <c r="FP8" s="105">
        <v>20</v>
      </c>
      <c r="FQ8" s="92">
        <v>88.829669109482566</v>
      </c>
      <c r="FR8" s="105">
        <v>4</v>
      </c>
      <c r="FS8" s="86">
        <v>1.8115942028985508</v>
      </c>
      <c r="FT8" s="87">
        <v>4</v>
      </c>
      <c r="FU8" s="86">
        <v>4</v>
      </c>
      <c r="FV8" s="87">
        <v>7</v>
      </c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</row>
    <row r="9" spans="1:381">
      <c r="A9" s="96" t="s">
        <v>489</v>
      </c>
      <c r="B9" s="56" t="s">
        <v>490</v>
      </c>
      <c r="C9" s="96" t="s">
        <v>466</v>
      </c>
      <c r="D9" s="74">
        <v>6</v>
      </c>
      <c r="E9" s="67">
        <v>2016</v>
      </c>
      <c r="F9" s="161">
        <v>66.442979154608423</v>
      </c>
      <c r="G9" s="78">
        <v>46221</v>
      </c>
      <c r="H9" s="78">
        <v>23016</v>
      </c>
      <c r="I9" s="78">
        <v>23205</v>
      </c>
      <c r="J9" s="67">
        <v>18.93</v>
      </c>
      <c r="K9" s="78">
        <v>8750</v>
      </c>
      <c r="L9" s="67">
        <v>62.83</v>
      </c>
      <c r="M9" s="78">
        <v>29040</v>
      </c>
      <c r="N9" s="67">
        <v>4374</v>
      </c>
      <c r="O9" s="67">
        <v>2234</v>
      </c>
      <c r="P9" s="67">
        <v>2140</v>
      </c>
      <c r="Q9" s="78">
        <v>5229</v>
      </c>
      <c r="R9" s="78">
        <v>2563</v>
      </c>
      <c r="S9" s="78">
        <v>2666</v>
      </c>
      <c r="T9" s="67">
        <v>4278</v>
      </c>
      <c r="U9" s="67">
        <v>2178</v>
      </c>
      <c r="V9" s="67">
        <v>2100</v>
      </c>
      <c r="W9" s="78">
        <v>5153</v>
      </c>
      <c r="X9" s="78">
        <v>2508</v>
      </c>
      <c r="Y9" s="78">
        <v>2645</v>
      </c>
      <c r="Z9" s="67">
        <v>4281</v>
      </c>
      <c r="AA9" s="67">
        <v>2234</v>
      </c>
      <c r="AB9" s="67">
        <v>2047</v>
      </c>
      <c r="AC9" s="78">
        <v>4935</v>
      </c>
      <c r="AD9" s="78">
        <v>2371</v>
      </c>
      <c r="AE9" s="78">
        <v>2564</v>
      </c>
      <c r="AF9" s="67">
        <v>4003</v>
      </c>
      <c r="AG9" s="67">
        <v>2059</v>
      </c>
      <c r="AH9" s="67">
        <v>1944</v>
      </c>
      <c r="AI9" s="78">
        <v>7749</v>
      </c>
      <c r="AJ9" s="78">
        <v>3776</v>
      </c>
      <c r="AK9" s="78">
        <v>3973</v>
      </c>
      <c r="AL9" s="67">
        <v>4375</v>
      </c>
      <c r="AM9" s="67">
        <v>2242</v>
      </c>
      <c r="AN9" s="67">
        <v>2133</v>
      </c>
      <c r="AO9" s="67">
        <v>4255</v>
      </c>
      <c r="AP9" s="67">
        <v>2177</v>
      </c>
      <c r="AQ9" s="67">
        <v>2078</v>
      </c>
      <c r="AR9" s="56" t="s">
        <v>428</v>
      </c>
      <c r="AS9" s="56"/>
      <c r="AT9" s="56" t="s">
        <v>428</v>
      </c>
      <c r="AU9" s="162">
        <v>1047</v>
      </c>
      <c r="AV9" s="163">
        <v>3</v>
      </c>
      <c r="AW9" s="164">
        <v>186</v>
      </c>
      <c r="AX9" s="59">
        <v>11.9</v>
      </c>
      <c r="AY9" s="59">
        <v>6</v>
      </c>
      <c r="AZ9" s="86">
        <v>1.371742112482853</v>
      </c>
      <c r="BA9" s="87">
        <v>6</v>
      </c>
      <c r="BB9" s="88">
        <v>0</v>
      </c>
      <c r="BC9" s="89">
        <v>0</v>
      </c>
      <c r="BD9" s="68">
        <v>0</v>
      </c>
      <c r="BE9" s="69">
        <v>0</v>
      </c>
      <c r="BF9" s="56">
        <f>VLOOKUP(A9,[1]Controles!$A$7:$L$139,11,0)</f>
        <v>36</v>
      </c>
      <c r="BG9" s="107">
        <f>VLOOKUP(A9,[1]Controles!$A$7:$L$139,12,0)</f>
        <v>7.1287128712871279</v>
      </c>
      <c r="BH9" s="63">
        <f>VLOOKUP(A9,[1]Peso!$A$7:$D$139,3,0)</f>
        <v>49</v>
      </c>
      <c r="BI9" s="85">
        <f>VLOOKUP(A9,[1]Peso!$A$7:$D$139,4,0)</f>
        <v>9.7029702970297027</v>
      </c>
      <c r="BJ9" s="68">
        <v>22.862368541380885</v>
      </c>
      <c r="BK9" s="69">
        <v>1</v>
      </c>
      <c r="BL9" s="68">
        <v>22.862368541380885</v>
      </c>
      <c r="BM9" s="69">
        <v>1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92">
        <v>112.10762331838565</v>
      </c>
      <c r="BU9" s="67">
        <v>1</v>
      </c>
      <c r="BV9" s="67" t="s">
        <v>1590</v>
      </c>
      <c r="BW9" s="67" t="s">
        <v>1060</v>
      </c>
      <c r="BX9" s="67" t="s">
        <v>459</v>
      </c>
      <c r="BY9" s="67" t="s">
        <v>1060</v>
      </c>
      <c r="BZ9" s="67" t="s">
        <v>1591</v>
      </c>
      <c r="CA9" s="67" t="s">
        <v>1592</v>
      </c>
      <c r="CB9" s="67" t="s">
        <v>1060</v>
      </c>
      <c r="CC9" s="164">
        <v>69.7</v>
      </c>
      <c r="CD9" s="164">
        <v>49.71</v>
      </c>
      <c r="CE9" s="166">
        <v>37.837837837837839</v>
      </c>
      <c r="CF9" s="67" t="s">
        <v>1593</v>
      </c>
      <c r="CG9" s="67" t="s">
        <v>1594</v>
      </c>
      <c r="CH9" s="92">
        <v>23.057412958266085</v>
      </c>
      <c r="CI9" s="67">
        <v>1</v>
      </c>
      <c r="CJ9" s="86">
        <v>0.2337540906965872</v>
      </c>
      <c r="CK9" s="87">
        <v>1</v>
      </c>
      <c r="CL9" s="92">
        <v>23.057412958266085</v>
      </c>
      <c r="CM9" s="67">
        <v>1</v>
      </c>
      <c r="CN9" s="92">
        <v>115.28706479133041</v>
      </c>
      <c r="CO9" s="67">
        <v>5</v>
      </c>
      <c r="CP9" s="92">
        <v>23.057412958266085</v>
      </c>
      <c r="CQ9" s="67">
        <v>1</v>
      </c>
      <c r="CR9" s="92">
        <v>19.406171162429654</v>
      </c>
      <c r="CS9" s="67">
        <v>1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92">
        <v>19.406171162429654</v>
      </c>
      <c r="DA9" s="67">
        <v>1</v>
      </c>
      <c r="DB9" s="86">
        <v>0</v>
      </c>
      <c r="DC9" s="87">
        <v>0</v>
      </c>
      <c r="DD9" s="164">
        <v>93.48</v>
      </c>
      <c r="DE9" s="164">
        <v>70.5</v>
      </c>
      <c r="DF9" s="166">
        <v>3.3218785796105386</v>
      </c>
      <c r="DG9" s="167">
        <v>7.6746849942726234</v>
      </c>
      <c r="DH9" s="92">
        <v>77.624684649718617</v>
      </c>
      <c r="DI9" s="67">
        <v>4</v>
      </c>
      <c r="DJ9" s="92">
        <v>174.65554046186688</v>
      </c>
      <c r="DK9" s="67">
        <v>9</v>
      </c>
      <c r="DL9" s="92">
        <v>38.812342324859308</v>
      </c>
      <c r="DM9" s="67">
        <v>2</v>
      </c>
      <c r="DN9" s="92">
        <v>202.63</v>
      </c>
      <c r="DO9" s="67">
        <v>10</v>
      </c>
      <c r="DP9" s="92">
        <v>60.790273556231007</v>
      </c>
      <c r="DQ9" s="67">
        <v>3</v>
      </c>
      <c r="DR9" s="92">
        <v>40.526849037487331</v>
      </c>
      <c r="DS9" s="105">
        <v>2</v>
      </c>
      <c r="DT9" s="67">
        <v>0</v>
      </c>
      <c r="DU9" s="67">
        <v>0</v>
      </c>
      <c r="DV9" s="92">
        <v>20.263424518743665</v>
      </c>
      <c r="DW9" s="67">
        <v>1</v>
      </c>
      <c r="DX9" s="67">
        <v>0</v>
      </c>
      <c r="DY9" s="67">
        <v>0</v>
      </c>
      <c r="DZ9" s="86">
        <v>1.4655593551538837</v>
      </c>
      <c r="EA9" s="87">
        <v>3</v>
      </c>
      <c r="EB9" s="86">
        <v>69.958847736625515</v>
      </c>
      <c r="EC9" s="87">
        <v>136</v>
      </c>
      <c r="ED9" s="90">
        <v>0.74943792155883093</v>
      </c>
      <c r="EE9" s="91">
        <v>3</v>
      </c>
      <c r="EF9" s="164">
        <v>103.04</v>
      </c>
      <c r="EG9" s="164">
        <v>65.180000000000007</v>
      </c>
      <c r="EH9" s="166">
        <v>3.5728155339805827</v>
      </c>
      <c r="EI9" s="167">
        <v>9.0873786407766985</v>
      </c>
      <c r="EJ9" s="67" t="s">
        <v>1595</v>
      </c>
      <c r="EK9" s="67" t="s">
        <v>1596</v>
      </c>
      <c r="EL9" s="164">
        <v>71.209999999999994</v>
      </c>
      <c r="EM9" s="164">
        <v>32.14</v>
      </c>
      <c r="EN9" s="166">
        <v>0.8</v>
      </c>
      <c r="EO9" s="167">
        <v>5.4666666666666668</v>
      </c>
      <c r="EP9" s="92">
        <v>202.6342451874367</v>
      </c>
      <c r="EQ9" s="67">
        <v>10</v>
      </c>
      <c r="ER9" s="92">
        <v>121.58054711246201</v>
      </c>
      <c r="ES9" s="105">
        <v>6</v>
      </c>
      <c r="ET9" s="92">
        <v>445.7953394123607</v>
      </c>
      <c r="EU9" s="67">
        <v>22</v>
      </c>
      <c r="EV9" s="92">
        <v>141.84397163120568</v>
      </c>
      <c r="EW9" s="67">
        <v>7</v>
      </c>
      <c r="EX9" s="67">
        <v>10</v>
      </c>
      <c r="EY9" s="90">
        <v>71.729957805907176</v>
      </c>
      <c r="EZ9" s="91">
        <v>153</v>
      </c>
      <c r="FA9" s="86">
        <v>54.379210779595766</v>
      </c>
      <c r="FB9" s="87">
        <v>113</v>
      </c>
      <c r="FC9" s="92">
        <v>21.170742034508308</v>
      </c>
      <c r="FD9" s="67">
        <v>2</v>
      </c>
      <c r="FE9" s="92">
        <v>116.4390811897957</v>
      </c>
      <c r="FF9" s="105">
        <v>11</v>
      </c>
      <c r="FG9" s="67">
        <v>0</v>
      </c>
      <c r="FH9" s="67">
        <v>0</v>
      </c>
      <c r="FI9" s="92">
        <v>31.756113051762465</v>
      </c>
      <c r="FJ9" s="67">
        <v>3</v>
      </c>
      <c r="FK9" s="92">
        <v>169.36593627606646</v>
      </c>
      <c r="FL9" s="105">
        <v>16</v>
      </c>
      <c r="FM9" s="92">
        <v>158.78056525881232</v>
      </c>
      <c r="FN9" s="67">
        <v>15</v>
      </c>
      <c r="FO9" s="92">
        <v>836.24431036307817</v>
      </c>
      <c r="FP9" s="105">
        <v>79</v>
      </c>
      <c r="FQ9" s="92">
        <v>52.92685508627077</v>
      </c>
      <c r="FR9" s="105">
        <v>5</v>
      </c>
      <c r="FS9" s="86">
        <v>2.9714285714285715</v>
      </c>
      <c r="FT9" s="87">
        <v>13</v>
      </c>
      <c r="FU9" s="86">
        <v>1.6451233842538189</v>
      </c>
      <c r="FV9" s="87">
        <v>7</v>
      </c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</row>
    <row r="10" spans="1:381">
      <c r="A10" s="96" t="s">
        <v>1597</v>
      </c>
      <c r="B10" s="56" t="s">
        <v>502</v>
      </c>
      <c r="C10" s="96" t="s">
        <v>466</v>
      </c>
      <c r="D10" s="74">
        <v>6</v>
      </c>
      <c r="E10" s="67">
        <v>2016</v>
      </c>
      <c r="F10" s="161">
        <v>66.829145144307461</v>
      </c>
      <c r="G10" s="78">
        <v>9082</v>
      </c>
      <c r="H10" s="78">
        <v>5384</v>
      </c>
      <c r="I10" s="78">
        <v>3698</v>
      </c>
      <c r="J10" s="67">
        <v>18.23</v>
      </c>
      <c r="K10" s="78">
        <v>1656</v>
      </c>
      <c r="L10" s="67">
        <v>29.76</v>
      </c>
      <c r="M10" s="78">
        <v>2703</v>
      </c>
      <c r="N10" s="67">
        <v>706</v>
      </c>
      <c r="O10" s="67">
        <v>363</v>
      </c>
      <c r="P10" s="67">
        <v>343</v>
      </c>
      <c r="Q10" s="78">
        <v>1565</v>
      </c>
      <c r="R10" s="78">
        <v>755</v>
      </c>
      <c r="S10" s="78">
        <v>810</v>
      </c>
      <c r="T10" s="67">
        <v>721</v>
      </c>
      <c r="U10" s="67">
        <v>373</v>
      </c>
      <c r="V10" s="67">
        <v>348</v>
      </c>
      <c r="W10" s="78">
        <v>1315</v>
      </c>
      <c r="X10" s="78">
        <v>625</v>
      </c>
      <c r="Y10" s="78">
        <v>690</v>
      </c>
      <c r="Z10" s="67">
        <v>713</v>
      </c>
      <c r="AA10" s="67">
        <v>373</v>
      </c>
      <c r="AB10" s="67">
        <v>340</v>
      </c>
      <c r="AC10" s="78">
        <v>1429</v>
      </c>
      <c r="AD10" s="78">
        <v>677</v>
      </c>
      <c r="AE10" s="78">
        <v>752</v>
      </c>
      <c r="AF10" s="67">
        <v>706</v>
      </c>
      <c r="AG10" s="67">
        <v>368</v>
      </c>
      <c r="AH10" s="67">
        <v>338</v>
      </c>
      <c r="AI10" s="78">
        <v>1893</v>
      </c>
      <c r="AJ10" s="78">
        <v>900</v>
      </c>
      <c r="AK10" s="78">
        <v>993</v>
      </c>
      <c r="AL10" s="67">
        <v>759</v>
      </c>
      <c r="AM10" s="67">
        <v>395</v>
      </c>
      <c r="AN10" s="67">
        <v>364</v>
      </c>
      <c r="AO10" s="67">
        <v>715</v>
      </c>
      <c r="AP10" s="67">
        <v>371</v>
      </c>
      <c r="AQ10" s="67">
        <v>344</v>
      </c>
      <c r="AR10" s="56" t="s">
        <v>428</v>
      </c>
      <c r="AS10" s="56"/>
      <c r="AT10" s="56" t="s">
        <v>428</v>
      </c>
      <c r="AU10" s="162">
        <v>245</v>
      </c>
      <c r="AV10" s="164">
        <v>0</v>
      </c>
      <c r="AW10" s="163">
        <v>43</v>
      </c>
      <c r="AX10" s="59">
        <v>19.600000000000001</v>
      </c>
      <c r="AY10" s="59">
        <v>1</v>
      </c>
      <c r="AZ10" s="86">
        <v>1.41643059490085</v>
      </c>
      <c r="BA10" s="87">
        <v>1</v>
      </c>
      <c r="BB10" s="88">
        <v>0</v>
      </c>
      <c r="BC10" s="89">
        <v>0</v>
      </c>
      <c r="BD10" s="68">
        <v>0</v>
      </c>
      <c r="BE10" s="69">
        <v>0</v>
      </c>
      <c r="BF10" s="56">
        <f>VLOOKUP(A10,[1]Controles!$A$7:$L$139,11,0)</f>
        <v>2</v>
      </c>
      <c r="BG10" s="107">
        <f>VLOOKUP(A10,[1]Controles!$A$7:$L$139,12,0)</f>
        <v>3.9215686274509802</v>
      </c>
      <c r="BH10" s="63">
        <f>VLOOKUP(A10,[1]Peso!$A$7:$D$139,3,0)</f>
        <v>7</v>
      </c>
      <c r="BI10" s="85">
        <f>VLOOKUP(A10,[1]Peso!$A$7:$D$139,4,0)</f>
        <v>13.725490196078432</v>
      </c>
      <c r="BJ10" s="68">
        <v>0</v>
      </c>
      <c r="BK10" s="69">
        <v>0</v>
      </c>
      <c r="BL10" s="68">
        <v>0</v>
      </c>
      <c r="BM10" s="69">
        <v>0</v>
      </c>
      <c r="BN10" s="67">
        <v>0</v>
      </c>
      <c r="BO10" s="67">
        <v>0</v>
      </c>
      <c r="BP10" s="92">
        <v>112.10762331838565</v>
      </c>
      <c r="BQ10" s="67">
        <v>1</v>
      </c>
      <c r="BR10" s="67">
        <v>0</v>
      </c>
      <c r="BS10" s="67">
        <v>0</v>
      </c>
      <c r="BT10" s="67">
        <v>0</v>
      </c>
      <c r="BU10" s="67">
        <v>0</v>
      </c>
      <c r="BV10" s="67" t="s">
        <v>1598</v>
      </c>
      <c r="BW10" s="67" t="s">
        <v>1183</v>
      </c>
      <c r="BX10" s="67" t="s">
        <v>504</v>
      </c>
      <c r="BY10" s="67" t="s">
        <v>1290</v>
      </c>
      <c r="BZ10" s="67" t="s">
        <v>1599</v>
      </c>
      <c r="CA10" s="67" t="s">
        <v>1463</v>
      </c>
      <c r="CB10" s="67" t="s">
        <v>635</v>
      </c>
      <c r="CC10" s="163">
        <v>65.959999999999994</v>
      </c>
      <c r="CD10" s="163">
        <v>52.78</v>
      </c>
      <c r="CE10" s="166">
        <v>25</v>
      </c>
      <c r="CF10" s="67" t="s">
        <v>1600</v>
      </c>
      <c r="CG10" s="67" t="s">
        <v>1601</v>
      </c>
      <c r="CH10" s="67">
        <v>0</v>
      </c>
      <c r="CI10" s="67">
        <v>0</v>
      </c>
      <c r="CJ10" s="86">
        <v>0</v>
      </c>
      <c r="CK10" s="8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86">
        <v>0</v>
      </c>
      <c r="DC10" s="87">
        <v>0</v>
      </c>
      <c r="DD10" s="163">
        <v>73.510000000000005</v>
      </c>
      <c r="DE10" s="163">
        <v>57.14</v>
      </c>
      <c r="DF10" s="166">
        <v>2.2916666666666665</v>
      </c>
      <c r="DG10" s="167">
        <v>6.666666666666667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86">
        <v>2.9411764705882351</v>
      </c>
      <c r="EA10" s="87">
        <v>1</v>
      </c>
      <c r="EB10" s="86">
        <v>47.337278106508876</v>
      </c>
      <c r="EC10" s="87">
        <v>16</v>
      </c>
      <c r="ED10" s="90">
        <v>0</v>
      </c>
      <c r="EE10" s="91">
        <v>0</v>
      </c>
      <c r="EF10" s="163">
        <v>94.37</v>
      </c>
      <c r="EG10" s="163">
        <v>55.17</v>
      </c>
      <c r="EH10" s="166">
        <v>2.9411764705882351</v>
      </c>
      <c r="EI10" s="167">
        <v>6.1764705882352944</v>
      </c>
      <c r="EJ10" s="67" t="s">
        <v>1037</v>
      </c>
      <c r="EK10" s="67" t="s">
        <v>1602</v>
      </c>
      <c r="EL10" s="163">
        <v>59.35</v>
      </c>
      <c r="EM10" s="163">
        <v>27.69</v>
      </c>
      <c r="EN10" s="166">
        <v>1.6949152542372881</v>
      </c>
      <c r="EO10" s="167">
        <v>5.0847457627118651</v>
      </c>
      <c r="EP10" s="67">
        <v>0</v>
      </c>
      <c r="EQ10" s="67">
        <v>0</v>
      </c>
      <c r="ER10" s="92">
        <v>118.48341232227489</v>
      </c>
      <c r="ES10" s="105">
        <v>1</v>
      </c>
      <c r="ET10" s="67">
        <v>0</v>
      </c>
      <c r="EU10" s="67">
        <v>0</v>
      </c>
      <c r="EV10" s="67">
        <v>0</v>
      </c>
      <c r="EW10" s="67">
        <v>0</v>
      </c>
      <c r="EX10" s="67">
        <v>0</v>
      </c>
      <c r="EY10" s="90">
        <v>35.714285714285715</v>
      </c>
      <c r="EZ10" s="91">
        <v>13</v>
      </c>
      <c r="FA10" s="86">
        <v>31.976744186046513</v>
      </c>
      <c r="FB10" s="87">
        <v>11</v>
      </c>
      <c r="FC10" s="67">
        <v>0</v>
      </c>
      <c r="FD10" s="67">
        <v>0</v>
      </c>
      <c r="FE10" s="67">
        <v>0</v>
      </c>
      <c r="FF10" s="67">
        <v>0</v>
      </c>
      <c r="FG10" s="92">
        <v>61.462814996926852</v>
      </c>
      <c r="FH10" s="67">
        <v>1</v>
      </c>
      <c r="FI10" s="67">
        <v>0</v>
      </c>
      <c r="FJ10" s="67">
        <v>0</v>
      </c>
      <c r="FK10" s="92">
        <v>61.462814996926852</v>
      </c>
      <c r="FL10" s="105">
        <v>1</v>
      </c>
      <c r="FM10" s="67">
        <v>0</v>
      </c>
      <c r="FN10" s="67">
        <v>0</v>
      </c>
      <c r="FO10" s="92">
        <v>430.23970497848808</v>
      </c>
      <c r="FP10" s="105">
        <v>7</v>
      </c>
      <c r="FQ10" s="67">
        <v>0</v>
      </c>
      <c r="FR10" s="67">
        <v>0</v>
      </c>
      <c r="FS10" s="86">
        <v>2.6350461133069829</v>
      </c>
      <c r="FT10" s="87">
        <v>2</v>
      </c>
      <c r="FU10" s="86">
        <v>4.1958041958041958</v>
      </c>
      <c r="FV10" s="87">
        <v>3</v>
      </c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</row>
    <row r="11" spans="1:381">
      <c r="A11" s="96" t="s">
        <v>512</v>
      </c>
      <c r="B11" s="56" t="s">
        <v>513</v>
      </c>
      <c r="C11" s="96" t="s">
        <v>514</v>
      </c>
      <c r="D11" s="74">
        <v>6</v>
      </c>
      <c r="E11" s="67">
        <v>2016</v>
      </c>
      <c r="F11" s="161">
        <v>63.609553767354853</v>
      </c>
      <c r="G11" s="78">
        <v>11240</v>
      </c>
      <c r="H11" s="78">
        <v>1798</v>
      </c>
      <c r="I11" s="78">
        <v>9442</v>
      </c>
      <c r="J11" s="67">
        <v>9.43</v>
      </c>
      <c r="K11" s="78">
        <v>1060</v>
      </c>
      <c r="L11" s="67">
        <v>78.47</v>
      </c>
      <c r="M11" s="78">
        <v>8820</v>
      </c>
      <c r="N11" s="67">
        <v>1323</v>
      </c>
      <c r="O11" s="67">
        <v>683</v>
      </c>
      <c r="P11" s="67">
        <v>640</v>
      </c>
      <c r="Q11" s="78">
        <v>850</v>
      </c>
      <c r="R11" s="78">
        <v>413</v>
      </c>
      <c r="S11" s="78">
        <v>437</v>
      </c>
      <c r="T11" s="67">
        <v>1141</v>
      </c>
      <c r="U11" s="67">
        <v>598</v>
      </c>
      <c r="V11" s="67">
        <v>543</v>
      </c>
      <c r="W11" s="78">
        <v>864</v>
      </c>
      <c r="X11" s="78">
        <v>415</v>
      </c>
      <c r="Y11" s="78">
        <v>449</v>
      </c>
      <c r="Z11" s="67">
        <v>1069</v>
      </c>
      <c r="AA11" s="67">
        <v>564</v>
      </c>
      <c r="AB11" s="67">
        <v>505</v>
      </c>
      <c r="AC11" s="78">
        <v>844</v>
      </c>
      <c r="AD11" s="78">
        <v>403</v>
      </c>
      <c r="AE11" s="78">
        <v>441</v>
      </c>
      <c r="AF11" s="67">
        <v>1273</v>
      </c>
      <c r="AG11" s="67">
        <v>668</v>
      </c>
      <c r="AH11" s="67">
        <v>605</v>
      </c>
      <c r="AI11" s="78">
        <v>1344</v>
      </c>
      <c r="AJ11" s="78">
        <v>644</v>
      </c>
      <c r="AK11" s="78">
        <v>700</v>
      </c>
      <c r="AL11" s="67">
        <v>987</v>
      </c>
      <c r="AM11" s="67">
        <v>518</v>
      </c>
      <c r="AN11" s="67">
        <v>469</v>
      </c>
      <c r="AO11" s="67">
        <v>1000</v>
      </c>
      <c r="AP11" s="67">
        <v>520</v>
      </c>
      <c r="AQ11" s="67">
        <v>480</v>
      </c>
      <c r="AR11" s="56" t="s">
        <v>428</v>
      </c>
      <c r="AS11" s="56"/>
      <c r="AT11" s="56" t="s">
        <v>428</v>
      </c>
      <c r="AU11" s="162">
        <v>206</v>
      </c>
      <c r="AV11" s="163">
        <v>0</v>
      </c>
      <c r="AW11" s="164">
        <v>26</v>
      </c>
      <c r="AX11" s="59">
        <v>13.9</v>
      </c>
      <c r="AY11" s="59">
        <v>2</v>
      </c>
      <c r="AZ11" s="86">
        <v>2.2675736961451247</v>
      </c>
      <c r="BA11" s="87">
        <v>3</v>
      </c>
      <c r="BB11" s="88">
        <v>0</v>
      </c>
      <c r="BC11" s="89">
        <v>0</v>
      </c>
      <c r="BD11" s="68">
        <v>0</v>
      </c>
      <c r="BE11" s="69">
        <v>0</v>
      </c>
      <c r="BF11" s="56">
        <f>VLOOKUP(A11,[1]Controles!$A$7:$L$139,11,0)</f>
        <v>16</v>
      </c>
      <c r="BG11" s="107">
        <f>VLOOKUP(A11,[1]Controles!$A$7:$L$139,12,0)</f>
        <v>11.111111111111111</v>
      </c>
      <c r="BH11" s="63">
        <f>VLOOKUP(A11,[1]Peso!$A$7:$D$139,3,0)</f>
        <v>9</v>
      </c>
      <c r="BI11" s="85">
        <f>VLOOKUP(A11,[1]Peso!$A$7:$D$139,4,0)</f>
        <v>6.25</v>
      </c>
      <c r="BJ11" s="68">
        <v>0</v>
      </c>
      <c r="BK11" s="69">
        <v>0</v>
      </c>
      <c r="BL11" s="68">
        <v>0</v>
      </c>
      <c r="BM11" s="69">
        <v>0</v>
      </c>
      <c r="BN11" s="92">
        <v>77.821011673151759</v>
      </c>
      <c r="BO11" s="67">
        <v>1</v>
      </c>
      <c r="BP11" s="92">
        <v>77.821011673151759</v>
      </c>
      <c r="BQ11" s="67">
        <v>1</v>
      </c>
      <c r="BR11" s="67">
        <v>0</v>
      </c>
      <c r="BS11" s="67">
        <v>0</v>
      </c>
      <c r="BT11" s="67">
        <v>0</v>
      </c>
      <c r="BU11" s="67">
        <v>0</v>
      </c>
      <c r="BV11" s="67" t="s">
        <v>1603</v>
      </c>
      <c r="BW11" s="67" t="s">
        <v>494</v>
      </c>
      <c r="BX11" s="67" t="s">
        <v>1227</v>
      </c>
      <c r="BY11" s="67" t="s">
        <v>1025</v>
      </c>
      <c r="BZ11" s="67" t="s">
        <v>1323</v>
      </c>
      <c r="CA11" s="67" t="s">
        <v>1604</v>
      </c>
      <c r="CB11" s="67" t="s">
        <v>538</v>
      </c>
      <c r="CC11" s="164">
        <v>62.81</v>
      </c>
      <c r="CD11" s="164">
        <v>47.52</v>
      </c>
      <c r="CE11" s="166">
        <v>42.857142857142854</v>
      </c>
      <c r="CF11" s="67" t="s">
        <v>1605</v>
      </c>
      <c r="CG11" s="67" t="s">
        <v>1606</v>
      </c>
      <c r="CH11" s="67">
        <v>0</v>
      </c>
      <c r="CI11" s="67">
        <v>0</v>
      </c>
      <c r="CJ11" s="86">
        <v>0</v>
      </c>
      <c r="CK11" s="8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86">
        <v>0</v>
      </c>
      <c r="DC11" s="87">
        <v>0</v>
      </c>
      <c r="DD11" s="164">
        <v>108.1</v>
      </c>
      <c r="DE11" s="164">
        <v>81.62</v>
      </c>
      <c r="DF11" s="166">
        <v>2.478551000953289</v>
      </c>
      <c r="DG11" s="167">
        <v>4.7664442326024785</v>
      </c>
      <c r="DH11" s="67">
        <v>0</v>
      </c>
      <c r="DI11" s="67">
        <v>0</v>
      </c>
      <c r="DJ11" s="92">
        <v>76.045627376425855</v>
      </c>
      <c r="DK11" s="67">
        <v>1</v>
      </c>
      <c r="DL11" s="67">
        <v>0</v>
      </c>
      <c r="DM11" s="67">
        <v>0</v>
      </c>
      <c r="DN11" s="67">
        <v>0</v>
      </c>
      <c r="DO11" s="67">
        <v>0</v>
      </c>
      <c r="DP11" s="67">
        <v>0</v>
      </c>
      <c r="DQ11" s="67">
        <v>0</v>
      </c>
      <c r="DR11" s="67">
        <v>0</v>
      </c>
      <c r="DS11" s="67">
        <v>0</v>
      </c>
      <c r="DT11" s="67">
        <v>0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86">
        <v>3.9603960396039604</v>
      </c>
      <c r="EA11" s="87">
        <v>2</v>
      </c>
      <c r="EB11" s="86">
        <v>52.892561983471076</v>
      </c>
      <c r="EC11" s="87">
        <v>32</v>
      </c>
      <c r="ED11" s="86">
        <v>0.78554595443833475</v>
      </c>
      <c r="EE11" s="87">
        <v>1</v>
      </c>
      <c r="EF11" s="164">
        <v>198.94</v>
      </c>
      <c r="EG11" s="164">
        <v>125.29</v>
      </c>
      <c r="EH11" s="166">
        <v>4.1979010494752629</v>
      </c>
      <c r="EI11" s="167">
        <v>1.4992503748125936</v>
      </c>
      <c r="EJ11" s="67" t="s">
        <v>1491</v>
      </c>
      <c r="EK11" s="67" t="s">
        <v>1607</v>
      </c>
      <c r="EL11" s="164">
        <v>110.45</v>
      </c>
      <c r="EM11" s="164">
        <v>53.06</v>
      </c>
      <c r="EN11" s="166">
        <v>0</v>
      </c>
      <c r="EO11" s="167">
        <v>1.4634146341463417</v>
      </c>
      <c r="EP11" s="67">
        <v>0</v>
      </c>
      <c r="EQ11" s="67">
        <v>0</v>
      </c>
      <c r="ER11" s="92">
        <v>69.979006298110562</v>
      </c>
      <c r="ES11" s="105">
        <v>1</v>
      </c>
      <c r="ET11" s="92">
        <v>139.95801259622112</v>
      </c>
      <c r="EU11" s="67">
        <v>2</v>
      </c>
      <c r="EV11" s="67">
        <v>0</v>
      </c>
      <c r="EW11" s="67">
        <v>0</v>
      </c>
      <c r="EX11" s="67">
        <v>0</v>
      </c>
      <c r="EY11" s="86">
        <v>115.13859275053305</v>
      </c>
      <c r="EZ11" s="87">
        <v>54</v>
      </c>
      <c r="FA11" s="86">
        <v>43.75</v>
      </c>
      <c r="FB11" s="87">
        <v>21</v>
      </c>
      <c r="FC11" s="67">
        <v>0</v>
      </c>
      <c r="FD11" s="67">
        <v>0</v>
      </c>
      <c r="FE11" s="92">
        <v>130.43478260869566</v>
      </c>
      <c r="FF11" s="67">
        <v>3</v>
      </c>
      <c r="FG11" s="67">
        <v>0</v>
      </c>
      <c r="FH11" s="67">
        <v>0</v>
      </c>
      <c r="FI11" s="67">
        <v>0</v>
      </c>
      <c r="FJ11" s="67">
        <v>0</v>
      </c>
      <c r="FK11" s="92">
        <v>130.43478260869566</v>
      </c>
      <c r="FL11" s="105">
        <v>3</v>
      </c>
      <c r="FM11" s="92">
        <v>86.956521739130437</v>
      </c>
      <c r="FN11" s="67">
        <v>2</v>
      </c>
      <c r="FO11" s="92">
        <v>130.43478260869566</v>
      </c>
      <c r="FP11" s="105">
        <v>3</v>
      </c>
      <c r="FQ11" s="67">
        <v>0</v>
      </c>
      <c r="FR11" s="67">
        <v>0</v>
      </c>
      <c r="FS11" s="86">
        <v>2.0263424518743669</v>
      </c>
      <c r="FT11" s="87">
        <v>2</v>
      </c>
      <c r="FU11" s="86">
        <v>1</v>
      </c>
      <c r="FV11" s="87">
        <v>1</v>
      </c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</row>
    <row r="12" spans="1:381">
      <c r="A12" s="96" t="s">
        <v>1608</v>
      </c>
      <c r="B12" s="56" t="s">
        <v>526</v>
      </c>
      <c r="C12" s="96" t="s">
        <v>479</v>
      </c>
      <c r="D12" s="74">
        <v>6</v>
      </c>
      <c r="E12" s="67">
        <v>2016</v>
      </c>
      <c r="F12" s="161">
        <v>68.071462636385874</v>
      </c>
      <c r="G12" s="78">
        <v>17304</v>
      </c>
      <c r="H12" s="78">
        <v>6903</v>
      </c>
      <c r="I12" s="78">
        <v>10401</v>
      </c>
      <c r="J12" s="67">
        <v>9.06</v>
      </c>
      <c r="K12" s="78">
        <v>1567</v>
      </c>
      <c r="L12" s="67">
        <v>78.16</v>
      </c>
      <c r="M12" s="78">
        <v>13524</v>
      </c>
      <c r="N12" s="67">
        <v>1747</v>
      </c>
      <c r="O12" s="67">
        <v>896</v>
      </c>
      <c r="P12" s="67">
        <v>851</v>
      </c>
      <c r="Q12" s="78">
        <v>2095</v>
      </c>
      <c r="R12" s="78">
        <v>1021</v>
      </c>
      <c r="S12" s="78">
        <v>1074</v>
      </c>
      <c r="T12" s="67">
        <v>1689</v>
      </c>
      <c r="U12" s="67">
        <v>873</v>
      </c>
      <c r="V12" s="67">
        <v>816</v>
      </c>
      <c r="W12" s="78">
        <v>1982</v>
      </c>
      <c r="X12" s="78">
        <v>951</v>
      </c>
      <c r="Y12" s="78">
        <v>1031</v>
      </c>
      <c r="Z12" s="67">
        <v>1583</v>
      </c>
      <c r="AA12" s="67">
        <v>835</v>
      </c>
      <c r="AB12" s="67">
        <v>748</v>
      </c>
      <c r="AC12" s="78">
        <v>1893</v>
      </c>
      <c r="AD12" s="78">
        <v>892</v>
      </c>
      <c r="AE12" s="78">
        <v>1001</v>
      </c>
      <c r="AF12" s="67">
        <v>1584</v>
      </c>
      <c r="AG12" s="67">
        <v>838</v>
      </c>
      <c r="AH12" s="67">
        <v>746</v>
      </c>
      <c r="AI12" s="78">
        <v>2731</v>
      </c>
      <c r="AJ12" s="78">
        <v>1272</v>
      </c>
      <c r="AK12" s="78">
        <v>1460</v>
      </c>
      <c r="AL12" s="67">
        <v>1531</v>
      </c>
      <c r="AM12" s="67">
        <v>820</v>
      </c>
      <c r="AN12" s="67">
        <v>711</v>
      </c>
      <c r="AO12" s="67">
        <v>1348</v>
      </c>
      <c r="AP12" s="67">
        <v>718</v>
      </c>
      <c r="AQ12" s="67">
        <v>630</v>
      </c>
      <c r="AR12" s="56" t="s">
        <v>428</v>
      </c>
      <c r="AS12" s="56"/>
      <c r="AT12" s="56" t="s">
        <v>428</v>
      </c>
      <c r="AU12" s="162">
        <v>615</v>
      </c>
      <c r="AV12" s="164">
        <v>0</v>
      </c>
      <c r="AW12" s="163">
        <v>62</v>
      </c>
      <c r="AX12" s="59">
        <v>5</v>
      </c>
      <c r="AY12" s="59">
        <v>1</v>
      </c>
      <c r="AZ12" s="86">
        <v>1.7172295363480252</v>
      </c>
      <c r="BA12" s="87">
        <v>3</v>
      </c>
      <c r="BB12" s="88">
        <v>0</v>
      </c>
      <c r="BC12" s="89">
        <v>0</v>
      </c>
      <c r="BD12" s="68">
        <v>0</v>
      </c>
      <c r="BE12" s="69">
        <v>0</v>
      </c>
      <c r="BF12" s="56">
        <f>VLOOKUP(A12,[1]Controles!$A$7:$L$139,11,0)</f>
        <v>23</v>
      </c>
      <c r="BG12" s="107">
        <f>VLOOKUP(A12,[1]Controles!$A$7:$L$139,12,0)</f>
        <v>11.557788944723619</v>
      </c>
      <c r="BH12" s="63">
        <f>VLOOKUP(A12,[1]Peso!$A$7:$D$139,3,0)</f>
        <v>18</v>
      </c>
      <c r="BI12" s="85">
        <f>VLOOKUP(A12,[1]Peso!$A$7:$D$139,4,0)</f>
        <v>9.0452261306532673</v>
      </c>
      <c r="BJ12" s="68">
        <v>0</v>
      </c>
      <c r="BK12" s="69">
        <v>0</v>
      </c>
      <c r="BL12" s="68">
        <v>0</v>
      </c>
      <c r="BM12" s="69">
        <v>0</v>
      </c>
      <c r="BN12" s="67">
        <v>0</v>
      </c>
      <c r="BO12" s="67">
        <v>0</v>
      </c>
      <c r="BP12" s="92">
        <v>57.306590257879655</v>
      </c>
      <c r="BQ12" s="67">
        <v>1</v>
      </c>
      <c r="BR12" s="67">
        <v>0</v>
      </c>
      <c r="BS12" s="67">
        <v>0</v>
      </c>
      <c r="BT12" s="92">
        <v>57.306590257879655</v>
      </c>
      <c r="BU12" s="67">
        <v>1</v>
      </c>
      <c r="BV12" s="67" t="s">
        <v>838</v>
      </c>
      <c r="BW12" s="67" t="s">
        <v>636</v>
      </c>
      <c r="BX12" s="67" t="s">
        <v>1609</v>
      </c>
      <c r="BY12" s="67" t="s">
        <v>636</v>
      </c>
      <c r="BZ12" s="67" t="s">
        <v>1290</v>
      </c>
      <c r="CA12" s="67" t="s">
        <v>1610</v>
      </c>
      <c r="CB12" s="67" t="s">
        <v>443</v>
      </c>
      <c r="CC12" s="163">
        <v>86.48</v>
      </c>
      <c r="CD12" s="163">
        <v>64.930000000000007</v>
      </c>
      <c r="CE12" s="166">
        <v>13.636363636363635</v>
      </c>
      <c r="CF12" s="67" t="s">
        <v>1611</v>
      </c>
      <c r="CG12" s="67" t="s">
        <v>531</v>
      </c>
      <c r="CH12" s="67">
        <v>0</v>
      </c>
      <c r="CI12" s="67">
        <v>0</v>
      </c>
      <c r="CJ12" s="86">
        <v>0</v>
      </c>
      <c r="CK12" s="87">
        <v>0</v>
      </c>
      <c r="CL12" s="67">
        <v>0</v>
      </c>
      <c r="CM12" s="67">
        <v>0</v>
      </c>
      <c r="CN12" s="92">
        <v>57.306590257879655</v>
      </c>
      <c r="CO12" s="67">
        <v>1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86">
        <v>0</v>
      </c>
      <c r="DC12" s="87">
        <v>0</v>
      </c>
      <c r="DD12" s="163">
        <v>122.64</v>
      </c>
      <c r="DE12" s="163">
        <v>96.45</v>
      </c>
      <c r="DF12" s="166">
        <v>4.3112513144058884</v>
      </c>
      <c r="DG12" s="167">
        <v>4.4164037854889591</v>
      </c>
      <c r="DH12" s="92">
        <v>50.454086781029261</v>
      </c>
      <c r="DI12" s="67">
        <v>1</v>
      </c>
      <c r="DJ12" s="92">
        <v>50.454086781029261</v>
      </c>
      <c r="DK12" s="67">
        <v>1</v>
      </c>
      <c r="DL12" s="67">
        <v>0</v>
      </c>
      <c r="DM12" s="67">
        <v>0</v>
      </c>
      <c r="DN12" s="92">
        <v>316.95999999999998</v>
      </c>
      <c r="DO12" s="67">
        <v>6</v>
      </c>
      <c r="DP12" s="92">
        <v>52.826201796090864</v>
      </c>
      <c r="DQ12" s="67">
        <v>1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92">
        <v>52.826201796090864</v>
      </c>
      <c r="DY12" s="67">
        <v>1</v>
      </c>
      <c r="DZ12" s="86">
        <v>8.0213903743315509</v>
      </c>
      <c r="EA12" s="87">
        <v>6</v>
      </c>
      <c r="EB12" s="86">
        <v>65.683646112600542</v>
      </c>
      <c r="EC12" s="87">
        <v>49</v>
      </c>
      <c r="ED12" s="86">
        <v>1.2626262626262628</v>
      </c>
      <c r="EE12" s="93">
        <v>2</v>
      </c>
      <c r="EF12" s="163">
        <v>124.45</v>
      </c>
      <c r="EG12" s="163">
        <v>75.37</v>
      </c>
      <c r="EH12" s="166">
        <v>4.1338582677165361</v>
      </c>
      <c r="EI12" s="167">
        <v>1.4763779527559056</v>
      </c>
      <c r="EJ12" s="67" t="s">
        <v>1612</v>
      </c>
      <c r="EK12" s="67" t="s">
        <v>1613</v>
      </c>
      <c r="EL12" s="163">
        <v>65.23</v>
      </c>
      <c r="EM12" s="163">
        <v>26.69</v>
      </c>
      <c r="EN12" s="166">
        <v>0.70175438596491224</v>
      </c>
      <c r="EO12" s="167">
        <v>0.70175438596491224</v>
      </c>
      <c r="EP12" s="92">
        <v>316.9572107765452</v>
      </c>
      <c r="EQ12" s="67">
        <v>6</v>
      </c>
      <c r="ER12" s="92">
        <v>369.78341257263605</v>
      </c>
      <c r="ES12" s="105">
        <v>7</v>
      </c>
      <c r="ET12" s="92">
        <v>158.4786053882726</v>
      </c>
      <c r="EU12" s="67">
        <v>3</v>
      </c>
      <c r="EV12" s="92">
        <v>211.30480718436345</v>
      </c>
      <c r="EW12" s="67">
        <v>4</v>
      </c>
      <c r="EX12" s="67">
        <v>0</v>
      </c>
      <c r="EY12" s="86">
        <v>84.388185654008439</v>
      </c>
      <c r="EZ12" s="93">
        <v>60</v>
      </c>
      <c r="FA12" s="86">
        <v>69.841269841269849</v>
      </c>
      <c r="FB12" s="87">
        <v>44</v>
      </c>
      <c r="FC12" s="92">
        <v>30.646644192460926</v>
      </c>
      <c r="FD12" s="67">
        <v>1</v>
      </c>
      <c r="FE12" s="92">
        <v>153.23322096230464</v>
      </c>
      <c r="FF12" s="67">
        <v>5</v>
      </c>
      <c r="FG12" s="67">
        <v>0</v>
      </c>
      <c r="FH12" s="67">
        <v>0</v>
      </c>
      <c r="FI12" s="67">
        <v>0</v>
      </c>
      <c r="FJ12" s="67">
        <v>0</v>
      </c>
      <c r="FK12" s="92">
        <v>183.87986515476555</v>
      </c>
      <c r="FL12" s="105">
        <v>6</v>
      </c>
      <c r="FM12" s="92">
        <v>153.23322096230464</v>
      </c>
      <c r="FN12" s="67">
        <v>5</v>
      </c>
      <c r="FO12" s="92">
        <v>183.87986515476555</v>
      </c>
      <c r="FP12" s="105">
        <v>6</v>
      </c>
      <c r="FQ12" s="67">
        <v>0</v>
      </c>
      <c r="FR12" s="67">
        <v>0</v>
      </c>
      <c r="FS12" s="86">
        <v>1.9595035924232529</v>
      </c>
      <c r="FT12" s="87">
        <v>3</v>
      </c>
      <c r="FU12" s="86">
        <v>2.9673590504451042</v>
      </c>
      <c r="FV12" s="87">
        <v>4</v>
      </c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</row>
    <row r="13" spans="1:381">
      <c r="A13" s="96" t="s">
        <v>1614</v>
      </c>
      <c r="B13" s="56" t="s">
        <v>536</v>
      </c>
      <c r="C13" s="96" t="s">
        <v>441</v>
      </c>
      <c r="D13" s="74">
        <v>6</v>
      </c>
      <c r="E13" s="67">
        <v>2016</v>
      </c>
      <c r="F13" s="161">
        <v>75.70688239778076</v>
      </c>
      <c r="G13" s="78">
        <v>7580</v>
      </c>
      <c r="H13" s="78">
        <v>1268</v>
      </c>
      <c r="I13" s="78">
        <v>6312</v>
      </c>
      <c r="J13" s="67">
        <v>16.420000000000002</v>
      </c>
      <c r="K13" s="78">
        <v>1245</v>
      </c>
      <c r="L13" s="67">
        <v>70.22</v>
      </c>
      <c r="M13" s="78">
        <v>5323</v>
      </c>
      <c r="N13" s="67">
        <v>781</v>
      </c>
      <c r="O13" s="67">
        <v>408</v>
      </c>
      <c r="P13" s="67">
        <v>373</v>
      </c>
      <c r="Q13" s="78">
        <v>933</v>
      </c>
      <c r="R13" s="78">
        <v>444</v>
      </c>
      <c r="S13" s="78">
        <v>489</v>
      </c>
      <c r="T13" s="67">
        <v>744</v>
      </c>
      <c r="U13" s="67">
        <v>395</v>
      </c>
      <c r="V13" s="67">
        <v>349</v>
      </c>
      <c r="W13" s="78">
        <v>874</v>
      </c>
      <c r="X13" s="78">
        <v>409</v>
      </c>
      <c r="Y13" s="78">
        <v>465</v>
      </c>
      <c r="Z13" s="67">
        <v>705</v>
      </c>
      <c r="AA13" s="67">
        <v>379</v>
      </c>
      <c r="AB13" s="67">
        <v>326</v>
      </c>
      <c r="AC13" s="78">
        <v>855</v>
      </c>
      <c r="AD13" s="78">
        <v>391</v>
      </c>
      <c r="AE13" s="78">
        <v>464</v>
      </c>
      <c r="AF13" s="67">
        <v>714</v>
      </c>
      <c r="AG13" s="67">
        <v>390</v>
      </c>
      <c r="AH13" s="67">
        <v>324</v>
      </c>
      <c r="AI13" s="78">
        <v>1218</v>
      </c>
      <c r="AJ13" s="78">
        <v>550</v>
      </c>
      <c r="AK13" s="78">
        <v>668</v>
      </c>
      <c r="AL13" s="67">
        <v>663</v>
      </c>
      <c r="AM13" s="67">
        <v>364</v>
      </c>
      <c r="AN13" s="67">
        <v>299</v>
      </c>
      <c r="AO13" s="67">
        <v>659</v>
      </c>
      <c r="AP13" s="67">
        <v>361</v>
      </c>
      <c r="AQ13" s="67">
        <v>298</v>
      </c>
      <c r="AR13" s="56" t="s">
        <v>428</v>
      </c>
      <c r="AS13" s="56"/>
      <c r="AT13" s="56" t="s">
        <v>428</v>
      </c>
      <c r="AU13" s="162">
        <v>239</v>
      </c>
      <c r="AV13" s="163">
        <v>0</v>
      </c>
      <c r="AW13" s="164">
        <v>59</v>
      </c>
      <c r="AX13" s="59">
        <v>0</v>
      </c>
      <c r="AY13" s="59">
        <v>0</v>
      </c>
      <c r="AZ13" s="86">
        <v>1.2804097311139564</v>
      </c>
      <c r="BA13" s="87">
        <v>1</v>
      </c>
      <c r="BB13" s="88">
        <v>0</v>
      </c>
      <c r="BC13" s="89">
        <v>0</v>
      </c>
      <c r="BD13" s="68">
        <v>0</v>
      </c>
      <c r="BE13" s="69">
        <v>0</v>
      </c>
      <c r="BF13" s="56">
        <f>VLOOKUP(A13,[1]Controles!$A$7:$L$139,11,0)</f>
        <v>1</v>
      </c>
      <c r="BG13" s="107">
        <f>VLOOKUP(A13,[1]Controles!$A$7:$L$139,12,0)</f>
        <v>1.1363636363636365</v>
      </c>
      <c r="BH13" s="63">
        <f>VLOOKUP(A13,[1]Peso!$A$7:$D$139,3,0)</f>
        <v>12</v>
      </c>
      <c r="BI13" s="85">
        <f>VLOOKUP(A13,[1]Peso!$A$7:$D$139,4,0)</f>
        <v>13.636363636363635</v>
      </c>
      <c r="BJ13" s="68">
        <v>0</v>
      </c>
      <c r="BK13" s="69">
        <v>0</v>
      </c>
      <c r="BL13" s="68">
        <v>0</v>
      </c>
      <c r="BM13" s="69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 t="s">
        <v>1615</v>
      </c>
      <c r="BW13" s="67" t="s">
        <v>1616</v>
      </c>
      <c r="BX13" s="67" t="s">
        <v>528</v>
      </c>
      <c r="BY13" s="67" t="s">
        <v>1616</v>
      </c>
      <c r="BZ13" s="67" t="s">
        <v>1617</v>
      </c>
      <c r="CA13" s="67" t="s">
        <v>1618</v>
      </c>
      <c r="CB13" s="67" t="s">
        <v>484</v>
      </c>
      <c r="CC13" s="164">
        <v>61.17</v>
      </c>
      <c r="CD13" s="164">
        <v>36.840000000000003</v>
      </c>
      <c r="CE13" s="166">
        <v>40</v>
      </c>
      <c r="CF13" s="67" t="s">
        <v>1619</v>
      </c>
      <c r="CG13" s="67" t="s">
        <v>1620</v>
      </c>
      <c r="CH13" s="67">
        <v>0</v>
      </c>
      <c r="CI13" s="67">
        <v>0</v>
      </c>
      <c r="CJ13" s="86">
        <v>0</v>
      </c>
      <c r="CK13" s="8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86">
        <v>0</v>
      </c>
      <c r="DC13" s="87">
        <v>0</v>
      </c>
      <c r="DD13" s="164">
        <v>108.45</v>
      </c>
      <c r="DE13" s="164">
        <v>77.650000000000006</v>
      </c>
      <c r="DF13" s="166">
        <v>2.1739130434782608</v>
      </c>
      <c r="DG13" s="167">
        <v>10.869565217391305</v>
      </c>
      <c r="DH13" s="67">
        <v>0</v>
      </c>
      <c r="DI13" s="67">
        <v>0</v>
      </c>
      <c r="DJ13" s="67">
        <v>0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92">
        <v>233.91812865497076</v>
      </c>
      <c r="DQ13" s="67">
        <v>2</v>
      </c>
      <c r="DR13" s="67">
        <v>0</v>
      </c>
      <c r="DS13" s="67">
        <v>0</v>
      </c>
      <c r="DT13" s="92">
        <v>116.95906432748538</v>
      </c>
      <c r="DU13" s="67">
        <v>1</v>
      </c>
      <c r="DV13" s="67">
        <v>0</v>
      </c>
      <c r="DW13" s="67">
        <v>0</v>
      </c>
      <c r="DX13" s="92">
        <v>116.95906432748538</v>
      </c>
      <c r="DY13" s="67">
        <v>1</v>
      </c>
      <c r="DZ13" s="86">
        <v>3.0674846625766872</v>
      </c>
      <c r="EA13" s="87">
        <v>1</v>
      </c>
      <c r="EB13" s="86">
        <v>67.901234567901227</v>
      </c>
      <c r="EC13" s="87">
        <v>22</v>
      </c>
      <c r="ED13" s="86">
        <v>2.8011204481792715</v>
      </c>
      <c r="EE13" s="87">
        <v>2</v>
      </c>
      <c r="EF13" s="164">
        <v>65.709999999999994</v>
      </c>
      <c r="EG13" s="164">
        <v>45.28</v>
      </c>
      <c r="EH13" s="166">
        <v>5.3240740740740744</v>
      </c>
      <c r="EI13" s="167">
        <v>3.0092592592592591</v>
      </c>
      <c r="EJ13" s="67" t="s">
        <v>1621</v>
      </c>
      <c r="EK13" s="67" t="s">
        <v>1622</v>
      </c>
      <c r="EL13" s="164">
        <v>35.18</v>
      </c>
      <c r="EM13" s="164">
        <v>21.94</v>
      </c>
      <c r="EN13" s="166">
        <v>1.8867924528301887</v>
      </c>
      <c r="EO13" s="167">
        <v>0</v>
      </c>
      <c r="EP13" s="67">
        <v>0</v>
      </c>
      <c r="EQ13" s="67">
        <v>0</v>
      </c>
      <c r="ER13" s="92">
        <v>116.95906432748538</v>
      </c>
      <c r="ES13" s="105">
        <v>1</v>
      </c>
      <c r="ET13" s="67">
        <v>0</v>
      </c>
      <c r="EU13" s="67">
        <v>0</v>
      </c>
      <c r="EV13" s="67">
        <v>0</v>
      </c>
      <c r="EW13" s="67">
        <v>0</v>
      </c>
      <c r="EX13" s="67">
        <v>0</v>
      </c>
      <c r="EY13" s="86">
        <v>103.67892976588629</v>
      </c>
      <c r="EZ13" s="87">
        <v>31</v>
      </c>
      <c r="FA13" s="86">
        <v>57.04697986577181</v>
      </c>
      <c r="FB13" s="87">
        <v>17</v>
      </c>
      <c r="FC13" s="67">
        <v>0</v>
      </c>
      <c r="FD13" s="67">
        <v>0</v>
      </c>
      <c r="FE13" s="92">
        <v>134.6801346801347</v>
      </c>
      <c r="FF13" s="67">
        <v>2</v>
      </c>
      <c r="FG13" s="92">
        <v>67.34006734006735</v>
      </c>
      <c r="FH13" s="67">
        <v>1</v>
      </c>
      <c r="FI13" s="67">
        <v>0</v>
      </c>
      <c r="FJ13" s="67">
        <v>0</v>
      </c>
      <c r="FK13" s="92">
        <v>202.02020202020202</v>
      </c>
      <c r="FL13" s="105">
        <v>3</v>
      </c>
      <c r="FM13" s="67">
        <v>0</v>
      </c>
      <c r="FN13" s="67">
        <v>0</v>
      </c>
      <c r="FO13" s="92">
        <v>67.34006734006735</v>
      </c>
      <c r="FP13" s="105">
        <v>1</v>
      </c>
      <c r="FQ13" s="67">
        <v>0</v>
      </c>
      <c r="FR13" s="67">
        <v>0</v>
      </c>
      <c r="FS13" s="86">
        <v>1.5082956259426847</v>
      </c>
      <c r="FT13" s="87">
        <v>1</v>
      </c>
      <c r="FU13" s="86">
        <v>3.0349013657056148</v>
      </c>
      <c r="FV13" s="87">
        <v>2</v>
      </c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</row>
    <row r="14" spans="1:381">
      <c r="A14" s="96" t="s">
        <v>1623</v>
      </c>
      <c r="B14" s="56" t="s">
        <v>546</v>
      </c>
      <c r="C14" s="96" t="s">
        <v>547</v>
      </c>
      <c r="D14" s="74">
        <v>3</v>
      </c>
      <c r="E14" s="67">
        <v>2016</v>
      </c>
      <c r="F14" s="161">
        <v>62.235498313281667</v>
      </c>
      <c r="G14" s="78">
        <v>183716</v>
      </c>
      <c r="H14" s="78">
        <v>159174</v>
      </c>
      <c r="I14" s="78">
        <v>24542</v>
      </c>
      <c r="J14" s="67">
        <v>46.95</v>
      </c>
      <c r="K14" s="78">
        <v>86254</v>
      </c>
      <c r="L14" s="67">
        <v>25.63</v>
      </c>
      <c r="M14" s="78">
        <v>47085</v>
      </c>
      <c r="N14" s="74">
        <v>22651</v>
      </c>
      <c r="O14" s="74">
        <v>11612</v>
      </c>
      <c r="P14" s="74">
        <v>11039</v>
      </c>
      <c r="Q14" s="78">
        <v>26919</v>
      </c>
      <c r="R14" s="78">
        <v>13125</v>
      </c>
      <c r="S14" s="78">
        <v>13794</v>
      </c>
      <c r="T14" s="74">
        <v>20714</v>
      </c>
      <c r="U14" s="74">
        <v>10584</v>
      </c>
      <c r="V14" s="74">
        <v>10130</v>
      </c>
      <c r="W14" s="78">
        <v>24379</v>
      </c>
      <c r="X14" s="78">
        <v>11924</v>
      </c>
      <c r="Y14" s="78">
        <v>12455</v>
      </c>
      <c r="Z14" s="74">
        <v>19762</v>
      </c>
      <c r="AA14" s="74">
        <v>10085</v>
      </c>
      <c r="AB14" s="74">
        <v>9677</v>
      </c>
      <c r="AC14" s="78">
        <v>23895</v>
      </c>
      <c r="AD14" s="78">
        <v>11741</v>
      </c>
      <c r="AE14" s="78">
        <v>12154</v>
      </c>
      <c r="AF14" s="74">
        <v>19983</v>
      </c>
      <c r="AG14" s="74">
        <v>10131</v>
      </c>
      <c r="AH14" s="74">
        <v>9852</v>
      </c>
      <c r="AI14" s="78">
        <v>33635</v>
      </c>
      <c r="AJ14" s="78">
        <v>16683</v>
      </c>
      <c r="AK14" s="78">
        <v>16952</v>
      </c>
      <c r="AL14" s="74">
        <v>18591</v>
      </c>
      <c r="AM14" s="74">
        <v>9388</v>
      </c>
      <c r="AN14" s="74">
        <v>9203</v>
      </c>
      <c r="AO14" s="74">
        <v>17034</v>
      </c>
      <c r="AP14" s="74">
        <v>8458</v>
      </c>
      <c r="AQ14" s="74">
        <v>8576</v>
      </c>
      <c r="AR14" s="56" t="s">
        <v>428</v>
      </c>
      <c r="AS14" s="56"/>
      <c r="AT14" s="56" t="s">
        <v>428</v>
      </c>
      <c r="AU14" s="162">
        <v>4170</v>
      </c>
      <c r="AV14" s="164">
        <v>18</v>
      </c>
      <c r="AW14" s="163">
        <v>2720</v>
      </c>
      <c r="AX14" s="59">
        <v>6.5</v>
      </c>
      <c r="AY14" s="59">
        <v>13</v>
      </c>
      <c r="AZ14" s="86">
        <v>0.79466690212352653</v>
      </c>
      <c r="BA14" s="87">
        <v>18</v>
      </c>
      <c r="BB14" s="88">
        <v>99.651220727453904</v>
      </c>
      <c r="BC14" s="89">
        <v>2</v>
      </c>
      <c r="BD14" s="68">
        <v>8.8296322458169616</v>
      </c>
      <c r="BE14" s="69">
        <v>2</v>
      </c>
      <c r="BF14" s="56">
        <f>VLOOKUP(A14,[1]Controles!$A$7:$L$139,11,0)</f>
        <v>154</v>
      </c>
      <c r="BG14" s="107">
        <f>VLOOKUP(A14,[1]Controles!$A$7:$L$139,12,0)</f>
        <v>7.6731439960139509</v>
      </c>
      <c r="BH14" s="63">
        <f>VLOOKUP(A14,[1]Peso!$A$7:$D$139,3,0)</f>
        <v>161</v>
      </c>
      <c r="BI14" s="85">
        <f>VLOOKUP(A14,[1]Peso!$A$7:$D$139,4,0)</f>
        <v>8.0219232685600392</v>
      </c>
      <c r="BJ14" s="68">
        <v>0</v>
      </c>
      <c r="BK14" s="69">
        <v>0</v>
      </c>
      <c r="BL14" s="68">
        <v>0</v>
      </c>
      <c r="BM14" s="69">
        <v>0</v>
      </c>
      <c r="BN14" s="92">
        <v>30.18</v>
      </c>
      <c r="BO14" s="67">
        <v>3</v>
      </c>
      <c r="BP14" s="92">
        <v>30.17</v>
      </c>
      <c r="BQ14" s="67">
        <v>3</v>
      </c>
      <c r="BR14" s="67">
        <v>0</v>
      </c>
      <c r="BS14" s="67">
        <v>0</v>
      </c>
      <c r="BT14" s="67">
        <v>0</v>
      </c>
      <c r="BU14" s="67">
        <v>0</v>
      </c>
      <c r="BV14" s="67" t="s">
        <v>1624</v>
      </c>
      <c r="BW14" s="67" t="s">
        <v>676</v>
      </c>
      <c r="BX14" s="67" t="s">
        <v>1625</v>
      </c>
      <c r="BY14" s="67" t="s">
        <v>1626</v>
      </c>
      <c r="BZ14" s="67" t="s">
        <v>1627</v>
      </c>
      <c r="CA14" s="67" t="s">
        <v>678</v>
      </c>
      <c r="CB14" s="67" t="s">
        <v>612</v>
      </c>
      <c r="CC14" s="163">
        <v>48.92</v>
      </c>
      <c r="CD14" s="163">
        <v>30.69</v>
      </c>
      <c r="CE14" s="67" t="s">
        <v>555</v>
      </c>
      <c r="CF14" s="67" t="s">
        <v>1472</v>
      </c>
      <c r="CG14" s="67" t="s">
        <v>976</v>
      </c>
      <c r="CH14" s="67">
        <v>0</v>
      </c>
      <c r="CI14" s="67">
        <v>0</v>
      </c>
      <c r="CJ14" s="86">
        <v>0.19310611180843876</v>
      </c>
      <c r="CK14" s="87">
        <v>4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92">
        <v>4.101890971737971</v>
      </c>
      <c r="CS14" s="67">
        <v>1</v>
      </c>
      <c r="CT14" s="67">
        <v>0</v>
      </c>
      <c r="CU14" s="67">
        <v>0</v>
      </c>
      <c r="CV14" s="67">
        <v>0</v>
      </c>
      <c r="CW14" s="67">
        <v>0</v>
      </c>
      <c r="CX14" s="92">
        <v>4.101890971737971</v>
      </c>
      <c r="CY14" s="67">
        <v>1</v>
      </c>
      <c r="CZ14" s="67">
        <v>0</v>
      </c>
      <c r="DA14" s="67">
        <v>0</v>
      </c>
      <c r="DB14" s="86">
        <v>0.15180649731808521</v>
      </c>
      <c r="DC14" s="87">
        <v>3</v>
      </c>
      <c r="DD14" s="163">
        <v>93.9</v>
      </c>
      <c r="DE14" s="163">
        <v>58.71</v>
      </c>
      <c r="DF14" s="67" t="s">
        <v>555</v>
      </c>
      <c r="DG14" s="67" t="s">
        <v>555</v>
      </c>
      <c r="DH14" s="67">
        <v>0</v>
      </c>
      <c r="DI14" s="67">
        <v>0</v>
      </c>
      <c r="DJ14" s="92">
        <v>16.407563886951884</v>
      </c>
      <c r="DK14" s="67">
        <v>4</v>
      </c>
      <c r="DL14" s="67">
        <v>0</v>
      </c>
      <c r="DM14" s="67">
        <v>0</v>
      </c>
      <c r="DN14" s="92">
        <v>4.1849759363883656</v>
      </c>
      <c r="DO14" s="67">
        <v>1</v>
      </c>
      <c r="DP14" s="92">
        <v>46.034735300272018</v>
      </c>
      <c r="DQ14" s="67">
        <v>11</v>
      </c>
      <c r="DR14" s="67">
        <v>0</v>
      </c>
      <c r="DS14" s="67">
        <v>0</v>
      </c>
      <c r="DT14" s="92">
        <v>33.479807491106925</v>
      </c>
      <c r="DU14" s="67">
        <v>8</v>
      </c>
      <c r="DV14" s="92">
        <v>12.554927809165097</v>
      </c>
      <c r="DW14" s="67">
        <v>3</v>
      </c>
      <c r="DX14" s="67">
        <v>0</v>
      </c>
      <c r="DY14" s="67">
        <v>0</v>
      </c>
      <c r="DZ14" s="86">
        <v>2.2734318487134444</v>
      </c>
      <c r="EA14" s="87">
        <v>22</v>
      </c>
      <c r="EB14" s="86">
        <v>53.491676816889971</v>
      </c>
      <c r="EC14" s="87">
        <v>527</v>
      </c>
      <c r="ED14" s="86">
        <v>0.70059550618025324</v>
      </c>
      <c r="EE14" s="87">
        <v>14</v>
      </c>
      <c r="EF14" s="163">
        <v>88.45</v>
      </c>
      <c r="EG14" s="163">
        <v>51.07</v>
      </c>
      <c r="EH14" s="67" t="s">
        <v>555</v>
      </c>
      <c r="EI14" s="67" t="s">
        <v>555</v>
      </c>
      <c r="EJ14" s="67" t="s">
        <v>1628</v>
      </c>
      <c r="EK14" s="67" t="s">
        <v>463</v>
      </c>
      <c r="EL14" s="163">
        <v>56.85</v>
      </c>
      <c r="EM14" s="163">
        <v>26.05</v>
      </c>
      <c r="EN14" s="67" t="s">
        <v>555</v>
      </c>
      <c r="EO14" s="67" t="s">
        <v>555</v>
      </c>
      <c r="EP14" s="92">
        <v>4.1849759363883656</v>
      </c>
      <c r="EQ14" s="67">
        <v>1</v>
      </c>
      <c r="ER14" s="92">
        <v>8.3699518727767312</v>
      </c>
      <c r="ES14" s="105">
        <v>2</v>
      </c>
      <c r="ET14" s="92">
        <v>4.1849759363883656</v>
      </c>
      <c r="EU14" s="67">
        <v>1</v>
      </c>
      <c r="EV14" s="92">
        <v>4.1849759363883656</v>
      </c>
      <c r="EW14" s="67">
        <v>1</v>
      </c>
      <c r="EX14" s="67">
        <v>1641</v>
      </c>
      <c r="EY14" s="86">
        <v>78.344018254916875</v>
      </c>
      <c r="EZ14" s="87">
        <v>721</v>
      </c>
      <c r="FA14" s="86">
        <v>65.415111940298502</v>
      </c>
      <c r="FB14" s="87">
        <v>561</v>
      </c>
      <c r="FC14" s="92">
        <v>24.74451290426348</v>
      </c>
      <c r="FD14" s="67">
        <v>10</v>
      </c>
      <c r="FE14" s="92">
        <v>29.693415485116173</v>
      </c>
      <c r="FF14" s="67">
        <v>12</v>
      </c>
      <c r="FG14" s="92">
        <v>2.474451290426348</v>
      </c>
      <c r="FH14" s="67">
        <v>1</v>
      </c>
      <c r="FI14" s="92">
        <v>4.9489025808526961</v>
      </c>
      <c r="FJ14" s="67">
        <v>2</v>
      </c>
      <c r="FK14" s="92">
        <v>61.861282260658697</v>
      </c>
      <c r="FL14" s="105">
        <v>25</v>
      </c>
      <c r="FM14" s="92">
        <v>2.474451290426348</v>
      </c>
      <c r="FN14" s="67">
        <v>1</v>
      </c>
      <c r="FO14" s="92">
        <v>9.8978051617053922</v>
      </c>
      <c r="FP14" s="105">
        <v>4</v>
      </c>
      <c r="FQ14" s="67">
        <v>0</v>
      </c>
      <c r="FR14" s="67">
        <v>0</v>
      </c>
      <c r="FS14" s="86">
        <v>0.80684202033241892</v>
      </c>
      <c r="FT14" s="87">
        <v>15</v>
      </c>
      <c r="FU14" s="86">
        <v>0.99800399201596801</v>
      </c>
      <c r="FV14" s="87">
        <v>17</v>
      </c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</row>
    <row r="15" spans="1:381">
      <c r="A15" s="96" t="s">
        <v>560</v>
      </c>
      <c r="B15" s="56" t="s">
        <v>561</v>
      </c>
      <c r="C15" s="96" t="s">
        <v>547</v>
      </c>
      <c r="D15" s="74">
        <v>6</v>
      </c>
      <c r="E15" s="67">
        <v>2016</v>
      </c>
      <c r="F15" s="161">
        <v>74.322159739752522</v>
      </c>
      <c r="G15" s="78">
        <v>41209</v>
      </c>
      <c r="H15" s="78">
        <v>17374</v>
      </c>
      <c r="I15" s="78">
        <v>23835</v>
      </c>
      <c r="J15" s="67">
        <v>8.9499999999999993</v>
      </c>
      <c r="K15" s="78">
        <v>3687</v>
      </c>
      <c r="L15" s="67">
        <v>61.91</v>
      </c>
      <c r="M15" s="78">
        <v>25511</v>
      </c>
      <c r="N15" s="67">
        <v>5084</v>
      </c>
      <c r="O15" s="67">
        <v>2621</v>
      </c>
      <c r="P15" s="67">
        <v>2463</v>
      </c>
      <c r="Q15" s="78">
        <v>6057</v>
      </c>
      <c r="R15" s="78">
        <v>2935</v>
      </c>
      <c r="S15" s="78">
        <v>3122</v>
      </c>
      <c r="T15" s="67">
        <v>4774</v>
      </c>
      <c r="U15" s="67">
        <v>2455</v>
      </c>
      <c r="V15" s="67">
        <v>2319</v>
      </c>
      <c r="W15" s="78">
        <v>5663</v>
      </c>
      <c r="X15" s="78">
        <v>2753</v>
      </c>
      <c r="Y15" s="78">
        <v>2910</v>
      </c>
      <c r="Z15" s="67">
        <v>4645</v>
      </c>
      <c r="AA15" s="67">
        <v>2379</v>
      </c>
      <c r="AB15" s="67">
        <v>2266</v>
      </c>
      <c r="AC15" s="78">
        <v>5587</v>
      </c>
      <c r="AD15" s="78">
        <v>2742</v>
      </c>
      <c r="AE15" s="78">
        <v>2845</v>
      </c>
      <c r="AF15" s="67">
        <v>4627</v>
      </c>
      <c r="AG15" s="67">
        <v>2343</v>
      </c>
      <c r="AH15" s="67">
        <v>2284</v>
      </c>
      <c r="AI15" s="78">
        <v>7640</v>
      </c>
      <c r="AJ15" s="78">
        <v>3796</v>
      </c>
      <c r="AK15" s="78">
        <v>3844</v>
      </c>
      <c r="AL15" s="67">
        <v>4225</v>
      </c>
      <c r="AM15" s="67">
        <v>2128</v>
      </c>
      <c r="AN15" s="67">
        <v>2097</v>
      </c>
      <c r="AO15" s="67">
        <v>3777</v>
      </c>
      <c r="AP15" s="67">
        <v>1882</v>
      </c>
      <c r="AQ15" s="67">
        <v>1895</v>
      </c>
      <c r="AR15" s="56" t="s">
        <v>428</v>
      </c>
      <c r="AS15" s="56"/>
      <c r="AT15" s="56" t="s">
        <v>428</v>
      </c>
      <c r="AU15" s="162">
        <v>1225</v>
      </c>
      <c r="AV15" s="163">
        <v>0</v>
      </c>
      <c r="AW15" s="164">
        <v>115</v>
      </c>
      <c r="AX15" s="59">
        <v>15.3</v>
      </c>
      <c r="AY15" s="59">
        <v>7</v>
      </c>
      <c r="AZ15" s="86">
        <v>1.7702596380802518</v>
      </c>
      <c r="BA15" s="87">
        <v>9</v>
      </c>
      <c r="BB15" s="88">
        <v>218.81838074398249</v>
      </c>
      <c r="BC15" s="89">
        <v>1</v>
      </c>
      <c r="BD15" s="68">
        <v>0</v>
      </c>
      <c r="BE15" s="69">
        <v>0</v>
      </c>
      <c r="BF15" s="56">
        <f>VLOOKUP(A15,[1]Controles!$A$7:$L$139,11,0)</f>
        <v>40</v>
      </c>
      <c r="BG15" s="107">
        <f>VLOOKUP(A15,[1]Controles!$A$7:$L$139,12,0)</f>
        <v>8.7527352297592991</v>
      </c>
      <c r="BH15" s="63">
        <f>VLOOKUP(A15,[1]Peso!$A$7:$D$139,3,0)</f>
        <v>38</v>
      </c>
      <c r="BI15" s="85">
        <f>VLOOKUP(A15,[1]Peso!$A$7:$D$139,4,0)</f>
        <v>8.3150984682713336</v>
      </c>
      <c r="BJ15" s="68">
        <v>0</v>
      </c>
      <c r="BK15" s="69">
        <v>0</v>
      </c>
      <c r="BL15" s="68">
        <v>0</v>
      </c>
      <c r="BM15" s="69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 t="s">
        <v>1629</v>
      </c>
      <c r="BW15" s="67" t="s">
        <v>702</v>
      </c>
      <c r="BX15" s="67" t="s">
        <v>666</v>
      </c>
      <c r="BY15" s="67" t="s">
        <v>578</v>
      </c>
      <c r="BZ15" s="67" t="s">
        <v>552</v>
      </c>
      <c r="CA15" s="67" t="s">
        <v>656</v>
      </c>
      <c r="CB15" s="67" t="s">
        <v>1244</v>
      </c>
      <c r="CC15" s="164">
        <v>62.89</v>
      </c>
      <c r="CD15" s="164">
        <v>36.49</v>
      </c>
      <c r="CE15" s="166">
        <v>21.53846153846154</v>
      </c>
      <c r="CF15" s="67" t="s">
        <v>1630</v>
      </c>
      <c r="CG15" s="67" t="s">
        <v>1302</v>
      </c>
      <c r="CH15" s="67">
        <v>0</v>
      </c>
      <c r="CI15" s="67">
        <v>0</v>
      </c>
      <c r="CJ15" s="86">
        <v>0</v>
      </c>
      <c r="CK15" s="8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86">
        <v>0.21528525296017223</v>
      </c>
      <c r="DC15" s="87">
        <v>1</v>
      </c>
      <c r="DD15" s="164">
        <v>97.62</v>
      </c>
      <c r="DE15" s="164">
        <v>68.98</v>
      </c>
      <c r="DF15" s="166">
        <v>3.2507327471356247</v>
      </c>
      <c r="DG15" s="167">
        <v>3.9701572075672793</v>
      </c>
      <c r="DH15" s="67">
        <v>0</v>
      </c>
      <c r="DI15" s="67">
        <v>0</v>
      </c>
      <c r="DJ15" s="67">
        <v>0</v>
      </c>
      <c r="DK15" s="67">
        <v>0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86">
        <v>4.4130626654898499</v>
      </c>
      <c r="EA15" s="87">
        <v>10</v>
      </c>
      <c r="EB15" s="86">
        <v>59.982486865148864</v>
      </c>
      <c r="EC15" s="87">
        <v>137</v>
      </c>
      <c r="ED15" s="86">
        <v>0.21612275772638859</v>
      </c>
      <c r="EE15" s="87">
        <v>1</v>
      </c>
      <c r="EF15" s="164">
        <v>101.81</v>
      </c>
      <c r="EG15" s="164">
        <v>59.07</v>
      </c>
      <c r="EH15" s="166">
        <v>2.9864822382898457</v>
      </c>
      <c r="EI15" s="167">
        <v>4.3068217541653571</v>
      </c>
      <c r="EJ15" s="67" t="s">
        <v>1631</v>
      </c>
      <c r="EK15" s="67" t="s">
        <v>1632</v>
      </c>
      <c r="EL15" s="164">
        <v>71.14</v>
      </c>
      <c r="EM15" s="164">
        <v>28.26</v>
      </c>
      <c r="EN15" s="166">
        <v>2.3809523809523809</v>
      </c>
      <c r="EO15" s="167">
        <v>3.9337474120082816</v>
      </c>
      <c r="EP15" s="67">
        <v>0</v>
      </c>
      <c r="EQ15" s="67">
        <v>0</v>
      </c>
      <c r="ER15" s="92">
        <v>35.797386790764278</v>
      </c>
      <c r="ES15" s="105">
        <v>2</v>
      </c>
      <c r="ET15" s="67">
        <v>0</v>
      </c>
      <c r="EU15" s="67">
        <v>0</v>
      </c>
      <c r="EV15" s="67">
        <v>0</v>
      </c>
      <c r="EW15" s="67">
        <v>0</v>
      </c>
      <c r="EX15" s="67">
        <v>0</v>
      </c>
      <c r="EY15" s="86">
        <v>70.577014783023358</v>
      </c>
      <c r="EZ15" s="87">
        <v>148</v>
      </c>
      <c r="FA15" s="86">
        <v>46.965699208443269</v>
      </c>
      <c r="FB15" s="87">
        <v>89</v>
      </c>
      <c r="FC15" s="67">
        <v>0</v>
      </c>
      <c r="FD15" s="67">
        <v>0</v>
      </c>
      <c r="FE15" s="67">
        <v>0</v>
      </c>
      <c r="FF15" s="67">
        <v>0</v>
      </c>
      <c r="FG15" s="67">
        <v>0</v>
      </c>
      <c r="FH15" s="67">
        <v>0</v>
      </c>
      <c r="FI15" s="67">
        <v>0</v>
      </c>
      <c r="FJ15" s="67">
        <v>0</v>
      </c>
      <c r="FK15" s="67">
        <v>0</v>
      </c>
      <c r="FL15" s="67">
        <v>0</v>
      </c>
      <c r="FM15" s="67">
        <v>0</v>
      </c>
      <c r="FN15" s="67">
        <v>0</v>
      </c>
      <c r="FO15" s="67">
        <v>0</v>
      </c>
      <c r="FP15" s="67">
        <v>0</v>
      </c>
      <c r="FQ15" s="67">
        <v>0</v>
      </c>
      <c r="FR15" s="67">
        <v>0</v>
      </c>
      <c r="FS15" s="86">
        <v>0.23668639053254437</v>
      </c>
      <c r="FT15" s="87">
        <v>1</v>
      </c>
      <c r="FU15" s="86">
        <v>0.52952078369075983</v>
      </c>
      <c r="FV15" s="87">
        <v>2</v>
      </c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</row>
    <row r="16" spans="1:381">
      <c r="A16" s="96" t="s">
        <v>573</v>
      </c>
      <c r="B16" s="56" t="s">
        <v>574</v>
      </c>
      <c r="C16" s="96" t="s">
        <v>427</v>
      </c>
      <c r="D16" s="74">
        <v>6</v>
      </c>
      <c r="E16" s="67">
        <v>2016</v>
      </c>
      <c r="F16" s="161">
        <v>67.561360868408983</v>
      </c>
      <c r="G16" s="78">
        <v>8578</v>
      </c>
      <c r="H16" s="78">
        <v>2512</v>
      </c>
      <c r="I16" s="78">
        <v>6066</v>
      </c>
      <c r="J16" s="67">
        <v>7.75</v>
      </c>
      <c r="K16" s="67">
        <v>665</v>
      </c>
      <c r="L16" s="67">
        <v>76.47</v>
      </c>
      <c r="M16" s="78">
        <v>6560</v>
      </c>
      <c r="N16" s="67">
        <v>1011</v>
      </c>
      <c r="O16" s="67">
        <v>518</v>
      </c>
      <c r="P16" s="67">
        <v>493</v>
      </c>
      <c r="Q16" s="78">
        <v>1206</v>
      </c>
      <c r="R16" s="78">
        <v>585</v>
      </c>
      <c r="S16" s="78">
        <v>621</v>
      </c>
      <c r="T16" s="67">
        <v>948</v>
      </c>
      <c r="U16" s="67">
        <v>504</v>
      </c>
      <c r="V16" s="67">
        <v>444</v>
      </c>
      <c r="W16" s="78">
        <v>1109</v>
      </c>
      <c r="X16" s="78">
        <v>516</v>
      </c>
      <c r="Y16" s="78">
        <v>593</v>
      </c>
      <c r="Z16" s="67">
        <v>867</v>
      </c>
      <c r="AA16" s="67">
        <v>468</v>
      </c>
      <c r="AB16" s="67">
        <v>399</v>
      </c>
      <c r="AC16" s="78">
        <v>933</v>
      </c>
      <c r="AD16" s="78">
        <v>457</v>
      </c>
      <c r="AE16" s="78">
        <v>536</v>
      </c>
      <c r="AF16" s="67">
        <v>784</v>
      </c>
      <c r="AG16" s="67">
        <v>422</v>
      </c>
      <c r="AH16" s="67">
        <v>362</v>
      </c>
      <c r="AI16" s="78">
        <v>1236</v>
      </c>
      <c r="AJ16" s="78">
        <v>576</v>
      </c>
      <c r="AK16" s="78">
        <v>660</v>
      </c>
      <c r="AL16" s="67">
        <v>681</v>
      </c>
      <c r="AM16" s="67">
        <v>364</v>
      </c>
      <c r="AN16" s="67">
        <v>317</v>
      </c>
      <c r="AO16" s="67">
        <v>604</v>
      </c>
      <c r="AP16" s="67">
        <v>320</v>
      </c>
      <c r="AQ16" s="67">
        <v>284</v>
      </c>
      <c r="AR16" s="56" t="s">
        <v>428</v>
      </c>
      <c r="AS16" s="56"/>
      <c r="AT16" s="56" t="s">
        <v>428</v>
      </c>
      <c r="AU16" s="162">
        <v>331</v>
      </c>
      <c r="AV16" s="164">
        <v>1</v>
      </c>
      <c r="AW16" s="163">
        <v>83</v>
      </c>
      <c r="AX16" s="59">
        <v>0</v>
      </c>
      <c r="AY16" s="59">
        <v>0</v>
      </c>
      <c r="AZ16" s="86">
        <v>0</v>
      </c>
      <c r="BA16" s="87">
        <v>0</v>
      </c>
      <c r="BB16" s="88">
        <v>0</v>
      </c>
      <c r="BC16" s="89">
        <v>0</v>
      </c>
      <c r="BD16" s="68">
        <v>0</v>
      </c>
      <c r="BE16" s="69">
        <v>0</v>
      </c>
      <c r="BF16" s="56">
        <f>VLOOKUP(A16,[1]Controles!$A$7:$L$139,11,0)</f>
        <v>3</v>
      </c>
      <c r="BG16" s="107">
        <f>VLOOKUP(A16,[1]Controles!$A$7:$L$139,12,0)</f>
        <v>3.6585365853658534</v>
      </c>
      <c r="BH16" s="63">
        <f>VLOOKUP(A16,[1]Peso!$A$7:$D$139,3,0)</f>
        <v>7</v>
      </c>
      <c r="BI16" s="85">
        <f>VLOOKUP(A16,[1]Peso!$A$7:$D$139,4,0)</f>
        <v>8.536585365853659</v>
      </c>
      <c r="BJ16" s="68">
        <v>0</v>
      </c>
      <c r="BK16" s="69">
        <v>0</v>
      </c>
      <c r="BL16" s="68">
        <v>0</v>
      </c>
      <c r="BM16" s="69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 t="s">
        <v>1633</v>
      </c>
      <c r="BW16" s="67" t="s">
        <v>1634</v>
      </c>
      <c r="BX16" s="67" t="s">
        <v>1635</v>
      </c>
      <c r="BY16" s="67" t="s">
        <v>1636</v>
      </c>
      <c r="BZ16" s="67" t="s">
        <v>636</v>
      </c>
      <c r="CA16" s="67" t="s">
        <v>1637</v>
      </c>
      <c r="CB16" s="67" t="s">
        <v>457</v>
      </c>
      <c r="CC16" s="163">
        <v>69.73</v>
      </c>
      <c r="CD16" s="163">
        <v>48.71</v>
      </c>
      <c r="CE16" s="166">
        <v>14.285714285714285</v>
      </c>
      <c r="CF16" s="67" t="s">
        <v>1638</v>
      </c>
      <c r="CG16" s="67" t="s">
        <v>1639</v>
      </c>
      <c r="CH16" s="67">
        <v>0</v>
      </c>
      <c r="CI16" s="67">
        <v>0</v>
      </c>
      <c r="CJ16" s="86">
        <v>0</v>
      </c>
      <c r="CK16" s="8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86">
        <v>0</v>
      </c>
      <c r="DC16" s="87">
        <v>0</v>
      </c>
      <c r="DD16" s="163">
        <v>92.93</v>
      </c>
      <c r="DE16" s="163">
        <v>73.95</v>
      </c>
      <c r="DF16" s="166">
        <v>2.9639175257731956</v>
      </c>
      <c r="DG16" s="167">
        <v>6.1855670103092786</v>
      </c>
      <c r="DH16" s="67">
        <v>0</v>
      </c>
      <c r="DI16" s="67">
        <v>0</v>
      </c>
      <c r="DJ16" s="67">
        <v>0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0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86">
        <v>0</v>
      </c>
      <c r="EA16" s="87">
        <v>0</v>
      </c>
      <c r="EB16" s="86">
        <v>69.060773480662988</v>
      </c>
      <c r="EC16" s="87">
        <v>25</v>
      </c>
      <c r="ED16" s="86">
        <v>0</v>
      </c>
      <c r="EE16" s="87">
        <v>0</v>
      </c>
      <c r="EF16" s="163">
        <v>77.430000000000007</v>
      </c>
      <c r="EG16" s="163">
        <v>55.17</v>
      </c>
      <c r="EH16" s="166">
        <v>2.0449897750511248</v>
      </c>
      <c r="EI16" s="167">
        <v>2.2494887525562373</v>
      </c>
      <c r="EJ16" s="67" t="s">
        <v>1640</v>
      </c>
      <c r="EK16" s="67" t="s">
        <v>1641</v>
      </c>
      <c r="EL16" s="163">
        <v>47.21</v>
      </c>
      <c r="EM16" s="163">
        <v>33.64</v>
      </c>
      <c r="EN16" s="166">
        <v>0.6097560975609756</v>
      </c>
      <c r="EO16" s="167">
        <v>3.6585365853658534</v>
      </c>
      <c r="EP16" s="67">
        <v>0</v>
      </c>
      <c r="EQ16" s="67">
        <v>0</v>
      </c>
      <c r="ER16" s="67">
        <v>0</v>
      </c>
      <c r="ES16" s="67">
        <v>0</v>
      </c>
      <c r="ET16" s="67">
        <v>0</v>
      </c>
      <c r="EU16" s="169">
        <v>0</v>
      </c>
      <c r="EV16" s="67">
        <v>0</v>
      </c>
      <c r="EW16" s="67">
        <v>0</v>
      </c>
      <c r="EX16" s="67">
        <v>0</v>
      </c>
      <c r="EY16" s="86">
        <v>91.4826498422713</v>
      </c>
      <c r="EZ16" s="87">
        <v>29</v>
      </c>
      <c r="FA16" s="86">
        <v>66.901408450704224</v>
      </c>
      <c r="FB16" s="87">
        <v>19</v>
      </c>
      <c r="FC16" s="67">
        <v>0</v>
      </c>
      <c r="FD16" s="67">
        <v>0</v>
      </c>
      <c r="FE16" s="67">
        <v>0</v>
      </c>
      <c r="FF16" s="67">
        <v>0</v>
      </c>
      <c r="FG16" s="67">
        <v>0</v>
      </c>
      <c r="FH16" s="67">
        <v>0</v>
      </c>
      <c r="FI16" s="67">
        <v>0</v>
      </c>
      <c r="FJ16" s="67">
        <v>0</v>
      </c>
      <c r="FK16" s="67">
        <v>0</v>
      </c>
      <c r="FL16" s="67">
        <v>0</v>
      </c>
      <c r="FM16" s="67">
        <v>0</v>
      </c>
      <c r="FN16" s="67">
        <v>0</v>
      </c>
      <c r="FO16" s="67">
        <v>0</v>
      </c>
      <c r="FP16" s="67">
        <v>0</v>
      </c>
      <c r="FQ16" s="67">
        <v>0</v>
      </c>
      <c r="FR16" s="67">
        <v>0</v>
      </c>
      <c r="FS16" s="86">
        <v>0</v>
      </c>
      <c r="FT16" s="87">
        <v>0</v>
      </c>
      <c r="FU16" s="86">
        <v>0</v>
      </c>
      <c r="FV16" s="87">
        <v>0</v>
      </c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</row>
    <row r="17" spans="1:381">
      <c r="A17" s="96" t="s">
        <v>585</v>
      </c>
      <c r="B17" s="56" t="s">
        <v>586</v>
      </c>
      <c r="C17" s="96" t="s">
        <v>441</v>
      </c>
      <c r="D17" s="74">
        <v>6</v>
      </c>
      <c r="E17" s="67">
        <v>2016</v>
      </c>
      <c r="F17" s="161">
        <v>59.943486757146218</v>
      </c>
      <c r="G17" s="78">
        <v>4110</v>
      </c>
      <c r="H17" s="78">
        <v>1555</v>
      </c>
      <c r="I17" s="78">
        <v>2555</v>
      </c>
      <c r="J17" s="67">
        <v>142.51</v>
      </c>
      <c r="K17" s="78">
        <v>5857</v>
      </c>
      <c r="L17" s="67">
        <v>71.239999999999995</v>
      </c>
      <c r="M17" s="78">
        <v>2928</v>
      </c>
      <c r="N17" s="67">
        <v>396</v>
      </c>
      <c r="O17" s="67">
        <v>206</v>
      </c>
      <c r="P17" s="67">
        <v>190</v>
      </c>
      <c r="Q17" s="78">
        <v>474</v>
      </c>
      <c r="R17" s="78">
        <v>228</v>
      </c>
      <c r="S17" s="78">
        <v>246</v>
      </c>
      <c r="T17" s="67">
        <v>395</v>
      </c>
      <c r="U17" s="67">
        <v>208</v>
      </c>
      <c r="V17" s="67">
        <v>187</v>
      </c>
      <c r="W17" s="78">
        <v>474</v>
      </c>
      <c r="X17" s="78">
        <v>222</v>
      </c>
      <c r="Y17" s="78">
        <v>252</v>
      </c>
      <c r="Z17" s="67">
        <v>385</v>
      </c>
      <c r="AA17" s="67">
        <v>204</v>
      </c>
      <c r="AB17" s="67">
        <v>181</v>
      </c>
      <c r="AC17" s="78">
        <v>441</v>
      </c>
      <c r="AD17" s="78">
        <v>208</v>
      </c>
      <c r="AE17" s="78">
        <v>233</v>
      </c>
      <c r="AF17" s="67">
        <v>357</v>
      </c>
      <c r="AG17" s="67">
        <v>190</v>
      </c>
      <c r="AH17" s="67">
        <v>167</v>
      </c>
      <c r="AI17" s="78">
        <v>690</v>
      </c>
      <c r="AJ17" s="78">
        <v>322</v>
      </c>
      <c r="AK17" s="78">
        <v>368</v>
      </c>
      <c r="AL17" s="67">
        <v>392</v>
      </c>
      <c r="AM17" s="67">
        <v>209</v>
      </c>
      <c r="AN17" s="67">
        <v>183</v>
      </c>
      <c r="AO17" s="67">
        <v>362</v>
      </c>
      <c r="AP17" s="67">
        <v>192</v>
      </c>
      <c r="AQ17" s="67">
        <v>170</v>
      </c>
      <c r="AR17" s="56" t="s">
        <v>428</v>
      </c>
      <c r="AS17" s="56"/>
      <c r="AT17" s="56" t="s">
        <v>428</v>
      </c>
      <c r="AU17" s="162">
        <v>50</v>
      </c>
      <c r="AV17" s="163">
        <v>2</v>
      </c>
      <c r="AW17" s="164">
        <v>4</v>
      </c>
      <c r="AX17" s="59">
        <v>43.5</v>
      </c>
      <c r="AY17" s="59">
        <v>1</v>
      </c>
      <c r="AZ17" s="86">
        <v>5.0505050505050511</v>
      </c>
      <c r="BA17" s="87">
        <v>2</v>
      </c>
      <c r="BB17" s="88">
        <v>0</v>
      </c>
      <c r="BC17" s="89">
        <v>0</v>
      </c>
      <c r="BD17" s="68">
        <v>0</v>
      </c>
      <c r="BE17" s="69">
        <v>0</v>
      </c>
      <c r="BF17" s="56">
        <f>VLOOKUP(A17,[1]Controles!$A$7:$L$139,11,0)</f>
        <v>2</v>
      </c>
      <c r="BG17" s="107">
        <f>VLOOKUP(A17,[1]Controles!$A$7:$L$139,12,0)</f>
        <v>8.695652173913043</v>
      </c>
      <c r="BH17" s="63">
        <f>VLOOKUP(A17,[1]Peso!$A$7:$D$139,3,0)</f>
        <v>1</v>
      </c>
      <c r="BI17" s="85">
        <f>VLOOKUP(A17,[1]Peso!$A$7:$D$139,4,0)</f>
        <v>4.3478260869565215</v>
      </c>
      <c r="BJ17" s="68">
        <v>0</v>
      </c>
      <c r="BK17" s="69">
        <v>0</v>
      </c>
      <c r="BL17" s="68">
        <v>252.52525252525254</v>
      </c>
      <c r="BM17" s="69">
        <v>1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 t="s">
        <v>1642</v>
      </c>
      <c r="BW17" s="67" t="s">
        <v>1114</v>
      </c>
      <c r="BX17" s="67" t="s">
        <v>566</v>
      </c>
      <c r="BY17" s="67" t="s">
        <v>601</v>
      </c>
      <c r="BZ17" s="67" t="s">
        <v>432</v>
      </c>
      <c r="CA17" s="67" t="s">
        <v>1383</v>
      </c>
      <c r="CB17" s="67" t="s">
        <v>1262</v>
      </c>
      <c r="CC17" s="164">
        <v>69.23</v>
      </c>
      <c r="CD17" s="164">
        <v>50</v>
      </c>
      <c r="CE17" s="166">
        <v>40</v>
      </c>
      <c r="CF17" s="67" t="s">
        <v>871</v>
      </c>
      <c r="CG17" s="67" t="s">
        <v>1643</v>
      </c>
      <c r="CH17" s="67">
        <v>0</v>
      </c>
      <c r="CI17" s="67">
        <v>0</v>
      </c>
      <c r="CJ17" s="86">
        <v>0</v>
      </c>
      <c r="CK17" s="8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67">
        <v>0</v>
      </c>
      <c r="CY17" s="67">
        <v>0</v>
      </c>
      <c r="CZ17" s="67">
        <v>0</v>
      </c>
      <c r="DA17" s="67">
        <v>0</v>
      </c>
      <c r="DB17" s="86">
        <v>0</v>
      </c>
      <c r="DC17" s="87">
        <v>0</v>
      </c>
      <c r="DD17" s="164">
        <v>83.59</v>
      </c>
      <c r="DE17" s="164">
        <v>65.650000000000006</v>
      </c>
      <c r="DF17" s="166">
        <v>2.5270758122743682</v>
      </c>
      <c r="DG17" s="167">
        <v>6.8592057761732859</v>
      </c>
      <c r="DH17" s="67">
        <v>0</v>
      </c>
      <c r="DI17" s="67">
        <v>0</v>
      </c>
      <c r="DJ17" s="67">
        <v>0</v>
      </c>
      <c r="DK17" s="67">
        <v>0</v>
      </c>
      <c r="DL17" s="67">
        <v>0</v>
      </c>
      <c r="DM17" s="67">
        <v>0</v>
      </c>
      <c r="DN17" s="67">
        <v>0</v>
      </c>
      <c r="DO17" s="67">
        <v>0</v>
      </c>
      <c r="DP17" s="67">
        <v>0</v>
      </c>
      <c r="DQ17" s="67">
        <v>0</v>
      </c>
      <c r="DR17" s="67">
        <v>0</v>
      </c>
      <c r="DS17" s="67">
        <v>0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86">
        <v>5.5248618784530388</v>
      </c>
      <c r="EA17" s="87">
        <v>1</v>
      </c>
      <c r="EB17" s="86">
        <v>65.868263473053901</v>
      </c>
      <c r="EC17" s="87">
        <v>11</v>
      </c>
      <c r="ED17" s="86">
        <v>2.8011204481792715</v>
      </c>
      <c r="EE17" s="87">
        <v>1</v>
      </c>
      <c r="EF17" s="164">
        <v>92.48</v>
      </c>
      <c r="EG17" s="164">
        <v>54.25</v>
      </c>
      <c r="EH17" s="166">
        <v>3.5000000000000004</v>
      </c>
      <c r="EI17" s="167">
        <v>6.5</v>
      </c>
      <c r="EJ17" s="67" t="s">
        <v>1644</v>
      </c>
      <c r="EK17" s="67" t="s">
        <v>1295</v>
      </c>
      <c r="EL17" s="164">
        <v>49.64</v>
      </c>
      <c r="EM17" s="164">
        <v>23.78</v>
      </c>
      <c r="EN17" s="166">
        <v>0</v>
      </c>
      <c r="EO17" s="167">
        <v>1.7543859649122806</v>
      </c>
      <c r="EP17" s="67">
        <v>0</v>
      </c>
      <c r="EQ17" s="67">
        <v>0</v>
      </c>
      <c r="ER17" s="67">
        <v>0</v>
      </c>
      <c r="ES17" s="67">
        <v>0</v>
      </c>
      <c r="ET17" s="67">
        <v>0</v>
      </c>
      <c r="EU17" s="67">
        <v>0</v>
      </c>
      <c r="EV17" s="67">
        <v>0</v>
      </c>
      <c r="EW17" s="67">
        <v>0</v>
      </c>
      <c r="EX17" s="67">
        <v>0</v>
      </c>
      <c r="EY17" s="86">
        <v>27.3224043715847</v>
      </c>
      <c r="EZ17" s="87">
        <v>5</v>
      </c>
      <c r="FA17" s="86">
        <v>29.411764705882351</v>
      </c>
      <c r="FB17" s="87">
        <v>5</v>
      </c>
      <c r="FC17" s="67">
        <v>0</v>
      </c>
      <c r="FD17" s="67">
        <v>0</v>
      </c>
      <c r="FE17" s="92">
        <v>119.90407673860911</v>
      </c>
      <c r="FF17" s="67">
        <v>1</v>
      </c>
      <c r="FG17" s="67">
        <v>0</v>
      </c>
      <c r="FH17" s="67">
        <v>0</v>
      </c>
      <c r="FI17" s="67">
        <v>0</v>
      </c>
      <c r="FJ17" s="67">
        <v>0</v>
      </c>
      <c r="FK17" s="92">
        <v>119.90407673860911</v>
      </c>
      <c r="FL17" s="105">
        <v>1</v>
      </c>
      <c r="FM17" s="92">
        <v>185.16713770587663</v>
      </c>
      <c r="FN17" s="67">
        <v>19</v>
      </c>
      <c r="FO17" s="92">
        <v>119.90407673860911</v>
      </c>
      <c r="FP17" s="105">
        <v>1</v>
      </c>
      <c r="FQ17" s="67">
        <v>0</v>
      </c>
      <c r="FR17" s="67">
        <v>0</v>
      </c>
      <c r="FS17" s="86">
        <v>0</v>
      </c>
      <c r="FT17" s="87">
        <v>0</v>
      </c>
      <c r="FU17" s="86">
        <v>5.5248618784530388</v>
      </c>
      <c r="FV17" s="87">
        <v>2</v>
      </c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</row>
    <row r="18" spans="1:381">
      <c r="A18" s="96" t="s">
        <v>596</v>
      </c>
      <c r="B18" s="56" t="s">
        <v>597</v>
      </c>
      <c r="C18" s="96" t="s">
        <v>598</v>
      </c>
      <c r="D18" s="74">
        <v>4</v>
      </c>
      <c r="E18" s="67">
        <v>2016</v>
      </c>
      <c r="F18" s="161">
        <v>61.110283948033505</v>
      </c>
      <c r="G18" s="78">
        <v>50836</v>
      </c>
      <c r="H18" s="78">
        <v>23428</v>
      </c>
      <c r="I18" s="78">
        <v>27408</v>
      </c>
      <c r="J18" s="67">
        <v>42.56</v>
      </c>
      <c r="K18" s="78">
        <v>21635</v>
      </c>
      <c r="L18" s="67">
        <v>32.840000000000003</v>
      </c>
      <c r="M18" s="78">
        <v>16695</v>
      </c>
      <c r="N18" s="67">
        <v>4746</v>
      </c>
      <c r="O18" s="67">
        <v>2427</v>
      </c>
      <c r="P18" s="67">
        <v>2319</v>
      </c>
      <c r="Q18" s="78">
        <v>5681</v>
      </c>
      <c r="R18" s="78">
        <v>2776</v>
      </c>
      <c r="S18" s="78">
        <v>2905</v>
      </c>
      <c r="T18" s="67">
        <v>4678</v>
      </c>
      <c r="U18" s="67">
        <v>2396</v>
      </c>
      <c r="V18" s="67">
        <v>2282</v>
      </c>
      <c r="W18" s="78">
        <v>5626</v>
      </c>
      <c r="X18" s="78">
        <v>2743</v>
      </c>
      <c r="Y18" s="78">
        <v>2883</v>
      </c>
      <c r="Z18" s="67">
        <v>4683</v>
      </c>
      <c r="AA18" s="67">
        <v>2396</v>
      </c>
      <c r="AB18" s="67">
        <v>2287</v>
      </c>
      <c r="AC18" s="78">
        <v>5500</v>
      </c>
      <c r="AD18" s="78">
        <v>2700</v>
      </c>
      <c r="AE18" s="78">
        <v>2800</v>
      </c>
      <c r="AF18" s="67">
        <v>4540</v>
      </c>
      <c r="AG18" s="67">
        <v>2296</v>
      </c>
      <c r="AH18" s="67">
        <v>2244</v>
      </c>
      <c r="AI18" s="78">
        <v>8513</v>
      </c>
      <c r="AJ18" s="78">
        <v>4203</v>
      </c>
      <c r="AK18" s="78">
        <v>4310</v>
      </c>
      <c r="AL18" s="67">
        <v>4840</v>
      </c>
      <c r="AM18" s="67">
        <v>2435</v>
      </c>
      <c r="AN18" s="67">
        <v>2405</v>
      </c>
      <c r="AO18" s="67">
        <v>4433</v>
      </c>
      <c r="AP18" s="67">
        <v>2289</v>
      </c>
      <c r="AQ18" s="67">
        <v>2144</v>
      </c>
      <c r="AR18" s="56" t="s">
        <v>428</v>
      </c>
      <c r="AS18" s="56"/>
      <c r="AT18" s="56" t="s">
        <v>428</v>
      </c>
      <c r="AU18" s="162">
        <v>600</v>
      </c>
      <c r="AV18" s="164">
        <v>0</v>
      </c>
      <c r="AW18" s="163">
        <v>219</v>
      </c>
      <c r="AX18" s="59">
        <v>6.9</v>
      </c>
      <c r="AY18" s="59">
        <v>3</v>
      </c>
      <c r="AZ18" s="86">
        <v>0.84281500210703753</v>
      </c>
      <c r="BA18" s="87">
        <v>4</v>
      </c>
      <c r="BB18" s="88">
        <v>0</v>
      </c>
      <c r="BC18" s="89">
        <v>0</v>
      </c>
      <c r="BD18" s="68">
        <v>0</v>
      </c>
      <c r="BE18" s="69">
        <v>0</v>
      </c>
      <c r="BF18" s="56">
        <f>VLOOKUP(A18,[1]Controles!$A$7:$L$139,11,0)</f>
        <v>18</v>
      </c>
      <c r="BG18" s="107">
        <f>VLOOKUP(A18,[1]Controles!$A$7:$L$139,12,0)</f>
        <v>4.1284403669724776</v>
      </c>
      <c r="BH18" s="63">
        <f>VLOOKUP(A18,[1]Peso!$A$7:$D$139,3,0)</f>
        <v>36</v>
      </c>
      <c r="BI18" s="85">
        <f>VLOOKUP(A18,[1]Peso!$A$7:$D$139,4,0)</f>
        <v>8.2568807339449553</v>
      </c>
      <c r="BJ18" s="68">
        <v>0</v>
      </c>
      <c r="BK18" s="69">
        <v>0</v>
      </c>
      <c r="BL18" s="68">
        <v>0</v>
      </c>
      <c r="BM18" s="69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 t="s">
        <v>1645</v>
      </c>
      <c r="BW18" s="67" t="s">
        <v>1060</v>
      </c>
      <c r="BX18" s="67" t="s">
        <v>1042</v>
      </c>
      <c r="BY18" s="67" t="s">
        <v>507</v>
      </c>
      <c r="BZ18" s="67" t="s">
        <v>1439</v>
      </c>
      <c r="CA18" s="67" t="s">
        <v>496</v>
      </c>
      <c r="CB18" s="67" t="s">
        <v>1175</v>
      </c>
      <c r="CC18" s="163">
        <v>52.5</v>
      </c>
      <c r="CD18" s="163">
        <v>41.28</v>
      </c>
      <c r="CE18" s="166">
        <v>20</v>
      </c>
      <c r="CF18" s="67" t="s">
        <v>1646</v>
      </c>
      <c r="CG18" s="67" t="s">
        <v>1647</v>
      </c>
      <c r="CH18" s="92">
        <v>21.1864406779661</v>
      </c>
      <c r="CI18" s="67">
        <v>1</v>
      </c>
      <c r="CJ18" s="86">
        <v>0</v>
      </c>
      <c r="CK18" s="87">
        <v>0</v>
      </c>
      <c r="CL18" s="92">
        <v>21.1864406779661</v>
      </c>
      <c r="CM18" s="67">
        <v>1</v>
      </c>
      <c r="CN18" s="92">
        <v>42.372881355932201</v>
      </c>
      <c r="CO18" s="67">
        <v>2</v>
      </c>
      <c r="CP18" s="67">
        <v>0</v>
      </c>
      <c r="CQ18" s="67">
        <v>0</v>
      </c>
      <c r="CR18" s="92">
        <v>17.774617845716318</v>
      </c>
      <c r="CS18" s="67">
        <v>1</v>
      </c>
      <c r="CT18" s="92">
        <v>17.774617845716318</v>
      </c>
      <c r="CU18" s="67">
        <v>1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86">
        <v>0.85415332052103354</v>
      </c>
      <c r="DC18" s="87">
        <v>4</v>
      </c>
      <c r="DD18" s="163">
        <v>75.790000000000006</v>
      </c>
      <c r="DE18" s="163">
        <v>64.95</v>
      </c>
      <c r="DF18" s="166">
        <v>2.5127226463104324</v>
      </c>
      <c r="DG18" s="167">
        <v>3.6259541984732824</v>
      </c>
      <c r="DH18" s="92">
        <v>53.323853537148956</v>
      </c>
      <c r="DI18" s="67">
        <v>3</v>
      </c>
      <c r="DJ18" s="92">
        <v>177.74617845716318</v>
      </c>
      <c r="DK18" s="67">
        <v>10</v>
      </c>
      <c r="DL18" s="92">
        <v>35.549235691432635</v>
      </c>
      <c r="DM18" s="67">
        <v>2</v>
      </c>
      <c r="DN18" s="92">
        <v>218.18</v>
      </c>
      <c r="DO18" s="67">
        <v>12</v>
      </c>
      <c r="DP18" s="92">
        <v>36.36363636363636</v>
      </c>
      <c r="DQ18" s="67">
        <v>2</v>
      </c>
      <c r="DR18" s="92">
        <v>36.36363636363636</v>
      </c>
      <c r="DS18" s="67">
        <v>2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86">
        <v>2.6235242675994757</v>
      </c>
      <c r="EA18" s="87">
        <v>6</v>
      </c>
      <c r="EB18" s="86">
        <v>42.33511586452763</v>
      </c>
      <c r="EC18" s="87">
        <v>95</v>
      </c>
      <c r="ED18" s="86">
        <v>0.66079295154185025</v>
      </c>
      <c r="EE18" s="87">
        <v>3</v>
      </c>
      <c r="EF18" s="163">
        <v>96.93</v>
      </c>
      <c r="EG18" s="163">
        <v>67.459999999999994</v>
      </c>
      <c r="EH18" s="166">
        <v>2.375102375102375</v>
      </c>
      <c r="EI18" s="167">
        <v>4.9140049140049138</v>
      </c>
      <c r="EJ18" s="67" t="s">
        <v>1648</v>
      </c>
      <c r="EK18" s="67" t="s">
        <v>827</v>
      </c>
      <c r="EL18" s="163">
        <v>72.31</v>
      </c>
      <c r="EM18" s="163">
        <v>42.4</v>
      </c>
      <c r="EN18" s="166">
        <v>0.92485549132947986</v>
      </c>
      <c r="EO18" s="167">
        <v>3.352601156069364</v>
      </c>
      <c r="EP18" s="92">
        <v>218.18181818181819</v>
      </c>
      <c r="EQ18" s="105">
        <v>12</v>
      </c>
      <c r="ER18" s="92">
        <v>127.27272727272728</v>
      </c>
      <c r="ES18" s="105">
        <v>7</v>
      </c>
      <c r="ET18" s="92">
        <v>181.81818181818181</v>
      </c>
      <c r="EU18" s="105">
        <v>10</v>
      </c>
      <c r="EV18" s="92">
        <v>145.45454545454544</v>
      </c>
      <c r="EW18" s="67">
        <v>8</v>
      </c>
      <c r="EX18" s="67">
        <v>11</v>
      </c>
      <c r="EY18" s="90">
        <v>60.706860706860709</v>
      </c>
      <c r="EZ18" s="91">
        <v>146</v>
      </c>
      <c r="FA18" s="86">
        <v>56.43656716417911</v>
      </c>
      <c r="FB18" s="87">
        <v>121</v>
      </c>
      <c r="FC18" s="92">
        <v>68.219471786375593</v>
      </c>
      <c r="FD18" s="67">
        <v>7</v>
      </c>
      <c r="FE18" s="92">
        <v>48.728194133125427</v>
      </c>
      <c r="FF18" s="67">
        <v>5</v>
      </c>
      <c r="FG18" s="92">
        <v>9.7456388266250844</v>
      </c>
      <c r="FH18" s="67">
        <v>1</v>
      </c>
      <c r="FI18" s="67">
        <v>0</v>
      </c>
      <c r="FJ18" s="67">
        <v>0</v>
      </c>
      <c r="FK18" s="92">
        <v>126.6933047461261</v>
      </c>
      <c r="FL18" s="105">
        <v>13</v>
      </c>
      <c r="FM18" s="67">
        <v>0</v>
      </c>
      <c r="FN18" s="67">
        <v>0</v>
      </c>
      <c r="FO18" s="92">
        <v>321.60608127862781</v>
      </c>
      <c r="FP18" s="105">
        <v>33</v>
      </c>
      <c r="FQ18" s="92">
        <v>38.982555306500338</v>
      </c>
      <c r="FR18" s="67">
        <v>4</v>
      </c>
      <c r="FS18" s="86">
        <v>2.0661157024793391</v>
      </c>
      <c r="FT18" s="87">
        <v>10</v>
      </c>
      <c r="FU18" s="86">
        <v>0.67674261222648324</v>
      </c>
      <c r="FV18" s="87">
        <v>3</v>
      </c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</row>
    <row r="19" spans="1:381">
      <c r="A19" s="96" t="s">
        <v>610</v>
      </c>
      <c r="B19" s="56" t="s">
        <v>611</v>
      </c>
      <c r="C19" s="96" t="s">
        <v>598</v>
      </c>
      <c r="D19" s="74">
        <v>1</v>
      </c>
      <c r="E19" s="67">
        <v>2016</v>
      </c>
      <c r="F19" s="161">
        <v>66.068138625593363</v>
      </c>
      <c r="G19" s="78">
        <v>464614</v>
      </c>
      <c r="H19" s="78">
        <v>458196</v>
      </c>
      <c r="I19" s="78">
        <v>6418</v>
      </c>
      <c r="J19" s="67">
        <v>64.98</v>
      </c>
      <c r="K19" s="78">
        <v>301916</v>
      </c>
      <c r="L19" s="67">
        <v>19.09</v>
      </c>
      <c r="M19" s="78">
        <v>88678</v>
      </c>
      <c r="N19" s="67">
        <v>38119</v>
      </c>
      <c r="O19" s="67">
        <v>19500</v>
      </c>
      <c r="P19" s="67">
        <v>18619</v>
      </c>
      <c r="Q19" s="78">
        <v>45654</v>
      </c>
      <c r="R19" s="78">
        <v>22312</v>
      </c>
      <c r="S19" s="78">
        <v>23342</v>
      </c>
      <c r="T19" s="67">
        <v>37748</v>
      </c>
      <c r="U19" s="67">
        <v>19181</v>
      </c>
      <c r="V19" s="67">
        <v>18567</v>
      </c>
      <c r="W19" s="78">
        <v>45526</v>
      </c>
      <c r="X19" s="78">
        <v>22457</v>
      </c>
      <c r="Y19" s="78">
        <v>23069</v>
      </c>
      <c r="Z19" s="67">
        <v>38805</v>
      </c>
      <c r="AA19" s="67">
        <v>19505</v>
      </c>
      <c r="AB19" s="67">
        <v>19300</v>
      </c>
      <c r="AC19" s="78">
        <v>47768</v>
      </c>
      <c r="AD19" s="78">
        <v>23971</v>
      </c>
      <c r="AE19" s="78">
        <v>23797</v>
      </c>
      <c r="AF19" s="67">
        <v>41354</v>
      </c>
      <c r="AG19" s="67">
        <v>20502</v>
      </c>
      <c r="AH19" s="67">
        <v>20852</v>
      </c>
      <c r="AI19" s="78">
        <v>79917</v>
      </c>
      <c r="AJ19" s="78">
        <v>40146</v>
      </c>
      <c r="AK19" s="78">
        <v>39771</v>
      </c>
      <c r="AL19" s="67">
        <v>45468</v>
      </c>
      <c r="AM19" s="67">
        <v>22758</v>
      </c>
      <c r="AN19" s="67">
        <v>22710</v>
      </c>
      <c r="AO19" s="67">
        <v>42055</v>
      </c>
      <c r="AP19" s="67">
        <v>20463</v>
      </c>
      <c r="AQ19" s="67">
        <v>21592</v>
      </c>
      <c r="AR19" s="56" t="s">
        <v>428</v>
      </c>
      <c r="AS19" s="56"/>
      <c r="AT19" s="56" t="s">
        <v>428</v>
      </c>
      <c r="AU19" s="162">
        <v>4504</v>
      </c>
      <c r="AV19" s="163">
        <v>21</v>
      </c>
      <c r="AW19" s="164">
        <v>2067</v>
      </c>
      <c r="AX19" s="59">
        <v>5.2</v>
      </c>
      <c r="AY19" s="59">
        <v>26</v>
      </c>
      <c r="AZ19" s="86">
        <v>0.86571001337915476</v>
      </c>
      <c r="BA19" s="87">
        <v>33</v>
      </c>
      <c r="BB19" s="88">
        <v>19.821605550049554</v>
      </c>
      <c r="BC19" s="89">
        <v>1</v>
      </c>
      <c r="BD19" s="68">
        <v>0</v>
      </c>
      <c r="BE19" s="69">
        <v>0</v>
      </c>
      <c r="BF19" s="56">
        <f>VLOOKUP(A19,[1]Controles!$A$7:$L$139,11,0)</f>
        <v>182</v>
      </c>
      <c r="BG19" s="107">
        <f>VLOOKUP(A19,[1]Controles!$A$7:$L$139,12,0)</f>
        <v>3.607532210109019</v>
      </c>
      <c r="BH19" s="63">
        <f>VLOOKUP(A19,[1]Peso!$A$7:$D$139,3,0)</f>
        <v>514</v>
      </c>
      <c r="BI19" s="85">
        <f>VLOOKUP(A19,[1]Peso!$A$7:$D$139,4,0)</f>
        <v>10.18830525272547</v>
      </c>
      <c r="BJ19" s="68">
        <v>0</v>
      </c>
      <c r="BK19" s="69">
        <v>0</v>
      </c>
      <c r="BL19" s="68">
        <v>0</v>
      </c>
      <c r="BM19" s="69">
        <v>0</v>
      </c>
      <c r="BN19" s="92">
        <v>2.6362965306337656</v>
      </c>
      <c r="BO19" s="67">
        <v>1</v>
      </c>
      <c r="BP19" s="92">
        <v>7.9088895919012971</v>
      </c>
      <c r="BQ19" s="67">
        <v>3</v>
      </c>
      <c r="BR19" s="149">
        <v>5.2725930612675311</v>
      </c>
      <c r="BS19" s="67">
        <v>2</v>
      </c>
      <c r="BT19" s="67">
        <v>0</v>
      </c>
      <c r="BU19" s="67">
        <v>0</v>
      </c>
      <c r="BV19" s="67" t="s">
        <v>1218</v>
      </c>
      <c r="BW19" s="67" t="s">
        <v>1649</v>
      </c>
      <c r="BX19" s="67" t="s">
        <v>1650</v>
      </c>
      <c r="BY19" s="67" t="s">
        <v>1649</v>
      </c>
      <c r="BZ19" s="67" t="s">
        <v>1486</v>
      </c>
      <c r="CA19" s="67" t="s">
        <v>1651</v>
      </c>
      <c r="CB19" s="67" t="s">
        <v>1486</v>
      </c>
      <c r="CC19" s="164">
        <v>64.430000000000007</v>
      </c>
      <c r="CD19" s="164">
        <v>51.64</v>
      </c>
      <c r="CE19" s="67" t="s">
        <v>555</v>
      </c>
      <c r="CF19" s="67" t="s">
        <v>1652</v>
      </c>
      <c r="CG19" s="67" t="s">
        <v>460</v>
      </c>
      <c r="CH19" s="67">
        <v>49.63</v>
      </c>
      <c r="CI19" s="67">
        <v>11</v>
      </c>
      <c r="CJ19" s="86">
        <v>0.15894881848044931</v>
      </c>
      <c r="CK19" s="87">
        <v>6</v>
      </c>
      <c r="CL19" s="67">
        <v>49.63</v>
      </c>
      <c r="CM19" s="67">
        <v>11</v>
      </c>
      <c r="CN19" s="92">
        <v>63.271116735210377</v>
      </c>
      <c r="CO19" s="67">
        <v>24</v>
      </c>
      <c r="CP19" s="92">
        <v>10.545186122535062</v>
      </c>
      <c r="CQ19" s="67">
        <v>5</v>
      </c>
      <c r="CR19" s="92">
        <v>6.5896410842156135</v>
      </c>
      <c r="CS19" s="67">
        <v>3</v>
      </c>
      <c r="CT19" s="92">
        <v>4.3930940561437417</v>
      </c>
      <c r="CU19" s="67">
        <v>2</v>
      </c>
      <c r="CV19" s="67">
        <v>0</v>
      </c>
      <c r="CW19" s="67">
        <v>0</v>
      </c>
      <c r="CX19" s="92">
        <v>2.1965470280718709</v>
      </c>
      <c r="CY19" s="67">
        <v>1</v>
      </c>
      <c r="CZ19" s="67">
        <v>0</v>
      </c>
      <c r="DA19" s="67">
        <v>0</v>
      </c>
      <c r="DB19" s="86">
        <v>0.15461925009663702</v>
      </c>
      <c r="DC19" s="87">
        <v>6</v>
      </c>
      <c r="DD19" s="164">
        <v>95.04</v>
      </c>
      <c r="DE19" s="164">
        <v>79.89</v>
      </c>
      <c r="DF19" s="67" t="s">
        <v>555</v>
      </c>
      <c r="DG19" s="67" t="s">
        <v>555</v>
      </c>
      <c r="DH19" s="92">
        <v>26.358564336862454</v>
      </c>
      <c r="DI19" s="67">
        <v>12</v>
      </c>
      <c r="DJ19" s="92">
        <v>107.63080437552169</v>
      </c>
      <c r="DK19" s="67">
        <v>49</v>
      </c>
      <c r="DL19" s="92">
        <v>30.751658393006196</v>
      </c>
      <c r="DM19" s="67">
        <v>14</v>
      </c>
      <c r="DN19" s="92">
        <v>92.11</v>
      </c>
      <c r="DO19" s="67">
        <v>44</v>
      </c>
      <c r="DP19" s="92">
        <v>20.934516831351534</v>
      </c>
      <c r="DQ19" s="67">
        <v>10</v>
      </c>
      <c r="DR19" s="92">
        <v>16.747613465081226</v>
      </c>
      <c r="DS19" s="67">
        <v>8</v>
      </c>
      <c r="DT19" s="92">
        <v>2.0934516831351533</v>
      </c>
      <c r="DU19" s="67">
        <v>1</v>
      </c>
      <c r="DV19" s="92">
        <v>2.0934516831351533</v>
      </c>
      <c r="DW19" s="67">
        <v>1</v>
      </c>
      <c r="DX19" s="67">
        <v>0</v>
      </c>
      <c r="DY19" s="67">
        <v>0</v>
      </c>
      <c r="DZ19" s="86">
        <v>1.3471502590673574</v>
      </c>
      <c r="EA19" s="87">
        <v>26</v>
      </c>
      <c r="EB19" s="86">
        <v>43.544983694609627</v>
      </c>
      <c r="EC19" s="87">
        <v>908</v>
      </c>
      <c r="ED19" s="86">
        <v>0.53199206848188818</v>
      </c>
      <c r="EE19" s="87">
        <v>22</v>
      </c>
      <c r="EF19" s="164">
        <v>102.96</v>
      </c>
      <c r="EG19" s="164">
        <v>66.09</v>
      </c>
      <c r="EH19" s="67" t="s">
        <v>555</v>
      </c>
      <c r="EI19" s="67" t="s">
        <v>555</v>
      </c>
      <c r="EJ19" s="67" t="s">
        <v>1653</v>
      </c>
      <c r="EK19" s="67" t="s">
        <v>809</v>
      </c>
      <c r="EL19" s="164">
        <v>76.349999999999994</v>
      </c>
      <c r="EM19" s="164">
        <v>39.28</v>
      </c>
      <c r="EN19" s="67" t="s">
        <v>555</v>
      </c>
      <c r="EO19" s="67" t="s">
        <v>555</v>
      </c>
      <c r="EP19" s="92">
        <v>92.111874057946736</v>
      </c>
      <c r="EQ19" s="105">
        <v>44</v>
      </c>
      <c r="ER19" s="92">
        <v>125.6071009881092</v>
      </c>
      <c r="ES19" s="105">
        <v>60</v>
      </c>
      <c r="ET19" s="92">
        <v>133.98090772064981</v>
      </c>
      <c r="EU19" s="105">
        <v>64</v>
      </c>
      <c r="EV19" s="92">
        <v>66.990453860324905</v>
      </c>
      <c r="EW19" s="67">
        <v>32</v>
      </c>
      <c r="EX19" s="67">
        <v>0</v>
      </c>
      <c r="EY19" s="86">
        <v>74.768824306472908</v>
      </c>
      <c r="EZ19" s="87">
        <v>1698</v>
      </c>
      <c r="FA19" s="86">
        <v>66.228232678769913</v>
      </c>
      <c r="FB19" s="87">
        <v>1430</v>
      </c>
      <c r="FC19" s="92">
        <v>17.612747485003261</v>
      </c>
      <c r="FD19" s="67">
        <v>17</v>
      </c>
      <c r="FE19" s="92">
        <v>40.405714818536893</v>
      </c>
      <c r="FF19" s="67">
        <v>39</v>
      </c>
      <c r="FG19" s="92">
        <v>1.0360439697060744</v>
      </c>
      <c r="FH19" s="67">
        <v>1</v>
      </c>
      <c r="FI19" s="92">
        <v>14.504615575885042</v>
      </c>
      <c r="FJ19" s="67">
        <v>14</v>
      </c>
      <c r="FK19" s="92">
        <v>73.559121849131273</v>
      </c>
      <c r="FL19" s="67">
        <v>71</v>
      </c>
      <c r="FM19" s="92">
        <v>238.2901130323971</v>
      </c>
      <c r="FN19" s="67">
        <v>230</v>
      </c>
      <c r="FO19" s="92">
        <v>269.37143212357932</v>
      </c>
      <c r="FP19" s="105">
        <v>260</v>
      </c>
      <c r="FQ19" s="92">
        <v>12.432527636472892</v>
      </c>
      <c r="FR19" s="67">
        <v>12</v>
      </c>
      <c r="FS19" s="86">
        <v>1.2756224157649336</v>
      </c>
      <c r="FT19" s="87">
        <v>58</v>
      </c>
      <c r="FU19" s="86">
        <v>1.1175841160385211</v>
      </c>
      <c r="FV19" s="87">
        <v>47</v>
      </c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</row>
    <row r="20" spans="1:381">
      <c r="A20" s="96" t="s">
        <v>619</v>
      </c>
      <c r="B20" s="56" t="s">
        <v>620</v>
      </c>
      <c r="C20" s="96" t="s">
        <v>514</v>
      </c>
      <c r="D20" s="74">
        <v>6</v>
      </c>
      <c r="E20" s="67">
        <v>2016</v>
      </c>
      <c r="F20" s="159">
        <v>79.261958119141909</v>
      </c>
      <c r="G20" s="78">
        <v>6823</v>
      </c>
      <c r="H20" s="78">
        <v>1953</v>
      </c>
      <c r="I20" s="78">
        <v>4870</v>
      </c>
      <c r="J20" s="67">
        <v>17.600000000000001</v>
      </c>
      <c r="K20" s="78">
        <v>1205</v>
      </c>
      <c r="L20" s="67">
        <v>43.65</v>
      </c>
      <c r="M20" s="78">
        <v>2978</v>
      </c>
      <c r="N20" s="67">
        <v>741</v>
      </c>
      <c r="O20" s="67">
        <v>381</v>
      </c>
      <c r="P20" s="67">
        <v>360</v>
      </c>
      <c r="Q20" s="78">
        <v>885</v>
      </c>
      <c r="R20" s="78">
        <v>430</v>
      </c>
      <c r="S20" s="78">
        <v>455</v>
      </c>
      <c r="T20" s="67">
        <v>696</v>
      </c>
      <c r="U20" s="67">
        <v>364</v>
      </c>
      <c r="V20" s="67">
        <v>332</v>
      </c>
      <c r="W20" s="78">
        <v>817</v>
      </c>
      <c r="X20" s="78">
        <v>388</v>
      </c>
      <c r="Y20" s="78">
        <v>429</v>
      </c>
      <c r="Z20" s="67">
        <v>662</v>
      </c>
      <c r="AA20" s="67">
        <v>349</v>
      </c>
      <c r="AB20" s="67">
        <v>313</v>
      </c>
      <c r="AC20" s="78">
        <v>805</v>
      </c>
      <c r="AD20" s="78">
        <v>376</v>
      </c>
      <c r="AE20" s="78">
        <v>429</v>
      </c>
      <c r="AF20" s="67">
        <v>682</v>
      </c>
      <c r="AG20" s="67">
        <v>367</v>
      </c>
      <c r="AH20" s="67">
        <v>315</v>
      </c>
      <c r="AI20" s="78">
        <v>1180</v>
      </c>
      <c r="AJ20" s="78">
        <v>537</v>
      </c>
      <c r="AK20" s="78">
        <v>643</v>
      </c>
      <c r="AL20" s="67">
        <v>661</v>
      </c>
      <c r="AM20" s="67">
        <v>360</v>
      </c>
      <c r="AN20" s="67">
        <v>301</v>
      </c>
      <c r="AO20" s="67">
        <v>576</v>
      </c>
      <c r="AP20" s="67">
        <v>319</v>
      </c>
      <c r="AQ20" s="67">
        <v>257</v>
      </c>
      <c r="AR20" s="56" t="s">
        <v>428</v>
      </c>
      <c r="AS20" s="56"/>
      <c r="AT20" s="56" t="s">
        <v>428</v>
      </c>
      <c r="AU20" s="162">
        <v>180</v>
      </c>
      <c r="AV20" s="164">
        <v>0</v>
      </c>
      <c r="AW20" s="163">
        <v>40</v>
      </c>
      <c r="AX20" s="59">
        <v>30.3</v>
      </c>
      <c r="AY20" s="59">
        <v>2</v>
      </c>
      <c r="AZ20" s="86">
        <v>4.048582995951417</v>
      </c>
      <c r="BA20" s="87">
        <v>3</v>
      </c>
      <c r="BB20" s="88">
        <v>0</v>
      </c>
      <c r="BC20" s="89">
        <v>0</v>
      </c>
      <c r="BD20" s="68">
        <v>0</v>
      </c>
      <c r="BE20" s="69">
        <v>0</v>
      </c>
      <c r="BF20" s="56">
        <f>VLOOKUP(A20,[1]Controles!$A$7:$L$139,11,0)</f>
        <v>4</v>
      </c>
      <c r="BG20" s="107">
        <f>VLOOKUP(A20,[1]Controles!$A$7:$L$139,12,0)</f>
        <v>6.0606060606060606</v>
      </c>
      <c r="BH20" s="63">
        <f>VLOOKUP(A20,[1]Peso!$A$7:$D$139,3,0)</f>
        <v>8</v>
      </c>
      <c r="BI20" s="85">
        <f>VLOOKUP(A20,[1]Peso!$A$7:$D$139,4,0)</f>
        <v>12.121212121212121</v>
      </c>
      <c r="BJ20" s="68">
        <v>0</v>
      </c>
      <c r="BK20" s="69">
        <v>0</v>
      </c>
      <c r="BL20" s="68">
        <v>0</v>
      </c>
      <c r="BM20" s="69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 t="s">
        <v>1654</v>
      </c>
      <c r="BW20" s="67" t="s">
        <v>1655</v>
      </c>
      <c r="BX20" s="67" t="s">
        <v>936</v>
      </c>
      <c r="BY20" s="67" t="s">
        <v>1300</v>
      </c>
      <c r="BZ20" s="67" t="s">
        <v>577</v>
      </c>
      <c r="CA20" s="67" t="s">
        <v>1565</v>
      </c>
      <c r="CB20" s="67" t="s">
        <v>458</v>
      </c>
      <c r="CC20" s="163">
        <v>72.209999999999994</v>
      </c>
      <c r="CD20" s="163">
        <v>59.71</v>
      </c>
      <c r="CE20" s="166">
        <v>14.285714285714285</v>
      </c>
      <c r="CF20" s="67" t="s">
        <v>1656</v>
      </c>
      <c r="CG20" s="67" t="s">
        <v>1046</v>
      </c>
      <c r="CH20" s="67">
        <v>0</v>
      </c>
      <c r="CI20" s="67">
        <v>0</v>
      </c>
      <c r="CJ20" s="86">
        <v>0</v>
      </c>
      <c r="CK20" s="8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86">
        <v>0</v>
      </c>
      <c r="DC20" s="87">
        <v>0</v>
      </c>
      <c r="DD20" s="163">
        <v>105.54</v>
      </c>
      <c r="DE20" s="163">
        <v>86.71</v>
      </c>
      <c r="DF20" s="166">
        <v>3.1818181818181817</v>
      </c>
      <c r="DG20" s="167">
        <v>7.878787878787878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0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86">
        <v>3.1948881789137378</v>
      </c>
      <c r="EA20" s="87">
        <v>1</v>
      </c>
      <c r="EB20" s="86">
        <v>76.190476190476204</v>
      </c>
      <c r="EC20" s="87">
        <v>24</v>
      </c>
      <c r="ED20" s="86">
        <v>0</v>
      </c>
      <c r="EE20" s="87">
        <v>0</v>
      </c>
      <c r="EF20" s="163">
        <v>114.18</v>
      </c>
      <c r="EG20" s="163">
        <v>82.98</v>
      </c>
      <c r="EH20" s="166">
        <v>1.3282732447817838</v>
      </c>
      <c r="EI20" s="167">
        <v>8.5388994307400381</v>
      </c>
      <c r="EJ20" s="67" t="s">
        <v>1657</v>
      </c>
      <c r="EK20" s="67" t="s">
        <v>1658</v>
      </c>
      <c r="EL20" s="163">
        <v>63.84</v>
      </c>
      <c r="EM20" s="163">
        <v>33.950000000000003</v>
      </c>
      <c r="EN20" s="166">
        <v>0.68027210884353739</v>
      </c>
      <c r="EO20" s="167">
        <v>1.3605442176870748</v>
      </c>
      <c r="EP20" s="67">
        <v>0</v>
      </c>
      <c r="EQ20" s="67">
        <v>0</v>
      </c>
      <c r="ER20" s="67">
        <v>0</v>
      </c>
      <c r="ES20" s="67">
        <v>0</v>
      </c>
      <c r="ET20" s="67">
        <v>0</v>
      </c>
      <c r="EU20" s="67">
        <v>0</v>
      </c>
      <c r="EV20" s="67">
        <v>0</v>
      </c>
      <c r="EW20" s="67">
        <v>0</v>
      </c>
      <c r="EX20" s="67">
        <v>0</v>
      </c>
      <c r="EY20" s="86">
        <v>76.411960132890371</v>
      </c>
      <c r="EZ20" s="87">
        <v>23</v>
      </c>
      <c r="FA20" s="86">
        <v>50.583657587548636</v>
      </c>
      <c r="FB20" s="87">
        <v>13</v>
      </c>
      <c r="FC20" s="67">
        <v>0</v>
      </c>
      <c r="FD20" s="67">
        <v>0</v>
      </c>
      <c r="FE20" s="67">
        <v>0</v>
      </c>
      <c r="FF20" s="67">
        <v>0</v>
      </c>
      <c r="FG20" s="67">
        <v>0</v>
      </c>
      <c r="FH20" s="67">
        <v>0</v>
      </c>
      <c r="FI20" s="67">
        <v>0</v>
      </c>
      <c r="FJ20" s="67">
        <v>0</v>
      </c>
      <c r="FK20" s="67">
        <v>0</v>
      </c>
      <c r="FL20" s="67">
        <v>0</v>
      </c>
      <c r="FM20" s="67">
        <v>0</v>
      </c>
      <c r="FN20" s="67">
        <v>0</v>
      </c>
      <c r="FO20" s="67">
        <v>145.25</v>
      </c>
      <c r="FP20" s="67">
        <v>2</v>
      </c>
      <c r="FQ20" s="67">
        <v>0</v>
      </c>
      <c r="FR20" s="67">
        <v>0</v>
      </c>
      <c r="FS20" s="86">
        <v>0</v>
      </c>
      <c r="FT20" s="87">
        <v>0</v>
      </c>
      <c r="FU20" s="86">
        <v>1.7361111111111109</v>
      </c>
      <c r="FV20" s="87">
        <v>1</v>
      </c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</row>
    <row r="21" spans="1:381">
      <c r="A21" s="96" t="s">
        <v>631</v>
      </c>
      <c r="B21" s="56" t="s">
        <v>632</v>
      </c>
      <c r="C21" s="96" t="s">
        <v>466</v>
      </c>
      <c r="D21" s="74">
        <v>6</v>
      </c>
      <c r="E21" s="67">
        <v>2016</v>
      </c>
      <c r="F21" s="159">
        <v>60.583224935684527</v>
      </c>
      <c r="G21" s="78">
        <v>9188</v>
      </c>
      <c r="H21" s="78">
        <v>3854</v>
      </c>
      <c r="I21" s="78">
        <v>5334</v>
      </c>
      <c r="J21" s="67">
        <v>8.42</v>
      </c>
      <c r="K21" s="67">
        <v>774</v>
      </c>
      <c r="L21" s="67">
        <v>72.430000000000007</v>
      </c>
      <c r="M21" s="78">
        <v>6655</v>
      </c>
      <c r="N21" s="67">
        <v>909</v>
      </c>
      <c r="O21" s="67">
        <v>465</v>
      </c>
      <c r="P21" s="67">
        <v>444</v>
      </c>
      <c r="Q21" s="78">
        <v>1089</v>
      </c>
      <c r="R21" s="78">
        <v>531</v>
      </c>
      <c r="S21" s="78">
        <v>558</v>
      </c>
      <c r="T21" s="67">
        <v>910</v>
      </c>
      <c r="U21" s="67">
        <v>470</v>
      </c>
      <c r="V21" s="67">
        <v>440</v>
      </c>
      <c r="W21" s="78">
        <v>1103</v>
      </c>
      <c r="X21" s="78">
        <v>532</v>
      </c>
      <c r="Y21" s="78">
        <v>571</v>
      </c>
      <c r="Z21" s="67">
        <v>919</v>
      </c>
      <c r="AA21" s="67">
        <v>480</v>
      </c>
      <c r="AB21" s="67">
        <v>439</v>
      </c>
      <c r="AC21" s="78">
        <v>1037</v>
      </c>
      <c r="AD21" s="78">
        <v>492</v>
      </c>
      <c r="AE21" s="78">
        <v>545</v>
      </c>
      <c r="AF21" s="67">
        <v>826</v>
      </c>
      <c r="AG21" s="67">
        <v>437</v>
      </c>
      <c r="AH21" s="67">
        <v>389</v>
      </c>
      <c r="AI21" s="78">
        <v>1594</v>
      </c>
      <c r="AJ21" s="78">
        <v>737</v>
      </c>
      <c r="AK21" s="78">
        <v>857</v>
      </c>
      <c r="AL21" s="67">
        <v>912</v>
      </c>
      <c r="AM21" s="67">
        <v>490</v>
      </c>
      <c r="AN21" s="67">
        <v>422</v>
      </c>
      <c r="AO21" s="67">
        <v>831</v>
      </c>
      <c r="AP21" s="67">
        <v>454</v>
      </c>
      <c r="AQ21" s="67">
        <v>377</v>
      </c>
      <c r="AR21" s="56" t="s">
        <v>428</v>
      </c>
      <c r="AS21" s="56"/>
      <c r="AT21" s="56" t="s">
        <v>428</v>
      </c>
      <c r="AU21" s="162">
        <v>300</v>
      </c>
      <c r="AV21" s="163">
        <v>0</v>
      </c>
      <c r="AW21" s="164">
        <v>89</v>
      </c>
      <c r="AX21" s="59">
        <v>10.1</v>
      </c>
      <c r="AY21" s="59">
        <v>1</v>
      </c>
      <c r="AZ21" s="86">
        <v>1.1001100110011</v>
      </c>
      <c r="BA21" s="87">
        <v>1</v>
      </c>
      <c r="BB21" s="88">
        <v>0</v>
      </c>
      <c r="BC21" s="89">
        <v>0</v>
      </c>
      <c r="BD21" s="68">
        <v>0</v>
      </c>
      <c r="BE21" s="69">
        <v>0</v>
      </c>
      <c r="BF21" s="56">
        <f>VLOOKUP(A21,[1]Controles!$A$7:$L$139,11,0)</f>
        <v>4</v>
      </c>
      <c r="BG21" s="107">
        <f>VLOOKUP(A21,[1]Controles!$A$7:$L$139,12,0)</f>
        <v>4.0404040404040407</v>
      </c>
      <c r="BH21" s="63">
        <f>VLOOKUP(A21,[1]Peso!$A$7:$D$139,3,0)</f>
        <v>4</v>
      </c>
      <c r="BI21" s="85">
        <f>VLOOKUP(A21,[1]Peso!$A$7:$D$139,4,0)</f>
        <v>4.0404040404040407</v>
      </c>
      <c r="BJ21" s="68">
        <v>0</v>
      </c>
      <c r="BK21" s="69">
        <v>0</v>
      </c>
      <c r="BL21" s="68">
        <v>0</v>
      </c>
      <c r="BM21" s="69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 t="s">
        <v>1659</v>
      </c>
      <c r="BW21" s="67" t="s">
        <v>866</v>
      </c>
      <c r="BX21" s="67" t="s">
        <v>504</v>
      </c>
      <c r="BY21" s="67" t="s">
        <v>1660</v>
      </c>
      <c r="BZ21" s="67" t="s">
        <v>469</v>
      </c>
      <c r="CA21" s="67" t="s">
        <v>1008</v>
      </c>
      <c r="CB21" s="67" t="s">
        <v>1521</v>
      </c>
      <c r="CC21" s="164">
        <v>67.209999999999994</v>
      </c>
      <c r="CD21" s="164">
        <v>56.1</v>
      </c>
      <c r="CE21" s="166">
        <v>36.363636363636367</v>
      </c>
      <c r="CF21" s="67" t="s">
        <v>1661</v>
      </c>
      <c r="CG21" s="67" t="s">
        <v>1662</v>
      </c>
      <c r="CH21" s="67">
        <v>0</v>
      </c>
      <c r="CI21" s="67">
        <v>0</v>
      </c>
      <c r="CJ21" s="86">
        <v>0</v>
      </c>
      <c r="CK21" s="8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0</v>
      </c>
      <c r="CW21" s="67">
        <v>0</v>
      </c>
      <c r="CX21" s="67">
        <v>0</v>
      </c>
      <c r="CY21" s="67">
        <v>0</v>
      </c>
      <c r="CZ21" s="67">
        <v>0</v>
      </c>
      <c r="DA21" s="67">
        <v>0</v>
      </c>
      <c r="DB21" s="86">
        <v>0</v>
      </c>
      <c r="DC21" s="87">
        <v>0</v>
      </c>
      <c r="DD21" s="164">
        <v>116.71</v>
      </c>
      <c r="DE21" s="164">
        <v>84.37</v>
      </c>
      <c r="DF21" s="166">
        <v>4.7729918509895226</v>
      </c>
      <c r="DG21" s="167">
        <v>6.2863795110593719</v>
      </c>
      <c r="DH21" s="67">
        <v>0</v>
      </c>
      <c r="DI21" s="67">
        <v>0</v>
      </c>
      <c r="DJ21" s="67">
        <v>0</v>
      </c>
      <c r="DK21" s="67">
        <v>0</v>
      </c>
      <c r="DL21" s="67">
        <v>0</v>
      </c>
      <c r="DM21" s="67">
        <v>0</v>
      </c>
      <c r="DN21" s="67">
        <v>0</v>
      </c>
      <c r="DO21" s="67">
        <v>0</v>
      </c>
      <c r="DP21" s="92">
        <v>192.86403085824494</v>
      </c>
      <c r="DQ21" s="67">
        <v>2</v>
      </c>
      <c r="DR21" s="67">
        <v>0</v>
      </c>
      <c r="DS21" s="67">
        <v>0</v>
      </c>
      <c r="DT21" s="92">
        <v>96.432015429122472</v>
      </c>
      <c r="DU21" s="67">
        <v>1</v>
      </c>
      <c r="DV21" s="67">
        <v>0</v>
      </c>
      <c r="DW21" s="67">
        <v>0</v>
      </c>
      <c r="DX21" s="92">
        <v>96.432015429122472</v>
      </c>
      <c r="DY21" s="67">
        <v>1</v>
      </c>
      <c r="DZ21" s="86">
        <v>4.5558086560364464</v>
      </c>
      <c r="EA21" s="87">
        <v>2</v>
      </c>
      <c r="EB21" s="86">
        <v>82.262210796915156</v>
      </c>
      <c r="EC21" s="87">
        <v>32</v>
      </c>
      <c r="ED21" s="90">
        <v>1.2106537530266344</v>
      </c>
      <c r="EE21" s="91">
        <v>1</v>
      </c>
      <c r="EF21" s="164">
        <v>79.84</v>
      </c>
      <c r="EG21" s="164">
        <v>51.09</v>
      </c>
      <c r="EH21" s="166">
        <v>2.7484143763213531</v>
      </c>
      <c r="EI21" s="167">
        <v>2.536997885835095</v>
      </c>
      <c r="EJ21" s="67" t="s">
        <v>1663</v>
      </c>
      <c r="EK21" s="67" t="s">
        <v>1664</v>
      </c>
      <c r="EL21" s="164">
        <v>56.92</v>
      </c>
      <c r="EM21" s="164">
        <v>30.42</v>
      </c>
      <c r="EN21" s="166">
        <v>1.4285714285714286</v>
      </c>
      <c r="EO21" s="167">
        <v>2.8571428571428572</v>
      </c>
      <c r="EP21" s="67">
        <v>0</v>
      </c>
      <c r="EQ21" s="67">
        <v>0</v>
      </c>
      <c r="ER21" s="92">
        <v>96.432015429122472</v>
      </c>
      <c r="ES21" s="67">
        <v>1</v>
      </c>
      <c r="ET21" s="67">
        <v>0</v>
      </c>
      <c r="EU21" s="67">
        <v>0</v>
      </c>
      <c r="EV21" s="67">
        <v>0</v>
      </c>
      <c r="EW21" s="67">
        <v>0</v>
      </c>
      <c r="EX21" s="67">
        <v>0</v>
      </c>
      <c r="EY21" s="90">
        <v>73.459715639810426</v>
      </c>
      <c r="EZ21" s="91">
        <v>31</v>
      </c>
      <c r="FA21" s="86">
        <v>42.440318302387269</v>
      </c>
      <c r="FB21" s="87">
        <v>16</v>
      </c>
      <c r="FC21" s="67">
        <v>0</v>
      </c>
      <c r="FD21" s="67">
        <v>0</v>
      </c>
      <c r="FE21" s="92">
        <v>208.22488287350339</v>
      </c>
      <c r="FF21" s="67">
        <v>4</v>
      </c>
      <c r="FG21" s="67">
        <v>0</v>
      </c>
      <c r="FH21" s="67">
        <v>0</v>
      </c>
      <c r="FI21" s="67">
        <v>0</v>
      </c>
      <c r="FJ21" s="67">
        <v>0</v>
      </c>
      <c r="FK21" s="92">
        <v>208.22488287350339</v>
      </c>
      <c r="FL21" s="67">
        <v>4</v>
      </c>
      <c r="FM21" s="67">
        <v>0</v>
      </c>
      <c r="FN21" s="67">
        <v>0</v>
      </c>
      <c r="FO21" s="92">
        <v>416.44976574700678</v>
      </c>
      <c r="FP21" s="105">
        <v>8</v>
      </c>
      <c r="FQ21" s="92">
        <v>52.056220718375847</v>
      </c>
      <c r="FR21" s="67">
        <v>1</v>
      </c>
      <c r="FS21" s="86">
        <v>3.2894736842105261</v>
      </c>
      <c r="FT21" s="87">
        <v>3</v>
      </c>
      <c r="FU21" s="86">
        <v>3.6101083032490977</v>
      </c>
      <c r="FV21" s="87">
        <v>3</v>
      </c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</row>
    <row r="22" spans="1:381">
      <c r="A22" s="96" t="s">
        <v>640</v>
      </c>
      <c r="B22" s="56" t="s">
        <v>641</v>
      </c>
      <c r="C22" s="96" t="s">
        <v>466</v>
      </c>
      <c r="D22" s="74">
        <v>6</v>
      </c>
      <c r="E22" s="67">
        <v>2016</v>
      </c>
      <c r="F22" s="159">
        <v>63.688036674374153</v>
      </c>
      <c r="G22" s="78">
        <v>17606</v>
      </c>
      <c r="H22" s="78">
        <v>5869</v>
      </c>
      <c r="I22" s="78">
        <v>11737</v>
      </c>
      <c r="J22" s="67">
        <v>7.53</v>
      </c>
      <c r="K22" s="78">
        <v>1325</v>
      </c>
      <c r="L22" s="67">
        <v>78.959999999999994</v>
      </c>
      <c r="M22" s="78">
        <v>13902</v>
      </c>
      <c r="N22" s="67">
        <v>1829</v>
      </c>
      <c r="O22" s="67">
        <v>927</v>
      </c>
      <c r="P22" s="67">
        <v>902</v>
      </c>
      <c r="Q22" s="78">
        <v>2184</v>
      </c>
      <c r="R22" s="78">
        <v>1079</v>
      </c>
      <c r="S22" s="78">
        <v>1105</v>
      </c>
      <c r="T22" s="67">
        <v>1773</v>
      </c>
      <c r="U22" s="67">
        <v>883</v>
      </c>
      <c r="V22" s="67">
        <v>890</v>
      </c>
      <c r="W22" s="78">
        <v>2135</v>
      </c>
      <c r="X22" s="78">
        <v>1060</v>
      </c>
      <c r="Y22" s="78">
        <v>1075</v>
      </c>
      <c r="Z22" s="67">
        <v>1757</v>
      </c>
      <c r="AA22" s="67">
        <v>872</v>
      </c>
      <c r="AB22" s="67">
        <v>885</v>
      </c>
      <c r="AC22" s="78">
        <v>1976</v>
      </c>
      <c r="AD22" s="78">
        <v>987</v>
      </c>
      <c r="AE22" s="78">
        <v>989</v>
      </c>
      <c r="AF22" s="67">
        <v>1575</v>
      </c>
      <c r="AG22" s="67">
        <v>798</v>
      </c>
      <c r="AH22" s="67">
        <v>777</v>
      </c>
      <c r="AI22" s="78">
        <v>3109</v>
      </c>
      <c r="AJ22" s="78">
        <v>1509</v>
      </c>
      <c r="AK22" s="78">
        <v>1600</v>
      </c>
      <c r="AL22" s="67">
        <v>1777</v>
      </c>
      <c r="AM22" s="67">
        <v>913</v>
      </c>
      <c r="AN22" s="67">
        <v>864</v>
      </c>
      <c r="AO22" s="67">
        <v>1646</v>
      </c>
      <c r="AP22" s="67">
        <v>859</v>
      </c>
      <c r="AQ22" s="67">
        <v>787</v>
      </c>
      <c r="AR22" s="56" t="s">
        <v>428</v>
      </c>
      <c r="AS22" s="56"/>
      <c r="AT22" s="56" t="s">
        <v>428</v>
      </c>
      <c r="AU22" s="162">
        <v>480</v>
      </c>
      <c r="AV22" s="164">
        <v>0</v>
      </c>
      <c r="AW22" s="163">
        <v>93</v>
      </c>
      <c r="AX22" s="88">
        <v>9</v>
      </c>
      <c r="AY22" s="59">
        <v>2</v>
      </c>
      <c r="AZ22" s="86">
        <v>1.0934937124111537</v>
      </c>
      <c r="BA22" s="87">
        <v>2</v>
      </c>
      <c r="BB22" s="88">
        <v>0</v>
      </c>
      <c r="BC22" s="89">
        <v>0</v>
      </c>
      <c r="BD22" s="68">
        <v>0</v>
      </c>
      <c r="BE22" s="69">
        <v>0</v>
      </c>
      <c r="BF22" s="56">
        <f>VLOOKUP(A22,[1]Controles!$A$7:$L$139,11,0)</f>
        <v>10</v>
      </c>
      <c r="BG22" s="107">
        <f>VLOOKUP(A22,[1]Controles!$A$7:$L$139,12,0)</f>
        <v>4.4843049327354256</v>
      </c>
      <c r="BH22" s="63">
        <f>VLOOKUP(A22,[1]Peso!$A$7:$D$139,3,0)</f>
        <v>19</v>
      </c>
      <c r="BI22" s="85">
        <f>VLOOKUP(A22,[1]Peso!$A$7:$D$139,4,0)</f>
        <v>8.5201793721973083</v>
      </c>
      <c r="BJ22" s="68">
        <v>0</v>
      </c>
      <c r="BK22" s="69">
        <v>0</v>
      </c>
      <c r="BL22" s="68">
        <v>0</v>
      </c>
      <c r="BM22" s="69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 t="s">
        <v>1665</v>
      </c>
      <c r="BW22" s="67" t="s">
        <v>751</v>
      </c>
      <c r="BX22" s="67" t="s">
        <v>1431</v>
      </c>
      <c r="BY22" s="67" t="s">
        <v>431</v>
      </c>
      <c r="BZ22" s="67" t="s">
        <v>1666</v>
      </c>
      <c r="CA22" s="67" t="s">
        <v>1074</v>
      </c>
      <c r="CB22" s="67" t="s">
        <v>1616</v>
      </c>
      <c r="CC22" s="163">
        <v>72.680000000000007</v>
      </c>
      <c r="CD22" s="163">
        <v>55.77</v>
      </c>
      <c r="CE22" s="166">
        <v>33.333333333333329</v>
      </c>
      <c r="CF22" s="67" t="s">
        <v>1667</v>
      </c>
      <c r="CG22" s="67" t="s">
        <v>1668</v>
      </c>
      <c r="CH22" s="67">
        <v>0</v>
      </c>
      <c r="CI22" s="67">
        <v>0</v>
      </c>
      <c r="CJ22" s="86">
        <v>0</v>
      </c>
      <c r="CK22" s="8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86">
        <v>0.56915196357427433</v>
      </c>
      <c r="DC22" s="87">
        <v>1</v>
      </c>
      <c r="DD22" s="163">
        <v>101.79</v>
      </c>
      <c r="DE22" s="163">
        <v>79.39</v>
      </c>
      <c r="DF22" s="166">
        <v>4.604853764779091</v>
      </c>
      <c r="DG22" s="167">
        <v>3.6092097075295579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92">
        <v>50.607287449392715</v>
      </c>
      <c r="DQ22" s="67">
        <v>1</v>
      </c>
      <c r="DR22" s="67">
        <v>0</v>
      </c>
      <c r="DS22" s="67">
        <v>0</v>
      </c>
      <c r="DT22" s="67">
        <v>0</v>
      </c>
      <c r="DU22" s="67">
        <v>0</v>
      </c>
      <c r="DV22" s="92">
        <v>50.607287449392715</v>
      </c>
      <c r="DW22" s="67">
        <v>1</v>
      </c>
      <c r="DX22" s="67">
        <v>0</v>
      </c>
      <c r="DY22" s="67">
        <v>0</v>
      </c>
      <c r="DZ22" s="86">
        <v>0</v>
      </c>
      <c r="EA22" s="87">
        <v>0</v>
      </c>
      <c r="EB22" s="86">
        <v>113.25611325611327</v>
      </c>
      <c r="EC22" s="87">
        <v>88</v>
      </c>
      <c r="ED22" s="90">
        <v>0.63492063492063489</v>
      </c>
      <c r="EE22" s="91">
        <v>1</v>
      </c>
      <c r="EF22" s="163">
        <v>129.94</v>
      </c>
      <c r="EG22" s="163">
        <v>84.42</v>
      </c>
      <c r="EH22" s="166">
        <v>3.2166508987701041</v>
      </c>
      <c r="EI22" s="167">
        <v>4.9195837275307479</v>
      </c>
      <c r="EJ22" s="67" t="s">
        <v>862</v>
      </c>
      <c r="EK22" s="67" t="s">
        <v>1669</v>
      </c>
      <c r="EL22" s="163">
        <v>81.17</v>
      </c>
      <c r="EM22" s="163">
        <v>37.03</v>
      </c>
      <c r="EN22" s="166">
        <v>2.5316455696202533</v>
      </c>
      <c r="EO22" s="167">
        <v>1.89873417721519</v>
      </c>
      <c r="EP22" s="67">
        <v>0</v>
      </c>
      <c r="EQ22" s="67">
        <v>0</v>
      </c>
      <c r="ER22" s="67">
        <v>0</v>
      </c>
      <c r="ES22" s="67">
        <v>0</v>
      </c>
      <c r="ET22" s="92">
        <v>50.607287449392715</v>
      </c>
      <c r="EU22" s="67">
        <v>1</v>
      </c>
      <c r="EV22" s="67">
        <v>0</v>
      </c>
      <c r="EW22" s="67">
        <v>0</v>
      </c>
      <c r="EX22" s="67">
        <v>0</v>
      </c>
      <c r="EY22" s="90">
        <v>75.231481481481481</v>
      </c>
      <c r="EZ22" s="91">
        <v>65</v>
      </c>
      <c r="FA22" s="86">
        <v>43.202033036848796</v>
      </c>
      <c r="FB22" s="87">
        <v>34</v>
      </c>
      <c r="FC22" s="67">
        <v>0</v>
      </c>
      <c r="FD22" s="67">
        <v>0</v>
      </c>
      <c r="FE22" s="92">
        <v>26.588673225206065</v>
      </c>
      <c r="FF22" s="67">
        <v>1</v>
      </c>
      <c r="FG22" s="92">
        <v>26.588673225206065</v>
      </c>
      <c r="FH22" s="67">
        <v>1</v>
      </c>
      <c r="FI22" s="67">
        <v>0</v>
      </c>
      <c r="FJ22" s="67">
        <v>0</v>
      </c>
      <c r="FK22" s="92">
        <v>53.177346450412131</v>
      </c>
      <c r="FL22" s="67">
        <v>2</v>
      </c>
      <c r="FM22" s="67">
        <v>0</v>
      </c>
      <c r="FN22" s="67">
        <v>0</v>
      </c>
      <c r="FO22" s="92">
        <v>26.588673225206065</v>
      </c>
      <c r="FP22" s="105">
        <v>1</v>
      </c>
      <c r="FQ22" s="67">
        <v>0</v>
      </c>
      <c r="FR22" s="67">
        <v>0</v>
      </c>
      <c r="FS22" s="86">
        <v>2.2509848058525606</v>
      </c>
      <c r="FT22" s="87">
        <v>4</v>
      </c>
      <c r="FU22" s="86">
        <v>1.8226002430133657</v>
      </c>
      <c r="FV22" s="87">
        <v>3</v>
      </c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</row>
    <row r="23" spans="1:381">
      <c r="A23" s="96" t="s">
        <v>1670</v>
      </c>
      <c r="B23" s="56" t="s">
        <v>652</v>
      </c>
      <c r="C23" s="96" t="s">
        <v>514</v>
      </c>
      <c r="D23" s="74">
        <v>6</v>
      </c>
      <c r="E23" s="67">
        <v>2016</v>
      </c>
      <c r="F23" s="161">
        <v>82.683448056526984</v>
      </c>
      <c r="G23" s="78">
        <v>8692</v>
      </c>
      <c r="H23" s="78">
        <v>2568</v>
      </c>
      <c r="I23" s="78">
        <v>6124</v>
      </c>
      <c r="J23" s="67">
        <v>10.4</v>
      </c>
      <c r="K23" s="67">
        <v>904</v>
      </c>
      <c r="L23" s="67">
        <v>67.150000000000006</v>
      </c>
      <c r="M23" s="78">
        <v>5837</v>
      </c>
      <c r="N23" s="67">
        <v>913</v>
      </c>
      <c r="O23" s="67">
        <v>468</v>
      </c>
      <c r="P23" s="67">
        <v>445</v>
      </c>
      <c r="Q23" s="78">
        <v>1094</v>
      </c>
      <c r="R23" s="78">
        <v>534</v>
      </c>
      <c r="S23" s="78">
        <v>560</v>
      </c>
      <c r="T23" s="67">
        <v>899</v>
      </c>
      <c r="U23" s="67">
        <v>458</v>
      </c>
      <c r="V23" s="67">
        <v>441</v>
      </c>
      <c r="W23" s="78">
        <v>1075</v>
      </c>
      <c r="X23" s="78">
        <v>526</v>
      </c>
      <c r="Y23" s="78">
        <v>549</v>
      </c>
      <c r="Z23" s="67">
        <v>878</v>
      </c>
      <c r="AA23" s="67">
        <v>450</v>
      </c>
      <c r="AB23" s="67">
        <v>428</v>
      </c>
      <c r="AC23" s="78">
        <v>1007</v>
      </c>
      <c r="AD23" s="78">
        <v>493</v>
      </c>
      <c r="AE23" s="78">
        <v>514</v>
      </c>
      <c r="AF23" s="67">
        <v>819</v>
      </c>
      <c r="AG23" s="67">
        <v>416</v>
      </c>
      <c r="AH23" s="67">
        <v>403</v>
      </c>
      <c r="AI23" s="78">
        <v>1524</v>
      </c>
      <c r="AJ23" s="78">
        <v>755</v>
      </c>
      <c r="AK23" s="78">
        <v>769</v>
      </c>
      <c r="AL23" s="67">
        <v>884</v>
      </c>
      <c r="AM23" s="67">
        <v>445</v>
      </c>
      <c r="AN23" s="67">
        <v>439</v>
      </c>
      <c r="AO23" s="67">
        <v>715</v>
      </c>
      <c r="AP23" s="67">
        <v>359</v>
      </c>
      <c r="AQ23" s="67">
        <v>356</v>
      </c>
      <c r="AR23" s="56" t="s">
        <v>428</v>
      </c>
      <c r="AS23" s="56"/>
      <c r="AT23" s="56" t="s">
        <v>428</v>
      </c>
      <c r="AU23" s="162">
        <v>202</v>
      </c>
      <c r="AV23" s="163">
        <v>0</v>
      </c>
      <c r="AW23" s="164">
        <v>58</v>
      </c>
      <c r="AX23" s="59">
        <v>0</v>
      </c>
      <c r="AY23" s="59">
        <v>0</v>
      </c>
      <c r="AZ23" s="86">
        <v>1.095290251916758</v>
      </c>
      <c r="BA23" s="87">
        <v>1</v>
      </c>
      <c r="BB23" s="88">
        <v>0</v>
      </c>
      <c r="BC23" s="89">
        <v>0</v>
      </c>
      <c r="BD23" s="68">
        <v>0</v>
      </c>
      <c r="BE23" s="69">
        <v>0</v>
      </c>
      <c r="BF23" s="56">
        <f>VLOOKUP(A23,[1]Controles!$A$7:$L$139,11,0)</f>
        <v>9</v>
      </c>
      <c r="BG23" s="107">
        <f>VLOOKUP(A23,[1]Controles!$A$7:$L$139,12,0)</f>
        <v>7.7586206896551726</v>
      </c>
      <c r="BH23" s="63">
        <f>VLOOKUP(A23,[1]Peso!$A$7:$D$139,3,0)</f>
        <v>9</v>
      </c>
      <c r="BI23" s="85">
        <f>VLOOKUP(A23,[1]Peso!$A$7:$D$139,4,0)</f>
        <v>7.7586206896551726</v>
      </c>
      <c r="BJ23" s="68">
        <v>0</v>
      </c>
      <c r="BK23" s="69">
        <v>0</v>
      </c>
      <c r="BL23" s="68">
        <v>0</v>
      </c>
      <c r="BM23" s="69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 t="s">
        <v>1353</v>
      </c>
      <c r="BW23" s="67" t="s">
        <v>482</v>
      </c>
      <c r="BX23" s="67" t="s">
        <v>948</v>
      </c>
      <c r="BY23" s="67" t="s">
        <v>482</v>
      </c>
      <c r="BZ23" s="67" t="s">
        <v>1341</v>
      </c>
      <c r="CA23" s="67" t="s">
        <v>1671</v>
      </c>
      <c r="CB23" s="67" t="s">
        <v>1672</v>
      </c>
      <c r="CC23" s="164">
        <v>85.64</v>
      </c>
      <c r="CD23" s="164">
        <v>57.46</v>
      </c>
      <c r="CE23" s="166">
        <v>40</v>
      </c>
      <c r="CF23" s="67" t="s">
        <v>1605</v>
      </c>
      <c r="CG23" s="67" t="s">
        <v>1326</v>
      </c>
      <c r="CH23" s="67">
        <v>0</v>
      </c>
      <c r="CI23" s="67">
        <v>0</v>
      </c>
      <c r="CJ23" s="86">
        <v>0</v>
      </c>
      <c r="CK23" s="87">
        <v>0</v>
      </c>
      <c r="CL23" s="67">
        <v>0</v>
      </c>
      <c r="CM23" s="67">
        <v>0</v>
      </c>
      <c r="CN23" s="92">
        <v>109.89010989010988</v>
      </c>
      <c r="CO23" s="67">
        <v>1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86">
        <v>1.1389521640091116</v>
      </c>
      <c r="DC23" s="87">
        <v>1</v>
      </c>
      <c r="DD23" s="164">
        <v>122.96</v>
      </c>
      <c r="DE23" s="164">
        <v>86.4</v>
      </c>
      <c r="DF23" s="166">
        <v>4.4885177453027145</v>
      </c>
      <c r="DG23" s="167">
        <v>10.438413361169102</v>
      </c>
      <c r="DH23" s="67">
        <v>0</v>
      </c>
      <c r="DI23" s="67">
        <v>0</v>
      </c>
      <c r="DJ23" s="67">
        <v>0</v>
      </c>
      <c r="DK23" s="67">
        <v>0</v>
      </c>
      <c r="DL23" s="67">
        <v>0</v>
      </c>
      <c r="DM23" s="67">
        <v>0</v>
      </c>
      <c r="DN23" s="67">
        <v>0</v>
      </c>
      <c r="DO23" s="67">
        <v>0</v>
      </c>
      <c r="DP23" s="67">
        <v>0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86">
        <v>4.6728971962616823</v>
      </c>
      <c r="EA23" s="87">
        <v>2</v>
      </c>
      <c r="EB23" s="86">
        <v>79.404466501240691</v>
      </c>
      <c r="EC23" s="87">
        <v>32</v>
      </c>
      <c r="ED23" s="86">
        <v>2.4420024420024422</v>
      </c>
      <c r="EE23" s="87">
        <v>2</v>
      </c>
      <c r="EF23" s="164">
        <v>86.98</v>
      </c>
      <c r="EG23" s="164">
        <v>52.78</v>
      </c>
      <c r="EH23" s="166">
        <v>4.1322314049586781</v>
      </c>
      <c r="EI23" s="167">
        <v>7.0247933884297522</v>
      </c>
      <c r="EJ23" s="67" t="s">
        <v>1506</v>
      </c>
      <c r="EK23" s="67" t="s">
        <v>1673</v>
      </c>
      <c r="EL23" s="164">
        <v>46.78</v>
      </c>
      <c r="EM23" s="164">
        <v>18.03</v>
      </c>
      <c r="EN23" s="166">
        <v>2.4390243902439024</v>
      </c>
      <c r="EO23" s="167">
        <v>9.7560975609756095</v>
      </c>
      <c r="EP23" s="67">
        <v>0</v>
      </c>
      <c r="EQ23" s="67">
        <v>0</v>
      </c>
      <c r="ER23" s="92">
        <v>99.304865938430979</v>
      </c>
      <c r="ES23" s="105">
        <v>1</v>
      </c>
      <c r="ET23" s="67">
        <v>0</v>
      </c>
      <c r="EU23" s="67">
        <v>0</v>
      </c>
      <c r="EV23" s="67">
        <v>0</v>
      </c>
      <c r="EW23" s="67">
        <v>0</v>
      </c>
      <c r="EX23" s="67">
        <v>0</v>
      </c>
      <c r="EY23" s="86">
        <v>91.116173120728931</v>
      </c>
      <c r="EZ23" s="87">
        <v>40</v>
      </c>
      <c r="FA23" s="86">
        <v>64.606741573033716</v>
      </c>
      <c r="FB23" s="87">
        <v>23</v>
      </c>
      <c r="FC23" s="67">
        <v>0</v>
      </c>
      <c r="FD23" s="67">
        <v>0</v>
      </c>
      <c r="FE23" s="67">
        <v>0</v>
      </c>
      <c r="FF23" s="67">
        <v>0</v>
      </c>
      <c r="FG23" s="67">
        <v>0</v>
      </c>
      <c r="FH23" s="67">
        <v>0</v>
      </c>
      <c r="FI23" s="67">
        <v>0</v>
      </c>
      <c r="FJ23" s="67">
        <v>0</v>
      </c>
      <c r="FK23" s="67">
        <v>0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67">
        <v>0</v>
      </c>
      <c r="FS23" s="86">
        <v>1.1312217194570138</v>
      </c>
      <c r="FT23" s="87">
        <v>1</v>
      </c>
      <c r="FU23" s="86">
        <v>6.9930069930069934</v>
      </c>
      <c r="FV23" s="87">
        <v>5</v>
      </c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</row>
    <row r="24" spans="1:381">
      <c r="A24" s="96" t="s">
        <v>1674</v>
      </c>
      <c r="B24" s="56" t="s">
        <v>664</v>
      </c>
      <c r="C24" s="96" t="s">
        <v>441</v>
      </c>
      <c r="D24" s="74">
        <v>6</v>
      </c>
      <c r="E24" s="67">
        <v>2016</v>
      </c>
      <c r="F24" s="161">
        <v>59.060290733086823</v>
      </c>
      <c r="G24" s="78">
        <v>6566</v>
      </c>
      <c r="H24" s="78">
        <v>1568</v>
      </c>
      <c r="I24" s="78">
        <v>4998</v>
      </c>
      <c r="J24" s="67">
        <v>30.84</v>
      </c>
      <c r="K24" s="78">
        <v>2025</v>
      </c>
      <c r="L24" s="67">
        <v>87.01</v>
      </c>
      <c r="M24" s="78">
        <v>5713</v>
      </c>
      <c r="N24" s="67">
        <v>680</v>
      </c>
      <c r="O24" s="67">
        <v>356</v>
      </c>
      <c r="P24" s="67">
        <v>324</v>
      </c>
      <c r="Q24" s="78">
        <v>811</v>
      </c>
      <c r="R24" s="78">
        <v>385</v>
      </c>
      <c r="S24" s="78">
        <v>426</v>
      </c>
      <c r="T24" s="67">
        <v>646</v>
      </c>
      <c r="U24" s="67">
        <v>343</v>
      </c>
      <c r="V24" s="67">
        <v>303</v>
      </c>
      <c r="W24" s="78">
        <v>762</v>
      </c>
      <c r="X24" s="78">
        <v>357</v>
      </c>
      <c r="Y24" s="78">
        <v>405</v>
      </c>
      <c r="Z24" s="67">
        <v>612</v>
      </c>
      <c r="AA24" s="67">
        <v>329</v>
      </c>
      <c r="AB24" s="67">
        <v>283</v>
      </c>
      <c r="AC24" s="78">
        <v>740</v>
      </c>
      <c r="AD24" s="78">
        <v>339</v>
      </c>
      <c r="AE24" s="78">
        <v>401</v>
      </c>
      <c r="AF24" s="67">
        <v>620</v>
      </c>
      <c r="AG24" s="67">
        <v>338</v>
      </c>
      <c r="AH24" s="67">
        <v>282</v>
      </c>
      <c r="AI24" s="78">
        <v>1057</v>
      </c>
      <c r="AJ24" s="78">
        <v>478</v>
      </c>
      <c r="AK24" s="78">
        <v>579</v>
      </c>
      <c r="AL24" s="67">
        <v>575</v>
      </c>
      <c r="AM24" s="67">
        <v>315</v>
      </c>
      <c r="AN24" s="67">
        <v>260</v>
      </c>
      <c r="AO24" s="67">
        <v>573</v>
      </c>
      <c r="AP24" s="67">
        <v>314</v>
      </c>
      <c r="AQ24" s="67">
        <v>259</v>
      </c>
      <c r="AR24" s="56" t="s">
        <v>428</v>
      </c>
      <c r="AS24" s="56"/>
      <c r="AT24" s="56" t="s">
        <v>428</v>
      </c>
      <c r="AU24" s="162">
        <v>587</v>
      </c>
      <c r="AV24" s="164">
        <v>0</v>
      </c>
      <c r="AW24" s="163">
        <v>65</v>
      </c>
      <c r="AX24" s="59">
        <v>16.899999999999999</v>
      </c>
      <c r="AY24" s="59">
        <v>2</v>
      </c>
      <c r="AZ24" s="86">
        <v>2.9411764705882351</v>
      </c>
      <c r="BA24" s="87">
        <v>2</v>
      </c>
      <c r="BB24" s="88">
        <v>0</v>
      </c>
      <c r="BC24" s="89">
        <v>0</v>
      </c>
      <c r="BD24" s="68">
        <v>0</v>
      </c>
      <c r="BE24" s="69">
        <v>0</v>
      </c>
      <c r="BF24" s="56">
        <f>VLOOKUP(A24,[1]Controles!$A$7:$L$139,11,0)</f>
        <v>12</v>
      </c>
      <c r="BG24" s="107">
        <f>VLOOKUP(A24,[1]Controles!$A$7:$L$139,12,0)</f>
        <v>10.16949152542373</v>
      </c>
      <c r="BH24" s="63">
        <f>VLOOKUP(A24,[1]Peso!$A$7:$D$139,3,0)</f>
        <v>6</v>
      </c>
      <c r="BI24" s="85">
        <f>VLOOKUP(A24,[1]Peso!$A$7:$D$139,4,0)</f>
        <v>5.0847457627118651</v>
      </c>
      <c r="BJ24" s="68">
        <v>0</v>
      </c>
      <c r="BK24" s="69">
        <v>0</v>
      </c>
      <c r="BL24" s="68">
        <v>147.05882352941177</v>
      </c>
      <c r="BM24" s="69">
        <v>1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 t="s">
        <v>1675</v>
      </c>
      <c r="BW24" s="67" t="s">
        <v>1666</v>
      </c>
      <c r="BX24" s="67" t="s">
        <v>431</v>
      </c>
      <c r="BY24" s="67" t="s">
        <v>1025</v>
      </c>
      <c r="BZ24" s="67" t="s">
        <v>1676</v>
      </c>
      <c r="CA24" s="67" t="s">
        <v>1677</v>
      </c>
      <c r="CB24" s="67" t="s">
        <v>469</v>
      </c>
      <c r="CC24" s="163">
        <v>111.45</v>
      </c>
      <c r="CD24" s="163">
        <v>73.28</v>
      </c>
      <c r="CE24" s="166">
        <v>6.9767441860465116</v>
      </c>
      <c r="CF24" s="67" t="s">
        <v>860</v>
      </c>
      <c r="CG24" s="67" t="s">
        <v>1134</v>
      </c>
      <c r="CH24" s="67">
        <v>0</v>
      </c>
      <c r="CI24" s="67">
        <v>0</v>
      </c>
      <c r="CJ24" s="86">
        <v>1.5479876160990713</v>
      </c>
      <c r="CK24" s="87">
        <v>1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67">
        <v>0</v>
      </c>
      <c r="CY24" s="67">
        <v>0</v>
      </c>
      <c r="CZ24" s="67">
        <v>0</v>
      </c>
      <c r="DA24" s="67">
        <v>0</v>
      </c>
      <c r="DB24" s="86">
        <v>0</v>
      </c>
      <c r="DC24" s="87">
        <v>0</v>
      </c>
      <c r="DD24" s="163">
        <v>144.37</v>
      </c>
      <c r="DE24" s="163">
        <v>112.96</v>
      </c>
      <c r="DF24" s="166">
        <v>4.5121951219512191</v>
      </c>
      <c r="DG24" s="167">
        <v>8.9024390243902438</v>
      </c>
      <c r="DH24" s="67">
        <v>0</v>
      </c>
      <c r="DI24" s="67">
        <v>0</v>
      </c>
      <c r="DJ24" s="92">
        <v>131.23359580052494</v>
      </c>
      <c r="DK24" s="67">
        <v>1</v>
      </c>
      <c r="DL24" s="67">
        <v>0</v>
      </c>
      <c r="DM24" s="67">
        <v>0</v>
      </c>
      <c r="DN24" s="67">
        <v>0</v>
      </c>
      <c r="DO24" s="67">
        <v>0</v>
      </c>
      <c r="DP24" s="67">
        <v>0</v>
      </c>
      <c r="DQ24" s="67">
        <v>0</v>
      </c>
      <c r="DR24" s="67">
        <v>0</v>
      </c>
      <c r="DS24" s="67">
        <v>0</v>
      </c>
      <c r="DT24" s="67">
        <v>0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86">
        <v>10.600706713780919</v>
      </c>
      <c r="EA24" s="87">
        <v>3</v>
      </c>
      <c r="EB24" s="86">
        <v>120.56737588652481</v>
      </c>
      <c r="EC24" s="87">
        <v>34</v>
      </c>
      <c r="ED24" s="86">
        <v>6.4516129032258061</v>
      </c>
      <c r="EE24" s="87">
        <v>4</v>
      </c>
      <c r="EF24" s="163">
        <v>93.62</v>
      </c>
      <c r="EG24" s="163">
        <v>63.24</v>
      </c>
      <c r="EH24" s="166">
        <v>4.8625792811839323</v>
      </c>
      <c r="EI24" s="167">
        <v>4.6511627906976747</v>
      </c>
      <c r="EJ24" s="67" t="s">
        <v>873</v>
      </c>
      <c r="EK24" s="67" t="s">
        <v>1678</v>
      </c>
      <c r="EL24" s="163">
        <v>77.099999999999994</v>
      </c>
      <c r="EM24" s="163">
        <v>32.92</v>
      </c>
      <c r="EN24" s="166">
        <v>3.3112582781456954</v>
      </c>
      <c r="EO24" s="167">
        <v>1.3245033112582782</v>
      </c>
      <c r="EP24" s="67">
        <v>0</v>
      </c>
      <c r="EQ24" s="67">
        <v>0</v>
      </c>
      <c r="ER24" s="67">
        <v>0</v>
      </c>
      <c r="ES24" s="67">
        <v>0</v>
      </c>
      <c r="ET24" s="67">
        <v>0</v>
      </c>
      <c r="EU24" s="67">
        <v>0</v>
      </c>
      <c r="EV24" s="67">
        <v>0</v>
      </c>
      <c r="EW24" s="67">
        <v>0</v>
      </c>
      <c r="EX24" s="67">
        <v>0</v>
      </c>
      <c r="EY24" s="86">
        <v>142.30769230769229</v>
      </c>
      <c r="EZ24" s="87">
        <v>37</v>
      </c>
      <c r="FA24" s="86">
        <v>96.525096525096529</v>
      </c>
      <c r="FB24" s="87">
        <v>25</v>
      </c>
      <c r="FC24" s="67">
        <v>0</v>
      </c>
      <c r="FD24" s="67">
        <v>0</v>
      </c>
      <c r="FE24" s="92">
        <v>77.579519006982153</v>
      </c>
      <c r="FF24" s="67">
        <v>1</v>
      </c>
      <c r="FG24" s="67">
        <v>0</v>
      </c>
      <c r="FH24" s="67">
        <v>0</v>
      </c>
      <c r="FI24" s="67">
        <v>0</v>
      </c>
      <c r="FJ24" s="67">
        <v>0</v>
      </c>
      <c r="FK24" s="92">
        <v>77.579519006982153</v>
      </c>
      <c r="FL24" s="67">
        <v>1</v>
      </c>
      <c r="FM24" s="67">
        <v>0</v>
      </c>
      <c r="FN24" s="67">
        <v>0</v>
      </c>
      <c r="FO24" s="92">
        <v>232.73855702094647</v>
      </c>
      <c r="FP24" s="105">
        <v>3</v>
      </c>
      <c r="FQ24" s="92">
        <v>77.579519006982153</v>
      </c>
      <c r="FR24" s="67">
        <v>1</v>
      </c>
      <c r="FS24" s="86">
        <v>10.434782608695652</v>
      </c>
      <c r="FT24" s="87">
        <v>6</v>
      </c>
      <c r="FU24" s="86">
        <v>1.7452006980802792</v>
      </c>
      <c r="FV24" s="87">
        <v>1</v>
      </c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</row>
    <row r="25" spans="1:381">
      <c r="A25" s="96" t="s">
        <v>1679</v>
      </c>
      <c r="B25" s="56" t="s">
        <v>674</v>
      </c>
      <c r="C25" s="96" t="s">
        <v>675</v>
      </c>
      <c r="D25" s="74">
        <v>6</v>
      </c>
      <c r="E25" s="67">
        <v>2016</v>
      </c>
      <c r="F25" s="161">
        <v>46.608474969729045</v>
      </c>
      <c r="G25" s="78">
        <v>38850</v>
      </c>
      <c r="H25" s="78">
        <v>8949</v>
      </c>
      <c r="I25" s="78">
        <v>29901</v>
      </c>
      <c r="J25" s="67">
        <v>2.57</v>
      </c>
      <c r="K25" s="78">
        <v>1000</v>
      </c>
      <c r="L25" s="67">
        <v>63.35</v>
      </c>
      <c r="M25" s="78">
        <v>24611</v>
      </c>
      <c r="N25" s="67">
        <v>5156</v>
      </c>
      <c r="O25" s="67">
        <v>2629</v>
      </c>
      <c r="P25" s="67">
        <v>2527</v>
      </c>
      <c r="Q25" s="78">
        <v>6125</v>
      </c>
      <c r="R25" s="78">
        <v>3001</v>
      </c>
      <c r="S25" s="78">
        <v>3124</v>
      </c>
      <c r="T25" s="67">
        <v>4747</v>
      </c>
      <c r="U25" s="67">
        <v>2432</v>
      </c>
      <c r="V25" s="67">
        <v>2315</v>
      </c>
      <c r="W25" s="78">
        <v>5620</v>
      </c>
      <c r="X25" s="78">
        <v>2738</v>
      </c>
      <c r="Y25" s="78">
        <v>2882</v>
      </c>
      <c r="Z25" s="67">
        <v>4514</v>
      </c>
      <c r="AA25" s="67">
        <v>2319</v>
      </c>
      <c r="AB25" s="67">
        <v>2195</v>
      </c>
      <c r="AC25" s="78">
        <v>5164</v>
      </c>
      <c r="AD25" s="78">
        <v>2504</v>
      </c>
      <c r="AE25" s="78">
        <v>2660</v>
      </c>
      <c r="AF25" s="67">
        <v>4048</v>
      </c>
      <c r="AG25" s="67">
        <v>2085</v>
      </c>
      <c r="AH25" s="67">
        <v>1963</v>
      </c>
      <c r="AI25" s="78">
        <v>6492</v>
      </c>
      <c r="AJ25" s="78">
        <v>3208</v>
      </c>
      <c r="AK25" s="78">
        <v>3284</v>
      </c>
      <c r="AL25" s="67">
        <v>3566</v>
      </c>
      <c r="AM25" s="67">
        <v>1803</v>
      </c>
      <c r="AN25" s="67">
        <v>1763</v>
      </c>
      <c r="AO25" s="67">
        <v>3367</v>
      </c>
      <c r="AP25" s="67">
        <v>1666</v>
      </c>
      <c r="AQ25" s="67">
        <v>1701</v>
      </c>
      <c r="AR25" s="56" t="s">
        <v>428</v>
      </c>
      <c r="AS25" s="56"/>
      <c r="AT25" s="56" t="s">
        <v>428</v>
      </c>
      <c r="AU25" s="162">
        <v>651</v>
      </c>
      <c r="AV25" s="163">
        <v>0</v>
      </c>
      <c r="AW25" s="164">
        <v>433</v>
      </c>
      <c r="AX25" s="59">
        <v>29.3</v>
      </c>
      <c r="AY25" s="59">
        <v>11</v>
      </c>
      <c r="AZ25" s="86">
        <v>2.52133436772692</v>
      </c>
      <c r="BA25" s="87">
        <v>13</v>
      </c>
      <c r="BB25" s="88">
        <v>265.95744680851061</v>
      </c>
      <c r="BC25" s="89">
        <v>1</v>
      </c>
      <c r="BD25" s="68">
        <v>19.394879751745538</v>
      </c>
      <c r="BE25" s="69">
        <v>1</v>
      </c>
      <c r="BF25" s="56">
        <f>VLOOKUP(A25,[1]Controles!$A$7:$L$139,11,0)</f>
        <v>52</v>
      </c>
      <c r="BG25" s="107">
        <f>VLOOKUP(A25,[1]Controles!$A$7:$L$139,12,0)</f>
        <v>13.829787234042554</v>
      </c>
      <c r="BH25" s="63">
        <f>VLOOKUP(A25,[1]Peso!$A$7:$D$139,3,0)</f>
        <v>34</v>
      </c>
      <c r="BI25" s="85">
        <f>VLOOKUP(A25,[1]Peso!$A$7:$D$139,4,0)</f>
        <v>9.0425531914893629</v>
      </c>
      <c r="BJ25" s="68">
        <v>0</v>
      </c>
      <c r="BK25" s="69">
        <v>0</v>
      </c>
      <c r="BL25" s="68">
        <v>38.789759503491076</v>
      </c>
      <c r="BM25" s="69">
        <v>2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 t="s">
        <v>1252</v>
      </c>
      <c r="BW25" s="67" t="s">
        <v>1252</v>
      </c>
      <c r="BX25" s="67" t="s">
        <v>1252</v>
      </c>
      <c r="BY25" s="67" t="s">
        <v>1680</v>
      </c>
      <c r="BZ25" s="67" t="s">
        <v>1479</v>
      </c>
      <c r="CA25" s="67" t="s">
        <v>1681</v>
      </c>
      <c r="CB25" s="67" t="s">
        <v>1682</v>
      </c>
      <c r="CC25" s="164">
        <v>67.069999999999993</v>
      </c>
      <c r="CD25" s="164">
        <v>42.71</v>
      </c>
      <c r="CE25" s="166">
        <v>15.384615384615385</v>
      </c>
      <c r="CF25" s="67" t="s">
        <v>1683</v>
      </c>
      <c r="CG25" s="67" t="s">
        <v>1684</v>
      </c>
      <c r="CH25" s="67">
        <v>0</v>
      </c>
      <c r="CI25" s="67">
        <v>0</v>
      </c>
      <c r="CJ25" s="86">
        <v>0</v>
      </c>
      <c r="CK25" s="8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86">
        <v>0.22153300841825432</v>
      </c>
      <c r="DC25" s="87">
        <v>1</v>
      </c>
      <c r="DD25" s="164">
        <v>108.82</v>
      </c>
      <c r="DE25" s="164">
        <v>76.010000000000005</v>
      </c>
      <c r="DF25" s="166">
        <v>5.204550956184943</v>
      </c>
      <c r="DG25" s="167">
        <v>0.36310820624546114</v>
      </c>
      <c r="DH25" s="67">
        <v>0</v>
      </c>
      <c r="DI25" s="67">
        <v>0</v>
      </c>
      <c r="DJ25" s="92">
        <v>17.793594306049823</v>
      </c>
      <c r="DK25" s="67">
        <v>1</v>
      </c>
      <c r="DL25" s="67">
        <v>0</v>
      </c>
      <c r="DM25" s="67">
        <v>0</v>
      </c>
      <c r="DN25" s="67">
        <v>0</v>
      </c>
      <c r="DO25" s="67">
        <v>0</v>
      </c>
      <c r="DP25" s="92">
        <v>19.364833462432223</v>
      </c>
      <c r="DQ25" s="67">
        <v>1</v>
      </c>
      <c r="DR25" s="67">
        <v>0</v>
      </c>
      <c r="DS25" s="67">
        <v>0</v>
      </c>
      <c r="DT25" s="92">
        <v>19.364833462432223</v>
      </c>
      <c r="DU25" s="67">
        <v>1</v>
      </c>
      <c r="DV25" s="67">
        <v>0</v>
      </c>
      <c r="DW25" s="67">
        <v>0</v>
      </c>
      <c r="DX25" s="67">
        <v>0</v>
      </c>
      <c r="DY25" s="67">
        <v>0</v>
      </c>
      <c r="DZ25" s="86">
        <v>4.1002277904328022</v>
      </c>
      <c r="EA25" s="87">
        <v>9</v>
      </c>
      <c r="EB25" s="86">
        <v>62.659195109526237</v>
      </c>
      <c r="EC25" s="87">
        <v>123</v>
      </c>
      <c r="ED25" s="86">
        <v>1.4822134387351777</v>
      </c>
      <c r="EE25" s="87">
        <v>6</v>
      </c>
      <c r="EF25" s="164">
        <v>78.12</v>
      </c>
      <c r="EG25" s="164">
        <v>46.15</v>
      </c>
      <c r="EH25" s="166">
        <v>4.2226487523992322</v>
      </c>
      <c r="EI25" s="167">
        <v>1.8234165067178503</v>
      </c>
      <c r="EJ25" s="67" t="s">
        <v>1588</v>
      </c>
      <c r="EK25" s="67" t="s">
        <v>1434</v>
      </c>
      <c r="EL25" s="164">
        <v>44.46</v>
      </c>
      <c r="EM25" s="164">
        <v>19.190000000000001</v>
      </c>
      <c r="EN25" s="166">
        <v>0.73891625615763545</v>
      </c>
      <c r="EO25" s="167">
        <v>2.9556650246305418</v>
      </c>
      <c r="EP25" s="67">
        <v>0</v>
      </c>
      <c r="EQ25" s="67">
        <v>0</v>
      </c>
      <c r="ER25" s="92">
        <v>19.364833462432223</v>
      </c>
      <c r="ES25" s="67">
        <v>1</v>
      </c>
      <c r="ET25" s="92">
        <v>19.364833462432223</v>
      </c>
      <c r="EU25" s="67">
        <v>1</v>
      </c>
      <c r="EV25" s="67">
        <v>0</v>
      </c>
      <c r="EW25" s="67">
        <v>0</v>
      </c>
      <c r="EX25" s="67">
        <v>0</v>
      </c>
      <c r="EY25" s="86">
        <v>57.28871242200794</v>
      </c>
      <c r="EZ25" s="87">
        <v>101</v>
      </c>
      <c r="FA25" s="86">
        <v>36.449147560258673</v>
      </c>
      <c r="FB25" s="87">
        <v>62</v>
      </c>
      <c r="FC25" s="92">
        <v>12.764871074802146</v>
      </c>
      <c r="FD25" s="67">
        <v>1</v>
      </c>
      <c r="FE25" s="92">
        <v>38.294613224406433</v>
      </c>
      <c r="FF25" s="67">
        <v>3</v>
      </c>
      <c r="FG25" s="92">
        <v>12.764871074802146</v>
      </c>
      <c r="FH25" s="67">
        <v>1</v>
      </c>
      <c r="FI25" s="67">
        <v>0</v>
      </c>
      <c r="FJ25" s="67">
        <v>0</v>
      </c>
      <c r="FK25" s="92">
        <v>63.824355374010722</v>
      </c>
      <c r="FL25" s="67">
        <v>5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86">
        <v>2.5238362310712286</v>
      </c>
      <c r="FT25" s="87">
        <v>9</v>
      </c>
      <c r="FU25" s="86">
        <v>2.0790020790020791</v>
      </c>
      <c r="FV25" s="87">
        <v>7</v>
      </c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</row>
    <row r="26" spans="1:381">
      <c r="A26" s="96" t="s">
        <v>685</v>
      </c>
      <c r="B26" s="56" t="s">
        <v>686</v>
      </c>
      <c r="C26" s="96" t="s">
        <v>441</v>
      </c>
      <c r="D26" s="74">
        <v>6</v>
      </c>
      <c r="E26" s="67">
        <v>2016</v>
      </c>
      <c r="F26" s="161">
        <v>60.541559220346421</v>
      </c>
      <c r="G26" s="78">
        <v>8275</v>
      </c>
      <c r="H26" s="78">
        <v>1643</v>
      </c>
      <c r="I26" s="78">
        <v>6632</v>
      </c>
      <c r="J26" s="67">
        <v>8.1300000000000008</v>
      </c>
      <c r="K26" s="78">
        <v>673</v>
      </c>
      <c r="L26" s="67">
        <v>79.209999999999994</v>
      </c>
      <c r="M26" s="78">
        <v>6555</v>
      </c>
      <c r="N26" s="67">
        <v>993</v>
      </c>
      <c r="O26" s="67">
        <v>518</v>
      </c>
      <c r="P26" s="67">
        <v>475</v>
      </c>
      <c r="Q26" s="78">
        <v>1171</v>
      </c>
      <c r="R26" s="78">
        <v>559</v>
      </c>
      <c r="S26" s="78">
        <v>612</v>
      </c>
      <c r="T26" s="67">
        <v>846</v>
      </c>
      <c r="U26" s="67">
        <v>450</v>
      </c>
      <c r="V26" s="67">
        <v>396</v>
      </c>
      <c r="W26" s="78">
        <v>982</v>
      </c>
      <c r="X26" s="78">
        <v>458</v>
      </c>
      <c r="Y26" s="78">
        <v>524</v>
      </c>
      <c r="Z26" s="67">
        <v>806</v>
      </c>
      <c r="AA26" s="67">
        <v>431</v>
      </c>
      <c r="AB26" s="67">
        <v>375</v>
      </c>
      <c r="AC26" s="78">
        <v>1076</v>
      </c>
      <c r="AD26" s="78">
        <v>500</v>
      </c>
      <c r="AE26" s="78">
        <v>576</v>
      </c>
      <c r="AF26" s="67">
        <v>953</v>
      </c>
      <c r="AG26" s="67">
        <v>512</v>
      </c>
      <c r="AH26" s="67">
        <v>441</v>
      </c>
      <c r="AI26" s="78">
        <v>1356</v>
      </c>
      <c r="AJ26" s="78">
        <v>620</v>
      </c>
      <c r="AK26" s="78">
        <v>736</v>
      </c>
      <c r="AL26" s="67">
        <v>705</v>
      </c>
      <c r="AM26" s="67">
        <v>385</v>
      </c>
      <c r="AN26" s="67">
        <v>320</v>
      </c>
      <c r="AO26" s="67">
        <v>695</v>
      </c>
      <c r="AP26" s="67">
        <v>372</v>
      </c>
      <c r="AQ26" s="67">
        <v>323</v>
      </c>
      <c r="AR26" s="56" t="s">
        <v>428</v>
      </c>
      <c r="AS26" s="56"/>
      <c r="AT26" s="56" t="s">
        <v>428</v>
      </c>
      <c r="AU26" s="162">
        <v>450</v>
      </c>
      <c r="AV26" s="164">
        <v>0</v>
      </c>
      <c r="AW26" s="163">
        <v>103</v>
      </c>
      <c r="AX26" s="59">
        <v>32.299999999999997</v>
      </c>
      <c r="AY26" s="59">
        <v>4</v>
      </c>
      <c r="AZ26" s="86">
        <v>4.0281973816717018</v>
      </c>
      <c r="BA26" s="87">
        <v>4</v>
      </c>
      <c r="BB26" s="88">
        <v>0</v>
      </c>
      <c r="BC26" s="89">
        <v>0</v>
      </c>
      <c r="BD26" s="68">
        <v>0</v>
      </c>
      <c r="BE26" s="69">
        <v>0</v>
      </c>
      <c r="BF26" s="56">
        <f>VLOOKUP(A26,[1]Controles!$A$7:$L$139,11,0)</f>
        <v>18</v>
      </c>
      <c r="BG26" s="107">
        <f>VLOOKUP(A26,[1]Controles!$A$7:$L$139,12,0)</f>
        <v>14.516129032258066</v>
      </c>
      <c r="BH26" s="63">
        <f>VLOOKUP(A26,[1]Peso!$A$7:$D$139,3,0)</f>
        <v>15</v>
      </c>
      <c r="BI26" s="85">
        <f>VLOOKUP(A26,[1]Peso!$A$7:$D$139,4,0)</f>
        <v>12.096774193548388</v>
      </c>
      <c r="BJ26" s="68">
        <v>0</v>
      </c>
      <c r="BK26" s="69">
        <v>0</v>
      </c>
      <c r="BL26" s="68">
        <v>0</v>
      </c>
      <c r="BM26" s="69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 t="s">
        <v>1685</v>
      </c>
      <c r="BW26" s="67" t="s">
        <v>723</v>
      </c>
      <c r="BX26" s="67" t="s">
        <v>1686</v>
      </c>
      <c r="BY26" s="67" t="s">
        <v>723</v>
      </c>
      <c r="BZ26" s="165">
        <v>0.748</v>
      </c>
      <c r="CA26" s="67" t="s">
        <v>1687</v>
      </c>
      <c r="CB26" s="67" t="s">
        <v>1688</v>
      </c>
      <c r="CC26" s="163">
        <v>74.709999999999994</v>
      </c>
      <c r="CD26" s="163">
        <v>51.11</v>
      </c>
      <c r="CE26" s="166">
        <v>0</v>
      </c>
      <c r="CF26" s="67" t="s">
        <v>1504</v>
      </c>
      <c r="CG26" s="67" t="s">
        <v>735</v>
      </c>
      <c r="CH26" s="67">
        <v>0</v>
      </c>
      <c r="CI26" s="67">
        <v>0</v>
      </c>
      <c r="CJ26" s="86">
        <v>0</v>
      </c>
      <c r="CK26" s="8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86">
        <v>0</v>
      </c>
      <c r="DC26" s="87">
        <v>0</v>
      </c>
      <c r="DD26" s="163">
        <v>115.95</v>
      </c>
      <c r="DE26" s="163">
        <v>82.82</v>
      </c>
      <c r="DF26" s="166">
        <v>1.4388489208633095</v>
      </c>
      <c r="DG26" s="167">
        <v>9.3525179856115113</v>
      </c>
      <c r="DH26" s="67">
        <v>0</v>
      </c>
      <c r="DI26" s="67">
        <v>0</v>
      </c>
      <c r="DJ26" s="92">
        <v>101.83299389002036</v>
      </c>
      <c r="DK26" s="67">
        <v>1</v>
      </c>
      <c r="DL26" s="67">
        <v>0</v>
      </c>
      <c r="DM26" s="67">
        <v>0</v>
      </c>
      <c r="DN26" s="92">
        <v>278.81040892193306</v>
      </c>
      <c r="DO26" s="67">
        <v>3</v>
      </c>
      <c r="DP26" s="92">
        <v>92.936802973977692</v>
      </c>
      <c r="DQ26" s="67">
        <v>1</v>
      </c>
      <c r="DR26" s="67">
        <v>0</v>
      </c>
      <c r="DS26" s="67">
        <v>0</v>
      </c>
      <c r="DT26" s="92">
        <v>92.936802973977692</v>
      </c>
      <c r="DU26" s="67">
        <v>1</v>
      </c>
      <c r="DV26" s="67">
        <v>0</v>
      </c>
      <c r="DW26" s="67">
        <v>0</v>
      </c>
      <c r="DX26" s="67">
        <v>0</v>
      </c>
      <c r="DY26" s="67">
        <v>0</v>
      </c>
      <c r="DZ26" s="86">
        <v>10.666666666666666</v>
      </c>
      <c r="EA26" s="87">
        <v>4</v>
      </c>
      <c r="EB26" s="86">
        <v>63.492063492063487</v>
      </c>
      <c r="EC26" s="87">
        <v>28</v>
      </c>
      <c r="ED26" s="86">
        <v>1.0493179433368311</v>
      </c>
      <c r="EE26" s="87">
        <v>1</v>
      </c>
      <c r="EF26" s="163">
        <v>60.28</v>
      </c>
      <c r="EG26" s="163">
        <v>38.020000000000003</v>
      </c>
      <c r="EH26" s="166">
        <v>3.9419087136929458</v>
      </c>
      <c r="EI26" s="167">
        <v>1.0373443983402488</v>
      </c>
      <c r="EJ26" s="67" t="s">
        <v>1689</v>
      </c>
      <c r="EK26" s="67" t="s">
        <v>1690</v>
      </c>
      <c r="EL26" s="163">
        <v>46.21</v>
      </c>
      <c r="EM26" s="163">
        <v>22.44</v>
      </c>
      <c r="EN26" s="166">
        <v>0.84745762711864403</v>
      </c>
      <c r="EO26" s="167">
        <v>0</v>
      </c>
      <c r="EP26" s="92">
        <v>278.81040892193306</v>
      </c>
      <c r="EQ26" s="67">
        <v>3</v>
      </c>
      <c r="ER26" s="67">
        <v>0</v>
      </c>
      <c r="ES26" s="67">
        <v>0</v>
      </c>
      <c r="ET26" s="67">
        <v>0</v>
      </c>
      <c r="EU26" s="67">
        <v>0</v>
      </c>
      <c r="EV26" s="92">
        <v>278.81040892193306</v>
      </c>
      <c r="EW26" s="67">
        <v>3</v>
      </c>
      <c r="EX26" s="67">
        <v>0</v>
      </c>
      <c r="EY26" s="86">
        <v>115.625</v>
      </c>
      <c r="EZ26" s="87">
        <v>37</v>
      </c>
      <c r="FA26" s="86">
        <v>65.015479876160995</v>
      </c>
      <c r="FB26" s="87">
        <v>21</v>
      </c>
      <c r="FC26" s="92">
        <v>61.012812690665037</v>
      </c>
      <c r="FD26" s="67">
        <v>1</v>
      </c>
      <c r="FE26" s="67">
        <v>0</v>
      </c>
      <c r="FF26" s="67">
        <v>0</v>
      </c>
      <c r="FG26" s="67">
        <v>0</v>
      </c>
      <c r="FH26" s="67">
        <v>0</v>
      </c>
      <c r="FI26" s="67">
        <v>0</v>
      </c>
      <c r="FJ26" s="67">
        <v>0</v>
      </c>
      <c r="FK26" s="92">
        <v>61.012812690665037</v>
      </c>
      <c r="FL26" s="67">
        <v>1</v>
      </c>
      <c r="FM26" s="92">
        <v>122.02562538133007</v>
      </c>
      <c r="FN26" s="67">
        <v>2</v>
      </c>
      <c r="FO26" s="92">
        <v>61.012812690665037</v>
      </c>
      <c r="FP26" s="105">
        <v>1</v>
      </c>
      <c r="FQ26" s="67">
        <v>0</v>
      </c>
      <c r="FR26" s="67">
        <v>0</v>
      </c>
      <c r="FS26" s="86">
        <v>0</v>
      </c>
      <c r="FT26" s="87">
        <v>0</v>
      </c>
      <c r="FU26" s="86">
        <v>0</v>
      </c>
      <c r="FV26" s="87">
        <v>0</v>
      </c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</row>
    <row r="27" spans="1:381">
      <c r="A27" s="96" t="s">
        <v>696</v>
      </c>
      <c r="B27" s="56" t="s">
        <v>697</v>
      </c>
      <c r="C27" s="96" t="s">
        <v>598</v>
      </c>
      <c r="D27" s="74">
        <v>3</v>
      </c>
      <c r="E27" s="67">
        <v>2016</v>
      </c>
      <c r="F27" s="161">
        <v>75.738453502506275</v>
      </c>
      <c r="G27" s="78">
        <v>78756</v>
      </c>
      <c r="H27" s="78">
        <v>62200</v>
      </c>
      <c r="I27" s="78">
        <v>16556</v>
      </c>
      <c r="J27" s="67">
        <v>87.79</v>
      </c>
      <c r="K27" s="78">
        <v>69149</v>
      </c>
      <c r="L27" s="67">
        <v>19.48</v>
      </c>
      <c r="M27" s="78">
        <v>15344</v>
      </c>
      <c r="N27" s="67">
        <v>5666</v>
      </c>
      <c r="O27" s="67">
        <v>2897</v>
      </c>
      <c r="P27" s="67">
        <v>2769</v>
      </c>
      <c r="Q27" s="78">
        <v>6813</v>
      </c>
      <c r="R27" s="78">
        <v>3330</v>
      </c>
      <c r="S27" s="78">
        <v>3483</v>
      </c>
      <c r="T27" s="67">
        <v>5851</v>
      </c>
      <c r="U27" s="67">
        <v>2989</v>
      </c>
      <c r="V27" s="67">
        <v>2862</v>
      </c>
      <c r="W27" s="78">
        <v>7138</v>
      </c>
      <c r="X27" s="78">
        <v>3491</v>
      </c>
      <c r="Y27" s="78">
        <v>3647</v>
      </c>
      <c r="Z27" s="67">
        <v>6142</v>
      </c>
      <c r="AA27" s="67">
        <v>3136</v>
      </c>
      <c r="AB27" s="67">
        <v>3006</v>
      </c>
      <c r="AC27" s="78">
        <v>7397</v>
      </c>
      <c r="AD27" s="78">
        <v>3627</v>
      </c>
      <c r="AE27" s="78">
        <v>3770</v>
      </c>
      <c r="AF27" s="67">
        <v>6278</v>
      </c>
      <c r="AG27" s="67">
        <v>3188</v>
      </c>
      <c r="AH27" s="67">
        <v>3090</v>
      </c>
      <c r="AI27" s="78">
        <v>12307</v>
      </c>
      <c r="AJ27" s="78">
        <v>6106</v>
      </c>
      <c r="AK27" s="78">
        <v>6201</v>
      </c>
      <c r="AL27" s="67">
        <v>7056</v>
      </c>
      <c r="AM27" s="67">
        <v>3547</v>
      </c>
      <c r="AN27" s="67">
        <v>3509</v>
      </c>
      <c r="AO27" s="67">
        <v>6542</v>
      </c>
      <c r="AP27" s="67">
        <v>3312</v>
      </c>
      <c r="AQ27" s="67">
        <v>3230</v>
      </c>
      <c r="AR27" s="56" t="s">
        <v>428</v>
      </c>
      <c r="AS27" s="56"/>
      <c r="AT27" s="56" t="s">
        <v>428</v>
      </c>
      <c r="AU27" s="162">
        <v>392</v>
      </c>
      <c r="AV27" s="163">
        <v>0</v>
      </c>
      <c r="AW27" s="164">
        <v>909</v>
      </c>
      <c r="AX27" s="59">
        <v>6.9</v>
      </c>
      <c r="AY27" s="59">
        <v>6</v>
      </c>
      <c r="AZ27" s="86">
        <v>1.0589481115425343</v>
      </c>
      <c r="BA27" s="87">
        <v>6</v>
      </c>
      <c r="BB27" s="88">
        <v>0</v>
      </c>
      <c r="BC27" s="89">
        <v>0</v>
      </c>
      <c r="BD27" s="68">
        <v>0</v>
      </c>
      <c r="BE27" s="69">
        <v>0</v>
      </c>
      <c r="BF27" s="56">
        <f>VLOOKUP(A27,[1]Controles!$A$7:$L$139,11,0)</f>
        <v>31</v>
      </c>
      <c r="BG27" s="107">
        <f>VLOOKUP(A27,[1]Controles!$A$7:$L$139,12,0)</f>
        <v>3.5879629629629628</v>
      </c>
      <c r="BH27" s="63">
        <f>VLOOKUP(A27,[1]Peso!$A$7:$D$139,3,0)</f>
        <v>106</v>
      </c>
      <c r="BI27" s="85">
        <f>VLOOKUP(A27,[1]Peso!$A$7:$D$139,4,0)</f>
        <v>12.268518518518519</v>
      </c>
      <c r="BJ27" s="68">
        <v>0</v>
      </c>
      <c r="BK27" s="69">
        <v>0</v>
      </c>
      <c r="BL27" s="68">
        <v>17.649135192375574</v>
      </c>
      <c r="BM27" s="69">
        <v>1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 t="s">
        <v>1691</v>
      </c>
      <c r="BW27" s="67" t="s">
        <v>591</v>
      </c>
      <c r="BX27" s="67" t="s">
        <v>541</v>
      </c>
      <c r="BY27" s="67" t="s">
        <v>591</v>
      </c>
      <c r="BZ27" s="67" t="s">
        <v>1332</v>
      </c>
      <c r="CA27" s="67" t="s">
        <v>1164</v>
      </c>
      <c r="CB27" s="67" t="s">
        <v>458</v>
      </c>
      <c r="CC27" s="164">
        <v>66.260000000000005</v>
      </c>
      <c r="CD27" s="164">
        <v>55.61</v>
      </c>
      <c r="CE27" s="166">
        <v>13.004484304932735</v>
      </c>
      <c r="CF27" s="67" t="s">
        <v>606</v>
      </c>
      <c r="CG27" s="67" t="s">
        <v>1692</v>
      </c>
      <c r="CH27" s="92">
        <v>35.167926850712149</v>
      </c>
      <c r="CI27" s="67">
        <v>2</v>
      </c>
      <c r="CJ27" s="86">
        <v>0</v>
      </c>
      <c r="CK27" s="87">
        <v>0</v>
      </c>
      <c r="CL27" s="92">
        <v>35.167926850712149</v>
      </c>
      <c r="CM27" s="67">
        <v>2</v>
      </c>
      <c r="CN27" s="92">
        <v>105.50378055213645</v>
      </c>
      <c r="CO27" s="67">
        <v>6</v>
      </c>
      <c r="CP27" s="67">
        <v>0</v>
      </c>
      <c r="CQ27" s="67">
        <v>0</v>
      </c>
      <c r="CR27" s="67">
        <v>0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67">
        <v>0</v>
      </c>
      <c r="CY27" s="67">
        <v>0</v>
      </c>
      <c r="CZ27" s="67">
        <v>0</v>
      </c>
      <c r="DA27" s="67">
        <v>0</v>
      </c>
      <c r="DB27" s="86">
        <v>0.48844024747639209</v>
      </c>
      <c r="DC27" s="87">
        <v>3</v>
      </c>
      <c r="DD27" s="164">
        <v>90.54</v>
      </c>
      <c r="DE27" s="164">
        <v>79.7</v>
      </c>
      <c r="DF27" s="166">
        <v>1.8826619964973728</v>
      </c>
      <c r="DG27" s="167">
        <v>6.2609457092819625</v>
      </c>
      <c r="DH27" s="92">
        <v>14.009526478005045</v>
      </c>
      <c r="DI27" s="67">
        <v>1</v>
      </c>
      <c r="DJ27" s="92">
        <v>140.09526478005046</v>
      </c>
      <c r="DK27" s="67">
        <v>10</v>
      </c>
      <c r="DL27" s="67">
        <v>0</v>
      </c>
      <c r="DM27" s="67">
        <v>0</v>
      </c>
      <c r="DN27" s="92">
        <v>94.63</v>
      </c>
      <c r="DO27" s="67">
        <v>7</v>
      </c>
      <c r="DP27" s="92">
        <v>27.037988373665002</v>
      </c>
      <c r="DQ27" s="67">
        <v>2</v>
      </c>
      <c r="DR27" s="92">
        <v>13.518994186832501</v>
      </c>
      <c r="DS27" s="67">
        <v>1</v>
      </c>
      <c r="DT27" s="67">
        <v>0</v>
      </c>
      <c r="DU27" s="67">
        <v>0</v>
      </c>
      <c r="DV27" s="92">
        <v>13.518994186832501</v>
      </c>
      <c r="DW27" s="67">
        <v>1</v>
      </c>
      <c r="DX27" s="67">
        <v>0</v>
      </c>
      <c r="DY27" s="67">
        <v>0</v>
      </c>
      <c r="DZ27" s="86">
        <v>1.3306719893546242</v>
      </c>
      <c r="EA27" s="87">
        <v>4</v>
      </c>
      <c r="EB27" s="86">
        <v>56.63430420711974</v>
      </c>
      <c r="EC27" s="87">
        <v>175</v>
      </c>
      <c r="ED27" s="86">
        <v>0.15928639694170119</v>
      </c>
      <c r="EE27" s="87">
        <v>1</v>
      </c>
      <c r="EF27" s="164">
        <v>95.09</v>
      </c>
      <c r="EG27" s="164">
        <v>74.569999999999993</v>
      </c>
      <c r="EH27" s="166">
        <v>1.8468950749464668</v>
      </c>
      <c r="EI27" s="167">
        <v>14.855460385438974</v>
      </c>
      <c r="EJ27" s="67" t="s">
        <v>1693</v>
      </c>
      <c r="EK27" s="67" t="s">
        <v>1694</v>
      </c>
      <c r="EL27" s="164">
        <v>73.17</v>
      </c>
      <c r="EM27" s="164">
        <v>47.92</v>
      </c>
      <c r="EN27" s="166">
        <v>1.0494752623688157</v>
      </c>
      <c r="EO27" s="167">
        <v>6.2218890554722641</v>
      </c>
      <c r="EP27" s="92">
        <v>94.632959307827491</v>
      </c>
      <c r="EQ27" s="67">
        <v>7</v>
      </c>
      <c r="ER27" s="92">
        <v>121.67094768149251</v>
      </c>
      <c r="ES27" s="67">
        <v>9</v>
      </c>
      <c r="ET27" s="92">
        <v>256.8608895498175</v>
      </c>
      <c r="EU27" s="67">
        <v>19</v>
      </c>
      <c r="EV27" s="92">
        <v>81.113965120995005</v>
      </c>
      <c r="EW27" s="67">
        <v>6</v>
      </c>
      <c r="EX27" s="67">
        <v>0</v>
      </c>
      <c r="EY27" s="86">
        <v>90.624109432886854</v>
      </c>
      <c r="EZ27" s="87">
        <v>318</v>
      </c>
      <c r="FA27" s="86">
        <v>64.705882352941188</v>
      </c>
      <c r="FB27" s="87">
        <v>209</v>
      </c>
      <c r="FC27" s="92">
        <v>33.604408898447474</v>
      </c>
      <c r="FD27" s="67">
        <v>5</v>
      </c>
      <c r="FE27" s="92">
        <v>40.325290678136973</v>
      </c>
      <c r="FF27" s="67">
        <v>6</v>
      </c>
      <c r="FG27" s="67">
        <v>0</v>
      </c>
      <c r="FH27" s="67">
        <v>0</v>
      </c>
      <c r="FI27" s="92">
        <v>26.883527118757982</v>
      </c>
      <c r="FJ27" s="67">
        <v>4</v>
      </c>
      <c r="FK27" s="92">
        <v>100.81322669534244</v>
      </c>
      <c r="FL27" s="67">
        <v>15</v>
      </c>
      <c r="FM27" s="92">
        <v>194.90557161099537</v>
      </c>
      <c r="FN27" s="67">
        <v>29</v>
      </c>
      <c r="FO27" s="92">
        <v>329.32320720478526</v>
      </c>
      <c r="FP27" s="105">
        <v>49</v>
      </c>
      <c r="FQ27" s="92">
        <v>26.883527118757982</v>
      </c>
      <c r="FR27" s="67">
        <v>4</v>
      </c>
      <c r="FS27" s="86">
        <v>1.2755102040816326</v>
      </c>
      <c r="FT27" s="87">
        <v>9</v>
      </c>
      <c r="FU27" s="86">
        <v>0.9171507184347294</v>
      </c>
      <c r="FV27" s="87">
        <v>6</v>
      </c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</row>
    <row r="28" spans="1:381">
      <c r="A28" s="96" t="s">
        <v>707</v>
      </c>
      <c r="B28" s="56" t="s">
        <v>708</v>
      </c>
      <c r="C28" s="96" t="s">
        <v>514</v>
      </c>
      <c r="D28" s="74">
        <v>6</v>
      </c>
      <c r="E28" s="67">
        <v>2016</v>
      </c>
      <c r="F28" s="161">
        <v>57.022261730354934</v>
      </c>
      <c r="G28" s="78">
        <v>9035</v>
      </c>
      <c r="H28" s="78">
        <v>2892</v>
      </c>
      <c r="I28" s="78">
        <v>6143</v>
      </c>
      <c r="J28" s="67">
        <v>7.36</v>
      </c>
      <c r="K28" s="67">
        <v>665</v>
      </c>
      <c r="L28" s="67">
        <v>67.400000000000006</v>
      </c>
      <c r="M28" s="78">
        <v>6090</v>
      </c>
      <c r="N28" s="67">
        <v>913</v>
      </c>
      <c r="O28" s="67">
        <v>469</v>
      </c>
      <c r="P28" s="67">
        <v>444</v>
      </c>
      <c r="Q28" s="78">
        <v>1093</v>
      </c>
      <c r="R28" s="78">
        <v>531</v>
      </c>
      <c r="S28" s="78">
        <v>562</v>
      </c>
      <c r="T28" s="67">
        <v>882</v>
      </c>
      <c r="U28" s="67">
        <v>458</v>
      </c>
      <c r="V28" s="67">
        <v>424</v>
      </c>
      <c r="W28" s="78">
        <v>1035</v>
      </c>
      <c r="X28" s="78">
        <v>496</v>
      </c>
      <c r="Y28" s="78">
        <v>539</v>
      </c>
      <c r="Z28" s="67">
        <v>826</v>
      </c>
      <c r="AA28" s="67">
        <v>433</v>
      </c>
      <c r="AB28" s="67">
        <v>393</v>
      </c>
      <c r="AC28" s="78">
        <v>989</v>
      </c>
      <c r="AD28" s="78">
        <v>467</v>
      </c>
      <c r="AE28" s="78">
        <v>522</v>
      </c>
      <c r="AF28" s="67">
        <v>826</v>
      </c>
      <c r="AG28" s="67">
        <v>439</v>
      </c>
      <c r="AH28" s="67">
        <v>387</v>
      </c>
      <c r="AI28" s="78">
        <v>1427</v>
      </c>
      <c r="AJ28" s="78">
        <v>667</v>
      </c>
      <c r="AK28" s="78">
        <v>760</v>
      </c>
      <c r="AL28" s="67">
        <v>800</v>
      </c>
      <c r="AM28" s="67">
        <v>426</v>
      </c>
      <c r="AN28" s="67">
        <v>374</v>
      </c>
      <c r="AO28" s="67">
        <v>706</v>
      </c>
      <c r="AP28" s="67">
        <v>375</v>
      </c>
      <c r="AQ28" s="67">
        <v>331</v>
      </c>
      <c r="AR28" s="56" t="s">
        <v>428</v>
      </c>
      <c r="AS28" s="56"/>
      <c r="AT28" s="56" t="s">
        <v>428</v>
      </c>
      <c r="AU28" s="162">
        <v>255</v>
      </c>
      <c r="AV28" s="164">
        <v>0</v>
      </c>
      <c r="AW28" s="163">
        <v>63</v>
      </c>
      <c r="AX28" s="59">
        <v>13.2</v>
      </c>
      <c r="AY28" s="59">
        <v>1</v>
      </c>
      <c r="AZ28" s="86">
        <v>1.095290251916758</v>
      </c>
      <c r="BA28" s="87">
        <v>1</v>
      </c>
      <c r="BB28" s="88">
        <v>0</v>
      </c>
      <c r="BC28" s="89">
        <v>0</v>
      </c>
      <c r="BD28" s="68">
        <v>0</v>
      </c>
      <c r="BE28" s="69">
        <v>0</v>
      </c>
      <c r="BF28" s="56">
        <f>VLOOKUP(A28,[1]Controles!$A$7:$L$139,11,0)</f>
        <v>11</v>
      </c>
      <c r="BG28" s="107">
        <f>VLOOKUP(A28,[1]Controles!$A$7:$L$139,12,0)</f>
        <v>14.473684210526317</v>
      </c>
      <c r="BH28" s="63">
        <f>VLOOKUP(A28,[1]Peso!$A$7:$D$139,3,0)</f>
        <v>9</v>
      </c>
      <c r="BI28" s="85">
        <f>VLOOKUP(A28,[1]Peso!$A$7:$D$139,4,0)</f>
        <v>11.842105263157894</v>
      </c>
      <c r="BJ28" s="68">
        <v>0</v>
      </c>
      <c r="BK28" s="69">
        <v>0</v>
      </c>
      <c r="BL28" s="68">
        <v>0</v>
      </c>
      <c r="BM28" s="69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 t="s">
        <v>1695</v>
      </c>
      <c r="BW28" s="67" t="s">
        <v>530</v>
      </c>
      <c r="BX28" s="67" t="s">
        <v>732</v>
      </c>
      <c r="BY28" s="67" t="s">
        <v>530</v>
      </c>
      <c r="BZ28" s="67" t="s">
        <v>643</v>
      </c>
      <c r="CA28" s="67" t="s">
        <v>458</v>
      </c>
      <c r="CB28" s="67" t="s">
        <v>1696</v>
      </c>
      <c r="CC28" s="163">
        <v>69.430000000000007</v>
      </c>
      <c r="CD28" s="163">
        <v>41.67</v>
      </c>
      <c r="CE28" s="166">
        <v>40</v>
      </c>
      <c r="CF28" s="67" t="s">
        <v>1697</v>
      </c>
      <c r="CG28" s="67" t="s">
        <v>1698</v>
      </c>
      <c r="CH28" s="67">
        <v>0</v>
      </c>
      <c r="CI28" s="67">
        <v>0</v>
      </c>
      <c r="CJ28" s="86">
        <v>0</v>
      </c>
      <c r="CK28" s="87">
        <v>0</v>
      </c>
      <c r="CL28" s="67">
        <v>0</v>
      </c>
      <c r="CM28" s="67">
        <v>0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86">
        <v>0</v>
      </c>
      <c r="DC28" s="87">
        <v>0</v>
      </c>
      <c r="DD28" s="163">
        <v>134.4</v>
      </c>
      <c r="DE28" s="163">
        <v>97.23</v>
      </c>
      <c r="DF28" s="166">
        <v>2.4975984630163302</v>
      </c>
      <c r="DG28" s="167">
        <v>6.9164265129683002</v>
      </c>
      <c r="DH28" s="67">
        <v>0</v>
      </c>
      <c r="DI28" s="67">
        <v>0</v>
      </c>
      <c r="DJ28" s="67">
        <v>0</v>
      </c>
      <c r="DK28" s="67">
        <v>0</v>
      </c>
      <c r="DL28" s="67">
        <v>0</v>
      </c>
      <c r="DM28" s="67">
        <v>0</v>
      </c>
      <c r="DN28" s="67">
        <v>101.11</v>
      </c>
      <c r="DO28" s="67">
        <v>1</v>
      </c>
      <c r="DP28" s="67">
        <v>0</v>
      </c>
      <c r="DQ28" s="67">
        <v>0</v>
      </c>
      <c r="DR28" s="67">
        <v>0</v>
      </c>
      <c r="DS28" s="67">
        <v>0</v>
      </c>
      <c r="DT28" s="67">
        <v>0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86">
        <v>0</v>
      </c>
      <c r="EA28" s="87">
        <v>0</v>
      </c>
      <c r="EB28" s="86">
        <v>62.015503875968989</v>
      </c>
      <c r="EC28" s="87">
        <v>24</v>
      </c>
      <c r="ED28" s="86">
        <v>2.4213075060532687</v>
      </c>
      <c r="EE28" s="87">
        <v>2</v>
      </c>
      <c r="EF28" s="163">
        <v>64.790000000000006</v>
      </c>
      <c r="EG28" s="163">
        <v>39.75</v>
      </c>
      <c r="EH28" s="166">
        <v>4.6808510638297873</v>
      </c>
      <c r="EI28" s="167">
        <v>7.6595744680851059</v>
      </c>
      <c r="EJ28" s="67" t="s">
        <v>1699</v>
      </c>
      <c r="EK28" s="67" t="s">
        <v>1491</v>
      </c>
      <c r="EL28" s="163">
        <v>41.21</v>
      </c>
      <c r="EM28" s="163">
        <v>21.51</v>
      </c>
      <c r="EN28" s="166">
        <v>2.34375</v>
      </c>
      <c r="EO28" s="167">
        <v>10.9375</v>
      </c>
      <c r="EP28" s="92">
        <v>101.112234580384</v>
      </c>
      <c r="EQ28" s="67">
        <v>1</v>
      </c>
      <c r="ER28" s="92">
        <v>101.11223458038423</v>
      </c>
      <c r="ES28" s="67">
        <v>1</v>
      </c>
      <c r="ET28" s="92">
        <v>101.11223458038423</v>
      </c>
      <c r="EU28" s="67">
        <v>1</v>
      </c>
      <c r="EV28" s="67">
        <v>0</v>
      </c>
      <c r="EW28" s="67">
        <v>0</v>
      </c>
      <c r="EX28" s="67">
        <v>0</v>
      </c>
      <c r="EY28" s="86">
        <v>58.823529411764703</v>
      </c>
      <c r="EZ28" s="87">
        <v>22</v>
      </c>
      <c r="FA28" s="86">
        <v>48.338368580060425</v>
      </c>
      <c r="FB28" s="87">
        <v>16</v>
      </c>
      <c r="FC28" s="67">
        <v>0</v>
      </c>
      <c r="FD28" s="67">
        <v>0</v>
      </c>
      <c r="FE28" s="67">
        <v>0</v>
      </c>
      <c r="FF28" s="67">
        <v>0</v>
      </c>
      <c r="FG28" s="67">
        <v>0</v>
      </c>
      <c r="FH28" s="67">
        <v>0</v>
      </c>
      <c r="FI28" s="67">
        <v>0</v>
      </c>
      <c r="FJ28" s="67">
        <v>0</v>
      </c>
      <c r="FK28" s="67">
        <v>0</v>
      </c>
      <c r="FL28" s="67">
        <v>0</v>
      </c>
      <c r="FM28" s="92">
        <v>234.46658851113713</v>
      </c>
      <c r="FN28" s="67">
        <v>4</v>
      </c>
      <c r="FO28" s="92">
        <v>58.616647127784283</v>
      </c>
      <c r="FP28" s="105">
        <v>1</v>
      </c>
      <c r="FQ28" s="67">
        <v>0</v>
      </c>
      <c r="FR28" s="67">
        <v>0</v>
      </c>
      <c r="FS28" s="86">
        <v>0</v>
      </c>
      <c r="FT28" s="87">
        <v>0</v>
      </c>
      <c r="FU28" s="86">
        <v>0</v>
      </c>
      <c r="FV28" s="87">
        <v>0</v>
      </c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</row>
    <row r="29" spans="1:381">
      <c r="A29" s="96" t="s">
        <v>718</v>
      </c>
      <c r="B29" s="56" t="s">
        <v>719</v>
      </c>
      <c r="C29" s="96" t="s">
        <v>441</v>
      </c>
      <c r="D29" s="74">
        <v>6</v>
      </c>
      <c r="E29" s="67">
        <v>2016</v>
      </c>
      <c r="F29" s="161">
        <v>64.657986554778248</v>
      </c>
      <c r="G29" s="78">
        <v>16751</v>
      </c>
      <c r="H29" s="78">
        <v>6762</v>
      </c>
      <c r="I29" s="78">
        <v>9989</v>
      </c>
      <c r="J29" s="67">
        <v>9.41</v>
      </c>
      <c r="K29" s="78">
        <v>1576</v>
      </c>
      <c r="L29" s="67">
        <v>69.03</v>
      </c>
      <c r="M29" s="78">
        <v>11564</v>
      </c>
      <c r="N29" s="67">
        <v>1924</v>
      </c>
      <c r="O29" s="67">
        <v>976</v>
      </c>
      <c r="P29" s="67">
        <v>948</v>
      </c>
      <c r="Q29" s="78">
        <v>2304</v>
      </c>
      <c r="R29" s="78">
        <v>1135</v>
      </c>
      <c r="S29" s="78">
        <v>1169</v>
      </c>
      <c r="T29" s="67">
        <v>1823</v>
      </c>
      <c r="U29" s="67">
        <v>922</v>
      </c>
      <c r="V29" s="67">
        <v>901</v>
      </c>
      <c r="W29" s="78">
        <v>2104</v>
      </c>
      <c r="X29" s="78">
        <v>1042</v>
      </c>
      <c r="Y29" s="78">
        <v>1062</v>
      </c>
      <c r="Z29" s="67">
        <v>1621</v>
      </c>
      <c r="AA29" s="67">
        <v>816</v>
      </c>
      <c r="AB29" s="67">
        <v>805</v>
      </c>
      <c r="AC29" s="78">
        <v>1954</v>
      </c>
      <c r="AD29" s="78">
        <v>970</v>
      </c>
      <c r="AE29" s="78">
        <v>984</v>
      </c>
      <c r="AF29" s="67">
        <v>1654</v>
      </c>
      <c r="AG29" s="67">
        <v>833</v>
      </c>
      <c r="AH29" s="67">
        <v>821</v>
      </c>
      <c r="AI29" s="78">
        <v>2753</v>
      </c>
      <c r="AJ29" s="78">
        <v>1361</v>
      </c>
      <c r="AK29" s="78">
        <v>1392</v>
      </c>
      <c r="AL29" s="67">
        <v>1550</v>
      </c>
      <c r="AM29" s="67">
        <v>783</v>
      </c>
      <c r="AN29" s="67">
        <v>767</v>
      </c>
      <c r="AO29" s="67">
        <v>1239</v>
      </c>
      <c r="AP29" s="67">
        <v>634</v>
      </c>
      <c r="AQ29" s="67">
        <v>605</v>
      </c>
      <c r="AR29" s="56" t="s">
        <v>428</v>
      </c>
      <c r="AS29" s="56"/>
      <c r="AT29" s="56" t="s">
        <v>428</v>
      </c>
      <c r="AU29" s="162">
        <v>583</v>
      </c>
      <c r="AV29" s="163">
        <v>0</v>
      </c>
      <c r="AW29" s="164">
        <v>73</v>
      </c>
      <c r="AX29" s="59">
        <v>0</v>
      </c>
      <c r="AY29" s="59">
        <v>0</v>
      </c>
      <c r="AZ29" s="86">
        <v>0.51975051975051978</v>
      </c>
      <c r="BA29" s="87">
        <v>1</v>
      </c>
      <c r="BB29" s="88">
        <v>0</v>
      </c>
      <c r="BC29" s="89">
        <v>0</v>
      </c>
      <c r="BD29" s="68">
        <v>0</v>
      </c>
      <c r="BE29" s="69">
        <v>0</v>
      </c>
      <c r="BF29" s="56">
        <f>VLOOKUP(A29,[1]Controles!$A$7:$L$139,11,0)</f>
        <v>5</v>
      </c>
      <c r="BG29" s="107">
        <f>VLOOKUP(A29,[1]Controles!$A$7:$L$139,12,0)</f>
        <v>2.9585798816568047</v>
      </c>
      <c r="BH29" s="63">
        <f>VLOOKUP(A29,[1]Peso!$A$7:$D$139,3,0)</f>
        <v>14</v>
      </c>
      <c r="BI29" s="85">
        <f>VLOOKUP(A29,[1]Peso!$A$7:$D$139,4,0)</f>
        <v>8.2840236686390547</v>
      </c>
      <c r="BJ29" s="68">
        <v>0</v>
      </c>
      <c r="BK29" s="69">
        <v>0</v>
      </c>
      <c r="BL29" s="68">
        <v>0</v>
      </c>
      <c r="BM29" s="69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 t="s">
        <v>1700</v>
      </c>
      <c r="BW29" s="67" t="s">
        <v>445</v>
      </c>
      <c r="BX29" s="67" t="s">
        <v>1701</v>
      </c>
      <c r="BY29" s="67" t="s">
        <v>445</v>
      </c>
      <c r="BZ29" s="67" t="s">
        <v>520</v>
      </c>
      <c r="CA29" s="67" t="s">
        <v>1367</v>
      </c>
      <c r="CB29" s="67" t="s">
        <v>957</v>
      </c>
      <c r="CC29" s="164">
        <v>56.84</v>
      </c>
      <c r="CD29" s="164">
        <v>40</v>
      </c>
      <c r="CE29" s="166">
        <v>22.222222222222221</v>
      </c>
      <c r="CF29" s="67" t="s">
        <v>1702</v>
      </c>
      <c r="CG29" s="67" t="s">
        <v>1703</v>
      </c>
      <c r="CH29" s="67">
        <v>0</v>
      </c>
      <c r="CI29" s="67">
        <v>0</v>
      </c>
      <c r="CJ29" s="86">
        <v>0.5</v>
      </c>
      <c r="CK29" s="87">
        <v>1</v>
      </c>
      <c r="CL29" s="67">
        <v>0</v>
      </c>
      <c r="CM29" s="67">
        <v>0</v>
      </c>
      <c r="CN29" s="67">
        <v>0</v>
      </c>
      <c r="CO29" s="67">
        <v>0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67">
        <v>0</v>
      </c>
      <c r="CY29" s="67">
        <v>0</v>
      </c>
      <c r="CZ29" s="67">
        <v>0</v>
      </c>
      <c r="DA29" s="67">
        <v>0</v>
      </c>
      <c r="DB29" s="86">
        <v>0</v>
      </c>
      <c r="DC29" s="87">
        <v>0</v>
      </c>
      <c r="DD29" s="164">
        <v>100.84</v>
      </c>
      <c r="DE29" s="164">
        <v>68.06</v>
      </c>
      <c r="DF29" s="166">
        <v>1.6642547033285093</v>
      </c>
      <c r="DG29" s="167">
        <v>2.3154848046309695</v>
      </c>
      <c r="DH29" s="67">
        <v>0</v>
      </c>
      <c r="DI29" s="67">
        <v>0</v>
      </c>
      <c r="DJ29" s="67">
        <v>0</v>
      </c>
      <c r="DK29" s="67">
        <v>0</v>
      </c>
      <c r="DL29" s="67">
        <v>0</v>
      </c>
      <c r="DM29" s="67">
        <v>0</v>
      </c>
      <c r="DN29" s="67">
        <v>0</v>
      </c>
      <c r="DO29" s="67">
        <v>0</v>
      </c>
      <c r="DP29" s="67">
        <v>0</v>
      </c>
      <c r="DQ29" s="67">
        <v>0</v>
      </c>
      <c r="DR29" s="67">
        <v>0</v>
      </c>
      <c r="DS29" s="67">
        <v>0</v>
      </c>
      <c r="DT29" s="67">
        <v>0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86">
        <v>3.7267080745341614</v>
      </c>
      <c r="EA29" s="87">
        <v>3</v>
      </c>
      <c r="EB29" s="86">
        <v>70.645554202192443</v>
      </c>
      <c r="EC29" s="87">
        <v>58</v>
      </c>
      <c r="ED29" s="90">
        <v>1.2091898428053203</v>
      </c>
      <c r="EE29" s="91">
        <v>2</v>
      </c>
      <c r="EF29" s="164">
        <v>106.15</v>
      </c>
      <c r="EG29" s="164">
        <v>67.540000000000006</v>
      </c>
      <c r="EH29" s="166">
        <v>3.0303030303030303</v>
      </c>
      <c r="EI29" s="167">
        <v>2.8466483011937558</v>
      </c>
      <c r="EJ29" s="67" t="s">
        <v>1704</v>
      </c>
      <c r="EK29" s="67" t="s">
        <v>544</v>
      </c>
      <c r="EL29" s="164">
        <v>80.150000000000006</v>
      </c>
      <c r="EM29" s="164">
        <v>39.700000000000003</v>
      </c>
      <c r="EN29" s="166">
        <v>2.6162790697674421</v>
      </c>
      <c r="EO29" s="167">
        <v>1.4534883720930232</v>
      </c>
      <c r="EP29" s="67">
        <v>0</v>
      </c>
      <c r="EQ29" s="67">
        <v>0</v>
      </c>
      <c r="ER29" s="67">
        <v>0</v>
      </c>
      <c r="ES29" s="67">
        <v>0</v>
      </c>
      <c r="ET29" s="92">
        <v>102.35414534288638</v>
      </c>
      <c r="EU29" s="67">
        <v>2</v>
      </c>
      <c r="EV29" s="67">
        <v>0</v>
      </c>
      <c r="EW29" s="67">
        <v>0</v>
      </c>
      <c r="EX29" s="67">
        <v>0</v>
      </c>
      <c r="EY29" s="90">
        <v>56.0625814863103</v>
      </c>
      <c r="EZ29" s="91">
        <v>43</v>
      </c>
      <c r="FA29" s="86">
        <v>59.504132231404959</v>
      </c>
      <c r="FB29" s="87">
        <v>36</v>
      </c>
      <c r="FC29" s="67">
        <v>0</v>
      </c>
      <c r="FD29" s="67">
        <v>0</v>
      </c>
      <c r="FE29" s="92">
        <v>92.735703245749619</v>
      </c>
      <c r="FF29" s="67">
        <v>3</v>
      </c>
      <c r="FG29" s="67">
        <v>0</v>
      </c>
      <c r="FH29" s="67">
        <v>0</v>
      </c>
      <c r="FI29" s="67">
        <v>0</v>
      </c>
      <c r="FJ29" s="67">
        <v>0</v>
      </c>
      <c r="FK29" s="92">
        <v>92.735703245749619</v>
      </c>
      <c r="FL29" s="67">
        <v>3</v>
      </c>
      <c r="FM29" s="67">
        <v>0</v>
      </c>
      <c r="FN29" s="67">
        <v>0</v>
      </c>
      <c r="FO29" s="92">
        <v>61.823802163833079</v>
      </c>
      <c r="FP29" s="105">
        <v>2</v>
      </c>
      <c r="FQ29" s="67">
        <v>0</v>
      </c>
      <c r="FR29" s="67">
        <v>0</v>
      </c>
      <c r="FS29" s="86">
        <v>0.64516129032258063</v>
      </c>
      <c r="FT29" s="87">
        <v>1</v>
      </c>
      <c r="FU29" s="86">
        <v>0</v>
      </c>
      <c r="FV29" s="87">
        <v>0</v>
      </c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</row>
    <row r="30" spans="1:381">
      <c r="A30" s="96" t="s">
        <v>728</v>
      </c>
      <c r="B30" s="56" t="s">
        <v>729</v>
      </c>
      <c r="C30" s="96" t="s">
        <v>730</v>
      </c>
      <c r="D30" s="74">
        <v>6</v>
      </c>
      <c r="E30" s="67">
        <v>2016</v>
      </c>
      <c r="F30" s="161">
        <v>61.338317618807835</v>
      </c>
      <c r="G30" s="78">
        <v>4569</v>
      </c>
      <c r="H30" s="78">
        <v>3117</v>
      </c>
      <c r="I30" s="78">
        <v>1452</v>
      </c>
      <c r="J30" s="67">
        <v>24.91</v>
      </c>
      <c r="K30" s="78">
        <v>1138</v>
      </c>
      <c r="L30" s="67">
        <v>63.41</v>
      </c>
      <c r="M30" s="78">
        <v>2897</v>
      </c>
      <c r="N30" s="67">
        <v>450</v>
      </c>
      <c r="O30" s="67">
        <v>230</v>
      </c>
      <c r="P30" s="67">
        <v>220</v>
      </c>
      <c r="Q30" s="78">
        <v>536</v>
      </c>
      <c r="R30" s="78">
        <v>262</v>
      </c>
      <c r="S30" s="78">
        <v>274</v>
      </c>
      <c r="T30" s="67">
        <v>420</v>
      </c>
      <c r="U30" s="67">
        <v>216</v>
      </c>
      <c r="V30" s="67">
        <v>204</v>
      </c>
      <c r="W30" s="78">
        <v>493</v>
      </c>
      <c r="X30" s="78">
        <v>238</v>
      </c>
      <c r="Y30" s="78">
        <v>255</v>
      </c>
      <c r="Z30" s="67">
        <v>400</v>
      </c>
      <c r="AA30" s="67">
        <v>207</v>
      </c>
      <c r="AB30" s="67">
        <v>193</v>
      </c>
      <c r="AC30" s="78">
        <v>499</v>
      </c>
      <c r="AD30" s="78">
        <v>242</v>
      </c>
      <c r="AE30" s="78">
        <v>257</v>
      </c>
      <c r="AF30" s="67">
        <v>432</v>
      </c>
      <c r="AG30" s="67">
        <v>222</v>
      </c>
      <c r="AH30" s="67">
        <v>210</v>
      </c>
      <c r="AI30" s="78">
        <v>755</v>
      </c>
      <c r="AJ30" s="78">
        <v>367</v>
      </c>
      <c r="AK30" s="78">
        <v>388</v>
      </c>
      <c r="AL30" s="67">
        <v>417</v>
      </c>
      <c r="AM30" s="67">
        <v>215</v>
      </c>
      <c r="AN30" s="67">
        <v>202</v>
      </c>
      <c r="AO30" s="67">
        <v>391</v>
      </c>
      <c r="AP30" s="67">
        <v>200</v>
      </c>
      <c r="AQ30" s="67">
        <v>191</v>
      </c>
      <c r="AR30" s="56" t="s">
        <v>428</v>
      </c>
      <c r="AS30" s="56"/>
      <c r="AT30" s="56" t="s">
        <v>428</v>
      </c>
      <c r="AU30" s="162">
        <v>51</v>
      </c>
      <c r="AV30" s="164">
        <v>0</v>
      </c>
      <c r="AW30" s="163">
        <v>55</v>
      </c>
      <c r="AX30" s="59">
        <v>0</v>
      </c>
      <c r="AY30" s="59">
        <v>0</v>
      </c>
      <c r="AZ30" s="86">
        <v>0</v>
      </c>
      <c r="BA30" s="87">
        <v>0</v>
      </c>
      <c r="BB30" s="88">
        <v>0</v>
      </c>
      <c r="BC30" s="89">
        <v>0</v>
      </c>
      <c r="BD30" s="68">
        <v>0</v>
      </c>
      <c r="BE30" s="69">
        <v>0</v>
      </c>
      <c r="BF30" s="56">
        <f>VLOOKUP(A30,[1]Controles!$A$7:$L$139,11,0)</f>
        <v>2</v>
      </c>
      <c r="BG30" s="107">
        <f>VLOOKUP(A30,[1]Controles!$A$7:$L$139,12,0)</f>
        <v>4</v>
      </c>
      <c r="BH30" s="63">
        <f>VLOOKUP(A30,[1]Peso!$A$7:$D$139,3,0)</f>
        <v>2</v>
      </c>
      <c r="BI30" s="85">
        <f>VLOOKUP(A30,[1]Peso!$A$7:$D$139,4,0)</f>
        <v>4</v>
      </c>
      <c r="BJ30" s="68">
        <v>0</v>
      </c>
      <c r="BK30" s="69">
        <v>0</v>
      </c>
      <c r="BL30" s="68">
        <v>0</v>
      </c>
      <c r="BM30" s="69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 t="s">
        <v>1705</v>
      </c>
      <c r="BW30" s="67" t="s">
        <v>1520</v>
      </c>
      <c r="BX30" s="67" t="s">
        <v>1520</v>
      </c>
      <c r="BY30" s="67" t="s">
        <v>1520</v>
      </c>
      <c r="BZ30" s="67" t="s">
        <v>1310</v>
      </c>
      <c r="CA30" s="67" t="s">
        <v>483</v>
      </c>
      <c r="CB30" s="67" t="s">
        <v>605</v>
      </c>
      <c r="CC30" s="163">
        <v>62.78</v>
      </c>
      <c r="CD30" s="163">
        <v>53.49</v>
      </c>
      <c r="CE30" s="166">
        <v>30</v>
      </c>
      <c r="CF30" s="67" t="s">
        <v>1414</v>
      </c>
      <c r="CG30" s="67" t="s">
        <v>735</v>
      </c>
      <c r="CH30" s="67">
        <v>0</v>
      </c>
      <c r="CI30" s="67">
        <v>0</v>
      </c>
      <c r="CJ30" s="86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86">
        <v>0</v>
      </c>
      <c r="DC30" s="87">
        <v>0</v>
      </c>
      <c r="DD30" s="163">
        <v>100.48</v>
      </c>
      <c r="DE30" s="163">
        <v>74.87</v>
      </c>
      <c r="DF30" s="166">
        <v>4.4077134986225897</v>
      </c>
      <c r="DG30" s="167">
        <v>6.336088154269973</v>
      </c>
      <c r="DH30" s="67">
        <v>0</v>
      </c>
      <c r="DI30" s="67">
        <v>0</v>
      </c>
      <c r="DJ30" s="92">
        <v>202.83975659229208</v>
      </c>
      <c r="DK30" s="67">
        <v>1</v>
      </c>
      <c r="DL30" s="67">
        <v>0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86">
        <v>5.1813471502590671</v>
      </c>
      <c r="EA30" s="87">
        <v>1</v>
      </c>
      <c r="EB30" s="86">
        <v>61.904761904761905</v>
      </c>
      <c r="EC30" s="87">
        <v>13</v>
      </c>
      <c r="ED30" s="86">
        <v>0</v>
      </c>
      <c r="EE30" s="87">
        <v>0</v>
      </c>
      <c r="EF30" s="163">
        <v>57.81</v>
      </c>
      <c r="EG30" s="163">
        <v>44.68</v>
      </c>
      <c r="EH30" s="166">
        <v>5.0980392156862742</v>
      </c>
      <c r="EI30" s="167">
        <v>5.0980392156862742</v>
      </c>
      <c r="EJ30" s="67" t="s">
        <v>1706</v>
      </c>
      <c r="EK30" s="67" t="s">
        <v>1707</v>
      </c>
      <c r="EL30" s="163">
        <v>51.75</v>
      </c>
      <c r="EM30" s="163">
        <v>28.82</v>
      </c>
      <c r="EN30" s="166">
        <v>1.1764705882352942</v>
      </c>
      <c r="EO30" s="167">
        <v>4.7058823529411766</v>
      </c>
      <c r="EP30" s="67">
        <v>0</v>
      </c>
      <c r="EQ30" s="67">
        <v>0</v>
      </c>
      <c r="ER30" s="67">
        <v>0</v>
      </c>
      <c r="ES30" s="67">
        <v>0</v>
      </c>
      <c r="ET30" s="67">
        <v>0</v>
      </c>
      <c r="EU30" s="67">
        <v>0</v>
      </c>
      <c r="EV30" s="67">
        <v>0</v>
      </c>
      <c r="EW30" s="67">
        <v>0</v>
      </c>
      <c r="EX30" s="67">
        <v>0</v>
      </c>
      <c r="EY30" s="86">
        <v>69.306930693069319</v>
      </c>
      <c r="EZ30" s="87">
        <v>14</v>
      </c>
      <c r="FA30" s="86">
        <v>73.298429319371721</v>
      </c>
      <c r="FB30" s="87">
        <v>14</v>
      </c>
      <c r="FC30" s="67">
        <v>0</v>
      </c>
      <c r="FD30" s="67">
        <v>0</v>
      </c>
      <c r="FE30" s="67">
        <v>0</v>
      </c>
      <c r="FF30" s="67">
        <v>0</v>
      </c>
      <c r="FG30" s="67">
        <v>0</v>
      </c>
      <c r="FH30" s="67">
        <v>0</v>
      </c>
      <c r="FI30" s="67">
        <v>0</v>
      </c>
      <c r="FJ30" s="67">
        <v>0</v>
      </c>
      <c r="FK30" s="67">
        <v>0</v>
      </c>
      <c r="FL30" s="67">
        <v>0</v>
      </c>
      <c r="FM30" s="67">
        <v>0</v>
      </c>
      <c r="FN30" s="67">
        <v>0</v>
      </c>
      <c r="FO30" s="67">
        <v>0</v>
      </c>
      <c r="FP30" s="67">
        <v>0</v>
      </c>
      <c r="FQ30" s="67">
        <v>0</v>
      </c>
      <c r="FR30" s="67">
        <v>0</v>
      </c>
      <c r="FS30" s="86">
        <v>4.796163069544364</v>
      </c>
      <c r="FT30" s="87">
        <v>2</v>
      </c>
      <c r="FU30" s="86">
        <v>0</v>
      </c>
      <c r="FV30" s="87">
        <v>0</v>
      </c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</row>
    <row r="31" spans="1:381">
      <c r="A31" s="96" t="s">
        <v>738</v>
      </c>
      <c r="B31" s="56" t="s">
        <v>739</v>
      </c>
      <c r="C31" s="96" t="s">
        <v>466</v>
      </c>
      <c r="D31" s="74">
        <v>6</v>
      </c>
      <c r="E31" s="67">
        <v>2016</v>
      </c>
      <c r="F31" s="161">
        <v>55.873485037252102</v>
      </c>
      <c r="G31" s="78">
        <v>5340</v>
      </c>
      <c r="H31" s="78">
        <v>3006</v>
      </c>
      <c r="I31" s="78">
        <v>2334</v>
      </c>
      <c r="J31" s="67">
        <v>12.92</v>
      </c>
      <c r="K31" s="67">
        <v>690</v>
      </c>
      <c r="L31" s="67">
        <v>67.88</v>
      </c>
      <c r="M31" s="78">
        <v>3625</v>
      </c>
      <c r="N31" s="67">
        <v>435</v>
      </c>
      <c r="O31" s="67">
        <v>226</v>
      </c>
      <c r="P31" s="67">
        <v>209</v>
      </c>
      <c r="Q31" s="78">
        <v>528</v>
      </c>
      <c r="R31" s="78">
        <v>253</v>
      </c>
      <c r="S31" s="78">
        <v>275</v>
      </c>
      <c r="T31" s="67">
        <v>470</v>
      </c>
      <c r="U31" s="67">
        <v>250</v>
      </c>
      <c r="V31" s="67">
        <v>220</v>
      </c>
      <c r="W31" s="78">
        <v>568</v>
      </c>
      <c r="X31" s="78">
        <v>264</v>
      </c>
      <c r="Y31" s="78">
        <v>304</v>
      </c>
      <c r="Z31" s="67">
        <v>465</v>
      </c>
      <c r="AA31" s="67">
        <v>252</v>
      </c>
      <c r="AB31" s="67">
        <v>213</v>
      </c>
      <c r="AC31" s="78">
        <v>520</v>
      </c>
      <c r="AD31" s="78">
        <v>238</v>
      </c>
      <c r="AE31" s="78">
        <v>282</v>
      </c>
      <c r="AF31" s="67">
        <v>400</v>
      </c>
      <c r="AG31" s="67">
        <v>217</v>
      </c>
      <c r="AH31" s="67">
        <v>183</v>
      </c>
      <c r="AI31" s="78">
        <v>690</v>
      </c>
      <c r="AJ31" s="78">
        <v>317</v>
      </c>
      <c r="AK31" s="78">
        <v>373</v>
      </c>
      <c r="AL31" s="67">
        <v>381</v>
      </c>
      <c r="AM31" s="67">
        <v>206</v>
      </c>
      <c r="AN31" s="67">
        <v>175</v>
      </c>
      <c r="AO31" s="67">
        <v>372</v>
      </c>
      <c r="AP31" s="67">
        <v>197</v>
      </c>
      <c r="AQ31" s="67">
        <v>175</v>
      </c>
      <c r="AR31" s="56" t="s">
        <v>428</v>
      </c>
      <c r="AS31" s="56"/>
      <c r="AT31" s="56" t="s">
        <v>428</v>
      </c>
      <c r="AU31" s="162">
        <v>286</v>
      </c>
      <c r="AV31" s="163">
        <v>0</v>
      </c>
      <c r="AW31" s="164">
        <v>19</v>
      </c>
      <c r="AX31" s="59">
        <v>0</v>
      </c>
      <c r="AY31" s="59">
        <v>0</v>
      </c>
      <c r="AZ31" s="86">
        <v>0</v>
      </c>
      <c r="BA31" s="87">
        <v>0</v>
      </c>
      <c r="BB31" s="88">
        <v>0</v>
      </c>
      <c r="BC31" s="89">
        <v>0</v>
      </c>
      <c r="BD31" s="68">
        <v>0</v>
      </c>
      <c r="BE31" s="69">
        <v>0</v>
      </c>
      <c r="BF31" s="56">
        <f>VLOOKUP(A31,[1]Controles!$A$7:$L$139,11,0)</f>
        <v>1</v>
      </c>
      <c r="BG31" s="107">
        <f>VLOOKUP(A31,[1]Controles!$A$7:$L$139,12,0)</f>
        <v>3.0303030303030303</v>
      </c>
      <c r="BH31" s="63">
        <f>VLOOKUP(A31,[1]Peso!$A$7:$D$139,3,0)</f>
        <v>5</v>
      </c>
      <c r="BI31" s="85">
        <f>VLOOKUP(A31,[1]Peso!$A$7:$D$139,4,0)</f>
        <v>15.151515151515152</v>
      </c>
      <c r="BJ31" s="68">
        <v>0</v>
      </c>
      <c r="BK31" s="69">
        <v>0</v>
      </c>
      <c r="BL31" s="68">
        <v>0</v>
      </c>
      <c r="BM31" s="69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 t="s">
        <v>1708</v>
      </c>
      <c r="BW31" s="67" t="s">
        <v>580</v>
      </c>
      <c r="BX31" s="67" t="s">
        <v>779</v>
      </c>
      <c r="BY31" s="67" t="s">
        <v>580</v>
      </c>
      <c r="BZ31" s="67" t="s">
        <v>927</v>
      </c>
      <c r="CA31" s="67" t="s">
        <v>626</v>
      </c>
      <c r="CB31" s="67" t="s">
        <v>1052</v>
      </c>
      <c r="CC31" s="164">
        <v>67.73</v>
      </c>
      <c r="CD31" s="164">
        <v>52.68</v>
      </c>
      <c r="CE31" s="166">
        <v>25</v>
      </c>
      <c r="CF31" s="67" t="s">
        <v>1385</v>
      </c>
      <c r="CG31" s="67" t="s">
        <v>1036</v>
      </c>
      <c r="CH31" s="67">
        <v>0</v>
      </c>
      <c r="CI31" s="67">
        <v>0</v>
      </c>
      <c r="CJ31" s="86">
        <v>2.1276595744680851</v>
      </c>
      <c r="CK31" s="87">
        <v>1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86">
        <v>0</v>
      </c>
      <c r="DC31" s="87">
        <v>0</v>
      </c>
      <c r="DD31" s="164">
        <v>87.29</v>
      </c>
      <c r="DE31" s="164">
        <v>71.180000000000007</v>
      </c>
      <c r="DF31" s="166">
        <v>3.3248081841432229</v>
      </c>
      <c r="DG31" s="167">
        <v>0.51150895140664965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0</v>
      </c>
      <c r="DW31" s="67">
        <v>0</v>
      </c>
      <c r="DX31" s="67">
        <v>0</v>
      </c>
      <c r="DY31" s="67">
        <v>0</v>
      </c>
      <c r="DZ31" s="86">
        <v>0</v>
      </c>
      <c r="EA31" s="87">
        <v>0</v>
      </c>
      <c r="EB31" s="86">
        <v>43.715846994535518</v>
      </c>
      <c r="EC31" s="87">
        <v>8</v>
      </c>
      <c r="ED31" s="90">
        <v>0</v>
      </c>
      <c r="EE31" s="91">
        <v>0</v>
      </c>
      <c r="EF31" s="164">
        <v>78.099999999999994</v>
      </c>
      <c r="EG31" s="164">
        <v>62.42</v>
      </c>
      <c r="EH31" s="166">
        <v>2.2900763358778624</v>
      </c>
      <c r="EI31" s="167">
        <v>1.5267175572519083</v>
      </c>
      <c r="EJ31" s="67" t="s">
        <v>1417</v>
      </c>
      <c r="EK31" s="67" t="s">
        <v>792</v>
      </c>
      <c r="EL31" s="164">
        <v>56.28</v>
      </c>
      <c r="EM31" s="164">
        <v>34.72</v>
      </c>
      <c r="EN31" s="166">
        <v>1.1764705882352942</v>
      </c>
      <c r="EO31" s="167">
        <v>0</v>
      </c>
      <c r="EP31" s="67">
        <v>0</v>
      </c>
      <c r="EQ31" s="67">
        <v>0</v>
      </c>
      <c r="ER31" s="67">
        <v>0</v>
      </c>
      <c r="ES31" s="67">
        <v>0</v>
      </c>
      <c r="ET31" s="67">
        <v>0</v>
      </c>
      <c r="EU31" s="67">
        <v>0</v>
      </c>
      <c r="EV31" s="67">
        <v>0</v>
      </c>
      <c r="EW31" s="67">
        <v>0</v>
      </c>
      <c r="EX31" s="67">
        <v>0</v>
      </c>
      <c r="EY31" s="90">
        <v>74.285714285714292</v>
      </c>
      <c r="EZ31" s="91">
        <v>13</v>
      </c>
      <c r="FA31" s="86">
        <v>28.571428571428569</v>
      </c>
      <c r="FB31" s="87">
        <v>5</v>
      </c>
      <c r="FC31" s="67">
        <v>0</v>
      </c>
      <c r="FD31" s="67">
        <v>0</v>
      </c>
      <c r="FE31" s="92">
        <v>119.04761904761907</v>
      </c>
      <c r="FF31" s="67">
        <v>1</v>
      </c>
      <c r="FG31" s="67">
        <v>0</v>
      </c>
      <c r="FH31" s="67">
        <v>0</v>
      </c>
      <c r="FI31" s="67">
        <v>0</v>
      </c>
      <c r="FJ31" s="67">
        <v>0</v>
      </c>
      <c r="FK31" s="92">
        <v>119.04761904761907</v>
      </c>
      <c r="FL31" s="67">
        <v>1</v>
      </c>
      <c r="FM31" s="67">
        <v>0</v>
      </c>
      <c r="FN31" s="67">
        <v>0</v>
      </c>
      <c r="FO31" s="67">
        <v>0</v>
      </c>
      <c r="FP31" s="67">
        <v>0</v>
      </c>
      <c r="FQ31" s="67">
        <v>0</v>
      </c>
      <c r="FR31" s="67">
        <v>0</v>
      </c>
      <c r="FS31" s="86">
        <v>0</v>
      </c>
      <c r="FT31" s="87">
        <v>0</v>
      </c>
      <c r="FU31" s="86">
        <v>0</v>
      </c>
      <c r="FV31" s="87">
        <v>0</v>
      </c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</row>
    <row r="32" spans="1:381">
      <c r="A32" s="96" t="s">
        <v>747</v>
      </c>
      <c r="B32" s="56" t="s">
        <v>748</v>
      </c>
      <c r="C32" s="96" t="s">
        <v>547</v>
      </c>
      <c r="D32" s="74">
        <v>6</v>
      </c>
      <c r="E32" s="67">
        <v>2016</v>
      </c>
      <c r="F32" s="161">
        <v>71.899378342863173</v>
      </c>
      <c r="G32" s="78">
        <v>57220</v>
      </c>
      <c r="H32" s="78">
        <v>44210</v>
      </c>
      <c r="I32" s="78">
        <v>13010</v>
      </c>
      <c r="J32" s="67">
        <v>41.95</v>
      </c>
      <c r="K32" s="78">
        <v>24003</v>
      </c>
      <c r="L32" s="67">
        <v>40.54</v>
      </c>
      <c r="M32" s="78">
        <v>23196</v>
      </c>
      <c r="N32" s="67">
        <v>7003</v>
      </c>
      <c r="O32" s="67">
        <v>3581</v>
      </c>
      <c r="P32" s="67">
        <v>3422</v>
      </c>
      <c r="Q32" s="78">
        <v>8315</v>
      </c>
      <c r="R32" s="78">
        <v>4066</v>
      </c>
      <c r="S32" s="78">
        <v>4249</v>
      </c>
      <c r="T32" s="67">
        <v>6375</v>
      </c>
      <c r="U32" s="67">
        <v>3229</v>
      </c>
      <c r="V32" s="67">
        <v>3146</v>
      </c>
      <c r="W32" s="78">
        <v>7520</v>
      </c>
      <c r="X32" s="78">
        <v>3724</v>
      </c>
      <c r="Y32" s="78">
        <v>3796</v>
      </c>
      <c r="Z32" s="67">
        <v>6074</v>
      </c>
      <c r="AA32" s="67">
        <v>3041</v>
      </c>
      <c r="AB32" s="67">
        <v>3033</v>
      </c>
      <c r="AC32" s="78">
        <v>7152</v>
      </c>
      <c r="AD32" s="78">
        <v>3592</v>
      </c>
      <c r="AE32" s="78">
        <v>3560</v>
      </c>
      <c r="AF32" s="67">
        <v>5903</v>
      </c>
      <c r="AG32" s="67">
        <v>2922</v>
      </c>
      <c r="AH32" s="67">
        <v>2981</v>
      </c>
      <c r="AI32" s="78">
        <v>10363</v>
      </c>
      <c r="AJ32" s="78">
        <v>5292</v>
      </c>
      <c r="AK32" s="78">
        <v>5071</v>
      </c>
      <c r="AL32" s="67">
        <v>5911</v>
      </c>
      <c r="AM32" s="67">
        <v>2890</v>
      </c>
      <c r="AN32" s="67">
        <v>3021</v>
      </c>
      <c r="AO32" s="67">
        <v>4916</v>
      </c>
      <c r="AP32" s="67">
        <v>2386</v>
      </c>
      <c r="AQ32" s="67">
        <v>2530</v>
      </c>
      <c r="AR32" s="56" t="s">
        <v>428</v>
      </c>
      <c r="AS32" s="56"/>
      <c r="AT32" s="56" t="s">
        <v>428</v>
      </c>
      <c r="AU32" s="162">
        <v>1742</v>
      </c>
      <c r="AV32" s="164">
        <v>0</v>
      </c>
      <c r="AW32" s="163">
        <v>844</v>
      </c>
      <c r="AX32" s="59">
        <v>12.9</v>
      </c>
      <c r="AY32" s="59">
        <v>11</v>
      </c>
      <c r="AZ32" s="86">
        <v>1.8563472797372556</v>
      </c>
      <c r="BA32" s="87">
        <v>13</v>
      </c>
      <c r="BB32" s="88">
        <v>0</v>
      </c>
      <c r="BC32" s="89">
        <v>0</v>
      </c>
      <c r="BD32" s="68">
        <v>0</v>
      </c>
      <c r="BE32" s="69">
        <v>0</v>
      </c>
      <c r="BF32" s="56">
        <f>VLOOKUP(A32,[1]Controles!$A$7:$L$139,11,0)</f>
        <v>56</v>
      </c>
      <c r="BG32" s="107">
        <f>VLOOKUP(A32,[1]Controles!$A$7:$L$139,12,0)</f>
        <v>6.5804935370152764</v>
      </c>
      <c r="BH32" s="63">
        <f>VLOOKUP(A32,[1]Peso!$A$7:$D$139,3,0)</f>
        <v>72</v>
      </c>
      <c r="BI32" s="85">
        <f>VLOOKUP(A32,[1]Peso!$A$7:$D$139,4,0)</f>
        <v>8.46063454759107</v>
      </c>
      <c r="BJ32" s="68">
        <v>0</v>
      </c>
      <c r="BK32" s="69">
        <v>0</v>
      </c>
      <c r="BL32" s="68">
        <v>0</v>
      </c>
      <c r="BM32" s="69">
        <v>0</v>
      </c>
      <c r="BN32" s="67">
        <v>0</v>
      </c>
      <c r="BO32" s="67">
        <v>0</v>
      </c>
      <c r="BP32" s="92">
        <v>14.602803738317755</v>
      </c>
      <c r="BQ32" s="67">
        <v>1</v>
      </c>
      <c r="BR32" s="67">
        <v>0</v>
      </c>
      <c r="BS32" s="67">
        <v>0</v>
      </c>
      <c r="BT32" s="92">
        <v>14.602803738317755</v>
      </c>
      <c r="BU32" s="67">
        <v>1</v>
      </c>
      <c r="BV32" s="67" t="s">
        <v>1709</v>
      </c>
      <c r="BW32" s="67" t="s">
        <v>907</v>
      </c>
      <c r="BX32" s="67" t="s">
        <v>624</v>
      </c>
      <c r="BY32" s="67" t="s">
        <v>907</v>
      </c>
      <c r="BZ32" s="67" t="s">
        <v>1710</v>
      </c>
      <c r="CA32" s="67" t="s">
        <v>1711</v>
      </c>
      <c r="CB32" s="67" t="s">
        <v>1060</v>
      </c>
      <c r="CC32" s="163">
        <v>71.180000000000007</v>
      </c>
      <c r="CD32" s="163">
        <v>46.1</v>
      </c>
      <c r="CE32" s="166">
        <v>18.548387096774192</v>
      </c>
      <c r="CF32" s="67" t="s">
        <v>1712</v>
      </c>
      <c r="CG32" s="67" t="s">
        <v>1713</v>
      </c>
      <c r="CH32" s="67">
        <v>0</v>
      </c>
      <c r="CI32" s="67">
        <v>0</v>
      </c>
      <c r="CJ32" s="86">
        <v>0.31372549019607843</v>
      </c>
      <c r="CK32" s="87">
        <v>2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92">
        <v>13.297872340425533</v>
      </c>
      <c r="CS32" s="67">
        <v>1</v>
      </c>
      <c r="CT32" s="92">
        <v>13.297872340425533</v>
      </c>
      <c r="CU32" s="67">
        <v>1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86">
        <v>0</v>
      </c>
      <c r="DC32" s="87">
        <v>0</v>
      </c>
      <c r="DD32" s="163">
        <v>122.73</v>
      </c>
      <c r="DE32" s="163">
        <v>80.040000000000006</v>
      </c>
      <c r="DF32" s="166">
        <v>4.0152301834544826</v>
      </c>
      <c r="DG32" s="167">
        <v>3.1325718241606091</v>
      </c>
      <c r="DH32" s="67">
        <v>0</v>
      </c>
      <c r="DI32" s="67">
        <v>0</v>
      </c>
      <c r="DJ32" s="92">
        <v>13.297872340425533</v>
      </c>
      <c r="DK32" s="67">
        <v>1</v>
      </c>
      <c r="DL32" s="67">
        <v>0</v>
      </c>
      <c r="DM32" s="67">
        <v>0</v>
      </c>
      <c r="DN32" s="67">
        <v>0</v>
      </c>
      <c r="DO32" s="67">
        <v>0</v>
      </c>
      <c r="DP32" s="92">
        <v>27.964205816554809</v>
      </c>
      <c r="DQ32" s="67">
        <v>2</v>
      </c>
      <c r="DR32" s="92">
        <v>13.982102908277405</v>
      </c>
      <c r="DS32" s="67">
        <v>1</v>
      </c>
      <c r="DT32" s="92">
        <v>13.982102908277405</v>
      </c>
      <c r="DU32" s="67">
        <v>1</v>
      </c>
      <c r="DV32" s="67">
        <v>0</v>
      </c>
      <c r="DW32" s="67">
        <v>0</v>
      </c>
      <c r="DX32" s="67">
        <v>0</v>
      </c>
      <c r="DY32" s="67">
        <v>0</v>
      </c>
      <c r="DZ32" s="86">
        <v>5.9347181008902083</v>
      </c>
      <c r="EA32" s="87">
        <v>18</v>
      </c>
      <c r="EB32" s="86">
        <v>79.168064407916802</v>
      </c>
      <c r="EC32" s="87">
        <v>236</v>
      </c>
      <c r="ED32" s="86">
        <v>1.355243096730476</v>
      </c>
      <c r="EE32" s="87">
        <v>8</v>
      </c>
      <c r="EF32" s="163">
        <v>101.84</v>
      </c>
      <c r="EG32" s="163">
        <v>65.150000000000006</v>
      </c>
      <c r="EH32" s="166">
        <v>2.3486430062630479</v>
      </c>
      <c r="EI32" s="167">
        <v>3.3663883089770357</v>
      </c>
      <c r="EJ32" s="67" t="s">
        <v>1714</v>
      </c>
      <c r="EK32" s="67" t="s">
        <v>1715</v>
      </c>
      <c r="EL32" s="163">
        <v>70.290000000000006</v>
      </c>
      <c r="EM32" s="163">
        <v>29.85</v>
      </c>
      <c r="EN32" s="166">
        <v>1.6161616161616161</v>
      </c>
      <c r="EO32" s="167">
        <v>0.40404040404040403</v>
      </c>
      <c r="EP32" s="67">
        <v>0</v>
      </c>
      <c r="EQ32" s="67">
        <v>0</v>
      </c>
      <c r="ER32" s="67">
        <v>0</v>
      </c>
      <c r="ES32" s="67">
        <v>0</v>
      </c>
      <c r="ET32" s="67">
        <v>0</v>
      </c>
      <c r="EU32" s="67">
        <v>0</v>
      </c>
      <c r="EV32" s="67">
        <v>0</v>
      </c>
      <c r="EW32" s="67">
        <v>0</v>
      </c>
      <c r="EX32" s="67">
        <v>1</v>
      </c>
      <c r="EY32" s="86">
        <v>92.684541542535584</v>
      </c>
      <c r="EZ32" s="87">
        <v>280</v>
      </c>
      <c r="FA32" s="86">
        <v>88.142292490118578</v>
      </c>
      <c r="FB32" s="87">
        <v>223</v>
      </c>
      <c r="FC32" s="92">
        <v>48.883819455760147</v>
      </c>
      <c r="FD32" s="67">
        <v>6</v>
      </c>
      <c r="FE32" s="92">
        <v>65.178425941013529</v>
      </c>
      <c r="FF32" s="67">
        <v>8</v>
      </c>
      <c r="FG32" s="67">
        <v>0</v>
      </c>
      <c r="FH32" s="67">
        <v>0</v>
      </c>
      <c r="FI32" s="67">
        <v>0</v>
      </c>
      <c r="FJ32" s="67">
        <v>0</v>
      </c>
      <c r="FK32" s="92">
        <v>114.06224539677366</v>
      </c>
      <c r="FL32" s="67">
        <v>14</v>
      </c>
      <c r="FM32" s="67">
        <v>0</v>
      </c>
      <c r="FN32" s="67">
        <v>0</v>
      </c>
      <c r="FO32" s="92">
        <v>8.1473032426266911</v>
      </c>
      <c r="FP32" s="105">
        <v>1</v>
      </c>
      <c r="FQ32" s="67">
        <v>0</v>
      </c>
      <c r="FR32" s="67">
        <v>0</v>
      </c>
      <c r="FS32" s="86">
        <v>2.1992894603282016</v>
      </c>
      <c r="FT32" s="87">
        <v>13</v>
      </c>
      <c r="FU32" s="86">
        <v>1.8307567127746134</v>
      </c>
      <c r="FV32" s="87">
        <v>9</v>
      </c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</row>
    <row r="33" spans="1:381">
      <c r="A33" s="96" t="s">
        <v>757</v>
      </c>
      <c r="B33" s="56" t="s">
        <v>758</v>
      </c>
      <c r="C33" s="96" t="s">
        <v>514</v>
      </c>
      <c r="D33" s="74">
        <v>6</v>
      </c>
      <c r="E33" s="67">
        <v>2016</v>
      </c>
      <c r="F33" s="161">
        <v>64.015444792943029</v>
      </c>
      <c r="G33" s="78">
        <v>3583</v>
      </c>
      <c r="H33" s="78">
        <v>2921</v>
      </c>
      <c r="I33" s="67">
        <v>662</v>
      </c>
      <c r="J33" s="67">
        <v>36.25</v>
      </c>
      <c r="K33" s="78">
        <v>1299</v>
      </c>
      <c r="L33" s="67">
        <v>44.04</v>
      </c>
      <c r="M33" s="78">
        <v>1578</v>
      </c>
      <c r="N33" s="67">
        <v>295</v>
      </c>
      <c r="O33" s="67">
        <v>150</v>
      </c>
      <c r="P33" s="67">
        <v>145</v>
      </c>
      <c r="Q33" s="78">
        <v>351</v>
      </c>
      <c r="R33" s="78">
        <v>173</v>
      </c>
      <c r="S33" s="78">
        <v>178</v>
      </c>
      <c r="T33" s="67">
        <v>290</v>
      </c>
      <c r="U33" s="67">
        <v>148</v>
      </c>
      <c r="V33" s="67">
        <v>142</v>
      </c>
      <c r="W33" s="78">
        <v>357</v>
      </c>
      <c r="X33" s="78">
        <v>173</v>
      </c>
      <c r="Y33" s="78">
        <v>184</v>
      </c>
      <c r="Z33" s="67">
        <v>302</v>
      </c>
      <c r="AA33" s="67">
        <v>158</v>
      </c>
      <c r="AB33" s="67">
        <v>144</v>
      </c>
      <c r="AC33" s="78">
        <v>339</v>
      </c>
      <c r="AD33" s="78">
        <v>160</v>
      </c>
      <c r="AE33" s="78">
        <v>179</v>
      </c>
      <c r="AF33" s="67">
        <v>269</v>
      </c>
      <c r="AG33" s="67">
        <v>143</v>
      </c>
      <c r="AH33" s="67">
        <v>126</v>
      </c>
      <c r="AI33" s="78">
        <v>544</v>
      </c>
      <c r="AJ33" s="78">
        <v>253</v>
      </c>
      <c r="AK33" s="78">
        <v>291</v>
      </c>
      <c r="AL33" s="67">
        <v>315</v>
      </c>
      <c r="AM33" s="67">
        <v>169</v>
      </c>
      <c r="AN33" s="67">
        <v>146</v>
      </c>
      <c r="AO33" s="67">
        <v>287</v>
      </c>
      <c r="AP33" s="67">
        <v>153</v>
      </c>
      <c r="AQ33" s="67">
        <v>134</v>
      </c>
      <c r="AR33" s="56" t="s">
        <v>428</v>
      </c>
      <c r="AS33" s="56"/>
      <c r="AT33" s="56" t="s">
        <v>428</v>
      </c>
      <c r="AU33" s="162">
        <v>95</v>
      </c>
      <c r="AV33" s="163">
        <v>0</v>
      </c>
      <c r="AW33" s="164">
        <v>31</v>
      </c>
      <c r="AX33" s="59">
        <v>0</v>
      </c>
      <c r="AY33" s="59">
        <v>0</v>
      </c>
      <c r="AZ33" s="86">
        <v>0</v>
      </c>
      <c r="BA33" s="87">
        <v>0</v>
      </c>
      <c r="BB33" s="88">
        <v>0</v>
      </c>
      <c r="BC33" s="89">
        <v>0</v>
      </c>
      <c r="BD33" s="68">
        <v>0</v>
      </c>
      <c r="BE33" s="69">
        <v>0</v>
      </c>
      <c r="BF33" s="56">
        <f>VLOOKUP(A33,[1]Controles!$A$7:$L$139,11,0)</f>
        <v>0</v>
      </c>
      <c r="BG33" s="107">
        <f>VLOOKUP(A33,[1]Controles!$A$7:$L$139,12,0)</f>
        <v>0</v>
      </c>
      <c r="BH33" s="63">
        <f>VLOOKUP(A33,[1]Peso!$A$7:$D$139,3,0)</f>
        <v>2</v>
      </c>
      <c r="BI33" s="85">
        <f>VLOOKUP(A33,[1]Peso!$A$7:$D$139,4,0)</f>
        <v>8</v>
      </c>
      <c r="BJ33" s="68">
        <v>0</v>
      </c>
      <c r="BK33" s="69">
        <v>0</v>
      </c>
      <c r="BL33" s="68">
        <v>0</v>
      </c>
      <c r="BM33" s="69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 t="s">
        <v>1716</v>
      </c>
      <c r="BW33" s="67" t="s">
        <v>1125</v>
      </c>
      <c r="BX33" s="67" t="s">
        <v>1696</v>
      </c>
      <c r="BY33" s="67" t="s">
        <v>1717</v>
      </c>
      <c r="BZ33" s="67" t="s">
        <v>1397</v>
      </c>
      <c r="CA33" s="67" t="s">
        <v>1718</v>
      </c>
      <c r="CB33" s="67" t="s">
        <v>1719</v>
      </c>
      <c r="CC33" s="164">
        <v>60.71</v>
      </c>
      <c r="CD33" s="164">
        <v>41.07</v>
      </c>
      <c r="CE33" s="166">
        <v>50</v>
      </c>
      <c r="CF33" s="67" t="s">
        <v>1311</v>
      </c>
      <c r="CG33" s="67" t="s">
        <v>1720</v>
      </c>
      <c r="CH33" s="67">
        <v>0</v>
      </c>
      <c r="CI33" s="67">
        <v>0</v>
      </c>
      <c r="CJ33" s="86">
        <v>0</v>
      </c>
      <c r="CK33" s="8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86">
        <v>0</v>
      </c>
      <c r="DC33" s="87">
        <v>0</v>
      </c>
      <c r="DD33" s="164">
        <v>104.4</v>
      </c>
      <c r="DE33" s="164">
        <v>82.03</v>
      </c>
      <c r="DF33" s="166">
        <v>3.4482758620689653</v>
      </c>
      <c r="DG33" s="167">
        <v>1.0344827586206897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86">
        <v>0</v>
      </c>
      <c r="EA33" s="87">
        <v>0</v>
      </c>
      <c r="EB33" s="86">
        <v>23.809523809523807</v>
      </c>
      <c r="EC33" s="87">
        <v>3</v>
      </c>
      <c r="ED33" s="86">
        <v>3.7174721189591078</v>
      </c>
      <c r="EE33" s="87">
        <v>1</v>
      </c>
      <c r="EF33" s="164">
        <v>129.87</v>
      </c>
      <c r="EG33" s="164">
        <v>76.760000000000005</v>
      </c>
      <c r="EH33" s="166">
        <v>2.9739776951672861</v>
      </c>
      <c r="EI33" s="167">
        <v>19.330855018587361</v>
      </c>
      <c r="EJ33" s="67" t="s">
        <v>1721</v>
      </c>
      <c r="EK33" s="67" t="s">
        <v>1722</v>
      </c>
      <c r="EL33" s="164">
        <v>124.76</v>
      </c>
      <c r="EM33" s="164">
        <v>53.21</v>
      </c>
      <c r="EN33" s="166">
        <v>2.1739130434782608</v>
      </c>
      <c r="EO33" s="167">
        <v>20.652173913043477</v>
      </c>
      <c r="EP33" s="67">
        <v>0</v>
      </c>
      <c r="EQ33" s="67">
        <v>0</v>
      </c>
      <c r="ER33" s="67">
        <v>0</v>
      </c>
      <c r="ES33" s="67">
        <v>0</v>
      </c>
      <c r="ET33" s="92">
        <v>294.9852507374631</v>
      </c>
      <c r="EU33" s="67">
        <v>1</v>
      </c>
      <c r="EV33" s="67">
        <v>0</v>
      </c>
      <c r="EW33" s="67">
        <v>0</v>
      </c>
      <c r="EX33" s="67">
        <v>0</v>
      </c>
      <c r="EY33" s="86">
        <v>54.794520547945204</v>
      </c>
      <c r="EZ33" s="87">
        <v>8</v>
      </c>
      <c r="FA33" s="86">
        <v>29.850746268656717</v>
      </c>
      <c r="FB33" s="87">
        <v>4</v>
      </c>
      <c r="FC33" s="67">
        <v>0</v>
      </c>
      <c r="FD33" s="67">
        <v>0</v>
      </c>
      <c r="FE33" s="67">
        <v>0</v>
      </c>
      <c r="FF33" s="67">
        <v>0</v>
      </c>
      <c r="FG33" s="67">
        <v>0</v>
      </c>
      <c r="FH33" s="67">
        <v>0</v>
      </c>
      <c r="FI33" s="67">
        <v>0</v>
      </c>
      <c r="FJ33" s="67">
        <v>0</v>
      </c>
      <c r="FK33" s="67">
        <v>0</v>
      </c>
      <c r="FL33" s="67">
        <v>0</v>
      </c>
      <c r="FM33" s="67">
        <v>0</v>
      </c>
      <c r="FN33" s="67">
        <v>0</v>
      </c>
      <c r="FO33" s="67">
        <v>0</v>
      </c>
      <c r="FP33" s="67">
        <v>0</v>
      </c>
      <c r="FQ33" s="67">
        <v>0</v>
      </c>
      <c r="FR33" s="67">
        <v>0</v>
      </c>
      <c r="FS33" s="86">
        <v>0</v>
      </c>
      <c r="FT33" s="87">
        <v>0</v>
      </c>
      <c r="FU33" s="86">
        <v>6.968641114982578</v>
      </c>
      <c r="FV33" s="87">
        <v>2</v>
      </c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</row>
    <row r="34" spans="1:381">
      <c r="A34" s="96" t="s">
        <v>767</v>
      </c>
      <c r="B34" s="56" t="s">
        <v>768</v>
      </c>
      <c r="C34" s="96" t="s">
        <v>675</v>
      </c>
      <c r="D34" s="74">
        <v>5</v>
      </c>
      <c r="E34" s="67">
        <v>2016</v>
      </c>
      <c r="F34" s="161">
        <v>75.272425822931268</v>
      </c>
      <c r="G34" s="78">
        <v>114902</v>
      </c>
      <c r="H34" s="78">
        <v>94762</v>
      </c>
      <c r="I34" s="78">
        <v>20140</v>
      </c>
      <c r="J34" s="67">
        <v>24.72</v>
      </c>
      <c r="K34" s="78">
        <v>28408</v>
      </c>
      <c r="L34" s="67">
        <v>58.64</v>
      </c>
      <c r="M34" s="78">
        <v>67377</v>
      </c>
      <c r="N34" s="67">
        <v>12515</v>
      </c>
      <c r="O34" s="67">
        <v>6398</v>
      </c>
      <c r="P34" s="67">
        <v>6117</v>
      </c>
      <c r="Q34" s="78">
        <v>14922</v>
      </c>
      <c r="R34" s="78">
        <v>7300</v>
      </c>
      <c r="S34" s="78">
        <v>7622</v>
      </c>
      <c r="T34" s="67">
        <v>11752</v>
      </c>
      <c r="U34" s="67">
        <v>5963</v>
      </c>
      <c r="V34" s="67">
        <v>5789</v>
      </c>
      <c r="W34" s="78">
        <v>13880</v>
      </c>
      <c r="X34" s="78">
        <v>6850</v>
      </c>
      <c r="Y34" s="78">
        <v>7030</v>
      </c>
      <c r="Z34" s="67">
        <v>11359</v>
      </c>
      <c r="AA34" s="67">
        <v>5721</v>
      </c>
      <c r="AB34" s="67">
        <v>5638</v>
      </c>
      <c r="AC34" s="78">
        <v>13911</v>
      </c>
      <c r="AD34" s="78">
        <v>6948</v>
      </c>
      <c r="AE34" s="78">
        <v>6963</v>
      </c>
      <c r="AF34" s="67">
        <v>11846</v>
      </c>
      <c r="AG34" s="67">
        <v>5885</v>
      </c>
      <c r="AH34" s="67">
        <v>5961</v>
      </c>
      <c r="AI34" s="78">
        <v>20516</v>
      </c>
      <c r="AJ34" s="78">
        <v>10559</v>
      </c>
      <c r="AK34" s="78">
        <v>9957</v>
      </c>
      <c r="AL34" s="67">
        <v>11498</v>
      </c>
      <c r="AM34" s="67">
        <v>5589</v>
      </c>
      <c r="AN34" s="67">
        <v>5909</v>
      </c>
      <c r="AO34" s="67">
        <v>10159</v>
      </c>
      <c r="AP34" s="67">
        <v>4750</v>
      </c>
      <c r="AQ34" s="67">
        <v>5409</v>
      </c>
      <c r="AR34" s="56" t="s">
        <v>428</v>
      </c>
      <c r="AS34" s="56"/>
      <c r="AT34" s="56" t="s">
        <v>428</v>
      </c>
      <c r="AU34" s="162">
        <v>2278</v>
      </c>
      <c r="AV34" s="164">
        <v>9</v>
      </c>
      <c r="AW34" s="163">
        <v>1644</v>
      </c>
      <c r="AX34" s="59">
        <v>11.1</v>
      </c>
      <c r="AY34" s="59">
        <v>22</v>
      </c>
      <c r="AZ34" s="86">
        <v>1.9976028765481419</v>
      </c>
      <c r="BA34" s="87">
        <v>25</v>
      </c>
      <c r="BB34" s="88">
        <v>0</v>
      </c>
      <c r="BC34" s="89">
        <v>0</v>
      </c>
      <c r="BD34" s="68">
        <v>0</v>
      </c>
      <c r="BE34" s="69">
        <v>0</v>
      </c>
      <c r="BF34" s="56">
        <f>VLOOKUP(A34,[1]Controles!$A$7:$L$139,11,0)</f>
        <v>217</v>
      </c>
      <c r="BG34" s="107">
        <f>VLOOKUP(A34,[1]Controles!$A$7:$L$139,12,0)</f>
        <v>10.95959595959596</v>
      </c>
      <c r="BH34" s="63">
        <f>VLOOKUP(A34,[1]Peso!$A$7:$D$139,3,0)</f>
        <v>118</v>
      </c>
      <c r="BI34" s="85">
        <f>VLOOKUP(A34,[1]Peso!$A$7:$D$139,4,0)</f>
        <v>5.9595959595959602</v>
      </c>
      <c r="BJ34" s="68">
        <v>0</v>
      </c>
      <c r="BK34" s="69">
        <v>0</v>
      </c>
      <c r="BL34" s="68">
        <v>0</v>
      </c>
      <c r="BM34" s="69">
        <v>0</v>
      </c>
      <c r="BN34" s="67">
        <v>0</v>
      </c>
      <c r="BO34" s="67">
        <v>0</v>
      </c>
      <c r="BP34" s="92">
        <v>8.09913339272698</v>
      </c>
      <c r="BQ34" s="67">
        <v>1</v>
      </c>
      <c r="BR34" s="67">
        <v>0</v>
      </c>
      <c r="BS34" s="67">
        <v>0</v>
      </c>
      <c r="BT34" s="92">
        <v>8.0991333927269782</v>
      </c>
      <c r="BU34" s="67">
        <v>1</v>
      </c>
      <c r="BV34" s="67" t="s">
        <v>1716</v>
      </c>
      <c r="BW34" s="67" t="s">
        <v>1723</v>
      </c>
      <c r="BX34" s="67" t="s">
        <v>1609</v>
      </c>
      <c r="BY34" s="67" t="s">
        <v>1723</v>
      </c>
      <c r="BZ34" s="67" t="s">
        <v>563</v>
      </c>
      <c r="CA34" s="67" t="s">
        <v>888</v>
      </c>
      <c r="CB34" s="67" t="s">
        <v>850</v>
      </c>
      <c r="CC34" s="163">
        <v>66.34</v>
      </c>
      <c r="CD34" s="163">
        <v>46.78</v>
      </c>
      <c r="CE34" s="166">
        <v>28.971962616822427</v>
      </c>
      <c r="CF34" s="67" t="s">
        <v>1724</v>
      </c>
      <c r="CG34" s="67" t="s">
        <v>1536</v>
      </c>
      <c r="CH34" s="67">
        <v>85.77</v>
      </c>
      <c r="CI34" s="67">
        <v>3</v>
      </c>
      <c r="CJ34" s="86">
        <v>0.42545949625595642</v>
      </c>
      <c r="CK34" s="87">
        <v>5</v>
      </c>
      <c r="CL34" s="67">
        <v>85.77</v>
      </c>
      <c r="CM34" s="67">
        <v>3</v>
      </c>
      <c r="CN34" s="92">
        <v>8.0991333927269782</v>
      </c>
      <c r="CO34" s="67">
        <v>1</v>
      </c>
      <c r="CP34" s="67">
        <v>0</v>
      </c>
      <c r="CQ34" s="67">
        <v>0</v>
      </c>
      <c r="CR34" s="92">
        <v>14.409221902017292</v>
      </c>
      <c r="CS34" s="67">
        <v>2</v>
      </c>
      <c r="CT34" s="92">
        <v>7.2046109510086458</v>
      </c>
      <c r="CU34" s="67">
        <v>1</v>
      </c>
      <c r="CV34" s="67">
        <v>0</v>
      </c>
      <c r="CW34" s="67">
        <v>0</v>
      </c>
      <c r="CX34" s="67">
        <v>0</v>
      </c>
      <c r="CY34" s="67">
        <v>0</v>
      </c>
      <c r="CZ34" s="92">
        <v>7.2046109510086458</v>
      </c>
      <c r="DA34" s="67">
        <v>1</v>
      </c>
      <c r="DB34" s="86">
        <v>0.35214367461924467</v>
      </c>
      <c r="DC34" s="87">
        <v>4</v>
      </c>
      <c r="DD34" s="163">
        <v>114.01</v>
      </c>
      <c r="DE34" s="163">
        <v>82.35</v>
      </c>
      <c r="DF34" s="166">
        <v>3.6797613127797115</v>
      </c>
      <c r="DG34" s="167">
        <v>5.0721034311287916</v>
      </c>
      <c r="DH34" s="67">
        <v>0</v>
      </c>
      <c r="DI34" s="67">
        <v>0</v>
      </c>
      <c r="DJ34" s="92">
        <v>72.046109510086453</v>
      </c>
      <c r="DK34" s="67">
        <v>10</v>
      </c>
      <c r="DL34" s="67">
        <v>0</v>
      </c>
      <c r="DM34" s="67">
        <v>0</v>
      </c>
      <c r="DN34" s="92">
        <v>21.57</v>
      </c>
      <c r="DO34" s="67">
        <v>3</v>
      </c>
      <c r="DP34" s="92">
        <v>14.37711163827187</v>
      </c>
      <c r="DQ34" s="170">
        <v>2</v>
      </c>
      <c r="DR34" s="92">
        <v>14.37711163827187</v>
      </c>
      <c r="DS34" s="67">
        <v>2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86">
        <v>5.6757715501951047</v>
      </c>
      <c r="EA34" s="87">
        <v>32</v>
      </c>
      <c r="EB34" s="86">
        <v>87.904713974165404</v>
      </c>
      <c r="EC34" s="87">
        <v>524</v>
      </c>
      <c r="ED34" s="86">
        <v>1.0130001688333614</v>
      </c>
      <c r="EE34" s="87">
        <v>12</v>
      </c>
      <c r="EF34" s="163">
        <v>101.56</v>
      </c>
      <c r="EG34" s="163">
        <v>65.09</v>
      </c>
      <c r="EH34" s="166">
        <v>3.3292566924853917</v>
      </c>
      <c r="EI34" s="167">
        <v>7.2156543008560945</v>
      </c>
      <c r="EJ34" s="67" t="s">
        <v>1725</v>
      </c>
      <c r="EK34" s="67" t="s">
        <v>1726</v>
      </c>
      <c r="EL34" s="163">
        <v>70.23</v>
      </c>
      <c r="EM34" s="163">
        <v>31.44</v>
      </c>
      <c r="EN34" s="166">
        <v>1.5077821011673151</v>
      </c>
      <c r="EO34" s="167">
        <v>8.9494163424124515</v>
      </c>
      <c r="EP34" s="92">
        <v>21.565667457407809</v>
      </c>
      <c r="EQ34" s="67">
        <v>3</v>
      </c>
      <c r="ER34" s="92">
        <v>71.885558191359365</v>
      </c>
      <c r="ES34" s="67">
        <v>10</v>
      </c>
      <c r="ET34" s="92">
        <v>14.37711163827187</v>
      </c>
      <c r="EU34" s="67">
        <v>2</v>
      </c>
      <c r="EV34" s="92">
        <v>14.37711163827187</v>
      </c>
      <c r="EW34" s="67">
        <v>2</v>
      </c>
      <c r="EX34" s="67">
        <v>0</v>
      </c>
      <c r="EY34" s="86">
        <v>106.44779150448468</v>
      </c>
      <c r="EZ34" s="87">
        <v>629</v>
      </c>
      <c r="FA34" s="86">
        <v>79.866888519134775</v>
      </c>
      <c r="FB34" s="87">
        <v>432</v>
      </c>
      <c r="FC34" s="92">
        <v>20.392348790733717</v>
      </c>
      <c r="FD34" s="67">
        <v>5</v>
      </c>
      <c r="FE34" s="92">
        <v>48.941637097760918</v>
      </c>
      <c r="FF34" s="67">
        <v>12</v>
      </c>
      <c r="FG34" s="92">
        <v>4.0784697581467428</v>
      </c>
      <c r="FH34" s="67">
        <v>1</v>
      </c>
      <c r="FI34" s="92">
        <v>4.0784697581467428</v>
      </c>
      <c r="FJ34" s="67">
        <v>1</v>
      </c>
      <c r="FK34" s="92">
        <v>77.490925404788115</v>
      </c>
      <c r="FL34" s="67">
        <v>19</v>
      </c>
      <c r="FM34" s="92">
        <v>48.941637097760918</v>
      </c>
      <c r="FN34" s="67">
        <v>12</v>
      </c>
      <c r="FO34" s="92">
        <v>32.627758065173943</v>
      </c>
      <c r="FP34" s="105">
        <v>8</v>
      </c>
      <c r="FQ34" s="92">
        <v>12.235409274440229</v>
      </c>
      <c r="FR34" s="67">
        <v>3</v>
      </c>
      <c r="FS34" s="86">
        <v>0.95668811967298661</v>
      </c>
      <c r="FT34" s="87">
        <v>11</v>
      </c>
      <c r="FU34" s="86">
        <v>1.8702628211438135</v>
      </c>
      <c r="FV34" s="87">
        <v>19</v>
      </c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</row>
    <row r="35" spans="1:381">
      <c r="A35" s="96" t="s">
        <v>1727</v>
      </c>
      <c r="B35" s="56" t="s">
        <v>777</v>
      </c>
      <c r="C35" s="96" t="s">
        <v>547</v>
      </c>
      <c r="D35" s="74">
        <v>5</v>
      </c>
      <c r="E35" s="67">
        <v>2016</v>
      </c>
      <c r="F35" s="161">
        <v>74.384439867663133</v>
      </c>
      <c r="G35" s="78">
        <v>78148</v>
      </c>
      <c r="H35" s="78">
        <v>68385</v>
      </c>
      <c r="I35" s="67">
        <v>9763</v>
      </c>
      <c r="J35" s="67">
        <v>37.090000000000003</v>
      </c>
      <c r="K35" s="78">
        <v>28988</v>
      </c>
      <c r="L35" s="67">
        <v>43.29</v>
      </c>
      <c r="M35" s="78">
        <v>33831</v>
      </c>
      <c r="N35" s="67">
        <v>9571</v>
      </c>
      <c r="O35" s="67">
        <v>4889</v>
      </c>
      <c r="P35" s="67">
        <v>4682</v>
      </c>
      <c r="Q35" s="78">
        <v>11365</v>
      </c>
      <c r="R35" s="78">
        <v>5565</v>
      </c>
      <c r="S35" s="78">
        <v>5800</v>
      </c>
      <c r="T35" s="67">
        <v>8723</v>
      </c>
      <c r="U35" s="67">
        <v>4406</v>
      </c>
      <c r="V35" s="67">
        <v>4317</v>
      </c>
      <c r="W35" s="78">
        <v>10292</v>
      </c>
      <c r="X35" s="78">
        <v>5114</v>
      </c>
      <c r="Y35" s="78">
        <v>5178</v>
      </c>
      <c r="Z35" s="67">
        <v>8324</v>
      </c>
      <c r="AA35" s="67">
        <v>4152</v>
      </c>
      <c r="AB35" s="67">
        <v>4172</v>
      </c>
      <c r="AC35" s="78">
        <v>9808</v>
      </c>
      <c r="AD35" s="78">
        <v>4941</v>
      </c>
      <c r="AE35" s="78">
        <v>4867</v>
      </c>
      <c r="AF35" s="67">
        <v>8099</v>
      </c>
      <c r="AG35" s="67">
        <v>3999</v>
      </c>
      <c r="AH35" s="67">
        <v>4100</v>
      </c>
      <c r="AI35" s="78">
        <v>14246</v>
      </c>
      <c r="AJ35" s="78">
        <v>7270</v>
      </c>
      <c r="AK35" s="78">
        <v>6976</v>
      </c>
      <c r="AL35" s="67">
        <v>8128</v>
      </c>
      <c r="AM35" s="67">
        <v>3977</v>
      </c>
      <c r="AN35" s="67">
        <v>4151</v>
      </c>
      <c r="AO35" s="67">
        <v>6755</v>
      </c>
      <c r="AP35" s="67">
        <v>3294</v>
      </c>
      <c r="AQ35" s="67">
        <v>3461</v>
      </c>
      <c r="AR35" s="56" t="s">
        <v>428</v>
      </c>
      <c r="AS35" s="56"/>
      <c r="AT35" s="56" t="s">
        <v>428</v>
      </c>
      <c r="AU35" s="162">
        <v>2352</v>
      </c>
      <c r="AV35" s="163">
        <v>0</v>
      </c>
      <c r="AW35" s="164">
        <v>562</v>
      </c>
      <c r="AX35" s="59">
        <v>16.7</v>
      </c>
      <c r="AY35" s="59">
        <v>17</v>
      </c>
      <c r="AZ35" s="86">
        <v>2.1941280952878488</v>
      </c>
      <c r="BA35" s="87">
        <v>21</v>
      </c>
      <c r="BB35" s="88">
        <v>98.231827111984273</v>
      </c>
      <c r="BC35" s="89">
        <v>1</v>
      </c>
      <c r="BD35" s="68">
        <v>20.896458050360465</v>
      </c>
      <c r="BE35" s="69">
        <v>2</v>
      </c>
      <c r="BF35" s="56">
        <f>VLOOKUP(A35,[1]Controles!$A$7:$L$139,11,0)</f>
        <v>67</v>
      </c>
      <c r="BG35" s="107">
        <f>VLOOKUP(A35,[1]Controles!$A$7:$L$139,12,0)</f>
        <v>6.581532416502947</v>
      </c>
      <c r="BH35" s="63">
        <f>VLOOKUP(A35,[1]Peso!$A$7:$D$139,3,0)</f>
        <v>69</v>
      </c>
      <c r="BI35" s="85">
        <f>VLOOKUP(A35,[1]Peso!$A$7:$D$139,4,0)</f>
        <v>6.7779960707269158</v>
      </c>
      <c r="BJ35" s="68">
        <v>20.896458050360465</v>
      </c>
      <c r="BK35" s="69">
        <v>2</v>
      </c>
      <c r="BL35" s="68">
        <v>10.448229025180233</v>
      </c>
      <c r="BM35" s="69">
        <v>1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 t="s">
        <v>1728</v>
      </c>
      <c r="BW35" s="67" t="s">
        <v>592</v>
      </c>
      <c r="BX35" s="67" t="s">
        <v>1310</v>
      </c>
      <c r="BY35" s="67" t="s">
        <v>592</v>
      </c>
      <c r="BZ35" s="67" t="s">
        <v>588</v>
      </c>
      <c r="CA35" s="67" t="s">
        <v>1383</v>
      </c>
      <c r="CB35" s="67" t="s">
        <v>588</v>
      </c>
      <c r="CC35" s="164">
        <v>59.47</v>
      </c>
      <c r="CD35" s="164">
        <v>43.81</v>
      </c>
      <c r="CE35" s="166">
        <v>13.24200913242009</v>
      </c>
      <c r="CF35" s="67" t="s">
        <v>1729</v>
      </c>
      <c r="CG35" s="67" t="s">
        <v>1730</v>
      </c>
      <c r="CH35" s="67">
        <v>0</v>
      </c>
      <c r="CI35" s="67">
        <v>0</v>
      </c>
      <c r="CJ35" s="86">
        <v>0.22927891780350795</v>
      </c>
      <c r="CK35" s="87">
        <v>2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92">
        <v>9.7162844928099492</v>
      </c>
      <c r="CS35" s="67">
        <v>1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92">
        <v>9.7162844928099492</v>
      </c>
      <c r="DA35" s="67">
        <v>1</v>
      </c>
      <c r="DB35" s="86">
        <v>0</v>
      </c>
      <c r="DC35" s="87">
        <v>0</v>
      </c>
      <c r="DD35" s="164">
        <v>99.23</v>
      </c>
      <c r="DE35" s="164">
        <v>74.040000000000006</v>
      </c>
      <c r="DF35" s="166">
        <v>4.6895353886235345</v>
      </c>
      <c r="DG35" s="167">
        <v>8.2501085540599224</v>
      </c>
      <c r="DH35" s="67">
        <v>0</v>
      </c>
      <c r="DI35" s="67">
        <v>0</v>
      </c>
      <c r="DJ35" s="67">
        <v>0</v>
      </c>
      <c r="DK35" s="67">
        <v>0</v>
      </c>
      <c r="DL35" s="67">
        <v>0</v>
      </c>
      <c r="DM35" s="67">
        <v>0</v>
      </c>
      <c r="DN35" s="92">
        <v>10.195758564437195</v>
      </c>
      <c r="DO35" s="67">
        <v>1</v>
      </c>
      <c r="DP35" s="92">
        <v>50.978792822185966</v>
      </c>
      <c r="DQ35" s="170">
        <v>5</v>
      </c>
      <c r="DR35" s="92">
        <v>10.195758564437195</v>
      </c>
      <c r="DS35" s="67">
        <v>1</v>
      </c>
      <c r="DT35" s="92">
        <v>10.195758564437195</v>
      </c>
      <c r="DU35" s="67">
        <v>1</v>
      </c>
      <c r="DV35" s="67">
        <v>0</v>
      </c>
      <c r="DW35" s="67">
        <v>0</v>
      </c>
      <c r="DX35" s="92">
        <v>30.587275693311579</v>
      </c>
      <c r="DY35" s="67">
        <v>3</v>
      </c>
      <c r="DZ35" s="86">
        <v>6.4717162032598274</v>
      </c>
      <c r="EA35" s="87">
        <v>27</v>
      </c>
      <c r="EB35" s="86">
        <v>72.682926829268283</v>
      </c>
      <c r="EC35" s="87">
        <v>298</v>
      </c>
      <c r="ED35" s="86">
        <v>1.4816644030127175</v>
      </c>
      <c r="EE35" s="87">
        <v>12</v>
      </c>
      <c r="EF35" s="164">
        <v>91.09</v>
      </c>
      <c r="EG35" s="164">
        <v>59.5</v>
      </c>
      <c r="EH35" s="166">
        <v>3.3417935702199664</v>
      </c>
      <c r="EI35" s="167">
        <v>9.7715736040609134</v>
      </c>
      <c r="EJ35" s="67" t="s">
        <v>1731</v>
      </c>
      <c r="EK35" s="67" t="s">
        <v>1732</v>
      </c>
      <c r="EL35" s="164">
        <v>58.46</v>
      </c>
      <c r="EM35" s="164">
        <v>28.78</v>
      </c>
      <c r="EN35" s="166">
        <v>1.0471204188481675</v>
      </c>
      <c r="EO35" s="167">
        <v>11.144353029169784</v>
      </c>
      <c r="EP35" s="92">
        <v>10.195758564437195</v>
      </c>
      <c r="EQ35" s="67">
        <v>1</v>
      </c>
      <c r="ER35" s="92">
        <v>10.195758564437195</v>
      </c>
      <c r="ES35" s="67">
        <v>1</v>
      </c>
      <c r="ET35" s="67">
        <v>0</v>
      </c>
      <c r="EU35" s="67">
        <v>0</v>
      </c>
      <c r="EV35" s="92">
        <v>10.195758564437195</v>
      </c>
      <c r="EW35" s="67">
        <v>1</v>
      </c>
      <c r="EX35" s="67">
        <v>0</v>
      </c>
      <c r="EY35" s="86">
        <v>87.448807516261155</v>
      </c>
      <c r="EZ35" s="87">
        <v>363</v>
      </c>
      <c r="FA35" s="86">
        <v>71.366657035538864</v>
      </c>
      <c r="FB35" s="87">
        <v>247</v>
      </c>
      <c r="FC35" s="92">
        <v>35.563985537312554</v>
      </c>
      <c r="FD35" s="67">
        <v>6</v>
      </c>
      <c r="FE35" s="92">
        <v>100.76462568905221</v>
      </c>
      <c r="FF35" s="67">
        <v>17</v>
      </c>
      <c r="FG35" s="67">
        <v>0</v>
      </c>
      <c r="FH35" s="67">
        <v>0</v>
      </c>
      <c r="FI35" s="92">
        <v>11.854661845770849</v>
      </c>
      <c r="FJ35" s="67">
        <v>2</v>
      </c>
      <c r="FK35" s="92">
        <v>148.18327307213562</v>
      </c>
      <c r="FL35" s="67">
        <v>25</v>
      </c>
      <c r="FM35" s="67"/>
      <c r="FN35" s="67">
        <v>0</v>
      </c>
      <c r="FO35" s="67">
        <v>0</v>
      </c>
      <c r="FP35" s="67">
        <v>0</v>
      </c>
      <c r="FQ35" s="67">
        <v>0</v>
      </c>
      <c r="FR35" s="67">
        <v>0</v>
      </c>
      <c r="FS35" s="86">
        <v>1.2303149606299213</v>
      </c>
      <c r="FT35" s="87">
        <v>10</v>
      </c>
      <c r="FU35" s="86">
        <v>1.9245003700962249</v>
      </c>
      <c r="FV35" s="87">
        <v>13</v>
      </c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</row>
    <row r="36" spans="1:381">
      <c r="A36" s="96" t="s">
        <v>784</v>
      </c>
      <c r="B36" s="56" t="s">
        <v>785</v>
      </c>
      <c r="C36" s="96" t="s">
        <v>479</v>
      </c>
      <c r="D36" s="74">
        <v>6</v>
      </c>
      <c r="E36" s="67">
        <v>2016</v>
      </c>
      <c r="F36" s="161">
        <v>66.755257143958076</v>
      </c>
      <c r="G36" s="78">
        <v>8998</v>
      </c>
      <c r="H36" s="78">
        <v>7552</v>
      </c>
      <c r="I36" s="78">
        <v>1446</v>
      </c>
      <c r="J36" s="67">
        <v>33.520000000000003</v>
      </c>
      <c r="K36" s="78">
        <v>3016</v>
      </c>
      <c r="L36" s="67">
        <v>72.3</v>
      </c>
      <c r="M36" s="78">
        <v>6506</v>
      </c>
      <c r="N36" s="67">
        <v>741</v>
      </c>
      <c r="O36" s="67">
        <v>379</v>
      </c>
      <c r="P36" s="67">
        <v>362</v>
      </c>
      <c r="Q36" s="78">
        <v>895</v>
      </c>
      <c r="R36" s="78">
        <v>437</v>
      </c>
      <c r="S36" s="78">
        <v>458</v>
      </c>
      <c r="T36" s="67">
        <v>760</v>
      </c>
      <c r="U36" s="67">
        <v>391</v>
      </c>
      <c r="V36" s="67">
        <v>369</v>
      </c>
      <c r="W36" s="78">
        <v>900</v>
      </c>
      <c r="X36" s="78">
        <v>435</v>
      </c>
      <c r="Y36" s="78">
        <v>465</v>
      </c>
      <c r="Z36" s="67">
        <v>731</v>
      </c>
      <c r="AA36" s="67">
        <v>380</v>
      </c>
      <c r="AB36" s="67">
        <v>351</v>
      </c>
      <c r="AC36" s="78">
        <v>878</v>
      </c>
      <c r="AD36" s="78">
        <v>420</v>
      </c>
      <c r="AE36" s="78">
        <v>458</v>
      </c>
      <c r="AF36" s="67">
        <v>735</v>
      </c>
      <c r="AG36" s="67">
        <v>385</v>
      </c>
      <c r="AH36" s="67">
        <v>350</v>
      </c>
      <c r="AI36" s="78">
        <v>1315</v>
      </c>
      <c r="AJ36" s="78">
        <v>628</v>
      </c>
      <c r="AK36" s="78">
        <v>687</v>
      </c>
      <c r="AL36" s="67">
        <v>727</v>
      </c>
      <c r="AM36" s="67">
        <v>380</v>
      </c>
      <c r="AN36" s="67">
        <v>347</v>
      </c>
      <c r="AO36" s="67">
        <v>711</v>
      </c>
      <c r="AP36" s="67">
        <v>368</v>
      </c>
      <c r="AQ36" s="67">
        <v>343</v>
      </c>
      <c r="AR36" s="56" t="s">
        <v>428</v>
      </c>
      <c r="AS36" s="56"/>
      <c r="AT36" s="56" t="s">
        <v>428</v>
      </c>
      <c r="AU36" s="162">
        <v>320</v>
      </c>
      <c r="AV36" s="164">
        <v>1</v>
      </c>
      <c r="AW36" s="163">
        <v>34</v>
      </c>
      <c r="AX36" s="59">
        <v>17.7</v>
      </c>
      <c r="AY36" s="59">
        <v>2</v>
      </c>
      <c r="AZ36" s="86">
        <v>2.6990553306342777</v>
      </c>
      <c r="BA36" s="87">
        <v>2</v>
      </c>
      <c r="BB36" s="88">
        <v>0</v>
      </c>
      <c r="BC36" s="89">
        <v>0</v>
      </c>
      <c r="BD36" s="68">
        <v>0</v>
      </c>
      <c r="BE36" s="69">
        <v>0</v>
      </c>
      <c r="BF36" s="56">
        <f>VLOOKUP(A36,[1]Controles!$A$7:$L$139,11,0)</f>
        <v>5</v>
      </c>
      <c r="BG36" s="107">
        <f>VLOOKUP(A36,[1]Controles!$A$7:$L$139,12,0)</f>
        <v>4.4247787610619467</v>
      </c>
      <c r="BH36" s="63">
        <f>VLOOKUP(A36,[1]Peso!$A$7:$D$139,3,0)</f>
        <v>14</v>
      </c>
      <c r="BI36" s="85">
        <f>VLOOKUP(A36,[1]Peso!$A$7:$D$139,4,0)</f>
        <v>12.389380530973451</v>
      </c>
      <c r="BJ36" s="68">
        <v>0</v>
      </c>
      <c r="BK36" s="69">
        <v>0</v>
      </c>
      <c r="BL36" s="68">
        <v>0</v>
      </c>
      <c r="BM36" s="69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 t="s">
        <v>786</v>
      </c>
      <c r="BW36" s="67" t="s">
        <v>879</v>
      </c>
      <c r="BX36" s="67" t="s">
        <v>1733</v>
      </c>
      <c r="BY36" s="67" t="s">
        <v>879</v>
      </c>
      <c r="BZ36" s="67" t="s">
        <v>751</v>
      </c>
      <c r="CA36" s="67" t="s">
        <v>1147</v>
      </c>
      <c r="CB36" s="67" t="s">
        <v>658</v>
      </c>
      <c r="CC36" s="163">
        <v>64.930000000000007</v>
      </c>
      <c r="CD36" s="163">
        <v>46.1</v>
      </c>
      <c r="CE36" s="166">
        <v>20</v>
      </c>
      <c r="CF36" s="67" t="s">
        <v>497</v>
      </c>
      <c r="CG36" s="67" t="s">
        <v>1523</v>
      </c>
      <c r="CH36" s="67">
        <v>0</v>
      </c>
      <c r="CI36" s="67">
        <v>0</v>
      </c>
      <c r="CJ36" s="86">
        <v>0</v>
      </c>
      <c r="CK36" s="87">
        <v>0</v>
      </c>
      <c r="CL36" s="67">
        <v>0</v>
      </c>
      <c r="CM36" s="67">
        <v>0</v>
      </c>
      <c r="CN36" s="92">
        <v>132.97872340425531</v>
      </c>
      <c r="CO36" s="67">
        <v>1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86">
        <v>1.3679890560875512</v>
      </c>
      <c r="DC36" s="87">
        <v>1</v>
      </c>
      <c r="DD36" s="163">
        <v>95.09</v>
      </c>
      <c r="DE36" s="163">
        <v>82.76</v>
      </c>
      <c r="DF36" s="166">
        <v>2.4806201550387597</v>
      </c>
      <c r="DG36" s="167">
        <v>0.31007751937984496</v>
      </c>
      <c r="DH36" s="67">
        <v>0</v>
      </c>
      <c r="DI36" s="67">
        <v>0</v>
      </c>
      <c r="DJ36" s="92">
        <v>111.11111111111111</v>
      </c>
      <c r="DK36" s="67">
        <v>1</v>
      </c>
      <c r="DL36" s="67">
        <v>0</v>
      </c>
      <c r="DM36" s="67">
        <v>0</v>
      </c>
      <c r="DN36" s="92">
        <v>113.89521640091115</v>
      </c>
      <c r="DO36" s="67">
        <v>1</v>
      </c>
      <c r="DP36" s="92">
        <v>113.89521640091115</v>
      </c>
      <c r="DQ36" s="67">
        <v>1</v>
      </c>
      <c r="DR36" s="67">
        <v>0</v>
      </c>
      <c r="DS36" s="67">
        <v>0</v>
      </c>
      <c r="DT36" s="67">
        <v>0</v>
      </c>
      <c r="DU36" s="67">
        <v>0</v>
      </c>
      <c r="DV36" s="92">
        <v>113.89521640091115</v>
      </c>
      <c r="DW36" s="67">
        <v>1</v>
      </c>
      <c r="DX36" s="67">
        <v>0</v>
      </c>
      <c r="DY36" s="67">
        <v>0</v>
      </c>
      <c r="DZ36" s="86">
        <v>5.6980056980056979</v>
      </c>
      <c r="EA36" s="87">
        <v>2</v>
      </c>
      <c r="EB36" s="86">
        <v>68.571428571428569</v>
      </c>
      <c r="EC36" s="87">
        <v>24</v>
      </c>
      <c r="ED36" s="86">
        <v>1.3605442176870748</v>
      </c>
      <c r="EE36" s="87">
        <v>1</v>
      </c>
      <c r="EF36" s="163">
        <v>108.06</v>
      </c>
      <c r="EG36" s="163">
        <v>82.15</v>
      </c>
      <c r="EH36" s="166">
        <v>2.5408348457350272</v>
      </c>
      <c r="EI36" s="167">
        <v>0.90744101633393837</v>
      </c>
      <c r="EJ36" s="67" t="s">
        <v>1734</v>
      </c>
      <c r="EK36" s="67" t="s">
        <v>1735</v>
      </c>
      <c r="EL36" s="163">
        <v>91.84</v>
      </c>
      <c r="EM36" s="163">
        <v>63.6</v>
      </c>
      <c r="EN36" s="166">
        <v>2.1929824561403506</v>
      </c>
      <c r="EO36" s="167">
        <v>0.43859649122807015</v>
      </c>
      <c r="EP36" s="92">
        <v>113.89521640091115</v>
      </c>
      <c r="EQ36" s="67">
        <v>1</v>
      </c>
      <c r="ER36" s="92">
        <v>569.47608200455579</v>
      </c>
      <c r="ES36" s="67">
        <v>5</v>
      </c>
      <c r="ET36" s="92">
        <v>227.79043280182231</v>
      </c>
      <c r="EU36" s="67">
        <v>2</v>
      </c>
      <c r="EV36" s="92">
        <v>113.89521640091115</v>
      </c>
      <c r="EW36" s="67">
        <v>1</v>
      </c>
      <c r="EX36" s="67">
        <v>19</v>
      </c>
      <c r="EY36" s="86">
        <v>106.62824207492795</v>
      </c>
      <c r="EZ36" s="87">
        <v>37</v>
      </c>
      <c r="FA36" s="86">
        <v>116.61807580174927</v>
      </c>
      <c r="FB36" s="87">
        <v>40</v>
      </c>
      <c r="FC36" s="92">
        <v>62.460961898813238</v>
      </c>
      <c r="FD36" s="67">
        <v>1</v>
      </c>
      <c r="FE36" s="92">
        <v>124.92192379762648</v>
      </c>
      <c r="FF36" s="67">
        <v>2</v>
      </c>
      <c r="FG36" s="67">
        <v>0</v>
      </c>
      <c r="FH36" s="67">
        <v>0</v>
      </c>
      <c r="FI36" s="67">
        <v>0</v>
      </c>
      <c r="FJ36" s="67">
        <v>0</v>
      </c>
      <c r="FK36" s="92">
        <v>187.38288569643973</v>
      </c>
      <c r="FL36" s="67">
        <v>3</v>
      </c>
      <c r="FM36" s="92">
        <v>687.07058088694566</v>
      </c>
      <c r="FN36" s="67">
        <v>11</v>
      </c>
      <c r="FO36" s="92">
        <v>1249.2192379762648</v>
      </c>
      <c r="FP36" s="105">
        <v>20</v>
      </c>
      <c r="FQ36" s="67">
        <v>0</v>
      </c>
      <c r="FR36" s="67">
        <v>0</v>
      </c>
      <c r="FS36" s="86">
        <v>4.1265474552957357</v>
      </c>
      <c r="FT36" s="87">
        <v>3</v>
      </c>
      <c r="FU36" s="86">
        <v>1.4064697609001406</v>
      </c>
      <c r="FV36" s="87">
        <v>1</v>
      </c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</row>
    <row r="37" spans="1:381">
      <c r="A37" s="96" t="s">
        <v>1736</v>
      </c>
      <c r="B37" s="56" t="s">
        <v>794</v>
      </c>
      <c r="C37" s="96" t="s">
        <v>466</v>
      </c>
      <c r="D37" s="74">
        <v>6</v>
      </c>
      <c r="E37" s="67">
        <v>2016</v>
      </c>
      <c r="F37" s="161">
        <v>69.677670920492346</v>
      </c>
      <c r="G37" s="78">
        <v>26957</v>
      </c>
      <c r="H37" s="78">
        <v>16188</v>
      </c>
      <c r="I37" s="78">
        <v>10769</v>
      </c>
      <c r="J37" s="67">
        <v>29.25</v>
      </c>
      <c r="K37" s="78">
        <v>7884</v>
      </c>
      <c r="L37" s="78" t="s">
        <v>1737</v>
      </c>
      <c r="M37" s="78">
        <v>18925</v>
      </c>
      <c r="N37" s="67">
        <v>2618</v>
      </c>
      <c r="O37" s="67">
        <v>1337</v>
      </c>
      <c r="P37" s="67">
        <v>1281</v>
      </c>
      <c r="Q37" s="78">
        <v>3129</v>
      </c>
      <c r="R37" s="78">
        <v>1531</v>
      </c>
      <c r="S37" s="78">
        <v>1598</v>
      </c>
      <c r="T37" s="67">
        <v>2543</v>
      </c>
      <c r="U37" s="67">
        <v>1302</v>
      </c>
      <c r="V37" s="67">
        <v>1241</v>
      </c>
      <c r="W37" s="78">
        <v>3046</v>
      </c>
      <c r="X37" s="78">
        <v>1485</v>
      </c>
      <c r="Y37" s="78">
        <v>1561</v>
      </c>
      <c r="Z37" s="67">
        <v>2521</v>
      </c>
      <c r="AA37" s="67">
        <v>1294</v>
      </c>
      <c r="AB37" s="67">
        <v>1227</v>
      </c>
      <c r="AC37" s="78">
        <v>2978</v>
      </c>
      <c r="AD37" s="78">
        <v>1447</v>
      </c>
      <c r="AE37" s="78">
        <v>1531</v>
      </c>
      <c r="AF37" s="67">
        <v>2467</v>
      </c>
      <c r="AG37" s="67">
        <v>1270</v>
      </c>
      <c r="AH37" s="67">
        <v>1197</v>
      </c>
      <c r="AI37" s="78">
        <v>4558</v>
      </c>
      <c r="AJ37" s="78">
        <v>2218</v>
      </c>
      <c r="AK37" s="78">
        <v>2340</v>
      </c>
      <c r="AL37" s="67">
        <v>2575</v>
      </c>
      <c r="AM37" s="67">
        <v>1321</v>
      </c>
      <c r="AN37" s="67">
        <v>1254</v>
      </c>
      <c r="AO37" s="67">
        <v>2362</v>
      </c>
      <c r="AP37" s="67">
        <v>1213</v>
      </c>
      <c r="AQ37" s="67">
        <v>1149</v>
      </c>
      <c r="AR37" s="56" t="s">
        <v>428</v>
      </c>
      <c r="AS37" s="56"/>
      <c r="AT37" s="56" t="s">
        <v>428</v>
      </c>
      <c r="AU37" s="162">
        <v>850</v>
      </c>
      <c r="AV37" s="163">
        <v>0</v>
      </c>
      <c r="AW37" s="164">
        <v>313</v>
      </c>
      <c r="AX37" s="59">
        <v>8.5</v>
      </c>
      <c r="AY37" s="59">
        <v>3</v>
      </c>
      <c r="AZ37" s="86">
        <v>1.1459129106187931</v>
      </c>
      <c r="BA37" s="87">
        <v>3</v>
      </c>
      <c r="BB37" s="88">
        <v>0</v>
      </c>
      <c r="BC37" s="89">
        <v>0</v>
      </c>
      <c r="BD37" s="68">
        <v>0</v>
      </c>
      <c r="BE37" s="69">
        <v>0</v>
      </c>
      <c r="BF37" s="56">
        <f>VLOOKUP(A37,[1]Controles!$A$7:$L$139,11,0)</f>
        <v>26</v>
      </c>
      <c r="BG37" s="107">
        <f>VLOOKUP(A37,[1]Controles!$A$7:$L$139,12,0)</f>
        <v>7.3446327683615822</v>
      </c>
      <c r="BH37" s="63">
        <f>VLOOKUP(A37,[1]Peso!$A$7:$D$139,3,0)</f>
        <v>29</v>
      </c>
      <c r="BI37" s="85">
        <f>VLOOKUP(A37,[1]Peso!$A$7:$D$139,4,0)</f>
        <v>8.1920903954802249</v>
      </c>
      <c r="BJ37" s="68">
        <v>0</v>
      </c>
      <c r="BK37" s="69">
        <v>0</v>
      </c>
      <c r="BL37" s="68">
        <v>0</v>
      </c>
      <c r="BM37" s="69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 t="s">
        <v>1738</v>
      </c>
      <c r="BW37" s="67" t="s">
        <v>588</v>
      </c>
      <c r="BX37" s="67" t="s">
        <v>879</v>
      </c>
      <c r="BY37" s="67" t="s">
        <v>603</v>
      </c>
      <c r="BZ37" s="67" t="s">
        <v>646</v>
      </c>
      <c r="CA37" s="67" t="s">
        <v>1183</v>
      </c>
      <c r="CB37" s="67" t="s">
        <v>936</v>
      </c>
      <c r="CC37" s="164">
        <v>67.900000000000006</v>
      </c>
      <c r="CD37" s="164">
        <v>51.27</v>
      </c>
      <c r="CE37" s="166">
        <v>42.307692307692307</v>
      </c>
      <c r="CF37" s="67" t="s">
        <v>1739</v>
      </c>
      <c r="CG37" s="67" t="s">
        <v>1740</v>
      </c>
      <c r="CH37" s="67">
        <v>0</v>
      </c>
      <c r="CI37" s="67">
        <v>0</v>
      </c>
      <c r="CJ37" s="86">
        <v>0.39323633503735744</v>
      </c>
      <c r="CK37" s="87">
        <v>1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92">
        <v>32.829940906106366</v>
      </c>
      <c r="CS37" s="67">
        <v>1</v>
      </c>
      <c r="CT37" s="67">
        <v>0</v>
      </c>
      <c r="CU37" s="67">
        <v>0</v>
      </c>
      <c r="CV37" s="171">
        <v>32.829940906106366</v>
      </c>
      <c r="CW37" s="67">
        <v>1</v>
      </c>
      <c r="CX37" s="67">
        <v>0</v>
      </c>
      <c r="CY37" s="67">
        <v>0</v>
      </c>
      <c r="CZ37" s="67">
        <v>0</v>
      </c>
      <c r="DA37" s="67">
        <v>0</v>
      </c>
      <c r="DB37" s="86">
        <v>0.3966679888932963</v>
      </c>
      <c r="DC37" s="87">
        <v>1</v>
      </c>
      <c r="DD37" s="164">
        <v>98.9</v>
      </c>
      <c r="DE37" s="164">
        <v>76.680000000000007</v>
      </c>
      <c r="DF37" s="166">
        <v>5.7454890788224118</v>
      </c>
      <c r="DG37" s="167">
        <v>3.5612535612535612</v>
      </c>
      <c r="DH37" s="92">
        <v>65.659881812212731</v>
      </c>
      <c r="DI37" s="67">
        <v>2</v>
      </c>
      <c r="DJ37" s="92">
        <v>98.489822718319104</v>
      </c>
      <c r="DK37" s="67">
        <v>3</v>
      </c>
      <c r="DL37" s="67">
        <v>0</v>
      </c>
      <c r="DM37" s="67">
        <v>0</v>
      </c>
      <c r="DN37" s="67">
        <v>33.58</v>
      </c>
      <c r="DO37" s="67">
        <v>1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86">
        <v>8.964955175224123</v>
      </c>
      <c r="EA37" s="87">
        <v>11</v>
      </c>
      <c r="EB37" s="86">
        <v>86.883876357560567</v>
      </c>
      <c r="EC37" s="87">
        <v>104</v>
      </c>
      <c r="ED37" s="90">
        <v>1.2160518848804216</v>
      </c>
      <c r="EE37" s="91">
        <v>3</v>
      </c>
      <c r="EF37" s="164">
        <v>104.21</v>
      </c>
      <c r="EG37" s="164">
        <v>65.14</v>
      </c>
      <c r="EH37" s="166">
        <v>5.3368912608405603</v>
      </c>
      <c r="EI37" s="167">
        <v>5.8705803869246163</v>
      </c>
      <c r="EJ37" s="67" t="s">
        <v>1741</v>
      </c>
      <c r="EK37" s="67" t="s">
        <v>1742</v>
      </c>
      <c r="EL37" s="164">
        <v>66.06</v>
      </c>
      <c r="EM37" s="164">
        <v>33.22</v>
      </c>
      <c r="EN37" s="166">
        <v>1.5075376884422109</v>
      </c>
      <c r="EO37" s="167">
        <v>3.2663316582914574</v>
      </c>
      <c r="EP37" s="92">
        <v>33.579583613163202</v>
      </c>
      <c r="EQ37" s="67">
        <v>1</v>
      </c>
      <c r="ER37" s="92">
        <v>33.579583613163202</v>
      </c>
      <c r="ES37" s="67">
        <v>1</v>
      </c>
      <c r="ET37" s="92">
        <v>67.159167226326403</v>
      </c>
      <c r="EU37" s="67">
        <v>2</v>
      </c>
      <c r="EV37" s="67">
        <v>0</v>
      </c>
      <c r="EW37" s="67">
        <v>0</v>
      </c>
      <c r="EX37" s="67">
        <v>0</v>
      </c>
      <c r="EY37" s="90">
        <v>90.909090909090907</v>
      </c>
      <c r="EZ37" s="91">
        <v>114</v>
      </c>
      <c r="FA37" s="86">
        <v>54.83028720626632</v>
      </c>
      <c r="FB37" s="87">
        <v>63</v>
      </c>
      <c r="FC37" s="67">
        <v>0</v>
      </c>
      <c r="FD37" s="67">
        <v>0</v>
      </c>
      <c r="FE37" s="92">
        <v>54.614964500273068</v>
      </c>
      <c r="FF37" s="67">
        <v>3</v>
      </c>
      <c r="FG37" s="67">
        <v>0</v>
      </c>
      <c r="FH37" s="67">
        <v>0</v>
      </c>
      <c r="FI37" s="67">
        <v>0</v>
      </c>
      <c r="FJ37" s="67">
        <v>0</v>
      </c>
      <c r="FK37" s="92">
        <v>54.614964500273068</v>
      </c>
      <c r="FL37" s="67">
        <v>3</v>
      </c>
      <c r="FM37" s="92">
        <v>54.614964500273068</v>
      </c>
      <c r="FN37" s="67">
        <v>3</v>
      </c>
      <c r="FO37" s="92">
        <v>163.84489350081921</v>
      </c>
      <c r="FP37" s="67">
        <v>9</v>
      </c>
      <c r="FQ37" s="67">
        <v>0</v>
      </c>
      <c r="FR37" s="67">
        <v>0</v>
      </c>
      <c r="FS37" s="86">
        <v>2.7184466019417477</v>
      </c>
      <c r="FT37" s="87">
        <v>7</v>
      </c>
      <c r="FU37" s="86">
        <v>2.1168501270110074</v>
      </c>
      <c r="FV37" s="87">
        <v>5</v>
      </c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</row>
    <row r="38" spans="1:381">
      <c r="A38" s="96" t="s">
        <v>1743</v>
      </c>
      <c r="B38" s="56" t="s">
        <v>804</v>
      </c>
      <c r="C38" s="96" t="s">
        <v>427</v>
      </c>
      <c r="D38" s="74">
        <v>6</v>
      </c>
      <c r="E38" s="67">
        <v>2016</v>
      </c>
      <c r="F38" s="161">
        <v>67.118725949842343</v>
      </c>
      <c r="G38" s="78">
        <v>14964</v>
      </c>
      <c r="H38" s="78">
        <v>3966</v>
      </c>
      <c r="I38" s="78">
        <v>10998</v>
      </c>
      <c r="J38" s="67">
        <v>18.93</v>
      </c>
      <c r="K38" s="78">
        <v>2833</v>
      </c>
      <c r="L38" s="67">
        <v>71.819999999999993</v>
      </c>
      <c r="M38" s="78">
        <v>12975</v>
      </c>
      <c r="N38" s="67">
        <v>1266</v>
      </c>
      <c r="O38" s="67">
        <v>646</v>
      </c>
      <c r="P38" s="67">
        <v>620</v>
      </c>
      <c r="Q38" s="78">
        <v>1528</v>
      </c>
      <c r="R38" s="78">
        <v>749</v>
      </c>
      <c r="S38" s="78">
        <v>779</v>
      </c>
      <c r="T38" s="67">
        <v>1270</v>
      </c>
      <c r="U38" s="67">
        <v>645</v>
      </c>
      <c r="V38" s="67">
        <v>625</v>
      </c>
      <c r="W38" s="78">
        <v>1482</v>
      </c>
      <c r="X38" s="78">
        <v>730</v>
      </c>
      <c r="Y38" s="78">
        <v>752</v>
      </c>
      <c r="Z38" s="67">
        <v>1165</v>
      </c>
      <c r="AA38" s="67">
        <v>590</v>
      </c>
      <c r="AB38" s="67">
        <v>575</v>
      </c>
      <c r="AC38" s="78">
        <v>1399</v>
      </c>
      <c r="AD38" s="78">
        <v>692</v>
      </c>
      <c r="AE38" s="78">
        <v>707</v>
      </c>
      <c r="AF38" s="67">
        <v>1191</v>
      </c>
      <c r="AG38" s="67">
        <v>599</v>
      </c>
      <c r="AH38" s="67">
        <v>592</v>
      </c>
      <c r="AI38" s="78">
        <v>2098</v>
      </c>
      <c r="AJ38" s="78">
        <v>1056</v>
      </c>
      <c r="AK38" s="78">
        <v>1042</v>
      </c>
      <c r="AL38" s="67">
        <v>1189</v>
      </c>
      <c r="AM38" s="67">
        <v>591</v>
      </c>
      <c r="AN38" s="67">
        <v>598</v>
      </c>
      <c r="AO38" s="67">
        <v>977</v>
      </c>
      <c r="AP38" s="67">
        <v>476</v>
      </c>
      <c r="AQ38" s="67">
        <v>501</v>
      </c>
      <c r="AR38" s="56" t="s">
        <v>428</v>
      </c>
      <c r="AS38" s="56"/>
      <c r="AT38" s="56" t="s">
        <v>428</v>
      </c>
      <c r="AU38" s="162">
        <v>494</v>
      </c>
      <c r="AV38" s="164">
        <v>0</v>
      </c>
      <c r="AW38" s="163">
        <v>45</v>
      </c>
      <c r="AX38" s="59">
        <v>25.1</v>
      </c>
      <c r="AY38" s="59">
        <v>5</v>
      </c>
      <c r="AZ38" s="86">
        <v>3.9494470774091623</v>
      </c>
      <c r="BA38" s="87">
        <v>5</v>
      </c>
      <c r="BB38" s="88">
        <v>0</v>
      </c>
      <c r="BC38" s="89">
        <v>0</v>
      </c>
      <c r="BD38" s="68">
        <v>0</v>
      </c>
      <c r="BE38" s="69">
        <v>0</v>
      </c>
      <c r="BF38" s="56">
        <f>VLOOKUP(A38,[1]Controles!$A$7:$L$139,11,0)</f>
        <v>7</v>
      </c>
      <c r="BG38" s="107">
        <f>VLOOKUP(A38,[1]Controles!$A$7:$L$139,12,0)</f>
        <v>3.5175879396984926</v>
      </c>
      <c r="BH38" s="63">
        <f>VLOOKUP(A38,[1]Peso!$A$7:$D$139,3,0)</f>
        <v>17</v>
      </c>
      <c r="BI38" s="85">
        <f>VLOOKUP(A38,[1]Peso!$A$7:$D$139,4,0)</f>
        <v>8.5427135678391952</v>
      </c>
      <c r="BJ38" s="68">
        <v>0</v>
      </c>
      <c r="BK38" s="69">
        <v>0</v>
      </c>
      <c r="BL38" s="68">
        <v>78.988941548183249</v>
      </c>
      <c r="BM38" s="69">
        <v>1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 t="s">
        <v>1744</v>
      </c>
      <c r="BW38" s="67" t="s">
        <v>472</v>
      </c>
      <c r="BX38" s="67" t="s">
        <v>443</v>
      </c>
      <c r="BY38" s="67" t="s">
        <v>472</v>
      </c>
      <c r="BZ38" s="67" t="s">
        <v>1333</v>
      </c>
      <c r="CA38" s="67" t="s">
        <v>1218</v>
      </c>
      <c r="CB38" s="67" t="s">
        <v>733</v>
      </c>
      <c r="CC38" s="163">
        <v>87.01</v>
      </c>
      <c r="CD38" s="163">
        <v>76.709999999999994</v>
      </c>
      <c r="CE38" s="166">
        <v>26.666666666666668</v>
      </c>
      <c r="CF38" s="67" t="s">
        <v>1745</v>
      </c>
      <c r="CG38" s="67" t="s">
        <v>1746</v>
      </c>
      <c r="CH38" s="67">
        <v>0</v>
      </c>
      <c r="CI38" s="67">
        <v>0</v>
      </c>
      <c r="CJ38" s="86">
        <v>0</v>
      </c>
      <c r="CK38" s="87">
        <v>0</v>
      </c>
      <c r="CL38" s="67">
        <v>0</v>
      </c>
      <c r="CM38" s="67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0</v>
      </c>
      <c r="CZ38" s="67">
        <v>0</v>
      </c>
      <c r="DA38" s="67">
        <v>0</v>
      </c>
      <c r="DB38" s="86">
        <v>0</v>
      </c>
      <c r="DC38" s="87">
        <v>0</v>
      </c>
      <c r="DD38" s="163">
        <v>125.14</v>
      </c>
      <c r="DE38" s="163">
        <v>100.56</v>
      </c>
      <c r="DF38" s="166">
        <v>2.5034770514603615</v>
      </c>
      <c r="DG38" s="167">
        <v>8.3449235048678716</v>
      </c>
      <c r="DH38" s="67">
        <v>0</v>
      </c>
      <c r="DI38" s="67">
        <v>0</v>
      </c>
      <c r="DJ38" s="67">
        <v>0</v>
      </c>
      <c r="DK38" s="67">
        <v>0</v>
      </c>
      <c r="DL38" s="67">
        <v>0</v>
      </c>
      <c r="DM38" s="67">
        <v>0</v>
      </c>
      <c r="DN38" s="92">
        <v>142.95925661186561</v>
      </c>
      <c r="DO38" s="67">
        <v>2</v>
      </c>
      <c r="DP38" s="67">
        <v>0</v>
      </c>
      <c r="DQ38" s="67">
        <v>0</v>
      </c>
      <c r="DR38" s="67">
        <v>0</v>
      </c>
      <c r="DS38" s="67">
        <v>0</v>
      </c>
      <c r="DT38" s="67">
        <v>0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86">
        <v>3.4782608695652177</v>
      </c>
      <c r="EA38" s="87">
        <v>2</v>
      </c>
      <c r="EB38" s="86">
        <v>74.324324324324323</v>
      </c>
      <c r="EC38" s="87">
        <v>44</v>
      </c>
      <c r="ED38" s="86">
        <v>2.5188916876574305</v>
      </c>
      <c r="EE38" s="87">
        <v>3</v>
      </c>
      <c r="EF38" s="163">
        <v>112.87</v>
      </c>
      <c r="EG38" s="163">
        <v>78.03</v>
      </c>
      <c r="EH38" s="166">
        <v>3.1536113936927768</v>
      </c>
      <c r="EI38" s="167">
        <v>9.5625635808748743</v>
      </c>
      <c r="EJ38" s="67" t="s">
        <v>1747</v>
      </c>
      <c r="EK38" s="67" t="s">
        <v>1748</v>
      </c>
      <c r="EL38" s="163">
        <v>70.430000000000007</v>
      </c>
      <c r="EM38" s="163">
        <v>46.6</v>
      </c>
      <c r="EN38" s="166">
        <v>1.2903225806451613</v>
      </c>
      <c r="EO38" s="167">
        <v>5.161290322580645</v>
      </c>
      <c r="EP38" s="92">
        <v>142.95925661186561</v>
      </c>
      <c r="EQ38" s="67">
        <v>2</v>
      </c>
      <c r="ER38" s="92">
        <v>71.479628305932806</v>
      </c>
      <c r="ES38" s="67">
        <v>1</v>
      </c>
      <c r="ET38" s="67">
        <v>0</v>
      </c>
      <c r="EU38" s="67">
        <v>0</v>
      </c>
      <c r="EV38" s="92">
        <v>142.95925661186561</v>
      </c>
      <c r="EW38" s="67">
        <v>2</v>
      </c>
      <c r="EX38" s="67">
        <v>0</v>
      </c>
      <c r="EY38" s="86">
        <v>125.41806020066889</v>
      </c>
      <c r="EZ38" s="87">
        <v>75</v>
      </c>
      <c r="FA38" s="86">
        <v>63.872255489021953</v>
      </c>
      <c r="FB38" s="87">
        <v>32</v>
      </c>
      <c r="FC38" s="67">
        <v>0</v>
      </c>
      <c r="FD38" s="67">
        <v>0</v>
      </c>
      <c r="FE38" s="67">
        <v>0</v>
      </c>
      <c r="FF38" s="67">
        <v>0</v>
      </c>
      <c r="FG38" s="67">
        <v>0</v>
      </c>
      <c r="FH38" s="67">
        <v>0</v>
      </c>
      <c r="FI38" s="67">
        <v>0</v>
      </c>
      <c r="FJ38" s="67">
        <v>0</v>
      </c>
      <c r="FK38" s="67">
        <v>0</v>
      </c>
      <c r="FL38" s="67">
        <v>0</v>
      </c>
      <c r="FM38" s="67">
        <v>0</v>
      </c>
      <c r="FN38" s="67">
        <v>0</v>
      </c>
      <c r="FO38" s="92">
        <v>80.677692617991127</v>
      </c>
      <c r="FP38" s="105">
        <v>2</v>
      </c>
      <c r="FQ38" s="67">
        <v>0</v>
      </c>
      <c r="FR38" s="67">
        <v>0</v>
      </c>
      <c r="FS38" s="86">
        <v>0</v>
      </c>
      <c r="FT38" s="87">
        <v>0</v>
      </c>
      <c r="FU38" s="86">
        <v>3.0706243602865912</v>
      </c>
      <c r="FV38" s="87">
        <v>3</v>
      </c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</row>
    <row r="39" spans="1:381">
      <c r="A39" s="96" t="s">
        <v>1749</v>
      </c>
      <c r="B39" s="56" t="s">
        <v>812</v>
      </c>
      <c r="C39" s="96" t="s">
        <v>427</v>
      </c>
      <c r="D39" s="74">
        <v>6</v>
      </c>
      <c r="E39" s="67">
        <v>2016</v>
      </c>
      <c r="F39" s="161">
        <v>59.320727592889149</v>
      </c>
      <c r="G39" s="78">
        <v>3375</v>
      </c>
      <c r="H39" s="78">
        <v>1420</v>
      </c>
      <c r="I39" s="78">
        <v>1955</v>
      </c>
      <c r="J39" s="67">
        <v>21.04</v>
      </c>
      <c r="K39" s="67">
        <v>710</v>
      </c>
      <c r="L39" s="67">
        <v>86.28</v>
      </c>
      <c r="M39" s="78">
        <v>10747</v>
      </c>
      <c r="N39" s="67">
        <v>244</v>
      </c>
      <c r="O39" s="67">
        <v>124</v>
      </c>
      <c r="P39" s="67">
        <v>120</v>
      </c>
      <c r="Q39" s="78">
        <v>294</v>
      </c>
      <c r="R39" s="78">
        <v>144</v>
      </c>
      <c r="S39" s="78">
        <v>150</v>
      </c>
      <c r="T39" s="67">
        <v>244</v>
      </c>
      <c r="U39" s="67">
        <v>126</v>
      </c>
      <c r="V39" s="67">
        <v>118</v>
      </c>
      <c r="W39" s="78">
        <v>287</v>
      </c>
      <c r="X39" s="78">
        <v>139</v>
      </c>
      <c r="Y39" s="78">
        <v>148</v>
      </c>
      <c r="Z39" s="67">
        <v>231</v>
      </c>
      <c r="AA39" s="67">
        <v>120</v>
      </c>
      <c r="AB39" s="67">
        <v>111</v>
      </c>
      <c r="AC39" s="78">
        <v>280</v>
      </c>
      <c r="AD39" s="78">
        <v>133</v>
      </c>
      <c r="AE39" s="78">
        <v>147</v>
      </c>
      <c r="AF39" s="67">
        <v>242</v>
      </c>
      <c r="AG39" s="67">
        <v>128</v>
      </c>
      <c r="AH39" s="67">
        <v>114</v>
      </c>
      <c r="AI39" s="78">
        <v>465</v>
      </c>
      <c r="AJ39" s="78">
        <v>217</v>
      </c>
      <c r="AK39" s="78">
        <v>248</v>
      </c>
      <c r="AL39" s="67">
        <v>265</v>
      </c>
      <c r="AM39" s="67">
        <v>141</v>
      </c>
      <c r="AN39" s="67">
        <v>124</v>
      </c>
      <c r="AO39" s="67">
        <v>240</v>
      </c>
      <c r="AP39" s="67">
        <v>130</v>
      </c>
      <c r="AQ39" s="67">
        <v>110</v>
      </c>
      <c r="AR39" s="56" t="s">
        <v>428</v>
      </c>
      <c r="AS39" s="56"/>
      <c r="AT39" s="56" t="s">
        <v>428</v>
      </c>
      <c r="AU39" s="162">
        <v>205</v>
      </c>
      <c r="AV39" s="163">
        <v>0</v>
      </c>
      <c r="AW39" s="164">
        <v>37</v>
      </c>
      <c r="AX39" s="59">
        <v>0</v>
      </c>
      <c r="AY39" s="59">
        <v>0</v>
      </c>
      <c r="AZ39" s="86">
        <v>0</v>
      </c>
      <c r="BA39" s="87">
        <v>0</v>
      </c>
      <c r="BB39" s="88">
        <v>0</v>
      </c>
      <c r="BC39" s="89">
        <v>0</v>
      </c>
      <c r="BD39" s="68">
        <v>0</v>
      </c>
      <c r="BE39" s="69">
        <v>0</v>
      </c>
      <c r="BF39" s="56">
        <f>VLOOKUP(A39,[1]Controles!$A$7:$L$139,11,0)</f>
        <v>2</v>
      </c>
      <c r="BG39" s="107">
        <f>VLOOKUP(A39,[1]Controles!$A$7:$L$139,12,0)</f>
        <v>4.4444444444444446</v>
      </c>
      <c r="BH39" s="63">
        <f>VLOOKUP(A39,[1]Peso!$A$7:$D$139,3,0)</f>
        <v>0</v>
      </c>
      <c r="BI39" s="85">
        <f>VLOOKUP(A39,[1]Peso!$A$7:$D$139,4,0)</f>
        <v>0</v>
      </c>
      <c r="BJ39" s="68">
        <v>0</v>
      </c>
      <c r="BK39" s="69">
        <v>0</v>
      </c>
      <c r="BL39" s="68">
        <v>0</v>
      </c>
      <c r="BM39" s="69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 t="s">
        <v>642</v>
      </c>
      <c r="BW39" s="67" t="s">
        <v>520</v>
      </c>
      <c r="BX39" s="67" t="s">
        <v>613</v>
      </c>
      <c r="BY39" s="67" t="s">
        <v>520</v>
      </c>
      <c r="BZ39" s="67" t="s">
        <v>1750</v>
      </c>
      <c r="CA39" s="67" t="s">
        <v>1751</v>
      </c>
      <c r="CB39" s="67" t="s">
        <v>1750</v>
      </c>
      <c r="CC39" s="164">
        <v>98</v>
      </c>
      <c r="CD39" s="164">
        <v>84</v>
      </c>
      <c r="CE39" s="166">
        <v>14.285714285714285</v>
      </c>
      <c r="CF39" s="67" t="s">
        <v>1752</v>
      </c>
      <c r="CG39" s="67" t="s">
        <v>1753</v>
      </c>
      <c r="CH39" s="67">
        <v>0</v>
      </c>
      <c r="CI39" s="67">
        <v>0</v>
      </c>
      <c r="CJ39" s="86">
        <v>0</v>
      </c>
      <c r="CK39" s="87">
        <v>0</v>
      </c>
      <c r="CL39" s="67">
        <v>0</v>
      </c>
      <c r="CM39" s="67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0</v>
      </c>
      <c r="DB39" s="86">
        <v>0</v>
      </c>
      <c r="DC39" s="87">
        <v>0</v>
      </c>
      <c r="DD39" s="164">
        <v>138.16</v>
      </c>
      <c r="DE39" s="164">
        <v>113.68</v>
      </c>
      <c r="DF39" s="166">
        <v>2.1875</v>
      </c>
      <c r="DG39" s="167">
        <v>0</v>
      </c>
      <c r="DH39" s="67">
        <v>0</v>
      </c>
      <c r="DI39" s="67">
        <v>0</v>
      </c>
      <c r="DJ39" s="67">
        <v>0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86">
        <v>0</v>
      </c>
      <c r="EA39" s="87">
        <v>0</v>
      </c>
      <c r="EB39" s="86">
        <v>114.03508771929823</v>
      </c>
      <c r="EC39" s="87">
        <v>13</v>
      </c>
      <c r="ED39" s="86">
        <v>0</v>
      </c>
      <c r="EE39" s="87">
        <v>0</v>
      </c>
      <c r="EF39" s="164">
        <v>76.09</v>
      </c>
      <c r="EG39" s="164">
        <v>57.07</v>
      </c>
      <c r="EH39" s="166">
        <v>4.1493775933609953</v>
      </c>
      <c r="EI39" s="167">
        <v>0</v>
      </c>
      <c r="EJ39" s="67" t="s">
        <v>1754</v>
      </c>
      <c r="EK39" s="67" t="s">
        <v>1755</v>
      </c>
      <c r="EL39" s="164">
        <v>39.35</v>
      </c>
      <c r="EM39" s="164">
        <v>24.46</v>
      </c>
      <c r="EN39" s="166">
        <v>3.5714285714285712</v>
      </c>
      <c r="EO39" s="167">
        <v>0</v>
      </c>
      <c r="EP39" s="67">
        <v>0</v>
      </c>
      <c r="EQ39" s="67">
        <v>0</v>
      </c>
      <c r="ER39" s="67">
        <v>0</v>
      </c>
      <c r="ES39" s="67">
        <v>0</v>
      </c>
      <c r="ET39" s="67">
        <v>0</v>
      </c>
      <c r="EU39" s="67">
        <v>0</v>
      </c>
      <c r="EV39" s="67">
        <v>0</v>
      </c>
      <c r="EW39" s="67">
        <v>0</v>
      </c>
      <c r="EX39" s="67">
        <v>0</v>
      </c>
      <c r="EY39" s="86">
        <v>80.645161290322577</v>
      </c>
      <c r="EZ39" s="87">
        <v>10</v>
      </c>
      <c r="FA39" s="86">
        <v>63.636363636363633</v>
      </c>
      <c r="FB39" s="87">
        <v>7</v>
      </c>
      <c r="FC39" s="67">
        <v>0</v>
      </c>
      <c r="FD39" s="67">
        <v>0</v>
      </c>
      <c r="FE39" s="67">
        <v>0</v>
      </c>
      <c r="FF39" s="67">
        <v>0</v>
      </c>
      <c r="FG39" s="67">
        <v>0</v>
      </c>
      <c r="FH39" s="67">
        <v>0</v>
      </c>
      <c r="FI39" s="67">
        <v>0</v>
      </c>
      <c r="FJ39" s="67">
        <v>0</v>
      </c>
      <c r="FK39" s="67">
        <v>0</v>
      </c>
      <c r="FL39" s="67">
        <v>0</v>
      </c>
      <c r="FM39" s="92">
        <v>178.89087656529517</v>
      </c>
      <c r="FN39" s="67">
        <v>1</v>
      </c>
      <c r="FO39" s="67">
        <v>0</v>
      </c>
      <c r="FP39" s="67">
        <v>0</v>
      </c>
      <c r="FQ39" s="67">
        <v>0</v>
      </c>
      <c r="FR39" s="67">
        <v>0</v>
      </c>
      <c r="FS39" s="86">
        <v>0</v>
      </c>
      <c r="FT39" s="87">
        <v>0</v>
      </c>
      <c r="FU39" s="86">
        <v>0</v>
      </c>
      <c r="FV39" s="87">
        <v>0</v>
      </c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</row>
    <row r="40" spans="1:381">
      <c r="A40" s="96" t="s">
        <v>821</v>
      </c>
      <c r="B40" s="56" t="s">
        <v>822</v>
      </c>
      <c r="C40" s="96" t="s">
        <v>466</v>
      </c>
      <c r="D40" s="74">
        <v>6</v>
      </c>
      <c r="E40" s="67">
        <v>2016</v>
      </c>
      <c r="F40" s="161">
        <v>66.566429007961318</v>
      </c>
      <c r="G40" s="78">
        <v>20565</v>
      </c>
      <c r="H40" s="78">
        <v>8621</v>
      </c>
      <c r="I40" s="78">
        <v>11944</v>
      </c>
      <c r="J40" s="67">
        <v>17.18</v>
      </c>
      <c r="K40" s="78">
        <v>3534</v>
      </c>
      <c r="L40" s="67">
        <v>65.91</v>
      </c>
      <c r="M40" s="78">
        <v>13555</v>
      </c>
      <c r="N40" s="67">
        <v>2163</v>
      </c>
      <c r="O40" s="67">
        <v>1114</v>
      </c>
      <c r="P40" s="67">
        <v>1049</v>
      </c>
      <c r="Q40" s="78">
        <v>2582</v>
      </c>
      <c r="R40" s="78">
        <v>1251</v>
      </c>
      <c r="S40" s="78">
        <v>1331</v>
      </c>
      <c r="T40" s="67">
        <v>2100</v>
      </c>
      <c r="U40" s="67">
        <v>1092</v>
      </c>
      <c r="V40" s="67">
        <v>1008</v>
      </c>
      <c r="W40" s="78">
        <v>2530</v>
      </c>
      <c r="X40" s="78">
        <v>1211</v>
      </c>
      <c r="Y40" s="78">
        <v>1319</v>
      </c>
      <c r="Z40" s="67">
        <v>2091</v>
      </c>
      <c r="AA40" s="67">
        <v>1093</v>
      </c>
      <c r="AB40" s="67">
        <v>998</v>
      </c>
      <c r="AC40" s="78">
        <v>2371</v>
      </c>
      <c r="AD40" s="78">
        <v>1134</v>
      </c>
      <c r="AE40" s="78">
        <v>1237</v>
      </c>
      <c r="AF40" s="67">
        <v>1880</v>
      </c>
      <c r="AG40" s="67">
        <v>980</v>
      </c>
      <c r="AH40" s="67">
        <v>900</v>
      </c>
      <c r="AI40" s="78">
        <v>3499</v>
      </c>
      <c r="AJ40" s="78">
        <v>1826</v>
      </c>
      <c r="AK40" s="78">
        <v>1673</v>
      </c>
      <c r="AL40" s="67">
        <v>1984</v>
      </c>
      <c r="AM40" s="67">
        <v>1036</v>
      </c>
      <c r="AN40" s="67">
        <v>948</v>
      </c>
      <c r="AO40" s="67">
        <v>1827</v>
      </c>
      <c r="AP40" s="67">
        <v>951</v>
      </c>
      <c r="AQ40" s="67">
        <v>876</v>
      </c>
      <c r="AR40" s="56" t="s">
        <v>428</v>
      </c>
      <c r="AS40" s="56"/>
      <c r="AT40" s="56" t="s">
        <v>428</v>
      </c>
      <c r="AU40" s="162">
        <v>515</v>
      </c>
      <c r="AV40" s="164">
        <v>0</v>
      </c>
      <c r="AW40" s="163">
        <v>31</v>
      </c>
      <c r="AX40" s="59">
        <v>24.9</v>
      </c>
      <c r="AY40" s="59">
        <v>5</v>
      </c>
      <c r="AZ40" s="86">
        <v>2.3116042533518262</v>
      </c>
      <c r="BA40" s="87">
        <v>5</v>
      </c>
      <c r="BB40" s="88">
        <v>0</v>
      </c>
      <c r="BC40" s="89">
        <v>0</v>
      </c>
      <c r="BD40" s="68">
        <v>0</v>
      </c>
      <c r="BE40" s="69">
        <v>0</v>
      </c>
      <c r="BF40" s="56">
        <f>VLOOKUP(A40,[1]Controles!$A$7:$L$139,11,0)</f>
        <v>9</v>
      </c>
      <c r="BG40" s="107">
        <f>VLOOKUP(A40,[1]Controles!$A$7:$L$139,12,0)</f>
        <v>4.4776119402985071</v>
      </c>
      <c r="BH40" s="63">
        <f>VLOOKUP(A40,[1]Peso!$A$7:$D$139,3,0)</f>
        <v>23</v>
      </c>
      <c r="BI40" s="85">
        <f>VLOOKUP(A40,[1]Peso!$A$7:$D$139,4,0)</f>
        <v>11.442786069651742</v>
      </c>
      <c r="BJ40" s="68">
        <v>0</v>
      </c>
      <c r="BK40" s="69">
        <v>0</v>
      </c>
      <c r="BL40" s="68">
        <v>0</v>
      </c>
      <c r="BM40" s="69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 t="s">
        <v>1756</v>
      </c>
      <c r="BW40" s="67" t="s">
        <v>713</v>
      </c>
      <c r="BX40" s="67" t="s">
        <v>600</v>
      </c>
      <c r="BY40" s="67" t="s">
        <v>713</v>
      </c>
      <c r="BZ40" s="67" t="s">
        <v>1025</v>
      </c>
      <c r="CA40" s="67" t="s">
        <v>1757</v>
      </c>
      <c r="CB40" s="67" t="s">
        <v>446</v>
      </c>
      <c r="CC40" s="163">
        <v>52.27</v>
      </c>
      <c r="CD40" s="163">
        <v>46.29</v>
      </c>
      <c r="CE40" s="166">
        <v>7.3170731707317067</v>
      </c>
      <c r="CF40" s="67" t="s">
        <v>1758</v>
      </c>
      <c r="CG40" s="67" t="s">
        <v>1265</v>
      </c>
      <c r="CH40" s="92">
        <v>46.750818139317438</v>
      </c>
      <c r="CI40" s="67">
        <v>1</v>
      </c>
      <c r="CJ40" s="86">
        <v>0</v>
      </c>
      <c r="CK40" s="87">
        <v>0</v>
      </c>
      <c r="CL40" s="92">
        <v>46.750818139317438</v>
      </c>
      <c r="CM40" s="67">
        <v>1</v>
      </c>
      <c r="CN40" s="67">
        <v>0</v>
      </c>
      <c r="CO40" s="67">
        <v>0</v>
      </c>
      <c r="CP40" s="67">
        <v>0</v>
      </c>
      <c r="CQ40" s="67">
        <v>0</v>
      </c>
      <c r="CR40" s="67">
        <v>0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86">
        <v>0.95648015303682454</v>
      </c>
      <c r="DC40" s="87">
        <v>2</v>
      </c>
      <c r="DD40" s="163">
        <v>93.87</v>
      </c>
      <c r="DE40" s="163">
        <v>69.010000000000005</v>
      </c>
      <c r="DF40" s="166">
        <v>4.7503045066991474</v>
      </c>
      <c r="DG40" s="167">
        <v>5.7856272838002436</v>
      </c>
      <c r="DH40" s="92">
        <v>79.051383399209485</v>
      </c>
      <c r="DI40" s="67">
        <v>2</v>
      </c>
      <c r="DJ40" s="92">
        <v>118.57707509881423</v>
      </c>
      <c r="DK40" s="67">
        <v>3</v>
      </c>
      <c r="DL40" s="67">
        <v>0</v>
      </c>
      <c r="DM40" s="67">
        <v>0</v>
      </c>
      <c r="DN40" s="92">
        <v>126.52889076339098</v>
      </c>
      <c r="DO40" s="67">
        <v>3</v>
      </c>
      <c r="DP40" s="92">
        <v>126.52889076339098</v>
      </c>
      <c r="DQ40" s="67">
        <v>3</v>
      </c>
      <c r="DR40" s="92">
        <v>42.176296921130323</v>
      </c>
      <c r="DS40" s="67">
        <v>1</v>
      </c>
      <c r="DT40" s="92">
        <v>42.176296921130323</v>
      </c>
      <c r="DU40" s="67">
        <v>1</v>
      </c>
      <c r="DV40" s="92">
        <v>42.176296921130323</v>
      </c>
      <c r="DW40" s="67">
        <v>1</v>
      </c>
      <c r="DX40" s="67">
        <v>0</v>
      </c>
      <c r="DY40" s="67">
        <v>0</v>
      </c>
      <c r="DZ40" s="86">
        <v>3.0060120240480961</v>
      </c>
      <c r="EA40" s="87">
        <v>3</v>
      </c>
      <c r="EB40" s="86">
        <v>83.333333333333329</v>
      </c>
      <c r="EC40" s="87">
        <v>75</v>
      </c>
      <c r="ED40" s="90">
        <v>3.7234042553191493</v>
      </c>
      <c r="EE40" s="91">
        <v>7</v>
      </c>
      <c r="EF40" s="163">
        <v>120.79</v>
      </c>
      <c r="EG40" s="163">
        <v>74.150000000000006</v>
      </c>
      <c r="EH40" s="166">
        <v>3.20962888665998</v>
      </c>
      <c r="EI40" s="167">
        <v>1.8054162487462388</v>
      </c>
      <c r="EJ40" s="67" t="s">
        <v>1759</v>
      </c>
      <c r="EK40" s="67" t="s">
        <v>1760</v>
      </c>
      <c r="EL40" s="163">
        <v>84.25</v>
      </c>
      <c r="EM40" s="163">
        <v>37.14</v>
      </c>
      <c r="EN40" s="166">
        <v>0.76923076923076927</v>
      </c>
      <c r="EO40" s="167">
        <v>1.153846153846154</v>
      </c>
      <c r="EP40" s="92">
        <v>126.52889076339098</v>
      </c>
      <c r="EQ40" s="67">
        <v>3</v>
      </c>
      <c r="ER40" s="92">
        <v>126.52889076339098</v>
      </c>
      <c r="ES40" s="67">
        <v>3</v>
      </c>
      <c r="ET40" s="92">
        <v>84.352593842260646</v>
      </c>
      <c r="EU40" s="67">
        <v>2</v>
      </c>
      <c r="EV40" s="92">
        <v>126.52889076339098</v>
      </c>
      <c r="EW40" s="67">
        <v>3</v>
      </c>
      <c r="EX40" s="67">
        <v>37</v>
      </c>
      <c r="EY40" s="90">
        <v>69.620253164556956</v>
      </c>
      <c r="EZ40" s="91">
        <v>66</v>
      </c>
      <c r="FA40" s="86">
        <v>27.397260273972602</v>
      </c>
      <c r="FB40" s="87">
        <v>24</v>
      </c>
      <c r="FC40" s="92">
        <v>94.719393795879711</v>
      </c>
      <c r="FD40" s="67">
        <v>4</v>
      </c>
      <c r="FE40" s="92">
        <v>71.03954534690979</v>
      </c>
      <c r="FF40" s="67">
        <v>3</v>
      </c>
      <c r="FG40" s="67">
        <v>0</v>
      </c>
      <c r="FH40" s="67">
        <v>0</v>
      </c>
      <c r="FI40" s="92">
        <v>23.679848448969928</v>
      </c>
      <c r="FJ40" s="67">
        <v>1</v>
      </c>
      <c r="FK40" s="92">
        <v>189.43878759175942</v>
      </c>
      <c r="FL40" s="67">
        <v>8</v>
      </c>
      <c r="FM40" s="92">
        <v>189.43878759175942</v>
      </c>
      <c r="FN40" s="67">
        <v>8</v>
      </c>
      <c r="FO40" s="92">
        <v>307.83802983660905</v>
      </c>
      <c r="FP40" s="105">
        <v>13</v>
      </c>
      <c r="FQ40" s="92">
        <v>47.359696897939855</v>
      </c>
      <c r="FR40" s="67">
        <v>2</v>
      </c>
      <c r="FS40" s="86">
        <v>3.528225806451613</v>
      </c>
      <c r="FT40" s="87">
        <v>7</v>
      </c>
      <c r="FU40" s="86">
        <v>1.6420361247947455</v>
      </c>
      <c r="FV40" s="87">
        <v>3</v>
      </c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</row>
    <row r="41" spans="1:381">
      <c r="A41" s="96" t="s">
        <v>829</v>
      </c>
      <c r="B41" s="56" t="s">
        <v>830</v>
      </c>
      <c r="C41" s="96" t="s">
        <v>598</v>
      </c>
      <c r="D41" s="74">
        <v>3</v>
      </c>
      <c r="E41" s="67">
        <v>2016</v>
      </c>
      <c r="F41" s="161">
        <v>80.364294618741212</v>
      </c>
      <c r="G41" s="78">
        <v>71035</v>
      </c>
      <c r="H41" s="78">
        <v>62084</v>
      </c>
      <c r="I41" s="78">
        <v>8951</v>
      </c>
      <c r="J41" s="67">
        <v>59.67</v>
      </c>
      <c r="K41" s="78">
        <v>42387</v>
      </c>
      <c r="L41" s="67">
        <v>21.53</v>
      </c>
      <c r="M41" s="78">
        <v>15269</v>
      </c>
      <c r="N41" s="67">
        <v>4742</v>
      </c>
      <c r="O41" s="67">
        <v>2415</v>
      </c>
      <c r="P41" s="67">
        <v>2327</v>
      </c>
      <c r="Q41" s="78">
        <v>5745</v>
      </c>
      <c r="R41" s="78">
        <v>4824</v>
      </c>
      <c r="S41" s="78">
        <v>2921</v>
      </c>
      <c r="T41" s="67">
        <v>5040</v>
      </c>
      <c r="U41" s="67">
        <v>2572</v>
      </c>
      <c r="V41" s="67">
        <v>2468</v>
      </c>
      <c r="W41" s="78">
        <v>6042</v>
      </c>
      <c r="X41" s="78">
        <v>2923</v>
      </c>
      <c r="Y41" s="78">
        <v>3119</v>
      </c>
      <c r="Z41" s="67">
        <v>5154</v>
      </c>
      <c r="AA41" s="67">
        <v>2706</v>
      </c>
      <c r="AB41" s="67">
        <v>2448</v>
      </c>
      <c r="AC41" s="78">
        <v>6717</v>
      </c>
      <c r="AD41" s="78">
        <v>3258</v>
      </c>
      <c r="AE41" s="78">
        <v>3459</v>
      </c>
      <c r="AF41" s="67">
        <v>6076</v>
      </c>
      <c r="AG41" s="67">
        <v>3072</v>
      </c>
      <c r="AH41" s="67">
        <v>3004</v>
      </c>
      <c r="AI41" s="78">
        <v>11083</v>
      </c>
      <c r="AJ41" s="78">
        <v>5461</v>
      </c>
      <c r="AK41" s="78">
        <v>5622</v>
      </c>
      <c r="AL41" s="67">
        <v>6259</v>
      </c>
      <c r="AM41" s="67">
        <v>3199</v>
      </c>
      <c r="AN41" s="67">
        <v>3060</v>
      </c>
      <c r="AO41" s="67">
        <v>5578</v>
      </c>
      <c r="AP41" s="67">
        <v>2758</v>
      </c>
      <c r="AQ41" s="67">
        <v>2820</v>
      </c>
      <c r="AR41" s="56" t="s">
        <v>428</v>
      </c>
      <c r="AS41" s="56"/>
      <c r="AT41" s="56" t="s">
        <v>428</v>
      </c>
      <c r="AU41" s="162">
        <v>776</v>
      </c>
      <c r="AV41" s="163">
        <v>0</v>
      </c>
      <c r="AW41" s="164">
        <v>143</v>
      </c>
      <c r="AX41" s="59">
        <v>6</v>
      </c>
      <c r="AY41" s="59">
        <v>4</v>
      </c>
      <c r="AZ41" s="86">
        <v>1.0544074230282581</v>
      </c>
      <c r="BA41" s="87">
        <v>5</v>
      </c>
      <c r="BB41" s="88">
        <v>0</v>
      </c>
      <c r="BC41" s="89">
        <v>0</v>
      </c>
      <c r="BD41" s="68">
        <v>0</v>
      </c>
      <c r="BE41" s="69">
        <v>0</v>
      </c>
      <c r="BF41" s="56">
        <f>VLOOKUP(A41,[1]Controles!$A$7:$L$139,11,0)</f>
        <v>11</v>
      </c>
      <c r="BG41" s="107">
        <f>VLOOKUP(A41,[1]Controles!$A$7:$L$139,12,0)</f>
        <v>1.6467065868263475</v>
      </c>
      <c r="BH41" s="63">
        <f>VLOOKUP(A41,[1]Peso!$A$7:$D$139,3,0)</f>
        <v>56</v>
      </c>
      <c r="BI41" s="85">
        <f>VLOOKUP(A41,[1]Peso!$A$7:$D$139,4,0)</f>
        <v>8.3832335329341312</v>
      </c>
      <c r="BJ41" s="68">
        <v>0</v>
      </c>
      <c r="BK41" s="69">
        <v>0</v>
      </c>
      <c r="BL41" s="68">
        <v>21.088148460565161</v>
      </c>
      <c r="BM41" s="69">
        <v>1</v>
      </c>
      <c r="BN41" s="67">
        <v>0</v>
      </c>
      <c r="BO41" s="67">
        <v>0</v>
      </c>
      <c r="BP41" s="92">
        <v>20.673971469919369</v>
      </c>
      <c r="BQ41" s="67">
        <v>1</v>
      </c>
      <c r="BR41" s="67">
        <v>0</v>
      </c>
      <c r="BS41" s="67">
        <v>0</v>
      </c>
      <c r="BT41" s="92">
        <v>20.673971469919369</v>
      </c>
      <c r="BU41" s="67">
        <v>1</v>
      </c>
      <c r="BV41" s="67" t="s">
        <v>1761</v>
      </c>
      <c r="BW41" s="67" t="s">
        <v>1762</v>
      </c>
      <c r="BX41" s="67" t="s">
        <v>1245</v>
      </c>
      <c r="BY41" s="67" t="s">
        <v>1278</v>
      </c>
      <c r="BZ41" s="67" t="s">
        <v>858</v>
      </c>
      <c r="CA41" s="67" t="s">
        <v>742</v>
      </c>
      <c r="CB41" s="67" t="s">
        <v>926</v>
      </c>
      <c r="CC41" s="164">
        <v>74.069999999999993</v>
      </c>
      <c r="CD41" s="164">
        <v>58.03</v>
      </c>
      <c r="CE41" s="166">
        <v>14.814814814814813</v>
      </c>
      <c r="CF41" s="67" t="s">
        <v>1646</v>
      </c>
      <c r="CG41" s="67" t="s">
        <v>1355</v>
      </c>
      <c r="CH41" s="92">
        <v>82.695885879677476</v>
      </c>
      <c r="CI41" s="67">
        <v>4</v>
      </c>
      <c r="CJ41" s="86">
        <v>0.3968253968253968</v>
      </c>
      <c r="CK41" s="87">
        <v>2</v>
      </c>
      <c r="CL41" s="92">
        <v>82.695885879677476</v>
      </c>
      <c r="CM41" s="67">
        <v>4</v>
      </c>
      <c r="CN41" s="92">
        <v>82.695885879677476</v>
      </c>
      <c r="CO41" s="67">
        <v>4</v>
      </c>
      <c r="CP41" s="67">
        <v>0</v>
      </c>
      <c r="CQ41" s="67">
        <v>0</v>
      </c>
      <c r="CR41" s="92">
        <v>49.652432969215489</v>
      </c>
      <c r="CS41" s="67">
        <v>3</v>
      </c>
      <c r="CT41" s="92">
        <v>33.101621979476995</v>
      </c>
      <c r="CU41" s="67">
        <v>2</v>
      </c>
      <c r="CV41" s="67">
        <v>0</v>
      </c>
      <c r="CW41" s="67">
        <v>0</v>
      </c>
      <c r="CX41" s="67">
        <v>0</v>
      </c>
      <c r="CY41" s="67">
        <v>0</v>
      </c>
      <c r="CZ41" s="92">
        <v>16.550810989738498</v>
      </c>
      <c r="DA41" s="67">
        <v>1</v>
      </c>
      <c r="DB41" s="86">
        <v>0.77609623593325572</v>
      </c>
      <c r="DC41" s="87">
        <v>4</v>
      </c>
      <c r="DD41" s="164">
        <v>109</v>
      </c>
      <c r="DE41" s="164">
        <v>95.31</v>
      </c>
      <c r="DF41" s="166">
        <v>3.9563106796116507</v>
      </c>
      <c r="DG41" s="167">
        <v>4.9757281553398061</v>
      </c>
      <c r="DH41" s="92">
        <v>49.652432969215489</v>
      </c>
      <c r="DI41" s="67">
        <v>3</v>
      </c>
      <c r="DJ41" s="92">
        <v>132.40648791790798</v>
      </c>
      <c r="DK41" s="67">
        <v>8</v>
      </c>
      <c r="DL41" s="92">
        <v>49.652432969215489</v>
      </c>
      <c r="DM41" s="67">
        <v>3</v>
      </c>
      <c r="DN41" s="92">
        <v>238.2</v>
      </c>
      <c r="DO41" s="67">
        <v>16</v>
      </c>
      <c r="DP41" s="92">
        <v>59.5503945213637</v>
      </c>
      <c r="DQ41" s="67">
        <v>4</v>
      </c>
      <c r="DR41" s="92">
        <v>59.5503945213637</v>
      </c>
      <c r="DS41" s="67">
        <v>4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86">
        <v>0.81699346405228757</v>
      </c>
      <c r="EA41" s="87">
        <v>2</v>
      </c>
      <c r="EB41" s="86">
        <v>37.949400798934754</v>
      </c>
      <c r="EC41" s="87">
        <v>114</v>
      </c>
      <c r="ED41" s="86">
        <v>0.32916392363396968</v>
      </c>
      <c r="EE41" s="87">
        <v>2</v>
      </c>
      <c r="EF41" s="164">
        <v>123.59</v>
      </c>
      <c r="EG41" s="164">
        <v>92.35</v>
      </c>
      <c r="EH41" s="166">
        <v>3.307753373908441</v>
      </c>
      <c r="EI41" s="167">
        <v>8.0709182323365969</v>
      </c>
      <c r="EJ41" s="67" t="s">
        <v>1763</v>
      </c>
      <c r="EK41" s="67" t="s">
        <v>1249</v>
      </c>
      <c r="EL41" s="164">
        <v>88.75</v>
      </c>
      <c r="EM41" s="164">
        <v>56.42</v>
      </c>
      <c r="EN41" s="166">
        <v>0.98800282286520824</v>
      </c>
      <c r="EO41" s="167">
        <v>2.6817219477769938</v>
      </c>
      <c r="EP41" s="92">
        <v>238.2015780854548</v>
      </c>
      <c r="EQ41" s="67">
        <v>16</v>
      </c>
      <c r="ER41" s="92">
        <v>163.7635849337502</v>
      </c>
      <c r="ES41" s="67">
        <v>11</v>
      </c>
      <c r="ET41" s="92">
        <v>223.31397945511387</v>
      </c>
      <c r="EU41" s="67">
        <v>15</v>
      </c>
      <c r="EV41" s="92">
        <v>208.42638082477299</v>
      </c>
      <c r="EW41" s="67">
        <v>14</v>
      </c>
      <c r="EX41" s="67">
        <v>0</v>
      </c>
      <c r="EY41" s="86">
        <v>74.509803921568633</v>
      </c>
      <c r="EZ41" s="87">
        <v>228</v>
      </c>
      <c r="FA41" s="86">
        <v>64.893617021276597</v>
      </c>
      <c r="FB41" s="87">
        <v>183</v>
      </c>
      <c r="FC41" s="92">
        <v>90.388671286532087</v>
      </c>
      <c r="FD41" s="67">
        <v>12</v>
      </c>
      <c r="FE41" s="92">
        <v>37.661946369388374</v>
      </c>
      <c r="FF41" s="67">
        <v>5</v>
      </c>
      <c r="FG41" s="92">
        <v>75.323892738776749</v>
      </c>
      <c r="FH41" s="67">
        <v>10</v>
      </c>
      <c r="FI41" s="67">
        <v>0</v>
      </c>
      <c r="FJ41" s="67">
        <v>0</v>
      </c>
      <c r="FK41" s="92">
        <v>203.37451039469721</v>
      </c>
      <c r="FL41" s="67">
        <v>27</v>
      </c>
      <c r="FM41" s="92">
        <v>293.7631816812293</v>
      </c>
      <c r="FN41" s="67">
        <v>39</v>
      </c>
      <c r="FO41" s="92">
        <v>361.55468514612835</v>
      </c>
      <c r="FP41" s="105">
        <v>48</v>
      </c>
      <c r="FQ41" s="92">
        <v>30.129557095510695</v>
      </c>
      <c r="FR41" s="67">
        <v>4</v>
      </c>
      <c r="FS41" s="86">
        <v>1.4379293816903658</v>
      </c>
      <c r="FT41" s="87">
        <v>9</v>
      </c>
      <c r="FU41" s="86">
        <v>2.3305844388669774</v>
      </c>
      <c r="FV41" s="87">
        <v>13</v>
      </c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</row>
    <row r="42" spans="1:381">
      <c r="A42" s="96" t="s">
        <v>836</v>
      </c>
      <c r="B42" s="56" t="s">
        <v>837</v>
      </c>
      <c r="C42" s="96" t="s">
        <v>441</v>
      </c>
      <c r="D42" s="74">
        <v>6</v>
      </c>
      <c r="E42" s="67">
        <v>2016</v>
      </c>
      <c r="F42" s="161">
        <v>58.728888612851421</v>
      </c>
      <c r="G42" s="78">
        <v>23280</v>
      </c>
      <c r="H42" s="78">
        <v>8944</v>
      </c>
      <c r="I42" s="78">
        <v>14336</v>
      </c>
      <c r="J42" s="67">
        <v>8.7200000000000006</v>
      </c>
      <c r="K42" s="78">
        <v>2031</v>
      </c>
      <c r="L42" s="67">
        <v>82.09</v>
      </c>
      <c r="M42" s="78">
        <v>19111</v>
      </c>
      <c r="N42" s="67">
        <v>2776</v>
      </c>
      <c r="O42" s="67">
        <v>1409</v>
      </c>
      <c r="P42" s="67">
        <v>1367</v>
      </c>
      <c r="Q42" s="78">
        <v>3282</v>
      </c>
      <c r="R42" s="78">
        <v>1612</v>
      </c>
      <c r="S42" s="78">
        <v>1670</v>
      </c>
      <c r="T42" s="67">
        <v>2404</v>
      </c>
      <c r="U42" s="67">
        <v>1249</v>
      </c>
      <c r="V42" s="67">
        <v>1155</v>
      </c>
      <c r="W42" s="78">
        <v>2786</v>
      </c>
      <c r="X42" s="78">
        <v>1329</v>
      </c>
      <c r="Y42" s="78">
        <v>1457</v>
      </c>
      <c r="Z42" s="67">
        <v>2248</v>
      </c>
      <c r="AA42" s="67">
        <v>1194</v>
      </c>
      <c r="AB42" s="67">
        <v>1054</v>
      </c>
      <c r="AC42" s="78">
        <v>2899</v>
      </c>
      <c r="AD42" s="78">
        <v>1346</v>
      </c>
      <c r="AE42" s="78">
        <v>1553</v>
      </c>
      <c r="AF42" s="67">
        <v>2510</v>
      </c>
      <c r="AG42" s="67">
        <v>1353</v>
      </c>
      <c r="AH42" s="67">
        <v>1157</v>
      </c>
      <c r="AI42" s="78">
        <v>3694</v>
      </c>
      <c r="AJ42" s="78">
        <v>1704</v>
      </c>
      <c r="AK42" s="78">
        <v>1990</v>
      </c>
      <c r="AL42" s="67">
        <v>1930</v>
      </c>
      <c r="AM42" s="67">
        <v>1041</v>
      </c>
      <c r="AN42" s="67">
        <v>889</v>
      </c>
      <c r="AO42" s="67">
        <v>1945</v>
      </c>
      <c r="AP42" s="67">
        <v>1036</v>
      </c>
      <c r="AQ42" s="67">
        <v>909</v>
      </c>
      <c r="AR42" s="56" t="s">
        <v>428</v>
      </c>
      <c r="AS42" s="56"/>
      <c r="AT42" s="56" t="s">
        <v>428</v>
      </c>
      <c r="AU42" s="162">
        <v>806</v>
      </c>
      <c r="AV42" s="164">
        <v>5</v>
      </c>
      <c r="AW42" s="163">
        <v>124</v>
      </c>
      <c r="AX42" s="59">
        <v>10.4</v>
      </c>
      <c r="AY42" s="59">
        <v>3</v>
      </c>
      <c r="AZ42" s="86">
        <v>1.0806916426512969</v>
      </c>
      <c r="BA42" s="87">
        <v>3</v>
      </c>
      <c r="BB42" s="88">
        <v>0</v>
      </c>
      <c r="BC42" s="89">
        <v>0</v>
      </c>
      <c r="BD42" s="68">
        <v>36.023054755043226</v>
      </c>
      <c r="BE42" s="69">
        <v>1</v>
      </c>
      <c r="BF42" s="56">
        <f>VLOOKUP(A42,[1]Controles!$A$7:$L$139,11,0)</f>
        <v>24</v>
      </c>
      <c r="BG42" s="107">
        <f>VLOOKUP(A42,[1]Controles!$A$7:$L$139,12,0)</f>
        <v>8.3333333333333321</v>
      </c>
      <c r="BH42" s="63">
        <f>VLOOKUP(A42,[1]Peso!$A$7:$D$139,3,0)</f>
        <v>18</v>
      </c>
      <c r="BI42" s="85">
        <f>VLOOKUP(A42,[1]Peso!$A$7:$D$139,4,0)</f>
        <v>6.25</v>
      </c>
      <c r="BJ42" s="68">
        <v>0</v>
      </c>
      <c r="BK42" s="69">
        <v>0</v>
      </c>
      <c r="BL42" s="68">
        <v>0</v>
      </c>
      <c r="BM42" s="69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 t="s">
        <v>1764</v>
      </c>
      <c r="BW42" s="67" t="s">
        <v>1291</v>
      </c>
      <c r="BX42" s="67" t="s">
        <v>458</v>
      </c>
      <c r="BY42" s="67" t="s">
        <v>1291</v>
      </c>
      <c r="BZ42" s="67" t="s">
        <v>1660</v>
      </c>
      <c r="CA42" s="67" t="s">
        <v>1309</v>
      </c>
      <c r="CB42" s="67" t="s">
        <v>1406</v>
      </c>
      <c r="CC42" s="163">
        <v>94.26</v>
      </c>
      <c r="CD42" s="163">
        <v>67.39</v>
      </c>
      <c r="CE42" s="166">
        <v>13.888888888888889</v>
      </c>
      <c r="CF42" s="67" t="s">
        <v>1765</v>
      </c>
      <c r="CG42" s="67" t="s">
        <v>1692</v>
      </c>
      <c r="CH42" s="67">
        <v>0</v>
      </c>
      <c r="CI42" s="67">
        <v>0</v>
      </c>
      <c r="CJ42" s="86">
        <v>1.2479201331114809</v>
      </c>
      <c r="CK42" s="87">
        <v>3</v>
      </c>
      <c r="CL42" s="67">
        <v>0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92">
        <v>35.89375448671931</v>
      </c>
      <c r="CS42" s="67">
        <v>1</v>
      </c>
      <c r="CT42" s="92">
        <v>35.89375448671931</v>
      </c>
      <c r="CU42" s="67">
        <v>1</v>
      </c>
      <c r="CV42" s="67">
        <v>0</v>
      </c>
      <c r="CW42" s="67">
        <v>0</v>
      </c>
      <c r="CX42" s="67">
        <v>0</v>
      </c>
      <c r="CY42" s="67">
        <v>0</v>
      </c>
      <c r="CZ42" s="67">
        <v>0</v>
      </c>
      <c r="DA42" s="67">
        <v>0</v>
      </c>
      <c r="DB42" s="86">
        <v>0.44483985765124551</v>
      </c>
      <c r="DC42" s="87">
        <v>1</v>
      </c>
      <c r="DD42" s="163">
        <v>157.06</v>
      </c>
      <c r="DE42" s="163">
        <v>102.68</v>
      </c>
      <c r="DF42" s="166">
        <v>4.1955731747604892</v>
      </c>
      <c r="DG42" s="167">
        <v>5.3518334985133791</v>
      </c>
      <c r="DH42" s="67">
        <v>0</v>
      </c>
      <c r="DI42" s="67">
        <v>0</v>
      </c>
      <c r="DJ42" s="67">
        <v>0</v>
      </c>
      <c r="DK42" s="67">
        <v>0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0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86">
        <v>3.795066413662239</v>
      </c>
      <c r="EA42" s="87">
        <v>4</v>
      </c>
      <c r="EB42" s="86">
        <v>77.787381158167676</v>
      </c>
      <c r="EC42" s="87">
        <v>90</v>
      </c>
      <c r="ED42" s="86">
        <v>1.1952191235059759</v>
      </c>
      <c r="EE42" s="87">
        <v>3</v>
      </c>
      <c r="EF42" s="163">
        <v>97.1</v>
      </c>
      <c r="EG42" s="163">
        <v>59.57</v>
      </c>
      <c r="EH42" s="166">
        <v>3.0524220305242205</v>
      </c>
      <c r="EI42" s="167">
        <v>0.72992700729927007</v>
      </c>
      <c r="EJ42" s="67" t="s">
        <v>1766</v>
      </c>
      <c r="EK42" s="67" t="s">
        <v>1767</v>
      </c>
      <c r="EL42" s="163">
        <v>53.79</v>
      </c>
      <c r="EM42" s="163">
        <v>22.21</v>
      </c>
      <c r="EN42" s="166">
        <v>0.49627791563275436</v>
      </c>
      <c r="EO42" s="167">
        <v>0.49627791563275436</v>
      </c>
      <c r="EP42" s="67">
        <v>0</v>
      </c>
      <c r="EQ42" s="67">
        <v>0</v>
      </c>
      <c r="ER42" s="67">
        <v>0</v>
      </c>
      <c r="ES42" s="67">
        <v>0</v>
      </c>
      <c r="ET42" s="67">
        <v>0</v>
      </c>
      <c r="EU42" s="67">
        <v>0</v>
      </c>
      <c r="EV42" s="67">
        <v>0</v>
      </c>
      <c r="EW42" s="67">
        <v>0</v>
      </c>
      <c r="EX42" s="67">
        <v>1</v>
      </c>
      <c r="EY42" s="86">
        <v>93.363329583802027</v>
      </c>
      <c r="EZ42" s="87">
        <v>83</v>
      </c>
      <c r="FA42" s="86">
        <v>72.60726072607261</v>
      </c>
      <c r="FB42" s="87">
        <v>66</v>
      </c>
      <c r="FC42" s="92">
        <v>44.573211499888572</v>
      </c>
      <c r="FD42" s="67">
        <v>2</v>
      </c>
      <c r="FE42" s="92">
        <v>44.573211499888572</v>
      </c>
      <c r="FF42" s="67">
        <v>2</v>
      </c>
      <c r="FG42" s="67">
        <v>0</v>
      </c>
      <c r="FH42" s="67">
        <v>0</v>
      </c>
      <c r="FI42" s="67">
        <v>0</v>
      </c>
      <c r="FJ42" s="67">
        <v>0</v>
      </c>
      <c r="FK42" s="92">
        <v>89.146422999777144</v>
      </c>
      <c r="FL42" s="67">
        <v>4</v>
      </c>
      <c r="FM42" s="67"/>
      <c r="FN42" s="67">
        <v>0</v>
      </c>
      <c r="FO42" s="92">
        <v>22.286605749944286</v>
      </c>
      <c r="FP42" s="105">
        <v>1</v>
      </c>
      <c r="FQ42" s="67">
        <v>0</v>
      </c>
      <c r="FR42" s="67">
        <v>0</v>
      </c>
      <c r="FS42" s="86">
        <v>4.6632124352331603</v>
      </c>
      <c r="FT42" s="87">
        <v>9</v>
      </c>
      <c r="FU42" s="86">
        <v>1.0282776349614395</v>
      </c>
      <c r="FV42" s="87">
        <v>2</v>
      </c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</row>
    <row r="43" spans="1:381">
      <c r="A43" s="96" t="s">
        <v>1768</v>
      </c>
      <c r="B43" s="56" t="s">
        <v>847</v>
      </c>
      <c r="C43" s="96" t="s">
        <v>514</v>
      </c>
      <c r="D43" s="74">
        <v>6</v>
      </c>
      <c r="E43" s="67">
        <v>2016</v>
      </c>
      <c r="F43" s="161">
        <v>75.768236182736374</v>
      </c>
      <c r="G43" s="78">
        <v>22726</v>
      </c>
      <c r="H43" s="78">
        <v>14973</v>
      </c>
      <c r="I43" s="78">
        <v>7753</v>
      </c>
      <c r="J43" s="67">
        <v>63.15</v>
      </c>
      <c r="K43" s="78">
        <v>14352</v>
      </c>
      <c r="L43" s="67">
        <v>25.84</v>
      </c>
      <c r="M43" s="78">
        <v>5872</v>
      </c>
      <c r="N43" s="67">
        <v>2158</v>
      </c>
      <c r="O43" s="67">
        <v>1105</v>
      </c>
      <c r="P43" s="67">
        <v>1053</v>
      </c>
      <c r="Q43" s="78">
        <v>2689</v>
      </c>
      <c r="R43" s="78">
        <v>1261</v>
      </c>
      <c r="S43" s="78">
        <v>1328</v>
      </c>
      <c r="T43" s="67">
        <v>2171</v>
      </c>
      <c r="U43" s="67">
        <v>1122</v>
      </c>
      <c r="V43" s="67">
        <v>1049</v>
      </c>
      <c r="W43" s="78">
        <v>2181</v>
      </c>
      <c r="X43" s="78">
        <v>1056</v>
      </c>
      <c r="Y43" s="78">
        <v>1125</v>
      </c>
      <c r="Z43" s="67">
        <v>2220</v>
      </c>
      <c r="AA43" s="67">
        <v>1128</v>
      </c>
      <c r="AB43" s="67">
        <v>1092</v>
      </c>
      <c r="AC43" s="78">
        <v>3071</v>
      </c>
      <c r="AD43" s="78">
        <v>1515</v>
      </c>
      <c r="AE43" s="78">
        <v>1556</v>
      </c>
      <c r="AF43" s="67">
        <v>2169</v>
      </c>
      <c r="AG43" s="67">
        <v>1091</v>
      </c>
      <c r="AH43" s="67">
        <v>1078</v>
      </c>
      <c r="AI43" s="78">
        <v>4048</v>
      </c>
      <c r="AJ43" s="78">
        <v>2070</v>
      </c>
      <c r="AK43" s="78">
        <v>1978</v>
      </c>
      <c r="AL43" s="67">
        <v>2298</v>
      </c>
      <c r="AM43" s="67">
        <v>1116</v>
      </c>
      <c r="AN43" s="67">
        <v>1182</v>
      </c>
      <c r="AO43" s="67">
        <v>2095</v>
      </c>
      <c r="AP43" s="67">
        <v>1016</v>
      </c>
      <c r="AQ43" s="67">
        <v>1079</v>
      </c>
      <c r="AR43" s="56" t="s">
        <v>428</v>
      </c>
      <c r="AS43" s="56"/>
      <c r="AT43" s="56" t="s">
        <v>428</v>
      </c>
      <c r="AU43" s="162">
        <v>651</v>
      </c>
      <c r="AV43" s="163">
        <v>0</v>
      </c>
      <c r="AW43" s="164">
        <v>54</v>
      </c>
      <c r="AX43" s="59">
        <v>4.5</v>
      </c>
      <c r="AY43" s="59">
        <v>1</v>
      </c>
      <c r="AZ43" s="86">
        <v>0.92678405931417984</v>
      </c>
      <c r="BA43" s="87">
        <v>2</v>
      </c>
      <c r="BB43" s="88">
        <v>0</v>
      </c>
      <c r="BC43" s="89">
        <v>0</v>
      </c>
      <c r="BD43" s="68">
        <v>0</v>
      </c>
      <c r="BE43" s="69">
        <v>0</v>
      </c>
      <c r="BF43" s="56">
        <f>VLOOKUP(A43,[1]Controles!$A$7:$L$139,11,0)</f>
        <v>10</v>
      </c>
      <c r="BG43" s="107">
        <f>VLOOKUP(A43,[1]Controles!$A$7:$L$139,12,0)</f>
        <v>4.4843049327354256</v>
      </c>
      <c r="BH43" s="63">
        <f>VLOOKUP(A43,[1]Peso!$A$7:$D$139,3,0)</f>
        <v>15</v>
      </c>
      <c r="BI43" s="85">
        <f>VLOOKUP(A43,[1]Peso!$A$7:$D$139,4,0)</f>
        <v>6.7264573991031389</v>
      </c>
      <c r="BJ43" s="68">
        <v>0</v>
      </c>
      <c r="BK43" s="69">
        <v>0</v>
      </c>
      <c r="BL43" s="68">
        <v>0</v>
      </c>
      <c r="BM43" s="69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 t="s">
        <v>1769</v>
      </c>
      <c r="BW43" s="67" t="s">
        <v>1354</v>
      </c>
      <c r="BX43" s="67" t="s">
        <v>1688</v>
      </c>
      <c r="BY43" s="67" t="s">
        <v>779</v>
      </c>
      <c r="BZ43" s="67" t="s">
        <v>1634</v>
      </c>
      <c r="CA43" s="67" t="s">
        <v>1770</v>
      </c>
      <c r="CB43" s="67" t="s">
        <v>1412</v>
      </c>
      <c r="CC43" s="164">
        <v>66.12</v>
      </c>
      <c r="CD43" s="164">
        <v>54.06</v>
      </c>
      <c r="CE43" s="166">
        <v>10</v>
      </c>
      <c r="CF43" s="67" t="s">
        <v>1771</v>
      </c>
      <c r="CG43" s="67" t="s">
        <v>1772</v>
      </c>
      <c r="CH43" s="67">
        <v>0</v>
      </c>
      <c r="CI43" s="67">
        <v>0</v>
      </c>
      <c r="CJ43" s="86">
        <v>0</v>
      </c>
      <c r="CK43" s="8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86">
        <v>1.3513513513513513</v>
      </c>
      <c r="DC43" s="87">
        <v>3</v>
      </c>
      <c r="DD43" s="164">
        <v>86.01</v>
      </c>
      <c r="DE43" s="164">
        <v>74.73</v>
      </c>
      <c r="DF43" s="166">
        <v>2.8442146089204914</v>
      </c>
      <c r="DG43" s="167">
        <v>0.51712992889463472</v>
      </c>
      <c r="DH43" s="92">
        <v>38.066235249333843</v>
      </c>
      <c r="DI43" s="67">
        <v>1</v>
      </c>
      <c r="DJ43" s="67">
        <v>0</v>
      </c>
      <c r="DK43" s="67">
        <v>0</v>
      </c>
      <c r="DL43" s="67">
        <v>0</v>
      </c>
      <c r="DM43" s="67">
        <v>0</v>
      </c>
      <c r="DN43" s="67">
        <v>0</v>
      </c>
      <c r="DO43" s="67">
        <v>0</v>
      </c>
      <c r="DP43" s="92">
        <v>76.19047619047619</v>
      </c>
      <c r="DQ43" s="67">
        <v>2</v>
      </c>
      <c r="DR43" s="92">
        <v>38.095238095238095</v>
      </c>
      <c r="DS43" s="67">
        <v>1</v>
      </c>
      <c r="DT43" s="67">
        <v>0</v>
      </c>
      <c r="DU43" s="67">
        <v>0</v>
      </c>
      <c r="DV43" s="92">
        <v>38.095238095238095</v>
      </c>
      <c r="DW43" s="67">
        <v>1</v>
      </c>
      <c r="DX43" s="67">
        <v>0</v>
      </c>
      <c r="DY43" s="67">
        <v>0</v>
      </c>
      <c r="DZ43" s="86">
        <v>0.91575091575091572</v>
      </c>
      <c r="EA43" s="87">
        <v>1</v>
      </c>
      <c r="EB43" s="86">
        <v>43.599257884972168</v>
      </c>
      <c r="EC43" s="87">
        <v>47</v>
      </c>
      <c r="ED43" s="86">
        <v>2.3052097740894424</v>
      </c>
      <c r="EE43" s="87">
        <v>5</v>
      </c>
      <c r="EF43" s="164">
        <v>87.01</v>
      </c>
      <c r="EG43" s="164">
        <v>61.43</v>
      </c>
      <c r="EH43" s="166">
        <v>3.2342657342657342</v>
      </c>
      <c r="EI43" s="167">
        <v>0.78671328671328677</v>
      </c>
      <c r="EJ43" s="67" t="s">
        <v>1773</v>
      </c>
      <c r="EK43" s="67" t="s">
        <v>1774</v>
      </c>
      <c r="EL43" s="164">
        <v>65.31</v>
      </c>
      <c r="EM43" s="164">
        <v>40.57</v>
      </c>
      <c r="EN43" s="166">
        <v>0.6578947368421052</v>
      </c>
      <c r="EO43" s="167">
        <v>0.3289473684210526</v>
      </c>
      <c r="EP43" s="67">
        <v>0</v>
      </c>
      <c r="EQ43" s="67">
        <v>0</v>
      </c>
      <c r="ER43" s="92">
        <v>114.28571428571429</v>
      </c>
      <c r="ES43" s="67">
        <v>3</v>
      </c>
      <c r="ET43" s="67">
        <v>0</v>
      </c>
      <c r="EU43" s="67">
        <v>0</v>
      </c>
      <c r="EV43" s="67">
        <v>0</v>
      </c>
      <c r="EW43" s="67">
        <v>0</v>
      </c>
      <c r="EX43" s="67">
        <v>0</v>
      </c>
      <c r="EY43" s="86">
        <v>65.143824027072768</v>
      </c>
      <c r="EZ43" s="87">
        <v>77</v>
      </c>
      <c r="FA43" s="86">
        <v>52.826691380908251</v>
      </c>
      <c r="FB43" s="87">
        <v>57</v>
      </c>
      <c r="FC43" s="92">
        <v>41.025641025641022</v>
      </c>
      <c r="FD43" s="67">
        <v>2</v>
      </c>
      <c r="FE43" s="92">
        <v>41.025641025641022</v>
      </c>
      <c r="FF43" s="67">
        <v>2</v>
      </c>
      <c r="FG43" s="67">
        <v>0</v>
      </c>
      <c r="FH43" s="67">
        <v>0</v>
      </c>
      <c r="FI43" s="67">
        <v>0</v>
      </c>
      <c r="FJ43" s="67">
        <v>0</v>
      </c>
      <c r="FK43" s="92">
        <v>82.051282051282044</v>
      </c>
      <c r="FL43" s="67">
        <v>4</v>
      </c>
      <c r="FM43" s="92">
        <v>82.051282051282044</v>
      </c>
      <c r="FN43" s="67">
        <v>4</v>
      </c>
      <c r="FO43" s="92">
        <v>102.56410256410257</v>
      </c>
      <c r="FP43" s="105">
        <v>5</v>
      </c>
      <c r="FQ43" s="92">
        <v>20.512820512820511</v>
      </c>
      <c r="FR43" s="67">
        <v>1</v>
      </c>
      <c r="FS43" s="86">
        <v>1.7406440382941688</v>
      </c>
      <c r="FT43" s="87">
        <v>4</v>
      </c>
      <c r="FU43" s="86">
        <v>1.9093078758949882</v>
      </c>
      <c r="FV43" s="87">
        <v>4</v>
      </c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</row>
    <row r="44" spans="1:381">
      <c r="A44" s="96" t="s">
        <v>1775</v>
      </c>
      <c r="B44" s="56" t="s">
        <v>855</v>
      </c>
      <c r="C44" s="96" t="s">
        <v>441</v>
      </c>
      <c r="D44" s="74">
        <v>6</v>
      </c>
      <c r="E44" s="67">
        <v>2016</v>
      </c>
      <c r="F44" s="161">
        <v>64.424149677254022</v>
      </c>
      <c r="G44" s="78">
        <v>12510</v>
      </c>
      <c r="H44" s="78">
        <v>2232</v>
      </c>
      <c r="I44" s="78">
        <v>10278</v>
      </c>
      <c r="J44" s="67">
        <v>17.07</v>
      </c>
      <c r="K44" s="78">
        <v>2135</v>
      </c>
      <c r="L44" s="67">
        <v>27.83</v>
      </c>
      <c r="M44" s="78">
        <v>7235</v>
      </c>
      <c r="N44" s="67">
        <v>1201</v>
      </c>
      <c r="O44" s="67">
        <v>614</v>
      </c>
      <c r="P44" s="67">
        <v>587</v>
      </c>
      <c r="Q44" s="78">
        <v>1436</v>
      </c>
      <c r="R44" s="78">
        <v>703</v>
      </c>
      <c r="S44" s="78">
        <v>733</v>
      </c>
      <c r="T44" s="67">
        <v>1155</v>
      </c>
      <c r="U44" s="67">
        <v>588</v>
      </c>
      <c r="V44" s="67">
        <v>567</v>
      </c>
      <c r="W44" s="78">
        <v>1367</v>
      </c>
      <c r="X44" s="78">
        <v>668</v>
      </c>
      <c r="Y44" s="78">
        <v>699</v>
      </c>
      <c r="Z44" s="67">
        <v>1109</v>
      </c>
      <c r="AA44" s="67">
        <v>572</v>
      </c>
      <c r="AB44" s="67">
        <v>537</v>
      </c>
      <c r="AC44" s="78">
        <v>1319</v>
      </c>
      <c r="AD44" s="78">
        <v>641</v>
      </c>
      <c r="AE44" s="78">
        <v>678</v>
      </c>
      <c r="AF44" s="67">
        <v>1114</v>
      </c>
      <c r="AG44" s="67">
        <v>571</v>
      </c>
      <c r="AH44" s="67">
        <v>543</v>
      </c>
      <c r="AI44" s="78">
        <v>2155</v>
      </c>
      <c r="AJ44" s="78">
        <v>1035</v>
      </c>
      <c r="AK44" s="78">
        <v>1120</v>
      </c>
      <c r="AL44" s="67">
        <v>1223</v>
      </c>
      <c r="AM44" s="67">
        <v>639</v>
      </c>
      <c r="AN44" s="67">
        <v>584</v>
      </c>
      <c r="AO44" s="67">
        <v>1131</v>
      </c>
      <c r="AP44" s="67">
        <v>585</v>
      </c>
      <c r="AQ44" s="67">
        <v>546</v>
      </c>
      <c r="AR44" s="56" t="s">
        <v>428</v>
      </c>
      <c r="AS44" s="56"/>
      <c r="AT44" s="56" t="s">
        <v>428</v>
      </c>
      <c r="AU44" s="162">
        <v>216</v>
      </c>
      <c r="AV44" s="164">
        <v>0</v>
      </c>
      <c r="AW44" s="163">
        <v>58</v>
      </c>
      <c r="AX44" s="59">
        <v>0</v>
      </c>
      <c r="AY44" s="59">
        <v>0</v>
      </c>
      <c r="AZ44" s="86">
        <v>0</v>
      </c>
      <c r="BA44" s="87">
        <v>0</v>
      </c>
      <c r="BB44" s="88">
        <v>0</v>
      </c>
      <c r="BC44" s="89">
        <v>0</v>
      </c>
      <c r="BD44" s="68">
        <v>0</v>
      </c>
      <c r="BE44" s="69">
        <v>0</v>
      </c>
      <c r="BF44" s="56">
        <f>VLOOKUP(A44,[1]Controles!$A$7:$L$139,11,0)</f>
        <v>4</v>
      </c>
      <c r="BG44" s="107">
        <f>VLOOKUP(A44,[1]Controles!$A$7:$L$139,12,0)</f>
        <v>3.7037037037037033</v>
      </c>
      <c r="BH44" s="63">
        <f>VLOOKUP(A44,[1]Peso!$A$7:$D$139,3,0)</f>
        <v>14</v>
      </c>
      <c r="BI44" s="85">
        <f>VLOOKUP(A44,[1]Peso!$A$7:$D$139,4,0)</f>
        <v>12.962962962962962</v>
      </c>
      <c r="BJ44" s="68">
        <v>0</v>
      </c>
      <c r="BK44" s="69">
        <v>0</v>
      </c>
      <c r="BL44" s="68">
        <v>0</v>
      </c>
      <c r="BM44" s="69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 t="s">
        <v>1776</v>
      </c>
      <c r="BW44" s="67" t="s">
        <v>643</v>
      </c>
      <c r="BX44" s="67" t="s">
        <v>937</v>
      </c>
      <c r="BY44" s="67" t="s">
        <v>643</v>
      </c>
      <c r="BZ44" s="67" t="s">
        <v>1097</v>
      </c>
      <c r="CA44" s="67" t="s">
        <v>1777</v>
      </c>
      <c r="CB44" s="67" t="s">
        <v>1097</v>
      </c>
      <c r="CC44" s="163">
        <v>54.46</v>
      </c>
      <c r="CD44" s="163">
        <v>42.54</v>
      </c>
      <c r="CE44" s="166">
        <v>42.857142857142854</v>
      </c>
      <c r="CF44" s="67" t="s">
        <v>1778</v>
      </c>
      <c r="CG44" s="67" t="s">
        <v>1779</v>
      </c>
      <c r="CH44" s="67">
        <v>0</v>
      </c>
      <c r="CI44" s="67">
        <v>0</v>
      </c>
      <c r="CJ44" s="86">
        <v>0</v>
      </c>
      <c r="CK44" s="87">
        <v>0</v>
      </c>
      <c r="CL44" s="67">
        <v>0</v>
      </c>
      <c r="CM44" s="67">
        <v>0</v>
      </c>
      <c r="CN44" s="92">
        <v>83.892617449664428</v>
      </c>
      <c r="CO44" s="67">
        <v>1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86">
        <v>0</v>
      </c>
      <c r="DC44" s="87">
        <v>0</v>
      </c>
      <c r="DD44" s="163">
        <v>93.01</v>
      </c>
      <c r="DE44" s="163">
        <v>67.48</v>
      </c>
      <c r="DF44" s="166">
        <v>2.7413587604290823</v>
      </c>
      <c r="DG44" s="167">
        <v>9.6543504171632897</v>
      </c>
      <c r="DH44" s="92">
        <v>146.30577907827359</v>
      </c>
      <c r="DI44" s="67">
        <v>2</v>
      </c>
      <c r="DJ44" s="92">
        <v>73.152889539136794</v>
      </c>
      <c r="DK44" s="67">
        <v>1</v>
      </c>
      <c r="DL44" s="92">
        <v>73.152889539136794</v>
      </c>
      <c r="DM44" s="67">
        <v>1</v>
      </c>
      <c r="DN44" s="92">
        <v>75.815011372251703</v>
      </c>
      <c r="DO44" s="67">
        <v>1</v>
      </c>
      <c r="DP44" s="92">
        <v>75.815011372251703</v>
      </c>
      <c r="DQ44" s="67">
        <v>1</v>
      </c>
      <c r="DR44" s="92">
        <v>75.815011372251703</v>
      </c>
      <c r="DS44" s="67">
        <v>1</v>
      </c>
      <c r="DT44" s="67">
        <v>0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86">
        <v>1.8621973929236499</v>
      </c>
      <c r="EA44" s="87">
        <v>1</v>
      </c>
      <c r="EB44" s="86">
        <v>64.456721915285456</v>
      </c>
      <c r="EC44" s="87">
        <v>35</v>
      </c>
      <c r="ED44" s="86">
        <v>1.7953321364452424</v>
      </c>
      <c r="EE44" s="87">
        <v>2</v>
      </c>
      <c r="EF44" s="163">
        <v>91.06</v>
      </c>
      <c r="EG44" s="163">
        <v>61.57</v>
      </c>
      <c r="EH44" s="166">
        <v>1.1695906432748537</v>
      </c>
      <c r="EI44" s="167">
        <v>3.2163742690058479</v>
      </c>
      <c r="EJ44" s="67" t="s">
        <v>1780</v>
      </c>
      <c r="EK44" s="67" t="s">
        <v>1781</v>
      </c>
      <c r="EL44" s="163">
        <v>66.12</v>
      </c>
      <c r="EM44" s="163">
        <v>30.21</v>
      </c>
      <c r="EN44" s="166">
        <v>1.4084507042253522</v>
      </c>
      <c r="EO44" s="167">
        <v>1.4084507042253522</v>
      </c>
      <c r="EP44" s="92">
        <v>75.815011372251703</v>
      </c>
      <c r="EQ44" s="67">
        <v>1</v>
      </c>
      <c r="ER44" s="92">
        <v>379.07505686125853</v>
      </c>
      <c r="ES44" s="67">
        <v>5</v>
      </c>
      <c r="ET44" s="92">
        <v>454.89006823351025</v>
      </c>
      <c r="EU44" s="67">
        <v>6</v>
      </c>
      <c r="EV44" s="92">
        <v>75.815011372251703</v>
      </c>
      <c r="EW44" s="67">
        <v>1</v>
      </c>
      <c r="EX44" s="67">
        <v>0</v>
      </c>
      <c r="EY44" s="86">
        <v>56.506849315068493</v>
      </c>
      <c r="EZ44" s="87">
        <v>33</v>
      </c>
      <c r="FA44" s="86">
        <v>40.293040293040299</v>
      </c>
      <c r="FB44" s="87">
        <v>22</v>
      </c>
      <c r="FC44" s="67">
        <v>0</v>
      </c>
      <c r="FD44" s="67">
        <v>0</v>
      </c>
      <c r="FE44" s="92">
        <v>76.834421820975805</v>
      </c>
      <c r="FF44" s="67">
        <v>2</v>
      </c>
      <c r="FG44" s="67">
        <v>0</v>
      </c>
      <c r="FH44" s="67">
        <v>0</v>
      </c>
      <c r="FI44" s="67">
        <v>0</v>
      </c>
      <c r="FJ44" s="67">
        <v>0</v>
      </c>
      <c r="FK44" s="92">
        <v>76.834421820975805</v>
      </c>
      <c r="FL44" s="67">
        <v>2</v>
      </c>
      <c r="FM44" s="92">
        <v>115.25163273146369</v>
      </c>
      <c r="FN44" s="67">
        <v>3</v>
      </c>
      <c r="FO44" s="92">
        <v>384.17210910487898</v>
      </c>
      <c r="FP44" s="105">
        <v>10</v>
      </c>
      <c r="FQ44" s="92">
        <v>38.417210910487903</v>
      </c>
      <c r="FR44" s="67">
        <v>1</v>
      </c>
      <c r="FS44" s="86">
        <v>1.635322976287817</v>
      </c>
      <c r="FT44" s="87">
        <v>2</v>
      </c>
      <c r="FU44" s="86">
        <v>0</v>
      </c>
      <c r="FV44" s="87">
        <v>0</v>
      </c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</row>
    <row r="45" spans="1:381">
      <c r="A45" s="96" t="s">
        <v>863</v>
      </c>
      <c r="B45" s="56" t="s">
        <v>864</v>
      </c>
      <c r="C45" s="96" t="s">
        <v>675</v>
      </c>
      <c r="D45" s="74">
        <v>5</v>
      </c>
      <c r="E45" s="67">
        <v>2016</v>
      </c>
      <c r="F45" s="161">
        <v>64.488709390638718</v>
      </c>
      <c r="G45" s="78">
        <v>49913</v>
      </c>
      <c r="H45" s="78">
        <v>26010</v>
      </c>
      <c r="I45" s="78">
        <v>23903</v>
      </c>
      <c r="J45" s="67">
        <v>19.350000000000001</v>
      </c>
      <c r="K45" s="78">
        <v>9657</v>
      </c>
      <c r="L45" s="67">
        <v>90.72</v>
      </c>
      <c r="M45" s="78">
        <v>45281</v>
      </c>
      <c r="N45" s="67">
        <v>5696</v>
      </c>
      <c r="O45" s="67">
        <v>2924</v>
      </c>
      <c r="P45" s="67">
        <v>2772</v>
      </c>
      <c r="Q45" s="78">
        <v>6756</v>
      </c>
      <c r="R45" s="78">
        <v>3288</v>
      </c>
      <c r="S45" s="78">
        <v>3468</v>
      </c>
      <c r="T45" s="67">
        <v>5238</v>
      </c>
      <c r="U45" s="67">
        <v>2693</v>
      </c>
      <c r="V45" s="67">
        <v>2545</v>
      </c>
      <c r="W45" s="78">
        <v>6277</v>
      </c>
      <c r="X45" s="78">
        <v>3046</v>
      </c>
      <c r="Y45" s="78">
        <v>3231</v>
      </c>
      <c r="Z45" s="67">
        <v>5222</v>
      </c>
      <c r="AA45" s="67">
        <v>2696</v>
      </c>
      <c r="AB45" s="67">
        <v>2526</v>
      </c>
      <c r="AC45" s="78">
        <v>6115</v>
      </c>
      <c r="AD45" s="78">
        <v>2948</v>
      </c>
      <c r="AE45" s="78">
        <v>3167</v>
      </c>
      <c r="AF45" s="67">
        <v>5011</v>
      </c>
      <c r="AG45" s="67">
        <v>2606</v>
      </c>
      <c r="AH45" s="67">
        <v>2405</v>
      </c>
      <c r="AI45" s="78">
        <v>9152</v>
      </c>
      <c r="AJ45" s="78">
        <v>4349</v>
      </c>
      <c r="AK45" s="78">
        <v>4803</v>
      </c>
      <c r="AL45" s="67">
        <v>5222</v>
      </c>
      <c r="AM45" s="67">
        <v>2742</v>
      </c>
      <c r="AN45" s="67">
        <v>2480</v>
      </c>
      <c r="AO45" s="67">
        <v>4571</v>
      </c>
      <c r="AP45" s="67">
        <v>2418</v>
      </c>
      <c r="AQ45" s="67">
        <v>2153</v>
      </c>
      <c r="AR45" s="56" t="s">
        <v>428</v>
      </c>
      <c r="AS45" s="56"/>
      <c r="AT45" s="56" t="s">
        <v>428</v>
      </c>
      <c r="AU45" s="162">
        <v>1425</v>
      </c>
      <c r="AV45" s="163">
        <v>1</v>
      </c>
      <c r="AW45" s="164">
        <v>677</v>
      </c>
      <c r="AX45" s="59">
        <v>18</v>
      </c>
      <c r="AY45" s="59">
        <v>17</v>
      </c>
      <c r="AZ45" s="86">
        <v>4.0379213483146073</v>
      </c>
      <c r="BA45" s="87">
        <v>23</v>
      </c>
      <c r="BB45" s="88">
        <v>0</v>
      </c>
      <c r="BC45" s="89">
        <v>0</v>
      </c>
      <c r="BD45" s="68">
        <v>0</v>
      </c>
      <c r="BE45" s="69">
        <v>0</v>
      </c>
      <c r="BF45" s="56">
        <f>VLOOKUP(A45,[1]Controles!$A$7:$L$139,11,0)</f>
        <v>134</v>
      </c>
      <c r="BG45" s="107">
        <f>VLOOKUP(A45,[1]Controles!$A$7:$L$139,12,0)</f>
        <v>14.194915254237289</v>
      </c>
      <c r="BH45" s="63">
        <f>VLOOKUP(A45,[1]Peso!$A$7:$D$139,3,0)</f>
        <v>56</v>
      </c>
      <c r="BI45" s="85">
        <f>VLOOKUP(A45,[1]Peso!$A$7:$D$139,4,0)</f>
        <v>5.9322033898305087</v>
      </c>
      <c r="BJ45" s="68">
        <v>0</v>
      </c>
      <c r="BK45" s="69">
        <v>0</v>
      </c>
      <c r="BL45" s="68">
        <v>35.112359550561798</v>
      </c>
      <c r="BM45" s="69">
        <v>2</v>
      </c>
      <c r="BN45" s="67">
        <v>0</v>
      </c>
      <c r="BO45" s="67">
        <v>0</v>
      </c>
      <c r="BP45" s="92">
        <v>18.005041411595247</v>
      </c>
      <c r="BQ45" s="67">
        <v>1</v>
      </c>
      <c r="BR45" s="67">
        <v>0</v>
      </c>
      <c r="BS45" s="67">
        <v>0</v>
      </c>
      <c r="BT45" s="92">
        <v>18.005041411595247</v>
      </c>
      <c r="BU45" s="67">
        <v>1</v>
      </c>
      <c r="BV45" s="67" t="s">
        <v>1782</v>
      </c>
      <c r="BW45" s="67" t="s">
        <v>1496</v>
      </c>
      <c r="BX45" s="67" t="s">
        <v>1711</v>
      </c>
      <c r="BY45" s="67" t="s">
        <v>949</v>
      </c>
      <c r="BZ45" s="67" t="s">
        <v>443</v>
      </c>
      <c r="CA45" s="67" t="s">
        <v>1783</v>
      </c>
      <c r="CB45" s="67" t="s">
        <v>1520</v>
      </c>
      <c r="CC45" s="164">
        <v>122.17</v>
      </c>
      <c r="CD45" s="164">
        <v>72.069999999999993</v>
      </c>
      <c r="CE45" s="166">
        <v>39.080459770114942</v>
      </c>
      <c r="CF45" s="67" t="s">
        <v>1784</v>
      </c>
      <c r="CG45" s="67" t="s">
        <v>1785</v>
      </c>
      <c r="CH45" s="67">
        <v>0</v>
      </c>
      <c r="CI45" s="67">
        <v>0</v>
      </c>
      <c r="CJ45" s="86">
        <v>0.19091256204658266</v>
      </c>
      <c r="CK45" s="87">
        <v>1</v>
      </c>
      <c r="CL45" s="67">
        <v>0</v>
      </c>
      <c r="CM45" s="67">
        <v>0</v>
      </c>
      <c r="CN45" s="92">
        <v>18.005041411595247</v>
      </c>
      <c r="CO45" s="67">
        <v>1</v>
      </c>
      <c r="CP45" s="67">
        <v>0</v>
      </c>
      <c r="CQ45" s="67">
        <v>0</v>
      </c>
      <c r="CR45" s="92">
        <v>15.931177314003504</v>
      </c>
      <c r="CS45" s="67">
        <v>1</v>
      </c>
      <c r="CT45" s="67">
        <v>0</v>
      </c>
      <c r="CU45" s="67">
        <v>0</v>
      </c>
      <c r="CV45" s="67">
        <v>0</v>
      </c>
      <c r="CW45" s="67">
        <v>0</v>
      </c>
      <c r="CX45" s="92">
        <v>15.931177314003504</v>
      </c>
      <c r="CY45" s="67">
        <v>1</v>
      </c>
      <c r="CZ45" s="67">
        <v>0</v>
      </c>
      <c r="DA45" s="67">
        <v>0</v>
      </c>
      <c r="DB45" s="86">
        <v>0.38299502106472616</v>
      </c>
      <c r="DC45" s="87">
        <v>2</v>
      </c>
      <c r="DD45" s="164">
        <v>171.22</v>
      </c>
      <c r="DE45" s="164">
        <v>120.48</v>
      </c>
      <c r="DF45" s="166">
        <v>4.8184357541899443</v>
      </c>
      <c r="DG45" s="167">
        <v>2.7513966480446927</v>
      </c>
      <c r="DH45" s="67">
        <v>0</v>
      </c>
      <c r="DI45" s="67">
        <v>0</v>
      </c>
      <c r="DJ45" s="67">
        <v>0</v>
      </c>
      <c r="DK45" s="67">
        <v>0</v>
      </c>
      <c r="DL45" s="67">
        <v>0</v>
      </c>
      <c r="DM45" s="67">
        <v>0</v>
      </c>
      <c r="DN45" s="67">
        <v>0</v>
      </c>
      <c r="DO45" s="67">
        <v>0</v>
      </c>
      <c r="DP45" s="92">
        <v>130.82583810302535</v>
      </c>
      <c r="DQ45" s="67">
        <v>8</v>
      </c>
      <c r="DR45" s="92">
        <v>16.353229762878168</v>
      </c>
      <c r="DS45" s="67">
        <v>1</v>
      </c>
      <c r="DT45" s="92">
        <v>65.412919051512674</v>
      </c>
      <c r="DU45" s="67">
        <v>4</v>
      </c>
      <c r="DV45" s="92">
        <v>16.353229762878168</v>
      </c>
      <c r="DW45" s="67">
        <v>1</v>
      </c>
      <c r="DX45" s="92">
        <v>32.706459525756337</v>
      </c>
      <c r="DY45" s="67">
        <v>2</v>
      </c>
      <c r="DZ45" s="86">
        <v>9.8970704671417256</v>
      </c>
      <c r="EA45" s="87">
        <v>25</v>
      </c>
      <c r="EB45" s="86">
        <v>108.93970893970895</v>
      </c>
      <c r="EC45" s="87">
        <v>262</v>
      </c>
      <c r="ED45" s="86">
        <v>2.9934144881261227</v>
      </c>
      <c r="EE45" s="87">
        <v>15</v>
      </c>
      <c r="EF45" s="164">
        <v>108.31</v>
      </c>
      <c r="EG45" s="164">
        <v>72.75</v>
      </c>
      <c r="EH45" s="166">
        <v>3.0563002680965146</v>
      </c>
      <c r="EI45" s="167">
        <v>3.5924932975871315</v>
      </c>
      <c r="EJ45" s="67" t="s">
        <v>1786</v>
      </c>
      <c r="EK45" s="67" t="s">
        <v>1787</v>
      </c>
      <c r="EL45" s="164">
        <v>69.930000000000007</v>
      </c>
      <c r="EM45" s="164">
        <v>34.81</v>
      </c>
      <c r="EN45" s="166">
        <v>0.8040201005025126</v>
      </c>
      <c r="EO45" s="167">
        <v>2.3115577889447234</v>
      </c>
      <c r="EP45" s="67">
        <v>0</v>
      </c>
      <c r="EQ45" s="67">
        <v>0</v>
      </c>
      <c r="ER45" s="92">
        <v>16.353229762878168</v>
      </c>
      <c r="ES45" s="67">
        <v>1</v>
      </c>
      <c r="ET45" s="67">
        <v>0</v>
      </c>
      <c r="EU45" s="67">
        <v>0</v>
      </c>
      <c r="EV45" s="67">
        <v>0</v>
      </c>
      <c r="EW45" s="67">
        <v>0</v>
      </c>
      <c r="EX45" s="67">
        <v>1630</v>
      </c>
      <c r="EY45" s="86">
        <v>117.33870967741936</v>
      </c>
      <c r="EZ45" s="87">
        <v>291</v>
      </c>
      <c r="FA45" s="86">
        <v>104.04087320018579</v>
      </c>
      <c r="FB45" s="87">
        <v>224</v>
      </c>
      <c r="FC45" s="92">
        <v>9.1399323645005026</v>
      </c>
      <c r="FD45" s="67">
        <v>1</v>
      </c>
      <c r="FE45" s="92">
        <v>164.51878256100906</v>
      </c>
      <c r="FF45" s="67">
        <v>18</v>
      </c>
      <c r="FG45" s="92">
        <v>9.1399323645005026</v>
      </c>
      <c r="FH45" s="67">
        <v>1</v>
      </c>
      <c r="FI45" s="92">
        <v>9.1399323645005026</v>
      </c>
      <c r="FJ45" s="67">
        <v>1</v>
      </c>
      <c r="FK45" s="92">
        <v>191.93857965451056</v>
      </c>
      <c r="FL45" s="67">
        <v>21</v>
      </c>
      <c r="FM45" s="67"/>
      <c r="FN45" s="67">
        <v>0</v>
      </c>
      <c r="FO45" s="67">
        <v>0</v>
      </c>
      <c r="FP45" s="67">
        <v>0</v>
      </c>
      <c r="FQ45" s="67">
        <v>0</v>
      </c>
      <c r="FR45" s="67">
        <v>0</v>
      </c>
      <c r="FS45" s="86">
        <v>2.48946763692072</v>
      </c>
      <c r="FT45" s="87">
        <v>13</v>
      </c>
      <c r="FU45" s="86">
        <v>1.3126230584117262</v>
      </c>
      <c r="FV45" s="87">
        <v>6</v>
      </c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</row>
    <row r="46" spans="1:381">
      <c r="A46" s="96" t="s">
        <v>875</v>
      </c>
      <c r="B46" s="56" t="s">
        <v>876</v>
      </c>
      <c r="C46" s="96" t="s">
        <v>427</v>
      </c>
      <c r="D46" s="74">
        <v>4</v>
      </c>
      <c r="E46" s="67">
        <v>2016</v>
      </c>
      <c r="F46" s="159">
        <v>76.504126485958267</v>
      </c>
      <c r="G46" s="78">
        <v>47340</v>
      </c>
      <c r="H46" s="78">
        <v>30887</v>
      </c>
      <c r="I46" s="78">
        <v>16453</v>
      </c>
      <c r="J46" s="67">
        <v>47.52</v>
      </c>
      <c r="K46" s="78">
        <v>22497</v>
      </c>
      <c r="L46" s="67">
        <v>27.41</v>
      </c>
      <c r="M46" s="78">
        <v>12975</v>
      </c>
      <c r="N46" s="67">
        <v>4850</v>
      </c>
      <c r="O46" s="67">
        <v>2489</v>
      </c>
      <c r="P46" s="67">
        <v>2361</v>
      </c>
      <c r="Q46" s="78">
        <v>5794</v>
      </c>
      <c r="R46" s="78">
        <v>2820</v>
      </c>
      <c r="S46" s="78">
        <v>2974</v>
      </c>
      <c r="T46" s="67">
        <v>4680</v>
      </c>
      <c r="U46" s="67">
        <v>2404</v>
      </c>
      <c r="V46" s="67">
        <v>2276</v>
      </c>
      <c r="W46" s="78">
        <v>5594</v>
      </c>
      <c r="X46" s="78">
        <v>2719</v>
      </c>
      <c r="Y46" s="78">
        <v>2875</v>
      </c>
      <c r="Z46" s="67">
        <v>4599</v>
      </c>
      <c r="AA46" s="67">
        <v>2369</v>
      </c>
      <c r="AB46" s="67">
        <v>2230</v>
      </c>
      <c r="AC46" s="78">
        <v>5362</v>
      </c>
      <c r="AD46" s="78">
        <v>2595</v>
      </c>
      <c r="AE46" s="78">
        <v>2767</v>
      </c>
      <c r="AF46" s="67">
        <v>4419</v>
      </c>
      <c r="AG46" s="67">
        <v>2282</v>
      </c>
      <c r="AH46" s="67">
        <v>2137</v>
      </c>
      <c r="AI46" s="78">
        <v>8447</v>
      </c>
      <c r="AJ46" s="78">
        <v>4106</v>
      </c>
      <c r="AK46" s="78">
        <v>4341</v>
      </c>
      <c r="AL46" s="67">
        <v>4817</v>
      </c>
      <c r="AM46" s="67">
        <v>2477</v>
      </c>
      <c r="AN46" s="67">
        <v>2340</v>
      </c>
      <c r="AO46" s="67">
        <v>4339</v>
      </c>
      <c r="AP46" s="67">
        <v>2209</v>
      </c>
      <c r="AQ46" s="67">
        <v>2130</v>
      </c>
      <c r="AR46" s="56" t="s">
        <v>428</v>
      </c>
      <c r="AS46" s="56"/>
      <c r="AT46" s="56" t="s">
        <v>428</v>
      </c>
      <c r="AU46" s="162">
        <v>1219</v>
      </c>
      <c r="AV46" s="164">
        <v>0</v>
      </c>
      <c r="AW46" s="163">
        <v>145</v>
      </c>
      <c r="AX46" s="59">
        <v>12</v>
      </c>
      <c r="AY46" s="59">
        <v>8</v>
      </c>
      <c r="AZ46" s="86">
        <v>1.8556701030927834</v>
      </c>
      <c r="BA46" s="87">
        <v>9</v>
      </c>
      <c r="BB46" s="88">
        <v>0</v>
      </c>
      <c r="BC46" s="89">
        <v>0</v>
      </c>
      <c r="BD46" s="68">
        <v>0</v>
      </c>
      <c r="BE46" s="69">
        <v>0</v>
      </c>
      <c r="BF46" s="56">
        <f>VLOOKUP(A46,[1]Controles!$A$7:$L$139,11,0)</f>
        <v>22</v>
      </c>
      <c r="BG46" s="107">
        <f>VLOOKUP(A46,[1]Controles!$A$7:$L$139,12,0)</f>
        <v>3.293413173652695</v>
      </c>
      <c r="BH46" s="63">
        <f>VLOOKUP(A46,[1]Peso!$A$7:$D$139,3,0)</f>
        <v>77</v>
      </c>
      <c r="BI46" s="85">
        <f>VLOOKUP(A46,[1]Peso!$A$7:$D$139,4,0)</f>
        <v>11.526946107784433</v>
      </c>
      <c r="BJ46" s="68">
        <v>0</v>
      </c>
      <c r="BK46" s="69">
        <v>0</v>
      </c>
      <c r="BL46" s="68">
        <v>20.618556701030929</v>
      </c>
      <c r="BM46" s="69">
        <v>1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 t="s">
        <v>1788</v>
      </c>
      <c r="BW46" s="67" t="s">
        <v>926</v>
      </c>
      <c r="BX46" s="67" t="s">
        <v>1339</v>
      </c>
      <c r="BY46" s="67" t="s">
        <v>1649</v>
      </c>
      <c r="BZ46" s="67" t="s">
        <v>680</v>
      </c>
      <c r="CA46" s="67" t="s">
        <v>1789</v>
      </c>
      <c r="CB46" s="67" t="s">
        <v>1790</v>
      </c>
      <c r="CC46" s="163">
        <v>72.56</v>
      </c>
      <c r="CD46" s="163">
        <v>61.22</v>
      </c>
      <c r="CE46" s="166">
        <v>7.7844311377245514</v>
      </c>
      <c r="CF46" s="67" t="s">
        <v>1791</v>
      </c>
      <c r="CG46" s="67" t="s">
        <v>1792</v>
      </c>
      <c r="CH46" s="92">
        <v>20.811654526534859</v>
      </c>
      <c r="CI46" s="67">
        <v>1</v>
      </c>
      <c r="CJ46" s="86">
        <v>0.21367521367521367</v>
      </c>
      <c r="CK46" s="87">
        <v>1</v>
      </c>
      <c r="CL46" s="92">
        <v>20.811654526534859</v>
      </c>
      <c r="CM46" s="67">
        <v>1</v>
      </c>
      <c r="CN46" s="92">
        <v>20.811654526534859</v>
      </c>
      <c r="CO46" s="67">
        <v>1</v>
      </c>
      <c r="CP46" s="92">
        <v>20.811654526534859</v>
      </c>
      <c r="CQ46" s="67">
        <v>1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86">
        <v>0.43487714720591431</v>
      </c>
      <c r="DC46" s="87">
        <v>2</v>
      </c>
      <c r="DD46" s="163">
        <v>99.12</v>
      </c>
      <c r="DE46" s="163">
        <v>86.17</v>
      </c>
      <c r="DF46" s="166">
        <v>1.3862781954887218</v>
      </c>
      <c r="DG46" s="167">
        <v>7.8947368421052628</v>
      </c>
      <c r="DH46" s="92">
        <v>71.505184125849127</v>
      </c>
      <c r="DI46" s="67">
        <v>4</v>
      </c>
      <c r="DJ46" s="92">
        <v>143.01036825169825</v>
      </c>
      <c r="DK46" s="67">
        <v>8</v>
      </c>
      <c r="DL46" s="67">
        <v>0</v>
      </c>
      <c r="DM46" s="67">
        <v>0</v>
      </c>
      <c r="DN46" s="67">
        <v>33.58</v>
      </c>
      <c r="DO46" s="67">
        <v>1</v>
      </c>
      <c r="DP46" s="92">
        <v>18.649757553151812</v>
      </c>
      <c r="DQ46" s="67">
        <v>1</v>
      </c>
      <c r="DR46" s="67">
        <v>0</v>
      </c>
      <c r="DS46" s="67">
        <v>0</v>
      </c>
      <c r="DT46" s="92">
        <v>18.649757553151812</v>
      </c>
      <c r="DU46" s="67">
        <v>1</v>
      </c>
      <c r="DV46" s="67">
        <v>0</v>
      </c>
      <c r="DW46" s="67">
        <v>0</v>
      </c>
      <c r="DX46" s="67">
        <v>0</v>
      </c>
      <c r="DY46" s="67">
        <v>0</v>
      </c>
      <c r="DZ46" s="86">
        <v>0.89686098654708524</v>
      </c>
      <c r="EA46" s="87">
        <v>2</v>
      </c>
      <c r="EB46" s="86">
        <v>64.576509124941509</v>
      </c>
      <c r="EC46" s="87">
        <v>138</v>
      </c>
      <c r="ED46" s="86">
        <v>0.67888662593346905</v>
      </c>
      <c r="EE46" s="87">
        <v>3</v>
      </c>
      <c r="EF46" s="163">
        <v>95.06</v>
      </c>
      <c r="EG46" s="163">
        <v>72.81</v>
      </c>
      <c r="EH46" s="166">
        <v>2.0852499233363999</v>
      </c>
      <c r="EI46" s="167">
        <v>6.562404170499847</v>
      </c>
      <c r="EJ46" s="67" t="s">
        <v>1793</v>
      </c>
      <c r="EK46" s="67" t="s">
        <v>1794</v>
      </c>
      <c r="EL46" s="163">
        <v>69.98</v>
      </c>
      <c r="EM46" s="163">
        <v>46</v>
      </c>
      <c r="EN46" s="166">
        <v>0.65975494816211122</v>
      </c>
      <c r="EO46" s="167">
        <v>4.2412818096135725</v>
      </c>
      <c r="EP46" s="92">
        <v>18.649757553151812</v>
      </c>
      <c r="EQ46" s="67">
        <v>1</v>
      </c>
      <c r="ER46" s="92">
        <v>149.19806042521449</v>
      </c>
      <c r="ES46" s="67">
        <v>8</v>
      </c>
      <c r="ET46" s="92">
        <v>55.949272659455424</v>
      </c>
      <c r="EU46" s="67">
        <v>3</v>
      </c>
      <c r="EV46" s="67">
        <v>0</v>
      </c>
      <c r="EW46" s="67">
        <v>0</v>
      </c>
      <c r="EX46" s="67">
        <v>0</v>
      </c>
      <c r="EY46" s="86">
        <v>85.897435897435898</v>
      </c>
      <c r="EZ46" s="87">
        <v>201</v>
      </c>
      <c r="FA46" s="86">
        <v>80.281690140845072</v>
      </c>
      <c r="FB46" s="87">
        <v>171</v>
      </c>
      <c r="FC46" s="92">
        <v>19.686977064671719</v>
      </c>
      <c r="FD46" s="67">
        <v>2</v>
      </c>
      <c r="FE46" s="92">
        <v>39.373954129343439</v>
      </c>
      <c r="FF46" s="67">
        <v>4</v>
      </c>
      <c r="FG46" s="67">
        <v>0</v>
      </c>
      <c r="FH46" s="67">
        <v>0</v>
      </c>
      <c r="FI46" s="92">
        <v>19.686977064671719</v>
      </c>
      <c r="FJ46" s="67">
        <v>2</v>
      </c>
      <c r="FK46" s="92">
        <v>78.747908258686877</v>
      </c>
      <c r="FL46" s="67">
        <v>8</v>
      </c>
      <c r="FM46" s="92">
        <v>49.217442661679293</v>
      </c>
      <c r="FN46" s="67">
        <v>5</v>
      </c>
      <c r="FO46" s="92">
        <v>147.65232798503789</v>
      </c>
      <c r="FP46" s="67">
        <v>15</v>
      </c>
      <c r="FQ46" s="92">
        <v>9.8434885323358596</v>
      </c>
      <c r="FR46" s="67">
        <v>1</v>
      </c>
      <c r="FS46" s="86">
        <v>1.2455885405854266</v>
      </c>
      <c r="FT46" s="87">
        <v>6</v>
      </c>
      <c r="FU46" s="86">
        <v>1.1523392486748099</v>
      </c>
      <c r="FV46" s="87">
        <v>5</v>
      </c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67"/>
      <c r="NJ46" s="67"/>
      <c r="NK46" s="67"/>
      <c r="NL46" s="67"/>
      <c r="NM46" s="67"/>
      <c r="NN46" s="67"/>
      <c r="NO46" s="67"/>
      <c r="NP46" s="67"/>
      <c r="NQ46" s="67"/>
    </row>
    <row r="47" spans="1:381">
      <c r="A47" s="96" t="s">
        <v>885</v>
      </c>
      <c r="B47" s="56" t="s">
        <v>886</v>
      </c>
      <c r="C47" s="96" t="s">
        <v>427</v>
      </c>
      <c r="D47" s="74">
        <v>6</v>
      </c>
      <c r="E47" s="67">
        <v>2016</v>
      </c>
      <c r="F47" s="161">
        <v>74.152763058728112</v>
      </c>
      <c r="G47" s="78">
        <v>27176</v>
      </c>
      <c r="H47" s="78">
        <v>23242</v>
      </c>
      <c r="I47" s="78">
        <v>3934</v>
      </c>
      <c r="J47" s="67">
        <v>42.18</v>
      </c>
      <c r="K47" s="78">
        <v>11463</v>
      </c>
      <c r="L47" s="67">
        <v>51.9</v>
      </c>
      <c r="M47" s="78">
        <v>14104</v>
      </c>
      <c r="N47" s="67">
        <v>2234</v>
      </c>
      <c r="O47" s="67">
        <v>1141</v>
      </c>
      <c r="P47" s="67">
        <v>1093</v>
      </c>
      <c r="Q47" s="67">
        <v>2678</v>
      </c>
      <c r="R47" s="67">
        <v>1365</v>
      </c>
      <c r="S47" s="67">
        <v>1313</v>
      </c>
      <c r="T47" s="67">
        <v>2211</v>
      </c>
      <c r="U47" s="67">
        <v>1127</v>
      </c>
      <c r="V47" s="67">
        <v>1084</v>
      </c>
      <c r="W47" s="67">
        <v>2641</v>
      </c>
      <c r="X47" s="67">
        <v>1360</v>
      </c>
      <c r="Y47" s="67">
        <v>1281</v>
      </c>
      <c r="Z47" s="67">
        <v>2197</v>
      </c>
      <c r="AA47" s="67">
        <v>1151</v>
      </c>
      <c r="AB47" s="67">
        <v>1046</v>
      </c>
      <c r="AC47" s="67">
        <v>2687</v>
      </c>
      <c r="AD47" s="67">
        <v>1398</v>
      </c>
      <c r="AE47" s="67">
        <v>1289</v>
      </c>
      <c r="AF47" s="67">
        <v>2298</v>
      </c>
      <c r="AG47" s="67">
        <v>1183</v>
      </c>
      <c r="AH47" s="67">
        <v>1115</v>
      </c>
      <c r="AI47" s="67">
        <v>4253</v>
      </c>
      <c r="AJ47" s="67">
        <v>2180</v>
      </c>
      <c r="AK47" s="67">
        <v>2073</v>
      </c>
      <c r="AL47" s="67">
        <v>2385</v>
      </c>
      <c r="AM47" s="67">
        <v>1221</v>
      </c>
      <c r="AN47" s="67">
        <v>1164</v>
      </c>
      <c r="AO47" s="67">
        <v>2278</v>
      </c>
      <c r="AP47" s="67">
        <v>1165</v>
      </c>
      <c r="AQ47" s="67">
        <v>1113</v>
      </c>
      <c r="AR47" s="56" t="s">
        <v>428</v>
      </c>
      <c r="AS47" s="56"/>
      <c r="AT47" s="56" t="s">
        <v>428</v>
      </c>
      <c r="AU47" s="162">
        <v>660</v>
      </c>
      <c r="AV47" s="163">
        <v>6</v>
      </c>
      <c r="AW47" s="164">
        <v>142</v>
      </c>
      <c r="AX47" s="59">
        <v>10.199999999999999</v>
      </c>
      <c r="AY47" s="59">
        <v>5</v>
      </c>
      <c r="AZ47" s="86">
        <v>4.0286481647269472</v>
      </c>
      <c r="BA47" s="87">
        <v>9</v>
      </c>
      <c r="BB47" s="88">
        <v>0</v>
      </c>
      <c r="BC47" s="89">
        <v>0</v>
      </c>
      <c r="BD47" s="68">
        <v>0</v>
      </c>
      <c r="BE47" s="69">
        <v>0</v>
      </c>
      <c r="BF47" s="56">
        <f>VLOOKUP(A47,[1]Controles!$A$7:$L$139,11,0)</f>
        <v>20</v>
      </c>
      <c r="BG47" s="107">
        <f>VLOOKUP(A47,[1]Controles!$A$7:$L$139,12,0)</f>
        <v>4.0899795501022496</v>
      </c>
      <c r="BH47" s="63">
        <f>VLOOKUP(A47,[1]Peso!$A$7:$D$139,3,0)</f>
        <v>71</v>
      </c>
      <c r="BI47" s="85">
        <f>VLOOKUP(A47,[1]Peso!$A$7:$D$139,4,0)</f>
        <v>14.519427402862986</v>
      </c>
      <c r="BJ47" s="68">
        <v>0</v>
      </c>
      <c r="BK47" s="69">
        <v>0</v>
      </c>
      <c r="BL47" s="68">
        <v>0</v>
      </c>
      <c r="BM47" s="69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 t="s">
        <v>1795</v>
      </c>
      <c r="BW47" s="67" t="s">
        <v>551</v>
      </c>
      <c r="BX47" s="67" t="s">
        <v>1796</v>
      </c>
      <c r="BY47" s="67" t="s">
        <v>551</v>
      </c>
      <c r="BZ47" s="67" t="s">
        <v>1290</v>
      </c>
      <c r="CA47" s="67" t="s">
        <v>1797</v>
      </c>
      <c r="CB47" s="67" t="s">
        <v>1798</v>
      </c>
      <c r="CC47" s="164">
        <v>118.46</v>
      </c>
      <c r="CD47" s="164">
        <v>89.18</v>
      </c>
      <c r="CE47" s="166">
        <v>30.303030303030305</v>
      </c>
      <c r="CF47" s="67" t="s">
        <v>1399</v>
      </c>
      <c r="CG47" s="67" t="s">
        <v>1799</v>
      </c>
      <c r="CH47" s="67">
        <v>0</v>
      </c>
      <c r="CI47" s="67">
        <v>0</v>
      </c>
      <c r="CJ47" s="86">
        <v>0.45228403437358661</v>
      </c>
      <c r="CK47" s="87">
        <v>1</v>
      </c>
      <c r="CL47" s="67">
        <v>0</v>
      </c>
      <c r="CM47" s="67">
        <v>0</v>
      </c>
      <c r="CN47" s="92">
        <v>44.863167339614172</v>
      </c>
      <c r="CO47" s="67">
        <v>1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86">
        <v>0</v>
      </c>
      <c r="DC47" s="87">
        <v>0</v>
      </c>
      <c r="DD47" s="164">
        <v>142.83000000000001</v>
      </c>
      <c r="DE47" s="164">
        <v>125.59</v>
      </c>
      <c r="DF47" s="166">
        <v>1.3629283489096573</v>
      </c>
      <c r="DG47" s="167">
        <v>3.0373831775700935</v>
      </c>
      <c r="DH47" s="92">
        <v>37.864445285876563</v>
      </c>
      <c r="DI47" s="67">
        <v>1</v>
      </c>
      <c r="DJ47" s="92">
        <v>113.5933358576297</v>
      </c>
      <c r="DK47" s="67">
        <v>3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0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86">
        <v>0</v>
      </c>
      <c r="EA47" s="87">
        <v>0</v>
      </c>
      <c r="EB47" s="86">
        <v>82.511210762331842</v>
      </c>
      <c r="EC47" s="87">
        <v>92</v>
      </c>
      <c r="ED47" s="86">
        <v>0</v>
      </c>
      <c r="EE47" s="87">
        <v>0</v>
      </c>
      <c r="EF47" s="164">
        <v>131.65</v>
      </c>
      <c r="EG47" s="164">
        <v>101.53</v>
      </c>
      <c r="EH47" s="166">
        <v>1.6725798276735937</v>
      </c>
      <c r="EI47" s="167">
        <v>4.3588443993917894</v>
      </c>
      <c r="EJ47" s="67" t="s">
        <v>1800</v>
      </c>
      <c r="EK47" s="67" t="s">
        <v>1318</v>
      </c>
      <c r="EL47" s="164">
        <v>102.2</v>
      </c>
      <c r="EM47" s="164">
        <v>60.88</v>
      </c>
      <c r="EN47" s="166">
        <v>1.28</v>
      </c>
      <c r="EO47" s="167">
        <v>1.92</v>
      </c>
      <c r="EP47" s="67">
        <v>0</v>
      </c>
      <c r="EQ47" s="67">
        <v>0</v>
      </c>
      <c r="ER47" s="92">
        <v>74.432452549311506</v>
      </c>
      <c r="ES47" s="67">
        <v>2</v>
      </c>
      <c r="ET47" s="92">
        <v>37.216226274655753</v>
      </c>
      <c r="EU47" s="67">
        <v>1</v>
      </c>
      <c r="EV47" s="67">
        <v>0</v>
      </c>
      <c r="EW47" s="67">
        <v>0</v>
      </c>
      <c r="EX47" s="67">
        <v>0</v>
      </c>
      <c r="EY47" s="86">
        <v>136.59793814432987</v>
      </c>
      <c r="EZ47" s="87">
        <v>159</v>
      </c>
      <c r="FA47" s="86">
        <v>107.81671159029651</v>
      </c>
      <c r="FB47" s="87">
        <v>120</v>
      </c>
      <c r="FC47" s="92">
        <v>19.376089905057157</v>
      </c>
      <c r="FD47" s="67">
        <v>1</v>
      </c>
      <c r="FE47" s="67"/>
      <c r="FF47" s="67">
        <v>0</v>
      </c>
      <c r="FG47" s="67">
        <v>0</v>
      </c>
      <c r="FH47" s="67">
        <v>0</v>
      </c>
      <c r="FI47" s="92">
        <v>19.376089905057157</v>
      </c>
      <c r="FJ47" s="67">
        <v>1</v>
      </c>
      <c r="FK47" s="92">
        <v>38.752179810114313</v>
      </c>
      <c r="FL47" s="67">
        <v>2</v>
      </c>
      <c r="FM47" s="92">
        <v>116.25653943034295</v>
      </c>
      <c r="FN47" s="67">
        <v>6</v>
      </c>
      <c r="FO47" s="92">
        <v>135.63262933540011</v>
      </c>
      <c r="FP47" s="105">
        <v>7</v>
      </c>
      <c r="FQ47" s="92">
        <v>38.752179810114313</v>
      </c>
      <c r="FR47" s="67">
        <v>2</v>
      </c>
      <c r="FS47" s="86">
        <v>1.2578616352201257</v>
      </c>
      <c r="FT47" s="87">
        <v>3</v>
      </c>
      <c r="FU47" s="86">
        <v>0.43898156277436345</v>
      </c>
      <c r="FV47" s="87">
        <v>1</v>
      </c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</row>
    <row r="48" spans="1:381">
      <c r="A48" s="96" t="s">
        <v>1801</v>
      </c>
      <c r="B48" s="56" t="s">
        <v>895</v>
      </c>
      <c r="C48" s="96" t="s">
        <v>514</v>
      </c>
      <c r="D48" s="74">
        <v>6</v>
      </c>
      <c r="E48" s="67">
        <v>2016</v>
      </c>
      <c r="F48" s="161">
        <v>67.179240688715751</v>
      </c>
      <c r="G48" s="78">
        <v>10102</v>
      </c>
      <c r="H48" s="78">
        <v>5276</v>
      </c>
      <c r="I48" s="78">
        <v>3599</v>
      </c>
      <c r="J48" s="67">
        <v>61.6</v>
      </c>
      <c r="K48" s="78">
        <v>6223</v>
      </c>
      <c r="L48" s="67">
        <v>24.27</v>
      </c>
      <c r="M48" s="78">
        <v>2452</v>
      </c>
      <c r="N48" s="67">
        <v>942</v>
      </c>
      <c r="O48" s="67">
        <v>482</v>
      </c>
      <c r="P48" s="67">
        <v>460</v>
      </c>
      <c r="Q48" s="78">
        <v>1126</v>
      </c>
      <c r="R48" s="78">
        <v>549</v>
      </c>
      <c r="S48" s="78">
        <v>577</v>
      </c>
      <c r="T48" s="67">
        <v>924</v>
      </c>
      <c r="U48" s="67">
        <v>477</v>
      </c>
      <c r="V48" s="67">
        <v>447</v>
      </c>
      <c r="W48" s="78">
        <v>1118</v>
      </c>
      <c r="X48" s="78">
        <v>541</v>
      </c>
      <c r="Y48" s="78">
        <v>577</v>
      </c>
      <c r="Z48" s="67">
        <v>939</v>
      </c>
      <c r="AA48" s="67">
        <v>485</v>
      </c>
      <c r="AB48" s="67">
        <v>454</v>
      </c>
      <c r="AC48" s="78">
        <v>1077</v>
      </c>
      <c r="AD48" s="78">
        <v>520</v>
      </c>
      <c r="AE48" s="78">
        <v>557</v>
      </c>
      <c r="AF48" s="67">
        <v>865</v>
      </c>
      <c r="AG48" s="67">
        <v>449</v>
      </c>
      <c r="AH48" s="67">
        <v>416</v>
      </c>
      <c r="AI48" s="78">
        <v>1686</v>
      </c>
      <c r="AJ48" s="78">
        <v>797</v>
      </c>
      <c r="AK48" s="78">
        <v>889</v>
      </c>
      <c r="AL48" s="67">
        <v>956</v>
      </c>
      <c r="AM48" s="67">
        <v>504</v>
      </c>
      <c r="AN48" s="67">
        <v>452</v>
      </c>
      <c r="AO48" s="67">
        <v>927</v>
      </c>
      <c r="AP48" s="67">
        <v>497</v>
      </c>
      <c r="AQ48" s="67">
        <v>430</v>
      </c>
      <c r="AR48" s="56" t="s">
        <v>428</v>
      </c>
      <c r="AS48" s="56"/>
      <c r="AT48" s="56" t="s">
        <v>428</v>
      </c>
      <c r="AU48" s="162">
        <v>254</v>
      </c>
      <c r="AV48" s="164">
        <v>0</v>
      </c>
      <c r="AW48" s="163">
        <v>54</v>
      </c>
      <c r="AX48" s="59">
        <v>8.3000000000000007</v>
      </c>
      <c r="AY48" s="59">
        <v>1</v>
      </c>
      <c r="AZ48" s="86">
        <v>1.0615711252653928</v>
      </c>
      <c r="BA48" s="87">
        <v>1</v>
      </c>
      <c r="BB48" s="88">
        <v>0</v>
      </c>
      <c r="BC48" s="89">
        <v>0</v>
      </c>
      <c r="BD48" s="68">
        <v>0</v>
      </c>
      <c r="BE48" s="69">
        <v>0</v>
      </c>
      <c r="BF48" s="56">
        <f>VLOOKUP(A48,[1]Controles!$A$7:$L$139,11,0)</f>
        <v>3</v>
      </c>
      <c r="BG48" s="107">
        <f>VLOOKUP(A48,[1]Controles!$A$7:$L$139,12,0)</f>
        <v>2.5</v>
      </c>
      <c r="BH48" s="63">
        <f>VLOOKUP(A48,[1]Peso!$A$7:$D$139,3,0)</f>
        <v>10</v>
      </c>
      <c r="BI48" s="85">
        <f>VLOOKUP(A48,[1]Peso!$A$7:$D$139,4,0)</f>
        <v>8.3333333333333321</v>
      </c>
      <c r="BJ48" s="68">
        <v>0</v>
      </c>
      <c r="BK48" s="69">
        <v>0</v>
      </c>
      <c r="BL48" s="68">
        <v>0</v>
      </c>
      <c r="BM48" s="69">
        <v>0</v>
      </c>
      <c r="BN48" s="67">
        <v>0</v>
      </c>
      <c r="BO48" s="67">
        <v>0</v>
      </c>
      <c r="BP48" s="92">
        <v>520.83333333333326</v>
      </c>
      <c r="BQ48" s="67">
        <v>1</v>
      </c>
      <c r="BR48" s="67">
        <v>0</v>
      </c>
      <c r="BS48" s="67">
        <v>0</v>
      </c>
      <c r="BT48" s="92">
        <v>520.83333333333326</v>
      </c>
      <c r="BU48" s="67">
        <v>1</v>
      </c>
      <c r="BV48" s="67" t="s">
        <v>1802</v>
      </c>
      <c r="BW48" s="67" t="s">
        <v>1803</v>
      </c>
      <c r="BX48" s="67" t="s">
        <v>579</v>
      </c>
      <c r="BY48" s="67" t="s">
        <v>1804</v>
      </c>
      <c r="BZ48" s="67" t="s">
        <v>1805</v>
      </c>
      <c r="CA48" s="67" t="s">
        <v>1191</v>
      </c>
      <c r="CB48" s="67" t="s">
        <v>1806</v>
      </c>
      <c r="CC48" s="163">
        <v>51.63</v>
      </c>
      <c r="CD48" s="163">
        <v>46.74</v>
      </c>
      <c r="CE48" s="166">
        <v>33.333333333333329</v>
      </c>
      <c r="CF48" s="67" t="s">
        <v>1408</v>
      </c>
      <c r="CG48" s="67" t="s">
        <v>1807</v>
      </c>
      <c r="CH48" s="67">
        <v>0</v>
      </c>
      <c r="CI48" s="67">
        <v>0</v>
      </c>
      <c r="CJ48" s="86">
        <v>1.0822510822510822</v>
      </c>
      <c r="CK48" s="87">
        <v>1</v>
      </c>
      <c r="CL48" s="67">
        <v>0</v>
      </c>
      <c r="CM48" s="67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0</v>
      </c>
      <c r="CZ48" s="67">
        <v>0</v>
      </c>
      <c r="DA48" s="67">
        <v>0</v>
      </c>
      <c r="DB48" s="86">
        <v>0</v>
      </c>
      <c r="DC48" s="87">
        <v>0</v>
      </c>
      <c r="DD48" s="163">
        <v>97.62</v>
      </c>
      <c r="DE48" s="163">
        <v>83.28</v>
      </c>
      <c r="DF48" s="166">
        <v>1.8597997138769671</v>
      </c>
      <c r="DG48" s="167">
        <v>4.2918454935622314</v>
      </c>
      <c r="DH48" s="67">
        <v>0</v>
      </c>
      <c r="DI48" s="67">
        <v>0</v>
      </c>
      <c r="DJ48" s="67">
        <v>0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86">
        <v>4.4052863436123353</v>
      </c>
      <c r="EA48" s="87">
        <v>2</v>
      </c>
      <c r="EB48" s="86">
        <v>33.653846153846153</v>
      </c>
      <c r="EC48" s="87">
        <v>14</v>
      </c>
      <c r="ED48" s="86">
        <v>1.1560693641618498</v>
      </c>
      <c r="EE48" s="87">
        <v>1</v>
      </c>
      <c r="EF48" s="163">
        <v>96.28</v>
      </c>
      <c r="EG48" s="163">
        <v>71.010000000000005</v>
      </c>
      <c r="EH48" s="166">
        <v>1.8148820326678767</v>
      </c>
      <c r="EI48" s="167">
        <v>0.54446460980036293</v>
      </c>
      <c r="EJ48" s="67" t="s">
        <v>1808</v>
      </c>
      <c r="EK48" s="67" t="s">
        <v>1809</v>
      </c>
      <c r="EL48" s="163">
        <v>72.12</v>
      </c>
      <c r="EM48" s="163">
        <v>43.67</v>
      </c>
      <c r="EN48" s="166">
        <v>0</v>
      </c>
      <c r="EO48" s="167">
        <v>0</v>
      </c>
      <c r="EP48" s="67">
        <v>0</v>
      </c>
      <c r="EQ48" s="67">
        <v>0</v>
      </c>
      <c r="ER48" s="67">
        <v>0</v>
      </c>
      <c r="ES48" s="67">
        <v>0</v>
      </c>
      <c r="ET48" s="67">
        <v>0</v>
      </c>
      <c r="EU48" s="67">
        <v>0</v>
      </c>
      <c r="EV48" s="67">
        <v>0</v>
      </c>
      <c r="EW48" s="67">
        <v>0</v>
      </c>
      <c r="EX48" s="67">
        <v>0</v>
      </c>
      <c r="EY48" s="86">
        <v>95.13274336283186</v>
      </c>
      <c r="EZ48" s="87">
        <v>43</v>
      </c>
      <c r="FA48" s="86">
        <v>79.069767441860463</v>
      </c>
      <c r="FB48" s="87">
        <v>34</v>
      </c>
      <c r="FC48" s="92">
        <v>48.685491723466406</v>
      </c>
      <c r="FD48" s="67">
        <v>1</v>
      </c>
      <c r="FE48" s="92">
        <v>146.05647517039921</v>
      </c>
      <c r="FF48" s="67">
        <v>3</v>
      </c>
      <c r="FG48" s="67">
        <v>0</v>
      </c>
      <c r="FH48" s="67">
        <v>0</v>
      </c>
      <c r="FI48" s="67">
        <v>0</v>
      </c>
      <c r="FJ48" s="67">
        <v>0</v>
      </c>
      <c r="FK48" s="92">
        <v>194.74196689386562</v>
      </c>
      <c r="FL48" s="67">
        <v>4</v>
      </c>
      <c r="FM48" s="67"/>
      <c r="FN48" s="67">
        <v>0</v>
      </c>
      <c r="FO48" s="92">
        <v>194.74196689386562</v>
      </c>
      <c r="FP48" s="105">
        <v>4</v>
      </c>
      <c r="FQ48" s="92">
        <v>48.685491723466406</v>
      </c>
      <c r="FR48" s="67">
        <v>1</v>
      </c>
      <c r="FS48" s="86">
        <v>3.1380753138075312</v>
      </c>
      <c r="FT48" s="87">
        <v>3</v>
      </c>
      <c r="FU48" s="86">
        <v>2.1574973031283711</v>
      </c>
      <c r="FV48" s="87">
        <v>2</v>
      </c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</row>
    <row r="49" spans="1:381">
      <c r="A49" s="96" t="s">
        <v>904</v>
      </c>
      <c r="B49" s="56" t="s">
        <v>905</v>
      </c>
      <c r="C49" s="96" t="s">
        <v>598</v>
      </c>
      <c r="D49" s="74">
        <v>1</v>
      </c>
      <c r="E49" s="67">
        <v>2016</v>
      </c>
      <c r="F49" s="161">
        <v>82.523655217586509</v>
      </c>
      <c r="G49" s="78">
        <v>227644</v>
      </c>
      <c r="H49" s="78">
        <v>219991</v>
      </c>
      <c r="I49" s="78">
        <v>7653</v>
      </c>
      <c r="J49" s="67">
        <v>68.430000000000007</v>
      </c>
      <c r="K49" s="78">
        <v>155766</v>
      </c>
      <c r="L49" s="67">
        <v>6.97</v>
      </c>
      <c r="M49" s="78">
        <v>15869</v>
      </c>
      <c r="N49" s="67">
        <v>15930</v>
      </c>
      <c r="O49" s="67">
        <v>8149</v>
      </c>
      <c r="P49" s="67">
        <v>7781</v>
      </c>
      <c r="Q49" s="78">
        <v>19209</v>
      </c>
      <c r="R49" s="78">
        <v>9387</v>
      </c>
      <c r="S49" s="78">
        <v>9822</v>
      </c>
      <c r="T49" s="67">
        <v>16580</v>
      </c>
      <c r="U49" s="67">
        <v>8483</v>
      </c>
      <c r="V49" s="67">
        <v>8097</v>
      </c>
      <c r="W49" s="78">
        <v>20046</v>
      </c>
      <c r="X49" s="78">
        <v>9763</v>
      </c>
      <c r="Y49" s="78">
        <v>10283</v>
      </c>
      <c r="Z49" s="67">
        <v>17118</v>
      </c>
      <c r="AA49" s="67">
        <v>8814</v>
      </c>
      <c r="AB49" s="67">
        <v>8304</v>
      </c>
      <c r="AC49" s="78">
        <v>21273</v>
      </c>
      <c r="AD49" s="78">
        <v>10361</v>
      </c>
      <c r="AE49" s="78">
        <v>10912</v>
      </c>
      <c r="AF49" s="67">
        <v>18347</v>
      </c>
      <c r="AG49" s="67">
        <v>9364</v>
      </c>
      <c r="AH49" s="67">
        <v>8983</v>
      </c>
      <c r="AI49" s="78">
        <v>34015</v>
      </c>
      <c r="AJ49" s="78">
        <v>16724</v>
      </c>
      <c r="AK49" s="78">
        <v>17291</v>
      </c>
      <c r="AL49" s="67">
        <v>18887</v>
      </c>
      <c r="AM49" s="67">
        <v>9601</v>
      </c>
      <c r="AN49" s="67">
        <v>9286</v>
      </c>
      <c r="AO49" s="67">
        <v>19143</v>
      </c>
      <c r="AP49" s="67">
        <v>9693</v>
      </c>
      <c r="AQ49" s="67">
        <v>9450</v>
      </c>
      <c r="AR49" s="56" t="s">
        <v>428</v>
      </c>
      <c r="AS49" s="56"/>
      <c r="AT49" s="56" t="s">
        <v>428</v>
      </c>
      <c r="AU49" s="162">
        <v>717</v>
      </c>
      <c r="AV49" s="163">
        <v>0</v>
      </c>
      <c r="AW49" s="164">
        <v>1198</v>
      </c>
      <c r="AX49" s="59">
        <v>3.8</v>
      </c>
      <c r="AY49" s="59">
        <v>6</v>
      </c>
      <c r="AZ49" s="86">
        <v>0.69052102950408034</v>
      </c>
      <c r="BA49" s="87">
        <v>11</v>
      </c>
      <c r="BB49" s="88">
        <v>0</v>
      </c>
      <c r="BC49" s="89">
        <v>0</v>
      </c>
      <c r="BD49" s="68">
        <v>0</v>
      </c>
      <c r="BE49" s="69">
        <v>0</v>
      </c>
      <c r="BF49" s="56">
        <f>VLOOKUP(A49,[1]Controles!$A$7:$L$139,11,0)</f>
        <v>18</v>
      </c>
      <c r="BG49" s="107">
        <f>VLOOKUP(A49,[1]Controles!$A$7:$L$139,12,0)</f>
        <v>1.1306532663316584</v>
      </c>
      <c r="BH49" s="63">
        <f>VLOOKUP(A49,[1]Peso!$A$7:$D$139,3,0)</f>
        <v>138</v>
      </c>
      <c r="BI49" s="85">
        <f>VLOOKUP(A49,[1]Peso!$A$7:$D$139,4,0)</f>
        <v>8.6683417085427141</v>
      </c>
      <c r="BJ49" s="68">
        <v>0</v>
      </c>
      <c r="BK49" s="69">
        <v>0</v>
      </c>
      <c r="BL49" s="68">
        <v>0</v>
      </c>
      <c r="BM49" s="69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0</v>
      </c>
      <c r="BV49" s="67" t="s">
        <v>1810</v>
      </c>
      <c r="BW49" s="67" t="s">
        <v>1033</v>
      </c>
      <c r="BX49" s="67" t="s">
        <v>458</v>
      </c>
      <c r="BY49" s="67" t="s">
        <v>1033</v>
      </c>
      <c r="BZ49" s="67" t="s">
        <v>601</v>
      </c>
      <c r="CA49" s="67" t="s">
        <v>1025</v>
      </c>
      <c r="CB49" s="67" t="s">
        <v>601</v>
      </c>
      <c r="CC49" s="164">
        <v>57.54</v>
      </c>
      <c r="CD49" s="164">
        <v>40.380000000000003</v>
      </c>
      <c r="CE49" s="67" t="s">
        <v>555</v>
      </c>
      <c r="CF49" s="67" t="s">
        <v>1811</v>
      </c>
      <c r="CG49" s="67" t="s">
        <v>1812</v>
      </c>
      <c r="CH49" s="67">
        <v>88.93</v>
      </c>
      <c r="CI49" s="67">
        <v>6</v>
      </c>
      <c r="CJ49" s="86">
        <v>6.0313630880579013E-2</v>
      </c>
      <c r="CK49" s="87">
        <v>1</v>
      </c>
      <c r="CL49" s="67">
        <v>88.93</v>
      </c>
      <c r="CM49" s="67">
        <v>6</v>
      </c>
      <c r="CN49" s="92">
        <v>74.594392988127055</v>
      </c>
      <c r="CO49" s="67">
        <v>12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67">
        <v>0</v>
      </c>
      <c r="CW49" s="67">
        <v>0</v>
      </c>
      <c r="CX49" s="67">
        <v>0</v>
      </c>
      <c r="CY49" s="67">
        <v>0</v>
      </c>
      <c r="CZ49" s="67">
        <v>0</v>
      </c>
      <c r="DA49" s="67">
        <v>0</v>
      </c>
      <c r="DB49" s="86">
        <v>0.1752541184717841</v>
      </c>
      <c r="DC49" s="87">
        <v>3</v>
      </c>
      <c r="DD49" s="164">
        <v>68.95</v>
      </c>
      <c r="DE49" s="164">
        <v>60.88</v>
      </c>
      <c r="DF49" s="67" t="s">
        <v>555</v>
      </c>
      <c r="DG49" s="67" t="s">
        <v>555</v>
      </c>
      <c r="DH49" s="92">
        <v>44.896737503741392</v>
      </c>
      <c r="DI49" s="67">
        <v>9</v>
      </c>
      <c r="DJ49" s="92">
        <v>54.873790282350591</v>
      </c>
      <c r="DK49" s="67">
        <v>11</v>
      </c>
      <c r="DL49" s="67">
        <v>0</v>
      </c>
      <c r="DM49" s="67">
        <v>0</v>
      </c>
      <c r="DN49" s="92">
        <v>37.61</v>
      </c>
      <c r="DO49" s="67">
        <v>8</v>
      </c>
      <c r="DP49" s="92">
        <v>4.7007944342593904</v>
      </c>
      <c r="DQ49" s="67">
        <v>1</v>
      </c>
      <c r="DR49" s="67">
        <v>0</v>
      </c>
      <c r="DS49" s="67">
        <v>0</v>
      </c>
      <c r="DT49" s="67">
        <v>0</v>
      </c>
      <c r="DU49" s="67">
        <v>0</v>
      </c>
      <c r="DV49" s="92">
        <v>4.7007944342593904</v>
      </c>
      <c r="DW49" s="67">
        <v>1</v>
      </c>
      <c r="DX49" s="67">
        <v>0</v>
      </c>
      <c r="DY49" s="67">
        <v>0</v>
      </c>
      <c r="DZ49" s="86">
        <v>0.72254335260115599</v>
      </c>
      <c r="EA49" s="87">
        <v>6</v>
      </c>
      <c r="EB49" s="86">
        <v>12.356673717021041</v>
      </c>
      <c r="EC49" s="87">
        <v>111</v>
      </c>
      <c r="ED49" s="86">
        <v>0.3270289420613724</v>
      </c>
      <c r="EE49" s="87">
        <v>6</v>
      </c>
      <c r="EF49" s="164">
        <v>79.37</v>
      </c>
      <c r="EG49" s="164">
        <v>61.2</v>
      </c>
      <c r="EH49" s="67" t="s">
        <v>555</v>
      </c>
      <c r="EI49" s="67" t="s">
        <v>555</v>
      </c>
      <c r="EJ49" s="67" t="s">
        <v>1813</v>
      </c>
      <c r="EK49" s="67" t="s">
        <v>1814</v>
      </c>
      <c r="EL49" s="164">
        <v>80.680000000000007</v>
      </c>
      <c r="EM49" s="164">
        <v>47.67</v>
      </c>
      <c r="EN49" s="67" t="s">
        <v>555</v>
      </c>
      <c r="EO49" s="67" t="s">
        <v>555</v>
      </c>
      <c r="EP49" s="92">
        <v>37.606355474075123</v>
      </c>
      <c r="EQ49" s="67">
        <v>8</v>
      </c>
      <c r="ER49" s="92">
        <v>47.007944342593895</v>
      </c>
      <c r="ES49" s="67">
        <v>10</v>
      </c>
      <c r="ET49" s="92">
        <v>126.92144972500353</v>
      </c>
      <c r="EU49" s="67">
        <v>27</v>
      </c>
      <c r="EV49" s="92">
        <v>28.20476660555634</v>
      </c>
      <c r="EW49" s="67">
        <v>6</v>
      </c>
      <c r="EX49" s="67">
        <v>0</v>
      </c>
      <c r="EY49" s="86">
        <v>34.460478139134182</v>
      </c>
      <c r="EZ49" s="87">
        <v>320</v>
      </c>
      <c r="FA49" s="86">
        <v>46.137566137566139</v>
      </c>
      <c r="FB49" s="87">
        <v>436</v>
      </c>
      <c r="FC49" s="92">
        <v>14.393321498824545</v>
      </c>
      <c r="FD49" s="67">
        <v>6</v>
      </c>
      <c r="FE49" s="92">
        <v>14.393321498824545</v>
      </c>
      <c r="FF49" s="67">
        <v>6</v>
      </c>
      <c r="FG49" s="92">
        <v>4.7977738329415152</v>
      </c>
      <c r="FH49" s="67">
        <v>2</v>
      </c>
      <c r="FI49" s="92">
        <v>9.5955476658830303</v>
      </c>
      <c r="FJ49" s="67">
        <v>4</v>
      </c>
      <c r="FK49" s="92">
        <v>43.179964496473637</v>
      </c>
      <c r="FL49" s="67">
        <v>18</v>
      </c>
      <c r="FM49" s="92">
        <v>160.72542340354076</v>
      </c>
      <c r="FN49" s="67">
        <v>67</v>
      </c>
      <c r="FO49" s="92">
        <v>379.02413280237971</v>
      </c>
      <c r="FP49" s="105">
        <v>158</v>
      </c>
      <c r="FQ49" s="92">
        <v>2.3988869164707576</v>
      </c>
      <c r="FR49" s="67">
        <v>1</v>
      </c>
      <c r="FS49" s="86">
        <v>0.68830412453010004</v>
      </c>
      <c r="FT49" s="87">
        <v>13</v>
      </c>
      <c r="FU49" s="86">
        <v>0.3656689129185603</v>
      </c>
      <c r="FV49" s="87">
        <v>7</v>
      </c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</row>
    <row r="50" spans="1:381">
      <c r="A50" s="96" t="s">
        <v>913</v>
      </c>
      <c r="B50" s="56" t="s">
        <v>914</v>
      </c>
      <c r="C50" s="96" t="s">
        <v>466</v>
      </c>
      <c r="D50" s="74">
        <v>6</v>
      </c>
      <c r="E50" s="67">
        <v>2016</v>
      </c>
      <c r="F50" s="161">
        <v>42.316879111684258</v>
      </c>
      <c r="G50" s="78">
        <v>21426</v>
      </c>
      <c r="H50" s="78">
        <v>8578</v>
      </c>
      <c r="I50" s="78">
        <v>12848</v>
      </c>
      <c r="J50" s="67">
        <v>41.51</v>
      </c>
      <c r="K50" s="78">
        <v>8894</v>
      </c>
      <c r="L50" s="67">
        <v>36.880000000000003</v>
      </c>
      <c r="M50" s="78">
        <v>7902</v>
      </c>
      <c r="N50" s="67">
        <v>1816</v>
      </c>
      <c r="O50" s="67">
        <v>922</v>
      </c>
      <c r="P50" s="67">
        <v>894</v>
      </c>
      <c r="Q50" s="78">
        <v>2181</v>
      </c>
      <c r="R50" s="78">
        <v>1072</v>
      </c>
      <c r="S50" s="78">
        <v>1109</v>
      </c>
      <c r="T50" s="67">
        <v>1840</v>
      </c>
      <c r="U50" s="67">
        <v>943</v>
      </c>
      <c r="V50" s="67">
        <v>897</v>
      </c>
      <c r="W50" s="78">
        <v>2223</v>
      </c>
      <c r="X50" s="78">
        <v>1086</v>
      </c>
      <c r="Y50" s="78">
        <v>1137</v>
      </c>
      <c r="Z50" s="67">
        <v>1868</v>
      </c>
      <c r="AA50" s="67">
        <v>953</v>
      </c>
      <c r="AB50" s="67">
        <v>915</v>
      </c>
      <c r="AC50" s="78">
        <v>2209</v>
      </c>
      <c r="AD50" s="78">
        <v>1080</v>
      </c>
      <c r="AE50" s="78">
        <v>1129</v>
      </c>
      <c r="AF50" s="67">
        <v>1838</v>
      </c>
      <c r="AG50" s="67">
        <v>941</v>
      </c>
      <c r="AH50" s="67">
        <v>897</v>
      </c>
      <c r="AI50" s="78">
        <v>3534</v>
      </c>
      <c r="AJ50" s="78">
        <v>1717</v>
      </c>
      <c r="AK50" s="78">
        <v>1817</v>
      </c>
      <c r="AL50" s="67">
        <v>2001</v>
      </c>
      <c r="AM50" s="67">
        <v>1029</v>
      </c>
      <c r="AN50" s="67">
        <v>972</v>
      </c>
      <c r="AO50" s="67">
        <v>1893</v>
      </c>
      <c r="AP50" s="67">
        <v>976</v>
      </c>
      <c r="AQ50" s="67">
        <v>917</v>
      </c>
      <c r="AR50" s="56" t="s">
        <v>428</v>
      </c>
      <c r="AS50" s="56"/>
      <c r="AT50" s="56" t="s">
        <v>428</v>
      </c>
      <c r="AU50" s="162">
        <v>589</v>
      </c>
      <c r="AV50" s="164">
        <v>1</v>
      </c>
      <c r="AW50" s="163">
        <v>71</v>
      </c>
      <c r="AX50" s="59">
        <v>13.6</v>
      </c>
      <c r="AY50" s="59">
        <v>2</v>
      </c>
      <c r="AZ50" s="86">
        <v>1.6519823788546255</v>
      </c>
      <c r="BA50" s="87">
        <v>3</v>
      </c>
      <c r="BB50" s="88">
        <v>0</v>
      </c>
      <c r="BC50" s="89">
        <v>0</v>
      </c>
      <c r="BD50" s="68">
        <v>107.93308148947652</v>
      </c>
      <c r="BE50" s="69">
        <v>2</v>
      </c>
      <c r="BF50" s="56">
        <f>VLOOKUP(A50,[1]Controles!$A$7:$L$139,11,0)</f>
        <v>11</v>
      </c>
      <c r="BG50" s="107">
        <f>VLOOKUP(A50,[1]Controles!$A$7:$L$139,12,0)</f>
        <v>7.4829931972789119</v>
      </c>
      <c r="BH50" s="63">
        <f>VLOOKUP(A50,[1]Peso!$A$7:$D$139,3,0)</f>
        <v>17</v>
      </c>
      <c r="BI50" s="85">
        <f>VLOOKUP(A50,[1]Peso!$A$7:$D$139,4,0)</f>
        <v>11.564625850340136</v>
      </c>
      <c r="BJ50" s="68">
        <v>0</v>
      </c>
      <c r="BK50" s="69">
        <v>0</v>
      </c>
      <c r="BL50" s="68">
        <v>0</v>
      </c>
      <c r="BM50" s="69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 t="s">
        <v>1815</v>
      </c>
      <c r="BW50" s="67" t="s">
        <v>1816</v>
      </c>
      <c r="BX50" s="67" t="s">
        <v>1817</v>
      </c>
      <c r="BY50" s="67" t="s">
        <v>1816</v>
      </c>
      <c r="BZ50" s="67" t="s">
        <v>643</v>
      </c>
      <c r="CA50" s="67" t="s">
        <v>723</v>
      </c>
      <c r="CB50" s="67" t="s">
        <v>1147</v>
      </c>
      <c r="CC50" s="163">
        <v>59.17</v>
      </c>
      <c r="CD50" s="163">
        <v>36.43</v>
      </c>
      <c r="CE50" s="166">
        <v>11.475409836065573</v>
      </c>
      <c r="CF50" s="67" t="s">
        <v>1818</v>
      </c>
      <c r="CG50" s="67" t="s">
        <v>1151</v>
      </c>
      <c r="CH50" s="67">
        <v>0</v>
      </c>
      <c r="CI50" s="67">
        <v>0</v>
      </c>
      <c r="CJ50" s="86">
        <v>0.54347826086956519</v>
      </c>
      <c r="CK50" s="87">
        <v>1</v>
      </c>
      <c r="CL50" s="67">
        <v>0</v>
      </c>
      <c r="CM50" s="67">
        <v>0</v>
      </c>
      <c r="CN50" s="92">
        <v>110.0715465052284</v>
      </c>
      <c r="CO50" s="67">
        <v>2</v>
      </c>
      <c r="CP50" s="67">
        <v>0</v>
      </c>
      <c r="CQ50" s="67">
        <v>0</v>
      </c>
      <c r="CR50" s="92">
        <v>44.984255510571302</v>
      </c>
      <c r="CS50" s="67">
        <v>1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92">
        <v>44.984255510571302</v>
      </c>
      <c r="DA50" s="67">
        <v>1</v>
      </c>
      <c r="DB50" s="86">
        <v>0</v>
      </c>
      <c r="DC50" s="87">
        <v>0</v>
      </c>
      <c r="DD50" s="163">
        <v>87.54</v>
      </c>
      <c r="DE50" s="163">
        <v>66.56</v>
      </c>
      <c r="DF50" s="166">
        <v>3.9855072463768111</v>
      </c>
      <c r="DG50" s="167">
        <v>4.7101449275362324</v>
      </c>
      <c r="DH50" s="67">
        <v>0</v>
      </c>
      <c r="DI50" s="67">
        <v>0</v>
      </c>
      <c r="DJ50" s="92">
        <v>89.968511021142604</v>
      </c>
      <c r="DK50" s="67">
        <v>2</v>
      </c>
      <c r="DL50" s="92">
        <v>44.984255510571302</v>
      </c>
      <c r="DM50" s="67">
        <v>1</v>
      </c>
      <c r="DN50" s="92">
        <v>90.54</v>
      </c>
      <c r="DO50" s="67">
        <v>2</v>
      </c>
      <c r="DP50" s="67">
        <v>0</v>
      </c>
      <c r="DQ50" s="67">
        <v>0</v>
      </c>
      <c r="DR50" s="67">
        <v>0</v>
      </c>
      <c r="DS50" s="67">
        <v>0</v>
      </c>
      <c r="DT50" s="67">
        <v>0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86">
        <v>3.278688524590164</v>
      </c>
      <c r="EA50" s="87">
        <v>3</v>
      </c>
      <c r="EB50" s="86">
        <v>47.937569676700114</v>
      </c>
      <c r="EC50" s="87">
        <v>43</v>
      </c>
      <c r="ED50" s="90">
        <v>1.632208922742111</v>
      </c>
      <c r="EE50" s="91">
        <v>3</v>
      </c>
      <c r="EF50" s="163">
        <v>114.37</v>
      </c>
      <c r="EG50" s="163">
        <v>67.010000000000005</v>
      </c>
      <c r="EH50" s="166">
        <v>3.8971161340607949</v>
      </c>
      <c r="EI50" s="167">
        <v>4.9883086515978174</v>
      </c>
      <c r="EJ50" s="67" t="s">
        <v>1819</v>
      </c>
      <c r="EK50" s="67" t="s">
        <v>1820</v>
      </c>
      <c r="EL50" s="163">
        <v>96.29</v>
      </c>
      <c r="EM50" s="163">
        <v>42.57</v>
      </c>
      <c r="EN50" s="166">
        <v>0.84925690021231426</v>
      </c>
      <c r="EO50" s="167">
        <v>2.1231422505307855</v>
      </c>
      <c r="EP50" s="92">
        <v>90.538705296514266</v>
      </c>
      <c r="EQ50" s="67">
        <v>2</v>
      </c>
      <c r="ER50" s="92">
        <v>316.88546853779991</v>
      </c>
      <c r="ES50" s="67">
        <v>7</v>
      </c>
      <c r="ET50" s="92">
        <v>181.07741059302853</v>
      </c>
      <c r="EU50" s="67">
        <v>4</v>
      </c>
      <c r="EV50" s="92">
        <v>45.269352648257133</v>
      </c>
      <c r="EW50" s="67">
        <v>1</v>
      </c>
      <c r="EX50" s="67">
        <v>44</v>
      </c>
      <c r="EY50" s="90">
        <v>52.469135802469133</v>
      </c>
      <c r="EZ50" s="91">
        <v>51</v>
      </c>
      <c r="FA50" s="86">
        <v>27.262813522355508</v>
      </c>
      <c r="FB50" s="87">
        <v>25</v>
      </c>
      <c r="FC50" s="92">
        <v>93.327111525898275</v>
      </c>
      <c r="FD50" s="67">
        <v>4</v>
      </c>
      <c r="FE50" s="92">
        <v>116.65888940737284</v>
      </c>
      <c r="FF50" s="67">
        <v>5</v>
      </c>
      <c r="FG50" s="67">
        <v>0</v>
      </c>
      <c r="FH50" s="67">
        <v>0</v>
      </c>
      <c r="FI50" s="92">
        <v>23.331777881474569</v>
      </c>
      <c r="FJ50" s="67">
        <v>1</v>
      </c>
      <c r="FK50" s="92">
        <v>233.31777881474599</v>
      </c>
      <c r="FL50" s="67">
        <v>10</v>
      </c>
      <c r="FM50" s="92">
        <v>46.663555762949137</v>
      </c>
      <c r="FN50" s="67">
        <v>2</v>
      </c>
      <c r="FO50" s="92">
        <v>419.9720018665422</v>
      </c>
      <c r="FP50" s="105">
        <v>18</v>
      </c>
      <c r="FQ50" s="92">
        <v>23.331777881474569</v>
      </c>
      <c r="FR50" s="67">
        <v>1</v>
      </c>
      <c r="FS50" s="86">
        <v>1.9990004997501249</v>
      </c>
      <c r="FT50" s="87">
        <v>4</v>
      </c>
      <c r="FU50" s="86">
        <v>2.1130480718436346</v>
      </c>
      <c r="FV50" s="87">
        <v>4</v>
      </c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</row>
    <row r="51" spans="1:381">
      <c r="A51" s="96" t="s">
        <v>923</v>
      </c>
      <c r="B51" s="56" t="s">
        <v>924</v>
      </c>
      <c r="C51" s="96" t="s">
        <v>441</v>
      </c>
      <c r="D51" s="74">
        <v>6</v>
      </c>
      <c r="E51" s="67">
        <v>2016</v>
      </c>
      <c r="F51" s="161">
        <v>61.029897794307118</v>
      </c>
      <c r="G51" s="78">
        <v>16311</v>
      </c>
      <c r="H51" s="78">
        <v>6860</v>
      </c>
      <c r="I51" s="78">
        <v>9451</v>
      </c>
      <c r="J51" s="67">
        <v>16.63</v>
      </c>
      <c r="K51" s="78">
        <v>2712</v>
      </c>
      <c r="L51" s="67">
        <v>114.61</v>
      </c>
      <c r="M51" s="78">
        <v>18694</v>
      </c>
      <c r="N51" s="67">
        <v>1853</v>
      </c>
      <c r="O51" s="67">
        <v>945</v>
      </c>
      <c r="P51" s="67">
        <v>908</v>
      </c>
      <c r="Q51" s="78">
        <v>2210</v>
      </c>
      <c r="R51" s="78">
        <v>1083</v>
      </c>
      <c r="S51" s="78">
        <v>1127</v>
      </c>
      <c r="T51" s="67">
        <v>1735</v>
      </c>
      <c r="U51" s="67">
        <v>890</v>
      </c>
      <c r="V51" s="67">
        <v>845</v>
      </c>
      <c r="W51" s="78">
        <v>2040</v>
      </c>
      <c r="X51" s="78">
        <v>989</v>
      </c>
      <c r="Y51" s="78">
        <v>1051</v>
      </c>
      <c r="Z51" s="67">
        <v>1635</v>
      </c>
      <c r="AA51" s="67">
        <v>853</v>
      </c>
      <c r="AB51" s="67">
        <v>782</v>
      </c>
      <c r="AC51" s="78">
        <v>1940</v>
      </c>
      <c r="AD51" s="78">
        <v>922</v>
      </c>
      <c r="AE51" s="78">
        <v>1018</v>
      </c>
      <c r="AF51" s="67">
        <v>1614</v>
      </c>
      <c r="AG51" s="67">
        <v>849</v>
      </c>
      <c r="AH51" s="67">
        <v>765</v>
      </c>
      <c r="AI51" s="78">
        <v>2834</v>
      </c>
      <c r="AJ51" s="78">
        <v>1336</v>
      </c>
      <c r="AK51" s="78">
        <v>1498</v>
      </c>
      <c r="AL51" s="67">
        <v>1591</v>
      </c>
      <c r="AM51" s="67">
        <v>842</v>
      </c>
      <c r="AN51" s="67">
        <v>749</v>
      </c>
      <c r="AO51" s="67">
        <v>1408</v>
      </c>
      <c r="AP51" s="67">
        <v>745</v>
      </c>
      <c r="AQ51" s="67">
        <v>663</v>
      </c>
      <c r="AR51" s="56" t="s">
        <v>428</v>
      </c>
      <c r="AS51" s="56"/>
      <c r="AT51" s="56" t="s">
        <v>428</v>
      </c>
      <c r="AU51" s="162">
        <v>525</v>
      </c>
      <c r="AV51" s="163">
        <v>0</v>
      </c>
      <c r="AW51" s="164">
        <v>119</v>
      </c>
      <c r="AX51" s="59">
        <v>15.9</v>
      </c>
      <c r="AY51" s="59">
        <v>4</v>
      </c>
      <c r="AZ51" s="86">
        <v>4.3173232595790614</v>
      </c>
      <c r="BA51" s="87">
        <v>8</v>
      </c>
      <c r="BB51" s="88">
        <v>0</v>
      </c>
      <c r="BC51" s="89">
        <v>0</v>
      </c>
      <c r="BD51" s="68">
        <v>0</v>
      </c>
      <c r="BE51" s="69">
        <v>0</v>
      </c>
      <c r="BF51" s="56">
        <f>VLOOKUP(A51,[1]Controles!$A$7:$L$139,11,0)</f>
        <v>13</v>
      </c>
      <c r="BG51" s="107">
        <f>VLOOKUP(A51,[1]Controles!$A$7:$L$139,12,0)</f>
        <v>5.1792828685258963</v>
      </c>
      <c r="BH51" s="63">
        <f>VLOOKUP(A51,[1]Peso!$A$7:$D$139,3,0)</f>
        <v>25</v>
      </c>
      <c r="BI51" s="85">
        <f>VLOOKUP(A51,[1]Peso!$A$7:$D$139,4,0)</f>
        <v>9.9601593625498008</v>
      </c>
      <c r="BJ51" s="68">
        <v>0</v>
      </c>
      <c r="BK51" s="69">
        <v>0</v>
      </c>
      <c r="BL51" s="68">
        <v>0</v>
      </c>
      <c r="BM51" s="69">
        <v>0</v>
      </c>
      <c r="BN51" s="67">
        <v>0</v>
      </c>
      <c r="BO51" s="67">
        <v>0</v>
      </c>
      <c r="BP51" s="92">
        <v>54.674685620557682</v>
      </c>
      <c r="BQ51" s="67">
        <v>1</v>
      </c>
      <c r="BR51" s="67">
        <v>0</v>
      </c>
      <c r="BS51" s="67">
        <v>0</v>
      </c>
      <c r="BT51" s="92">
        <v>54.674685620557682</v>
      </c>
      <c r="BU51" s="67">
        <v>1</v>
      </c>
      <c r="BV51" s="67" t="s">
        <v>1217</v>
      </c>
      <c r="BW51" s="67" t="s">
        <v>858</v>
      </c>
      <c r="BX51" s="67" t="s">
        <v>1000</v>
      </c>
      <c r="BY51" s="67" t="s">
        <v>858</v>
      </c>
      <c r="BZ51" s="67" t="s">
        <v>915</v>
      </c>
      <c r="CA51" s="67" t="s">
        <v>446</v>
      </c>
      <c r="CB51" s="67" t="s">
        <v>915</v>
      </c>
      <c r="CC51" s="164">
        <v>115.68</v>
      </c>
      <c r="CD51" s="164">
        <v>75.34</v>
      </c>
      <c r="CE51" s="166">
        <v>18.75</v>
      </c>
      <c r="CF51" s="67" t="s">
        <v>789</v>
      </c>
      <c r="CG51" s="67" t="s">
        <v>1821</v>
      </c>
      <c r="CH51" s="67">
        <v>0</v>
      </c>
      <c r="CI51" s="67">
        <v>0</v>
      </c>
      <c r="CJ51" s="86">
        <v>0</v>
      </c>
      <c r="CK51" s="87">
        <v>0</v>
      </c>
      <c r="CL51" s="67">
        <v>0</v>
      </c>
      <c r="CM51" s="67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0</v>
      </c>
      <c r="DB51" s="86">
        <v>0</v>
      </c>
      <c r="DC51" s="87">
        <v>0</v>
      </c>
      <c r="DD51" s="164">
        <v>190.36</v>
      </c>
      <c r="DE51" s="164">
        <v>114.54</v>
      </c>
      <c r="DF51" s="166">
        <v>2.7842227378190252</v>
      </c>
      <c r="DG51" s="167">
        <v>1.0054137664346481</v>
      </c>
      <c r="DH51" s="67">
        <v>0</v>
      </c>
      <c r="DI51" s="67">
        <v>0</v>
      </c>
      <c r="DJ51" s="67">
        <v>0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86">
        <v>3.8363171355498724</v>
      </c>
      <c r="EA51" s="87">
        <v>3</v>
      </c>
      <c r="EB51" s="86">
        <v>88.888888888888886</v>
      </c>
      <c r="EC51" s="87">
        <v>68</v>
      </c>
      <c r="ED51" s="86">
        <v>0</v>
      </c>
      <c r="EE51" s="87">
        <v>0</v>
      </c>
      <c r="EF51" s="164">
        <v>119.04</v>
      </c>
      <c r="EG51" s="164">
        <v>75.42</v>
      </c>
      <c r="EH51" s="166">
        <v>2.4663677130044843</v>
      </c>
      <c r="EI51" s="167">
        <v>0.52316890881913303</v>
      </c>
      <c r="EJ51" s="67" t="s">
        <v>1822</v>
      </c>
      <c r="EK51" s="67" t="s">
        <v>809</v>
      </c>
      <c r="EL51" s="164">
        <v>94.26</v>
      </c>
      <c r="EM51" s="164">
        <v>43.57</v>
      </c>
      <c r="EN51" s="166">
        <v>0.85836909871244638</v>
      </c>
      <c r="EO51" s="167">
        <v>0.42918454935622319</v>
      </c>
      <c r="EP51" s="67">
        <v>0</v>
      </c>
      <c r="EQ51" s="67">
        <v>0</v>
      </c>
      <c r="ER51" s="67">
        <v>0</v>
      </c>
      <c r="ES51" s="67">
        <v>0</v>
      </c>
      <c r="ET51" s="67">
        <v>0</v>
      </c>
      <c r="EU51" s="67">
        <v>0</v>
      </c>
      <c r="EV51" s="67">
        <v>0</v>
      </c>
      <c r="EW51" s="67">
        <v>0</v>
      </c>
      <c r="EX51" s="67">
        <v>0</v>
      </c>
      <c r="EY51" s="86">
        <v>105.4739652870494</v>
      </c>
      <c r="EZ51" s="87">
        <v>79</v>
      </c>
      <c r="FA51" s="86">
        <v>63.348416289592755</v>
      </c>
      <c r="FB51" s="87">
        <v>42</v>
      </c>
      <c r="FC51" s="92">
        <v>29.48982601002654</v>
      </c>
      <c r="FD51" s="67">
        <v>1</v>
      </c>
      <c r="FE51" s="67">
        <v>0</v>
      </c>
      <c r="FF51" s="67">
        <v>0</v>
      </c>
      <c r="FG51" s="67">
        <v>0</v>
      </c>
      <c r="FH51" s="67">
        <v>0</v>
      </c>
      <c r="FI51" s="92">
        <v>29.48982601002654</v>
      </c>
      <c r="FJ51" s="67">
        <v>1</v>
      </c>
      <c r="FK51" s="92">
        <v>58.979652020053081</v>
      </c>
      <c r="FL51" s="67">
        <v>2</v>
      </c>
      <c r="FM51" s="67"/>
      <c r="FN51" s="67">
        <v>0</v>
      </c>
      <c r="FO51" s="92">
        <v>29.48982601002654</v>
      </c>
      <c r="FP51" s="105">
        <v>1</v>
      </c>
      <c r="FQ51" s="92">
        <v>0</v>
      </c>
      <c r="FR51" s="67">
        <v>0</v>
      </c>
      <c r="FS51" s="86">
        <v>1.2570710245128851</v>
      </c>
      <c r="FT51" s="87">
        <v>2</v>
      </c>
      <c r="FU51" s="86">
        <v>0.71022727272727271</v>
      </c>
      <c r="FV51" s="87">
        <v>1</v>
      </c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/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/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/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/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67"/>
      <c r="MU51" s="67"/>
      <c r="MV51" s="67"/>
      <c r="MW51" s="67"/>
      <c r="MX51" s="67"/>
      <c r="MY51" s="67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</row>
    <row r="52" spans="1:381">
      <c r="A52" s="96" t="s">
        <v>932</v>
      </c>
      <c r="B52" s="56" t="s">
        <v>933</v>
      </c>
      <c r="C52" s="96" t="s">
        <v>441</v>
      </c>
      <c r="D52" s="74">
        <v>6</v>
      </c>
      <c r="E52" s="67">
        <v>2016</v>
      </c>
      <c r="F52" s="161">
        <v>61.867537960747967</v>
      </c>
      <c r="G52" s="78">
        <v>4009</v>
      </c>
      <c r="H52" s="78">
        <v>1306</v>
      </c>
      <c r="I52" s="78">
        <v>2703</v>
      </c>
      <c r="J52" s="67">
        <v>16.34</v>
      </c>
      <c r="K52" s="78">
        <v>655</v>
      </c>
      <c r="L52" s="67">
        <v>87.03</v>
      </c>
      <c r="M52" s="78">
        <v>3489</v>
      </c>
      <c r="N52" s="67">
        <v>407</v>
      </c>
      <c r="O52" s="67">
        <v>208</v>
      </c>
      <c r="P52" s="67">
        <v>199</v>
      </c>
      <c r="Q52" s="78">
        <v>489</v>
      </c>
      <c r="R52" s="78">
        <v>239</v>
      </c>
      <c r="S52" s="78">
        <v>250</v>
      </c>
      <c r="T52" s="67">
        <v>396</v>
      </c>
      <c r="U52" s="67">
        <v>202</v>
      </c>
      <c r="V52" s="67">
        <v>194</v>
      </c>
      <c r="W52" s="78">
        <v>458</v>
      </c>
      <c r="X52" s="78">
        <v>224</v>
      </c>
      <c r="Y52" s="78">
        <v>234</v>
      </c>
      <c r="Z52" s="67">
        <v>357</v>
      </c>
      <c r="AA52" s="67">
        <v>185</v>
      </c>
      <c r="AB52" s="67">
        <v>172</v>
      </c>
      <c r="AC52" s="78">
        <v>441</v>
      </c>
      <c r="AD52" s="78">
        <v>212</v>
      </c>
      <c r="AE52" s="78">
        <v>229</v>
      </c>
      <c r="AF52" s="67">
        <v>384</v>
      </c>
      <c r="AG52" s="67">
        <v>198</v>
      </c>
      <c r="AH52" s="67">
        <v>186</v>
      </c>
      <c r="AI52" s="78">
        <v>680</v>
      </c>
      <c r="AJ52" s="78">
        <v>330</v>
      </c>
      <c r="AK52" s="78">
        <v>350</v>
      </c>
      <c r="AL52" s="67">
        <v>381</v>
      </c>
      <c r="AM52" s="67">
        <v>195</v>
      </c>
      <c r="AN52" s="67">
        <v>186</v>
      </c>
      <c r="AO52" s="67">
        <v>334</v>
      </c>
      <c r="AP52" s="67">
        <v>179</v>
      </c>
      <c r="AQ52" s="67">
        <v>155</v>
      </c>
      <c r="AR52" s="56" t="s">
        <v>428</v>
      </c>
      <c r="AS52" s="56"/>
      <c r="AT52" s="56" t="s">
        <v>428</v>
      </c>
      <c r="AU52" s="162">
        <v>264</v>
      </c>
      <c r="AV52" s="164">
        <v>0</v>
      </c>
      <c r="AW52" s="163">
        <v>51</v>
      </c>
      <c r="AX52" s="59">
        <v>0</v>
      </c>
      <c r="AY52" s="59">
        <v>0</v>
      </c>
      <c r="AZ52" s="86">
        <v>0</v>
      </c>
      <c r="BA52" s="87">
        <v>0</v>
      </c>
      <c r="BB52" s="88">
        <v>0</v>
      </c>
      <c r="BC52" s="89">
        <v>0</v>
      </c>
      <c r="BD52" s="68">
        <v>0</v>
      </c>
      <c r="BE52" s="69">
        <v>0</v>
      </c>
      <c r="BF52" s="56">
        <f>VLOOKUP(A52,[1]Controles!$A$7:$L$139,11,0)</f>
        <v>5</v>
      </c>
      <c r="BG52" s="107">
        <f>VLOOKUP(A52,[1]Controles!$A$7:$L$139,12,0)</f>
        <v>5.4347826086956523</v>
      </c>
      <c r="BH52" s="63">
        <f>VLOOKUP(A52,[1]Peso!$A$7:$D$139,3,0)</f>
        <v>5</v>
      </c>
      <c r="BI52" s="85">
        <f>VLOOKUP(A52,[1]Peso!$A$7:$D$139,4,0)</f>
        <v>5.4347826086956523</v>
      </c>
      <c r="BJ52" s="68">
        <v>0</v>
      </c>
      <c r="BK52" s="69">
        <v>0</v>
      </c>
      <c r="BL52" s="68">
        <v>0</v>
      </c>
      <c r="BM52" s="69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 t="s">
        <v>1823</v>
      </c>
      <c r="BW52" s="67" t="s">
        <v>1824</v>
      </c>
      <c r="BX52" s="67" t="s">
        <v>529</v>
      </c>
      <c r="BY52" s="67" t="s">
        <v>1824</v>
      </c>
      <c r="BZ52" s="67" t="s">
        <v>517</v>
      </c>
      <c r="CA52" s="67" t="s">
        <v>1660</v>
      </c>
      <c r="CB52" s="67" t="s">
        <v>1354</v>
      </c>
      <c r="CC52" s="163">
        <v>107.31</v>
      </c>
      <c r="CD52" s="163">
        <v>76.819999999999993</v>
      </c>
      <c r="CE52" s="166">
        <v>40</v>
      </c>
      <c r="CF52" s="67" t="s">
        <v>1825</v>
      </c>
      <c r="CG52" s="67" t="s">
        <v>1826</v>
      </c>
      <c r="CH52" s="67">
        <v>0</v>
      </c>
      <c r="CI52" s="67">
        <v>0</v>
      </c>
      <c r="CJ52" s="86">
        <v>0</v>
      </c>
      <c r="CK52" s="87">
        <v>0</v>
      </c>
      <c r="CL52" s="67">
        <v>0</v>
      </c>
      <c r="CM52" s="67">
        <v>0</v>
      </c>
      <c r="CN52" s="92">
        <v>243.90243902439025</v>
      </c>
      <c r="CO52" s="67">
        <v>1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67">
        <v>0</v>
      </c>
      <c r="CW52" s="67">
        <v>0</v>
      </c>
      <c r="CX52" s="67">
        <v>0</v>
      </c>
      <c r="CY52" s="67">
        <v>0</v>
      </c>
      <c r="CZ52" s="67">
        <v>0</v>
      </c>
      <c r="DA52" s="67">
        <v>0</v>
      </c>
      <c r="DB52" s="86">
        <v>0</v>
      </c>
      <c r="DC52" s="87">
        <v>0</v>
      </c>
      <c r="DD52" s="163">
        <v>173.12</v>
      </c>
      <c r="DE52" s="163">
        <v>138.75</v>
      </c>
      <c r="DF52" s="166">
        <v>1.4760147601476015</v>
      </c>
      <c r="DG52" s="167">
        <v>2.0295202952029521</v>
      </c>
      <c r="DH52" s="92">
        <v>436.68122270742356</v>
      </c>
      <c r="DI52" s="67">
        <v>2</v>
      </c>
      <c r="DJ52" s="92">
        <v>218.34061135371178</v>
      </c>
      <c r="DK52" s="67">
        <v>1</v>
      </c>
      <c r="DL52" s="92">
        <v>218.34061135371178</v>
      </c>
      <c r="DM52" s="67">
        <v>1</v>
      </c>
      <c r="DN52" s="67">
        <v>226.76</v>
      </c>
      <c r="DO52" s="67">
        <v>1</v>
      </c>
      <c r="DP52" s="67">
        <v>0</v>
      </c>
      <c r="DQ52" s="67">
        <v>0</v>
      </c>
      <c r="DR52" s="67">
        <v>0</v>
      </c>
      <c r="DS52" s="67">
        <v>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86">
        <v>17.441860465116278</v>
      </c>
      <c r="EA52" s="87">
        <v>3</v>
      </c>
      <c r="EB52" s="86">
        <v>139.78494623655914</v>
      </c>
      <c r="EC52" s="87">
        <v>26</v>
      </c>
      <c r="ED52" s="86">
        <v>0</v>
      </c>
      <c r="EE52" s="87">
        <v>0</v>
      </c>
      <c r="EF52" s="163">
        <v>205.28</v>
      </c>
      <c r="EG52" s="163">
        <v>124.29</v>
      </c>
      <c r="EH52" s="166">
        <v>1.3297872340425532</v>
      </c>
      <c r="EI52" s="167">
        <v>10.904255319148938</v>
      </c>
      <c r="EJ52" s="67" t="s">
        <v>1827</v>
      </c>
      <c r="EK52" s="67" t="s">
        <v>1828</v>
      </c>
      <c r="EL52" s="163">
        <v>120.67</v>
      </c>
      <c r="EM52" s="163">
        <v>60.67</v>
      </c>
      <c r="EN52" s="166">
        <v>0.75187969924812026</v>
      </c>
      <c r="EO52" s="167">
        <v>5.2631578947368416</v>
      </c>
      <c r="EP52" s="92">
        <v>226.75736961451247</v>
      </c>
      <c r="EQ52" s="67">
        <v>1</v>
      </c>
      <c r="ER52" s="67">
        <v>0</v>
      </c>
      <c r="ES52" s="67">
        <v>0</v>
      </c>
      <c r="ET52" s="92">
        <v>907.02947845804988</v>
      </c>
      <c r="EU52" s="67">
        <v>4</v>
      </c>
      <c r="EV52" s="67">
        <v>0</v>
      </c>
      <c r="EW52" s="67">
        <v>0</v>
      </c>
      <c r="EX52" s="67">
        <v>0</v>
      </c>
      <c r="EY52" s="86">
        <v>155.91397849462365</v>
      </c>
      <c r="EZ52" s="87">
        <v>29</v>
      </c>
      <c r="FA52" s="86">
        <v>103.2258064516129</v>
      </c>
      <c r="FB52" s="87">
        <v>16</v>
      </c>
      <c r="FC52" s="67">
        <v>0</v>
      </c>
      <c r="FD52" s="67">
        <v>0</v>
      </c>
      <c r="FE52" s="92">
        <v>246.30541871921181</v>
      </c>
      <c r="FF52" s="67">
        <v>2</v>
      </c>
      <c r="FG52" s="67">
        <v>0</v>
      </c>
      <c r="FH52" s="67">
        <v>0</v>
      </c>
      <c r="FI52" s="67">
        <v>0</v>
      </c>
      <c r="FJ52" s="67">
        <v>0</v>
      </c>
      <c r="FK52" s="92">
        <v>246.30541871921181</v>
      </c>
      <c r="FL52" s="67">
        <v>2</v>
      </c>
      <c r="FM52" s="92">
        <v>246.30541871921181</v>
      </c>
      <c r="FN52" s="67">
        <v>2</v>
      </c>
      <c r="FO52" s="92">
        <v>369.45812807881771</v>
      </c>
      <c r="FP52" s="105">
        <v>3</v>
      </c>
      <c r="FQ52" s="92">
        <v>0</v>
      </c>
      <c r="FR52" s="67">
        <v>0</v>
      </c>
      <c r="FS52" s="86">
        <v>0</v>
      </c>
      <c r="FT52" s="87">
        <v>0</v>
      </c>
      <c r="FU52" s="86">
        <v>5.9880239520958085</v>
      </c>
      <c r="FV52" s="87">
        <v>2</v>
      </c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7"/>
      <c r="JU52" s="67"/>
      <c r="JV52" s="67"/>
      <c r="JW52" s="67"/>
      <c r="JX52" s="67"/>
      <c r="JY52" s="67"/>
      <c r="JZ52" s="67"/>
      <c r="KA52" s="67"/>
      <c r="KB52" s="67"/>
      <c r="KC52" s="67"/>
      <c r="KD52" s="67"/>
      <c r="KE52" s="67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67"/>
      <c r="KQ52" s="67"/>
      <c r="KR52" s="67"/>
      <c r="KS52" s="67"/>
      <c r="KT52" s="67"/>
      <c r="KU52" s="67"/>
      <c r="KV52" s="67"/>
      <c r="KW52" s="67"/>
      <c r="KX52" s="67"/>
      <c r="KY52" s="67"/>
      <c r="KZ52" s="67"/>
      <c r="LA52" s="67"/>
      <c r="LB52" s="67"/>
      <c r="LC52" s="67"/>
      <c r="LD52" s="67"/>
      <c r="LE52" s="67"/>
      <c r="LF52" s="67"/>
      <c r="LG52" s="67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67"/>
      <c r="LS52" s="67"/>
      <c r="LT52" s="67"/>
      <c r="LU52" s="67"/>
      <c r="LV52" s="67"/>
      <c r="LW52" s="67"/>
      <c r="LX52" s="67"/>
      <c r="LY52" s="67"/>
      <c r="LZ52" s="67"/>
      <c r="MA52" s="67"/>
      <c r="MB52" s="67"/>
      <c r="MC52" s="67"/>
      <c r="MD52" s="67"/>
      <c r="ME52" s="67"/>
      <c r="MF52" s="67"/>
      <c r="MG52" s="67"/>
      <c r="MH52" s="67"/>
      <c r="MI52" s="67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67"/>
      <c r="MU52" s="67"/>
      <c r="MV52" s="67"/>
      <c r="MW52" s="67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</row>
    <row r="53" spans="1:381">
      <c r="A53" s="96" t="s">
        <v>943</v>
      </c>
      <c r="B53" s="56" t="s">
        <v>944</v>
      </c>
      <c r="C53" s="96" t="s">
        <v>598</v>
      </c>
      <c r="D53" s="74">
        <v>3</v>
      </c>
      <c r="E53" s="67">
        <v>2016</v>
      </c>
      <c r="F53" s="161">
        <v>78.793889438444083</v>
      </c>
      <c r="G53" s="78">
        <v>55490</v>
      </c>
      <c r="H53" s="78">
        <v>33259</v>
      </c>
      <c r="I53" s="78">
        <v>22231</v>
      </c>
      <c r="J53" s="67">
        <v>60.98</v>
      </c>
      <c r="K53" s="78">
        <v>33838</v>
      </c>
      <c r="L53" s="67">
        <v>21.45</v>
      </c>
      <c r="M53" s="78">
        <v>11900</v>
      </c>
      <c r="N53" s="67">
        <v>4708</v>
      </c>
      <c r="O53" s="67">
        <v>2402</v>
      </c>
      <c r="P53" s="67">
        <v>2306</v>
      </c>
      <c r="Q53" s="78">
        <v>5645</v>
      </c>
      <c r="R53" s="78">
        <v>2767</v>
      </c>
      <c r="S53" s="78">
        <v>2878</v>
      </c>
      <c r="T53" s="67">
        <v>4733</v>
      </c>
      <c r="U53" s="67">
        <v>2393</v>
      </c>
      <c r="V53" s="67">
        <v>2340</v>
      </c>
      <c r="W53" s="78">
        <v>5736</v>
      </c>
      <c r="X53" s="78">
        <v>2846</v>
      </c>
      <c r="Y53" s="78">
        <v>2890</v>
      </c>
      <c r="Z53" s="67">
        <v>4895</v>
      </c>
      <c r="AA53" s="67">
        <v>2459</v>
      </c>
      <c r="AB53" s="67">
        <v>2436</v>
      </c>
      <c r="AC53" s="78">
        <v>5935</v>
      </c>
      <c r="AD53" s="78">
        <v>2929</v>
      </c>
      <c r="AE53" s="78">
        <v>9333</v>
      </c>
      <c r="AF53" s="67">
        <v>5014</v>
      </c>
      <c r="AG53" s="67">
        <v>2559</v>
      </c>
      <c r="AH53" s="67">
        <v>2455</v>
      </c>
      <c r="AI53" s="78">
        <v>4610</v>
      </c>
      <c r="AJ53" s="78">
        <v>4610</v>
      </c>
      <c r="AK53" s="78">
        <v>4723</v>
      </c>
      <c r="AL53" s="67">
        <v>5246</v>
      </c>
      <c r="AM53" s="67">
        <v>2656</v>
      </c>
      <c r="AN53" s="67">
        <v>2590</v>
      </c>
      <c r="AO53" s="67">
        <v>5036</v>
      </c>
      <c r="AP53" s="67">
        <v>2507</v>
      </c>
      <c r="AQ53" s="67">
        <v>2529</v>
      </c>
      <c r="AR53" s="56" t="s">
        <v>428</v>
      </c>
      <c r="AS53" s="56"/>
      <c r="AT53" s="56" t="s">
        <v>428</v>
      </c>
      <c r="AU53" s="162">
        <v>644</v>
      </c>
      <c r="AV53" s="163">
        <v>1</v>
      </c>
      <c r="AW53" s="164">
        <v>181</v>
      </c>
      <c r="AX53" s="59">
        <v>2.2000000000000002</v>
      </c>
      <c r="AY53" s="59">
        <v>1</v>
      </c>
      <c r="AZ53" s="86">
        <v>0.42480883602378933</v>
      </c>
      <c r="BA53" s="87">
        <v>2</v>
      </c>
      <c r="BB53" s="88">
        <v>0</v>
      </c>
      <c r="BC53" s="89">
        <v>0</v>
      </c>
      <c r="BD53" s="94">
        <v>0</v>
      </c>
      <c r="BE53" s="94">
        <v>0</v>
      </c>
      <c r="BF53" s="56">
        <f>VLOOKUP(A53,[1]Controles!$A$7:$L$139,11,0)</f>
        <v>19</v>
      </c>
      <c r="BG53" s="107">
        <f>VLOOKUP(A53,[1]Controles!$A$7:$L$139,12,0)</f>
        <v>4.1850220264317182</v>
      </c>
      <c r="BH53" s="63">
        <f>VLOOKUP(A53,[1]Peso!$A$7:$D$139,3,0)</f>
        <v>37</v>
      </c>
      <c r="BI53" s="85">
        <f>VLOOKUP(A53,[1]Peso!$A$7:$D$139,4,0)</f>
        <v>8.1497797356828183</v>
      </c>
      <c r="BJ53" s="68">
        <v>0</v>
      </c>
      <c r="BK53" s="69">
        <v>0</v>
      </c>
      <c r="BL53" s="68">
        <v>0</v>
      </c>
      <c r="BM53" s="69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 t="s">
        <v>1823</v>
      </c>
      <c r="BW53" s="67" t="s">
        <v>1829</v>
      </c>
      <c r="BX53" s="67" t="s">
        <v>1829</v>
      </c>
      <c r="BY53" s="67" t="s">
        <v>1829</v>
      </c>
      <c r="BZ53" s="67" t="s">
        <v>1830</v>
      </c>
      <c r="CA53" s="67" t="s">
        <v>1831</v>
      </c>
      <c r="CB53" s="67" t="s">
        <v>1830</v>
      </c>
      <c r="CC53" s="164">
        <v>53.14</v>
      </c>
      <c r="CD53" s="164">
        <v>41.72</v>
      </c>
      <c r="CE53" s="166">
        <v>17.741935483870968</v>
      </c>
      <c r="CF53" s="67" t="s">
        <v>1465</v>
      </c>
      <c r="CG53" s="67" t="s">
        <v>1832</v>
      </c>
      <c r="CH53" s="92">
        <v>21.294718909710394</v>
      </c>
      <c r="CI53" s="67">
        <v>1</v>
      </c>
      <c r="CJ53" s="86">
        <v>0.21128248468201985</v>
      </c>
      <c r="CK53" s="87">
        <v>1</v>
      </c>
      <c r="CL53" s="92">
        <v>21.294718909710394</v>
      </c>
      <c r="CM53" s="67">
        <v>1</v>
      </c>
      <c r="CN53" s="92">
        <v>21.294718909710394</v>
      </c>
      <c r="CO53" s="67">
        <v>1</v>
      </c>
      <c r="CP53" s="67">
        <v>0</v>
      </c>
      <c r="CQ53" s="67">
        <v>0</v>
      </c>
      <c r="CR53" s="92">
        <v>17.433751743375172</v>
      </c>
      <c r="CS53" s="67">
        <v>1</v>
      </c>
      <c r="CT53" s="92">
        <v>17.433751743375172</v>
      </c>
      <c r="CU53" s="67">
        <v>1</v>
      </c>
      <c r="CV53" s="67">
        <v>0</v>
      </c>
      <c r="CW53" s="67">
        <v>0</v>
      </c>
      <c r="CX53" s="67">
        <v>0</v>
      </c>
      <c r="CY53" s="67">
        <v>0</v>
      </c>
      <c r="CZ53" s="67">
        <v>0</v>
      </c>
      <c r="DA53" s="67">
        <v>0</v>
      </c>
      <c r="DB53" s="86">
        <v>0</v>
      </c>
      <c r="DC53" s="87">
        <v>0</v>
      </c>
      <c r="DD53" s="164">
        <v>72.930000000000007</v>
      </c>
      <c r="DE53" s="164">
        <v>62.35</v>
      </c>
      <c r="DF53" s="166">
        <v>3.041825095057034</v>
      </c>
      <c r="DG53" s="167">
        <v>7.4904942965779471</v>
      </c>
      <c r="DH53" s="67">
        <v>0</v>
      </c>
      <c r="DI53" s="67">
        <v>0</v>
      </c>
      <c r="DJ53" s="92">
        <v>87.168758716875871</v>
      </c>
      <c r="DK53" s="67">
        <v>5</v>
      </c>
      <c r="DL53" s="67">
        <v>0</v>
      </c>
      <c r="DM53" s="67">
        <v>0</v>
      </c>
      <c r="DN53" s="92">
        <v>33.69839932603201</v>
      </c>
      <c r="DO53" s="67">
        <v>2</v>
      </c>
      <c r="DP53" s="92">
        <v>50.547598989048012</v>
      </c>
      <c r="DQ53" s="67">
        <v>3</v>
      </c>
      <c r="DR53" s="92">
        <v>50.547598989048012</v>
      </c>
      <c r="DS53" s="67">
        <v>3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86">
        <v>0.82101806239737274</v>
      </c>
      <c r="EA53" s="87">
        <v>2</v>
      </c>
      <c r="EB53" s="86">
        <v>35.03054989816701</v>
      </c>
      <c r="EC53" s="87">
        <v>86</v>
      </c>
      <c r="ED53" s="86">
        <v>0.7977662544874351</v>
      </c>
      <c r="EE53" s="87">
        <v>4</v>
      </c>
      <c r="EF53" s="164">
        <v>74.45</v>
      </c>
      <c r="EG53" s="164">
        <v>54.85</v>
      </c>
      <c r="EH53" s="166">
        <v>3.0490709861838972</v>
      </c>
      <c r="EI53" s="167">
        <v>15.674130538351596</v>
      </c>
      <c r="EJ53" s="67" t="s">
        <v>1833</v>
      </c>
      <c r="EK53" s="67" t="s">
        <v>1834</v>
      </c>
      <c r="EL53" s="164">
        <v>61.9</v>
      </c>
      <c r="EM53" s="164">
        <v>38.14</v>
      </c>
      <c r="EN53" s="166">
        <v>1.7369727047146404</v>
      </c>
      <c r="EO53" s="167">
        <v>14.143920595533499</v>
      </c>
      <c r="EP53" s="92">
        <v>33.69839932603201</v>
      </c>
      <c r="EQ53" s="67">
        <v>2</v>
      </c>
      <c r="ER53" s="92">
        <v>50.547598989048012</v>
      </c>
      <c r="ES53" s="67">
        <v>3</v>
      </c>
      <c r="ET53" s="92">
        <v>151.64279696714408</v>
      </c>
      <c r="EU53" s="67">
        <v>9</v>
      </c>
      <c r="EV53" s="92">
        <v>33.69839932603201</v>
      </c>
      <c r="EW53" s="67">
        <v>2</v>
      </c>
      <c r="EX53" s="67">
        <v>0</v>
      </c>
      <c r="EY53" s="86">
        <v>49.420849420849422</v>
      </c>
      <c r="EZ53" s="87">
        <v>128</v>
      </c>
      <c r="FA53" s="86">
        <v>52.194543297746144</v>
      </c>
      <c r="FB53" s="87">
        <v>132</v>
      </c>
      <c r="FC53" s="92">
        <v>26.469031233456857</v>
      </c>
      <c r="FD53" s="67">
        <v>3</v>
      </c>
      <c r="FE53" s="92">
        <v>35.292041644609142</v>
      </c>
      <c r="FF53" s="67">
        <v>4</v>
      </c>
      <c r="FG53" s="67">
        <v>0</v>
      </c>
      <c r="FH53" s="67">
        <v>0</v>
      </c>
      <c r="FI53" s="92">
        <v>8.8230104111522856</v>
      </c>
      <c r="FJ53" s="67">
        <v>1</v>
      </c>
      <c r="FK53" s="92">
        <v>70.584083289218285</v>
      </c>
      <c r="FL53" s="67">
        <v>8</v>
      </c>
      <c r="FM53" s="92">
        <v>88.230104111522863</v>
      </c>
      <c r="FN53" s="67">
        <v>10</v>
      </c>
      <c r="FO53" s="92">
        <v>158.81418740074113</v>
      </c>
      <c r="FP53" s="105">
        <v>18</v>
      </c>
      <c r="FQ53" s="92">
        <v>8.8230104111522856</v>
      </c>
      <c r="FR53" s="67">
        <v>1</v>
      </c>
      <c r="FS53" s="86">
        <v>0.95310712924132679</v>
      </c>
      <c r="FT53" s="87">
        <v>5</v>
      </c>
      <c r="FU53" s="86">
        <v>0.99285146942017466</v>
      </c>
      <c r="FV53" s="87">
        <v>5</v>
      </c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</row>
    <row r="54" spans="1:381">
      <c r="A54" s="96" t="s">
        <v>1835</v>
      </c>
      <c r="B54" s="56" t="s">
        <v>955</v>
      </c>
      <c r="C54" s="96" t="s">
        <v>514</v>
      </c>
      <c r="D54" s="74">
        <v>6</v>
      </c>
      <c r="E54" s="67">
        <v>2016</v>
      </c>
      <c r="F54" s="161">
        <v>64.611826312515973</v>
      </c>
      <c r="G54" s="78">
        <v>12964</v>
      </c>
      <c r="H54" s="78">
        <v>6009</v>
      </c>
      <c r="I54" s="78">
        <v>6955</v>
      </c>
      <c r="J54" s="67">
        <v>20.84</v>
      </c>
      <c r="K54" s="78">
        <v>2702</v>
      </c>
      <c r="L54" s="67">
        <v>36.270000000000003</v>
      </c>
      <c r="M54" s="78">
        <v>4702</v>
      </c>
      <c r="N54" s="67">
        <v>1148</v>
      </c>
      <c r="O54" s="67">
        <v>577</v>
      </c>
      <c r="P54" s="67">
        <v>571</v>
      </c>
      <c r="Q54" s="78">
        <v>1365</v>
      </c>
      <c r="R54" s="78">
        <v>678</v>
      </c>
      <c r="S54" s="78">
        <v>687</v>
      </c>
      <c r="T54" s="67">
        <v>1072</v>
      </c>
      <c r="U54" s="67">
        <v>543</v>
      </c>
      <c r="V54" s="67">
        <v>529</v>
      </c>
      <c r="W54" s="78">
        <v>1278</v>
      </c>
      <c r="X54" s="78">
        <v>629</v>
      </c>
      <c r="Y54" s="78">
        <v>649</v>
      </c>
      <c r="Z54" s="67">
        <v>1061</v>
      </c>
      <c r="AA54" s="67">
        <v>544</v>
      </c>
      <c r="AB54" s="67">
        <v>517</v>
      </c>
      <c r="AC54" s="78">
        <v>1296</v>
      </c>
      <c r="AD54" s="78">
        <v>626</v>
      </c>
      <c r="AE54" s="78">
        <v>670</v>
      </c>
      <c r="AF54" s="67">
        <v>1107</v>
      </c>
      <c r="AG54" s="67">
        <v>577</v>
      </c>
      <c r="AH54" s="67">
        <v>530</v>
      </c>
      <c r="AI54" s="78">
        <v>1984</v>
      </c>
      <c r="AJ54" s="78">
        <v>937</v>
      </c>
      <c r="AK54" s="78">
        <v>1047</v>
      </c>
      <c r="AL54" s="67">
        <v>1121</v>
      </c>
      <c r="AM54" s="67">
        <v>591</v>
      </c>
      <c r="AN54" s="67">
        <v>530</v>
      </c>
      <c r="AO54" s="67">
        <v>1014</v>
      </c>
      <c r="AP54" s="67">
        <v>544</v>
      </c>
      <c r="AQ54" s="67">
        <v>470</v>
      </c>
      <c r="AR54" s="56" t="s">
        <v>428</v>
      </c>
      <c r="AS54" s="56"/>
      <c r="AT54" s="56" t="s">
        <v>428</v>
      </c>
      <c r="AU54" s="162">
        <v>176</v>
      </c>
      <c r="AV54" s="164">
        <v>0</v>
      </c>
      <c r="AW54" s="163">
        <v>56</v>
      </c>
      <c r="AX54" s="59">
        <v>13.5</v>
      </c>
      <c r="AY54" s="59">
        <v>1</v>
      </c>
      <c r="AZ54" s="86">
        <v>0.87108013937282225</v>
      </c>
      <c r="BA54" s="87">
        <v>1</v>
      </c>
      <c r="BB54" s="88">
        <v>0</v>
      </c>
      <c r="BC54" s="89">
        <v>0</v>
      </c>
      <c r="BD54" s="68">
        <v>0</v>
      </c>
      <c r="BE54" s="69">
        <v>0</v>
      </c>
      <c r="BF54" s="56">
        <f>VLOOKUP(A54,[1]Controles!$A$7:$L$139,11,0)</f>
        <v>3</v>
      </c>
      <c r="BG54" s="107">
        <f>VLOOKUP(A54,[1]Controles!$A$7:$L$139,12,0)</f>
        <v>4.0540540540540544</v>
      </c>
      <c r="BH54" s="63">
        <f>VLOOKUP(A54,[1]Peso!$A$7:$D$139,3,0)</f>
        <v>5</v>
      </c>
      <c r="BI54" s="85">
        <f>VLOOKUP(A54,[1]Peso!$A$7:$D$139,4,0)</f>
        <v>6.756756756756757</v>
      </c>
      <c r="BJ54" s="68">
        <v>0</v>
      </c>
      <c r="BK54" s="69">
        <v>0</v>
      </c>
      <c r="BL54" s="68">
        <v>0</v>
      </c>
      <c r="BM54" s="69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 t="s">
        <v>925</v>
      </c>
      <c r="BW54" s="67" t="s">
        <v>482</v>
      </c>
      <c r="BX54" s="67" t="s">
        <v>1218</v>
      </c>
      <c r="BY54" s="67" t="s">
        <v>482</v>
      </c>
      <c r="BZ54" s="67" t="s">
        <v>668</v>
      </c>
      <c r="CA54" s="165" t="s">
        <v>564</v>
      </c>
      <c r="CB54" s="67" t="s">
        <v>1175</v>
      </c>
      <c r="CC54" s="163">
        <v>43.32</v>
      </c>
      <c r="CD54" s="163">
        <v>35.47</v>
      </c>
      <c r="CE54" s="166">
        <v>25</v>
      </c>
      <c r="CF54" s="67" t="s">
        <v>1630</v>
      </c>
      <c r="CG54" s="67" t="s">
        <v>1166</v>
      </c>
      <c r="CH54" s="92">
        <v>88.80994671403198</v>
      </c>
      <c r="CI54" s="67">
        <v>1</v>
      </c>
      <c r="CJ54" s="86">
        <v>0</v>
      </c>
      <c r="CK54" s="87">
        <v>0</v>
      </c>
      <c r="CL54" s="92">
        <v>88.80994671403198</v>
      </c>
      <c r="CM54" s="67">
        <v>1</v>
      </c>
      <c r="CN54" s="67">
        <v>0</v>
      </c>
      <c r="CO54" s="67">
        <v>0</v>
      </c>
      <c r="CP54" s="67">
        <v>0</v>
      </c>
      <c r="CQ54" s="67">
        <v>0</v>
      </c>
      <c r="CR54" s="67">
        <v>0</v>
      </c>
      <c r="CS54" s="67">
        <v>0</v>
      </c>
      <c r="CT54" s="67">
        <v>0</v>
      </c>
      <c r="CU54" s="67">
        <v>0</v>
      </c>
      <c r="CV54" s="67">
        <v>0</v>
      </c>
      <c r="CW54" s="67">
        <v>0</v>
      </c>
      <c r="CX54" s="67">
        <v>0</v>
      </c>
      <c r="CY54" s="67">
        <v>0</v>
      </c>
      <c r="CZ54" s="67">
        <v>0</v>
      </c>
      <c r="DA54" s="67">
        <v>0</v>
      </c>
      <c r="DB54" s="86">
        <v>0</v>
      </c>
      <c r="DC54" s="87">
        <v>0</v>
      </c>
      <c r="DD54" s="163">
        <v>72.34</v>
      </c>
      <c r="DE54" s="163">
        <v>55.75</v>
      </c>
      <c r="DF54" s="166">
        <v>1.4749262536873156</v>
      </c>
      <c r="DG54" s="167">
        <v>8.8495575221238933</v>
      </c>
      <c r="DH54" s="67">
        <v>0</v>
      </c>
      <c r="DI54" s="67">
        <v>0</v>
      </c>
      <c r="DJ54" s="67">
        <v>0</v>
      </c>
      <c r="DK54" s="67">
        <v>0</v>
      </c>
      <c r="DL54" s="92">
        <v>78.247261345852891</v>
      </c>
      <c r="DM54" s="67">
        <v>1</v>
      </c>
      <c r="DN54" s="92">
        <v>154.32098765432099</v>
      </c>
      <c r="DO54" s="67">
        <v>2</v>
      </c>
      <c r="DP54" s="67">
        <v>0</v>
      </c>
      <c r="DQ54" s="67">
        <v>0</v>
      </c>
      <c r="DR54" s="67">
        <v>0</v>
      </c>
      <c r="DS54" s="67">
        <v>0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86">
        <v>0</v>
      </c>
      <c r="EA54" s="87">
        <v>0</v>
      </c>
      <c r="EB54" s="86">
        <v>45.283018867924525</v>
      </c>
      <c r="EC54" s="87">
        <v>24</v>
      </c>
      <c r="ED54" s="86">
        <v>0</v>
      </c>
      <c r="EE54" s="87">
        <v>0</v>
      </c>
      <c r="EF54" s="163">
        <v>71.599999999999994</v>
      </c>
      <c r="EG54" s="163">
        <v>40.86</v>
      </c>
      <c r="EH54" s="166">
        <v>1.5180265654648957</v>
      </c>
      <c r="EI54" s="167">
        <v>8.7286527514231498</v>
      </c>
      <c r="EJ54" s="67" t="s">
        <v>1836</v>
      </c>
      <c r="EK54" s="67" t="s">
        <v>1837</v>
      </c>
      <c r="EL54" s="163">
        <v>50</v>
      </c>
      <c r="EM54" s="163">
        <v>23.62</v>
      </c>
      <c r="EN54" s="166">
        <v>0.60240963855421692</v>
      </c>
      <c r="EO54" s="167">
        <v>5.4216867469879517</v>
      </c>
      <c r="EP54" s="92">
        <v>154.32098765432099</v>
      </c>
      <c r="EQ54" s="67">
        <v>2</v>
      </c>
      <c r="ER54" s="67">
        <v>0</v>
      </c>
      <c r="ES54" s="67">
        <v>0</v>
      </c>
      <c r="ET54" s="92">
        <v>154.32098765432099</v>
      </c>
      <c r="EU54" s="67">
        <v>2</v>
      </c>
      <c r="EV54" s="92">
        <v>154.32098765432099</v>
      </c>
      <c r="EW54" s="67">
        <v>2</v>
      </c>
      <c r="EX54" s="67">
        <v>0</v>
      </c>
      <c r="EY54" s="86">
        <v>43.39622641509434</v>
      </c>
      <c r="EZ54" s="87">
        <v>23</v>
      </c>
      <c r="FA54" s="86">
        <v>25.531914893617021</v>
      </c>
      <c r="FB54" s="87">
        <v>12</v>
      </c>
      <c r="FC54" s="67">
        <v>0</v>
      </c>
      <c r="FD54" s="67">
        <v>0</v>
      </c>
      <c r="FE54" s="92">
        <v>83.963056255247693</v>
      </c>
      <c r="FF54" s="67">
        <v>2</v>
      </c>
      <c r="FG54" s="67">
        <v>0</v>
      </c>
      <c r="FH54" s="67">
        <v>0</v>
      </c>
      <c r="FI54" s="67">
        <v>0</v>
      </c>
      <c r="FJ54" s="67">
        <v>0</v>
      </c>
      <c r="FK54" s="92">
        <v>83.963056255247693</v>
      </c>
      <c r="FL54" s="67">
        <v>2</v>
      </c>
      <c r="FM54" s="92">
        <v>461.79680940386231</v>
      </c>
      <c r="FN54" s="67">
        <v>11</v>
      </c>
      <c r="FO54" s="92">
        <v>125.94458438287154</v>
      </c>
      <c r="FP54" s="105">
        <v>3</v>
      </c>
      <c r="FQ54" s="92">
        <v>0</v>
      </c>
      <c r="FR54" s="67">
        <v>0</v>
      </c>
      <c r="FS54" s="86">
        <v>0.89206066012488849</v>
      </c>
      <c r="FT54" s="87">
        <v>1</v>
      </c>
      <c r="FU54" s="86">
        <v>1.9723865877712032</v>
      </c>
      <c r="FV54" s="87">
        <v>2</v>
      </c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</row>
    <row r="55" spans="1:381">
      <c r="A55" s="96" t="s">
        <v>962</v>
      </c>
      <c r="B55" s="56" t="s">
        <v>963</v>
      </c>
      <c r="C55" s="96" t="s">
        <v>427</v>
      </c>
      <c r="D55" s="74">
        <v>6</v>
      </c>
      <c r="E55" s="67">
        <v>2016</v>
      </c>
      <c r="F55" s="161">
        <v>64.132983431823476</v>
      </c>
      <c r="G55" s="78">
        <v>9866</v>
      </c>
      <c r="H55" s="78">
        <v>3642</v>
      </c>
      <c r="I55" s="78">
        <v>6224</v>
      </c>
      <c r="J55" s="67">
        <v>17.95</v>
      </c>
      <c r="K55" s="67">
        <v>1.7709999999999999</v>
      </c>
      <c r="L55" s="67">
        <v>65.91</v>
      </c>
      <c r="M55" s="78">
        <v>6503</v>
      </c>
      <c r="N55" s="67">
        <v>911</v>
      </c>
      <c r="O55" s="67">
        <v>467</v>
      </c>
      <c r="P55" s="67">
        <v>444</v>
      </c>
      <c r="Q55" s="78">
        <v>1086</v>
      </c>
      <c r="R55" s="78">
        <v>528</v>
      </c>
      <c r="S55" s="78">
        <v>558</v>
      </c>
      <c r="T55" s="67">
        <v>855</v>
      </c>
      <c r="U55" s="67">
        <v>441</v>
      </c>
      <c r="V55" s="67">
        <v>414</v>
      </c>
      <c r="W55" s="78">
        <v>1008</v>
      </c>
      <c r="X55" s="78">
        <v>490</v>
      </c>
      <c r="Y55" s="78">
        <v>518</v>
      </c>
      <c r="Z55" s="67">
        <v>821</v>
      </c>
      <c r="AA55" s="67">
        <v>420</v>
      </c>
      <c r="AB55" s="67">
        <v>401</v>
      </c>
      <c r="AC55" s="78">
        <v>1010</v>
      </c>
      <c r="AD55" s="78">
        <v>493</v>
      </c>
      <c r="AE55" s="78">
        <v>517</v>
      </c>
      <c r="AF55" s="67">
        <v>870</v>
      </c>
      <c r="AG55" s="67">
        <v>447</v>
      </c>
      <c r="AH55" s="67">
        <v>423</v>
      </c>
      <c r="AI55" s="78">
        <v>1588</v>
      </c>
      <c r="AJ55" s="78">
        <v>763</v>
      </c>
      <c r="AK55" s="78">
        <v>825</v>
      </c>
      <c r="AL55" s="67">
        <v>883</v>
      </c>
      <c r="AM55" s="67">
        <v>459</v>
      </c>
      <c r="AN55" s="67">
        <v>424</v>
      </c>
      <c r="AO55" s="67">
        <v>841</v>
      </c>
      <c r="AP55" s="67">
        <v>440</v>
      </c>
      <c r="AQ55" s="67">
        <v>401</v>
      </c>
      <c r="AR55" s="56" t="s">
        <v>428</v>
      </c>
      <c r="AS55" s="56"/>
      <c r="AT55" s="56" t="s">
        <v>428</v>
      </c>
      <c r="AU55" s="162">
        <v>219</v>
      </c>
      <c r="AV55" s="163">
        <v>1</v>
      </c>
      <c r="AW55" s="164">
        <v>13</v>
      </c>
      <c r="AX55" s="59">
        <v>14.6</v>
      </c>
      <c r="AY55" s="59">
        <v>2</v>
      </c>
      <c r="AZ55" s="86">
        <v>2.1953896816684964</v>
      </c>
      <c r="BA55" s="87">
        <v>2</v>
      </c>
      <c r="BB55" s="88">
        <v>0</v>
      </c>
      <c r="BC55" s="89">
        <v>0</v>
      </c>
      <c r="BD55" s="68">
        <v>0</v>
      </c>
      <c r="BE55" s="69">
        <v>0</v>
      </c>
      <c r="BF55" s="56">
        <f>VLOOKUP(A55,[1]Controles!$A$7:$L$139,11,0)</f>
        <v>12</v>
      </c>
      <c r="BG55" s="107">
        <f>VLOOKUP(A55,[1]Controles!$A$7:$L$139,12,0)</f>
        <v>8.7591240875912408</v>
      </c>
      <c r="BH55" s="63">
        <f>VLOOKUP(A55,[1]Peso!$A$7:$D$139,3,0)</f>
        <v>17</v>
      </c>
      <c r="BI55" s="85">
        <f>VLOOKUP(A55,[1]Peso!$A$7:$D$139,4,0)</f>
        <v>12.408759124087592</v>
      </c>
      <c r="BJ55" s="68">
        <v>0</v>
      </c>
      <c r="BK55" s="69">
        <v>0</v>
      </c>
      <c r="BL55" s="68">
        <v>0</v>
      </c>
      <c r="BM55" s="69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 t="s">
        <v>1838</v>
      </c>
      <c r="BW55" s="67" t="s">
        <v>1054</v>
      </c>
      <c r="BX55" s="67" t="s">
        <v>1147</v>
      </c>
      <c r="BY55" s="67" t="s">
        <v>1839</v>
      </c>
      <c r="BZ55" s="67" t="s">
        <v>1617</v>
      </c>
      <c r="CA55" s="67" t="s">
        <v>1244</v>
      </c>
      <c r="CB55" s="67" t="s">
        <v>1617</v>
      </c>
      <c r="CC55" s="164">
        <v>82.85</v>
      </c>
      <c r="CD55" s="164">
        <v>67.430000000000007</v>
      </c>
      <c r="CE55" s="166">
        <v>21.428571428571427</v>
      </c>
      <c r="CF55" s="67" t="s">
        <v>1840</v>
      </c>
      <c r="CG55" s="67" t="s">
        <v>735</v>
      </c>
      <c r="CH55" s="67">
        <v>0</v>
      </c>
      <c r="CI55" s="67">
        <v>0</v>
      </c>
      <c r="CJ55" s="86">
        <v>2.3391812865497075</v>
      </c>
      <c r="CK55" s="87">
        <v>2</v>
      </c>
      <c r="CL55" s="67">
        <v>0</v>
      </c>
      <c r="CM55" s="67">
        <v>0</v>
      </c>
      <c r="CN55" s="67">
        <v>0</v>
      </c>
      <c r="CO55" s="67">
        <v>0</v>
      </c>
      <c r="CP55" s="67">
        <v>0</v>
      </c>
      <c r="CQ55" s="67">
        <v>0</v>
      </c>
      <c r="CR55" s="92">
        <v>99.206349206349202</v>
      </c>
      <c r="CS55" s="67">
        <v>1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92">
        <v>99.206349206349202</v>
      </c>
      <c r="DA55" s="67">
        <v>1</v>
      </c>
      <c r="DB55" s="86">
        <v>0</v>
      </c>
      <c r="DC55" s="87">
        <v>0</v>
      </c>
      <c r="DD55" s="164">
        <v>127.56</v>
      </c>
      <c r="DE55" s="164">
        <v>90.53</v>
      </c>
      <c r="DF55" s="166">
        <v>2.3094688221709005</v>
      </c>
      <c r="DG55" s="167">
        <v>2.1939953810623556</v>
      </c>
      <c r="DH55" s="67">
        <v>0</v>
      </c>
      <c r="DI55" s="67">
        <v>0</v>
      </c>
      <c r="DJ55" s="92">
        <v>99.206349206349202</v>
      </c>
      <c r="DK55" s="67">
        <v>1</v>
      </c>
      <c r="DL55" s="67">
        <v>0</v>
      </c>
      <c r="DM55" s="67">
        <v>0</v>
      </c>
      <c r="DN55" s="67">
        <v>0</v>
      </c>
      <c r="DO55" s="67">
        <v>0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86">
        <v>2.4937655860349128</v>
      </c>
      <c r="EA55" s="87">
        <v>1</v>
      </c>
      <c r="EB55" s="86">
        <v>92.198581560283685</v>
      </c>
      <c r="EC55" s="87">
        <v>39</v>
      </c>
      <c r="ED55" s="86">
        <v>0</v>
      </c>
      <c r="EE55" s="87">
        <v>0</v>
      </c>
      <c r="EF55" s="164">
        <v>111.28</v>
      </c>
      <c r="EG55" s="164">
        <v>74.23</v>
      </c>
      <c r="EH55" s="166">
        <v>3.1719532554257093</v>
      </c>
      <c r="EI55" s="167">
        <v>1.335559265442404</v>
      </c>
      <c r="EJ55" s="67" t="s">
        <v>1841</v>
      </c>
      <c r="EK55" s="67" t="s">
        <v>1842</v>
      </c>
      <c r="EL55" s="164">
        <v>69.59</v>
      </c>
      <c r="EM55" s="164">
        <v>40.93</v>
      </c>
      <c r="EN55" s="166">
        <v>1.6853932584269662</v>
      </c>
      <c r="EO55" s="167">
        <v>1.1235955056179776</v>
      </c>
      <c r="EP55" s="67">
        <v>0</v>
      </c>
      <c r="EQ55" s="67">
        <v>0</v>
      </c>
      <c r="ER55" s="67">
        <v>0</v>
      </c>
      <c r="ES55" s="67">
        <v>0</v>
      </c>
      <c r="ET55" s="92">
        <v>99.009900990099013</v>
      </c>
      <c r="EU55" s="67">
        <v>1</v>
      </c>
      <c r="EV55" s="67">
        <v>0</v>
      </c>
      <c r="EW55" s="67">
        <v>0</v>
      </c>
      <c r="EX55" s="67">
        <v>0</v>
      </c>
      <c r="EY55" s="86">
        <v>99.056603773584911</v>
      </c>
      <c r="EZ55" s="87">
        <v>42</v>
      </c>
      <c r="FA55" s="86">
        <v>74.812967581047388</v>
      </c>
      <c r="FB55" s="87">
        <v>30</v>
      </c>
      <c r="FC55" s="67">
        <v>0</v>
      </c>
      <c r="FD55" s="67">
        <v>0</v>
      </c>
      <c r="FE55" s="67">
        <v>0</v>
      </c>
      <c r="FF55" s="67">
        <v>0</v>
      </c>
      <c r="FG55" s="67">
        <v>0</v>
      </c>
      <c r="FH55" s="67">
        <v>0</v>
      </c>
      <c r="FI55" s="67">
        <v>0</v>
      </c>
      <c r="FJ55" s="67">
        <v>0</v>
      </c>
      <c r="FK55" s="67">
        <v>0</v>
      </c>
      <c r="FL55" s="67">
        <v>0</v>
      </c>
      <c r="FM55" s="92">
        <v>51.975051975051976</v>
      </c>
      <c r="FN55" s="67">
        <v>1</v>
      </c>
      <c r="FO55" s="92">
        <v>51.975051975051976</v>
      </c>
      <c r="FP55" s="105">
        <v>1</v>
      </c>
      <c r="FQ55" s="92">
        <v>0</v>
      </c>
      <c r="FR55" s="67">
        <v>0</v>
      </c>
      <c r="FS55" s="86">
        <v>0</v>
      </c>
      <c r="FT55" s="87">
        <v>0</v>
      </c>
      <c r="FU55" s="86">
        <v>0</v>
      </c>
      <c r="FV55" s="87">
        <v>0</v>
      </c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</row>
    <row r="56" spans="1:381">
      <c r="A56" s="96" t="s">
        <v>970</v>
      </c>
      <c r="B56" s="56" t="s">
        <v>971</v>
      </c>
      <c r="C56" s="96" t="s">
        <v>514</v>
      </c>
      <c r="D56" s="74">
        <v>6</v>
      </c>
      <c r="E56" s="67">
        <v>2016</v>
      </c>
      <c r="F56" s="161">
        <v>62.339788604543728</v>
      </c>
      <c r="G56" s="78">
        <v>6306</v>
      </c>
      <c r="H56" s="78">
        <v>2118</v>
      </c>
      <c r="I56" s="78">
        <v>4188</v>
      </c>
      <c r="J56" s="67">
        <v>24.67</v>
      </c>
      <c r="K56" s="78">
        <v>1556</v>
      </c>
      <c r="L56" s="67">
        <v>59.05</v>
      </c>
      <c r="M56" s="78">
        <v>3724</v>
      </c>
      <c r="N56" s="67">
        <v>524</v>
      </c>
      <c r="O56" s="67">
        <v>265</v>
      </c>
      <c r="P56" s="67">
        <v>259</v>
      </c>
      <c r="Q56" s="78">
        <v>626</v>
      </c>
      <c r="R56" s="78">
        <v>309</v>
      </c>
      <c r="S56" s="78">
        <v>317</v>
      </c>
      <c r="T56" s="67">
        <v>513</v>
      </c>
      <c r="U56" s="67">
        <v>263</v>
      </c>
      <c r="V56" s="67">
        <v>250</v>
      </c>
      <c r="W56" s="78">
        <v>625</v>
      </c>
      <c r="X56" s="78">
        <v>302</v>
      </c>
      <c r="Y56" s="78">
        <v>323</v>
      </c>
      <c r="Z56" s="67">
        <v>531</v>
      </c>
      <c r="AA56" s="67">
        <v>279</v>
      </c>
      <c r="AB56" s="67">
        <v>252</v>
      </c>
      <c r="AC56" s="78">
        <v>597</v>
      </c>
      <c r="AD56" s="78">
        <v>281</v>
      </c>
      <c r="AE56" s="78">
        <v>316</v>
      </c>
      <c r="AF56" s="67">
        <v>473</v>
      </c>
      <c r="AG56" s="67">
        <v>252</v>
      </c>
      <c r="AH56" s="67">
        <v>221</v>
      </c>
      <c r="AI56" s="78">
        <v>956</v>
      </c>
      <c r="AJ56" s="78">
        <v>445</v>
      </c>
      <c r="AK56" s="78">
        <v>511</v>
      </c>
      <c r="AL56" s="67">
        <v>553</v>
      </c>
      <c r="AM56" s="67">
        <v>296</v>
      </c>
      <c r="AN56" s="67">
        <v>257</v>
      </c>
      <c r="AO56" s="67">
        <v>502</v>
      </c>
      <c r="AP56" s="67">
        <v>268</v>
      </c>
      <c r="AQ56" s="67">
        <v>234</v>
      </c>
      <c r="AR56" s="56" t="s">
        <v>428</v>
      </c>
      <c r="AS56" s="56"/>
      <c r="AT56" s="56" t="s">
        <v>428</v>
      </c>
      <c r="AU56" s="162">
        <v>150</v>
      </c>
      <c r="AV56" s="164">
        <v>0</v>
      </c>
      <c r="AW56" s="163">
        <v>44</v>
      </c>
      <c r="AX56" s="59">
        <v>0</v>
      </c>
      <c r="AY56" s="59">
        <v>0</v>
      </c>
      <c r="AZ56" s="86">
        <v>0</v>
      </c>
      <c r="BA56" s="87">
        <v>0</v>
      </c>
      <c r="BB56" s="88">
        <v>0</v>
      </c>
      <c r="BC56" s="89">
        <v>0</v>
      </c>
      <c r="BD56" s="68">
        <v>0</v>
      </c>
      <c r="BE56" s="69">
        <v>0</v>
      </c>
      <c r="BF56" s="56">
        <f>VLOOKUP(A56,[1]Controles!$A$7:$L$139,11,0)</f>
        <v>7</v>
      </c>
      <c r="BG56" s="107">
        <f>VLOOKUP(A56,[1]Controles!$A$7:$L$139,12,0)</f>
        <v>11.29032258064516</v>
      </c>
      <c r="BH56" s="63">
        <f>VLOOKUP(A56,[1]Peso!$A$7:$D$139,3,0)</f>
        <v>5</v>
      </c>
      <c r="BI56" s="85">
        <f>VLOOKUP(A56,[1]Peso!$A$7:$D$139,4,0)</f>
        <v>8.064516129032258</v>
      </c>
      <c r="BJ56" s="68">
        <v>0</v>
      </c>
      <c r="BK56" s="69">
        <v>0</v>
      </c>
      <c r="BL56" s="68">
        <v>0</v>
      </c>
      <c r="BM56" s="69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 t="s">
        <v>429</v>
      </c>
      <c r="BW56" s="67" t="s">
        <v>1677</v>
      </c>
      <c r="BX56" s="67" t="s">
        <v>1456</v>
      </c>
      <c r="BY56" s="67" t="s">
        <v>1843</v>
      </c>
      <c r="BZ56" s="67" t="s">
        <v>1844</v>
      </c>
      <c r="CA56" s="67" t="s">
        <v>1845</v>
      </c>
      <c r="CB56" s="67" t="s">
        <v>1846</v>
      </c>
      <c r="CC56" s="163">
        <v>64.7</v>
      </c>
      <c r="CD56" s="163">
        <v>54.89</v>
      </c>
      <c r="CE56" s="166">
        <v>33.333333333333329</v>
      </c>
      <c r="CF56" s="67" t="s">
        <v>724</v>
      </c>
      <c r="CG56" s="67" t="s">
        <v>1099</v>
      </c>
      <c r="CH56" s="67">
        <v>0</v>
      </c>
      <c r="CI56" s="67">
        <v>0</v>
      </c>
      <c r="CJ56" s="86">
        <v>0</v>
      </c>
      <c r="CK56" s="8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86">
        <v>0</v>
      </c>
      <c r="DC56" s="87">
        <v>0</v>
      </c>
      <c r="DD56" s="163">
        <v>136.62</v>
      </c>
      <c r="DE56" s="163">
        <v>87.01</v>
      </c>
      <c r="DF56" s="166">
        <v>2.2222222222222223</v>
      </c>
      <c r="DG56" s="167">
        <v>10.74074074074074</v>
      </c>
      <c r="DH56" s="67">
        <v>0</v>
      </c>
      <c r="DI56" s="67">
        <v>0</v>
      </c>
      <c r="DJ56" s="67">
        <v>0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0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86">
        <v>0</v>
      </c>
      <c r="EA56" s="87">
        <v>0</v>
      </c>
      <c r="EB56" s="86">
        <v>99.547511312217182</v>
      </c>
      <c r="EC56" s="87">
        <v>22</v>
      </c>
      <c r="ED56" s="86">
        <v>2.1141649048625792</v>
      </c>
      <c r="EE56" s="87">
        <v>1</v>
      </c>
      <c r="EF56" s="163">
        <v>101.17</v>
      </c>
      <c r="EG56" s="163">
        <v>59.85</v>
      </c>
      <c r="EH56" s="166">
        <v>1.4432989690721649</v>
      </c>
      <c r="EI56" s="167">
        <v>6.5979381443298974</v>
      </c>
      <c r="EJ56" s="67" t="s">
        <v>1847</v>
      </c>
      <c r="EK56" s="67" t="s">
        <v>1178</v>
      </c>
      <c r="EL56" s="163">
        <v>62.63</v>
      </c>
      <c r="EM56" s="163">
        <v>27.37</v>
      </c>
      <c r="EN56" s="166">
        <v>5.0359712230215825</v>
      </c>
      <c r="EO56" s="167">
        <v>6.4748201438848918</v>
      </c>
      <c r="EP56" s="67">
        <v>0</v>
      </c>
      <c r="EQ56" s="67">
        <v>0</v>
      </c>
      <c r="ER56" s="67">
        <v>0</v>
      </c>
      <c r="ES56" s="67">
        <v>0</v>
      </c>
      <c r="ET56" s="67">
        <v>0</v>
      </c>
      <c r="EU56" s="67">
        <v>0</v>
      </c>
      <c r="EV56" s="67">
        <v>0</v>
      </c>
      <c r="EW56" s="67">
        <v>0</v>
      </c>
      <c r="EX56" s="67">
        <v>0</v>
      </c>
      <c r="EY56" s="86">
        <v>46.692607003891048</v>
      </c>
      <c r="EZ56" s="87">
        <v>12</v>
      </c>
      <c r="FA56" s="86">
        <v>81.196581196581207</v>
      </c>
      <c r="FB56" s="87">
        <v>19</v>
      </c>
      <c r="FC56" s="67">
        <v>0</v>
      </c>
      <c r="FD56" s="67">
        <v>0</v>
      </c>
      <c r="FE56" s="67">
        <v>0</v>
      </c>
      <c r="FF56" s="67">
        <v>0</v>
      </c>
      <c r="FG56" s="67">
        <v>0</v>
      </c>
      <c r="FH56" s="67">
        <v>0</v>
      </c>
      <c r="FI56" s="67">
        <v>0</v>
      </c>
      <c r="FJ56" s="67">
        <v>0</v>
      </c>
      <c r="FK56" s="67">
        <v>0</v>
      </c>
      <c r="FL56" s="67">
        <v>0</v>
      </c>
      <c r="FM56" s="67">
        <v>0</v>
      </c>
      <c r="FN56" s="67">
        <v>0</v>
      </c>
      <c r="FO56" s="92">
        <v>173.46053772766695</v>
      </c>
      <c r="FP56" s="105">
        <v>2</v>
      </c>
      <c r="FQ56" s="92">
        <v>0</v>
      </c>
      <c r="FR56" s="67">
        <v>0</v>
      </c>
      <c r="FS56" s="86">
        <v>0</v>
      </c>
      <c r="FT56" s="87">
        <v>0</v>
      </c>
      <c r="FU56" s="86">
        <v>0</v>
      </c>
      <c r="FV56" s="87">
        <v>0</v>
      </c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</row>
    <row r="57" spans="1:381">
      <c r="A57" s="96" t="s">
        <v>979</v>
      </c>
      <c r="B57" s="56" t="s">
        <v>980</v>
      </c>
      <c r="C57" s="96" t="s">
        <v>427</v>
      </c>
      <c r="D57" s="74">
        <v>3</v>
      </c>
      <c r="E57" s="67">
        <v>2016</v>
      </c>
      <c r="F57" s="161">
        <v>83.416476698193449</v>
      </c>
      <c r="G57" s="78">
        <v>48659</v>
      </c>
      <c r="H57" s="78">
        <v>18032</v>
      </c>
      <c r="I57" s="78">
        <v>30627</v>
      </c>
      <c r="J57" s="67">
        <v>46.36</v>
      </c>
      <c r="K57" s="67">
        <v>22.556999999999999</v>
      </c>
      <c r="L57" s="67">
        <v>22.17</v>
      </c>
      <c r="M57" s="78">
        <v>10787</v>
      </c>
      <c r="N57" s="67">
        <v>4625</v>
      </c>
      <c r="O57" s="67">
        <v>2366</v>
      </c>
      <c r="P57" s="67">
        <v>2259</v>
      </c>
      <c r="Q57" s="78">
        <v>5523</v>
      </c>
      <c r="R57" s="78">
        <v>2698</v>
      </c>
      <c r="S57" s="78">
        <v>2825</v>
      </c>
      <c r="T57" s="67">
        <v>4487</v>
      </c>
      <c r="U57" s="67">
        <v>2294</v>
      </c>
      <c r="V57" s="67">
        <v>2193</v>
      </c>
      <c r="W57" s="78">
        <v>5402</v>
      </c>
      <c r="X57" s="78">
        <v>2640</v>
      </c>
      <c r="Y57" s="78">
        <v>2762</v>
      </c>
      <c r="Z57" s="67">
        <v>4499</v>
      </c>
      <c r="AA57" s="67">
        <v>2306</v>
      </c>
      <c r="AB57" s="67">
        <v>2193</v>
      </c>
      <c r="AC57" s="78">
        <v>5227</v>
      </c>
      <c r="AD57" s="78">
        <v>2528</v>
      </c>
      <c r="AE57" s="78">
        <v>2699</v>
      </c>
      <c r="AF57" s="67">
        <v>4267</v>
      </c>
      <c r="AG57" s="67">
        <v>2209</v>
      </c>
      <c r="AH57" s="67">
        <v>2058</v>
      </c>
      <c r="AI57" s="78">
        <v>8056</v>
      </c>
      <c r="AJ57" s="78">
        <v>3960</v>
      </c>
      <c r="AK57" s="78">
        <v>4096</v>
      </c>
      <c r="AL57" s="67">
        <v>4588</v>
      </c>
      <c r="AM57" s="67">
        <v>2317</v>
      </c>
      <c r="AN57" s="67">
        <v>2271</v>
      </c>
      <c r="AO57" s="67">
        <v>4202</v>
      </c>
      <c r="AP57" s="67">
        <v>2153</v>
      </c>
      <c r="AQ57" s="67">
        <v>2049</v>
      </c>
      <c r="AR57" s="56" t="s">
        <v>428</v>
      </c>
      <c r="AS57" s="56"/>
      <c r="AT57" s="56" t="s">
        <v>428</v>
      </c>
      <c r="AU57" s="162">
        <v>554</v>
      </c>
      <c r="AV57" s="163">
        <v>0</v>
      </c>
      <c r="AW57" s="164">
        <v>287</v>
      </c>
      <c r="AX57" s="59">
        <v>8.6999999999999993</v>
      </c>
      <c r="AY57" s="59">
        <v>4</v>
      </c>
      <c r="AZ57" s="86">
        <v>1.0810810810810811</v>
      </c>
      <c r="BA57" s="87">
        <v>5</v>
      </c>
      <c r="BB57" s="88">
        <v>729.92700729927003</v>
      </c>
      <c r="BC57" s="89">
        <v>1</v>
      </c>
      <c r="BD57" s="68">
        <v>0</v>
      </c>
      <c r="BE57" s="69">
        <v>0</v>
      </c>
      <c r="BF57" s="56">
        <f>VLOOKUP(A57,[1]Controles!$A$7:$L$139,11,0)</f>
        <v>11</v>
      </c>
      <c r="BG57" s="107">
        <f>VLOOKUP(A57,[1]Controles!$A$7:$L$139,12,0)</f>
        <v>2.4017467248908297</v>
      </c>
      <c r="BH57" s="63">
        <f>VLOOKUP(A57,[1]Peso!$A$7:$D$139,3,0)</f>
        <v>42</v>
      </c>
      <c r="BI57" s="85">
        <f>VLOOKUP(A57,[1]Peso!$A$7:$D$139,4,0)</f>
        <v>9.1703056768558966</v>
      </c>
      <c r="BJ57" s="68">
        <v>0</v>
      </c>
      <c r="BK57" s="69">
        <v>0</v>
      </c>
      <c r="BL57" s="68">
        <v>21.621621621621621</v>
      </c>
      <c r="BM57" s="69">
        <v>1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 t="s">
        <v>1848</v>
      </c>
      <c r="BW57" s="67" t="s">
        <v>457</v>
      </c>
      <c r="BX57" s="67" t="s">
        <v>457</v>
      </c>
      <c r="BY57" s="67" t="s">
        <v>577</v>
      </c>
      <c r="BZ57" s="67" t="s">
        <v>658</v>
      </c>
      <c r="CA57" s="67" t="s">
        <v>741</v>
      </c>
      <c r="CB57" s="67" t="s">
        <v>1849</v>
      </c>
      <c r="CC57" s="164">
        <v>56.11</v>
      </c>
      <c r="CD57" s="164">
        <v>43.75</v>
      </c>
      <c r="CE57" s="166">
        <v>20.454545454545457</v>
      </c>
      <c r="CF57" s="67" t="s">
        <v>1850</v>
      </c>
      <c r="CG57" s="67" t="s">
        <v>1601</v>
      </c>
      <c r="CH57" s="92">
        <v>371.50349650349648</v>
      </c>
      <c r="CI57" s="67">
        <v>17</v>
      </c>
      <c r="CJ57" s="86">
        <v>0.22286605749944285</v>
      </c>
      <c r="CK57" s="87">
        <v>1</v>
      </c>
      <c r="CL57" s="92">
        <v>371.50349650349648</v>
      </c>
      <c r="CM57" s="67">
        <v>17</v>
      </c>
      <c r="CN57" s="92">
        <v>43.706293706293707</v>
      </c>
      <c r="CO57" s="67">
        <v>2</v>
      </c>
      <c r="CP57" s="92">
        <v>21.853146853146853</v>
      </c>
      <c r="CQ57" s="67">
        <v>1</v>
      </c>
      <c r="CR57" s="92">
        <v>18.511662347278786</v>
      </c>
      <c r="CS57" s="67">
        <v>1</v>
      </c>
      <c r="CT57" s="67">
        <v>0</v>
      </c>
      <c r="CU57" s="67">
        <v>0</v>
      </c>
      <c r="CV57" s="67">
        <v>0</v>
      </c>
      <c r="CW57" s="67">
        <v>0</v>
      </c>
      <c r="CX57" s="67">
        <v>0</v>
      </c>
      <c r="CY57" s="67">
        <v>0</v>
      </c>
      <c r="CZ57" s="92">
        <v>18.511662347278786</v>
      </c>
      <c r="DA57" s="67">
        <v>1</v>
      </c>
      <c r="DB57" s="86">
        <v>0.2222716159146477</v>
      </c>
      <c r="DC57" s="87">
        <v>1</v>
      </c>
      <c r="DD57" s="164">
        <v>67.510000000000005</v>
      </c>
      <c r="DE57" s="164">
        <v>58.07</v>
      </c>
      <c r="DF57" s="166">
        <v>1.7844396859386153</v>
      </c>
      <c r="DG57" s="167">
        <v>3.7473233404710919</v>
      </c>
      <c r="DH57" s="92">
        <v>351.72158459829694</v>
      </c>
      <c r="DI57" s="67">
        <v>19</v>
      </c>
      <c r="DJ57" s="92">
        <v>55.534987041836359</v>
      </c>
      <c r="DK57" s="67">
        <v>3</v>
      </c>
      <c r="DL57" s="92">
        <v>74.046649389115146</v>
      </c>
      <c r="DM57" s="67">
        <v>4</v>
      </c>
      <c r="DN57" s="92">
        <v>267.83999999999997</v>
      </c>
      <c r="DO57" s="67">
        <v>14</v>
      </c>
      <c r="DP57" s="92">
        <v>38.262865888655064</v>
      </c>
      <c r="DQ57" s="67">
        <v>2</v>
      </c>
      <c r="DR57" s="67">
        <v>0</v>
      </c>
      <c r="DS57" s="67">
        <v>0</v>
      </c>
      <c r="DT57" s="92">
        <v>38.262865888655064</v>
      </c>
      <c r="DU57" s="67">
        <v>2</v>
      </c>
      <c r="DV57" s="67">
        <v>0</v>
      </c>
      <c r="DW57" s="67">
        <v>0</v>
      </c>
      <c r="DX57" s="67">
        <v>0</v>
      </c>
      <c r="DY57" s="67">
        <v>0</v>
      </c>
      <c r="DZ57" s="86">
        <v>1.3679890560875512</v>
      </c>
      <c r="EA57" s="87">
        <v>3</v>
      </c>
      <c r="EB57" s="86">
        <v>41.788143828960159</v>
      </c>
      <c r="EC57" s="87">
        <v>86</v>
      </c>
      <c r="ED57" s="86">
        <v>0.7030700726505742</v>
      </c>
      <c r="EE57" s="87">
        <v>3</v>
      </c>
      <c r="EF57" s="164">
        <v>71.260000000000005</v>
      </c>
      <c r="EG57" s="164">
        <v>53.31</v>
      </c>
      <c r="EH57" s="166">
        <v>2.0737327188940093</v>
      </c>
      <c r="EI57" s="167">
        <v>4.1474654377880187</v>
      </c>
      <c r="EJ57" s="67" t="s">
        <v>1851</v>
      </c>
      <c r="EK57" s="67" t="s">
        <v>1249</v>
      </c>
      <c r="EL57" s="164">
        <v>59.71</v>
      </c>
      <c r="EM57" s="164">
        <v>36.42</v>
      </c>
      <c r="EN57" s="166">
        <v>0.87064676616915426</v>
      </c>
      <c r="EO57" s="167">
        <v>2.6119402985074625</v>
      </c>
      <c r="EP57" s="92">
        <v>267.84006122058543</v>
      </c>
      <c r="EQ57" s="67">
        <v>14</v>
      </c>
      <c r="ER57" s="92">
        <v>133.92003061029271</v>
      </c>
      <c r="ES57" s="67">
        <v>7</v>
      </c>
      <c r="ET57" s="92">
        <v>248.70862827625788</v>
      </c>
      <c r="EU57" s="67">
        <v>13</v>
      </c>
      <c r="EV57" s="92">
        <v>248.70862827625788</v>
      </c>
      <c r="EW57" s="67">
        <v>13</v>
      </c>
      <c r="EX57" s="67">
        <v>0</v>
      </c>
      <c r="EY57" s="86">
        <v>57.683839718185823</v>
      </c>
      <c r="EZ57" s="87">
        <v>131</v>
      </c>
      <c r="FA57" s="86">
        <v>63.445583211322599</v>
      </c>
      <c r="FB57" s="87">
        <v>130</v>
      </c>
      <c r="FC57" s="92">
        <v>82.346886258363355</v>
      </c>
      <c r="FD57" s="67">
        <v>8</v>
      </c>
      <c r="FE57" s="92">
        <v>20.586721564590839</v>
      </c>
      <c r="FF57" s="67">
        <v>2</v>
      </c>
      <c r="FG57" s="92">
        <v>10.293360782295419</v>
      </c>
      <c r="FH57" s="67">
        <v>1</v>
      </c>
      <c r="FI57" s="92">
        <v>30.880082346886258</v>
      </c>
      <c r="FJ57" s="67">
        <v>3</v>
      </c>
      <c r="FK57" s="92">
        <v>144.10705095213586</v>
      </c>
      <c r="FL57" s="67">
        <v>14</v>
      </c>
      <c r="FM57" s="92">
        <v>298.50746268656718</v>
      </c>
      <c r="FN57" s="67">
        <v>29</v>
      </c>
      <c r="FO57" s="92">
        <v>555.84148224395267</v>
      </c>
      <c r="FP57" s="105">
        <v>54</v>
      </c>
      <c r="FQ57" s="92">
        <v>30.880082346886258</v>
      </c>
      <c r="FR57" s="105">
        <v>3</v>
      </c>
      <c r="FS57" s="86">
        <v>2.3975588491717525</v>
      </c>
      <c r="FT57" s="87">
        <v>11</v>
      </c>
      <c r="FU57" s="86">
        <v>1.1899095668729176</v>
      </c>
      <c r="FV57" s="87">
        <v>5</v>
      </c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</row>
    <row r="58" spans="1:381">
      <c r="A58" s="96" t="s">
        <v>1852</v>
      </c>
      <c r="B58" s="56" t="s">
        <v>988</v>
      </c>
      <c r="C58" s="96" t="s">
        <v>427</v>
      </c>
      <c r="D58" s="74">
        <v>6</v>
      </c>
      <c r="E58" s="67">
        <v>2016</v>
      </c>
      <c r="F58" s="161">
        <v>74.795940648073298</v>
      </c>
      <c r="G58" s="78">
        <v>5231</v>
      </c>
      <c r="H58" s="78">
        <v>4145</v>
      </c>
      <c r="I58" s="78">
        <v>1086</v>
      </c>
      <c r="J58" s="67">
        <v>49.26</v>
      </c>
      <c r="K58" s="67">
        <v>2.577</v>
      </c>
      <c r="L58" s="67">
        <v>53.87</v>
      </c>
      <c r="M58" s="78">
        <v>2818</v>
      </c>
      <c r="N58" s="67">
        <v>430</v>
      </c>
      <c r="O58" s="67">
        <v>220</v>
      </c>
      <c r="P58" s="67">
        <v>210</v>
      </c>
      <c r="Q58" s="78">
        <v>517</v>
      </c>
      <c r="R58" s="78">
        <v>253</v>
      </c>
      <c r="S58" s="78">
        <v>264</v>
      </c>
      <c r="T58" s="67">
        <v>431</v>
      </c>
      <c r="U58" s="67">
        <v>220</v>
      </c>
      <c r="V58" s="67">
        <v>211</v>
      </c>
      <c r="W58" s="78">
        <v>515</v>
      </c>
      <c r="X58" s="78">
        <v>250</v>
      </c>
      <c r="Y58" s="78">
        <v>265</v>
      </c>
      <c r="Z58" s="67">
        <v>430</v>
      </c>
      <c r="AA58" s="67">
        <v>224</v>
      </c>
      <c r="AB58" s="67">
        <v>206</v>
      </c>
      <c r="AC58" s="78">
        <v>522</v>
      </c>
      <c r="AD58" s="78">
        <v>252</v>
      </c>
      <c r="AE58" s="78">
        <v>270</v>
      </c>
      <c r="AF58" s="67">
        <v>440</v>
      </c>
      <c r="AG58" s="67">
        <v>225</v>
      </c>
      <c r="AH58" s="67">
        <v>215</v>
      </c>
      <c r="AI58" s="78">
        <v>798</v>
      </c>
      <c r="AJ58" s="78">
        <v>391</v>
      </c>
      <c r="AK58" s="78">
        <v>407</v>
      </c>
      <c r="AL58" s="67">
        <v>447</v>
      </c>
      <c r="AM58" s="67">
        <v>228</v>
      </c>
      <c r="AN58" s="67">
        <v>219</v>
      </c>
      <c r="AO58" s="67">
        <v>424</v>
      </c>
      <c r="AP58" s="67">
        <v>217</v>
      </c>
      <c r="AQ58" s="67">
        <v>207</v>
      </c>
      <c r="AR58" s="56" t="s">
        <v>428</v>
      </c>
      <c r="AS58" s="56"/>
      <c r="AT58" s="56" t="s">
        <v>428</v>
      </c>
      <c r="AU58" s="162">
        <v>280</v>
      </c>
      <c r="AV58" s="164">
        <v>0</v>
      </c>
      <c r="AW58" s="163">
        <v>73</v>
      </c>
      <c r="AX58" s="59">
        <v>0</v>
      </c>
      <c r="AY58" s="59">
        <v>0</v>
      </c>
      <c r="AZ58" s="86">
        <v>0</v>
      </c>
      <c r="BA58" s="87">
        <v>0</v>
      </c>
      <c r="BB58" s="88">
        <v>0</v>
      </c>
      <c r="BC58" s="89">
        <v>0</v>
      </c>
      <c r="BD58" s="68">
        <v>0</v>
      </c>
      <c r="BE58" s="69">
        <v>0</v>
      </c>
      <c r="BF58" s="56">
        <f>VLOOKUP(A58,[1]Controles!$A$7:$L$139,11,0)</f>
        <v>3</v>
      </c>
      <c r="BG58" s="107">
        <f>VLOOKUP(A58,[1]Controles!$A$7:$L$139,12,0)</f>
        <v>3.79746835443038</v>
      </c>
      <c r="BH58" s="63">
        <f>VLOOKUP(A58,[1]Peso!$A$7:$D$139,3,0)</f>
        <v>8</v>
      </c>
      <c r="BI58" s="85">
        <f>VLOOKUP(A58,[1]Peso!$A$7:$D$139,4,0)</f>
        <v>10.126582278481013</v>
      </c>
      <c r="BJ58" s="68">
        <v>0</v>
      </c>
      <c r="BK58" s="69">
        <v>0</v>
      </c>
      <c r="BL58" s="68">
        <v>0</v>
      </c>
      <c r="BM58" s="69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 t="s">
        <v>1853</v>
      </c>
      <c r="BW58" s="67" t="s">
        <v>1854</v>
      </c>
      <c r="BX58" s="67" t="s">
        <v>1398</v>
      </c>
      <c r="BY58" s="67" t="s">
        <v>1854</v>
      </c>
      <c r="BZ58" s="67" t="s">
        <v>1855</v>
      </c>
      <c r="CA58" s="67" t="s">
        <v>1675</v>
      </c>
      <c r="CB58" s="67" t="s">
        <v>1789</v>
      </c>
      <c r="CC58" s="163">
        <v>100</v>
      </c>
      <c r="CD58" s="163">
        <v>66.67</v>
      </c>
      <c r="CE58" s="166">
        <v>0</v>
      </c>
      <c r="CF58" s="67" t="s">
        <v>1856</v>
      </c>
      <c r="CG58" s="67" t="s">
        <v>1857</v>
      </c>
      <c r="CH58" s="67">
        <v>0</v>
      </c>
      <c r="CI58" s="67">
        <v>0</v>
      </c>
      <c r="CJ58" s="86">
        <v>0</v>
      </c>
      <c r="CK58" s="8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86">
        <v>0</v>
      </c>
      <c r="DC58" s="87">
        <v>0</v>
      </c>
      <c r="DD58" s="163">
        <v>124.48</v>
      </c>
      <c r="DE58" s="163">
        <v>108.15</v>
      </c>
      <c r="DF58" s="166">
        <v>0.8</v>
      </c>
      <c r="DG58" s="167">
        <v>3.4000000000000004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86">
        <v>4.8543689320388346</v>
      </c>
      <c r="EA58" s="87">
        <v>1</v>
      </c>
      <c r="EB58" s="86">
        <v>74.418604651162795</v>
      </c>
      <c r="EC58" s="87">
        <v>16</v>
      </c>
      <c r="ED58" s="86">
        <v>0</v>
      </c>
      <c r="EE58" s="87">
        <v>0</v>
      </c>
      <c r="EF58" s="163">
        <v>168.4</v>
      </c>
      <c r="EG58" s="163">
        <v>124.06</v>
      </c>
      <c r="EH58" s="166">
        <v>2.2587268993839835</v>
      </c>
      <c r="EI58" s="167">
        <v>10.677618069815194</v>
      </c>
      <c r="EJ58" s="67" t="s">
        <v>1858</v>
      </c>
      <c r="EK58" s="67" t="s">
        <v>1859</v>
      </c>
      <c r="EL58" s="163">
        <v>124.56</v>
      </c>
      <c r="EM58" s="163">
        <v>82.29</v>
      </c>
      <c r="EN58" s="166">
        <v>0.53191489361702127</v>
      </c>
      <c r="EO58" s="167">
        <v>10.106382978723403</v>
      </c>
      <c r="EP58" s="67">
        <v>0</v>
      </c>
      <c r="EQ58" s="67">
        <v>0</v>
      </c>
      <c r="ER58" s="92">
        <v>191.57088122605364</v>
      </c>
      <c r="ES58" s="67">
        <v>1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86">
        <v>118.7214611872146</v>
      </c>
      <c r="EZ58" s="87">
        <v>26</v>
      </c>
      <c r="FA58" s="86">
        <v>130.43478260869566</v>
      </c>
      <c r="FB58" s="87">
        <v>27</v>
      </c>
      <c r="FC58" s="67">
        <v>0</v>
      </c>
      <c r="FD58" s="67">
        <v>0</v>
      </c>
      <c r="FE58" s="92">
        <v>103.41261633919339</v>
      </c>
      <c r="FF58" s="67">
        <v>1</v>
      </c>
      <c r="FG58" s="67">
        <v>0</v>
      </c>
      <c r="FH58" s="67">
        <v>0</v>
      </c>
      <c r="FI58" s="92">
        <v>103.41261633919339</v>
      </c>
      <c r="FJ58" s="67">
        <v>1</v>
      </c>
      <c r="FK58" s="92">
        <v>206.82523267838678</v>
      </c>
      <c r="FL58" s="67">
        <v>2</v>
      </c>
      <c r="FM58" s="92">
        <v>103.41261633919339</v>
      </c>
      <c r="FN58" s="67">
        <v>1</v>
      </c>
      <c r="FO58" s="92">
        <v>413.65046535677357</v>
      </c>
      <c r="FP58" s="105">
        <v>4</v>
      </c>
      <c r="FQ58" s="92">
        <v>103.41261633919339</v>
      </c>
      <c r="FR58" s="105">
        <v>1</v>
      </c>
      <c r="FS58" s="86">
        <v>4.4742729306487696</v>
      </c>
      <c r="FT58" s="87">
        <v>2</v>
      </c>
      <c r="FU58" s="86">
        <v>2.3584905660377355</v>
      </c>
      <c r="FV58" s="87">
        <v>1</v>
      </c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</row>
    <row r="59" spans="1:381">
      <c r="A59" s="96" t="s">
        <v>996</v>
      </c>
      <c r="B59" s="56" t="s">
        <v>997</v>
      </c>
      <c r="C59" s="96" t="s">
        <v>441</v>
      </c>
      <c r="D59" s="74">
        <v>6</v>
      </c>
      <c r="E59" s="67">
        <v>2016</v>
      </c>
      <c r="F59" s="161">
        <v>59.33538601898173</v>
      </c>
      <c r="G59" s="78">
        <v>5837</v>
      </c>
      <c r="H59" s="78">
        <v>3047</v>
      </c>
      <c r="I59" s="78">
        <v>2790</v>
      </c>
      <c r="J59" s="67">
        <v>14.65</v>
      </c>
      <c r="K59" s="78">
        <v>855</v>
      </c>
      <c r="L59" s="67">
        <v>62.02</v>
      </c>
      <c r="M59" s="78">
        <v>3620</v>
      </c>
      <c r="N59" s="67">
        <v>573</v>
      </c>
      <c r="O59" s="67">
        <v>296</v>
      </c>
      <c r="P59" s="67">
        <v>277</v>
      </c>
      <c r="Q59" s="78">
        <v>686</v>
      </c>
      <c r="R59" s="78">
        <v>331</v>
      </c>
      <c r="S59" s="78">
        <v>355</v>
      </c>
      <c r="T59" s="67">
        <v>565</v>
      </c>
      <c r="U59" s="67">
        <v>298</v>
      </c>
      <c r="V59" s="67">
        <v>267</v>
      </c>
      <c r="W59" s="78">
        <v>678</v>
      </c>
      <c r="X59" s="78">
        <v>319</v>
      </c>
      <c r="Y59" s="78">
        <v>359</v>
      </c>
      <c r="Z59" s="67">
        <v>555</v>
      </c>
      <c r="AA59" s="67">
        <v>296</v>
      </c>
      <c r="AB59" s="67">
        <v>259</v>
      </c>
      <c r="AC59" s="78">
        <v>627</v>
      </c>
      <c r="AD59" s="78">
        <v>291</v>
      </c>
      <c r="AE59" s="78">
        <v>336</v>
      </c>
      <c r="AF59" s="67">
        <v>500</v>
      </c>
      <c r="AG59" s="67">
        <v>270</v>
      </c>
      <c r="AH59" s="67">
        <v>230</v>
      </c>
      <c r="AI59" s="78">
        <v>965</v>
      </c>
      <c r="AJ59" s="78">
        <v>435</v>
      </c>
      <c r="AK59" s="78">
        <v>530</v>
      </c>
      <c r="AL59" s="67">
        <v>546</v>
      </c>
      <c r="AM59" s="67">
        <v>300</v>
      </c>
      <c r="AN59" s="67">
        <v>246</v>
      </c>
      <c r="AO59" s="67">
        <v>516</v>
      </c>
      <c r="AP59" s="67">
        <v>285</v>
      </c>
      <c r="AQ59" s="67">
        <v>231</v>
      </c>
      <c r="AR59" s="56" t="s">
        <v>428</v>
      </c>
      <c r="AS59" s="56"/>
      <c r="AT59" s="56" t="s">
        <v>428</v>
      </c>
      <c r="AU59" s="162">
        <v>151</v>
      </c>
      <c r="AV59" s="163">
        <v>0</v>
      </c>
      <c r="AW59" s="164">
        <v>32</v>
      </c>
      <c r="AX59" s="59">
        <v>0</v>
      </c>
      <c r="AY59" s="59">
        <v>0</v>
      </c>
      <c r="AZ59" s="86">
        <v>0</v>
      </c>
      <c r="BA59" s="87">
        <v>0</v>
      </c>
      <c r="BB59" s="88">
        <v>0</v>
      </c>
      <c r="BC59" s="89">
        <v>0</v>
      </c>
      <c r="BD59" s="68">
        <v>0</v>
      </c>
      <c r="BE59" s="69">
        <v>0</v>
      </c>
      <c r="BF59" s="56">
        <f>VLOOKUP(A59,[1]Controles!$A$7:$L$139,11,0)</f>
        <v>4</v>
      </c>
      <c r="BG59" s="107">
        <f>VLOOKUP(A59,[1]Controles!$A$7:$L$139,12,0)</f>
        <v>7.2727272727272725</v>
      </c>
      <c r="BH59" s="63">
        <f>VLOOKUP(A59,[1]Peso!$A$7:$D$139,3,0)</f>
        <v>8</v>
      </c>
      <c r="BI59" s="85">
        <f>VLOOKUP(A59,[1]Peso!$A$7:$D$139,4,0)</f>
        <v>14.545454545454545</v>
      </c>
      <c r="BJ59" s="68">
        <v>0</v>
      </c>
      <c r="BK59" s="69">
        <v>0</v>
      </c>
      <c r="BL59" s="68">
        <v>0</v>
      </c>
      <c r="BM59" s="69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 t="s">
        <v>1353</v>
      </c>
      <c r="BW59" s="67" t="s">
        <v>1521</v>
      </c>
      <c r="BX59" s="67" t="s">
        <v>1521</v>
      </c>
      <c r="BY59" s="67" t="s">
        <v>1521</v>
      </c>
      <c r="BZ59" s="67" t="s">
        <v>1616</v>
      </c>
      <c r="CA59" s="67" t="s">
        <v>665</v>
      </c>
      <c r="CB59" s="67" t="s">
        <v>1025</v>
      </c>
      <c r="CC59" s="164">
        <v>59.28</v>
      </c>
      <c r="CD59" s="164">
        <v>38.04</v>
      </c>
      <c r="CE59" s="166">
        <v>50</v>
      </c>
      <c r="CF59" s="67" t="s">
        <v>1408</v>
      </c>
      <c r="CG59" s="67" t="s">
        <v>1860</v>
      </c>
      <c r="CH59" s="67">
        <v>0</v>
      </c>
      <c r="CI59" s="67">
        <v>0</v>
      </c>
      <c r="CJ59" s="86">
        <v>0</v>
      </c>
      <c r="CK59" s="8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86">
        <v>0</v>
      </c>
      <c r="DC59" s="87">
        <v>0</v>
      </c>
      <c r="DD59" s="164">
        <v>89.9</v>
      </c>
      <c r="DE59" s="164">
        <v>67.260000000000005</v>
      </c>
      <c r="DF59" s="166">
        <v>1.8433179723502304</v>
      </c>
      <c r="DG59" s="167">
        <v>6.6820276497695854</v>
      </c>
      <c r="DH59" s="67">
        <v>147.49</v>
      </c>
      <c r="DI59" s="67">
        <v>1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92">
        <v>159.48963317384371</v>
      </c>
      <c r="DQ59" s="67">
        <v>1</v>
      </c>
      <c r="DR59" s="92">
        <v>159.48963317384371</v>
      </c>
      <c r="DS59" s="67">
        <v>1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86">
        <v>0</v>
      </c>
      <c r="EA59" s="87">
        <v>0</v>
      </c>
      <c r="EB59" s="86">
        <v>73.913043478260875</v>
      </c>
      <c r="EC59" s="87">
        <v>17</v>
      </c>
      <c r="ED59" s="86">
        <v>4</v>
      </c>
      <c r="EE59" s="87">
        <v>2</v>
      </c>
      <c r="EF59" s="164">
        <v>96.15</v>
      </c>
      <c r="EG59" s="164">
        <v>57.68</v>
      </c>
      <c r="EH59" s="166">
        <v>1.5432098765432098</v>
      </c>
      <c r="EI59" s="167">
        <v>5.8641975308641969</v>
      </c>
      <c r="EJ59" s="67" t="s">
        <v>1861</v>
      </c>
      <c r="EK59" s="67" t="s">
        <v>1862</v>
      </c>
      <c r="EL59" s="164">
        <v>72.14</v>
      </c>
      <c r="EM59" s="164">
        <v>31.83</v>
      </c>
      <c r="EN59" s="166">
        <v>0</v>
      </c>
      <c r="EO59" s="167">
        <v>0.92592592592592582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86">
        <v>81.300813008130078</v>
      </c>
      <c r="EZ59" s="87">
        <v>20</v>
      </c>
      <c r="FA59" s="86">
        <v>38.961038961038959</v>
      </c>
      <c r="FB59" s="87">
        <v>9</v>
      </c>
      <c r="FC59" s="67">
        <v>0</v>
      </c>
      <c r="FD59" s="67">
        <v>0</v>
      </c>
      <c r="FE59" s="67">
        <v>0</v>
      </c>
      <c r="FF59" s="67">
        <v>0</v>
      </c>
      <c r="FG59" s="67">
        <v>0</v>
      </c>
      <c r="FH59" s="67">
        <v>0</v>
      </c>
      <c r="FI59" s="67">
        <v>0</v>
      </c>
      <c r="FJ59" s="67">
        <v>0</v>
      </c>
      <c r="FK59" s="67">
        <v>0</v>
      </c>
      <c r="FL59" s="67">
        <v>0</v>
      </c>
      <c r="FM59" s="92">
        <v>256.19128949615714</v>
      </c>
      <c r="FN59" s="67">
        <v>3</v>
      </c>
      <c r="FO59" s="92">
        <v>426.98548249359521</v>
      </c>
      <c r="FP59" s="105">
        <v>5</v>
      </c>
      <c r="FQ59" s="92">
        <v>0</v>
      </c>
      <c r="FR59" s="67">
        <v>0</v>
      </c>
      <c r="FS59" s="86">
        <v>0</v>
      </c>
      <c r="FT59" s="87">
        <v>0</v>
      </c>
      <c r="FU59" s="86">
        <v>0</v>
      </c>
      <c r="FV59" s="87">
        <v>0</v>
      </c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67"/>
      <c r="KC59" s="67"/>
      <c r="KD59" s="67"/>
      <c r="KE59" s="67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67"/>
      <c r="KQ59" s="67"/>
      <c r="KR59" s="67"/>
      <c r="KS59" s="67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67"/>
      <c r="LE59" s="67"/>
      <c r="LF59" s="67"/>
      <c r="LG59" s="67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67"/>
      <c r="LS59" s="67"/>
      <c r="LT59" s="67"/>
      <c r="LU59" s="67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67"/>
      <c r="MG59" s="67"/>
      <c r="MH59" s="67"/>
      <c r="MI59" s="67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67"/>
      <c r="MU59" s="67"/>
      <c r="MV59" s="67"/>
      <c r="MW59" s="67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</row>
    <row r="60" spans="1:381">
      <c r="A60" s="96" t="s">
        <v>1005</v>
      </c>
      <c r="B60" s="56" t="s">
        <v>1006</v>
      </c>
      <c r="C60" s="96" t="s">
        <v>466</v>
      </c>
      <c r="D60" s="74">
        <v>6</v>
      </c>
      <c r="E60" s="67">
        <v>2016</v>
      </c>
      <c r="F60" s="161">
        <v>65.606469314431095</v>
      </c>
      <c r="G60" s="78">
        <v>4874</v>
      </c>
      <c r="H60" s="78">
        <v>3238</v>
      </c>
      <c r="I60" s="78">
        <v>1636</v>
      </c>
      <c r="J60" s="67">
        <v>21.09</v>
      </c>
      <c r="K60" s="78">
        <v>1028</v>
      </c>
      <c r="L60" s="67">
        <v>58.49</v>
      </c>
      <c r="M60" s="78">
        <v>2851</v>
      </c>
      <c r="N60" s="67">
        <v>397</v>
      </c>
      <c r="O60" s="67">
        <v>204</v>
      </c>
      <c r="P60" s="67">
        <v>193</v>
      </c>
      <c r="Q60" s="78">
        <v>477</v>
      </c>
      <c r="R60" s="78">
        <v>232</v>
      </c>
      <c r="S60" s="78">
        <v>245</v>
      </c>
      <c r="T60" s="67">
        <v>395</v>
      </c>
      <c r="U60" s="67">
        <v>202</v>
      </c>
      <c r="V60" s="67">
        <v>193</v>
      </c>
      <c r="W60" s="78">
        <v>466</v>
      </c>
      <c r="X60" s="78">
        <v>227</v>
      </c>
      <c r="Y60" s="78">
        <v>239</v>
      </c>
      <c r="Z60" s="67">
        <v>379</v>
      </c>
      <c r="AA60" s="67">
        <v>195</v>
      </c>
      <c r="AB60" s="67">
        <v>184</v>
      </c>
      <c r="AC60" s="78">
        <v>469</v>
      </c>
      <c r="AD60" s="78">
        <v>228</v>
      </c>
      <c r="AE60" s="78">
        <v>241</v>
      </c>
      <c r="AF60" s="67">
        <v>405</v>
      </c>
      <c r="AG60" s="67">
        <v>208</v>
      </c>
      <c r="AH60" s="67">
        <v>197</v>
      </c>
      <c r="AI60" s="78">
        <v>700</v>
      </c>
      <c r="AJ60" s="78">
        <v>343</v>
      </c>
      <c r="AK60" s="78">
        <v>357</v>
      </c>
      <c r="AL60" s="67">
        <v>391</v>
      </c>
      <c r="AM60" s="67">
        <v>200</v>
      </c>
      <c r="AN60" s="67">
        <v>191</v>
      </c>
      <c r="AO60" s="67">
        <v>344</v>
      </c>
      <c r="AP60" s="67">
        <v>174</v>
      </c>
      <c r="AQ60" s="67">
        <v>170</v>
      </c>
      <c r="AR60" s="56" t="s">
        <v>428</v>
      </c>
      <c r="AS60" s="56"/>
      <c r="AT60" s="56" t="s">
        <v>428</v>
      </c>
      <c r="AU60" s="162">
        <v>239</v>
      </c>
      <c r="AV60" s="164">
        <v>0</v>
      </c>
      <c r="AW60" s="163">
        <v>29</v>
      </c>
      <c r="AX60" s="59">
        <v>0</v>
      </c>
      <c r="AY60" s="59">
        <v>0</v>
      </c>
      <c r="AZ60" s="86">
        <v>0</v>
      </c>
      <c r="BA60" s="87">
        <v>0</v>
      </c>
      <c r="BB60" s="88">
        <v>0</v>
      </c>
      <c r="BC60" s="89">
        <v>0</v>
      </c>
      <c r="BD60" s="68">
        <v>0</v>
      </c>
      <c r="BE60" s="69">
        <v>0</v>
      </c>
      <c r="BF60" s="56">
        <f>VLOOKUP(A60,[1]Controles!$A$7:$L$139,11,0)</f>
        <v>0</v>
      </c>
      <c r="BG60" s="107">
        <f>VLOOKUP(A60,[1]Controles!$A$7:$L$139,12,0)</f>
        <v>0</v>
      </c>
      <c r="BH60" s="63">
        <f>VLOOKUP(A60,[1]Peso!$A$7:$D$139,3,0)</f>
        <v>3</v>
      </c>
      <c r="BI60" s="85">
        <f>VLOOKUP(A60,[1]Peso!$A$7:$D$139,4,0)</f>
        <v>7.5</v>
      </c>
      <c r="BJ60" s="68">
        <v>0</v>
      </c>
      <c r="BK60" s="69">
        <v>0</v>
      </c>
      <c r="BL60" s="68">
        <v>0</v>
      </c>
      <c r="BM60" s="69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 t="s">
        <v>1863</v>
      </c>
      <c r="BW60" s="67" t="s">
        <v>494</v>
      </c>
      <c r="BX60" s="67" t="s">
        <v>1636</v>
      </c>
      <c r="BY60" s="67" t="s">
        <v>494</v>
      </c>
      <c r="BZ60" s="67" t="s">
        <v>658</v>
      </c>
      <c r="CA60" s="67" t="s">
        <v>1864</v>
      </c>
      <c r="CB60" s="67" t="s">
        <v>680</v>
      </c>
      <c r="CC60" s="163">
        <v>68.75</v>
      </c>
      <c r="CD60" s="163">
        <v>52.5</v>
      </c>
      <c r="CE60" s="166">
        <v>40</v>
      </c>
      <c r="CF60" s="67" t="s">
        <v>1865</v>
      </c>
      <c r="CG60" s="67" t="s">
        <v>1866</v>
      </c>
      <c r="CH60" s="67">
        <v>0</v>
      </c>
      <c r="CI60" s="67">
        <v>0</v>
      </c>
      <c r="CJ60" s="86">
        <v>2.5316455696202533</v>
      </c>
      <c r="CK60" s="87">
        <v>1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0</v>
      </c>
      <c r="CZ60" s="67">
        <v>0</v>
      </c>
      <c r="DA60" s="67">
        <v>0</v>
      </c>
      <c r="DB60" s="86">
        <v>0</v>
      </c>
      <c r="DC60" s="87">
        <v>0</v>
      </c>
      <c r="DD60" s="163">
        <v>126.09</v>
      </c>
      <c r="DE60" s="163">
        <v>97.95</v>
      </c>
      <c r="DF60" s="166">
        <v>6.0948081264108351</v>
      </c>
      <c r="DG60" s="167">
        <v>0.67720090293453727</v>
      </c>
      <c r="DH60" s="67">
        <v>0</v>
      </c>
      <c r="DI60" s="67">
        <v>0</v>
      </c>
      <c r="DJ60" s="67">
        <v>0</v>
      </c>
      <c r="DK60" s="67">
        <v>0</v>
      </c>
      <c r="DL60" s="67">
        <v>0</v>
      </c>
      <c r="DM60" s="67">
        <v>0</v>
      </c>
      <c r="DN60" s="67">
        <v>0</v>
      </c>
      <c r="DO60" s="67">
        <v>0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86">
        <v>5.4347826086956523</v>
      </c>
      <c r="EA60" s="87">
        <v>1</v>
      </c>
      <c r="EB60" s="86">
        <v>65.989847715736047</v>
      </c>
      <c r="EC60" s="87">
        <v>13</v>
      </c>
      <c r="ED60" s="90">
        <v>0</v>
      </c>
      <c r="EE60" s="91">
        <v>0</v>
      </c>
      <c r="EF60" s="163">
        <v>114.18</v>
      </c>
      <c r="EG60" s="163">
        <v>65.34</v>
      </c>
      <c r="EH60" s="166">
        <v>3.5714285714285712</v>
      </c>
      <c r="EI60" s="167">
        <v>1.7857142857142856</v>
      </c>
      <c r="EJ60" s="67" t="s">
        <v>1867</v>
      </c>
      <c r="EK60" s="67" t="s">
        <v>1868</v>
      </c>
      <c r="EL60" s="163">
        <v>98.73</v>
      </c>
      <c r="EM60" s="163">
        <v>45.9</v>
      </c>
      <c r="EN60" s="166">
        <v>0</v>
      </c>
      <c r="EO60" s="167">
        <v>2.6315789473684208</v>
      </c>
      <c r="EP60" s="67">
        <v>0</v>
      </c>
      <c r="EQ60" s="67">
        <v>0</v>
      </c>
      <c r="ER60" s="92">
        <v>213.21961620469082</v>
      </c>
      <c r="ES60" s="67">
        <v>1</v>
      </c>
      <c r="ET60" s="67">
        <v>0</v>
      </c>
      <c r="EU60" s="67">
        <v>0</v>
      </c>
      <c r="EV60" s="67">
        <v>0</v>
      </c>
      <c r="EW60" s="67">
        <v>0</v>
      </c>
      <c r="EX60" s="67">
        <v>0</v>
      </c>
      <c r="EY60" s="90">
        <v>41.884816753926707</v>
      </c>
      <c r="EZ60" s="91">
        <v>8</v>
      </c>
      <c r="FA60" s="86">
        <v>70.588235294117652</v>
      </c>
      <c r="FB60" s="87">
        <v>12</v>
      </c>
      <c r="FC60" s="67">
        <v>0</v>
      </c>
      <c r="FD60" s="67">
        <v>0</v>
      </c>
      <c r="FE60" s="67">
        <v>0</v>
      </c>
      <c r="FF60" s="67">
        <v>0</v>
      </c>
      <c r="FG60" s="67">
        <v>0</v>
      </c>
      <c r="FH60" s="67">
        <v>0</v>
      </c>
      <c r="FI60" s="67">
        <v>0</v>
      </c>
      <c r="FJ60" s="67">
        <v>0</v>
      </c>
      <c r="FK60" s="67">
        <v>0</v>
      </c>
      <c r="FL60" s="67">
        <v>0</v>
      </c>
      <c r="FM60" s="67">
        <v>0</v>
      </c>
      <c r="FN60" s="67">
        <v>0</v>
      </c>
      <c r="FO60" s="92">
        <v>239.23444976076553</v>
      </c>
      <c r="FP60" s="105">
        <v>2</v>
      </c>
      <c r="FQ60" s="92">
        <v>0</v>
      </c>
      <c r="FR60" s="67">
        <v>0</v>
      </c>
      <c r="FS60" s="86">
        <v>0</v>
      </c>
      <c r="FT60" s="87">
        <v>0</v>
      </c>
      <c r="FU60" s="86">
        <v>8.720930232558139</v>
      </c>
      <c r="FV60" s="87">
        <v>3</v>
      </c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67"/>
      <c r="KC60" s="67"/>
      <c r="KD60" s="67"/>
      <c r="KE60" s="67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67"/>
      <c r="KQ60" s="67"/>
      <c r="KR60" s="67"/>
      <c r="KS60" s="67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67"/>
      <c r="LE60" s="67"/>
      <c r="LF60" s="67"/>
      <c r="LG60" s="67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67"/>
      <c r="LS60" s="67"/>
      <c r="LT60" s="67"/>
      <c r="LU60" s="67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67"/>
      <c r="MG60" s="67"/>
      <c r="MH60" s="67"/>
      <c r="MI60" s="67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67"/>
      <c r="MU60" s="67"/>
      <c r="MV60" s="67"/>
      <c r="MW60" s="67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</row>
    <row r="61" spans="1:381">
      <c r="A61" s="96" t="s">
        <v>1869</v>
      </c>
      <c r="B61" s="56" t="s">
        <v>1014</v>
      </c>
      <c r="C61" s="96" t="s">
        <v>598</v>
      </c>
      <c r="D61" s="74">
        <v>1</v>
      </c>
      <c r="E61" s="67">
        <v>2016</v>
      </c>
      <c r="F61" s="161">
        <v>81.203969802662641</v>
      </c>
      <c r="G61" s="78">
        <v>270903</v>
      </c>
      <c r="H61" s="78">
        <v>248020</v>
      </c>
      <c r="I61" s="78">
        <v>22883</v>
      </c>
      <c r="J61" s="67">
        <v>97.07</v>
      </c>
      <c r="K61" s="78">
        <v>262977</v>
      </c>
      <c r="L61" s="67">
        <v>14.97</v>
      </c>
      <c r="M61" s="78">
        <v>40548</v>
      </c>
      <c r="N61" s="67">
        <v>20643</v>
      </c>
      <c r="O61" s="67">
        <v>10598</v>
      </c>
      <c r="P61" s="67">
        <v>10045</v>
      </c>
      <c r="Q61" s="78">
        <v>24683</v>
      </c>
      <c r="R61" s="78">
        <v>12004</v>
      </c>
      <c r="S61" s="78">
        <v>12679</v>
      </c>
      <c r="T61" s="67">
        <v>20375</v>
      </c>
      <c r="U61" s="67">
        <v>10413</v>
      </c>
      <c r="V61" s="67">
        <v>9962</v>
      </c>
      <c r="W61" s="78">
        <v>24754</v>
      </c>
      <c r="X61" s="78">
        <v>12190</v>
      </c>
      <c r="Y61" s="78">
        <v>12564</v>
      </c>
      <c r="Z61" s="67">
        <v>21489</v>
      </c>
      <c r="AA61" s="67">
        <v>10772</v>
      </c>
      <c r="AB61" s="67">
        <v>10717</v>
      </c>
      <c r="AC61" s="78">
        <v>26661</v>
      </c>
      <c r="AD61" s="78">
        <v>13284</v>
      </c>
      <c r="AE61" s="78">
        <v>13377</v>
      </c>
      <c r="AF61" s="67">
        <v>23143</v>
      </c>
      <c r="AG61" s="67">
        <v>11705</v>
      </c>
      <c r="AH61" s="67">
        <v>11438</v>
      </c>
      <c r="AI61" s="78">
        <v>44405</v>
      </c>
      <c r="AJ61" s="78">
        <v>21648</v>
      </c>
      <c r="AK61" s="78">
        <v>22757</v>
      </c>
      <c r="AL61" s="67">
        <v>25294</v>
      </c>
      <c r="AM61" s="67">
        <v>13059</v>
      </c>
      <c r="AN61" s="67">
        <v>12235</v>
      </c>
      <c r="AO61" s="67">
        <v>23491</v>
      </c>
      <c r="AP61" s="67">
        <v>11666</v>
      </c>
      <c r="AQ61" s="67">
        <v>11825</v>
      </c>
      <c r="AR61" s="56" t="s">
        <v>428</v>
      </c>
      <c r="AS61" s="56"/>
      <c r="AT61" s="56" t="s">
        <v>428</v>
      </c>
      <c r="AU61" s="162">
        <v>873</v>
      </c>
      <c r="AV61" s="163">
        <v>46</v>
      </c>
      <c r="AW61" s="164">
        <v>388</v>
      </c>
      <c r="AX61" s="59">
        <v>7.7</v>
      </c>
      <c r="AY61" s="59">
        <v>20</v>
      </c>
      <c r="AZ61" s="86">
        <v>1.1141791406287844</v>
      </c>
      <c r="BA61" s="87">
        <v>23</v>
      </c>
      <c r="BB61" s="88">
        <v>0</v>
      </c>
      <c r="BC61" s="89">
        <v>0</v>
      </c>
      <c r="BD61" s="68">
        <v>0</v>
      </c>
      <c r="BE61" s="69">
        <v>0</v>
      </c>
      <c r="BF61" s="56">
        <f>VLOOKUP(A61,[1]Controles!$A$7:$L$139,11,0)</f>
        <v>100</v>
      </c>
      <c r="BG61" s="107">
        <f>VLOOKUP(A61,[1]Controles!$A$7:$L$139,12,0)</f>
        <v>3.863987635239567</v>
      </c>
      <c r="BH61" s="63">
        <f>VLOOKUP(A61,[1]Peso!$A$7:$D$139,3,0)</f>
        <v>254</v>
      </c>
      <c r="BI61" s="85">
        <f>VLOOKUP(A61,[1]Peso!$A$7:$D$139,4,0)</f>
        <v>9.8145285935085003</v>
      </c>
      <c r="BJ61" s="68">
        <v>0</v>
      </c>
      <c r="BK61" s="69">
        <v>0</v>
      </c>
      <c r="BL61" s="68">
        <v>19.377028532674515</v>
      </c>
      <c r="BM61" s="69">
        <v>4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 t="s">
        <v>1015</v>
      </c>
      <c r="BW61" s="67" t="s">
        <v>445</v>
      </c>
      <c r="BX61" s="67" t="s">
        <v>1139</v>
      </c>
      <c r="BY61" s="67" t="s">
        <v>445</v>
      </c>
      <c r="BZ61" s="67" t="s">
        <v>1870</v>
      </c>
      <c r="CA61" s="67" t="s">
        <v>1871</v>
      </c>
      <c r="CB61" s="67" t="s">
        <v>1872</v>
      </c>
      <c r="CC61" s="164">
        <v>61.35</v>
      </c>
      <c r="CD61" s="164">
        <v>43.56</v>
      </c>
      <c r="CE61" s="67" t="s">
        <v>555</v>
      </c>
      <c r="CF61" s="67" t="s">
        <v>891</v>
      </c>
      <c r="CG61" s="67" t="s">
        <v>1873</v>
      </c>
      <c r="CH61" s="67">
        <v>53.02</v>
      </c>
      <c r="CI61" s="67">
        <v>7</v>
      </c>
      <c r="CJ61" s="86">
        <v>4.9079754601226995E-2</v>
      </c>
      <c r="CK61" s="87">
        <v>1</v>
      </c>
      <c r="CL61" s="67">
        <v>53.02</v>
      </c>
      <c r="CM61" s="67">
        <v>7</v>
      </c>
      <c r="CN61" s="92">
        <v>102.62424864389385</v>
      </c>
      <c r="CO61" s="67">
        <v>21</v>
      </c>
      <c r="CP61" s="92">
        <v>9.7737379660851289</v>
      </c>
      <c r="CQ61" s="67">
        <v>2</v>
      </c>
      <c r="CR61" s="92">
        <v>8.0795023026581561</v>
      </c>
      <c r="CS61" s="67">
        <v>2</v>
      </c>
      <c r="CT61" s="67">
        <v>0</v>
      </c>
      <c r="CU61" s="67">
        <v>0</v>
      </c>
      <c r="CV61" s="67">
        <v>0</v>
      </c>
      <c r="CW61" s="67">
        <v>0</v>
      </c>
      <c r="CX61" s="92">
        <v>8.0795023026581561</v>
      </c>
      <c r="CY61" s="67">
        <v>2</v>
      </c>
      <c r="CZ61" s="67">
        <v>0</v>
      </c>
      <c r="DA61" s="67">
        <v>0</v>
      </c>
      <c r="DB61" s="86">
        <v>0.18614174694029503</v>
      </c>
      <c r="DC61" s="87">
        <v>4</v>
      </c>
      <c r="DD61" s="164">
        <v>80.95</v>
      </c>
      <c r="DE61" s="164">
        <v>70.73</v>
      </c>
      <c r="DF61" s="67" t="s">
        <v>555</v>
      </c>
      <c r="DG61" s="67" t="s">
        <v>555</v>
      </c>
      <c r="DH61" s="92">
        <v>68.675769572594334</v>
      </c>
      <c r="DI61" s="67">
        <v>17</v>
      </c>
      <c r="DJ61" s="92">
        <v>125.23228569120141</v>
      </c>
      <c r="DK61" s="67">
        <v>31</v>
      </c>
      <c r="DL61" s="92">
        <v>24.238506907974468</v>
      </c>
      <c r="DM61" s="67">
        <v>6</v>
      </c>
      <c r="DN61" s="92">
        <v>123.78</v>
      </c>
      <c r="DO61" s="67">
        <v>33</v>
      </c>
      <c r="DP61" s="92">
        <v>22.504782266231572</v>
      </c>
      <c r="DQ61" s="67">
        <v>6</v>
      </c>
      <c r="DR61" s="92">
        <v>3.7507970443719292</v>
      </c>
      <c r="DS61" s="67">
        <v>1</v>
      </c>
      <c r="DT61" s="92">
        <v>3.7507970443719292</v>
      </c>
      <c r="DU61" s="67">
        <v>1</v>
      </c>
      <c r="DV61" s="92">
        <v>11.252391133115786</v>
      </c>
      <c r="DW61" s="67">
        <v>3</v>
      </c>
      <c r="DX61" s="92">
        <v>3.7507970443719292</v>
      </c>
      <c r="DY61" s="67">
        <v>1</v>
      </c>
      <c r="DZ61" s="86">
        <v>1.3063357282821686</v>
      </c>
      <c r="EA61" s="87">
        <v>14</v>
      </c>
      <c r="EB61" s="86">
        <v>39.429970274523519</v>
      </c>
      <c r="EC61" s="87">
        <v>451</v>
      </c>
      <c r="ED61" s="86">
        <v>0.43209609817223349</v>
      </c>
      <c r="EE61" s="87">
        <v>10</v>
      </c>
      <c r="EF61" s="164">
        <v>91.04</v>
      </c>
      <c r="EG61" s="164">
        <v>65.03</v>
      </c>
      <c r="EH61" s="67" t="s">
        <v>555</v>
      </c>
      <c r="EI61" s="67" t="s">
        <v>555</v>
      </c>
      <c r="EJ61" s="67" t="s">
        <v>1874</v>
      </c>
      <c r="EK61" s="67" t="s">
        <v>1875</v>
      </c>
      <c r="EL61" s="164">
        <v>74.59</v>
      </c>
      <c r="EM61" s="164">
        <v>42.46</v>
      </c>
      <c r="EN61" s="67" t="s">
        <v>555</v>
      </c>
      <c r="EO61" s="67" t="s">
        <v>555</v>
      </c>
      <c r="EP61" s="92">
        <v>123.77630246427367</v>
      </c>
      <c r="EQ61" s="67">
        <v>33</v>
      </c>
      <c r="ER61" s="92">
        <v>82.517534976182432</v>
      </c>
      <c r="ES61" s="67">
        <v>22</v>
      </c>
      <c r="ET61" s="92">
        <v>322.56854581598589</v>
      </c>
      <c r="EU61" s="67">
        <v>86</v>
      </c>
      <c r="EV61" s="92">
        <v>90.01912906492629</v>
      </c>
      <c r="EW61" s="67">
        <v>24</v>
      </c>
      <c r="EX61" s="67">
        <v>0</v>
      </c>
      <c r="EY61" s="86">
        <v>68.655496526358803</v>
      </c>
      <c r="EZ61" s="87">
        <v>840</v>
      </c>
      <c r="FA61" s="86">
        <v>64.439746300211411</v>
      </c>
      <c r="FB61" s="87">
        <v>762</v>
      </c>
      <c r="FC61" s="92">
        <v>11.182972061208133</v>
      </c>
      <c r="FD61" s="67">
        <v>6</v>
      </c>
      <c r="FE61" s="92">
        <v>18.638286768680224</v>
      </c>
      <c r="FF61" s="67">
        <v>10</v>
      </c>
      <c r="FG61" s="92">
        <v>3.7276573537360447</v>
      </c>
      <c r="FH61" s="67">
        <v>2</v>
      </c>
      <c r="FI61" s="92">
        <v>13.046800738076158</v>
      </c>
      <c r="FJ61" s="67">
        <v>7</v>
      </c>
      <c r="FK61" s="92">
        <v>46.595716921700557</v>
      </c>
      <c r="FL61" s="67">
        <v>25</v>
      </c>
      <c r="FM61" s="92">
        <v>372.76573537360446</v>
      </c>
      <c r="FN61" s="67">
        <v>200</v>
      </c>
      <c r="FO61" s="92">
        <v>643.02089351946768</v>
      </c>
      <c r="FP61" s="105">
        <v>345</v>
      </c>
      <c r="FQ61" s="92">
        <v>22.365944122416266</v>
      </c>
      <c r="FR61" s="67">
        <v>12</v>
      </c>
      <c r="FS61" s="86">
        <v>0.47442081125958724</v>
      </c>
      <c r="FT61" s="87">
        <v>12</v>
      </c>
      <c r="FU61" s="86">
        <v>0.80882039930186023</v>
      </c>
      <c r="FV61" s="87">
        <v>19</v>
      </c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</row>
    <row r="62" spans="1:381">
      <c r="A62" s="96" t="s">
        <v>1022</v>
      </c>
      <c r="B62" s="56" t="s">
        <v>1023</v>
      </c>
      <c r="C62" s="96" t="s">
        <v>514</v>
      </c>
      <c r="D62" s="74">
        <v>6</v>
      </c>
      <c r="E62" s="67">
        <v>2016</v>
      </c>
      <c r="F62" s="161">
        <v>69.952763252441159</v>
      </c>
      <c r="G62" s="78">
        <v>20628</v>
      </c>
      <c r="H62" s="78">
        <v>5820</v>
      </c>
      <c r="I62" s="78">
        <v>14808</v>
      </c>
      <c r="J62" s="67">
        <v>13.28</v>
      </c>
      <c r="K62" s="78">
        <v>2739</v>
      </c>
      <c r="L62" s="67">
        <v>90.96</v>
      </c>
      <c r="M62" s="78">
        <v>18763</v>
      </c>
      <c r="N62" s="67">
        <v>2797</v>
      </c>
      <c r="O62" s="67">
        <v>1414</v>
      </c>
      <c r="P62" s="67">
        <v>1383</v>
      </c>
      <c r="Q62" s="78">
        <v>3322</v>
      </c>
      <c r="R62" s="78">
        <v>1642</v>
      </c>
      <c r="S62" s="78">
        <v>1680</v>
      </c>
      <c r="T62" s="67">
        <v>2519</v>
      </c>
      <c r="U62" s="67">
        <v>1280</v>
      </c>
      <c r="V62" s="67">
        <v>1239</v>
      </c>
      <c r="W62" s="78">
        <v>2928</v>
      </c>
      <c r="X62" s="78">
        <v>1438</v>
      </c>
      <c r="Y62" s="78">
        <v>1490</v>
      </c>
      <c r="Z62" s="67">
        <v>2274</v>
      </c>
      <c r="AA62" s="67">
        <v>1158</v>
      </c>
      <c r="AB62" s="67">
        <v>1116</v>
      </c>
      <c r="AC62" s="78">
        <v>2619</v>
      </c>
      <c r="AD62" s="78">
        <v>1284</v>
      </c>
      <c r="AE62" s="78">
        <v>1335</v>
      </c>
      <c r="AF62" s="67">
        <v>2092</v>
      </c>
      <c r="AG62" s="67">
        <v>1069</v>
      </c>
      <c r="AH62" s="67">
        <v>1023</v>
      </c>
      <c r="AI62" s="78">
        <v>3302</v>
      </c>
      <c r="AJ62" s="78">
        <v>1603</v>
      </c>
      <c r="AK62" s="78">
        <v>1699</v>
      </c>
      <c r="AL62" s="67">
        <v>1856</v>
      </c>
      <c r="AM62" s="67">
        <v>955</v>
      </c>
      <c r="AN62" s="67">
        <v>901</v>
      </c>
      <c r="AO62" s="67">
        <v>1469</v>
      </c>
      <c r="AP62" s="67">
        <v>761</v>
      </c>
      <c r="AQ62" s="67">
        <v>708</v>
      </c>
      <c r="AR62" s="56" t="s">
        <v>428</v>
      </c>
      <c r="AS62" s="56"/>
      <c r="AT62" s="56" t="s">
        <v>428</v>
      </c>
      <c r="AU62" s="162">
        <v>1088</v>
      </c>
      <c r="AV62" s="164">
        <v>0</v>
      </c>
      <c r="AW62" s="163">
        <v>190</v>
      </c>
      <c r="AX62" s="59">
        <v>9.1</v>
      </c>
      <c r="AY62" s="59">
        <v>3</v>
      </c>
      <c r="AZ62" s="86">
        <v>2.1451555237754736</v>
      </c>
      <c r="BA62" s="87">
        <v>6</v>
      </c>
      <c r="BB62" s="88">
        <v>0</v>
      </c>
      <c r="BC62" s="89">
        <v>0</v>
      </c>
      <c r="BD62" s="68">
        <v>0</v>
      </c>
      <c r="BE62" s="69">
        <v>0</v>
      </c>
      <c r="BF62" s="56">
        <f>VLOOKUP(A62,[1]Controles!$A$7:$L$139,11,0)</f>
        <v>28</v>
      </c>
      <c r="BG62" s="107">
        <f>VLOOKUP(A62,[1]Controles!$A$7:$L$139,12,0)</f>
        <v>8.4848484848484862</v>
      </c>
      <c r="BH62" s="63">
        <f>VLOOKUP(A62,[1]Peso!$A$7:$D$139,3,0)</f>
        <v>28</v>
      </c>
      <c r="BI62" s="85">
        <f>VLOOKUP(A62,[1]Peso!$A$7:$D$139,4,0)</f>
        <v>8.4848484848484862</v>
      </c>
      <c r="BJ62" s="68">
        <v>0</v>
      </c>
      <c r="BK62" s="69">
        <v>0</v>
      </c>
      <c r="BL62" s="68">
        <v>35.752592062924563</v>
      </c>
      <c r="BM62" s="69">
        <v>1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 t="s">
        <v>1876</v>
      </c>
      <c r="BW62" s="67" t="s">
        <v>552</v>
      </c>
      <c r="BX62" s="67" t="s">
        <v>1309</v>
      </c>
      <c r="BY62" s="67" t="s">
        <v>1471</v>
      </c>
      <c r="BZ62" s="67" t="s">
        <v>1877</v>
      </c>
      <c r="CA62" s="67" t="s">
        <v>1849</v>
      </c>
      <c r="CB62" s="67" t="s">
        <v>636</v>
      </c>
      <c r="CC62" s="163">
        <v>73.7</v>
      </c>
      <c r="CD62" s="163">
        <v>48.75</v>
      </c>
      <c r="CE62" s="166">
        <v>20</v>
      </c>
      <c r="CF62" s="67" t="s">
        <v>497</v>
      </c>
      <c r="CG62" s="67" t="s">
        <v>1878</v>
      </c>
      <c r="CH62" s="67">
        <v>0</v>
      </c>
      <c r="CI62" s="67">
        <v>0</v>
      </c>
      <c r="CJ62" s="86">
        <v>0</v>
      </c>
      <c r="CK62" s="87">
        <v>0</v>
      </c>
      <c r="CL62" s="67">
        <v>0</v>
      </c>
      <c r="CM62" s="67">
        <v>0</v>
      </c>
      <c r="CN62" s="92">
        <v>36.523009495982471</v>
      </c>
      <c r="CO62" s="67">
        <v>1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86">
        <v>0.43975373790677225</v>
      </c>
      <c r="DC62" s="87">
        <v>1</v>
      </c>
      <c r="DD62" s="163">
        <v>124.32</v>
      </c>
      <c r="DE62" s="163">
        <v>90.67</v>
      </c>
      <c r="DF62" s="166">
        <v>3.4996276991809383</v>
      </c>
      <c r="DG62" s="167">
        <v>6.962025316455696</v>
      </c>
      <c r="DH62" s="92">
        <v>34.153005464480877</v>
      </c>
      <c r="DI62" s="67">
        <v>1</v>
      </c>
      <c r="DJ62" s="92">
        <v>409.8360655737705</v>
      </c>
      <c r="DK62" s="67">
        <v>12</v>
      </c>
      <c r="DL62" s="67">
        <v>0</v>
      </c>
      <c r="DM62" s="67">
        <v>0</v>
      </c>
      <c r="DN62" s="92">
        <v>305.45999999999998</v>
      </c>
      <c r="DO62" s="67">
        <v>8</v>
      </c>
      <c r="DP62" s="92">
        <v>38.182512409316537</v>
      </c>
      <c r="DQ62" s="67">
        <v>1</v>
      </c>
      <c r="DR62" s="92">
        <v>38.182512409316537</v>
      </c>
      <c r="DS62" s="67">
        <v>1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86">
        <v>8.9605734767025087</v>
      </c>
      <c r="EA62" s="87">
        <v>10</v>
      </c>
      <c r="EB62" s="86">
        <v>108.50439882697947</v>
      </c>
      <c r="EC62" s="87">
        <v>111</v>
      </c>
      <c r="ED62" s="86">
        <v>1.9120458891013383</v>
      </c>
      <c r="EE62" s="87">
        <v>4</v>
      </c>
      <c r="EF62" s="163">
        <v>97.1</v>
      </c>
      <c r="EG62" s="163">
        <v>66.59</v>
      </c>
      <c r="EH62" s="166">
        <v>3.2039433148490448</v>
      </c>
      <c r="EI62" s="167">
        <v>3.6352433764633396</v>
      </c>
      <c r="EJ62" s="67" t="s">
        <v>819</v>
      </c>
      <c r="EK62" s="67" t="s">
        <v>1879</v>
      </c>
      <c r="EL62" s="163">
        <v>64.180000000000007</v>
      </c>
      <c r="EM62" s="163">
        <v>34.880000000000003</v>
      </c>
      <c r="EN62" s="166">
        <v>1.2915129151291513</v>
      </c>
      <c r="EO62" s="167">
        <v>0.18450184501845018</v>
      </c>
      <c r="EP62" s="92">
        <v>305.4600992745323</v>
      </c>
      <c r="EQ62" s="67">
        <v>8</v>
      </c>
      <c r="ER62" s="92">
        <v>496.37266132111495</v>
      </c>
      <c r="ES62" s="67">
        <v>13</v>
      </c>
      <c r="ET62" s="92">
        <v>152.73004963726615</v>
      </c>
      <c r="EU62" s="67">
        <v>4</v>
      </c>
      <c r="EV62" s="92">
        <v>267.27758686521571</v>
      </c>
      <c r="EW62" s="67">
        <v>7</v>
      </c>
      <c r="EX62" s="67">
        <v>0</v>
      </c>
      <c r="EY62" s="86">
        <v>98.779134295227522</v>
      </c>
      <c r="EZ62" s="87">
        <v>89</v>
      </c>
      <c r="FA62" s="86">
        <v>79.096045197740125</v>
      </c>
      <c r="FB62" s="87">
        <v>56</v>
      </c>
      <c r="FC62" s="92">
        <v>25.819777949909628</v>
      </c>
      <c r="FD62" s="67">
        <v>1</v>
      </c>
      <c r="FE62" s="92">
        <v>25.819777949909628</v>
      </c>
      <c r="FF62" s="67">
        <v>1</v>
      </c>
      <c r="FG62" s="67">
        <v>0</v>
      </c>
      <c r="FH62" s="67">
        <v>0</v>
      </c>
      <c r="FI62" s="92">
        <v>25.819777949909628</v>
      </c>
      <c r="FJ62" s="67">
        <v>1</v>
      </c>
      <c r="FK62" s="92">
        <v>77.459333849728893</v>
      </c>
      <c r="FL62" s="67">
        <v>3</v>
      </c>
      <c r="FM62" s="92">
        <v>206.55822359927703</v>
      </c>
      <c r="FN62" s="67">
        <v>8</v>
      </c>
      <c r="FO62" s="92">
        <v>180.73844564936743</v>
      </c>
      <c r="FP62" s="105">
        <v>7</v>
      </c>
      <c r="FQ62" s="92">
        <v>51.639555899819257</v>
      </c>
      <c r="FR62" s="67">
        <v>2</v>
      </c>
      <c r="FS62" s="86">
        <v>0.5387931034482758</v>
      </c>
      <c r="FT62" s="87">
        <v>1</v>
      </c>
      <c r="FU62" s="86">
        <v>2.0422055820285907</v>
      </c>
      <c r="FV62" s="87">
        <v>3</v>
      </c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</row>
    <row r="63" spans="1:381">
      <c r="A63" s="96" t="s">
        <v>1880</v>
      </c>
      <c r="B63" s="56" t="s">
        <v>1031</v>
      </c>
      <c r="C63" s="96" t="s">
        <v>466</v>
      </c>
      <c r="D63" s="74">
        <v>6</v>
      </c>
      <c r="E63" s="67">
        <v>2016</v>
      </c>
      <c r="F63" s="161">
        <v>67.498487913277486</v>
      </c>
      <c r="G63" s="78">
        <v>13673</v>
      </c>
      <c r="H63" s="78">
        <v>7212</v>
      </c>
      <c r="I63" s="78">
        <v>6461</v>
      </c>
      <c r="J63" s="67">
        <v>24.06</v>
      </c>
      <c r="K63" s="78">
        <v>3290</v>
      </c>
      <c r="L63" s="67">
        <v>70.72</v>
      </c>
      <c r="M63" s="78">
        <v>9669</v>
      </c>
      <c r="N63" s="67">
        <v>1333</v>
      </c>
      <c r="O63" s="67">
        <v>685</v>
      </c>
      <c r="P63" s="67">
        <v>648</v>
      </c>
      <c r="Q63" s="78">
        <v>1590</v>
      </c>
      <c r="R63" s="78">
        <v>772</v>
      </c>
      <c r="S63" s="78">
        <v>818</v>
      </c>
      <c r="T63" s="67">
        <v>1284</v>
      </c>
      <c r="U63" s="67">
        <v>667</v>
      </c>
      <c r="V63" s="67">
        <v>617</v>
      </c>
      <c r="W63" s="78">
        <v>1548</v>
      </c>
      <c r="X63" s="78">
        <v>743</v>
      </c>
      <c r="Y63" s="78">
        <v>805</v>
      </c>
      <c r="Z63" s="67">
        <v>1280</v>
      </c>
      <c r="AA63" s="67">
        <v>666</v>
      </c>
      <c r="AB63" s="67">
        <v>614</v>
      </c>
      <c r="AC63" s="78">
        <v>1443</v>
      </c>
      <c r="AD63" s="78">
        <v>688</v>
      </c>
      <c r="AE63" s="78">
        <v>755</v>
      </c>
      <c r="AF63" s="67">
        <v>1139</v>
      </c>
      <c r="AG63" s="67">
        <v>599</v>
      </c>
      <c r="AH63" s="67">
        <v>540</v>
      </c>
      <c r="AI63" s="78">
        <v>2141</v>
      </c>
      <c r="AJ63" s="78">
        <v>1030</v>
      </c>
      <c r="AK63" s="78">
        <v>1111</v>
      </c>
      <c r="AL63" s="67">
        <v>1211</v>
      </c>
      <c r="AM63" s="67">
        <v>627</v>
      </c>
      <c r="AN63" s="67">
        <v>584</v>
      </c>
      <c r="AO63" s="67">
        <v>1140</v>
      </c>
      <c r="AP63" s="67">
        <v>586</v>
      </c>
      <c r="AQ63" s="67">
        <v>554</v>
      </c>
      <c r="AR63" s="56" t="s">
        <v>428</v>
      </c>
      <c r="AS63" s="56"/>
      <c r="AT63" s="56" t="s">
        <v>428</v>
      </c>
      <c r="AU63" s="162">
        <v>435</v>
      </c>
      <c r="AV63" s="163">
        <v>0</v>
      </c>
      <c r="AW63" s="164">
        <v>125</v>
      </c>
      <c r="AX63" s="59">
        <v>21.9</v>
      </c>
      <c r="AY63" s="59">
        <v>4</v>
      </c>
      <c r="AZ63" s="86">
        <v>3.0007501875468869</v>
      </c>
      <c r="BA63" s="87">
        <v>4</v>
      </c>
      <c r="BB63" s="88">
        <v>38.639876352395675</v>
      </c>
      <c r="BC63" s="89">
        <v>1</v>
      </c>
      <c r="BD63" s="68">
        <v>0</v>
      </c>
      <c r="BE63" s="69">
        <v>0</v>
      </c>
      <c r="BF63" s="56">
        <f>VLOOKUP(A63,[1]Controles!$A$7:$L$139,11,0)</f>
        <v>11</v>
      </c>
      <c r="BG63" s="107">
        <f>VLOOKUP(A63,[1]Controles!$A$7:$L$139,12,0)</f>
        <v>6.0109289617486334</v>
      </c>
      <c r="BH63" s="63">
        <f>VLOOKUP(A63,[1]Peso!$A$7:$D$139,3,0)</f>
        <v>16</v>
      </c>
      <c r="BI63" s="85">
        <f>VLOOKUP(A63,[1]Peso!$A$7:$D$139,4,0)</f>
        <v>8.7431693989071047</v>
      </c>
      <c r="BJ63" s="68">
        <v>0</v>
      </c>
      <c r="BK63" s="69">
        <v>0</v>
      </c>
      <c r="BL63" s="68">
        <v>0</v>
      </c>
      <c r="BM63" s="69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 t="s">
        <v>1446</v>
      </c>
      <c r="BW63" s="67" t="s">
        <v>1881</v>
      </c>
      <c r="BX63" s="67" t="s">
        <v>899</v>
      </c>
      <c r="BY63" s="67" t="s">
        <v>1881</v>
      </c>
      <c r="BZ63" s="67" t="s">
        <v>1750</v>
      </c>
      <c r="CA63" s="67" t="s">
        <v>824</v>
      </c>
      <c r="CB63" s="67" t="s">
        <v>1245</v>
      </c>
      <c r="CC63" s="164">
        <v>61.86</v>
      </c>
      <c r="CD63" s="164">
        <v>51.35</v>
      </c>
      <c r="CE63" s="166">
        <v>15.789473684210526</v>
      </c>
      <c r="CF63" s="67" t="s">
        <v>1882</v>
      </c>
      <c r="CG63" s="67" t="s">
        <v>703</v>
      </c>
      <c r="CH63" s="92">
        <v>76.045627376425855</v>
      </c>
      <c r="CI63" s="67">
        <v>1</v>
      </c>
      <c r="CJ63" s="86">
        <v>0</v>
      </c>
      <c r="CK63" s="87">
        <v>0</v>
      </c>
      <c r="CL63" s="92">
        <v>76.045627376425855</v>
      </c>
      <c r="CM63" s="67">
        <v>1</v>
      </c>
      <c r="CN63" s="67">
        <v>0</v>
      </c>
      <c r="CO63" s="67">
        <v>0</v>
      </c>
      <c r="CP63" s="67">
        <v>0</v>
      </c>
      <c r="CQ63" s="67">
        <v>0</v>
      </c>
      <c r="CR63" s="67">
        <v>0</v>
      </c>
      <c r="CS63" s="67">
        <v>0</v>
      </c>
      <c r="CT63" s="67">
        <v>0</v>
      </c>
      <c r="CU63" s="67">
        <v>0</v>
      </c>
      <c r="CV63" s="67">
        <v>0</v>
      </c>
      <c r="CW63" s="67">
        <v>0</v>
      </c>
      <c r="CX63" s="67">
        <v>0</v>
      </c>
      <c r="CY63" s="67">
        <v>0</v>
      </c>
      <c r="CZ63" s="67">
        <v>0</v>
      </c>
      <c r="DA63" s="67">
        <v>0</v>
      </c>
      <c r="DB63" s="86">
        <v>0.78125</v>
      </c>
      <c r="DC63" s="87">
        <v>1</v>
      </c>
      <c r="DD63" s="164">
        <v>107.39</v>
      </c>
      <c r="DE63" s="164">
        <v>86</v>
      </c>
      <c r="DF63" s="166">
        <v>2.8499580888516345</v>
      </c>
      <c r="DG63" s="167">
        <v>10.645431684828164</v>
      </c>
      <c r="DH63" s="67">
        <v>0</v>
      </c>
      <c r="DI63" s="67">
        <v>0</v>
      </c>
      <c r="DJ63" s="67">
        <v>0</v>
      </c>
      <c r="DK63" s="67">
        <v>0</v>
      </c>
      <c r="DL63" s="92">
        <v>64.599483204134373</v>
      </c>
      <c r="DM63" s="67">
        <v>1</v>
      </c>
      <c r="DN63" s="67">
        <v>0</v>
      </c>
      <c r="DO63" s="67">
        <v>0</v>
      </c>
      <c r="DP63" s="67">
        <v>0</v>
      </c>
      <c r="DQ63" s="67">
        <v>0</v>
      </c>
      <c r="DR63" s="67">
        <v>0</v>
      </c>
      <c r="DS63" s="67">
        <v>0</v>
      </c>
      <c r="DT63" s="67">
        <v>0</v>
      </c>
      <c r="DU63" s="67">
        <v>0</v>
      </c>
      <c r="DV63" s="67">
        <v>0</v>
      </c>
      <c r="DW63" s="67">
        <v>0</v>
      </c>
      <c r="DX63" s="67">
        <v>0</v>
      </c>
      <c r="DY63" s="67">
        <v>0</v>
      </c>
      <c r="DZ63" s="86">
        <v>4.885993485342019</v>
      </c>
      <c r="EA63" s="87">
        <v>3</v>
      </c>
      <c r="EB63" s="86">
        <v>79.629629629629633</v>
      </c>
      <c r="EC63" s="87">
        <v>43</v>
      </c>
      <c r="ED63" s="90">
        <v>0.87796312554872691</v>
      </c>
      <c r="EE63" s="91">
        <v>1</v>
      </c>
      <c r="EF63" s="164">
        <v>101.18</v>
      </c>
      <c r="EG63" s="164">
        <v>67.87</v>
      </c>
      <c r="EH63" s="166">
        <v>2.466091245376079</v>
      </c>
      <c r="EI63" s="167">
        <v>8.6313193588162758</v>
      </c>
      <c r="EJ63" s="67" t="s">
        <v>1883</v>
      </c>
      <c r="EK63" s="67" t="s">
        <v>1884</v>
      </c>
      <c r="EL63" s="164">
        <v>81.59</v>
      </c>
      <c r="EM63" s="164">
        <v>43.28</v>
      </c>
      <c r="EN63" s="166">
        <v>1.9230769230769231</v>
      </c>
      <c r="EO63" s="167">
        <v>7.0512820512820511</v>
      </c>
      <c r="EP63" s="67">
        <v>0</v>
      </c>
      <c r="EQ63" s="67">
        <v>0</v>
      </c>
      <c r="ER63" s="92">
        <v>69.300069300069296</v>
      </c>
      <c r="ES63" s="105">
        <v>1</v>
      </c>
      <c r="ET63" s="92">
        <v>138.60013860013859</v>
      </c>
      <c r="EU63" s="67">
        <v>2</v>
      </c>
      <c r="EV63" s="67">
        <v>0</v>
      </c>
      <c r="EW63" s="67">
        <v>0</v>
      </c>
      <c r="EX63" s="67">
        <v>0</v>
      </c>
      <c r="EY63" s="90">
        <v>102.73972602739725</v>
      </c>
      <c r="EZ63" s="91">
        <v>60</v>
      </c>
      <c r="FA63" s="86">
        <v>68.59205776173286</v>
      </c>
      <c r="FB63" s="87">
        <v>38</v>
      </c>
      <c r="FC63" s="92">
        <v>38.550501156515033</v>
      </c>
      <c r="FD63" s="67">
        <v>1</v>
      </c>
      <c r="FE63" s="92">
        <v>38.550501156515033</v>
      </c>
      <c r="FF63" s="67">
        <v>1</v>
      </c>
      <c r="FG63" s="67">
        <v>0</v>
      </c>
      <c r="FH63" s="67">
        <v>0</v>
      </c>
      <c r="FI63" s="67">
        <v>0</v>
      </c>
      <c r="FJ63" s="67">
        <v>0</v>
      </c>
      <c r="FK63" s="92">
        <v>77.101002313030065</v>
      </c>
      <c r="FL63" s="67">
        <v>2</v>
      </c>
      <c r="FM63" s="67">
        <v>0</v>
      </c>
      <c r="FN63" s="67">
        <v>0</v>
      </c>
      <c r="FO63" s="92">
        <v>192.75250578257518</v>
      </c>
      <c r="FP63" s="105">
        <v>5</v>
      </c>
      <c r="FQ63" s="92">
        <v>0</v>
      </c>
      <c r="FR63" s="67">
        <v>0</v>
      </c>
      <c r="FS63" s="86">
        <v>1.6515276630883566</v>
      </c>
      <c r="FT63" s="87">
        <v>2</v>
      </c>
      <c r="FU63" s="86">
        <v>0.87719298245614041</v>
      </c>
      <c r="FV63" s="87">
        <v>1</v>
      </c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</row>
    <row r="64" spans="1:381">
      <c r="A64" s="96" t="s">
        <v>1039</v>
      </c>
      <c r="B64" s="56" t="s">
        <v>1040</v>
      </c>
      <c r="C64" s="96" t="s">
        <v>466</v>
      </c>
      <c r="D64" s="74">
        <v>6</v>
      </c>
      <c r="E64" s="67">
        <v>2016</v>
      </c>
      <c r="F64" s="161">
        <v>66.813255816030988</v>
      </c>
      <c r="G64" s="78">
        <v>12016</v>
      </c>
      <c r="H64" s="78">
        <v>8517</v>
      </c>
      <c r="I64" s="78">
        <v>3499</v>
      </c>
      <c r="J64" s="67">
        <v>31.91</v>
      </c>
      <c r="K64" s="78">
        <v>3834</v>
      </c>
      <c r="L64" s="67">
        <v>54.01</v>
      </c>
      <c r="M64" s="78">
        <v>6490</v>
      </c>
      <c r="N64" s="67">
        <v>1052</v>
      </c>
      <c r="O64" s="67">
        <v>537</v>
      </c>
      <c r="P64" s="67">
        <v>515</v>
      </c>
      <c r="Q64" s="78">
        <v>1261</v>
      </c>
      <c r="R64" s="78">
        <v>618</v>
      </c>
      <c r="S64" s="78">
        <v>643</v>
      </c>
      <c r="T64" s="67">
        <v>1038</v>
      </c>
      <c r="U64" s="67">
        <v>527</v>
      </c>
      <c r="V64" s="67">
        <v>511</v>
      </c>
      <c r="W64" s="78">
        <v>1244</v>
      </c>
      <c r="X64" s="78">
        <v>613</v>
      </c>
      <c r="Y64" s="78">
        <v>631</v>
      </c>
      <c r="Z64" s="67">
        <v>1032</v>
      </c>
      <c r="AA64" s="67">
        <v>522</v>
      </c>
      <c r="AB64" s="67">
        <v>510</v>
      </c>
      <c r="AC64" s="78">
        <v>1227</v>
      </c>
      <c r="AD64" s="78">
        <v>608</v>
      </c>
      <c r="AE64" s="78">
        <v>619</v>
      </c>
      <c r="AF64" s="67">
        <v>1030</v>
      </c>
      <c r="AG64" s="67">
        <v>518</v>
      </c>
      <c r="AH64" s="67">
        <v>512</v>
      </c>
      <c r="AI64" s="78">
        <v>2015</v>
      </c>
      <c r="AJ64" s="78">
        <v>1014</v>
      </c>
      <c r="AK64" s="78">
        <v>1001</v>
      </c>
      <c r="AL64" s="67">
        <v>1132</v>
      </c>
      <c r="AM64" s="67">
        <v>565</v>
      </c>
      <c r="AN64" s="67">
        <v>567</v>
      </c>
      <c r="AO64" s="67">
        <v>1118</v>
      </c>
      <c r="AP64" s="67">
        <v>541</v>
      </c>
      <c r="AQ64" s="67">
        <v>577</v>
      </c>
      <c r="AR64" s="56" t="s">
        <v>428</v>
      </c>
      <c r="AS64" s="56"/>
      <c r="AT64" s="56" t="s">
        <v>428</v>
      </c>
      <c r="AU64" s="162">
        <v>427</v>
      </c>
      <c r="AV64" s="164">
        <v>0</v>
      </c>
      <c r="AW64" s="163">
        <v>2</v>
      </c>
      <c r="AX64" s="59">
        <v>0</v>
      </c>
      <c r="AY64" s="59">
        <v>0</v>
      </c>
      <c r="AZ64" s="86">
        <v>0.95057034220532322</v>
      </c>
      <c r="BA64" s="87">
        <v>1</v>
      </c>
      <c r="BB64" s="88">
        <v>303.030303030303</v>
      </c>
      <c r="BC64" s="89">
        <v>1</v>
      </c>
      <c r="BD64" s="68">
        <v>0</v>
      </c>
      <c r="BE64" s="69">
        <v>0</v>
      </c>
      <c r="BF64" s="56">
        <f>VLOOKUP(A64,[1]Controles!$A$7:$L$139,11,0)</f>
        <v>6</v>
      </c>
      <c r="BG64" s="107">
        <f>VLOOKUP(A64,[1]Controles!$A$7:$L$139,12,0)</f>
        <v>6.3829787234042552</v>
      </c>
      <c r="BH64" s="63">
        <f>VLOOKUP(A64,[1]Peso!$A$7:$D$139,3,0)</f>
        <v>9</v>
      </c>
      <c r="BI64" s="85">
        <f>VLOOKUP(A64,[1]Peso!$A$7:$D$139,4,0)</f>
        <v>9.5744680851063837</v>
      </c>
      <c r="BJ64" s="68">
        <v>0</v>
      </c>
      <c r="BK64" s="69">
        <v>0</v>
      </c>
      <c r="BL64" s="68">
        <v>95.057034220532316</v>
      </c>
      <c r="BM64" s="69">
        <v>1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 t="s">
        <v>1051</v>
      </c>
      <c r="BW64" s="67" t="s">
        <v>612</v>
      </c>
      <c r="BX64" s="67" t="s">
        <v>539</v>
      </c>
      <c r="BY64" s="67" t="s">
        <v>741</v>
      </c>
      <c r="BZ64" s="67" t="s">
        <v>554</v>
      </c>
      <c r="CA64" s="67" t="s">
        <v>689</v>
      </c>
      <c r="CB64" s="67" t="s">
        <v>1885</v>
      </c>
      <c r="CC64" s="163">
        <v>55.5</v>
      </c>
      <c r="CD64" s="163">
        <v>42.57</v>
      </c>
      <c r="CE64" s="166">
        <v>23.076923076923077</v>
      </c>
      <c r="CF64" s="67" t="s">
        <v>1886</v>
      </c>
      <c r="CG64" s="67" t="s">
        <v>881</v>
      </c>
      <c r="CH64" s="67">
        <v>0</v>
      </c>
      <c r="CI64" s="67">
        <v>0</v>
      </c>
      <c r="CJ64" s="86">
        <v>0</v>
      </c>
      <c r="CK64" s="87">
        <v>0</v>
      </c>
      <c r="CL64" s="67">
        <v>0</v>
      </c>
      <c r="CM64" s="67">
        <v>0</v>
      </c>
      <c r="CN64" s="67">
        <v>0</v>
      </c>
      <c r="CO64" s="67">
        <v>0</v>
      </c>
      <c r="CP64" s="67">
        <v>0</v>
      </c>
      <c r="CQ64" s="67">
        <v>0</v>
      </c>
      <c r="CR64" s="67">
        <v>0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0</v>
      </c>
      <c r="DB64" s="86">
        <v>0</v>
      </c>
      <c r="DC64" s="87">
        <v>0</v>
      </c>
      <c r="DD64" s="163">
        <v>86.31</v>
      </c>
      <c r="DE64" s="163">
        <v>72.900000000000006</v>
      </c>
      <c r="DF64" s="166">
        <v>1.820388349514563</v>
      </c>
      <c r="DG64" s="167">
        <v>6.9174757281553392</v>
      </c>
      <c r="DH64" s="92">
        <v>80.385852090032159</v>
      </c>
      <c r="DI64" s="67">
        <v>1</v>
      </c>
      <c r="DJ64" s="67">
        <v>0</v>
      </c>
      <c r="DK64" s="67">
        <v>0</v>
      </c>
      <c r="DL64" s="92">
        <v>80.385852090032159</v>
      </c>
      <c r="DM64" s="67">
        <v>1</v>
      </c>
      <c r="DN64" s="67">
        <v>0</v>
      </c>
      <c r="DO64" s="67">
        <v>0</v>
      </c>
      <c r="DP64" s="67">
        <v>0</v>
      </c>
      <c r="DQ64" s="67">
        <v>0</v>
      </c>
      <c r="DR64" s="67">
        <v>0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86">
        <v>0</v>
      </c>
      <c r="EA64" s="87">
        <v>0</v>
      </c>
      <c r="EB64" s="86">
        <v>56.640625</v>
      </c>
      <c r="EC64" s="87">
        <v>29</v>
      </c>
      <c r="ED64" s="90">
        <v>0</v>
      </c>
      <c r="EE64" s="91">
        <v>0</v>
      </c>
      <c r="EF64" s="163">
        <v>113.46</v>
      </c>
      <c r="EG64" s="163">
        <v>78.150000000000006</v>
      </c>
      <c r="EH64" s="166">
        <v>2.2486772486772484</v>
      </c>
      <c r="EI64" s="167">
        <v>8.3333333333333321</v>
      </c>
      <c r="EJ64" s="67" t="s">
        <v>1887</v>
      </c>
      <c r="EK64" s="67" t="s">
        <v>1888</v>
      </c>
      <c r="EL64" s="163">
        <v>101.96</v>
      </c>
      <c r="EM64" s="163">
        <v>59.71</v>
      </c>
      <c r="EN64" s="166">
        <v>0.59701492537313439</v>
      </c>
      <c r="EO64" s="167">
        <v>1.1940298507462688</v>
      </c>
      <c r="EP64" s="67">
        <v>0</v>
      </c>
      <c r="EQ64" s="67">
        <v>0</v>
      </c>
      <c r="ER64" s="92">
        <v>81.499592502037487</v>
      </c>
      <c r="ES64" s="105">
        <v>1</v>
      </c>
      <c r="ET64" s="92">
        <v>162.99918500407497</v>
      </c>
      <c r="EU64" s="67">
        <v>2</v>
      </c>
      <c r="EV64" s="67">
        <v>0</v>
      </c>
      <c r="EW64" s="67">
        <v>0</v>
      </c>
      <c r="EX64" s="67">
        <v>7</v>
      </c>
      <c r="EY64" s="90">
        <v>37.037037037037038</v>
      </c>
      <c r="EZ64" s="91">
        <v>21</v>
      </c>
      <c r="FA64" s="86">
        <v>34.662045060658578</v>
      </c>
      <c r="FB64" s="87">
        <v>20</v>
      </c>
      <c r="FC64" s="67">
        <v>0</v>
      </c>
      <c r="FD64" s="67">
        <v>0</v>
      </c>
      <c r="FE64" s="67">
        <v>0</v>
      </c>
      <c r="FF64" s="67">
        <v>0</v>
      </c>
      <c r="FG64" s="67">
        <v>0</v>
      </c>
      <c r="FH64" s="67">
        <v>0</v>
      </c>
      <c r="FI64" s="67">
        <v>0</v>
      </c>
      <c r="FJ64" s="67">
        <v>0</v>
      </c>
      <c r="FK64" s="67">
        <v>0</v>
      </c>
      <c r="FL64" s="67">
        <v>0</v>
      </c>
      <c r="FM64" s="92">
        <v>40.600893219650835</v>
      </c>
      <c r="FN64" s="67">
        <v>1</v>
      </c>
      <c r="FO64" s="92">
        <v>81.201786439301671</v>
      </c>
      <c r="FP64" s="105">
        <v>2</v>
      </c>
      <c r="FQ64" s="92">
        <v>0</v>
      </c>
      <c r="FR64" s="67">
        <v>0</v>
      </c>
      <c r="FS64" s="86">
        <v>0.88339222614840984</v>
      </c>
      <c r="FT64" s="87">
        <v>1</v>
      </c>
      <c r="FU64" s="86">
        <v>0</v>
      </c>
      <c r="FV64" s="87">
        <v>0</v>
      </c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</row>
    <row r="65" spans="1:381">
      <c r="A65" s="96" t="s">
        <v>1048</v>
      </c>
      <c r="B65" s="56" t="s">
        <v>1049</v>
      </c>
      <c r="C65" s="96" t="s">
        <v>427</v>
      </c>
      <c r="D65" s="74">
        <v>3</v>
      </c>
      <c r="E65" s="67">
        <v>2016</v>
      </c>
      <c r="F65" s="161">
        <v>78.825091269285835</v>
      </c>
      <c r="G65" s="78">
        <v>53361</v>
      </c>
      <c r="H65" s="78">
        <v>46447</v>
      </c>
      <c r="I65" s="78">
        <v>6914</v>
      </c>
      <c r="J65" s="67">
        <v>99.66</v>
      </c>
      <c r="K65" s="78">
        <v>53179</v>
      </c>
      <c r="L65" s="67">
        <v>17.989999999999998</v>
      </c>
      <c r="M65" s="78">
        <v>9602</v>
      </c>
      <c r="N65" s="67">
        <v>4563</v>
      </c>
      <c r="O65" s="67">
        <v>2330</v>
      </c>
      <c r="P65" s="67">
        <v>2233</v>
      </c>
      <c r="Q65" s="78">
        <v>5473</v>
      </c>
      <c r="R65" s="78">
        <v>2681</v>
      </c>
      <c r="S65" s="78">
        <v>2792</v>
      </c>
      <c r="T65" s="67">
        <v>4574</v>
      </c>
      <c r="U65" s="67">
        <v>2334</v>
      </c>
      <c r="V65" s="67">
        <v>2240</v>
      </c>
      <c r="W65" s="78">
        <v>5529</v>
      </c>
      <c r="X65" s="78">
        <v>2695</v>
      </c>
      <c r="Y65" s="78">
        <v>2834</v>
      </c>
      <c r="Z65" s="67">
        <v>4688</v>
      </c>
      <c r="AA65" s="67">
        <v>2409</v>
      </c>
      <c r="AB65" s="67">
        <v>2279</v>
      </c>
      <c r="AC65" s="78">
        <v>5634</v>
      </c>
      <c r="AD65" s="78">
        <v>2789</v>
      </c>
      <c r="AE65" s="78">
        <v>2845</v>
      </c>
      <c r="AF65" s="67">
        <v>4764</v>
      </c>
      <c r="AG65" s="67">
        <v>2367</v>
      </c>
      <c r="AH65" s="67">
        <v>2397</v>
      </c>
      <c r="AI65" s="78">
        <v>9194</v>
      </c>
      <c r="AJ65" s="78">
        <v>4560</v>
      </c>
      <c r="AK65" s="78">
        <v>4634</v>
      </c>
      <c r="AL65" s="67">
        <v>5226</v>
      </c>
      <c r="AM65" s="67">
        <v>2640</v>
      </c>
      <c r="AN65" s="67">
        <v>2586</v>
      </c>
      <c r="AO65" s="67">
        <v>4867</v>
      </c>
      <c r="AP65" s="67">
        <v>2478</v>
      </c>
      <c r="AQ65" s="67">
        <v>2389</v>
      </c>
      <c r="AR65" s="56" t="s">
        <v>428</v>
      </c>
      <c r="AS65" s="56"/>
      <c r="AT65" s="56" t="s">
        <v>428</v>
      </c>
      <c r="AU65" s="162">
        <v>1298</v>
      </c>
      <c r="AV65" s="163">
        <v>0</v>
      </c>
      <c r="AW65" s="164">
        <v>253</v>
      </c>
      <c r="AX65" s="59">
        <v>8.6999999999999993</v>
      </c>
      <c r="AY65" s="59">
        <v>6</v>
      </c>
      <c r="AZ65" s="86">
        <v>1.5340784571553803</v>
      </c>
      <c r="BA65" s="87">
        <v>7</v>
      </c>
      <c r="BB65" s="88">
        <v>0</v>
      </c>
      <c r="BC65" s="89">
        <v>0</v>
      </c>
      <c r="BD65" s="68">
        <v>0</v>
      </c>
      <c r="BE65" s="69">
        <v>0</v>
      </c>
      <c r="BF65" s="56">
        <f>VLOOKUP(A65,[1]Controles!$A$7:$L$139,11,0)</f>
        <v>20</v>
      </c>
      <c r="BG65" s="107">
        <f>VLOOKUP(A65,[1]Controles!$A$7:$L$139,12,0)</f>
        <v>2.8901734104046244</v>
      </c>
      <c r="BH65" s="63">
        <f>VLOOKUP(A65,[1]Peso!$A$7:$D$139,3,0)</f>
        <v>80</v>
      </c>
      <c r="BI65" s="85">
        <f>VLOOKUP(A65,[1]Peso!$A$7:$D$139,4,0)</f>
        <v>11.560693641618498</v>
      </c>
      <c r="BJ65" s="68">
        <v>0</v>
      </c>
      <c r="BK65" s="69">
        <v>0</v>
      </c>
      <c r="BL65" s="68">
        <v>21.915406530791149</v>
      </c>
      <c r="BM65" s="69">
        <v>1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 t="s">
        <v>1889</v>
      </c>
      <c r="BW65" s="67" t="s">
        <v>539</v>
      </c>
      <c r="BX65" s="67" t="s">
        <v>668</v>
      </c>
      <c r="BY65" s="67" t="s">
        <v>539</v>
      </c>
      <c r="BZ65" s="67" t="s">
        <v>1696</v>
      </c>
      <c r="CA65" s="67" t="s">
        <v>1183</v>
      </c>
      <c r="CB65" s="67" t="s">
        <v>1696</v>
      </c>
      <c r="CC65" s="164">
        <v>80.319999999999993</v>
      </c>
      <c r="CD65" s="164">
        <v>66.260000000000005</v>
      </c>
      <c r="CE65" s="166">
        <v>12.621359223300971</v>
      </c>
      <c r="CF65" s="67" t="s">
        <v>1890</v>
      </c>
      <c r="CG65" s="67" t="s">
        <v>1891</v>
      </c>
      <c r="CH65" s="92">
        <v>87.854162090929066</v>
      </c>
      <c r="CI65" s="67">
        <v>4</v>
      </c>
      <c r="CJ65" s="86">
        <v>0.21862702229995629</v>
      </c>
      <c r="CK65" s="87">
        <v>1</v>
      </c>
      <c r="CL65" s="92">
        <v>87.854162090929066</v>
      </c>
      <c r="CM65" s="67">
        <v>4</v>
      </c>
      <c r="CN65" s="92">
        <v>197.6718647045904</v>
      </c>
      <c r="CO65" s="67">
        <v>9</v>
      </c>
      <c r="CP65" s="92">
        <v>21.963540522732266</v>
      </c>
      <c r="CQ65" s="67">
        <v>1</v>
      </c>
      <c r="CR65" s="67">
        <v>0</v>
      </c>
      <c r="CS65" s="67">
        <v>0</v>
      </c>
      <c r="CT65" s="67">
        <v>0</v>
      </c>
      <c r="CU65" s="67">
        <v>0</v>
      </c>
      <c r="CV65" s="67">
        <v>0</v>
      </c>
      <c r="CW65" s="67">
        <v>0</v>
      </c>
      <c r="CX65" s="67">
        <v>0</v>
      </c>
      <c r="CY65" s="67">
        <v>0</v>
      </c>
      <c r="CZ65" s="67">
        <v>0</v>
      </c>
      <c r="DA65" s="67">
        <v>0</v>
      </c>
      <c r="DB65" s="86">
        <v>0.63993174061433444</v>
      </c>
      <c r="DC65" s="87">
        <v>3</v>
      </c>
      <c r="DD65" s="164">
        <v>101.56</v>
      </c>
      <c r="DE65" s="164">
        <v>86.32</v>
      </c>
      <c r="DF65" s="166">
        <v>1.6096579476861168</v>
      </c>
      <c r="DG65" s="167">
        <v>4.2505030181086516</v>
      </c>
      <c r="DH65" s="92">
        <v>72.345812986073426</v>
      </c>
      <c r="DI65" s="67">
        <v>4</v>
      </c>
      <c r="DJ65" s="92">
        <v>180.86453246518357</v>
      </c>
      <c r="DK65" s="67">
        <v>10</v>
      </c>
      <c r="DL65" s="67">
        <v>0</v>
      </c>
      <c r="DM65" s="67">
        <v>0</v>
      </c>
      <c r="DN65" s="92">
        <v>212.99</v>
      </c>
      <c r="DO65" s="67">
        <v>12</v>
      </c>
      <c r="DP65" s="92">
        <v>88.746893858714955</v>
      </c>
      <c r="DQ65" s="67">
        <v>5</v>
      </c>
      <c r="DR65" s="92">
        <v>35.498757543485979</v>
      </c>
      <c r="DS65" s="67">
        <v>2</v>
      </c>
      <c r="DT65" s="92">
        <v>53.248136315228969</v>
      </c>
      <c r="DU65" s="67">
        <v>3</v>
      </c>
      <c r="DV65" s="67">
        <v>0</v>
      </c>
      <c r="DW65" s="67">
        <v>0</v>
      </c>
      <c r="DX65" s="67">
        <v>0</v>
      </c>
      <c r="DY65" s="67">
        <v>0</v>
      </c>
      <c r="DZ65" s="86">
        <v>0.43878894251864853</v>
      </c>
      <c r="EA65" s="87">
        <v>1</v>
      </c>
      <c r="EB65" s="86">
        <v>58.406341259908217</v>
      </c>
      <c r="EC65" s="87">
        <v>140</v>
      </c>
      <c r="ED65" s="86">
        <v>1.2594458438287153</v>
      </c>
      <c r="EE65" s="87">
        <v>6</v>
      </c>
      <c r="EF65" s="164">
        <v>105.9</v>
      </c>
      <c r="EG65" s="164">
        <v>77.23</v>
      </c>
      <c r="EH65" s="166">
        <v>1.7749603803486531</v>
      </c>
      <c r="EI65" s="167">
        <v>7.4801901743264665</v>
      </c>
      <c r="EJ65" s="67" t="s">
        <v>1892</v>
      </c>
      <c r="EK65" s="67" t="s">
        <v>1893</v>
      </c>
      <c r="EL65" s="164">
        <v>88.56</v>
      </c>
      <c r="EM65" s="164">
        <v>52.14</v>
      </c>
      <c r="EN65" s="166">
        <v>0.3524229074889868</v>
      </c>
      <c r="EO65" s="167">
        <v>11.629955947136564</v>
      </c>
      <c r="EP65" s="92">
        <v>212.99254526091588</v>
      </c>
      <c r="EQ65" s="67">
        <v>12</v>
      </c>
      <c r="ER65" s="92">
        <v>390.48633297834579</v>
      </c>
      <c r="ES65" s="105">
        <v>22</v>
      </c>
      <c r="ET65" s="92">
        <v>319.4888178913738</v>
      </c>
      <c r="EU65" s="67">
        <v>18</v>
      </c>
      <c r="EV65" s="92">
        <v>124.24565140220093</v>
      </c>
      <c r="EW65" s="67">
        <v>7</v>
      </c>
      <c r="EX65" s="67">
        <v>0</v>
      </c>
      <c r="EY65" s="86">
        <v>79.273008507347257</v>
      </c>
      <c r="EZ65" s="87">
        <v>205</v>
      </c>
      <c r="FA65" s="86">
        <v>81.62411050648808</v>
      </c>
      <c r="FB65" s="87">
        <v>195</v>
      </c>
      <c r="FC65" s="92">
        <v>17.987229067362172</v>
      </c>
      <c r="FD65" s="67">
        <v>2</v>
      </c>
      <c r="FE65" s="92">
        <v>35.974458134724344</v>
      </c>
      <c r="FF65" s="67">
        <v>4</v>
      </c>
      <c r="FG65" s="92">
        <v>8.993614533681086</v>
      </c>
      <c r="FH65" s="67">
        <v>1</v>
      </c>
      <c r="FI65" s="67">
        <v>0</v>
      </c>
      <c r="FJ65" s="67">
        <v>0</v>
      </c>
      <c r="FK65" s="92">
        <v>23</v>
      </c>
      <c r="FL65" s="67">
        <v>7</v>
      </c>
      <c r="FM65" s="92">
        <v>413.70626854932999</v>
      </c>
      <c r="FN65" s="67">
        <v>46</v>
      </c>
      <c r="FO65" s="92">
        <v>629.55301735767603</v>
      </c>
      <c r="FP65" s="105">
        <v>70</v>
      </c>
      <c r="FQ65" s="92">
        <v>8.993614533681086</v>
      </c>
      <c r="FR65" s="67">
        <v>1</v>
      </c>
      <c r="FS65" s="86">
        <v>1.9135093761959434</v>
      </c>
      <c r="FT65" s="87">
        <v>10</v>
      </c>
      <c r="FU65" s="86">
        <v>1.0273268954181221</v>
      </c>
      <c r="FV65" s="87">
        <v>5</v>
      </c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</row>
    <row r="66" spans="1:381">
      <c r="A66" s="96" t="s">
        <v>1057</v>
      </c>
      <c r="B66" s="56" t="s">
        <v>1058</v>
      </c>
      <c r="C66" s="96" t="s">
        <v>598</v>
      </c>
      <c r="D66" s="74">
        <v>2</v>
      </c>
      <c r="E66" s="67">
        <v>2016</v>
      </c>
      <c r="F66" s="161">
        <v>83.61169623053442</v>
      </c>
      <c r="G66" s="78">
        <v>63335</v>
      </c>
      <c r="H66" s="78">
        <v>36061</v>
      </c>
      <c r="I66" s="78">
        <v>27274</v>
      </c>
      <c r="J66" s="67">
        <v>16.07</v>
      </c>
      <c r="K66" s="78">
        <v>10179</v>
      </c>
      <c r="L66" s="67">
        <v>13.62</v>
      </c>
      <c r="M66" s="78">
        <v>8627</v>
      </c>
      <c r="N66" s="67">
        <v>5116</v>
      </c>
      <c r="O66" s="67">
        <v>2630</v>
      </c>
      <c r="P66" s="67">
        <v>2486</v>
      </c>
      <c r="Q66" s="78">
        <v>6129</v>
      </c>
      <c r="R66" s="78">
        <v>2973</v>
      </c>
      <c r="S66" s="78">
        <v>3156</v>
      </c>
      <c r="T66" s="67">
        <v>5108</v>
      </c>
      <c r="U66" s="67">
        <v>2631</v>
      </c>
      <c r="V66" s="67">
        <v>2477</v>
      </c>
      <c r="W66" s="78">
        <v>6190</v>
      </c>
      <c r="X66" s="78">
        <v>3027</v>
      </c>
      <c r="Y66" s="78">
        <v>3163</v>
      </c>
      <c r="Z66" s="67">
        <v>5294</v>
      </c>
      <c r="AA66" s="67">
        <v>2664</v>
      </c>
      <c r="AB66" s="67">
        <v>2630</v>
      </c>
      <c r="AC66" s="78">
        <v>6453</v>
      </c>
      <c r="AD66" s="78">
        <v>3197</v>
      </c>
      <c r="AE66" s="78">
        <v>3256</v>
      </c>
      <c r="AF66" s="67">
        <v>5503</v>
      </c>
      <c r="AG66" s="67">
        <v>2794</v>
      </c>
      <c r="AH66" s="67">
        <v>2709</v>
      </c>
      <c r="AI66" s="78">
        <v>10516</v>
      </c>
      <c r="AJ66" s="78">
        <v>5198</v>
      </c>
      <c r="AK66" s="78">
        <v>5318</v>
      </c>
      <c r="AL66" s="67">
        <v>5921</v>
      </c>
      <c r="AM66" s="67">
        <v>2997</v>
      </c>
      <c r="AN66" s="67">
        <v>2924</v>
      </c>
      <c r="AO66" s="67">
        <v>5747</v>
      </c>
      <c r="AP66" s="67">
        <v>2860</v>
      </c>
      <c r="AQ66" s="67">
        <v>2887</v>
      </c>
      <c r="AR66" s="56" t="s">
        <v>428</v>
      </c>
      <c r="AS66" s="56"/>
      <c r="AT66" s="56" t="s">
        <v>428</v>
      </c>
      <c r="AU66" s="162">
        <v>391</v>
      </c>
      <c r="AV66" s="164">
        <v>0</v>
      </c>
      <c r="AW66" s="163">
        <v>279</v>
      </c>
      <c r="AX66" s="59">
        <v>1.6</v>
      </c>
      <c r="AY66" s="59">
        <v>1</v>
      </c>
      <c r="AZ66" s="86">
        <v>0.19546520719311963</v>
      </c>
      <c r="BA66" s="87">
        <v>1</v>
      </c>
      <c r="BB66" s="88">
        <v>0</v>
      </c>
      <c r="BC66" s="89">
        <v>0</v>
      </c>
      <c r="BD66" s="68">
        <v>0</v>
      </c>
      <c r="BE66" s="69">
        <v>0</v>
      </c>
      <c r="BF66" s="56">
        <f>VLOOKUP(A66,[1]Controles!$A$7:$L$139,11,0)</f>
        <v>19</v>
      </c>
      <c r="BG66" s="107">
        <f>VLOOKUP(A66,[1]Controles!$A$7:$L$139,12,0)</f>
        <v>2.9921259842519685</v>
      </c>
      <c r="BH66" s="63">
        <f>VLOOKUP(A66,[1]Peso!$A$7:$D$139,3,0)</f>
        <v>53</v>
      </c>
      <c r="BI66" s="85">
        <f>VLOOKUP(A66,[1]Peso!$A$7:$D$139,4,0)</f>
        <v>8.3464566929133852</v>
      </c>
      <c r="BJ66" s="68">
        <v>0</v>
      </c>
      <c r="BK66" s="69">
        <v>0</v>
      </c>
      <c r="BL66" s="68">
        <v>0</v>
      </c>
      <c r="BM66" s="69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 t="s">
        <v>1776</v>
      </c>
      <c r="BW66" s="67" t="s">
        <v>1412</v>
      </c>
      <c r="BX66" s="67" t="s">
        <v>1383</v>
      </c>
      <c r="BY66" s="67" t="s">
        <v>1894</v>
      </c>
      <c r="BZ66" s="67" t="s">
        <v>1895</v>
      </c>
      <c r="CA66" s="67" t="s">
        <v>1896</v>
      </c>
      <c r="CB66" s="67" t="s">
        <v>751</v>
      </c>
      <c r="CC66" s="163">
        <v>92.98</v>
      </c>
      <c r="CD66" s="163">
        <v>61.39</v>
      </c>
      <c r="CE66" s="166">
        <v>8.6419753086419746</v>
      </c>
      <c r="CF66" s="67" t="s">
        <v>1897</v>
      </c>
      <c r="CG66" s="67" t="s">
        <v>1898</v>
      </c>
      <c r="CH66" s="92">
        <v>19.634792852935401</v>
      </c>
      <c r="CI66" s="67">
        <v>1</v>
      </c>
      <c r="CJ66" s="86">
        <v>0</v>
      </c>
      <c r="CK66" s="87">
        <v>0</v>
      </c>
      <c r="CL66" s="92">
        <v>19.634792852935401</v>
      </c>
      <c r="CM66" s="67">
        <v>1</v>
      </c>
      <c r="CN66" s="92">
        <v>137.44354997054782</v>
      </c>
      <c r="CO66" s="67">
        <v>8</v>
      </c>
      <c r="CP66" s="92">
        <v>19.634792852935401</v>
      </c>
      <c r="CQ66" s="67">
        <v>1</v>
      </c>
      <c r="CR66" s="92">
        <v>16.155088852988694</v>
      </c>
      <c r="CS66" s="67">
        <v>1</v>
      </c>
      <c r="CT66" s="67">
        <v>0</v>
      </c>
      <c r="CU66" s="67">
        <v>0</v>
      </c>
      <c r="CV66" s="171">
        <v>16.155088852988694</v>
      </c>
      <c r="CW66" s="67">
        <v>1</v>
      </c>
      <c r="CX66" s="67">
        <v>0</v>
      </c>
      <c r="CY66" s="67">
        <v>0</v>
      </c>
      <c r="CZ66" s="67">
        <v>0</v>
      </c>
      <c r="DA66" s="67">
        <v>0</v>
      </c>
      <c r="DB66" s="86">
        <v>0.37778617302606721</v>
      </c>
      <c r="DC66" s="87">
        <v>2</v>
      </c>
      <c r="DD66" s="163">
        <v>111.4</v>
      </c>
      <c r="DE66" s="163">
        <v>96.29</v>
      </c>
      <c r="DF66" s="166">
        <v>2.7966440271673991</v>
      </c>
      <c r="DG66" s="167">
        <v>1.3184178985217738</v>
      </c>
      <c r="DH66" s="92">
        <v>48.465266558966071</v>
      </c>
      <c r="DI66" s="67">
        <v>3</v>
      </c>
      <c r="DJ66" s="92">
        <v>32.310177705977388</v>
      </c>
      <c r="DK66" s="67">
        <v>2</v>
      </c>
      <c r="DL66" s="92">
        <v>80.775444264943459</v>
      </c>
      <c r="DM66" s="67">
        <v>5</v>
      </c>
      <c r="DN66" s="92">
        <v>123.78</v>
      </c>
      <c r="DO66" s="67">
        <v>8</v>
      </c>
      <c r="DP66" s="92">
        <v>30.993336432666979</v>
      </c>
      <c r="DQ66" s="67">
        <v>2</v>
      </c>
      <c r="DR66" s="92">
        <v>15.496668216333489</v>
      </c>
      <c r="DS66" s="67">
        <v>1</v>
      </c>
      <c r="DT66" s="92">
        <v>15.496668216333489</v>
      </c>
      <c r="DU66" s="67">
        <v>1</v>
      </c>
      <c r="DV66" s="67">
        <v>0</v>
      </c>
      <c r="DW66" s="67">
        <v>0</v>
      </c>
      <c r="DX66" s="67">
        <v>0</v>
      </c>
      <c r="DY66" s="67">
        <v>0</v>
      </c>
      <c r="DZ66" s="86">
        <v>1.1406844106463878</v>
      </c>
      <c r="EA66" s="87">
        <v>3</v>
      </c>
      <c r="EB66" s="86">
        <v>36.913990402362501</v>
      </c>
      <c r="EC66" s="87">
        <v>100</v>
      </c>
      <c r="ED66" s="86">
        <v>0.36343812465927677</v>
      </c>
      <c r="EE66" s="87">
        <v>2</v>
      </c>
      <c r="EF66" s="163">
        <v>109.82</v>
      </c>
      <c r="EG66" s="163">
        <v>83.39</v>
      </c>
      <c r="EH66" s="166">
        <v>3.8175046554934826</v>
      </c>
      <c r="EI66" s="167">
        <v>1.2569832402234637</v>
      </c>
      <c r="EJ66" s="67" t="s">
        <v>1899</v>
      </c>
      <c r="EK66" s="67" t="s">
        <v>1900</v>
      </c>
      <c r="EL66" s="163">
        <v>94.31</v>
      </c>
      <c r="EM66" s="163">
        <v>57.65</v>
      </c>
      <c r="EN66" s="166">
        <v>1.2080536912751678</v>
      </c>
      <c r="EO66" s="167">
        <v>1.0738255033557047</v>
      </c>
      <c r="EP66" s="92">
        <v>123.97334573066792</v>
      </c>
      <c r="EQ66" s="67">
        <v>8</v>
      </c>
      <c r="ER66" s="92">
        <v>92.980009298000923</v>
      </c>
      <c r="ES66" s="105">
        <v>6</v>
      </c>
      <c r="ET66" s="92">
        <v>139.47001394700138</v>
      </c>
      <c r="EU66" s="67">
        <v>9</v>
      </c>
      <c r="EV66" s="92">
        <v>61.986672865333958</v>
      </c>
      <c r="EW66" s="67">
        <v>4</v>
      </c>
      <c r="EX66" s="67">
        <v>0</v>
      </c>
      <c r="EY66" s="86">
        <v>67.715458276333791</v>
      </c>
      <c r="EZ66" s="87">
        <v>198</v>
      </c>
      <c r="FA66" s="86">
        <v>53.688950467613438</v>
      </c>
      <c r="FB66" s="87">
        <v>155</v>
      </c>
      <c r="FC66" s="92">
        <v>46.860356138706656</v>
      </c>
      <c r="FD66" s="67">
        <v>6</v>
      </c>
      <c r="FE66" s="92">
        <v>31.240237425804434</v>
      </c>
      <c r="FF66" s="67">
        <v>4</v>
      </c>
      <c r="FG66" s="67">
        <v>0</v>
      </c>
      <c r="FH66" s="67">
        <v>0</v>
      </c>
      <c r="FI66" s="92">
        <v>15.620118712902217</v>
      </c>
      <c r="FJ66" s="67">
        <v>2</v>
      </c>
      <c r="FK66" s="92">
        <v>93.720712277413313</v>
      </c>
      <c r="FL66" s="67">
        <v>12</v>
      </c>
      <c r="FM66" s="92">
        <v>265.54201811933768</v>
      </c>
      <c r="FN66" s="67">
        <v>34</v>
      </c>
      <c r="FO66" s="92">
        <v>507.65385816932206</v>
      </c>
      <c r="FP66" s="105">
        <v>65</v>
      </c>
      <c r="FQ66" s="92">
        <v>15.620118712902217</v>
      </c>
      <c r="FR66" s="67">
        <v>2</v>
      </c>
      <c r="FS66" s="86">
        <v>1.520013511231211</v>
      </c>
      <c r="FT66" s="87">
        <v>9</v>
      </c>
      <c r="FU66" s="86">
        <v>0.52201148425265353</v>
      </c>
      <c r="FV66" s="87">
        <v>3</v>
      </c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</row>
    <row r="67" spans="1:381">
      <c r="A67" s="96" t="s">
        <v>1064</v>
      </c>
      <c r="B67" s="56" t="s">
        <v>1065</v>
      </c>
      <c r="C67" s="96" t="s">
        <v>466</v>
      </c>
      <c r="D67" s="74">
        <v>6</v>
      </c>
      <c r="E67" s="67">
        <v>2016</v>
      </c>
      <c r="F67" s="161">
        <v>74.769472348800775</v>
      </c>
      <c r="G67" s="78">
        <v>6507</v>
      </c>
      <c r="H67" s="78">
        <v>5743</v>
      </c>
      <c r="I67" s="67">
        <v>764</v>
      </c>
      <c r="J67" s="67">
        <v>50.85</v>
      </c>
      <c r="K67" s="78">
        <v>3309</v>
      </c>
      <c r="L67" s="67">
        <v>61.92</v>
      </c>
      <c r="M67" s="78">
        <v>4029</v>
      </c>
      <c r="N67" s="67">
        <v>599</v>
      </c>
      <c r="O67" s="67">
        <v>305</v>
      </c>
      <c r="P67" s="67">
        <v>294</v>
      </c>
      <c r="Q67" s="78">
        <v>716</v>
      </c>
      <c r="R67" s="78">
        <v>351</v>
      </c>
      <c r="S67" s="78">
        <v>365</v>
      </c>
      <c r="T67" s="67">
        <v>592</v>
      </c>
      <c r="U67" s="67">
        <v>303</v>
      </c>
      <c r="V67" s="67">
        <v>289</v>
      </c>
      <c r="W67" s="78">
        <v>713</v>
      </c>
      <c r="X67" s="78">
        <v>349</v>
      </c>
      <c r="Y67" s="78">
        <v>364</v>
      </c>
      <c r="Z67" s="67">
        <v>586</v>
      </c>
      <c r="AA67" s="67">
        <v>298</v>
      </c>
      <c r="AB67" s="67">
        <v>288</v>
      </c>
      <c r="AC67" s="78">
        <v>680</v>
      </c>
      <c r="AD67" s="78">
        <v>335</v>
      </c>
      <c r="AE67" s="78">
        <v>345</v>
      </c>
      <c r="AF67" s="67">
        <v>559</v>
      </c>
      <c r="AG67" s="67">
        <v>282</v>
      </c>
      <c r="AH67" s="67">
        <v>277</v>
      </c>
      <c r="AI67" s="78">
        <v>1066</v>
      </c>
      <c r="AJ67" s="78">
        <v>531</v>
      </c>
      <c r="AK67" s="78">
        <v>535</v>
      </c>
      <c r="AL67" s="67">
        <v>614</v>
      </c>
      <c r="AM67" s="67">
        <v>308</v>
      </c>
      <c r="AN67" s="67">
        <v>306</v>
      </c>
      <c r="AO67" s="67">
        <v>533</v>
      </c>
      <c r="AP67" s="67">
        <v>267</v>
      </c>
      <c r="AQ67" s="67">
        <v>266</v>
      </c>
      <c r="AR67" s="56" t="s">
        <v>428</v>
      </c>
      <c r="AS67" s="56"/>
      <c r="AT67" s="56" t="s">
        <v>428</v>
      </c>
      <c r="AU67" s="162">
        <v>280</v>
      </c>
      <c r="AV67" s="163">
        <v>0</v>
      </c>
      <c r="AW67" s="164">
        <v>104</v>
      </c>
      <c r="AX67" s="59">
        <v>0</v>
      </c>
      <c r="AY67" s="59">
        <v>0</v>
      </c>
      <c r="AZ67" s="86">
        <v>0</v>
      </c>
      <c r="BA67" s="87">
        <v>0</v>
      </c>
      <c r="BB67" s="88">
        <v>289.01734104046244</v>
      </c>
      <c r="BC67" s="89">
        <v>2</v>
      </c>
      <c r="BD67" s="68">
        <v>0</v>
      </c>
      <c r="BE67" s="69">
        <v>0</v>
      </c>
      <c r="BF67" s="56">
        <f>VLOOKUP(A67,[1]Controles!$A$7:$L$139,11,0)</f>
        <v>6</v>
      </c>
      <c r="BG67" s="107">
        <f>VLOOKUP(A67,[1]Controles!$A$7:$L$139,12,0)</f>
        <v>5.4545454545454541</v>
      </c>
      <c r="BH67" s="63">
        <f>VLOOKUP(A67,[1]Peso!$A$7:$D$139,3,0)</f>
        <v>6</v>
      </c>
      <c r="BI67" s="85">
        <f>VLOOKUP(A67,[1]Peso!$A$7:$D$139,4,0)</f>
        <v>5.4545454545454541</v>
      </c>
      <c r="BJ67" s="68">
        <v>0</v>
      </c>
      <c r="BK67" s="69">
        <v>0</v>
      </c>
      <c r="BL67" s="68">
        <v>0</v>
      </c>
      <c r="BM67" s="69">
        <v>0</v>
      </c>
      <c r="BN67" s="67">
        <v>0</v>
      </c>
      <c r="BO67" s="67">
        <v>0</v>
      </c>
      <c r="BP67" s="67">
        <v>0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 t="s">
        <v>1454</v>
      </c>
      <c r="BW67" s="67" t="s">
        <v>635</v>
      </c>
      <c r="BX67" s="67" t="s">
        <v>1229</v>
      </c>
      <c r="BY67" s="67" t="s">
        <v>635</v>
      </c>
      <c r="BZ67" s="67" t="s">
        <v>1471</v>
      </c>
      <c r="CA67" s="67" t="s">
        <v>1901</v>
      </c>
      <c r="CB67" s="67" t="s">
        <v>1902</v>
      </c>
      <c r="CC67" s="164">
        <v>84.62</v>
      </c>
      <c r="CD67" s="164">
        <v>67.510000000000005</v>
      </c>
      <c r="CE67" s="166">
        <v>12.5</v>
      </c>
      <c r="CF67" s="67" t="s">
        <v>1903</v>
      </c>
      <c r="CG67" s="67" t="s">
        <v>735</v>
      </c>
      <c r="CH67" s="67">
        <v>0</v>
      </c>
      <c r="CI67" s="67">
        <v>0</v>
      </c>
      <c r="CJ67" s="86">
        <v>0</v>
      </c>
      <c r="CK67" s="87">
        <v>0</v>
      </c>
      <c r="CL67" s="67">
        <v>0</v>
      </c>
      <c r="CM67" s="67">
        <v>0</v>
      </c>
      <c r="CN67" s="67">
        <v>0</v>
      </c>
      <c r="CO67" s="67">
        <v>0</v>
      </c>
      <c r="CP67" s="67">
        <v>0</v>
      </c>
      <c r="CQ67" s="67">
        <v>0</v>
      </c>
      <c r="CR67" s="67">
        <v>0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0</v>
      </c>
      <c r="CZ67" s="67">
        <v>0</v>
      </c>
      <c r="DA67" s="67">
        <v>0</v>
      </c>
      <c r="DB67" s="86">
        <v>0</v>
      </c>
      <c r="DC67" s="87">
        <v>0</v>
      </c>
      <c r="DD67" s="164">
        <v>123.7</v>
      </c>
      <c r="DE67" s="164">
        <v>99.32</v>
      </c>
      <c r="DF67" s="166">
        <v>5.0651230101302458</v>
      </c>
      <c r="DG67" s="167">
        <v>6.8017366136034738</v>
      </c>
      <c r="DH67" s="67">
        <v>0</v>
      </c>
      <c r="DI67" s="67">
        <v>0</v>
      </c>
      <c r="DJ67" s="92">
        <v>140.25245441795232</v>
      </c>
      <c r="DK67" s="67">
        <v>1</v>
      </c>
      <c r="DL67" s="92">
        <v>280.50490883590464</v>
      </c>
      <c r="DM67" s="67">
        <v>2</v>
      </c>
      <c r="DN67" s="67">
        <v>0</v>
      </c>
      <c r="DO67" s="67">
        <v>0</v>
      </c>
      <c r="DP67" s="92">
        <v>147.05882352941177</v>
      </c>
      <c r="DQ67" s="67">
        <v>1</v>
      </c>
      <c r="DR67" s="92">
        <v>147.05882352941177</v>
      </c>
      <c r="DS67" s="67">
        <v>1</v>
      </c>
      <c r="DT67" s="67">
        <v>0</v>
      </c>
      <c r="DU67" s="67">
        <v>0</v>
      </c>
      <c r="DV67" s="67">
        <v>0</v>
      </c>
      <c r="DW67" s="67">
        <v>0</v>
      </c>
      <c r="DX67" s="67">
        <v>0</v>
      </c>
      <c r="DY67" s="67">
        <v>0</v>
      </c>
      <c r="DZ67" s="86">
        <v>6.9444444444444438</v>
      </c>
      <c r="EA67" s="87">
        <v>2</v>
      </c>
      <c r="EB67" s="86">
        <v>133.57400722021663</v>
      </c>
      <c r="EC67" s="87">
        <v>37</v>
      </c>
      <c r="ED67" s="90">
        <v>7.1556350626118066</v>
      </c>
      <c r="EE67" s="91">
        <v>4</v>
      </c>
      <c r="EF67" s="164">
        <v>134.33000000000001</v>
      </c>
      <c r="EG67" s="164">
        <v>88.84</v>
      </c>
      <c r="EH67" s="166">
        <v>2.6717557251908395</v>
      </c>
      <c r="EI67" s="167">
        <v>13.931297709923665</v>
      </c>
      <c r="EJ67" s="67" t="s">
        <v>695</v>
      </c>
      <c r="EK67" s="67" t="s">
        <v>1904</v>
      </c>
      <c r="EL67" s="164">
        <v>81.17</v>
      </c>
      <c r="EM67" s="164">
        <v>40.35</v>
      </c>
      <c r="EN67" s="166">
        <v>0</v>
      </c>
      <c r="EO67" s="167">
        <v>2.3255813953488373</v>
      </c>
      <c r="EP67" s="67">
        <v>0</v>
      </c>
      <c r="EQ67" s="67">
        <v>0</v>
      </c>
      <c r="ER67" s="67">
        <v>0</v>
      </c>
      <c r="ES67" s="67">
        <v>0</v>
      </c>
      <c r="ET67" s="92">
        <v>147.05882352941177</v>
      </c>
      <c r="EU67" s="67">
        <v>1</v>
      </c>
      <c r="EV67" s="67">
        <v>0</v>
      </c>
      <c r="EW67" s="67">
        <v>0</v>
      </c>
      <c r="EX67" s="67">
        <v>0</v>
      </c>
      <c r="EY67" s="90">
        <v>111.1111111111111</v>
      </c>
      <c r="EZ67" s="91">
        <v>34</v>
      </c>
      <c r="FA67" s="86">
        <v>78.94736842105263</v>
      </c>
      <c r="FB67" s="87">
        <v>21</v>
      </c>
      <c r="FC67" s="92">
        <v>313.97174254317116</v>
      </c>
      <c r="FD67" s="67">
        <v>4</v>
      </c>
      <c r="FE67" s="92">
        <v>235.47880690737833</v>
      </c>
      <c r="FF67" s="67">
        <v>3</v>
      </c>
      <c r="FG67" s="92">
        <v>78.49293563579279</v>
      </c>
      <c r="FH67" s="67">
        <v>1</v>
      </c>
      <c r="FI67" s="67">
        <v>0</v>
      </c>
      <c r="FJ67" s="67">
        <v>0</v>
      </c>
      <c r="FK67" s="92">
        <v>627.94348508634232</v>
      </c>
      <c r="FL67" s="67">
        <v>8</v>
      </c>
      <c r="FM67" s="92">
        <v>78.49293563579279</v>
      </c>
      <c r="FN67" s="67">
        <v>1</v>
      </c>
      <c r="FO67" s="92">
        <v>0</v>
      </c>
      <c r="FP67" s="105">
        <v>0</v>
      </c>
      <c r="FQ67" s="92">
        <v>78.49293563579279</v>
      </c>
      <c r="FR67" s="67">
        <v>1</v>
      </c>
      <c r="FS67" s="86">
        <v>9.7719869706840381</v>
      </c>
      <c r="FT67" s="87">
        <v>6</v>
      </c>
      <c r="FU67" s="86">
        <v>7.5046904315197001</v>
      </c>
      <c r="FV67" s="87">
        <v>4</v>
      </c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</row>
    <row r="68" spans="1:381">
      <c r="A68" s="96" t="s">
        <v>1072</v>
      </c>
      <c r="B68" s="56" t="s">
        <v>1073</v>
      </c>
      <c r="C68" s="96" t="s">
        <v>427</v>
      </c>
      <c r="D68" s="74">
        <v>6</v>
      </c>
      <c r="E68" s="67">
        <v>2016</v>
      </c>
      <c r="F68" s="161">
        <v>71.50854549147995</v>
      </c>
      <c r="G68" s="78">
        <v>19229</v>
      </c>
      <c r="H68" s="78">
        <v>10843</v>
      </c>
      <c r="I68" s="78">
        <v>8386</v>
      </c>
      <c r="J68" s="67">
        <v>51.15</v>
      </c>
      <c r="K68" s="78">
        <v>9836</v>
      </c>
      <c r="L68" s="67">
        <v>44.65</v>
      </c>
      <c r="M68" s="78">
        <v>8585</v>
      </c>
      <c r="N68" s="67">
        <v>1841</v>
      </c>
      <c r="O68" s="67">
        <v>940</v>
      </c>
      <c r="P68" s="67">
        <v>901</v>
      </c>
      <c r="Q68" s="78">
        <v>2196</v>
      </c>
      <c r="R68" s="78">
        <v>1072</v>
      </c>
      <c r="S68" s="78">
        <v>1124</v>
      </c>
      <c r="T68" s="67">
        <v>1782</v>
      </c>
      <c r="U68" s="67">
        <v>922</v>
      </c>
      <c r="V68" s="67">
        <v>860</v>
      </c>
      <c r="W68" s="78">
        <v>2157</v>
      </c>
      <c r="X68" s="78">
        <v>1042</v>
      </c>
      <c r="Y68" s="78">
        <v>1115</v>
      </c>
      <c r="Z68" s="67">
        <v>1823</v>
      </c>
      <c r="AA68" s="67">
        <v>942</v>
      </c>
      <c r="AB68" s="67">
        <v>881</v>
      </c>
      <c r="AC68" s="78">
        <v>2127</v>
      </c>
      <c r="AD68" s="78">
        <v>1025</v>
      </c>
      <c r="AE68" s="78">
        <v>1102</v>
      </c>
      <c r="AF68" s="67">
        <v>1730</v>
      </c>
      <c r="AG68" s="67">
        <v>899</v>
      </c>
      <c r="AH68" s="67">
        <v>831</v>
      </c>
      <c r="AI68" s="78">
        <v>3229</v>
      </c>
      <c r="AJ68" s="78">
        <v>1548</v>
      </c>
      <c r="AK68" s="78">
        <v>1681</v>
      </c>
      <c r="AL68" s="67">
        <v>1823</v>
      </c>
      <c r="AM68" s="67">
        <v>950</v>
      </c>
      <c r="AN68" s="67">
        <v>873</v>
      </c>
      <c r="AO68" s="67">
        <v>1719</v>
      </c>
      <c r="AP68" s="67">
        <v>893</v>
      </c>
      <c r="AQ68" s="67">
        <v>826</v>
      </c>
      <c r="AR68" s="56" t="s">
        <v>428</v>
      </c>
      <c r="AS68" s="56"/>
      <c r="AT68" s="56" t="s">
        <v>428</v>
      </c>
      <c r="AU68" s="162">
        <v>609</v>
      </c>
      <c r="AV68" s="164">
        <v>10</v>
      </c>
      <c r="AW68" s="163">
        <v>240</v>
      </c>
      <c r="AX68" s="59">
        <v>12.8</v>
      </c>
      <c r="AY68" s="59">
        <v>3</v>
      </c>
      <c r="AZ68" s="86">
        <v>2.1727322107550244</v>
      </c>
      <c r="BA68" s="87">
        <v>4</v>
      </c>
      <c r="BB68" s="88">
        <v>0</v>
      </c>
      <c r="BC68" s="89">
        <v>0</v>
      </c>
      <c r="BD68" s="68">
        <v>0</v>
      </c>
      <c r="BE68" s="69">
        <v>0</v>
      </c>
      <c r="BF68" s="56">
        <f>VLOOKUP(A68,[1]Controles!$A$7:$L$139,11,0)</f>
        <v>14</v>
      </c>
      <c r="BG68" s="107">
        <f>VLOOKUP(A68,[1]Controles!$A$7:$L$139,12,0)</f>
        <v>5.9574468085106389</v>
      </c>
      <c r="BH68" s="63">
        <f>VLOOKUP(A68,[1]Peso!$A$7:$D$139,3,0)</f>
        <v>35</v>
      </c>
      <c r="BI68" s="85">
        <f>VLOOKUP(A68,[1]Peso!$A$7:$D$139,4,0)</f>
        <v>14.893617021276595</v>
      </c>
      <c r="BJ68" s="68">
        <v>0</v>
      </c>
      <c r="BK68" s="69">
        <v>0</v>
      </c>
      <c r="BL68" s="68">
        <v>54.318305268875605</v>
      </c>
      <c r="BM68" s="69">
        <v>1</v>
      </c>
      <c r="BN68" s="67">
        <v>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0</v>
      </c>
      <c r="BU68" s="67">
        <v>0</v>
      </c>
      <c r="BV68" s="165" t="s">
        <v>467</v>
      </c>
      <c r="BW68" s="67" t="s">
        <v>1905</v>
      </c>
      <c r="BX68" s="67" t="s">
        <v>797</v>
      </c>
      <c r="BY68" s="67" t="s">
        <v>1905</v>
      </c>
      <c r="BZ68" s="67" t="s">
        <v>1906</v>
      </c>
      <c r="CA68" s="67" t="s">
        <v>867</v>
      </c>
      <c r="CB68" s="67" t="s">
        <v>867</v>
      </c>
      <c r="CC68" s="163">
        <v>84.51</v>
      </c>
      <c r="CD68" s="163">
        <v>65.92</v>
      </c>
      <c r="CE68" s="166">
        <v>23.52941176470588</v>
      </c>
      <c r="CF68" s="67" t="s">
        <v>1907</v>
      </c>
      <c r="CG68" s="67" t="s">
        <v>1908</v>
      </c>
      <c r="CH68" s="67">
        <v>0</v>
      </c>
      <c r="CI68" s="67">
        <v>0</v>
      </c>
      <c r="CJ68" s="86">
        <v>0.5611672278338945</v>
      </c>
      <c r="CK68" s="87">
        <v>1</v>
      </c>
      <c r="CL68" s="67">
        <v>0</v>
      </c>
      <c r="CM68" s="67">
        <v>0</v>
      </c>
      <c r="CN68" s="67">
        <v>0</v>
      </c>
      <c r="CO68" s="67">
        <v>0</v>
      </c>
      <c r="CP68" s="67">
        <v>0</v>
      </c>
      <c r="CQ68" s="67">
        <v>0</v>
      </c>
      <c r="CR68" s="92">
        <v>46.36068613815484</v>
      </c>
      <c r="CS68" s="67">
        <v>1</v>
      </c>
      <c r="CT68" s="67">
        <v>0</v>
      </c>
      <c r="CU68" s="67">
        <v>0</v>
      </c>
      <c r="CV68" s="67">
        <v>0</v>
      </c>
      <c r="CW68" s="67">
        <v>0</v>
      </c>
      <c r="CX68" s="67">
        <v>0</v>
      </c>
      <c r="CY68" s="67">
        <v>0</v>
      </c>
      <c r="CZ68" s="92">
        <v>46.36068613815484</v>
      </c>
      <c r="DA68" s="67">
        <v>1</v>
      </c>
      <c r="DB68" s="86">
        <v>1.0970927043335161</v>
      </c>
      <c r="DC68" s="87">
        <v>2</v>
      </c>
      <c r="DD68" s="163">
        <v>111.9</v>
      </c>
      <c r="DE68" s="163">
        <v>91.62</v>
      </c>
      <c r="DF68" s="166">
        <v>2.0334928229665072</v>
      </c>
      <c r="DG68" s="167">
        <v>5.5023923444976077</v>
      </c>
      <c r="DH68" s="67">
        <v>0</v>
      </c>
      <c r="DI68" s="67">
        <v>0</v>
      </c>
      <c r="DJ68" s="92">
        <v>46.36068613815484</v>
      </c>
      <c r="DK68" s="67">
        <v>1</v>
      </c>
      <c r="DL68" s="67">
        <v>0</v>
      </c>
      <c r="DM68" s="67">
        <v>0</v>
      </c>
      <c r="DN68" s="67">
        <v>0</v>
      </c>
      <c r="DO68" s="67">
        <v>0</v>
      </c>
      <c r="DP68" s="92">
        <v>47.014574518100609</v>
      </c>
      <c r="DQ68" s="67">
        <v>1</v>
      </c>
      <c r="DR68" s="92">
        <v>47.014574518100609</v>
      </c>
      <c r="DS68" s="67">
        <v>1</v>
      </c>
      <c r="DT68" s="67">
        <v>0</v>
      </c>
      <c r="DU68" s="67">
        <v>0</v>
      </c>
      <c r="DV68" s="67">
        <v>0</v>
      </c>
      <c r="DW68" s="67">
        <v>0</v>
      </c>
      <c r="DX68" s="67">
        <v>0</v>
      </c>
      <c r="DY68" s="67">
        <v>0</v>
      </c>
      <c r="DZ68" s="86">
        <v>0</v>
      </c>
      <c r="EA68" s="87">
        <v>0</v>
      </c>
      <c r="EB68" s="86">
        <v>62.575210589651029</v>
      </c>
      <c r="EC68" s="87">
        <v>52</v>
      </c>
      <c r="ED68" s="86">
        <v>0.5780346820809249</v>
      </c>
      <c r="EE68" s="87">
        <v>1</v>
      </c>
      <c r="EF68" s="163">
        <v>100.95</v>
      </c>
      <c r="EG68" s="163">
        <v>77.2</v>
      </c>
      <c r="EH68" s="166">
        <v>1.873536299765808</v>
      </c>
      <c r="EI68" s="167">
        <v>10.772833723653395</v>
      </c>
      <c r="EJ68" s="67" t="s">
        <v>1909</v>
      </c>
      <c r="EK68" s="67" t="s">
        <v>1910</v>
      </c>
      <c r="EL68" s="163">
        <v>75.5</v>
      </c>
      <c r="EM68" s="163">
        <v>55.47</v>
      </c>
      <c r="EN68" s="166">
        <v>0.19920318725099601</v>
      </c>
      <c r="EO68" s="167">
        <v>12.350597609561753</v>
      </c>
      <c r="EP68" s="67">
        <v>0</v>
      </c>
      <c r="EQ68" s="67">
        <v>0</v>
      </c>
      <c r="ER68" s="67">
        <v>0</v>
      </c>
      <c r="ES68" s="67">
        <v>0</v>
      </c>
      <c r="ET68" s="67">
        <v>0</v>
      </c>
      <c r="EU68" s="67">
        <v>0</v>
      </c>
      <c r="EV68" s="67">
        <v>0</v>
      </c>
      <c r="EW68" s="67">
        <v>0</v>
      </c>
      <c r="EX68" s="67">
        <v>0</v>
      </c>
      <c r="EY68" s="86">
        <v>92.783505154639172</v>
      </c>
      <c r="EZ68" s="87">
        <v>81</v>
      </c>
      <c r="FA68" s="86">
        <v>72.639225181598064</v>
      </c>
      <c r="FB68" s="87">
        <v>60</v>
      </c>
      <c r="FC68" s="92">
        <v>460.24034773715164</v>
      </c>
      <c r="FD68" s="67">
        <v>18</v>
      </c>
      <c r="FE68" s="67">
        <v>0</v>
      </c>
      <c r="FF68" s="67">
        <v>0</v>
      </c>
      <c r="FG68" s="67">
        <v>0</v>
      </c>
      <c r="FH68" s="67">
        <v>0</v>
      </c>
      <c r="FI68" s="92">
        <v>25.568908207619536</v>
      </c>
      <c r="FJ68" s="67">
        <v>1</v>
      </c>
      <c r="FK68" s="92">
        <v>485.80925594477117</v>
      </c>
      <c r="FL68" s="67">
        <v>19</v>
      </c>
      <c r="FM68" s="92">
        <v>25.568908207619536</v>
      </c>
      <c r="FN68" s="67">
        <v>1</v>
      </c>
      <c r="FO68" s="92">
        <v>102.27563283047814</v>
      </c>
      <c r="FP68" s="105">
        <v>4</v>
      </c>
      <c r="FQ68" s="92">
        <v>0</v>
      </c>
      <c r="FR68" s="67">
        <v>0</v>
      </c>
      <c r="FS68" s="86">
        <v>4.3883708173340645</v>
      </c>
      <c r="FT68" s="87">
        <v>8</v>
      </c>
      <c r="FU68" s="86">
        <v>9.8894706224549154</v>
      </c>
      <c r="FV68" s="87">
        <v>17</v>
      </c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</row>
    <row r="69" spans="1:381">
      <c r="A69" s="96" t="s">
        <v>1076</v>
      </c>
      <c r="B69" s="56" t="s">
        <v>1077</v>
      </c>
      <c r="C69" s="96" t="s">
        <v>441</v>
      </c>
      <c r="D69" s="74">
        <v>6</v>
      </c>
      <c r="E69" s="67">
        <v>2016</v>
      </c>
      <c r="F69" s="161">
        <v>64.212616308527657</v>
      </c>
      <c r="G69" s="78">
        <v>9546</v>
      </c>
      <c r="H69" s="78">
        <v>1755</v>
      </c>
      <c r="I69" s="78">
        <v>7791</v>
      </c>
      <c r="J69" s="67">
        <v>13.16</v>
      </c>
      <c r="K69" s="78">
        <v>1256</v>
      </c>
      <c r="L69" s="67">
        <v>75.209999999999994</v>
      </c>
      <c r="M69" s="78">
        <v>7180</v>
      </c>
      <c r="N69" s="67">
        <v>805</v>
      </c>
      <c r="O69" s="67">
        <v>413</v>
      </c>
      <c r="P69" s="67">
        <v>392</v>
      </c>
      <c r="Q69" s="78">
        <v>968</v>
      </c>
      <c r="R69" s="78">
        <v>469</v>
      </c>
      <c r="S69" s="78">
        <v>499</v>
      </c>
      <c r="T69" s="67">
        <v>779</v>
      </c>
      <c r="U69" s="67">
        <v>414</v>
      </c>
      <c r="V69" s="67">
        <v>365</v>
      </c>
      <c r="W69" s="78">
        <v>898</v>
      </c>
      <c r="X69" s="78">
        <v>420</v>
      </c>
      <c r="Y69" s="78">
        <v>478</v>
      </c>
      <c r="Z69" s="67">
        <v>734</v>
      </c>
      <c r="AA69" s="67">
        <v>390</v>
      </c>
      <c r="AB69" s="67">
        <v>344</v>
      </c>
      <c r="AC69" s="78">
        <v>1020</v>
      </c>
      <c r="AD69" s="78">
        <v>473</v>
      </c>
      <c r="AE69" s="78">
        <v>547</v>
      </c>
      <c r="AF69" s="67">
        <v>966</v>
      </c>
      <c r="AG69" s="67">
        <v>523</v>
      </c>
      <c r="AH69" s="67">
        <v>443</v>
      </c>
      <c r="AI69" s="78">
        <v>1749</v>
      </c>
      <c r="AJ69" s="78">
        <v>795</v>
      </c>
      <c r="AK69" s="78">
        <v>954</v>
      </c>
      <c r="AL69" s="67">
        <v>954</v>
      </c>
      <c r="AM69" s="67">
        <v>518</v>
      </c>
      <c r="AN69" s="67">
        <v>436</v>
      </c>
      <c r="AO69" s="67">
        <v>959</v>
      </c>
      <c r="AP69" s="67">
        <v>534</v>
      </c>
      <c r="AQ69" s="67">
        <v>425</v>
      </c>
      <c r="AR69" s="56" t="s">
        <v>428</v>
      </c>
      <c r="AS69" s="56"/>
      <c r="AT69" s="56" t="s">
        <v>428</v>
      </c>
      <c r="AU69" s="162">
        <v>405</v>
      </c>
      <c r="AV69" s="163">
        <v>0</v>
      </c>
      <c r="AW69" s="164">
        <v>70</v>
      </c>
      <c r="AX69" s="59">
        <v>0</v>
      </c>
      <c r="AY69" s="59">
        <v>0</v>
      </c>
      <c r="AZ69" s="86">
        <v>0</v>
      </c>
      <c r="BA69" s="87">
        <v>0</v>
      </c>
      <c r="BB69" s="88">
        <v>0</v>
      </c>
      <c r="BC69" s="89">
        <v>0</v>
      </c>
      <c r="BD69" s="68">
        <v>0</v>
      </c>
      <c r="BE69" s="69">
        <v>0</v>
      </c>
      <c r="BF69" s="56">
        <f>VLOOKUP(A69,[1]Controles!$A$7:$L$139,11,0)</f>
        <v>8</v>
      </c>
      <c r="BG69" s="107">
        <f>VLOOKUP(A69,[1]Controles!$A$7:$L$139,12,0)</f>
        <v>7.2072072072072073</v>
      </c>
      <c r="BH69" s="63">
        <f>VLOOKUP(A69,[1]Peso!$A$7:$D$139,3,0)</f>
        <v>11</v>
      </c>
      <c r="BI69" s="85">
        <f>VLOOKUP(A69,[1]Peso!$A$7:$D$139,4,0)</f>
        <v>9.9099099099099099</v>
      </c>
      <c r="BJ69" s="68">
        <v>0</v>
      </c>
      <c r="BK69" s="69">
        <v>0</v>
      </c>
      <c r="BL69" s="68">
        <v>0</v>
      </c>
      <c r="BM69" s="69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 t="s">
        <v>1700</v>
      </c>
      <c r="BW69" s="67" t="s">
        <v>1817</v>
      </c>
      <c r="BX69" s="67" t="s">
        <v>915</v>
      </c>
      <c r="BY69" s="67" t="s">
        <v>1817</v>
      </c>
      <c r="BZ69" s="67" t="s">
        <v>577</v>
      </c>
      <c r="CA69" s="67" t="s">
        <v>1052</v>
      </c>
      <c r="CB69" s="67" t="s">
        <v>443</v>
      </c>
      <c r="CC69" s="164">
        <v>88.95</v>
      </c>
      <c r="CD69" s="164">
        <v>62.57</v>
      </c>
      <c r="CE69" s="166">
        <v>12.5</v>
      </c>
      <c r="CF69" s="67" t="s">
        <v>1850</v>
      </c>
      <c r="CG69" s="67" t="s">
        <v>1746</v>
      </c>
      <c r="CH69" s="67">
        <v>0</v>
      </c>
      <c r="CI69" s="67">
        <v>0</v>
      </c>
      <c r="CJ69" s="86">
        <v>0</v>
      </c>
      <c r="CK69" s="87">
        <v>0</v>
      </c>
      <c r="CL69" s="67">
        <v>0</v>
      </c>
      <c r="CM69" s="67">
        <v>0</v>
      </c>
      <c r="CN69" s="92">
        <v>123.60939431396785</v>
      </c>
      <c r="CO69" s="67">
        <v>1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0</v>
      </c>
      <c r="DB69" s="86">
        <v>0</v>
      </c>
      <c r="DC69" s="87">
        <v>0</v>
      </c>
      <c r="DD69" s="164">
        <v>130.69</v>
      </c>
      <c r="DE69" s="164">
        <v>104.48</v>
      </c>
      <c r="DF69" s="166">
        <v>1.9015659955257269</v>
      </c>
      <c r="DG69" s="167">
        <v>5.8165548098434003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92">
        <v>98.039215686274503</v>
      </c>
      <c r="DQ69" s="67">
        <v>1</v>
      </c>
      <c r="DR69" s="92">
        <v>98.039215686274503</v>
      </c>
      <c r="DS69" s="67">
        <v>1</v>
      </c>
      <c r="DT69" s="67">
        <v>0</v>
      </c>
      <c r="DU69" s="67">
        <v>0</v>
      </c>
      <c r="DV69" s="67">
        <v>0</v>
      </c>
      <c r="DW69" s="67">
        <v>0</v>
      </c>
      <c r="DX69" s="67">
        <v>0</v>
      </c>
      <c r="DY69" s="67">
        <v>0</v>
      </c>
      <c r="DZ69" s="86">
        <v>2.9069767441860463</v>
      </c>
      <c r="EA69" s="87">
        <v>1</v>
      </c>
      <c r="EB69" s="86">
        <v>79.006772009029348</v>
      </c>
      <c r="EC69" s="87">
        <v>35</v>
      </c>
      <c r="ED69" s="86">
        <v>0</v>
      </c>
      <c r="EE69" s="87">
        <v>0</v>
      </c>
      <c r="EF69" s="164">
        <v>130.46</v>
      </c>
      <c r="EG69" s="164">
        <v>87.48</v>
      </c>
      <c r="EH69" s="166">
        <v>1.1976047904191618</v>
      </c>
      <c r="EI69" s="167">
        <v>2.8443113772455089</v>
      </c>
      <c r="EJ69" s="67" t="s">
        <v>1911</v>
      </c>
      <c r="EK69" s="67" t="s">
        <v>1912</v>
      </c>
      <c r="EL69" s="164">
        <v>75.2</v>
      </c>
      <c r="EM69" s="164">
        <v>38.14</v>
      </c>
      <c r="EN69" s="166">
        <v>2.7649769585253456</v>
      </c>
      <c r="EO69" s="167">
        <v>1.3824884792626728</v>
      </c>
      <c r="EP69" s="67">
        <v>0</v>
      </c>
      <c r="EQ69" s="67">
        <v>0</v>
      </c>
      <c r="ER69" s="92">
        <v>98.039215686274503</v>
      </c>
      <c r="ES69" s="105">
        <v>1</v>
      </c>
      <c r="ET69" s="67">
        <v>0</v>
      </c>
      <c r="EU69" s="67">
        <v>0</v>
      </c>
      <c r="EV69" s="67">
        <v>0</v>
      </c>
      <c r="EW69" s="67">
        <v>0</v>
      </c>
      <c r="EX69" s="67">
        <v>0</v>
      </c>
      <c r="EY69" s="86">
        <v>84.862385321100916</v>
      </c>
      <c r="EZ69" s="87">
        <v>37</v>
      </c>
      <c r="FA69" s="86">
        <v>35.294117647058826</v>
      </c>
      <c r="FB69" s="87">
        <v>15</v>
      </c>
      <c r="FC69" s="67">
        <v>0</v>
      </c>
      <c r="FD69" s="67">
        <v>0</v>
      </c>
      <c r="FE69" s="92">
        <v>46.79457182966776</v>
      </c>
      <c r="FF69" s="67">
        <v>1</v>
      </c>
      <c r="FG69" s="67">
        <v>0</v>
      </c>
      <c r="FH69" s="67">
        <v>0</v>
      </c>
      <c r="FI69" s="67">
        <v>0</v>
      </c>
      <c r="FJ69" s="67">
        <v>0</v>
      </c>
      <c r="FK69" s="92">
        <v>46.79457182966776</v>
      </c>
      <c r="FL69" s="67">
        <v>1</v>
      </c>
      <c r="FM69" s="92">
        <v>46.79457182966776</v>
      </c>
      <c r="FN69" s="67">
        <v>1</v>
      </c>
      <c r="FO69" s="92">
        <v>46.79457182966776</v>
      </c>
      <c r="FP69" s="105">
        <v>1</v>
      </c>
      <c r="FQ69" s="92">
        <v>0</v>
      </c>
      <c r="FR69" s="67">
        <v>0</v>
      </c>
      <c r="FS69" s="86">
        <v>0</v>
      </c>
      <c r="FT69" s="87">
        <v>0</v>
      </c>
      <c r="FU69" s="86">
        <v>4.1710114702815435</v>
      </c>
      <c r="FV69" s="87">
        <v>4</v>
      </c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</row>
    <row r="70" spans="1:381">
      <c r="A70" s="96" t="s">
        <v>1084</v>
      </c>
      <c r="B70" s="56" t="s">
        <v>1085</v>
      </c>
      <c r="C70" s="96" t="s">
        <v>730</v>
      </c>
      <c r="D70" s="74">
        <v>6</v>
      </c>
      <c r="E70" s="67">
        <v>2016</v>
      </c>
      <c r="F70" s="161">
        <v>75.36673217745755</v>
      </c>
      <c r="G70" s="78">
        <v>6775</v>
      </c>
      <c r="H70" s="78">
        <v>2843</v>
      </c>
      <c r="I70" s="78">
        <v>3932</v>
      </c>
      <c r="J70" s="67">
        <v>41.27</v>
      </c>
      <c r="K70" s="78">
        <v>2796</v>
      </c>
      <c r="L70" s="67">
        <v>81.48</v>
      </c>
      <c r="M70" s="78">
        <v>5520</v>
      </c>
      <c r="N70" s="67">
        <v>600</v>
      </c>
      <c r="O70" s="67">
        <v>302</v>
      </c>
      <c r="P70" s="67">
        <v>298</v>
      </c>
      <c r="Q70" s="78">
        <v>714</v>
      </c>
      <c r="R70" s="78">
        <v>354</v>
      </c>
      <c r="S70" s="78">
        <v>360</v>
      </c>
      <c r="T70" s="67">
        <v>560</v>
      </c>
      <c r="U70" s="67">
        <v>284</v>
      </c>
      <c r="V70" s="67">
        <v>276</v>
      </c>
      <c r="W70" s="78">
        <v>665</v>
      </c>
      <c r="X70" s="78">
        <v>327</v>
      </c>
      <c r="Y70" s="78">
        <v>338</v>
      </c>
      <c r="Z70" s="67">
        <v>553</v>
      </c>
      <c r="AA70" s="67">
        <v>284</v>
      </c>
      <c r="AB70" s="67">
        <v>269</v>
      </c>
      <c r="AC70" s="78">
        <v>677</v>
      </c>
      <c r="AD70" s="78">
        <v>327</v>
      </c>
      <c r="AE70" s="78">
        <v>350</v>
      </c>
      <c r="AF70" s="67">
        <v>578</v>
      </c>
      <c r="AG70" s="67">
        <v>301</v>
      </c>
      <c r="AH70" s="67">
        <v>277</v>
      </c>
      <c r="AI70" s="78">
        <v>1041</v>
      </c>
      <c r="AJ70" s="78">
        <v>491</v>
      </c>
      <c r="AK70" s="78">
        <v>550</v>
      </c>
      <c r="AL70" s="67">
        <v>589</v>
      </c>
      <c r="AM70" s="67">
        <v>311</v>
      </c>
      <c r="AN70" s="67">
        <v>278</v>
      </c>
      <c r="AO70" s="67">
        <v>531</v>
      </c>
      <c r="AP70" s="67">
        <v>285</v>
      </c>
      <c r="AQ70" s="67">
        <v>246</v>
      </c>
      <c r="AR70" s="56" t="s">
        <v>428</v>
      </c>
      <c r="AS70" s="56"/>
      <c r="AT70" s="56" t="s">
        <v>428</v>
      </c>
      <c r="AU70" s="162">
        <v>160</v>
      </c>
      <c r="AV70" s="164">
        <v>0</v>
      </c>
      <c r="AW70" s="163">
        <v>83</v>
      </c>
      <c r="AX70" s="59">
        <v>0</v>
      </c>
      <c r="AY70" s="59">
        <v>0</v>
      </c>
      <c r="AZ70" s="86">
        <v>0</v>
      </c>
      <c r="BA70" s="87">
        <v>0</v>
      </c>
      <c r="BB70" s="88">
        <v>0</v>
      </c>
      <c r="BC70" s="89">
        <v>0</v>
      </c>
      <c r="BD70" s="68">
        <v>0</v>
      </c>
      <c r="BE70" s="69">
        <v>0</v>
      </c>
      <c r="BF70" s="56">
        <f>VLOOKUP(A70,[1]Controles!$A$7:$L$139,11,0)</f>
        <v>11</v>
      </c>
      <c r="BG70" s="107">
        <f>VLOOKUP(A70,[1]Controles!$A$7:$L$139,12,0)</f>
        <v>10.2803738317757</v>
      </c>
      <c r="BH70" s="63">
        <f>VLOOKUP(A70,[1]Peso!$A$7:$D$139,3,0)</f>
        <v>8</v>
      </c>
      <c r="BI70" s="85">
        <f>VLOOKUP(A70,[1]Peso!$A$7:$D$139,4,0)</f>
        <v>7.4766355140186906</v>
      </c>
      <c r="BJ70" s="68">
        <v>0</v>
      </c>
      <c r="BK70" s="69">
        <v>0</v>
      </c>
      <c r="BL70" s="68">
        <v>0</v>
      </c>
      <c r="BM70" s="69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 t="s">
        <v>998</v>
      </c>
      <c r="BW70" s="67" t="s">
        <v>919</v>
      </c>
      <c r="BX70" s="67" t="s">
        <v>1913</v>
      </c>
      <c r="BY70" s="67" t="s">
        <v>1914</v>
      </c>
      <c r="BZ70" s="67" t="s">
        <v>721</v>
      </c>
      <c r="CA70" s="67" t="s">
        <v>733</v>
      </c>
      <c r="CB70" s="67" t="s">
        <v>1915</v>
      </c>
      <c r="CC70" s="163">
        <v>121.04</v>
      </c>
      <c r="CD70" s="163">
        <v>96.48</v>
      </c>
      <c r="CE70" s="166">
        <v>23.52941176470588</v>
      </c>
      <c r="CF70" s="67" t="s">
        <v>1916</v>
      </c>
      <c r="CG70" s="67" t="s">
        <v>615</v>
      </c>
      <c r="CH70" s="67">
        <v>0</v>
      </c>
      <c r="CI70" s="67">
        <v>0</v>
      </c>
      <c r="CJ70" s="86">
        <v>0</v>
      </c>
      <c r="CK70" s="87">
        <v>0</v>
      </c>
      <c r="CL70" s="67">
        <v>0</v>
      </c>
      <c r="CM70" s="67">
        <v>0</v>
      </c>
      <c r="CN70" s="67">
        <v>0</v>
      </c>
      <c r="CO70" s="67">
        <v>0</v>
      </c>
      <c r="CP70" s="67">
        <v>0</v>
      </c>
      <c r="CQ70" s="67">
        <v>0</v>
      </c>
      <c r="CR70" s="67">
        <v>0</v>
      </c>
      <c r="CS70" s="67">
        <v>0</v>
      </c>
      <c r="CT70" s="67">
        <v>0</v>
      </c>
      <c r="CU70" s="67">
        <v>0</v>
      </c>
      <c r="CV70" s="67">
        <v>0</v>
      </c>
      <c r="CW70" s="67">
        <v>0</v>
      </c>
      <c r="CX70" s="67">
        <v>0</v>
      </c>
      <c r="CY70" s="67">
        <v>0</v>
      </c>
      <c r="CZ70" s="67">
        <v>0</v>
      </c>
      <c r="DA70" s="67">
        <v>0</v>
      </c>
      <c r="DB70" s="86">
        <v>1.8083182640144664</v>
      </c>
      <c r="DC70" s="87">
        <v>1</v>
      </c>
      <c r="DD70" s="163">
        <v>170.99</v>
      </c>
      <c r="DE70" s="163">
        <v>133.15</v>
      </c>
      <c r="DF70" s="166">
        <v>4.7322540473225407</v>
      </c>
      <c r="DG70" s="167">
        <v>5.3549190535491906</v>
      </c>
      <c r="DH70" s="67">
        <v>0</v>
      </c>
      <c r="DI70" s="67">
        <v>0</v>
      </c>
      <c r="DJ70" s="67">
        <v>0</v>
      </c>
      <c r="DK70" s="67">
        <v>0</v>
      </c>
      <c r="DL70" s="67">
        <v>0</v>
      </c>
      <c r="DM70" s="67">
        <v>0</v>
      </c>
      <c r="DN70" s="67">
        <v>0</v>
      </c>
      <c r="DO70" s="67">
        <v>0</v>
      </c>
      <c r="DP70" s="67">
        <v>0</v>
      </c>
      <c r="DQ70" s="67">
        <v>0</v>
      </c>
      <c r="DR70" s="67">
        <v>0</v>
      </c>
      <c r="DS70" s="67">
        <v>0</v>
      </c>
      <c r="DT70" s="67">
        <v>0</v>
      </c>
      <c r="DU70" s="67">
        <v>0</v>
      </c>
      <c r="DV70" s="67">
        <v>0</v>
      </c>
      <c r="DW70" s="67">
        <v>0</v>
      </c>
      <c r="DX70" s="67">
        <v>0</v>
      </c>
      <c r="DY70" s="67">
        <v>0</v>
      </c>
      <c r="DZ70" s="86">
        <v>3.7174721189591078</v>
      </c>
      <c r="EA70" s="87">
        <v>1</v>
      </c>
      <c r="EB70" s="86">
        <v>93.862815884476532</v>
      </c>
      <c r="EC70" s="87">
        <v>26</v>
      </c>
      <c r="ED70" s="86">
        <v>1.7301038062283738</v>
      </c>
      <c r="EE70" s="87">
        <v>1</v>
      </c>
      <c r="EF70" s="163">
        <v>165.99</v>
      </c>
      <c r="EG70" s="163">
        <v>105.18</v>
      </c>
      <c r="EH70" s="166">
        <v>1.6423357664233578</v>
      </c>
      <c r="EI70" s="167">
        <v>1.824817518248175</v>
      </c>
      <c r="EJ70" s="67" t="s">
        <v>1917</v>
      </c>
      <c r="EK70" s="67" t="s">
        <v>1918</v>
      </c>
      <c r="EL70" s="163">
        <v>116.67</v>
      </c>
      <c r="EM70" s="163">
        <v>60.53</v>
      </c>
      <c r="EN70" s="166">
        <v>0.6211180124223602</v>
      </c>
      <c r="EO70" s="167">
        <v>2.4844720496894408</v>
      </c>
      <c r="EP70" s="67">
        <v>0</v>
      </c>
      <c r="EQ70" s="67">
        <v>0</v>
      </c>
      <c r="ER70" s="92">
        <v>147.71048744460859</v>
      </c>
      <c r="ES70" s="105">
        <v>1</v>
      </c>
      <c r="ET70" s="92">
        <v>147.71048744460859</v>
      </c>
      <c r="EU70" s="67">
        <v>1</v>
      </c>
      <c r="EV70" s="67">
        <v>0</v>
      </c>
      <c r="EW70" s="67">
        <v>0</v>
      </c>
      <c r="EX70" s="67">
        <v>0</v>
      </c>
      <c r="EY70" s="86">
        <v>125.89928057553956</v>
      </c>
      <c r="EZ70" s="87">
        <v>35</v>
      </c>
      <c r="FA70" s="86">
        <v>121.95121951219512</v>
      </c>
      <c r="FB70" s="87">
        <v>30</v>
      </c>
      <c r="FC70" s="67">
        <v>0</v>
      </c>
      <c r="FD70" s="67">
        <v>0</v>
      </c>
      <c r="FE70" s="67">
        <v>0</v>
      </c>
      <c r="FF70" s="67">
        <v>0</v>
      </c>
      <c r="FG70" s="67">
        <v>0</v>
      </c>
      <c r="FH70" s="67">
        <v>0</v>
      </c>
      <c r="FI70" s="67">
        <v>0</v>
      </c>
      <c r="FJ70" s="67">
        <v>0</v>
      </c>
      <c r="FK70" s="67">
        <v>0</v>
      </c>
      <c r="FL70" s="67">
        <v>0</v>
      </c>
      <c r="FM70" s="92">
        <v>80.064051240992782</v>
      </c>
      <c r="FN70" s="67">
        <v>1</v>
      </c>
      <c r="FO70" s="92">
        <v>160.12810248198556</v>
      </c>
      <c r="FP70" s="105">
        <v>2</v>
      </c>
      <c r="FQ70" s="92">
        <v>80.064051240992782</v>
      </c>
      <c r="FR70" s="67">
        <v>1</v>
      </c>
      <c r="FS70" s="86">
        <v>5.0933786078098473</v>
      </c>
      <c r="FT70" s="87">
        <v>3</v>
      </c>
      <c r="FU70" s="86">
        <v>1.8832391713747645</v>
      </c>
      <c r="FV70" s="87">
        <v>1</v>
      </c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</row>
    <row r="71" spans="1:381">
      <c r="A71" s="96" t="s">
        <v>1094</v>
      </c>
      <c r="B71" s="56" t="s">
        <v>1095</v>
      </c>
      <c r="C71" s="96" t="s">
        <v>427</v>
      </c>
      <c r="D71" s="74">
        <v>4</v>
      </c>
      <c r="E71" s="67">
        <v>2016</v>
      </c>
      <c r="F71" s="161">
        <v>77.968093483155684</v>
      </c>
      <c r="G71" s="78">
        <v>54186</v>
      </c>
      <c r="H71" s="78">
        <v>42726</v>
      </c>
      <c r="I71" s="78">
        <v>11460</v>
      </c>
      <c r="J71" s="67">
        <v>58.19</v>
      </c>
      <c r="K71" s="78">
        <v>31529</v>
      </c>
      <c r="L71" s="67">
        <v>27.32</v>
      </c>
      <c r="M71" s="78">
        <v>14806</v>
      </c>
      <c r="N71" s="67">
        <v>5364</v>
      </c>
      <c r="O71" s="67">
        <v>2728</v>
      </c>
      <c r="P71" s="67">
        <v>2636</v>
      </c>
      <c r="Q71" s="78">
        <v>6428</v>
      </c>
      <c r="R71" s="78">
        <v>3167</v>
      </c>
      <c r="S71" s="78">
        <v>3261</v>
      </c>
      <c r="T71" s="67">
        <v>5357</v>
      </c>
      <c r="U71" s="67">
        <v>2709</v>
      </c>
      <c r="V71" s="67">
        <v>2648</v>
      </c>
      <c r="W71" s="78">
        <v>6470</v>
      </c>
      <c r="X71" s="78">
        <v>3167</v>
      </c>
      <c r="Y71" s="78">
        <v>3303</v>
      </c>
      <c r="Z71" s="67">
        <v>5370</v>
      </c>
      <c r="AA71" s="67">
        <v>2790</v>
      </c>
      <c r="AB71" s="67">
        <v>2580</v>
      </c>
      <c r="AC71" s="78">
        <v>6120</v>
      </c>
      <c r="AD71" s="78">
        <v>2954</v>
      </c>
      <c r="AE71" s="78">
        <v>3166</v>
      </c>
      <c r="AF71" s="67">
        <v>4930</v>
      </c>
      <c r="AG71" s="67">
        <v>2521</v>
      </c>
      <c r="AH71" s="67">
        <v>2409</v>
      </c>
      <c r="AI71" s="78">
        <v>9548</v>
      </c>
      <c r="AJ71" s="78">
        <v>4682</v>
      </c>
      <c r="AK71" s="78">
        <v>4866</v>
      </c>
      <c r="AL71" s="67">
        <v>5487</v>
      </c>
      <c r="AM71" s="67">
        <v>2781</v>
      </c>
      <c r="AN71" s="67">
        <v>2706</v>
      </c>
      <c r="AO71" s="67">
        <v>4874</v>
      </c>
      <c r="AP71" s="67">
        <v>2537</v>
      </c>
      <c r="AQ71" s="67">
        <v>2337</v>
      </c>
      <c r="AR71" s="56" t="s">
        <v>428</v>
      </c>
      <c r="AS71" s="56"/>
      <c r="AT71" s="56" t="s">
        <v>428</v>
      </c>
      <c r="AU71" s="162">
        <v>1582</v>
      </c>
      <c r="AV71" s="163">
        <v>0</v>
      </c>
      <c r="AW71" s="164">
        <v>155</v>
      </c>
      <c r="AX71" s="59">
        <v>9.8000000000000007</v>
      </c>
      <c r="AY71" s="59">
        <v>7</v>
      </c>
      <c r="AZ71" s="86">
        <v>1.3049962714392245</v>
      </c>
      <c r="BA71" s="87">
        <v>7</v>
      </c>
      <c r="BB71" s="88">
        <v>0</v>
      </c>
      <c r="BC71" s="89">
        <v>0</v>
      </c>
      <c r="BD71" s="68">
        <v>0</v>
      </c>
      <c r="BE71" s="69">
        <v>0</v>
      </c>
      <c r="BF71" s="56">
        <f>VLOOKUP(A71,[1]Controles!$A$7:$L$139,11,0)</f>
        <v>23</v>
      </c>
      <c r="BG71" s="107">
        <f>VLOOKUP(A71,[1]Controles!$A$7:$L$139,12,0)</f>
        <v>3.2303370786516856</v>
      </c>
      <c r="BH71" s="63">
        <f>VLOOKUP(A71,[1]Peso!$A$7:$D$139,3,0)</f>
        <v>81</v>
      </c>
      <c r="BI71" s="85">
        <f>VLOOKUP(A71,[1]Peso!$A$7:$D$139,4,0)</f>
        <v>11.376404494382022</v>
      </c>
      <c r="BJ71" s="68">
        <v>0</v>
      </c>
      <c r="BK71" s="69">
        <v>0</v>
      </c>
      <c r="BL71" s="68">
        <v>0</v>
      </c>
      <c r="BM71" s="69">
        <v>0</v>
      </c>
      <c r="BN71" s="67">
        <v>0</v>
      </c>
      <c r="BO71" s="67">
        <v>0</v>
      </c>
      <c r="BP71" s="67">
        <v>0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 t="s">
        <v>1919</v>
      </c>
      <c r="BW71" s="67" t="s">
        <v>1920</v>
      </c>
      <c r="BX71" s="67" t="s">
        <v>603</v>
      </c>
      <c r="BY71" s="67" t="s">
        <v>1920</v>
      </c>
      <c r="BZ71" s="67" t="s">
        <v>1008</v>
      </c>
      <c r="CA71" s="67" t="s">
        <v>1921</v>
      </c>
      <c r="CB71" s="67" t="s">
        <v>1885</v>
      </c>
      <c r="CC71" s="164">
        <v>74.53</v>
      </c>
      <c r="CD71" s="164">
        <v>58.35</v>
      </c>
      <c r="CE71" s="166">
        <v>12.931034482758621</v>
      </c>
      <c r="CF71" s="67" t="s">
        <v>1922</v>
      </c>
      <c r="CG71" s="67" t="s">
        <v>1923</v>
      </c>
      <c r="CH71" s="67">
        <v>0</v>
      </c>
      <c r="CI71" s="67">
        <v>0</v>
      </c>
      <c r="CJ71" s="86">
        <v>0</v>
      </c>
      <c r="CK71" s="87">
        <v>0</v>
      </c>
      <c r="CL71" s="67">
        <v>0</v>
      </c>
      <c r="CM71" s="67">
        <v>0</v>
      </c>
      <c r="CN71" s="92">
        <v>37.390166386240416</v>
      </c>
      <c r="CO71" s="67">
        <v>2</v>
      </c>
      <c r="CP71" s="67">
        <v>0</v>
      </c>
      <c r="CQ71" s="67">
        <v>0</v>
      </c>
      <c r="CR71" s="67">
        <v>0</v>
      </c>
      <c r="CS71" s="67">
        <v>0</v>
      </c>
      <c r="CT71" s="67">
        <v>0</v>
      </c>
      <c r="CU71" s="67">
        <v>0</v>
      </c>
      <c r="CV71" s="67">
        <v>0</v>
      </c>
      <c r="CW71" s="67">
        <v>0</v>
      </c>
      <c r="CX71" s="67">
        <v>0</v>
      </c>
      <c r="CY71" s="67">
        <v>0</v>
      </c>
      <c r="CZ71" s="67">
        <v>0</v>
      </c>
      <c r="DA71" s="67">
        <v>0</v>
      </c>
      <c r="DB71" s="86">
        <v>0.55865921787709494</v>
      </c>
      <c r="DC71" s="87">
        <v>3</v>
      </c>
      <c r="DD71" s="164">
        <v>94.64</v>
      </c>
      <c r="DE71" s="164">
        <v>82.51</v>
      </c>
      <c r="DF71" s="166">
        <v>2.4441833137485309</v>
      </c>
      <c r="DG71" s="167">
        <v>5.5464159811985905</v>
      </c>
      <c r="DH71" s="92">
        <v>15.45595054095827</v>
      </c>
      <c r="DI71" s="67">
        <v>1</v>
      </c>
      <c r="DJ71" s="92">
        <v>30.91190108191654</v>
      </c>
      <c r="DK71" s="67">
        <v>2</v>
      </c>
      <c r="DL71" s="67">
        <v>0</v>
      </c>
      <c r="DM71" s="67">
        <v>0</v>
      </c>
      <c r="DN71" s="67">
        <v>0</v>
      </c>
      <c r="DO71" s="67">
        <v>0</v>
      </c>
      <c r="DP71" s="92">
        <v>114.37908496732027</v>
      </c>
      <c r="DQ71" s="67">
        <v>7</v>
      </c>
      <c r="DR71" s="92">
        <v>49.019607843137251</v>
      </c>
      <c r="DS71" s="67">
        <v>3</v>
      </c>
      <c r="DT71" s="92">
        <v>49.019607843137251</v>
      </c>
      <c r="DU71" s="67">
        <v>3</v>
      </c>
      <c r="DV71" s="92">
        <v>16.33986928104575</v>
      </c>
      <c r="DW71" s="67">
        <v>1</v>
      </c>
      <c r="DX71" s="67">
        <v>0</v>
      </c>
      <c r="DY71" s="67">
        <v>0</v>
      </c>
      <c r="DZ71" s="86">
        <v>2.7131782945736433</v>
      </c>
      <c r="EA71" s="87">
        <v>7</v>
      </c>
      <c r="EB71" s="86">
        <v>56.870070568700704</v>
      </c>
      <c r="EC71" s="87">
        <v>137</v>
      </c>
      <c r="ED71" s="86">
        <v>1.6227180527383367</v>
      </c>
      <c r="EE71" s="87">
        <v>8</v>
      </c>
      <c r="EF71" s="164">
        <v>115.46</v>
      </c>
      <c r="EG71" s="164">
        <v>89.37</v>
      </c>
      <c r="EH71" s="166">
        <v>3.0158256195879365</v>
      </c>
      <c r="EI71" s="167">
        <v>8.5100029859659596</v>
      </c>
      <c r="EJ71" s="67" t="s">
        <v>1924</v>
      </c>
      <c r="EK71" s="67" t="s">
        <v>1925</v>
      </c>
      <c r="EL71" s="164">
        <v>110.59</v>
      </c>
      <c r="EM71" s="164">
        <v>68.45</v>
      </c>
      <c r="EN71" s="166">
        <v>1.5953589557650472</v>
      </c>
      <c r="EO71" s="167">
        <v>5.3662073966642492</v>
      </c>
      <c r="EP71" s="67">
        <v>0</v>
      </c>
      <c r="EQ71" s="67">
        <v>0</v>
      </c>
      <c r="ER71" s="92">
        <v>49.019607843137251</v>
      </c>
      <c r="ES71" s="105">
        <v>3</v>
      </c>
      <c r="ET71" s="92">
        <v>16.33986928104575</v>
      </c>
      <c r="EU71" s="67">
        <v>1</v>
      </c>
      <c r="EV71" s="67">
        <v>0</v>
      </c>
      <c r="EW71" s="67">
        <v>0</v>
      </c>
      <c r="EX71" s="67">
        <v>2</v>
      </c>
      <c r="EY71" s="86">
        <v>87.95269770879527</v>
      </c>
      <c r="EZ71" s="87">
        <v>238</v>
      </c>
      <c r="FA71" s="86">
        <v>67.180145485665378</v>
      </c>
      <c r="FB71" s="87">
        <v>157</v>
      </c>
      <c r="FC71" s="92">
        <v>17.448961786773687</v>
      </c>
      <c r="FD71" s="67">
        <v>2</v>
      </c>
      <c r="FE71" s="92">
        <v>69.795847147094747</v>
      </c>
      <c r="FF71" s="67">
        <v>8</v>
      </c>
      <c r="FG71" s="67">
        <v>0</v>
      </c>
      <c r="FH71" s="67">
        <v>0</v>
      </c>
      <c r="FI71" s="92">
        <v>26.17344268016053</v>
      </c>
      <c r="FJ71" s="67">
        <v>3</v>
      </c>
      <c r="FK71" s="92">
        <v>113.41825161402896</v>
      </c>
      <c r="FL71" s="67">
        <v>13</v>
      </c>
      <c r="FM71" s="67">
        <v>0</v>
      </c>
      <c r="FN71" s="67">
        <v>0</v>
      </c>
      <c r="FO71" s="92">
        <v>78.520328040481601</v>
      </c>
      <c r="FP71" s="105">
        <v>9</v>
      </c>
      <c r="FQ71" s="92">
        <v>17.448961786773687</v>
      </c>
      <c r="FR71" s="67">
        <v>2</v>
      </c>
      <c r="FS71" s="86">
        <v>1.6402405686167303</v>
      </c>
      <c r="FT71" s="87">
        <v>9</v>
      </c>
      <c r="FU71" s="86">
        <v>1.0258514567090684</v>
      </c>
      <c r="FV71" s="87">
        <v>5</v>
      </c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</row>
    <row r="72" spans="1:381">
      <c r="A72" s="96" t="s">
        <v>1926</v>
      </c>
      <c r="B72" s="56" t="s">
        <v>1103</v>
      </c>
      <c r="C72" s="96" t="s">
        <v>598</v>
      </c>
      <c r="D72" s="74" t="s">
        <v>1104</v>
      </c>
      <c r="E72" s="67">
        <v>2016</v>
      </c>
      <c r="F72" s="161">
        <v>81.146153389138888</v>
      </c>
      <c r="G72" s="78">
        <v>2486723</v>
      </c>
      <c r="H72" s="78">
        <v>2457680</v>
      </c>
      <c r="I72" s="78">
        <v>29043</v>
      </c>
      <c r="J72" s="67">
        <v>76.53</v>
      </c>
      <c r="K72" s="78">
        <v>1903126</v>
      </c>
      <c r="L72" s="67">
        <v>22.57</v>
      </c>
      <c r="M72" s="78">
        <v>561292</v>
      </c>
      <c r="N72" s="67">
        <v>146136</v>
      </c>
      <c r="O72" s="67">
        <v>74727</v>
      </c>
      <c r="P72" s="67">
        <v>71409</v>
      </c>
      <c r="Q72" s="78">
        <v>175897</v>
      </c>
      <c r="R72" s="78">
        <v>85986</v>
      </c>
      <c r="S72" s="78">
        <v>89911</v>
      </c>
      <c r="T72" s="67">
        <v>149779</v>
      </c>
      <c r="U72" s="67">
        <v>76501</v>
      </c>
      <c r="V72" s="67">
        <v>73278</v>
      </c>
      <c r="W72" s="78">
        <v>180780</v>
      </c>
      <c r="X72" s="78">
        <v>88343</v>
      </c>
      <c r="Y72" s="78">
        <v>92437</v>
      </c>
      <c r="Z72" s="67">
        <v>154698</v>
      </c>
      <c r="AA72" s="67">
        <v>79214</v>
      </c>
      <c r="AB72" s="67">
        <v>75484</v>
      </c>
      <c r="AC72" s="78">
        <v>193936</v>
      </c>
      <c r="AD72" s="78">
        <v>94868</v>
      </c>
      <c r="AE72" s="78">
        <v>99068</v>
      </c>
      <c r="AF72" s="67">
        <v>170568</v>
      </c>
      <c r="AG72" s="67">
        <v>86799</v>
      </c>
      <c r="AH72" s="67">
        <v>83769</v>
      </c>
      <c r="AI72" s="78">
        <v>343819</v>
      </c>
      <c r="AJ72" s="78">
        <v>170003</v>
      </c>
      <c r="AK72" s="78">
        <v>173816</v>
      </c>
      <c r="AL72" s="67">
        <v>190753</v>
      </c>
      <c r="AM72" s="67">
        <v>96309</v>
      </c>
      <c r="AN72" s="67">
        <v>94444</v>
      </c>
      <c r="AO72" s="67">
        <v>207807</v>
      </c>
      <c r="AP72" s="67">
        <v>104374</v>
      </c>
      <c r="AQ72" s="67">
        <v>103433</v>
      </c>
      <c r="AR72" s="56" t="s">
        <v>428</v>
      </c>
      <c r="AS72" s="56"/>
      <c r="AT72" s="56" t="s">
        <v>428</v>
      </c>
      <c r="AU72" s="162">
        <v>68460</v>
      </c>
      <c r="AV72" s="164">
        <v>386</v>
      </c>
      <c r="AW72" s="163">
        <v>7584</v>
      </c>
      <c r="AX72" s="59">
        <v>7.5</v>
      </c>
      <c r="AY72" s="59">
        <v>213</v>
      </c>
      <c r="AZ72" s="86">
        <v>1.7791646137844199</v>
      </c>
      <c r="BA72" s="87">
        <v>260</v>
      </c>
      <c r="BB72" s="88">
        <v>21.266038137095059</v>
      </c>
      <c r="BC72" s="89">
        <v>6</v>
      </c>
      <c r="BD72" s="68">
        <v>0.68429408222477695</v>
      </c>
      <c r="BE72" s="69">
        <v>1</v>
      </c>
      <c r="BF72" s="56">
        <f>VLOOKUP(A72,[1]Controles!$A$7:$L$139,11,0)</f>
        <v>986</v>
      </c>
      <c r="BG72" s="107">
        <f>VLOOKUP(A72,[1]Controles!$A$7:$L$139,12,0)</f>
        <v>3.4947189338626212</v>
      </c>
      <c r="BH72" s="63">
        <f>VLOOKUP(A72,[1]Peso!$A$7:$D$139,3,0)</f>
        <v>2875</v>
      </c>
      <c r="BI72" s="85">
        <f>VLOOKUP(A72,[1]Peso!$A$7:$D$139,4,0)</f>
        <v>10.18997660735805</v>
      </c>
      <c r="BJ72" s="68">
        <v>1.3685881644495539</v>
      </c>
      <c r="BK72" s="69">
        <v>2</v>
      </c>
      <c r="BL72" s="68">
        <v>6.1586467400229923</v>
      </c>
      <c r="BM72" s="69">
        <v>9</v>
      </c>
      <c r="BN72" s="92">
        <v>3.4562610168319914</v>
      </c>
      <c r="BO72" s="67">
        <v>1</v>
      </c>
      <c r="BP72" s="92">
        <v>22.04</v>
      </c>
      <c r="BQ72" s="67">
        <v>12</v>
      </c>
      <c r="BR72" s="149">
        <v>2.721754987616015</v>
      </c>
      <c r="BS72" s="67">
        <v>7</v>
      </c>
      <c r="BT72" s="105">
        <v>146964</v>
      </c>
      <c r="BU72" s="67">
        <v>4</v>
      </c>
      <c r="BV72" s="67" t="s">
        <v>1424</v>
      </c>
      <c r="BW72" s="67" t="s">
        <v>1054</v>
      </c>
      <c r="BX72" s="67" t="s">
        <v>824</v>
      </c>
      <c r="BY72" s="67" t="s">
        <v>1711</v>
      </c>
      <c r="BZ72" s="67" t="s">
        <v>1431</v>
      </c>
      <c r="CA72" s="67" t="s">
        <v>654</v>
      </c>
      <c r="CB72" s="67" t="s">
        <v>1354</v>
      </c>
      <c r="CC72" s="163">
        <v>88.62</v>
      </c>
      <c r="CD72" s="163">
        <v>73.680000000000007</v>
      </c>
      <c r="CE72" s="67" t="s">
        <v>555</v>
      </c>
      <c r="CF72" s="67" t="s">
        <v>715</v>
      </c>
      <c r="CG72" s="67" t="s">
        <v>1656</v>
      </c>
      <c r="CH72" s="67">
        <v>77.430000000000007</v>
      </c>
      <c r="CI72" s="67">
        <v>73</v>
      </c>
      <c r="CJ72" s="86">
        <v>0.19361859806781995</v>
      </c>
      <c r="CK72" s="87">
        <v>29</v>
      </c>
      <c r="CL72" s="67">
        <v>77.430000000000007</v>
      </c>
      <c r="CM72" s="67">
        <v>73</v>
      </c>
      <c r="CN72" s="92">
        <v>146.97476933126478</v>
      </c>
      <c r="CO72" s="168">
        <v>216</v>
      </c>
      <c r="CP72" s="92">
        <v>7.4848262159440413</v>
      </c>
      <c r="CQ72" s="67">
        <v>13</v>
      </c>
      <c r="CR72" s="92">
        <v>2.2126341409447949</v>
      </c>
      <c r="CS72" s="67">
        <v>4</v>
      </c>
      <c r="CT72" s="92">
        <v>0.55315853523619873</v>
      </c>
      <c r="CU72" s="67">
        <v>1</v>
      </c>
      <c r="CV72" s="67">
        <v>0</v>
      </c>
      <c r="CW72" s="67">
        <v>0</v>
      </c>
      <c r="CX72" s="92">
        <v>0.55315853523619873</v>
      </c>
      <c r="CY72" s="67">
        <v>1</v>
      </c>
      <c r="CZ72" s="92">
        <v>1.1063170704723975</v>
      </c>
      <c r="DA72" s="67">
        <v>2</v>
      </c>
      <c r="DB72" s="86">
        <v>0.21978306119018992</v>
      </c>
      <c r="DC72" s="87">
        <v>34</v>
      </c>
      <c r="DD72" s="163">
        <v>118.7</v>
      </c>
      <c r="DE72" s="163">
        <v>1.02</v>
      </c>
      <c r="DF72" s="67" t="s">
        <v>555</v>
      </c>
      <c r="DG72" s="67" t="s">
        <v>555</v>
      </c>
      <c r="DH72" s="92">
        <v>92.930633919681384</v>
      </c>
      <c r="DI72" s="67">
        <v>168</v>
      </c>
      <c r="DJ72" s="92">
        <v>177.01073127558359</v>
      </c>
      <c r="DK72" s="67">
        <v>320</v>
      </c>
      <c r="DL72" s="92">
        <v>23.785817015156546</v>
      </c>
      <c r="DM72" s="67">
        <v>43</v>
      </c>
      <c r="DN72" s="92">
        <v>211.41</v>
      </c>
      <c r="DO72" s="67">
        <v>410</v>
      </c>
      <c r="DP72" s="92">
        <v>28.875505321343123</v>
      </c>
      <c r="DQ72" s="67">
        <v>56</v>
      </c>
      <c r="DR72" s="92">
        <v>4.1250721887633031</v>
      </c>
      <c r="DS72" s="67">
        <v>8</v>
      </c>
      <c r="DT72" s="92">
        <v>15.984654731457802</v>
      </c>
      <c r="DU72" s="67">
        <v>31</v>
      </c>
      <c r="DV72" s="92">
        <v>7.7345103539311939</v>
      </c>
      <c r="DW72" s="67">
        <v>15</v>
      </c>
      <c r="DX72" s="92">
        <v>1.0312680471908258</v>
      </c>
      <c r="DY72" s="67">
        <v>2</v>
      </c>
      <c r="DZ72" s="86">
        <v>3.6696518467489798</v>
      </c>
      <c r="EA72" s="87">
        <v>277</v>
      </c>
      <c r="EB72" s="86">
        <v>65.979061466652354</v>
      </c>
      <c r="EC72" s="87">
        <v>5527</v>
      </c>
      <c r="ED72" s="90">
        <v>0.96735612776136204</v>
      </c>
      <c r="EE72" s="91">
        <v>165</v>
      </c>
      <c r="EF72" s="163">
        <v>132</v>
      </c>
      <c r="EG72" s="163">
        <v>90.32</v>
      </c>
      <c r="EH72" s="67" t="s">
        <v>555</v>
      </c>
      <c r="EI72" s="67" t="s">
        <v>555</v>
      </c>
      <c r="EJ72" s="67" t="s">
        <v>1927</v>
      </c>
      <c r="EK72" s="67" t="s">
        <v>1928</v>
      </c>
      <c r="EL72" s="163">
        <v>108.34</v>
      </c>
      <c r="EM72" s="163">
        <v>55.86</v>
      </c>
      <c r="EN72" s="67" t="s">
        <v>555</v>
      </c>
      <c r="EO72" s="67" t="s">
        <v>555</v>
      </c>
      <c r="EP72" s="92">
        <v>211.40994967411928</v>
      </c>
      <c r="EQ72" s="168">
        <v>410</v>
      </c>
      <c r="ER72" s="92">
        <v>216.05065588647798</v>
      </c>
      <c r="ES72" s="67">
        <v>419</v>
      </c>
      <c r="ET72" s="92">
        <v>347.53733190330831</v>
      </c>
      <c r="EU72" s="67">
        <v>674</v>
      </c>
      <c r="EV72" s="92">
        <v>143.34625855952481</v>
      </c>
      <c r="EW72" s="67">
        <v>278</v>
      </c>
      <c r="EX72" s="67">
        <v>0</v>
      </c>
      <c r="EY72" s="86">
        <v>98.566346194570329</v>
      </c>
      <c r="EZ72" s="87">
        <v>9309</v>
      </c>
      <c r="FA72" s="86">
        <v>74.144615354867398</v>
      </c>
      <c r="FB72" s="87">
        <v>7669</v>
      </c>
      <c r="FC72" s="92">
        <v>19.634471587283407</v>
      </c>
      <c r="FD72" s="67">
        <v>84</v>
      </c>
      <c r="FE72" s="92">
        <v>54.46228428377421</v>
      </c>
      <c r="FF72" s="67">
        <v>233</v>
      </c>
      <c r="FG72" s="92">
        <v>3.9736430593311698</v>
      </c>
      <c r="FH72" s="168">
        <v>17</v>
      </c>
      <c r="FI72" s="92">
        <v>10.752210631131391</v>
      </c>
      <c r="FJ72" s="67">
        <v>46</v>
      </c>
      <c r="FK72" s="92">
        <v>88.822609561520167</v>
      </c>
      <c r="FL72" s="67">
        <v>380</v>
      </c>
      <c r="FM72" s="92">
        <v>436.16576168893857</v>
      </c>
      <c r="FN72" s="67">
        <v>1866</v>
      </c>
      <c r="FO72" s="92">
        <v>625.26442257122756</v>
      </c>
      <c r="FP72" s="78">
        <v>2675</v>
      </c>
      <c r="FQ72" s="92">
        <v>24.776833193476683</v>
      </c>
      <c r="FR72" s="67">
        <v>106</v>
      </c>
      <c r="FS72" s="86">
        <v>1.3158377587770573</v>
      </c>
      <c r="FT72" s="87">
        <v>251</v>
      </c>
      <c r="FU72" s="86">
        <v>1.2319123032429129</v>
      </c>
      <c r="FV72" s="87">
        <v>256</v>
      </c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</row>
    <row r="73" spans="1:381">
      <c r="A73" s="96" t="s">
        <v>1110</v>
      </c>
      <c r="B73" s="56" t="s">
        <v>1111</v>
      </c>
      <c r="C73" s="96" t="s">
        <v>466</v>
      </c>
      <c r="D73" s="74">
        <v>6</v>
      </c>
      <c r="E73" s="67">
        <v>2016</v>
      </c>
      <c r="F73" s="161">
        <v>62.177754272348153</v>
      </c>
      <c r="G73" s="78">
        <v>6077</v>
      </c>
      <c r="H73" s="78">
        <v>2011</v>
      </c>
      <c r="I73" s="78">
        <v>4066</v>
      </c>
      <c r="J73" s="67">
        <v>16.04</v>
      </c>
      <c r="K73" s="67">
        <v>975</v>
      </c>
      <c r="L73" s="67">
        <v>71.5</v>
      </c>
      <c r="M73" s="78">
        <v>4345</v>
      </c>
      <c r="N73" s="67">
        <v>550</v>
      </c>
      <c r="O73" s="67">
        <v>279</v>
      </c>
      <c r="P73" s="67">
        <v>271</v>
      </c>
      <c r="Q73" s="78">
        <v>660</v>
      </c>
      <c r="R73" s="78">
        <v>324</v>
      </c>
      <c r="S73" s="78">
        <v>336</v>
      </c>
      <c r="T73" s="67">
        <v>549</v>
      </c>
      <c r="U73" s="67">
        <v>288</v>
      </c>
      <c r="V73" s="67">
        <v>261</v>
      </c>
      <c r="W73" s="78">
        <v>662</v>
      </c>
      <c r="X73" s="78">
        <v>315</v>
      </c>
      <c r="Y73" s="78">
        <v>347</v>
      </c>
      <c r="Z73" s="67">
        <v>550</v>
      </c>
      <c r="AA73" s="67">
        <v>287</v>
      </c>
      <c r="AB73" s="67">
        <v>263</v>
      </c>
      <c r="AC73" s="78">
        <v>637</v>
      </c>
      <c r="AD73" s="78">
        <v>302</v>
      </c>
      <c r="AE73" s="78">
        <v>335</v>
      </c>
      <c r="AF73" s="67">
        <v>519</v>
      </c>
      <c r="AG73" s="67">
        <v>275</v>
      </c>
      <c r="AH73" s="67">
        <v>244</v>
      </c>
      <c r="AI73" s="78">
        <v>985</v>
      </c>
      <c r="AJ73" s="78">
        <v>464</v>
      </c>
      <c r="AK73" s="78">
        <v>521</v>
      </c>
      <c r="AL73" s="67">
        <v>554</v>
      </c>
      <c r="AM73" s="67">
        <v>293</v>
      </c>
      <c r="AN73" s="67">
        <v>261</v>
      </c>
      <c r="AO73" s="67">
        <v>532</v>
      </c>
      <c r="AP73" s="67">
        <v>281</v>
      </c>
      <c r="AQ73" s="67">
        <v>251</v>
      </c>
      <c r="AR73" s="56" t="s">
        <v>428</v>
      </c>
      <c r="AS73" s="56"/>
      <c r="AT73" s="56" t="s">
        <v>428</v>
      </c>
      <c r="AU73" s="162">
        <v>159</v>
      </c>
      <c r="AV73" s="163">
        <v>0</v>
      </c>
      <c r="AW73" s="164">
        <v>35</v>
      </c>
      <c r="AX73" s="59">
        <v>25.6</v>
      </c>
      <c r="AY73" s="59">
        <v>1</v>
      </c>
      <c r="AZ73" s="86">
        <v>1.8181818181818181</v>
      </c>
      <c r="BA73" s="87">
        <v>1</v>
      </c>
      <c r="BB73" s="88">
        <v>0</v>
      </c>
      <c r="BC73" s="89">
        <v>0</v>
      </c>
      <c r="BD73" s="68">
        <v>0</v>
      </c>
      <c r="BE73" s="69">
        <v>0</v>
      </c>
      <c r="BF73" s="56">
        <f>VLOOKUP(A73,[1]Controles!$A$7:$L$139,11,0)</f>
        <v>0</v>
      </c>
      <c r="BG73" s="107">
        <f>VLOOKUP(A73,[1]Controles!$A$7:$L$139,12,0)</f>
        <v>0</v>
      </c>
      <c r="BH73" s="63">
        <f>VLOOKUP(A73,[1]Peso!$A$7:$D$139,3,0)</f>
        <v>3</v>
      </c>
      <c r="BI73" s="85">
        <f>VLOOKUP(A73,[1]Peso!$A$7:$D$139,4,0)</f>
        <v>7.6923076923076925</v>
      </c>
      <c r="BJ73" s="68">
        <v>0</v>
      </c>
      <c r="BK73" s="69">
        <v>0</v>
      </c>
      <c r="BL73" s="68">
        <v>0</v>
      </c>
      <c r="BM73" s="69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 t="s">
        <v>1929</v>
      </c>
      <c r="BW73" s="67" t="s">
        <v>1035</v>
      </c>
      <c r="BX73" s="67" t="s">
        <v>702</v>
      </c>
      <c r="BY73" s="67" t="s">
        <v>1035</v>
      </c>
      <c r="BZ73" s="67" t="s">
        <v>1332</v>
      </c>
      <c r="CA73" s="67" t="s">
        <v>494</v>
      </c>
      <c r="CB73" s="67" t="s">
        <v>691</v>
      </c>
      <c r="CC73" s="164">
        <v>72.73</v>
      </c>
      <c r="CD73" s="164">
        <v>52.72</v>
      </c>
      <c r="CE73" s="166">
        <v>100</v>
      </c>
      <c r="CF73" s="67" t="s">
        <v>1126</v>
      </c>
      <c r="CG73" s="67" t="s">
        <v>1857</v>
      </c>
      <c r="CH73" s="67">
        <v>0</v>
      </c>
      <c r="CI73" s="67">
        <v>0</v>
      </c>
      <c r="CJ73" s="86">
        <v>1.8214936247723132</v>
      </c>
      <c r="CK73" s="87">
        <v>1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86">
        <v>0</v>
      </c>
      <c r="DC73" s="87">
        <v>0</v>
      </c>
      <c r="DD73" s="164">
        <v>106.53</v>
      </c>
      <c r="DE73" s="164">
        <v>86.03</v>
      </c>
      <c r="DF73" s="166">
        <v>0.98425196850393704</v>
      </c>
      <c r="DG73" s="167">
        <v>9.4488188976377945</v>
      </c>
      <c r="DH73" s="67">
        <v>0</v>
      </c>
      <c r="DI73" s="67">
        <v>0</v>
      </c>
      <c r="DJ73" s="67">
        <v>0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86">
        <v>0</v>
      </c>
      <c r="EA73" s="87">
        <v>0</v>
      </c>
      <c r="EB73" s="86">
        <v>61.475409836065573</v>
      </c>
      <c r="EC73" s="87">
        <v>15</v>
      </c>
      <c r="ED73" s="90">
        <v>0</v>
      </c>
      <c r="EE73" s="91">
        <v>0</v>
      </c>
      <c r="EF73" s="164">
        <v>67.569999999999993</v>
      </c>
      <c r="EG73" s="164">
        <v>51.6</v>
      </c>
      <c r="EH73" s="166">
        <v>0.5181347150259068</v>
      </c>
      <c r="EI73" s="167">
        <v>6.7357512953367875</v>
      </c>
      <c r="EJ73" s="67" t="s">
        <v>1930</v>
      </c>
      <c r="EK73" s="67" t="s">
        <v>1931</v>
      </c>
      <c r="EL73" s="164">
        <v>43.75</v>
      </c>
      <c r="EM73" s="164">
        <v>27.87</v>
      </c>
      <c r="EN73" s="166">
        <v>0.73529411764705876</v>
      </c>
      <c r="EO73" s="167">
        <v>0.73529411764705876</v>
      </c>
      <c r="EP73" s="67">
        <v>0</v>
      </c>
      <c r="EQ73" s="67">
        <v>0</v>
      </c>
      <c r="ER73" s="67">
        <v>0</v>
      </c>
      <c r="ES73" s="67">
        <v>0</v>
      </c>
      <c r="ET73" s="67">
        <v>0</v>
      </c>
      <c r="EU73" s="67">
        <v>0</v>
      </c>
      <c r="EV73" s="67">
        <v>0</v>
      </c>
      <c r="EW73" s="67">
        <v>0</v>
      </c>
      <c r="EX73" s="67">
        <v>0</v>
      </c>
      <c r="EY73" s="90">
        <v>34.482758620689651</v>
      </c>
      <c r="EZ73" s="91">
        <v>9</v>
      </c>
      <c r="FA73" s="86">
        <v>23.904382470119522</v>
      </c>
      <c r="FB73" s="87">
        <v>6</v>
      </c>
      <c r="FC73" s="67">
        <v>0</v>
      </c>
      <c r="FD73" s="67">
        <v>0</v>
      </c>
      <c r="FE73" s="67">
        <v>0</v>
      </c>
      <c r="FF73" s="67">
        <v>0</v>
      </c>
      <c r="FG73" s="67">
        <v>0</v>
      </c>
      <c r="FH73" s="67">
        <v>0</v>
      </c>
      <c r="FI73" s="67">
        <v>0</v>
      </c>
      <c r="FJ73" s="67">
        <v>0</v>
      </c>
      <c r="FK73" s="67">
        <v>0</v>
      </c>
      <c r="FL73" s="67">
        <v>0</v>
      </c>
      <c r="FM73" s="67">
        <v>0</v>
      </c>
      <c r="FN73" s="67">
        <v>0</v>
      </c>
      <c r="FO73" s="92">
        <v>0</v>
      </c>
      <c r="FP73" s="105">
        <v>0</v>
      </c>
      <c r="FQ73" s="92">
        <v>0</v>
      </c>
      <c r="FR73" s="67">
        <v>0</v>
      </c>
      <c r="FS73" s="86">
        <v>0</v>
      </c>
      <c r="FT73" s="87">
        <v>0</v>
      </c>
      <c r="FU73" s="86">
        <v>0</v>
      </c>
      <c r="FV73" s="87">
        <v>0</v>
      </c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</row>
    <row r="74" spans="1:381">
      <c r="A74" s="96" t="s">
        <v>1119</v>
      </c>
      <c r="B74" s="56" t="s">
        <v>1120</v>
      </c>
      <c r="C74" s="96" t="s">
        <v>547</v>
      </c>
      <c r="D74" s="74">
        <v>6</v>
      </c>
      <c r="E74" s="67">
        <v>2016</v>
      </c>
      <c r="F74" s="161">
        <v>61.284800737966194</v>
      </c>
      <c r="G74" s="78">
        <v>4692</v>
      </c>
      <c r="H74" s="67">
        <v>959</v>
      </c>
      <c r="I74" s="78">
        <v>3733</v>
      </c>
      <c r="J74" s="67">
        <v>8.1199999999999992</v>
      </c>
      <c r="K74" s="78">
        <v>381</v>
      </c>
      <c r="L74" s="67">
        <v>85.93</v>
      </c>
      <c r="M74" s="78">
        <v>4032</v>
      </c>
      <c r="N74" s="67">
        <v>497</v>
      </c>
      <c r="O74" s="67">
        <v>254</v>
      </c>
      <c r="P74" s="67">
        <v>243</v>
      </c>
      <c r="Q74" s="78">
        <v>587</v>
      </c>
      <c r="R74" s="78">
        <v>287</v>
      </c>
      <c r="S74" s="78">
        <v>300</v>
      </c>
      <c r="T74" s="67">
        <v>441</v>
      </c>
      <c r="U74" s="67">
        <v>226</v>
      </c>
      <c r="V74" s="67">
        <v>215</v>
      </c>
      <c r="W74" s="78">
        <v>521</v>
      </c>
      <c r="X74" s="78">
        <v>254</v>
      </c>
      <c r="Y74" s="78">
        <v>267</v>
      </c>
      <c r="Z74" s="67">
        <v>427</v>
      </c>
      <c r="AA74" s="67">
        <v>219</v>
      </c>
      <c r="AB74" s="67">
        <v>208</v>
      </c>
      <c r="AC74" s="78">
        <v>515</v>
      </c>
      <c r="AD74" s="78">
        <v>253</v>
      </c>
      <c r="AE74" s="78">
        <v>262</v>
      </c>
      <c r="AF74" s="67">
        <v>437</v>
      </c>
      <c r="AG74" s="67">
        <v>222</v>
      </c>
      <c r="AH74" s="67">
        <v>215</v>
      </c>
      <c r="AI74" s="78">
        <v>830</v>
      </c>
      <c r="AJ74" s="78">
        <v>398</v>
      </c>
      <c r="AK74" s="78">
        <v>432</v>
      </c>
      <c r="AL74" s="67">
        <v>473</v>
      </c>
      <c r="AM74" s="67">
        <v>246</v>
      </c>
      <c r="AN74" s="67">
        <v>227</v>
      </c>
      <c r="AO74" s="67">
        <v>417</v>
      </c>
      <c r="AP74" s="67">
        <v>222</v>
      </c>
      <c r="AQ74" s="67">
        <v>195</v>
      </c>
      <c r="AR74" s="56" t="s">
        <v>428</v>
      </c>
      <c r="AS74" s="56"/>
      <c r="AT74" s="56" t="s">
        <v>428</v>
      </c>
      <c r="AU74" s="162">
        <v>612</v>
      </c>
      <c r="AV74" s="164">
        <v>0</v>
      </c>
      <c r="AW74" s="163">
        <v>137</v>
      </c>
      <c r="AX74" s="59">
        <v>51.7</v>
      </c>
      <c r="AY74" s="59">
        <v>3</v>
      </c>
      <c r="AZ74" s="86">
        <v>8.0482897384305847</v>
      </c>
      <c r="BA74" s="87">
        <v>4</v>
      </c>
      <c r="BB74" s="88">
        <v>0</v>
      </c>
      <c r="BC74" s="89">
        <v>0</v>
      </c>
      <c r="BD74" s="68">
        <v>0</v>
      </c>
      <c r="BE74" s="69">
        <v>0</v>
      </c>
      <c r="BF74" s="56">
        <f>VLOOKUP(A74,[1]Controles!$A$7:$L$139,11,0)</f>
        <v>7</v>
      </c>
      <c r="BG74" s="107">
        <f>VLOOKUP(A74,[1]Controles!$A$7:$L$139,12,0)</f>
        <v>12.068965517241379</v>
      </c>
      <c r="BH74" s="63">
        <f>VLOOKUP(A74,[1]Peso!$A$7:$D$139,3,0)</f>
        <v>8</v>
      </c>
      <c r="BI74" s="85">
        <f>VLOOKUP(A74,[1]Peso!$A$7:$D$139,4,0)</f>
        <v>13.793103448275861</v>
      </c>
      <c r="BJ74" s="68">
        <v>402.4144869215292</v>
      </c>
      <c r="BK74" s="69">
        <v>2</v>
      </c>
      <c r="BL74" s="68">
        <v>0</v>
      </c>
      <c r="BM74" s="69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 t="s">
        <v>1932</v>
      </c>
      <c r="BW74" s="67" t="s">
        <v>550</v>
      </c>
      <c r="BX74" s="67" t="s">
        <v>688</v>
      </c>
      <c r="BY74" s="67" t="s">
        <v>550</v>
      </c>
      <c r="BZ74" s="67" t="s">
        <v>1933</v>
      </c>
      <c r="CA74" s="67" t="s">
        <v>1934</v>
      </c>
      <c r="CB74" s="67" t="s">
        <v>1935</v>
      </c>
      <c r="CC74" s="163">
        <v>140</v>
      </c>
      <c r="CD74" s="163">
        <v>92.21</v>
      </c>
      <c r="CE74" s="166">
        <v>16.666666666666664</v>
      </c>
      <c r="CF74" s="67" t="s">
        <v>1791</v>
      </c>
      <c r="CG74" s="67" t="s">
        <v>1936</v>
      </c>
      <c r="CH74" s="67">
        <v>0</v>
      </c>
      <c r="CI74" s="67">
        <v>0</v>
      </c>
      <c r="CJ74" s="86">
        <v>0</v>
      </c>
      <c r="CK74" s="87">
        <v>0</v>
      </c>
      <c r="CL74" s="67">
        <v>0</v>
      </c>
      <c r="CM74" s="67">
        <v>0</v>
      </c>
      <c r="CN74" s="67">
        <v>0</v>
      </c>
      <c r="CO74" s="67">
        <v>0</v>
      </c>
      <c r="CP74" s="67">
        <v>0</v>
      </c>
      <c r="CQ74" s="67">
        <v>0</v>
      </c>
      <c r="CR74" s="67">
        <v>0</v>
      </c>
      <c r="CS74" s="67">
        <v>0</v>
      </c>
      <c r="CT74" s="67">
        <v>0</v>
      </c>
      <c r="CU74" s="67">
        <v>0</v>
      </c>
      <c r="CV74" s="67">
        <v>0</v>
      </c>
      <c r="CW74" s="67">
        <v>0</v>
      </c>
      <c r="CX74" s="67">
        <v>0</v>
      </c>
      <c r="CY74" s="67">
        <v>0</v>
      </c>
      <c r="CZ74" s="67">
        <v>0</v>
      </c>
      <c r="DA74" s="67">
        <v>0</v>
      </c>
      <c r="DB74" s="86">
        <v>0</v>
      </c>
      <c r="DC74" s="87">
        <v>0</v>
      </c>
      <c r="DD74" s="163">
        <v>233.49</v>
      </c>
      <c r="DE74" s="163">
        <v>134.4</v>
      </c>
      <c r="DF74" s="166">
        <v>1.9384264538198404</v>
      </c>
      <c r="DG74" s="167">
        <v>0.22805017103762829</v>
      </c>
      <c r="DH74" s="67">
        <v>0</v>
      </c>
      <c r="DI74" s="67">
        <v>0</v>
      </c>
      <c r="DJ74" s="67">
        <v>0</v>
      </c>
      <c r="DK74" s="67">
        <v>0</v>
      </c>
      <c r="DL74" s="67">
        <v>0</v>
      </c>
      <c r="DM74" s="67">
        <v>0</v>
      </c>
      <c r="DN74" s="67">
        <v>0</v>
      </c>
      <c r="DO74" s="67">
        <v>0</v>
      </c>
      <c r="DP74" s="67">
        <v>0</v>
      </c>
      <c r="DQ74" s="67">
        <v>0</v>
      </c>
      <c r="DR74" s="67">
        <v>0</v>
      </c>
      <c r="DS74" s="67">
        <v>0</v>
      </c>
      <c r="DT74" s="67">
        <v>0</v>
      </c>
      <c r="DU74" s="67">
        <v>0</v>
      </c>
      <c r="DV74" s="67">
        <v>0</v>
      </c>
      <c r="DW74" s="67">
        <v>0</v>
      </c>
      <c r="DX74" s="67">
        <v>0</v>
      </c>
      <c r="DY74" s="67">
        <v>0</v>
      </c>
      <c r="DZ74" s="86">
        <v>4.8076923076923084</v>
      </c>
      <c r="EA74" s="87">
        <v>1</v>
      </c>
      <c r="EB74" s="86">
        <v>83.720930232558132</v>
      </c>
      <c r="EC74" s="87">
        <v>18</v>
      </c>
      <c r="ED74" s="86">
        <v>0</v>
      </c>
      <c r="EE74" s="87">
        <v>0</v>
      </c>
      <c r="EF74" s="163">
        <v>78.349999999999994</v>
      </c>
      <c r="EG74" s="163">
        <v>39.46</v>
      </c>
      <c r="EH74" s="166">
        <v>3.8961038961038961</v>
      </c>
      <c r="EI74" s="167">
        <v>0</v>
      </c>
      <c r="EJ74" s="67" t="s">
        <v>1937</v>
      </c>
      <c r="EK74" s="67" t="s">
        <v>1938</v>
      </c>
      <c r="EL74" s="163">
        <v>32.15</v>
      </c>
      <c r="EM74" s="163">
        <v>9.93</v>
      </c>
      <c r="EN74" s="166">
        <v>3.225806451612903</v>
      </c>
      <c r="EO74" s="167">
        <v>6.4516129032258061</v>
      </c>
      <c r="EP74" s="67">
        <v>0</v>
      </c>
      <c r="EQ74" s="67">
        <v>0</v>
      </c>
      <c r="ER74" s="67">
        <v>0</v>
      </c>
      <c r="ES74" s="67">
        <v>0</v>
      </c>
      <c r="ET74" s="67">
        <v>0</v>
      </c>
      <c r="EU74" s="67">
        <v>0</v>
      </c>
      <c r="EV74" s="67">
        <v>0</v>
      </c>
      <c r="EW74" s="67">
        <v>0</v>
      </c>
      <c r="EX74" s="67">
        <v>0</v>
      </c>
      <c r="EY74" s="86">
        <v>92.511013215859023</v>
      </c>
      <c r="EZ74" s="87">
        <v>21</v>
      </c>
      <c r="FA74" s="86">
        <v>56.410256410256409</v>
      </c>
      <c r="FB74" s="87">
        <v>11</v>
      </c>
      <c r="FC74" s="67">
        <v>0</v>
      </c>
      <c r="FD74" s="67">
        <v>0</v>
      </c>
      <c r="FE74" s="92">
        <v>100.6036217303823</v>
      </c>
      <c r="FF74" s="67">
        <v>1</v>
      </c>
      <c r="FG74" s="67">
        <v>0</v>
      </c>
      <c r="FH74" s="67">
        <v>0</v>
      </c>
      <c r="FI74" s="67">
        <v>0</v>
      </c>
      <c r="FJ74" s="67">
        <v>0</v>
      </c>
      <c r="FK74" s="92">
        <v>100.6036217303823</v>
      </c>
      <c r="FL74" s="67">
        <v>1</v>
      </c>
      <c r="FM74" s="67">
        <v>0</v>
      </c>
      <c r="FN74" s="67">
        <v>0</v>
      </c>
      <c r="FO74" s="92">
        <v>0</v>
      </c>
      <c r="FP74" s="105">
        <v>0</v>
      </c>
      <c r="FQ74" s="92">
        <v>0</v>
      </c>
      <c r="FR74" s="67">
        <v>0</v>
      </c>
      <c r="FS74" s="86">
        <v>2.1141649048625792</v>
      </c>
      <c r="FT74" s="87">
        <v>1</v>
      </c>
      <c r="FU74" s="86">
        <v>0</v>
      </c>
      <c r="FV74" s="87">
        <v>0</v>
      </c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</row>
    <row r="75" spans="1:381">
      <c r="A75" s="96" t="s">
        <v>1129</v>
      </c>
      <c r="B75" s="56" t="s">
        <v>1130</v>
      </c>
      <c r="C75" s="96" t="s">
        <v>547</v>
      </c>
      <c r="D75" s="74">
        <v>6</v>
      </c>
      <c r="E75" s="67">
        <v>2016</v>
      </c>
      <c r="F75" s="161">
        <v>47.232616073275764</v>
      </c>
      <c r="G75" s="78">
        <v>21077</v>
      </c>
      <c r="H75" s="78">
        <v>5654</v>
      </c>
      <c r="I75" s="78">
        <v>15423</v>
      </c>
      <c r="J75" s="67">
        <v>10.26</v>
      </c>
      <c r="K75" s="78">
        <v>2163</v>
      </c>
      <c r="L75" s="67">
        <v>83.53</v>
      </c>
      <c r="M75" s="78">
        <v>17605</v>
      </c>
      <c r="N75" s="67">
        <v>2384</v>
      </c>
      <c r="O75" s="67">
        <v>1219</v>
      </c>
      <c r="P75" s="67">
        <v>1165</v>
      </c>
      <c r="Q75" s="78">
        <v>2836</v>
      </c>
      <c r="R75" s="78">
        <v>1385</v>
      </c>
      <c r="S75" s="78">
        <v>1451</v>
      </c>
      <c r="T75" s="67">
        <v>2192</v>
      </c>
      <c r="U75" s="67">
        <v>1125</v>
      </c>
      <c r="V75" s="67">
        <v>1067</v>
      </c>
      <c r="W75" s="78">
        <v>2569</v>
      </c>
      <c r="X75" s="78">
        <v>1251</v>
      </c>
      <c r="Y75" s="78">
        <v>1318</v>
      </c>
      <c r="Z75" s="67">
        <v>2072</v>
      </c>
      <c r="AA75" s="67">
        <v>1063</v>
      </c>
      <c r="AB75" s="67">
        <v>1009</v>
      </c>
      <c r="AC75" s="78">
        <v>2538</v>
      </c>
      <c r="AD75" s="78">
        <v>1233</v>
      </c>
      <c r="AE75" s="78">
        <v>1305</v>
      </c>
      <c r="AF75" s="67">
        <v>2162</v>
      </c>
      <c r="AG75" s="67">
        <v>1114</v>
      </c>
      <c r="AH75" s="67">
        <v>1048</v>
      </c>
      <c r="AI75" s="78">
        <v>3796</v>
      </c>
      <c r="AJ75" s="78">
        <v>1847</v>
      </c>
      <c r="AK75" s="78">
        <v>1949</v>
      </c>
      <c r="AL75" s="67">
        <v>2092</v>
      </c>
      <c r="AM75" s="67">
        <v>1075</v>
      </c>
      <c r="AN75" s="67">
        <v>1017</v>
      </c>
      <c r="AO75" s="67">
        <v>2025</v>
      </c>
      <c r="AP75" s="67">
        <v>1030</v>
      </c>
      <c r="AQ75" s="67">
        <v>995</v>
      </c>
      <c r="AR75" s="56" t="s">
        <v>428</v>
      </c>
      <c r="AS75" s="56"/>
      <c r="AT75" s="56" t="s">
        <v>428</v>
      </c>
      <c r="AU75" s="162">
        <v>915</v>
      </c>
      <c r="AV75" s="163">
        <v>0</v>
      </c>
      <c r="AW75" s="164">
        <v>304</v>
      </c>
      <c r="AX75" s="59">
        <v>27.5</v>
      </c>
      <c r="AY75" s="59">
        <v>14</v>
      </c>
      <c r="AZ75" s="86">
        <v>7.1308724832214763</v>
      </c>
      <c r="BA75" s="87">
        <v>17</v>
      </c>
      <c r="BB75" s="88">
        <v>0</v>
      </c>
      <c r="BC75" s="89">
        <v>0</v>
      </c>
      <c r="BD75" s="68">
        <v>41.946308724832214</v>
      </c>
      <c r="BE75" s="69">
        <v>1</v>
      </c>
      <c r="BF75" s="56">
        <f>VLOOKUP(A75,[1]Controles!$A$7:$L$139,11,0)</f>
        <v>47</v>
      </c>
      <c r="BG75" s="107">
        <f>VLOOKUP(A75,[1]Controles!$A$7:$L$139,12,0)</f>
        <v>9.2337917485265226</v>
      </c>
      <c r="BH75" s="63">
        <f>VLOOKUP(A75,[1]Peso!$A$7:$D$139,3,0)</f>
        <v>43</v>
      </c>
      <c r="BI75" s="85">
        <f>VLOOKUP(A75,[1]Peso!$A$7:$D$139,4,0)</f>
        <v>8.4479371316306473</v>
      </c>
      <c r="BJ75" s="68">
        <v>41.946308724832214</v>
      </c>
      <c r="BK75" s="69">
        <v>1</v>
      </c>
      <c r="BL75" s="68">
        <v>83.892617449664428</v>
      </c>
      <c r="BM75" s="69">
        <v>2</v>
      </c>
      <c r="BN75" s="67">
        <v>0</v>
      </c>
      <c r="BO75" s="67">
        <v>0</v>
      </c>
      <c r="BP75" s="92">
        <v>128.09564474807857</v>
      </c>
      <c r="BQ75" s="67">
        <v>3</v>
      </c>
      <c r="BR75" s="67">
        <v>0</v>
      </c>
      <c r="BS75" s="67">
        <v>0</v>
      </c>
      <c r="BT75" s="92">
        <v>128.09564474807857</v>
      </c>
      <c r="BU75" s="67">
        <v>3</v>
      </c>
      <c r="BV75" s="67" t="s">
        <v>1939</v>
      </c>
      <c r="BW75" s="67" t="s">
        <v>1824</v>
      </c>
      <c r="BX75" s="67" t="s">
        <v>690</v>
      </c>
      <c r="BY75" s="67" t="s">
        <v>1824</v>
      </c>
      <c r="BZ75" s="67" t="s">
        <v>1940</v>
      </c>
      <c r="CA75" s="67" t="s">
        <v>634</v>
      </c>
      <c r="CB75" s="67" t="s">
        <v>1940</v>
      </c>
      <c r="CC75" s="164">
        <v>80.53</v>
      </c>
      <c r="CD75" s="164">
        <v>49.78</v>
      </c>
      <c r="CE75" s="166">
        <v>10</v>
      </c>
      <c r="CF75" s="67" t="s">
        <v>1092</v>
      </c>
      <c r="CG75" s="67" t="s">
        <v>1941</v>
      </c>
      <c r="CH75" s="67">
        <v>0</v>
      </c>
      <c r="CI75" s="67">
        <v>0</v>
      </c>
      <c r="CJ75" s="86">
        <v>0.91240875912408759</v>
      </c>
      <c r="CK75" s="87">
        <v>2</v>
      </c>
      <c r="CL75" s="67">
        <v>0</v>
      </c>
      <c r="CM75" s="67">
        <v>0</v>
      </c>
      <c r="CN75" s="92">
        <v>42.698548249359519</v>
      </c>
      <c r="CO75" s="67">
        <v>1</v>
      </c>
      <c r="CP75" s="67">
        <v>0</v>
      </c>
      <c r="CQ75" s="67">
        <v>0</v>
      </c>
      <c r="CR75" s="92">
        <v>116.77695601401324</v>
      </c>
      <c r="CS75" s="67">
        <v>3</v>
      </c>
      <c r="CT75" s="92">
        <v>38.925652004671079</v>
      </c>
      <c r="CU75" s="67">
        <v>1</v>
      </c>
      <c r="CV75" s="67">
        <v>0</v>
      </c>
      <c r="CW75" s="67">
        <v>0</v>
      </c>
      <c r="CX75" s="67">
        <v>0</v>
      </c>
      <c r="CY75" s="67">
        <v>0</v>
      </c>
      <c r="CZ75" s="92">
        <v>77.851304009342158</v>
      </c>
      <c r="DA75" s="67">
        <v>2</v>
      </c>
      <c r="DB75" s="86">
        <v>1.4478764478764479</v>
      </c>
      <c r="DC75" s="87">
        <v>3</v>
      </c>
      <c r="DD75" s="164">
        <v>137.78</v>
      </c>
      <c r="DE75" s="164">
        <v>99.06</v>
      </c>
      <c r="DF75" s="166">
        <v>5.7051024507834471</v>
      </c>
      <c r="DG75" s="167">
        <v>2.0490156689433507</v>
      </c>
      <c r="DH75" s="92">
        <v>38.925652004671079</v>
      </c>
      <c r="DI75" s="67">
        <v>1</v>
      </c>
      <c r="DJ75" s="67">
        <v>0</v>
      </c>
      <c r="DK75" s="67">
        <v>0</v>
      </c>
      <c r="DL75" s="67">
        <v>0</v>
      </c>
      <c r="DM75" s="67">
        <v>0</v>
      </c>
      <c r="DN75" s="67">
        <v>0</v>
      </c>
      <c r="DO75" s="67">
        <v>0</v>
      </c>
      <c r="DP75" s="92">
        <v>197.00551615445229</v>
      </c>
      <c r="DQ75" s="67">
        <v>5</v>
      </c>
      <c r="DR75" s="92">
        <v>78.802206461780941</v>
      </c>
      <c r="DS75" s="67">
        <v>2</v>
      </c>
      <c r="DT75" s="67">
        <v>0</v>
      </c>
      <c r="DU75" s="67">
        <v>0</v>
      </c>
      <c r="DV75" s="92">
        <v>39.40110323089047</v>
      </c>
      <c r="DW75" s="67">
        <v>1</v>
      </c>
      <c r="DX75" s="92">
        <v>78.802206461780941</v>
      </c>
      <c r="DY75" s="67">
        <v>2</v>
      </c>
      <c r="DZ75" s="86">
        <v>16.848364717542122</v>
      </c>
      <c r="EA75" s="87">
        <v>17</v>
      </c>
      <c r="EB75" s="86">
        <v>190.83969465648858</v>
      </c>
      <c r="EC75" s="87">
        <v>200</v>
      </c>
      <c r="ED75" s="86">
        <v>2.7752081406105455</v>
      </c>
      <c r="EE75" s="87">
        <v>6</v>
      </c>
      <c r="EF75" s="164">
        <v>104.04</v>
      </c>
      <c r="EG75" s="164">
        <v>60.17</v>
      </c>
      <c r="EH75" s="166">
        <v>4.1568627450980387</v>
      </c>
      <c r="EI75" s="167">
        <v>1.6470588235294119</v>
      </c>
      <c r="EJ75" s="67" t="s">
        <v>791</v>
      </c>
      <c r="EK75" s="67" t="s">
        <v>1942</v>
      </c>
      <c r="EL75" s="164">
        <v>55</v>
      </c>
      <c r="EM75" s="164">
        <v>19</v>
      </c>
      <c r="EN75" s="166">
        <v>0</v>
      </c>
      <c r="EO75" s="167">
        <v>0.71174377224199281</v>
      </c>
      <c r="EP75" s="67">
        <v>0</v>
      </c>
      <c r="EQ75" s="67">
        <v>0</v>
      </c>
      <c r="ER75" s="92">
        <v>78.802206461780941</v>
      </c>
      <c r="ES75" s="67">
        <v>2</v>
      </c>
      <c r="ET75" s="67">
        <v>0</v>
      </c>
      <c r="EU75" s="67">
        <v>0</v>
      </c>
      <c r="EV75" s="67">
        <v>0</v>
      </c>
      <c r="EW75" s="67">
        <v>0</v>
      </c>
      <c r="EX75" s="67">
        <v>0</v>
      </c>
      <c r="EY75" s="86">
        <v>161.25860373647984</v>
      </c>
      <c r="EZ75" s="87">
        <v>164</v>
      </c>
      <c r="FA75" s="86">
        <v>90.452261306532662</v>
      </c>
      <c r="FB75" s="87">
        <v>90</v>
      </c>
      <c r="FC75" s="92">
        <v>108.50694444444444</v>
      </c>
      <c r="FD75" s="67">
        <v>5</v>
      </c>
      <c r="FE75" s="92">
        <v>173.61111111111111</v>
      </c>
      <c r="FF75" s="67">
        <v>8</v>
      </c>
      <c r="FG75" s="92">
        <v>65.104166666666657</v>
      </c>
      <c r="FH75" s="67">
        <v>3</v>
      </c>
      <c r="FI75" s="67">
        <v>0</v>
      </c>
      <c r="FJ75" s="67">
        <v>0</v>
      </c>
      <c r="FK75" s="92">
        <v>347.22222222222223</v>
      </c>
      <c r="FL75" s="67">
        <v>16</v>
      </c>
      <c r="FM75" s="92">
        <v>43.402777777777779</v>
      </c>
      <c r="FN75" s="67">
        <v>2</v>
      </c>
      <c r="FO75" s="92">
        <v>86.805555555555557</v>
      </c>
      <c r="FP75" s="105">
        <v>4</v>
      </c>
      <c r="FQ75" s="92">
        <v>0</v>
      </c>
      <c r="FR75" s="67">
        <v>0</v>
      </c>
      <c r="FS75" s="86">
        <v>2.8680688336520079</v>
      </c>
      <c r="FT75" s="87">
        <v>6</v>
      </c>
      <c r="FU75" s="86">
        <v>2.4691358024691357</v>
      </c>
      <c r="FV75" s="87">
        <v>5</v>
      </c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</row>
    <row r="76" spans="1:381">
      <c r="A76" s="96" t="s">
        <v>1137</v>
      </c>
      <c r="B76" s="56" t="s">
        <v>1138</v>
      </c>
      <c r="C76" s="96" t="s">
        <v>427</v>
      </c>
      <c r="D76" s="74">
        <v>6</v>
      </c>
      <c r="E76" s="67">
        <v>2016</v>
      </c>
      <c r="F76" s="161">
        <v>60.22973184965678</v>
      </c>
      <c r="G76" s="78">
        <v>17486</v>
      </c>
      <c r="H76" s="78">
        <v>2505</v>
      </c>
      <c r="I76" s="78">
        <v>14981</v>
      </c>
      <c r="J76" s="67">
        <v>5.54</v>
      </c>
      <c r="K76" s="78">
        <v>968</v>
      </c>
      <c r="L76" s="67">
        <v>49.43</v>
      </c>
      <c r="M76" s="78">
        <v>8644</v>
      </c>
      <c r="N76" s="67">
        <v>1855</v>
      </c>
      <c r="O76" s="67">
        <v>960</v>
      </c>
      <c r="P76" s="67">
        <v>895</v>
      </c>
      <c r="Q76" s="78">
        <v>2212</v>
      </c>
      <c r="R76" s="78">
        <v>1067</v>
      </c>
      <c r="S76" s="78">
        <v>1145</v>
      </c>
      <c r="T76" s="67">
        <v>1729</v>
      </c>
      <c r="U76" s="67">
        <v>895</v>
      </c>
      <c r="V76" s="67">
        <v>834</v>
      </c>
      <c r="W76" s="78">
        <v>2030</v>
      </c>
      <c r="X76" s="78">
        <v>978</v>
      </c>
      <c r="Y76" s="78">
        <v>1052</v>
      </c>
      <c r="Z76" s="67">
        <v>1642</v>
      </c>
      <c r="AA76" s="67">
        <v>857</v>
      </c>
      <c r="AB76" s="67">
        <v>785</v>
      </c>
      <c r="AC76" s="78">
        <v>2002</v>
      </c>
      <c r="AD76" s="78">
        <v>952</v>
      </c>
      <c r="AE76" s="78">
        <v>1050</v>
      </c>
      <c r="AF76" s="67">
        <v>1687</v>
      </c>
      <c r="AG76" s="67">
        <v>891</v>
      </c>
      <c r="AH76" s="67">
        <v>796</v>
      </c>
      <c r="AI76" s="78">
        <v>2892</v>
      </c>
      <c r="AJ76" s="78">
        <v>1329</v>
      </c>
      <c r="AK76" s="78">
        <v>1563</v>
      </c>
      <c r="AL76" s="67">
        <v>1573</v>
      </c>
      <c r="AM76" s="67">
        <v>855</v>
      </c>
      <c r="AN76" s="67">
        <v>718</v>
      </c>
      <c r="AO76" s="67">
        <v>1566</v>
      </c>
      <c r="AP76" s="67">
        <v>846</v>
      </c>
      <c r="AQ76" s="67">
        <v>720</v>
      </c>
      <c r="AR76" s="56" t="s">
        <v>428</v>
      </c>
      <c r="AS76" s="56"/>
      <c r="AT76" s="56" t="s">
        <v>428</v>
      </c>
      <c r="AU76" s="162">
        <v>311</v>
      </c>
      <c r="AV76" s="164">
        <v>0</v>
      </c>
      <c r="AW76" s="163">
        <v>14</v>
      </c>
      <c r="AX76" s="59">
        <v>0</v>
      </c>
      <c r="AY76" s="59">
        <v>0</v>
      </c>
      <c r="AZ76" s="86">
        <v>0</v>
      </c>
      <c r="BA76" s="87">
        <v>0</v>
      </c>
      <c r="BB76" s="88">
        <v>0</v>
      </c>
      <c r="BC76" s="89">
        <v>0</v>
      </c>
      <c r="BD76" s="68">
        <v>0</v>
      </c>
      <c r="BE76" s="69">
        <v>0</v>
      </c>
      <c r="BF76" s="56">
        <f>VLOOKUP(A76,[1]Controles!$A$7:$L$139,11,0)</f>
        <v>7</v>
      </c>
      <c r="BG76" s="107">
        <f>VLOOKUP(A76,[1]Controles!$A$7:$L$139,12,0)</f>
        <v>6.0869565217391308</v>
      </c>
      <c r="BH76" s="63">
        <f>VLOOKUP(A76,[1]Peso!$A$7:$D$139,3,0)</f>
        <v>12</v>
      </c>
      <c r="BI76" s="85">
        <f>VLOOKUP(A76,[1]Peso!$A$7:$D$139,4,0)</f>
        <v>10.434782608695652</v>
      </c>
      <c r="BJ76" s="68">
        <v>0</v>
      </c>
      <c r="BK76" s="69">
        <v>0</v>
      </c>
      <c r="BL76" s="68">
        <v>0</v>
      </c>
      <c r="BM76" s="69">
        <v>0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 t="s">
        <v>1943</v>
      </c>
      <c r="BW76" s="67" t="s">
        <v>1696</v>
      </c>
      <c r="BX76" s="67" t="s">
        <v>518</v>
      </c>
      <c r="BY76" s="67" t="s">
        <v>1696</v>
      </c>
      <c r="BZ76" s="67" t="s">
        <v>1486</v>
      </c>
      <c r="CA76" s="67" t="s">
        <v>1243</v>
      </c>
      <c r="CB76" s="67" t="s">
        <v>458</v>
      </c>
      <c r="CC76" s="163">
        <v>50.14</v>
      </c>
      <c r="CD76" s="163">
        <v>37.82</v>
      </c>
      <c r="CE76" s="166">
        <v>73.68421052631578</v>
      </c>
      <c r="CF76" s="67" t="s">
        <v>1944</v>
      </c>
      <c r="CG76" s="67" t="s">
        <v>1945</v>
      </c>
      <c r="CH76" s="67">
        <v>0</v>
      </c>
      <c r="CI76" s="67">
        <v>0</v>
      </c>
      <c r="CJ76" s="86">
        <v>0.578368999421631</v>
      </c>
      <c r="CK76" s="87">
        <v>1</v>
      </c>
      <c r="CL76" s="67">
        <v>0</v>
      </c>
      <c r="CM76" s="67">
        <v>0</v>
      </c>
      <c r="CN76" s="92">
        <v>54.644808743169399</v>
      </c>
      <c r="CO76" s="67">
        <v>1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0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86">
        <v>0.60901339829476242</v>
      </c>
      <c r="DC76" s="87">
        <v>1</v>
      </c>
      <c r="DD76" s="163">
        <v>66.930000000000007</v>
      </c>
      <c r="DE76" s="163">
        <v>48.74</v>
      </c>
      <c r="DF76" s="166">
        <v>2</v>
      </c>
      <c r="DG76" s="167">
        <v>7.3</v>
      </c>
      <c r="DH76" s="67">
        <v>0</v>
      </c>
      <c r="DI76" s="67">
        <v>0</v>
      </c>
      <c r="DJ76" s="67">
        <v>0</v>
      </c>
      <c r="DK76" s="67">
        <v>0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0</v>
      </c>
      <c r="DR76" s="67">
        <v>0</v>
      </c>
      <c r="DS76" s="67">
        <v>0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86">
        <v>0</v>
      </c>
      <c r="EA76" s="87">
        <v>0</v>
      </c>
      <c r="EB76" s="86">
        <v>41.457286432160807</v>
      </c>
      <c r="EC76" s="87">
        <v>33</v>
      </c>
      <c r="ED76" s="86">
        <v>0.59276822762299941</v>
      </c>
      <c r="EE76" s="87">
        <v>1</v>
      </c>
      <c r="EF76" s="163">
        <v>46.6</v>
      </c>
      <c r="EG76" s="163">
        <v>30.82</v>
      </c>
      <c r="EH76" s="166">
        <v>3.0965391621129328</v>
      </c>
      <c r="EI76" s="167">
        <v>4.7358834244080148</v>
      </c>
      <c r="EJ76" s="67" t="s">
        <v>1946</v>
      </c>
      <c r="EK76" s="67" t="s">
        <v>1947</v>
      </c>
      <c r="EL76" s="163">
        <v>26.48</v>
      </c>
      <c r="EM76" s="163">
        <v>13.91</v>
      </c>
      <c r="EN76" s="166">
        <v>3.5087719298245612</v>
      </c>
      <c r="EO76" s="167">
        <v>1.1695906432748537</v>
      </c>
      <c r="EP76" s="67">
        <v>0</v>
      </c>
      <c r="EQ76" s="67">
        <v>0</v>
      </c>
      <c r="ER76" s="67">
        <v>0</v>
      </c>
      <c r="ES76" s="67">
        <v>0</v>
      </c>
      <c r="ET76" s="67">
        <v>0</v>
      </c>
      <c r="EU76" s="67">
        <v>0</v>
      </c>
      <c r="EV76" s="67">
        <v>0</v>
      </c>
      <c r="EW76" s="67">
        <v>0</v>
      </c>
      <c r="EX76" s="67">
        <v>1</v>
      </c>
      <c r="EY76" s="86">
        <v>50.139275766016709</v>
      </c>
      <c r="EZ76" s="87">
        <v>36</v>
      </c>
      <c r="FA76" s="86">
        <v>20.833333333333332</v>
      </c>
      <c r="FB76" s="87">
        <v>15</v>
      </c>
      <c r="FC76" s="67">
        <v>0</v>
      </c>
      <c r="FD76" s="67">
        <v>0</v>
      </c>
      <c r="FE76" s="92">
        <v>28.368794326241133</v>
      </c>
      <c r="FF76" s="67">
        <v>1</v>
      </c>
      <c r="FG76" s="67">
        <v>0</v>
      </c>
      <c r="FH76" s="67">
        <v>0</v>
      </c>
      <c r="FI76" s="67">
        <v>0</v>
      </c>
      <c r="FJ76" s="67">
        <v>0</v>
      </c>
      <c r="FK76" s="92">
        <v>28.368794326241133</v>
      </c>
      <c r="FL76" s="67">
        <v>1</v>
      </c>
      <c r="FM76" s="67">
        <v>0</v>
      </c>
      <c r="FN76" s="67">
        <v>0</v>
      </c>
      <c r="FO76" s="92">
        <v>28.368794326241133</v>
      </c>
      <c r="FP76" s="105">
        <v>1</v>
      </c>
      <c r="FQ76" s="92">
        <v>0</v>
      </c>
      <c r="FR76" s="67">
        <v>0</v>
      </c>
      <c r="FS76" s="86">
        <v>0.63572790845518123</v>
      </c>
      <c r="FT76" s="87">
        <v>1</v>
      </c>
      <c r="FU76" s="86">
        <v>0.63856960408684549</v>
      </c>
      <c r="FV76" s="87">
        <v>1</v>
      </c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</row>
    <row r="77" spans="1:381">
      <c r="A77" s="96" t="s">
        <v>1144</v>
      </c>
      <c r="B77" s="56" t="s">
        <v>1145</v>
      </c>
      <c r="C77" s="96" t="s">
        <v>675</v>
      </c>
      <c r="D77" s="74">
        <v>6</v>
      </c>
      <c r="E77" s="67">
        <v>2016</v>
      </c>
      <c r="F77" s="161">
        <v>71.756756829545111</v>
      </c>
      <c r="G77" s="78">
        <v>27238</v>
      </c>
      <c r="H77" s="78">
        <v>14510</v>
      </c>
      <c r="I77" s="78">
        <v>12728</v>
      </c>
      <c r="J77" s="67">
        <v>5.24</v>
      </c>
      <c r="K77" s="78">
        <v>1426</v>
      </c>
      <c r="L77" s="67">
        <v>84.83</v>
      </c>
      <c r="M77" s="78">
        <v>23106</v>
      </c>
      <c r="N77" s="67">
        <v>2966</v>
      </c>
      <c r="O77" s="67">
        <v>1517</v>
      </c>
      <c r="P77" s="67">
        <v>1449</v>
      </c>
      <c r="Q77" s="78">
        <v>3537</v>
      </c>
      <c r="R77" s="78">
        <v>1729</v>
      </c>
      <c r="S77" s="78">
        <v>1808</v>
      </c>
      <c r="T77" s="67">
        <v>2785</v>
      </c>
      <c r="U77" s="67">
        <v>1414</v>
      </c>
      <c r="V77" s="67">
        <v>1371</v>
      </c>
      <c r="W77" s="78">
        <v>3289</v>
      </c>
      <c r="X77" s="78">
        <v>1622</v>
      </c>
      <c r="Y77" s="78">
        <v>1667</v>
      </c>
      <c r="Z77" s="67">
        <v>2692</v>
      </c>
      <c r="AA77" s="67">
        <v>1358</v>
      </c>
      <c r="AB77" s="67">
        <v>1334</v>
      </c>
      <c r="AC77" s="78">
        <v>3296</v>
      </c>
      <c r="AD77" s="78">
        <v>1644</v>
      </c>
      <c r="AE77" s="78">
        <v>1652</v>
      </c>
      <c r="AF77" s="67">
        <v>2808</v>
      </c>
      <c r="AG77" s="67">
        <v>1397</v>
      </c>
      <c r="AH77" s="67">
        <v>1411</v>
      </c>
      <c r="AI77" s="78">
        <v>4861</v>
      </c>
      <c r="AJ77" s="78">
        <v>2500</v>
      </c>
      <c r="AK77" s="78">
        <v>2361</v>
      </c>
      <c r="AL77" s="67">
        <v>2724</v>
      </c>
      <c r="AM77" s="67">
        <v>1325</v>
      </c>
      <c r="AN77" s="67">
        <v>1399</v>
      </c>
      <c r="AO77" s="67">
        <v>2404</v>
      </c>
      <c r="AP77" s="67">
        <v>1123</v>
      </c>
      <c r="AQ77" s="67">
        <v>1281</v>
      </c>
      <c r="AR77" s="56" t="s">
        <v>428</v>
      </c>
      <c r="AS77" s="56"/>
      <c r="AT77" s="56" t="s">
        <v>428</v>
      </c>
      <c r="AU77" s="162">
        <v>1214</v>
      </c>
      <c r="AV77" s="163">
        <v>0</v>
      </c>
      <c r="AW77" s="164">
        <v>362</v>
      </c>
      <c r="AX77" s="59">
        <v>11.1</v>
      </c>
      <c r="AY77" s="59">
        <v>5</v>
      </c>
      <c r="AZ77" s="86">
        <v>1.6857720836142953</v>
      </c>
      <c r="BA77" s="87">
        <v>5</v>
      </c>
      <c r="BB77" s="88">
        <v>222.71714922048997</v>
      </c>
      <c r="BC77" s="89">
        <v>1</v>
      </c>
      <c r="BD77" s="68">
        <v>0</v>
      </c>
      <c r="BE77" s="69">
        <v>0</v>
      </c>
      <c r="BF77" s="56">
        <f>VLOOKUP(A77,[1]Controles!$A$7:$L$139,11,0)</f>
        <v>63</v>
      </c>
      <c r="BG77" s="107">
        <f>VLOOKUP(A77,[1]Controles!$A$7:$L$139,12,0)</f>
        <v>14.03118040089087</v>
      </c>
      <c r="BH77" s="63">
        <f>VLOOKUP(A77,[1]Peso!$A$7:$D$139,3,0)</f>
        <v>37</v>
      </c>
      <c r="BI77" s="85">
        <f>VLOOKUP(A77,[1]Peso!$A$7:$D$139,4,0)</f>
        <v>8.2405345211581285</v>
      </c>
      <c r="BJ77" s="68">
        <v>0</v>
      </c>
      <c r="BK77" s="69">
        <v>0</v>
      </c>
      <c r="BL77" s="68">
        <v>0</v>
      </c>
      <c r="BM77" s="69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 t="s">
        <v>1948</v>
      </c>
      <c r="BW77" s="67" t="s">
        <v>1949</v>
      </c>
      <c r="BX77" s="67" t="s">
        <v>1132</v>
      </c>
      <c r="BY77" s="67" t="s">
        <v>591</v>
      </c>
      <c r="BZ77" s="67" t="s">
        <v>666</v>
      </c>
      <c r="CA77" s="67" t="s">
        <v>666</v>
      </c>
      <c r="CB77" s="67" t="s">
        <v>1054</v>
      </c>
      <c r="CC77" s="164">
        <v>96.5</v>
      </c>
      <c r="CD77" s="164">
        <v>59.53</v>
      </c>
      <c r="CE77" s="166">
        <v>37.037037037037038</v>
      </c>
      <c r="CF77" s="67" t="s">
        <v>1950</v>
      </c>
      <c r="CG77" s="67" t="s">
        <v>1523</v>
      </c>
      <c r="CH77" s="67">
        <v>0</v>
      </c>
      <c r="CI77" s="67">
        <v>0</v>
      </c>
      <c r="CJ77" s="86">
        <v>0.35906642728904847</v>
      </c>
      <c r="CK77" s="87">
        <v>1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  <c r="CU77" s="67">
        <v>0</v>
      </c>
      <c r="CV77" s="67">
        <v>0</v>
      </c>
      <c r="CW77" s="67">
        <v>0</v>
      </c>
      <c r="CX77" s="67">
        <v>0</v>
      </c>
      <c r="CY77" s="67">
        <v>0</v>
      </c>
      <c r="CZ77" s="67">
        <v>0</v>
      </c>
      <c r="DA77" s="67">
        <v>0</v>
      </c>
      <c r="DB77" s="86">
        <v>0.37147102526002967</v>
      </c>
      <c r="DC77" s="87">
        <v>1</v>
      </c>
      <c r="DD77" s="164">
        <v>180.5</v>
      </c>
      <c r="DE77" s="164">
        <v>107.4</v>
      </c>
      <c r="DF77" s="166">
        <v>4.6710889994472087</v>
      </c>
      <c r="DG77" s="167">
        <v>5.749032614704257</v>
      </c>
      <c r="DH77" s="67">
        <v>0</v>
      </c>
      <c r="DI77" s="67">
        <v>0</v>
      </c>
      <c r="DJ77" s="67">
        <v>0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0</v>
      </c>
      <c r="DQ77" s="67">
        <v>0</v>
      </c>
      <c r="DR77" s="67">
        <v>0</v>
      </c>
      <c r="DS77" s="67">
        <v>0</v>
      </c>
      <c r="DT77" s="67">
        <v>0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86">
        <v>15.742128935532232</v>
      </c>
      <c r="EA77" s="87">
        <v>21</v>
      </c>
      <c r="EB77" s="86">
        <v>109.85116938341602</v>
      </c>
      <c r="EC77" s="87">
        <v>155</v>
      </c>
      <c r="ED77" s="86">
        <v>0.71225071225071224</v>
      </c>
      <c r="EE77" s="87">
        <v>2</v>
      </c>
      <c r="EF77" s="164">
        <v>102.37</v>
      </c>
      <c r="EG77" s="164">
        <v>62.81</v>
      </c>
      <c r="EH77" s="166">
        <v>5.1385681293302534</v>
      </c>
      <c r="EI77" s="167">
        <v>1.0969976905311778</v>
      </c>
      <c r="EJ77" s="67" t="s">
        <v>1951</v>
      </c>
      <c r="EK77" s="67" t="s">
        <v>1952</v>
      </c>
      <c r="EL77" s="164">
        <v>41.56</v>
      </c>
      <c r="EM77" s="164">
        <v>16.329999999999998</v>
      </c>
      <c r="EN77" s="166">
        <v>4.1420118343195274</v>
      </c>
      <c r="EO77" s="167">
        <v>0.29585798816568049</v>
      </c>
      <c r="EP77" s="67">
        <v>0</v>
      </c>
      <c r="EQ77" s="67">
        <v>0</v>
      </c>
      <c r="ER77" s="67">
        <v>0</v>
      </c>
      <c r="ES77" s="67">
        <v>0</v>
      </c>
      <c r="ET77" s="67">
        <v>0</v>
      </c>
      <c r="EU77" s="67">
        <v>0</v>
      </c>
      <c r="EV77" s="67">
        <v>0</v>
      </c>
      <c r="EW77" s="67">
        <v>0</v>
      </c>
      <c r="EX77" s="67">
        <v>450</v>
      </c>
      <c r="EY77" s="86">
        <v>92.923516797712651</v>
      </c>
      <c r="EZ77" s="87">
        <v>130</v>
      </c>
      <c r="FA77" s="86">
        <v>64.012490241998435</v>
      </c>
      <c r="FB77" s="87">
        <v>82</v>
      </c>
      <c r="FC77" s="67">
        <v>0</v>
      </c>
      <c r="FD77" s="67">
        <v>0</v>
      </c>
      <c r="FE77" s="67">
        <v>0</v>
      </c>
      <c r="FF77" s="67">
        <v>0</v>
      </c>
      <c r="FG77" s="67">
        <v>0</v>
      </c>
      <c r="FH77" s="67">
        <v>0</v>
      </c>
      <c r="FI77" s="67">
        <v>0</v>
      </c>
      <c r="FJ77" s="67">
        <v>0</v>
      </c>
      <c r="FK77" s="67">
        <v>0</v>
      </c>
      <c r="FL77" s="67">
        <v>0</v>
      </c>
      <c r="FM77" s="67">
        <v>0</v>
      </c>
      <c r="FN77" s="67">
        <v>0</v>
      </c>
      <c r="FO77" s="92">
        <v>0</v>
      </c>
      <c r="FP77" s="105">
        <v>0</v>
      </c>
      <c r="FQ77" s="92">
        <v>0</v>
      </c>
      <c r="FR77" s="67">
        <v>0</v>
      </c>
      <c r="FS77" s="86">
        <v>0.36710719530102787</v>
      </c>
      <c r="FT77" s="87">
        <v>1</v>
      </c>
      <c r="FU77" s="86">
        <v>0.83194675540765395</v>
      </c>
      <c r="FV77" s="87">
        <v>2</v>
      </c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</row>
    <row r="78" spans="1:381">
      <c r="A78" s="96" t="s">
        <v>1153</v>
      </c>
      <c r="B78" s="56" t="s">
        <v>1154</v>
      </c>
      <c r="C78" s="96" t="s">
        <v>547</v>
      </c>
      <c r="D78" s="74">
        <v>6</v>
      </c>
      <c r="E78" s="67">
        <v>2016</v>
      </c>
      <c r="F78" s="159">
        <v>68.546064904727317</v>
      </c>
      <c r="G78" s="78">
        <v>63991</v>
      </c>
      <c r="H78" s="78">
        <v>15846</v>
      </c>
      <c r="I78" s="78">
        <v>48145</v>
      </c>
      <c r="J78" s="67">
        <v>6.76</v>
      </c>
      <c r="K78" s="78">
        <v>4327</v>
      </c>
      <c r="L78" s="67">
        <v>71.760000000000005</v>
      </c>
      <c r="M78" s="78">
        <v>45921</v>
      </c>
      <c r="N78" s="67">
        <v>7889</v>
      </c>
      <c r="O78" s="67">
        <v>4040</v>
      </c>
      <c r="P78" s="67">
        <v>3849</v>
      </c>
      <c r="Q78" s="78">
        <v>9373</v>
      </c>
      <c r="R78" s="78">
        <v>4575</v>
      </c>
      <c r="S78" s="78">
        <v>4798</v>
      </c>
      <c r="T78" s="67">
        <v>7177</v>
      </c>
      <c r="U78" s="67">
        <v>3663</v>
      </c>
      <c r="V78" s="67">
        <v>3514</v>
      </c>
      <c r="W78" s="78">
        <v>6432</v>
      </c>
      <c r="X78" s="78">
        <v>4129</v>
      </c>
      <c r="Y78" s="78">
        <v>4303</v>
      </c>
      <c r="Z78" s="67">
        <v>6823</v>
      </c>
      <c r="AA78" s="67">
        <v>3480</v>
      </c>
      <c r="AB78" s="67">
        <v>3343</v>
      </c>
      <c r="AC78" s="78">
        <v>8259</v>
      </c>
      <c r="AD78" s="78">
        <v>4058</v>
      </c>
      <c r="AE78" s="78">
        <v>4201</v>
      </c>
      <c r="AF78" s="67">
        <v>6919</v>
      </c>
      <c r="AG78" s="67">
        <v>3509</v>
      </c>
      <c r="AH78" s="67">
        <v>3410</v>
      </c>
      <c r="AI78" s="78">
        <v>11686</v>
      </c>
      <c r="AJ78" s="78">
        <v>5794</v>
      </c>
      <c r="AK78" s="78">
        <v>5892</v>
      </c>
      <c r="AL78" s="67">
        <v>6459</v>
      </c>
      <c r="AM78" s="67">
        <v>3264</v>
      </c>
      <c r="AN78" s="67">
        <v>3195</v>
      </c>
      <c r="AO78" s="67">
        <v>5944</v>
      </c>
      <c r="AP78" s="67">
        <v>2949</v>
      </c>
      <c r="AQ78" s="67">
        <v>2995</v>
      </c>
      <c r="AR78" s="56" t="s">
        <v>428</v>
      </c>
      <c r="AS78" s="56"/>
      <c r="AT78" s="56" t="s">
        <v>428</v>
      </c>
      <c r="AU78" s="162">
        <v>1820</v>
      </c>
      <c r="AV78" s="164">
        <v>1</v>
      </c>
      <c r="AW78" s="163">
        <v>774</v>
      </c>
      <c r="AX78" s="59">
        <v>17.5</v>
      </c>
      <c r="AY78" s="59">
        <v>15</v>
      </c>
      <c r="AZ78" s="86">
        <v>2.4084167828622132</v>
      </c>
      <c r="BA78" s="87">
        <v>19</v>
      </c>
      <c r="BB78" s="88">
        <v>116.95906432748538</v>
      </c>
      <c r="BC78" s="89">
        <v>1</v>
      </c>
      <c r="BD78" s="68">
        <v>12.675877804537965</v>
      </c>
      <c r="BE78" s="69">
        <v>1</v>
      </c>
      <c r="BF78" s="56">
        <f>VLOOKUP(A78,[1]Controles!$A$7:$L$139,11,0)</f>
        <v>63</v>
      </c>
      <c r="BG78" s="107">
        <f>VLOOKUP(A78,[1]Controles!$A$7:$L$139,12,0)</f>
        <v>7.3684210526315779</v>
      </c>
      <c r="BH78" s="63">
        <f>VLOOKUP(A78,[1]Peso!$A$7:$D$139,3,0)</f>
        <v>55</v>
      </c>
      <c r="BI78" s="85">
        <f>VLOOKUP(A78,[1]Peso!$A$7:$D$139,4,0)</f>
        <v>6.4327485380116958</v>
      </c>
      <c r="BJ78" s="68">
        <v>12.675877804537965</v>
      </c>
      <c r="BK78" s="69">
        <v>1</v>
      </c>
      <c r="BL78" s="68">
        <v>0</v>
      </c>
      <c r="BM78" s="69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 t="s">
        <v>1953</v>
      </c>
      <c r="BW78" s="67" t="s">
        <v>1954</v>
      </c>
      <c r="BX78" s="67" t="s">
        <v>1278</v>
      </c>
      <c r="BY78" s="67" t="s">
        <v>1954</v>
      </c>
      <c r="BZ78" s="67" t="s">
        <v>1026</v>
      </c>
      <c r="CA78" s="67" t="s">
        <v>1425</v>
      </c>
      <c r="CB78" s="67" t="s">
        <v>1026</v>
      </c>
      <c r="CC78" s="163">
        <v>77.62</v>
      </c>
      <c r="CD78" s="163">
        <v>37.130000000000003</v>
      </c>
      <c r="CE78" s="166">
        <v>44.594594594594597</v>
      </c>
      <c r="CF78" s="67" t="s">
        <v>1955</v>
      </c>
      <c r="CG78" s="67" t="s">
        <v>1956</v>
      </c>
      <c r="CH78" s="67">
        <v>0</v>
      </c>
      <c r="CI78" s="67">
        <v>0</v>
      </c>
      <c r="CJ78" s="86">
        <v>0</v>
      </c>
      <c r="CK78" s="8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0</v>
      </c>
      <c r="CT78" s="67">
        <v>0</v>
      </c>
      <c r="CU78" s="67">
        <v>0</v>
      </c>
      <c r="CV78" s="67">
        <v>0</v>
      </c>
      <c r="CW78" s="67">
        <v>0</v>
      </c>
      <c r="CX78" s="67">
        <v>0</v>
      </c>
      <c r="CY78" s="67">
        <v>0</v>
      </c>
      <c r="CZ78" s="67">
        <v>0</v>
      </c>
      <c r="DA78" s="67">
        <v>0</v>
      </c>
      <c r="DB78" s="86">
        <v>0.29312619082515023</v>
      </c>
      <c r="DC78" s="87">
        <v>2</v>
      </c>
      <c r="DD78" s="163">
        <v>134.56</v>
      </c>
      <c r="DE78" s="163">
        <v>88.25</v>
      </c>
      <c r="DF78" s="166">
        <v>3.606645954342834</v>
      </c>
      <c r="DG78" s="167">
        <v>6.7405106038092661</v>
      </c>
      <c r="DH78" s="67">
        <v>0</v>
      </c>
      <c r="DI78" s="67">
        <v>0</v>
      </c>
      <c r="DJ78" s="92">
        <v>11.859582542694497</v>
      </c>
      <c r="DK78" s="67">
        <v>1</v>
      </c>
      <c r="DL78" s="67">
        <v>0</v>
      </c>
      <c r="DM78" s="67">
        <v>0</v>
      </c>
      <c r="DN78" s="67">
        <v>0</v>
      </c>
      <c r="DO78" s="67">
        <v>0</v>
      </c>
      <c r="DP78" s="92">
        <v>12.108003390240949</v>
      </c>
      <c r="DQ78" s="67">
        <v>1</v>
      </c>
      <c r="DR78" s="92">
        <v>12.108003390240949</v>
      </c>
      <c r="DS78" s="67">
        <v>1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86">
        <v>7.7774454083158835</v>
      </c>
      <c r="EA78" s="87">
        <v>26</v>
      </c>
      <c r="EB78" s="86">
        <v>87.976539589442822</v>
      </c>
      <c r="EC78" s="87">
        <v>300</v>
      </c>
      <c r="ED78" s="86">
        <v>0.43358866888278652</v>
      </c>
      <c r="EE78" s="87">
        <v>3</v>
      </c>
      <c r="EF78" s="163">
        <v>108.12</v>
      </c>
      <c r="EG78" s="163">
        <v>67.17</v>
      </c>
      <c r="EH78" s="166">
        <v>2.5914980677426689</v>
      </c>
      <c r="EI78" s="167">
        <v>5.6149124801091164</v>
      </c>
      <c r="EJ78" s="67" t="s">
        <v>1957</v>
      </c>
      <c r="EK78" s="67" t="s">
        <v>1958</v>
      </c>
      <c r="EL78" s="163">
        <v>54.96</v>
      </c>
      <c r="EM78" s="163">
        <v>25.01</v>
      </c>
      <c r="EN78" s="166">
        <v>1.5799256505576207</v>
      </c>
      <c r="EO78" s="167">
        <v>3.0669144981412639</v>
      </c>
      <c r="EP78" s="67">
        <v>0</v>
      </c>
      <c r="EQ78" s="67">
        <v>0</v>
      </c>
      <c r="ER78" s="92">
        <v>24.216006780481898</v>
      </c>
      <c r="ES78" s="67">
        <v>2</v>
      </c>
      <c r="ET78" s="67">
        <v>0</v>
      </c>
      <c r="EU78" s="67">
        <v>0</v>
      </c>
      <c r="EV78" s="67">
        <v>0</v>
      </c>
      <c r="EW78" s="67">
        <v>0</v>
      </c>
      <c r="EX78" s="67">
        <v>0</v>
      </c>
      <c r="EY78" s="86">
        <v>86.3849765258216</v>
      </c>
      <c r="EZ78" s="87">
        <v>276</v>
      </c>
      <c r="FA78" s="86">
        <v>59.432387312186982</v>
      </c>
      <c r="FB78" s="87">
        <v>178</v>
      </c>
      <c r="FC78" s="92">
        <v>7.1159183092578102</v>
      </c>
      <c r="FD78" s="67">
        <v>1</v>
      </c>
      <c r="FE78" s="92">
        <v>7.1159183092578102</v>
      </c>
      <c r="FF78" s="67">
        <v>1</v>
      </c>
      <c r="FG78" s="67">
        <v>0</v>
      </c>
      <c r="FH78" s="67">
        <v>0</v>
      </c>
      <c r="FI78" s="92">
        <v>7.1159183092578102</v>
      </c>
      <c r="FJ78" s="67">
        <v>1</v>
      </c>
      <c r="FK78" s="92">
        <v>21.34775492777343</v>
      </c>
      <c r="FL78" s="67">
        <v>3</v>
      </c>
      <c r="FM78" s="67">
        <v>0</v>
      </c>
      <c r="FN78" s="67">
        <v>0</v>
      </c>
      <c r="FO78" s="92">
        <v>21.34775492777343</v>
      </c>
      <c r="FP78" s="67">
        <v>3</v>
      </c>
      <c r="FQ78" s="92">
        <v>0</v>
      </c>
      <c r="FR78" s="67">
        <v>0</v>
      </c>
      <c r="FS78" s="86">
        <v>0.61929091190586771</v>
      </c>
      <c r="FT78" s="87">
        <v>4</v>
      </c>
      <c r="FU78" s="86">
        <v>0.67294751009421261</v>
      </c>
      <c r="FV78" s="87">
        <v>4</v>
      </c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</row>
    <row r="79" spans="1:381">
      <c r="A79" s="96" t="s">
        <v>1161</v>
      </c>
      <c r="B79" s="56" t="s">
        <v>1162</v>
      </c>
      <c r="C79" s="96" t="s">
        <v>441</v>
      </c>
      <c r="D79" s="74">
        <v>6</v>
      </c>
      <c r="E79" s="67">
        <v>2016</v>
      </c>
      <c r="F79" s="161">
        <v>58.946890577132486</v>
      </c>
      <c r="G79" s="78">
        <v>3278</v>
      </c>
      <c r="H79" s="67">
        <v>264</v>
      </c>
      <c r="I79" s="78">
        <v>3014</v>
      </c>
      <c r="J79" s="67">
        <v>7.5</v>
      </c>
      <c r="K79" s="78">
        <v>245</v>
      </c>
      <c r="L79" s="67">
        <v>53.9</v>
      </c>
      <c r="M79" s="78">
        <v>1767</v>
      </c>
      <c r="N79" s="67">
        <v>339</v>
      </c>
      <c r="O79" s="67">
        <v>175</v>
      </c>
      <c r="P79" s="67">
        <v>164</v>
      </c>
      <c r="Q79" s="78">
        <v>403</v>
      </c>
      <c r="R79" s="78">
        <v>195</v>
      </c>
      <c r="S79" s="78">
        <v>208</v>
      </c>
      <c r="T79" s="67">
        <v>315</v>
      </c>
      <c r="U79" s="67">
        <v>165</v>
      </c>
      <c r="V79" s="67">
        <v>150</v>
      </c>
      <c r="W79" s="78">
        <v>374</v>
      </c>
      <c r="X79" s="78">
        <v>177</v>
      </c>
      <c r="Y79" s="78">
        <v>197</v>
      </c>
      <c r="Z79" s="67">
        <v>308</v>
      </c>
      <c r="AA79" s="67">
        <v>164</v>
      </c>
      <c r="AB79" s="67">
        <v>144</v>
      </c>
      <c r="AC79" s="78">
        <v>382</v>
      </c>
      <c r="AD79" s="78">
        <v>177</v>
      </c>
      <c r="AE79" s="78">
        <v>205</v>
      </c>
      <c r="AF79" s="67">
        <v>325</v>
      </c>
      <c r="AG79" s="67">
        <v>175</v>
      </c>
      <c r="AH79" s="67">
        <v>150</v>
      </c>
      <c r="AI79" s="78">
        <v>541</v>
      </c>
      <c r="AJ79" s="78">
        <v>248</v>
      </c>
      <c r="AK79" s="78">
        <v>293</v>
      </c>
      <c r="AL79" s="67">
        <v>284</v>
      </c>
      <c r="AM79" s="67">
        <v>154</v>
      </c>
      <c r="AN79" s="67">
        <v>130</v>
      </c>
      <c r="AO79" s="67">
        <v>316</v>
      </c>
      <c r="AP79" s="67">
        <v>171</v>
      </c>
      <c r="AQ79" s="67">
        <v>145</v>
      </c>
      <c r="AR79" s="56" t="s">
        <v>428</v>
      </c>
      <c r="AS79" s="56"/>
      <c r="AT79" s="56" t="s">
        <v>428</v>
      </c>
      <c r="AU79" s="162">
        <v>126</v>
      </c>
      <c r="AV79" s="163">
        <v>0</v>
      </c>
      <c r="AW79" s="164">
        <v>1</v>
      </c>
      <c r="AX79" s="59">
        <v>55.6</v>
      </c>
      <c r="AY79" s="59">
        <v>1</v>
      </c>
      <c r="AZ79" s="86">
        <v>2.9498525073746311</v>
      </c>
      <c r="BA79" s="87">
        <v>1</v>
      </c>
      <c r="BB79" s="88">
        <v>0</v>
      </c>
      <c r="BC79" s="89">
        <v>0</v>
      </c>
      <c r="BD79" s="68">
        <v>0</v>
      </c>
      <c r="BE79" s="69">
        <v>0</v>
      </c>
      <c r="BF79" s="56">
        <f>VLOOKUP(A79,[1]Controles!$A$7:$L$139,11,0)</f>
        <v>0</v>
      </c>
      <c r="BG79" s="107">
        <f>VLOOKUP(A79,[1]Controles!$A$7:$L$139,12,0)</f>
        <v>0</v>
      </c>
      <c r="BH79" s="63">
        <f>VLOOKUP(A79,[1]Peso!$A$7:$D$139,3,0)</f>
        <v>2</v>
      </c>
      <c r="BI79" s="85">
        <f>VLOOKUP(A79,[1]Peso!$A$7:$D$139,4,0)</f>
        <v>11.111111111111111</v>
      </c>
      <c r="BJ79" s="68">
        <v>0</v>
      </c>
      <c r="BK79" s="69">
        <v>0</v>
      </c>
      <c r="BL79" s="68">
        <v>0</v>
      </c>
      <c r="BM79" s="69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 t="s">
        <v>998</v>
      </c>
      <c r="BW79" s="67" t="s">
        <v>1479</v>
      </c>
      <c r="BX79" s="67" t="s">
        <v>1496</v>
      </c>
      <c r="BY79" s="67" t="s">
        <v>1479</v>
      </c>
      <c r="BZ79" s="67" t="s">
        <v>1959</v>
      </c>
      <c r="CA79" s="67" t="s">
        <v>517</v>
      </c>
      <c r="CB79" s="67" t="s">
        <v>1959</v>
      </c>
      <c r="CC79" s="164">
        <v>57.81</v>
      </c>
      <c r="CD79" s="164">
        <v>43.75</v>
      </c>
      <c r="CE79" s="166" t="e">
        <v>#DIV/0!</v>
      </c>
      <c r="CF79" s="67" t="s">
        <v>1522</v>
      </c>
      <c r="CG79" s="67" t="s">
        <v>681</v>
      </c>
      <c r="CH79" s="67">
        <v>0</v>
      </c>
      <c r="CI79" s="67">
        <v>0</v>
      </c>
      <c r="CJ79" s="86">
        <v>0</v>
      </c>
      <c r="CK79" s="8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86">
        <v>0</v>
      </c>
      <c r="DC79" s="87">
        <v>0</v>
      </c>
      <c r="DD79" s="164">
        <v>96.17</v>
      </c>
      <c r="DE79" s="164">
        <v>77</v>
      </c>
      <c r="DF79" s="166">
        <v>2.6717557251908395</v>
      </c>
      <c r="DG79" s="167">
        <v>7.6335877862595423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86">
        <v>6.9444444444444438</v>
      </c>
      <c r="EA79" s="87">
        <v>1</v>
      </c>
      <c r="EB79" s="86">
        <v>33.333333333333336</v>
      </c>
      <c r="EC79" s="87">
        <v>5</v>
      </c>
      <c r="ED79" s="86">
        <v>0</v>
      </c>
      <c r="EE79" s="87">
        <v>0</v>
      </c>
      <c r="EF79" s="164">
        <v>90.65</v>
      </c>
      <c r="EG79" s="164">
        <v>61.78</v>
      </c>
      <c r="EH79" s="166">
        <v>1.0928961748633881</v>
      </c>
      <c r="EI79" s="167">
        <v>10.382513661202186</v>
      </c>
      <c r="EJ79" s="67" t="s">
        <v>1960</v>
      </c>
      <c r="EK79" s="67" t="s">
        <v>1961</v>
      </c>
      <c r="EL79" s="164">
        <v>66.150000000000006</v>
      </c>
      <c r="EM79" s="164">
        <v>32.31</v>
      </c>
      <c r="EN79" s="166">
        <v>0</v>
      </c>
      <c r="EO79" s="167">
        <v>9.67741935483871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86">
        <v>15.384615384615385</v>
      </c>
      <c r="EZ79" s="87">
        <v>2</v>
      </c>
      <c r="FA79" s="86">
        <v>41.379310344827587</v>
      </c>
      <c r="FB79" s="87">
        <v>6</v>
      </c>
      <c r="FC79" s="92">
        <v>149.03129657228018</v>
      </c>
      <c r="FD79" s="67">
        <v>1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92">
        <v>149.03129657228018</v>
      </c>
      <c r="FL79" s="67">
        <v>1</v>
      </c>
      <c r="FM79" s="67">
        <v>0</v>
      </c>
      <c r="FN79" s="67">
        <v>0</v>
      </c>
      <c r="FO79" s="92">
        <v>0</v>
      </c>
      <c r="FP79" s="105">
        <v>0</v>
      </c>
      <c r="FQ79" s="92">
        <v>0</v>
      </c>
      <c r="FR79" s="67">
        <v>0</v>
      </c>
      <c r="FS79" s="86">
        <v>0</v>
      </c>
      <c r="FT79" s="87">
        <v>0</v>
      </c>
      <c r="FU79" s="86">
        <v>0</v>
      </c>
      <c r="FV79" s="87">
        <v>0</v>
      </c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</row>
    <row r="80" spans="1:381">
      <c r="A80" s="96" t="s">
        <v>1962</v>
      </c>
      <c r="B80" s="56" t="s">
        <v>1171</v>
      </c>
      <c r="C80" s="96" t="s">
        <v>427</v>
      </c>
      <c r="D80" s="74">
        <v>6</v>
      </c>
      <c r="E80" s="67">
        <v>2016</v>
      </c>
      <c r="F80" s="161">
        <v>69.934184725984437</v>
      </c>
      <c r="G80" s="78">
        <v>15848</v>
      </c>
      <c r="H80" s="78">
        <v>9210</v>
      </c>
      <c r="I80" s="78">
        <v>6638</v>
      </c>
      <c r="J80" s="67">
        <v>32.18</v>
      </c>
      <c r="K80" s="78">
        <v>5100</v>
      </c>
      <c r="L80" s="67">
        <v>68.44</v>
      </c>
      <c r="M80" s="78">
        <v>10847</v>
      </c>
      <c r="N80" s="67">
        <v>1564</v>
      </c>
      <c r="O80" s="67">
        <v>795</v>
      </c>
      <c r="P80" s="67">
        <v>769</v>
      </c>
      <c r="Q80" s="78">
        <v>1867</v>
      </c>
      <c r="R80" s="78">
        <v>918</v>
      </c>
      <c r="S80" s="78">
        <v>949</v>
      </c>
      <c r="T80" s="67">
        <v>1476</v>
      </c>
      <c r="U80" s="67">
        <v>748</v>
      </c>
      <c r="V80" s="67">
        <v>728</v>
      </c>
      <c r="W80" s="78">
        <v>1739</v>
      </c>
      <c r="X80" s="78">
        <v>857</v>
      </c>
      <c r="Y80" s="78">
        <v>882</v>
      </c>
      <c r="Z80" s="67">
        <v>1416</v>
      </c>
      <c r="AA80" s="67">
        <v>722</v>
      </c>
      <c r="AB80" s="67">
        <v>694</v>
      </c>
      <c r="AC80" s="78">
        <v>1740</v>
      </c>
      <c r="AD80" s="78">
        <v>855</v>
      </c>
      <c r="AE80" s="78">
        <v>885</v>
      </c>
      <c r="AF80" s="67">
        <v>1499</v>
      </c>
      <c r="AG80" s="67">
        <v>760</v>
      </c>
      <c r="AH80" s="67">
        <v>739</v>
      </c>
      <c r="AI80" s="78">
        <v>2650</v>
      </c>
      <c r="AJ80" s="78">
        <v>1310</v>
      </c>
      <c r="AK80" s="78">
        <v>1340</v>
      </c>
      <c r="AL80" s="67">
        <v>1500</v>
      </c>
      <c r="AM80" s="67">
        <v>760</v>
      </c>
      <c r="AN80" s="67">
        <v>740</v>
      </c>
      <c r="AO80" s="67">
        <v>1274</v>
      </c>
      <c r="AP80" s="67">
        <v>634</v>
      </c>
      <c r="AQ80" s="67">
        <v>640</v>
      </c>
      <c r="AR80" s="56" t="s">
        <v>428</v>
      </c>
      <c r="AS80" s="56"/>
      <c r="AT80" s="56" t="s">
        <v>428</v>
      </c>
      <c r="AU80" s="162">
        <v>820</v>
      </c>
      <c r="AV80" s="164">
        <v>0</v>
      </c>
      <c r="AW80" s="163">
        <v>163</v>
      </c>
      <c r="AX80" s="59">
        <v>19.5</v>
      </c>
      <c r="AY80" s="59">
        <v>4</v>
      </c>
      <c r="AZ80" s="86">
        <v>2.5575447570332481</v>
      </c>
      <c r="BA80" s="87">
        <v>4</v>
      </c>
      <c r="BB80" s="88">
        <v>0</v>
      </c>
      <c r="BC80" s="89">
        <v>0</v>
      </c>
      <c r="BD80" s="68">
        <v>0</v>
      </c>
      <c r="BE80" s="69">
        <v>0</v>
      </c>
      <c r="BF80" s="56">
        <f>VLOOKUP(A80,[1]Controles!$A$7:$L$139,11,0)</f>
        <v>6</v>
      </c>
      <c r="BG80" s="107">
        <f>VLOOKUP(A80,[1]Controles!$A$7:$L$139,12,0)</f>
        <v>2.9268292682926833</v>
      </c>
      <c r="BH80" s="63">
        <f>VLOOKUP(A80,[1]Peso!$A$7:$D$139,3,0)</f>
        <v>14</v>
      </c>
      <c r="BI80" s="85">
        <f>VLOOKUP(A80,[1]Peso!$A$7:$D$139,4,0)</f>
        <v>6.8292682926829276</v>
      </c>
      <c r="BJ80" s="68">
        <v>0</v>
      </c>
      <c r="BK80" s="69">
        <v>0</v>
      </c>
      <c r="BL80" s="68">
        <v>0</v>
      </c>
      <c r="BM80" s="69">
        <v>0</v>
      </c>
      <c r="BN80" s="67">
        <v>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 t="s">
        <v>1963</v>
      </c>
      <c r="BW80" s="67" t="s">
        <v>1964</v>
      </c>
      <c r="BX80" s="67" t="s">
        <v>1261</v>
      </c>
      <c r="BY80" s="67" t="s">
        <v>458</v>
      </c>
      <c r="BZ80" s="67" t="s">
        <v>613</v>
      </c>
      <c r="CA80" s="67" t="s">
        <v>459</v>
      </c>
      <c r="CB80" s="67" t="s">
        <v>458</v>
      </c>
      <c r="CC80" s="163">
        <v>79.540000000000006</v>
      </c>
      <c r="CD80" s="163">
        <v>65.010000000000005</v>
      </c>
      <c r="CE80" s="166">
        <v>5.7142857142857144</v>
      </c>
      <c r="CF80" s="67" t="s">
        <v>1965</v>
      </c>
      <c r="CG80" s="67" t="s">
        <v>1966</v>
      </c>
      <c r="CH80" s="67">
        <v>0</v>
      </c>
      <c r="CI80" s="67">
        <v>0</v>
      </c>
      <c r="CJ80" s="86">
        <v>0.6775067750677507</v>
      </c>
      <c r="CK80" s="87">
        <v>1</v>
      </c>
      <c r="CL80" s="67">
        <v>0</v>
      </c>
      <c r="CM80" s="67">
        <v>0</v>
      </c>
      <c r="CN80" s="92">
        <v>64.641241111829345</v>
      </c>
      <c r="CO80" s="67">
        <v>1</v>
      </c>
      <c r="CP80" s="67">
        <v>0</v>
      </c>
      <c r="CQ80" s="67">
        <v>0</v>
      </c>
      <c r="CR80" s="67">
        <v>0</v>
      </c>
      <c r="CS80" s="67">
        <v>0</v>
      </c>
      <c r="CT80" s="67">
        <v>0</v>
      </c>
      <c r="CU80" s="67">
        <v>0</v>
      </c>
      <c r="CV80" s="67">
        <v>0</v>
      </c>
      <c r="CW80" s="67">
        <v>0</v>
      </c>
      <c r="CX80" s="67">
        <v>0</v>
      </c>
      <c r="CY80" s="67">
        <v>0</v>
      </c>
      <c r="CZ80" s="67">
        <v>0</v>
      </c>
      <c r="DA80" s="67">
        <v>0</v>
      </c>
      <c r="DB80" s="86">
        <v>0.70621468926553677</v>
      </c>
      <c r="DC80" s="87">
        <v>1</v>
      </c>
      <c r="DD80" s="163">
        <v>103.43</v>
      </c>
      <c r="DE80" s="163">
        <v>90.26</v>
      </c>
      <c r="DF80" s="166">
        <v>1.6106442577030811</v>
      </c>
      <c r="DG80" s="167">
        <v>12.955182072829134</v>
      </c>
      <c r="DH80" s="92">
        <v>57.50431282346176</v>
      </c>
      <c r="DI80" s="67">
        <v>1</v>
      </c>
      <c r="DJ80" s="67">
        <v>0</v>
      </c>
      <c r="DK80" s="67">
        <v>0</v>
      </c>
      <c r="DL80" s="67">
        <v>0</v>
      </c>
      <c r="DM80" s="67">
        <v>0</v>
      </c>
      <c r="DN80" s="92">
        <v>114.94</v>
      </c>
      <c r="DO80" s="67">
        <v>2</v>
      </c>
      <c r="DP80" s="67">
        <v>0</v>
      </c>
      <c r="DQ80" s="67">
        <v>0</v>
      </c>
      <c r="DR80" s="67">
        <v>0</v>
      </c>
      <c r="DS80" s="67">
        <v>0</v>
      </c>
      <c r="DT80" s="67">
        <v>0</v>
      </c>
      <c r="DU80" s="67">
        <v>0</v>
      </c>
      <c r="DV80" s="67">
        <v>0</v>
      </c>
      <c r="DW80" s="67">
        <v>0</v>
      </c>
      <c r="DX80" s="67">
        <v>0</v>
      </c>
      <c r="DY80" s="67">
        <v>0</v>
      </c>
      <c r="DZ80" s="86">
        <v>1.4409221902017291</v>
      </c>
      <c r="EA80" s="87">
        <v>1</v>
      </c>
      <c r="EB80" s="86">
        <v>69.01217861975644</v>
      </c>
      <c r="EC80" s="87">
        <v>51</v>
      </c>
      <c r="ED80" s="86">
        <v>3.3355570380253501</v>
      </c>
      <c r="EE80" s="87">
        <v>5</v>
      </c>
      <c r="EF80" s="163">
        <v>89.29</v>
      </c>
      <c r="EG80" s="163">
        <v>63.13</v>
      </c>
      <c r="EH80" s="166">
        <v>1.9138755980861244</v>
      </c>
      <c r="EI80" s="167">
        <v>8.0382775119617218</v>
      </c>
      <c r="EJ80" s="67" t="s">
        <v>1101</v>
      </c>
      <c r="EK80" s="67" t="s">
        <v>1967</v>
      </c>
      <c r="EL80" s="163">
        <v>67.56</v>
      </c>
      <c r="EM80" s="163">
        <v>40.4</v>
      </c>
      <c r="EN80" s="166">
        <v>1.0309278350515463</v>
      </c>
      <c r="EO80" s="167">
        <v>6.9587628865979383</v>
      </c>
      <c r="EP80" s="92">
        <v>114.94252873563218</v>
      </c>
      <c r="EQ80" s="67">
        <v>2</v>
      </c>
      <c r="ER80" s="92">
        <v>57.47126436781609</v>
      </c>
      <c r="ES80" s="67">
        <v>1</v>
      </c>
      <c r="ET80" s="67">
        <v>0</v>
      </c>
      <c r="EU80" s="67">
        <v>0</v>
      </c>
      <c r="EV80" s="92">
        <v>57.47126436781609</v>
      </c>
      <c r="EW80" s="67">
        <v>1</v>
      </c>
      <c r="EX80" s="67">
        <v>0</v>
      </c>
      <c r="EY80" s="86">
        <v>77.027027027027032</v>
      </c>
      <c r="EZ80" s="87">
        <v>57</v>
      </c>
      <c r="FA80" s="86">
        <v>82.8125</v>
      </c>
      <c r="FB80" s="87">
        <v>53</v>
      </c>
      <c r="FC80" s="67">
        <v>0</v>
      </c>
      <c r="FD80" s="67">
        <v>0</v>
      </c>
      <c r="FE80" s="92">
        <v>95.29860228716646</v>
      </c>
      <c r="FF80" s="67">
        <v>3</v>
      </c>
      <c r="FG80" s="67">
        <v>0</v>
      </c>
      <c r="FH80" s="67">
        <v>0</v>
      </c>
      <c r="FI80" s="92">
        <v>31.76620076238882</v>
      </c>
      <c r="FJ80" s="67">
        <v>1</v>
      </c>
      <c r="FK80" s="92">
        <v>127.06480304955528</v>
      </c>
      <c r="FL80" s="67">
        <v>4</v>
      </c>
      <c r="FM80" s="92">
        <v>63.53240152477764</v>
      </c>
      <c r="FN80" s="67">
        <v>2</v>
      </c>
      <c r="FO80" s="92">
        <v>158.8310038119441</v>
      </c>
      <c r="FP80" s="67">
        <v>5</v>
      </c>
      <c r="FQ80" s="92">
        <v>0</v>
      </c>
      <c r="FR80" s="67">
        <v>0</v>
      </c>
      <c r="FS80" s="86">
        <v>3.3333333333333335</v>
      </c>
      <c r="FT80" s="87">
        <v>5</v>
      </c>
      <c r="FU80" s="86">
        <v>2.3547880690737832</v>
      </c>
      <c r="FV80" s="87">
        <v>3</v>
      </c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</row>
    <row r="81" spans="1:381">
      <c r="A81" s="96" t="s">
        <v>1180</v>
      </c>
      <c r="B81" s="56" t="s">
        <v>1181</v>
      </c>
      <c r="C81" s="96" t="s">
        <v>441</v>
      </c>
      <c r="D81" s="74">
        <v>6</v>
      </c>
      <c r="E81" s="67">
        <v>2016</v>
      </c>
      <c r="F81" s="161">
        <v>61.534397318414982</v>
      </c>
      <c r="G81" s="78">
        <v>11064</v>
      </c>
      <c r="H81" s="78">
        <v>2086</v>
      </c>
      <c r="I81" s="78">
        <v>8978</v>
      </c>
      <c r="J81" s="67">
        <v>5.82</v>
      </c>
      <c r="K81" s="78">
        <v>644</v>
      </c>
      <c r="L81" s="67">
        <v>58.87</v>
      </c>
      <c r="M81" s="78">
        <v>6513</v>
      </c>
      <c r="N81" s="67">
        <v>1145</v>
      </c>
      <c r="O81" s="67">
        <v>599</v>
      </c>
      <c r="P81" s="67">
        <v>546</v>
      </c>
      <c r="Q81" s="78">
        <v>1368</v>
      </c>
      <c r="R81" s="78">
        <v>651</v>
      </c>
      <c r="S81" s="78">
        <v>717</v>
      </c>
      <c r="T81" s="67">
        <v>1087</v>
      </c>
      <c r="U81" s="67">
        <v>577</v>
      </c>
      <c r="V81" s="67">
        <v>510</v>
      </c>
      <c r="W81" s="78">
        <v>1279</v>
      </c>
      <c r="X81" s="78">
        <v>598</v>
      </c>
      <c r="Y81" s="78">
        <v>681</v>
      </c>
      <c r="Z81" s="67">
        <v>1031</v>
      </c>
      <c r="AA81" s="67">
        <v>554</v>
      </c>
      <c r="AB81" s="67">
        <v>477</v>
      </c>
      <c r="AC81" s="78">
        <v>1248</v>
      </c>
      <c r="AD81" s="78">
        <v>572</v>
      </c>
      <c r="AE81" s="78">
        <v>676</v>
      </c>
      <c r="AF81" s="67">
        <v>1044</v>
      </c>
      <c r="AG81" s="67">
        <v>570</v>
      </c>
      <c r="AH81" s="67">
        <v>474</v>
      </c>
      <c r="AI81" s="78">
        <v>1779</v>
      </c>
      <c r="AJ81" s="78">
        <v>803</v>
      </c>
      <c r="AK81" s="78">
        <v>976</v>
      </c>
      <c r="AL81" s="67">
        <v>968</v>
      </c>
      <c r="AM81" s="67">
        <v>531</v>
      </c>
      <c r="AN81" s="67">
        <v>437</v>
      </c>
      <c r="AO81" s="67">
        <v>964</v>
      </c>
      <c r="AP81" s="67">
        <v>528</v>
      </c>
      <c r="AQ81" s="67">
        <v>436</v>
      </c>
      <c r="AR81" s="56" t="s">
        <v>428</v>
      </c>
      <c r="AS81" s="56"/>
      <c r="AT81" s="56" t="s">
        <v>428</v>
      </c>
      <c r="AU81" s="162">
        <v>320</v>
      </c>
      <c r="AV81" s="163">
        <v>0</v>
      </c>
      <c r="AW81" s="164">
        <v>95</v>
      </c>
      <c r="AX81" s="59">
        <v>18.3</v>
      </c>
      <c r="AY81" s="59">
        <v>2</v>
      </c>
      <c r="AZ81" s="86">
        <v>1.7467248908296944</v>
      </c>
      <c r="BA81" s="87">
        <v>2</v>
      </c>
      <c r="BB81" s="88">
        <v>0</v>
      </c>
      <c r="BC81" s="89">
        <v>0</v>
      </c>
      <c r="BD81" s="68">
        <v>0</v>
      </c>
      <c r="BE81" s="69">
        <v>0</v>
      </c>
      <c r="BF81" s="56">
        <f>VLOOKUP(A81,[1]Controles!$A$7:$L$139,11,0)</f>
        <v>14</v>
      </c>
      <c r="BG81" s="107">
        <f>VLOOKUP(A81,[1]Controles!$A$7:$L$139,12,0)</f>
        <v>12.844036697247708</v>
      </c>
      <c r="BH81" s="63">
        <f>VLOOKUP(A81,[1]Peso!$A$7:$D$139,3,0)</f>
        <v>6</v>
      </c>
      <c r="BI81" s="85">
        <f>VLOOKUP(A81,[1]Peso!$A$7:$D$139,4,0)</f>
        <v>5.5045871559633035</v>
      </c>
      <c r="BJ81" s="68">
        <v>0</v>
      </c>
      <c r="BK81" s="69">
        <v>0</v>
      </c>
      <c r="BL81" s="68">
        <v>87.336244541484717</v>
      </c>
      <c r="BM81" s="69">
        <v>1</v>
      </c>
      <c r="BN81" s="67">
        <v>0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 t="s">
        <v>1968</v>
      </c>
      <c r="BW81" s="67" t="s">
        <v>1969</v>
      </c>
      <c r="BX81" s="67" t="s">
        <v>1829</v>
      </c>
      <c r="BY81" s="67" t="s">
        <v>1969</v>
      </c>
      <c r="BZ81" s="67" t="s">
        <v>444</v>
      </c>
      <c r="CA81" s="67" t="s">
        <v>459</v>
      </c>
      <c r="CB81" s="67" t="s">
        <v>444</v>
      </c>
      <c r="CC81" s="164">
        <v>50.21</v>
      </c>
      <c r="CD81" s="164">
        <v>30.03</v>
      </c>
      <c r="CE81" s="166">
        <v>83.333333333333343</v>
      </c>
      <c r="CF81" s="67" t="s">
        <v>1970</v>
      </c>
      <c r="CG81" s="67" t="s">
        <v>1272</v>
      </c>
      <c r="CH81" s="67">
        <v>0</v>
      </c>
      <c r="CI81" s="67">
        <v>0</v>
      </c>
      <c r="CJ81" s="86">
        <v>0</v>
      </c>
      <c r="CK81" s="87">
        <v>0</v>
      </c>
      <c r="CL81" s="67">
        <v>0</v>
      </c>
      <c r="CM81" s="67">
        <v>0</v>
      </c>
      <c r="CN81" s="67">
        <v>0</v>
      </c>
      <c r="CO81" s="67">
        <v>0</v>
      </c>
      <c r="CP81" s="67">
        <v>0</v>
      </c>
      <c r="CQ81" s="67">
        <v>0</v>
      </c>
      <c r="CR81" s="67">
        <v>0</v>
      </c>
      <c r="CS81" s="67">
        <v>0</v>
      </c>
      <c r="CT81" s="67">
        <v>0</v>
      </c>
      <c r="CU81" s="67">
        <v>0</v>
      </c>
      <c r="CV81" s="67">
        <v>0</v>
      </c>
      <c r="CW81" s="67">
        <v>0</v>
      </c>
      <c r="CX81" s="67">
        <v>0</v>
      </c>
      <c r="CY81" s="67">
        <v>0</v>
      </c>
      <c r="CZ81" s="67">
        <v>0</v>
      </c>
      <c r="DA81" s="67">
        <v>0</v>
      </c>
      <c r="DB81" s="86">
        <v>0</v>
      </c>
      <c r="DC81" s="87">
        <v>0</v>
      </c>
      <c r="DD81" s="164">
        <v>88.15</v>
      </c>
      <c r="DE81" s="164">
        <v>64.760000000000005</v>
      </c>
      <c r="DF81" s="166">
        <v>3.961584633853541</v>
      </c>
      <c r="DG81" s="167">
        <v>3.0012004801920766</v>
      </c>
      <c r="DH81" s="67">
        <v>0</v>
      </c>
      <c r="DI81" s="67">
        <v>0</v>
      </c>
      <c r="DJ81" s="67">
        <v>0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0</v>
      </c>
      <c r="DR81" s="67">
        <v>0</v>
      </c>
      <c r="DS81" s="67">
        <v>0</v>
      </c>
      <c r="DT81" s="67">
        <v>0</v>
      </c>
      <c r="DU81" s="67">
        <v>0</v>
      </c>
      <c r="DV81" s="67">
        <v>0</v>
      </c>
      <c r="DW81" s="67">
        <v>0</v>
      </c>
      <c r="DX81" s="67">
        <v>0</v>
      </c>
      <c r="DY81" s="67">
        <v>0</v>
      </c>
      <c r="DZ81" s="86">
        <v>4.1928721174004195</v>
      </c>
      <c r="EA81" s="87">
        <v>2</v>
      </c>
      <c r="EB81" s="86">
        <v>65.400843881856545</v>
      </c>
      <c r="EC81" s="87">
        <v>31</v>
      </c>
      <c r="ED81" s="86">
        <v>0</v>
      </c>
      <c r="EE81" s="87">
        <v>0</v>
      </c>
      <c r="EF81" s="164">
        <v>74.45</v>
      </c>
      <c r="EG81" s="164">
        <v>40.5</v>
      </c>
      <c r="EH81" s="166">
        <v>2.7334851936218678</v>
      </c>
      <c r="EI81" s="167">
        <v>3.1890660592255129</v>
      </c>
      <c r="EJ81" s="67" t="s">
        <v>1971</v>
      </c>
      <c r="EK81" s="67" t="s">
        <v>1972</v>
      </c>
      <c r="EL81" s="164">
        <v>44.75</v>
      </c>
      <c r="EM81" s="164">
        <v>19.760000000000002</v>
      </c>
      <c r="EN81" s="166">
        <v>3.1914893617021276</v>
      </c>
      <c r="EO81" s="167">
        <v>3.1914893617021276</v>
      </c>
      <c r="EP81" s="67">
        <v>0</v>
      </c>
      <c r="EQ81" s="67">
        <v>0</v>
      </c>
      <c r="ER81" s="92">
        <v>80.128205128205124</v>
      </c>
      <c r="ES81" s="67">
        <v>1</v>
      </c>
      <c r="ET81" s="67">
        <v>0</v>
      </c>
      <c r="EU81" s="67">
        <v>0</v>
      </c>
      <c r="EV81" s="67">
        <v>0</v>
      </c>
      <c r="EW81" s="67">
        <v>0</v>
      </c>
      <c r="EX81" s="67">
        <v>0</v>
      </c>
      <c r="EY81" s="86">
        <v>52.631578947368418</v>
      </c>
      <c r="EZ81" s="87">
        <v>23</v>
      </c>
      <c r="FA81" s="86">
        <v>64.22018348623854</v>
      </c>
      <c r="FB81" s="87">
        <v>28</v>
      </c>
      <c r="FC81" s="67">
        <v>0</v>
      </c>
      <c r="FD81" s="67">
        <v>0</v>
      </c>
      <c r="FE81" s="67">
        <v>0</v>
      </c>
      <c r="FF81" s="67">
        <v>0</v>
      </c>
      <c r="FG81" s="67">
        <v>0</v>
      </c>
      <c r="FH81" s="67">
        <v>0</v>
      </c>
      <c r="FI81" s="67">
        <v>0</v>
      </c>
      <c r="FJ81" s="67">
        <v>0</v>
      </c>
      <c r="FK81" s="67">
        <v>0</v>
      </c>
      <c r="FL81" s="67">
        <v>0</v>
      </c>
      <c r="FM81" s="67">
        <v>0</v>
      </c>
      <c r="FN81" s="67">
        <v>0</v>
      </c>
      <c r="FO81" s="92">
        <v>0</v>
      </c>
      <c r="FP81" s="105">
        <v>0</v>
      </c>
      <c r="FQ81" s="92">
        <v>0</v>
      </c>
      <c r="FR81" s="67">
        <v>0</v>
      </c>
      <c r="FS81" s="86">
        <v>0</v>
      </c>
      <c r="FT81" s="87">
        <v>0</v>
      </c>
      <c r="FU81" s="86">
        <v>1.0373443983402491</v>
      </c>
      <c r="FV81" s="87">
        <v>1</v>
      </c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</row>
    <row r="82" spans="1:381">
      <c r="A82" s="96" t="s">
        <v>1188</v>
      </c>
      <c r="B82" s="56" t="s">
        <v>1189</v>
      </c>
      <c r="C82" s="96" t="s">
        <v>466</v>
      </c>
      <c r="D82" s="74">
        <v>6</v>
      </c>
      <c r="E82" s="67">
        <v>2016</v>
      </c>
      <c r="F82" s="161">
        <v>63.707892503201684</v>
      </c>
      <c r="G82" s="78">
        <v>6913</v>
      </c>
      <c r="H82" s="78">
        <v>3558</v>
      </c>
      <c r="I82" s="78">
        <v>3355</v>
      </c>
      <c r="J82" s="67">
        <v>17.88</v>
      </c>
      <c r="K82" s="78">
        <v>1236</v>
      </c>
      <c r="L82" s="67">
        <v>86.01</v>
      </c>
      <c r="M82" s="78">
        <v>5946</v>
      </c>
      <c r="N82" s="67">
        <v>694</v>
      </c>
      <c r="O82" s="67">
        <v>355</v>
      </c>
      <c r="P82" s="67">
        <v>339</v>
      </c>
      <c r="Q82" s="78">
        <v>830</v>
      </c>
      <c r="R82" s="78">
        <v>406</v>
      </c>
      <c r="S82" s="78">
        <v>424</v>
      </c>
      <c r="T82" s="67">
        <v>673</v>
      </c>
      <c r="U82" s="67">
        <v>343</v>
      </c>
      <c r="V82" s="67">
        <v>330</v>
      </c>
      <c r="W82" s="78">
        <v>802</v>
      </c>
      <c r="X82" s="78">
        <v>393</v>
      </c>
      <c r="Y82" s="78">
        <v>409</v>
      </c>
      <c r="Z82" s="67">
        <v>658</v>
      </c>
      <c r="AA82" s="67">
        <v>336</v>
      </c>
      <c r="AB82" s="67">
        <v>322</v>
      </c>
      <c r="AC82" s="78">
        <v>768</v>
      </c>
      <c r="AD82" s="78">
        <v>376</v>
      </c>
      <c r="AE82" s="78">
        <v>392</v>
      </c>
      <c r="AF82" s="67">
        <v>625</v>
      </c>
      <c r="AG82" s="67">
        <v>318</v>
      </c>
      <c r="AH82" s="67">
        <v>307</v>
      </c>
      <c r="AI82" s="78">
        <v>1132</v>
      </c>
      <c r="AJ82" s="78">
        <v>558</v>
      </c>
      <c r="AK82" s="78">
        <v>574</v>
      </c>
      <c r="AL82" s="67">
        <v>639</v>
      </c>
      <c r="AM82" s="67">
        <v>324</v>
      </c>
      <c r="AN82" s="67">
        <v>315</v>
      </c>
      <c r="AO82" s="67">
        <v>582</v>
      </c>
      <c r="AP82" s="67">
        <v>294</v>
      </c>
      <c r="AQ82" s="67">
        <v>288</v>
      </c>
      <c r="AR82" s="56" t="s">
        <v>428</v>
      </c>
      <c r="AS82" s="56"/>
      <c r="AT82" s="56" t="s">
        <v>428</v>
      </c>
      <c r="AU82" s="162">
        <v>295</v>
      </c>
      <c r="AV82" s="164">
        <v>0</v>
      </c>
      <c r="AW82" s="163">
        <v>54</v>
      </c>
      <c r="AX82" s="59">
        <v>0</v>
      </c>
      <c r="AY82" s="59">
        <v>0</v>
      </c>
      <c r="AZ82" s="86">
        <v>0</v>
      </c>
      <c r="BA82" s="87">
        <v>0</v>
      </c>
      <c r="BB82" s="88">
        <v>0</v>
      </c>
      <c r="BC82" s="89">
        <v>0</v>
      </c>
      <c r="BD82" s="68">
        <v>0</v>
      </c>
      <c r="BE82" s="69">
        <v>0</v>
      </c>
      <c r="BF82" s="56">
        <f>VLOOKUP(A82,[1]Controles!$A$7:$L$139,11,0)</f>
        <v>9</v>
      </c>
      <c r="BG82" s="107">
        <f>VLOOKUP(A82,[1]Controles!$A$7:$L$139,12,0)</f>
        <v>10.227272727272728</v>
      </c>
      <c r="BH82" s="63">
        <f>VLOOKUP(A82,[1]Peso!$A$7:$D$139,3,0)</f>
        <v>5</v>
      </c>
      <c r="BI82" s="85">
        <f>VLOOKUP(A82,[1]Peso!$A$7:$D$139,4,0)</f>
        <v>5.6818181818181817</v>
      </c>
      <c r="BJ82" s="68">
        <v>0</v>
      </c>
      <c r="BK82" s="69">
        <v>0</v>
      </c>
      <c r="BL82" s="68">
        <v>0</v>
      </c>
      <c r="BM82" s="69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 t="s">
        <v>1953</v>
      </c>
      <c r="BW82" s="67" t="s">
        <v>579</v>
      </c>
      <c r="BX82" s="67" t="s">
        <v>458</v>
      </c>
      <c r="BY82" s="67" t="s">
        <v>579</v>
      </c>
      <c r="BZ82" s="67" t="s">
        <v>1973</v>
      </c>
      <c r="CA82" s="67" t="s">
        <v>917</v>
      </c>
      <c r="CB82" s="67" t="s">
        <v>1974</v>
      </c>
      <c r="CC82" s="163">
        <v>74.260000000000005</v>
      </c>
      <c r="CD82" s="163">
        <v>61.75</v>
      </c>
      <c r="CE82" s="166">
        <v>6.25</v>
      </c>
      <c r="CF82" s="67" t="s">
        <v>1975</v>
      </c>
      <c r="CG82" s="67" t="s">
        <v>1343</v>
      </c>
      <c r="CH82" s="67">
        <v>0</v>
      </c>
      <c r="CI82" s="67">
        <v>0</v>
      </c>
      <c r="CJ82" s="86">
        <v>0</v>
      </c>
      <c r="CK82" s="8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0</v>
      </c>
      <c r="DB82" s="86">
        <v>0</v>
      </c>
      <c r="DC82" s="87">
        <v>0</v>
      </c>
      <c r="DD82" s="163">
        <v>129.44</v>
      </c>
      <c r="DE82" s="163">
        <v>96.1</v>
      </c>
      <c r="DF82" s="166">
        <v>2.9530201342281881</v>
      </c>
      <c r="DG82" s="167">
        <v>9.1275167785234892</v>
      </c>
      <c r="DH82" s="67">
        <v>0</v>
      </c>
      <c r="DI82" s="67">
        <v>0</v>
      </c>
      <c r="DJ82" s="67">
        <v>0</v>
      </c>
      <c r="DK82" s="67">
        <v>0</v>
      </c>
      <c r="DL82" s="67">
        <v>0</v>
      </c>
      <c r="DM82" s="67">
        <v>0</v>
      </c>
      <c r="DN82" s="67">
        <v>0</v>
      </c>
      <c r="DO82" s="67">
        <v>0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86">
        <v>3.1055900621118009</v>
      </c>
      <c r="EA82" s="87">
        <v>1</v>
      </c>
      <c r="EB82" s="86">
        <v>94.462540716612381</v>
      </c>
      <c r="EC82" s="87">
        <v>29</v>
      </c>
      <c r="ED82" s="90">
        <v>1.6</v>
      </c>
      <c r="EE82" s="91">
        <v>1</v>
      </c>
      <c r="EF82" s="163">
        <v>96.95</v>
      </c>
      <c r="EG82" s="163">
        <v>65.959999999999994</v>
      </c>
      <c r="EH82" s="166">
        <v>3.1021897810218979</v>
      </c>
      <c r="EI82" s="167">
        <v>3.6496350364963499</v>
      </c>
      <c r="EJ82" s="67" t="s">
        <v>1976</v>
      </c>
      <c r="EK82" s="67" t="s">
        <v>1977</v>
      </c>
      <c r="EL82" s="163">
        <v>52.99</v>
      </c>
      <c r="EM82" s="163">
        <v>25.5</v>
      </c>
      <c r="EN82" s="166">
        <v>3.6764705882352944</v>
      </c>
      <c r="EO82" s="167">
        <v>0.73529411764705876</v>
      </c>
      <c r="EP82" s="67">
        <v>0</v>
      </c>
      <c r="EQ82" s="67">
        <v>0</v>
      </c>
      <c r="ER82" s="67">
        <v>0</v>
      </c>
      <c r="ES82" s="67">
        <v>0</v>
      </c>
      <c r="ET82" s="67">
        <v>0</v>
      </c>
      <c r="EU82" s="67">
        <v>0</v>
      </c>
      <c r="EV82" s="67">
        <v>0</v>
      </c>
      <c r="EW82" s="67">
        <v>0</v>
      </c>
      <c r="EX82" s="67">
        <v>0</v>
      </c>
      <c r="EY82" s="90">
        <v>82.539682539682545</v>
      </c>
      <c r="EZ82" s="91">
        <v>26</v>
      </c>
      <c r="FA82" s="86">
        <v>76.3888888888889</v>
      </c>
      <c r="FB82" s="87">
        <v>22</v>
      </c>
      <c r="FC82" s="67">
        <v>0</v>
      </c>
      <c r="FD82" s="67">
        <v>0</v>
      </c>
      <c r="FE82" s="67">
        <v>0</v>
      </c>
      <c r="FF82" s="67">
        <v>0</v>
      </c>
      <c r="FG82" s="67">
        <v>0</v>
      </c>
      <c r="FH82" s="67">
        <v>0</v>
      </c>
      <c r="FI82" s="67">
        <v>0</v>
      </c>
      <c r="FJ82" s="67">
        <v>0</v>
      </c>
      <c r="FK82" s="67">
        <v>0</v>
      </c>
      <c r="FL82" s="67">
        <v>0</v>
      </c>
      <c r="FM82" s="67">
        <v>0</v>
      </c>
      <c r="FN82" s="67">
        <v>0</v>
      </c>
      <c r="FO82" s="92">
        <v>0</v>
      </c>
      <c r="FP82" s="105">
        <v>0</v>
      </c>
      <c r="FQ82" s="92">
        <v>0</v>
      </c>
      <c r="FR82" s="67">
        <v>0</v>
      </c>
      <c r="FS82" s="86">
        <v>6.2597809076682314</v>
      </c>
      <c r="FT82" s="87">
        <v>4</v>
      </c>
      <c r="FU82" s="86">
        <v>1.7182130584192439</v>
      </c>
      <c r="FV82" s="87">
        <v>1</v>
      </c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</row>
    <row r="83" spans="1:381">
      <c r="A83" s="96" t="s">
        <v>1978</v>
      </c>
      <c r="B83" s="56" t="s">
        <v>1199</v>
      </c>
      <c r="C83" s="96" t="s">
        <v>730</v>
      </c>
      <c r="D83" s="74">
        <v>6</v>
      </c>
      <c r="E83" s="67">
        <v>2016</v>
      </c>
      <c r="F83" s="161">
        <v>61.745386033374402</v>
      </c>
      <c r="G83" s="78">
        <v>47717</v>
      </c>
      <c r="H83" s="78">
        <v>42909</v>
      </c>
      <c r="I83" s="78">
        <v>4808</v>
      </c>
      <c r="J83" s="67">
        <v>39.590000000000003</v>
      </c>
      <c r="K83" s="78">
        <v>18890</v>
      </c>
      <c r="L83" s="67">
        <v>50.95</v>
      </c>
      <c r="M83" s="78">
        <v>24312</v>
      </c>
      <c r="N83" s="67">
        <v>4274</v>
      </c>
      <c r="O83" s="67">
        <v>2189</v>
      </c>
      <c r="P83" s="67">
        <v>2085</v>
      </c>
      <c r="Q83" s="78">
        <v>5134</v>
      </c>
      <c r="R83" s="78">
        <v>2506</v>
      </c>
      <c r="S83" s="78">
        <v>2628</v>
      </c>
      <c r="T83" s="67">
        <v>4281</v>
      </c>
      <c r="U83" s="67">
        <v>2181</v>
      </c>
      <c r="V83" s="67">
        <v>2100</v>
      </c>
      <c r="W83" s="78">
        <v>5118</v>
      </c>
      <c r="X83" s="78">
        <v>2514</v>
      </c>
      <c r="Y83" s="78">
        <v>2604</v>
      </c>
      <c r="Z83" s="67">
        <v>4235</v>
      </c>
      <c r="AA83" s="67">
        <v>2146</v>
      </c>
      <c r="AB83" s="67">
        <v>2089</v>
      </c>
      <c r="AC83" s="78">
        <v>5084</v>
      </c>
      <c r="AD83" s="78">
        <v>2515</v>
      </c>
      <c r="AE83" s="78">
        <v>2569</v>
      </c>
      <c r="AF83" s="67">
        <v>4312</v>
      </c>
      <c r="AG83" s="67">
        <v>2172</v>
      </c>
      <c r="AH83" s="67">
        <v>2140</v>
      </c>
      <c r="AI83" s="78">
        <v>8184</v>
      </c>
      <c r="AJ83" s="78">
        <v>4121</v>
      </c>
      <c r="AK83" s="78">
        <v>4063</v>
      </c>
      <c r="AL83" s="67">
        <v>4656</v>
      </c>
      <c r="AM83" s="67">
        <v>2313</v>
      </c>
      <c r="AN83" s="67">
        <v>2343</v>
      </c>
      <c r="AO83" s="67">
        <v>4171</v>
      </c>
      <c r="AP83" s="67">
        <v>2029</v>
      </c>
      <c r="AQ83" s="67">
        <v>2142</v>
      </c>
      <c r="AR83" s="56" t="s">
        <v>428</v>
      </c>
      <c r="AS83" s="56"/>
      <c r="AT83" s="56" t="s">
        <v>428</v>
      </c>
      <c r="AU83" s="162">
        <v>1047</v>
      </c>
      <c r="AV83" s="163">
        <v>5</v>
      </c>
      <c r="AW83" s="164">
        <v>476</v>
      </c>
      <c r="AX83" s="59">
        <v>3.6</v>
      </c>
      <c r="AY83" s="59">
        <v>2</v>
      </c>
      <c r="AZ83" s="86">
        <v>0.93589143659335527</v>
      </c>
      <c r="BA83" s="87">
        <v>4</v>
      </c>
      <c r="BB83" s="88">
        <v>0</v>
      </c>
      <c r="BC83" s="89">
        <v>0</v>
      </c>
      <c r="BD83" s="68">
        <v>0</v>
      </c>
      <c r="BE83" s="69">
        <v>0</v>
      </c>
      <c r="BF83" s="56">
        <f>VLOOKUP(A83,[1]Controles!$A$7:$L$139,11,0)</f>
        <v>33</v>
      </c>
      <c r="BG83" s="107">
        <f>VLOOKUP(A83,[1]Controles!$A$7:$L$139,12,0)</f>
        <v>5.8823529411764701</v>
      </c>
      <c r="BH83" s="63">
        <f>VLOOKUP(A83,[1]Peso!$A$7:$D$139,3,0)</f>
        <v>36</v>
      </c>
      <c r="BI83" s="85">
        <f>VLOOKUP(A83,[1]Peso!$A$7:$D$139,4,0)</f>
        <v>6.4171122994652414</v>
      </c>
      <c r="BJ83" s="68">
        <v>0</v>
      </c>
      <c r="BK83" s="69">
        <v>0</v>
      </c>
      <c r="BL83" s="68">
        <v>0</v>
      </c>
      <c r="BM83" s="69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 t="s">
        <v>1979</v>
      </c>
      <c r="BW83" s="67" t="s">
        <v>1980</v>
      </c>
      <c r="BX83" s="67" t="s">
        <v>1132</v>
      </c>
      <c r="BY83" s="67" t="s">
        <v>1139</v>
      </c>
      <c r="BZ83" s="67" t="s">
        <v>700</v>
      </c>
      <c r="CA83" s="67" t="s">
        <v>1439</v>
      </c>
      <c r="CB83" s="67" t="s">
        <v>563</v>
      </c>
      <c r="CC83" s="164">
        <v>66.150000000000006</v>
      </c>
      <c r="CD83" s="164">
        <v>50.57</v>
      </c>
      <c r="CE83" s="166">
        <v>27.167630057803464</v>
      </c>
      <c r="CF83" s="67" t="s">
        <v>1981</v>
      </c>
      <c r="CG83" s="67" t="s">
        <v>1982</v>
      </c>
      <c r="CH83" s="67">
        <v>0</v>
      </c>
      <c r="CI83" s="67">
        <v>0</v>
      </c>
      <c r="CJ83" s="86">
        <v>0.23359028264424198</v>
      </c>
      <c r="CK83" s="87">
        <v>1</v>
      </c>
      <c r="CL83" s="67">
        <v>0</v>
      </c>
      <c r="CM83" s="67">
        <v>0</v>
      </c>
      <c r="CN83" s="92">
        <v>93.41429238673517</v>
      </c>
      <c r="CO83" s="67">
        <v>4</v>
      </c>
      <c r="CP83" s="92">
        <v>23.353573096683792</v>
      </c>
      <c r="CQ83" s="67">
        <v>1</v>
      </c>
      <c r="CR83" s="67">
        <v>0</v>
      </c>
      <c r="CS83" s="67">
        <v>0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86">
        <v>0.70838252656434475</v>
      </c>
      <c r="DC83" s="87">
        <v>3</v>
      </c>
      <c r="DD83" s="164">
        <v>95.04</v>
      </c>
      <c r="DE83" s="164">
        <v>72.34</v>
      </c>
      <c r="DF83" s="166">
        <v>4.7619047619047619</v>
      </c>
      <c r="DG83" s="167">
        <v>2.7342549923195083</v>
      </c>
      <c r="DH83" s="67">
        <v>0</v>
      </c>
      <c r="DI83" s="67">
        <v>0</v>
      </c>
      <c r="DJ83" s="92">
        <v>214.92770613520906</v>
      </c>
      <c r="DK83" s="67">
        <v>11</v>
      </c>
      <c r="DL83" s="92">
        <v>19.538882375928097</v>
      </c>
      <c r="DM83" s="67">
        <v>1</v>
      </c>
      <c r="DN83" s="92">
        <v>78.680000000000007</v>
      </c>
      <c r="DO83" s="67">
        <v>4</v>
      </c>
      <c r="DP83" s="92">
        <v>39.339103068450036</v>
      </c>
      <c r="DQ83" s="67">
        <v>2</v>
      </c>
      <c r="DR83" s="92">
        <v>39.339103068450036</v>
      </c>
      <c r="DS83" s="67">
        <v>2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86">
        <v>5.7443752991862134</v>
      </c>
      <c r="EA83" s="87">
        <v>12</v>
      </c>
      <c r="EB83" s="86">
        <v>75.233644859813083</v>
      </c>
      <c r="EC83" s="87">
        <v>161</v>
      </c>
      <c r="ED83" s="86">
        <v>0.46382189239332094</v>
      </c>
      <c r="EE83" s="87">
        <v>2</v>
      </c>
      <c r="EF83" s="164">
        <v>83.09</v>
      </c>
      <c r="EG83" s="164">
        <v>58.17</v>
      </c>
      <c r="EH83" s="166">
        <v>3.0710980227177114</v>
      </c>
      <c r="EI83" s="167">
        <v>1.2620950778291964</v>
      </c>
      <c r="EJ83" s="67" t="s">
        <v>1983</v>
      </c>
      <c r="EK83" s="67" t="s">
        <v>1984</v>
      </c>
      <c r="EL83" s="164">
        <v>73.12</v>
      </c>
      <c r="EM83" s="164">
        <v>36.85</v>
      </c>
      <c r="EN83" s="166">
        <v>2.203182374541004</v>
      </c>
      <c r="EO83" s="167">
        <v>1.2239902080783354</v>
      </c>
      <c r="EP83" s="92">
        <v>78.678206136900073</v>
      </c>
      <c r="EQ83" s="67">
        <v>4</v>
      </c>
      <c r="ER83" s="92">
        <v>196.69551534225019</v>
      </c>
      <c r="ES83" s="67">
        <v>10</v>
      </c>
      <c r="ET83" s="92">
        <v>413.06058221872541</v>
      </c>
      <c r="EU83" s="67">
        <v>21</v>
      </c>
      <c r="EV83" s="92">
        <v>39.339103068450036</v>
      </c>
      <c r="EW83" s="67">
        <v>2</v>
      </c>
      <c r="EX83" s="67">
        <v>0</v>
      </c>
      <c r="EY83" s="86">
        <v>72.983354673495526</v>
      </c>
      <c r="EZ83" s="87">
        <v>171</v>
      </c>
      <c r="FA83" s="86">
        <v>54.154995331465919</v>
      </c>
      <c r="FB83" s="87">
        <v>116</v>
      </c>
      <c r="FC83" s="92">
        <v>30.525030525030527</v>
      </c>
      <c r="FD83" s="67">
        <v>3</v>
      </c>
      <c r="FE83" s="92">
        <v>132.27513227513228</v>
      </c>
      <c r="FF83" s="67">
        <v>13</v>
      </c>
      <c r="FG83" s="67">
        <v>0</v>
      </c>
      <c r="FH83" s="67">
        <v>0</v>
      </c>
      <c r="FI83" s="92">
        <v>10.175010175010174</v>
      </c>
      <c r="FJ83" s="67">
        <v>1</v>
      </c>
      <c r="FK83" s="92">
        <v>172.975172975173</v>
      </c>
      <c r="FL83" s="67">
        <v>17</v>
      </c>
      <c r="FM83" s="92">
        <v>305.25030525030525</v>
      </c>
      <c r="FN83" s="67">
        <v>30</v>
      </c>
      <c r="FO83" s="92">
        <v>549.45054945054949</v>
      </c>
      <c r="FP83" s="105">
        <v>54</v>
      </c>
      <c r="FQ83" s="92">
        <v>40.700040700040695</v>
      </c>
      <c r="FR83" s="67">
        <v>4</v>
      </c>
      <c r="FS83" s="86">
        <v>1.7182130584192439</v>
      </c>
      <c r="FT83" s="87">
        <v>8</v>
      </c>
      <c r="FU83" s="86">
        <v>1.1987532965715655</v>
      </c>
      <c r="FV83" s="87">
        <v>5</v>
      </c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  <c r="IW83" s="67"/>
      <c r="IX83" s="67"/>
      <c r="IY83" s="67"/>
      <c r="IZ83" s="67"/>
      <c r="JA83" s="67"/>
      <c r="JB83" s="67"/>
      <c r="JC83" s="67"/>
      <c r="JD83" s="67"/>
      <c r="JE83" s="67"/>
      <c r="JF83" s="67"/>
      <c r="JG83" s="67"/>
      <c r="JH83" s="67"/>
      <c r="JI83" s="67"/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7"/>
      <c r="KB83" s="67"/>
      <c r="KC83" s="67"/>
      <c r="KD83" s="67"/>
      <c r="KE83" s="67"/>
      <c r="KF83" s="67"/>
      <c r="KG83" s="67"/>
      <c r="KH83" s="67"/>
      <c r="KI83" s="67"/>
      <c r="KJ83" s="67"/>
      <c r="KK83" s="67"/>
      <c r="KL83" s="67"/>
      <c r="KM83" s="67"/>
      <c r="KN83" s="67"/>
      <c r="KO83" s="67"/>
      <c r="KP83" s="67"/>
      <c r="KQ83" s="67"/>
      <c r="KR83" s="67"/>
      <c r="KS83" s="67"/>
      <c r="KT83" s="67"/>
      <c r="KU83" s="67"/>
      <c r="KV83" s="67"/>
      <c r="KW83" s="67"/>
      <c r="KX83" s="67"/>
      <c r="KY83" s="67"/>
      <c r="KZ83" s="67"/>
      <c r="LA83" s="67"/>
      <c r="LB83" s="67"/>
      <c r="LC83" s="67"/>
      <c r="LD83" s="67"/>
      <c r="LE83" s="67"/>
      <c r="LF83" s="67"/>
      <c r="LG83" s="67"/>
      <c r="LH83" s="67"/>
      <c r="LI83" s="67"/>
      <c r="LJ83" s="67"/>
      <c r="LK83" s="67"/>
      <c r="LL83" s="67"/>
      <c r="LM83" s="67"/>
      <c r="LN83" s="67"/>
      <c r="LO83" s="67"/>
      <c r="LP83" s="67"/>
      <c r="LQ83" s="67"/>
      <c r="LR83" s="67"/>
      <c r="LS83" s="67"/>
      <c r="LT83" s="67"/>
      <c r="LU83" s="67"/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67"/>
      <c r="MU83" s="67"/>
      <c r="MV83" s="67"/>
      <c r="MW83" s="67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67"/>
      <c r="NI83" s="67"/>
      <c r="NJ83" s="67"/>
      <c r="NK83" s="67"/>
      <c r="NL83" s="67"/>
      <c r="NM83" s="67"/>
      <c r="NN83" s="67"/>
      <c r="NO83" s="67"/>
      <c r="NP83" s="67"/>
      <c r="NQ83" s="67"/>
    </row>
    <row r="84" spans="1:381">
      <c r="A84" s="96" t="s">
        <v>1207</v>
      </c>
      <c r="B84" s="56" t="s">
        <v>1208</v>
      </c>
      <c r="C84" s="96" t="s">
        <v>730</v>
      </c>
      <c r="D84" s="74">
        <v>6</v>
      </c>
      <c r="E84" s="67">
        <v>2016</v>
      </c>
      <c r="F84" s="161">
        <v>73.304103229198333</v>
      </c>
      <c r="G84" s="78">
        <v>18846</v>
      </c>
      <c r="H84" s="78">
        <v>8134</v>
      </c>
      <c r="I84" s="78">
        <v>10712</v>
      </c>
      <c r="J84" s="67">
        <v>20.36</v>
      </c>
      <c r="K84" s="78">
        <v>3837</v>
      </c>
      <c r="L84" s="67">
        <v>38.72</v>
      </c>
      <c r="M84" s="78">
        <v>7298</v>
      </c>
      <c r="N84" s="67">
        <v>1897</v>
      </c>
      <c r="O84" s="67">
        <v>978</v>
      </c>
      <c r="P84" s="67">
        <v>919</v>
      </c>
      <c r="Q84" s="78">
        <v>2257</v>
      </c>
      <c r="R84" s="78">
        <v>1091</v>
      </c>
      <c r="S84" s="78">
        <v>1166</v>
      </c>
      <c r="T84" s="67">
        <v>1747</v>
      </c>
      <c r="U84" s="67">
        <v>920</v>
      </c>
      <c r="V84" s="67">
        <v>827</v>
      </c>
      <c r="W84" s="78">
        <v>2050</v>
      </c>
      <c r="X84" s="78">
        <v>965</v>
      </c>
      <c r="Y84" s="78">
        <v>1085</v>
      </c>
      <c r="Z84" s="67">
        <v>1659</v>
      </c>
      <c r="AA84" s="67">
        <v>888</v>
      </c>
      <c r="AB84" s="67">
        <v>771</v>
      </c>
      <c r="AC84" s="78">
        <v>2039</v>
      </c>
      <c r="AD84" s="78">
        <v>942</v>
      </c>
      <c r="AE84" s="78">
        <v>1097</v>
      </c>
      <c r="AF84" s="67">
        <v>1747</v>
      </c>
      <c r="AG84" s="67">
        <v>941</v>
      </c>
      <c r="AH84" s="67">
        <v>806</v>
      </c>
      <c r="AI84" s="78">
        <v>3075</v>
      </c>
      <c r="AJ84" s="78">
        <v>1428</v>
      </c>
      <c r="AK84" s="78">
        <v>1647</v>
      </c>
      <c r="AL84" s="67">
        <v>1714</v>
      </c>
      <c r="AM84" s="67">
        <v>919</v>
      </c>
      <c r="AN84" s="67">
        <v>795</v>
      </c>
      <c r="AO84" s="67">
        <v>1581</v>
      </c>
      <c r="AP84" s="67">
        <v>837</v>
      </c>
      <c r="AQ84" s="67">
        <v>744</v>
      </c>
      <c r="AR84" s="56" t="s">
        <v>428</v>
      </c>
      <c r="AS84" s="56"/>
      <c r="AT84" s="56" t="s">
        <v>428</v>
      </c>
      <c r="AU84" s="162">
        <v>305</v>
      </c>
      <c r="AV84" s="164">
        <v>1</v>
      </c>
      <c r="AW84" s="163">
        <v>103</v>
      </c>
      <c r="AX84" s="59">
        <v>9.5</v>
      </c>
      <c r="AY84" s="59">
        <v>1</v>
      </c>
      <c r="AZ84" s="86">
        <v>1.5814443858724301</v>
      </c>
      <c r="BA84" s="87">
        <v>3</v>
      </c>
      <c r="BB84" s="88">
        <v>0</v>
      </c>
      <c r="BC84" s="89">
        <v>0</v>
      </c>
      <c r="BD84" s="68">
        <v>0</v>
      </c>
      <c r="BE84" s="69">
        <v>0</v>
      </c>
      <c r="BF84" s="56">
        <f>VLOOKUP(A84,[1]Controles!$A$7:$L$139,11,0)</f>
        <v>3</v>
      </c>
      <c r="BG84" s="107">
        <f>VLOOKUP(A84,[1]Controles!$A$7:$L$139,12,0)</f>
        <v>2.8571428571428572</v>
      </c>
      <c r="BH84" s="63">
        <f>VLOOKUP(A84,[1]Peso!$A$7:$D$139,3,0)</f>
        <v>11</v>
      </c>
      <c r="BI84" s="85">
        <f>VLOOKUP(A84,[1]Peso!$A$7:$D$139,4,0)</f>
        <v>10.476190476190476</v>
      </c>
      <c r="BJ84" s="68">
        <v>0</v>
      </c>
      <c r="BK84" s="69">
        <v>0</v>
      </c>
      <c r="BL84" s="68">
        <v>52.714812862414341</v>
      </c>
      <c r="BM84" s="69">
        <v>1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 t="s">
        <v>1948</v>
      </c>
      <c r="BW84" s="67" t="s">
        <v>600</v>
      </c>
      <c r="BX84" s="67" t="s">
        <v>1497</v>
      </c>
      <c r="BY84" s="67" t="s">
        <v>1829</v>
      </c>
      <c r="BZ84" s="67" t="s">
        <v>434</v>
      </c>
      <c r="CA84" s="67" t="s">
        <v>1711</v>
      </c>
      <c r="CB84" s="67" t="s">
        <v>1718</v>
      </c>
      <c r="CC84" s="163">
        <v>53.06</v>
      </c>
      <c r="CD84" s="163">
        <v>31.67</v>
      </c>
      <c r="CE84" s="166">
        <v>22.222222222222221</v>
      </c>
      <c r="CF84" s="67" t="s">
        <v>789</v>
      </c>
      <c r="CG84" s="67" t="s">
        <v>1985</v>
      </c>
      <c r="CH84" s="67">
        <v>0</v>
      </c>
      <c r="CI84" s="67">
        <v>0</v>
      </c>
      <c r="CJ84" s="86">
        <v>0.5724098454493417</v>
      </c>
      <c r="CK84" s="87">
        <v>1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92">
        <v>48.780487804878049</v>
      </c>
      <c r="CS84" s="67">
        <v>1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0</v>
      </c>
      <c r="CZ84" s="92">
        <v>48.780487804878049</v>
      </c>
      <c r="DA84" s="67">
        <v>1</v>
      </c>
      <c r="DB84" s="86">
        <v>0.60277275467148883</v>
      </c>
      <c r="DC84" s="87">
        <v>1</v>
      </c>
      <c r="DD84" s="163">
        <v>81.06</v>
      </c>
      <c r="DE84" s="163">
        <v>64.5</v>
      </c>
      <c r="DF84" s="166">
        <v>2.3887973640856672</v>
      </c>
      <c r="DG84" s="167">
        <v>9.3080724876441518</v>
      </c>
      <c r="DH84" s="67">
        <v>0</v>
      </c>
      <c r="DI84" s="67">
        <v>0</v>
      </c>
      <c r="DJ84" s="67">
        <v>0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0</v>
      </c>
      <c r="DS84" s="67">
        <v>0</v>
      </c>
      <c r="DT84" s="67">
        <v>0</v>
      </c>
      <c r="DU84" s="67">
        <v>0</v>
      </c>
      <c r="DV84" s="67">
        <v>0</v>
      </c>
      <c r="DW84" s="67">
        <v>0</v>
      </c>
      <c r="DX84" s="67">
        <v>0</v>
      </c>
      <c r="DY84" s="67">
        <v>0</v>
      </c>
      <c r="DZ84" s="86">
        <v>1.2970168612191959</v>
      </c>
      <c r="EA84" s="87">
        <v>1</v>
      </c>
      <c r="EB84" s="86">
        <v>45.90570719602978</v>
      </c>
      <c r="EC84" s="87">
        <v>37</v>
      </c>
      <c r="ED84" s="86">
        <v>0</v>
      </c>
      <c r="EE84" s="87">
        <v>0</v>
      </c>
      <c r="EF84" s="163">
        <v>82.87</v>
      </c>
      <c r="EG84" s="163">
        <v>55.32</v>
      </c>
      <c r="EH84" s="166">
        <v>1.820388349514563</v>
      </c>
      <c r="EI84" s="167">
        <v>5.7038834951456314</v>
      </c>
      <c r="EJ84" s="67" t="s">
        <v>1986</v>
      </c>
      <c r="EK84" s="67" t="s">
        <v>1232</v>
      </c>
      <c r="EL84" s="163">
        <v>51.22</v>
      </c>
      <c r="EM84" s="163">
        <v>28.21</v>
      </c>
      <c r="EN84" s="166">
        <v>0.390625</v>
      </c>
      <c r="EO84" s="167">
        <v>0.390625</v>
      </c>
      <c r="EP84" s="67">
        <v>0</v>
      </c>
      <c r="EQ84" s="67">
        <v>0</v>
      </c>
      <c r="ER84" s="67">
        <v>0</v>
      </c>
      <c r="ES84" s="67">
        <v>0</v>
      </c>
      <c r="ET84" s="67">
        <v>0</v>
      </c>
      <c r="EU84" s="67">
        <v>0</v>
      </c>
      <c r="EV84" s="67">
        <v>0</v>
      </c>
      <c r="EW84" s="67">
        <v>0</v>
      </c>
      <c r="EX84" s="67">
        <v>0</v>
      </c>
      <c r="EY84" s="86">
        <v>35.220125786163521</v>
      </c>
      <c r="EZ84" s="87">
        <v>28</v>
      </c>
      <c r="FA84" s="86">
        <v>29.56989247311828</v>
      </c>
      <c r="FB84" s="87">
        <v>22</v>
      </c>
      <c r="FC84" s="67">
        <v>0</v>
      </c>
      <c r="FD84" s="67">
        <v>0</v>
      </c>
      <c r="FE84" s="67">
        <v>0</v>
      </c>
      <c r="FF84" s="67">
        <v>0</v>
      </c>
      <c r="FG84" s="67">
        <v>0</v>
      </c>
      <c r="FH84" s="67">
        <v>0</v>
      </c>
      <c r="FI84" s="67">
        <v>0</v>
      </c>
      <c r="FJ84" s="67">
        <v>0</v>
      </c>
      <c r="FK84" s="67">
        <v>0</v>
      </c>
      <c r="FL84" s="67">
        <v>0</v>
      </c>
      <c r="FM84" s="67">
        <v>0</v>
      </c>
      <c r="FN84" s="67">
        <v>0</v>
      </c>
      <c r="FO84" s="92">
        <v>27.005130974885226</v>
      </c>
      <c r="FP84" s="105">
        <v>1</v>
      </c>
      <c r="FQ84" s="92">
        <v>0</v>
      </c>
      <c r="FR84" s="67">
        <v>0</v>
      </c>
      <c r="FS84" s="86">
        <v>0</v>
      </c>
      <c r="FT84" s="87">
        <v>0</v>
      </c>
      <c r="FU84" s="86">
        <v>1.8975332068311195</v>
      </c>
      <c r="FV84" s="87">
        <v>3</v>
      </c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67"/>
      <c r="KC84" s="67"/>
      <c r="KD84" s="67"/>
      <c r="KE84" s="67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67"/>
      <c r="KQ84" s="67"/>
      <c r="KR84" s="67"/>
      <c r="KS84" s="67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67"/>
      <c r="LE84" s="67"/>
      <c r="LF84" s="67"/>
      <c r="LG84" s="67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67"/>
      <c r="LS84" s="67"/>
      <c r="LT84" s="67"/>
      <c r="LU84" s="67"/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67"/>
      <c r="MU84" s="67"/>
      <c r="MV84" s="67"/>
      <c r="MW84" s="67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67"/>
      <c r="NI84" s="67"/>
      <c r="NJ84" s="67"/>
      <c r="NK84" s="67"/>
      <c r="NL84" s="67"/>
      <c r="NM84" s="67"/>
      <c r="NN84" s="67"/>
      <c r="NO84" s="67"/>
      <c r="NP84" s="67"/>
      <c r="NQ84" s="67"/>
    </row>
    <row r="85" spans="1:381">
      <c r="A85" s="96" t="s">
        <v>1215</v>
      </c>
      <c r="B85" s="56" t="s">
        <v>1216</v>
      </c>
      <c r="C85" s="96" t="s">
        <v>730</v>
      </c>
      <c r="D85" s="74">
        <v>6</v>
      </c>
      <c r="E85" s="67">
        <v>2016</v>
      </c>
      <c r="F85" s="161">
        <v>76.662963694131903</v>
      </c>
      <c r="G85" s="78">
        <v>20483</v>
      </c>
      <c r="H85" s="78">
        <v>6316</v>
      </c>
      <c r="I85" s="78">
        <v>14167</v>
      </c>
      <c r="J85" s="67">
        <v>11.53</v>
      </c>
      <c r="K85" s="78">
        <v>2361</v>
      </c>
      <c r="L85" s="67">
        <v>40.659999999999997</v>
      </c>
      <c r="M85" s="78">
        <v>8328</v>
      </c>
      <c r="N85" s="67">
        <v>2163</v>
      </c>
      <c r="O85" s="67">
        <v>1108</v>
      </c>
      <c r="P85" s="67">
        <v>1055</v>
      </c>
      <c r="Q85" s="78">
        <v>2576</v>
      </c>
      <c r="R85" s="78">
        <v>1253</v>
      </c>
      <c r="S85" s="78">
        <v>1323</v>
      </c>
      <c r="T85" s="67">
        <v>2000</v>
      </c>
      <c r="U85" s="67">
        <v>1045</v>
      </c>
      <c r="V85" s="67">
        <v>955</v>
      </c>
      <c r="W85" s="78">
        <v>2347</v>
      </c>
      <c r="X85" s="78">
        <v>1115</v>
      </c>
      <c r="Y85" s="78">
        <v>1232</v>
      </c>
      <c r="Z85" s="67">
        <v>1900</v>
      </c>
      <c r="AA85" s="67">
        <v>1009</v>
      </c>
      <c r="AB85" s="67">
        <v>891</v>
      </c>
      <c r="AC85" s="78">
        <v>2330</v>
      </c>
      <c r="AD85" s="78">
        <v>1087</v>
      </c>
      <c r="AE85" s="78">
        <v>1243</v>
      </c>
      <c r="AF85" s="67">
        <v>1989</v>
      </c>
      <c r="AG85" s="67">
        <v>1064</v>
      </c>
      <c r="AH85" s="67">
        <v>925</v>
      </c>
      <c r="AI85" s="78">
        <v>3483</v>
      </c>
      <c r="AJ85" s="78">
        <v>1632</v>
      </c>
      <c r="AK85" s="78">
        <v>1851</v>
      </c>
      <c r="AL85" s="67">
        <v>1941</v>
      </c>
      <c r="AM85" s="67">
        <v>1032</v>
      </c>
      <c r="AN85" s="67">
        <v>909</v>
      </c>
      <c r="AO85" s="67">
        <v>1784</v>
      </c>
      <c r="AP85" s="67">
        <v>934</v>
      </c>
      <c r="AQ85" s="67">
        <v>850</v>
      </c>
      <c r="AR85" s="56" t="s">
        <v>428</v>
      </c>
      <c r="AS85" s="56"/>
      <c r="AT85" s="56" t="s">
        <v>428</v>
      </c>
      <c r="AU85" s="162">
        <v>479</v>
      </c>
      <c r="AV85" s="163">
        <v>0</v>
      </c>
      <c r="AW85" s="164">
        <v>136</v>
      </c>
      <c r="AX85" s="59">
        <v>10.199999999999999</v>
      </c>
      <c r="AY85" s="59">
        <v>2</v>
      </c>
      <c r="AZ85" s="86">
        <v>2.3116042533518262</v>
      </c>
      <c r="BA85" s="87">
        <v>5</v>
      </c>
      <c r="BB85" s="88">
        <v>0</v>
      </c>
      <c r="BC85" s="89">
        <v>0</v>
      </c>
      <c r="BD85" s="68">
        <v>0</v>
      </c>
      <c r="BE85" s="69">
        <v>0</v>
      </c>
      <c r="BF85" s="56">
        <f>VLOOKUP(A85,[1]Controles!$A$7:$L$139,11,0)</f>
        <v>19</v>
      </c>
      <c r="BG85" s="107">
        <f>VLOOKUP(A85,[1]Controles!$A$7:$L$139,12,0)</f>
        <v>9.6938775510204085</v>
      </c>
      <c r="BH85" s="63">
        <f>VLOOKUP(A85,[1]Peso!$A$7:$D$139,3,0)</f>
        <v>12</v>
      </c>
      <c r="BI85" s="85">
        <f>VLOOKUP(A85,[1]Peso!$A$7:$D$139,4,0)</f>
        <v>6.1224489795918364</v>
      </c>
      <c r="BJ85" s="68">
        <v>0</v>
      </c>
      <c r="BK85" s="69">
        <v>0</v>
      </c>
      <c r="BL85" s="68">
        <v>0</v>
      </c>
      <c r="BM85" s="69">
        <v>0</v>
      </c>
      <c r="BN85" s="67">
        <v>0</v>
      </c>
      <c r="BO85" s="67">
        <v>0</v>
      </c>
      <c r="BP85" s="92">
        <v>46.992481203007515</v>
      </c>
      <c r="BQ85" s="67">
        <v>1</v>
      </c>
      <c r="BR85" s="67">
        <v>0</v>
      </c>
      <c r="BS85" s="67">
        <v>0</v>
      </c>
      <c r="BT85" s="92">
        <v>46.992481203007515</v>
      </c>
      <c r="BU85" s="67">
        <v>1</v>
      </c>
      <c r="BV85" s="67" t="s">
        <v>1987</v>
      </c>
      <c r="BW85" s="67" t="s">
        <v>965</v>
      </c>
      <c r="BX85" s="67" t="s">
        <v>1510</v>
      </c>
      <c r="BY85" s="67" t="s">
        <v>1563</v>
      </c>
      <c r="BZ85" s="67" t="s">
        <v>870</v>
      </c>
      <c r="CA85" s="67" t="s">
        <v>1332</v>
      </c>
      <c r="CB85" s="67" t="s">
        <v>1988</v>
      </c>
      <c r="CC85" s="164">
        <v>61.02</v>
      </c>
      <c r="CD85" s="164">
        <v>49.39</v>
      </c>
      <c r="CE85" s="166">
        <v>33.333333333333329</v>
      </c>
      <c r="CF85" s="67" t="s">
        <v>1989</v>
      </c>
      <c r="CG85" s="67" t="s">
        <v>1990</v>
      </c>
      <c r="CH85" s="67">
        <v>0</v>
      </c>
      <c r="CI85" s="67">
        <v>0</v>
      </c>
      <c r="CJ85" s="86">
        <v>0</v>
      </c>
      <c r="CK85" s="87">
        <v>0</v>
      </c>
      <c r="CL85" s="67">
        <v>0</v>
      </c>
      <c r="CM85" s="67">
        <v>0</v>
      </c>
      <c r="CN85" s="92">
        <v>46.992481203007515</v>
      </c>
      <c r="CO85" s="67">
        <v>1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86">
        <v>0</v>
      </c>
      <c r="DC85" s="87">
        <v>0</v>
      </c>
      <c r="DD85" s="164">
        <v>103.15</v>
      </c>
      <c r="DE85" s="164">
        <v>79.12</v>
      </c>
      <c r="DF85" s="166">
        <v>4.4607566346696785</v>
      </c>
      <c r="DG85" s="167">
        <v>5.3642010163749294</v>
      </c>
      <c r="DH85" s="92">
        <v>42.607584149978692</v>
      </c>
      <c r="DI85" s="67">
        <v>1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86">
        <v>7.8563411896745237</v>
      </c>
      <c r="EA85" s="87">
        <v>7</v>
      </c>
      <c r="EB85" s="86">
        <v>62.702702702702702</v>
      </c>
      <c r="EC85" s="87">
        <v>58</v>
      </c>
      <c r="ED85" s="86">
        <v>0.50276520864756158</v>
      </c>
      <c r="EE85" s="87">
        <v>1</v>
      </c>
      <c r="EF85" s="164">
        <v>95.06</v>
      </c>
      <c r="EG85" s="164">
        <v>57.1</v>
      </c>
      <c r="EH85" s="166">
        <v>3.6963036963036959</v>
      </c>
      <c r="EI85" s="167">
        <v>4.895104895104895</v>
      </c>
      <c r="EJ85" s="67" t="s">
        <v>1991</v>
      </c>
      <c r="EK85" s="67" t="s">
        <v>1992</v>
      </c>
      <c r="EL85" s="164">
        <v>58.42</v>
      </c>
      <c r="EM85" s="164">
        <v>25.85</v>
      </c>
      <c r="EN85" s="166">
        <v>2.5316455696202533</v>
      </c>
      <c r="EO85" s="167">
        <v>1.6877637130801686</v>
      </c>
      <c r="EP85" s="67">
        <v>0</v>
      </c>
      <c r="EQ85" s="67">
        <v>0</v>
      </c>
      <c r="ER85" s="92">
        <v>42.918454935622314</v>
      </c>
      <c r="ES85" s="67">
        <v>1</v>
      </c>
      <c r="ET85" s="67">
        <v>0</v>
      </c>
      <c r="EU85" s="67">
        <v>0</v>
      </c>
      <c r="EV85" s="67">
        <v>0</v>
      </c>
      <c r="EW85" s="67">
        <v>0</v>
      </c>
      <c r="EX85" s="67">
        <v>0</v>
      </c>
      <c r="EY85" s="86">
        <v>72.60726072607261</v>
      </c>
      <c r="EZ85" s="87">
        <v>66</v>
      </c>
      <c r="FA85" s="86">
        <v>40</v>
      </c>
      <c r="FB85" s="87">
        <v>34</v>
      </c>
      <c r="FC85" s="67">
        <v>0</v>
      </c>
      <c r="FD85" s="67">
        <v>0</v>
      </c>
      <c r="FE85" s="67">
        <v>0</v>
      </c>
      <c r="FF85" s="67">
        <v>0</v>
      </c>
      <c r="FG85" s="92">
        <v>23.860653781913623</v>
      </c>
      <c r="FH85" s="67">
        <v>1</v>
      </c>
      <c r="FI85" s="67">
        <v>0</v>
      </c>
      <c r="FJ85" s="67">
        <v>0</v>
      </c>
      <c r="FK85" s="92">
        <v>23.860653781913623</v>
      </c>
      <c r="FL85" s="67">
        <v>1</v>
      </c>
      <c r="FM85" s="92">
        <v>23.860653781913623</v>
      </c>
      <c r="FN85" s="67">
        <v>1</v>
      </c>
      <c r="FO85" s="92">
        <v>71.581961345740865</v>
      </c>
      <c r="FP85" s="105">
        <v>3</v>
      </c>
      <c r="FQ85" s="92">
        <v>0</v>
      </c>
      <c r="FR85" s="67">
        <v>0</v>
      </c>
      <c r="FS85" s="86">
        <v>0.5151983513652757</v>
      </c>
      <c r="FT85" s="87">
        <v>1</v>
      </c>
      <c r="FU85" s="86">
        <v>1.6816143497757849</v>
      </c>
      <c r="FV85" s="87">
        <v>3</v>
      </c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  <c r="IW85" s="67"/>
      <c r="IX85" s="67"/>
      <c r="IY85" s="67"/>
      <c r="IZ85" s="67"/>
      <c r="JA85" s="67"/>
      <c r="JB85" s="67"/>
      <c r="JC85" s="67"/>
      <c r="JD85" s="67"/>
      <c r="JE85" s="67"/>
      <c r="JF85" s="67"/>
      <c r="JG85" s="67"/>
      <c r="JH85" s="67"/>
      <c r="JI85" s="67"/>
      <c r="JJ85" s="67"/>
      <c r="JK85" s="67"/>
      <c r="JL85" s="67"/>
      <c r="JM85" s="67"/>
      <c r="JN85" s="67"/>
      <c r="JO85" s="67"/>
      <c r="JP85" s="67"/>
      <c r="JQ85" s="67"/>
      <c r="JR85" s="67"/>
      <c r="JS85" s="67"/>
      <c r="JT85" s="67"/>
      <c r="JU85" s="67"/>
      <c r="JV85" s="67"/>
      <c r="JW85" s="67"/>
      <c r="JX85" s="67"/>
      <c r="JY85" s="67"/>
      <c r="JZ85" s="67"/>
      <c r="KA85" s="67"/>
      <c r="KB85" s="67"/>
      <c r="KC85" s="67"/>
      <c r="KD85" s="67"/>
      <c r="KE85" s="67"/>
      <c r="KF85" s="67"/>
      <c r="KG85" s="67"/>
      <c r="KH85" s="67"/>
      <c r="KI85" s="67"/>
      <c r="KJ85" s="67"/>
      <c r="KK85" s="67"/>
      <c r="KL85" s="67"/>
      <c r="KM85" s="67"/>
      <c r="KN85" s="67"/>
      <c r="KO85" s="67"/>
      <c r="KP85" s="67"/>
      <c r="KQ85" s="67"/>
      <c r="KR85" s="67"/>
      <c r="KS85" s="67"/>
      <c r="KT85" s="67"/>
      <c r="KU85" s="67"/>
      <c r="KV85" s="67"/>
      <c r="KW85" s="67"/>
      <c r="KX85" s="67"/>
      <c r="KY85" s="67"/>
      <c r="KZ85" s="67"/>
      <c r="LA85" s="67"/>
      <c r="LB85" s="67"/>
      <c r="LC85" s="67"/>
      <c r="LD85" s="67"/>
      <c r="LE85" s="67"/>
      <c r="LF85" s="67"/>
      <c r="LG85" s="67"/>
      <c r="LH85" s="67"/>
      <c r="LI85" s="67"/>
      <c r="LJ85" s="67"/>
      <c r="LK85" s="67"/>
      <c r="LL85" s="67"/>
      <c r="LM85" s="67"/>
      <c r="LN85" s="67"/>
      <c r="LO85" s="67"/>
      <c r="LP85" s="67"/>
      <c r="LQ85" s="67"/>
      <c r="LR85" s="67"/>
      <c r="LS85" s="67"/>
      <c r="LT85" s="67"/>
      <c r="LU85" s="67"/>
      <c r="LV85" s="67"/>
      <c r="LW85" s="67"/>
      <c r="LX85" s="67"/>
      <c r="LY85" s="67"/>
      <c r="LZ85" s="67"/>
      <c r="MA85" s="67"/>
      <c r="MB85" s="67"/>
      <c r="MC85" s="67"/>
      <c r="MD85" s="67"/>
      <c r="ME85" s="67"/>
      <c r="MF85" s="67"/>
      <c r="MG85" s="67"/>
      <c r="MH85" s="67"/>
      <c r="MI85" s="67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67"/>
      <c r="MU85" s="67"/>
      <c r="MV85" s="67"/>
      <c r="MW85" s="67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67"/>
      <c r="NI85" s="67"/>
      <c r="NJ85" s="67"/>
      <c r="NK85" s="67"/>
      <c r="NL85" s="67"/>
      <c r="NM85" s="67"/>
      <c r="NN85" s="67"/>
      <c r="NO85" s="67"/>
      <c r="NP85" s="67"/>
      <c r="NQ85" s="67"/>
    </row>
    <row r="86" spans="1:381">
      <c r="A86" s="96" t="s">
        <v>1224</v>
      </c>
      <c r="B86" s="56" t="s">
        <v>1225</v>
      </c>
      <c r="C86" s="96" t="s">
        <v>479</v>
      </c>
      <c r="D86" s="74">
        <v>6</v>
      </c>
      <c r="E86" s="67">
        <v>2016</v>
      </c>
      <c r="F86" s="161">
        <v>73.179637882956101</v>
      </c>
      <c r="G86" s="78">
        <v>29898</v>
      </c>
      <c r="H86" s="78">
        <v>10929</v>
      </c>
      <c r="I86" s="78">
        <v>18969</v>
      </c>
      <c r="J86" s="67">
        <v>14.42</v>
      </c>
      <c r="K86" s="78">
        <v>4312</v>
      </c>
      <c r="L86" s="67">
        <v>58.67</v>
      </c>
      <c r="M86" s="78">
        <v>17542</v>
      </c>
      <c r="N86" s="67">
        <v>2991</v>
      </c>
      <c r="O86" s="67">
        <v>1542</v>
      </c>
      <c r="P86" s="67">
        <v>1449</v>
      </c>
      <c r="Q86" s="78">
        <v>3584</v>
      </c>
      <c r="R86" s="78">
        <v>1736</v>
      </c>
      <c r="S86" s="78">
        <v>1848</v>
      </c>
      <c r="T86" s="67">
        <v>2953</v>
      </c>
      <c r="U86" s="67">
        <v>1534</v>
      </c>
      <c r="V86" s="67">
        <v>1419</v>
      </c>
      <c r="W86" s="78">
        <v>3532</v>
      </c>
      <c r="X86" s="78">
        <v>1690</v>
      </c>
      <c r="Y86" s="78">
        <v>1842</v>
      </c>
      <c r="Z86" s="67">
        <v>2938</v>
      </c>
      <c r="AA86" s="67">
        <v>1539</v>
      </c>
      <c r="AB86" s="67">
        <v>1399</v>
      </c>
      <c r="AC86" s="78">
        <v>3562</v>
      </c>
      <c r="AD86" s="78">
        <v>1696</v>
      </c>
      <c r="AE86" s="78">
        <v>1866</v>
      </c>
      <c r="AF86" s="67">
        <v>3007</v>
      </c>
      <c r="AG86" s="67">
        <v>1576</v>
      </c>
      <c r="AH86" s="67">
        <v>1431</v>
      </c>
      <c r="AI86" s="78">
        <v>5385</v>
      </c>
      <c r="AJ86" s="78">
        <v>2558</v>
      </c>
      <c r="AK86" s="78">
        <v>2827</v>
      </c>
      <c r="AL86" s="67">
        <v>3016</v>
      </c>
      <c r="AM86" s="67">
        <v>1586</v>
      </c>
      <c r="AN86" s="67">
        <v>1430</v>
      </c>
      <c r="AO86" s="67">
        <v>2782</v>
      </c>
      <c r="AP86" s="67">
        <v>1454</v>
      </c>
      <c r="AQ86" s="67">
        <v>1328</v>
      </c>
      <c r="AR86" s="56" t="s">
        <v>428</v>
      </c>
      <c r="AS86" s="56"/>
      <c r="AT86" s="56" t="s">
        <v>428</v>
      </c>
      <c r="AU86" s="162">
        <v>971</v>
      </c>
      <c r="AV86" s="164">
        <v>0</v>
      </c>
      <c r="AW86" s="163">
        <v>298</v>
      </c>
      <c r="AX86" s="59">
        <v>17.899999999999999</v>
      </c>
      <c r="AY86" s="59">
        <v>7</v>
      </c>
      <c r="AZ86" s="86">
        <v>2.6746907388833163</v>
      </c>
      <c r="BA86" s="87">
        <v>8</v>
      </c>
      <c r="BB86" s="88">
        <v>0</v>
      </c>
      <c r="BC86" s="89">
        <v>0</v>
      </c>
      <c r="BD86" s="68">
        <v>0</v>
      </c>
      <c r="BE86" s="69">
        <v>0</v>
      </c>
      <c r="BF86" s="56">
        <f>VLOOKUP(A86,[1]Controles!$A$7:$L$139,11,0)</f>
        <v>34</v>
      </c>
      <c r="BG86" s="107">
        <f>VLOOKUP(A86,[1]Controles!$A$7:$L$139,12,0)</f>
        <v>8.6734693877551017</v>
      </c>
      <c r="BH86" s="63">
        <f>VLOOKUP(A86,[1]Peso!$A$7:$D$139,3,0)</f>
        <v>25</v>
      </c>
      <c r="BI86" s="85">
        <f>VLOOKUP(A86,[1]Peso!$A$7:$D$139,4,0)</f>
        <v>6.3775510204081636</v>
      </c>
      <c r="BJ86" s="68">
        <v>0</v>
      </c>
      <c r="BK86" s="69">
        <v>0</v>
      </c>
      <c r="BL86" s="68">
        <v>0</v>
      </c>
      <c r="BM86" s="69">
        <v>0</v>
      </c>
      <c r="BN86" s="67">
        <v>0</v>
      </c>
      <c r="BO86" s="67">
        <v>0</v>
      </c>
      <c r="BP86" s="67">
        <v>0</v>
      </c>
      <c r="BQ86" s="67">
        <v>0</v>
      </c>
      <c r="BR86" s="67">
        <v>0</v>
      </c>
      <c r="BS86" s="67">
        <v>0</v>
      </c>
      <c r="BT86" s="67">
        <v>0</v>
      </c>
      <c r="BU86" s="67">
        <v>0</v>
      </c>
      <c r="BV86" s="67" t="s">
        <v>642</v>
      </c>
      <c r="BW86" s="67" t="s">
        <v>711</v>
      </c>
      <c r="BX86" s="67" t="s">
        <v>1263</v>
      </c>
      <c r="BY86" s="67" t="s">
        <v>711</v>
      </c>
      <c r="BZ86" s="67" t="s">
        <v>481</v>
      </c>
      <c r="CA86" s="67" t="s">
        <v>624</v>
      </c>
      <c r="CB86" s="67" t="s">
        <v>666</v>
      </c>
      <c r="CC86" s="163">
        <v>78.75</v>
      </c>
      <c r="CD86" s="163">
        <v>57.17</v>
      </c>
      <c r="CE86" s="166">
        <v>33.333333333333329</v>
      </c>
      <c r="CF86" s="67" t="s">
        <v>1993</v>
      </c>
      <c r="CG86" s="67" t="s">
        <v>1994</v>
      </c>
      <c r="CH86" s="67">
        <v>199.65</v>
      </c>
      <c r="CI86" s="67">
        <v>2</v>
      </c>
      <c r="CJ86" s="86">
        <v>0.33863867253640367</v>
      </c>
      <c r="CK86" s="87">
        <v>1</v>
      </c>
      <c r="CL86" s="67">
        <v>199.65</v>
      </c>
      <c r="CM86" s="67">
        <v>2</v>
      </c>
      <c r="CN86" s="92">
        <v>33.5345405767941</v>
      </c>
      <c r="CO86" s="67">
        <v>1</v>
      </c>
      <c r="CP86" s="67">
        <v>0</v>
      </c>
      <c r="CQ86" s="67">
        <v>0</v>
      </c>
      <c r="CR86" s="92">
        <v>28.312570781426956</v>
      </c>
      <c r="CS86" s="67">
        <v>1</v>
      </c>
      <c r="CT86" s="67">
        <v>0</v>
      </c>
      <c r="CU86" s="67">
        <v>0</v>
      </c>
      <c r="CV86" s="67">
        <v>0</v>
      </c>
      <c r="CW86" s="67">
        <v>0</v>
      </c>
      <c r="CX86" s="67">
        <v>0</v>
      </c>
      <c r="CY86" s="67">
        <v>0</v>
      </c>
      <c r="CZ86" s="92">
        <v>28.312570781426956</v>
      </c>
      <c r="DA86" s="67">
        <v>1</v>
      </c>
      <c r="DB86" s="86">
        <v>0.6807351940095302</v>
      </c>
      <c r="DC86" s="87">
        <v>2</v>
      </c>
      <c r="DD86" s="163">
        <v>143.37</v>
      </c>
      <c r="DE86" s="163">
        <v>105.93</v>
      </c>
      <c r="DF86" s="166">
        <v>7.6498204915769126</v>
      </c>
      <c r="DG86" s="167">
        <v>4.0872687103010215</v>
      </c>
      <c r="DH86" s="67">
        <v>0</v>
      </c>
      <c r="DI86" s="67">
        <v>0</v>
      </c>
      <c r="DJ86" s="92">
        <v>28.312570781426956</v>
      </c>
      <c r="DK86" s="67">
        <v>1</v>
      </c>
      <c r="DL86" s="67">
        <v>0</v>
      </c>
      <c r="DM86" s="67">
        <v>0</v>
      </c>
      <c r="DN86" s="67">
        <v>0</v>
      </c>
      <c r="DO86" s="67">
        <v>0</v>
      </c>
      <c r="DP86" s="92">
        <v>56.148231330713088</v>
      </c>
      <c r="DQ86" s="67">
        <v>2</v>
      </c>
      <c r="DR86" s="92">
        <v>28.074115665356544</v>
      </c>
      <c r="DS86" s="67">
        <v>1</v>
      </c>
      <c r="DT86" s="67">
        <v>0</v>
      </c>
      <c r="DU86" s="67">
        <v>0</v>
      </c>
      <c r="DV86" s="92">
        <v>28.074115665356544</v>
      </c>
      <c r="DW86" s="67">
        <v>1</v>
      </c>
      <c r="DX86" s="67">
        <v>0</v>
      </c>
      <c r="DY86" s="67">
        <v>0</v>
      </c>
      <c r="DZ86" s="86">
        <v>5.7183702644746246</v>
      </c>
      <c r="EA86" s="87">
        <v>8</v>
      </c>
      <c r="EB86" s="86">
        <v>85.953878406708597</v>
      </c>
      <c r="EC86" s="87">
        <v>123</v>
      </c>
      <c r="ED86" s="86">
        <v>1.6627868307283007</v>
      </c>
      <c r="EE86" s="87">
        <v>5</v>
      </c>
      <c r="EF86" s="163">
        <v>84.56</v>
      </c>
      <c r="EG86" s="163">
        <v>60.74</v>
      </c>
      <c r="EH86" s="166">
        <v>5.1599587203302368</v>
      </c>
      <c r="EI86" s="167">
        <v>6.0887512899896805</v>
      </c>
      <c r="EJ86" s="67" t="s">
        <v>1560</v>
      </c>
      <c r="EK86" s="67" t="s">
        <v>1995</v>
      </c>
      <c r="EL86" s="163">
        <v>46.64</v>
      </c>
      <c r="EM86" s="163">
        <v>31.32</v>
      </c>
      <c r="EN86" s="166">
        <v>2.0703933747412009</v>
      </c>
      <c r="EO86" s="167">
        <v>4.1407867494824018</v>
      </c>
      <c r="EP86" s="67">
        <v>0</v>
      </c>
      <c r="EQ86" s="67">
        <v>0</v>
      </c>
      <c r="ER86" s="92">
        <v>28.074115665356544</v>
      </c>
      <c r="ES86" s="105">
        <v>1</v>
      </c>
      <c r="ET86" s="92">
        <v>56.148231330713088</v>
      </c>
      <c r="EU86" s="67">
        <v>2</v>
      </c>
      <c r="EV86" s="67">
        <v>0</v>
      </c>
      <c r="EW86" s="67">
        <v>0</v>
      </c>
      <c r="EX86" s="67">
        <v>41</v>
      </c>
      <c r="EY86" s="86">
        <v>85.31468531468532</v>
      </c>
      <c r="EZ86" s="87">
        <v>122</v>
      </c>
      <c r="FA86" s="86">
        <v>64.006024096385545</v>
      </c>
      <c r="FB86" s="87">
        <v>85</v>
      </c>
      <c r="FC86" s="67">
        <v>0</v>
      </c>
      <c r="FD86" s="67">
        <v>0</v>
      </c>
      <c r="FE86" s="92">
        <v>15.413070283600494</v>
      </c>
      <c r="FF86" s="67">
        <v>1</v>
      </c>
      <c r="FG86" s="67">
        <v>0</v>
      </c>
      <c r="FH86" s="67">
        <v>0</v>
      </c>
      <c r="FI86" s="67">
        <v>0</v>
      </c>
      <c r="FJ86" s="67">
        <v>0</v>
      </c>
      <c r="FK86" s="92">
        <v>15.413070283600494</v>
      </c>
      <c r="FL86" s="67">
        <v>1</v>
      </c>
      <c r="FM86" s="92">
        <v>46.239210850801477</v>
      </c>
      <c r="FN86" s="67">
        <v>3</v>
      </c>
      <c r="FO86" s="92">
        <v>46.239210850801477</v>
      </c>
      <c r="FP86" s="105">
        <v>3</v>
      </c>
      <c r="FQ86" s="92">
        <v>0</v>
      </c>
      <c r="FR86" s="67">
        <v>0</v>
      </c>
      <c r="FS86" s="86">
        <v>2.6525198938992043</v>
      </c>
      <c r="FT86" s="87">
        <v>8</v>
      </c>
      <c r="FU86" s="86">
        <v>2.1567217828900072</v>
      </c>
      <c r="FV86" s="87">
        <v>6</v>
      </c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</row>
    <row r="87" spans="1:381">
      <c r="A87" s="96" t="s">
        <v>1996</v>
      </c>
      <c r="B87" s="56" t="s">
        <v>1234</v>
      </c>
      <c r="C87" s="96" t="s">
        <v>427</v>
      </c>
      <c r="D87" s="67">
        <v>3</v>
      </c>
      <c r="E87" s="67">
        <v>2016</v>
      </c>
      <c r="F87" s="161">
        <v>85.210052142503955</v>
      </c>
      <c r="G87" s="78">
        <v>19310</v>
      </c>
      <c r="H87" s="78">
        <v>10153</v>
      </c>
      <c r="I87" s="78">
        <v>9157</v>
      </c>
      <c r="J87" s="67">
        <v>38.57</v>
      </c>
      <c r="K87" s="78">
        <v>7447</v>
      </c>
      <c r="L87" s="67">
        <v>18.95</v>
      </c>
      <c r="M87" s="78">
        <v>3659</v>
      </c>
      <c r="N87" s="67">
        <v>1667</v>
      </c>
      <c r="O87" s="67">
        <v>855</v>
      </c>
      <c r="P87" s="67">
        <v>812</v>
      </c>
      <c r="Q87" s="78">
        <v>1988</v>
      </c>
      <c r="R87" s="78">
        <v>969</v>
      </c>
      <c r="S87" s="78">
        <v>1019</v>
      </c>
      <c r="T87" s="67">
        <v>1635</v>
      </c>
      <c r="U87" s="67">
        <v>836</v>
      </c>
      <c r="V87" s="67">
        <v>799</v>
      </c>
      <c r="W87" s="78">
        <v>1993</v>
      </c>
      <c r="X87" s="78">
        <v>971</v>
      </c>
      <c r="Y87" s="78">
        <v>1022</v>
      </c>
      <c r="Z87" s="67">
        <v>1702</v>
      </c>
      <c r="AA87" s="67">
        <v>880</v>
      </c>
      <c r="AB87" s="67">
        <v>822</v>
      </c>
      <c r="AC87" s="78">
        <v>1993</v>
      </c>
      <c r="AD87" s="78">
        <v>960</v>
      </c>
      <c r="AE87" s="78">
        <v>1033</v>
      </c>
      <c r="AF87" s="67">
        <v>1635</v>
      </c>
      <c r="AG87" s="67">
        <v>849</v>
      </c>
      <c r="AH87" s="67">
        <v>786</v>
      </c>
      <c r="AI87" s="78">
        <v>3160</v>
      </c>
      <c r="AJ87" s="78">
        <v>1510</v>
      </c>
      <c r="AK87" s="78">
        <v>1650</v>
      </c>
      <c r="AL87" s="67">
        <v>1796</v>
      </c>
      <c r="AM87" s="67">
        <v>942</v>
      </c>
      <c r="AN87" s="67">
        <v>854</v>
      </c>
      <c r="AO87" s="67">
        <v>1709</v>
      </c>
      <c r="AP87" s="67">
        <v>882</v>
      </c>
      <c r="AQ87" s="67">
        <v>827</v>
      </c>
      <c r="AR87" s="56" t="s">
        <v>428</v>
      </c>
      <c r="AS87" s="56"/>
      <c r="AT87" s="56" t="s">
        <v>428</v>
      </c>
      <c r="AU87" s="162">
        <v>271</v>
      </c>
      <c r="AV87" s="163">
        <v>0</v>
      </c>
      <c r="AW87" s="164">
        <v>14</v>
      </c>
      <c r="AX87" s="59">
        <v>10.199999999999999</v>
      </c>
      <c r="AY87" s="59">
        <v>2</v>
      </c>
      <c r="AZ87" s="86">
        <v>1.7996400719856029</v>
      </c>
      <c r="BA87" s="87">
        <v>3</v>
      </c>
      <c r="BB87" s="88">
        <v>0</v>
      </c>
      <c r="BC87" s="89">
        <v>0</v>
      </c>
      <c r="BD87" s="68">
        <v>0</v>
      </c>
      <c r="BE87" s="69">
        <v>0</v>
      </c>
      <c r="BF87" s="56">
        <f>VLOOKUP(A87,[1]Controles!$A$7:$L$139,11,0)</f>
        <v>10</v>
      </c>
      <c r="BG87" s="107">
        <f>VLOOKUP(A87,[1]Controles!$A$7:$L$139,12,0)</f>
        <v>5.0761421319796955</v>
      </c>
      <c r="BH87" s="63">
        <f>VLOOKUP(A87,[1]Peso!$A$7:$D$139,3,0)</f>
        <v>24</v>
      </c>
      <c r="BI87" s="85">
        <f>VLOOKUP(A87,[1]Peso!$A$7:$D$139,4,0)</f>
        <v>12.18274111675127</v>
      </c>
      <c r="BJ87" s="68">
        <v>0</v>
      </c>
      <c r="BK87" s="69">
        <v>0</v>
      </c>
      <c r="BL87" s="68">
        <v>59.988002399520092</v>
      </c>
      <c r="BM87" s="94">
        <v>1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 t="s">
        <v>1997</v>
      </c>
      <c r="BW87" s="67" t="s">
        <v>549</v>
      </c>
      <c r="BX87" s="67" t="s">
        <v>1626</v>
      </c>
      <c r="BY87" s="67" t="s">
        <v>689</v>
      </c>
      <c r="BZ87" s="67" t="s">
        <v>1413</v>
      </c>
      <c r="CA87" s="67" t="s">
        <v>551</v>
      </c>
      <c r="CB87" s="67" t="s">
        <v>1413</v>
      </c>
      <c r="CC87" s="164">
        <v>106.84</v>
      </c>
      <c r="CD87" s="164">
        <v>66.040000000000006</v>
      </c>
      <c r="CE87" s="166">
        <v>2.8846153846153846</v>
      </c>
      <c r="CF87" s="67" t="s">
        <v>1746</v>
      </c>
      <c r="CG87" s="67" t="s">
        <v>735</v>
      </c>
      <c r="CH87" s="67">
        <v>0</v>
      </c>
      <c r="CI87" s="67">
        <v>0</v>
      </c>
      <c r="CJ87" s="86">
        <v>0</v>
      </c>
      <c r="CK87" s="8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86">
        <v>0</v>
      </c>
      <c r="DC87" s="87">
        <v>0</v>
      </c>
      <c r="DD87" s="164">
        <v>135.03</v>
      </c>
      <c r="DE87" s="164">
        <v>110.29</v>
      </c>
      <c r="DF87" s="166">
        <v>2.6570048309178742</v>
      </c>
      <c r="DG87" s="167">
        <v>4.0257648953301128</v>
      </c>
      <c r="DH87" s="92">
        <v>100.35122930255895</v>
      </c>
      <c r="DI87" s="67">
        <v>2</v>
      </c>
      <c r="DJ87" s="92">
        <v>100.35122930255895</v>
      </c>
      <c r="DK87" s="67">
        <v>2</v>
      </c>
      <c r="DL87" s="67">
        <v>0</v>
      </c>
      <c r="DM87" s="67">
        <v>0</v>
      </c>
      <c r="DN87" s="67">
        <v>0</v>
      </c>
      <c r="DO87" s="67">
        <v>0</v>
      </c>
      <c r="DP87" s="92">
        <v>50.175614651279474</v>
      </c>
      <c r="DQ87" s="67">
        <v>1</v>
      </c>
      <c r="DR87" s="92">
        <v>50.175614651279474</v>
      </c>
      <c r="DS87" s="67">
        <v>1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86">
        <v>1.2165450121654502</v>
      </c>
      <c r="EA87" s="87">
        <v>1</v>
      </c>
      <c r="EB87" s="86">
        <v>48.346055979643765</v>
      </c>
      <c r="EC87" s="87">
        <v>38</v>
      </c>
      <c r="ED87" s="86">
        <v>1.834862385321101</v>
      </c>
      <c r="EE87" s="87">
        <v>3</v>
      </c>
      <c r="EF87" s="164">
        <v>120.56</v>
      </c>
      <c r="EG87" s="164">
        <v>88.14</v>
      </c>
      <c r="EH87" s="166">
        <v>2.0518358531317493</v>
      </c>
      <c r="EI87" s="167">
        <v>4.967602591792657</v>
      </c>
      <c r="EJ87" s="67" t="s">
        <v>1998</v>
      </c>
      <c r="EK87" s="67" t="s">
        <v>755</v>
      </c>
      <c r="EL87" s="164">
        <v>95.23</v>
      </c>
      <c r="EM87" s="164">
        <v>53.22</v>
      </c>
      <c r="EN87" s="166">
        <v>0.75187969924812026</v>
      </c>
      <c r="EO87" s="167">
        <v>1.8796992481203008</v>
      </c>
      <c r="EP87" s="67">
        <v>0</v>
      </c>
      <c r="EQ87" s="67">
        <v>0</v>
      </c>
      <c r="ER87" s="92">
        <v>150.52684395383844</v>
      </c>
      <c r="ES87" s="105">
        <v>3</v>
      </c>
      <c r="ET87" s="92">
        <v>150.52684395383844</v>
      </c>
      <c r="EU87" s="67">
        <v>3</v>
      </c>
      <c r="EV87" s="67">
        <v>0</v>
      </c>
      <c r="EW87" s="67">
        <v>0</v>
      </c>
      <c r="EX87" s="67">
        <v>0</v>
      </c>
      <c r="EY87" s="86">
        <v>65.573770491803288</v>
      </c>
      <c r="EZ87" s="87">
        <v>56</v>
      </c>
      <c r="FA87" s="86">
        <v>58.041112454655384</v>
      </c>
      <c r="FB87" s="87">
        <v>48</v>
      </c>
      <c r="FC87" s="92">
        <v>130.34410844629821</v>
      </c>
      <c r="FD87" s="67">
        <v>5</v>
      </c>
      <c r="FE87" s="67">
        <v>0</v>
      </c>
      <c r="FF87" s="67">
        <v>0</v>
      </c>
      <c r="FG87" s="67">
        <v>0</v>
      </c>
      <c r="FH87" s="67">
        <v>0</v>
      </c>
      <c r="FI87" s="92">
        <v>52.137643378519293</v>
      </c>
      <c r="FJ87" s="67">
        <v>2</v>
      </c>
      <c r="FK87" s="92">
        <v>182.48175182481751</v>
      </c>
      <c r="FL87" s="67">
        <v>7</v>
      </c>
      <c r="FM87" s="92">
        <v>104.27528675703859</v>
      </c>
      <c r="FN87" s="67">
        <v>4</v>
      </c>
      <c r="FO87" s="92">
        <v>234.61939520333684</v>
      </c>
      <c r="FP87" s="105">
        <v>9</v>
      </c>
      <c r="FQ87" s="92">
        <v>0</v>
      </c>
      <c r="FR87" s="67">
        <v>0</v>
      </c>
      <c r="FS87" s="86">
        <v>2.2271714922048997</v>
      </c>
      <c r="FT87" s="87">
        <v>4</v>
      </c>
      <c r="FU87" s="86">
        <v>0.58513750731421887</v>
      </c>
      <c r="FV87" s="87">
        <v>1</v>
      </c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  <c r="IW87" s="67"/>
      <c r="IX87" s="67"/>
      <c r="IY87" s="67"/>
      <c r="IZ87" s="67"/>
      <c r="JA87" s="67"/>
      <c r="JB87" s="67"/>
      <c r="JC87" s="67"/>
      <c r="JD87" s="67"/>
      <c r="JE87" s="67"/>
      <c r="JF87" s="67"/>
      <c r="JG87" s="67"/>
      <c r="JH87" s="67"/>
      <c r="JI87" s="67"/>
      <c r="JJ87" s="67"/>
      <c r="JK87" s="67"/>
      <c r="JL87" s="67"/>
      <c r="JM87" s="67"/>
      <c r="JN87" s="67"/>
      <c r="JO87" s="67"/>
      <c r="JP87" s="67"/>
      <c r="JQ87" s="67"/>
      <c r="JR87" s="67"/>
      <c r="JS87" s="67"/>
      <c r="JT87" s="67"/>
      <c r="JU87" s="67"/>
      <c r="JV87" s="67"/>
      <c r="JW87" s="67"/>
      <c r="JX87" s="67"/>
      <c r="JY87" s="67"/>
      <c r="JZ87" s="67"/>
      <c r="KA87" s="67"/>
      <c r="KB87" s="67"/>
      <c r="KC87" s="67"/>
      <c r="KD87" s="67"/>
      <c r="KE87" s="67"/>
      <c r="KF87" s="67"/>
      <c r="KG87" s="67"/>
      <c r="KH87" s="67"/>
      <c r="KI87" s="67"/>
      <c r="KJ87" s="67"/>
      <c r="KK87" s="67"/>
      <c r="KL87" s="67"/>
      <c r="KM87" s="67"/>
      <c r="KN87" s="67"/>
      <c r="KO87" s="67"/>
      <c r="KP87" s="67"/>
      <c r="KQ87" s="67"/>
      <c r="KR87" s="67"/>
      <c r="KS87" s="67"/>
      <c r="KT87" s="67"/>
      <c r="KU87" s="67"/>
      <c r="KV87" s="67"/>
      <c r="KW87" s="67"/>
      <c r="KX87" s="67"/>
      <c r="KY87" s="67"/>
      <c r="KZ87" s="67"/>
      <c r="LA87" s="67"/>
      <c r="LB87" s="67"/>
      <c r="LC87" s="67"/>
      <c r="LD87" s="67"/>
      <c r="LE87" s="67"/>
      <c r="LF87" s="67"/>
      <c r="LG87" s="67"/>
      <c r="LH87" s="67"/>
      <c r="LI87" s="67"/>
      <c r="LJ87" s="67"/>
      <c r="LK87" s="67"/>
      <c r="LL87" s="67"/>
      <c r="LM87" s="67"/>
      <c r="LN87" s="67"/>
      <c r="LO87" s="67"/>
      <c r="LP87" s="67"/>
      <c r="LQ87" s="67"/>
      <c r="LR87" s="67"/>
      <c r="LS87" s="67"/>
      <c r="LT87" s="67"/>
      <c r="LU87" s="67"/>
      <c r="LV87" s="67"/>
      <c r="LW87" s="67"/>
      <c r="LX87" s="67"/>
      <c r="LY87" s="67"/>
      <c r="LZ87" s="67"/>
      <c r="MA87" s="67"/>
      <c r="MB87" s="67"/>
      <c r="MC87" s="67"/>
      <c r="MD87" s="67"/>
      <c r="ME87" s="67"/>
      <c r="MF87" s="67"/>
      <c r="MG87" s="67"/>
      <c r="MH87" s="67"/>
      <c r="MI87" s="67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67"/>
      <c r="MU87" s="67"/>
      <c r="MV87" s="67"/>
      <c r="MW87" s="67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67"/>
      <c r="NI87" s="67"/>
      <c r="NJ87" s="67"/>
      <c r="NK87" s="67"/>
      <c r="NL87" s="67"/>
      <c r="NM87" s="67"/>
      <c r="NN87" s="67"/>
      <c r="NO87" s="67"/>
      <c r="NP87" s="67"/>
      <c r="NQ87" s="67"/>
    </row>
    <row r="88" spans="1:381">
      <c r="A88" s="96" t="s">
        <v>1240</v>
      </c>
      <c r="B88" s="56" t="s">
        <v>1241</v>
      </c>
      <c r="C88" s="96" t="s">
        <v>427</v>
      </c>
      <c r="D88" s="74">
        <v>1</v>
      </c>
      <c r="E88" s="67">
        <v>2016</v>
      </c>
      <c r="F88" s="161">
        <v>91.250771009882172</v>
      </c>
      <c r="G88" s="78">
        <v>122231</v>
      </c>
      <c r="H88" s="78">
        <v>80197</v>
      </c>
      <c r="I88" s="78">
        <v>42034</v>
      </c>
      <c r="J88" s="67">
        <v>106.33</v>
      </c>
      <c r="K88" s="78">
        <v>129972</v>
      </c>
      <c r="L88" s="67">
        <v>15.36</v>
      </c>
      <c r="M88" s="78">
        <v>18775</v>
      </c>
      <c r="N88" s="67">
        <v>10041</v>
      </c>
      <c r="O88" s="67">
        <v>5155</v>
      </c>
      <c r="P88" s="67">
        <v>4886</v>
      </c>
      <c r="Q88" s="78">
        <v>12035</v>
      </c>
      <c r="R88" s="78">
        <v>5848</v>
      </c>
      <c r="S88" s="78">
        <v>6187</v>
      </c>
      <c r="T88" s="67">
        <v>10080</v>
      </c>
      <c r="U88" s="67">
        <v>5188</v>
      </c>
      <c r="V88" s="67">
        <v>4892</v>
      </c>
      <c r="W88" s="78">
        <v>12231</v>
      </c>
      <c r="X88" s="78">
        <v>5970</v>
      </c>
      <c r="Y88" s="78">
        <v>6261</v>
      </c>
      <c r="Z88" s="67">
        <v>10413</v>
      </c>
      <c r="AA88" s="67">
        <v>5282</v>
      </c>
      <c r="AB88" s="67">
        <v>5131</v>
      </c>
      <c r="AC88" s="78">
        <v>12421</v>
      </c>
      <c r="AD88" s="78">
        <v>6088</v>
      </c>
      <c r="AE88" s="78">
        <v>6333</v>
      </c>
      <c r="AF88" s="67">
        <v>10411</v>
      </c>
      <c r="AG88" s="67">
        <v>5359</v>
      </c>
      <c r="AH88" s="67">
        <v>5052</v>
      </c>
      <c r="AI88" s="78">
        <v>20039</v>
      </c>
      <c r="AJ88" s="78">
        <v>9639</v>
      </c>
      <c r="AK88" s="78">
        <v>10340</v>
      </c>
      <c r="AL88" s="67">
        <v>11411</v>
      </c>
      <c r="AM88" s="67">
        <v>5918</v>
      </c>
      <c r="AN88" s="67">
        <v>5493</v>
      </c>
      <c r="AO88" s="67">
        <v>10631</v>
      </c>
      <c r="AP88" s="67">
        <v>5334</v>
      </c>
      <c r="AQ88" s="67">
        <v>5297</v>
      </c>
      <c r="AR88" s="56" t="s">
        <v>428</v>
      </c>
      <c r="AS88" s="56"/>
      <c r="AT88" s="56" t="s">
        <v>428</v>
      </c>
      <c r="AU88" s="162">
        <v>2189</v>
      </c>
      <c r="AV88" s="164">
        <v>5</v>
      </c>
      <c r="AW88" s="163">
        <v>1172</v>
      </c>
      <c r="AX88" s="59">
        <v>9.1999999999999993</v>
      </c>
      <c r="AY88" s="59">
        <v>14</v>
      </c>
      <c r="AZ88" s="86">
        <v>1.4938751120406335</v>
      </c>
      <c r="BA88" s="87">
        <v>15</v>
      </c>
      <c r="BB88" s="88">
        <v>0</v>
      </c>
      <c r="BC88" s="89">
        <v>0</v>
      </c>
      <c r="BD88" s="68">
        <v>0</v>
      </c>
      <c r="BE88" s="69">
        <v>0</v>
      </c>
      <c r="BF88" s="56">
        <f>VLOOKUP(A88,[1]Controles!$A$7:$L$139,11,0)</f>
        <v>35</v>
      </c>
      <c r="BG88" s="107">
        <f>VLOOKUP(A88,[1]Controles!$A$7:$L$139,12,0)</f>
        <v>2.298095863427446</v>
      </c>
      <c r="BH88" s="63">
        <f>VLOOKUP(A88,[1]Peso!$A$7:$D$139,3,0)</f>
        <v>155</v>
      </c>
      <c r="BI88" s="85">
        <f>VLOOKUP(A88,[1]Peso!$A$7:$D$139,4,0)</f>
        <v>10.177281680892975</v>
      </c>
      <c r="BJ88" s="68">
        <v>0</v>
      </c>
      <c r="BK88" s="69">
        <v>0</v>
      </c>
      <c r="BL88" s="68">
        <v>0</v>
      </c>
      <c r="BM88" s="69">
        <v>0</v>
      </c>
      <c r="BN88" s="67">
        <v>0</v>
      </c>
      <c r="BO88" s="67">
        <v>0</v>
      </c>
      <c r="BP88" s="92">
        <v>49.358341559723591</v>
      </c>
      <c r="BQ88" s="67">
        <v>1</v>
      </c>
      <c r="BR88" s="149">
        <v>49.358341559723591</v>
      </c>
      <c r="BS88" s="67">
        <v>1</v>
      </c>
      <c r="BT88" s="67">
        <v>0</v>
      </c>
      <c r="BU88" s="67">
        <v>0</v>
      </c>
      <c r="BV88" s="67" t="s">
        <v>1999</v>
      </c>
      <c r="BW88" s="67" t="s">
        <v>2000</v>
      </c>
      <c r="BX88" s="67" t="s">
        <v>2001</v>
      </c>
      <c r="BY88" s="67" t="s">
        <v>2002</v>
      </c>
      <c r="BZ88" s="67" t="s">
        <v>889</v>
      </c>
      <c r="CA88" s="67" t="s">
        <v>733</v>
      </c>
      <c r="CB88" s="67" t="s">
        <v>1655</v>
      </c>
      <c r="CC88" s="163">
        <v>66.150000000000006</v>
      </c>
      <c r="CD88" s="163">
        <v>52.1</v>
      </c>
      <c r="CE88" s="67" t="s">
        <v>555</v>
      </c>
      <c r="CF88" s="67" t="s">
        <v>2003</v>
      </c>
      <c r="CG88" s="67" t="s">
        <v>1807</v>
      </c>
      <c r="CH88" s="67">
        <v>109.3</v>
      </c>
      <c r="CI88" s="67">
        <v>7</v>
      </c>
      <c r="CJ88" s="86">
        <v>0</v>
      </c>
      <c r="CK88" s="87">
        <v>0</v>
      </c>
      <c r="CL88" s="67">
        <v>109.3</v>
      </c>
      <c r="CM88" s="67">
        <v>7</v>
      </c>
      <c r="CN88" s="92">
        <v>39.964032370866221</v>
      </c>
      <c r="CO88" s="67">
        <v>4</v>
      </c>
      <c r="CP88" s="92">
        <v>19.98201618543311</v>
      </c>
      <c r="CQ88" s="67">
        <v>2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86">
        <v>9.6033803898972439E-2</v>
      </c>
      <c r="DC88" s="87">
        <v>1</v>
      </c>
      <c r="DD88" s="163">
        <v>90.39</v>
      </c>
      <c r="DE88" s="163">
        <v>77.930000000000007</v>
      </c>
      <c r="DF88" s="67" t="s">
        <v>555</v>
      </c>
      <c r="DG88" s="67" t="s">
        <v>555</v>
      </c>
      <c r="DH88" s="92">
        <v>98.111356389502077</v>
      </c>
      <c r="DI88" s="67">
        <v>12</v>
      </c>
      <c r="DJ88" s="92">
        <v>147.16703458425312</v>
      </c>
      <c r="DK88" s="67">
        <v>18</v>
      </c>
      <c r="DL88" s="92">
        <v>49.055678194751039</v>
      </c>
      <c r="DM88" s="67">
        <v>6</v>
      </c>
      <c r="DN88" s="92">
        <v>80.510000000000005</v>
      </c>
      <c r="DO88" s="67">
        <v>10</v>
      </c>
      <c r="DP88" s="92">
        <v>16.101763143064165</v>
      </c>
      <c r="DQ88" s="67">
        <v>2</v>
      </c>
      <c r="DR88" s="67">
        <v>0</v>
      </c>
      <c r="DS88" s="67">
        <v>0</v>
      </c>
      <c r="DT88" s="92">
        <v>16.101763143064165</v>
      </c>
      <c r="DU88" s="67">
        <v>2</v>
      </c>
      <c r="DV88" s="67">
        <v>0</v>
      </c>
      <c r="DW88" s="67">
        <v>0</v>
      </c>
      <c r="DX88" s="67">
        <v>0</v>
      </c>
      <c r="DY88" s="67">
        <v>0</v>
      </c>
      <c r="DZ88" s="86">
        <v>2.1438316117715845</v>
      </c>
      <c r="EA88" s="87">
        <v>11</v>
      </c>
      <c r="EB88" s="86">
        <v>55.819477434679335</v>
      </c>
      <c r="EC88" s="87">
        <v>282</v>
      </c>
      <c r="ED88" s="86">
        <v>0.76841801940255494</v>
      </c>
      <c r="EE88" s="87">
        <v>8</v>
      </c>
      <c r="EF88" s="163">
        <v>109.76</v>
      </c>
      <c r="EG88" s="163">
        <v>76.260000000000005</v>
      </c>
      <c r="EH88" s="67" t="s">
        <v>555</v>
      </c>
      <c r="EI88" s="67" t="s">
        <v>555</v>
      </c>
      <c r="EJ88" s="67" t="s">
        <v>2004</v>
      </c>
      <c r="EK88" s="67" t="s">
        <v>892</v>
      </c>
      <c r="EL88" s="163">
        <v>92.32</v>
      </c>
      <c r="EM88" s="163">
        <v>49.67</v>
      </c>
      <c r="EN88" s="67" t="s">
        <v>555</v>
      </c>
      <c r="EO88" s="67" t="s">
        <v>555</v>
      </c>
      <c r="EP88" s="92">
        <v>80.508815715320821</v>
      </c>
      <c r="EQ88" s="67">
        <v>10</v>
      </c>
      <c r="ER88" s="92">
        <v>120.76322357298123</v>
      </c>
      <c r="ES88" s="105">
        <v>15</v>
      </c>
      <c r="ET88" s="92">
        <v>177.11939457370582</v>
      </c>
      <c r="EU88" s="67">
        <v>22</v>
      </c>
      <c r="EV88" s="92">
        <v>72.457934143788748</v>
      </c>
      <c r="EW88" s="67">
        <v>9</v>
      </c>
      <c r="EX88" s="67">
        <v>2</v>
      </c>
      <c r="EY88" s="86">
        <v>90.660841070453301</v>
      </c>
      <c r="EZ88" s="87">
        <v>498</v>
      </c>
      <c r="FA88" s="86">
        <v>79.856522559939592</v>
      </c>
      <c r="FB88" s="87">
        <v>423</v>
      </c>
      <c r="FC88" s="92">
        <v>28.880270649393513</v>
      </c>
      <c r="FD88" s="67">
        <v>7</v>
      </c>
      <c r="FE88" s="92">
        <v>53.634788348873663</v>
      </c>
      <c r="FF88" s="67">
        <v>13</v>
      </c>
      <c r="FG88" s="67">
        <v>0</v>
      </c>
      <c r="FH88" s="67">
        <v>0</v>
      </c>
      <c r="FI88" s="92">
        <v>4.1257529499133589</v>
      </c>
      <c r="FJ88" s="67">
        <v>1</v>
      </c>
      <c r="FK88" s="92">
        <v>86.640811948180541</v>
      </c>
      <c r="FL88" s="67">
        <v>21</v>
      </c>
      <c r="FM88" s="92">
        <v>148.52710619688094</v>
      </c>
      <c r="FN88" s="67">
        <v>36</v>
      </c>
      <c r="FO88" s="92">
        <v>408.44954204142255</v>
      </c>
      <c r="FP88" s="105">
        <v>99</v>
      </c>
      <c r="FQ88" s="92">
        <v>33.006023599306872</v>
      </c>
      <c r="FR88" s="67">
        <v>8</v>
      </c>
      <c r="FS88" s="86">
        <v>1.5774252913855054</v>
      </c>
      <c r="FT88" s="87">
        <v>18</v>
      </c>
      <c r="FU88" s="86">
        <v>0.84658075439751668</v>
      </c>
      <c r="FV88" s="87">
        <v>9</v>
      </c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</row>
    <row r="89" spans="1:381">
      <c r="A89" s="96" t="s">
        <v>1250</v>
      </c>
      <c r="B89" s="56" t="s">
        <v>1251</v>
      </c>
      <c r="C89" s="96" t="s">
        <v>441</v>
      </c>
      <c r="D89" s="74">
        <v>6</v>
      </c>
      <c r="E89" s="67">
        <v>2016</v>
      </c>
      <c r="F89" s="161">
        <v>61.107907210160263</v>
      </c>
      <c r="G89" s="78">
        <v>8191</v>
      </c>
      <c r="H89" s="78">
        <v>2933</v>
      </c>
      <c r="I89" s="78">
        <v>5258</v>
      </c>
      <c r="J89" s="67">
        <v>13.34</v>
      </c>
      <c r="K89" s="78">
        <v>1093</v>
      </c>
      <c r="L89" s="67">
        <v>86.69</v>
      </c>
      <c r="M89" s="78">
        <v>7101</v>
      </c>
      <c r="N89" s="67">
        <v>978</v>
      </c>
      <c r="O89" s="67">
        <v>498</v>
      </c>
      <c r="P89" s="67">
        <v>480</v>
      </c>
      <c r="Q89" s="78">
        <v>1167</v>
      </c>
      <c r="R89" s="78">
        <v>572</v>
      </c>
      <c r="S89" s="78">
        <v>595</v>
      </c>
      <c r="T89" s="67">
        <v>915</v>
      </c>
      <c r="U89" s="67">
        <v>471</v>
      </c>
      <c r="V89" s="67">
        <v>444</v>
      </c>
      <c r="W89" s="78">
        <v>1066</v>
      </c>
      <c r="X89" s="78">
        <v>516</v>
      </c>
      <c r="Y89" s="78">
        <v>550</v>
      </c>
      <c r="Z89" s="67">
        <v>838</v>
      </c>
      <c r="AA89" s="67">
        <v>434</v>
      </c>
      <c r="AB89" s="67">
        <v>404</v>
      </c>
      <c r="AC89" s="78">
        <v>999</v>
      </c>
      <c r="AD89" s="78">
        <v>481</v>
      </c>
      <c r="AE89" s="78">
        <v>518</v>
      </c>
      <c r="AF89" s="67">
        <v>837</v>
      </c>
      <c r="AG89" s="67">
        <v>435</v>
      </c>
      <c r="AH89" s="67">
        <v>402</v>
      </c>
      <c r="AI89" s="78">
        <v>1426</v>
      </c>
      <c r="AJ89" s="78">
        <v>678</v>
      </c>
      <c r="AK89" s="78">
        <v>748</v>
      </c>
      <c r="AL89" s="67">
        <v>813</v>
      </c>
      <c r="AM89" s="67">
        <v>426</v>
      </c>
      <c r="AN89" s="67">
        <v>387</v>
      </c>
      <c r="AO89" s="67">
        <v>638</v>
      </c>
      <c r="AP89" s="67">
        <v>340</v>
      </c>
      <c r="AQ89" s="67">
        <v>298</v>
      </c>
      <c r="AR89" s="56" t="s">
        <v>428</v>
      </c>
      <c r="AS89" s="56"/>
      <c r="AT89" s="56" t="s">
        <v>428</v>
      </c>
      <c r="AU89" s="162">
        <v>202</v>
      </c>
      <c r="AV89" s="163">
        <v>1</v>
      </c>
      <c r="AW89" s="164">
        <v>133</v>
      </c>
      <c r="AX89" s="59">
        <v>0</v>
      </c>
      <c r="AY89" s="59">
        <v>0</v>
      </c>
      <c r="AZ89" s="86">
        <v>1.0224948875255624</v>
      </c>
      <c r="BA89" s="87">
        <v>1</v>
      </c>
      <c r="BB89" s="88">
        <v>0</v>
      </c>
      <c r="BC89" s="89">
        <v>0</v>
      </c>
      <c r="BD89" s="68">
        <v>0</v>
      </c>
      <c r="BE89" s="69">
        <v>0</v>
      </c>
      <c r="BF89" s="56">
        <f>VLOOKUP(A89,[1]Controles!$A$7:$L$139,11,0)</f>
        <v>8</v>
      </c>
      <c r="BG89" s="107">
        <f>VLOOKUP(A89,[1]Controles!$A$7:$L$139,12,0)</f>
        <v>6.557377049180328</v>
      </c>
      <c r="BH89" s="63">
        <f>VLOOKUP(A89,[1]Peso!$A$7:$D$139,3,0)</f>
        <v>7</v>
      </c>
      <c r="BI89" s="85">
        <f>VLOOKUP(A89,[1]Peso!$A$7:$D$139,4,0)</f>
        <v>5.7377049180327866</v>
      </c>
      <c r="BJ89" s="68">
        <v>0</v>
      </c>
      <c r="BK89" s="69">
        <v>0</v>
      </c>
      <c r="BL89" s="68">
        <v>0</v>
      </c>
      <c r="BM89" s="69">
        <v>0</v>
      </c>
      <c r="BN89" s="67">
        <v>0</v>
      </c>
      <c r="BO89" s="67">
        <v>0</v>
      </c>
      <c r="BP89" s="67">
        <v>0</v>
      </c>
      <c r="BQ89" s="67">
        <v>0</v>
      </c>
      <c r="BR89" s="67">
        <v>0</v>
      </c>
      <c r="BS89" s="67">
        <v>0</v>
      </c>
      <c r="BT89" s="67">
        <v>0</v>
      </c>
      <c r="BU89" s="67">
        <v>0</v>
      </c>
      <c r="BV89" s="67" t="s">
        <v>480</v>
      </c>
      <c r="BW89" s="67" t="s">
        <v>2005</v>
      </c>
      <c r="BX89" s="67" t="s">
        <v>1701</v>
      </c>
      <c r="BY89" s="67" t="s">
        <v>2005</v>
      </c>
      <c r="BZ89" s="67" t="s">
        <v>612</v>
      </c>
      <c r="CA89" s="67" t="s">
        <v>1626</v>
      </c>
      <c r="CB89" s="67" t="s">
        <v>2006</v>
      </c>
      <c r="CC89" s="164">
        <v>99.46</v>
      </c>
      <c r="CD89" s="164">
        <v>74.06</v>
      </c>
      <c r="CE89" s="166">
        <v>61.53846153846154</v>
      </c>
      <c r="CF89" s="67" t="s">
        <v>1432</v>
      </c>
      <c r="CG89" s="67" t="s">
        <v>2007</v>
      </c>
      <c r="CH89" s="67">
        <v>0</v>
      </c>
      <c r="CI89" s="67">
        <v>0</v>
      </c>
      <c r="CJ89" s="86">
        <v>0</v>
      </c>
      <c r="CK89" s="8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0</v>
      </c>
      <c r="CQ89" s="67">
        <v>0</v>
      </c>
      <c r="CR89" s="67">
        <v>0</v>
      </c>
      <c r="CS89" s="67">
        <v>0</v>
      </c>
      <c r="CT89" s="67">
        <v>0</v>
      </c>
      <c r="CU89" s="67">
        <v>0</v>
      </c>
      <c r="CV89" s="67">
        <v>0</v>
      </c>
      <c r="CW89" s="67">
        <v>0</v>
      </c>
      <c r="CX89" s="67">
        <v>0</v>
      </c>
      <c r="CY89" s="67">
        <v>0</v>
      </c>
      <c r="CZ89" s="67">
        <v>0</v>
      </c>
      <c r="DA89" s="67">
        <v>0</v>
      </c>
      <c r="DB89" s="86">
        <v>0</v>
      </c>
      <c r="DC89" s="87">
        <v>0</v>
      </c>
      <c r="DD89" s="164">
        <v>109.68</v>
      </c>
      <c r="DE89" s="164">
        <v>85.85</v>
      </c>
      <c r="DF89" s="166">
        <v>2.2421524663677128</v>
      </c>
      <c r="DG89" s="167">
        <v>1.4573991031390134</v>
      </c>
      <c r="DH89" s="67">
        <v>0</v>
      </c>
      <c r="DI89" s="67">
        <v>0</v>
      </c>
      <c r="DJ89" s="92">
        <v>93.808630393996253</v>
      </c>
      <c r="DK89" s="67">
        <v>1</v>
      </c>
      <c r="DL89" s="67">
        <v>0</v>
      </c>
      <c r="DM89" s="67">
        <v>0</v>
      </c>
      <c r="DN89" s="67">
        <v>0</v>
      </c>
      <c r="DO89" s="67">
        <v>0</v>
      </c>
      <c r="DP89" s="67">
        <v>0</v>
      </c>
      <c r="DQ89" s="67">
        <v>0</v>
      </c>
      <c r="DR89" s="67">
        <v>0</v>
      </c>
      <c r="DS89" s="67">
        <v>0</v>
      </c>
      <c r="DT89" s="67">
        <v>0</v>
      </c>
      <c r="DU89" s="67">
        <v>0</v>
      </c>
      <c r="DV89" s="67">
        <v>0</v>
      </c>
      <c r="DW89" s="67">
        <v>0</v>
      </c>
      <c r="DX89" s="67">
        <v>0</v>
      </c>
      <c r="DY89" s="67">
        <v>0</v>
      </c>
      <c r="DZ89" s="86">
        <v>7.4257425742574252</v>
      </c>
      <c r="EA89" s="87">
        <v>3</v>
      </c>
      <c r="EB89" s="86">
        <v>99.50248756218906</v>
      </c>
      <c r="EC89" s="87">
        <v>40</v>
      </c>
      <c r="ED89" s="86">
        <v>1.1947431302270011</v>
      </c>
      <c r="EE89" s="87">
        <v>1</v>
      </c>
      <c r="EF89" s="164">
        <v>102.7</v>
      </c>
      <c r="EG89" s="164">
        <v>66.510000000000005</v>
      </c>
      <c r="EH89" s="166">
        <v>2.028397565922921</v>
      </c>
      <c r="EI89" s="167">
        <v>0.6085192697768762</v>
      </c>
      <c r="EJ89" s="67" t="s">
        <v>2008</v>
      </c>
      <c r="EK89" s="67" t="s">
        <v>2009</v>
      </c>
      <c r="EL89" s="164">
        <v>60.78</v>
      </c>
      <c r="EM89" s="164">
        <v>31.14</v>
      </c>
      <c r="EN89" s="166">
        <v>4.8543689320388346</v>
      </c>
      <c r="EO89" s="167">
        <v>0</v>
      </c>
      <c r="EP89" s="67">
        <v>0</v>
      </c>
      <c r="EQ89" s="67">
        <v>0</v>
      </c>
      <c r="ER89" s="67">
        <v>0</v>
      </c>
      <c r="ES89" s="67">
        <v>0</v>
      </c>
      <c r="ET89" s="92">
        <v>300.30030030030031</v>
      </c>
      <c r="EU89" s="67">
        <v>3</v>
      </c>
      <c r="EV89" s="67">
        <v>0</v>
      </c>
      <c r="EW89" s="67">
        <v>0</v>
      </c>
      <c r="EX89" s="67">
        <v>0</v>
      </c>
      <c r="EY89" s="86">
        <v>74.935400516795866</v>
      </c>
      <c r="EZ89" s="87">
        <v>29</v>
      </c>
      <c r="FA89" s="86">
        <v>80.536912751677846</v>
      </c>
      <c r="FB89" s="87">
        <v>24</v>
      </c>
      <c r="FC89" s="67">
        <v>0</v>
      </c>
      <c r="FD89" s="67">
        <v>0</v>
      </c>
      <c r="FE89" s="67">
        <v>0</v>
      </c>
      <c r="FF89" s="67">
        <v>0</v>
      </c>
      <c r="FG89" s="67">
        <v>0</v>
      </c>
      <c r="FH89" s="67">
        <v>0</v>
      </c>
      <c r="FI89" s="92">
        <v>59.808612440191382</v>
      </c>
      <c r="FJ89" s="67">
        <v>1</v>
      </c>
      <c r="FK89" s="92">
        <v>59.808612440191382</v>
      </c>
      <c r="FL89" s="67">
        <v>1</v>
      </c>
      <c r="FM89" s="67"/>
      <c r="FN89" s="67">
        <v>0</v>
      </c>
      <c r="FO89" s="92">
        <v>179.42583732057417</v>
      </c>
      <c r="FP89" s="105">
        <v>3</v>
      </c>
      <c r="FQ89" s="92">
        <v>0</v>
      </c>
      <c r="FR89" s="67">
        <v>0</v>
      </c>
      <c r="FS89" s="86">
        <v>2.4600246002460024</v>
      </c>
      <c r="FT89" s="87">
        <v>2</v>
      </c>
      <c r="FU89" s="86">
        <v>1.567398119122257</v>
      </c>
      <c r="FV89" s="87">
        <v>1</v>
      </c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</row>
    <row r="90" spans="1:381">
      <c r="A90" s="96" t="s">
        <v>1258</v>
      </c>
      <c r="B90" s="56" t="s">
        <v>1259</v>
      </c>
      <c r="C90" s="96" t="s">
        <v>598</v>
      </c>
      <c r="D90" s="74">
        <v>1</v>
      </c>
      <c r="E90" s="67">
        <v>2016</v>
      </c>
      <c r="F90" s="161">
        <v>78.204681559382422</v>
      </c>
      <c r="G90" s="78">
        <v>52554</v>
      </c>
      <c r="H90" s="78">
        <v>41946</v>
      </c>
      <c r="I90" s="78">
        <v>10608</v>
      </c>
      <c r="J90" s="67">
        <v>92.17</v>
      </c>
      <c r="K90" s="78">
        <v>48439</v>
      </c>
      <c r="L90" s="67">
        <v>9.36</v>
      </c>
      <c r="M90" s="78">
        <v>4920</v>
      </c>
      <c r="N90" s="67">
        <v>2805</v>
      </c>
      <c r="O90" s="67">
        <v>1427</v>
      </c>
      <c r="P90" s="67">
        <v>1378</v>
      </c>
      <c r="Q90" s="78">
        <v>3403</v>
      </c>
      <c r="R90" s="78">
        <v>1673</v>
      </c>
      <c r="S90" s="78">
        <v>1730</v>
      </c>
      <c r="T90" s="67">
        <v>2957</v>
      </c>
      <c r="U90" s="67">
        <v>1493</v>
      </c>
      <c r="V90" s="67">
        <v>1464</v>
      </c>
      <c r="W90" s="78">
        <v>3509</v>
      </c>
      <c r="X90" s="78">
        <v>1741</v>
      </c>
      <c r="Y90" s="78">
        <v>1768</v>
      </c>
      <c r="Z90" s="67">
        <v>3028</v>
      </c>
      <c r="AA90" s="67">
        <v>1521</v>
      </c>
      <c r="AB90" s="67">
        <v>1507</v>
      </c>
      <c r="AC90" s="78">
        <v>4230</v>
      </c>
      <c r="AD90" s="78">
        <v>2108</v>
      </c>
      <c r="AE90" s="78">
        <v>2122</v>
      </c>
      <c r="AF90" s="67">
        <v>4113</v>
      </c>
      <c r="AG90" s="67">
        <v>2060</v>
      </c>
      <c r="AH90" s="67">
        <v>2053</v>
      </c>
      <c r="AI90" s="78">
        <v>8384</v>
      </c>
      <c r="AJ90" s="78">
        <v>4227</v>
      </c>
      <c r="AK90" s="78">
        <v>4157</v>
      </c>
      <c r="AL90" s="67">
        <v>4722</v>
      </c>
      <c r="AM90" s="67">
        <v>2345</v>
      </c>
      <c r="AN90" s="67">
        <v>2377</v>
      </c>
      <c r="AO90" s="67">
        <v>4655</v>
      </c>
      <c r="AP90" s="67">
        <v>2263</v>
      </c>
      <c r="AQ90" s="67">
        <v>2392</v>
      </c>
      <c r="AR90" s="56" t="s">
        <v>428</v>
      </c>
      <c r="AS90" s="56"/>
      <c r="AT90" s="56" t="s">
        <v>428</v>
      </c>
      <c r="AU90" s="162">
        <v>307</v>
      </c>
      <c r="AV90" s="164">
        <v>0</v>
      </c>
      <c r="AW90" s="163">
        <v>395</v>
      </c>
      <c r="AX90" s="59">
        <v>4.0999999999999996</v>
      </c>
      <c r="AY90" s="59">
        <v>3</v>
      </c>
      <c r="AZ90" s="86">
        <v>1.4260249554367201</v>
      </c>
      <c r="BA90" s="87">
        <v>4</v>
      </c>
      <c r="BB90" s="88">
        <v>0</v>
      </c>
      <c r="BC90" s="89">
        <v>0</v>
      </c>
      <c r="BD90" s="68">
        <v>0</v>
      </c>
      <c r="BE90" s="69">
        <v>0</v>
      </c>
      <c r="BF90" s="56">
        <f>VLOOKUP(A90,[1]Controles!$A$7:$L$139,11,0)</f>
        <v>16</v>
      </c>
      <c r="BG90" s="107">
        <f>VLOOKUP(A90,[1]Controles!$A$7:$L$139,12,0)</f>
        <v>2.200825309491059</v>
      </c>
      <c r="BH90" s="63">
        <f>VLOOKUP(A90,[1]Peso!$A$7:$D$139,3,0)</f>
        <v>70</v>
      </c>
      <c r="BI90" s="85">
        <f>VLOOKUP(A90,[1]Peso!$A$7:$D$139,4,0)</f>
        <v>9.628610729023384</v>
      </c>
      <c r="BJ90" s="68">
        <v>0</v>
      </c>
      <c r="BK90" s="69">
        <v>0</v>
      </c>
      <c r="BL90" s="68">
        <v>0</v>
      </c>
      <c r="BM90" s="69">
        <v>0</v>
      </c>
      <c r="BN90" s="67">
        <v>0</v>
      </c>
      <c r="BO90" s="67">
        <v>0</v>
      </c>
      <c r="BP90" s="92">
        <v>34.879665155214511</v>
      </c>
      <c r="BQ90" s="67">
        <v>1</v>
      </c>
      <c r="BR90" s="67">
        <v>0</v>
      </c>
      <c r="BS90" s="67">
        <v>0</v>
      </c>
      <c r="BT90" s="92">
        <v>34.879665155214511</v>
      </c>
      <c r="BU90" s="67">
        <v>1</v>
      </c>
      <c r="BV90" s="67" t="s">
        <v>1307</v>
      </c>
      <c r="BW90" s="67" t="s">
        <v>600</v>
      </c>
      <c r="BX90" s="67" t="s">
        <v>538</v>
      </c>
      <c r="BY90" s="67" t="s">
        <v>566</v>
      </c>
      <c r="BZ90" s="67" t="s">
        <v>529</v>
      </c>
      <c r="CA90" s="67" t="s">
        <v>626</v>
      </c>
      <c r="CB90" s="67" t="s">
        <v>1790</v>
      </c>
      <c r="CC90" s="163">
        <v>116.04</v>
      </c>
      <c r="CD90" s="163">
        <v>91.81</v>
      </c>
      <c r="CE90" s="67" t="s">
        <v>555</v>
      </c>
      <c r="CF90" s="67" t="s">
        <v>2010</v>
      </c>
      <c r="CG90" s="67" t="s">
        <v>703</v>
      </c>
      <c r="CH90" s="67">
        <v>0</v>
      </c>
      <c r="CI90" s="67">
        <v>0</v>
      </c>
      <c r="CJ90" s="86">
        <v>0.33818058843422388</v>
      </c>
      <c r="CK90" s="87">
        <v>1</v>
      </c>
      <c r="CL90" s="67">
        <v>0</v>
      </c>
      <c r="CM90" s="67">
        <v>0</v>
      </c>
      <c r="CN90" s="92">
        <v>104.63899546564353</v>
      </c>
      <c r="CO90" s="67">
        <v>3</v>
      </c>
      <c r="CP90" s="67">
        <v>0</v>
      </c>
      <c r="CQ90" s="67">
        <v>0</v>
      </c>
      <c r="CR90" s="67">
        <v>0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86">
        <v>0</v>
      </c>
      <c r="DC90" s="87">
        <v>0</v>
      </c>
      <c r="DD90" s="163">
        <v>143.56</v>
      </c>
      <c r="DE90" s="163">
        <v>130.12</v>
      </c>
      <c r="DF90" s="67" t="s">
        <v>555</v>
      </c>
      <c r="DG90" s="67" t="s">
        <v>555</v>
      </c>
      <c r="DH90" s="92">
        <v>28.498147620404676</v>
      </c>
      <c r="DI90" s="67">
        <v>1</v>
      </c>
      <c r="DJ90" s="92">
        <v>113.99259048161871</v>
      </c>
      <c r="DK90" s="67">
        <v>4</v>
      </c>
      <c r="DL90" s="92">
        <v>28.498147620404676</v>
      </c>
      <c r="DM90" s="67">
        <v>1</v>
      </c>
      <c r="DN90" s="92">
        <v>47.281323877068559</v>
      </c>
      <c r="DO90" s="67">
        <v>2</v>
      </c>
      <c r="DP90" s="92">
        <v>23.640661938534279</v>
      </c>
      <c r="DQ90" s="67">
        <v>1</v>
      </c>
      <c r="DR90" s="92">
        <v>23.640661938534279</v>
      </c>
      <c r="DS90" s="67">
        <v>1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86">
        <v>1.9907100199071004</v>
      </c>
      <c r="EA90" s="87">
        <v>3</v>
      </c>
      <c r="EB90" s="86">
        <v>29.712615684364344</v>
      </c>
      <c r="EC90" s="87">
        <v>61</v>
      </c>
      <c r="ED90" s="86">
        <v>0.97252613663992216</v>
      </c>
      <c r="EE90" s="87">
        <v>4</v>
      </c>
      <c r="EF90" s="163">
        <v>157.74</v>
      </c>
      <c r="EG90" s="163">
        <v>121.71</v>
      </c>
      <c r="EH90" s="67" t="s">
        <v>555</v>
      </c>
      <c r="EI90" s="67" t="s">
        <v>555</v>
      </c>
      <c r="EJ90" s="67" t="s">
        <v>2011</v>
      </c>
      <c r="EK90" s="67" t="s">
        <v>2012</v>
      </c>
      <c r="EL90" s="163">
        <v>108.82</v>
      </c>
      <c r="EM90" s="163">
        <v>69.62</v>
      </c>
      <c r="EN90" s="67" t="s">
        <v>555</v>
      </c>
      <c r="EO90" s="67" t="s">
        <v>555</v>
      </c>
      <c r="EP90" s="92">
        <v>47.281323877068559</v>
      </c>
      <c r="EQ90" s="67">
        <v>2</v>
      </c>
      <c r="ER90" s="92">
        <v>141.84397163120568</v>
      </c>
      <c r="ES90" s="105">
        <v>6</v>
      </c>
      <c r="ET90" s="92">
        <v>189.12529550827423</v>
      </c>
      <c r="EU90" s="67">
        <v>8</v>
      </c>
      <c r="EV90" s="92">
        <v>47.281323877068559</v>
      </c>
      <c r="EW90" s="67">
        <v>2</v>
      </c>
      <c r="EX90" s="67">
        <v>0</v>
      </c>
      <c r="EY90" s="86">
        <v>83.298275136726971</v>
      </c>
      <c r="EZ90" s="87">
        <v>198</v>
      </c>
      <c r="FA90" s="86">
        <v>90.71906354515049</v>
      </c>
      <c r="FB90" s="87">
        <v>217</v>
      </c>
      <c r="FC90" s="92">
        <v>48.828125</v>
      </c>
      <c r="FD90" s="67">
        <v>5</v>
      </c>
      <c r="FE90" s="92">
        <v>9.765625</v>
      </c>
      <c r="FF90" s="67">
        <v>1</v>
      </c>
      <c r="FG90" s="67">
        <v>0</v>
      </c>
      <c r="FH90" s="67">
        <v>0</v>
      </c>
      <c r="FI90" s="67">
        <v>0</v>
      </c>
      <c r="FJ90" s="67">
        <v>0</v>
      </c>
      <c r="FK90" s="92">
        <v>58.59375</v>
      </c>
      <c r="FL90" s="67">
        <v>6</v>
      </c>
      <c r="FM90" s="92">
        <v>214.84375000000003</v>
      </c>
      <c r="FN90" s="67">
        <v>22</v>
      </c>
      <c r="FO90" s="92">
        <v>625</v>
      </c>
      <c r="FP90" s="105">
        <v>64</v>
      </c>
      <c r="FQ90" s="92">
        <v>19.53125</v>
      </c>
      <c r="FR90" s="67">
        <v>2</v>
      </c>
      <c r="FS90" s="86">
        <v>0.63532401524777637</v>
      </c>
      <c r="FT90" s="87">
        <v>3</v>
      </c>
      <c r="FU90" s="86">
        <v>1.5037593984962407</v>
      </c>
      <c r="FV90" s="87">
        <v>7</v>
      </c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  <c r="IW90" s="67"/>
      <c r="IX90" s="67"/>
      <c r="IY90" s="67"/>
      <c r="IZ90" s="67"/>
      <c r="JA90" s="67"/>
      <c r="JB90" s="67"/>
      <c r="JC90" s="67"/>
      <c r="JD90" s="67"/>
      <c r="JE90" s="67"/>
      <c r="JF90" s="67"/>
      <c r="JG90" s="67"/>
      <c r="JH90" s="67"/>
      <c r="JI90" s="67"/>
      <c r="JJ90" s="67"/>
      <c r="JK90" s="67"/>
      <c r="JL90" s="67"/>
      <c r="JM90" s="67"/>
      <c r="JN90" s="67"/>
      <c r="JO90" s="67"/>
      <c r="JP90" s="67"/>
      <c r="JQ90" s="67"/>
      <c r="JR90" s="67"/>
      <c r="JS90" s="67"/>
      <c r="JT90" s="67"/>
      <c r="JU90" s="67"/>
      <c r="JV90" s="67"/>
      <c r="JW90" s="67"/>
      <c r="JX90" s="67"/>
      <c r="JY90" s="67"/>
      <c r="JZ90" s="67"/>
      <c r="KA90" s="67"/>
      <c r="KB90" s="67"/>
      <c r="KC90" s="67"/>
      <c r="KD90" s="67"/>
      <c r="KE90" s="67"/>
      <c r="KF90" s="67"/>
      <c r="KG90" s="67"/>
      <c r="KH90" s="67"/>
      <c r="KI90" s="67"/>
      <c r="KJ90" s="67"/>
      <c r="KK90" s="67"/>
      <c r="KL90" s="67"/>
      <c r="KM90" s="67"/>
      <c r="KN90" s="67"/>
      <c r="KO90" s="67"/>
      <c r="KP90" s="67"/>
      <c r="KQ90" s="67"/>
      <c r="KR90" s="67"/>
      <c r="KS90" s="67"/>
      <c r="KT90" s="67"/>
      <c r="KU90" s="67"/>
      <c r="KV90" s="67"/>
      <c r="KW90" s="67"/>
      <c r="KX90" s="67"/>
      <c r="KY90" s="67"/>
      <c r="KZ90" s="67"/>
      <c r="LA90" s="67"/>
      <c r="LB90" s="67"/>
      <c r="LC90" s="67"/>
      <c r="LD90" s="67"/>
      <c r="LE90" s="67"/>
      <c r="LF90" s="67"/>
      <c r="LG90" s="67"/>
      <c r="LH90" s="67"/>
      <c r="LI90" s="67"/>
      <c r="LJ90" s="67"/>
      <c r="LK90" s="67"/>
      <c r="LL90" s="67"/>
      <c r="LM90" s="67"/>
      <c r="LN90" s="67"/>
      <c r="LO90" s="67"/>
      <c r="LP90" s="67"/>
      <c r="LQ90" s="67"/>
      <c r="LR90" s="67"/>
      <c r="LS90" s="67"/>
      <c r="LT90" s="67"/>
      <c r="LU90" s="67"/>
      <c r="LV90" s="67"/>
      <c r="LW90" s="67"/>
      <c r="LX90" s="67"/>
      <c r="LY90" s="67"/>
      <c r="LZ90" s="67"/>
      <c r="MA90" s="67"/>
      <c r="MB90" s="67"/>
      <c r="MC90" s="67"/>
      <c r="MD90" s="67"/>
      <c r="ME90" s="67"/>
      <c r="MF90" s="67"/>
      <c r="MG90" s="67"/>
      <c r="MH90" s="67"/>
      <c r="MI90" s="67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67"/>
      <c r="MU90" s="67"/>
      <c r="MV90" s="67"/>
      <c r="MW90" s="67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67"/>
      <c r="NI90" s="67"/>
      <c r="NJ90" s="67"/>
      <c r="NK90" s="67"/>
      <c r="NL90" s="67"/>
      <c r="NM90" s="67"/>
      <c r="NN90" s="67"/>
      <c r="NO90" s="67"/>
      <c r="NP90" s="67"/>
      <c r="NQ90" s="67"/>
    </row>
    <row r="91" spans="1:381">
      <c r="A91" s="96" t="s">
        <v>1269</v>
      </c>
      <c r="B91" s="56" t="s">
        <v>1270</v>
      </c>
      <c r="C91" s="96" t="s">
        <v>466</v>
      </c>
      <c r="D91" s="74">
        <v>6</v>
      </c>
      <c r="E91" s="67">
        <v>2016</v>
      </c>
      <c r="F91" s="161">
        <v>62.481449299124492</v>
      </c>
      <c r="G91" s="78">
        <v>17539</v>
      </c>
      <c r="H91" s="78">
        <v>8891</v>
      </c>
      <c r="I91" s="78">
        <v>8648</v>
      </c>
      <c r="J91" s="67">
        <v>12.67</v>
      </c>
      <c r="K91" s="78">
        <v>2223</v>
      </c>
      <c r="L91" s="67">
        <v>73.010000000000005</v>
      </c>
      <c r="M91" s="78">
        <v>12805</v>
      </c>
      <c r="N91" s="67">
        <v>1844</v>
      </c>
      <c r="O91" s="67">
        <v>947</v>
      </c>
      <c r="P91" s="67">
        <v>897</v>
      </c>
      <c r="Q91" s="78">
        <v>2198</v>
      </c>
      <c r="R91" s="78">
        <v>1068</v>
      </c>
      <c r="S91" s="78">
        <v>1130</v>
      </c>
      <c r="T91" s="67">
        <v>1772</v>
      </c>
      <c r="U91" s="67">
        <v>921</v>
      </c>
      <c r="V91" s="67">
        <v>851</v>
      </c>
      <c r="W91" s="78">
        <v>2135</v>
      </c>
      <c r="X91" s="78">
        <v>1022</v>
      </c>
      <c r="Y91" s="78">
        <v>1113</v>
      </c>
      <c r="Z91" s="67">
        <v>1761</v>
      </c>
      <c r="AA91" s="67">
        <v>924</v>
      </c>
      <c r="AB91" s="67">
        <v>837</v>
      </c>
      <c r="AC91" s="78">
        <v>1981</v>
      </c>
      <c r="AD91" s="78">
        <v>937</v>
      </c>
      <c r="AE91" s="78">
        <v>1044</v>
      </c>
      <c r="AF91" s="67">
        <v>1560</v>
      </c>
      <c r="AG91" s="67">
        <v>826</v>
      </c>
      <c r="AH91" s="67">
        <v>734</v>
      </c>
      <c r="AI91" s="78">
        <v>2891</v>
      </c>
      <c r="AJ91" s="78">
        <v>1349</v>
      </c>
      <c r="AK91" s="78">
        <v>1542</v>
      </c>
      <c r="AL91" s="67">
        <v>1644</v>
      </c>
      <c r="AM91" s="67">
        <v>877</v>
      </c>
      <c r="AN91" s="67">
        <v>767</v>
      </c>
      <c r="AO91" s="67">
        <v>1500</v>
      </c>
      <c r="AP91" s="67">
        <v>803</v>
      </c>
      <c r="AQ91" s="67">
        <v>697</v>
      </c>
      <c r="AR91" s="56" t="s">
        <v>428</v>
      </c>
      <c r="AS91" s="56"/>
      <c r="AT91" s="56" t="s">
        <v>428</v>
      </c>
      <c r="AU91" s="162">
        <v>550</v>
      </c>
      <c r="AV91" s="163">
        <v>0</v>
      </c>
      <c r="AW91" s="164">
        <v>85</v>
      </c>
      <c r="AX91" s="59">
        <v>5.3</v>
      </c>
      <c r="AY91" s="59">
        <v>1</v>
      </c>
      <c r="AZ91" s="86">
        <v>1.0845986984815619</v>
      </c>
      <c r="BA91" s="87">
        <v>2</v>
      </c>
      <c r="BB91" s="88">
        <v>0</v>
      </c>
      <c r="BC91" s="89">
        <v>0</v>
      </c>
      <c r="BD91" s="68">
        <v>0</v>
      </c>
      <c r="BE91" s="69">
        <v>0</v>
      </c>
      <c r="BF91" s="56">
        <f>VLOOKUP(A91,[1]Controles!$A$7:$L$139,11,0)</f>
        <v>13</v>
      </c>
      <c r="BG91" s="107">
        <f>VLOOKUP(A91,[1]Controles!$A$7:$L$139,12,0)</f>
        <v>6.9518716577540109</v>
      </c>
      <c r="BH91" s="63">
        <f>VLOOKUP(A91,[1]Peso!$A$7:$D$139,3,0)</f>
        <v>19</v>
      </c>
      <c r="BI91" s="85">
        <f>VLOOKUP(A91,[1]Peso!$A$7:$D$139,4,0)</f>
        <v>10.160427807486631</v>
      </c>
      <c r="BJ91" s="68">
        <v>0</v>
      </c>
      <c r="BK91" s="69">
        <v>0</v>
      </c>
      <c r="BL91" s="68">
        <v>0</v>
      </c>
      <c r="BM91" s="69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 t="s">
        <v>2013</v>
      </c>
      <c r="BW91" s="67" t="s">
        <v>1034</v>
      </c>
      <c r="BX91" s="67" t="s">
        <v>1711</v>
      </c>
      <c r="BY91" s="67" t="s">
        <v>1034</v>
      </c>
      <c r="BZ91" s="67" t="s">
        <v>2014</v>
      </c>
      <c r="CA91" s="67" t="s">
        <v>2014</v>
      </c>
      <c r="CB91" s="67" t="s">
        <v>1510</v>
      </c>
      <c r="CC91" s="164">
        <v>70.34</v>
      </c>
      <c r="CD91" s="164">
        <v>51.13</v>
      </c>
      <c r="CE91" s="166">
        <v>50</v>
      </c>
      <c r="CF91" s="67" t="s">
        <v>2015</v>
      </c>
      <c r="CG91" s="67" t="s">
        <v>2016</v>
      </c>
      <c r="CH91" s="92">
        <v>220.02200220022002</v>
      </c>
      <c r="CI91" s="67">
        <v>4</v>
      </c>
      <c r="CJ91" s="86">
        <v>0</v>
      </c>
      <c r="CK91" s="87">
        <v>0</v>
      </c>
      <c r="CL91" s="92">
        <v>220.02200220022002</v>
      </c>
      <c r="CM91" s="67">
        <v>4</v>
      </c>
      <c r="CN91" s="67">
        <v>0</v>
      </c>
      <c r="CO91" s="67">
        <v>0</v>
      </c>
      <c r="CP91" s="67">
        <v>0</v>
      </c>
      <c r="CQ91" s="67">
        <v>0</v>
      </c>
      <c r="CR91" s="67">
        <v>0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0</v>
      </c>
      <c r="CZ91" s="67">
        <v>0</v>
      </c>
      <c r="DA91" s="67">
        <v>0</v>
      </c>
      <c r="DB91" s="86">
        <v>0</v>
      </c>
      <c r="DC91" s="87">
        <v>0</v>
      </c>
      <c r="DD91" s="164">
        <v>109.56</v>
      </c>
      <c r="DE91" s="164">
        <v>78.540000000000006</v>
      </c>
      <c r="DF91" s="166">
        <v>5.3539559785841764</v>
      </c>
      <c r="DG91" s="167">
        <v>9.9345627602617483</v>
      </c>
      <c r="DH91" s="92">
        <v>234.19203747072601</v>
      </c>
      <c r="DI91" s="67">
        <v>5</v>
      </c>
      <c r="DJ91" s="92">
        <v>140.5152224824356</v>
      </c>
      <c r="DK91" s="67">
        <v>3</v>
      </c>
      <c r="DL91" s="67">
        <v>0</v>
      </c>
      <c r="DM91" s="67">
        <v>0</v>
      </c>
      <c r="DN91" s="92">
        <v>100.95911155981827</v>
      </c>
      <c r="DO91" s="67">
        <v>2</v>
      </c>
      <c r="DP91" s="92">
        <v>100.95911155981827</v>
      </c>
      <c r="DQ91" s="67">
        <v>2</v>
      </c>
      <c r="DR91" s="92">
        <v>50.479555779909134</v>
      </c>
      <c r="DS91" s="67">
        <v>1</v>
      </c>
      <c r="DT91" s="92">
        <v>50.479555779909134</v>
      </c>
      <c r="DU91" s="67">
        <v>1</v>
      </c>
      <c r="DV91" s="67">
        <v>0</v>
      </c>
      <c r="DW91" s="67">
        <v>0</v>
      </c>
      <c r="DX91" s="67">
        <v>0</v>
      </c>
      <c r="DY91" s="67">
        <v>0</v>
      </c>
      <c r="DZ91" s="86">
        <v>3.5842293906810037</v>
      </c>
      <c r="EA91" s="87">
        <v>3</v>
      </c>
      <c r="EB91" s="86">
        <v>85.83106267029973</v>
      </c>
      <c r="EC91" s="87">
        <v>63</v>
      </c>
      <c r="ED91" s="90">
        <v>2.5641025641025643</v>
      </c>
      <c r="EE91" s="91">
        <v>4</v>
      </c>
      <c r="EF91" s="164">
        <v>72.98</v>
      </c>
      <c r="EG91" s="164">
        <v>42.11</v>
      </c>
      <c r="EH91" s="166">
        <v>2.7131782945736433</v>
      </c>
      <c r="EI91" s="167">
        <v>6.8475452196382429</v>
      </c>
      <c r="EJ91" s="67" t="s">
        <v>2017</v>
      </c>
      <c r="EK91" s="67" t="s">
        <v>2018</v>
      </c>
      <c r="EL91" s="164">
        <v>48.34</v>
      </c>
      <c r="EM91" s="164">
        <v>22.42</v>
      </c>
      <c r="EN91" s="166">
        <v>1.4492753623188406</v>
      </c>
      <c r="EO91" s="167">
        <v>0</v>
      </c>
      <c r="EP91" s="92">
        <v>100.95911155981827</v>
      </c>
      <c r="EQ91" s="67">
        <v>2</v>
      </c>
      <c r="ER91" s="92">
        <v>50.479555779909134</v>
      </c>
      <c r="ES91" s="105">
        <v>1</v>
      </c>
      <c r="ET91" s="92">
        <v>201.91822311963654</v>
      </c>
      <c r="EU91" s="67">
        <v>4</v>
      </c>
      <c r="EV91" s="92">
        <v>100.95911155981827</v>
      </c>
      <c r="EW91" s="67">
        <v>2</v>
      </c>
      <c r="EX91" s="67">
        <v>0</v>
      </c>
      <c r="EY91" s="90">
        <v>76.923076923076934</v>
      </c>
      <c r="EZ91" s="91">
        <v>59</v>
      </c>
      <c r="FA91" s="86">
        <v>45.911047345767578</v>
      </c>
      <c r="FB91" s="87">
        <v>32</v>
      </c>
      <c r="FC91" s="92">
        <v>57.421762848119442</v>
      </c>
      <c r="FD91" s="67">
        <v>2</v>
      </c>
      <c r="FE91" s="92">
        <v>86.132644272179149</v>
      </c>
      <c r="FF91" s="67">
        <v>3</v>
      </c>
      <c r="FG91" s="67">
        <v>0</v>
      </c>
      <c r="FH91" s="67">
        <v>0</v>
      </c>
      <c r="FI91" s="92">
        <v>28.710881424059721</v>
      </c>
      <c r="FJ91" s="67">
        <v>1</v>
      </c>
      <c r="FK91" s="92">
        <v>172.2652885443583</v>
      </c>
      <c r="FL91" s="67">
        <v>6</v>
      </c>
      <c r="FM91" s="92">
        <v>143.55440712029861</v>
      </c>
      <c r="FN91" s="67">
        <v>5</v>
      </c>
      <c r="FO91" s="92">
        <v>258.39793281653749</v>
      </c>
      <c r="FP91" s="105">
        <v>9</v>
      </c>
      <c r="FQ91" s="92">
        <v>57.421762848119442</v>
      </c>
      <c r="FR91" s="67">
        <v>2</v>
      </c>
      <c r="FS91" s="86">
        <v>0.6082725060827251</v>
      </c>
      <c r="FT91" s="87">
        <v>1</v>
      </c>
      <c r="FU91" s="86">
        <v>5.333333333333333</v>
      </c>
      <c r="FV91" s="87">
        <v>8</v>
      </c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  <c r="IW91" s="67"/>
      <c r="IX91" s="67"/>
      <c r="IY91" s="67"/>
      <c r="IZ91" s="67"/>
      <c r="JA91" s="67"/>
      <c r="JB91" s="67"/>
      <c r="JC91" s="67"/>
      <c r="JD91" s="67"/>
      <c r="JE91" s="67"/>
      <c r="JF91" s="67"/>
      <c r="JG91" s="67"/>
      <c r="JH91" s="67"/>
      <c r="JI91" s="67"/>
      <c r="JJ91" s="67"/>
      <c r="JK91" s="67"/>
      <c r="JL91" s="67"/>
      <c r="JM91" s="67"/>
      <c r="JN91" s="67"/>
      <c r="JO91" s="67"/>
      <c r="JP91" s="67"/>
      <c r="JQ91" s="67"/>
      <c r="JR91" s="67"/>
      <c r="JS91" s="67"/>
      <c r="JT91" s="67"/>
      <c r="JU91" s="67"/>
      <c r="JV91" s="67"/>
      <c r="JW91" s="67"/>
      <c r="JX91" s="67"/>
      <c r="JY91" s="67"/>
      <c r="JZ91" s="67"/>
      <c r="KA91" s="67"/>
      <c r="KB91" s="67"/>
      <c r="KC91" s="67"/>
      <c r="KD91" s="67"/>
      <c r="KE91" s="67"/>
      <c r="KF91" s="67"/>
      <c r="KG91" s="67"/>
      <c r="KH91" s="67"/>
      <c r="KI91" s="67"/>
      <c r="KJ91" s="67"/>
      <c r="KK91" s="67"/>
      <c r="KL91" s="67"/>
      <c r="KM91" s="67"/>
      <c r="KN91" s="67"/>
      <c r="KO91" s="67"/>
      <c r="KP91" s="67"/>
      <c r="KQ91" s="67"/>
      <c r="KR91" s="67"/>
      <c r="KS91" s="67"/>
      <c r="KT91" s="67"/>
      <c r="KU91" s="67"/>
      <c r="KV91" s="67"/>
      <c r="KW91" s="67"/>
      <c r="KX91" s="67"/>
      <c r="KY91" s="67"/>
      <c r="KZ91" s="67"/>
      <c r="LA91" s="67"/>
      <c r="LB91" s="67"/>
      <c r="LC91" s="67"/>
      <c r="LD91" s="67"/>
      <c r="LE91" s="67"/>
      <c r="LF91" s="67"/>
      <c r="LG91" s="67"/>
      <c r="LH91" s="67"/>
      <c r="LI91" s="67"/>
      <c r="LJ91" s="67"/>
      <c r="LK91" s="67"/>
      <c r="LL91" s="67"/>
      <c r="LM91" s="67"/>
      <c r="LN91" s="67"/>
      <c r="LO91" s="67"/>
      <c r="LP91" s="67"/>
      <c r="LQ91" s="67"/>
      <c r="LR91" s="67"/>
      <c r="LS91" s="67"/>
      <c r="LT91" s="67"/>
      <c r="LU91" s="67"/>
      <c r="LV91" s="67"/>
      <c r="LW91" s="67"/>
      <c r="LX91" s="67"/>
      <c r="LY91" s="67"/>
      <c r="LZ91" s="67"/>
      <c r="MA91" s="67"/>
      <c r="MB91" s="67"/>
      <c r="MC91" s="67"/>
      <c r="MD91" s="67"/>
      <c r="ME91" s="67"/>
      <c r="MF91" s="67"/>
      <c r="MG91" s="67"/>
      <c r="MH91" s="67"/>
      <c r="MI91" s="67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67"/>
      <c r="MU91" s="67"/>
      <c r="MV91" s="67"/>
      <c r="MW91" s="67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67"/>
      <c r="NI91" s="67"/>
      <c r="NJ91" s="67"/>
      <c r="NK91" s="67"/>
      <c r="NL91" s="67"/>
      <c r="NM91" s="67"/>
      <c r="NN91" s="67"/>
      <c r="NO91" s="67"/>
      <c r="NP91" s="67"/>
      <c r="NQ91" s="67"/>
    </row>
    <row r="92" spans="1:381">
      <c r="A92" s="96" t="s">
        <v>2019</v>
      </c>
      <c r="B92" s="56" t="s">
        <v>1277</v>
      </c>
      <c r="C92" s="96" t="s">
        <v>514</v>
      </c>
      <c r="D92" s="74">
        <v>6</v>
      </c>
      <c r="E92" s="67">
        <v>2016</v>
      </c>
      <c r="F92" s="161">
        <v>60.184415427225623</v>
      </c>
      <c r="G92" s="78">
        <v>6126</v>
      </c>
      <c r="H92" s="78">
        <v>2527</v>
      </c>
      <c r="I92" s="78">
        <v>3599</v>
      </c>
      <c r="J92" s="67">
        <v>24.37</v>
      </c>
      <c r="K92" s="78">
        <v>1493</v>
      </c>
      <c r="L92" s="67">
        <v>70.62</v>
      </c>
      <c r="M92" s="78">
        <v>4326</v>
      </c>
      <c r="N92" s="67">
        <v>619</v>
      </c>
      <c r="O92" s="67">
        <v>318</v>
      </c>
      <c r="P92" s="67">
        <v>301</v>
      </c>
      <c r="Q92" s="78">
        <v>741</v>
      </c>
      <c r="R92" s="78">
        <v>360</v>
      </c>
      <c r="S92" s="78">
        <v>381</v>
      </c>
      <c r="T92" s="67">
        <v>599</v>
      </c>
      <c r="U92" s="67">
        <v>310</v>
      </c>
      <c r="V92" s="67">
        <v>289</v>
      </c>
      <c r="W92" s="78">
        <v>703</v>
      </c>
      <c r="X92" s="78">
        <v>338</v>
      </c>
      <c r="Y92" s="78">
        <v>365</v>
      </c>
      <c r="Z92" s="67">
        <v>559</v>
      </c>
      <c r="AA92" s="67">
        <v>295</v>
      </c>
      <c r="AB92" s="67">
        <v>264</v>
      </c>
      <c r="AC92" s="78">
        <v>670</v>
      </c>
      <c r="AD92" s="78">
        <v>315</v>
      </c>
      <c r="AE92" s="78">
        <v>355</v>
      </c>
      <c r="AF92" s="67">
        <v>561</v>
      </c>
      <c r="AG92" s="67">
        <v>297</v>
      </c>
      <c r="AH92" s="67">
        <v>264</v>
      </c>
      <c r="AI92" s="78">
        <v>968</v>
      </c>
      <c r="AJ92" s="78">
        <v>452</v>
      </c>
      <c r="AK92" s="78">
        <v>516</v>
      </c>
      <c r="AL92" s="67">
        <v>542</v>
      </c>
      <c r="AM92" s="67">
        <v>290</v>
      </c>
      <c r="AN92" s="67">
        <v>252</v>
      </c>
      <c r="AO92" s="67">
        <v>477</v>
      </c>
      <c r="AP92" s="67">
        <v>253</v>
      </c>
      <c r="AQ92" s="67">
        <v>224</v>
      </c>
      <c r="AR92" s="56" t="s">
        <v>428</v>
      </c>
      <c r="AS92" s="56"/>
      <c r="AT92" s="56" t="s">
        <v>428</v>
      </c>
      <c r="AU92" s="162">
        <v>404</v>
      </c>
      <c r="AV92" s="164">
        <v>0</v>
      </c>
      <c r="AW92" s="163">
        <v>71</v>
      </c>
      <c r="AX92" s="59">
        <v>22.2</v>
      </c>
      <c r="AY92" s="59">
        <v>2</v>
      </c>
      <c r="AZ92" s="86">
        <v>3.2310177705977385</v>
      </c>
      <c r="BA92" s="87">
        <v>2</v>
      </c>
      <c r="BB92" s="88">
        <v>0</v>
      </c>
      <c r="BC92" s="89">
        <v>0</v>
      </c>
      <c r="BD92" s="68">
        <v>0</v>
      </c>
      <c r="BE92" s="69">
        <v>0</v>
      </c>
      <c r="BF92" s="56">
        <f>VLOOKUP(A92,[1]Controles!$A$7:$L$139,11,0)</f>
        <v>9</v>
      </c>
      <c r="BG92" s="107">
        <f>VLOOKUP(A92,[1]Controles!$A$7:$L$139,12,0)</f>
        <v>10</v>
      </c>
      <c r="BH92" s="63">
        <f>VLOOKUP(A92,[1]Peso!$A$7:$D$139,3,0)</f>
        <v>5</v>
      </c>
      <c r="BI92" s="85">
        <f>VLOOKUP(A92,[1]Peso!$A$7:$D$139,4,0)</f>
        <v>5.5555555555555554</v>
      </c>
      <c r="BJ92" s="68">
        <v>0</v>
      </c>
      <c r="BK92" s="69">
        <v>0</v>
      </c>
      <c r="BL92" s="68">
        <v>0</v>
      </c>
      <c r="BM92" s="69">
        <v>0</v>
      </c>
      <c r="BN92" s="67">
        <v>0</v>
      </c>
      <c r="BO92" s="67">
        <v>0</v>
      </c>
      <c r="BP92" s="67">
        <v>0</v>
      </c>
      <c r="BQ92" s="67">
        <v>0</v>
      </c>
      <c r="BR92" s="67">
        <v>0</v>
      </c>
      <c r="BS92" s="67">
        <v>0</v>
      </c>
      <c r="BT92" s="67">
        <v>0</v>
      </c>
      <c r="BU92" s="67">
        <v>0</v>
      </c>
      <c r="BV92" s="67" t="s">
        <v>2020</v>
      </c>
      <c r="BW92" s="67" t="s">
        <v>918</v>
      </c>
      <c r="BX92" s="67" t="s">
        <v>982</v>
      </c>
      <c r="BY92" s="67" t="s">
        <v>2021</v>
      </c>
      <c r="BZ92" s="67" t="s">
        <v>1035</v>
      </c>
      <c r="CA92" s="67" t="s">
        <v>612</v>
      </c>
      <c r="CB92" s="67" t="s">
        <v>2022</v>
      </c>
      <c r="CC92" s="163">
        <v>95.07</v>
      </c>
      <c r="CD92" s="163">
        <v>67.2</v>
      </c>
      <c r="CE92" s="166">
        <v>42.857142857142854</v>
      </c>
      <c r="CF92" s="67" t="s">
        <v>2023</v>
      </c>
      <c r="CG92" s="67" t="s">
        <v>615</v>
      </c>
      <c r="CH92" s="67">
        <v>0</v>
      </c>
      <c r="CI92" s="67">
        <v>0</v>
      </c>
      <c r="CJ92" s="86">
        <v>0</v>
      </c>
      <c r="CK92" s="87">
        <v>0</v>
      </c>
      <c r="CL92" s="67">
        <v>0</v>
      </c>
      <c r="CM92" s="67">
        <v>0</v>
      </c>
      <c r="CN92" s="67">
        <v>0</v>
      </c>
      <c r="CO92" s="67">
        <v>0</v>
      </c>
      <c r="CP92" s="67">
        <v>0</v>
      </c>
      <c r="CQ92" s="67">
        <v>0</v>
      </c>
      <c r="CR92" s="67">
        <v>0</v>
      </c>
      <c r="CS92" s="67">
        <v>0</v>
      </c>
      <c r="CT92" s="67">
        <v>0</v>
      </c>
      <c r="CU92" s="67">
        <v>0</v>
      </c>
      <c r="CV92" s="67">
        <v>0</v>
      </c>
      <c r="CW92" s="67">
        <v>0</v>
      </c>
      <c r="CX92" s="67">
        <v>0</v>
      </c>
      <c r="CY92" s="67">
        <v>0</v>
      </c>
      <c r="CZ92" s="67">
        <v>0</v>
      </c>
      <c r="DA92" s="67">
        <v>0</v>
      </c>
      <c r="DB92" s="86">
        <v>0</v>
      </c>
      <c r="DC92" s="87">
        <v>0</v>
      </c>
      <c r="DD92" s="163">
        <v>137.22</v>
      </c>
      <c r="DE92" s="163">
        <v>99.82</v>
      </c>
      <c r="DF92" s="166">
        <v>3.2577903682719547</v>
      </c>
      <c r="DG92" s="167">
        <v>0.84985835694051004</v>
      </c>
      <c r="DH92" s="67">
        <v>0</v>
      </c>
      <c r="DI92" s="67">
        <v>0</v>
      </c>
      <c r="DJ92" s="92">
        <v>284.49502133712662</v>
      </c>
      <c r="DK92" s="67">
        <v>2</v>
      </c>
      <c r="DL92" s="67">
        <v>0</v>
      </c>
      <c r="DM92" s="67">
        <v>0</v>
      </c>
      <c r="DN92" s="67">
        <v>0</v>
      </c>
      <c r="DO92" s="67">
        <v>0</v>
      </c>
      <c r="DP92" s="67">
        <v>0</v>
      </c>
      <c r="DQ92" s="67">
        <v>0</v>
      </c>
      <c r="DR92" s="67">
        <v>0</v>
      </c>
      <c r="DS92" s="67">
        <v>0</v>
      </c>
      <c r="DT92" s="67">
        <v>0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86">
        <v>0</v>
      </c>
      <c r="EA92" s="87">
        <v>0</v>
      </c>
      <c r="EB92" s="86">
        <v>79.545454545454547</v>
      </c>
      <c r="EC92" s="87">
        <v>21</v>
      </c>
      <c r="ED92" s="86">
        <v>1.7825311942959001</v>
      </c>
      <c r="EE92" s="87">
        <v>1</v>
      </c>
      <c r="EF92" s="163">
        <v>112.81</v>
      </c>
      <c r="EG92" s="163">
        <v>67.42</v>
      </c>
      <c r="EH92" s="166">
        <v>2.1505376344086025</v>
      </c>
      <c r="EI92" s="167">
        <v>0.43010752688172044</v>
      </c>
      <c r="EJ92" s="67" t="s">
        <v>1238</v>
      </c>
      <c r="EK92" s="67" t="s">
        <v>1786</v>
      </c>
      <c r="EL92" s="163">
        <v>79.900000000000006</v>
      </c>
      <c r="EM92" s="163">
        <v>42.85</v>
      </c>
      <c r="EN92" s="166">
        <v>3.0303030303030303</v>
      </c>
      <c r="EO92" s="167">
        <v>0</v>
      </c>
      <c r="EP92" s="67">
        <v>0</v>
      </c>
      <c r="EQ92" s="67">
        <v>0</v>
      </c>
      <c r="ER92" s="67">
        <v>0</v>
      </c>
      <c r="ES92" s="67">
        <v>0</v>
      </c>
      <c r="ET92" s="67">
        <v>0</v>
      </c>
      <c r="EU92" s="67">
        <v>0</v>
      </c>
      <c r="EV92" s="67">
        <v>0</v>
      </c>
      <c r="EW92" s="67">
        <v>0</v>
      </c>
      <c r="EX92" s="67">
        <v>0</v>
      </c>
      <c r="EY92" s="86">
        <v>83.333333333333329</v>
      </c>
      <c r="EZ92" s="87">
        <v>21</v>
      </c>
      <c r="FA92" s="86">
        <v>71.428571428571431</v>
      </c>
      <c r="FB92" s="87">
        <v>16</v>
      </c>
      <c r="FC92" s="92">
        <v>86.505190311418687</v>
      </c>
      <c r="FD92" s="67">
        <v>1</v>
      </c>
      <c r="FE92" s="67">
        <v>0</v>
      </c>
      <c r="FF92" s="67">
        <v>0</v>
      </c>
      <c r="FG92" s="67">
        <v>0</v>
      </c>
      <c r="FH92" s="67">
        <v>0</v>
      </c>
      <c r="FI92" s="67">
        <v>0</v>
      </c>
      <c r="FJ92" s="67">
        <v>0</v>
      </c>
      <c r="FK92" s="92">
        <v>86.505190311418687</v>
      </c>
      <c r="FL92" s="67">
        <v>1</v>
      </c>
      <c r="FM92" s="67">
        <v>0</v>
      </c>
      <c r="FN92" s="67">
        <v>0</v>
      </c>
      <c r="FO92" s="67">
        <v>0</v>
      </c>
      <c r="FP92" s="67">
        <v>0</v>
      </c>
      <c r="FQ92" s="67">
        <v>0</v>
      </c>
      <c r="FR92" s="67">
        <v>0</v>
      </c>
      <c r="FS92" s="86">
        <v>1.8450184501845017</v>
      </c>
      <c r="FT92" s="87">
        <v>1</v>
      </c>
      <c r="FU92" s="86">
        <v>2.0964360587002098</v>
      </c>
      <c r="FV92" s="87">
        <v>1</v>
      </c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M92" s="67"/>
      <c r="GN92" s="67"/>
      <c r="GO92" s="67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  <c r="IW92" s="67"/>
      <c r="IX92" s="67"/>
      <c r="IY92" s="67"/>
      <c r="IZ92" s="67"/>
      <c r="JA92" s="67"/>
      <c r="JB92" s="67"/>
      <c r="JC92" s="67"/>
      <c r="JD92" s="67"/>
      <c r="JE92" s="67"/>
      <c r="JF92" s="67"/>
      <c r="JG92" s="67"/>
      <c r="JH92" s="67"/>
      <c r="JI92" s="67"/>
      <c r="JJ92" s="67"/>
      <c r="JK92" s="67"/>
      <c r="JL92" s="67"/>
      <c r="JM92" s="67"/>
      <c r="JN92" s="67"/>
      <c r="JO92" s="67"/>
      <c r="JP92" s="67"/>
      <c r="JQ92" s="67"/>
      <c r="JR92" s="67"/>
      <c r="JS92" s="67"/>
      <c r="JT92" s="67"/>
      <c r="JU92" s="67"/>
      <c r="JV92" s="67"/>
      <c r="JW92" s="67"/>
      <c r="JX92" s="67"/>
      <c r="JY92" s="67"/>
      <c r="JZ92" s="67"/>
      <c r="KA92" s="67"/>
      <c r="KB92" s="67"/>
      <c r="KC92" s="67"/>
      <c r="KD92" s="67"/>
      <c r="KE92" s="67"/>
      <c r="KF92" s="67"/>
      <c r="KG92" s="67"/>
      <c r="KH92" s="67"/>
      <c r="KI92" s="67"/>
      <c r="KJ92" s="67"/>
      <c r="KK92" s="67"/>
      <c r="KL92" s="67"/>
      <c r="KM92" s="67"/>
      <c r="KN92" s="67"/>
      <c r="KO92" s="67"/>
      <c r="KP92" s="67"/>
      <c r="KQ92" s="67"/>
      <c r="KR92" s="67"/>
      <c r="KS92" s="67"/>
      <c r="KT92" s="67"/>
      <c r="KU92" s="67"/>
      <c r="KV92" s="67"/>
      <c r="KW92" s="67"/>
      <c r="KX92" s="67"/>
      <c r="KY92" s="67"/>
      <c r="KZ92" s="67"/>
      <c r="LA92" s="67"/>
      <c r="LB92" s="67"/>
      <c r="LC92" s="67"/>
      <c r="LD92" s="67"/>
      <c r="LE92" s="67"/>
      <c r="LF92" s="67"/>
      <c r="LG92" s="67"/>
      <c r="LH92" s="67"/>
      <c r="LI92" s="67"/>
      <c r="LJ92" s="67"/>
      <c r="LK92" s="67"/>
      <c r="LL92" s="67"/>
      <c r="LM92" s="67"/>
      <c r="LN92" s="67"/>
      <c r="LO92" s="67"/>
      <c r="LP92" s="67"/>
      <c r="LQ92" s="67"/>
      <c r="LR92" s="67"/>
      <c r="LS92" s="67"/>
      <c r="LT92" s="67"/>
      <c r="LU92" s="67"/>
      <c r="LV92" s="67"/>
      <c r="LW92" s="67"/>
      <c r="LX92" s="67"/>
      <c r="LY92" s="67"/>
      <c r="LZ92" s="67"/>
      <c r="MA92" s="67"/>
      <c r="MB92" s="67"/>
      <c r="MC92" s="67"/>
      <c r="MD92" s="67"/>
      <c r="ME92" s="67"/>
      <c r="MF92" s="67"/>
      <c r="MG92" s="67"/>
      <c r="MH92" s="67"/>
      <c r="MI92" s="67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67"/>
      <c r="MU92" s="67"/>
      <c r="MV92" s="67"/>
      <c r="MW92" s="67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67"/>
      <c r="NI92" s="67"/>
      <c r="NJ92" s="67"/>
      <c r="NK92" s="67"/>
      <c r="NL92" s="67"/>
      <c r="NM92" s="67"/>
      <c r="NN92" s="67"/>
      <c r="NO92" s="67"/>
      <c r="NP92" s="67"/>
      <c r="NQ92" s="67"/>
    </row>
    <row r="93" spans="1:381">
      <c r="A93" s="96" t="s">
        <v>1286</v>
      </c>
      <c r="B93" s="56" t="s">
        <v>1287</v>
      </c>
      <c r="C93" s="96" t="s">
        <v>427</v>
      </c>
      <c r="D93" s="74">
        <v>6</v>
      </c>
      <c r="E93" s="67">
        <v>2016</v>
      </c>
      <c r="F93" s="161">
        <v>67.440748180971852</v>
      </c>
      <c r="G93" s="78">
        <v>16086</v>
      </c>
      <c r="H93" s="78">
        <v>6026</v>
      </c>
      <c r="I93" s="78">
        <v>10060</v>
      </c>
      <c r="J93" s="67">
        <v>18.36</v>
      </c>
      <c r="K93" s="78">
        <v>2953</v>
      </c>
      <c r="L93" s="67">
        <v>58.44</v>
      </c>
      <c r="M93" s="78">
        <v>9400</v>
      </c>
      <c r="N93" s="67">
        <v>1481</v>
      </c>
      <c r="O93" s="67">
        <v>759</v>
      </c>
      <c r="P93" s="67">
        <v>722</v>
      </c>
      <c r="Q93" s="78">
        <v>1778</v>
      </c>
      <c r="R93" s="78">
        <v>865</v>
      </c>
      <c r="S93" s="78">
        <v>913</v>
      </c>
      <c r="T93" s="67">
        <v>1481</v>
      </c>
      <c r="U93" s="67">
        <v>769</v>
      </c>
      <c r="V93" s="67">
        <v>712</v>
      </c>
      <c r="W93" s="78">
        <v>1768</v>
      </c>
      <c r="X93" s="78">
        <v>849</v>
      </c>
      <c r="Y93" s="78">
        <v>919</v>
      </c>
      <c r="Z93" s="67">
        <v>1421</v>
      </c>
      <c r="AA93" s="67">
        <v>741</v>
      </c>
      <c r="AB93" s="67">
        <v>680</v>
      </c>
      <c r="AC93" s="78">
        <v>1579</v>
      </c>
      <c r="AD93" s="78">
        <v>752</v>
      </c>
      <c r="AE93" s="78">
        <v>827</v>
      </c>
      <c r="AF93" s="67">
        <v>1234</v>
      </c>
      <c r="AG93" s="67">
        <v>650</v>
      </c>
      <c r="AH93" s="67">
        <v>584</v>
      </c>
      <c r="AI93" s="78">
        <v>2256</v>
      </c>
      <c r="AJ93" s="78">
        <v>1062</v>
      </c>
      <c r="AK93" s="78">
        <v>1194</v>
      </c>
      <c r="AL93" s="67">
        <v>1295</v>
      </c>
      <c r="AM93" s="67">
        <v>684</v>
      </c>
      <c r="AN93" s="67">
        <v>611</v>
      </c>
      <c r="AO93" s="67">
        <v>1110</v>
      </c>
      <c r="AP93" s="67">
        <v>590</v>
      </c>
      <c r="AQ93" s="67">
        <v>520</v>
      </c>
      <c r="AR93" s="56" t="s">
        <v>428</v>
      </c>
      <c r="AS93" s="56"/>
      <c r="AT93" s="56" t="s">
        <v>428</v>
      </c>
      <c r="AU93" s="162">
        <v>235</v>
      </c>
      <c r="AV93" s="163">
        <v>0</v>
      </c>
      <c r="AW93" s="164">
        <v>98</v>
      </c>
      <c r="AX93" s="59">
        <v>18</v>
      </c>
      <c r="AY93" s="59">
        <v>3</v>
      </c>
      <c r="AZ93" s="86">
        <v>2.0256583389601621</v>
      </c>
      <c r="BA93" s="87">
        <v>3</v>
      </c>
      <c r="BB93" s="88">
        <v>0</v>
      </c>
      <c r="BC93" s="89">
        <v>0</v>
      </c>
      <c r="BD93" s="68">
        <v>0</v>
      </c>
      <c r="BE93" s="69">
        <v>0</v>
      </c>
      <c r="BF93" s="56">
        <f>VLOOKUP(A93,[1]Controles!$A$7:$L$139,11,0)</f>
        <v>14</v>
      </c>
      <c r="BG93" s="107">
        <f>VLOOKUP(A93,[1]Controles!$A$7:$L$139,12,0)</f>
        <v>8.3832335329341312</v>
      </c>
      <c r="BH93" s="63">
        <f>VLOOKUP(A93,[1]Peso!$A$7:$D$139,3,0)</f>
        <v>9</v>
      </c>
      <c r="BI93" s="85">
        <f>VLOOKUP(A93,[1]Peso!$A$7:$D$139,4,0)</f>
        <v>5.3892215568862278</v>
      </c>
      <c r="BJ93" s="68">
        <v>0</v>
      </c>
      <c r="BK93" s="69">
        <v>0</v>
      </c>
      <c r="BL93" s="68">
        <v>0</v>
      </c>
      <c r="BM93" s="69">
        <v>0</v>
      </c>
      <c r="BN93" s="67">
        <v>0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 t="s">
        <v>2024</v>
      </c>
      <c r="BW93" s="67" t="s">
        <v>1914</v>
      </c>
      <c r="BX93" s="67" t="s">
        <v>762</v>
      </c>
      <c r="BY93" s="67" t="s">
        <v>1139</v>
      </c>
      <c r="BZ93" s="67" t="s">
        <v>458</v>
      </c>
      <c r="CA93" s="67" t="s">
        <v>1325</v>
      </c>
      <c r="CB93" s="67" t="s">
        <v>958</v>
      </c>
      <c r="CC93" s="164">
        <v>70.7</v>
      </c>
      <c r="CD93" s="164">
        <v>54.21</v>
      </c>
      <c r="CE93" s="166">
        <v>28.571428571428569</v>
      </c>
      <c r="CF93" s="67" t="s">
        <v>2025</v>
      </c>
      <c r="CG93" s="67" t="s">
        <v>1840</v>
      </c>
      <c r="CH93" s="92">
        <v>67.385444743935309</v>
      </c>
      <c r="CI93" s="67">
        <v>1</v>
      </c>
      <c r="CJ93" s="86">
        <v>0</v>
      </c>
      <c r="CK93" s="87">
        <v>0</v>
      </c>
      <c r="CL93" s="92">
        <v>67.385444743935309</v>
      </c>
      <c r="CM93" s="67">
        <v>1</v>
      </c>
      <c r="CN93" s="67">
        <v>0</v>
      </c>
      <c r="CO93" s="67">
        <v>0</v>
      </c>
      <c r="CP93" s="92">
        <v>67.385444743935309</v>
      </c>
      <c r="CQ93" s="67">
        <v>1</v>
      </c>
      <c r="CR93" s="67">
        <v>0</v>
      </c>
      <c r="CS93" s="67">
        <v>0</v>
      </c>
      <c r="CT93" s="67">
        <v>0</v>
      </c>
      <c r="CU93" s="67">
        <v>0</v>
      </c>
      <c r="CV93" s="67">
        <v>0</v>
      </c>
      <c r="CW93" s="67">
        <v>0</v>
      </c>
      <c r="CX93" s="67">
        <v>0</v>
      </c>
      <c r="CY93" s="67">
        <v>0</v>
      </c>
      <c r="CZ93" s="67">
        <v>0</v>
      </c>
      <c r="DA93" s="67">
        <v>0</v>
      </c>
      <c r="DB93" s="86">
        <v>0</v>
      </c>
      <c r="DC93" s="87">
        <v>0</v>
      </c>
      <c r="DD93" s="164">
        <v>124.53</v>
      </c>
      <c r="DE93" s="164">
        <v>88.34</v>
      </c>
      <c r="DF93" s="166">
        <v>1.7057569296375266</v>
      </c>
      <c r="DG93" s="167">
        <v>8.6709310589907602</v>
      </c>
      <c r="DH93" s="92">
        <v>226.24434389140274</v>
      </c>
      <c r="DI93" s="67">
        <v>4</v>
      </c>
      <c r="DJ93" s="92">
        <v>113.12217194570137</v>
      </c>
      <c r="DK93" s="67">
        <v>2</v>
      </c>
      <c r="DL93" s="67">
        <v>0</v>
      </c>
      <c r="DM93" s="67">
        <v>0</v>
      </c>
      <c r="DN93" s="67">
        <v>0</v>
      </c>
      <c r="DO93" s="67">
        <v>0</v>
      </c>
      <c r="DP93" s="67">
        <v>0</v>
      </c>
      <c r="DQ93" s="67">
        <v>0</v>
      </c>
      <c r="DR93" s="67">
        <v>0</v>
      </c>
      <c r="DS93" s="67">
        <v>0</v>
      </c>
      <c r="DT93" s="67">
        <v>0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86">
        <v>5.8823529411764701</v>
      </c>
      <c r="EA93" s="87">
        <v>4</v>
      </c>
      <c r="EB93" s="86">
        <v>66.780821917808225</v>
      </c>
      <c r="EC93" s="87">
        <v>39</v>
      </c>
      <c r="ED93" s="86">
        <v>0.81037277147487841</v>
      </c>
      <c r="EE93" s="87">
        <v>1</v>
      </c>
      <c r="EF93" s="164">
        <v>99.29</v>
      </c>
      <c r="EG93" s="164">
        <v>65.540000000000006</v>
      </c>
      <c r="EH93" s="166">
        <v>3.1496062992125982</v>
      </c>
      <c r="EI93" s="167">
        <v>9.4488188976377945</v>
      </c>
      <c r="EJ93" s="67" t="s">
        <v>2026</v>
      </c>
      <c r="EK93" s="67" t="s">
        <v>2027</v>
      </c>
      <c r="EL93" s="164">
        <v>91.04</v>
      </c>
      <c r="EM93" s="164">
        <v>44.14</v>
      </c>
      <c r="EN93" s="166">
        <v>0.91463414634146334</v>
      </c>
      <c r="EO93" s="167">
        <v>3.6585365853658534</v>
      </c>
      <c r="EP93" s="67">
        <v>0</v>
      </c>
      <c r="EQ93" s="67">
        <v>0</v>
      </c>
      <c r="ER93" s="92">
        <v>63.331222292590247</v>
      </c>
      <c r="ES93" s="105">
        <v>1</v>
      </c>
      <c r="ET93" s="92">
        <v>63.331222292590247</v>
      </c>
      <c r="EU93" s="67">
        <v>1</v>
      </c>
      <c r="EV93" s="67">
        <v>0</v>
      </c>
      <c r="EW93" s="67">
        <v>0</v>
      </c>
      <c r="EX93" s="67">
        <v>0</v>
      </c>
      <c r="EY93" s="86">
        <v>86.743044189852696</v>
      </c>
      <c r="EZ93" s="87">
        <v>53</v>
      </c>
      <c r="FA93" s="86">
        <v>46.153846153846153</v>
      </c>
      <c r="FB93" s="87">
        <v>24</v>
      </c>
      <c r="FC93" s="67">
        <v>0</v>
      </c>
      <c r="FD93" s="67">
        <v>0</v>
      </c>
      <c r="FE93" s="67">
        <v>0</v>
      </c>
      <c r="FF93" s="67">
        <v>0</v>
      </c>
      <c r="FG93" s="67">
        <v>0</v>
      </c>
      <c r="FH93" s="67">
        <v>0</v>
      </c>
      <c r="FI93" s="67">
        <v>0</v>
      </c>
      <c r="FJ93" s="67">
        <v>0</v>
      </c>
      <c r="FK93" s="67">
        <v>0</v>
      </c>
      <c r="FL93" s="67">
        <v>0</v>
      </c>
      <c r="FM93" s="92">
        <v>148.6988847583643</v>
      </c>
      <c r="FN93" s="67">
        <v>4</v>
      </c>
      <c r="FO93" s="92">
        <v>594.7955390334572</v>
      </c>
      <c r="FP93" s="105">
        <v>16</v>
      </c>
      <c r="FQ93" s="92">
        <v>0</v>
      </c>
      <c r="FR93" s="67">
        <v>0</v>
      </c>
      <c r="FS93" s="86">
        <v>0</v>
      </c>
      <c r="FT93" s="87">
        <v>0</v>
      </c>
      <c r="FU93" s="86">
        <v>1.8018018018018018</v>
      </c>
      <c r="FV93" s="87">
        <v>2</v>
      </c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  <c r="IV93" s="67"/>
      <c r="IW93" s="67"/>
      <c r="IX93" s="67"/>
      <c r="IY93" s="67"/>
      <c r="IZ93" s="67"/>
      <c r="JA93" s="67"/>
      <c r="JB93" s="67"/>
      <c r="JC93" s="67"/>
      <c r="JD93" s="67"/>
      <c r="JE93" s="67"/>
      <c r="JF93" s="67"/>
      <c r="JG93" s="67"/>
      <c r="JH93" s="67"/>
      <c r="JI93" s="67"/>
      <c r="JJ93" s="67"/>
      <c r="JK93" s="67"/>
      <c r="JL93" s="67"/>
      <c r="JM93" s="67"/>
      <c r="JN93" s="67"/>
      <c r="JO93" s="67"/>
      <c r="JP93" s="67"/>
      <c r="JQ93" s="67"/>
      <c r="JR93" s="67"/>
      <c r="JS93" s="67"/>
      <c r="JT93" s="67"/>
      <c r="JU93" s="67"/>
      <c r="JV93" s="67"/>
      <c r="JW93" s="67"/>
      <c r="JX93" s="67"/>
      <c r="JY93" s="67"/>
      <c r="JZ93" s="67"/>
      <c r="KA93" s="67"/>
      <c r="KB93" s="67"/>
      <c r="KC93" s="67"/>
      <c r="KD93" s="67"/>
      <c r="KE93" s="67"/>
      <c r="KF93" s="67"/>
      <c r="KG93" s="67"/>
      <c r="KH93" s="67"/>
      <c r="KI93" s="67"/>
      <c r="KJ93" s="67"/>
      <c r="KK93" s="67"/>
      <c r="KL93" s="67"/>
      <c r="KM93" s="67"/>
      <c r="KN93" s="67"/>
      <c r="KO93" s="67"/>
      <c r="KP93" s="67"/>
      <c r="KQ93" s="67"/>
      <c r="KR93" s="67"/>
      <c r="KS93" s="67"/>
      <c r="KT93" s="67"/>
      <c r="KU93" s="67"/>
      <c r="KV93" s="67"/>
      <c r="KW93" s="67"/>
      <c r="KX93" s="67"/>
      <c r="KY93" s="67"/>
      <c r="KZ93" s="67"/>
      <c r="LA93" s="67"/>
      <c r="LB93" s="67"/>
      <c r="LC93" s="67"/>
      <c r="LD93" s="67"/>
      <c r="LE93" s="67"/>
      <c r="LF93" s="67"/>
      <c r="LG93" s="67"/>
      <c r="LH93" s="67"/>
      <c r="LI93" s="67"/>
      <c r="LJ93" s="67"/>
      <c r="LK93" s="67"/>
      <c r="LL93" s="67"/>
      <c r="LM93" s="67"/>
      <c r="LN93" s="67"/>
      <c r="LO93" s="67"/>
      <c r="LP93" s="67"/>
      <c r="LQ93" s="67"/>
      <c r="LR93" s="67"/>
      <c r="LS93" s="67"/>
      <c r="LT93" s="67"/>
      <c r="LU93" s="67"/>
      <c r="LV93" s="67"/>
      <c r="LW93" s="67"/>
      <c r="LX93" s="67"/>
      <c r="LY93" s="67"/>
      <c r="LZ93" s="67"/>
      <c r="MA93" s="67"/>
      <c r="MB93" s="67"/>
      <c r="MC93" s="67"/>
      <c r="MD93" s="67"/>
      <c r="ME93" s="67"/>
      <c r="MF93" s="67"/>
      <c r="MG93" s="67"/>
      <c r="MH93" s="67"/>
      <c r="MI93" s="67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67"/>
      <c r="MU93" s="67"/>
      <c r="MV93" s="67"/>
      <c r="MW93" s="67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67"/>
      <c r="NI93" s="67"/>
      <c r="NJ93" s="67"/>
      <c r="NK93" s="67"/>
      <c r="NL93" s="67"/>
      <c r="NM93" s="67"/>
      <c r="NN93" s="67"/>
      <c r="NO93" s="67"/>
      <c r="NP93" s="67"/>
      <c r="NQ93" s="67"/>
    </row>
    <row r="94" spans="1:381">
      <c r="A94" s="96" t="s">
        <v>1297</v>
      </c>
      <c r="B94" s="56" t="s">
        <v>1298</v>
      </c>
      <c r="C94" s="96" t="s">
        <v>427</v>
      </c>
      <c r="D94" s="74">
        <v>6</v>
      </c>
      <c r="E94" s="67">
        <v>2016</v>
      </c>
      <c r="F94" s="161">
        <v>63.391648279281505</v>
      </c>
      <c r="G94" s="78">
        <v>5222</v>
      </c>
      <c r="H94" s="78">
        <v>2454</v>
      </c>
      <c r="I94" s="78">
        <v>2768</v>
      </c>
      <c r="J94" s="67">
        <v>8.48</v>
      </c>
      <c r="K94" s="78">
        <v>443</v>
      </c>
      <c r="L94" s="67">
        <v>94.77</v>
      </c>
      <c r="M94" s="78">
        <v>4949</v>
      </c>
      <c r="N94" s="67">
        <v>529</v>
      </c>
      <c r="O94" s="67">
        <v>272</v>
      </c>
      <c r="P94" s="67">
        <v>257</v>
      </c>
      <c r="Q94" s="78">
        <v>632</v>
      </c>
      <c r="R94" s="78">
        <v>307</v>
      </c>
      <c r="S94" s="78">
        <v>325</v>
      </c>
      <c r="T94" s="67">
        <v>498</v>
      </c>
      <c r="U94" s="67">
        <v>262</v>
      </c>
      <c r="V94" s="67">
        <v>236</v>
      </c>
      <c r="W94" s="78">
        <v>580</v>
      </c>
      <c r="X94" s="78">
        <v>273</v>
      </c>
      <c r="Y94" s="78">
        <v>307</v>
      </c>
      <c r="Z94" s="67">
        <v>450</v>
      </c>
      <c r="AA94" s="67">
        <v>239</v>
      </c>
      <c r="AB94" s="67">
        <v>211</v>
      </c>
      <c r="AC94" s="78">
        <v>514</v>
      </c>
      <c r="AD94" s="78">
        <v>243</v>
      </c>
      <c r="AE94" s="78">
        <v>271</v>
      </c>
      <c r="AF94" s="67">
        <v>423</v>
      </c>
      <c r="AG94" s="67">
        <v>220</v>
      </c>
      <c r="AH94" s="67">
        <v>203</v>
      </c>
      <c r="AI94" s="78">
        <v>814</v>
      </c>
      <c r="AJ94" s="78">
        <v>397</v>
      </c>
      <c r="AK94" s="78">
        <v>417</v>
      </c>
      <c r="AL94" s="67">
        <v>471</v>
      </c>
      <c r="AM94" s="67">
        <v>242</v>
      </c>
      <c r="AN94" s="67">
        <v>229</v>
      </c>
      <c r="AO94" s="67">
        <v>393</v>
      </c>
      <c r="AP94" s="67">
        <v>197</v>
      </c>
      <c r="AQ94" s="67">
        <v>196</v>
      </c>
      <c r="AR94" s="56" t="s">
        <v>428</v>
      </c>
      <c r="AS94" s="56"/>
      <c r="AT94" s="56" t="s">
        <v>428</v>
      </c>
      <c r="AU94" s="162">
        <v>190</v>
      </c>
      <c r="AV94" s="164">
        <v>0</v>
      </c>
      <c r="AW94" s="163">
        <v>60</v>
      </c>
      <c r="AX94" s="59">
        <v>0</v>
      </c>
      <c r="AY94" s="59">
        <v>0</v>
      </c>
      <c r="AZ94" s="86">
        <v>0</v>
      </c>
      <c r="BA94" s="87">
        <v>0</v>
      </c>
      <c r="BB94" s="88">
        <v>0</v>
      </c>
      <c r="BC94" s="89">
        <v>0</v>
      </c>
      <c r="BD94" s="68">
        <v>0</v>
      </c>
      <c r="BE94" s="69">
        <v>0</v>
      </c>
      <c r="BF94" s="56">
        <f>VLOOKUP(A94,[1]Controles!$A$7:$L$139,11,0)</f>
        <v>5</v>
      </c>
      <c r="BG94" s="107">
        <f>VLOOKUP(A94,[1]Controles!$A$7:$L$139,12,0)</f>
        <v>6.5789473684210522</v>
      </c>
      <c r="BH94" s="63">
        <f>VLOOKUP(A94,[1]Peso!$A$7:$D$139,3,0)</f>
        <v>3</v>
      </c>
      <c r="BI94" s="85">
        <f>VLOOKUP(A94,[1]Peso!$A$7:$D$139,4,0)</f>
        <v>3.9473684210526314</v>
      </c>
      <c r="BJ94" s="68">
        <v>0</v>
      </c>
      <c r="BK94" s="69">
        <v>0</v>
      </c>
      <c r="BL94" s="68">
        <v>0</v>
      </c>
      <c r="BM94" s="69">
        <v>0</v>
      </c>
      <c r="BN94" s="67">
        <v>0</v>
      </c>
      <c r="BO94" s="67">
        <v>0</v>
      </c>
      <c r="BP94" s="67">
        <v>0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 t="s">
        <v>2028</v>
      </c>
      <c r="BW94" s="67" t="s">
        <v>916</v>
      </c>
      <c r="BX94" s="67" t="s">
        <v>714</v>
      </c>
      <c r="BY94" s="67" t="s">
        <v>1079</v>
      </c>
      <c r="BZ94" s="67" t="s">
        <v>2029</v>
      </c>
      <c r="CA94" s="67" t="s">
        <v>1520</v>
      </c>
      <c r="CB94" s="67" t="s">
        <v>433</v>
      </c>
      <c r="CC94" s="163">
        <v>94.17</v>
      </c>
      <c r="CD94" s="163">
        <v>69.900000000000006</v>
      </c>
      <c r="CE94" s="166">
        <v>0</v>
      </c>
      <c r="CF94" s="67" t="s">
        <v>473</v>
      </c>
      <c r="CG94" s="67" t="s">
        <v>735</v>
      </c>
      <c r="CH94" s="67">
        <v>0</v>
      </c>
      <c r="CI94" s="67">
        <v>0</v>
      </c>
      <c r="CJ94" s="86">
        <v>0</v>
      </c>
      <c r="CK94" s="8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0</v>
      </c>
      <c r="CQ94" s="67">
        <v>0</v>
      </c>
      <c r="CR94" s="67">
        <v>0</v>
      </c>
      <c r="CS94" s="67">
        <v>0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0</v>
      </c>
      <c r="CZ94" s="67">
        <v>0</v>
      </c>
      <c r="DA94" s="67">
        <v>0</v>
      </c>
      <c r="DB94" s="86">
        <v>0</v>
      </c>
      <c r="DC94" s="87">
        <v>0</v>
      </c>
      <c r="DD94" s="163">
        <v>150</v>
      </c>
      <c r="DE94" s="163">
        <v>104.09</v>
      </c>
      <c r="DF94" s="166">
        <v>3.005008347245409</v>
      </c>
      <c r="DG94" s="167">
        <v>2.1702838063439067</v>
      </c>
      <c r="DH94" s="67">
        <v>0</v>
      </c>
      <c r="DI94" s="67">
        <v>0</v>
      </c>
      <c r="DJ94" s="67">
        <v>0</v>
      </c>
      <c r="DK94" s="67">
        <v>0</v>
      </c>
      <c r="DL94" s="67">
        <v>0</v>
      </c>
      <c r="DM94" s="67">
        <v>0</v>
      </c>
      <c r="DN94" s="67">
        <v>0</v>
      </c>
      <c r="DO94" s="67">
        <v>0</v>
      </c>
      <c r="DP94" s="67">
        <v>0</v>
      </c>
      <c r="DQ94" s="67">
        <v>0</v>
      </c>
      <c r="DR94" s="67">
        <v>0</v>
      </c>
      <c r="DS94" s="67">
        <v>0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86">
        <v>0</v>
      </c>
      <c r="EA94" s="87">
        <v>0</v>
      </c>
      <c r="EB94" s="86">
        <v>93.596059113300484</v>
      </c>
      <c r="EC94" s="87">
        <v>19</v>
      </c>
      <c r="ED94" s="86">
        <v>4.7281323877068555</v>
      </c>
      <c r="EE94" s="87">
        <v>2</v>
      </c>
      <c r="EF94" s="163">
        <v>81.23</v>
      </c>
      <c r="EG94" s="163">
        <v>57.7</v>
      </c>
      <c r="EH94" s="166">
        <v>4.0114613180515759</v>
      </c>
      <c r="EI94" s="167">
        <v>1.4326647564469914</v>
      </c>
      <c r="EJ94" s="67" t="s">
        <v>2030</v>
      </c>
      <c r="EK94" s="67" t="s">
        <v>2031</v>
      </c>
      <c r="EL94" s="163">
        <v>69.87</v>
      </c>
      <c r="EM94" s="163">
        <v>27.1</v>
      </c>
      <c r="EN94" s="166">
        <v>3.1578947368421053</v>
      </c>
      <c r="EO94" s="167">
        <v>6.3157894736842106</v>
      </c>
      <c r="EP94" s="67">
        <v>0</v>
      </c>
      <c r="EQ94" s="67">
        <v>0</v>
      </c>
      <c r="ER94" s="67">
        <v>0</v>
      </c>
      <c r="ES94" s="67">
        <v>0</v>
      </c>
      <c r="ET94" s="67">
        <v>0</v>
      </c>
      <c r="EU94" s="67">
        <v>0</v>
      </c>
      <c r="EV94" s="67">
        <v>0</v>
      </c>
      <c r="EW94" s="67">
        <v>0</v>
      </c>
      <c r="EX94" s="67">
        <v>0</v>
      </c>
      <c r="EY94" s="86">
        <v>96.069868995633186</v>
      </c>
      <c r="EZ94" s="87">
        <v>22</v>
      </c>
      <c r="FA94" s="86">
        <v>107.14285714285714</v>
      </c>
      <c r="FB94" s="87">
        <v>21</v>
      </c>
      <c r="FC94" s="67">
        <v>0</v>
      </c>
      <c r="FD94" s="67">
        <v>0</v>
      </c>
      <c r="FE94" s="67">
        <v>0</v>
      </c>
      <c r="FF94" s="67">
        <v>0</v>
      </c>
      <c r="FG94" s="67">
        <v>0</v>
      </c>
      <c r="FH94" s="67">
        <v>0</v>
      </c>
      <c r="FI94" s="67">
        <v>0</v>
      </c>
      <c r="FJ94" s="67">
        <v>0</v>
      </c>
      <c r="FK94" s="67">
        <v>0</v>
      </c>
      <c r="FL94" s="67">
        <v>0</v>
      </c>
      <c r="FM94" s="67">
        <v>0</v>
      </c>
      <c r="FN94" s="67">
        <v>0</v>
      </c>
      <c r="FO94" s="92">
        <v>0</v>
      </c>
      <c r="FP94" s="105">
        <v>0</v>
      </c>
      <c r="FQ94" s="92">
        <v>0</v>
      </c>
      <c r="FR94" s="67">
        <v>0</v>
      </c>
      <c r="FS94" s="86">
        <v>2.1231422505307855</v>
      </c>
      <c r="FT94" s="87">
        <v>1</v>
      </c>
      <c r="FU94" s="86">
        <v>2.5445292620865141</v>
      </c>
      <c r="FV94" s="87">
        <v>1</v>
      </c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  <c r="IW94" s="67"/>
      <c r="IX94" s="67"/>
      <c r="IY94" s="67"/>
      <c r="IZ94" s="67"/>
      <c r="JA94" s="67"/>
      <c r="JB94" s="67"/>
      <c r="JC94" s="67"/>
      <c r="JD94" s="67"/>
      <c r="JE94" s="67"/>
      <c r="JF94" s="67"/>
      <c r="JG94" s="67"/>
      <c r="JH94" s="67"/>
      <c r="JI94" s="67"/>
      <c r="JJ94" s="67"/>
      <c r="JK94" s="67"/>
      <c r="JL94" s="67"/>
      <c r="JM94" s="67"/>
      <c r="JN94" s="67"/>
      <c r="JO94" s="67"/>
      <c r="JP94" s="67"/>
      <c r="JQ94" s="67"/>
      <c r="JR94" s="67"/>
      <c r="JS94" s="67"/>
      <c r="JT94" s="67"/>
      <c r="JU94" s="67"/>
      <c r="JV94" s="67"/>
      <c r="JW94" s="67"/>
      <c r="JX94" s="67"/>
      <c r="JY94" s="67"/>
      <c r="JZ94" s="67"/>
      <c r="KA94" s="67"/>
      <c r="KB94" s="67"/>
      <c r="KC94" s="67"/>
      <c r="KD94" s="67"/>
      <c r="KE94" s="67"/>
      <c r="KF94" s="67"/>
      <c r="KG94" s="67"/>
      <c r="KH94" s="67"/>
      <c r="KI94" s="67"/>
      <c r="KJ94" s="67"/>
      <c r="KK94" s="67"/>
      <c r="KL94" s="67"/>
      <c r="KM94" s="67"/>
      <c r="KN94" s="67"/>
      <c r="KO94" s="67"/>
      <c r="KP94" s="67"/>
      <c r="KQ94" s="67"/>
      <c r="KR94" s="67"/>
      <c r="KS94" s="67"/>
      <c r="KT94" s="67"/>
      <c r="KU94" s="67"/>
      <c r="KV94" s="67"/>
      <c r="KW94" s="67"/>
      <c r="KX94" s="67"/>
      <c r="KY94" s="67"/>
      <c r="KZ94" s="67"/>
      <c r="LA94" s="67"/>
      <c r="LB94" s="67"/>
      <c r="LC94" s="67"/>
      <c r="LD94" s="67"/>
      <c r="LE94" s="67"/>
      <c r="LF94" s="67"/>
      <c r="LG94" s="67"/>
      <c r="LH94" s="67"/>
      <c r="LI94" s="67"/>
      <c r="LJ94" s="67"/>
      <c r="LK94" s="67"/>
      <c r="LL94" s="67"/>
      <c r="LM94" s="67"/>
      <c r="LN94" s="67"/>
      <c r="LO94" s="67"/>
      <c r="LP94" s="67"/>
      <c r="LQ94" s="67"/>
      <c r="LR94" s="67"/>
      <c r="LS94" s="67"/>
      <c r="LT94" s="67"/>
      <c r="LU94" s="67"/>
      <c r="LV94" s="67"/>
      <c r="LW94" s="67"/>
      <c r="LX94" s="67"/>
      <c r="LY94" s="67"/>
      <c r="LZ94" s="67"/>
      <c r="MA94" s="67"/>
      <c r="MB94" s="67"/>
      <c r="MC94" s="67"/>
      <c r="MD94" s="67"/>
      <c r="ME94" s="67"/>
      <c r="MF94" s="67"/>
      <c r="MG94" s="67"/>
      <c r="MH94" s="67"/>
      <c r="MI94" s="67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67"/>
      <c r="MU94" s="67"/>
      <c r="MV94" s="67"/>
      <c r="MW94" s="67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67"/>
      <c r="NI94" s="67"/>
      <c r="NJ94" s="67"/>
      <c r="NK94" s="67"/>
      <c r="NL94" s="67"/>
      <c r="NM94" s="67"/>
      <c r="NN94" s="67"/>
      <c r="NO94" s="67"/>
      <c r="NP94" s="67"/>
      <c r="NQ94" s="67"/>
    </row>
    <row r="95" spans="1:381">
      <c r="A95" s="96" t="s">
        <v>1305</v>
      </c>
      <c r="B95" s="56" t="s">
        <v>1306</v>
      </c>
      <c r="C95" s="96" t="s">
        <v>441</v>
      </c>
      <c r="D95" s="74">
        <v>6</v>
      </c>
      <c r="E95" s="67">
        <v>2016</v>
      </c>
      <c r="F95" s="161">
        <v>77.268120709347841</v>
      </c>
      <c r="G95" s="67">
        <v>12724</v>
      </c>
      <c r="H95" s="78">
        <v>4135</v>
      </c>
      <c r="I95" s="67">
        <v>8589</v>
      </c>
      <c r="J95" s="67">
        <v>38.090000000000003</v>
      </c>
      <c r="K95" s="78">
        <v>4846</v>
      </c>
      <c r="L95" s="67">
        <v>47.72</v>
      </c>
      <c r="M95" s="78">
        <v>6072</v>
      </c>
      <c r="N95" s="67">
        <v>1202</v>
      </c>
      <c r="O95" s="67">
        <v>610</v>
      </c>
      <c r="P95" s="67">
        <v>592</v>
      </c>
      <c r="Q95" s="78">
        <v>1438</v>
      </c>
      <c r="R95" s="78">
        <v>707</v>
      </c>
      <c r="S95" s="78">
        <v>731</v>
      </c>
      <c r="T95" s="67">
        <v>1170</v>
      </c>
      <c r="U95" s="67">
        <v>600</v>
      </c>
      <c r="V95" s="67">
        <v>570</v>
      </c>
      <c r="W95" s="78">
        <v>1397</v>
      </c>
      <c r="X95" s="78">
        <v>680</v>
      </c>
      <c r="Y95" s="78">
        <v>717</v>
      </c>
      <c r="Z95" s="67">
        <v>1155</v>
      </c>
      <c r="AA95" s="67">
        <v>594</v>
      </c>
      <c r="AB95" s="67">
        <v>561</v>
      </c>
      <c r="AC95" s="78">
        <v>1377</v>
      </c>
      <c r="AD95" s="78">
        <v>670</v>
      </c>
      <c r="AE95" s="78">
        <v>707</v>
      </c>
      <c r="AF95" s="67">
        <v>1147</v>
      </c>
      <c r="AG95" s="67">
        <v>590</v>
      </c>
      <c r="AH95" s="67">
        <v>557</v>
      </c>
      <c r="AI95" s="78">
        <v>2081</v>
      </c>
      <c r="AJ95" s="78">
        <v>997</v>
      </c>
      <c r="AK95" s="78">
        <v>1084</v>
      </c>
      <c r="AL95" s="67">
        <v>1177</v>
      </c>
      <c r="AM95" s="67">
        <v>615</v>
      </c>
      <c r="AN95" s="67">
        <v>562</v>
      </c>
      <c r="AO95" s="67">
        <v>1061</v>
      </c>
      <c r="AP95" s="67">
        <v>551</v>
      </c>
      <c r="AQ95" s="67">
        <v>510</v>
      </c>
      <c r="AR95" s="56" t="s">
        <v>428</v>
      </c>
      <c r="AS95" s="56"/>
      <c r="AT95" s="56" t="s">
        <v>428</v>
      </c>
      <c r="AU95" s="162">
        <v>471</v>
      </c>
      <c r="AV95" s="163">
        <v>0</v>
      </c>
      <c r="AW95" s="164">
        <v>11</v>
      </c>
      <c r="AX95" s="59">
        <v>0</v>
      </c>
      <c r="AY95" s="59">
        <v>0</v>
      </c>
      <c r="AZ95" s="86">
        <v>0</v>
      </c>
      <c r="BA95" s="87">
        <v>0</v>
      </c>
      <c r="BB95" s="88">
        <v>0</v>
      </c>
      <c r="BC95" s="89">
        <v>0</v>
      </c>
      <c r="BD95" s="68">
        <v>0</v>
      </c>
      <c r="BE95" s="69">
        <v>0</v>
      </c>
      <c r="BF95" s="56">
        <f>VLOOKUP(A95,[1]Controles!$A$7:$L$139,11,0)</f>
        <v>10</v>
      </c>
      <c r="BG95" s="107">
        <f>VLOOKUP(A95,[1]Controles!$A$7:$L$139,12,0)</f>
        <v>8.7719298245614024</v>
      </c>
      <c r="BH95" s="63">
        <f>VLOOKUP(A95,[1]Peso!$A$7:$D$139,3,0)</f>
        <v>9</v>
      </c>
      <c r="BI95" s="85">
        <f>VLOOKUP(A95,[1]Peso!$A$7:$D$139,4,0)</f>
        <v>7.8947368421052628</v>
      </c>
      <c r="BJ95" s="68">
        <v>0</v>
      </c>
      <c r="BK95" s="69">
        <v>0</v>
      </c>
      <c r="BL95" s="68">
        <v>0</v>
      </c>
      <c r="BM95" s="69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>
        <v>0</v>
      </c>
      <c r="BV95" s="67" t="s">
        <v>1575</v>
      </c>
      <c r="BW95" s="67" t="s">
        <v>484</v>
      </c>
      <c r="BX95" s="67" t="s">
        <v>443</v>
      </c>
      <c r="BY95" s="67" t="s">
        <v>541</v>
      </c>
      <c r="BZ95" s="67" t="s">
        <v>2029</v>
      </c>
      <c r="CA95" s="67" t="s">
        <v>1934</v>
      </c>
      <c r="CB95" s="67" t="s">
        <v>814</v>
      </c>
      <c r="CC95" s="164">
        <v>72.03</v>
      </c>
      <c r="CD95" s="164">
        <v>55.07</v>
      </c>
      <c r="CE95" s="166">
        <v>6.0606060606060606</v>
      </c>
      <c r="CF95" s="67" t="s">
        <v>2032</v>
      </c>
      <c r="CG95" s="67" t="s">
        <v>2033</v>
      </c>
      <c r="CH95" s="67">
        <v>0</v>
      </c>
      <c r="CI95" s="67">
        <v>0</v>
      </c>
      <c r="CJ95" s="86">
        <v>0</v>
      </c>
      <c r="CK95" s="87">
        <v>0</v>
      </c>
      <c r="CL95" s="67">
        <v>0</v>
      </c>
      <c r="CM95" s="67">
        <v>0</v>
      </c>
      <c r="CN95" s="67">
        <v>0</v>
      </c>
      <c r="CO95" s="67">
        <v>0</v>
      </c>
      <c r="CP95" s="67">
        <v>0</v>
      </c>
      <c r="CQ95" s="67">
        <v>0</v>
      </c>
      <c r="CR95" s="67">
        <v>0</v>
      </c>
      <c r="CS95" s="67">
        <v>0</v>
      </c>
      <c r="CT95" s="67">
        <v>0</v>
      </c>
      <c r="CU95" s="67">
        <v>0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86">
        <v>0</v>
      </c>
      <c r="DC95" s="87">
        <v>0</v>
      </c>
      <c r="DD95" s="164">
        <v>97.68</v>
      </c>
      <c r="DE95" s="164">
        <v>81.900000000000006</v>
      </c>
      <c r="DF95" s="166">
        <v>2.4691358024691357</v>
      </c>
      <c r="DG95" s="167">
        <v>6.9325735992402659</v>
      </c>
      <c r="DH95" s="92">
        <v>26.123301985370954</v>
      </c>
      <c r="DI95" s="67">
        <v>1</v>
      </c>
      <c r="DJ95" s="67">
        <v>0</v>
      </c>
      <c r="DK95" s="67">
        <v>0</v>
      </c>
      <c r="DL95" s="67">
        <v>0</v>
      </c>
      <c r="DM95" s="67">
        <v>0</v>
      </c>
      <c r="DN95" s="67">
        <v>0</v>
      </c>
      <c r="DO95" s="67">
        <v>0</v>
      </c>
      <c r="DP95" s="92">
        <v>72.621641249092235</v>
      </c>
      <c r="DQ95" s="67">
        <v>1</v>
      </c>
      <c r="DR95" s="67">
        <v>0</v>
      </c>
      <c r="DS95" s="67">
        <v>0</v>
      </c>
      <c r="DT95" s="92">
        <v>72.621641249092235</v>
      </c>
      <c r="DU95" s="67">
        <v>1</v>
      </c>
      <c r="DV95" s="67">
        <v>0</v>
      </c>
      <c r="DW95" s="67">
        <v>0</v>
      </c>
      <c r="DX95" s="67">
        <v>0</v>
      </c>
      <c r="DY95" s="67">
        <v>0</v>
      </c>
      <c r="DZ95" s="86">
        <v>5.3475935828877006</v>
      </c>
      <c r="EA95" s="87">
        <v>3</v>
      </c>
      <c r="EB95" s="86">
        <v>46.678635547576299</v>
      </c>
      <c r="EC95" s="87">
        <v>26</v>
      </c>
      <c r="ED95" s="86">
        <v>0.87183958151700092</v>
      </c>
      <c r="EE95" s="87">
        <v>1</v>
      </c>
      <c r="EF95" s="164">
        <v>108.78</v>
      </c>
      <c r="EG95" s="164">
        <v>71.06</v>
      </c>
      <c r="EH95" s="166">
        <v>3.8784067085953882</v>
      </c>
      <c r="EI95" s="167">
        <v>10.482180293501047</v>
      </c>
      <c r="EJ95" s="67" t="s">
        <v>765</v>
      </c>
      <c r="EK95" s="67" t="s">
        <v>2034</v>
      </c>
      <c r="EL95" s="164">
        <v>86.2</v>
      </c>
      <c r="EM95" s="164">
        <v>45.72</v>
      </c>
      <c r="EN95" s="166">
        <v>1.5105740181268883</v>
      </c>
      <c r="EO95" s="167">
        <v>6.9486404833836861</v>
      </c>
      <c r="EP95" s="67">
        <v>0</v>
      </c>
      <c r="EQ95" s="67">
        <v>0</v>
      </c>
      <c r="ER95" s="67">
        <v>0</v>
      </c>
      <c r="ES95" s="67">
        <v>0</v>
      </c>
      <c r="ET95" s="67">
        <v>0</v>
      </c>
      <c r="EU95" s="67">
        <v>0</v>
      </c>
      <c r="EV95" s="67">
        <v>0</v>
      </c>
      <c r="EW95" s="67">
        <v>0</v>
      </c>
      <c r="EX95" s="67">
        <v>0</v>
      </c>
      <c r="EY95" s="86">
        <v>58.718861209964409</v>
      </c>
      <c r="EZ95" s="87">
        <v>33</v>
      </c>
      <c r="FA95" s="86">
        <v>60.784313725490193</v>
      </c>
      <c r="FB95" s="87">
        <v>31</v>
      </c>
      <c r="FC95" s="92">
        <v>40.016006402561025</v>
      </c>
      <c r="FD95" s="67">
        <v>1</v>
      </c>
      <c r="FE95" s="92">
        <v>200.08003201280513</v>
      </c>
      <c r="FF95" s="67">
        <v>5</v>
      </c>
      <c r="FG95" s="92">
        <v>40.016006402561025</v>
      </c>
      <c r="FH95" s="67">
        <v>1</v>
      </c>
      <c r="FI95" s="92">
        <v>40.016006402561025</v>
      </c>
      <c r="FJ95" s="67">
        <v>1</v>
      </c>
      <c r="FK95" s="92">
        <v>320.1280512204882</v>
      </c>
      <c r="FL95" s="67">
        <v>8</v>
      </c>
      <c r="FM95" s="92">
        <v>40.016006402561025</v>
      </c>
      <c r="FN95" s="67">
        <v>1</v>
      </c>
      <c r="FO95" s="92">
        <v>200.08003201280513</v>
      </c>
      <c r="FP95" s="105">
        <v>5</v>
      </c>
      <c r="FQ95" s="92">
        <v>120.04801920768307</v>
      </c>
      <c r="FR95" s="67">
        <v>3</v>
      </c>
      <c r="FS95" s="86">
        <v>2.5488530161427359</v>
      </c>
      <c r="FT95" s="87">
        <v>3</v>
      </c>
      <c r="FU95" s="86">
        <v>4.7125353440150795</v>
      </c>
      <c r="FV95" s="87">
        <v>5</v>
      </c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  <c r="IW95" s="67"/>
      <c r="IX95" s="67"/>
      <c r="IY95" s="67"/>
      <c r="IZ95" s="67"/>
      <c r="JA95" s="67"/>
      <c r="JB95" s="67"/>
      <c r="JC95" s="67"/>
      <c r="JD95" s="67"/>
      <c r="JE95" s="67"/>
      <c r="JF95" s="67"/>
      <c r="JG95" s="67"/>
      <c r="JH95" s="67"/>
      <c r="JI95" s="67"/>
      <c r="JJ95" s="67"/>
      <c r="JK95" s="67"/>
      <c r="JL95" s="67"/>
      <c r="JM95" s="67"/>
      <c r="JN95" s="67"/>
      <c r="JO95" s="67"/>
      <c r="JP95" s="67"/>
      <c r="JQ95" s="67"/>
      <c r="JR95" s="67"/>
      <c r="JS95" s="67"/>
      <c r="JT95" s="67"/>
      <c r="JU95" s="67"/>
      <c r="JV95" s="67"/>
      <c r="JW95" s="67"/>
      <c r="JX95" s="67"/>
      <c r="JY95" s="67"/>
      <c r="JZ95" s="67"/>
      <c r="KA95" s="67"/>
      <c r="KB95" s="67"/>
      <c r="KC95" s="67"/>
      <c r="KD95" s="67"/>
      <c r="KE95" s="67"/>
      <c r="KF95" s="67"/>
      <c r="KG95" s="67"/>
      <c r="KH95" s="67"/>
      <c r="KI95" s="67"/>
      <c r="KJ95" s="67"/>
      <c r="KK95" s="67"/>
      <c r="KL95" s="67"/>
      <c r="KM95" s="67"/>
      <c r="KN95" s="67"/>
      <c r="KO95" s="67"/>
      <c r="KP95" s="67"/>
      <c r="KQ95" s="67"/>
      <c r="KR95" s="67"/>
      <c r="KS95" s="67"/>
      <c r="KT95" s="67"/>
      <c r="KU95" s="67"/>
      <c r="KV95" s="67"/>
      <c r="KW95" s="67"/>
      <c r="KX95" s="67"/>
      <c r="KY95" s="67"/>
      <c r="KZ95" s="67"/>
      <c r="LA95" s="67"/>
      <c r="LB95" s="67"/>
      <c r="LC95" s="67"/>
      <c r="LD95" s="67"/>
      <c r="LE95" s="67"/>
      <c r="LF95" s="67"/>
      <c r="LG95" s="67"/>
      <c r="LH95" s="67"/>
      <c r="LI95" s="67"/>
      <c r="LJ95" s="67"/>
      <c r="LK95" s="67"/>
      <c r="LL95" s="67"/>
      <c r="LM95" s="67"/>
      <c r="LN95" s="67"/>
      <c r="LO95" s="67"/>
      <c r="LP95" s="67"/>
      <c r="LQ95" s="67"/>
      <c r="LR95" s="67"/>
      <c r="LS95" s="67"/>
      <c r="LT95" s="67"/>
      <c r="LU95" s="67"/>
      <c r="LV95" s="67"/>
      <c r="LW95" s="67"/>
      <c r="LX95" s="67"/>
      <c r="LY95" s="67"/>
      <c r="LZ95" s="67"/>
      <c r="MA95" s="67"/>
      <c r="MB95" s="67"/>
      <c r="MC95" s="67"/>
      <c r="MD95" s="67"/>
      <c r="ME95" s="67"/>
      <c r="MF95" s="67"/>
      <c r="MG95" s="67"/>
      <c r="MH95" s="67"/>
      <c r="MI95" s="67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67"/>
      <c r="MU95" s="67"/>
      <c r="MV95" s="67"/>
      <c r="MW95" s="67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67"/>
      <c r="NI95" s="67"/>
      <c r="NJ95" s="67"/>
      <c r="NK95" s="67"/>
      <c r="NL95" s="67"/>
      <c r="NM95" s="67"/>
      <c r="NN95" s="67"/>
      <c r="NO95" s="67"/>
      <c r="NP95" s="67"/>
      <c r="NQ95" s="67"/>
    </row>
    <row r="96" spans="1:381">
      <c r="A96" s="96" t="s">
        <v>2035</v>
      </c>
      <c r="B96" s="56" t="s">
        <v>1315</v>
      </c>
      <c r="C96" s="96" t="s">
        <v>514</v>
      </c>
      <c r="D96" s="74">
        <v>6</v>
      </c>
      <c r="E96" s="67">
        <v>2016</v>
      </c>
      <c r="F96" s="161">
        <v>60.129579795215442</v>
      </c>
      <c r="G96" s="78">
        <v>3368</v>
      </c>
      <c r="H96" s="78">
        <v>2210</v>
      </c>
      <c r="I96" s="78">
        <v>1158</v>
      </c>
      <c r="J96" s="67">
        <v>30.55</v>
      </c>
      <c r="K96" s="78">
        <v>1029</v>
      </c>
      <c r="L96" s="67">
        <v>58.79</v>
      </c>
      <c r="M96" s="78">
        <v>1980</v>
      </c>
      <c r="N96" s="67">
        <v>393</v>
      </c>
      <c r="O96" s="67">
        <v>200</v>
      </c>
      <c r="P96" s="67">
        <v>193</v>
      </c>
      <c r="Q96" s="78">
        <v>471</v>
      </c>
      <c r="R96" s="78">
        <v>230</v>
      </c>
      <c r="S96" s="78">
        <v>241</v>
      </c>
      <c r="T96" s="67">
        <v>394</v>
      </c>
      <c r="U96" s="67">
        <v>201</v>
      </c>
      <c r="V96" s="67">
        <v>193</v>
      </c>
      <c r="W96" s="78">
        <v>471</v>
      </c>
      <c r="X96" s="78">
        <v>232</v>
      </c>
      <c r="Y96" s="78">
        <v>239</v>
      </c>
      <c r="Z96" s="67">
        <v>380</v>
      </c>
      <c r="AA96" s="67">
        <v>193</v>
      </c>
      <c r="AB96" s="67">
        <v>187</v>
      </c>
      <c r="AC96" s="78">
        <v>430</v>
      </c>
      <c r="AD96" s="78">
        <v>210</v>
      </c>
      <c r="AE96" s="78">
        <v>220</v>
      </c>
      <c r="AF96" s="67">
        <v>332</v>
      </c>
      <c r="AG96" s="67">
        <v>171</v>
      </c>
      <c r="AH96" s="67">
        <v>161</v>
      </c>
      <c r="AI96" s="78">
        <v>532</v>
      </c>
      <c r="AJ96" s="78">
        <v>260</v>
      </c>
      <c r="AK96" s="78">
        <v>272</v>
      </c>
      <c r="AL96" s="67">
        <v>296</v>
      </c>
      <c r="AM96" s="67">
        <v>151</v>
      </c>
      <c r="AN96" s="67">
        <v>145</v>
      </c>
      <c r="AO96" s="67">
        <v>262</v>
      </c>
      <c r="AP96" s="67">
        <v>135</v>
      </c>
      <c r="AQ96" s="67">
        <v>127</v>
      </c>
      <c r="AR96" s="56" t="s">
        <v>428</v>
      </c>
      <c r="AS96" s="56"/>
      <c r="AT96" s="56" t="s">
        <v>428</v>
      </c>
      <c r="AU96" s="162">
        <v>110</v>
      </c>
      <c r="AV96" s="164">
        <v>0</v>
      </c>
      <c r="AW96" s="163">
        <v>35</v>
      </c>
      <c r="AX96" s="59">
        <v>0</v>
      </c>
      <c r="AY96" s="59">
        <v>0</v>
      </c>
      <c r="AZ96" s="86">
        <v>0</v>
      </c>
      <c r="BA96" s="87">
        <v>0</v>
      </c>
      <c r="BB96" s="88">
        <v>0</v>
      </c>
      <c r="BC96" s="89">
        <v>0</v>
      </c>
      <c r="BD96" s="68">
        <v>0</v>
      </c>
      <c r="BE96" s="69">
        <v>0</v>
      </c>
      <c r="BF96" s="56">
        <f>VLOOKUP(A96,[1]Controles!$A$7:$L$139,11,0)</f>
        <v>2</v>
      </c>
      <c r="BG96" s="107">
        <f>VLOOKUP(A96,[1]Controles!$A$7:$L$139,12,0)</f>
        <v>4.7619047619047619</v>
      </c>
      <c r="BH96" s="63">
        <f>VLOOKUP(A96,[1]Peso!$A$7:$D$139,3,0)</f>
        <v>3</v>
      </c>
      <c r="BI96" s="85">
        <f>VLOOKUP(A96,[1]Peso!$A$7:$D$139,4,0)</f>
        <v>7.1428571428571423</v>
      </c>
      <c r="BJ96" s="68">
        <v>0</v>
      </c>
      <c r="BK96" s="69">
        <v>0</v>
      </c>
      <c r="BL96" s="68">
        <v>0</v>
      </c>
      <c r="BM96" s="69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 t="s">
        <v>1271</v>
      </c>
      <c r="BW96" s="67" t="s">
        <v>1123</v>
      </c>
      <c r="BX96" s="67" t="s">
        <v>538</v>
      </c>
      <c r="BY96" s="67" t="s">
        <v>1406</v>
      </c>
      <c r="BZ96" s="67" t="s">
        <v>2036</v>
      </c>
      <c r="CA96" s="67" t="s">
        <v>870</v>
      </c>
      <c r="CB96" s="67" t="s">
        <v>868</v>
      </c>
      <c r="CC96" s="163">
        <v>56.4</v>
      </c>
      <c r="CD96" s="163">
        <v>48.71</v>
      </c>
      <c r="CE96" s="166">
        <v>66.666666666666657</v>
      </c>
      <c r="CF96" s="67" t="s">
        <v>1850</v>
      </c>
      <c r="CG96" s="67" t="s">
        <v>1908</v>
      </c>
      <c r="CH96" s="67">
        <v>0</v>
      </c>
      <c r="CI96" s="67">
        <v>0</v>
      </c>
      <c r="CJ96" s="86">
        <v>0</v>
      </c>
      <c r="CK96" s="87">
        <v>0</v>
      </c>
      <c r="CL96" s="67">
        <v>0</v>
      </c>
      <c r="CM96" s="67">
        <v>0</v>
      </c>
      <c r="CN96" s="67">
        <v>0</v>
      </c>
      <c r="CO96" s="67">
        <v>0</v>
      </c>
      <c r="CP96" s="67">
        <v>0</v>
      </c>
      <c r="CQ96" s="67">
        <v>0</v>
      </c>
      <c r="CR96" s="67">
        <v>0</v>
      </c>
      <c r="CS96" s="67">
        <v>0</v>
      </c>
      <c r="CT96" s="67">
        <v>0</v>
      </c>
      <c r="CU96" s="67">
        <v>0</v>
      </c>
      <c r="CV96" s="67">
        <v>0</v>
      </c>
      <c r="CW96" s="67">
        <v>0</v>
      </c>
      <c r="CX96" s="67">
        <v>0</v>
      </c>
      <c r="CY96" s="67">
        <v>0</v>
      </c>
      <c r="CZ96" s="67">
        <v>0</v>
      </c>
      <c r="DA96" s="67">
        <v>0</v>
      </c>
      <c r="DB96" s="86">
        <v>0</v>
      </c>
      <c r="DC96" s="87">
        <v>0</v>
      </c>
      <c r="DD96" s="163">
        <v>93.4</v>
      </c>
      <c r="DE96" s="163">
        <v>71.06</v>
      </c>
      <c r="DF96" s="166">
        <v>1.2539184952978055</v>
      </c>
      <c r="DG96" s="167">
        <v>0.94043887147335425</v>
      </c>
      <c r="DH96" s="67">
        <v>0</v>
      </c>
      <c r="DI96" s="67">
        <v>0</v>
      </c>
      <c r="DJ96" s="92">
        <v>212.31422505307856</v>
      </c>
      <c r="DK96" s="67">
        <v>1</v>
      </c>
      <c r="DL96" s="67">
        <v>0</v>
      </c>
      <c r="DM96" s="67">
        <v>0</v>
      </c>
      <c r="DN96" s="67">
        <v>0</v>
      </c>
      <c r="DO96" s="67">
        <v>0</v>
      </c>
      <c r="DP96" s="67">
        <v>0</v>
      </c>
      <c r="DQ96" s="67">
        <v>0</v>
      </c>
      <c r="DR96" s="67">
        <v>0</v>
      </c>
      <c r="DS96" s="67">
        <v>0</v>
      </c>
      <c r="DT96" s="67">
        <v>0</v>
      </c>
      <c r="DU96" s="67">
        <v>0</v>
      </c>
      <c r="DV96" s="67">
        <v>0</v>
      </c>
      <c r="DW96" s="67">
        <v>0</v>
      </c>
      <c r="DX96" s="67">
        <v>0</v>
      </c>
      <c r="DY96" s="67">
        <v>0</v>
      </c>
      <c r="DZ96" s="86">
        <v>16.042780748663102</v>
      </c>
      <c r="EA96" s="87">
        <v>3</v>
      </c>
      <c r="EB96" s="86">
        <v>37.267080745341616</v>
      </c>
      <c r="EC96" s="87">
        <v>6</v>
      </c>
      <c r="ED96" s="86">
        <v>0</v>
      </c>
      <c r="EE96" s="87">
        <v>0</v>
      </c>
      <c r="EF96" s="163">
        <v>91.39</v>
      </c>
      <c r="EG96" s="163">
        <v>63.9</v>
      </c>
      <c r="EH96" s="166">
        <v>0.42553191489361702</v>
      </c>
      <c r="EI96" s="167">
        <v>1.2765957446808509</v>
      </c>
      <c r="EJ96" s="67" t="s">
        <v>2037</v>
      </c>
      <c r="EK96" s="67" t="s">
        <v>2038</v>
      </c>
      <c r="EL96" s="163">
        <v>61.14</v>
      </c>
      <c r="EM96" s="163">
        <v>42.45</v>
      </c>
      <c r="EN96" s="166">
        <v>1.3333333333333335</v>
      </c>
      <c r="EO96" s="167">
        <v>1.3333333333333335</v>
      </c>
      <c r="EP96" s="67">
        <v>0</v>
      </c>
      <c r="EQ96" s="67">
        <v>0</v>
      </c>
      <c r="ER96" s="67">
        <v>0</v>
      </c>
      <c r="ES96" s="67">
        <v>0</v>
      </c>
      <c r="ET96" s="67">
        <v>0</v>
      </c>
      <c r="EU96" s="67">
        <v>0</v>
      </c>
      <c r="EV96" s="67">
        <v>0</v>
      </c>
      <c r="EW96" s="67">
        <v>0</v>
      </c>
      <c r="EX96" s="67">
        <v>0</v>
      </c>
      <c r="EY96" s="86">
        <v>68.965517241379303</v>
      </c>
      <c r="EZ96" s="87">
        <v>10</v>
      </c>
      <c r="FA96" s="86">
        <v>102.36220472440945</v>
      </c>
      <c r="FB96" s="87">
        <v>13</v>
      </c>
      <c r="FC96" s="92">
        <v>157.48031496062993</v>
      </c>
      <c r="FD96" s="67">
        <v>1</v>
      </c>
      <c r="FE96" s="67">
        <v>0</v>
      </c>
      <c r="FF96" s="67">
        <v>0</v>
      </c>
      <c r="FG96" s="67">
        <v>0</v>
      </c>
      <c r="FH96" s="67">
        <v>0</v>
      </c>
      <c r="FI96" s="67">
        <v>0</v>
      </c>
      <c r="FJ96" s="67">
        <v>0</v>
      </c>
      <c r="FK96" s="92">
        <v>157.48031496062993</v>
      </c>
      <c r="FL96" s="67">
        <v>1</v>
      </c>
      <c r="FM96" s="67"/>
      <c r="FN96" s="67">
        <v>0</v>
      </c>
      <c r="FO96" s="92">
        <v>157.48031496062993</v>
      </c>
      <c r="FP96" s="105">
        <v>1</v>
      </c>
      <c r="FQ96" s="92">
        <v>0</v>
      </c>
      <c r="FR96" s="67">
        <v>0</v>
      </c>
      <c r="FS96" s="86">
        <v>3.3783783783783785</v>
      </c>
      <c r="FT96" s="87">
        <v>1</v>
      </c>
      <c r="FU96" s="86">
        <v>0</v>
      </c>
      <c r="FV96" s="87">
        <v>0</v>
      </c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67"/>
      <c r="JA96" s="67"/>
      <c r="JB96" s="67"/>
      <c r="JC96" s="67"/>
      <c r="JD96" s="67"/>
      <c r="JE96" s="67"/>
      <c r="JF96" s="67"/>
      <c r="JG96" s="67"/>
      <c r="JH96" s="67"/>
      <c r="JI96" s="67"/>
      <c r="JJ96" s="67"/>
      <c r="JK96" s="67"/>
      <c r="JL96" s="67"/>
      <c r="JM96" s="67"/>
      <c r="JN96" s="67"/>
      <c r="JO96" s="67"/>
      <c r="JP96" s="67"/>
      <c r="JQ96" s="67"/>
      <c r="JR96" s="67"/>
      <c r="JS96" s="67"/>
      <c r="JT96" s="67"/>
      <c r="JU96" s="67"/>
      <c r="JV96" s="67"/>
      <c r="JW96" s="67"/>
      <c r="JX96" s="67"/>
      <c r="JY96" s="67"/>
      <c r="JZ96" s="67"/>
      <c r="KA96" s="67"/>
      <c r="KB96" s="67"/>
      <c r="KC96" s="67"/>
      <c r="KD96" s="67"/>
      <c r="KE96" s="67"/>
      <c r="KF96" s="67"/>
      <c r="KG96" s="67"/>
      <c r="KH96" s="67"/>
      <c r="KI96" s="67"/>
      <c r="KJ96" s="67"/>
      <c r="KK96" s="67"/>
      <c r="KL96" s="67"/>
      <c r="KM96" s="67"/>
      <c r="KN96" s="67"/>
      <c r="KO96" s="67"/>
      <c r="KP96" s="67"/>
      <c r="KQ96" s="67"/>
      <c r="KR96" s="67"/>
      <c r="KS96" s="67"/>
      <c r="KT96" s="67"/>
      <c r="KU96" s="67"/>
      <c r="KV96" s="67"/>
      <c r="KW96" s="67"/>
      <c r="KX96" s="67"/>
      <c r="KY96" s="67"/>
      <c r="KZ96" s="67"/>
      <c r="LA96" s="67"/>
      <c r="LB96" s="67"/>
      <c r="LC96" s="67"/>
      <c r="LD96" s="67"/>
      <c r="LE96" s="67"/>
      <c r="LF96" s="67"/>
      <c r="LG96" s="67"/>
      <c r="LH96" s="67"/>
      <c r="LI96" s="67"/>
      <c r="LJ96" s="67"/>
      <c r="LK96" s="67"/>
      <c r="LL96" s="67"/>
      <c r="LM96" s="67"/>
      <c r="LN96" s="67"/>
      <c r="LO96" s="67"/>
      <c r="LP96" s="67"/>
      <c r="LQ96" s="67"/>
      <c r="LR96" s="67"/>
      <c r="LS96" s="67"/>
      <c r="LT96" s="67"/>
      <c r="LU96" s="67"/>
      <c r="LV96" s="67"/>
      <c r="LW96" s="67"/>
      <c r="LX96" s="67"/>
      <c r="LY96" s="67"/>
      <c r="LZ96" s="67"/>
      <c r="MA96" s="67"/>
      <c r="MB96" s="67"/>
      <c r="MC96" s="67"/>
      <c r="MD96" s="67"/>
      <c r="ME96" s="67"/>
      <c r="MF96" s="67"/>
      <c r="MG96" s="67"/>
      <c r="MH96" s="67"/>
      <c r="MI96" s="67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67"/>
      <c r="MU96" s="67"/>
      <c r="MV96" s="67"/>
      <c r="MW96" s="67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67"/>
      <c r="NI96" s="67"/>
      <c r="NJ96" s="67"/>
      <c r="NK96" s="67"/>
      <c r="NL96" s="67"/>
      <c r="NM96" s="67"/>
      <c r="NN96" s="67"/>
      <c r="NO96" s="67"/>
      <c r="NP96" s="67"/>
      <c r="NQ96" s="67"/>
    </row>
    <row r="97" spans="1:381">
      <c r="A97" s="96" t="s">
        <v>2039</v>
      </c>
      <c r="B97" s="56" t="s">
        <v>1320</v>
      </c>
      <c r="C97" s="96" t="s">
        <v>547</v>
      </c>
      <c r="D97" s="74">
        <v>6</v>
      </c>
      <c r="E97" s="67">
        <v>2016</v>
      </c>
      <c r="F97" s="161">
        <v>65.537097087294171</v>
      </c>
      <c r="G97" s="78">
        <v>25652</v>
      </c>
      <c r="H97" s="78">
        <v>8219</v>
      </c>
      <c r="I97" s="78">
        <v>17433</v>
      </c>
      <c r="J97" s="67">
        <v>5.12</v>
      </c>
      <c r="K97" s="78">
        <v>1313</v>
      </c>
      <c r="L97" s="67">
        <v>77.709999999999994</v>
      </c>
      <c r="M97" s="78">
        <v>19935</v>
      </c>
      <c r="N97" s="67">
        <v>3539</v>
      </c>
      <c r="O97" s="67">
        <v>1801</v>
      </c>
      <c r="P97" s="67">
        <v>1738</v>
      </c>
      <c r="Q97" s="78">
        <v>4201</v>
      </c>
      <c r="R97" s="78">
        <v>2063</v>
      </c>
      <c r="S97" s="78">
        <v>2138</v>
      </c>
      <c r="T97" s="67">
        <v>3202</v>
      </c>
      <c r="U97" s="67">
        <v>1639</v>
      </c>
      <c r="V97" s="67">
        <v>1563</v>
      </c>
      <c r="W97" s="78">
        <v>3750</v>
      </c>
      <c r="X97" s="78">
        <v>1826</v>
      </c>
      <c r="Y97" s="78">
        <v>1924</v>
      </c>
      <c r="Z97" s="67">
        <v>2916</v>
      </c>
      <c r="AA97" s="67">
        <v>1501</v>
      </c>
      <c r="AB97" s="67">
        <v>1415</v>
      </c>
      <c r="AC97" s="78">
        <v>3224</v>
      </c>
      <c r="AD97" s="78">
        <v>1561</v>
      </c>
      <c r="AE97" s="78">
        <v>1663</v>
      </c>
      <c r="AF97" s="67">
        <v>2469</v>
      </c>
      <c r="AG97" s="67">
        <v>1275</v>
      </c>
      <c r="AH97" s="67">
        <v>1194</v>
      </c>
      <c r="AI97" s="78">
        <v>4093</v>
      </c>
      <c r="AJ97" s="78">
        <v>1989</v>
      </c>
      <c r="AK97" s="78">
        <v>2104</v>
      </c>
      <c r="AL97" s="67">
        <v>2272</v>
      </c>
      <c r="AM97" s="67">
        <v>1168</v>
      </c>
      <c r="AN97" s="67">
        <v>1104</v>
      </c>
      <c r="AO97" s="67">
        <v>2079</v>
      </c>
      <c r="AP97" s="67">
        <v>1061</v>
      </c>
      <c r="AQ97" s="67">
        <v>1018</v>
      </c>
      <c r="AR97" s="56" t="s">
        <v>428</v>
      </c>
      <c r="AS97" s="56"/>
      <c r="AT97" s="56" t="s">
        <v>428</v>
      </c>
      <c r="AU97" s="162">
        <v>606</v>
      </c>
      <c r="AV97" s="163">
        <v>0</v>
      </c>
      <c r="AW97" s="164">
        <v>437</v>
      </c>
      <c r="AX97" s="59">
        <v>11.9</v>
      </c>
      <c r="AY97" s="59">
        <v>5</v>
      </c>
      <c r="AZ97" s="86">
        <v>1.6953941791466516</v>
      </c>
      <c r="BA97" s="87">
        <v>6</v>
      </c>
      <c r="BB97" s="88">
        <v>0</v>
      </c>
      <c r="BC97" s="89">
        <v>0</v>
      </c>
      <c r="BD97" s="68">
        <v>0</v>
      </c>
      <c r="BE97" s="69">
        <v>0</v>
      </c>
      <c r="BF97" s="56">
        <f>VLOOKUP(A97,[1]Controles!$A$7:$L$139,11,0)</f>
        <v>47</v>
      </c>
      <c r="BG97" s="107">
        <f>VLOOKUP(A97,[1]Controles!$A$7:$L$139,12,0)</f>
        <v>11.217183770883054</v>
      </c>
      <c r="BH97" s="63">
        <f>VLOOKUP(A97,[1]Peso!$A$7:$D$139,3,0)</f>
        <v>31</v>
      </c>
      <c r="BI97" s="85">
        <f>VLOOKUP(A97,[1]Peso!$A$7:$D$139,4,0)</f>
        <v>7.3985680190930783</v>
      </c>
      <c r="BJ97" s="68">
        <v>0</v>
      </c>
      <c r="BK97" s="69">
        <v>0</v>
      </c>
      <c r="BL97" s="68">
        <v>28.256569652444195</v>
      </c>
      <c r="BM97" s="69">
        <v>1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 t="s">
        <v>925</v>
      </c>
      <c r="BW97" s="67" t="s">
        <v>1959</v>
      </c>
      <c r="BX97" s="67" t="s">
        <v>482</v>
      </c>
      <c r="BY97" s="67" t="s">
        <v>1959</v>
      </c>
      <c r="BZ97" s="67" t="s">
        <v>2040</v>
      </c>
      <c r="CA97" s="67" t="s">
        <v>1718</v>
      </c>
      <c r="CB97" s="67" t="s">
        <v>2041</v>
      </c>
      <c r="CC97" s="164">
        <v>90.32</v>
      </c>
      <c r="CD97" s="164">
        <v>30.51</v>
      </c>
      <c r="CE97" s="166">
        <v>46.753246753246749</v>
      </c>
      <c r="CF97" s="67" t="s">
        <v>2042</v>
      </c>
      <c r="CG97" s="67" t="s">
        <v>2043</v>
      </c>
      <c r="CH97" s="67">
        <v>0</v>
      </c>
      <c r="CI97" s="67">
        <v>0</v>
      </c>
      <c r="CJ97" s="86">
        <v>0</v>
      </c>
      <c r="CK97" s="8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0</v>
      </c>
      <c r="CQ97" s="67">
        <v>0</v>
      </c>
      <c r="CR97" s="92">
        <v>26.666666666666668</v>
      </c>
      <c r="CS97" s="67">
        <v>1</v>
      </c>
      <c r="CT97" s="92">
        <v>26.666666666666668</v>
      </c>
      <c r="CU97" s="67">
        <v>1</v>
      </c>
      <c r="CV97" s="67">
        <v>0</v>
      </c>
      <c r="CW97" s="67">
        <v>0</v>
      </c>
      <c r="CX97" s="67">
        <v>0</v>
      </c>
      <c r="CY97" s="67">
        <v>0</v>
      </c>
      <c r="CZ97" s="67">
        <v>0</v>
      </c>
      <c r="DA97" s="67">
        <v>0</v>
      </c>
      <c r="DB97" s="86">
        <v>0.34293552812071326</v>
      </c>
      <c r="DC97" s="87">
        <v>1</v>
      </c>
      <c r="DD97" s="164">
        <v>113.26</v>
      </c>
      <c r="DE97" s="164">
        <v>79.290000000000006</v>
      </c>
      <c r="DF97" s="166">
        <v>3.4034653465346536</v>
      </c>
      <c r="DG97" s="167">
        <v>4.8576732673267324</v>
      </c>
      <c r="DH97" s="67">
        <v>0</v>
      </c>
      <c r="DI97" s="67">
        <v>0</v>
      </c>
      <c r="DJ97" s="92">
        <v>26.666666666666668</v>
      </c>
      <c r="DK97" s="67">
        <v>1</v>
      </c>
      <c r="DL97" s="67">
        <v>0</v>
      </c>
      <c r="DM97" s="67">
        <v>0</v>
      </c>
      <c r="DN97" s="67">
        <v>0</v>
      </c>
      <c r="DO97" s="67">
        <v>0</v>
      </c>
      <c r="DP97" s="92">
        <v>31.017369727047146</v>
      </c>
      <c r="DQ97" s="67">
        <v>1</v>
      </c>
      <c r="DR97" s="92">
        <v>31.017369727047146</v>
      </c>
      <c r="DS97" s="67">
        <v>1</v>
      </c>
      <c r="DT97" s="67">
        <v>0</v>
      </c>
      <c r="DU97" s="67">
        <v>0</v>
      </c>
      <c r="DV97" s="67">
        <v>0</v>
      </c>
      <c r="DW97" s="67">
        <v>0</v>
      </c>
      <c r="DX97" s="67">
        <v>0</v>
      </c>
      <c r="DY97" s="67">
        <v>0</v>
      </c>
      <c r="DZ97" s="86">
        <v>9.1872791519434625</v>
      </c>
      <c r="EA97" s="87">
        <v>13</v>
      </c>
      <c r="EB97" s="86">
        <v>113.06532663316584</v>
      </c>
      <c r="EC97" s="87">
        <v>135</v>
      </c>
      <c r="ED97" s="86">
        <v>0.81004455245038476</v>
      </c>
      <c r="EE97" s="87">
        <v>2</v>
      </c>
      <c r="EF97" s="164">
        <v>100</v>
      </c>
      <c r="EG97" s="164">
        <v>63.75</v>
      </c>
      <c r="EH97" s="166">
        <v>2.0202020202020203</v>
      </c>
      <c r="EI97" s="167">
        <v>2.2727272727272729</v>
      </c>
      <c r="EJ97" s="67" t="s">
        <v>783</v>
      </c>
      <c r="EK97" s="67" t="s">
        <v>2044</v>
      </c>
      <c r="EL97" s="164">
        <v>58.82</v>
      </c>
      <c r="EM97" s="164">
        <v>28.73</v>
      </c>
      <c r="EN97" s="166">
        <v>0.8048289738430584</v>
      </c>
      <c r="EO97" s="167">
        <v>0.8048289738430584</v>
      </c>
      <c r="EP97" s="67">
        <v>0</v>
      </c>
      <c r="EQ97" s="67">
        <v>0</v>
      </c>
      <c r="ER97" s="67">
        <v>0</v>
      </c>
      <c r="ES97" s="67">
        <v>0</v>
      </c>
      <c r="ET97" s="67">
        <v>0</v>
      </c>
      <c r="EU97" s="67">
        <v>0</v>
      </c>
      <c r="EV97" s="67">
        <v>0</v>
      </c>
      <c r="EW97" s="67">
        <v>0</v>
      </c>
      <c r="EX97" s="67">
        <v>0</v>
      </c>
      <c r="EY97" s="86">
        <v>129.52898550724638</v>
      </c>
      <c r="EZ97" s="87">
        <v>143</v>
      </c>
      <c r="FA97" s="86">
        <v>84.479371316306484</v>
      </c>
      <c r="FB97" s="87">
        <v>86</v>
      </c>
      <c r="FC97" s="67">
        <v>0</v>
      </c>
      <c r="FD97" s="67">
        <v>0</v>
      </c>
      <c r="FE97" s="67">
        <v>0</v>
      </c>
      <c r="FF97" s="67">
        <v>0</v>
      </c>
      <c r="FG97" s="67">
        <v>0</v>
      </c>
      <c r="FH97" s="67">
        <v>0</v>
      </c>
      <c r="FI97" s="67">
        <v>0</v>
      </c>
      <c r="FJ97" s="67">
        <v>0</v>
      </c>
      <c r="FK97" s="67">
        <v>0</v>
      </c>
      <c r="FL97" s="67">
        <v>0</v>
      </c>
      <c r="FM97" s="67">
        <v>0</v>
      </c>
      <c r="FN97" s="67">
        <v>0</v>
      </c>
      <c r="FO97" s="92">
        <v>0</v>
      </c>
      <c r="FP97" s="105">
        <v>0</v>
      </c>
      <c r="FQ97" s="92">
        <v>0</v>
      </c>
      <c r="FR97" s="67">
        <v>0</v>
      </c>
      <c r="FS97" s="86">
        <v>0.44014084507042256</v>
      </c>
      <c r="FT97" s="87">
        <v>1</v>
      </c>
      <c r="FU97" s="86">
        <v>1.9240019240019242</v>
      </c>
      <c r="FV97" s="87">
        <v>4</v>
      </c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  <c r="IW97" s="67"/>
      <c r="IX97" s="67"/>
      <c r="IY97" s="67"/>
      <c r="IZ97" s="67"/>
      <c r="JA97" s="67"/>
      <c r="JB97" s="67"/>
      <c r="JC97" s="67"/>
      <c r="JD97" s="67"/>
      <c r="JE97" s="67"/>
      <c r="JF97" s="67"/>
      <c r="JG97" s="67"/>
      <c r="JH97" s="67"/>
      <c r="JI97" s="67"/>
      <c r="JJ97" s="67"/>
      <c r="JK97" s="67"/>
      <c r="JL97" s="67"/>
      <c r="JM97" s="67"/>
      <c r="JN97" s="67"/>
      <c r="JO97" s="67"/>
      <c r="JP97" s="67"/>
      <c r="JQ97" s="67"/>
      <c r="JR97" s="67"/>
      <c r="JS97" s="67"/>
      <c r="JT97" s="67"/>
      <c r="JU97" s="67"/>
      <c r="JV97" s="67"/>
      <c r="JW97" s="67"/>
      <c r="JX97" s="67"/>
      <c r="JY97" s="67"/>
      <c r="JZ97" s="67"/>
      <c r="KA97" s="67"/>
      <c r="KB97" s="67"/>
      <c r="KC97" s="67"/>
      <c r="KD97" s="67"/>
      <c r="KE97" s="67"/>
      <c r="KF97" s="67"/>
      <c r="KG97" s="67"/>
      <c r="KH97" s="67"/>
      <c r="KI97" s="67"/>
      <c r="KJ97" s="67"/>
      <c r="KK97" s="67"/>
      <c r="KL97" s="67"/>
      <c r="KM97" s="67"/>
      <c r="KN97" s="67"/>
      <c r="KO97" s="67"/>
      <c r="KP97" s="67"/>
      <c r="KQ97" s="67"/>
      <c r="KR97" s="67"/>
      <c r="KS97" s="67"/>
      <c r="KT97" s="67"/>
      <c r="KU97" s="67"/>
      <c r="KV97" s="67"/>
      <c r="KW97" s="67"/>
      <c r="KX97" s="67"/>
      <c r="KY97" s="67"/>
      <c r="KZ97" s="67"/>
      <c r="LA97" s="67"/>
      <c r="LB97" s="67"/>
      <c r="LC97" s="67"/>
      <c r="LD97" s="67"/>
      <c r="LE97" s="67"/>
      <c r="LF97" s="67"/>
      <c r="LG97" s="67"/>
      <c r="LH97" s="67"/>
      <c r="LI97" s="67"/>
      <c r="LJ97" s="67"/>
      <c r="LK97" s="67"/>
      <c r="LL97" s="67"/>
      <c r="LM97" s="67"/>
      <c r="LN97" s="67"/>
      <c r="LO97" s="67"/>
      <c r="LP97" s="67"/>
      <c r="LQ97" s="67"/>
      <c r="LR97" s="67"/>
      <c r="LS97" s="67"/>
      <c r="LT97" s="67"/>
      <c r="LU97" s="67"/>
      <c r="LV97" s="67"/>
      <c r="LW97" s="67"/>
      <c r="LX97" s="67"/>
      <c r="LY97" s="67"/>
      <c r="LZ97" s="67"/>
      <c r="MA97" s="67"/>
      <c r="MB97" s="67"/>
      <c r="MC97" s="67"/>
      <c r="MD97" s="67"/>
      <c r="ME97" s="67"/>
      <c r="MF97" s="67"/>
      <c r="MG97" s="67"/>
      <c r="MH97" s="67"/>
      <c r="MI97" s="67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67"/>
      <c r="MU97" s="67"/>
      <c r="MV97" s="67"/>
      <c r="MW97" s="67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67"/>
      <c r="NI97" s="67"/>
      <c r="NJ97" s="67"/>
      <c r="NK97" s="67"/>
      <c r="NL97" s="67"/>
      <c r="NM97" s="67"/>
      <c r="NN97" s="67"/>
      <c r="NO97" s="67"/>
      <c r="NP97" s="67"/>
      <c r="NQ97" s="67"/>
    </row>
    <row r="98" spans="1:381">
      <c r="A98" s="96" t="s">
        <v>1329</v>
      </c>
      <c r="B98" s="56" t="s">
        <v>1330</v>
      </c>
      <c r="C98" s="96" t="s">
        <v>427</v>
      </c>
      <c r="D98" s="74">
        <v>6</v>
      </c>
      <c r="E98" s="67">
        <v>2016</v>
      </c>
      <c r="F98" s="161">
        <v>66.670962094568523</v>
      </c>
      <c r="G98" s="78">
        <v>10938</v>
      </c>
      <c r="H98" s="78">
        <v>4695</v>
      </c>
      <c r="I98" s="78">
        <v>6243</v>
      </c>
      <c r="J98" s="67">
        <v>31.15</v>
      </c>
      <c r="K98" s="78">
        <v>3407</v>
      </c>
      <c r="L98" s="67">
        <v>88.64</v>
      </c>
      <c r="M98" s="78">
        <v>9695</v>
      </c>
      <c r="N98" s="67">
        <v>1053</v>
      </c>
      <c r="O98" s="67">
        <v>540</v>
      </c>
      <c r="P98" s="67">
        <v>513</v>
      </c>
      <c r="Q98" s="78">
        <v>1264</v>
      </c>
      <c r="R98" s="78">
        <v>614</v>
      </c>
      <c r="S98" s="78">
        <v>650</v>
      </c>
      <c r="T98" s="67">
        <v>1046</v>
      </c>
      <c r="U98" s="67">
        <v>554</v>
      </c>
      <c r="V98" s="67">
        <v>492</v>
      </c>
      <c r="W98" s="78">
        <v>1246</v>
      </c>
      <c r="X98" s="78">
        <v>581</v>
      </c>
      <c r="Y98" s="78">
        <v>665</v>
      </c>
      <c r="Z98" s="67">
        <v>1006</v>
      </c>
      <c r="AA98" s="67">
        <v>546</v>
      </c>
      <c r="AB98" s="67">
        <v>460</v>
      </c>
      <c r="AC98" s="78">
        <v>1155</v>
      </c>
      <c r="AD98" s="78">
        <v>522</v>
      </c>
      <c r="AE98" s="78">
        <v>633</v>
      </c>
      <c r="AF98" s="67">
        <v>935</v>
      </c>
      <c r="AG98" s="67">
        <v>516</v>
      </c>
      <c r="AH98" s="67">
        <v>419</v>
      </c>
      <c r="AI98" s="78">
        <v>1705</v>
      </c>
      <c r="AJ98" s="78">
        <v>756</v>
      </c>
      <c r="AK98" s="78">
        <v>949</v>
      </c>
      <c r="AL98" s="67">
        <v>971</v>
      </c>
      <c r="AM98" s="67">
        <v>541</v>
      </c>
      <c r="AN98" s="67">
        <v>430</v>
      </c>
      <c r="AO98" s="67">
        <v>855</v>
      </c>
      <c r="AP98" s="67">
        <v>475</v>
      </c>
      <c r="AQ98" s="67">
        <v>380</v>
      </c>
      <c r="AR98" s="56" t="s">
        <v>428</v>
      </c>
      <c r="AS98" s="56"/>
      <c r="AT98" s="56" t="s">
        <v>428</v>
      </c>
      <c r="AU98" s="162">
        <v>544</v>
      </c>
      <c r="AV98" s="164">
        <v>0</v>
      </c>
      <c r="AW98" s="163">
        <v>159</v>
      </c>
      <c r="AX98" s="59">
        <v>11</v>
      </c>
      <c r="AY98" s="59">
        <v>2</v>
      </c>
      <c r="AZ98" s="86">
        <v>3.7986704653371324</v>
      </c>
      <c r="BA98" s="87">
        <v>4</v>
      </c>
      <c r="BB98" s="88">
        <v>0</v>
      </c>
      <c r="BC98" s="89">
        <v>0</v>
      </c>
      <c r="BD98" s="68">
        <v>0</v>
      </c>
      <c r="BE98" s="69">
        <v>0</v>
      </c>
      <c r="BF98" s="56">
        <f>VLOOKUP(A98,[1]Controles!$A$7:$L$139,11,0)</f>
        <v>18</v>
      </c>
      <c r="BG98" s="107">
        <f>VLOOKUP(A98,[1]Controles!$A$7:$L$139,12,0)</f>
        <v>9.94475138121547</v>
      </c>
      <c r="BH98" s="63">
        <f>VLOOKUP(A98,[1]Peso!$A$7:$D$139,3,0)</f>
        <v>9</v>
      </c>
      <c r="BI98" s="85">
        <f>VLOOKUP(A98,[1]Peso!$A$7:$D$139,4,0)</f>
        <v>4.972375690607735</v>
      </c>
      <c r="BJ98" s="68">
        <v>0</v>
      </c>
      <c r="BK98" s="69">
        <v>0</v>
      </c>
      <c r="BL98" s="68">
        <v>0</v>
      </c>
      <c r="BM98" s="69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 t="s">
        <v>1331</v>
      </c>
      <c r="BW98" s="67" t="s">
        <v>566</v>
      </c>
      <c r="BX98" s="67" t="s">
        <v>1988</v>
      </c>
      <c r="BY98" s="67" t="s">
        <v>858</v>
      </c>
      <c r="BZ98" s="67" t="s">
        <v>750</v>
      </c>
      <c r="CA98" s="67" t="s">
        <v>658</v>
      </c>
      <c r="CB98" s="67" t="s">
        <v>1854</v>
      </c>
      <c r="CC98" s="163">
        <v>101.42</v>
      </c>
      <c r="CD98" s="163">
        <v>75.819999999999993</v>
      </c>
      <c r="CE98" s="166">
        <v>44.444444444444443</v>
      </c>
      <c r="CF98" s="67" t="s">
        <v>1697</v>
      </c>
      <c r="CG98" s="67" t="s">
        <v>2045</v>
      </c>
      <c r="CH98" s="67">
        <v>0</v>
      </c>
      <c r="CI98" s="67">
        <v>0</v>
      </c>
      <c r="CJ98" s="86">
        <v>0</v>
      </c>
      <c r="CK98" s="87">
        <v>0</v>
      </c>
      <c r="CL98" s="67">
        <v>0</v>
      </c>
      <c r="CM98" s="67">
        <v>0</v>
      </c>
      <c r="CN98" s="67">
        <v>0</v>
      </c>
      <c r="CO98" s="67">
        <v>0</v>
      </c>
      <c r="CP98" s="67">
        <v>0</v>
      </c>
      <c r="CQ98" s="67">
        <v>0</v>
      </c>
      <c r="CR98" s="67">
        <v>0</v>
      </c>
      <c r="CS98" s="67">
        <v>0</v>
      </c>
      <c r="CT98" s="67">
        <v>0</v>
      </c>
      <c r="CU98" s="67">
        <v>0</v>
      </c>
      <c r="CV98" s="67">
        <v>0</v>
      </c>
      <c r="CW98" s="67">
        <v>0</v>
      </c>
      <c r="CX98" s="67">
        <v>0</v>
      </c>
      <c r="CY98" s="67">
        <v>0</v>
      </c>
      <c r="CZ98" s="67">
        <v>0</v>
      </c>
      <c r="DA98" s="67">
        <v>0</v>
      </c>
      <c r="DB98" s="86">
        <v>0</v>
      </c>
      <c r="DC98" s="87">
        <v>0</v>
      </c>
      <c r="DD98" s="163">
        <v>143.52000000000001</v>
      </c>
      <c r="DE98" s="163">
        <v>113.45</v>
      </c>
      <c r="DF98" s="166">
        <v>3.0259365994236309</v>
      </c>
      <c r="DG98" s="167">
        <v>4.6829971181556198</v>
      </c>
      <c r="DH98" s="92">
        <v>240.77046548956659</v>
      </c>
      <c r="DI98" s="67">
        <v>3</v>
      </c>
      <c r="DJ98" s="67">
        <v>0</v>
      </c>
      <c r="DK98" s="67">
        <v>0</v>
      </c>
      <c r="DL98" s="67">
        <v>0</v>
      </c>
      <c r="DM98" s="67">
        <v>0</v>
      </c>
      <c r="DN98" s="67">
        <v>0</v>
      </c>
      <c r="DO98" s="67">
        <v>0</v>
      </c>
      <c r="DP98" s="92">
        <v>86.580086580086586</v>
      </c>
      <c r="DQ98" s="67">
        <v>1</v>
      </c>
      <c r="DR98" s="67">
        <v>0</v>
      </c>
      <c r="DS98" s="67">
        <v>0</v>
      </c>
      <c r="DT98" s="67">
        <v>0</v>
      </c>
      <c r="DU98" s="67">
        <v>0</v>
      </c>
      <c r="DV98" s="92">
        <v>86.580086580086586</v>
      </c>
      <c r="DW98" s="67">
        <v>1</v>
      </c>
      <c r="DX98" s="67">
        <v>0</v>
      </c>
      <c r="DY98" s="67">
        <v>0</v>
      </c>
      <c r="DZ98" s="86">
        <v>4.3478260869565215</v>
      </c>
      <c r="EA98" s="87">
        <v>2</v>
      </c>
      <c r="EB98" s="86">
        <v>112.17183770883055</v>
      </c>
      <c r="EC98" s="87">
        <v>47</v>
      </c>
      <c r="ED98" s="86">
        <v>4.2780748663101607</v>
      </c>
      <c r="EE98" s="87">
        <v>4</v>
      </c>
      <c r="EF98" s="163">
        <v>122.12</v>
      </c>
      <c r="EG98" s="163">
        <v>89.25</v>
      </c>
      <c r="EH98" s="166">
        <v>2.2144522144522143</v>
      </c>
      <c r="EI98" s="167">
        <v>6.2937062937062942</v>
      </c>
      <c r="EJ98" s="67" t="s">
        <v>2046</v>
      </c>
      <c r="EK98" s="67" t="s">
        <v>2047</v>
      </c>
      <c r="EL98" s="163">
        <v>86.46</v>
      </c>
      <c r="EM98" s="163">
        <v>46.42</v>
      </c>
      <c r="EN98" s="166">
        <v>1.6949152542372881</v>
      </c>
      <c r="EO98" s="167">
        <v>3.8135593220338984</v>
      </c>
      <c r="EP98" s="67">
        <v>0</v>
      </c>
      <c r="EQ98" s="67">
        <v>0</v>
      </c>
      <c r="ER98" s="92">
        <v>259.74025974025972</v>
      </c>
      <c r="ES98" s="67">
        <v>3</v>
      </c>
      <c r="ET98" s="92">
        <v>259.74025974025972</v>
      </c>
      <c r="EU98" s="67">
        <v>3</v>
      </c>
      <c r="EV98" s="67">
        <v>0</v>
      </c>
      <c r="EW98" s="67">
        <v>0</v>
      </c>
      <c r="EX98" s="67">
        <v>0</v>
      </c>
      <c r="EY98" s="86">
        <v>116.27906976744185</v>
      </c>
      <c r="EZ98" s="87">
        <v>50</v>
      </c>
      <c r="FA98" s="86">
        <v>123.68421052631578</v>
      </c>
      <c r="FB98" s="87">
        <v>47</v>
      </c>
      <c r="FC98" s="92">
        <v>244.8579823702253</v>
      </c>
      <c r="FD98" s="67">
        <v>5</v>
      </c>
      <c r="FE98" s="92">
        <v>97.943192948090115</v>
      </c>
      <c r="FF98" s="67">
        <v>2</v>
      </c>
      <c r="FG98" s="92">
        <v>48.971596474045057</v>
      </c>
      <c r="FH98" s="67">
        <v>1</v>
      </c>
      <c r="FI98" s="67">
        <v>0</v>
      </c>
      <c r="FJ98" s="67">
        <v>0</v>
      </c>
      <c r="FK98" s="92">
        <v>391.77277179236046</v>
      </c>
      <c r="FL98" s="67">
        <v>8</v>
      </c>
      <c r="FM98" s="92">
        <v>293.82957884427032</v>
      </c>
      <c r="FN98" s="67">
        <v>6</v>
      </c>
      <c r="FO98" s="92">
        <v>440.7443682664055</v>
      </c>
      <c r="FP98" s="105">
        <v>9</v>
      </c>
      <c r="FQ98" s="92">
        <v>48.971596474045057</v>
      </c>
      <c r="FR98" s="67">
        <v>1</v>
      </c>
      <c r="FS98" s="86">
        <v>5.1493305870236874</v>
      </c>
      <c r="FT98" s="87">
        <v>5</v>
      </c>
      <c r="FU98" s="86">
        <v>3.5087719298245617</v>
      </c>
      <c r="FV98" s="87">
        <v>3</v>
      </c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M98" s="67"/>
      <c r="GN98" s="67"/>
      <c r="GO98" s="67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  <c r="IV98" s="67"/>
      <c r="IW98" s="67"/>
      <c r="IX98" s="67"/>
      <c r="IY98" s="67"/>
      <c r="IZ98" s="67"/>
      <c r="JA98" s="67"/>
      <c r="JB98" s="67"/>
      <c r="JC98" s="67"/>
      <c r="JD98" s="67"/>
      <c r="JE98" s="67"/>
      <c r="JF98" s="67"/>
      <c r="JG98" s="67"/>
      <c r="JH98" s="67"/>
      <c r="JI98" s="67"/>
      <c r="JJ98" s="67"/>
      <c r="JK98" s="67"/>
      <c r="JL98" s="67"/>
      <c r="JM98" s="67"/>
      <c r="JN98" s="67"/>
      <c r="JO98" s="67"/>
      <c r="JP98" s="67"/>
      <c r="JQ98" s="67"/>
      <c r="JR98" s="67"/>
      <c r="JS98" s="67"/>
      <c r="JT98" s="67"/>
      <c r="JU98" s="67"/>
      <c r="JV98" s="67"/>
      <c r="JW98" s="67"/>
      <c r="JX98" s="67"/>
      <c r="JY98" s="67"/>
      <c r="JZ98" s="67"/>
      <c r="KA98" s="67"/>
      <c r="KB98" s="67"/>
      <c r="KC98" s="67"/>
      <c r="KD98" s="67"/>
      <c r="KE98" s="67"/>
      <c r="KF98" s="67"/>
      <c r="KG98" s="67"/>
      <c r="KH98" s="67"/>
      <c r="KI98" s="67"/>
      <c r="KJ98" s="67"/>
      <c r="KK98" s="67"/>
      <c r="KL98" s="67"/>
      <c r="KM98" s="67"/>
      <c r="KN98" s="67"/>
      <c r="KO98" s="67"/>
      <c r="KP98" s="67"/>
      <c r="KQ98" s="67"/>
      <c r="KR98" s="67"/>
      <c r="KS98" s="67"/>
      <c r="KT98" s="67"/>
      <c r="KU98" s="67"/>
      <c r="KV98" s="67"/>
      <c r="KW98" s="67"/>
      <c r="KX98" s="67"/>
      <c r="KY98" s="67"/>
      <c r="KZ98" s="67"/>
      <c r="LA98" s="67"/>
      <c r="LB98" s="67"/>
      <c r="LC98" s="67"/>
      <c r="LD98" s="67"/>
      <c r="LE98" s="67"/>
      <c r="LF98" s="67"/>
      <c r="LG98" s="67"/>
      <c r="LH98" s="67"/>
      <c r="LI98" s="67"/>
      <c r="LJ98" s="67"/>
      <c r="LK98" s="67"/>
      <c r="LL98" s="67"/>
      <c r="LM98" s="67"/>
      <c r="LN98" s="67"/>
      <c r="LO98" s="67"/>
      <c r="LP98" s="67"/>
      <c r="LQ98" s="67"/>
      <c r="LR98" s="67"/>
      <c r="LS98" s="67"/>
      <c r="LT98" s="67"/>
      <c r="LU98" s="67"/>
      <c r="LV98" s="67"/>
      <c r="LW98" s="67"/>
      <c r="LX98" s="67"/>
      <c r="LY98" s="67"/>
      <c r="LZ98" s="67"/>
      <c r="MA98" s="67"/>
      <c r="MB98" s="67"/>
      <c r="MC98" s="67"/>
      <c r="MD98" s="67"/>
      <c r="ME98" s="67"/>
      <c r="MF98" s="67"/>
      <c r="MG98" s="67"/>
      <c r="MH98" s="67"/>
      <c r="MI98" s="67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67"/>
      <c r="MU98" s="67"/>
      <c r="MV98" s="67"/>
      <c r="MW98" s="67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67"/>
      <c r="NI98" s="67"/>
      <c r="NJ98" s="67"/>
      <c r="NK98" s="67"/>
      <c r="NL98" s="67"/>
      <c r="NM98" s="67"/>
      <c r="NN98" s="67"/>
      <c r="NO98" s="67"/>
      <c r="NP98" s="67"/>
      <c r="NQ98" s="67"/>
    </row>
    <row r="99" spans="1:381">
      <c r="A99" s="96" t="s">
        <v>1337</v>
      </c>
      <c r="B99" s="56" t="s">
        <v>1338</v>
      </c>
      <c r="C99" s="96" t="s">
        <v>514</v>
      </c>
      <c r="D99" s="74">
        <v>6</v>
      </c>
      <c r="E99" s="67">
        <v>2016</v>
      </c>
      <c r="F99" s="161">
        <v>75.63894356081768</v>
      </c>
      <c r="G99" s="78">
        <v>27059</v>
      </c>
      <c r="H99" s="78">
        <v>14346</v>
      </c>
      <c r="I99" s="78">
        <v>12713</v>
      </c>
      <c r="J99" s="67">
        <v>51.04</v>
      </c>
      <c r="K99" s="78">
        <v>13810</v>
      </c>
      <c r="L99" s="67">
        <v>33.29</v>
      </c>
      <c r="M99" s="78">
        <v>9009</v>
      </c>
      <c r="N99" s="67">
        <v>2612</v>
      </c>
      <c r="O99" s="67">
        <v>1333</v>
      </c>
      <c r="P99" s="67">
        <v>1279</v>
      </c>
      <c r="Q99" s="78">
        <v>3130</v>
      </c>
      <c r="R99" s="78">
        <v>1534</v>
      </c>
      <c r="S99" s="78">
        <v>1596</v>
      </c>
      <c r="T99" s="67">
        <v>2616</v>
      </c>
      <c r="U99" s="67">
        <v>1324</v>
      </c>
      <c r="V99" s="67">
        <v>1292</v>
      </c>
      <c r="W99" s="78">
        <v>3172</v>
      </c>
      <c r="X99" s="78">
        <v>1568</v>
      </c>
      <c r="Y99" s="78">
        <v>1604</v>
      </c>
      <c r="Z99" s="67">
        <v>2664</v>
      </c>
      <c r="AA99" s="67">
        <v>1354</v>
      </c>
      <c r="AB99" s="67">
        <v>1310</v>
      </c>
      <c r="AC99" s="78">
        <v>3059</v>
      </c>
      <c r="AD99" s="78">
        <v>1481</v>
      </c>
      <c r="AE99" s="78">
        <v>1578</v>
      </c>
      <c r="AF99" s="67">
        <v>2471</v>
      </c>
      <c r="AG99" s="67">
        <v>1292</v>
      </c>
      <c r="AH99" s="67">
        <v>1179</v>
      </c>
      <c r="AI99" s="78">
        <v>4772</v>
      </c>
      <c r="AJ99" s="78">
        <v>2297</v>
      </c>
      <c r="AK99" s="78">
        <v>2475</v>
      </c>
      <c r="AL99" s="67">
        <v>2721</v>
      </c>
      <c r="AM99" s="67">
        <v>1409</v>
      </c>
      <c r="AN99" s="67">
        <v>1312</v>
      </c>
      <c r="AO99" s="67">
        <v>2517</v>
      </c>
      <c r="AP99" s="67">
        <v>1297</v>
      </c>
      <c r="AQ99" s="67">
        <v>1220</v>
      </c>
      <c r="AR99" s="56" t="s">
        <v>428</v>
      </c>
      <c r="AS99" s="56"/>
      <c r="AT99" s="56" t="s">
        <v>428</v>
      </c>
      <c r="AU99" s="162">
        <v>310</v>
      </c>
      <c r="AV99" s="163">
        <v>0</v>
      </c>
      <c r="AW99" s="164">
        <v>117</v>
      </c>
      <c r="AX99" s="59">
        <v>3.2</v>
      </c>
      <c r="AY99" s="59">
        <v>1</v>
      </c>
      <c r="AZ99" s="86">
        <v>0.38284839203675347</v>
      </c>
      <c r="BA99" s="87">
        <v>1</v>
      </c>
      <c r="BB99" s="88">
        <v>0</v>
      </c>
      <c r="BC99" s="89">
        <v>0</v>
      </c>
      <c r="BD99" s="68">
        <v>0</v>
      </c>
      <c r="BE99" s="69">
        <v>0</v>
      </c>
      <c r="BF99" s="56">
        <f>VLOOKUP(A99,[1]Controles!$A$7:$L$139,11,0)</f>
        <v>16</v>
      </c>
      <c r="BG99" s="107">
        <f>VLOOKUP(A99,[1]Controles!$A$7:$L$139,12,0)</f>
        <v>5.095541401273886</v>
      </c>
      <c r="BH99" s="63">
        <f>VLOOKUP(A99,[1]Peso!$A$7:$D$139,3,0)</f>
        <v>37</v>
      </c>
      <c r="BI99" s="85">
        <f>VLOOKUP(A99,[1]Peso!$A$7:$D$139,4,0)</f>
        <v>11.783439490445859</v>
      </c>
      <c r="BJ99" s="68">
        <v>0</v>
      </c>
      <c r="BK99" s="69">
        <v>0</v>
      </c>
      <c r="BL99" s="68">
        <v>0</v>
      </c>
      <c r="BM99" s="69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 t="s">
        <v>2048</v>
      </c>
      <c r="BW99" s="67" t="s">
        <v>1123</v>
      </c>
      <c r="BX99" s="67" t="s">
        <v>517</v>
      </c>
      <c r="BY99" s="67" t="s">
        <v>1123</v>
      </c>
      <c r="BZ99" s="67" t="s">
        <v>1636</v>
      </c>
      <c r="CA99" s="67" t="s">
        <v>1173</v>
      </c>
      <c r="CB99" s="67" t="s">
        <v>1797</v>
      </c>
      <c r="CC99" s="164">
        <v>63.13</v>
      </c>
      <c r="CD99" s="164">
        <v>50.77</v>
      </c>
      <c r="CE99" s="166">
        <v>18.181818181818183</v>
      </c>
      <c r="CF99" s="67" t="s">
        <v>1662</v>
      </c>
      <c r="CG99" s="67" t="s">
        <v>1692</v>
      </c>
      <c r="CH99" s="67">
        <v>0</v>
      </c>
      <c r="CI99" s="67">
        <v>0</v>
      </c>
      <c r="CJ99" s="86">
        <v>0.38226299694189603</v>
      </c>
      <c r="CK99" s="87">
        <v>1</v>
      </c>
      <c r="CL99" s="67">
        <v>0</v>
      </c>
      <c r="CM99" s="67">
        <v>0</v>
      </c>
      <c r="CN99" s="67">
        <v>0</v>
      </c>
      <c r="CO99" s="67">
        <v>0</v>
      </c>
      <c r="CP99" s="67">
        <v>0</v>
      </c>
      <c r="CQ99" s="67">
        <v>0</v>
      </c>
      <c r="CR99" s="67">
        <v>0</v>
      </c>
      <c r="CS99" s="67">
        <v>0</v>
      </c>
      <c r="CT99" s="67">
        <v>0</v>
      </c>
      <c r="CU99" s="67">
        <v>0</v>
      </c>
      <c r="CV99" s="67">
        <v>0</v>
      </c>
      <c r="CW99" s="67">
        <v>0</v>
      </c>
      <c r="CX99" s="67">
        <v>0</v>
      </c>
      <c r="CY99" s="67">
        <v>0</v>
      </c>
      <c r="CZ99" s="67">
        <v>0</v>
      </c>
      <c r="DA99" s="67">
        <v>0</v>
      </c>
      <c r="DB99" s="86">
        <v>0.37537537537537535</v>
      </c>
      <c r="DC99" s="87">
        <v>1</v>
      </c>
      <c r="DD99" s="164">
        <v>90.04</v>
      </c>
      <c r="DE99" s="164">
        <v>78.87</v>
      </c>
      <c r="DF99" s="166">
        <v>1.8066847335140017</v>
      </c>
      <c r="DG99" s="167">
        <v>4.6070460704607044</v>
      </c>
      <c r="DH99" s="67">
        <v>0</v>
      </c>
      <c r="DI99" s="67">
        <v>0</v>
      </c>
      <c r="DJ99" s="67">
        <v>0</v>
      </c>
      <c r="DK99" s="67">
        <v>0</v>
      </c>
      <c r="DL99" s="67">
        <v>0</v>
      </c>
      <c r="DM99" s="67">
        <v>0</v>
      </c>
      <c r="DN99" s="67">
        <v>32.69</v>
      </c>
      <c r="DO99" s="67">
        <v>1</v>
      </c>
      <c r="DP99" s="67">
        <v>0</v>
      </c>
      <c r="DQ99" s="67">
        <v>0</v>
      </c>
      <c r="DR99" s="67">
        <v>0</v>
      </c>
      <c r="DS99" s="67">
        <v>0</v>
      </c>
      <c r="DT99" s="67">
        <v>0</v>
      </c>
      <c r="DU99" s="67">
        <v>0</v>
      </c>
      <c r="DV99" s="67">
        <v>0</v>
      </c>
      <c r="DW99" s="67">
        <v>0</v>
      </c>
      <c r="DX99" s="67">
        <v>0</v>
      </c>
      <c r="DY99" s="67">
        <v>0</v>
      </c>
      <c r="DZ99" s="86">
        <v>0.76335877862595414</v>
      </c>
      <c r="EA99" s="87">
        <v>1</v>
      </c>
      <c r="EB99" s="86">
        <v>49.194232400339274</v>
      </c>
      <c r="EC99" s="87">
        <v>58</v>
      </c>
      <c r="ED99" s="86">
        <v>1.2140833670578712</v>
      </c>
      <c r="EE99" s="87">
        <v>3</v>
      </c>
      <c r="EF99" s="164">
        <v>92.71</v>
      </c>
      <c r="EG99" s="164">
        <v>71.73</v>
      </c>
      <c r="EH99" s="166">
        <v>1.7032967032967032</v>
      </c>
      <c r="EI99" s="167">
        <v>3.9560439560439558</v>
      </c>
      <c r="EJ99" s="67" t="s">
        <v>2049</v>
      </c>
      <c r="EK99" s="67" t="s">
        <v>2050</v>
      </c>
      <c r="EL99" s="164">
        <v>90.48</v>
      </c>
      <c r="EM99" s="164">
        <v>45.45</v>
      </c>
      <c r="EN99" s="166">
        <v>0.40214477211796246</v>
      </c>
      <c r="EO99" s="167">
        <v>1.4745308310991956</v>
      </c>
      <c r="EP99" s="92">
        <v>32.690421706440013</v>
      </c>
      <c r="EQ99" s="67">
        <v>1</v>
      </c>
      <c r="ER99" s="92">
        <v>130.76168682576005</v>
      </c>
      <c r="ES99" s="67">
        <v>4</v>
      </c>
      <c r="ET99" s="67">
        <v>0</v>
      </c>
      <c r="EU99" s="67">
        <v>0</v>
      </c>
      <c r="EV99" s="67">
        <v>0</v>
      </c>
      <c r="EW99" s="67">
        <v>0</v>
      </c>
      <c r="EX99" s="67">
        <v>18</v>
      </c>
      <c r="EY99" s="86">
        <v>84.603658536585371</v>
      </c>
      <c r="EZ99" s="87">
        <v>111</v>
      </c>
      <c r="FA99" s="86">
        <v>60.655737704918032</v>
      </c>
      <c r="FB99" s="87">
        <v>74</v>
      </c>
      <c r="FC99" s="92">
        <v>34.680076296167854</v>
      </c>
      <c r="FD99" s="67">
        <v>2</v>
      </c>
      <c r="FE99" s="92">
        <v>52.020114444251782</v>
      </c>
      <c r="FF99" s="67">
        <v>3</v>
      </c>
      <c r="FG99" s="67">
        <v>0</v>
      </c>
      <c r="FH99" s="67">
        <v>0</v>
      </c>
      <c r="FI99" s="67">
        <v>0</v>
      </c>
      <c r="FJ99" s="67">
        <v>0</v>
      </c>
      <c r="FK99" s="92">
        <v>86.700190740419629</v>
      </c>
      <c r="FL99" s="67">
        <v>5</v>
      </c>
      <c r="FM99" s="92">
        <v>17.340038148083927</v>
      </c>
      <c r="FN99" s="67">
        <v>1</v>
      </c>
      <c r="FO99" s="92">
        <v>52.020114444251782</v>
      </c>
      <c r="FP99" s="105">
        <v>3</v>
      </c>
      <c r="FQ99" s="92">
        <v>17.340038148083927</v>
      </c>
      <c r="FR99" s="67">
        <v>1</v>
      </c>
      <c r="FS99" s="86">
        <v>1.470047776552738</v>
      </c>
      <c r="FT99" s="87">
        <v>4</v>
      </c>
      <c r="FU99" s="86">
        <v>1.5891934843067144</v>
      </c>
      <c r="FV99" s="87">
        <v>4</v>
      </c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  <c r="IX99" s="67"/>
      <c r="IY99" s="67"/>
      <c r="IZ99" s="67"/>
      <c r="JA99" s="67"/>
      <c r="JB99" s="67"/>
      <c r="JC99" s="67"/>
      <c r="JD99" s="67"/>
      <c r="JE99" s="67"/>
      <c r="JF99" s="67"/>
      <c r="JG99" s="67"/>
      <c r="JH99" s="67"/>
      <c r="JI99" s="67"/>
      <c r="JJ99" s="67"/>
      <c r="JK99" s="67"/>
      <c r="JL99" s="67"/>
      <c r="JM99" s="67"/>
      <c r="JN99" s="67"/>
      <c r="JO99" s="67"/>
      <c r="JP99" s="67"/>
      <c r="JQ99" s="67"/>
      <c r="JR99" s="67"/>
      <c r="JS99" s="67"/>
      <c r="JT99" s="67"/>
      <c r="JU99" s="67"/>
      <c r="JV99" s="67"/>
      <c r="JW99" s="67"/>
      <c r="JX99" s="67"/>
      <c r="JY99" s="67"/>
      <c r="JZ99" s="67"/>
      <c r="KA99" s="67"/>
      <c r="KB99" s="67"/>
      <c r="KC99" s="67"/>
      <c r="KD99" s="67"/>
      <c r="KE99" s="67"/>
      <c r="KF99" s="67"/>
      <c r="KG99" s="67"/>
      <c r="KH99" s="67"/>
      <c r="KI99" s="67"/>
      <c r="KJ99" s="67"/>
      <c r="KK99" s="67"/>
      <c r="KL99" s="67"/>
      <c r="KM99" s="67"/>
      <c r="KN99" s="67"/>
      <c r="KO99" s="67"/>
      <c r="KP99" s="67"/>
      <c r="KQ99" s="67"/>
      <c r="KR99" s="67"/>
      <c r="KS99" s="67"/>
      <c r="KT99" s="67"/>
      <c r="KU99" s="67"/>
      <c r="KV99" s="67"/>
      <c r="KW99" s="67"/>
      <c r="KX99" s="67"/>
      <c r="KY99" s="67"/>
      <c r="KZ99" s="67"/>
      <c r="LA99" s="67"/>
      <c r="LB99" s="67"/>
      <c r="LC99" s="67"/>
      <c r="LD99" s="67"/>
      <c r="LE99" s="67"/>
      <c r="LF99" s="67"/>
      <c r="LG99" s="67"/>
      <c r="LH99" s="67"/>
      <c r="LI99" s="67"/>
      <c r="LJ99" s="67"/>
      <c r="LK99" s="67"/>
      <c r="LL99" s="67"/>
      <c r="LM99" s="67"/>
      <c r="LN99" s="67"/>
      <c r="LO99" s="67"/>
      <c r="LP99" s="67"/>
      <c r="LQ99" s="67"/>
      <c r="LR99" s="67"/>
      <c r="LS99" s="67"/>
      <c r="LT99" s="67"/>
      <c r="LU99" s="67"/>
      <c r="LV99" s="67"/>
      <c r="LW99" s="67"/>
      <c r="LX99" s="67"/>
      <c r="LY99" s="67"/>
      <c r="LZ99" s="67"/>
      <c r="MA99" s="67"/>
      <c r="MB99" s="67"/>
      <c r="MC99" s="67"/>
      <c r="MD99" s="67"/>
      <c r="ME99" s="67"/>
      <c r="MF99" s="67"/>
      <c r="MG99" s="67"/>
      <c r="MH99" s="67"/>
      <c r="MI99" s="67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67"/>
      <c r="MU99" s="67"/>
      <c r="MV99" s="67"/>
      <c r="MW99" s="67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67"/>
      <c r="NI99" s="67"/>
      <c r="NJ99" s="67"/>
      <c r="NK99" s="67"/>
      <c r="NL99" s="67"/>
      <c r="NM99" s="67"/>
      <c r="NN99" s="67"/>
      <c r="NO99" s="67"/>
      <c r="NP99" s="67"/>
      <c r="NQ99" s="67"/>
    </row>
    <row r="100" spans="1:381">
      <c r="A100" s="96" t="s">
        <v>2051</v>
      </c>
      <c r="B100" s="56" t="s">
        <v>1347</v>
      </c>
      <c r="C100" s="96" t="s">
        <v>547</v>
      </c>
      <c r="D100" s="74">
        <v>6</v>
      </c>
      <c r="E100" s="67">
        <v>2016</v>
      </c>
      <c r="F100" s="161">
        <v>66.86760488851327</v>
      </c>
      <c r="G100" s="78">
        <v>31539</v>
      </c>
      <c r="H100" s="78">
        <v>14327</v>
      </c>
      <c r="I100" s="78">
        <v>17212</v>
      </c>
      <c r="J100" s="67">
        <v>9.08</v>
      </c>
      <c r="K100" s="78">
        <v>2863</v>
      </c>
      <c r="L100" s="67">
        <v>93.92</v>
      </c>
      <c r="M100" s="78">
        <v>29623</v>
      </c>
      <c r="N100" s="67">
        <v>3851</v>
      </c>
      <c r="O100" s="67">
        <v>1971</v>
      </c>
      <c r="P100" s="67">
        <v>1880</v>
      </c>
      <c r="Q100" s="78">
        <v>4593</v>
      </c>
      <c r="R100" s="78">
        <v>2241</v>
      </c>
      <c r="S100" s="78">
        <v>2352</v>
      </c>
      <c r="T100" s="67">
        <v>3641</v>
      </c>
      <c r="U100" s="67">
        <v>1872</v>
      </c>
      <c r="V100" s="67">
        <v>1769</v>
      </c>
      <c r="W100" s="78">
        <v>4305</v>
      </c>
      <c r="X100" s="78">
        <v>2090</v>
      </c>
      <c r="Y100" s="78">
        <v>2215</v>
      </c>
      <c r="Z100" s="67">
        <v>3411</v>
      </c>
      <c r="AA100" s="67">
        <v>1756</v>
      </c>
      <c r="AB100" s="67">
        <v>1655</v>
      </c>
      <c r="AC100" s="78">
        <v>3811</v>
      </c>
      <c r="AD100" s="78">
        <v>1853</v>
      </c>
      <c r="AE100" s="78">
        <v>1958</v>
      </c>
      <c r="AF100" s="67">
        <v>2976</v>
      </c>
      <c r="AG100" s="67">
        <v>1529</v>
      </c>
      <c r="AH100" s="67">
        <v>1447</v>
      </c>
      <c r="AI100" s="78">
        <v>5236</v>
      </c>
      <c r="AJ100" s="78">
        <v>2520</v>
      </c>
      <c r="AK100" s="78">
        <v>2716</v>
      </c>
      <c r="AL100" s="67">
        <v>2949</v>
      </c>
      <c r="AM100" s="67">
        <v>1538</v>
      </c>
      <c r="AN100" s="67">
        <v>1411</v>
      </c>
      <c r="AO100" s="67">
        <v>2652</v>
      </c>
      <c r="AP100" s="67">
        <v>1359</v>
      </c>
      <c r="AQ100" s="67">
        <v>1293</v>
      </c>
      <c r="AR100" s="56" t="s">
        <v>428</v>
      </c>
      <c r="AS100" s="56"/>
      <c r="AT100" s="56" t="s">
        <v>428</v>
      </c>
      <c r="AU100" s="162">
        <v>881</v>
      </c>
      <c r="AV100" s="164">
        <v>1</v>
      </c>
      <c r="AW100" s="163">
        <v>306</v>
      </c>
      <c r="AX100" s="59">
        <v>16.100000000000001</v>
      </c>
      <c r="AY100" s="59">
        <v>8</v>
      </c>
      <c r="AZ100" s="86">
        <v>2.077382498052454</v>
      </c>
      <c r="BA100" s="87">
        <v>8</v>
      </c>
      <c r="BB100" s="88">
        <v>0</v>
      </c>
      <c r="BC100" s="89">
        <v>0</v>
      </c>
      <c r="BD100" s="68">
        <v>0</v>
      </c>
      <c r="BE100" s="69">
        <v>0</v>
      </c>
      <c r="BF100" s="56">
        <f>VLOOKUP(A100,[1]Controles!$A$7:$L$139,11,0)</f>
        <v>45</v>
      </c>
      <c r="BG100" s="107">
        <f>VLOOKUP(A100,[1]Controles!$A$7:$L$139,12,0)</f>
        <v>9.0543259557344058</v>
      </c>
      <c r="BH100" s="63">
        <f>VLOOKUP(A100,[1]Peso!$A$7:$D$139,3,0)</f>
        <v>36</v>
      </c>
      <c r="BI100" s="85">
        <f>VLOOKUP(A100,[1]Peso!$A$7:$D$139,4,0)</f>
        <v>7.2434607645875255</v>
      </c>
      <c r="BJ100" s="68">
        <v>25.967281225655675</v>
      </c>
      <c r="BK100" s="69">
        <v>1</v>
      </c>
      <c r="BL100" s="68">
        <v>0</v>
      </c>
      <c r="BM100" s="69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 t="s">
        <v>831</v>
      </c>
      <c r="BW100" s="67" t="s">
        <v>1164</v>
      </c>
      <c r="BX100" s="67" t="s">
        <v>578</v>
      </c>
      <c r="BY100" s="67" t="s">
        <v>1164</v>
      </c>
      <c r="BZ100" s="67" t="s">
        <v>612</v>
      </c>
      <c r="CA100" s="67" t="s">
        <v>505</v>
      </c>
      <c r="CB100" s="67" t="s">
        <v>612</v>
      </c>
      <c r="CC100" s="163">
        <v>108.89</v>
      </c>
      <c r="CD100" s="163">
        <v>63.75</v>
      </c>
      <c r="CE100" s="166">
        <v>29.761904761904763</v>
      </c>
      <c r="CF100" s="67" t="s">
        <v>2052</v>
      </c>
      <c r="CG100" s="67" t="s">
        <v>2053</v>
      </c>
      <c r="CH100" s="67">
        <v>0</v>
      </c>
      <c r="CI100" s="67">
        <v>0</v>
      </c>
      <c r="CJ100" s="86">
        <v>0</v>
      </c>
      <c r="CK100" s="8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86">
        <v>0</v>
      </c>
      <c r="DC100" s="87">
        <v>0</v>
      </c>
      <c r="DD100" s="163">
        <v>135.59</v>
      </c>
      <c r="DE100" s="163">
        <v>105.57</v>
      </c>
      <c r="DF100" s="166">
        <v>2.4125719344842853</v>
      </c>
      <c r="DG100" s="167">
        <v>5.3784860557768921</v>
      </c>
      <c r="DH100" s="67">
        <v>0</v>
      </c>
      <c r="DI100" s="67">
        <v>0</v>
      </c>
      <c r="DJ100" s="67">
        <v>0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86">
        <v>11.480362537764352</v>
      </c>
      <c r="EA100" s="87">
        <v>19</v>
      </c>
      <c r="EB100" s="86">
        <v>123.70421561852108</v>
      </c>
      <c r="EC100" s="87">
        <v>179</v>
      </c>
      <c r="ED100" s="86">
        <v>0.67204301075268824</v>
      </c>
      <c r="EE100" s="87">
        <v>2</v>
      </c>
      <c r="EF100" s="163">
        <v>132.19</v>
      </c>
      <c r="EG100" s="163">
        <v>85.35</v>
      </c>
      <c r="EH100" s="166">
        <v>2.2877984084880638</v>
      </c>
      <c r="EI100" s="167">
        <v>3.0503978779840848</v>
      </c>
      <c r="EJ100" s="67" t="s">
        <v>2018</v>
      </c>
      <c r="EK100" s="67" t="s">
        <v>2054</v>
      </c>
      <c r="EL100" s="163">
        <v>86.32</v>
      </c>
      <c r="EM100" s="163">
        <v>39.770000000000003</v>
      </c>
      <c r="EN100" s="166">
        <v>1.7957351290684627</v>
      </c>
      <c r="EO100" s="167">
        <v>2.1324354657687992</v>
      </c>
      <c r="EP100" s="67">
        <v>0</v>
      </c>
      <c r="EQ100" s="67">
        <v>0</v>
      </c>
      <c r="ER100" s="67">
        <v>0</v>
      </c>
      <c r="ES100" s="67">
        <v>0</v>
      </c>
      <c r="ET100" s="67">
        <v>0</v>
      </c>
      <c r="EU100" s="67">
        <v>0</v>
      </c>
      <c r="EV100" s="67">
        <v>0</v>
      </c>
      <c r="EW100" s="67">
        <v>0</v>
      </c>
      <c r="EX100" s="67">
        <v>298</v>
      </c>
      <c r="EY100" s="86">
        <v>112.68603827072998</v>
      </c>
      <c r="EZ100" s="87">
        <v>159</v>
      </c>
      <c r="FA100" s="86">
        <v>66.511987625676724</v>
      </c>
      <c r="FB100" s="87">
        <v>86</v>
      </c>
      <c r="FC100" s="67">
        <v>0</v>
      </c>
      <c r="FD100" s="67">
        <v>0</v>
      </c>
      <c r="FE100" s="92">
        <v>15.90583744234134</v>
      </c>
      <c r="FF100" s="67">
        <v>1</v>
      </c>
      <c r="FG100" s="67">
        <v>0</v>
      </c>
      <c r="FH100" s="67">
        <v>0</v>
      </c>
      <c r="FI100" s="67">
        <v>0</v>
      </c>
      <c r="FJ100" s="67">
        <v>0</v>
      </c>
      <c r="FK100" s="92">
        <v>15.90583744234134</v>
      </c>
      <c r="FL100" s="67">
        <v>1</v>
      </c>
      <c r="FM100" s="67"/>
      <c r="FN100" s="67">
        <v>0</v>
      </c>
      <c r="FO100" s="92">
        <v>15.90583744234134</v>
      </c>
      <c r="FP100" s="105">
        <v>1</v>
      </c>
      <c r="FQ100" s="92">
        <v>0</v>
      </c>
      <c r="FR100" s="67">
        <v>0</v>
      </c>
      <c r="FS100" s="86">
        <v>1.69548999660902</v>
      </c>
      <c r="FT100" s="87">
        <v>5</v>
      </c>
      <c r="FU100" s="86">
        <v>1.5082956259426847</v>
      </c>
      <c r="FV100" s="87">
        <v>4</v>
      </c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  <c r="IW100" s="67"/>
      <c r="IX100" s="67"/>
      <c r="IY100" s="67"/>
      <c r="IZ100" s="67"/>
      <c r="JA100" s="67"/>
      <c r="JB100" s="67"/>
      <c r="JC100" s="67"/>
      <c r="JD100" s="67"/>
      <c r="JE100" s="67"/>
      <c r="JF100" s="67"/>
      <c r="JG100" s="67"/>
      <c r="JH100" s="67"/>
      <c r="JI100" s="67"/>
      <c r="JJ100" s="67"/>
      <c r="JK100" s="67"/>
      <c r="JL100" s="67"/>
      <c r="JM100" s="67"/>
      <c r="JN100" s="67"/>
      <c r="JO100" s="67"/>
      <c r="JP100" s="67"/>
      <c r="JQ100" s="67"/>
      <c r="JR100" s="67"/>
      <c r="JS100" s="67"/>
      <c r="JT100" s="67"/>
      <c r="JU100" s="67"/>
      <c r="JV100" s="67"/>
      <c r="JW100" s="67"/>
      <c r="JX100" s="67"/>
      <c r="JY100" s="67"/>
      <c r="JZ100" s="67"/>
      <c r="KA100" s="67"/>
      <c r="KB100" s="67"/>
      <c r="KC100" s="67"/>
      <c r="KD100" s="67"/>
      <c r="KE100" s="67"/>
      <c r="KF100" s="67"/>
      <c r="KG100" s="67"/>
      <c r="KH100" s="67"/>
      <c r="KI100" s="67"/>
      <c r="KJ100" s="67"/>
      <c r="KK100" s="67"/>
      <c r="KL100" s="67"/>
      <c r="KM100" s="67"/>
      <c r="KN100" s="67"/>
      <c r="KO100" s="67"/>
      <c r="KP100" s="67"/>
      <c r="KQ100" s="67"/>
      <c r="KR100" s="67"/>
      <c r="KS100" s="67"/>
      <c r="KT100" s="67"/>
      <c r="KU100" s="67"/>
      <c r="KV100" s="67"/>
      <c r="KW100" s="67"/>
      <c r="KX100" s="67"/>
      <c r="KY100" s="67"/>
      <c r="KZ100" s="67"/>
      <c r="LA100" s="67"/>
      <c r="LB100" s="67"/>
      <c r="LC100" s="67"/>
      <c r="LD100" s="67"/>
      <c r="LE100" s="67"/>
      <c r="LF100" s="67"/>
      <c r="LG100" s="67"/>
      <c r="LH100" s="67"/>
      <c r="LI100" s="67"/>
      <c r="LJ100" s="67"/>
      <c r="LK100" s="67"/>
      <c r="LL100" s="67"/>
      <c r="LM100" s="67"/>
      <c r="LN100" s="67"/>
      <c r="LO100" s="67"/>
      <c r="LP100" s="67"/>
      <c r="LQ100" s="67"/>
      <c r="LR100" s="67"/>
      <c r="LS100" s="67"/>
      <c r="LT100" s="67"/>
      <c r="LU100" s="67"/>
      <c r="LV100" s="67"/>
      <c r="LW100" s="67"/>
      <c r="LX100" s="67"/>
      <c r="LY100" s="67"/>
      <c r="LZ100" s="67"/>
      <c r="MA100" s="67"/>
      <c r="MB100" s="67"/>
      <c r="MC100" s="67"/>
      <c r="MD100" s="67"/>
      <c r="ME100" s="67"/>
      <c r="MF100" s="67"/>
      <c r="MG100" s="67"/>
      <c r="MH100" s="67"/>
      <c r="MI100" s="67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67"/>
      <c r="MU100" s="67"/>
      <c r="MV100" s="67"/>
      <c r="MW100" s="67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67"/>
      <c r="NI100" s="67"/>
      <c r="NJ100" s="67"/>
      <c r="NK100" s="67"/>
      <c r="NL100" s="67"/>
      <c r="NM100" s="67"/>
      <c r="NN100" s="67"/>
      <c r="NO100" s="67"/>
      <c r="NP100" s="67"/>
      <c r="NQ100" s="67"/>
    </row>
    <row r="101" spans="1:381">
      <c r="A101" s="172" t="s">
        <v>2055</v>
      </c>
      <c r="B101" s="56" t="s">
        <v>1352</v>
      </c>
      <c r="C101" s="96" t="s">
        <v>427</v>
      </c>
      <c r="D101" s="74">
        <v>6</v>
      </c>
      <c r="E101" s="67">
        <v>2016</v>
      </c>
      <c r="F101" s="161">
        <v>62.53386089533916</v>
      </c>
      <c r="G101" s="78">
        <v>12920</v>
      </c>
      <c r="H101" s="78">
        <v>6256</v>
      </c>
      <c r="I101" s="78">
        <v>6664</v>
      </c>
      <c r="J101" s="67">
        <v>25.79</v>
      </c>
      <c r="K101" s="78">
        <v>3332</v>
      </c>
      <c r="L101" s="67">
        <v>69.430000000000007</v>
      </c>
      <c r="M101" s="78">
        <v>8970</v>
      </c>
      <c r="N101" s="67">
        <v>1057</v>
      </c>
      <c r="O101" s="67">
        <v>545</v>
      </c>
      <c r="P101" s="67">
        <v>512</v>
      </c>
      <c r="Q101" s="78">
        <v>1274</v>
      </c>
      <c r="R101" s="78">
        <v>616</v>
      </c>
      <c r="S101" s="78">
        <v>658</v>
      </c>
      <c r="T101" s="67">
        <v>1031</v>
      </c>
      <c r="U101" s="67">
        <v>541</v>
      </c>
      <c r="V101" s="67">
        <v>490</v>
      </c>
      <c r="W101" s="78">
        <v>1188</v>
      </c>
      <c r="X101" s="78">
        <v>560</v>
      </c>
      <c r="Y101" s="78">
        <v>628</v>
      </c>
      <c r="Z101" s="67">
        <v>943</v>
      </c>
      <c r="AA101" s="67">
        <v>504</v>
      </c>
      <c r="AB101" s="67">
        <v>439</v>
      </c>
      <c r="AC101" s="78">
        <v>1235</v>
      </c>
      <c r="AD101" s="78">
        <v>584</v>
      </c>
      <c r="AE101" s="78">
        <v>651</v>
      </c>
      <c r="AF101" s="67">
        <v>1129</v>
      </c>
      <c r="AG101" s="67">
        <v>586</v>
      </c>
      <c r="AH101" s="67">
        <v>543</v>
      </c>
      <c r="AI101" s="78">
        <v>1986</v>
      </c>
      <c r="AJ101" s="78">
        <v>966</v>
      </c>
      <c r="AK101" s="78">
        <v>1020</v>
      </c>
      <c r="AL101" s="67">
        <v>1106</v>
      </c>
      <c r="AM101" s="67">
        <v>571</v>
      </c>
      <c r="AN101" s="67">
        <v>535</v>
      </c>
      <c r="AO101" s="67">
        <v>1003</v>
      </c>
      <c r="AP101" s="67">
        <v>502</v>
      </c>
      <c r="AQ101" s="67">
        <v>501</v>
      </c>
      <c r="AR101" s="56" t="s">
        <v>428</v>
      </c>
      <c r="AS101" s="56"/>
      <c r="AT101" s="56" t="s">
        <v>428</v>
      </c>
      <c r="AU101" s="162">
        <v>308</v>
      </c>
      <c r="AV101" s="163">
        <v>0</v>
      </c>
      <c r="AW101" s="164">
        <v>27</v>
      </c>
      <c r="AX101" s="59">
        <v>0</v>
      </c>
      <c r="AY101" s="59">
        <v>0</v>
      </c>
      <c r="AZ101" s="86">
        <v>0</v>
      </c>
      <c r="BA101" s="87">
        <v>0</v>
      </c>
      <c r="BB101" s="88">
        <v>520.83333333333326</v>
      </c>
      <c r="BC101" s="89">
        <v>1</v>
      </c>
      <c r="BD101" s="68">
        <v>0</v>
      </c>
      <c r="BE101" s="69">
        <v>0</v>
      </c>
      <c r="BF101" s="56">
        <f>VLOOKUP(A101,[1]Controles!$A$7:$L$139,11,0)</f>
        <v>5</v>
      </c>
      <c r="BG101" s="107">
        <f>VLOOKUP(A101,[1]Controles!$A$7:$L$139,12,0)</f>
        <v>2.9585798816568047</v>
      </c>
      <c r="BH101" s="63">
        <f>VLOOKUP(A101,[1]Peso!$A$7:$D$139,3,0)</f>
        <v>18</v>
      </c>
      <c r="BI101" s="85">
        <f>VLOOKUP(A101,[1]Peso!$A$7:$D$139,4,0)</f>
        <v>10.650887573964498</v>
      </c>
      <c r="BJ101" s="68">
        <v>0</v>
      </c>
      <c r="BK101" s="69">
        <v>0</v>
      </c>
      <c r="BL101" s="68">
        <v>0</v>
      </c>
      <c r="BM101" s="69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 t="s">
        <v>2056</v>
      </c>
      <c r="BW101" s="67" t="s">
        <v>1406</v>
      </c>
      <c r="BX101" s="67" t="s">
        <v>444</v>
      </c>
      <c r="BY101" s="67" t="s">
        <v>444</v>
      </c>
      <c r="BZ101" s="67" t="s">
        <v>733</v>
      </c>
      <c r="CA101" s="67" t="s">
        <v>1025</v>
      </c>
      <c r="CB101" s="67" t="s">
        <v>470</v>
      </c>
      <c r="CC101" s="164">
        <v>71.430000000000007</v>
      </c>
      <c r="CD101" s="164">
        <v>53.46</v>
      </c>
      <c r="CE101" s="166">
        <v>31.578947368421051</v>
      </c>
      <c r="CF101" s="67" t="s">
        <v>2057</v>
      </c>
      <c r="CG101" s="67" t="s">
        <v>2058</v>
      </c>
      <c r="CH101" s="67">
        <v>0</v>
      </c>
      <c r="CI101" s="67">
        <v>0</v>
      </c>
      <c r="CJ101" s="86">
        <v>0</v>
      </c>
      <c r="CK101" s="87">
        <v>0</v>
      </c>
      <c r="CL101" s="67">
        <v>0</v>
      </c>
      <c r="CM101" s="67">
        <v>0</v>
      </c>
      <c r="CN101" s="92">
        <v>187.79342723004694</v>
      </c>
      <c r="CO101" s="67">
        <v>2</v>
      </c>
      <c r="CP101" s="92">
        <v>93.896713615023472</v>
      </c>
      <c r="CQ101" s="67">
        <v>1</v>
      </c>
      <c r="CR101" s="67">
        <v>0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0</v>
      </c>
      <c r="DB101" s="86">
        <v>3.1813361611876991</v>
      </c>
      <c r="DC101" s="87">
        <v>3</v>
      </c>
      <c r="DD101" s="164">
        <v>129.94</v>
      </c>
      <c r="DE101" s="164">
        <v>104.07</v>
      </c>
      <c r="DF101" s="166">
        <v>1.7137960582690661</v>
      </c>
      <c r="DG101" s="167">
        <v>0.68551842330762647</v>
      </c>
      <c r="DH101" s="67">
        <v>0</v>
      </c>
      <c r="DI101" s="67">
        <v>0</v>
      </c>
      <c r="DJ101" s="92">
        <v>168.35016835016833</v>
      </c>
      <c r="DK101" s="67">
        <v>2</v>
      </c>
      <c r="DL101" s="67">
        <v>0</v>
      </c>
      <c r="DM101" s="67">
        <v>0</v>
      </c>
      <c r="DN101" s="67">
        <v>80.97</v>
      </c>
      <c r="DO101" s="67">
        <v>1</v>
      </c>
      <c r="DP101" s="67">
        <v>0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86">
        <v>2.2779043280182232</v>
      </c>
      <c r="EA101" s="87">
        <v>1</v>
      </c>
      <c r="EB101" s="86">
        <v>69.981583793738494</v>
      </c>
      <c r="EC101" s="87">
        <v>38</v>
      </c>
      <c r="ED101" s="86">
        <v>0.8857395925597874</v>
      </c>
      <c r="EE101" s="87">
        <v>1</v>
      </c>
      <c r="EF101" s="164">
        <v>280.31</v>
      </c>
      <c r="EG101" s="164">
        <v>191.88</v>
      </c>
      <c r="EH101" s="166">
        <v>1.8656716417910446</v>
      </c>
      <c r="EI101" s="167">
        <v>0.87064676616915426</v>
      </c>
      <c r="EJ101" s="67" t="s">
        <v>960</v>
      </c>
      <c r="EK101" s="67" t="s">
        <v>828</v>
      </c>
      <c r="EL101" s="164">
        <v>164.75</v>
      </c>
      <c r="EM101" s="164">
        <v>95.15</v>
      </c>
      <c r="EN101" s="166">
        <v>1.1111111111111112</v>
      </c>
      <c r="EO101" s="167">
        <v>1.4814814814814816</v>
      </c>
      <c r="EP101" s="92">
        <v>80.97165991902834</v>
      </c>
      <c r="EQ101" s="67">
        <v>1</v>
      </c>
      <c r="ER101" s="92">
        <v>161.94331983805668</v>
      </c>
      <c r="ES101" s="105">
        <v>2</v>
      </c>
      <c r="ET101" s="92">
        <v>323.88663967611336</v>
      </c>
      <c r="EU101" s="67">
        <v>4</v>
      </c>
      <c r="EV101" s="67">
        <v>0</v>
      </c>
      <c r="EW101" s="67">
        <v>0</v>
      </c>
      <c r="EX101" s="67">
        <v>0</v>
      </c>
      <c r="EY101" s="86">
        <v>82.242990654205613</v>
      </c>
      <c r="EZ101" s="87">
        <v>44</v>
      </c>
      <c r="FA101" s="86">
        <v>99.800399201596804</v>
      </c>
      <c r="FB101" s="87">
        <v>50</v>
      </c>
      <c r="FC101" s="67">
        <v>0</v>
      </c>
      <c r="FD101" s="67">
        <v>0</v>
      </c>
      <c r="FE101" s="92">
        <v>125.94458438287154</v>
      </c>
      <c r="FF101" s="67">
        <v>3</v>
      </c>
      <c r="FG101" s="92">
        <v>83.963056255247693</v>
      </c>
      <c r="FH101" s="67">
        <v>2</v>
      </c>
      <c r="FI101" s="92">
        <v>41.981528127623847</v>
      </c>
      <c r="FJ101" s="67">
        <v>1</v>
      </c>
      <c r="FK101" s="92">
        <v>251.88916876574308</v>
      </c>
      <c r="FL101" s="67">
        <v>6</v>
      </c>
      <c r="FM101" s="92">
        <v>125.94458438287154</v>
      </c>
      <c r="FN101" s="67">
        <v>3</v>
      </c>
      <c r="FO101" s="92">
        <v>251.88916876574308</v>
      </c>
      <c r="FP101" s="105">
        <v>6</v>
      </c>
      <c r="FQ101" s="92">
        <v>167.92611251049539</v>
      </c>
      <c r="FR101" s="67">
        <v>4</v>
      </c>
      <c r="FS101" s="86">
        <v>3.6166365280289328</v>
      </c>
      <c r="FT101" s="87">
        <v>4</v>
      </c>
      <c r="FU101" s="86">
        <v>1.9940179461615153</v>
      </c>
      <c r="FV101" s="87">
        <v>2</v>
      </c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  <c r="IV101" s="67"/>
      <c r="IW101" s="67"/>
      <c r="IX101" s="67"/>
      <c r="IY101" s="67"/>
      <c r="IZ101" s="67"/>
      <c r="JA101" s="67"/>
      <c r="JB101" s="67"/>
      <c r="JC101" s="67"/>
      <c r="JD101" s="67"/>
      <c r="JE101" s="67"/>
      <c r="JF101" s="67"/>
      <c r="JG101" s="67"/>
      <c r="JH101" s="67"/>
      <c r="JI101" s="67"/>
      <c r="JJ101" s="67"/>
      <c r="JK101" s="67"/>
      <c r="JL101" s="67"/>
      <c r="JM101" s="67"/>
      <c r="JN101" s="67"/>
      <c r="JO101" s="67"/>
      <c r="JP101" s="67"/>
      <c r="JQ101" s="67"/>
      <c r="JR101" s="67"/>
      <c r="JS101" s="67"/>
      <c r="JT101" s="67"/>
      <c r="JU101" s="67"/>
      <c r="JV101" s="67"/>
      <c r="JW101" s="67"/>
      <c r="JX101" s="67"/>
      <c r="JY101" s="67"/>
      <c r="JZ101" s="67"/>
      <c r="KA101" s="67"/>
      <c r="KB101" s="67"/>
      <c r="KC101" s="67"/>
      <c r="KD101" s="67"/>
      <c r="KE101" s="67"/>
      <c r="KF101" s="67"/>
      <c r="KG101" s="67"/>
      <c r="KH101" s="67"/>
      <c r="KI101" s="67"/>
      <c r="KJ101" s="67"/>
      <c r="KK101" s="67"/>
      <c r="KL101" s="67"/>
      <c r="KM101" s="67"/>
      <c r="KN101" s="67"/>
      <c r="KO101" s="67"/>
      <c r="KP101" s="67"/>
      <c r="KQ101" s="67"/>
      <c r="KR101" s="67"/>
      <c r="KS101" s="67"/>
      <c r="KT101" s="67"/>
      <c r="KU101" s="67"/>
      <c r="KV101" s="67"/>
      <c r="KW101" s="67"/>
      <c r="KX101" s="67"/>
      <c r="KY101" s="67"/>
      <c r="KZ101" s="67"/>
      <c r="LA101" s="67"/>
      <c r="LB101" s="67"/>
      <c r="LC101" s="67"/>
      <c r="LD101" s="67"/>
      <c r="LE101" s="67"/>
      <c r="LF101" s="67"/>
      <c r="LG101" s="67"/>
      <c r="LH101" s="67"/>
      <c r="LI101" s="67"/>
      <c r="LJ101" s="67"/>
      <c r="LK101" s="67"/>
      <c r="LL101" s="67"/>
      <c r="LM101" s="67"/>
      <c r="LN101" s="67"/>
      <c r="LO101" s="67"/>
      <c r="LP101" s="67"/>
      <c r="LQ101" s="67"/>
      <c r="LR101" s="67"/>
      <c r="LS101" s="67"/>
      <c r="LT101" s="67"/>
      <c r="LU101" s="67"/>
      <c r="LV101" s="67"/>
      <c r="LW101" s="67"/>
      <c r="LX101" s="67"/>
      <c r="LY101" s="67"/>
      <c r="LZ101" s="67"/>
      <c r="MA101" s="67"/>
      <c r="MB101" s="67"/>
      <c r="MC101" s="67"/>
      <c r="MD101" s="67"/>
      <c r="ME101" s="67"/>
      <c r="MF101" s="67"/>
      <c r="MG101" s="67"/>
      <c r="MH101" s="67"/>
      <c r="MI101" s="67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67"/>
      <c r="MU101" s="67"/>
      <c r="MV101" s="67"/>
      <c r="MW101" s="67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67"/>
      <c r="NI101" s="67"/>
      <c r="NJ101" s="67"/>
      <c r="NK101" s="67"/>
      <c r="NL101" s="67"/>
      <c r="NM101" s="67"/>
      <c r="NN101" s="67"/>
      <c r="NO101" s="67"/>
      <c r="NP101" s="67"/>
      <c r="NQ101" s="67"/>
    </row>
    <row r="102" spans="1:381">
      <c r="A102" s="96" t="s">
        <v>1358</v>
      </c>
      <c r="B102" s="56" t="s">
        <v>1359</v>
      </c>
      <c r="C102" s="96" t="s">
        <v>479</v>
      </c>
      <c r="D102" s="74">
        <v>6</v>
      </c>
      <c r="E102" s="67">
        <v>2016</v>
      </c>
      <c r="F102" s="161">
        <v>63.337269815489002</v>
      </c>
      <c r="G102" s="78">
        <v>16663</v>
      </c>
      <c r="H102" s="78">
        <v>6324</v>
      </c>
      <c r="I102" s="78">
        <v>10339</v>
      </c>
      <c r="J102" s="67">
        <v>23.04</v>
      </c>
      <c r="K102" s="78">
        <v>3839</v>
      </c>
      <c r="L102" s="67">
        <v>77.77</v>
      </c>
      <c r="M102" s="78">
        <v>12959</v>
      </c>
      <c r="N102" s="67">
        <v>1700</v>
      </c>
      <c r="O102" s="67">
        <v>870</v>
      </c>
      <c r="P102" s="67">
        <v>830</v>
      </c>
      <c r="Q102" s="78">
        <v>2042</v>
      </c>
      <c r="R102" s="78">
        <v>997</v>
      </c>
      <c r="S102" s="78">
        <v>1045</v>
      </c>
      <c r="T102" s="67">
        <v>1674</v>
      </c>
      <c r="U102" s="67">
        <v>858</v>
      </c>
      <c r="V102" s="67">
        <v>816</v>
      </c>
      <c r="W102" s="78">
        <v>1967</v>
      </c>
      <c r="X102" s="78">
        <v>959</v>
      </c>
      <c r="Y102" s="78">
        <v>1008</v>
      </c>
      <c r="Z102" s="67">
        <v>1552</v>
      </c>
      <c r="AA102" s="67">
        <v>794</v>
      </c>
      <c r="AB102" s="67">
        <v>758</v>
      </c>
      <c r="AC102" s="78">
        <v>1806</v>
      </c>
      <c r="AD102" s="78">
        <v>883</v>
      </c>
      <c r="AE102" s="78">
        <v>923</v>
      </c>
      <c r="AF102" s="67">
        <v>1480</v>
      </c>
      <c r="AG102" s="67">
        <v>755</v>
      </c>
      <c r="AH102" s="67">
        <v>725</v>
      </c>
      <c r="AI102" s="78">
        <v>2605</v>
      </c>
      <c r="AJ102" s="78">
        <v>1287</v>
      </c>
      <c r="AK102" s="78">
        <v>1318</v>
      </c>
      <c r="AL102" s="67">
        <v>1469</v>
      </c>
      <c r="AM102" s="67">
        <v>743</v>
      </c>
      <c r="AN102" s="67">
        <v>726</v>
      </c>
      <c r="AO102" s="67">
        <v>1272</v>
      </c>
      <c r="AP102" s="67">
        <v>638</v>
      </c>
      <c r="AQ102" s="67">
        <v>634</v>
      </c>
      <c r="AR102" s="56" t="s">
        <v>428</v>
      </c>
      <c r="AS102" s="56"/>
      <c r="AT102" s="56" t="s">
        <v>428</v>
      </c>
      <c r="AU102" s="162">
        <v>726</v>
      </c>
      <c r="AV102" s="164">
        <v>0</v>
      </c>
      <c r="AW102" s="163">
        <v>154</v>
      </c>
      <c r="AX102" s="59">
        <v>15.6</v>
      </c>
      <c r="AY102" s="59">
        <v>3</v>
      </c>
      <c r="AZ102" s="86">
        <v>1.7647058823529413</v>
      </c>
      <c r="BA102" s="87">
        <v>3</v>
      </c>
      <c r="BB102" s="88">
        <v>0</v>
      </c>
      <c r="BC102" s="89">
        <v>0</v>
      </c>
      <c r="BD102" s="68">
        <v>0</v>
      </c>
      <c r="BE102" s="69">
        <v>0</v>
      </c>
      <c r="BF102" s="56">
        <f>VLOOKUP(A102,[1]Controles!$A$7:$L$139,11,0)</f>
        <v>15</v>
      </c>
      <c r="BG102" s="107">
        <f>VLOOKUP(A102,[1]Controles!$A$7:$L$139,12,0)</f>
        <v>7.8125</v>
      </c>
      <c r="BH102" s="63">
        <f>VLOOKUP(A102,[1]Peso!$A$7:$D$139,3,0)</f>
        <v>12</v>
      </c>
      <c r="BI102" s="85">
        <f>VLOOKUP(A102,[1]Peso!$A$7:$D$139,4,0)</f>
        <v>6.25</v>
      </c>
      <c r="BJ102" s="68">
        <v>0</v>
      </c>
      <c r="BK102" s="69">
        <v>0</v>
      </c>
      <c r="BL102" s="68">
        <v>0</v>
      </c>
      <c r="BM102" s="69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 t="s">
        <v>2059</v>
      </c>
      <c r="BW102" s="67" t="s">
        <v>578</v>
      </c>
      <c r="BX102" s="67" t="s">
        <v>457</v>
      </c>
      <c r="BY102" s="67" t="s">
        <v>578</v>
      </c>
      <c r="BZ102" s="67" t="s">
        <v>550</v>
      </c>
      <c r="CA102" s="67" t="s">
        <v>1228</v>
      </c>
      <c r="CB102" s="67" t="s">
        <v>494</v>
      </c>
      <c r="CC102" s="163">
        <v>78.650000000000006</v>
      </c>
      <c r="CD102" s="163">
        <v>61.99</v>
      </c>
      <c r="CE102" s="166">
        <v>8.2191780821917799</v>
      </c>
      <c r="CF102" s="67" t="s">
        <v>1646</v>
      </c>
      <c r="CG102" s="67" t="s">
        <v>2060</v>
      </c>
      <c r="CH102" s="92">
        <v>58.616647127784283</v>
      </c>
      <c r="CI102" s="67">
        <v>1</v>
      </c>
      <c r="CJ102" s="86">
        <v>0.59737156511350054</v>
      </c>
      <c r="CK102" s="87">
        <v>1</v>
      </c>
      <c r="CL102" s="92">
        <v>58.616647127784283</v>
      </c>
      <c r="CM102" s="67">
        <v>1</v>
      </c>
      <c r="CN102" s="92">
        <v>117.23329425556857</v>
      </c>
      <c r="CO102" s="67">
        <v>2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86">
        <v>1.2886597938144331</v>
      </c>
      <c r="DC102" s="87">
        <v>2</v>
      </c>
      <c r="DD102" s="163">
        <v>118.87</v>
      </c>
      <c r="DE102" s="163">
        <v>94.48</v>
      </c>
      <c r="DF102" s="166">
        <v>3.4288926363125354</v>
      </c>
      <c r="DG102" s="167">
        <v>5.0028105677346817</v>
      </c>
      <c r="DH102" s="67">
        <v>0</v>
      </c>
      <c r="DI102" s="67">
        <v>0</v>
      </c>
      <c r="DJ102" s="92">
        <v>203.35536349771226</v>
      </c>
      <c r="DK102" s="67">
        <v>4</v>
      </c>
      <c r="DL102" s="67">
        <v>0</v>
      </c>
      <c r="DM102" s="67">
        <v>0</v>
      </c>
      <c r="DN102" s="92">
        <v>55.370985603543744</v>
      </c>
      <c r="DO102" s="67">
        <v>1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86">
        <v>5.2770448548812663</v>
      </c>
      <c r="EA102" s="87">
        <v>4</v>
      </c>
      <c r="EB102" s="86">
        <v>71.724137931034477</v>
      </c>
      <c r="EC102" s="87">
        <v>52</v>
      </c>
      <c r="ED102" s="86">
        <v>2.0270270270270272</v>
      </c>
      <c r="EE102" s="87">
        <v>3</v>
      </c>
      <c r="EF102" s="163">
        <v>122.34</v>
      </c>
      <c r="EG102" s="163">
        <v>80.819999999999993</v>
      </c>
      <c r="EH102" s="166">
        <v>2.1853146853146854</v>
      </c>
      <c r="EI102" s="167">
        <v>4.6328671328671325</v>
      </c>
      <c r="EJ102" s="67" t="s">
        <v>2061</v>
      </c>
      <c r="EK102" s="67" t="s">
        <v>791</v>
      </c>
      <c r="EL102" s="163">
        <v>98.81</v>
      </c>
      <c r="EM102" s="163">
        <v>50.92</v>
      </c>
      <c r="EN102" s="166">
        <v>0.48661800486618007</v>
      </c>
      <c r="EO102" s="167">
        <v>4.3795620437956204</v>
      </c>
      <c r="EP102" s="92">
        <v>55.370985603543744</v>
      </c>
      <c r="EQ102" s="67">
        <v>1</v>
      </c>
      <c r="ER102" s="92">
        <v>221.48394241417498</v>
      </c>
      <c r="ES102" s="105">
        <v>4</v>
      </c>
      <c r="ET102" s="92">
        <v>55.370985603543744</v>
      </c>
      <c r="EU102" s="67">
        <v>1</v>
      </c>
      <c r="EV102" s="92">
        <v>55.370985603543744</v>
      </c>
      <c r="EW102" s="67">
        <v>1</v>
      </c>
      <c r="EX102" s="67">
        <v>0</v>
      </c>
      <c r="EY102" s="86">
        <v>100.55096418732782</v>
      </c>
      <c r="EZ102" s="87">
        <v>73</v>
      </c>
      <c r="FA102" s="86">
        <v>64.668769716088335</v>
      </c>
      <c r="FB102" s="87">
        <v>41</v>
      </c>
      <c r="FC102" s="92">
        <v>32.195750160978747</v>
      </c>
      <c r="FD102" s="67">
        <v>1</v>
      </c>
      <c r="FE102" s="92">
        <v>64.391500321957494</v>
      </c>
      <c r="FF102" s="67">
        <v>2</v>
      </c>
      <c r="FG102" s="67">
        <v>0</v>
      </c>
      <c r="FH102" s="67">
        <v>0</v>
      </c>
      <c r="FI102" s="92">
        <v>32.195750160978747</v>
      </c>
      <c r="FJ102" s="67">
        <v>1</v>
      </c>
      <c r="FK102" s="92">
        <v>128.78300064391499</v>
      </c>
      <c r="FL102" s="67">
        <v>4</v>
      </c>
      <c r="FM102" s="92">
        <v>96.587250482936255</v>
      </c>
      <c r="FN102" s="67">
        <v>3</v>
      </c>
      <c r="FO102" s="92">
        <v>386.34900193174502</v>
      </c>
      <c r="FP102" s="105">
        <v>12</v>
      </c>
      <c r="FQ102" s="92">
        <v>0</v>
      </c>
      <c r="FR102" s="67">
        <v>0</v>
      </c>
      <c r="FS102" s="86">
        <v>1.3614703880190604</v>
      </c>
      <c r="FT102" s="87">
        <v>2</v>
      </c>
      <c r="FU102" s="86">
        <v>0</v>
      </c>
      <c r="FV102" s="87">
        <v>0</v>
      </c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67"/>
      <c r="GP102" s="67"/>
      <c r="GQ102" s="67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  <c r="IV102" s="67"/>
      <c r="IW102" s="67"/>
      <c r="IX102" s="67"/>
      <c r="IY102" s="67"/>
      <c r="IZ102" s="67"/>
      <c r="JA102" s="67"/>
      <c r="JB102" s="67"/>
      <c r="JC102" s="67"/>
      <c r="JD102" s="67"/>
      <c r="JE102" s="67"/>
      <c r="JF102" s="67"/>
      <c r="JG102" s="67"/>
      <c r="JH102" s="67"/>
      <c r="JI102" s="67"/>
      <c r="JJ102" s="67"/>
      <c r="JK102" s="67"/>
      <c r="JL102" s="67"/>
      <c r="JM102" s="67"/>
      <c r="JN102" s="67"/>
      <c r="JO102" s="67"/>
      <c r="JP102" s="67"/>
      <c r="JQ102" s="67"/>
      <c r="JR102" s="67"/>
      <c r="JS102" s="67"/>
      <c r="JT102" s="67"/>
      <c r="JU102" s="67"/>
      <c r="JV102" s="67"/>
      <c r="JW102" s="67"/>
      <c r="JX102" s="67"/>
      <c r="JY102" s="67"/>
      <c r="JZ102" s="67"/>
      <c r="KA102" s="67"/>
      <c r="KB102" s="67"/>
      <c r="KC102" s="67"/>
      <c r="KD102" s="67"/>
      <c r="KE102" s="67"/>
      <c r="KF102" s="67"/>
      <c r="KG102" s="67"/>
      <c r="KH102" s="67"/>
      <c r="KI102" s="67"/>
      <c r="KJ102" s="67"/>
      <c r="KK102" s="67"/>
      <c r="KL102" s="67"/>
      <c r="KM102" s="67"/>
      <c r="KN102" s="67"/>
      <c r="KO102" s="67"/>
      <c r="KP102" s="67"/>
      <c r="KQ102" s="67"/>
      <c r="KR102" s="67"/>
      <c r="KS102" s="67"/>
      <c r="KT102" s="67"/>
      <c r="KU102" s="67"/>
      <c r="KV102" s="67"/>
      <c r="KW102" s="67"/>
      <c r="KX102" s="67"/>
      <c r="KY102" s="67"/>
      <c r="KZ102" s="67"/>
      <c r="LA102" s="67"/>
      <c r="LB102" s="67"/>
      <c r="LC102" s="67"/>
      <c r="LD102" s="67"/>
      <c r="LE102" s="67"/>
      <c r="LF102" s="67"/>
      <c r="LG102" s="67"/>
      <c r="LH102" s="67"/>
      <c r="LI102" s="67"/>
      <c r="LJ102" s="67"/>
      <c r="LK102" s="67"/>
      <c r="LL102" s="67"/>
      <c r="LM102" s="67"/>
      <c r="LN102" s="67"/>
      <c r="LO102" s="67"/>
      <c r="LP102" s="67"/>
      <c r="LQ102" s="67"/>
      <c r="LR102" s="67"/>
      <c r="LS102" s="67"/>
      <c r="LT102" s="67"/>
      <c r="LU102" s="67"/>
      <c r="LV102" s="67"/>
      <c r="LW102" s="67"/>
      <c r="LX102" s="67"/>
      <c r="LY102" s="67"/>
      <c r="LZ102" s="67"/>
      <c r="MA102" s="67"/>
      <c r="MB102" s="67"/>
      <c r="MC102" s="67"/>
      <c r="MD102" s="67"/>
      <c r="ME102" s="67"/>
      <c r="MF102" s="67"/>
      <c r="MG102" s="67"/>
      <c r="MH102" s="67"/>
      <c r="MI102" s="67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67"/>
      <c r="MU102" s="67"/>
      <c r="MV102" s="67"/>
      <c r="MW102" s="67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67"/>
      <c r="NI102" s="67"/>
      <c r="NJ102" s="67"/>
      <c r="NK102" s="67"/>
      <c r="NL102" s="67"/>
      <c r="NM102" s="67"/>
      <c r="NN102" s="67"/>
      <c r="NO102" s="67"/>
      <c r="NP102" s="67"/>
      <c r="NQ102" s="67"/>
    </row>
    <row r="103" spans="1:381">
      <c r="A103" s="172" t="s">
        <v>2062</v>
      </c>
      <c r="B103" s="56" t="s">
        <v>1364</v>
      </c>
      <c r="C103" s="96" t="s">
        <v>427</v>
      </c>
      <c r="D103" s="74">
        <v>6</v>
      </c>
      <c r="E103" s="67">
        <v>2016</v>
      </c>
      <c r="F103" s="161">
        <v>66.906963100721981</v>
      </c>
      <c r="G103" s="78">
        <v>16967</v>
      </c>
      <c r="H103" s="78">
        <v>7398</v>
      </c>
      <c r="I103" s="78">
        <v>9569</v>
      </c>
      <c r="J103" s="67">
        <v>12.01</v>
      </c>
      <c r="K103" s="78">
        <v>2037</v>
      </c>
      <c r="L103" s="67">
        <v>71.55</v>
      </c>
      <c r="M103" s="78">
        <v>12140</v>
      </c>
      <c r="N103" s="67">
        <v>1377</v>
      </c>
      <c r="O103" s="67">
        <v>709</v>
      </c>
      <c r="P103" s="67">
        <v>668</v>
      </c>
      <c r="Q103" s="78">
        <v>1659</v>
      </c>
      <c r="R103" s="78">
        <v>804</v>
      </c>
      <c r="S103" s="78">
        <v>855</v>
      </c>
      <c r="T103" s="67">
        <v>1408</v>
      </c>
      <c r="U103" s="67">
        <v>729</v>
      </c>
      <c r="V103" s="67">
        <v>679</v>
      </c>
      <c r="W103" s="78">
        <v>1685</v>
      </c>
      <c r="X103" s="78">
        <v>813</v>
      </c>
      <c r="Y103" s="78">
        <v>872</v>
      </c>
      <c r="Z103" s="67">
        <v>1397</v>
      </c>
      <c r="AA103" s="67">
        <v>722</v>
      </c>
      <c r="AB103" s="67">
        <v>675</v>
      </c>
      <c r="AC103" s="78">
        <v>1691</v>
      </c>
      <c r="AD103" s="78">
        <v>820</v>
      </c>
      <c r="AE103" s="78">
        <v>871</v>
      </c>
      <c r="AF103" s="67">
        <v>1442</v>
      </c>
      <c r="AG103" s="67">
        <v>741</v>
      </c>
      <c r="AH103" s="67">
        <v>701</v>
      </c>
      <c r="AI103" s="78">
        <v>2703</v>
      </c>
      <c r="AJ103" s="78">
        <v>1313</v>
      </c>
      <c r="AK103" s="78">
        <v>1390</v>
      </c>
      <c r="AL103" s="67">
        <v>1527</v>
      </c>
      <c r="AM103" s="67">
        <v>786</v>
      </c>
      <c r="AN103" s="67">
        <v>741</v>
      </c>
      <c r="AO103" s="67">
        <v>1411</v>
      </c>
      <c r="AP103" s="67">
        <v>721</v>
      </c>
      <c r="AQ103" s="67">
        <v>690</v>
      </c>
      <c r="AR103" s="56" t="s">
        <v>428</v>
      </c>
      <c r="AS103" s="56"/>
      <c r="AT103" s="56" t="s">
        <v>428</v>
      </c>
      <c r="AU103" s="162">
        <v>302</v>
      </c>
      <c r="AV103" s="163">
        <v>0</v>
      </c>
      <c r="AW103" s="164">
        <v>69</v>
      </c>
      <c r="AX103" s="59">
        <v>0</v>
      </c>
      <c r="AY103" s="59">
        <v>0</v>
      </c>
      <c r="AZ103" s="86">
        <v>0</v>
      </c>
      <c r="BA103" s="87">
        <v>0</v>
      </c>
      <c r="BB103" s="88">
        <v>0</v>
      </c>
      <c r="BC103" s="89">
        <v>0</v>
      </c>
      <c r="BD103" s="68">
        <v>0</v>
      </c>
      <c r="BE103" s="69">
        <v>0</v>
      </c>
      <c r="BF103" s="56">
        <f>VLOOKUP(A103,[1]Controles!$A$7:$L$139,11,0)</f>
        <v>6</v>
      </c>
      <c r="BG103" s="107">
        <f>VLOOKUP(A103,[1]Controles!$A$7:$L$139,12,0)</f>
        <v>3.5502958579881656</v>
      </c>
      <c r="BH103" s="63">
        <f>VLOOKUP(A103,[1]Peso!$A$7:$D$139,3,0)</f>
        <v>20</v>
      </c>
      <c r="BI103" s="85">
        <f>VLOOKUP(A103,[1]Peso!$A$7:$D$139,4,0)</f>
        <v>11.834319526627219</v>
      </c>
      <c r="BJ103" s="68">
        <v>0</v>
      </c>
      <c r="BK103" s="69">
        <v>0</v>
      </c>
      <c r="BL103" s="68">
        <v>0</v>
      </c>
      <c r="BM103" s="69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 t="s">
        <v>1863</v>
      </c>
      <c r="BW103" s="67" t="s">
        <v>458</v>
      </c>
      <c r="BX103" s="67" t="s">
        <v>1542</v>
      </c>
      <c r="BY103" s="67" t="s">
        <v>1964</v>
      </c>
      <c r="BZ103" s="67" t="s">
        <v>1671</v>
      </c>
      <c r="CA103" s="67" t="s">
        <v>1456</v>
      </c>
      <c r="CB103" s="67" t="s">
        <v>1671</v>
      </c>
      <c r="CC103" s="164">
        <v>83.32</v>
      </c>
      <c r="CD103" s="164">
        <v>60.28</v>
      </c>
      <c r="CE103" s="166">
        <v>13.793103448275861</v>
      </c>
      <c r="CF103" s="67" t="s">
        <v>2063</v>
      </c>
      <c r="CG103" s="67" t="s">
        <v>2064</v>
      </c>
      <c r="CH103" s="67">
        <v>0</v>
      </c>
      <c r="CI103" s="67">
        <v>0</v>
      </c>
      <c r="CJ103" s="86">
        <v>0.71022727272727271</v>
      </c>
      <c r="CK103" s="87">
        <v>1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0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86">
        <v>0</v>
      </c>
      <c r="DC103" s="87">
        <v>0</v>
      </c>
      <c r="DD103" s="164">
        <v>111.15</v>
      </c>
      <c r="DE103" s="164">
        <v>92.46</v>
      </c>
      <c r="DF103" s="166">
        <v>1.6427104722792609</v>
      </c>
      <c r="DG103" s="167">
        <v>7.1868583162217652</v>
      </c>
      <c r="DH103" s="67">
        <v>0</v>
      </c>
      <c r="DI103" s="67">
        <v>0</v>
      </c>
      <c r="DJ103" s="67">
        <v>0</v>
      </c>
      <c r="DK103" s="67">
        <v>0</v>
      </c>
      <c r="DL103" s="67">
        <v>0</v>
      </c>
      <c r="DM103" s="67">
        <v>0</v>
      </c>
      <c r="DN103" s="67">
        <v>0</v>
      </c>
      <c r="DO103" s="67">
        <v>0</v>
      </c>
      <c r="DP103" s="92">
        <v>177.40981667652278</v>
      </c>
      <c r="DQ103" s="67">
        <v>3</v>
      </c>
      <c r="DR103" s="92">
        <v>59.136605558840927</v>
      </c>
      <c r="DS103" s="67">
        <v>1</v>
      </c>
      <c r="DT103" s="92">
        <v>118.27321111768185</v>
      </c>
      <c r="DU103" s="67">
        <v>2</v>
      </c>
      <c r="DV103" s="67">
        <v>0</v>
      </c>
      <c r="DW103" s="67">
        <v>0</v>
      </c>
      <c r="DX103" s="67">
        <v>0</v>
      </c>
      <c r="DY103" s="67">
        <v>0</v>
      </c>
      <c r="DZ103" s="86">
        <v>0</v>
      </c>
      <c r="EA103" s="87">
        <v>0</v>
      </c>
      <c r="EB103" s="86">
        <v>55.634807417974322</v>
      </c>
      <c r="EC103" s="87">
        <v>39</v>
      </c>
      <c r="ED103" s="86">
        <v>3.4674063800277395</v>
      </c>
      <c r="EE103" s="87">
        <v>5</v>
      </c>
      <c r="EF103" s="164">
        <v>94.79</v>
      </c>
      <c r="EG103" s="164">
        <v>73.56</v>
      </c>
      <c r="EH103" s="166">
        <v>1.3757523645743766</v>
      </c>
      <c r="EI103" s="167">
        <v>8.9423903697334488</v>
      </c>
      <c r="EJ103" s="67" t="s">
        <v>2065</v>
      </c>
      <c r="EK103" s="67" t="s">
        <v>2066</v>
      </c>
      <c r="EL103" s="164">
        <v>80.56</v>
      </c>
      <c r="EM103" s="164">
        <v>50.35</v>
      </c>
      <c r="EN103" s="166">
        <v>1.6587677725118484</v>
      </c>
      <c r="EO103" s="167">
        <v>6.8720379146919433</v>
      </c>
      <c r="EP103" s="67">
        <v>0</v>
      </c>
      <c r="EQ103" s="67">
        <v>0</v>
      </c>
      <c r="ER103" s="92">
        <v>59.136605558840927</v>
      </c>
      <c r="ES103" s="67">
        <v>1</v>
      </c>
      <c r="ET103" s="92">
        <v>59.136605558840927</v>
      </c>
      <c r="EU103" s="67">
        <v>1</v>
      </c>
      <c r="EV103" s="67">
        <v>0</v>
      </c>
      <c r="EW103" s="67">
        <v>0</v>
      </c>
      <c r="EX103" s="67">
        <v>0</v>
      </c>
      <c r="EY103" s="86">
        <v>62.078272604588399</v>
      </c>
      <c r="EZ103" s="87">
        <v>46</v>
      </c>
      <c r="FA103" s="86">
        <v>52.173913043478258</v>
      </c>
      <c r="FB103" s="87">
        <v>36</v>
      </c>
      <c r="FC103" s="92">
        <v>61.312078479460453</v>
      </c>
      <c r="FD103" s="67">
        <v>2</v>
      </c>
      <c r="FE103" s="92">
        <v>61.312078479460453</v>
      </c>
      <c r="FF103" s="67">
        <v>2</v>
      </c>
      <c r="FG103" s="67">
        <v>0</v>
      </c>
      <c r="FH103" s="67">
        <v>0</v>
      </c>
      <c r="FI103" s="67">
        <v>0</v>
      </c>
      <c r="FJ103" s="67">
        <v>0</v>
      </c>
      <c r="FK103" s="92">
        <v>122.62415695892091</v>
      </c>
      <c r="FL103" s="67">
        <v>4</v>
      </c>
      <c r="FM103" s="92">
        <v>30.656039239730227</v>
      </c>
      <c r="FN103" s="67">
        <v>1</v>
      </c>
      <c r="FO103" s="92">
        <v>30.656039239730227</v>
      </c>
      <c r="FP103" s="105">
        <v>1</v>
      </c>
      <c r="FQ103" s="92">
        <v>0</v>
      </c>
      <c r="FR103" s="67">
        <v>0</v>
      </c>
      <c r="FS103" s="86">
        <v>1.3097576948264571</v>
      </c>
      <c r="FT103" s="87">
        <v>2</v>
      </c>
      <c r="FU103" s="86">
        <v>0.70871722182849051</v>
      </c>
      <c r="FV103" s="87">
        <v>1</v>
      </c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67"/>
      <c r="GP103" s="67"/>
      <c r="GQ103" s="67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  <c r="IV103" s="67"/>
      <c r="IW103" s="67"/>
      <c r="IX103" s="67"/>
      <c r="IY103" s="67"/>
      <c r="IZ103" s="67"/>
      <c r="JA103" s="67"/>
      <c r="JB103" s="67"/>
      <c r="JC103" s="67"/>
      <c r="JD103" s="67"/>
      <c r="JE103" s="67"/>
      <c r="JF103" s="67"/>
      <c r="JG103" s="67"/>
      <c r="JH103" s="67"/>
      <c r="JI103" s="67"/>
      <c r="JJ103" s="67"/>
      <c r="JK103" s="67"/>
      <c r="JL103" s="67"/>
      <c r="JM103" s="67"/>
      <c r="JN103" s="67"/>
      <c r="JO103" s="67"/>
      <c r="JP103" s="67"/>
      <c r="JQ103" s="67"/>
      <c r="JR103" s="67"/>
      <c r="JS103" s="67"/>
      <c r="JT103" s="67"/>
      <c r="JU103" s="67"/>
      <c r="JV103" s="67"/>
      <c r="JW103" s="67"/>
      <c r="JX103" s="67"/>
      <c r="JY103" s="67"/>
      <c r="JZ103" s="67"/>
      <c r="KA103" s="67"/>
      <c r="KB103" s="67"/>
      <c r="KC103" s="67"/>
      <c r="KD103" s="67"/>
      <c r="KE103" s="67"/>
      <c r="KF103" s="67"/>
      <c r="KG103" s="67"/>
      <c r="KH103" s="67"/>
      <c r="KI103" s="67"/>
      <c r="KJ103" s="67"/>
      <c r="KK103" s="67"/>
      <c r="KL103" s="67"/>
      <c r="KM103" s="67"/>
      <c r="KN103" s="67"/>
      <c r="KO103" s="67"/>
      <c r="KP103" s="67"/>
      <c r="KQ103" s="67"/>
      <c r="KR103" s="67"/>
      <c r="KS103" s="67"/>
      <c r="KT103" s="67"/>
      <c r="KU103" s="67"/>
      <c r="KV103" s="67"/>
      <c r="KW103" s="67"/>
      <c r="KX103" s="67"/>
      <c r="KY103" s="67"/>
      <c r="KZ103" s="67"/>
      <c r="LA103" s="67"/>
      <c r="LB103" s="67"/>
      <c r="LC103" s="67"/>
      <c r="LD103" s="67"/>
      <c r="LE103" s="67"/>
      <c r="LF103" s="67"/>
      <c r="LG103" s="67"/>
      <c r="LH103" s="67"/>
      <c r="LI103" s="67"/>
      <c r="LJ103" s="67"/>
      <c r="LK103" s="67"/>
      <c r="LL103" s="67"/>
      <c r="LM103" s="67"/>
      <c r="LN103" s="67"/>
      <c r="LO103" s="67"/>
      <c r="LP103" s="67"/>
      <c r="LQ103" s="67"/>
      <c r="LR103" s="67"/>
      <c r="LS103" s="67"/>
      <c r="LT103" s="67"/>
      <c r="LU103" s="67"/>
      <c r="LV103" s="67"/>
      <c r="LW103" s="67"/>
      <c r="LX103" s="67"/>
      <c r="LY103" s="67"/>
      <c r="LZ103" s="67"/>
      <c r="MA103" s="67"/>
      <c r="MB103" s="67"/>
      <c r="MC103" s="67"/>
      <c r="MD103" s="67"/>
      <c r="ME103" s="67"/>
      <c r="MF103" s="67"/>
      <c r="MG103" s="67"/>
      <c r="MH103" s="67"/>
      <c r="MI103" s="67"/>
      <c r="MJ103" s="67"/>
      <c r="MK103" s="67"/>
      <c r="ML103" s="67"/>
      <c r="MM103" s="67"/>
      <c r="MN103" s="67"/>
      <c r="MO103" s="67"/>
      <c r="MP103" s="67"/>
      <c r="MQ103" s="67"/>
      <c r="MR103" s="67"/>
      <c r="MS103" s="67"/>
      <c r="MT103" s="67"/>
      <c r="MU103" s="67"/>
      <c r="MV103" s="67"/>
      <c r="MW103" s="67"/>
      <c r="MX103" s="67"/>
      <c r="MY103" s="67"/>
      <c r="MZ103" s="67"/>
      <c r="NA103" s="67"/>
      <c r="NB103" s="67"/>
      <c r="NC103" s="67"/>
      <c r="ND103" s="67"/>
      <c r="NE103" s="67"/>
      <c r="NF103" s="67"/>
      <c r="NG103" s="67"/>
      <c r="NH103" s="67"/>
      <c r="NI103" s="67"/>
      <c r="NJ103" s="67"/>
      <c r="NK103" s="67"/>
      <c r="NL103" s="67"/>
      <c r="NM103" s="67"/>
      <c r="NN103" s="67"/>
      <c r="NO103" s="67"/>
      <c r="NP103" s="67"/>
      <c r="NQ103" s="67"/>
    </row>
    <row r="104" spans="1:381">
      <c r="A104" s="96" t="s">
        <v>2067</v>
      </c>
      <c r="B104" s="56" t="s">
        <v>1373</v>
      </c>
      <c r="C104" s="96" t="s">
        <v>466</v>
      </c>
      <c r="D104" s="74">
        <v>6</v>
      </c>
      <c r="E104" s="67">
        <v>2016</v>
      </c>
      <c r="F104" s="161">
        <v>69.581784608911519</v>
      </c>
      <c r="G104" s="78">
        <v>21917</v>
      </c>
      <c r="H104" s="78">
        <v>10298</v>
      </c>
      <c r="I104" s="78">
        <v>11619</v>
      </c>
      <c r="J104" s="67">
        <v>29.32</v>
      </c>
      <c r="K104" s="78">
        <v>6427</v>
      </c>
      <c r="L104" s="67">
        <v>60.34</v>
      </c>
      <c r="M104" s="78">
        <v>13225</v>
      </c>
      <c r="N104" s="67">
        <v>2017</v>
      </c>
      <c r="O104" s="67">
        <v>1029</v>
      </c>
      <c r="P104" s="67">
        <v>988</v>
      </c>
      <c r="Q104" s="78">
        <v>2415</v>
      </c>
      <c r="R104" s="78">
        <v>1185</v>
      </c>
      <c r="S104" s="78">
        <v>1230</v>
      </c>
      <c r="T104" s="67">
        <v>1991</v>
      </c>
      <c r="U104" s="67">
        <v>1012</v>
      </c>
      <c r="V104" s="67">
        <v>979</v>
      </c>
      <c r="W104" s="78">
        <v>2391</v>
      </c>
      <c r="X104" s="78">
        <v>1167</v>
      </c>
      <c r="Y104" s="78">
        <v>1224</v>
      </c>
      <c r="Z104" s="67">
        <v>1973</v>
      </c>
      <c r="AA104" s="67">
        <v>1020</v>
      </c>
      <c r="AB104" s="67">
        <v>953</v>
      </c>
      <c r="AC104" s="78">
        <v>2292</v>
      </c>
      <c r="AD104" s="78">
        <v>1125</v>
      </c>
      <c r="AE104" s="78">
        <v>1167</v>
      </c>
      <c r="AF104" s="67">
        <v>1886</v>
      </c>
      <c r="AG104" s="67">
        <v>942</v>
      </c>
      <c r="AH104" s="67">
        <v>944</v>
      </c>
      <c r="AI104" s="78">
        <v>3598</v>
      </c>
      <c r="AJ104" s="78">
        <v>1800</v>
      </c>
      <c r="AK104" s="78">
        <v>1798</v>
      </c>
      <c r="AL104" s="67">
        <v>2071</v>
      </c>
      <c r="AM104" s="67">
        <v>1033</v>
      </c>
      <c r="AN104" s="67">
        <v>1038</v>
      </c>
      <c r="AO104" s="67">
        <v>1796</v>
      </c>
      <c r="AP104" s="67">
        <v>910</v>
      </c>
      <c r="AQ104" s="67">
        <v>886</v>
      </c>
      <c r="AR104" s="56" t="s">
        <v>428</v>
      </c>
      <c r="AS104" s="56"/>
      <c r="AT104" s="56" t="s">
        <v>428</v>
      </c>
      <c r="AU104" s="162">
        <v>435</v>
      </c>
      <c r="AV104" s="164">
        <v>0</v>
      </c>
      <c r="AW104" s="163">
        <v>7</v>
      </c>
      <c r="AX104" s="59">
        <v>5</v>
      </c>
      <c r="AY104" s="59">
        <v>1</v>
      </c>
      <c r="AZ104" s="86">
        <v>0.99157164105106588</v>
      </c>
      <c r="BA104" s="87">
        <v>2</v>
      </c>
      <c r="BB104" s="88">
        <v>0</v>
      </c>
      <c r="BC104" s="89">
        <v>0</v>
      </c>
      <c r="BD104" s="68">
        <v>0</v>
      </c>
      <c r="BE104" s="69">
        <v>0</v>
      </c>
      <c r="BF104" s="56">
        <f>VLOOKUP(A104,[1]Controles!$A$7:$L$139,11,0)</f>
        <v>9</v>
      </c>
      <c r="BG104" s="107">
        <f>VLOOKUP(A104,[1]Controles!$A$7:$L$139,12,0)</f>
        <v>4.455445544554455</v>
      </c>
      <c r="BH104" s="63">
        <f>VLOOKUP(A104,[1]Peso!$A$7:$D$139,3,0)</f>
        <v>18</v>
      </c>
      <c r="BI104" s="85">
        <f>VLOOKUP(A104,[1]Peso!$A$7:$D$139,4,0)</f>
        <v>8.9108910891089099</v>
      </c>
      <c r="BJ104" s="68">
        <v>0</v>
      </c>
      <c r="BK104" s="69">
        <v>0</v>
      </c>
      <c r="BL104" s="68">
        <v>0</v>
      </c>
      <c r="BM104" s="69">
        <v>0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 t="s">
        <v>2068</v>
      </c>
      <c r="BW104" s="67" t="s">
        <v>589</v>
      </c>
      <c r="BX104" s="67" t="s">
        <v>538</v>
      </c>
      <c r="BY104" s="67" t="s">
        <v>1384</v>
      </c>
      <c r="BZ104" s="67" t="s">
        <v>590</v>
      </c>
      <c r="CA104" s="67" t="s">
        <v>816</v>
      </c>
      <c r="CB104" s="67" t="s">
        <v>691</v>
      </c>
      <c r="CC104" s="163">
        <v>60.79</v>
      </c>
      <c r="CD104" s="163">
        <v>39.200000000000003</v>
      </c>
      <c r="CE104" s="166">
        <v>45</v>
      </c>
      <c r="CF104" s="67" t="s">
        <v>2069</v>
      </c>
      <c r="CG104" s="67" t="s">
        <v>1753</v>
      </c>
      <c r="CH104" s="67">
        <v>0</v>
      </c>
      <c r="CI104" s="67">
        <v>0</v>
      </c>
      <c r="CJ104" s="86">
        <v>0.50226017076845808</v>
      </c>
      <c r="CK104" s="87">
        <v>1</v>
      </c>
      <c r="CL104" s="67">
        <v>0</v>
      </c>
      <c r="CM104" s="67">
        <v>0</v>
      </c>
      <c r="CN104" s="92">
        <v>49.800796812749006</v>
      </c>
      <c r="CO104" s="67">
        <v>1</v>
      </c>
      <c r="CP104" s="67">
        <v>0</v>
      </c>
      <c r="CQ104" s="67">
        <v>0</v>
      </c>
      <c r="CR104" s="67">
        <v>0</v>
      </c>
      <c r="CS104" s="67">
        <v>0</v>
      </c>
      <c r="CT104" s="67">
        <v>0</v>
      </c>
      <c r="CU104" s="67">
        <v>0</v>
      </c>
      <c r="CV104" s="67">
        <v>0</v>
      </c>
      <c r="CW104" s="67">
        <v>0</v>
      </c>
      <c r="CX104" s="67">
        <v>0</v>
      </c>
      <c r="CY104" s="67">
        <v>0</v>
      </c>
      <c r="CZ104" s="67">
        <v>0</v>
      </c>
      <c r="DA104" s="67">
        <v>0</v>
      </c>
      <c r="DB104" s="86">
        <v>0</v>
      </c>
      <c r="DC104" s="87">
        <v>0</v>
      </c>
      <c r="DD104" s="163">
        <v>99.2</v>
      </c>
      <c r="DE104" s="163">
        <v>78.760000000000005</v>
      </c>
      <c r="DF104" s="166">
        <v>2.2779043280182232</v>
      </c>
      <c r="DG104" s="167">
        <v>4.1571753986332576</v>
      </c>
      <c r="DH104" s="67">
        <v>0</v>
      </c>
      <c r="DI104" s="67">
        <v>0</v>
      </c>
      <c r="DJ104" s="67">
        <v>0</v>
      </c>
      <c r="DK104" s="67">
        <v>0</v>
      </c>
      <c r="DL104" s="67">
        <v>0</v>
      </c>
      <c r="DM104" s="67">
        <v>0</v>
      </c>
      <c r="DN104" s="67">
        <v>0</v>
      </c>
      <c r="DO104" s="67">
        <v>0</v>
      </c>
      <c r="DP104" s="67">
        <v>0</v>
      </c>
      <c r="DQ104" s="67">
        <v>0</v>
      </c>
      <c r="DR104" s="67">
        <v>0</v>
      </c>
      <c r="DS104" s="67">
        <v>0</v>
      </c>
      <c r="DT104" s="67">
        <v>0</v>
      </c>
      <c r="DU104" s="67">
        <v>0</v>
      </c>
      <c r="DV104" s="67">
        <v>0</v>
      </c>
      <c r="DW104" s="67">
        <v>0</v>
      </c>
      <c r="DX104" s="67">
        <v>0</v>
      </c>
      <c r="DY104" s="67">
        <v>0</v>
      </c>
      <c r="DZ104" s="86">
        <v>6.2959076600209869</v>
      </c>
      <c r="EA104" s="87">
        <v>6</v>
      </c>
      <c r="EB104" s="86">
        <v>54.025423728813564</v>
      </c>
      <c r="EC104" s="87">
        <v>51</v>
      </c>
      <c r="ED104" s="90">
        <v>3.1813361611876991</v>
      </c>
      <c r="EE104" s="91">
        <v>6</v>
      </c>
      <c r="EF104" s="163">
        <v>88.62</v>
      </c>
      <c r="EG104" s="163">
        <v>66.2</v>
      </c>
      <c r="EH104" s="166">
        <v>2.2824536376604851</v>
      </c>
      <c r="EI104" s="167">
        <v>3.7089871611982885</v>
      </c>
      <c r="EJ104" s="67" t="s">
        <v>2070</v>
      </c>
      <c r="EK104" s="67" t="s">
        <v>2071</v>
      </c>
      <c r="EL104" s="163">
        <v>70.760000000000005</v>
      </c>
      <c r="EM104" s="163">
        <v>48.06</v>
      </c>
      <c r="EN104" s="166">
        <v>1.2280701754385965</v>
      </c>
      <c r="EO104" s="167">
        <v>4.9122807017543861</v>
      </c>
      <c r="EP104" s="67">
        <v>0</v>
      </c>
      <c r="EQ104" s="67">
        <v>0</v>
      </c>
      <c r="ER104" s="92">
        <v>87.260034904013963</v>
      </c>
      <c r="ES104" s="67">
        <v>2</v>
      </c>
      <c r="ET104" s="92">
        <v>87.260034904013963</v>
      </c>
      <c r="EU104" s="67">
        <v>2</v>
      </c>
      <c r="EV104" s="67">
        <v>0</v>
      </c>
      <c r="EW104" s="67">
        <v>0</v>
      </c>
      <c r="EX104" s="67">
        <v>2</v>
      </c>
      <c r="EY104" s="90">
        <v>54.913294797687861</v>
      </c>
      <c r="EZ104" s="91">
        <v>57</v>
      </c>
      <c r="FA104" s="86">
        <v>50.790067720090292</v>
      </c>
      <c r="FB104" s="87">
        <v>45</v>
      </c>
      <c r="FC104" s="92">
        <v>46.522447080716447</v>
      </c>
      <c r="FD104" s="67">
        <v>2</v>
      </c>
      <c r="FE104" s="67">
        <v>0</v>
      </c>
      <c r="FF104" s="67">
        <v>0</v>
      </c>
      <c r="FG104" s="67">
        <v>0</v>
      </c>
      <c r="FH104" s="67">
        <v>0</v>
      </c>
      <c r="FI104" s="67">
        <v>0</v>
      </c>
      <c r="FJ104" s="67">
        <v>0</v>
      </c>
      <c r="FK104" s="92">
        <v>46.522447080716447</v>
      </c>
      <c r="FL104" s="67">
        <v>2</v>
      </c>
      <c r="FM104" s="92">
        <v>23.261223540358223</v>
      </c>
      <c r="FN104" s="67">
        <v>1</v>
      </c>
      <c r="FO104" s="92">
        <v>23.261223540358223</v>
      </c>
      <c r="FP104" s="105">
        <v>1</v>
      </c>
      <c r="FQ104" s="92">
        <v>0</v>
      </c>
      <c r="FR104" s="67">
        <v>0</v>
      </c>
      <c r="FS104" s="86">
        <v>2.4142926122646062</v>
      </c>
      <c r="FT104" s="87">
        <v>5</v>
      </c>
      <c r="FU104" s="86">
        <v>1.6703786191536749</v>
      </c>
      <c r="FV104" s="87">
        <v>3</v>
      </c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M104" s="67"/>
      <c r="GN104" s="67"/>
      <c r="GO104" s="67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67"/>
      <c r="IS104" s="67"/>
      <c r="IT104" s="67"/>
      <c r="IU104" s="67"/>
      <c r="IV104" s="67"/>
      <c r="IW104" s="67"/>
      <c r="IX104" s="67"/>
      <c r="IY104" s="67"/>
      <c r="IZ104" s="67"/>
      <c r="JA104" s="67"/>
      <c r="JB104" s="67"/>
      <c r="JC104" s="67"/>
      <c r="JD104" s="67"/>
      <c r="JE104" s="67"/>
      <c r="JF104" s="67"/>
      <c r="JG104" s="67"/>
      <c r="JH104" s="67"/>
      <c r="JI104" s="67"/>
      <c r="JJ104" s="67"/>
      <c r="JK104" s="67"/>
      <c r="JL104" s="67"/>
      <c r="JM104" s="67"/>
      <c r="JN104" s="67"/>
      <c r="JO104" s="67"/>
      <c r="JP104" s="67"/>
      <c r="JQ104" s="67"/>
      <c r="JR104" s="67"/>
      <c r="JS104" s="67"/>
      <c r="JT104" s="67"/>
      <c r="JU104" s="67"/>
      <c r="JV104" s="67"/>
      <c r="JW104" s="67"/>
      <c r="JX104" s="67"/>
      <c r="JY104" s="67"/>
      <c r="JZ104" s="67"/>
      <c r="KA104" s="67"/>
      <c r="KB104" s="67"/>
      <c r="KC104" s="67"/>
      <c r="KD104" s="67"/>
      <c r="KE104" s="67"/>
      <c r="KF104" s="67"/>
      <c r="KG104" s="67"/>
      <c r="KH104" s="67"/>
      <c r="KI104" s="67"/>
      <c r="KJ104" s="67"/>
      <c r="KK104" s="67"/>
      <c r="KL104" s="67"/>
      <c r="KM104" s="67"/>
      <c r="KN104" s="67"/>
      <c r="KO104" s="67"/>
      <c r="KP104" s="67"/>
      <c r="KQ104" s="67"/>
      <c r="KR104" s="67"/>
      <c r="KS104" s="67"/>
      <c r="KT104" s="67"/>
      <c r="KU104" s="67"/>
      <c r="KV104" s="67"/>
      <c r="KW104" s="67"/>
      <c r="KX104" s="67"/>
      <c r="KY104" s="67"/>
      <c r="KZ104" s="67"/>
      <c r="LA104" s="67"/>
      <c r="LB104" s="67"/>
      <c r="LC104" s="67"/>
      <c r="LD104" s="67"/>
      <c r="LE104" s="67"/>
      <c r="LF104" s="67"/>
      <c r="LG104" s="67"/>
      <c r="LH104" s="67"/>
      <c r="LI104" s="67"/>
      <c r="LJ104" s="67"/>
      <c r="LK104" s="67"/>
      <c r="LL104" s="67"/>
      <c r="LM104" s="67"/>
      <c r="LN104" s="67"/>
      <c r="LO104" s="67"/>
      <c r="LP104" s="67"/>
      <c r="LQ104" s="67"/>
      <c r="LR104" s="67"/>
      <c r="LS104" s="67"/>
      <c r="LT104" s="67"/>
      <c r="LU104" s="67"/>
      <c r="LV104" s="67"/>
      <c r="LW104" s="67"/>
      <c r="LX104" s="67"/>
      <c r="LY104" s="67"/>
      <c r="LZ104" s="67"/>
      <c r="MA104" s="67"/>
      <c r="MB104" s="67"/>
      <c r="MC104" s="67"/>
      <c r="MD104" s="67"/>
      <c r="ME104" s="67"/>
      <c r="MF104" s="67"/>
      <c r="MG104" s="67"/>
      <c r="MH104" s="67"/>
      <c r="MI104" s="67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67"/>
      <c r="MU104" s="67"/>
      <c r="MV104" s="67"/>
      <c r="MW104" s="67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67"/>
      <c r="NI104" s="67"/>
      <c r="NJ104" s="67"/>
      <c r="NK104" s="67"/>
      <c r="NL104" s="67"/>
      <c r="NM104" s="67"/>
      <c r="NN104" s="67"/>
      <c r="NO104" s="67"/>
      <c r="NP104" s="67"/>
      <c r="NQ104" s="67"/>
    </row>
    <row r="105" spans="1:381">
      <c r="A105" s="96" t="s">
        <v>1381</v>
      </c>
      <c r="B105" s="56" t="s">
        <v>1382</v>
      </c>
      <c r="C105" s="96" t="s">
        <v>441</v>
      </c>
      <c r="D105" s="74">
        <v>5</v>
      </c>
      <c r="E105" s="67">
        <v>2016</v>
      </c>
      <c r="F105" s="161">
        <v>75.70688239778076</v>
      </c>
      <c r="G105" s="78">
        <v>24724</v>
      </c>
      <c r="H105" s="78">
        <v>15799</v>
      </c>
      <c r="I105" s="78">
        <v>8925</v>
      </c>
      <c r="J105" s="67">
        <v>39.72</v>
      </c>
      <c r="K105" s="78">
        <v>9820</v>
      </c>
      <c r="L105" s="67">
        <v>67.8</v>
      </c>
      <c r="M105" s="78">
        <v>16763</v>
      </c>
      <c r="N105" s="67">
        <v>2593</v>
      </c>
      <c r="O105" s="67">
        <v>1332</v>
      </c>
      <c r="P105" s="67">
        <v>1261</v>
      </c>
      <c r="Q105" s="78">
        <v>3094</v>
      </c>
      <c r="R105" s="78">
        <v>1501</v>
      </c>
      <c r="S105" s="78">
        <v>1593</v>
      </c>
      <c r="T105" s="67">
        <v>2458</v>
      </c>
      <c r="U105" s="67">
        <v>1282</v>
      </c>
      <c r="V105" s="67">
        <v>1176</v>
      </c>
      <c r="W105" s="78">
        <v>2907</v>
      </c>
      <c r="X105" s="78">
        <v>1392</v>
      </c>
      <c r="Y105" s="78">
        <v>1515</v>
      </c>
      <c r="Z105" s="67">
        <v>2331</v>
      </c>
      <c r="AA105" s="67">
        <v>1211</v>
      </c>
      <c r="AB105" s="67">
        <v>1120</v>
      </c>
      <c r="AC105" s="78">
        <v>2689</v>
      </c>
      <c r="AD105" s="78">
        <v>1290</v>
      </c>
      <c r="AE105" s="78">
        <v>1399</v>
      </c>
      <c r="AF105" s="67">
        <v>2212</v>
      </c>
      <c r="AG105" s="67">
        <v>1155</v>
      </c>
      <c r="AH105" s="67">
        <v>1057</v>
      </c>
      <c r="AI105" s="78">
        <v>4184</v>
      </c>
      <c r="AJ105" s="78">
        <v>1985</v>
      </c>
      <c r="AK105" s="78">
        <v>2199</v>
      </c>
      <c r="AL105" s="67">
        <v>2428</v>
      </c>
      <c r="AM105" s="67">
        <v>1275</v>
      </c>
      <c r="AN105" s="67">
        <v>1153</v>
      </c>
      <c r="AO105" s="67">
        <v>1956</v>
      </c>
      <c r="AP105" s="67">
        <v>1035</v>
      </c>
      <c r="AQ105" s="67">
        <v>921</v>
      </c>
      <c r="AR105" s="56" t="s">
        <v>428</v>
      </c>
      <c r="AS105" s="56"/>
      <c r="AT105" s="56" t="s">
        <v>428</v>
      </c>
      <c r="AU105" s="162">
        <v>621</v>
      </c>
      <c r="AV105" s="163">
        <v>5</v>
      </c>
      <c r="AW105" s="164">
        <v>176</v>
      </c>
      <c r="AX105" s="59">
        <v>5.5</v>
      </c>
      <c r="AY105" s="59">
        <v>2</v>
      </c>
      <c r="AZ105" s="86">
        <v>1.1569610489780178</v>
      </c>
      <c r="BA105" s="87">
        <v>3</v>
      </c>
      <c r="BB105" s="88">
        <v>215.51724137931035</v>
      </c>
      <c r="BC105" s="89">
        <v>1</v>
      </c>
      <c r="BD105" s="68">
        <v>0</v>
      </c>
      <c r="BE105" s="69">
        <v>0</v>
      </c>
      <c r="BF105" s="56">
        <f>VLOOKUP(A105,[1]Controles!$A$7:$L$139,11,0)</f>
        <v>14</v>
      </c>
      <c r="BG105" s="107">
        <f>VLOOKUP(A105,[1]Controles!$A$7:$L$139,12,0)</f>
        <v>3.8567493112947657</v>
      </c>
      <c r="BH105" s="63">
        <f>VLOOKUP(A105,[1]Peso!$A$7:$D$139,3,0)</f>
        <v>36</v>
      </c>
      <c r="BI105" s="85">
        <f>VLOOKUP(A105,[1]Peso!$A$7:$D$139,4,0)</f>
        <v>9.9173553719008272</v>
      </c>
      <c r="BJ105" s="68">
        <v>0</v>
      </c>
      <c r="BK105" s="69">
        <v>0</v>
      </c>
      <c r="BL105" s="68">
        <v>0</v>
      </c>
      <c r="BM105" s="69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 t="s">
        <v>1391</v>
      </c>
      <c r="BW105" s="67" t="s">
        <v>1052</v>
      </c>
      <c r="BX105" s="67" t="s">
        <v>2072</v>
      </c>
      <c r="BY105" s="67" t="s">
        <v>1052</v>
      </c>
      <c r="BZ105" s="67" t="s">
        <v>566</v>
      </c>
      <c r="CA105" s="67" t="s">
        <v>857</v>
      </c>
      <c r="CB105" s="67" t="s">
        <v>566</v>
      </c>
      <c r="CC105" s="164">
        <v>80.400000000000006</v>
      </c>
      <c r="CD105" s="164">
        <v>65.81</v>
      </c>
      <c r="CE105" s="166">
        <v>47.058823529411761</v>
      </c>
      <c r="CF105" s="67" t="s">
        <v>1730</v>
      </c>
      <c r="CG105" s="67" t="s">
        <v>2069</v>
      </c>
      <c r="CH105" s="67">
        <v>0</v>
      </c>
      <c r="CI105" s="67">
        <v>0</v>
      </c>
      <c r="CJ105" s="86">
        <v>0</v>
      </c>
      <c r="CK105" s="87">
        <v>0</v>
      </c>
      <c r="CL105" s="67">
        <v>0</v>
      </c>
      <c r="CM105" s="67">
        <v>0</v>
      </c>
      <c r="CN105" s="92">
        <v>78.003120124804994</v>
      </c>
      <c r="CO105" s="67">
        <v>2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0</v>
      </c>
      <c r="CZ105" s="67">
        <v>0</v>
      </c>
      <c r="DA105" s="67">
        <v>0</v>
      </c>
      <c r="DB105" s="86">
        <v>0</v>
      </c>
      <c r="DC105" s="87">
        <v>0</v>
      </c>
      <c r="DD105" s="164">
        <v>110.6</v>
      </c>
      <c r="DE105" s="164">
        <v>92.84</v>
      </c>
      <c r="DF105" s="166">
        <v>2.6707530647985989</v>
      </c>
      <c r="DG105" s="167">
        <v>10.464098073555167</v>
      </c>
      <c r="DH105" s="92">
        <v>34.399724802201582</v>
      </c>
      <c r="DI105" s="67">
        <v>1</v>
      </c>
      <c r="DJ105" s="92">
        <v>343.99724802201581</v>
      </c>
      <c r="DK105" s="67">
        <v>10</v>
      </c>
      <c r="DL105" s="67">
        <v>0</v>
      </c>
      <c r="DM105" s="67">
        <v>0</v>
      </c>
      <c r="DN105" s="92">
        <v>111.57</v>
      </c>
      <c r="DO105" s="67">
        <v>3</v>
      </c>
      <c r="DP105" s="92">
        <v>37.188545927854221</v>
      </c>
      <c r="DQ105" s="67">
        <v>1</v>
      </c>
      <c r="DR105" s="92">
        <v>37.188545927854221</v>
      </c>
      <c r="DS105" s="67">
        <v>1</v>
      </c>
      <c r="DT105" s="67">
        <v>0</v>
      </c>
      <c r="DU105" s="67">
        <v>0</v>
      </c>
      <c r="DV105" s="67">
        <v>0</v>
      </c>
      <c r="DW105" s="67">
        <v>0</v>
      </c>
      <c r="DX105" s="67">
        <v>0</v>
      </c>
      <c r="DY105" s="67">
        <v>0</v>
      </c>
      <c r="DZ105" s="86">
        <v>1.7857142857142856</v>
      </c>
      <c r="EA105" s="87">
        <v>2</v>
      </c>
      <c r="EB105" s="86">
        <v>98.391674550614951</v>
      </c>
      <c r="EC105" s="87">
        <v>104</v>
      </c>
      <c r="ED105" s="86">
        <v>1.3562386980108498</v>
      </c>
      <c r="EE105" s="87">
        <v>3</v>
      </c>
      <c r="EF105" s="164">
        <v>134.25</v>
      </c>
      <c r="EG105" s="164">
        <v>94.23</v>
      </c>
      <c r="EH105" s="166">
        <v>4.1237113402061851</v>
      </c>
      <c r="EI105" s="167">
        <v>11.340206185567011</v>
      </c>
      <c r="EJ105" s="67" t="s">
        <v>2073</v>
      </c>
      <c r="EK105" s="67" t="s">
        <v>2074</v>
      </c>
      <c r="EL105" s="164">
        <v>98.17</v>
      </c>
      <c r="EM105" s="164">
        <v>53.5</v>
      </c>
      <c r="EN105" s="166">
        <v>2.3504273504273505</v>
      </c>
      <c r="EO105" s="167">
        <v>7.2649572649572658</v>
      </c>
      <c r="EP105" s="92">
        <v>111.56563778356265</v>
      </c>
      <c r="EQ105" s="67">
        <v>3</v>
      </c>
      <c r="ER105" s="92">
        <v>223.1312755671253</v>
      </c>
      <c r="ES105" s="67">
        <v>6</v>
      </c>
      <c r="ET105" s="92">
        <v>223.1312755671253</v>
      </c>
      <c r="EU105" s="67">
        <v>6</v>
      </c>
      <c r="EV105" s="92">
        <v>74.377091855708443</v>
      </c>
      <c r="EW105" s="67">
        <v>2</v>
      </c>
      <c r="EX105" s="67">
        <v>0</v>
      </c>
      <c r="EY105" s="86">
        <v>100.60711188204684</v>
      </c>
      <c r="EZ105" s="87">
        <v>116</v>
      </c>
      <c r="FA105" s="86">
        <v>87.947882736156345</v>
      </c>
      <c r="FB105" s="87">
        <v>81</v>
      </c>
      <c r="FC105" s="92">
        <v>121.43290831815423</v>
      </c>
      <c r="FD105" s="67">
        <v>6</v>
      </c>
      <c r="FE105" s="92">
        <v>242.86581663630847</v>
      </c>
      <c r="FF105" s="67">
        <v>12</v>
      </c>
      <c r="FG105" s="92">
        <v>20.238818053025703</v>
      </c>
      <c r="FH105" s="67">
        <v>1</v>
      </c>
      <c r="FI105" s="67">
        <v>0</v>
      </c>
      <c r="FJ105" s="67">
        <v>0</v>
      </c>
      <c r="FK105" s="92">
        <v>384.53754300748835</v>
      </c>
      <c r="FL105" s="67">
        <v>19</v>
      </c>
      <c r="FM105" s="92">
        <v>121.43290831815423</v>
      </c>
      <c r="FN105" s="67">
        <v>6</v>
      </c>
      <c r="FO105" s="92">
        <v>748.83626796195097</v>
      </c>
      <c r="FP105" s="67">
        <v>37</v>
      </c>
      <c r="FQ105" s="92">
        <v>40.477636106051406</v>
      </c>
      <c r="FR105" s="67">
        <v>2</v>
      </c>
      <c r="FS105" s="86">
        <v>5.3542009884678752</v>
      </c>
      <c r="FT105" s="87">
        <v>13</v>
      </c>
      <c r="FU105" s="86">
        <v>3.5787321063394684</v>
      </c>
      <c r="FV105" s="87">
        <v>7</v>
      </c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C105" s="67"/>
      <c r="JD105" s="67"/>
      <c r="JE105" s="67"/>
      <c r="JF105" s="67"/>
      <c r="JG105" s="67"/>
      <c r="JH105" s="67"/>
      <c r="JI105" s="67"/>
      <c r="JJ105" s="67"/>
      <c r="JK105" s="67"/>
      <c r="JL105" s="67"/>
      <c r="JM105" s="67"/>
      <c r="JN105" s="67"/>
      <c r="JO105" s="67"/>
      <c r="JP105" s="67"/>
      <c r="JQ105" s="67"/>
      <c r="JR105" s="67"/>
      <c r="JS105" s="67"/>
      <c r="JT105" s="67"/>
      <c r="JU105" s="67"/>
      <c r="JV105" s="67"/>
      <c r="JW105" s="67"/>
      <c r="JX105" s="67"/>
      <c r="JY105" s="67"/>
      <c r="JZ105" s="67"/>
      <c r="KA105" s="67"/>
      <c r="KB105" s="67"/>
      <c r="KC105" s="67"/>
      <c r="KD105" s="67"/>
      <c r="KE105" s="67"/>
      <c r="KF105" s="67"/>
      <c r="KG105" s="67"/>
      <c r="KH105" s="67"/>
      <c r="KI105" s="67"/>
      <c r="KJ105" s="67"/>
      <c r="KK105" s="67"/>
      <c r="KL105" s="67"/>
      <c r="KM105" s="67"/>
      <c r="KN105" s="67"/>
      <c r="KO105" s="67"/>
      <c r="KP105" s="67"/>
      <c r="KQ105" s="67"/>
      <c r="KR105" s="67"/>
      <c r="KS105" s="67"/>
      <c r="KT105" s="67"/>
      <c r="KU105" s="67"/>
      <c r="KV105" s="67"/>
      <c r="KW105" s="67"/>
      <c r="KX105" s="67"/>
      <c r="KY105" s="67"/>
      <c r="KZ105" s="67"/>
      <c r="LA105" s="67"/>
      <c r="LB105" s="67"/>
      <c r="LC105" s="67"/>
      <c r="LD105" s="67"/>
      <c r="LE105" s="67"/>
      <c r="LF105" s="67"/>
      <c r="LG105" s="67"/>
      <c r="LH105" s="67"/>
      <c r="LI105" s="67"/>
      <c r="LJ105" s="67"/>
      <c r="LK105" s="67"/>
      <c r="LL105" s="67"/>
      <c r="LM105" s="67"/>
      <c r="LN105" s="67"/>
      <c r="LO105" s="67"/>
      <c r="LP105" s="67"/>
      <c r="LQ105" s="67"/>
      <c r="LR105" s="67"/>
      <c r="LS105" s="67"/>
      <c r="LT105" s="67"/>
      <c r="LU105" s="67"/>
      <c r="LV105" s="67"/>
      <c r="LW105" s="67"/>
      <c r="LX105" s="67"/>
      <c r="LY105" s="67"/>
      <c r="LZ105" s="67"/>
      <c r="MA105" s="67"/>
      <c r="MB105" s="67"/>
      <c r="MC105" s="67"/>
      <c r="MD105" s="67"/>
      <c r="ME105" s="67"/>
      <c r="MF105" s="67"/>
      <c r="MG105" s="67"/>
      <c r="MH105" s="67"/>
      <c r="MI105" s="67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67"/>
      <c r="MU105" s="67"/>
      <c r="MV105" s="67"/>
      <c r="MW105" s="67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67"/>
      <c r="NI105" s="67"/>
      <c r="NJ105" s="67"/>
      <c r="NK105" s="67"/>
      <c r="NL105" s="67"/>
      <c r="NM105" s="67"/>
      <c r="NN105" s="67"/>
      <c r="NO105" s="67"/>
      <c r="NP105" s="67"/>
      <c r="NQ105" s="67"/>
    </row>
    <row r="106" spans="1:381">
      <c r="A106" s="96" t="s">
        <v>1389</v>
      </c>
      <c r="B106" s="56" t="s">
        <v>1390</v>
      </c>
      <c r="C106" s="96" t="s">
        <v>514</v>
      </c>
      <c r="D106" s="74">
        <v>5</v>
      </c>
      <c r="E106" s="67">
        <v>2016</v>
      </c>
      <c r="F106" s="161">
        <v>73.711934045762035</v>
      </c>
      <c r="G106" s="78">
        <v>36103</v>
      </c>
      <c r="H106" s="78">
        <v>19012</v>
      </c>
      <c r="I106" s="78">
        <v>17091</v>
      </c>
      <c r="J106" s="67">
        <v>47.71</v>
      </c>
      <c r="K106" s="78">
        <v>17224</v>
      </c>
      <c r="L106" s="67">
        <v>42.44</v>
      </c>
      <c r="M106" s="78">
        <v>15321</v>
      </c>
      <c r="N106" s="67">
        <v>3255</v>
      </c>
      <c r="O106" s="67">
        <v>1661</v>
      </c>
      <c r="P106" s="67">
        <v>1594</v>
      </c>
      <c r="Q106" s="78">
        <v>3913</v>
      </c>
      <c r="R106" s="78">
        <v>1914</v>
      </c>
      <c r="S106" s="78">
        <v>1999</v>
      </c>
      <c r="T106" s="67">
        <v>3289</v>
      </c>
      <c r="U106" s="67">
        <v>1681</v>
      </c>
      <c r="V106" s="67">
        <v>1608</v>
      </c>
      <c r="W106" s="78">
        <v>3945</v>
      </c>
      <c r="X106" s="78">
        <v>1938</v>
      </c>
      <c r="Y106" s="78">
        <v>2007</v>
      </c>
      <c r="Z106" s="67">
        <v>3309</v>
      </c>
      <c r="AA106" s="67">
        <v>1687</v>
      </c>
      <c r="AB106" s="67">
        <v>1622</v>
      </c>
      <c r="AC106" s="78">
        <v>4054</v>
      </c>
      <c r="AD106" s="78">
        <v>1926</v>
      </c>
      <c r="AE106" s="78">
        <v>2128</v>
      </c>
      <c r="AF106" s="67">
        <v>3457</v>
      </c>
      <c r="AG106" s="67">
        <v>1846</v>
      </c>
      <c r="AH106" s="67">
        <v>1611</v>
      </c>
      <c r="AI106" s="78">
        <v>6269</v>
      </c>
      <c r="AJ106" s="78">
        <v>3014</v>
      </c>
      <c r="AK106" s="78">
        <v>3255</v>
      </c>
      <c r="AL106" s="67">
        <v>3500</v>
      </c>
      <c r="AM106" s="67">
        <v>1775</v>
      </c>
      <c r="AN106" s="67">
        <v>1725</v>
      </c>
      <c r="AO106" s="67">
        <v>3319</v>
      </c>
      <c r="AP106" s="67">
        <v>1802</v>
      </c>
      <c r="AQ106" s="67">
        <v>1517</v>
      </c>
      <c r="AR106" s="56" t="s">
        <v>428</v>
      </c>
      <c r="AS106" s="56"/>
      <c r="AT106" s="56" t="s">
        <v>428</v>
      </c>
      <c r="AU106" s="162">
        <v>481</v>
      </c>
      <c r="AV106" s="164">
        <v>0</v>
      </c>
      <c r="AW106" s="163">
        <v>101</v>
      </c>
      <c r="AX106" s="59">
        <v>8.6</v>
      </c>
      <c r="AY106" s="59">
        <v>4</v>
      </c>
      <c r="AZ106" s="86">
        <v>2.7649769585253456</v>
      </c>
      <c r="BA106" s="87">
        <v>9</v>
      </c>
      <c r="BB106" s="88">
        <v>0</v>
      </c>
      <c r="BC106" s="89">
        <v>0</v>
      </c>
      <c r="BD106" s="68">
        <v>0</v>
      </c>
      <c r="BE106" s="69">
        <v>0</v>
      </c>
      <c r="BF106" s="56">
        <f>VLOOKUP(A106,[1]Controles!$A$7:$L$139,11,0)</f>
        <v>23</v>
      </c>
      <c r="BG106" s="107">
        <f>VLOOKUP(A106,[1]Controles!$A$7:$L$139,12,0)</f>
        <v>4.9568965517241379</v>
      </c>
      <c r="BH106" s="63">
        <f>VLOOKUP(A106,[1]Peso!$A$7:$D$139,3,0)</f>
        <v>57</v>
      </c>
      <c r="BI106" s="85">
        <f>VLOOKUP(A106,[1]Peso!$A$7:$D$139,4,0)</f>
        <v>12.284482758620689</v>
      </c>
      <c r="BJ106" s="68">
        <v>0</v>
      </c>
      <c r="BK106" s="69">
        <v>0</v>
      </c>
      <c r="BL106" s="68">
        <v>30.721966205837173</v>
      </c>
      <c r="BM106" s="69">
        <v>1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 t="s">
        <v>2075</v>
      </c>
      <c r="BW106" s="67" t="s">
        <v>657</v>
      </c>
      <c r="BX106" s="67" t="s">
        <v>1817</v>
      </c>
      <c r="BY106" s="67" t="s">
        <v>657</v>
      </c>
      <c r="BZ106" s="67" t="s">
        <v>1520</v>
      </c>
      <c r="CA106" s="67" t="s">
        <v>434</v>
      </c>
      <c r="CB106" s="67" t="s">
        <v>1520</v>
      </c>
      <c r="CC106" s="163">
        <v>66.87</v>
      </c>
      <c r="CD106" s="163">
        <v>49.89</v>
      </c>
      <c r="CE106" s="166">
        <v>10.44776119402985</v>
      </c>
      <c r="CF106" s="67" t="s">
        <v>1194</v>
      </c>
      <c r="CG106" s="67" t="s">
        <v>1126</v>
      </c>
      <c r="CH106" s="67">
        <v>0</v>
      </c>
      <c r="CI106" s="67">
        <v>0</v>
      </c>
      <c r="CJ106" s="86">
        <v>0.91213134691395559</v>
      </c>
      <c r="CK106" s="87">
        <v>3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86">
        <v>0.30220610456331221</v>
      </c>
      <c r="DC106" s="87">
        <v>1</v>
      </c>
      <c r="DD106" s="163">
        <v>109.56</v>
      </c>
      <c r="DE106" s="163">
        <v>86.31</v>
      </c>
      <c r="DF106" s="166">
        <v>2.3670458038733475</v>
      </c>
      <c r="DG106" s="167">
        <v>2.4900092222563788</v>
      </c>
      <c r="DH106" s="92">
        <v>25.348542458808616</v>
      </c>
      <c r="DI106" s="67">
        <v>1</v>
      </c>
      <c r="DJ106" s="92">
        <v>101.39416983523446</v>
      </c>
      <c r="DK106" s="67">
        <v>4</v>
      </c>
      <c r="DL106" s="67">
        <v>0</v>
      </c>
      <c r="DM106" s="67">
        <v>0</v>
      </c>
      <c r="DN106" s="92">
        <v>49.333991119881603</v>
      </c>
      <c r="DO106" s="67">
        <v>2</v>
      </c>
      <c r="DP106" s="92">
        <v>24.666995559940801</v>
      </c>
      <c r="DQ106" s="67">
        <v>1</v>
      </c>
      <c r="DR106" s="67">
        <v>0</v>
      </c>
      <c r="DS106" s="67">
        <v>0</v>
      </c>
      <c r="DT106" s="67">
        <v>0</v>
      </c>
      <c r="DU106" s="67">
        <v>0</v>
      </c>
      <c r="DV106" s="92">
        <v>24.666995559940801</v>
      </c>
      <c r="DW106" s="67">
        <v>1</v>
      </c>
      <c r="DX106" s="67">
        <v>0</v>
      </c>
      <c r="DY106" s="67">
        <v>0</v>
      </c>
      <c r="DZ106" s="86">
        <v>1.2330456226880395</v>
      </c>
      <c r="EA106" s="87">
        <v>2</v>
      </c>
      <c r="EB106" s="86">
        <v>70.142768466790812</v>
      </c>
      <c r="EC106" s="87">
        <v>113</v>
      </c>
      <c r="ED106" s="86">
        <v>1.4463407578825573</v>
      </c>
      <c r="EE106" s="87">
        <v>5</v>
      </c>
      <c r="EF106" s="163">
        <v>173.46</v>
      </c>
      <c r="EG106" s="163">
        <v>104.42</v>
      </c>
      <c r="EH106" s="166">
        <v>1.6122364613476645</v>
      </c>
      <c r="EI106" s="167">
        <v>0.99214551467548573</v>
      </c>
      <c r="EJ106" s="67" t="s">
        <v>861</v>
      </c>
      <c r="EK106" s="67" t="s">
        <v>661</v>
      </c>
      <c r="EL106" s="163">
        <v>90.54</v>
      </c>
      <c r="EM106" s="163">
        <v>41.96</v>
      </c>
      <c r="EN106" s="166">
        <v>0.77262693156732898</v>
      </c>
      <c r="EO106" s="167">
        <v>1.1037527593818985</v>
      </c>
      <c r="EP106" s="92">
        <v>49.333991119881603</v>
      </c>
      <c r="EQ106" s="67">
        <v>2</v>
      </c>
      <c r="ER106" s="92">
        <v>197.33596447952641</v>
      </c>
      <c r="ES106" s="67">
        <v>8</v>
      </c>
      <c r="ET106" s="92">
        <v>98.667982239763205</v>
      </c>
      <c r="EU106" s="67">
        <v>4</v>
      </c>
      <c r="EV106" s="92">
        <v>49.333991119881603</v>
      </c>
      <c r="EW106" s="67">
        <v>2</v>
      </c>
      <c r="EX106" s="67">
        <v>0</v>
      </c>
      <c r="EY106" s="86">
        <v>74.20289855072464</v>
      </c>
      <c r="EZ106" s="87">
        <v>128</v>
      </c>
      <c r="FA106" s="86">
        <v>77.125906394199063</v>
      </c>
      <c r="FB106" s="87">
        <v>117</v>
      </c>
      <c r="FC106" s="92">
        <v>79.040969569226718</v>
      </c>
      <c r="FD106" s="67">
        <v>6</v>
      </c>
      <c r="FE106" s="92">
        <v>39.520484784613359</v>
      </c>
      <c r="FF106" s="67">
        <v>3</v>
      </c>
      <c r="FG106" s="92">
        <v>26.346989856408904</v>
      </c>
      <c r="FH106" s="67">
        <v>2</v>
      </c>
      <c r="FI106" s="92">
        <v>13.173494928204452</v>
      </c>
      <c r="FJ106" s="67">
        <v>1</v>
      </c>
      <c r="FK106" s="92">
        <v>158.08193913845344</v>
      </c>
      <c r="FL106" s="67">
        <v>12</v>
      </c>
      <c r="FM106" s="92">
        <v>144.90844421024897</v>
      </c>
      <c r="FN106" s="67">
        <v>11</v>
      </c>
      <c r="FO106" s="92">
        <v>526.93979712817816</v>
      </c>
      <c r="FP106" s="105">
        <v>40</v>
      </c>
      <c r="FQ106" s="92">
        <v>39.520484784613359</v>
      </c>
      <c r="FR106" s="67">
        <v>3</v>
      </c>
      <c r="FS106" s="86">
        <v>1.4285714285714286</v>
      </c>
      <c r="FT106" s="87">
        <v>5</v>
      </c>
      <c r="FU106" s="86">
        <v>1.8077734257306419</v>
      </c>
      <c r="FV106" s="87">
        <v>6</v>
      </c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  <c r="JD106" s="67"/>
      <c r="JE106" s="67"/>
      <c r="JF106" s="67"/>
      <c r="JG106" s="67"/>
      <c r="JH106" s="67"/>
      <c r="JI106" s="67"/>
      <c r="JJ106" s="67"/>
      <c r="JK106" s="67"/>
      <c r="JL106" s="67"/>
      <c r="JM106" s="67"/>
      <c r="JN106" s="67"/>
      <c r="JO106" s="67"/>
      <c r="JP106" s="67"/>
      <c r="JQ106" s="67"/>
      <c r="JR106" s="67"/>
      <c r="JS106" s="67"/>
      <c r="JT106" s="67"/>
      <c r="JU106" s="67"/>
      <c r="JV106" s="67"/>
      <c r="JW106" s="67"/>
      <c r="JX106" s="67"/>
      <c r="JY106" s="67"/>
      <c r="JZ106" s="67"/>
      <c r="KA106" s="67"/>
      <c r="KB106" s="67"/>
      <c r="KC106" s="67"/>
      <c r="KD106" s="67"/>
      <c r="KE106" s="67"/>
      <c r="KF106" s="67"/>
      <c r="KG106" s="67"/>
      <c r="KH106" s="67"/>
      <c r="KI106" s="67"/>
      <c r="KJ106" s="67"/>
      <c r="KK106" s="67"/>
      <c r="KL106" s="67"/>
      <c r="KM106" s="67"/>
      <c r="KN106" s="67"/>
      <c r="KO106" s="67"/>
      <c r="KP106" s="67"/>
      <c r="KQ106" s="67"/>
      <c r="KR106" s="67"/>
      <c r="KS106" s="67"/>
      <c r="KT106" s="67"/>
      <c r="KU106" s="67"/>
      <c r="KV106" s="67"/>
      <c r="KW106" s="67"/>
      <c r="KX106" s="67"/>
      <c r="KY106" s="67"/>
      <c r="KZ106" s="67"/>
      <c r="LA106" s="67"/>
      <c r="LB106" s="67"/>
      <c r="LC106" s="67"/>
      <c r="LD106" s="67"/>
      <c r="LE106" s="67"/>
      <c r="LF106" s="67"/>
      <c r="LG106" s="67"/>
      <c r="LH106" s="67"/>
      <c r="LI106" s="67"/>
      <c r="LJ106" s="67"/>
      <c r="LK106" s="67"/>
      <c r="LL106" s="67"/>
      <c r="LM106" s="67"/>
      <c r="LN106" s="67"/>
      <c r="LO106" s="67"/>
      <c r="LP106" s="67"/>
      <c r="LQ106" s="67"/>
      <c r="LR106" s="67"/>
      <c r="LS106" s="67"/>
      <c r="LT106" s="67"/>
      <c r="LU106" s="67"/>
      <c r="LV106" s="67"/>
      <c r="LW106" s="67"/>
      <c r="LX106" s="67"/>
      <c r="LY106" s="67"/>
      <c r="LZ106" s="67"/>
      <c r="MA106" s="67"/>
      <c r="MB106" s="67"/>
      <c r="MC106" s="67"/>
      <c r="MD106" s="67"/>
      <c r="ME106" s="67"/>
      <c r="MF106" s="67"/>
      <c r="MG106" s="67"/>
      <c r="MH106" s="67"/>
      <c r="MI106" s="67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67"/>
      <c r="MU106" s="67"/>
      <c r="MV106" s="67"/>
      <c r="MW106" s="67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67"/>
      <c r="NI106" s="67"/>
      <c r="NJ106" s="67"/>
      <c r="NK106" s="67"/>
      <c r="NL106" s="67"/>
      <c r="NM106" s="67"/>
      <c r="NN106" s="67"/>
      <c r="NO106" s="67"/>
      <c r="NP106" s="67"/>
      <c r="NQ106" s="67"/>
    </row>
    <row r="107" spans="1:381">
      <c r="A107" s="96" t="s">
        <v>1394</v>
      </c>
      <c r="B107" s="56" t="s">
        <v>1395</v>
      </c>
      <c r="C107" s="96" t="s">
        <v>479</v>
      </c>
      <c r="D107" s="74">
        <v>6</v>
      </c>
      <c r="E107" s="67">
        <v>2016</v>
      </c>
      <c r="F107" s="161">
        <v>65.799626533772809</v>
      </c>
      <c r="G107" s="78">
        <v>10292</v>
      </c>
      <c r="H107" s="78">
        <v>1964</v>
      </c>
      <c r="I107" s="78">
        <v>8328</v>
      </c>
      <c r="J107" s="67">
        <v>12</v>
      </c>
      <c r="K107" s="78">
        <v>1235</v>
      </c>
      <c r="L107" s="67">
        <v>60.83</v>
      </c>
      <c r="M107" s="78">
        <v>6261</v>
      </c>
      <c r="N107" s="67">
        <v>1006</v>
      </c>
      <c r="O107" s="67">
        <v>517</v>
      </c>
      <c r="P107" s="67">
        <v>489</v>
      </c>
      <c r="Q107" s="78">
        <v>1206</v>
      </c>
      <c r="R107" s="78">
        <v>586</v>
      </c>
      <c r="S107" s="78">
        <v>620</v>
      </c>
      <c r="T107" s="67">
        <v>1001</v>
      </c>
      <c r="U107" s="67">
        <v>517</v>
      </c>
      <c r="V107" s="67">
        <v>484</v>
      </c>
      <c r="W107" s="78">
        <v>1198</v>
      </c>
      <c r="X107" s="78">
        <v>580</v>
      </c>
      <c r="Y107" s="78">
        <v>618</v>
      </c>
      <c r="Z107" s="67">
        <v>975</v>
      </c>
      <c r="AA107" s="67">
        <v>503</v>
      </c>
      <c r="AB107" s="67">
        <v>472</v>
      </c>
      <c r="AC107" s="78">
        <v>1119</v>
      </c>
      <c r="AD107" s="78">
        <v>533</v>
      </c>
      <c r="AE107" s="78">
        <v>566</v>
      </c>
      <c r="AF107" s="67">
        <v>908</v>
      </c>
      <c r="AG107" s="67">
        <v>482</v>
      </c>
      <c r="AH107" s="67">
        <v>426</v>
      </c>
      <c r="AI107" s="78">
        <v>1713</v>
      </c>
      <c r="AJ107" s="78">
        <v>808</v>
      </c>
      <c r="AK107" s="78">
        <v>905</v>
      </c>
      <c r="AL107" s="67">
        <v>983</v>
      </c>
      <c r="AM107" s="67">
        <v>517</v>
      </c>
      <c r="AN107" s="67">
        <v>466</v>
      </c>
      <c r="AO107" s="67">
        <v>850</v>
      </c>
      <c r="AP107" s="67">
        <v>451</v>
      </c>
      <c r="AQ107" s="67">
        <v>399</v>
      </c>
      <c r="AR107" s="56" t="s">
        <v>428</v>
      </c>
      <c r="AS107" s="56"/>
      <c r="AT107" s="56" t="s">
        <v>428</v>
      </c>
      <c r="AU107" s="162">
        <v>315</v>
      </c>
      <c r="AV107" s="163">
        <v>2</v>
      </c>
      <c r="AW107" s="164">
        <v>21</v>
      </c>
      <c r="AX107" s="59">
        <v>18.7</v>
      </c>
      <c r="AY107" s="59">
        <v>2</v>
      </c>
      <c r="AZ107" s="86">
        <v>1.9880715705765406</v>
      </c>
      <c r="BA107" s="87">
        <v>2</v>
      </c>
      <c r="BB107" s="88">
        <v>0</v>
      </c>
      <c r="BC107" s="89">
        <v>0</v>
      </c>
      <c r="BD107" s="68">
        <v>0</v>
      </c>
      <c r="BE107" s="69">
        <v>0</v>
      </c>
      <c r="BF107" s="56">
        <f>VLOOKUP(A107,[1]Controles!$A$7:$L$139,11,0)</f>
        <v>7</v>
      </c>
      <c r="BG107" s="107">
        <f>VLOOKUP(A107,[1]Controles!$A$7:$L$139,12,0)</f>
        <v>6.5420560747663545</v>
      </c>
      <c r="BH107" s="63">
        <f>VLOOKUP(A107,[1]Peso!$A$7:$D$139,3,0)</f>
        <v>7</v>
      </c>
      <c r="BI107" s="85">
        <f>VLOOKUP(A107,[1]Peso!$A$7:$D$139,4,0)</f>
        <v>6.5420560747663545</v>
      </c>
      <c r="BJ107" s="68">
        <v>0</v>
      </c>
      <c r="BK107" s="69">
        <v>0</v>
      </c>
      <c r="BL107" s="68">
        <v>0</v>
      </c>
      <c r="BM107" s="69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 t="s">
        <v>2076</v>
      </c>
      <c r="BW107" s="67" t="s">
        <v>1397</v>
      </c>
      <c r="BX107" s="67" t="s">
        <v>732</v>
      </c>
      <c r="BY107" s="67" t="s">
        <v>2077</v>
      </c>
      <c r="BZ107" s="67" t="s">
        <v>1375</v>
      </c>
      <c r="CA107" s="67" t="s">
        <v>1520</v>
      </c>
      <c r="CB107" s="67" t="s">
        <v>539</v>
      </c>
      <c r="CC107" s="164">
        <v>84.5</v>
      </c>
      <c r="CD107" s="164">
        <v>60.5</v>
      </c>
      <c r="CE107" s="166">
        <v>22.222222222222221</v>
      </c>
      <c r="CF107" s="67" t="s">
        <v>2078</v>
      </c>
      <c r="CG107" s="67" t="s">
        <v>2079</v>
      </c>
      <c r="CH107" s="67">
        <v>0</v>
      </c>
      <c r="CI107" s="67">
        <v>0</v>
      </c>
      <c r="CJ107" s="86">
        <v>0</v>
      </c>
      <c r="CK107" s="87">
        <v>0</v>
      </c>
      <c r="CL107" s="67">
        <v>0</v>
      </c>
      <c r="CM107" s="67">
        <v>0</v>
      </c>
      <c r="CN107" s="67">
        <v>0</v>
      </c>
      <c r="CO107" s="67">
        <v>0</v>
      </c>
      <c r="CP107" s="67">
        <v>0</v>
      </c>
      <c r="CQ107" s="67">
        <v>0</v>
      </c>
      <c r="CR107" s="67">
        <v>0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0</v>
      </c>
      <c r="DB107" s="86">
        <v>0</v>
      </c>
      <c r="DC107" s="87">
        <v>0</v>
      </c>
      <c r="DD107" s="164">
        <v>119.4</v>
      </c>
      <c r="DE107" s="164">
        <v>98.4</v>
      </c>
      <c r="DF107" s="166">
        <v>2.1081576535288726</v>
      </c>
      <c r="DG107" s="167">
        <v>0.18331805682859761</v>
      </c>
      <c r="DH107" s="92">
        <v>83.472454090150251</v>
      </c>
      <c r="DI107" s="67">
        <v>1</v>
      </c>
      <c r="DJ107" s="67">
        <v>0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86">
        <v>2.1186440677966103</v>
      </c>
      <c r="EA107" s="87">
        <v>1</v>
      </c>
      <c r="EB107" s="86">
        <v>77.464788732394354</v>
      </c>
      <c r="EC107" s="87">
        <v>33</v>
      </c>
      <c r="ED107" s="86">
        <v>0</v>
      </c>
      <c r="EE107" s="87">
        <v>0</v>
      </c>
      <c r="EF107" s="164">
        <v>148.06</v>
      </c>
      <c r="EG107" s="164">
        <v>93.17</v>
      </c>
      <c r="EH107" s="166">
        <v>1.5748031496062991</v>
      </c>
      <c r="EI107" s="167">
        <v>0.89988751406074252</v>
      </c>
      <c r="EJ107" s="67" t="s">
        <v>2080</v>
      </c>
      <c r="EK107" s="67" t="s">
        <v>2081</v>
      </c>
      <c r="EL107" s="164">
        <v>112.67</v>
      </c>
      <c r="EM107" s="164">
        <v>54.27</v>
      </c>
      <c r="EN107" s="166">
        <v>1.006711409395973</v>
      </c>
      <c r="EO107" s="167">
        <v>0</v>
      </c>
      <c r="EP107" s="67">
        <v>0</v>
      </c>
      <c r="EQ107" s="67">
        <v>0</v>
      </c>
      <c r="ER107" s="67">
        <v>0</v>
      </c>
      <c r="ES107" s="67">
        <v>0</v>
      </c>
      <c r="ET107" s="92">
        <v>89.365504915102775</v>
      </c>
      <c r="EU107" s="67">
        <v>1</v>
      </c>
      <c r="EV107" s="67">
        <v>0</v>
      </c>
      <c r="EW107" s="67">
        <v>0</v>
      </c>
      <c r="EX107" s="67">
        <v>0</v>
      </c>
      <c r="EY107" s="86">
        <v>77.253218884120173</v>
      </c>
      <c r="EZ107" s="87">
        <v>36</v>
      </c>
      <c r="FA107" s="86">
        <v>50.125313283208015</v>
      </c>
      <c r="FB107" s="87">
        <v>20</v>
      </c>
      <c r="FC107" s="67">
        <v>0</v>
      </c>
      <c r="FD107" s="67">
        <v>0</v>
      </c>
      <c r="FE107" s="67">
        <v>0</v>
      </c>
      <c r="FF107" s="67">
        <v>0</v>
      </c>
      <c r="FG107" s="67">
        <v>0</v>
      </c>
      <c r="FH107" s="67">
        <v>0</v>
      </c>
      <c r="FI107" s="92">
        <v>48.899755501222486</v>
      </c>
      <c r="FJ107" s="67">
        <v>1</v>
      </c>
      <c r="FK107" s="92">
        <v>48.899755501222486</v>
      </c>
      <c r="FL107" s="67">
        <v>1</v>
      </c>
      <c r="FM107" s="92">
        <v>97.799511002444973</v>
      </c>
      <c r="FN107" s="67">
        <v>2</v>
      </c>
      <c r="FO107" s="92">
        <v>146.6992665036675</v>
      </c>
      <c r="FP107" s="105">
        <v>3</v>
      </c>
      <c r="FQ107" s="92">
        <v>0</v>
      </c>
      <c r="FR107" s="67">
        <v>0</v>
      </c>
      <c r="FS107" s="86">
        <v>1.0172939979654119</v>
      </c>
      <c r="FT107" s="87">
        <v>1</v>
      </c>
      <c r="FU107" s="86">
        <v>2.3529411764705879</v>
      </c>
      <c r="FV107" s="87">
        <v>2</v>
      </c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</row>
    <row r="108" spans="1:381">
      <c r="A108" s="96" t="s">
        <v>1402</v>
      </c>
      <c r="B108" s="56" t="s">
        <v>1403</v>
      </c>
      <c r="C108" s="96" t="s">
        <v>479</v>
      </c>
      <c r="D108" s="74">
        <v>5</v>
      </c>
      <c r="E108" s="67">
        <v>2016</v>
      </c>
      <c r="F108" s="161">
        <v>66.879142695585443</v>
      </c>
      <c r="G108" s="78">
        <v>40688</v>
      </c>
      <c r="H108" s="78">
        <v>32315</v>
      </c>
      <c r="I108" s="78">
        <v>8373</v>
      </c>
      <c r="J108" s="67">
        <v>37.75</v>
      </c>
      <c r="K108" s="78">
        <v>15360</v>
      </c>
      <c r="L108" s="67">
        <v>54.45</v>
      </c>
      <c r="M108" s="78">
        <v>22156</v>
      </c>
      <c r="N108" s="67">
        <v>4324</v>
      </c>
      <c r="O108" s="67">
        <v>2220</v>
      </c>
      <c r="P108" s="67">
        <v>2104</v>
      </c>
      <c r="Q108" s="67">
        <v>5150</v>
      </c>
      <c r="R108" s="67">
        <v>2645</v>
      </c>
      <c r="S108" s="67">
        <v>2505</v>
      </c>
      <c r="T108" s="67">
        <v>4076</v>
      </c>
      <c r="U108" s="67">
        <v>2105</v>
      </c>
      <c r="V108" s="67">
        <v>1971</v>
      </c>
      <c r="W108" s="67">
        <v>4863</v>
      </c>
      <c r="X108" s="67">
        <v>2515</v>
      </c>
      <c r="Y108" s="67">
        <v>2348</v>
      </c>
      <c r="Z108" s="67">
        <v>4040</v>
      </c>
      <c r="AA108" s="67">
        <v>2092</v>
      </c>
      <c r="AB108" s="67">
        <v>1948</v>
      </c>
      <c r="AC108" s="67">
        <v>4857</v>
      </c>
      <c r="AD108" s="67">
        <v>2519</v>
      </c>
      <c r="AE108" s="67">
        <v>2338</v>
      </c>
      <c r="AF108" s="67">
        <v>4081</v>
      </c>
      <c r="AG108" s="67">
        <v>2120</v>
      </c>
      <c r="AH108" s="67">
        <v>1961</v>
      </c>
      <c r="AI108" s="67">
        <v>7365</v>
      </c>
      <c r="AJ108" s="67">
        <v>3827</v>
      </c>
      <c r="AK108" s="67">
        <v>3538</v>
      </c>
      <c r="AL108" s="67">
        <v>4179</v>
      </c>
      <c r="AM108" s="67">
        <v>2171</v>
      </c>
      <c r="AN108" s="67">
        <v>2008</v>
      </c>
      <c r="AO108" s="67">
        <v>3671</v>
      </c>
      <c r="AP108" s="67">
        <v>1907</v>
      </c>
      <c r="AQ108" s="67">
        <v>1764</v>
      </c>
      <c r="AR108" s="56" t="s">
        <v>428</v>
      </c>
      <c r="AS108" s="56"/>
      <c r="AT108" s="56" t="s">
        <v>428</v>
      </c>
      <c r="AU108" s="162">
        <v>1163</v>
      </c>
      <c r="AV108" s="164">
        <v>0</v>
      </c>
      <c r="AW108" s="163">
        <v>407</v>
      </c>
      <c r="AX108" s="59">
        <v>5.6</v>
      </c>
      <c r="AY108" s="59">
        <v>3</v>
      </c>
      <c r="AZ108" s="86">
        <v>1.1563367252543941</v>
      </c>
      <c r="BA108" s="87">
        <v>5</v>
      </c>
      <c r="BB108" s="88">
        <v>0</v>
      </c>
      <c r="BC108" s="89">
        <v>0</v>
      </c>
      <c r="BD108" s="68">
        <v>0</v>
      </c>
      <c r="BE108" s="69">
        <v>0</v>
      </c>
      <c r="BF108" s="56">
        <f>VLOOKUP(A108,[1]Controles!$A$7:$L$139,11,0)</f>
        <v>48</v>
      </c>
      <c r="BG108" s="107">
        <f>VLOOKUP(A108,[1]Controles!$A$7:$L$139,12,0)</f>
        <v>8.8888888888888893</v>
      </c>
      <c r="BH108" s="63">
        <f>VLOOKUP(A108,[1]Peso!$A$7:$D$139,3,0)</f>
        <v>39</v>
      </c>
      <c r="BI108" s="85">
        <f>VLOOKUP(A108,[1]Peso!$A$7:$D$139,4,0)</f>
        <v>7.2222222222222214</v>
      </c>
      <c r="BJ108" s="68">
        <v>0</v>
      </c>
      <c r="BK108" s="69">
        <v>0</v>
      </c>
      <c r="BL108" s="68">
        <v>0</v>
      </c>
      <c r="BM108" s="69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 t="s">
        <v>2082</v>
      </c>
      <c r="BW108" s="67" t="s">
        <v>2083</v>
      </c>
      <c r="BX108" s="67" t="s">
        <v>2084</v>
      </c>
      <c r="BY108" s="67" t="s">
        <v>2083</v>
      </c>
      <c r="BZ108" s="67" t="s">
        <v>1479</v>
      </c>
      <c r="CA108" s="67" t="s">
        <v>1406</v>
      </c>
      <c r="CB108" s="67" t="s">
        <v>1479</v>
      </c>
      <c r="CC108" s="163">
        <v>74.569999999999993</v>
      </c>
      <c r="CD108" s="163">
        <v>60.28</v>
      </c>
      <c r="CE108" s="166">
        <v>51.851851851851848</v>
      </c>
      <c r="CF108" s="67" t="s">
        <v>2085</v>
      </c>
      <c r="CG108" s="67" t="s">
        <v>2086</v>
      </c>
      <c r="CH108" s="67">
        <v>0</v>
      </c>
      <c r="CI108" s="67">
        <v>0</v>
      </c>
      <c r="CJ108" s="86">
        <v>0</v>
      </c>
      <c r="CK108" s="8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0</v>
      </c>
      <c r="DB108" s="86">
        <v>0.24752475247524752</v>
      </c>
      <c r="DC108" s="87">
        <v>1</v>
      </c>
      <c r="DD108" s="163">
        <v>109.29</v>
      </c>
      <c r="DE108" s="163">
        <v>85.76</v>
      </c>
      <c r="DF108" s="166">
        <v>5.8238636363636358</v>
      </c>
      <c r="DG108" s="167">
        <v>5.2556818181818183</v>
      </c>
      <c r="DH108" s="67">
        <v>0</v>
      </c>
      <c r="DI108" s="67">
        <v>0</v>
      </c>
      <c r="DJ108" s="92">
        <v>41.126876413736376</v>
      </c>
      <c r="DK108" s="67">
        <v>2</v>
      </c>
      <c r="DL108" s="67">
        <v>0</v>
      </c>
      <c r="DM108" s="67">
        <v>0</v>
      </c>
      <c r="DN108" s="92">
        <v>20.58884084826024</v>
      </c>
      <c r="DO108" s="67">
        <v>1</v>
      </c>
      <c r="DP108" s="92">
        <v>102.94420424130121</v>
      </c>
      <c r="DQ108" s="67">
        <v>5</v>
      </c>
      <c r="DR108" s="67">
        <v>0</v>
      </c>
      <c r="DS108" s="67">
        <v>0</v>
      </c>
      <c r="DT108" s="92">
        <v>102.94420424130121</v>
      </c>
      <c r="DU108" s="67">
        <v>5</v>
      </c>
      <c r="DV108" s="67">
        <v>0</v>
      </c>
      <c r="DW108" s="67">
        <v>0</v>
      </c>
      <c r="DX108" s="67">
        <v>0</v>
      </c>
      <c r="DY108" s="67">
        <v>0</v>
      </c>
      <c r="DZ108" s="86">
        <v>6.1601642710472282</v>
      </c>
      <c r="EA108" s="87">
        <v>12</v>
      </c>
      <c r="EB108" s="86">
        <v>93.319734829168794</v>
      </c>
      <c r="EC108" s="87">
        <v>183</v>
      </c>
      <c r="ED108" s="86">
        <v>4.4106836559666744</v>
      </c>
      <c r="EE108" s="87">
        <v>18</v>
      </c>
      <c r="EF108" s="163">
        <v>91.15</v>
      </c>
      <c r="EG108" s="163">
        <v>60.11</v>
      </c>
      <c r="EH108" s="166">
        <v>3.1308411214953273</v>
      </c>
      <c r="EI108" s="167">
        <v>13.317757009345794</v>
      </c>
      <c r="EJ108" s="67" t="s">
        <v>2087</v>
      </c>
      <c r="EK108" s="67" t="s">
        <v>2088</v>
      </c>
      <c r="EL108" s="163">
        <v>52.35</v>
      </c>
      <c r="EM108" s="163">
        <v>27.12</v>
      </c>
      <c r="EN108" s="166">
        <v>2.8077753779697625</v>
      </c>
      <c r="EO108" s="167">
        <v>7.9913606911447079</v>
      </c>
      <c r="EP108" s="92">
        <v>20.58884084826024</v>
      </c>
      <c r="EQ108" s="67">
        <v>1</v>
      </c>
      <c r="ER108" s="67">
        <v>0</v>
      </c>
      <c r="ES108" s="67">
        <v>0</v>
      </c>
      <c r="ET108" s="67">
        <v>0</v>
      </c>
      <c r="EU108" s="67">
        <v>0</v>
      </c>
      <c r="EV108" s="92">
        <v>20.58884084826024</v>
      </c>
      <c r="EW108" s="67">
        <v>1</v>
      </c>
      <c r="EX108" s="67">
        <v>44</v>
      </c>
      <c r="EY108" s="86">
        <v>100.59760956175298</v>
      </c>
      <c r="EZ108" s="87">
        <v>202</v>
      </c>
      <c r="FA108" s="86">
        <v>66.893424036281175</v>
      </c>
      <c r="FB108" s="87">
        <v>118</v>
      </c>
      <c r="FC108" s="67">
        <v>0</v>
      </c>
      <c r="FD108" s="67">
        <v>0</v>
      </c>
      <c r="FE108" s="92">
        <v>283.89734272087213</v>
      </c>
      <c r="FF108" s="67">
        <v>25</v>
      </c>
      <c r="FG108" s="92">
        <v>34.067681126504652</v>
      </c>
      <c r="FH108" s="67">
        <v>3</v>
      </c>
      <c r="FI108" s="67">
        <v>0</v>
      </c>
      <c r="FJ108" s="67">
        <v>0</v>
      </c>
      <c r="FK108" s="92">
        <v>317.96502384737681</v>
      </c>
      <c r="FL108" s="67">
        <v>28</v>
      </c>
      <c r="FM108" s="92">
        <v>11.355893708834886</v>
      </c>
      <c r="FN108" s="67">
        <v>1</v>
      </c>
      <c r="FO108" s="92">
        <v>56.779468544174435</v>
      </c>
      <c r="FP108" s="105">
        <v>5</v>
      </c>
      <c r="FQ108" s="92">
        <v>11.355893708834886</v>
      </c>
      <c r="FR108" s="67">
        <v>1</v>
      </c>
      <c r="FS108" s="86">
        <v>4.5465422349844458</v>
      </c>
      <c r="FT108" s="87">
        <v>19</v>
      </c>
      <c r="FU108" s="86">
        <v>5.1757014437482969</v>
      </c>
      <c r="FV108" s="87">
        <v>19</v>
      </c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  <c r="IX108" s="67"/>
      <c r="IY108" s="67"/>
      <c r="IZ108" s="67"/>
      <c r="JA108" s="67"/>
      <c r="JB108" s="67"/>
      <c r="JC108" s="67"/>
      <c r="JD108" s="67"/>
      <c r="JE108" s="67"/>
      <c r="JF108" s="67"/>
      <c r="JG108" s="67"/>
      <c r="JH108" s="67"/>
      <c r="JI108" s="67"/>
      <c r="JJ108" s="67"/>
      <c r="JK108" s="67"/>
      <c r="JL108" s="67"/>
      <c r="JM108" s="67"/>
      <c r="JN108" s="67"/>
      <c r="JO108" s="67"/>
      <c r="JP108" s="67"/>
      <c r="JQ108" s="67"/>
      <c r="JR108" s="67"/>
      <c r="JS108" s="67"/>
      <c r="JT108" s="67"/>
      <c r="JU108" s="67"/>
      <c r="JV108" s="67"/>
      <c r="JW108" s="67"/>
      <c r="JX108" s="67"/>
      <c r="JY108" s="67"/>
      <c r="JZ108" s="67"/>
      <c r="KA108" s="67"/>
      <c r="KB108" s="67"/>
      <c r="KC108" s="67"/>
      <c r="KD108" s="67"/>
      <c r="KE108" s="67"/>
      <c r="KF108" s="67"/>
      <c r="KG108" s="67"/>
      <c r="KH108" s="67"/>
      <c r="KI108" s="67"/>
      <c r="KJ108" s="67"/>
      <c r="KK108" s="67"/>
      <c r="KL108" s="67"/>
      <c r="KM108" s="67"/>
      <c r="KN108" s="67"/>
      <c r="KO108" s="67"/>
      <c r="KP108" s="67"/>
      <c r="KQ108" s="67"/>
      <c r="KR108" s="67"/>
      <c r="KS108" s="67"/>
      <c r="KT108" s="67"/>
      <c r="KU108" s="67"/>
      <c r="KV108" s="67"/>
      <c r="KW108" s="67"/>
      <c r="KX108" s="67"/>
      <c r="KY108" s="67"/>
      <c r="KZ108" s="67"/>
      <c r="LA108" s="67"/>
      <c r="LB108" s="67"/>
      <c r="LC108" s="67"/>
      <c r="LD108" s="67"/>
      <c r="LE108" s="67"/>
      <c r="LF108" s="67"/>
      <c r="LG108" s="67"/>
      <c r="LH108" s="67"/>
      <c r="LI108" s="67"/>
      <c r="LJ108" s="67"/>
      <c r="LK108" s="67"/>
      <c r="LL108" s="67"/>
      <c r="LM108" s="67"/>
      <c r="LN108" s="67"/>
      <c r="LO108" s="67"/>
      <c r="LP108" s="67"/>
      <c r="LQ108" s="67"/>
      <c r="LR108" s="67"/>
      <c r="LS108" s="67"/>
      <c r="LT108" s="67"/>
      <c r="LU108" s="67"/>
      <c r="LV108" s="67"/>
      <c r="LW108" s="67"/>
      <c r="LX108" s="67"/>
      <c r="LY108" s="67"/>
      <c r="LZ108" s="67"/>
      <c r="MA108" s="67"/>
      <c r="MB108" s="67"/>
      <c r="MC108" s="67"/>
      <c r="MD108" s="67"/>
      <c r="ME108" s="67"/>
      <c r="MF108" s="67"/>
      <c r="MG108" s="67"/>
      <c r="MH108" s="67"/>
      <c r="MI108" s="67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67"/>
      <c r="MU108" s="67"/>
      <c r="MV108" s="67"/>
      <c r="MW108" s="67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67"/>
      <c r="NI108" s="67"/>
      <c r="NJ108" s="67"/>
      <c r="NK108" s="67"/>
      <c r="NL108" s="67"/>
      <c r="NM108" s="67"/>
      <c r="NN108" s="67"/>
      <c r="NO108" s="67"/>
      <c r="NP108" s="67"/>
      <c r="NQ108" s="67"/>
    </row>
    <row r="109" spans="1:381">
      <c r="A109" s="96" t="s">
        <v>1410</v>
      </c>
      <c r="B109" s="56" t="s">
        <v>1411</v>
      </c>
      <c r="C109" s="96" t="s">
        <v>427</v>
      </c>
      <c r="D109" s="74">
        <v>5</v>
      </c>
      <c r="E109" s="67">
        <v>2016</v>
      </c>
      <c r="F109" s="161">
        <v>77.293079470109447</v>
      </c>
      <c r="G109" s="67">
        <v>35056</v>
      </c>
      <c r="H109" s="78">
        <v>15051</v>
      </c>
      <c r="I109" s="67">
        <v>20005</v>
      </c>
      <c r="J109" s="67">
        <v>16.64</v>
      </c>
      <c r="K109" s="78">
        <v>5835</v>
      </c>
      <c r="L109" s="67">
        <v>65.7</v>
      </c>
      <c r="M109" s="78">
        <v>23031</v>
      </c>
      <c r="N109" s="67">
        <v>3036</v>
      </c>
      <c r="O109" s="67">
        <v>1548</v>
      </c>
      <c r="P109" s="67">
        <v>1488</v>
      </c>
      <c r="Q109" s="67">
        <v>629</v>
      </c>
      <c r="R109" s="67">
        <v>322</v>
      </c>
      <c r="S109" s="67">
        <v>307</v>
      </c>
      <c r="T109" s="67">
        <v>3177</v>
      </c>
      <c r="U109" s="67">
        <v>1626</v>
      </c>
      <c r="V109" s="67">
        <v>1551</v>
      </c>
      <c r="W109" s="67">
        <v>4457</v>
      </c>
      <c r="X109" s="67">
        <v>2281</v>
      </c>
      <c r="Y109" s="67">
        <v>2176</v>
      </c>
      <c r="Z109" s="67">
        <v>3177</v>
      </c>
      <c r="AA109" s="67">
        <v>1625</v>
      </c>
      <c r="AB109" s="67">
        <v>1552</v>
      </c>
      <c r="AC109" s="67">
        <v>3719</v>
      </c>
      <c r="AD109" s="67">
        <v>1903</v>
      </c>
      <c r="AE109" s="67">
        <v>1816</v>
      </c>
      <c r="AF109" s="67">
        <v>3096</v>
      </c>
      <c r="AG109" s="67">
        <v>1583</v>
      </c>
      <c r="AH109" s="67">
        <v>1513</v>
      </c>
      <c r="AI109" s="67">
        <v>6131</v>
      </c>
      <c r="AJ109" s="67">
        <v>3103</v>
      </c>
      <c r="AK109" s="67">
        <v>3028</v>
      </c>
      <c r="AL109" s="67">
        <v>3516</v>
      </c>
      <c r="AM109" s="67">
        <v>1777</v>
      </c>
      <c r="AN109" s="67">
        <v>1739</v>
      </c>
      <c r="AO109" s="67">
        <v>3159</v>
      </c>
      <c r="AP109" s="67">
        <v>1589</v>
      </c>
      <c r="AQ109" s="67">
        <v>1570</v>
      </c>
      <c r="AR109" s="56" t="s">
        <v>428</v>
      </c>
      <c r="AS109" s="56"/>
      <c r="AT109" s="56" t="s">
        <v>428</v>
      </c>
      <c r="AU109" s="162">
        <v>1510</v>
      </c>
      <c r="AV109" s="163">
        <v>0</v>
      </c>
      <c r="AW109" s="164">
        <v>105</v>
      </c>
      <c r="AX109" s="59">
        <v>9</v>
      </c>
      <c r="AY109" s="59">
        <v>3</v>
      </c>
      <c r="AZ109" s="86">
        <v>0.98814229249011853</v>
      </c>
      <c r="BA109" s="87">
        <v>3</v>
      </c>
      <c r="BB109" s="88">
        <v>0</v>
      </c>
      <c r="BC109" s="89">
        <v>0</v>
      </c>
      <c r="BD109" s="68">
        <v>0</v>
      </c>
      <c r="BE109" s="69">
        <v>0</v>
      </c>
      <c r="BF109" s="56">
        <f>VLOOKUP(A109,[1]Controles!$A$7:$L$139,11,0)</f>
        <v>11</v>
      </c>
      <c r="BG109" s="107">
        <f>VLOOKUP(A109,[1]Controles!$A$7:$L$139,12,0)</f>
        <v>3.303303303303303</v>
      </c>
      <c r="BH109" s="63">
        <f>VLOOKUP(A109,[1]Peso!$A$7:$D$139,3,0)</f>
        <v>26</v>
      </c>
      <c r="BI109" s="85">
        <f>VLOOKUP(A109,[1]Peso!$A$7:$D$139,4,0)</f>
        <v>7.8078078078078077</v>
      </c>
      <c r="BJ109" s="68">
        <v>0</v>
      </c>
      <c r="BK109" s="69">
        <v>0</v>
      </c>
      <c r="BL109" s="68">
        <v>0</v>
      </c>
      <c r="BM109" s="69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 t="s">
        <v>2089</v>
      </c>
      <c r="BW109" s="67" t="s">
        <v>2090</v>
      </c>
      <c r="BX109" s="67" t="s">
        <v>2091</v>
      </c>
      <c r="BY109" s="67" t="s">
        <v>2090</v>
      </c>
      <c r="BZ109" s="67" t="s">
        <v>2092</v>
      </c>
      <c r="CA109" s="67" t="s">
        <v>666</v>
      </c>
      <c r="CB109" s="67" t="s">
        <v>1323</v>
      </c>
      <c r="CC109" s="164">
        <v>74.709999999999994</v>
      </c>
      <c r="CD109" s="164">
        <v>53.74</v>
      </c>
      <c r="CE109" s="166">
        <v>17.142857142857142</v>
      </c>
      <c r="CF109" s="67" t="s">
        <v>2093</v>
      </c>
      <c r="CG109" s="67" t="s">
        <v>2094</v>
      </c>
      <c r="CH109" s="92">
        <v>32.541490400260329</v>
      </c>
      <c r="CI109" s="67">
        <v>1</v>
      </c>
      <c r="CJ109" s="86">
        <v>0</v>
      </c>
      <c r="CK109" s="87">
        <v>0</v>
      </c>
      <c r="CL109" s="92">
        <v>32.541490400260329</v>
      </c>
      <c r="CM109" s="67">
        <v>1</v>
      </c>
      <c r="CN109" s="92">
        <v>65.082980800520659</v>
      </c>
      <c r="CO109" s="67">
        <v>2</v>
      </c>
      <c r="CP109" s="67">
        <v>0</v>
      </c>
      <c r="CQ109" s="67">
        <v>0</v>
      </c>
      <c r="CR109" s="67">
        <v>0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0</v>
      </c>
      <c r="DB109" s="86">
        <v>0</v>
      </c>
      <c r="DC109" s="87">
        <v>0</v>
      </c>
      <c r="DD109" s="164">
        <v>104.93</v>
      </c>
      <c r="DE109" s="164">
        <v>84.12</v>
      </c>
      <c r="DF109" s="166">
        <v>3.4259857789269557</v>
      </c>
      <c r="DG109" s="167">
        <v>4.9450549450549453</v>
      </c>
      <c r="DH109" s="67">
        <v>0</v>
      </c>
      <c r="DI109" s="67">
        <v>0</v>
      </c>
      <c r="DJ109" s="92">
        <v>208.98641588296763</v>
      </c>
      <c r="DK109" s="67">
        <v>8</v>
      </c>
      <c r="DL109" s="92">
        <v>26.123301985370954</v>
      </c>
      <c r="DM109" s="67">
        <v>1</v>
      </c>
      <c r="DN109" s="92">
        <v>262.33</v>
      </c>
      <c r="DO109" s="67">
        <v>6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86">
        <v>0.64432989690721654</v>
      </c>
      <c r="EA109" s="87">
        <v>1</v>
      </c>
      <c r="EB109" s="86">
        <v>57.501652346331788</v>
      </c>
      <c r="EC109" s="87">
        <v>87</v>
      </c>
      <c r="ED109" s="86">
        <v>0.96899224806201545</v>
      </c>
      <c r="EE109" s="87">
        <v>3</v>
      </c>
      <c r="EF109" s="164">
        <v>112.45</v>
      </c>
      <c r="EG109" s="164">
        <v>76.7</v>
      </c>
      <c r="EH109" s="166">
        <v>2.6836158192090394</v>
      </c>
      <c r="EI109" s="167">
        <v>5.6967984934086626</v>
      </c>
      <c r="EJ109" s="67" t="s">
        <v>1748</v>
      </c>
      <c r="EK109" s="67" t="s">
        <v>2095</v>
      </c>
      <c r="EL109" s="164">
        <v>93.93</v>
      </c>
      <c r="EM109" s="164">
        <v>48.72</v>
      </c>
      <c r="EN109" s="166">
        <v>1.3495276653171391</v>
      </c>
      <c r="EO109" s="167">
        <v>4.9932523616734139</v>
      </c>
      <c r="EP109" s="92">
        <v>161.33369185264857</v>
      </c>
      <c r="EQ109" s="67">
        <v>6</v>
      </c>
      <c r="ER109" s="92">
        <v>188.22264049475663</v>
      </c>
      <c r="ES109" s="67">
        <v>7</v>
      </c>
      <c r="ET109" s="92">
        <v>430.2231782737295</v>
      </c>
      <c r="EU109" s="67">
        <v>16</v>
      </c>
      <c r="EV109" s="92">
        <v>134.44474321054048</v>
      </c>
      <c r="EW109" s="67">
        <v>5</v>
      </c>
      <c r="EX109" s="67">
        <v>39</v>
      </c>
      <c r="EY109" s="86">
        <v>61.529614721104082</v>
      </c>
      <c r="EZ109" s="87">
        <v>107</v>
      </c>
      <c r="FA109" s="86">
        <v>42.675159235668787</v>
      </c>
      <c r="FB109" s="87">
        <v>67</v>
      </c>
      <c r="FC109" s="92">
        <v>13.557483731019524</v>
      </c>
      <c r="FD109" s="67">
        <v>1</v>
      </c>
      <c r="FE109" s="92">
        <v>81.344902386117127</v>
      </c>
      <c r="FF109" s="67">
        <v>6</v>
      </c>
      <c r="FG109" s="92">
        <v>13.557483731019524</v>
      </c>
      <c r="FH109" s="67">
        <v>1</v>
      </c>
      <c r="FI109" s="67">
        <v>0</v>
      </c>
      <c r="FJ109" s="67">
        <v>0</v>
      </c>
      <c r="FK109" s="92">
        <v>108.45986984815619</v>
      </c>
      <c r="FL109" s="67">
        <v>8</v>
      </c>
      <c r="FM109" s="92">
        <v>189.80477223427332</v>
      </c>
      <c r="FN109" s="67">
        <v>14</v>
      </c>
      <c r="FO109" s="92">
        <v>637.20173535791753</v>
      </c>
      <c r="FP109" s="105">
        <v>47</v>
      </c>
      <c r="FQ109" s="92">
        <v>13.557483731019524</v>
      </c>
      <c r="FR109" s="67">
        <v>1</v>
      </c>
      <c r="FS109" s="86">
        <v>1.422070534698521</v>
      </c>
      <c r="FT109" s="87">
        <v>5</v>
      </c>
      <c r="FU109" s="86">
        <v>1.5827793605571383</v>
      </c>
      <c r="FV109" s="87">
        <v>5</v>
      </c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  <c r="IW109" s="67"/>
      <c r="IX109" s="67"/>
      <c r="IY109" s="67"/>
      <c r="IZ109" s="67"/>
      <c r="JA109" s="67"/>
      <c r="JB109" s="67"/>
      <c r="JC109" s="67"/>
      <c r="JD109" s="67"/>
      <c r="JE109" s="67"/>
      <c r="JF109" s="67"/>
      <c r="JG109" s="67"/>
      <c r="JH109" s="67"/>
      <c r="JI109" s="67"/>
      <c r="JJ109" s="67"/>
      <c r="JK109" s="67"/>
      <c r="JL109" s="67"/>
      <c r="JM109" s="67"/>
      <c r="JN109" s="67"/>
      <c r="JO109" s="67"/>
      <c r="JP109" s="67"/>
      <c r="JQ109" s="67"/>
      <c r="JR109" s="67"/>
      <c r="JS109" s="67"/>
      <c r="JT109" s="67"/>
      <c r="JU109" s="67"/>
      <c r="JV109" s="67"/>
      <c r="JW109" s="67"/>
      <c r="JX109" s="67"/>
      <c r="JY109" s="67"/>
      <c r="JZ109" s="67"/>
      <c r="KA109" s="67"/>
      <c r="KB109" s="67"/>
      <c r="KC109" s="67"/>
      <c r="KD109" s="67"/>
      <c r="KE109" s="67"/>
      <c r="KF109" s="67"/>
      <c r="KG109" s="67"/>
      <c r="KH109" s="67"/>
      <c r="KI109" s="67"/>
      <c r="KJ109" s="67"/>
      <c r="KK109" s="67"/>
      <c r="KL109" s="67"/>
      <c r="KM109" s="67"/>
      <c r="KN109" s="67"/>
      <c r="KO109" s="67"/>
      <c r="KP109" s="67"/>
      <c r="KQ109" s="67"/>
      <c r="KR109" s="67"/>
      <c r="KS109" s="67"/>
      <c r="KT109" s="67"/>
      <c r="KU109" s="67"/>
      <c r="KV109" s="67"/>
      <c r="KW109" s="67"/>
      <c r="KX109" s="67"/>
      <c r="KY109" s="67"/>
      <c r="KZ109" s="67"/>
      <c r="LA109" s="67"/>
      <c r="LB109" s="67"/>
      <c r="LC109" s="67"/>
      <c r="LD109" s="67"/>
      <c r="LE109" s="67"/>
      <c r="LF109" s="67"/>
      <c r="LG109" s="67"/>
      <c r="LH109" s="67"/>
      <c r="LI109" s="67"/>
      <c r="LJ109" s="67"/>
      <c r="LK109" s="67"/>
      <c r="LL109" s="67"/>
      <c r="LM109" s="67"/>
      <c r="LN109" s="67"/>
      <c r="LO109" s="67"/>
      <c r="LP109" s="67"/>
      <c r="LQ109" s="67"/>
      <c r="LR109" s="67"/>
      <c r="LS109" s="67"/>
      <c r="LT109" s="67"/>
      <c r="LU109" s="67"/>
      <c r="LV109" s="67"/>
      <c r="LW109" s="67"/>
      <c r="LX109" s="67"/>
      <c r="LY109" s="67"/>
      <c r="LZ109" s="67"/>
      <c r="MA109" s="67"/>
      <c r="MB109" s="67"/>
      <c r="MC109" s="67"/>
      <c r="MD109" s="67"/>
      <c r="ME109" s="67"/>
      <c r="MF109" s="67"/>
      <c r="MG109" s="67"/>
      <c r="MH109" s="67"/>
      <c r="MI109" s="67"/>
      <c r="MJ109" s="67"/>
      <c r="MK109" s="67"/>
      <c r="ML109" s="67"/>
      <c r="MM109" s="67"/>
      <c r="MN109" s="67"/>
      <c r="MO109" s="67"/>
      <c r="MP109" s="67"/>
      <c r="MQ109" s="67"/>
      <c r="MR109" s="67"/>
      <c r="MS109" s="67"/>
      <c r="MT109" s="67"/>
      <c r="MU109" s="67"/>
      <c r="MV109" s="67"/>
      <c r="MW109" s="67"/>
      <c r="MX109" s="67"/>
      <c r="MY109" s="67"/>
      <c r="MZ109" s="67"/>
      <c r="NA109" s="67"/>
      <c r="NB109" s="67"/>
      <c r="NC109" s="67"/>
      <c r="ND109" s="67"/>
      <c r="NE109" s="67"/>
      <c r="NF109" s="67"/>
      <c r="NG109" s="67"/>
      <c r="NH109" s="67"/>
      <c r="NI109" s="67"/>
      <c r="NJ109" s="67"/>
      <c r="NK109" s="67"/>
      <c r="NL109" s="67"/>
      <c r="NM109" s="67"/>
      <c r="NN109" s="67"/>
      <c r="NO109" s="67"/>
      <c r="NP109" s="67"/>
      <c r="NQ109" s="67"/>
    </row>
    <row r="110" spans="1:381">
      <c r="A110" s="96" t="s">
        <v>2096</v>
      </c>
      <c r="B110" s="56" t="s">
        <v>1419</v>
      </c>
      <c r="C110" s="96" t="s">
        <v>441</v>
      </c>
      <c r="D110" s="74">
        <v>6</v>
      </c>
      <c r="E110" s="67">
        <v>2016</v>
      </c>
      <c r="F110" s="161">
        <v>70.810810907664333</v>
      </c>
      <c r="G110" s="78">
        <v>14821</v>
      </c>
      <c r="H110" s="78">
        <v>7021</v>
      </c>
      <c r="I110" s="78">
        <v>7800</v>
      </c>
      <c r="J110" s="67">
        <v>21.52</v>
      </c>
      <c r="K110" s="78">
        <v>3189</v>
      </c>
      <c r="L110" s="67">
        <v>49.54</v>
      </c>
      <c r="M110" s="78">
        <v>7342</v>
      </c>
      <c r="N110" s="67">
        <v>1329</v>
      </c>
      <c r="O110" s="67">
        <v>683</v>
      </c>
      <c r="P110" s="67">
        <v>646</v>
      </c>
      <c r="Q110" s="67">
        <v>1596</v>
      </c>
      <c r="R110" s="67">
        <v>820</v>
      </c>
      <c r="S110" s="67">
        <v>776</v>
      </c>
      <c r="T110" s="67">
        <v>1331</v>
      </c>
      <c r="U110" s="67">
        <v>687</v>
      </c>
      <c r="V110" s="67">
        <v>644</v>
      </c>
      <c r="W110" s="67">
        <v>1591</v>
      </c>
      <c r="X110" s="67">
        <v>827</v>
      </c>
      <c r="Y110" s="67">
        <v>764</v>
      </c>
      <c r="Z110" s="67">
        <v>1317</v>
      </c>
      <c r="AA110" s="67">
        <v>698</v>
      </c>
      <c r="AB110" s="67">
        <v>619</v>
      </c>
      <c r="AC110" s="67">
        <v>1579</v>
      </c>
      <c r="AD110" s="67">
        <v>844</v>
      </c>
      <c r="AE110" s="67">
        <v>735</v>
      </c>
      <c r="AF110" s="67">
        <v>1332</v>
      </c>
      <c r="AG110" s="67">
        <v>716</v>
      </c>
      <c r="AH110" s="67">
        <v>616</v>
      </c>
      <c r="AI110" s="67">
        <v>2483</v>
      </c>
      <c r="AJ110" s="67">
        <v>1342</v>
      </c>
      <c r="AK110" s="67">
        <v>1141</v>
      </c>
      <c r="AL110" s="67">
        <v>1410</v>
      </c>
      <c r="AM110" s="67">
        <v>764</v>
      </c>
      <c r="AN110" s="67">
        <v>646</v>
      </c>
      <c r="AO110" s="67">
        <v>1264</v>
      </c>
      <c r="AP110" s="67">
        <v>677</v>
      </c>
      <c r="AQ110" s="67">
        <v>587</v>
      </c>
      <c r="AR110" s="56" t="s">
        <v>428</v>
      </c>
      <c r="AS110" s="56"/>
      <c r="AT110" s="56" t="s">
        <v>428</v>
      </c>
      <c r="AU110" s="162">
        <v>399</v>
      </c>
      <c r="AV110" s="164">
        <v>1</v>
      </c>
      <c r="AW110" s="163">
        <v>91</v>
      </c>
      <c r="AX110" s="59">
        <v>7.5</v>
      </c>
      <c r="AY110" s="59">
        <v>1</v>
      </c>
      <c r="AZ110" s="86">
        <v>0.7524454477050414</v>
      </c>
      <c r="BA110" s="87">
        <v>1</v>
      </c>
      <c r="BB110" s="88">
        <v>0</v>
      </c>
      <c r="BC110" s="89">
        <v>0</v>
      </c>
      <c r="BD110" s="68">
        <v>0</v>
      </c>
      <c r="BE110" s="69">
        <v>0</v>
      </c>
      <c r="BF110" s="56">
        <f>VLOOKUP(A110,[1]Controles!$A$7:$L$139,11,0)</f>
        <v>7</v>
      </c>
      <c r="BG110" s="107">
        <f>VLOOKUP(A110,[1]Controles!$A$7:$L$139,12,0)</f>
        <v>5.2631578947368416</v>
      </c>
      <c r="BH110" s="63">
        <f>VLOOKUP(A110,[1]Peso!$A$7:$D$139,3,0)</f>
        <v>6</v>
      </c>
      <c r="BI110" s="85">
        <f>VLOOKUP(A110,[1]Peso!$A$7:$D$139,4,0)</f>
        <v>4.5112781954887211</v>
      </c>
      <c r="BJ110" s="68">
        <v>0</v>
      </c>
      <c r="BK110" s="69">
        <v>0</v>
      </c>
      <c r="BL110" s="68">
        <v>0</v>
      </c>
      <c r="BM110" s="69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 t="s">
        <v>1424</v>
      </c>
      <c r="BW110" s="67" t="s">
        <v>1979</v>
      </c>
      <c r="BX110" s="67" t="s">
        <v>2097</v>
      </c>
      <c r="BY110" s="67" t="s">
        <v>1979</v>
      </c>
      <c r="BZ110" s="67" t="s">
        <v>591</v>
      </c>
      <c r="CA110" s="67" t="s">
        <v>935</v>
      </c>
      <c r="CB110" s="67" t="s">
        <v>2098</v>
      </c>
      <c r="CC110" s="163">
        <v>77.900000000000006</v>
      </c>
      <c r="CD110" s="163">
        <v>50.93</v>
      </c>
      <c r="CE110" s="166">
        <v>3.8461538461538463</v>
      </c>
      <c r="CF110" s="67" t="s">
        <v>2099</v>
      </c>
      <c r="CG110" s="67" t="s">
        <v>2100</v>
      </c>
      <c r="CH110" s="67">
        <v>0</v>
      </c>
      <c r="CI110" s="67">
        <v>0</v>
      </c>
      <c r="CJ110" s="86">
        <v>0</v>
      </c>
      <c r="CK110" s="87">
        <v>0</v>
      </c>
      <c r="CL110" s="67">
        <v>0</v>
      </c>
      <c r="CM110" s="67">
        <v>0</v>
      </c>
      <c r="CN110" s="92">
        <v>150.03750937734435</v>
      </c>
      <c r="CO110" s="67">
        <v>2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86">
        <v>2.2779043280182232</v>
      </c>
      <c r="DC110" s="87">
        <v>3</v>
      </c>
      <c r="DD110" s="163">
        <v>100.53</v>
      </c>
      <c r="DE110" s="163">
        <v>81.25</v>
      </c>
      <c r="DF110" s="166">
        <v>2.1702838063439067</v>
      </c>
      <c r="DG110" s="167">
        <v>8.1803005008347256</v>
      </c>
      <c r="DH110" s="67">
        <v>0</v>
      </c>
      <c r="DI110" s="67">
        <v>0</v>
      </c>
      <c r="DJ110" s="92">
        <v>251.41420490257701</v>
      </c>
      <c r="DK110" s="67">
        <v>4</v>
      </c>
      <c r="DL110" s="67">
        <v>0</v>
      </c>
      <c r="DM110" s="67">
        <v>0</v>
      </c>
      <c r="DN110" s="67">
        <v>0</v>
      </c>
      <c r="DO110" s="67">
        <v>0</v>
      </c>
      <c r="DP110" s="92">
        <v>253.32488917036099</v>
      </c>
      <c r="DQ110" s="67">
        <v>4</v>
      </c>
      <c r="DR110" s="92">
        <v>63.331222292590247</v>
      </c>
      <c r="DS110" s="67">
        <v>1</v>
      </c>
      <c r="DT110" s="92">
        <v>63.331222292590247</v>
      </c>
      <c r="DU110" s="67">
        <v>1</v>
      </c>
      <c r="DV110" s="92">
        <v>63.331222292590247</v>
      </c>
      <c r="DW110" s="67">
        <v>1</v>
      </c>
      <c r="DX110" s="92">
        <v>63.331222292590247</v>
      </c>
      <c r="DY110" s="67">
        <v>1</v>
      </c>
      <c r="DZ110" s="86">
        <v>3.2310177705977385</v>
      </c>
      <c r="EA110" s="87">
        <v>2</v>
      </c>
      <c r="EB110" s="86">
        <v>58.441558441558442</v>
      </c>
      <c r="EC110" s="87">
        <v>36</v>
      </c>
      <c r="ED110" s="86">
        <v>0.75075075075075071</v>
      </c>
      <c r="EE110" s="87">
        <v>1</v>
      </c>
      <c r="EF110" s="163">
        <v>100.56</v>
      </c>
      <c r="EG110" s="163">
        <v>65.81</v>
      </c>
      <c r="EH110" s="166">
        <v>2.1396396396396398</v>
      </c>
      <c r="EI110" s="167">
        <v>4.0540540540540544</v>
      </c>
      <c r="EJ110" s="67" t="s">
        <v>1983</v>
      </c>
      <c r="EK110" s="67" t="s">
        <v>533</v>
      </c>
      <c r="EL110" s="163">
        <v>81.14</v>
      </c>
      <c r="EM110" s="163">
        <v>42.85</v>
      </c>
      <c r="EN110" s="166">
        <v>0</v>
      </c>
      <c r="EO110" s="167">
        <v>5.9936908517350158</v>
      </c>
      <c r="EP110" s="67">
        <v>0</v>
      </c>
      <c r="EQ110" s="67">
        <v>0</v>
      </c>
      <c r="ER110" s="92">
        <v>126.66244458518049</v>
      </c>
      <c r="ES110" s="67">
        <v>2</v>
      </c>
      <c r="ET110" s="92">
        <v>189.99366687777072</v>
      </c>
      <c r="EU110" s="67">
        <v>3</v>
      </c>
      <c r="EV110" s="67">
        <v>0</v>
      </c>
      <c r="EW110" s="67">
        <v>0</v>
      </c>
      <c r="EX110" s="67">
        <v>0</v>
      </c>
      <c r="EY110" s="86">
        <v>66.563467492260074</v>
      </c>
      <c r="EZ110" s="87">
        <v>43</v>
      </c>
      <c r="FA110" s="86">
        <v>52.810902896081771</v>
      </c>
      <c r="FB110" s="87">
        <v>31</v>
      </c>
      <c r="FC110" s="67">
        <v>0</v>
      </c>
      <c r="FD110" s="67">
        <v>0</v>
      </c>
      <c r="FE110" s="92">
        <v>167.67270288397049</v>
      </c>
      <c r="FF110" s="67">
        <v>5</v>
      </c>
      <c r="FG110" s="92">
        <v>33.5345405767941</v>
      </c>
      <c r="FH110" s="67">
        <v>1</v>
      </c>
      <c r="FI110" s="67">
        <v>0</v>
      </c>
      <c r="FJ110" s="67">
        <v>0</v>
      </c>
      <c r="FK110" s="92">
        <v>201.2072434607646</v>
      </c>
      <c r="FL110" s="67">
        <v>6</v>
      </c>
      <c r="FM110" s="67">
        <v>0</v>
      </c>
      <c r="FN110" s="67">
        <v>0</v>
      </c>
      <c r="FO110" s="92">
        <v>33.5345405767941</v>
      </c>
      <c r="FP110" s="105">
        <v>1</v>
      </c>
      <c r="FQ110" s="92">
        <v>33.5345405767941</v>
      </c>
      <c r="FR110" s="67">
        <v>1</v>
      </c>
      <c r="FS110" s="86">
        <v>0.70921985815602839</v>
      </c>
      <c r="FT110" s="87">
        <v>1</v>
      </c>
      <c r="FU110" s="86">
        <v>3.9556962025316458</v>
      </c>
      <c r="FV110" s="87">
        <v>5</v>
      </c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  <c r="JD110" s="67"/>
      <c r="JE110" s="67"/>
      <c r="JF110" s="67"/>
      <c r="JG110" s="67"/>
      <c r="JH110" s="67"/>
      <c r="JI110" s="67"/>
      <c r="JJ110" s="67"/>
      <c r="JK110" s="67"/>
      <c r="JL110" s="67"/>
      <c r="JM110" s="67"/>
      <c r="JN110" s="67"/>
      <c r="JO110" s="67"/>
      <c r="JP110" s="67"/>
      <c r="JQ110" s="67"/>
      <c r="JR110" s="67"/>
      <c r="JS110" s="67"/>
      <c r="JT110" s="67"/>
      <c r="JU110" s="67"/>
      <c r="JV110" s="67"/>
      <c r="JW110" s="67"/>
      <c r="JX110" s="67"/>
      <c r="JY110" s="67"/>
      <c r="JZ110" s="67"/>
      <c r="KA110" s="67"/>
      <c r="KB110" s="67"/>
      <c r="KC110" s="67"/>
      <c r="KD110" s="67"/>
      <c r="KE110" s="67"/>
      <c r="KF110" s="67"/>
      <c r="KG110" s="67"/>
      <c r="KH110" s="67"/>
      <c r="KI110" s="67"/>
      <c r="KJ110" s="67"/>
      <c r="KK110" s="67"/>
      <c r="KL110" s="67"/>
      <c r="KM110" s="67"/>
      <c r="KN110" s="67"/>
      <c r="KO110" s="67"/>
      <c r="KP110" s="67"/>
      <c r="KQ110" s="67"/>
      <c r="KR110" s="67"/>
      <c r="KS110" s="67"/>
      <c r="KT110" s="67"/>
      <c r="KU110" s="67"/>
      <c r="KV110" s="67"/>
      <c r="KW110" s="67"/>
      <c r="KX110" s="67"/>
      <c r="KY110" s="67"/>
      <c r="KZ110" s="67"/>
      <c r="LA110" s="67"/>
      <c r="LB110" s="67"/>
      <c r="LC110" s="67"/>
      <c r="LD110" s="67"/>
      <c r="LE110" s="67"/>
      <c r="LF110" s="67"/>
      <c r="LG110" s="67"/>
      <c r="LH110" s="67"/>
      <c r="LI110" s="67"/>
      <c r="LJ110" s="67"/>
      <c r="LK110" s="67"/>
      <c r="LL110" s="67"/>
      <c r="LM110" s="67"/>
      <c r="LN110" s="67"/>
      <c r="LO110" s="67"/>
      <c r="LP110" s="67"/>
      <c r="LQ110" s="67"/>
      <c r="LR110" s="67"/>
      <c r="LS110" s="67"/>
      <c r="LT110" s="67"/>
      <c r="LU110" s="67"/>
      <c r="LV110" s="67"/>
      <c r="LW110" s="67"/>
      <c r="LX110" s="67"/>
      <c r="LY110" s="67"/>
      <c r="LZ110" s="67"/>
      <c r="MA110" s="67"/>
      <c r="MB110" s="67"/>
      <c r="MC110" s="67"/>
      <c r="MD110" s="67"/>
      <c r="ME110" s="67"/>
      <c r="MF110" s="67"/>
      <c r="MG110" s="67"/>
      <c r="MH110" s="67"/>
      <c r="MI110" s="67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67"/>
      <c r="MU110" s="67"/>
      <c r="MV110" s="67"/>
      <c r="MW110" s="67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67"/>
      <c r="NI110" s="67"/>
      <c r="NJ110" s="67"/>
      <c r="NK110" s="67"/>
      <c r="NL110" s="67"/>
      <c r="NM110" s="67"/>
      <c r="NN110" s="67"/>
      <c r="NO110" s="67"/>
      <c r="NP110" s="67"/>
      <c r="NQ110" s="67"/>
    </row>
    <row r="111" spans="1:381">
      <c r="A111" s="96" t="s">
        <v>2101</v>
      </c>
      <c r="B111" s="56" t="s">
        <v>1423</v>
      </c>
      <c r="C111" s="96" t="s">
        <v>466</v>
      </c>
      <c r="D111" s="74">
        <v>6</v>
      </c>
      <c r="E111" s="67">
        <v>2016</v>
      </c>
      <c r="F111" s="161">
        <v>52.233490069189621</v>
      </c>
      <c r="G111" s="78">
        <v>14559</v>
      </c>
      <c r="H111" s="78">
        <v>6494</v>
      </c>
      <c r="I111" s="78">
        <v>8065</v>
      </c>
      <c r="J111" s="67">
        <v>28.59</v>
      </c>
      <c r="K111" s="78">
        <v>4308</v>
      </c>
      <c r="L111" s="67">
        <v>62.27</v>
      </c>
      <c r="M111" s="78">
        <v>9066</v>
      </c>
      <c r="N111" s="67">
        <v>1119</v>
      </c>
      <c r="O111" s="67">
        <v>571</v>
      </c>
      <c r="P111" s="67">
        <v>548</v>
      </c>
      <c r="Q111" s="67">
        <v>1355</v>
      </c>
      <c r="R111" s="67">
        <v>692</v>
      </c>
      <c r="S111" s="67">
        <v>663</v>
      </c>
      <c r="T111" s="67">
        <v>1181</v>
      </c>
      <c r="U111" s="67">
        <v>604</v>
      </c>
      <c r="V111" s="67">
        <v>577</v>
      </c>
      <c r="W111" s="67">
        <v>1408</v>
      </c>
      <c r="X111" s="67">
        <v>720</v>
      </c>
      <c r="Y111" s="67">
        <v>688</v>
      </c>
      <c r="Z111" s="67">
        <v>1154</v>
      </c>
      <c r="AA111" s="67">
        <v>591</v>
      </c>
      <c r="AB111" s="67">
        <v>563</v>
      </c>
      <c r="AC111" s="67">
        <v>1391</v>
      </c>
      <c r="AD111" s="67">
        <v>714</v>
      </c>
      <c r="AE111" s="67">
        <v>677</v>
      </c>
      <c r="AF111" s="67">
        <v>1179</v>
      </c>
      <c r="AG111" s="67">
        <v>608</v>
      </c>
      <c r="AH111" s="67">
        <v>571</v>
      </c>
      <c r="AI111" s="67">
        <v>2080</v>
      </c>
      <c r="AJ111" s="67">
        <v>1089</v>
      </c>
      <c r="AK111" s="67">
        <v>991</v>
      </c>
      <c r="AL111" s="67">
        <v>1191</v>
      </c>
      <c r="AM111" s="67">
        <v>624</v>
      </c>
      <c r="AN111" s="67">
        <v>567</v>
      </c>
      <c r="AO111" s="67">
        <v>945</v>
      </c>
      <c r="AP111" s="67">
        <v>499</v>
      </c>
      <c r="AQ111" s="67">
        <v>446</v>
      </c>
      <c r="AR111" s="56" t="s">
        <v>428</v>
      </c>
      <c r="AS111" s="56"/>
      <c r="AT111" s="56" t="s">
        <v>428</v>
      </c>
      <c r="AU111" s="162">
        <v>700</v>
      </c>
      <c r="AV111" s="163">
        <v>0</v>
      </c>
      <c r="AW111" s="164">
        <v>85</v>
      </c>
      <c r="AX111" s="59">
        <v>0</v>
      </c>
      <c r="AY111" s="59">
        <v>0</v>
      </c>
      <c r="AZ111" s="86">
        <v>0</v>
      </c>
      <c r="BA111" s="87">
        <v>0</v>
      </c>
      <c r="BB111" s="88">
        <v>0</v>
      </c>
      <c r="BC111" s="89">
        <v>0</v>
      </c>
      <c r="BD111" s="68">
        <v>0</v>
      </c>
      <c r="BE111" s="69">
        <v>0</v>
      </c>
      <c r="BF111" s="56">
        <f>VLOOKUP(A111,[1]Controles!$A$7:$L$139,11,0)</f>
        <v>5</v>
      </c>
      <c r="BG111" s="107">
        <f>VLOOKUP(A111,[1]Controles!$A$7:$L$139,12,0)</f>
        <v>4</v>
      </c>
      <c r="BH111" s="63">
        <f>VLOOKUP(A111,[1]Peso!$A$7:$D$139,3,0)</f>
        <v>9</v>
      </c>
      <c r="BI111" s="85">
        <f>VLOOKUP(A111,[1]Peso!$A$7:$D$139,4,0)</f>
        <v>7.1999999999999993</v>
      </c>
      <c r="BJ111" s="68">
        <v>0</v>
      </c>
      <c r="BK111" s="69">
        <v>0</v>
      </c>
      <c r="BL111" s="68">
        <v>0</v>
      </c>
      <c r="BM111" s="69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 t="s">
        <v>2102</v>
      </c>
      <c r="BW111" s="67" t="s">
        <v>1940</v>
      </c>
      <c r="BX111" s="67" t="s">
        <v>2103</v>
      </c>
      <c r="BY111" s="67" t="s">
        <v>1940</v>
      </c>
      <c r="BZ111" s="67" t="s">
        <v>469</v>
      </c>
      <c r="CA111" s="67" t="s">
        <v>2104</v>
      </c>
      <c r="CB111" s="67" t="s">
        <v>1384</v>
      </c>
      <c r="CC111" s="164">
        <v>70.34</v>
      </c>
      <c r="CD111" s="164">
        <v>50.42</v>
      </c>
      <c r="CE111" s="166">
        <v>41.666666666666671</v>
      </c>
      <c r="CF111" s="67" t="s">
        <v>2105</v>
      </c>
      <c r="CG111" s="67" t="s">
        <v>1027</v>
      </c>
      <c r="CH111" s="67">
        <v>0</v>
      </c>
      <c r="CI111" s="67">
        <v>0</v>
      </c>
      <c r="CJ111" s="86">
        <v>0</v>
      </c>
      <c r="CK111" s="8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86">
        <v>2.5996533795493937</v>
      </c>
      <c r="DC111" s="87">
        <v>3</v>
      </c>
      <c r="DD111" s="164">
        <v>109.43</v>
      </c>
      <c r="DE111" s="164">
        <v>82.32</v>
      </c>
      <c r="DF111" s="166">
        <v>2.5438596491228069</v>
      </c>
      <c r="DG111" s="167">
        <v>0.96491228070175439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67">
        <v>0</v>
      </c>
      <c r="DN111" s="67">
        <v>0</v>
      </c>
      <c r="DO111" s="67">
        <v>0</v>
      </c>
      <c r="DP111" s="67">
        <v>0</v>
      </c>
      <c r="DQ111" s="67">
        <v>0</v>
      </c>
      <c r="DR111" s="67">
        <v>0</v>
      </c>
      <c r="DS111" s="67">
        <v>0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86">
        <v>1.7761989342806395</v>
      </c>
      <c r="EA111" s="87">
        <v>1</v>
      </c>
      <c r="EB111" s="86">
        <v>59.544658493870401</v>
      </c>
      <c r="EC111" s="87">
        <v>34</v>
      </c>
      <c r="ED111" s="90">
        <v>1.6963528413910094</v>
      </c>
      <c r="EE111" s="91">
        <v>2</v>
      </c>
      <c r="EF111" s="164">
        <v>144.25</v>
      </c>
      <c r="EG111" s="164">
        <v>84.26</v>
      </c>
      <c r="EH111" s="166">
        <v>4.174757281553398</v>
      </c>
      <c r="EI111" s="167">
        <v>1.3592233009708738</v>
      </c>
      <c r="EJ111" s="67" t="s">
        <v>861</v>
      </c>
      <c r="EK111" s="67" t="s">
        <v>2106</v>
      </c>
      <c r="EL111" s="164">
        <v>102.15</v>
      </c>
      <c r="EM111" s="164">
        <v>48.6</v>
      </c>
      <c r="EN111" s="166">
        <v>1.8134715025906734</v>
      </c>
      <c r="EO111" s="167">
        <v>0</v>
      </c>
      <c r="EP111" s="67">
        <v>0</v>
      </c>
      <c r="EQ111" s="67">
        <v>0</v>
      </c>
      <c r="ER111" s="67">
        <v>0</v>
      </c>
      <c r="ES111" s="67">
        <v>0</v>
      </c>
      <c r="ET111" s="67">
        <v>0</v>
      </c>
      <c r="EU111" s="67">
        <v>0</v>
      </c>
      <c r="EV111" s="67">
        <v>0</v>
      </c>
      <c r="EW111" s="67">
        <v>0</v>
      </c>
      <c r="EX111" s="67">
        <v>0</v>
      </c>
      <c r="EY111" s="90">
        <v>63.492063492063487</v>
      </c>
      <c r="EZ111" s="91">
        <v>36</v>
      </c>
      <c r="FA111" s="86">
        <v>60.538116591928251</v>
      </c>
      <c r="FB111" s="87">
        <v>27</v>
      </c>
      <c r="FC111" s="67">
        <v>0</v>
      </c>
      <c r="FD111" s="67">
        <v>0</v>
      </c>
      <c r="FE111" s="67">
        <v>0</v>
      </c>
      <c r="FF111" s="67">
        <v>0</v>
      </c>
      <c r="FG111" s="67">
        <v>0</v>
      </c>
      <c r="FH111" s="67">
        <v>0</v>
      </c>
      <c r="FI111" s="92">
        <v>40.883074407195423</v>
      </c>
      <c r="FJ111" s="67">
        <v>1</v>
      </c>
      <c r="FK111" s="92">
        <v>40.883074407195423</v>
      </c>
      <c r="FL111" s="67">
        <v>1</v>
      </c>
      <c r="FM111" s="67">
        <v>0</v>
      </c>
      <c r="FN111" s="67">
        <v>0</v>
      </c>
      <c r="FO111" s="92">
        <v>0</v>
      </c>
      <c r="FP111" s="105">
        <v>0</v>
      </c>
      <c r="FQ111" s="92">
        <v>0</v>
      </c>
      <c r="FR111" s="67">
        <v>0</v>
      </c>
      <c r="FS111" s="86">
        <v>0</v>
      </c>
      <c r="FT111" s="87">
        <v>0</v>
      </c>
      <c r="FU111" s="86">
        <v>3.1746031746031744</v>
      </c>
      <c r="FV111" s="87">
        <v>3</v>
      </c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  <c r="IW111" s="67"/>
      <c r="IX111" s="67"/>
      <c r="IY111" s="67"/>
      <c r="IZ111" s="67"/>
      <c r="JA111" s="67"/>
      <c r="JB111" s="67"/>
      <c r="JC111" s="67"/>
      <c r="JD111" s="67"/>
      <c r="JE111" s="67"/>
      <c r="JF111" s="67"/>
      <c r="JG111" s="67"/>
      <c r="JH111" s="67"/>
      <c r="JI111" s="67"/>
      <c r="JJ111" s="67"/>
      <c r="JK111" s="67"/>
      <c r="JL111" s="67"/>
      <c r="JM111" s="67"/>
      <c r="JN111" s="67"/>
      <c r="JO111" s="67"/>
      <c r="JP111" s="67"/>
      <c r="JQ111" s="67"/>
      <c r="JR111" s="67"/>
      <c r="JS111" s="67"/>
      <c r="JT111" s="67"/>
      <c r="JU111" s="67"/>
      <c r="JV111" s="67"/>
      <c r="JW111" s="67"/>
      <c r="JX111" s="67"/>
      <c r="JY111" s="67"/>
      <c r="JZ111" s="67"/>
      <c r="KA111" s="67"/>
      <c r="KB111" s="67"/>
      <c r="KC111" s="67"/>
      <c r="KD111" s="67"/>
      <c r="KE111" s="67"/>
      <c r="KF111" s="67"/>
      <c r="KG111" s="67"/>
      <c r="KH111" s="67"/>
      <c r="KI111" s="67"/>
      <c r="KJ111" s="67"/>
      <c r="KK111" s="67"/>
      <c r="KL111" s="67"/>
      <c r="KM111" s="67"/>
      <c r="KN111" s="67"/>
      <c r="KO111" s="67"/>
      <c r="KP111" s="67"/>
      <c r="KQ111" s="67"/>
      <c r="KR111" s="67"/>
      <c r="KS111" s="67"/>
      <c r="KT111" s="67"/>
      <c r="KU111" s="67"/>
      <c r="KV111" s="67"/>
      <c r="KW111" s="67"/>
      <c r="KX111" s="67"/>
      <c r="KY111" s="67"/>
      <c r="KZ111" s="67"/>
      <c r="LA111" s="67"/>
      <c r="LB111" s="67"/>
      <c r="LC111" s="67"/>
      <c r="LD111" s="67"/>
      <c r="LE111" s="67"/>
      <c r="LF111" s="67"/>
      <c r="LG111" s="67"/>
      <c r="LH111" s="67"/>
      <c r="LI111" s="67"/>
      <c r="LJ111" s="67"/>
      <c r="LK111" s="67"/>
      <c r="LL111" s="67"/>
      <c r="LM111" s="67"/>
      <c r="LN111" s="67"/>
      <c r="LO111" s="67"/>
      <c r="LP111" s="67"/>
      <c r="LQ111" s="67"/>
      <c r="LR111" s="67"/>
      <c r="LS111" s="67"/>
      <c r="LT111" s="67"/>
      <c r="LU111" s="67"/>
      <c r="LV111" s="67"/>
      <c r="LW111" s="67"/>
      <c r="LX111" s="67"/>
      <c r="LY111" s="67"/>
      <c r="LZ111" s="67"/>
      <c r="MA111" s="67"/>
      <c r="MB111" s="67"/>
      <c r="MC111" s="67"/>
      <c r="MD111" s="67"/>
      <c r="ME111" s="67"/>
      <c r="MF111" s="67"/>
      <c r="MG111" s="67"/>
      <c r="MH111" s="67"/>
      <c r="MI111" s="67"/>
      <c r="MJ111" s="67"/>
      <c r="MK111" s="67"/>
      <c r="ML111" s="67"/>
      <c r="MM111" s="67"/>
      <c r="MN111" s="67"/>
      <c r="MO111" s="67"/>
      <c r="MP111" s="67"/>
      <c r="MQ111" s="67"/>
      <c r="MR111" s="67"/>
      <c r="MS111" s="67"/>
      <c r="MT111" s="67"/>
      <c r="MU111" s="67"/>
      <c r="MV111" s="67"/>
      <c r="MW111" s="67"/>
      <c r="MX111" s="67"/>
      <c r="MY111" s="67"/>
      <c r="MZ111" s="67"/>
      <c r="NA111" s="67"/>
      <c r="NB111" s="67"/>
      <c r="NC111" s="67"/>
      <c r="ND111" s="67"/>
      <c r="NE111" s="67"/>
      <c r="NF111" s="67"/>
      <c r="NG111" s="67"/>
      <c r="NH111" s="67"/>
      <c r="NI111" s="67"/>
      <c r="NJ111" s="67"/>
      <c r="NK111" s="67"/>
      <c r="NL111" s="67"/>
      <c r="NM111" s="67"/>
      <c r="NN111" s="67"/>
      <c r="NO111" s="67"/>
      <c r="NP111" s="67"/>
      <c r="NQ111" s="67"/>
    </row>
    <row r="112" spans="1:381">
      <c r="A112" s="96" t="s">
        <v>2107</v>
      </c>
      <c r="B112" s="56" t="s">
        <v>1429</v>
      </c>
      <c r="C112" s="96" t="s">
        <v>675</v>
      </c>
      <c r="D112" s="74">
        <v>6</v>
      </c>
      <c r="E112" s="67">
        <v>2016</v>
      </c>
      <c r="F112" s="161">
        <v>53.05936222276177</v>
      </c>
      <c r="G112" s="78">
        <v>43856</v>
      </c>
      <c r="H112" s="78">
        <v>27758</v>
      </c>
      <c r="I112" s="78">
        <v>16098</v>
      </c>
      <c r="J112" s="67">
        <v>6.25</v>
      </c>
      <c r="K112" s="78">
        <v>2739</v>
      </c>
      <c r="L112" s="67">
        <v>70.45</v>
      </c>
      <c r="M112" s="78">
        <v>30896</v>
      </c>
      <c r="N112" s="67">
        <v>5820</v>
      </c>
      <c r="O112" s="67">
        <v>2967</v>
      </c>
      <c r="P112" s="67">
        <v>2853</v>
      </c>
      <c r="Q112" s="67">
        <v>6916</v>
      </c>
      <c r="R112" s="67">
        <v>3528</v>
      </c>
      <c r="S112" s="67">
        <v>3388</v>
      </c>
      <c r="T112" s="67">
        <v>5360</v>
      </c>
      <c r="U112" s="67">
        <v>2746</v>
      </c>
      <c r="V112" s="67">
        <v>2614</v>
      </c>
      <c r="W112" s="67">
        <v>6343</v>
      </c>
      <c r="X112" s="67">
        <v>3252</v>
      </c>
      <c r="Y112" s="67">
        <v>3091</v>
      </c>
      <c r="Z112" s="67">
        <v>5095</v>
      </c>
      <c r="AA112" s="67">
        <v>2618</v>
      </c>
      <c r="AB112" s="67">
        <v>2477</v>
      </c>
      <c r="AC112" s="67">
        <v>5830</v>
      </c>
      <c r="AD112" s="67">
        <v>3003</v>
      </c>
      <c r="AE112" s="67">
        <v>2827</v>
      </c>
      <c r="AF112" s="67">
        <v>4570</v>
      </c>
      <c r="AG112" s="67">
        <v>2354</v>
      </c>
      <c r="AH112" s="67">
        <v>2216</v>
      </c>
      <c r="AI112" s="67">
        <v>7327</v>
      </c>
      <c r="AJ112" s="67">
        <v>3706</v>
      </c>
      <c r="AK112" s="67">
        <v>3621</v>
      </c>
      <c r="AL112" s="67">
        <v>4026</v>
      </c>
      <c r="AM112" s="67">
        <v>2035</v>
      </c>
      <c r="AN112" s="67">
        <v>1991</v>
      </c>
      <c r="AO112" s="67">
        <v>3800</v>
      </c>
      <c r="AP112" s="67">
        <v>1880</v>
      </c>
      <c r="AQ112" s="67">
        <v>1920</v>
      </c>
      <c r="AR112" s="56" t="s">
        <v>428</v>
      </c>
      <c r="AS112" s="56"/>
      <c r="AT112" s="56" t="s">
        <v>428</v>
      </c>
      <c r="AU112" s="162">
        <v>1446</v>
      </c>
      <c r="AV112" s="164">
        <v>0</v>
      </c>
      <c r="AW112" s="163">
        <v>595</v>
      </c>
      <c r="AX112" s="59">
        <v>16.399999999999999</v>
      </c>
      <c r="AY112" s="59">
        <v>9</v>
      </c>
      <c r="AZ112" s="86">
        <v>2.2336769759450172</v>
      </c>
      <c r="BA112" s="87">
        <v>13</v>
      </c>
      <c r="BB112" s="88">
        <v>0</v>
      </c>
      <c r="BC112" s="89">
        <v>0</v>
      </c>
      <c r="BD112" s="68">
        <v>0</v>
      </c>
      <c r="BE112" s="69">
        <v>0</v>
      </c>
      <c r="BF112" s="56">
        <f>VLOOKUP(A112,[1]Controles!$A$7:$L$139,11,0)</f>
        <v>51</v>
      </c>
      <c r="BG112" s="107">
        <f>VLOOKUP(A112,[1]Controles!$A$7:$L$139,12,0)</f>
        <v>9.2727272727272734</v>
      </c>
      <c r="BH112" s="63">
        <f>VLOOKUP(A112,[1]Peso!$A$7:$D$139,3,0)</f>
        <v>39</v>
      </c>
      <c r="BI112" s="85">
        <f>VLOOKUP(A112,[1]Peso!$A$7:$D$139,4,0)</f>
        <v>7.0909090909090908</v>
      </c>
      <c r="BJ112" s="68">
        <v>17.182130584192443</v>
      </c>
      <c r="BK112" s="69">
        <v>1</v>
      </c>
      <c r="BL112" s="68">
        <v>0</v>
      </c>
      <c r="BM112" s="69">
        <v>0</v>
      </c>
      <c r="BN112" s="67">
        <v>0</v>
      </c>
      <c r="BO112" s="67">
        <v>0</v>
      </c>
      <c r="BP112" s="67">
        <v>0</v>
      </c>
      <c r="BQ112" s="67">
        <v>0</v>
      </c>
      <c r="BR112" s="67">
        <v>0</v>
      </c>
      <c r="BS112" s="67">
        <v>0</v>
      </c>
      <c r="BT112" s="67">
        <v>0</v>
      </c>
      <c r="BU112" s="67">
        <v>0</v>
      </c>
      <c r="BV112" s="67" t="s">
        <v>838</v>
      </c>
      <c r="BW112" s="67" t="s">
        <v>2036</v>
      </c>
      <c r="BX112" s="67" t="s">
        <v>2036</v>
      </c>
      <c r="BY112" s="67" t="s">
        <v>539</v>
      </c>
      <c r="BZ112" s="67" t="s">
        <v>442</v>
      </c>
      <c r="CA112" s="67" t="s">
        <v>2108</v>
      </c>
      <c r="CB112" s="67" t="s">
        <v>733</v>
      </c>
      <c r="CC112" s="163">
        <v>54.38</v>
      </c>
      <c r="CD112" s="163">
        <v>41.96</v>
      </c>
      <c r="CE112" s="166">
        <v>23.52941176470588</v>
      </c>
      <c r="CF112" s="67" t="s">
        <v>2109</v>
      </c>
      <c r="CG112" s="67" t="s">
        <v>2110</v>
      </c>
      <c r="CH112" s="67">
        <v>0</v>
      </c>
      <c r="CI112" s="67">
        <v>0</v>
      </c>
      <c r="CJ112" s="86">
        <v>0.55970149253731349</v>
      </c>
      <c r="CK112" s="87">
        <v>3</v>
      </c>
      <c r="CL112" s="67">
        <v>0</v>
      </c>
      <c r="CM112" s="67">
        <v>0</v>
      </c>
      <c r="CN112" s="67">
        <v>0</v>
      </c>
      <c r="CO112" s="67">
        <v>0</v>
      </c>
      <c r="CP112" s="67">
        <v>0</v>
      </c>
      <c r="CQ112" s="67">
        <v>0</v>
      </c>
      <c r="CR112" s="92">
        <v>31.530821377896896</v>
      </c>
      <c r="CS112" s="67">
        <v>2</v>
      </c>
      <c r="CT112" s="67">
        <v>0</v>
      </c>
      <c r="CU112" s="67">
        <v>0</v>
      </c>
      <c r="CV112" s="67">
        <v>0</v>
      </c>
      <c r="CW112" s="67">
        <v>0</v>
      </c>
      <c r="CX112" s="67">
        <v>0</v>
      </c>
      <c r="CY112" s="67">
        <v>0</v>
      </c>
      <c r="CZ112" s="92">
        <v>31.530821377896896</v>
      </c>
      <c r="DA112" s="67">
        <v>2</v>
      </c>
      <c r="DB112" s="86">
        <v>0.58881256133464188</v>
      </c>
      <c r="DC112" s="87">
        <v>3</v>
      </c>
      <c r="DD112" s="163">
        <v>110.4</v>
      </c>
      <c r="DE112" s="163">
        <v>80.34</v>
      </c>
      <c r="DF112" s="166">
        <v>6.0099412562132848</v>
      </c>
      <c r="DG112" s="167">
        <v>3.253502033438771</v>
      </c>
      <c r="DH112" s="92">
        <v>15.765410688948448</v>
      </c>
      <c r="DI112" s="67">
        <v>1</v>
      </c>
      <c r="DJ112" s="67">
        <v>0</v>
      </c>
      <c r="DK112" s="67">
        <v>0</v>
      </c>
      <c r="DL112" s="67">
        <v>0</v>
      </c>
      <c r="DM112" s="67">
        <v>0</v>
      </c>
      <c r="DN112" s="67">
        <v>0</v>
      </c>
      <c r="DO112" s="67">
        <v>0</v>
      </c>
      <c r="DP112" s="92">
        <v>17.152658662092623</v>
      </c>
      <c r="DQ112" s="67">
        <v>1</v>
      </c>
      <c r="DR112" s="92">
        <v>17.152658662092623</v>
      </c>
      <c r="DS112" s="67">
        <v>1</v>
      </c>
      <c r="DT112" s="67">
        <v>0</v>
      </c>
      <c r="DU112" s="67">
        <v>0</v>
      </c>
      <c r="DV112" s="67">
        <v>0</v>
      </c>
      <c r="DW112" s="67">
        <v>0</v>
      </c>
      <c r="DX112" s="67">
        <v>0</v>
      </c>
      <c r="DY112" s="67">
        <v>0</v>
      </c>
      <c r="DZ112" s="86">
        <v>7.2668550666128384</v>
      </c>
      <c r="EA112" s="87">
        <v>18</v>
      </c>
      <c r="EB112" s="86">
        <v>90.70397111913357</v>
      </c>
      <c r="EC112" s="87">
        <v>201</v>
      </c>
      <c r="ED112" s="86">
        <v>1.5317286652078774</v>
      </c>
      <c r="EE112" s="87">
        <v>7</v>
      </c>
      <c r="EF112" s="163">
        <v>73.569999999999993</v>
      </c>
      <c r="EG112" s="163">
        <v>45.54</v>
      </c>
      <c r="EH112" s="166">
        <v>2.2428083861530959</v>
      </c>
      <c r="EI112" s="167">
        <v>3.1204290589956116</v>
      </c>
      <c r="EJ112" s="67" t="s">
        <v>1118</v>
      </c>
      <c r="EK112" s="67" t="s">
        <v>2111</v>
      </c>
      <c r="EL112" s="163">
        <v>37.75</v>
      </c>
      <c r="EM112" s="163">
        <v>17.579999999999998</v>
      </c>
      <c r="EN112" s="166">
        <v>1.3368983957219251</v>
      </c>
      <c r="EO112" s="167">
        <v>1.8716577540106951</v>
      </c>
      <c r="EP112" s="67">
        <v>0</v>
      </c>
      <c r="EQ112" s="67">
        <v>0</v>
      </c>
      <c r="ER112" s="67">
        <v>0</v>
      </c>
      <c r="ES112" s="67">
        <v>0</v>
      </c>
      <c r="ET112" s="67">
        <v>0</v>
      </c>
      <c r="EU112" s="67">
        <v>0</v>
      </c>
      <c r="EV112" s="67">
        <v>0</v>
      </c>
      <c r="EW112" s="67">
        <v>0</v>
      </c>
      <c r="EX112" s="67">
        <v>0</v>
      </c>
      <c r="EY112" s="86">
        <v>72.325464590657958</v>
      </c>
      <c r="EZ112" s="87">
        <v>144</v>
      </c>
      <c r="FA112" s="86">
        <v>45.3125</v>
      </c>
      <c r="FB112" s="87">
        <v>87</v>
      </c>
      <c r="FC112" s="67">
        <v>0</v>
      </c>
      <c r="FD112" s="67">
        <v>0</v>
      </c>
      <c r="FE112" s="67">
        <v>0</v>
      </c>
      <c r="FF112" s="67">
        <v>0</v>
      </c>
      <c r="FG112" s="67">
        <v>0</v>
      </c>
      <c r="FH112" s="67">
        <v>0</v>
      </c>
      <c r="FI112" s="67">
        <v>0</v>
      </c>
      <c r="FJ112" s="67">
        <v>0</v>
      </c>
      <c r="FK112" s="67">
        <v>0</v>
      </c>
      <c r="FL112" s="67">
        <v>0</v>
      </c>
      <c r="FM112" s="92">
        <v>11.30837950921633</v>
      </c>
      <c r="FN112" s="67">
        <v>1</v>
      </c>
      <c r="FO112" s="92">
        <v>11.30837950921633</v>
      </c>
      <c r="FP112" s="105">
        <v>1</v>
      </c>
      <c r="FQ112" s="92">
        <v>0</v>
      </c>
      <c r="FR112" s="67">
        <v>0</v>
      </c>
      <c r="FS112" s="86">
        <v>0.99354197714853454</v>
      </c>
      <c r="FT112" s="87">
        <v>4</v>
      </c>
      <c r="FU112" s="86">
        <v>1.8421052631578947</v>
      </c>
      <c r="FV112" s="87">
        <v>7</v>
      </c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67"/>
      <c r="GQ112" s="67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  <c r="IW112" s="67"/>
      <c r="IX112" s="67"/>
      <c r="IY112" s="67"/>
      <c r="IZ112" s="67"/>
      <c r="JA112" s="67"/>
      <c r="JB112" s="67"/>
      <c r="JC112" s="67"/>
      <c r="JD112" s="67"/>
      <c r="JE112" s="67"/>
      <c r="JF112" s="67"/>
      <c r="JG112" s="67"/>
      <c r="JH112" s="67"/>
      <c r="JI112" s="67"/>
      <c r="JJ112" s="67"/>
      <c r="JK112" s="67"/>
      <c r="JL112" s="67"/>
      <c r="JM112" s="67"/>
      <c r="JN112" s="67"/>
      <c r="JO112" s="67"/>
      <c r="JP112" s="67"/>
      <c r="JQ112" s="67"/>
      <c r="JR112" s="67"/>
      <c r="JS112" s="67"/>
      <c r="JT112" s="67"/>
      <c r="JU112" s="67"/>
      <c r="JV112" s="67"/>
      <c r="JW112" s="67"/>
      <c r="JX112" s="67"/>
      <c r="JY112" s="67"/>
      <c r="JZ112" s="67"/>
      <c r="KA112" s="67"/>
      <c r="KB112" s="67"/>
      <c r="KC112" s="67"/>
      <c r="KD112" s="67"/>
      <c r="KE112" s="67"/>
      <c r="KF112" s="67"/>
      <c r="KG112" s="67"/>
      <c r="KH112" s="67"/>
      <c r="KI112" s="67"/>
      <c r="KJ112" s="67"/>
      <c r="KK112" s="67"/>
      <c r="KL112" s="67"/>
      <c r="KM112" s="67"/>
      <c r="KN112" s="67"/>
      <c r="KO112" s="67"/>
      <c r="KP112" s="67"/>
      <c r="KQ112" s="67"/>
      <c r="KR112" s="67"/>
      <c r="KS112" s="67"/>
      <c r="KT112" s="67"/>
      <c r="KU112" s="67"/>
      <c r="KV112" s="67"/>
      <c r="KW112" s="67"/>
      <c r="KX112" s="67"/>
      <c r="KY112" s="67"/>
      <c r="KZ112" s="67"/>
      <c r="LA112" s="67"/>
      <c r="LB112" s="67"/>
      <c r="LC112" s="67"/>
      <c r="LD112" s="67"/>
      <c r="LE112" s="67"/>
      <c r="LF112" s="67"/>
      <c r="LG112" s="67"/>
      <c r="LH112" s="67"/>
      <c r="LI112" s="67"/>
      <c r="LJ112" s="67"/>
      <c r="LK112" s="67"/>
      <c r="LL112" s="67"/>
      <c r="LM112" s="67"/>
      <c r="LN112" s="67"/>
      <c r="LO112" s="67"/>
      <c r="LP112" s="67"/>
      <c r="LQ112" s="67"/>
      <c r="LR112" s="67"/>
      <c r="LS112" s="67"/>
      <c r="LT112" s="67"/>
      <c r="LU112" s="67"/>
      <c r="LV112" s="67"/>
      <c r="LW112" s="67"/>
      <c r="LX112" s="67"/>
      <c r="LY112" s="67"/>
      <c r="LZ112" s="67"/>
      <c r="MA112" s="67"/>
      <c r="MB112" s="67"/>
      <c r="MC112" s="67"/>
      <c r="MD112" s="67"/>
      <c r="ME112" s="67"/>
      <c r="MF112" s="67"/>
      <c r="MG112" s="67"/>
      <c r="MH112" s="67"/>
      <c r="MI112" s="67"/>
      <c r="MJ112" s="67"/>
      <c r="MK112" s="67"/>
      <c r="ML112" s="67"/>
      <c r="MM112" s="67"/>
      <c r="MN112" s="67"/>
      <c r="MO112" s="67"/>
      <c r="MP112" s="67"/>
      <c r="MQ112" s="67"/>
      <c r="MR112" s="67"/>
      <c r="MS112" s="67"/>
      <c r="MT112" s="67"/>
      <c r="MU112" s="67"/>
      <c r="MV112" s="67"/>
      <c r="MW112" s="67"/>
      <c r="MX112" s="67"/>
      <c r="MY112" s="67"/>
      <c r="MZ112" s="67"/>
      <c r="NA112" s="67"/>
      <c r="NB112" s="67"/>
      <c r="NC112" s="67"/>
      <c r="ND112" s="67"/>
      <c r="NE112" s="67"/>
      <c r="NF112" s="67"/>
      <c r="NG112" s="67"/>
      <c r="NH112" s="67"/>
      <c r="NI112" s="67"/>
      <c r="NJ112" s="67"/>
      <c r="NK112" s="67"/>
      <c r="NL112" s="67"/>
      <c r="NM112" s="67"/>
      <c r="NN112" s="67"/>
      <c r="NO112" s="67"/>
      <c r="NP112" s="67"/>
      <c r="NQ112" s="67"/>
    </row>
    <row r="113" spans="1:381">
      <c r="A113" s="96" t="s">
        <v>1435</v>
      </c>
      <c r="B113" s="56" t="s">
        <v>1436</v>
      </c>
      <c r="C113" s="96" t="s">
        <v>466</v>
      </c>
      <c r="D113" s="74">
        <v>6</v>
      </c>
      <c r="E113" s="67">
        <v>2016</v>
      </c>
      <c r="F113" s="161">
        <v>65.076645980820132</v>
      </c>
      <c r="G113" s="78">
        <v>7863</v>
      </c>
      <c r="H113" s="78">
        <v>3924</v>
      </c>
      <c r="I113" s="78">
        <v>3939</v>
      </c>
      <c r="J113" s="67">
        <v>23.1</v>
      </c>
      <c r="K113" s="78">
        <v>1816</v>
      </c>
      <c r="L113" s="67">
        <v>39.299999999999997</v>
      </c>
      <c r="M113" s="78">
        <v>3090</v>
      </c>
      <c r="N113" s="67">
        <v>804</v>
      </c>
      <c r="O113" s="67">
        <v>416</v>
      </c>
      <c r="P113" s="67">
        <v>388</v>
      </c>
      <c r="Q113" s="67">
        <v>958</v>
      </c>
      <c r="R113" s="67">
        <v>496</v>
      </c>
      <c r="S113" s="67">
        <v>462</v>
      </c>
      <c r="T113" s="67">
        <v>766</v>
      </c>
      <c r="U113" s="67">
        <v>400</v>
      </c>
      <c r="V113" s="67">
        <v>366</v>
      </c>
      <c r="W113" s="67">
        <v>916</v>
      </c>
      <c r="X113" s="67">
        <v>479</v>
      </c>
      <c r="Y113" s="67">
        <v>437</v>
      </c>
      <c r="Z113" s="67">
        <v>755</v>
      </c>
      <c r="AA113" s="67">
        <v>395</v>
      </c>
      <c r="AB113" s="67">
        <v>360</v>
      </c>
      <c r="AC113" s="67">
        <v>880</v>
      </c>
      <c r="AD113" s="67">
        <v>460</v>
      </c>
      <c r="AE113" s="67">
        <v>420</v>
      </c>
      <c r="AF113" s="67">
        <v>717</v>
      </c>
      <c r="AG113" s="67">
        <v>375</v>
      </c>
      <c r="AH113" s="67">
        <v>342</v>
      </c>
      <c r="AI113" s="67">
        <v>1355</v>
      </c>
      <c r="AJ113" s="67">
        <v>711</v>
      </c>
      <c r="AK113" s="67">
        <v>644</v>
      </c>
      <c r="AL113" s="67">
        <v>760</v>
      </c>
      <c r="AM113" s="67">
        <v>399</v>
      </c>
      <c r="AN113" s="67">
        <v>361</v>
      </c>
      <c r="AO113" s="67">
        <v>744</v>
      </c>
      <c r="AP113" s="67">
        <v>391</v>
      </c>
      <c r="AQ113" s="67">
        <v>353</v>
      </c>
      <c r="AR113" s="56" t="s">
        <v>428</v>
      </c>
      <c r="AS113" s="56"/>
      <c r="AT113" s="56" t="s">
        <v>428</v>
      </c>
      <c r="AU113" s="162">
        <v>100</v>
      </c>
      <c r="AV113" s="163">
        <v>0</v>
      </c>
      <c r="AW113" s="164">
        <v>15</v>
      </c>
      <c r="AX113" s="59">
        <v>15.4</v>
      </c>
      <c r="AY113" s="59">
        <v>1</v>
      </c>
      <c r="AZ113" s="86">
        <v>1.2437810945273631</v>
      </c>
      <c r="BA113" s="87">
        <v>1</v>
      </c>
      <c r="BB113" s="88">
        <v>0</v>
      </c>
      <c r="BC113" s="89">
        <v>0</v>
      </c>
      <c r="BD113" s="68">
        <v>0</v>
      </c>
      <c r="BE113" s="69">
        <v>0</v>
      </c>
      <c r="BF113" s="56">
        <f>VLOOKUP(A113,[1]Controles!$A$7:$L$139,11,0)</f>
        <v>2</v>
      </c>
      <c r="BG113" s="107">
        <f>VLOOKUP(A113,[1]Controles!$A$7:$L$139,12,0)</f>
        <v>3.0769230769230771</v>
      </c>
      <c r="BH113" s="63">
        <f>VLOOKUP(A113,[1]Peso!$A$7:$D$139,3,0)</f>
        <v>10</v>
      </c>
      <c r="BI113" s="85">
        <f>VLOOKUP(A113,[1]Peso!$A$7:$D$139,4,0)</f>
        <v>15.384615384615385</v>
      </c>
      <c r="BJ113" s="68">
        <v>0</v>
      </c>
      <c r="BK113" s="69">
        <v>0</v>
      </c>
      <c r="BL113" s="68">
        <v>0</v>
      </c>
      <c r="BM113" s="69">
        <v>0</v>
      </c>
      <c r="BN113" s="67">
        <v>0</v>
      </c>
      <c r="BO113" s="67">
        <v>0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 t="s">
        <v>2112</v>
      </c>
      <c r="BW113" s="67" t="s">
        <v>1398</v>
      </c>
      <c r="BX113" s="67" t="s">
        <v>434</v>
      </c>
      <c r="BY113" s="67" t="s">
        <v>1398</v>
      </c>
      <c r="BZ113" s="67" t="s">
        <v>714</v>
      </c>
      <c r="CA113" s="67" t="s">
        <v>668</v>
      </c>
      <c r="CB113" s="67" t="s">
        <v>714</v>
      </c>
      <c r="CC113" s="164">
        <v>40.9</v>
      </c>
      <c r="CD113" s="164">
        <v>32.46</v>
      </c>
      <c r="CE113" s="166">
        <v>8.3333333333333321</v>
      </c>
      <c r="CF113" s="67" t="s">
        <v>1975</v>
      </c>
      <c r="CG113" s="67" t="s">
        <v>2113</v>
      </c>
      <c r="CH113" s="67">
        <v>0</v>
      </c>
      <c r="CI113" s="67">
        <v>0</v>
      </c>
      <c r="CJ113" s="86">
        <v>0</v>
      </c>
      <c r="CK113" s="87">
        <v>0</v>
      </c>
      <c r="CL113" s="67">
        <v>0</v>
      </c>
      <c r="CM113" s="67">
        <v>0</v>
      </c>
      <c r="CN113" s="67">
        <v>0</v>
      </c>
      <c r="CO113" s="67">
        <v>0</v>
      </c>
      <c r="CP113" s="67">
        <v>0</v>
      </c>
      <c r="CQ113" s="67">
        <v>0</v>
      </c>
      <c r="CR113" s="67">
        <v>0</v>
      </c>
      <c r="CS113" s="67">
        <v>0</v>
      </c>
      <c r="CT113" s="67">
        <v>0</v>
      </c>
      <c r="CU113" s="67">
        <v>0</v>
      </c>
      <c r="CV113" s="67">
        <v>0</v>
      </c>
      <c r="CW113" s="67">
        <v>0</v>
      </c>
      <c r="CX113" s="67">
        <v>0</v>
      </c>
      <c r="CY113" s="67">
        <v>0</v>
      </c>
      <c r="CZ113" s="67">
        <v>0</v>
      </c>
      <c r="DA113" s="67">
        <v>0</v>
      </c>
      <c r="DB113" s="86">
        <v>0</v>
      </c>
      <c r="DC113" s="87">
        <v>0</v>
      </c>
      <c r="DD113" s="164">
        <v>71.17</v>
      </c>
      <c r="DE113" s="164">
        <v>43.5</v>
      </c>
      <c r="DF113" s="166">
        <v>2.9545454545454546</v>
      </c>
      <c r="DG113" s="167">
        <v>8.8636363636363633</v>
      </c>
      <c r="DH113" s="67">
        <v>0</v>
      </c>
      <c r="DI113" s="67">
        <v>0</v>
      </c>
      <c r="DJ113" s="67">
        <v>0</v>
      </c>
      <c r="DK113" s="67">
        <v>0</v>
      </c>
      <c r="DL113" s="67">
        <v>0</v>
      </c>
      <c r="DM113" s="67">
        <v>0</v>
      </c>
      <c r="DN113" s="67">
        <v>0</v>
      </c>
      <c r="DO113" s="67">
        <v>0</v>
      </c>
      <c r="DP113" s="67">
        <v>0</v>
      </c>
      <c r="DQ113" s="67">
        <v>0</v>
      </c>
      <c r="DR113" s="67">
        <v>0</v>
      </c>
      <c r="DS113" s="67">
        <v>0</v>
      </c>
      <c r="DT113" s="67">
        <v>0</v>
      </c>
      <c r="DU113" s="67">
        <v>0</v>
      </c>
      <c r="DV113" s="67">
        <v>0</v>
      </c>
      <c r="DW113" s="67">
        <v>0</v>
      </c>
      <c r="DX113" s="67">
        <v>0</v>
      </c>
      <c r="DY113" s="67">
        <v>0</v>
      </c>
      <c r="DZ113" s="86">
        <v>2.7777777777777777</v>
      </c>
      <c r="EA113" s="87">
        <v>1</v>
      </c>
      <c r="EB113" s="86">
        <v>67.251461988304087</v>
      </c>
      <c r="EC113" s="87">
        <v>23</v>
      </c>
      <c r="ED113" s="90">
        <v>1.3947001394700138</v>
      </c>
      <c r="EE113" s="91">
        <v>1</v>
      </c>
      <c r="EF113" s="164">
        <v>82.12</v>
      </c>
      <c r="EG113" s="164">
        <v>46.85</v>
      </c>
      <c r="EH113" s="166">
        <v>2.2004889975550124</v>
      </c>
      <c r="EI113" s="167">
        <v>4.4009779951100247</v>
      </c>
      <c r="EJ113" s="67" t="s">
        <v>2114</v>
      </c>
      <c r="EK113" s="67" t="s">
        <v>2115</v>
      </c>
      <c r="EL113" s="164">
        <v>67.349999999999994</v>
      </c>
      <c r="EM113" s="164">
        <v>31.25</v>
      </c>
      <c r="EN113" s="166">
        <v>1.5748031496062991</v>
      </c>
      <c r="EO113" s="167">
        <v>3.1496062992125982</v>
      </c>
      <c r="EP113" s="67">
        <v>0</v>
      </c>
      <c r="EQ113" s="67">
        <v>0</v>
      </c>
      <c r="ER113" s="67">
        <v>0</v>
      </c>
      <c r="ES113" s="67">
        <v>0</v>
      </c>
      <c r="ET113" s="67">
        <v>0</v>
      </c>
      <c r="EU113" s="67">
        <v>0</v>
      </c>
      <c r="EV113" s="67">
        <v>0</v>
      </c>
      <c r="EW113" s="67">
        <v>0</v>
      </c>
      <c r="EX113" s="67">
        <v>0</v>
      </c>
      <c r="EY113" s="90">
        <v>52.631578947368418</v>
      </c>
      <c r="EZ113" s="91">
        <v>19</v>
      </c>
      <c r="FA113" s="86">
        <v>36.827195467422094</v>
      </c>
      <c r="FB113" s="87">
        <v>13</v>
      </c>
      <c r="FC113" s="67">
        <v>0</v>
      </c>
      <c r="FD113" s="67">
        <v>0</v>
      </c>
      <c r="FE113" s="67">
        <v>0</v>
      </c>
      <c r="FF113" s="67">
        <v>0</v>
      </c>
      <c r="FG113" s="67">
        <v>0</v>
      </c>
      <c r="FH113" s="67">
        <v>0</v>
      </c>
      <c r="FI113" s="67">
        <v>0</v>
      </c>
      <c r="FJ113" s="67">
        <v>0</v>
      </c>
      <c r="FK113" s="67">
        <v>0</v>
      </c>
      <c r="FL113" s="67">
        <v>0</v>
      </c>
      <c r="FM113" s="92">
        <v>60.496067755595888</v>
      </c>
      <c r="FN113" s="67">
        <v>1</v>
      </c>
      <c r="FO113" s="92">
        <v>0</v>
      </c>
      <c r="FP113" s="105">
        <v>0</v>
      </c>
      <c r="FQ113" s="92">
        <v>0</v>
      </c>
      <c r="FR113" s="67">
        <v>0</v>
      </c>
      <c r="FS113" s="86">
        <v>3.9473684210526319</v>
      </c>
      <c r="FT113" s="87">
        <v>3</v>
      </c>
      <c r="FU113" s="86">
        <v>0</v>
      </c>
      <c r="FV113" s="87">
        <v>0</v>
      </c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7"/>
      <c r="IU113" s="67"/>
      <c r="IV113" s="67"/>
      <c r="IW113" s="67"/>
      <c r="IX113" s="67"/>
      <c r="IY113" s="67"/>
      <c r="IZ113" s="67"/>
      <c r="JA113" s="67"/>
      <c r="JB113" s="67"/>
      <c r="JC113" s="67"/>
      <c r="JD113" s="67"/>
      <c r="JE113" s="67"/>
      <c r="JF113" s="67"/>
      <c r="JG113" s="67"/>
      <c r="JH113" s="67"/>
      <c r="JI113" s="67"/>
      <c r="JJ113" s="67"/>
      <c r="JK113" s="67"/>
      <c r="JL113" s="67"/>
      <c r="JM113" s="67"/>
      <c r="JN113" s="67"/>
      <c r="JO113" s="67"/>
      <c r="JP113" s="67"/>
      <c r="JQ113" s="67"/>
      <c r="JR113" s="67"/>
      <c r="JS113" s="67"/>
      <c r="JT113" s="67"/>
      <c r="JU113" s="67"/>
      <c r="JV113" s="67"/>
      <c r="JW113" s="67"/>
      <c r="JX113" s="67"/>
      <c r="JY113" s="67"/>
      <c r="JZ113" s="67"/>
      <c r="KA113" s="67"/>
      <c r="KB113" s="67"/>
      <c r="KC113" s="67"/>
      <c r="KD113" s="67"/>
      <c r="KE113" s="67"/>
      <c r="KF113" s="67"/>
      <c r="KG113" s="67"/>
      <c r="KH113" s="67"/>
      <c r="KI113" s="67"/>
      <c r="KJ113" s="67"/>
      <c r="KK113" s="67"/>
      <c r="KL113" s="67"/>
      <c r="KM113" s="67"/>
      <c r="KN113" s="67"/>
      <c r="KO113" s="67"/>
      <c r="KP113" s="67"/>
      <c r="KQ113" s="67"/>
      <c r="KR113" s="67"/>
      <c r="KS113" s="67"/>
      <c r="KT113" s="67"/>
      <c r="KU113" s="67"/>
      <c r="KV113" s="67"/>
      <c r="KW113" s="67"/>
      <c r="KX113" s="67"/>
      <c r="KY113" s="67"/>
      <c r="KZ113" s="67"/>
      <c r="LA113" s="67"/>
      <c r="LB113" s="67"/>
      <c r="LC113" s="67"/>
      <c r="LD113" s="67"/>
      <c r="LE113" s="67"/>
      <c r="LF113" s="67"/>
      <c r="LG113" s="67"/>
      <c r="LH113" s="67"/>
      <c r="LI113" s="67"/>
      <c r="LJ113" s="67"/>
      <c r="LK113" s="67"/>
      <c r="LL113" s="67"/>
      <c r="LM113" s="67"/>
      <c r="LN113" s="67"/>
      <c r="LO113" s="67"/>
      <c r="LP113" s="67"/>
      <c r="LQ113" s="67"/>
      <c r="LR113" s="67"/>
      <c r="LS113" s="67"/>
      <c r="LT113" s="67"/>
      <c r="LU113" s="67"/>
      <c r="LV113" s="67"/>
      <c r="LW113" s="67"/>
      <c r="LX113" s="67"/>
      <c r="LY113" s="67"/>
      <c r="LZ113" s="67"/>
      <c r="MA113" s="67"/>
      <c r="MB113" s="67"/>
      <c r="MC113" s="67"/>
      <c r="MD113" s="67"/>
      <c r="ME113" s="67"/>
      <c r="MF113" s="67"/>
      <c r="MG113" s="67"/>
      <c r="MH113" s="67"/>
      <c r="MI113" s="67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67"/>
      <c r="MU113" s="67"/>
      <c r="MV113" s="67"/>
      <c r="MW113" s="67"/>
      <c r="MX113" s="67"/>
      <c r="MY113" s="67"/>
      <c r="MZ113" s="67"/>
      <c r="NA113" s="67"/>
      <c r="NB113" s="67"/>
      <c r="NC113" s="67"/>
      <c r="ND113" s="67"/>
      <c r="NE113" s="67"/>
      <c r="NF113" s="67"/>
      <c r="NG113" s="67"/>
      <c r="NH113" s="67"/>
      <c r="NI113" s="67"/>
      <c r="NJ113" s="67"/>
      <c r="NK113" s="67"/>
      <c r="NL113" s="67"/>
      <c r="NM113" s="67"/>
      <c r="NN113" s="67"/>
      <c r="NO113" s="67"/>
      <c r="NP113" s="67"/>
      <c r="NQ113" s="67"/>
    </row>
    <row r="114" spans="1:381">
      <c r="A114" s="96" t="s">
        <v>2116</v>
      </c>
      <c r="B114" s="56" t="s">
        <v>1445</v>
      </c>
      <c r="C114" s="96" t="s">
        <v>466</v>
      </c>
      <c r="D114" s="74">
        <v>6</v>
      </c>
      <c r="E114" s="67">
        <v>2016</v>
      </c>
      <c r="F114" s="161">
        <v>68.729636473827384</v>
      </c>
      <c r="G114" s="78">
        <v>14494</v>
      </c>
      <c r="H114" s="78">
        <v>8186</v>
      </c>
      <c r="I114" s="78">
        <v>6308</v>
      </c>
      <c r="J114" s="67">
        <v>26.15</v>
      </c>
      <c r="K114" s="78">
        <v>3790</v>
      </c>
      <c r="L114" s="67">
        <v>24.86</v>
      </c>
      <c r="M114" s="78">
        <v>3603</v>
      </c>
      <c r="N114" s="67">
        <v>1127</v>
      </c>
      <c r="O114" s="67">
        <v>579</v>
      </c>
      <c r="P114" s="67">
        <v>548</v>
      </c>
      <c r="Q114" s="67">
        <v>1358</v>
      </c>
      <c r="R114" s="67">
        <v>698</v>
      </c>
      <c r="S114" s="67">
        <v>660</v>
      </c>
      <c r="T114" s="67">
        <v>1150</v>
      </c>
      <c r="U114" s="67">
        <v>595</v>
      </c>
      <c r="V114" s="67">
        <v>555</v>
      </c>
      <c r="W114" s="67">
        <v>1377</v>
      </c>
      <c r="X114" s="67">
        <v>714</v>
      </c>
      <c r="Y114" s="67">
        <v>663</v>
      </c>
      <c r="Z114" s="67">
        <v>1137</v>
      </c>
      <c r="AA114" s="67">
        <v>592</v>
      </c>
      <c r="AB114" s="67">
        <v>545</v>
      </c>
      <c r="AC114" s="67">
        <v>1347</v>
      </c>
      <c r="AD114" s="67">
        <v>702</v>
      </c>
      <c r="AE114" s="67">
        <v>645</v>
      </c>
      <c r="AF114" s="67">
        <v>1126</v>
      </c>
      <c r="AG114" s="67">
        <v>587</v>
      </c>
      <c r="AH114" s="67">
        <v>539</v>
      </c>
      <c r="AI114" s="67">
        <v>2141</v>
      </c>
      <c r="AJ114" s="67">
        <v>1110</v>
      </c>
      <c r="AK114" s="67">
        <v>1031</v>
      </c>
      <c r="AL114" s="67">
        <v>1209</v>
      </c>
      <c r="AM114" s="67">
        <v>627</v>
      </c>
      <c r="AN114" s="67">
        <v>582</v>
      </c>
      <c r="AO114" s="67">
        <v>1142</v>
      </c>
      <c r="AP114" s="67">
        <v>585</v>
      </c>
      <c r="AQ114" s="67">
        <v>557</v>
      </c>
      <c r="AR114" s="56" t="s">
        <v>428</v>
      </c>
      <c r="AS114" s="56"/>
      <c r="AT114" s="56" t="s">
        <v>428</v>
      </c>
      <c r="AU114" s="162">
        <v>186</v>
      </c>
      <c r="AV114" s="164">
        <v>0</v>
      </c>
      <c r="AW114" s="163">
        <v>14</v>
      </c>
      <c r="AX114" s="59">
        <v>0</v>
      </c>
      <c r="AY114" s="59">
        <v>0</v>
      </c>
      <c r="AZ114" s="86">
        <v>0.88731144631765757</v>
      </c>
      <c r="BA114" s="87">
        <v>1</v>
      </c>
      <c r="BB114" s="88">
        <v>0</v>
      </c>
      <c r="BC114" s="89">
        <v>0</v>
      </c>
      <c r="BD114" s="68">
        <v>0</v>
      </c>
      <c r="BE114" s="69">
        <v>0</v>
      </c>
      <c r="BF114" s="56">
        <f>VLOOKUP(A114,[1]Controles!$A$7:$L$139,11,0)</f>
        <v>1</v>
      </c>
      <c r="BG114" s="107">
        <f>VLOOKUP(A114,[1]Controles!$A$7:$L$139,12,0)</f>
        <v>1.4925373134328357</v>
      </c>
      <c r="BH114" s="63">
        <f>VLOOKUP(A114,[1]Peso!$A$7:$D$139,3,0)</f>
        <v>5</v>
      </c>
      <c r="BI114" s="85">
        <f>VLOOKUP(A114,[1]Peso!$A$7:$D$139,4,0)</f>
        <v>7.4626865671641784</v>
      </c>
      <c r="BJ114" s="68">
        <v>0</v>
      </c>
      <c r="BK114" s="69">
        <v>0</v>
      </c>
      <c r="BL114" s="68">
        <v>0</v>
      </c>
      <c r="BM114" s="69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 t="s">
        <v>2117</v>
      </c>
      <c r="BW114" s="67" t="s">
        <v>2118</v>
      </c>
      <c r="BX114" s="67" t="s">
        <v>2119</v>
      </c>
      <c r="BY114" s="67" t="s">
        <v>2118</v>
      </c>
      <c r="BZ114" s="67" t="s">
        <v>2120</v>
      </c>
      <c r="CA114" s="67" t="s">
        <v>445</v>
      </c>
      <c r="CB114" s="67" t="s">
        <v>458</v>
      </c>
      <c r="CC114" s="163">
        <v>41.13</v>
      </c>
      <c r="CD114" s="163">
        <v>29.87</v>
      </c>
      <c r="CE114" s="166">
        <v>100</v>
      </c>
      <c r="CF114" s="67" t="s">
        <v>2121</v>
      </c>
      <c r="CG114" s="67" t="s">
        <v>2122</v>
      </c>
      <c r="CH114" s="67">
        <v>0</v>
      </c>
      <c r="CI114" s="67">
        <v>0</v>
      </c>
      <c r="CJ114" s="86">
        <v>0</v>
      </c>
      <c r="CK114" s="87">
        <v>0</v>
      </c>
      <c r="CL114" s="67">
        <v>0</v>
      </c>
      <c r="CM114" s="67">
        <v>0</v>
      </c>
      <c r="CN114" s="67">
        <v>0</v>
      </c>
      <c r="CO114" s="67">
        <v>0</v>
      </c>
      <c r="CP114" s="67">
        <v>0</v>
      </c>
      <c r="CQ114" s="67">
        <v>0</v>
      </c>
      <c r="CR114" s="67">
        <v>0</v>
      </c>
      <c r="CS114" s="67">
        <v>0</v>
      </c>
      <c r="CT114" s="67">
        <v>0</v>
      </c>
      <c r="CU114" s="67">
        <v>0</v>
      </c>
      <c r="CV114" s="67">
        <v>0</v>
      </c>
      <c r="CW114" s="67">
        <v>0</v>
      </c>
      <c r="CX114" s="67">
        <v>0</v>
      </c>
      <c r="CY114" s="67">
        <v>0</v>
      </c>
      <c r="CZ114" s="67">
        <v>0</v>
      </c>
      <c r="DA114" s="67">
        <v>0</v>
      </c>
      <c r="DB114" s="86">
        <v>0</v>
      </c>
      <c r="DC114" s="87">
        <v>0</v>
      </c>
      <c r="DD114" s="163">
        <v>66.45</v>
      </c>
      <c r="DE114" s="163">
        <v>50.52</v>
      </c>
      <c r="DF114" s="166">
        <v>3.3430232558139532</v>
      </c>
      <c r="DG114" s="167">
        <v>3.1976744186046515</v>
      </c>
      <c r="DH114" s="67">
        <v>0</v>
      </c>
      <c r="DI114" s="67">
        <v>0</v>
      </c>
      <c r="DJ114" s="67">
        <v>0</v>
      </c>
      <c r="DK114" s="67">
        <v>0</v>
      </c>
      <c r="DL114" s="67">
        <v>0</v>
      </c>
      <c r="DM114" s="67">
        <v>0</v>
      </c>
      <c r="DN114" s="67">
        <v>0</v>
      </c>
      <c r="DO114" s="67">
        <v>0</v>
      </c>
      <c r="DP114" s="67">
        <v>0</v>
      </c>
      <c r="DQ114" s="67">
        <v>0</v>
      </c>
      <c r="DR114" s="67">
        <v>0</v>
      </c>
      <c r="DS114" s="67">
        <v>0</v>
      </c>
      <c r="DT114" s="67">
        <v>0</v>
      </c>
      <c r="DU114" s="67">
        <v>0</v>
      </c>
      <c r="DV114" s="67">
        <v>0</v>
      </c>
      <c r="DW114" s="67">
        <v>0</v>
      </c>
      <c r="DX114" s="67">
        <v>0</v>
      </c>
      <c r="DY114" s="67">
        <v>0</v>
      </c>
      <c r="DZ114" s="86">
        <v>1.834862385321101</v>
      </c>
      <c r="EA114" s="87">
        <v>1</v>
      </c>
      <c r="EB114" s="86">
        <v>40.816326530612244</v>
      </c>
      <c r="EC114" s="87">
        <v>22</v>
      </c>
      <c r="ED114" s="90">
        <v>0</v>
      </c>
      <c r="EE114" s="91">
        <v>0</v>
      </c>
      <c r="EF114" s="163">
        <v>71.7</v>
      </c>
      <c r="EG114" s="163">
        <v>48.46</v>
      </c>
      <c r="EH114" s="166">
        <v>4.3824701195219129</v>
      </c>
      <c r="EI114" s="167">
        <v>0.99601593625498008</v>
      </c>
      <c r="EJ114" s="67" t="s">
        <v>2123</v>
      </c>
      <c r="EK114" s="67" t="s">
        <v>1960</v>
      </c>
      <c r="EL114" s="163">
        <v>38.340000000000003</v>
      </c>
      <c r="EM114" s="163">
        <v>24.89</v>
      </c>
      <c r="EN114" s="166">
        <v>0.69444444444444442</v>
      </c>
      <c r="EO114" s="167">
        <v>0</v>
      </c>
      <c r="EP114" s="67">
        <v>0</v>
      </c>
      <c r="EQ114" s="67">
        <v>0</v>
      </c>
      <c r="ER114" s="67">
        <v>0</v>
      </c>
      <c r="ES114" s="67">
        <v>0</v>
      </c>
      <c r="ET114" s="67">
        <v>0</v>
      </c>
      <c r="EU114" s="67">
        <v>0</v>
      </c>
      <c r="EV114" s="67">
        <v>0</v>
      </c>
      <c r="EW114" s="67">
        <v>0</v>
      </c>
      <c r="EX114" s="67">
        <v>0</v>
      </c>
      <c r="EY114" s="90">
        <v>34.364261168384886</v>
      </c>
      <c r="EZ114" s="91">
        <v>20</v>
      </c>
      <c r="FA114" s="86">
        <v>26.929982046678635</v>
      </c>
      <c r="FB114" s="87">
        <v>15</v>
      </c>
      <c r="FC114" s="92">
        <v>38.550501156515033</v>
      </c>
      <c r="FD114" s="67">
        <v>1</v>
      </c>
      <c r="FE114" s="67">
        <v>0</v>
      </c>
      <c r="FF114" s="67">
        <v>0</v>
      </c>
      <c r="FG114" s="67">
        <v>0</v>
      </c>
      <c r="FH114" s="67">
        <v>0</v>
      </c>
      <c r="FI114" s="67">
        <v>0</v>
      </c>
      <c r="FJ114" s="67">
        <v>0</v>
      </c>
      <c r="FK114" s="92">
        <v>38.550501156514997</v>
      </c>
      <c r="FL114" s="67">
        <v>1</v>
      </c>
      <c r="FM114" s="67">
        <v>0</v>
      </c>
      <c r="FN114" s="67">
        <v>0</v>
      </c>
      <c r="FO114" s="92">
        <v>0</v>
      </c>
      <c r="FP114" s="105">
        <v>0</v>
      </c>
      <c r="FQ114" s="92">
        <v>0</v>
      </c>
      <c r="FR114" s="67">
        <v>0</v>
      </c>
      <c r="FS114" s="86">
        <v>0</v>
      </c>
      <c r="FT114" s="87">
        <v>0</v>
      </c>
      <c r="FU114" s="86">
        <v>2.6269702276707529</v>
      </c>
      <c r="FV114" s="87">
        <v>3</v>
      </c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  <c r="IW114" s="67"/>
      <c r="IX114" s="67"/>
      <c r="IY114" s="67"/>
      <c r="IZ114" s="67"/>
      <c r="JA114" s="67"/>
      <c r="JB114" s="67"/>
      <c r="JC114" s="67"/>
      <c r="JD114" s="67"/>
      <c r="JE114" s="67"/>
      <c r="JF114" s="67"/>
      <c r="JG114" s="67"/>
      <c r="JH114" s="67"/>
      <c r="JI114" s="67"/>
      <c r="JJ114" s="67"/>
      <c r="JK114" s="67"/>
      <c r="JL114" s="67"/>
      <c r="JM114" s="67"/>
      <c r="JN114" s="67"/>
      <c r="JO114" s="67"/>
      <c r="JP114" s="67"/>
      <c r="JQ114" s="67"/>
      <c r="JR114" s="67"/>
      <c r="JS114" s="67"/>
      <c r="JT114" s="67"/>
      <c r="JU114" s="67"/>
      <c r="JV114" s="67"/>
      <c r="JW114" s="67"/>
      <c r="JX114" s="67"/>
      <c r="JY114" s="67"/>
      <c r="JZ114" s="67"/>
      <c r="KA114" s="67"/>
      <c r="KB114" s="67"/>
      <c r="KC114" s="67"/>
      <c r="KD114" s="67"/>
      <c r="KE114" s="67"/>
      <c r="KF114" s="67"/>
      <c r="KG114" s="67"/>
      <c r="KH114" s="67"/>
      <c r="KI114" s="67"/>
      <c r="KJ114" s="67"/>
      <c r="KK114" s="67"/>
      <c r="KL114" s="67"/>
      <c r="KM114" s="67"/>
      <c r="KN114" s="67"/>
      <c r="KO114" s="67"/>
      <c r="KP114" s="67"/>
      <c r="KQ114" s="67"/>
      <c r="KR114" s="67"/>
      <c r="KS114" s="67"/>
      <c r="KT114" s="67"/>
      <c r="KU114" s="67"/>
      <c r="KV114" s="67"/>
      <c r="KW114" s="67"/>
      <c r="KX114" s="67"/>
      <c r="KY114" s="67"/>
      <c r="KZ114" s="67"/>
      <c r="LA114" s="67"/>
      <c r="LB114" s="67"/>
      <c r="LC114" s="67"/>
      <c r="LD114" s="67"/>
      <c r="LE114" s="67"/>
      <c r="LF114" s="67"/>
      <c r="LG114" s="67"/>
      <c r="LH114" s="67"/>
      <c r="LI114" s="67"/>
      <c r="LJ114" s="67"/>
      <c r="LK114" s="67"/>
      <c r="LL114" s="67"/>
      <c r="LM114" s="67"/>
      <c r="LN114" s="67"/>
      <c r="LO114" s="67"/>
      <c r="LP114" s="67"/>
      <c r="LQ114" s="67"/>
      <c r="LR114" s="67"/>
      <c r="LS114" s="67"/>
      <c r="LT114" s="67"/>
      <c r="LU114" s="67"/>
      <c r="LV114" s="67"/>
      <c r="LW114" s="67"/>
      <c r="LX114" s="67"/>
      <c r="LY114" s="67"/>
      <c r="LZ114" s="67"/>
      <c r="MA114" s="67"/>
      <c r="MB114" s="67"/>
      <c r="MC114" s="67"/>
      <c r="MD114" s="67"/>
      <c r="ME114" s="67"/>
      <c r="MF114" s="67"/>
      <c r="MG114" s="67"/>
      <c r="MH114" s="67"/>
      <c r="MI114" s="67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67"/>
      <c r="MU114" s="67"/>
      <c r="MV114" s="67"/>
      <c r="MW114" s="67"/>
      <c r="MX114" s="67"/>
      <c r="MY114" s="67"/>
      <c r="MZ114" s="67"/>
      <c r="NA114" s="67"/>
      <c r="NB114" s="67"/>
      <c r="NC114" s="67"/>
      <c r="ND114" s="67"/>
      <c r="NE114" s="67"/>
      <c r="NF114" s="67"/>
      <c r="NG114" s="67"/>
      <c r="NH114" s="67"/>
      <c r="NI114" s="67"/>
      <c r="NJ114" s="67"/>
      <c r="NK114" s="67"/>
      <c r="NL114" s="67"/>
      <c r="NM114" s="67"/>
      <c r="NN114" s="67"/>
      <c r="NO114" s="67"/>
      <c r="NP114" s="67"/>
      <c r="NQ114" s="67"/>
    </row>
    <row r="115" spans="1:381">
      <c r="A115" s="96" t="s">
        <v>1452</v>
      </c>
      <c r="B115" s="56" t="s">
        <v>1453</v>
      </c>
      <c r="C115" s="96" t="s">
        <v>514</v>
      </c>
      <c r="D115" s="74">
        <v>6</v>
      </c>
      <c r="E115" s="67">
        <v>2016</v>
      </c>
      <c r="F115" s="161">
        <v>59.130510215217257</v>
      </c>
      <c r="G115" s="78">
        <v>6466</v>
      </c>
      <c r="H115" s="78">
        <v>1023</v>
      </c>
      <c r="I115" s="78">
        <v>5443</v>
      </c>
      <c r="J115" s="67">
        <v>16.66</v>
      </c>
      <c r="K115" s="78">
        <v>1077</v>
      </c>
      <c r="L115" s="67">
        <v>62.42</v>
      </c>
      <c r="M115" s="78">
        <v>4036</v>
      </c>
      <c r="N115" s="67">
        <v>757</v>
      </c>
      <c r="O115" s="67">
        <v>391</v>
      </c>
      <c r="P115" s="67">
        <v>366</v>
      </c>
      <c r="Q115" s="67">
        <v>902</v>
      </c>
      <c r="R115" s="67">
        <v>466</v>
      </c>
      <c r="S115" s="67">
        <v>436</v>
      </c>
      <c r="T115" s="67">
        <v>699</v>
      </c>
      <c r="U115" s="67">
        <v>360</v>
      </c>
      <c r="V115" s="67">
        <v>339</v>
      </c>
      <c r="W115" s="67">
        <v>815</v>
      </c>
      <c r="X115" s="67">
        <v>419</v>
      </c>
      <c r="Y115" s="67">
        <v>396</v>
      </c>
      <c r="Z115" s="67">
        <v>633</v>
      </c>
      <c r="AA115" s="67">
        <v>325</v>
      </c>
      <c r="AB115" s="67">
        <v>308</v>
      </c>
      <c r="AC115" s="67">
        <v>721</v>
      </c>
      <c r="AD115" s="67">
        <v>371</v>
      </c>
      <c r="AE115" s="67">
        <v>350</v>
      </c>
      <c r="AF115" s="67">
        <v>577</v>
      </c>
      <c r="AG115" s="67">
        <v>298</v>
      </c>
      <c r="AH115" s="67">
        <v>279</v>
      </c>
      <c r="AI115" s="67">
        <v>986</v>
      </c>
      <c r="AJ115" s="67">
        <v>511</v>
      </c>
      <c r="AK115" s="67">
        <v>475</v>
      </c>
      <c r="AL115" s="67">
        <v>557</v>
      </c>
      <c r="AM115" s="67">
        <v>289</v>
      </c>
      <c r="AN115" s="67">
        <v>268</v>
      </c>
      <c r="AO115" s="67">
        <v>484</v>
      </c>
      <c r="AP115" s="67">
        <v>251</v>
      </c>
      <c r="AQ115" s="67">
        <v>233</v>
      </c>
      <c r="AR115" s="56" t="s">
        <v>428</v>
      </c>
      <c r="AS115" s="56"/>
      <c r="AT115" s="56" t="s">
        <v>428</v>
      </c>
      <c r="AU115" s="162">
        <v>213</v>
      </c>
      <c r="AV115" s="163">
        <v>1</v>
      </c>
      <c r="AW115" s="164">
        <v>72</v>
      </c>
      <c r="AX115" s="59">
        <v>0</v>
      </c>
      <c r="AY115" s="59">
        <v>0</v>
      </c>
      <c r="AZ115" s="86">
        <v>0</v>
      </c>
      <c r="BA115" s="87">
        <v>0</v>
      </c>
      <c r="BB115" s="88">
        <v>0</v>
      </c>
      <c r="BC115" s="89">
        <v>0</v>
      </c>
      <c r="BD115" s="68">
        <v>0</v>
      </c>
      <c r="BE115" s="69">
        <v>0</v>
      </c>
      <c r="BF115" s="56">
        <f>VLOOKUP(A115,[1]Controles!$A$7:$L$139,11,0)</f>
        <v>8</v>
      </c>
      <c r="BG115" s="107">
        <f>VLOOKUP(A115,[1]Controles!$A$7:$L$139,12,0)</f>
        <v>11.111111111111111</v>
      </c>
      <c r="BH115" s="63">
        <f>VLOOKUP(A115,[1]Peso!$A$7:$D$139,3,0)</f>
        <v>7</v>
      </c>
      <c r="BI115" s="85">
        <f>VLOOKUP(A115,[1]Peso!$A$7:$D$139,4,0)</f>
        <v>9.7222222222222232</v>
      </c>
      <c r="BJ115" s="68">
        <v>0</v>
      </c>
      <c r="BK115" s="69">
        <v>0</v>
      </c>
      <c r="BL115" s="68">
        <v>0</v>
      </c>
      <c r="BM115" s="69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 t="s">
        <v>2124</v>
      </c>
      <c r="BW115" s="67" t="s">
        <v>1060</v>
      </c>
      <c r="BX115" s="67" t="s">
        <v>1243</v>
      </c>
      <c r="BY115" s="67" t="s">
        <v>576</v>
      </c>
      <c r="BZ115" s="67" t="s">
        <v>1636</v>
      </c>
      <c r="CA115" s="67" t="s">
        <v>2125</v>
      </c>
      <c r="CB115" s="67" t="s">
        <v>655</v>
      </c>
      <c r="CC115" s="164">
        <v>62.07</v>
      </c>
      <c r="CD115" s="164">
        <v>48.28</v>
      </c>
      <c r="CE115" s="166">
        <v>18.75</v>
      </c>
      <c r="CF115" s="67" t="s">
        <v>1792</v>
      </c>
      <c r="CG115" s="67" t="s">
        <v>521</v>
      </c>
      <c r="CH115" s="67">
        <v>0</v>
      </c>
      <c r="CI115" s="67">
        <v>0</v>
      </c>
      <c r="CJ115" s="86">
        <v>1.4306151645207439</v>
      </c>
      <c r="CK115" s="87">
        <v>1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0</v>
      </c>
      <c r="DB115" s="86">
        <v>0</v>
      </c>
      <c r="DC115" s="87">
        <v>0</v>
      </c>
      <c r="DD115" s="164">
        <v>103.64</v>
      </c>
      <c r="DE115" s="164">
        <v>76.81</v>
      </c>
      <c r="DF115" s="166">
        <v>2.2455089820359282</v>
      </c>
      <c r="DG115" s="167">
        <v>18.862275449101794</v>
      </c>
      <c r="DH115" s="67">
        <v>0</v>
      </c>
      <c r="DI115" s="67">
        <v>0</v>
      </c>
      <c r="DJ115" s="92">
        <v>122.69938650306749</v>
      </c>
      <c r="DK115" s="67">
        <v>1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86">
        <v>0</v>
      </c>
      <c r="EA115" s="87">
        <v>0</v>
      </c>
      <c r="EB115" s="86">
        <v>78.853046594982075</v>
      </c>
      <c r="EC115" s="87">
        <v>22</v>
      </c>
      <c r="ED115" s="86">
        <v>1.7331022530329288</v>
      </c>
      <c r="EE115" s="87">
        <v>1</v>
      </c>
      <c r="EF115" s="164">
        <v>98</v>
      </c>
      <c r="EG115" s="164">
        <v>56.89</v>
      </c>
      <c r="EH115" s="166">
        <v>2.0887728459530028</v>
      </c>
      <c r="EI115" s="167">
        <v>8.8772845953002602</v>
      </c>
      <c r="EJ115" s="67" t="s">
        <v>2126</v>
      </c>
      <c r="EK115" s="67" t="s">
        <v>1143</v>
      </c>
      <c r="EL115" s="164">
        <v>72.760000000000005</v>
      </c>
      <c r="EM115" s="164">
        <v>28.94</v>
      </c>
      <c r="EN115" s="166">
        <v>0</v>
      </c>
      <c r="EO115" s="167">
        <v>0</v>
      </c>
      <c r="EP115" s="67">
        <v>0</v>
      </c>
      <c r="EQ115" s="67">
        <v>0</v>
      </c>
      <c r="ER115" s="92">
        <v>138.69625520110958</v>
      </c>
      <c r="ES115" s="67">
        <v>1</v>
      </c>
      <c r="ET115" s="67">
        <v>0</v>
      </c>
      <c r="EU115" s="67">
        <v>0</v>
      </c>
      <c r="EV115" s="67">
        <v>0</v>
      </c>
      <c r="EW115" s="67">
        <v>0</v>
      </c>
      <c r="EX115" s="67">
        <v>0</v>
      </c>
      <c r="EY115" s="86">
        <v>78.358208955223887</v>
      </c>
      <c r="EZ115" s="87">
        <v>21</v>
      </c>
      <c r="FA115" s="86">
        <v>72.961373390557938</v>
      </c>
      <c r="FB115" s="87">
        <v>17</v>
      </c>
      <c r="FC115" s="67">
        <v>0</v>
      </c>
      <c r="FD115" s="67">
        <v>0</v>
      </c>
      <c r="FE115" s="67">
        <v>0</v>
      </c>
      <c r="FF115" s="67">
        <v>0</v>
      </c>
      <c r="FG115" s="67">
        <v>0</v>
      </c>
      <c r="FH115" s="67">
        <v>0</v>
      </c>
      <c r="FI115" s="67">
        <v>0</v>
      </c>
      <c r="FJ115" s="67">
        <v>0</v>
      </c>
      <c r="FK115" s="67">
        <v>0</v>
      </c>
      <c r="FL115" s="67">
        <v>0</v>
      </c>
      <c r="FM115" s="92">
        <v>255.10204081632651</v>
      </c>
      <c r="FN115" s="67">
        <v>3</v>
      </c>
      <c r="FO115" s="92">
        <v>85.034013605442169</v>
      </c>
      <c r="FP115" s="67">
        <v>1</v>
      </c>
      <c r="FQ115" s="92">
        <v>85.034013605442169</v>
      </c>
      <c r="FR115" s="67">
        <v>1</v>
      </c>
      <c r="FS115" s="86">
        <v>3.5906642728904847</v>
      </c>
      <c r="FT115" s="87">
        <v>2</v>
      </c>
      <c r="FU115" s="86">
        <v>2.0661157024793391</v>
      </c>
      <c r="FV115" s="87">
        <v>1</v>
      </c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</row>
    <row r="116" spans="1:381">
      <c r="A116" s="96" t="s">
        <v>1461</v>
      </c>
      <c r="B116" s="56" t="s">
        <v>1462</v>
      </c>
      <c r="C116" s="96" t="s">
        <v>547</v>
      </c>
      <c r="D116" s="74">
        <v>4</v>
      </c>
      <c r="E116" s="67">
        <v>2016</v>
      </c>
      <c r="F116" s="161">
        <v>71.900021482601176</v>
      </c>
      <c r="G116" s="78">
        <v>163525</v>
      </c>
      <c r="H116" s="78">
        <v>65307</v>
      </c>
      <c r="I116" s="78">
        <v>98218</v>
      </c>
      <c r="J116" s="67">
        <v>21.89</v>
      </c>
      <c r="K116" s="78">
        <v>35791</v>
      </c>
      <c r="L116" s="67">
        <v>55.87</v>
      </c>
      <c r="M116" s="78">
        <v>91363</v>
      </c>
      <c r="N116" s="67">
        <v>20292</v>
      </c>
      <c r="O116" s="67">
        <v>10426</v>
      </c>
      <c r="P116" s="67">
        <v>9866</v>
      </c>
      <c r="Q116" s="67">
        <v>24106</v>
      </c>
      <c r="R116" s="67">
        <v>12389</v>
      </c>
      <c r="S116" s="67">
        <v>11717</v>
      </c>
      <c r="T116" s="67">
        <v>18563</v>
      </c>
      <c r="U116" s="67">
        <v>9586</v>
      </c>
      <c r="V116" s="67">
        <v>8977</v>
      </c>
      <c r="W116" s="67">
        <v>21913</v>
      </c>
      <c r="X116" s="67">
        <v>11346</v>
      </c>
      <c r="Y116" s="67">
        <v>10567</v>
      </c>
      <c r="Z116" s="67">
        <v>17848</v>
      </c>
      <c r="AA116" s="67">
        <v>9170</v>
      </c>
      <c r="AB116" s="67">
        <v>8678</v>
      </c>
      <c r="AC116" s="67">
        <v>21477</v>
      </c>
      <c r="AD116" s="67">
        <v>10621</v>
      </c>
      <c r="AE116" s="67">
        <v>10856</v>
      </c>
      <c r="AF116" s="67">
        <v>17863</v>
      </c>
      <c r="AG116" s="67">
        <v>8619</v>
      </c>
      <c r="AH116" s="67">
        <v>9244</v>
      </c>
      <c r="AI116" s="67">
        <v>30102</v>
      </c>
      <c r="AJ116" s="67">
        <v>15355</v>
      </c>
      <c r="AK116" s="67">
        <v>14747</v>
      </c>
      <c r="AL116" s="67">
        <v>16651</v>
      </c>
      <c r="AM116" s="67">
        <v>8713</v>
      </c>
      <c r="AN116" s="67">
        <v>7938</v>
      </c>
      <c r="AO116" s="67">
        <v>15218</v>
      </c>
      <c r="AP116" s="67">
        <v>7488</v>
      </c>
      <c r="AQ116" s="67">
        <v>7730</v>
      </c>
      <c r="AR116" s="56" t="s">
        <v>428</v>
      </c>
      <c r="AS116" s="56"/>
      <c r="AT116" s="56" t="s">
        <v>428</v>
      </c>
      <c r="AU116" s="162">
        <v>4801</v>
      </c>
      <c r="AV116" s="164">
        <v>0</v>
      </c>
      <c r="AW116" s="163">
        <v>1351</v>
      </c>
      <c r="AX116" s="59">
        <v>12.3</v>
      </c>
      <c r="AY116" s="59">
        <v>31</v>
      </c>
      <c r="AZ116" s="86">
        <v>2.1683422038241673</v>
      </c>
      <c r="BA116" s="87">
        <v>44</v>
      </c>
      <c r="BB116" s="88">
        <v>39.793076004775166</v>
      </c>
      <c r="BC116" s="89">
        <v>1</v>
      </c>
      <c r="BD116" s="68">
        <v>0</v>
      </c>
      <c r="BE116" s="69">
        <v>0</v>
      </c>
      <c r="BF116" s="56">
        <f>VLOOKUP(A116,[1]Controles!$A$7:$L$139,11,0)</f>
        <v>228</v>
      </c>
      <c r="BG116" s="107">
        <f>VLOOKUP(A116,[1]Controles!$A$7:$L$139,12,0)</f>
        <v>9.0728213290887378</v>
      </c>
      <c r="BH116" s="63">
        <f>VLOOKUP(A116,[1]Peso!$A$7:$D$139,3,0)</f>
        <v>201</v>
      </c>
      <c r="BI116" s="85">
        <f>VLOOKUP(A116,[1]Peso!$A$7:$D$139,4,0)</f>
        <v>7.9984082769598093</v>
      </c>
      <c r="BJ116" s="68">
        <v>14.784151389710232</v>
      </c>
      <c r="BK116" s="69">
        <v>3</v>
      </c>
      <c r="BL116" s="68">
        <v>39.424403705893951</v>
      </c>
      <c r="BM116" s="69">
        <v>8</v>
      </c>
      <c r="BN116" s="92">
        <v>10.06947940791461</v>
      </c>
      <c r="BO116" s="67">
        <v>2</v>
      </c>
      <c r="BP116" s="92">
        <v>25.173698519786527</v>
      </c>
      <c r="BQ116" s="67">
        <v>6</v>
      </c>
      <c r="BR116" s="67">
        <v>0</v>
      </c>
      <c r="BS116" s="67">
        <v>0</v>
      </c>
      <c r="BT116" s="92">
        <v>15.104219111871915</v>
      </c>
      <c r="BU116" s="67">
        <v>4</v>
      </c>
      <c r="BV116" s="67" t="s">
        <v>1571</v>
      </c>
      <c r="BW116" s="67" t="s">
        <v>1113</v>
      </c>
      <c r="BX116" s="67" t="s">
        <v>580</v>
      </c>
      <c r="BY116" s="67" t="s">
        <v>702</v>
      </c>
      <c r="BZ116" s="67" t="s">
        <v>2127</v>
      </c>
      <c r="CA116" s="67" t="s">
        <v>1431</v>
      </c>
      <c r="CB116" s="67" t="s">
        <v>1322</v>
      </c>
      <c r="CC116" s="163">
        <v>78.680000000000007</v>
      </c>
      <c r="CD116" s="163">
        <v>48.64</v>
      </c>
      <c r="CE116" s="67" t="s">
        <v>555</v>
      </c>
      <c r="CF116" s="67" t="s">
        <v>2128</v>
      </c>
      <c r="CG116" s="67" t="s">
        <v>2129</v>
      </c>
      <c r="CH116" s="92">
        <v>5.034739703957305</v>
      </c>
      <c r="CI116" s="67">
        <v>1</v>
      </c>
      <c r="CJ116" s="86">
        <v>0.26935301406022732</v>
      </c>
      <c r="CK116" s="87">
        <v>5</v>
      </c>
      <c r="CL116" s="92">
        <v>5.034739703957305</v>
      </c>
      <c r="CM116" s="67">
        <v>1</v>
      </c>
      <c r="CN116" s="92">
        <v>15.104219111871915</v>
      </c>
      <c r="CO116" s="67">
        <v>3</v>
      </c>
      <c r="CP116" s="67">
        <v>0</v>
      </c>
      <c r="CQ116" s="67">
        <v>0</v>
      </c>
      <c r="CR116" s="92">
        <v>13.690503354173321</v>
      </c>
      <c r="CS116" s="67">
        <v>3</v>
      </c>
      <c r="CT116" s="67">
        <v>0</v>
      </c>
      <c r="CU116" s="67">
        <v>0</v>
      </c>
      <c r="CV116" s="171">
        <v>4.5635011180577738</v>
      </c>
      <c r="CW116" s="67">
        <v>1</v>
      </c>
      <c r="CX116" s="92">
        <v>4.5635011180577738</v>
      </c>
      <c r="CY116" s="67">
        <v>1</v>
      </c>
      <c r="CZ116" s="92">
        <v>4.5635011180577738</v>
      </c>
      <c r="DA116" s="67">
        <v>1</v>
      </c>
      <c r="DB116" s="86">
        <v>0.78440161362617655</v>
      </c>
      <c r="DC116" s="87">
        <v>14</v>
      </c>
      <c r="DD116" s="163">
        <v>123.54</v>
      </c>
      <c r="DE116" s="163">
        <v>92.84</v>
      </c>
      <c r="DF116" s="67" t="s">
        <v>555</v>
      </c>
      <c r="DG116" s="67" t="s">
        <v>555</v>
      </c>
      <c r="DH116" s="92">
        <v>18.254004472231095</v>
      </c>
      <c r="DI116" s="67">
        <v>4</v>
      </c>
      <c r="DJ116" s="92">
        <v>73.016017888924381</v>
      </c>
      <c r="DK116" s="67">
        <v>16</v>
      </c>
      <c r="DL116" s="92">
        <v>22.817505590288867</v>
      </c>
      <c r="DM116" s="67">
        <v>5</v>
      </c>
      <c r="DN116" s="92">
        <v>60.53</v>
      </c>
      <c r="DO116" s="67">
        <v>13</v>
      </c>
      <c r="DP116" s="92">
        <v>88.466731852679615</v>
      </c>
      <c r="DQ116" s="67">
        <v>19</v>
      </c>
      <c r="DR116" s="92">
        <v>9.3122875634399591</v>
      </c>
      <c r="DS116" s="67">
        <v>2</v>
      </c>
      <c r="DT116" s="92">
        <v>65.186012944079721</v>
      </c>
      <c r="DU116" s="67">
        <v>14</v>
      </c>
      <c r="DV116" s="92">
        <v>9.3122875634399591</v>
      </c>
      <c r="DW116" s="67">
        <v>2</v>
      </c>
      <c r="DX116" s="92">
        <v>4.6561437817199796</v>
      </c>
      <c r="DY116" s="67">
        <v>1</v>
      </c>
      <c r="DZ116" s="86">
        <v>6.3378658677114545</v>
      </c>
      <c r="EA116" s="87">
        <v>55</v>
      </c>
      <c r="EB116" s="86">
        <v>84.054521852012115</v>
      </c>
      <c r="EC116" s="87">
        <v>777</v>
      </c>
      <c r="ED116" s="86">
        <v>1.7354307787045848</v>
      </c>
      <c r="EE116" s="87">
        <v>31</v>
      </c>
      <c r="EF116" s="163">
        <v>97.84</v>
      </c>
      <c r="EG116" s="163">
        <v>64.900000000000006</v>
      </c>
      <c r="EH116" s="67" t="s">
        <v>555</v>
      </c>
      <c r="EI116" s="67" t="s">
        <v>555</v>
      </c>
      <c r="EJ116" s="67" t="s">
        <v>2130</v>
      </c>
      <c r="EK116" s="67" t="s">
        <v>2131</v>
      </c>
      <c r="EL116" s="163">
        <v>59.02</v>
      </c>
      <c r="EM116" s="163">
        <v>31.98</v>
      </c>
      <c r="EN116" s="67" t="s">
        <v>555</v>
      </c>
      <c r="EO116" s="67" t="s">
        <v>555</v>
      </c>
      <c r="EP116" s="92">
        <v>60.529869162359738</v>
      </c>
      <c r="EQ116" s="67">
        <v>13</v>
      </c>
      <c r="ER116" s="92">
        <v>74.498300507519673</v>
      </c>
      <c r="ES116" s="67">
        <v>16</v>
      </c>
      <c r="ET116" s="92">
        <v>102.43516319783956</v>
      </c>
      <c r="EU116" s="67">
        <v>22</v>
      </c>
      <c r="EV116" s="92">
        <v>32.59300647203986</v>
      </c>
      <c r="EW116" s="67">
        <v>7</v>
      </c>
      <c r="EX116" s="67">
        <v>3</v>
      </c>
      <c r="EY116" s="86">
        <v>95.993953136810276</v>
      </c>
      <c r="EZ116" s="87">
        <v>762</v>
      </c>
      <c r="FA116" s="86">
        <v>73.479948253557566</v>
      </c>
      <c r="FB116" s="87">
        <v>568</v>
      </c>
      <c r="FC116" s="92">
        <v>13.828580911026911</v>
      </c>
      <c r="FD116" s="67">
        <v>5</v>
      </c>
      <c r="FE116" s="92">
        <v>138.2858091102691</v>
      </c>
      <c r="FF116" s="67">
        <v>50</v>
      </c>
      <c r="FG116" s="67">
        <v>0</v>
      </c>
      <c r="FH116" s="67">
        <v>0</v>
      </c>
      <c r="FI116" s="92">
        <v>5.5314323644107644</v>
      </c>
      <c r="FJ116" s="67">
        <v>2</v>
      </c>
      <c r="FK116" s="92">
        <v>157.64582238570679</v>
      </c>
      <c r="FL116" s="67">
        <v>57</v>
      </c>
      <c r="FM116" s="92">
        <v>179.77155184334981</v>
      </c>
      <c r="FN116" s="67">
        <v>65</v>
      </c>
      <c r="FO116" s="92">
        <v>306.99449622479744</v>
      </c>
      <c r="FP116" s="67">
        <v>111</v>
      </c>
      <c r="FQ116" s="92">
        <v>8.2971485466161461</v>
      </c>
      <c r="FR116" s="67">
        <v>3</v>
      </c>
      <c r="FS116" s="86">
        <v>2.4022581226352773</v>
      </c>
      <c r="FT116" s="87">
        <v>40</v>
      </c>
      <c r="FU116" s="86">
        <v>1.5770797739518989</v>
      </c>
      <c r="FV116" s="87">
        <v>24</v>
      </c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  <c r="IX116" s="67"/>
      <c r="IY116" s="67"/>
      <c r="IZ116" s="67"/>
      <c r="JA116" s="67"/>
      <c r="JB116" s="67"/>
      <c r="JC116" s="67"/>
      <c r="JD116" s="67"/>
      <c r="JE116" s="67"/>
      <c r="JF116" s="67"/>
      <c r="JG116" s="67"/>
      <c r="JH116" s="67"/>
      <c r="JI116" s="67"/>
      <c r="JJ116" s="67"/>
      <c r="JK116" s="67"/>
      <c r="JL116" s="67"/>
      <c r="JM116" s="67"/>
      <c r="JN116" s="67"/>
      <c r="JO116" s="67"/>
      <c r="JP116" s="67"/>
      <c r="JQ116" s="67"/>
      <c r="JR116" s="67"/>
      <c r="JS116" s="67"/>
      <c r="JT116" s="67"/>
      <c r="JU116" s="67"/>
      <c r="JV116" s="67"/>
      <c r="JW116" s="67"/>
      <c r="JX116" s="67"/>
      <c r="JY116" s="67"/>
      <c r="JZ116" s="67"/>
      <c r="KA116" s="67"/>
      <c r="KB116" s="67"/>
      <c r="KC116" s="67"/>
      <c r="KD116" s="67"/>
      <c r="KE116" s="67"/>
      <c r="KF116" s="67"/>
      <c r="KG116" s="67"/>
      <c r="KH116" s="67"/>
      <c r="KI116" s="67"/>
      <c r="KJ116" s="67"/>
      <c r="KK116" s="67"/>
      <c r="KL116" s="67"/>
      <c r="KM116" s="67"/>
      <c r="KN116" s="67"/>
      <c r="KO116" s="67"/>
      <c r="KP116" s="67"/>
      <c r="KQ116" s="67"/>
      <c r="KR116" s="67"/>
      <c r="KS116" s="67"/>
      <c r="KT116" s="67"/>
      <c r="KU116" s="67"/>
      <c r="KV116" s="67"/>
      <c r="KW116" s="67"/>
      <c r="KX116" s="67"/>
      <c r="KY116" s="67"/>
      <c r="KZ116" s="67"/>
      <c r="LA116" s="67"/>
      <c r="LB116" s="67"/>
      <c r="LC116" s="67"/>
      <c r="LD116" s="67"/>
      <c r="LE116" s="67"/>
      <c r="LF116" s="67"/>
      <c r="LG116" s="67"/>
      <c r="LH116" s="67"/>
      <c r="LI116" s="67"/>
      <c r="LJ116" s="67"/>
      <c r="LK116" s="67"/>
      <c r="LL116" s="67"/>
      <c r="LM116" s="67"/>
      <c r="LN116" s="67"/>
      <c r="LO116" s="67"/>
      <c r="LP116" s="67"/>
      <c r="LQ116" s="67"/>
      <c r="LR116" s="67"/>
      <c r="LS116" s="67"/>
      <c r="LT116" s="67"/>
      <c r="LU116" s="67"/>
      <c r="LV116" s="67"/>
      <c r="LW116" s="67"/>
      <c r="LX116" s="67"/>
      <c r="LY116" s="67"/>
      <c r="LZ116" s="67"/>
      <c r="MA116" s="67"/>
      <c r="MB116" s="67"/>
      <c r="MC116" s="67"/>
      <c r="MD116" s="67"/>
      <c r="ME116" s="67"/>
      <c r="MF116" s="67"/>
      <c r="MG116" s="67"/>
      <c r="MH116" s="67"/>
      <c r="MI116" s="67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67"/>
      <c r="MU116" s="67"/>
      <c r="MV116" s="67"/>
      <c r="MW116" s="67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67"/>
      <c r="NI116" s="67"/>
      <c r="NJ116" s="67"/>
      <c r="NK116" s="67"/>
      <c r="NL116" s="67"/>
      <c r="NM116" s="67"/>
      <c r="NN116" s="67"/>
      <c r="NO116" s="67"/>
      <c r="NP116" s="67"/>
      <c r="NQ116" s="67"/>
    </row>
    <row r="117" spans="1:381">
      <c r="A117" s="96" t="s">
        <v>1468</v>
      </c>
      <c r="B117" s="56" t="s">
        <v>1469</v>
      </c>
      <c r="C117" s="96" t="s">
        <v>441</v>
      </c>
      <c r="D117" s="74">
        <v>6</v>
      </c>
      <c r="E117" s="67">
        <v>2016</v>
      </c>
      <c r="F117" s="161">
        <v>66.27998598009529</v>
      </c>
      <c r="G117" s="78">
        <v>8230</v>
      </c>
      <c r="H117" s="78">
        <v>2603</v>
      </c>
      <c r="I117" s="78">
        <v>5627</v>
      </c>
      <c r="J117" s="67">
        <v>6.87</v>
      </c>
      <c r="K117" s="78">
        <v>565</v>
      </c>
      <c r="L117" s="67">
        <v>68.77</v>
      </c>
      <c r="M117" s="78">
        <v>5660</v>
      </c>
      <c r="N117" s="67">
        <v>848</v>
      </c>
      <c r="O117" s="67">
        <v>444</v>
      </c>
      <c r="P117" s="67">
        <v>404</v>
      </c>
      <c r="Q117" s="67">
        <v>1013</v>
      </c>
      <c r="R117" s="67">
        <v>531</v>
      </c>
      <c r="S117" s="67">
        <v>482</v>
      </c>
      <c r="T117" s="67">
        <v>806</v>
      </c>
      <c r="U117" s="67">
        <v>428</v>
      </c>
      <c r="V117" s="67">
        <v>378</v>
      </c>
      <c r="W117" s="67">
        <v>949</v>
      </c>
      <c r="X117" s="67">
        <v>507</v>
      </c>
      <c r="Y117" s="67">
        <v>442</v>
      </c>
      <c r="Z117" s="67">
        <v>767</v>
      </c>
      <c r="AA117" s="67">
        <v>414</v>
      </c>
      <c r="AB117" s="67">
        <v>353</v>
      </c>
      <c r="AC117" s="67">
        <v>929</v>
      </c>
      <c r="AD117" s="67">
        <v>503</v>
      </c>
      <c r="AE117" s="67">
        <v>426</v>
      </c>
      <c r="AF117" s="67">
        <v>777</v>
      </c>
      <c r="AG117" s="67">
        <v>422</v>
      </c>
      <c r="AH117" s="67">
        <v>355</v>
      </c>
      <c r="AI117" s="67">
        <v>1324</v>
      </c>
      <c r="AJ117" s="67">
        <v>728</v>
      </c>
      <c r="AK117" s="67">
        <v>596</v>
      </c>
      <c r="AL117" s="67">
        <v>721</v>
      </c>
      <c r="AM117" s="67">
        <v>399</v>
      </c>
      <c r="AN117" s="67">
        <v>322</v>
      </c>
      <c r="AO117" s="67">
        <v>716</v>
      </c>
      <c r="AP117" s="67">
        <v>391</v>
      </c>
      <c r="AQ117" s="67">
        <v>325</v>
      </c>
      <c r="AR117" s="56" t="s">
        <v>428</v>
      </c>
      <c r="AS117" s="56"/>
      <c r="AT117" s="56" t="s">
        <v>428</v>
      </c>
      <c r="AU117" s="162">
        <v>102</v>
      </c>
      <c r="AV117" s="163">
        <v>1</v>
      </c>
      <c r="AW117" s="164">
        <v>73</v>
      </c>
      <c r="AX117" s="59">
        <v>12.2</v>
      </c>
      <c r="AY117" s="59">
        <v>1</v>
      </c>
      <c r="AZ117" s="86">
        <v>1.1792452830188678</v>
      </c>
      <c r="BA117" s="87">
        <v>1</v>
      </c>
      <c r="BB117" s="88">
        <v>0</v>
      </c>
      <c r="BC117" s="89">
        <v>0</v>
      </c>
      <c r="BD117" s="68">
        <v>0</v>
      </c>
      <c r="BE117" s="69">
        <v>0</v>
      </c>
      <c r="BF117" s="56">
        <f>VLOOKUP(A117,[1]Controles!$A$7:$L$139,11,0)</f>
        <v>8</v>
      </c>
      <c r="BG117" s="107">
        <f>VLOOKUP(A117,[1]Controles!$A$7:$L$139,12,0)</f>
        <v>9.7560975609756095</v>
      </c>
      <c r="BH117" s="63">
        <f>VLOOKUP(A117,[1]Peso!$A$7:$D$139,3,0)</f>
        <v>6</v>
      </c>
      <c r="BI117" s="85">
        <f>VLOOKUP(A117,[1]Peso!$A$7:$D$139,4,0)</f>
        <v>7.3170731707317067</v>
      </c>
      <c r="BJ117" s="68">
        <v>0</v>
      </c>
      <c r="BK117" s="69">
        <v>0</v>
      </c>
      <c r="BL117" s="68">
        <v>0</v>
      </c>
      <c r="BM117" s="69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 t="s">
        <v>2132</v>
      </c>
      <c r="BW117" s="67" t="s">
        <v>2133</v>
      </c>
      <c r="BX117" s="67" t="s">
        <v>888</v>
      </c>
      <c r="BY117" s="67" t="s">
        <v>2133</v>
      </c>
      <c r="BZ117" s="67" t="s">
        <v>458</v>
      </c>
      <c r="CA117" s="67" t="s">
        <v>2134</v>
      </c>
      <c r="CB117" s="67" t="s">
        <v>458</v>
      </c>
      <c r="CC117" s="164">
        <v>69.7</v>
      </c>
      <c r="CD117" s="164">
        <v>51.52</v>
      </c>
      <c r="CE117" s="166">
        <v>2.1505376344086025</v>
      </c>
      <c r="CF117" s="67" t="s">
        <v>473</v>
      </c>
      <c r="CG117" s="67" t="s">
        <v>2135</v>
      </c>
      <c r="CH117" s="67">
        <v>0</v>
      </c>
      <c r="CI117" s="67">
        <v>0</v>
      </c>
      <c r="CJ117" s="86">
        <v>0</v>
      </c>
      <c r="CK117" s="8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0</v>
      </c>
      <c r="DB117" s="86">
        <v>0</v>
      </c>
      <c r="DC117" s="87">
        <v>0</v>
      </c>
      <c r="DD117" s="164">
        <v>126.29</v>
      </c>
      <c r="DE117" s="164">
        <v>78.73</v>
      </c>
      <c r="DF117" s="166">
        <v>4.6153846153846159</v>
      </c>
      <c r="DG117" s="167">
        <v>7.5641025641025639</v>
      </c>
      <c r="DH117" s="67">
        <v>0</v>
      </c>
      <c r="DI117" s="67">
        <v>0</v>
      </c>
      <c r="DJ117" s="92">
        <v>105.3740779768177</v>
      </c>
      <c r="DK117" s="67">
        <v>1</v>
      </c>
      <c r="DL117" s="67">
        <v>0</v>
      </c>
      <c r="DM117" s="67">
        <v>0</v>
      </c>
      <c r="DN117" s="67">
        <v>0</v>
      </c>
      <c r="DO117" s="67">
        <v>0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86">
        <v>5.6657223796034</v>
      </c>
      <c r="EA117" s="87">
        <v>2</v>
      </c>
      <c r="EB117" s="86">
        <v>64.788732394366193</v>
      </c>
      <c r="EC117" s="87">
        <v>23</v>
      </c>
      <c r="ED117" s="86">
        <v>0</v>
      </c>
      <c r="EE117" s="87">
        <v>0</v>
      </c>
      <c r="EF117" s="164">
        <v>67.2</v>
      </c>
      <c r="EG117" s="164">
        <v>41.27</v>
      </c>
      <c r="EH117" s="166">
        <v>3.6945812807881775</v>
      </c>
      <c r="EI117" s="167">
        <v>2.4630541871921183</v>
      </c>
      <c r="EJ117" s="67" t="s">
        <v>2136</v>
      </c>
      <c r="EK117" s="67" t="s">
        <v>1285</v>
      </c>
      <c r="EL117" s="164">
        <v>53.35</v>
      </c>
      <c r="EM117" s="164">
        <v>26.19</v>
      </c>
      <c r="EN117" s="166">
        <v>2.877697841726619</v>
      </c>
      <c r="EO117" s="167">
        <v>0.71942446043165476</v>
      </c>
      <c r="EP117" s="67">
        <v>0</v>
      </c>
      <c r="EQ117" s="67">
        <v>0</v>
      </c>
      <c r="ER117" s="67">
        <v>0</v>
      </c>
      <c r="ES117" s="67">
        <v>0</v>
      </c>
      <c r="ET117" s="92">
        <v>107.64262648008611</v>
      </c>
      <c r="EU117" s="67">
        <v>1</v>
      </c>
      <c r="EV117" s="67">
        <v>0</v>
      </c>
      <c r="EW117" s="67">
        <v>0</v>
      </c>
      <c r="EX117" s="67">
        <v>0</v>
      </c>
      <c r="EY117" s="86">
        <v>93.167701863354026</v>
      </c>
      <c r="EZ117" s="87">
        <v>30</v>
      </c>
      <c r="FA117" s="86">
        <v>52.307692307692307</v>
      </c>
      <c r="FB117" s="87">
        <v>17</v>
      </c>
      <c r="FC117" s="92">
        <v>61.957868649318463</v>
      </c>
      <c r="FD117" s="67">
        <v>1</v>
      </c>
      <c r="FE117" s="67">
        <v>0</v>
      </c>
      <c r="FF117" s="67">
        <v>0</v>
      </c>
      <c r="FG117" s="67">
        <v>0</v>
      </c>
      <c r="FH117" s="67">
        <v>0</v>
      </c>
      <c r="FI117" s="67">
        <v>0</v>
      </c>
      <c r="FJ117" s="67">
        <v>0</v>
      </c>
      <c r="FK117" s="92">
        <v>61.957868649318463</v>
      </c>
      <c r="FL117" s="67">
        <v>1</v>
      </c>
      <c r="FM117" s="92">
        <v>185.87360594795538</v>
      </c>
      <c r="FN117" s="67">
        <v>3</v>
      </c>
      <c r="FO117" s="92">
        <v>61.957868649318463</v>
      </c>
      <c r="FP117" s="67">
        <v>1</v>
      </c>
      <c r="FQ117" s="92">
        <v>61.957868649318463</v>
      </c>
      <c r="FR117" s="67">
        <v>1</v>
      </c>
      <c r="FS117" s="86">
        <v>1.3869625520110958</v>
      </c>
      <c r="FT117" s="87">
        <v>1</v>
      </c>
      <c r="FU117" s="86">
        <v>2.7932960893854748</v>
      </c>
      <c r="FV117" s="87">
        <v>2</v>
      </c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  <c r="JD117" s="67"/>
      <c r="JE117" s="67"/>
      <c r="JF117" s="67"/>
      <c r="JG117" s="67"/>
      <c r="JH117" s="67"/>
      <c r="JI117" s="67"/>
      <c r="JJ117" s="67"/>
      <c r="JK117" s="67"/>
      <c r="JL117" s="67"/>
      <c r="JM117" s="67"/>
      <c r="JN117" s="67"/>
      <c r="JO117" s="67"/>
      <c r="JP117" s="67"/>
      <c r="JQ117" s="67"/>
      <c r="JR117" s="67"/>
      <c r="JS117" s="67"/>
      <c r="JT117" s="67"/>
      <c r="JU117" s="67"/>
      <c r="JV117" s="67"/>
      <c r="JW117" s="67"/>
      <c r="JX117" s="67"/>
      <c r="JY117" s="67"/>
      <c r="JZ117" s="67"/>
      <c r="KA117" s="67"/>
      <c r="KB117" s="67"/>
      <c r="KC117" s="67"/>
      <c r="KD117" s="67"/>
      <c r="KE117" s="67"/>
      <c r="KF117" s="67"/>
      <c r="KG117" s="67"/>
      <c r="KH117" s="67"/>
      <c r="KI117" s="67"/>
      <c r="KJ117" s="67"/>
      <c r="KK117" s="67"/>
      <c r="KL117" s="67"/>
      <c r="KM117" s="67"/>
      <c r="KN117" s="67"/>
      <c r="KO117" s="67"/>
      <c r="KP117" s="67"/>
      <c r="KQ117" s="67"/>
      <c r="KR117" s="67"/>
      <c r="KS117" s="67"/>
      <c r="KT117" s="67"/>
      <c r="KU117" s="67"/>
      <c r="KV117" s="67"/>
      <c r="KW117" s="67"/>
      <c r="KX117" s="67"/>
      <c r="KY117" s="67"/>
      <c r="KZ117" s="67"/>
      <c r="LA117" s="67"/>
      <c r="LB117" s="67"/>
      <c r="LC117" s="67"/>
      <c r="LD117" s="67"/>
      <c r="LE117" s="67"/>
      <c r="LF117" s="67"/>
      <c r="LG117" s="67"/>
      <c r="LH117" s="67"/>
      <c r="LI117" s="67"/>
      <c r="LJ117" s="67"/>
      <c r="LK117" s="67"/>
      <c r="LL117" s="67"/>
      <c r="LM117" s="67"/>
      <c r="LN117" s="67"/>
      <c r="LO117" s="67"/>
      <c r="LP117" s="67"/>
      <c r="LQ117" s="67"/>
      <c r="LR117" s="67"/>
      <c r="LS117" s="67"/>
      <c r="LT117" s="67"/>
      <c r="LU117" s="67"/>
      <c r="LV117" s="67"/>
      <c r="LW117" s="67"/>
      <c r="LX117" s="67"/>
      <c r="LY117" s="67"/>
      <c r="LZ117" s="67"/>
      <c r="MA117" s="67"/>
      <c r="MB117" s="67"/>
      <c r="MC117" s="67"/>
      <c r="MD117" s="67"/>
      <c r="ME117" s="67"/>
      <c r="MF117" s="67"/>
      <c r="MG117" s="67"/>
      <c r="MH117" s="67"/>
      <c r="MI117" s="67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67"/>
      <c r="MU117" s="67"/>
      <c r="MV117" s="67"/>
      <c r="MW117" s="67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67"/>
      <c r="NI117" s="67"/>
      <c r="NJ117" s="67"/>
      <c r="NK117" s="67"/>
      <c r="NL117" s="67"/>
      <c r="NM117" s="67"/>
      <c r="NN117" s="67"/>
      <c r="NO117" s="67"/>
      <c r="NP117" s="67"/>
      <c r="NQ117" s="67"/>
    </row>
    <row r="118" spans="1:381">
      <c r="A118" s="96" t="s">
        <v>1475</v>
      </c>
      <c r="B118" s="56" t="s">
        <v>1476</v>
      </c>
      <c r="C118" s="96" t="s">
        <v>466</v>
      </c>
      <c r="D118" s="74">
        <v>6</v>
      </c>
      <c r="E118" s="67">
        <v>2016</v>
      </c>
      <c r="F118" s="161">
        <v>66.335329300837557</v>
      </c>
      <c r="G118" s="78">
        <v>45266</v>
      </c>
      <c r="H118" s="78">
        <v>17645</v>
      </c>
      <c r="I118" s="78">
        <v>27621</v>
      </c>
      <c r="J118" s="67">
        <v>8.94</v>
      </c>
      <c r="K118" s="78">
        <v>4047</v>
      </c>
      <c r="L118" s="67">
        <v>53.96</v>
      </c>
      <c r="M118" s="78">
        <v>24425</v>
      </c>
      <c r="N118" s="67">
        <v>4668</v>
      </c>
      <c r="O118" s="67">
        <v>2394</v>
      </c>
      <c r="P118" s="67">
        <v>2274</v>
      </c>
      <c r="Q118" s="67">
        <v>5591</v>
      </c>
      <c r="R118" s="67">
        <v>2868</v>
      </c>
      <c r="S118" s="67">
        <v>2723</v>
      </c>
      <c r="T118" s="67">
        <v>4537</v>
      </c>
      <c r="U118" s="67">
        <v>2353</v>
      </c>
      <c r="V118" s="67">
        <v>2184</v>
      </c>
      <c r="W118" s="67">
        <v>5368</v>
      </c>
      <c r="X118" s="67">
        <v>2808</v>
      </c>
      <c r="Y118" s="67">
        <v>2560</v>
      </c>
      <c r="Z118" s="67">
        <v>4324</v>
      </c>
      <c r="AA118" s="67">
        <v>2307</v>
      </c>
      <c r="AB118" s="67">
        <v>2017</v>
      </c>
      <c r="AC118" s="67">
        <v>5074</v>
      </c>
      <c r="AD118" s="67">
        <v>2728</v>
      </c>
      <c r="AE118" s="67">
        <v>2346</v>
      </c>
      <c r="AF118" s="67">
        <v>4129</v>
      </c>
      <c r="AG118" s="67">
        <v>2229</v>
      </c>
      <c r="AH118" s="67">
        <v>1900</v>
      </c>
      <c r="AI118" s="67">
        <v>6928</v>
      </c>
      <c r="AJ118" s="67">
        <v>3714</v>
      </c>
      <c r="AK118" s="67">
        <v>3214</v>
      </c>
      <c r="AL118" s="67">
        <v>3854</v>
      </c>
      <c r="AM118" s="67">
        <v>2078</v>
      </c>
      <c r="AN118" s="67">
        <v>1776</v>
      </c>
      <c r="AO118" s="67">
        <v>3430</v>
      </c>
      <c r="AP118" s="67">
        <v>1781</v>
      </c>
      <c r="AQ118" s="67">
        <v>1649</v>
      </c>
      <c r="AR118" s="56" t="s">
        <v>428</v>
      </c>
      <c r="AS118" s="56"/>
      <c r="AT118" s="56" t="s">
        <v>428</v>
      </c>
      <c r="AU118" s="162">
        <v>1139</v>
      </c>
      <c r="AV118" s="164">
        <v>2</v>
      </c>
      <c r="AW118" s="163">
        <v>202</v>
      </c>
      <c r="AX118" s="59">
        <v>17.5</v>
      </c>
      <c r="AY118" s="59">
        <v>8</v>
      </c>
      <c r="AZ118" s="86">
        <v>1.9280205655526992</v>
      </c>
      <c r="BA118" s="87">
        <v>9</v>
      </c>
      <c r="BB118" s="88">
        <v>219.29824561403507</v>
      </c>
      <c r="BC118" s="89">
        <v>1</v>
      </c>
      <c r="BD118" s="68">
        <v>21.422450728363327</v>
      </c>
      <c r="BE118" s="69">
        <v>1</v>
      </c>
      <c r="BF118" s="56">
        <f>VLOOKUP(A118,[1]Controles!$A$7:$L$139,11,0)</f>
        <v>20</v>
      </c>
      <c r="BG118" s="107">
        <f>VLOOKUP(A118,[1]Controles!$A$7:$L$139,12,0)</f>
        <v>4.3859649122807012</v>
      </c>
      <c r="BH118" s="63">
        <f>VLOOKUP(A118,[1]Peso!$A$7:$D$139,3,0)</f>
        <v>32</v>
      </c>
      <c r="BI118" s="85">
        <f>VLOOKUP(A118,[1]Peso!$A$7:$D$139,4,0)</f>
        <v>7.0175438596491224</v>
      </c>
      <c r="BJ118" s="68">
        <v>0</v>
      </c>
      <c r="BK118" s="69">
        <v>0</v>
      </c>
      <c r="BL118" s="68">
        <v>0</v>
      </c>
      <c r="BM118" s="69">
        <v>0</v>
      </c>
      <c r="BN118" s="92">
        <v>21.50075252633842</v>
      </c>
      <c r="BO118" s="67">
        <v>1</v>
      </c>
      <c r="BP118" s="92">
        <v>21.50075252633842</v>
      </c>
      <c r="BQ118" s="67">
        <v>1</v>
      </c>
      <c r="BR118" s="67">
        <v>0</v>
      </c>
      <c r="BS118" s="67">
        <v>0</v>
      </c>
      <c r="BT118" s="67">
        <v>0</v>
      </c>
      <c r="BU118" s="67">
        <v>0</v>
      </c>
      <c r="BV118" s="67" t="s">
        <v>1802</v>
      </c>
      <c r="BW118" s="67" t="s">
        <v>657</v>
      </c>
      <c r="BX118" s="67" t="s">
        <v>1192</v>
      </c>
      <c r="BY118" s="67" t="s">
        <v>657</v>
      </c>
      <c r="BZ118" s="67" t="s">
        <v>1816</v>
      </c>
      <c r="CA118" s="67" t="s">
        <v>1816</v>
      </c>
      <c r="CB118" s="67" t="s">
        <v>1201</v>
      </c>
      <c r="CC118" s="163">
        <v>51.57</v>
      </c>
      <c r="CD118" s="163">
        <v>35.1</v>
      </c>
      <c r="CE118" s="166">
        <v>25.925925925925924</v>
      </c>
      <c r="CF118" s="67" t="s">
        <v>2137</v>
      </c>
      <c r="CG118" s="67" t="s">
        <v>2138</v>
      </c>
      <c r="CH118" s="67">
        <v>0</v>
      </c>
      <c r="CI118" s="67">
        <v>0</v>
      </c>
      <c r="CJ118" s="86">
        <v>0.66122988759091905</v>
      </c>
      <c r="CK118" s="87">
        <v>3</v>
      </c>
      <c r="CL118" s="67">
        <v>0</v>
      </c>
      <c r="CM118" s="67">
        <v>0</v>
      </c>
      <c r="CN118" s="67">
        <v>0</v>
      </c>
      <c r="CO118" s="67">
        <v>0</v>
      </c>
      <c r="CP118" s="67">
        <v>0</v>
      </c>
      <c r="CQ118" s="67">
        <v>0</v>
      </c>
      <c r="CR118" s="92">
        <v>18.628912071535023</v>
      </c>
      <c r="CS118" s="67">
        <v>1</v>
      </c>
      <c r="CT118" s="92">
        <v>18.628912071535023</v>
      </c>
      <c r="CU118" s="67">
        <v>1</v>
      </c>
      <c r="CV118" s="67">
        <v>0</v>
      </c>
      <c r="CW118" s="67">
        <v>0</v>
      </c>
      <c r="CX118" s="67">
        <v>0</v>
      </c>
      <c r="CY118" s="67">
        <v>0</v>
      </c>
      <c r="CZ118" s="67">
        <v>0</v>
      </c>
      <c r="DA118" s="67">
        <v>0</v>
      </c>
      <c r="DB118" s="86">
        <v>0</v>
      </c>
      <c r="DC118" s="87">
        <v>0</v>
      </c>
      <c r="DD118" s="163">
        <v>73.849999999999994</v>
      </c>
      <c r="DE118" s="163">
        <v>56.61</v>
      </c>
      <c r="DF118" s="166">
        <v>3.2345931222335715</v>
      </c>
      <c r="DG118" s="167">
        <v>3.7112700034048345</v>
      </c>
      <c r="DH118" s="92">
        <v>18.628912071535023</v>
      </c>
      <c r="DI118" s="67">
        <v>1</v>
      </c>
      <c r="DJ118" s="67">
        <v>0</v>
      </c>
      <c r="DK118" s="67">
        <v>0</v>
      </c>
      <c r="DL118" s="67">
        <v>0</v>
      </c>
      <c r="DM118" s="67">
        <v>0</v>
      </c>
      <c r="DN118" s="67">
        <v>0</v>
      </c>
      <c r="DO118" s="67">
        <v>0</v>
      </c>
      <c r="DP118" s="92">
        <v>39.416633819471812</v>
      </c>
      <c r="DQ118" s="67">
        <v>2</v>
      </c>
      <c r="DR118" s="67">
        <v>0</v>
      </c>
      <c r="DS118" s="67">
        <v>0</v>
      </c>
      <c r="DT118" s="92">
        <v>39.416633819471812</v>
      </c>
      <c r="DU118" s="67">
        <v>2</v>
      </c>
      <c r="DV118" s="67">
        <v>0</v>
      </c>
      <c r="DW118" s="67">
        <v>0</v>
      </c>
      <c r="DX118" s="67">
        <v>0</v>
      </c>
      <c r="DY118" s="67">
        <v>0</v>
      </c>
      <c r="DZ118" s="86">
        <v>6.941001487357461</v>
      </c>
      <c r="EA118" s="87">
        <v>14</v>
      </c>
      <c r="EB118" s="86">
        <v>69.473684210526315</v>
      </c>
      <c r="EC118" s="87">
        <v>132</v>
      </c>
      <c r="ED118" s="90">
        <v>1.9375151368370065</v>
      </c>
      <c r="EE118" s="91">
        <v>8</v>
      </c>
      <c r="EF118" s="163">
        <v>56.1</v>
      </c>
      <c r="EG118" s="163">
        <v>39.5</v>
      </c>
      <c r="EH118" s="166">
        <v>3.5493827160493825</v>
      </c>
      <c r="EI118" s="167">
        <v>0.41152263374485598</v>
      </c>
      <c r="EJ118" s="67" t="s">
        <v>2139</v>
      </c>
      <c r="EK118" s="67" t="s">
        <v>2140</v>
      </c>
      <c r="EL118" s="163">
        <v>46.96</v>
      </c>
      <c r="EM118" s="163">
        <v>25.73</v>
      </c>
      <c r="EN118" s="166">
        <v>1.4326647564469914</v>
      </c>
      <c r="EO118" s="167">
        <v>2.722063037249284</v>
      </c>
      <c r="EP118" s="67">
        <v>0</v>
      </c>
      <c r="EQ118" s="67">
        <v>0</v>
      </c>
      <c r="ER118" s="92">
        <v>19.708316909735906</v>
      </c>
      <c r="ES118" s="67">
        <v>1</v>
      </c>
      <c r="ET118" s="67">
        <v>0</v>
      </c>
      <c r="EU118" s="67">
        <v>0</v>
      </c>
      <c r="EV118" s="67">
        <v>0</v>
      </c>
      <c r="EW118" s="67">
        <v>0</v>
      </c>
      <c r="EX118" s="67">
        <v>0</v>
      </c>
      <c r="EY118" s="90">
        <v>72.63513513513513</v>
      </c>
      <c r="EZ118" s="91">
        <v>129</v>
      </c>
      <c r="FA118" s="86">
        <v>53.972104305639782</v>
      </c>
      <c r="FB118" s="87">
        <v>89</v>
      </c>
      <c r="FC118" s="92">
        <v>12.064181445288936</v>
      </c>
      <c r="FD118" s="67">
        <v>1</v>
      </c>
      <c r="FE118" s="92">
        <v>60.320907226444689</v>
      </c>
      <c r="FF118" s="67">
        <v>5</v>
      </c>
      <c r="FG118" s="67">
        <v>0</v>
      </c>
      <c r="FH118" s="67">
        <v>0</v>
      </c>
      <c r="FI118" s="92">
        <v>12.064181445288936</v>
      </c>
      <c r="FJ118" s="67">
        <v>1</v>
      </c>
      <c r="FK118" s="92">
        <v>84.449270117022564</v>
      </c>
      <c r="FL118" s="67">
        <v>7</v>
      </c>
      <c r="FM118" s="67">
        <v>0</v>
      </c>
      <c r="FN118" s="67">
        <v>0</v>
      </c>
      <c r="FO118" s="92">
        <v>12.064181445288936</v>
      </c>
      <c r="FP118" s="67">
        <v>1</v>
      </c>
      <c r="FQ118" s="92">
        <v>0</v>
      </c>
      <c r="FR118" s="67">
        <v>0</v>
      </c>
      <c r="FS118" s="86">
        <v>1.8162947586922678</v>
      </c>
      <c r="FT118" s="87">
        <v>7</v>
      </c>
      <c r="FU118" s="86">
        <v>1.1661807580174928</v>
      </c>
      <c r="FV118" s="87">
        <v>4</v>
      </c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</row>
    <row r="119" spans="1:381">
      <c r="A119" s="96" t="s">
        <v>1483</v>
      </c>
      <c r="B119" s="56" t="s">
        <v>1484</v>
      </c>
      <c r="C119" s="96" t="s">
        <v>514</v>
      </c>
      <c r="D119" s="74">
        <v>6</v>
      </c>
      <c r="E119" s="67">
        <v>2016</v>
      </c>
      <c r="F119" s="161">
        <v>72.683803801583267</v>
      </c>
      <c r="G119" s="78">
        <v>22754</v>
      </c>
      <c r="H119" s="78">
        <v>6730</v>
      </c>
      <c r="I119" s="78">
        <v>16024</v>
      </c>
      <c r="J119" s="67">
        <v>6.65</v>
      </c>
      <c r="K119" s="78">
        <v>1513</v>
      </c>
      <c r="L119" s="67">
        <v>57.57</v>
      </c>
      <c r="M119" s="78">
        <v>13099</v>
      </c>
      <c r="N119" s="67">
        <v>2909</v>
      </c>
      <c r="O119" s="67">
        <v>1490</v>
      </c>
      <c r="P119" s="67">
        <v>1419</v>
      </c>
      <c r="Q119" s="67">
        <v>3446</v>
      </c>
      <c r="R119" s="67">
        <v>1766</v>
      </c>
      <c r="S119" s="67">
        <v>1680</v>
      </c>
      <c r="T119" s="67">
        <v>2575</v>
      </c>
      <c r="U119" s="67">
        <v>1323</v>
      </c>
      <c r="V119" s="67">
        <v>1252</v>
      </c>
      <c r="W119" s="67">
        <v>3013</v>
      </c>
      <c r="X119" s="67">
        <v>1549</v>
      </c>
      <c r="Y119" s="67">
        <v>1464</v>
      </c>
      <c r="Z119" s="67">
        <v>2406</v>
      </c>
      <c r="AA119" s="67">
        <v>1241</v>
      </c>
      <c r="AB119" s="67">
        <v>1165</v>
      </c>
      <c r="AC119" s="67">
        <v>2847</v>
      </c>
      <c r="AD119" s="67">
        <v>1475</v>
      </c>
      <c r="AE119" s="67">
        <v>1372</v>
      </c>
      <c r="AF119" s="67">
        <v>2373</v>
      </c>
      <c r="AG119" s="67">
        <v>1232</v>
      </c>
      <c r="AH119" s="67">
        <v>1141</v>
      </c>
      <c r="AI119" s="67">
        <v>4174</v>
      </c>
      <c r="AJ119" s="67">
        <v>2138</v>
      </c>
      <c r="AK119" s="67">
        <v>2036</v>
      </c>
      <c r="AL119" s="67">
        <v>2381</v>
      </c>
      <c r="AM119" s="67">
        <v>1219</v>
      </c>
      <c r="AN119" s="67">
        <v>1162</v>
      </c>
      <c r="AO119" s="67">
        <v>1929</v>
      </c>
      <c r="AP119" s="67">
        <v>969</v>
      </c>
      <c r="AQ119" s="67">
        <v>960</v>
      </c>
      <c r="AR119" s="56" t="s">
        <v>428</v>
      </c>
      <c r="AS119" s="56"/>
      <c r="AT119" s="56" t="s">
        <v>428</v>
      </c>
      <c r="AU119" s="162">
        <v>595</v>
      </c>
      <c r="AV119" s="163">
        <v>1</v>
      </c>
      <c r="AW119" s="164">
        <v>36</v>
      </c>
      <c r="AX119" s="59">
        <v>12</v>
      </c>
      <c r="AY119" s="59">
        <v>3</v>
      </c>
      <c r="AZ119" s="86">
        <v>1.3750429700928155</v>
      </c>
      <c r="BA119" s="87">
        <v>4</v>
      </c>
      <c r="BB119" s="88">
        <v>0</v>
      </c>
      <c r="BC119" s="89">
        <v>0</v>
      </c>
      <c r="BD119" s="68">
        <v>0</v>
      </c>
      <c r="BE119" s="69">
        <v>0</v>
      </c>
      <c r="BF119" s="56">
        <f>VLOOKUP(A119,[1]Controles!$A$7:$L$139,11,0)</f>
        <v>25</v>
      </c>
      <c r="BG119" s="107">
        <f>VLOOKUP(A119,[1]Controles!$A$7:$L$139,12,0)</f>
        <v>10.040160642570282</v>
      </c>
      <c r="BH119" s="63">
        <f>VLOOKUP(A119,[1]Peso!$A$7:$D$139,3,0)</f>
        <v>13</v>
      </c>
      <c r="BI119" s="85">
        <f>VLOOKUP(A119,[1]Peso!$A$7:$D$139,4,0)</f>
        <v>5.2208835341365463</v>
      </c>
      <c r="BJ119" s="68">
        <v>0</v>
      </c>
      <c r="BK119" s="69">
        <v>0</v>
      </c>
      <c r="BL119" s="68">
        <v>0</v>
      </c>
      <c r="BM119" s="69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 t="s">
        <v>2141</v>
      </c>
      <c r="BW119" s="67" t="s">
        <v>568</v>
      </c>
      <c r="BX119" s="67" t="s">
        <v>850</v>
      </c>
      <c r="BY119" s="67" t="s">
        <v>613</v>
      </c>
      <c r="BZ119" s="67" t="s">
        <v>2005</v>
      </c>
      <c r="CA119" s="67" t="s">
        <v>2142</v>
      </c>
      <c r="CB119" s="67" t="s">
        <v>2022</v>
      </c>
      <c r="CC119" s="164">
        <v>48.03</v>
      </c>
      <c r="CD119" s="164">
        <v>34.82</v>
      </c>
      <c r="CE119" s="166">
        <v>13.333333333333334</v>
      </c>
      <c r="CF119" s="67" t="s">
        <v>2143</v>
      </c>
      <c r="CG119" s="67" t="s">
        <v>890</v>
      </c>
      <c r="CH119" s="67">
        <v>0</v>
      </c>
      <c r="CI119" s="67">
        <v>0</v>
      </c>
      <c r="CJ119" s="86">
        <v>0.38834951456310685</v>
      </c>
      <c r="CK119" s="87">
        <v>1</v>
      </c>
      <c r="CL119" s="67">
        <v>0</v>
      </c>
      <c r="CM119" s="67">
        <v>0</v>
      </c>
      <c r="CN119" s="67">
        <v>0</v>
      </c>
      <c r="CO119" s="67">
        <v>0</v>
      </c>
      <c r="CP119" s="67">
        <v>0</v>
      </c>
      <c r="CQ119" s="67">
        <v>0</v>
      </c>
      <c r="CR119" s="67">
        <v>0</v>
      </c>
      <c r="CS119" s="67">
        <v>0</v>
      </c>
      <c r="CT119" s="67">
        <v>0</v>
      </c>
      <c r="CU119" s="67">
        <v>0</v>
      </c>
      <c r="CV119" s="67">
        <v>0</v>
      </c>
      <c r="CW119" s="67">
        <v>0</v>
      </c>
      <c r="CX119" s="67">
        <v>0</v>
      </c>
      <c r="CY119" s="67">
        <v>0</v>
      </c>
      <c r="CZ119" s="67">
        <v>0</v>
      </c>
      <c r="DA119" s="67">
        <v>0</v>
      </c>
      <c r="DB119" s="86">
        <v>0.41562759767248547</v>
      </c>
      <c r="DC119" s="87">
        <v>1</v>
      </c>
      <c r="DD119" s="164">
        <v>98.7</v>
      </c>
      <c r="DE119" s="164">
        <v>68.92</v>
      </c>
      <c r="DF119" s="166">
        <v>4.7714716223003517</v>
      </c>
      <c r="DG119" s="167">
        <v>1.1049723756906076</v>
      </c>
      <c r="DH119" s="67">
        <v>0</v>
      </c>
      <c r="DI119" s="67">
        <v>0</v>
      </c>
      <c r="DJ119" s="67">
        <v>0</v>
      </c>
      <c r="DK119" s="67">
        <v>0</v>
      </c>
      <c r="DL119" s="67">
        <v>0</v>
      </c>
      <c r="DM119" s="67">
        <v>0</v>
      </c>
      <c r="DN119" s="67">
        <v>0</v>
      </c>
      <c r="DO119" s="67">
        <v>0</v>
      </c>
      <c r="DP119" s="92">
        <v>35.124692658939232</v>
      </c>
      <c r="DQ119" s="67">
        <v>1</v>
      </c>
      <c r="DR119" s="92">
        <v>35.124692658939232</v>
      </c>
      <c r="DS119" s="67">
        <v>1</v>
      </c>
      <c r="DT119" s="67">
        <v>0</v>
      </c>
      <c r="DU119" s="67">
        <v>0</v>
      </c>
      <c r="DV119" s="67">
        <v>0</v>
      </c>
      <c r="DW119" s="67">
        <v>0</v>
      </c>
      <c r="DX119" s="67">
        <v>0</v>
      </c>
      <c r="DY119" s="67">
        <v>0</v>
      </c>
      <c r="DZ119" s="86">
        <v>5.1502145922746783</v>
      </c>
      <c r="EA119" s="87">
        <v>6</v>
      </c>
      <c r="EB119" s="86">
        <v>71.866783523225251</v>
      </c>
      <c r="EC119" s="87">
        <v>82</v>
      </c>
      <c r="ED119" s="86">
        <v>1.6856300042140751</v>
      </c>
      <c r="EE119" s="87">
        <v>4</v>
      </c>
      <c r="EF119" s="164">
        <v>63.92</v>
      </c>
      <c r="EG119" s="164">
        <v>37.39</v>
      </c>
      <c r="EH119" s="166">
        <v>3.3512064343163539</v>
      </c>
      <c r="EI119" s="167">
        <v>0.53619302949061665</v>
      </c>
      <c r="EJ119" s="67" t="s">
        <v>487</v>
      </c>
      <c r="EK119" s="67" t="s">
        <v>1766</v>
      </c>
      <c r="EL119" s="164">
        <v>32.49</v>
      </c>
      <c r="EM119" s="164">
        <v>13.43</v>
      </c>
      <c r="EN119" s="166">
        <v>4</v>
      </c>
      <c r="EO119" s="167">
        <v>2.2857142857142856</v>
      </c>
      <c r="EP119" s="67">
        <v>0</v>
      </c>
      <c r="EQ119" s="67">
        <v>0</v>
      </c>
      <c r="ER119" s="92">
        <v>35.124692658939232</v>
      </c>
      <c r="ES119" s="67">
        <v>1</v>
      </c>
      <c r="ET119" s="92">
        <v>35.124692658939232</v>
      </c>
      <c r="EU119" s="67">
        <v>1</v>
      </c>
      <c r="EV119" s="67">
        <v>0</v>
      </c>
      <c r="EW119" s="67">
        <v>0</v>
      </c>
      <c r="EX119" s="67">
        <v>0</v>
      </c>
      <c r="EY119" s="86">
        <v>60.24096385542169</v>
      </c>
      <c r="EZ119" s="87">
        <v>70</v>
      </c>
      <c r="FA119" s="86">
        <v>55.208333333333329</v>
      </c>
      <c r="FB119" s="87">
        <v>53</v>
      </c>
      <c r="FC119" s="92">
        <v>81.251269551086736</v>
      </c>
      <c r="FD119" s="67">
        <v>4</v>
      </c>
      <c r="FE119" s="92">
        <v>60.938452163315056</v>
      </c>
      <c r="FF119" s="67">
        <v>3</v>
      </c>
      <c r="FG119" s="92">
        <v>20.312817387771684</v>
      </c>
      <c r="FH119" s="67">
        <v>1</v>
      </c>
      <c r="FI119" s="67">
        <v>0</v>
      </c>
      <c r="FJ119" s="67">
        <v>0</v>
      </c>
      <c r="FK119" s="92">
        <v>162.50253910217347</v>
      </c>
      <c r="FL119" s="67">
        <v>8</v>
      </c>
      <c r="FM119" s="92">
        <v>81.251269551086736</v>
      </c>
      <c r="FN119" s="67">
        <v>4</v>
      </c>
      <c r="FO119" s="92">
        <v>81.251269551086736</v>
      </c>
      <c r="FP119" s="67">
        <v>4</v>
      </c>
      <c r="FQ119" s="92">
        <v>0</v>
      </c>
      <c r="FR119" s="67">
        <v>0</v>
      </c>
      <c r="FS119" s="86">
        <v>3.3599328013439731</v>
      </c>
      <c r="FT119" s="87">
        <v>8</v>
      </c>
      <c r="FU119" s="86">
        <v>4.665629860031105</v>
      </c>
      <c r="FV119" s="87">
        <v>9</v>
      </c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  <c r="JD119" s="67"/>
      <c r="JE119" s="67"/>
      <c r="JF119" s="67"/>
      <c r="JG119" s="67"/>
      <c r="JH119" s="67"/>
      <c r="JI119" s="67"/>
      <c r="JJ119" s="67"/>
      <c r="JK119" s="67"/>
      <c r="JL119" s="67"/>
      <c r="JM119" s="67"/>
      <c r="JN119" s="67"/>
      <c r="JO119" s="67"/>
      <c r="JP119" s="67"/>
      <c r="JQ119" s="67"/>
      <c r="JR119" s="67"/>
      <c r="JS119" s="67"/>
      <c r="JT119" s="67"/>
      <c r="JU119" s="67"/>
      <c r="JV119" s="67"/>
      <c r="JW119" s="67"/>
      <c r="JX119" s="67"/>
      <c r="JY119" s="67"/>
      <c r="JZ119" s="67"/>
      <c r="KA119" s="67"/>
      <c r="KB119" s="67"/>
      <c r="KC119" s="67"/>
      <c r="KD119" s="67"/>
      <c r="KE119" s="67"/>
      <c r="KF119" s="67"/>
      <c r="KG119" s="67"/>
      <c r="KH119" s="67"/>
      <c r="KI119" s="67"/>
      <c r="KJ119" s="67"/>
      <c r="KK119" s="67"/>
      <c r="KL119" s="67"/>
      <c r="KM119" s="67"/>
      <c r="KN119" s="67"/>
      <c r="KO119" s="67"/>
      <c r="KP119" s="67"/>
      <c r="KQ119" s="67"/>
      <c r="KR119" s="67"/>
      <c r="KS119" s="67"/>
      <c r="KT119" s="67"/>
      <c r="KU119" s="67"/>
      <c r="KV119" s="67"/>
      <c r="KW119" s="67"/>
      <c r="KX119" s="67"/>
      <c r="KY119" s="67"/>
      <c r="KZ119" s="67"/>
      <c r="LA119" s="67"/>
      <c r="LB119" s="67"/>
      <c r="LC119" s="67"/>
      <c r="LD119" s="67"/>
      <c r="LE119" s="67"/>
      <c r="LF119" s="67"/>
      <c r="LG119" s="67"/>
      <c r="LH119" s="67"/>
      <c r="LI119" s="67"/>
      <c r="LJ119" s="67"/>
      <c r="LK119" s="67"/>
      <c r="LL119" s="67"/>
      <c r="LM119" s="67"/>
      <c r="LN119" s="67"/>
      <c r="LO119" s="67"/>
      <c r="LP119" s="67"/>
      <c r="LQ119" s="67"/>
      <c r="LR119" s="67"/>
      <c r="LS119" s="67"/>
      <c r="LT119" s="67"/>
      <c r="LU119" s="67"/>
      <c r="LV119" s="67"/>
      <c r="LW119" s="67"/>
      <c r="LX119" s="67"/>
      <c r="LY119" s="67"/>
      <c r="LZ119" s="67"/>
      <c r="MA119" s="67"/>
      <c r="MB119" s="67"/>
      <c r="MC119" s="67"/>
      <c r="MD119" s="67"/>
      <c r="ME119" s="67"/>
      <c r="MF119" s="67"/>
      <c r="MG119" s="67"/>
      <c r="MH119" s="67"/>
      <c r="MI119" s="67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67"/>
      <c r="MU119" s="67"/>
      <c r="MV119" s="67"/>
      <c r="MW119" s="67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67"/>
      <c r="NI119" s="67"/>
      <c r="NJ119" s="67"/>
      <c r="NK119" s="67"/>
      <c r="NL119" s="67"/>
      <c r="NM119" s="67"/>
      <c r="NN119" s="67"/>
      <c r="NO119" s="67"/>
      <c r="NP119" s="67"/>
      <c r="NQ119" s="67"/>
    </row>
    <row r="120" spans="1:381">
      <c r="A120" s="96" t="s">
        <v>2144</v>
      </c>
      <c r="B120" s="56" t="s">
        <v>1494</v>
      </c>
      <c r="C120" s="96" t="s">
        <v>466</v>
      </c>
      <c r="D120" s="74">
        <v>6</v>
      </c>
      <c r="E120" s="67">
        <v>2016</v>
      </c>
      <c r="F120" s="161">
        <v>66.896932305407262</v>
      </c>
      <c r="G120" s="78">
        <v>6152</v>
      </c>
      <c r="H120" s="78">
        <v>3376</v>
      </c>
      <c r="I120" s="78">
        <v>2776</v>
      </c>
      <c r="J120" s="67">
        <v>25.18</v>
      </c>
      <c r="K120" s="78">
        <v>1545</v>
      </c>
      <c r="L120" s="67">
        <v>52.02</v>
      </c>
      <c r="M120" s="78">
        <v>3202</v>
      </c>
      <c r="N120" s="67">
        <v>585</v>
      </c>
      <c r="O120" s="67">
        <v>300</v>
      </c>
      <c r="P120" s="67">
        <v>285</v>
      </c>
      <c r="Q120" s="67">
        <v>699</v>
      </c>
      <c r="R120" s="67">
        <v>359</v>
      </c>
      <c r="S120" s="67">
        <v>340</v>
      </c>
      <c r="T120" s="67">
        <v>578</v>
      </c>
      <c r="U120" s="67">
        <v>303</v>
      </c>
      <c r="V120" s="67">
        <v>275</v>
      </c>
      <c r="W120" s="67">
        <v>698</v>
      </c>
      <c r="X120" s="67">
        <v>365</v>
      </c>
      <c r="Y120" s="67">
        <v>333</v>
      </c>
      <c r="Z120" s="67">
        <v>580</v>
      </c>
      <c r="AA120" s="67">
        <v>300</v>
      </c>
      <c r="AB120" s="67">
        <v>280</v>
      </c>
      <c r="AC120" s="67">
        <v>667</v>
      </c>
      <c r="AD120" s="67">
        <v>345</v>
      </c>
      <c r="AE120" s="67">
        <v>322</v>
      </c>
      <c r="AF120" s="67">
        <v>541</v>
      </c>
      <c r="AG120" s="67">
        <v>280</v>
      </c>
      <c r="AH120" s="67">
        <v>261</v>
      </c>
      <c r="AI120" s="67">
        <v>1033</v>
      </c>
      <c r="AJ120" s="67">
        <v>530</v>
      </c>
      <c r="AK120" s="67">
        <v>503</v>
      </c>
      <c r="AL120" s="67">
        <v>592</v>
      </c>
      <c r="AM120" s="67">
        <v>302</v>
      </c>
      <c r="AN120" s="67">
        <v>290</v>
      </c>
      <c r="AO120" s="67">
        <v>525</v>
      </c>
      <c r="AP120" s="67">
        <v>272</v>
      </c>
      <c r="AQ120" s="67">
        <v>253</v>
      </c>
      <c r="AR120" s="56" t="s">
        <v>428</v>
      </c>
      <c r="AS120" s="56"/>
      <c r="AT120" s="56" t="s">
        <v>428</v>
      </c>
      <c r="AU120" s="162">
        <v>200</v>
      </c>
      <c r="AV120" s="164">
        <v>0</v>
      </c>
      <c r="AW120" s="163">
        <v>15</v>
      </c>
      <c r="AX120" s="59">
        <v>0</v>
      </c>
      <c r="AY120" s="59">
        <v>0</v>
      </c>
      <c r="AZ120" s="86">
        <v>0</v>
      </c>
      <c r="BA120" s="87">
        <v>0</v>
      </c>
      <c r="BB120" s="88">
        <v>0</v>
      </c>
      <c r="BC120" s="89">
        <v>0</v>
      </c>
      <c r="BD120" s="68">
        <v>0</v>
      </c>
      <c r="BE120" s="69">
        <v>0</v>
      </c>
      <c r="BF120" s="56">
        <f>VLOOKUP(A120,[1]Controles!$A$7:$L$139,11,0)</f>
        <v>0</v>
      </c>
      <c r="BG120" s="107">
        <f>VLOOKUP(A120,[1]Controles!$A$7:$L$139,12,0)</f>
        <v>0</v>
      </c>
      <c r="BH120" s="63">
        <f>VLOOKUP(A120,[1]Peso!$A$7:$D$139,3,0)</f>
        <v>2</v>
      </c>
      <c r="BI120" s="85">
        <f>VLOOKUP(A120,[1]Peso!$A$7:$D$139,4,0)</f>
        <v>6.666666666666667</v>
      </c>
      <c r="BJ120" s="68">
        <v>0</v>
      </c>
      <c r="BK120" s="69">
        <v>0</v>
      </c>
      <c r="BL120" s="68">
        <v>0</v>
      </c>
      <c r="BM120" s="69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 t="s">
        <v>2145</v>
      </c>
      <c r="BW120" s="67" t="s">
        <v>918</v>
      </c>
      <c r="BX120" s="67" t="s">
        <v>604</v>
      </c>
      <c r="BY120" s="67" t="s">
        <v>2146</v>
      </c>
      <c r="BZ120" s="67" t="s">
        <v>1790</v>
      </c>
      <c r="CA120" s="67" t="s">
        <v>1124</v>
      </c>
      <c r="CB120" s="67" t="s">
        <v>760</v>
      </c>
      <c r="CC120" s="163">
        <v>54.39</v>
      </c>
      <c r="CD120" s="163">
        <v>36.840000000000003</v>
      </c>
      <c r="CE120" s="166">
        <v>22.222222222222221</v>
      </c>
      <c r="CF120" s="67" t="s">
        <v>2147</v>
      </c>
      <c r="CG120" s="67" t="s">
        <v>735</v>
      </c>
      <c r="CH120" s="67">
        <v>0</v>
      </c>
      <c r="CI120" s="67">
        <v>0</v>
      </c>
      <c r="CJ120" s="86">
        <v>0</v>
      </c>
      <c r="CK120" s="8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86">
        <v>0</v>
      </c>
      <c r="DC120" s="87">
        <v>0</v>
      </c>
      <c r="DD120" s="163">
        <v>71.03</v>
      </c>
      <c r="DE120" s="163">
        <v>56.89</v>
      </c>
      <c r="DF120" s="166">
        <v>2.7777777777777777</v>
      </c>
      <c r="DG120" s="167">
        <v>0.75757575757575757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86">
        <v>0</v>
      </c>
      <c r="EA120" s="87">
        <v>0</v>
      </c>
      <c r="EB120" s="86">
        <v>42.145593869731805</v>
      </c>
      <c r="EC120" s="87">
        <v>11</v>
      </c>
      <c r="ED120" s="90">
        <v>1.8484288354898337</v>
      </c>
      <c r="EE120" s="91">
        <v>1</v>
      </c>
      <c r="EF120" s="163">
        <v>80.59</v>
      </c>
      <c r="EG120" s="163">
        <v>50.21</v>
      </c>
      <c r="EH120" s="166">
        <v>2.1276595744680851</v>
      </c>
      <c r="EI120" s="167">
        <v>0.3546099290780142</v>
      </c>
      <c r="EJ120" s="67" t="s">
        <v>2148</v>
      </c>
      <c r="EK120" s="67" t="s">
        <v>1409</v>
      </c>
      <c r="EL120" s="163">
        <v>62.78</v>
      </c>
      <c r="EM120" s="163">
        <v>30.69</v>
      </c>
      <c r="EN120" s="166">
        <v>0</v>
      </c>
      <c r="EO120" s="167">
        <v>3.9603960396039604</v>
      </c>
      <c r="EP120" s="67">
        <v>0</v>
      </c>
      <c r="EQ120" s="67">
        <v>0</v>
      </c>
      <c r="ER120" s="92">
        <v>149.92503748125935</v>
      </c>
      <c r="ES120" s="67">
        <v>1</v>
      </c>
      <c r="ET120" s="67">
        <v>0</v>
      </c>
      <c r="EU120" s="67">
        <v>0</v>
      </c>
      <c r="EV120" s="67">
        <v>0</v>
      </c>
      <c r="EW120" s="67">
        <v>0</v>
      </c>
      <c r="EX120" s="67">
        <v>0</v>
      </c>
      <c r="EY120" s="90">
        <v>24.137931034482758</v>
      </c>
      <c r="EZ120" s="91">
        <v>7</v>
      </c>
      <c r="FA120" s="86">
        <v>31.620553359683793</v>
      </c>
      <c r="FB120" s="87">
        <v>8</v>
      </c>
      <c r="FC120" s="67">
        <v>0</v>
      </c>
      <c r="FD120" s="67">
        <v>0</v>
      </c>
      <c r="FE120" s="92">
        <v>161.29032258064515</v>
      </c>
      <c r="FF120" s="67">
        <v>2</v>
      </c>
      <c r="FG120" s="67">
        <v>0</v>
      </c>
      <c r="FH120" s="67">
        <v>0</v>
      </c>
      <c r="FI120" s="67">
        <v>0</v>
      </c>
      <c r="FJ120" s="67">
        <v>0</v>
      </c>
      <c r="FK120" s="92">
        <v>161.29032258064515</v>
      </c>
      <c r="FL120" s="67">
        <v>2</v>
      </c>
      <c r="FM120" s="67">
        <v>0</v>
      </c>
      <c r="FN120" s="67">
        <v>0</v>
      </c>
      <c r="FO120" s="92">
        <v>161.29032258064515</v>
      </c>
      <c r="FP120" s="67">
        <v>2</v>
      </c>
      <c r="FQ120" s="92">
        <v>0</v>
      </c>
      <c r="FR120" s="67">
        <v>0</v>
      </c>
      <c r="FS120" s="86">
        <v>1.6891891891891893</v>
      </c>
      <c r="FT120" s="87">
        <v>1</v>
      </c>
      <c r="FU120" s="86">
        <v>0</v>
      </c>
      <c r="FV120" s="87">
        <v>0</v>
      </c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67"/>
      <c r="JO120" s="67"/>
      <c r="JP120" s="67"/>
      <c r="JQ120" s="67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67"/>
      <c r="KC120" s="67"/>
      <c r="KD120" s="67"/>
      <c r="KE120" s="67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67"/>
      <c r="KQ120" s="67"/>
      <c r="KR120" s="67"/>
      <c r="KS120" s="67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67"/>
      <c r="LE120" s="67"/>
      <c r="LF120" s="67"/>
      <c r="LG120" s="67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67"/>
      <c r="LS120" s="67"/>
      <c r="LT120" s="67"/>
      <c r="LU120" s="67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67"/>
      <c r="MG120" s="67"/>
      <c r="MH120" s="67"/>
      <c r="MI120" s="67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67"/>
      <c r="MU120" s="67"/>
      <c r="MV120" s="67"/>
      <c r="MW120" s="67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67"/>
      <c r="NI120" s="67"/>
      <c r="NJ120" s="67"/>
      <c r="NK120" s="67"/>
      <c r="NL120" s="67"/>
      <c r="NM120" s="67"/>
      <c r="NN120" s="67"/>
      <c r="NO120" s="67"/>
      <c r="NP120" s="67"/>
      <c r="NQ120" s="67"/>
    </row>
    <row r="121" spans="1:381">
      <c r="A121" s="96" t="s">
        <v>1499</v>
      </c>
      <c r="B121" s="56" t="s">
        <v>1500</v>
      </c>
      <c r="C121" s="96" t="s">
        <v>479</v>
      </c>
      <c r="D121" s="74">
        <v>6</v>
      </c>
      <c r="E121" s="67">
        <v>2016</v>
      </c>
      <c r="F121" s="161">
        <v>63.696279996965124</v>
      </c>
      <c r="G121" s="78">
        <v>9273</v>
      </c>
      <c r="H121" s="78">
        <v>5596</v>
      </c>
      <c r="I121" s="78">
        <v>3677</v>
      </c>
      <c r="J121" s="67">
        <v>23.82</v>
      </c>
      <c r="K121" s="78">
        <v>2209</v>
      </c>
      <c r="L121" s="67">
        <v>110.34</v>
      </c>
      <c r="M121" s="78">
        <v>10232</v>
      </c>
      <c r="N121" s="67">
        <v>1034</v>
      </c>
      <c r="O121" s="67">
        <v>530</v>
      </c>
      <c r="P121" s="67">
        <v>504</v>
      </c>
      <c r="Q121" s="67">
        <v>1237</v>
      </c>
      <c r="R121" s="67">
        <v>636</v>
      </c>
      <c r="S121" s="67">
        <v>601</v>
      </c>
      <c r="T121" s="67">
        <v>1012</v>
      </c>
      <c r="U121" s="67">
        <v>523</v>
      </c>
      <c r="V121" s="67">
        <v>489</v>
      </c>
      <c r="W121" s="67">
        <v>1202</v>
      </c>
      <c r="X121" s="67">
        <v>616</v>
      </c>
      <c r="Y121" s="67">
        <v>586</v>
      </c>
      <c r="Z121" s="67">
        <v>963</v>
      </c>
      <c r="AA121" s="67">
        <v>485</v>
      </c>
      <c r="AB121" s="67">
        <v>478</v>
      </c>
      <c r="AC121" s="67">
        <v>1101</v>
      </c>
      <c r="AD121" s="67">
        <v>559</v>
      </c>
      <c r="AE121" s="67">
        <v>542</v>
      </c>
      <c r="AF121" s="67">
        <v>865</v>
      </c>
      <c r="AG121" s="67">
        <v>444</v>
      </c>
      <c r="AH121" s="67">
        <v>421</v>
      </c>
      <c r="AI121" s="67">
        <v>1400</v>
      </c>
      <c r="AJ121" s="67">
        <v>686</v>
      </c>
      <c r="AK121" s="67">
        <v>714</v>
      </c>
      <c r="AL121" s="67">
        <v>773</v>
      </c>
      <c r="AM121" s="67">
        <v>379</v>
      </c>
      <c r="AN121" s="67">
        <v>394</v>
      </c>
      <c r="AO121" s="67">
        <v>687</v>
      </c>
      <c r="AP121" s="67">
        <v>319</v>
      </c>
      <c r="AQ121" s="67">
        <v>368</v>
      </c>
      <c r="AR121" s="56" t="s">
        <v>428</v>
      </c>
      <c r="AS121" s="56"/>
      <c r="AT121" s="56" t="s">
        <v>428</v>
      </c>
      <c r="AU121" s="162">
        <v>669</v>
      </c>
      <c r="AV121" s="163">
        <v>0</v>
      </c>
      <c r="AW121" s="164">
        <v>112</v>
      </c>
      <c r="AX121" s="59">
        <v>6.9</v>
      </c>
      <c r="AY121" s="59">
        <v>1</v>
      </c>
      <c r="AZ121" s="86">
        <v>0.96711798839458418</v>
      </c>
      <c r="BA121" s="87">
        <v>1</v>
      </c>
      <c r="BB121" s="88">
        <v>0</v>
      </c>
      <c r="BC121" s="89">
        <v>0</v>
      </c>
      <c r="BD121" s="68">
        <v>0</v>
      </c>
      <c r="BE121" s="69">
        <v>0</v>
      </c>
      <c r="BF121" s="56">
        <f>VLOOKUP(A121,[1]Controles!$A$7:$L$139,11,0)</f>
        <v>11</v>
      </c>
      <c r="BG121" s="107">
        <f>VLOOKUP(A121,[1]Controles!$A$7:$L$139,12,0)</f>
        <v>7.5862068965517242</v>
      </c>
      <c r="BH121" s="63">
        <f>VLOOKUP(A121,[1]Peso!$A$7:$D$139,3,0)</f>
        <v>8</v>
      </c>
      <c r="BI121" s="85">
        <f>VLOOKUP(A121,[1]Peso!$A$7:$D$139,4,0)</f>
        <v>5.5172413793103452</v>
      </c>
      <c r="BJ121" s="68">
        <v>0</v>
      </c>
      <c r="BK121" s="69">
        <v>0</v>
      </c>
      <c r="BL121" s="68">
        <v>0</v>
      </c>
      <c r="BM121" s="69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 t="s">
        <v>2149</v>
      </c>
      <c r="BW121" s="67" t="s">
        <v>446</v>
      </c>
      <c r="BX121" s="67" t="s">
        <v>935</v>
      </c>
      <c r="BY121" s="67" t="s">
        <v>1325</v>
      </c>
      <c r="BZ121" s="67" t="s">
        <v>1488</v>
      </c>
      <c r="CA121" s="67" t="s">
        <v>442</v>
      </c>
      <c r="CB121" s="67" t="s">
        <v>938</v>
      </c>
      <c r="CC121" s="164">
        <v>100.98</v>
      </c>
      <c r="CD121" s="164">
        <v>88.18</v>
      </c>
      <c r="CE121" s="166">
        <v>33.333333333333329</v>
      </c>
      <c r="CF121" s="67" t="s">
        <v>2150</v>
      </c>
      <c r="CG121" s="67" t="s">
        <v>2151</v>
      </c>
      <c r="CH121" s="67">
        <v>0</v>
      </c>
      <c r="CI121" s="67">
        <v>0</v>
      </c>
      <c r="CJ121" s="86">
        <v>0</v>
      </c>
      <c r="CK121" s="87">
        <v>0</v>
      </c>
      <c r="CL121" s="67">
        <v>0</v>
      </c>
      <c r="CM121" s="67">
        <v>0</v>
      </c>
      <c r="CN121" s="67">
        <v>0</v>
      </c>
      <c r="CO121" s="67">
        <v>0</v>
      </c>
      <c r="CP121" s="67">
        <v>0</v>
      </c>
      <c r="CQ121" s="67">
        <v>0</v>
      </c>
      <c r="CR121" s="67">
        <v>0</v>
      </c>
      <c r="CS121" s="67">
        <v>0</v>
      </c>
      <c r="CT121" s="67">
        <v>0</v>
      </c>
      <c r="CU121" s="67">
        <v>0</v>
      </c>
      <c r="CV121" s="67">
        <v>0</v>
      </c>
      <c r="CW121" s="67">
        <v>0</v>
      </c>
      <c r="CX121" s="67">
        <v>0</v>
      </c>
      <c r="CY121" s="67">
        <v>0</v>
      </c>
      <c r="CZ121" s="67">
        <v>0</v>
      </c>
      <c r="DA121" s="67">
        <v>0</v>
      </c>
      <c r="DB121" s="86">
        <v>0</v>
      </c>
      <c r="DC121" s="87">
        <v>0</v>
      </c>
      <c r="DD121" s="164">
        <v>160.69</v>
      </c>
      <c r="DE121" s="164">
        <v>114.62</v>
      </c>
      <c r="DF121" s="166">
        <v>5.998536942209217</v>
      </c>
      <c r="DG121" s="167">
        <v>5.7790782735918071</v>
      </c>
      <c r="DH121" s="67">
        <v>0</v>
      </c>
      <c r="DI121" s="67">
        <v>0</v>
      </c>
      <c r="DJ121" s="67">
        <v>0</v>
      </c>
      <c r="DK121" s="67">
        <v>0</v>
      </c>
      <c r="DL121" s="92">
        <v>83.194675540765388</v>
      </c>
      <c r="DM121" s="67">
        <v>1</v>
      </c>
      <c r="DN121" s="67">
        <v>0</v>
      </c>
      <c r="DO121" s="67">
        <v>0</v>
      </c>
      <c r="DP121" s="67">
        <v>0</v>
      </c>
      <c r="DQ121" s="67">
        <v>0</v>
      </c>
      <c r="DR121" s="67">
        <v>0</v>
      </c>
      <c r="DS121" s="67">
        <v>0</v>
      </c>
      <c r="DT121" s="67">
        <v>0</v>
      </c>
      <c r="DU121" s="67">
        <v>0</v>
      </c>
      <c r="DV121" s="67">
        <v>0</v>
      </c>
      <c r="DW121" s="67">
        <v>0</v>
      </c>
      <c r="DX121" s="67">
        <v>0</v>
      </c>
      <c r="DY121" s="67">
        <v>0</v>
      </c>
      <c r="DZ121" s="86">
        <v>6.2761506276150625</v>
      </c>
      <c r="EA121" s="87">
        <v>3</v>
      </c>
      <c r="EB121" s="86">
        <v>97.387173396674584</v>
      </c>
      <c r="EC121" s="87">
        <v>41</v>
      </c>
      <c r="ED121" s="86">
        <v>3.4682080924855492</v>
      </c>
      <c r="EE121" s="87">
        <v>3</v>
      </c>
      <c r="EF121" s="164">
        <v>145.11000000000001</v>
      </c>
      <c r="EG121" s="164">
        <v>95.82</v>
      </c>
      <c r="EH121" s="166">
        <v>3.9488966318234611</v>
      </c>
      <c r="EI121" s="167">
        <v>1.8583042973286876</v>
      </c>
      <c r="EJ121" s="67" t="s">
        <v>1433</v>
      </c>
      <c r="EK121" s="67" t="s">
        <v>2152</v>
      </c>
      <c r="EL121" s="164">
        <v>101.39</v>
      </c>
      <c r="EM121" s="164">
        <v>49.03</v>
      </c>
      <c r="EN121" s="166">
        <v>0.72992700729927007</v>
      </c>
      <c r="EO121" s="167">
        <v>0</v>
      </c>
      <c r="EP121" s="67">
        <v>0</v>
      </c>
      <c r="EQ121" s="67">
        <v>0</v>
      </c>
      <c r="ER121" s="67">
        <v>0</v>
      </c>
      <c r="ES121" s="67">
        <v>0</v>
      </c>
      <c r="ET121" s="67">
        <v>0</v>
      </c>
      <c r="EU121" s="67">
        <v>0</v>
      </c>
      <c r="EV121" s="67">
        <v>0</v>
      </c>
      <c r="EW121" s="67">
        <v>0</v>
      </c>
      <c r="EX121" s="67">
        <v>0</v>
      </c>
      <c r="EY121" s="86">
        <v>116.751269035533</v>
      </c>
      <c r="EZ121" s="87">
        <v>46</v>
      </c>
      <c r="FA121" s="86">
        <v>81.521739130434781</v>
      </c>
      <c r="FB121" s="87">
        <v>30</v>
      </c>
      <c r="FC121" s="92">
        <v>59.808612440191382</v>
      </c>
      <c r="FD121" s="67">
        <v>1</v>
      </c>
      <c r="FE121" s="67">
        <v>0</v>
      </c>
      <c r="FF121" s="67">
        <v>0</v>
      </c>
      <c r="FG121" s="67">
        <v>0</v>
      </c>
      <c r="FH121" s="67">
        <v>0</v>
      </c>
      <c r="FI121" s="67">
        <v>0</v>
      </c>
      <c r="FJ121" s="67">
        <v>0</v>
      </c>
      <c r="FK121" s="92">
        <v>59.808612440191382</v>
      </c>
      <c r="FL121" s="67">
        <v>1</v>
      </c>
      <c r="FM121" s="67">
        <v>0</v>
      </c>
      <c r="FN121" s="67">
        <v>0</v>
      </c>
      <c r="FO121" s="92">
        <v>0</v>
      </c>
      <c r="FP121" s="67">
        <v>0</v>
      </c>
      <c r="FQ121" s="92">
        <v>0</v>
      </c>
      <c r="FR121" s="67">
        <v>0</v>
      </c>
      <c r="FS121" s="86">
        <v>2.58732212160414</v>
      </c>
      <c r="FT121" s="87">
        <v>2</v>
      </c>
      <c r="FU121" s="86">
        <v>0</v>
      </c>
      <c r="FV121" s="87">
        <v>0</v>
      </c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  <c r="IX121" s="67"/>
      <c r="IY121" s="67"/>
      <c r="IZ121" s="67"/>
      <c r="JA121" s="67"/>
      <c r="JB121" s="67"/>
      <c r="JC121" s="67"/>
      <c r="JD121" s="67"/>
      <c r="JE121" s="67"/>
      <c r="JF121" s="67"/>
      <c r="JG121" s="67"/>
      <c r="JH121" s="67"/>
      <c r="JI121" s="67"/>
      <c r="JJ121" s="67"/>
      <c r="JK121" s="67"/>
      <c r="JL121" s="67"/>
      <c r="JM121" s="67"/>
      <c r="JN121" s="67"/>
      <c r="JO121" s="67"/>
      <c r="JP121" s="67"/>
      <c r="JQ121" s="67"/>
      <c r="JR121" s="67"/>
      <c r="JS121" s="67"/>
      <c r="JT121" s="67"/>
      <c r="JU121" s="67"/>
      <c r="JV121" s="67"/>
      <c r="JW121" s="67"/>
      <c r="JX121" s="67"/>
      <c r="JY121" s="67"/>
      <c r="JZ121" s="67"/>
      <c r="KA121" s="67"/>
      <c r="KB121" s="67"/>
      <c r="KC121" s="67"/>
      <c r="KD121" s="67"/>
      <c r="KE121" s="67"/>
      <c r="KF121" s="67"/>
      <c r="KG121" s="67"/>
      <c r="KH121" s="67"/>
      <c r="KI121" s="67"/>
      <c r="KJ121" s="67"/>
      <c r="KK121" s="67"/>
      <c r="KL121" s="67"/>
      <c r="KM121" s="67"/>
      <c r="KN121" s="67"/>
      <c r="KO121" s="67"/>
      <c r="KP121" s="67"/>
      <c r="KQ121" s="67"/>
      <c r="KR121" s="67"/>
      <c r="KS121" s="67"/>
      <c r="KT121" s="67"/>
      <c r="KU121" s="67"/>
      <c r="KV121" s="67"/>
      <c r="KW121" s="67"/>
      <c r="KX121" s="67"/>
      <c r="KY121" s="67"/>
      <c r="KZ121" s="67"/>
      <c r="LA121" s="67"/>
      <c r="LB121" s="67"/>
      <c r="LC121" s="67"/>
      <c r="LD121" s="67"/>
      <c r="LE121" s="67"/>
      <c r="LF121" s="67"/>
      <c r="LG121" s="67"/>
      <c r="LH121" s="67"/>
      <c r="LI121" s="67"/>
      <c r="LJ121" s="67"/>
      <c r="LK121" s="67"/>
      <c r="LL121" s="67"/>
      <c r="LM121" s="67"/>
      <c r="LN121" s="67"/>
      <c r="LO121" s="67"/>
      <c r="LP121" s="67"/>
      <c r="LQ121" s="67"/>
      <c r="LR121" s="67"/>
      <c r="LS121" s="67"/>
      <c r="LT121" s="67"/>
      <c r="LU121" s="67"/>
      <c r="LV121" s="67"/>
      <c r="LW121" s="67"/>
      <c r="LX121" s="67"/>
      <c r="LY121" s="67"/>
      <c r="LZ121" s="67"/>
      <c r="MA121" s="67"/>
      <c r="MB121" s="67"/>
      <c r="MC121" s="67"/>
      <c r="MD121" s="67"/>
      <c r="ME121" s="67"/>
      <c r="MF121" s="67"/>
      <c r="MG121" s="67"/>
      <c r="MH121" s="67"/>
      <c r="MI121" s="67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67"/>
      <c r="MU121" s="67"/>
      <c r="MV121" s="67"/>
      <c r="MW121" s="67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67"/>
      <c r="NI121" s="67"/>
      <c r="NJ121" s="67"/>
      <c r="NK121" s="67"/>
      <c r="NL121" s="67"/>
      <c r="NM121" s="67"/>
      <c r="NN121" s="67"/>
      <c r="NO121" s="67"/>
      <c r="NP121" s="67"/>
      <c r="NQ121" s="67"/>
    </row>
    <row r="122" spans="1:381">
      <c r="A122" s="96" t="s">
        <v>1507</v>
      </c>
      <c r="B122" s="56" t="s">
        <v>1508</v>
      </c>
      <c r="C122" s="96" t="s">
        <v>466</v>
      </c>
      <c r="D122" s="74">
        <v>6</v>
      </c>
      <c r="E122" s="67">
        <v>2016</v>
      </c>
      <c r="F122" s="161">
        <v>70.827284145884107</v>
      </c>
      <c r="G122" s="78">
        <v>13231</v>
      </c>
      <c r="H122" s="78">
        <v>6873</v>
      </c>
      <c r="I122" s="78">
        <v>6358</v>
      </c>
      <c r="J122" s="67">
        <v>33.07</v>
      </c>
      <c r="K122" s="78">
        <v>4376</v>
      </c>
      <c r="L122" s="67">
        <v>43.16</v>
      </c>
      <c r="M122" s="78">
        <v>5711</v>
      </c>
      <c r="N122" s="67">
        <v>1057</v>
      </c>
      <c r="O122" s="67">
        <v>541</v>
      </c>
      <c r="P122" s="67">
        <v>516</v>
      </c>
      <c r="Q122" s="67">
        <v>1270</v>
      </c>
      <c r="R122" s="67">
        <v>651</v>
      </c>
      <c r="S122" s="67">
        <v>619</v>
      </c>
      <c r="T122" s="67">
        <v>1049</v>
      </c>
      <c r="U122" s="67">
        <v>544</v>
      </c>
      <c r="V122" s="67">
        <v>505</v>
      </c>
      <c r="W122" s="67">
        <v>1241</v>
      </c>
      <c r="X122" s="67">
        <v>646</v>
      </c>
      <c r="Y122" s="67">
        <v>595</v>
      </c>
      <c r="Z122" s="67">
        <v>1013</v>
      </c>
      <c r="AA122" s="67">
        <v>532</v>
      </c>
      <c r="AB122" s="67">
        <v>481</v>
      </c>
      <c r="AC122" s="67">
        <v>1249</v>
      </c>
      <c r="AD122" s="67">
        <v>661</v>
      </c>
      <c r="AE122" s="67">
        <v>588</v>
      </c>
      <c r="AF122" s="67">
        <v>1077</v>
      </c>
      <c r="AG122" s="67">
        <v>575</v>
      </c>
      <c r="AH122" s="67">
        <v>502</v>
      </c>
      <c r="AI122" s="67">
        <v>1953</v>
      </c>
      <c r="AJ122" s="67">
        <v>1049</v>
      </c>
      <c r="AK122" s="67">
        <v>904</v>
      </c>
      <c r="AL122" s="67">
        <v>1088</v>
      </c>
      <c r="AM122" s="67">
        <v>584</v>
      </c>
      <c r="AN122" s="67">
        <v>504</v>
      </c>
      <c r="AO122" s="67">
        <v>1038</v>
      </c>
      <c r="AP122" s="67">
        <v>559</v>
      </c>
      <c r="AQ122" s="67">
        <v>479</v>
      </c>
      <c r="AR122" s="56" t="s">
        <v>428</v>
      </c>
      <c r="AS122" s="56"/>
      <c r="AT122" s="56" t="s">
        <v>428</v>
      </c>
      <c r="AU122" s="162">
        <v>296</v>
      </c>
      <c r="AV122" s="164">
        <v>0</v>
      </c>
      <c r="AW122" s="163">
        <v>67</v>
      </c>
      <c r="AX122" s="59">
        <v>0</v>
      </c>
      <c r="AY122" s="59">
        <v>0</v>
      </c>
      <c r="AZ122" s="86">
        <v>0.94607379375591294</v>
      </c>
      <c r="BA122" s="87">
        <v>1</v>
      </c>
      <c r="BB122" s="88">
        <v>0</v>
      </c>
      <c r="BC122" s="89">
        <v>0</v>
      </c>
      <c r="BD122" s="68">
        <v>0</v>
      </c>
      <c r="BE122" s="69">
        <v>0</v>
      </c>
      <c r="BF122" s="56">
        <f>VLOOKUP(A122,[1]Controles!$A$7:$L$139,11,0)</f>
        <v>5</v>
      </c>
      <c r="BG122" s="107">
        <f>VLOOKUP(A122,[1]Controles!$A$7:$L$139,12,0)</f>
        <v>5.6818181818181817</v>
      </c>
      <c r="BH122" s="63">
        <f>VLOOKUP(A122,[1]Peso!$A$7:$D$139,3,0)</f>
        <v>6</v>
      </c>
      <c r="BI122" s="85">
        <f>VLOOKUP(A122,[1]Peso!$A$7:$D$139,4,0)</f>
        <v>6.8181818181818175</v>
      </c>
      <c r="BJ122" s="68">
        <v>0</v>
      </c>
      <c r="BK122" s="69">
        <v>0</v>
      </c>
      <c r="BL122" s="68">
        <v>0</v>
      </c>
      <c r="BM122" s="69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 t="s">
        <v>2153</v>
      </c>
      <c r="BW122" s="67" t="s">
        <v>1262</v>
      </c>
      <c r="BX122" s="67" t="s">
        <v>1033</v>
      </c>
      <c r="BY122" s="67" t="s">
        <v>1914</v>
      </c>
      <c r="BZ122" s="67" t="s">
        <v>1243</v>
      </c>
      <c r="CA122" s="67" t="s">
        <v>1123</v>
      </c>
      <c r="CB122" s="67" t="s">
        <v>1291</v>
      </c>
      <c r="CC122" s="163">
        <v>69.010000000000005</v>
      </c>
      <c r="CD122" s="163">
        <v>47.42</v>
      </c>
      <c r="CE122" s="166">
        <v>23.076923076923077</v>
      </c>
      <c r="CF122" s="67" t="s">
        <v>2154</v>
      </c>
      <c r="CG122" s="67" t="s">
        <v>2155</v>
      </c>
      <c r="CH122" s="92">
        <v>473.93364928909955</v>
      </c>
      <c r="CI122" s="67">
        <v>1</v>
      </c>
      <c r="CJ122" s="86">
        <v>0</v>
      </c>
      <c r="CK122" s="87">
        <v>0</v>
      </c>
      <c r="CL122" s="92">
        <v>473.93364928909955</v>
      </c>
      <c r="CM122" s="67">
        <v>1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0</v>
      </c>
      <c r="DB122" s="86">
        <v>0</v>
      </c>
      <c r="DC122" s="87">
        <v>0</v>
      </c>
      <c r="DD122" s="163">
        <v>96.34</v>
      </c>
      <c r="DE122" s="163">
        <v>78.75</v>
      </c>
      <c r="DF122" s="166">
        <v>4.5951859956236323</v>
      </c>
      <c r="DG122" s="167">
        <v>0.54704595185995619</v>
      </c>
      <c r="DH122" s="67">
        <v>0</v>
      </c>
      <c r="DI122" s="67">
        <v>0</v>
      </c>
      <c r="DJ122" s="92">
        <v>161.16035455278001</v>
      </c>
      <c r="DK122" s="67">
        <v>2</v>
      </c>
      <c r="DL122" s="92">
        <v>80.580177276390003</v>
      </c>
      <c r="DM122" s="67">
        <v>1</v>
      </c>
      <c r="DN122" s="67">
        <v>0</v>
      </c>
      <c r="DO122" s="67">
        <v>0</v>
      </c>
      <c r="DP122" s="92">
        <v>80.064051240992782</v>
      </c>
      <c r="DQ122" s="67">
        <v>1</v>
      </c>
      <c r="DR122" s="67">
        <v>0</v>
      </c>
      <c r="DS122" s="67">
        <v>0</v>
      </c>
      <c r="DT122" s="92">
        <v>80.064051240992782</v>
      </c>
      <c r="DU122" s="67">
        <v>1</v>
      </c>
      <c r="DV122" s="67">
        <v>0</v>
      </c>
      <c r="DW122" s="67">
        <v>0</v>
      </c>
      <c r="DX122" s="67">
        <v>0</v>
      </c>
      <c r="DY122" s="67">
        <v>0</v>
      </c>
      <c r="DZ122" s="86">
        <v>4.1580041580041582</v>
      </c>
      <c r="EA122" s="87">
        <v>2</v>
      </c>
      <c r="EB122" s="86">
        <v>39.840637450199203</v>
      </c>
      <c r="EC122" s="87">
        <v>20</v>
      </c>
      <c r="ED122" s="90">
        <v>3.7140204271123491</v>
      </c>
      <c r="EE122" s="91">
        <v>4</v>
      </c>
      <c r="EF122" s="163">
        <v>110.01</v>
      </c>
      <c r="EG122" s="163">
        <v>72.180000000000007</v>
      </c>
      <c r="EH122" s="166">
        <v>4.2296072507552873</v>
      </c>
      <c r="EI122" s="167">
        <v>0.30211480362537763</v>
      </c>
      <c r="EJ122" s="67" t="s">
        <v>2156</v>
      </c>
      <c r="EK122" s="67" t="s">
        <v>2157</v>
      </c>
      <c r="EL122" s="163">
        <v>79.95</v>
      </c>
      <c r="EM122" s="163">
        <v>38.67</v>
      </c>
      <c r="EN122" s="166">
        <v>0.93457943925233633</v>
      </c>
      <c r="EO122" s="167">
        <v>0</v>
      </c>
      <c r="EP122" s="67">
        <v>0</v>
      </c>
      <c r="EQ122" s="67">
        <v>0</v>
      </c>
      <c r="ER122" s="67">
        <v>0</v>
      </c>
      <c r="ES122" s="67">
        <v>0</v>
      </c>
      <c r="ET122" s="92">
        <v>80.064051240992782</v>
      </c>
      <c r="EU122" s="67">
        <v>1</v>
      </c>
      <c r="EV122" s="67">
        <v>0</v>
      </c>
      <c r="EW122" s="67">
        <v>0</v>
      </c>
      <c r="EX122" s="67">
        <v>0</v>
      </c>
      <c r="EY122" s="90">
        <v>65.476190476190482</v>
      </c>
      <c r="EZ122" s="91">
        <v>33</v>
      </c>
      <c r="FA122" s="86">
        <v>35.490605427974948</v>
      </c>
      <c r="FB122" s="87">
        <v>17</v>
      </c>
      <c r="FC122" s="67">
        <v>0</v>
      </c>
      <c r="FD122" s="67">
        <v>0</v>
      </c>
      <c r="FE122" s="92">
        <v>42.229729729729733</v>
      </c>
      <c r="FF122" s="67">
        <v>1</v>
      </c>
      <c r="FG122" s="67">
        <v>0</v>
      </c>
      <c r="FH122" s="67">
        <v>0</v>
      </c>
      <c r="FI122" s="67">
        <v>0</v>
      </c>
      <c r="FJ122" s="67">
        <v>0</v>
      </c>
      <c r="FK122" s="92">
        <v>42.229729729729733</v>
      </c>
      <c r="FL122" s="67">
        <v>1</v>
      </c>
      <c r="FM122" s="67">
        <v>0</v>
      </c>
      <c r="FN122" s="67">
        <v>0</v>
      </c>
      <c r="FO122" s="92">
        <v>84.459459459459467</v>
      </c>
      <c r="FP122" s="67">
        <v>2</v>
      </c>
      <c r="FQ122" s="92">
        <v>0</v>
      </c>
      <c r="FR122" s="67">
        <v>0</v>
      </c>
      <c r="FS122" s="86">
        <v>0</v>
      </c>
      <c r="FT122" s="87">
        <v>0</v>
      </c>
      <c r="FU122" s="86">
        <v>0.96339113680154143</v>
      </c>
      <c r="FV122" s="87">
        <v>1</v>
      </c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  <c r="IW122" s="67"/>
      <c r="IX122" s="67"/>
      <c r="IY122" s="67"/>
      <c r="IZ122" s="67"/>
      <c r="JA122" s="67"/>
      <c r="JB122" s="67"/>
      <c r="JC122" s="67"/>
      <c r="JD122" s="67"/>
      <c r="JE122" s="67"/>
      <c r="JF122" s="67"/>
      <c r="JG122" s="67"/>
      <c r="JH122" s="67"/>
      <c r="JI122" s="67"/>
      <c r="JJ122" s="67"/>
      <c r="JK122" s="67"/>
      <c r="JL122" s="67"/>
      <c r="JM122" s="67"/>
      <c r="JN122" s="67"/>
      <c r="JO122" s="67"/>
      <c r="JP122" s="67"/>
      <c r="JQ122" s="67"/>
      <c r="JR122" s="67"/>
      <c r="JS122" s="67"/>
      <c r="JT122" s="67"/>
      <c r="JU122" s="67"/>
      <c r="JV122" s="67"/>
      <c r="JW122" s="67"/>
      <c r="JX122" s="67"/>
      <c r="JY122" s="67"/>
      <c r="JZ122" s="67"/>
      <c r="KA122" s="67"/>
      <c r="KB122" s="67"/>
      <c r="KC122" s="67"/>
      <c r="KD122" s="67"/>
      <c r="KE122" s="67"/>
      <c r="KF122" s="67"/>
      <c r="KG122" s="67"/>
      <c r="KH122" s="67"/>
      <c r="KI122" s="67"/>
      <c r="KJ122" s="67"/>
      <c r="KK122" s="67"/>
      <c r="KL122" s="67"/>
      <c r="KM122" s="67"/>
      <c r="KN122" s="67"/>
      <c r="KO122" s="67"/>
      <c r="KP122" s="67"/>
      <c r="KQ122" s="67"/>
      <c r="KR122" s="67"/>
      <c r="KS122" s="67"/>
      <c r="KT122" s="67"/>
      <c r="KU122" s="67"/>
      <c r="KV122" s="67"/>
      <c r="KW122" s="67"/>
      <c r="KX122" s="67"/>
      <c r="KY122" s="67"/>
      <c r="KZ122" s="67"/>
      <c r="LA122" s="67"/>
      <c r="LB122" s="67"/>
      <c r="LC122" s="67"/>
      <c r="LD122" s="67"/>
      <c r="LE122" s="67"/>
      <c r="LF122" s="67"/>
      <c r="LG122" s="67"/>
      <c r="LH122" s="67"/>
      <c r="LI122" s="67"/>
      <c r="LJ122" s="67"/>
      <c r="LK122" s="67"/>
      <c r="LL122" s="67"/>
      <c r="LM122" s="67"/>
      <c r="LN122" s="67"/>
      <c r="LO122" s="67"/>
      <c r="LP122" s="67"/>
      <c r="LQ122" s="67"/>
      <c r="LR122" s="67"/>
      <c r="LS122" s="67"/>
      <c r="LT122" s="67"/>
      <c r="LU122" s="67"/>
      <c r="LV122" s="67"/>
      <c r="LW122" s="67"/>
      <c r="LX122" s="67"/>
      <c r="LY122" s="67"/>
      <c r="LZ122" s="67"/>
      <c r="MA122" s="67"/>
      <c r="MB122" s="67"/>
      <c r="MC122" s="67"/>
      <c r="MD122" s="67"/>
      <c r="ME122" s="67"/>
      <c r="MF122" s="67"/>
      <c r="MG122" s="67"/>
      <c r="MH122" s="67"/>
      <c r="MI122" s="67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67"/>
      <c r="MU122" s="67"/>
      <c r="MV122" s="67"/>
      <c r="MW122" s="67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67"/>
      <c r="NI122" s="67"/>
      <c r="NJ122" s="67"/>
      <c r="NK122" s="67"/>
      <c r="NL122" s="67"/>
      <c r="NM122" s="67"/>
      <c r="NN122" s="67"/>
      <c r="NO122" s="67"/>
      <c r="NP122" s="67"/>
      <c r="NQ122" s="67"/>
    </row>
    <row r="123" spans="1:381">
      <c r="A123" s="96" t="s">
        <v>1516</v>
      </c>
      <c r="B123" s="56" t="s">
        <v>1517</v>
      </c>
      <c r="C123" s="96" t="s">
        <v>547</v>
      </c>
      <c r="D123" s="74">
        <v>6</v>
      </c>
      <c r="E123" s="67">
        <v>2016</v>
      </c>
      <c r="F123" s="161">
        <v>59.525307375370787</v>
      </c>
      <c r="G123" s="78">
        <v>5587</v>
      </c>
      <c r="H123" s="78">
        <v>2093</v>
      </c>
      <c r="I123" s="78">
        <v>3494</v>
      </c>
      <c r="J123" s="67">
        <v>3.35</v>
      </c>
      <c r="K123" s="78">
        <v>187</v>
      </c>
      <c r="L123" s="67">
        <v>118.53</v>
      </c>
      <c r="M123" s="78">
        <v>6622</v>
      </c>
      <c r="N123" s="67">
        <v>589</v>
      </c>
      <c r="O123" s="67">
        <v>301</v>
      </c>
      <c r="P123" s="67">
        <v>288</v>
      </c>
      <c r="Q123" s="67">
        <v>697</v>
      </c>
      <c r="R123" s="67">
        <v>356</v>
      </c>
      <c r="S123" s="67">
        <v>341</v>
      </c>
      <c r="T123" s="67">
        <v>526</v>
      </c>
      <c r="U123" s="67">
        <v>270</v>
      </c>
      <c r="V123" s="67">
        <v>256</v>
      </c>
      <c r="W123" s="67">
        <v>620</v>
      </c>
      <c r="X123" s="67">
        <v>319</v>
      </c>
      <c r="Y123" s="67">
        <v>301</v>
      </c>
      <c r="Z123" s="67">
        <v>502</v>
      </c>
      <c r="AA123" s="67">
        <v>259</v>
      </c>
      <c r="AB123" s="67">
        <v>243</v>
      </c>
      <c r="AC123" s="67">
        <v>602</v>
      </c>
      <c r="AD123" s="67">
        <v>309</v>
      </c>
      <c r="AE123" s="67">
        <v>293</v>
      </c>
      <c r="AF123" s="67">
        <v>513</v>
      </c>
      <c r="AG123" s="67">
        <v>262</v>
      </c>
      <c r="AH123" s="67">
        <v>251</v>
      </c>
      <c r="AI123" s="67">
        <v>979</v>
      </c>
      <c r="AJ123" s="67">
        <v>511</v>
      </c>
      <c r="AK123" s="67">
        <v>468</v>
      </c>
      <c r="AL123" s="67">
        <v>557</v>
      </c>
      <c r="AM123" s="67">
        <v>291</v>
      </c>
      <c r="AN123" s="67">
        <v>266</v>
      </c>
      <c r="AO123" s="67">
        <v>495</v>
      </c>
      <c r="AP123" s="67">
        <v>264</v>
      </c>
      <c r="AQ123" s="67">
        <v>231</v>
      </c>
      <c r="AR123" s="56" t="s">
        <v>428</v>
      </c>
      <c r="AS123" s="56"/>
      <c r="AT123" s="56" t="s">
        <v>428</v>
      </c>
      <c r="AU123" s="162">
        <v>625</v>
      </c>
      <c r="AV123" s="163">
        <v>0</v>
      </c>
      <c r="AW123" s="164">
        <v>155</v>
      </c>
      <c r="AX123" s="59">
        <v>57.5</v>
      </c>
      <c r="AY123" s="59">
        <v>5</v>
      </c>
      <c r="AZ123" s="86">
        <v>10.186757215619695</v>
      </c>
      <c r="BA123" s="87">
        <v>6</v>
      </c>
      <c r="BB123" s="88">
        <v>0</v>
      </c>
      <c r="BC123" s="89">
        <v>0</v>
      </c>
      <c r="BD123" s="68">
        <v>0</v>
      </c>
      <c r="BE123" s="69">
        <v>0</v>
      </c>
      <c r="BF123" s="56">
        <f>VLOOKUP(A123,[1]Controles!$A$7:$L$139,11,0)</f>
        <v>5</v>
      </c>
      <c r="BG123" s="107">
        <f>VLOOKUP(A123,[1]Controles!$A$7:$L$139,12,0)</f>
        <v>5.7471264367816088</v>
      </c>
      <c r="BH123" s="63">
        <f>VLOOKUP(A123,[1]Peso!$A$7:$D$139,3,0)</f>
        <v>6</v>
      </c>
      <c r="BI123" s="85">
        <f>VLOOKUP(A123,[1]Peso!$A$7:$D$139,4,0)</f>
        <v>6.8965517241379306</v>
      </c>
      <c r="BJ123" s="68">
        <v>339.5585738539898</v>
      </c>
      <c r="BK123" s="69">
        <v>2</v>
      </c>
      <c r="BL123" s="68">
        <v>169.7792869269949</v>
      </c>
      <c r="BM123" s="69">
        <v>1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 t="s">
        <v>2158</v>
      </c>
      <c r="BW123" s="67" t="s">
        <v>2159</v>
      </c>
      <c r="BX123" s="67" t="s">
        <v>2160</v>
      </c>
      <c r="BY123" s="67" t="s">
        <v>2161</v>
      </c>
      <c r="BZ123" s="67" t="s">
        <v>1790</v>
      </c>
      <c r="CA123" s="67" t="s">
        <v>2162</v>
      </c>
      <c r="CB123" s="67" t="s">
        <v>1200</v>
      </c>
      <c r="CC123" s="164">
        <v>179.62</v>
      </c>
      <c r="CD123" s="164">
        <v>104.62</v>
      </c>
      <c r="CE123" s="166">
        <v>2.1739130434782608</v>
      </c>
      <c r="CF123" s="67" t="s">
        <v>557</v>
      </c>
      <c r="CG123" s="67" t="s">
        <v>2163</v>
      </c>
      <c r="CH123" s="67">
        <v>0</v>
      </c>
      <c r="CI123" s="67">
        <v>0</v>
      </c>
      <c r="CJ123" s="86">
        <v>3.8022813688212929</v>
      </c>
      <c r="CK123" s="87">
        <v>2</v>
      </c>
      <c r="CL123" s="67">
        <v>0</v>
      </c>
      <c r="CM123" s="67">
        <v>0</v>
      </c>
      <c r="CN123" s="67">
        <v>0</v>
      </c>
      <c r="CO123" s="67">
        <v>0</v>
      </c>
      <c r="CP123" s="67">
        <v>0</v>
      </c>
      <c r="CQ123" s="67">
        <v>0</v>
      </c>
      <c r="CR123" s="67">
        <v>0</v>
      </c>
      <c r="CS123" s="67">
        <v>0</v>
      </c>
      <c r="CT123" s="67">
        <v>0</v>
      </c>
      <c r="CU123" s="67">
        <v>0</v>
      </c>
      <c r="CV123" s="67">
        <v>0</v>
      </c>
      <c r="CW123" s="67">
        <v>0</v>
      </c>
      <c r="CX123" s="67">
        <v>0</v>
      </c>
      <c r="CY123" s="67">
        <v>0</v>
      </c>
      <c r="CZ123" s="67">
        <v>0</v>
      </c>
      <c r="DA123" s="67">
        <v>0</v>
      </c>
      <c r="DB123" s="86">
        <v>0</v>
      </c>
      <c r="DC123" s="87">
        <v>0</v>
      </c>
      <c r="DD123" s="164">
        <v>326.39</v>
      </c>
      <c r="DE123" s="164">
        <v>197.5</v>
      </c>
      <c r="DF123" s="166">
        <v>1.639344262295082</v>
      </c>
      <c r="DG123" s="167">
        <v>3.0648610121168924</v>
      </c>
      <c r="DH123" s="67">
        <v>0</v>
      </c>
      <c r="DI123" s="67">
        <v>0</v>
      </c>
      <c r="DJ123" s="67">
        <v>0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0</v>
      </c>
      <c r="DR123" s="67">
        <v>0</v>
      </c>
      <c r="DS123" s="67">
        <v>0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86">
        <v>8.2304526748971192</v>
      </c>
      <c r="EA123" s="87">
        <v>2</v>
      </c>
      <c r="EB123" s="86">
        <v>91.633466135458164</v>
      </c>
      <c r="EC123" s="87">
        <v>23</v>
      </c>
      <c r="ED123" s="86">
        <v>0</v>
      </c>
      <c r="EE123" s="87">
        <v>0</v>
      </c>
      <c r="EF123" s="164">
        <v>211.21</v>
      </c>
      <c r="EG123" s="164">
        <v>84.54</v>
      </c>
      <c r="EH123" s="166">
        <v>5.4602184087363499</v>
      </c>
      <c r="EI123" s="167">
        <v>1.7160686427457099</v>
      </c>
      <c r="EJ123" s="67" t="s">
        <v>2164</v>
      </c>
      <c r="EK123" s="67" t="s">
        <v>2165</v>
      </c>
      <c r="EL123" s="164">
        <v>146.5</v>
      </c>
      <c r="EM123" s="164">
        <v>52.5</v>
      </c>
      <c r="EN123" s="166">
        <v>3.6363636363636362</v>
      </c>
      <c r="EO123" s="167">
        <v>1.0909090909090911</v>
      </c>
      <c r="EP123" s="67">
        <v>0</v>
      </c>
      <c r="EQ123" s="67">
        <v>0</v>
      </c>
      <c r="ER123" s="67">
        <v>0</v>
      </c>
      <c r="ES123" s="67">
        <v>0</v>
      </c>
      <c r="ET123" s="67">
        <v>0</v>
      </c>
      <c r="EU123" s="67">
        <v>0</v>
      </c>
      <c r="EV123" s="67">
        <v>0</v>
      </c>
      <c r="EW123" s="67">
        <v>0</v>
      </c>
      <c r="EX123" s="67">
        <v>0</v>
      </c>
      <c r="EY123" s="86">
        <v>120.30075187969925</v>
      </c>
      <c r="EZ123" s="87">
        <v>32</v>
      </c>
      <c r="FA123" s="86">
        <v>86.580086580086572</v>
      </c>
      <c r="FB123" s="87">
        <v>20</v>
      </c>
      <c r="FC123" s="67">
        <v>0</v>
      </c>
      <c r="FD123" s="67">
        <v>0</v>
      </c>
      <c r="FE123" s="67">
        <v>0</v>
      </c>
      <c r="FF123" s="67">
        <v>0</v>
      </c>
      <c r="FG123" s="67">
        <v>0</v>
      </c>
      <c r="FH123" s="67">
        <v>0</v>
      </c>
      <c r="FI123" s="67">
        <v>0</v>
      </c>
      <c r="FJ123" s="67">
        <v>0</v>
      </c>
      <c r="FK123" s="67">
        <v>0</v>
      </c>
      <c r="FL123" s="67">
        <v>0</v>
      </c>
      <c r="FM123" s="92">
        <v>85.106382978723403</v>
      </c>
      <c r="FN123" s="67">
        <v>1</v>
      </c>
      <c r="FO123" s="92">
        <v>0</v>
      </c>
      <c r="FP123" s="67">
        <v>0</v>
      </c>
      <c r="FQ123" s="92">
        <v>0</v>
      </c>
      <c r="FR123" s="67">
        <v>0</v>
      </c>
      <c r="FS123" s="86">
        <v>1.7953321364452424</v>
      </c>
      <c r="FT123" s="87">
        <v>1</v>
      </c>
      <c r="FU123" s="86">
        <v>2.0202020202020203</v>
      </c>
      <c r="FV123" s="87">
        <v>1</v>
      </c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  <c r="IX123" s="67"/>
      <c r="IY123" s="67"/>
      <c r="IZ123" s="67"/>
      <c r="JA123" s="67"/>
      <c r="JB123" s="67"/>
      <c r="JC123" s="67"/>
      <c r="JD123" s="67"/>
      <c r="JE123" s="67"/>
      <c r="JF123" s="67"/>
      <c r="JG123" s="67"/>
      <c r="JH123" s="67"/>
      <c r="JI123" s="67"/>
      <c r="JJ123" s="67"/>
      <c r="JK123" s="67"/>
      <c r="JL123" s="67"/>
      <c r="JM123" s="67"/>
      <c r="JN123" s="67"/>
      <c r="JO123" s="67"/>
      <c r="JP123" s="67"/>
      <c r="JQ123" s="67"/>
      <c r="JR123" s="67"/>
      <c r="JS123" s="67"/>
      <c r="JT123" s="67"/>
      <c r="JU123" s="67"/>
      <c r="JV123" s="67"/>
      <c r="JW123" s="67"/>
      <c r="JX123" s="67"/>
      <c r="JY123" s="67"/>
      <c r="JZ123" s="67"/>
      <c r="KA123" s="67"/>
      <c r="KB123" s="67"/>
      <c r="KC123" s="67"/>
      <c r="KD123" s="67"/>
      <c r="KE123" s="67"/>
      <c r="KF123" s="67"/>
      <c r="KG123" s="67"/>
      <c r="KH123" s="67"/>
      <c r="KI123" s="67"/>
      <c r="KJ123" s="67"/>
      <c r="KK123" s="67"/>
      <c r="KL123" s="67"/>
      <c r="KM123" s="67"/>
      <c r="KN123" s="67"/>
      <c r="KO123" s="67"/>
      <c r="KP123" s="67"/>
      <c r="KQ123" s="67"/>
      <c r="KR123" s="67"/>
      <c r="KS123" s="67"/>
      <c r="KT123" s="67"/>
      <c r="KU123" s="67"/>
      <c r="KV123" s="67"/>
      <c r="KW123" s="67"/>
      <c r="KX123" s="67"/>
      <c r="KY123" s="67"/>
      <c r="KZ123" s="67"/>
      <c r="LA123" s="67"/>
      <c r="LB123" s="67"/>
      <c r="LC123" s="67"/>
      <c r="LD123" s="67"/>
      <c r="LE123" s="67"/>
      <c r="LF123" s="67"/>
      <c r="LG123" s="67"/>
      <c r="LH123" s="67"/>
      <c r="LI123" s="67"/>
      <c r="LJ123" s="67"/>
      <c r="LK123" s="67"/>
      <c r="LL123" s="67"/>
      <c r="LM123" s="67"/>
      <c r="LN123" s="67"/>
      <c r="LO123" s="67"/>
      <c r="LP123" s="67"/>
      <c r="LQ123" s="67"/>
      <c r="LR123" s="67"/>
      <c r="LS123" s="67"/>
      <c r="LT123" s="67"/>
      <c r="LU123" s="67"/>
      <c r="LV123" s="67"/>
      <c r="LW123" s="67"/>
      <c r="LX123" s="67"/>
      <c r="LY123" s="67"/>
      <c r="LZ123" s="67"/>
      <c r="MA123" s="67"/>
      <c r="MB123" s="67"/>
      <c r="MC123" s="67"/>
      <c r="MD123" s="67"/>
      <c r="ME123" s="67"/>
      <c r="MF123" s="67"/>
      <c r="MG123" s="67"/>
      <c r="MH123" s="67"/>
      <c r="MI123" s="67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67"/>
      <c r="MU123" s="67"/>
      <c r="MV123" s="67"/>
      <c r="MW123" s="67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67"/>
      <c r="NI123" s="67"/>
      <c r="NJ123" s="67"/>
      <c r="NK123" s="67"/>
      <c r="NL123" s="67"/>
      <c r="NM123" s="67"/>
      <c r="NN123" s="67"/>
      <c r="NO123" s="67"/>
      <c r="NP123" s="67"/>
      <c r="NQ123" s="67"/>
    </row>
    <row r="124" spans="1:381">
      <c r="A124" s="96" t="s">
        <v>2166</v>
      </c>
      <c r="B124" s="56" t="s">
        <v>1527</v>
      </c>
      <c r="C124" s="96" t="s">
        <v>479</v>
      </c>
      <c r="D124" s="74">
        <v>6</v>
      </c>
      <c r="E124" s="67">
        <v>2016</v>
      </c>
      <c r="F124" s="161">
        <v>53.810529072727689</v>
      </c>
      <c r="G124" s="78">
        <v>8400</v>
      </c>
      <c r="H124" s="78">
        <v>3225</v>
      </c>
      <c r="I124" s="78">
        <v>5175</v>
      </c>
      <c r="J124" s="67">
        <v>10.14</v>
      </c>
      <c r="K124" s="78">
        <v>859</v>
      </c>
      <c r="L124" s="67">
        <v>62.4</v>
      </c>
      <c r="M124" s="78">
        <v>5242</v>
      </c>
      <c r="N124" s="67">
        <v>1008</v>
      </c>
      <c r="O124" s="67">
        <v>514</v>
      </c>
      <c r="P124" s="67">
        <v>494</v>
      </c>
      <c r="Q124" s="67">
        <v>1194</v>
      </c>
      <c r="R124" s="67">
        <v>610</v>
      </c>
      <c r="S124" s="67">
        <v>584</v>
      </c>
      <c r="T124" s="67">
        <v>914</v>
      </c>
      <c r="U124" s="67">
        <v>474</v>
      </c>
      <c r="V124" s="67">
        <v>440</v>
      </c>
      <c r="W124" s="67">
        <v>1087</v>
      </c>
      <c r="X124" s="67">
        <v>565</v>
      </c>
      <c r="Y124" s="67">
        <v>522</v>
      </c>
      <c r="Z124" s="67">
        <v>884</v>
      </c>
      <c r="AA124" s="67">
        <v>463</v>
      </c>
      <c r="AB124" s="67">
        <v>421</v>
      </c>
      <c r="AC124" s="67">
        <v>1011</v>
      </c>
      <c r="AD124" s="67">
        <v>532</v>
      </c>
      <c r="AE124" s="67">
        <v>479</v>
      </c>
      <c r="AF124" s="67">
        <v>806</v>
      </c>
      <c r="AG124" s="67">
        <v>425</v>
      </c>
      <c r="AH124" s="67">
        <v>381</v>
      </c>
      <c r="AI124" s="67">
        <v>1410</v>
      </c>
      <c r="AJ124" s="67">
        <v>747</v>
      </c>
      <c r="AK124" s="67">
        <v>663</v>
      </c>
      <c r="AL124" s="67">
        <v>801</v>
      </c>
      <c r="AM124" s="67">
        <v>424</v>
      </c>
      <c r="AN124" s="67">
        <v>377</v>
      </c>
      <c r="AO124" s="67">
        <v>681</v>
      </c>
      <c r="AP124" s="67">
        <v>363</v>
      </c>
      <c r="AQ124" s="67">
        <v>318</v>
      </c>
      <c r="AR124" s="56" t="s">
        <v>428</v>
      </c>
      <c r="AS124" s="56"/>
      <c r="AT124" s="56" t="s">
        <v>428</v>
      </c>
      <c r="AU124" s="162">
        <v>378</v>
      </c>
      <c r="AV124" s="164">
        <v>0</v>
      </c>
      <c r="AW124" s="163">
        <v>47</v>
      </c>
      <c r="AX124" s="59">
        <v>14.1</v>
      </c>
      <c r="AY124" s="59">
        <v>1</v>
      </c>
      <c r="AZ124" s="86">
        <v>0.99206349206349198</v>
      </c>
      <c r="BA124" s="87">
        <v>1</v>
      </c>
      <c r="BB124" s="88">
        <v>0</v>
      </c>
      <c r="BC124" s="89">
        <v>0</v>
      </c>
      <c r="BD124" s="68">
        <v>0</v>
      </c>
      <c r="BE124" s="69">
        <v>0</v>
      </c>
      <c r="BF124" s="56">
        <f>VLOOKUP(A124,[1]Controles!$A$7:$L$139,11,0)</f>
        <v>3</v>
      </c>
      <c r="BG124" s="107">
        <f>VLOOKUP(A124,[1]Controles!$A$7:$L$139,12,0)</f>
        <v>4.225352112676056</v>
      </c>
      <c r="BH124" s="63">
        <f>VLOOKUP(A124,[1]Peso!$A$7:$D$139,3,0)</f>
        <v>4</v>
      </c>
      <c r="BI124" s="85">
        <f>VLOOKUP(A124,[1]Peso!$A$7:$D$139,4,0)</f>
        <v>5.6338028169014089</v>
      </c>
      <c r="BJ124" s="68">
        <v>0</v>
      </c>
      <c r="BK124" s="69">
        <v>0</v>
      </c>
      <c r="BL124" s="68">
        <v>0</v>
      </c>
      <c r="BM124" s="69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 t="s">
        <v>2167</v>
      </c>
      <c r="BW124" s="67" t="s">
        <v>602</v>
      </c>
      <c r="BX124" s="67" t="s">
        <v>1174</v>
      </c>
      <c r="BY124" s="67" t="s">
        <v>646</v>
      </c>
      <c r="BZ124" s="67" t="s">
        <v>888</v>
      </c>
      <c r="CA124" s="67" t="s">
        <v>2168</v>
      </c>
      <c r="CB124" s="67" t="s">
        <v>2104</v>
      </c>
      <c r="CC124" s="163">
        <v>54.29</v>
      </c>
      <c r="CD124" s="163">
        <v>44.09</v>
      </c>
      <c r="CE124" s="166">
        <v>28.000000000000004</v>
      </c>
      <c r="CF124" s="67" t="s">
        <v>2169</v>
      </c>
      <c r="CG124" s="67" t="s">
        <v>2170</v>
      </c>
      <c r="CH124" s="67">
        <v>0</v>
      </c>
      <c r="CI124" s="67">
        <v>0</v>
      </c>
      <c r="CJ124" s="86">
        <v>0</v>
      </c>
      <c r="CK124" s="87">
        <v>0</v>
      </c>
      <c r="CL124" s="67">
        <v>0</v>
      </c>
      <c r="CM124" s="67">
        <v>0</v>
      </c>
      <c r="CN124" s="67">
        <v>0</v>
      </c>
      <c r="CO124" s="67">
        <v>0</v>
      </c>
      <c r="CP124" s="67">
        <v>0</v>
      </c>
      <c r="CQ124" s="67">
        <v>0</v>
      </c>
      <c r="CR124" s="67">
        <v>0</v>
      </c>
      <c r="CS124" s="67">
        <v>0</v>
      </c>
      <c r="CT124" s="67">
        <v>0</v>
      </c>
      <c r="CU124" s="67">
        <v>0</v>
      </c>
      <c r="CV124" s="67">
        <v>0</v>
      </c>
      <c r="CW124" s="67">
        <v>0</v>
      </c>
      <c r="CX124" s="67">
        <v>0</v>
      </c>
      <c r="CY124" s="67">
        <v>0</v>
      </c>
      <c r="CZ124" s="67">
        <v>0</v>
      </c>
      <c r="DA124" s="67">
        <v>0</v>
      </c>
      <c r="DB124" s="86">
        <v>0</v>
      </c>
      <c r="DC124" s="87">
        <v>0</v>
      </c>
      <c r="DD124" s="163">
        <v>69.010000000000005</v>
      </c>
      <c r="DE124" s="163">
        <v>54.24</v>
      </c>
      <c r="DF124" s="166">
        <v>4.2105263157894735</v>
      </c>
      <c r="DG124" s="167">
        <v>0.8771929824561403</v>
      </c>
      <c r="DH124" s="67">
        <v>0</v>
      </c>
      <c r="DI124" s="67">
        <v>0</v>
      </c>
      <c r="DJ124" s="67">
        <v>0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0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86">
        <v>4.7505938242280283</v>
      </c>
      <c r="EA124" s="87">
        <v>2</v>
      </c>
      <c r="EB124" s="86">
        <v>44.619422572178479</v>
      </c>
      <c r="EC124" s="87">
        <v>17</v>
      </c>
      <c r="ED124" s="86">
        <v>1.2406947890818858</v>
      </c>
      <c r="EE124" s="87">
        <v>1</v>
      </c>
      <c r="EF124" s="163">
        <v>74.459999999999994</v>
      </c>
      <c r="EG124" s="163">
        <v>42.4</v>
      </c>
      <c r="EH124" s="166">
        <v>3.7825059101654848</v>
      </c>
      <c r="EI124" s="167">
        <v>0.2364066193853428</v>
      </c>
      <c r="EJ124" s="67" t="s">
        <v>683</v>
      </c>
      <c r="EK124" s="67" t="s">
        <v>2171</v>
      </c>
      <c r="EL124" s="163">
        <v>35.78</v>
      </c>
      <c r="EM124" s="163">
        <v>15.9</v>
      </c>
      <c r="EN124" s="166">
        <v>2.6315789473684208</v>
      </c>
      <c r="EO124" s="167">
        <v>0</v>
      </c>
      <c r="EP124" s="67">
        <v>0</v>
      </c>
      <c r="EQ124" s="67">
        <v>0</v>
      </c>
      <c r="ER124" s="67">
        <v>0</v>
      </c>
      <c r="ES124" s="67">
        <v>0</v>
      </c>
      <c r="ET124" s="67">
        <v>0</v>
      </c>
      <c r="EU124" s="67">
        <v>0</v>
      </c>
      <c r="EV124" s="67">
        <v>0</v>
      </c>
      <c r="EW124" s="67">
        <v>0</v>
      </c>
      <c r="EX124" s="67">
        <v>0</v>
      </c>
      <c r="EY124" s="86">
        <v>45.092838196286472</v>
      </c>
      <c r="EZ124" s="87">
        <v>17</v>
      </c>
      <c r="FA124" s="86">
        <v>72.327044025157235</v>
      </c>
      <c r="FB124" s="87">
        <v>23</v>
      </c>
      <c r="FC124" s="67">
        <v>0</v>
      </c>
      <c r="FD124" s="67">
        <v>0</v>
      </c>
      <c r="FE124" s="67">
        <v>0</v>
      </c>
      <c r="FF124" s="67">
        <v>0</v>
      </c>
      <c r="FG124" s="67">
        <v>0</v>
      </c>
      <c r="FH124" s="67">
        <v>0</v>
      </c>
      <c r="FI124" s="67">
        <v>0</v>
      </c>
      <c r="FJ124" s="67">
        <v>0</v>
      </c>
      <c r="FK124" s="67">
        <v>0</v>
      </c>
      <c r="FL124" s="67">
        <v>0</v>
      </c>
      <c r="FM124" s="67">
        <v>0</v>
      </c>
      <c r="FN124" s="67">
        <v>0</v>
      </c>
      <c r="FO124" s="92">
        <v>59.665871121718382</v>
      </c>
      <c r="FP124" s="67">
        <v>1</v>
      </c>
      <c r="FQ124" s="92">
        <v>0</v>
      </c>
      <c r="FR124" s="67">
        <v>0</v>
      </c>
      <c r="FS124" s="86">
        <v>1.2484394506866416</v>
      </c>
      <c r="FT124" s="87">
        <v>1</v>
      </c>
      <c r="FU124" s="86">
        <v>2.9368575624082229</v>
      </c>
      <c r="FV124" s="87">
        <v>2</v>
      </c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  <c r="IW124" s="67"/>
      <c r="IX124" s="67"/>
      <c r="IY124" s="67"/>
      <c r="IZ124" s="67"/>
      <c r="JA124" s="67"/>
      <c r="JB124" s="67"/>
      <c r="JC124" s="67"/>
      <c r="JD124" s="67"/>
      <c r="JE124" s="67"/>
      <c r="JF124" s="67"/>
      <c r="JG124" s="67"/>
      <c r="JH124" s="67"/>
      <c r="JI124" s="67"/>
      <c r="JJ124" s="67"/>
      <c r="JK124" s="67"/>
      <c r="JL124" s="67"/>
      <c r="JM124" s="67"/>
      <c r="JN124" s="67"/>
      <c r="JO124" s="67"/>
      <c r="JP124" s="67"/>
      <c r="JQ124" s="67"/>
      <c r="JR124" s="67"/>
      <c r="JS124" s="67"/>
      <c r="JT124" s="67"/>
      <c r="JU124" s="67"/>
      <c r="JV124" s="67"/>
      <c r="JW124" s="67"/>
      <c r="JX124" s="67"/>
      <c r="JY124" s="67"/>
      <c r="JZ124" s="67"/>
      <c r="KA124" s="67"/>
      <c r="KB124" s="67"/>
      <c r="KC124" s="67"/>
      <c r="KD124" s="67"/>
      <c r="KE124" s="67"/>
      <c r="KF124" s="67"/>
      <c r="KG124" s="67"/>
      <c r="KH124" s="67"/>
      <c r="KI124" s="67"/>
      <c r="KJ124" s="67"/>
      <c r="KK124" s="67"/>
      <c r="KL124" s="67"/>
      <c r="KM124" s="67"/>
      <c r="KN124" s="67"/>
      <c r="KO124" s="67"/>
      <c r="KP124" s="67"/>
      <c r="KQ124" s="67"/>
      <c r="KR124" s="67"/>
      <c r="KS124" s="67"/>
      <c r="KT124" s="67"/>
      <c r="KU124" s="67"/>
      <c r="KV124" s="67"/>
      <c r="KW124" s="67"/>
      <c r="KX124" s="67"/>
      <c r="KY124" s="67"/>
      <c r="KZ124" s="67"/>
      <c r="LA124" s="67"/>
      <c r="LB124" s="67"/>
      <c r="LC124" s="67"/>
      <c r="LD124" s="67"/>
      <c r="LE124" s="67"/>
      <c r="LF124" s="67"/>
      <c r="LG124" s="67"/>
      <c r="LH124" s="67"/>
      <c r="LI124" s="67"/>
      <c r="LJ124" s="67"/>
      <c r="LK124" s="67"/>
      <c r="LL124" s="67"/>
      <c r="LM124" s="67"/>
      <c r="LN124" s="67"/>
      <c r="LO124" s="67"/>
      <c r="LP124" s="67"/>
      <c r="LQ124" s="67"/>
      <c r="LR124" s="67"/>
      <c r="LS124" s="67"/>
      <c r="LT124" s="67"/>
      <c r="LU124" s="67"/>
      <c r="LV124" s="67"/>
      <c r="LW124" s="67"/>
      <c r="LX124" s="67"/>
      <c r="LY124" s="67"/>
      <c r="LZ124" s="67"/>
      <c r="MA124" s="67"/>
      <c r="MB124" s="67"/>
      <c r="MC124" s="67"/>
      <c r="MD124" s="67"/>
      <c r="ME124" s="67"/>
      <c r="MF124" s="67"/>
      <c r="MG124" s="67"/>
      <c r="MH124" s="67"/>
      <c r="MI124" s="67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67"/>
      <c r="MU124" s="67"/>
      <c r="MV124" s="67"/>
      <c r="MW124" s="67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67"/>
      <c r="NI124" s="67"/>
      <c r="NJ124" s="67"/>
      <c r="NK124" s="67"/>
      <c r="NL124" s="67"/>
      <c r="NM124" s="67"/>
      <c r="NN124" s="67"/>
      <c r="NO124" s="67"/>
      <c r="NP124" s="67"/>
      <c r="NQ124" s="67"/>
    </row>
    <row r="125" spans="1:381">
      <c r="A125" s="96" t="s">
        <v>1531</v>
      </c>
      <c r="B125" s="56" t="s">
        <v>1532</v>
      </c>
      <c r="C125" s="96" t="s">
        <v>514</v>
      </c>
      <c r="D125" s="74">
        <v>6</v>
      </c>
      <c r="E125" s="67">
        <v>2016</v>
      </c>
      <c r="F125" s="161">
        <v>70.781426312419256</v>
      </c>
      <c r="G125" s="67">
        <v>47436</v>
      </c>
      <c r="H125" s="78">
        <v>30905</v>
      </c>
      <c r="I125" s="67">
        <v>16531</v>
      </c>
      <c r="J125" s="67">
        <v>32.54</v>
      </c>
      <c r="K125" s="78">
        <v>15435</v>
      </c>
      <c r="L125" s="67">
        <v>59.06</v>
      </c>
      <c r="M125" s="78">
        <v>28016</v>
      </c>
      <c r="N125" s="67">
        <v>4985</v>
      </c>
      <c r="O125" s="67">
        <v>2557</v>
      </c>
      <c r="P125" s="67">
        <v>2428</v>
      </c>
      <c r="Q125" s="67">
        <v>5971</v>
      </c>
      <c r="R125" s="67">
        <v>3060</v>
      </c>
      <c r="S125" s="67">
        <v>2911</v>
      </c>
      <c r="T125" s="67">
        <v>4907</v>
      </c>
      <c r="U125" s="67">
        <v>2505</v>
      </c>
      <c r="V125" s="67">
        <v>2402</v>
      </c>
      <c r="W125" s="67">
        <v>5866</v>
      </c>
      <c r="X125" s="67">
        <v>2999</v>
      </c>
      <c r="Y125" s="67">
        <v>2867</v>
      </c>
      <c r="Z125" s="67">
        <v>4786</v>
      </c>
      <c r="AA125" s="67">
        <v>2453</v>
      </c>
      <c r="AB125" s="67">
        <v>2333</v>
      </c>
      <c r="AC125" s="67">
        <v>5493</v>
      </c>
      <c r="AD125" s="67">
        <v>2806</v>
      </c>
      <c r="AE125" s="67">
        <v>2687</v>
      </c>
      <c r="AF125" s="67">
        <v>4463</v>
      </c>
      <c r="AG125" s="67">
        <v>2265</v>
      </c>
      <c r="AH125" s="67">
        <v>2198</v>
      </c>
      <c r="AI125" s="67">
        <v>8298</v>
      </c>
      <c r="AJ125" s="67">
        <v>4176</v>
      </c>
      <c r="AK125" s="67">
        <v>4122</v>
      </c>
      <c r="AL125" s="67">
        <v>4818</v>
      </c>
      <c r="AM125" s="67">
        <v>2422</v>
      </c>
      <c r="AN125" s="67">
        <v>2396</v>
      </c>
      <c r="AO125" s="67">
        <v>3898</v>
      </c>
      <c r="AP125" s="67">
        <v>1954</v>
      </c>
      <c r="AQ125" s="67">
        <v>1944</v>
      </c>
      <c r="AR125" s="56" t="s">
        <v>428</v>
      </c>
      <c r="AS125" s="56"/>
      <c r="AT125" s="56" t="s">
        <v>428</v>
      </c>
      <c r="AU125" s="162">
        <v>999</v>
      </c>
      <c r="AV125" s="163">
        <v>4</v>
      </c>
      <c r="AW125" s="164">
        <v>298</v>
      </c>
      <c r="AX125" s="59">
        <v>11.2</v>
      </c>
      <c r="AY125" s="59">
        <v>7</v>
      </c>
      <c r="AZ125" s="86">
        <v>1.4042126379137414</v>
      </c>
      <c r="BA125" s="87">
        <v>7</v>
      </c>
      <c r="BB125" s="88">
        <v>160.25641025641025</v>
      </c>
      <c r="BC125" s="89">
        <v>1</v>
      </c>
      <c r="BD125" s="68">
        <v>0</v>
      </c>
      <c r="BE125" s="69">
        <v>0</v>
      </c>
      <c r="BF125" s="56">
        <f>VLOOKUP(A125,[1]Controles!$A$7:$L$139,11,0)</f>
        <v>39</v>
      </c>
      <c r="BG125" s="107">
        <f>VLOOKUP(A125,[1]Controles!$A$7:$L$139,12,0)</f>
        <v>6.25</v>
      </c>
      <c r="BH125" s="63">
        <f>VLOOKUP(A125,[1]Peso!$A$7:$D$139,3,0)</f>
        <v>64</v>
      </c>
      <c r="BI125" s="85">
        <f>VLOOKUP(A125,[1]Peso!$A$7:$D$139,4,0)</f>
        <v>10.256410256410255</v>
      </c>
      <c r="BJ125" s="68">
        <v>0</v>
      </c>
      <c r="BK125" s="69">
        <v>0</v>
      </c>
      <c r="BL125" s="68">
        <v>20.060180541624874</v>
      </c>
      <c r="BM125" s="69">
        <v>1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 t="s">
        <v>749</v>
      </c>
      <c r="BW125" s="67" t="s">
        <v>742</v>
      </c>
      <c r="BX125" s="67" t="s">
        <v>1497</v>
      </c>
      <c r="BY125" s="67" t="s">
        <v>1988</v>
      </c>
      <c r="BZ125" s="67" t="s">
        <v>1115</v>
      </c>
      <c r="CA125" s="67" t="s">
        <v>1060</v>
      </c>
      <c r="CB125" s="67" t="s">
        <v>1486</v>
      </c>
      <c r="CC125" s="164">
        <v>65.81</v>
      </c>
      <c r="CD125" s="164">
        <v>48.28</v>
      </c>
      <c r="CE125" s="166">
        <v>12.5</v>
      </c>
      <c r="CF125" s="67" t="s">
        <v>1027</v>
      </c>
      <c r="CG125" s="67" t="s">
        <v>1811</v>
      </c>
      <c r="CH125" s="67">
        <v>0</v>
      </c>
      <c r="CI125" s="67">
        <v>0</v>
      </c>
      <c r="CJ125" s="86">
        <v>0</v>
      </c>
      <c r="CK125" s="87">
        <v>0</v>
      </c>
      <c r="CL125" s="67">
        <v>0</v>
      </c>
      <c r="CM125" s="67">
        <v>0</v>
      </c>
      <c r="CN125" s="92">
        <v>20.13693113169553</v>
      </c>
      <c r="CO125" s="67">
        <v>1</v>
      </c>
      <c r="CP125" s="67">
        <v>0</v>
      </c>
      <c r="CQ125" s="67">
        <v>0</v>
      </c>
      <c r="CR125" s="67">
        <v>0</v>
      </c>
      <c r="CS125" s="67">
        <v>0</v>
      </c>
      <c r="CT125" s="67">
        <v>0</v>
      </c>
      <c r="CU125" s="67">
        <v>0</v>
      </c>
      <c r="CV125" s="67">
        <v>0</v>
      </c>
      <c r="CW125" s="67">
        <v>0</v>
      </c>
      <c r="CX125" s="67">
        <v>0</v>
      </c>
      <c r="CY125" s="67">
        <v>0</v>
      </c>
      <c r="CZ125" s="67">
        <v>0</v>
      </c>
      <c r="DA125" s="67">
        <v>0</v>
      </c>
      <c r="DB125" s="86">
        <v>0.20894274968658588</v>
      </c>
      <c r="DC125" s="87">
        <v>1</v>
      </c>
      <c r="DD125" s="164">
        <v>102.95</v>
      </c>
      <c r="DE125" s="164">
        <v>74.099999999999994</v>
      </c>
      <c r="DF125" s="166">
        <v>3.0612244897959182</v>
      </c>
      <c r="DG125" s="167">
        <v>2.6315789473684208</v>
      </c>
      <c r="DH125" s="92">
        <v>85.236958745311966</v>
      </c>
      <c r="DI125" s="67">
        <v>5</v>
      </c>
      <c r="DJ125" s="92">
        <v>68.189566996249567</v>
      </c>
      <c r="DK125" s="67">
        <v>4</v>
      </c>
      <c r="DL125" s="92">
        <v>17.047391749062392</v>
      </c>
      <c r="DM125" s="67">
        <v>1</v>
      </c>
      <c r="DN125" s="92">
        <v>72.819999999999993</v>
      </c>
      <c r="DO125" s="67">
        <v>4</v>
      </c>
      <c r="DP125" s="67">
        <v>0</v>
      </c>
      <c r="DQ125" s="67">
        <v>0</v>
      </c>
      <c r="DR125" s="67">
        <v>0</v>
      </c>
      <c r="DS125" s="67">
        <v>0</v>
      </c>
      <c r="DT125" s="67">
        <v>0</v>
      </c>
      <c r="DU125" s="67">
        <v>0</v>
      </c>
      <c r="DV125" s="67">
        <v>0</v>
      </c>
      <c r="DW125" s="67">
        <v>0</v>
      </c>
      <c r="DX125" s="67">
        <v>0</v>
      </c>
      <c r="DY125" s="67">
        <v>0</v>
      </c>
      <c r="DZ125" s="86">
        <v>2.5717959708529792</v>
      </c>
      <c r="EA125" s="87">
        <v>6</v>
      </c>
      <c r="EB125" s="86">
        <v>75.068243858052767</v>
      </c>
      <c r="EC125" s="87">
        <v>165</v>
      </c>
      <c r="ED125" s="86">
        <v>0.67219359175442528</v>
      </c>
      <c r="EE125" s="87">
        <v>3</v>
      </c>
      <c r="EF125" s="164">
        <v>99.4</v>
      </c>
      <c r="EG125" s="164">
        <v>64.180000000000007</v>
      </c>
      <c r="EH125" s="166">
        <v>3.3141210374639769</v>
      </c>
      <c r="EI125" s="167">
        <v>2.809798270893372</v>
      </c>
      <c r="EJ125" s="67" t="s">
        <v>2073</v>
      </c>
      <c r="EK125" s="67" t="s">
        <v>2172</v>
      </c>
      <c r="EL125" s="164">
        <v>71.73</v>
      </c>
      <c r="EM125" s="164">
        <v>34.89</v>
      </c>
      <c r="EN125" s="166">
        <v>1.7937219730941705</v>
      </c>
      <c r="EO125" s="167">
        <v>0.89686098654708524</v>
      </c>
      <c r="EP125" s="92">
        <v>72.819952667030762</v>
      </c>
      <c r="EQ125" s="67">
        <v>4</v>
      </c>
      <c r="ER125" s="92">
        <v>109.22992900054614</v>
      </c>
      <c r="ES125" s="67">
        <v>6</v>
      </c>
      <c r="ET125" s="92">
        <v>473.32969233569997</v>
      </c>
      <c r="EU125" s="67">
        <v>26</v>
      </c>
      <c r="EV125" s="92">
        <v>54.614964500273068</v>
      </c>
      <c r="EW125" s="67">
        <v>3</v>
      </c>
      <c r="EX125" s="67">
        <v>9</v>
      </c>
      <c r="EY125" s="86">
        <v>80.968280467445737</v>
      </c>
      <c r="EZ125" s="87">
        <v>194</v>
      </c>
      <c r="FA125" s="86">
        <v>67.386831275720169</v>
      </c>
      <c r="FB125" s="87">
        <v>131</v>
      </c>
      <c r="FC125" s="92">
        <v>30.615368915195429</v>
      </c>
      <c r="FD125" s="67">
        <v>3</v>
      </c>
      <c r="FE125" s="92">
        <v>132.66659863251351</v>
      </c>
      <c r="FF125" s="67">
        <v>13</v>
      </c>
      <c r="FG125" s="92">
        <v>10.205122971731811</v>
      </c>
      <c r="FH125" s="67">
        <v>1</v>
      </c>
      <c r="FI125" s="92">
        <v>30.615368915195429</v>
      </c>
      <c r="FJ125" s="67">
        <v>3</v>
      </c>
      <c r="FK125" s="92">
        <v>204.10245943463619</v>
      </c>
      <c r="FL125" s="67">
        <v>20</v>
      </c>
      <c r="FM125" s="92">
        <v>265.33319726502702</v>
      </c>
      <c r="FN125" s="67">
        <v>26</v>
      </c>
      <c r="FO125" s="92">
        <v>500.05102561485864</v>
      </c>
      <c r="FP125" s="67">
        <v>49</v>
      </c>
      <c r="FQ125" s="92">
        <v>10.205122971731811</v>
      </c>
      <c r="FR125" s="67">
        <v>1</v>
      </c>
      <c r="FS125" s="86">
        <v>3.3208800332088004</v>
      </c>
      <c r="FT125" s="87">
        <v>16</v>
      </c>
      <c r="FU125" s="86">
        <v>1.026167265264238</v>
      </c>
      <c r="FV125" s="87">
        <v>4</v>
      </c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  <c r="IW125" s="67"/>
      <c r="IX125" s="67"/>
      <c r="IY125" s="67"/>
      <c r="IZ125" s="67"/>
      <c r="JA125" s="67"/>
      <c r="JB125" s="67"/>
      <c r="JC125" s="67"/>
      <c r="JD125" s="67"/>
      <c r="JE125" s="67"/>
      <c r="JF125" s="67"/>
      <c r="JG125" s="67"/>
      <c r="JH125" s="67"/>
      <c r="JI125" s="67"/>
      <c r="JJ125" s="67"/>
      <c r="JK125" s="67"/>
      <c r="JL125" s="67"/>
      <c r="JM125" s="67"/>
      <c r="JN125" s="67"/>
      <c r="JO125" s="67"/>
      <c r="JP125" s="67"/>
      <c r="JQ125" s="67"/>
      <c r="JR125" s="67"/>
      <c r="JS125" s="67"/>
      <c r="JT125" s="67"/>
      <c r="JU125" s="67"/>
      <c r="JV125" s="67"/>
      <c r="JW125" s="67"/>
      <c r="JX125" s="67"/>
      <c r="JY125" s="67"/>
      <c r="JZ125" s="67"/>
      <c r="KA125" s="67"/>
      <c r="KB125" s="67"/>
      <c r="KC125" s="67"/>
      <c r="KD125" s="67"/>
      <c r="KE125" s="67"/>
      <c r="KF125" s="67"/>
      <c r="KG125" s="67"/>
      <c r="KH125" s="67"/>
      <c r="KI125" s="67"/>
      <c r="KJ125" s="67"/>
      <c r="KK125" s="67"/>
      <c r="KL125" s="67"/>
      <c r="KM125" s="67"/>
      <c r="KN125" s="67"/>
      <c r="KO125" s="67"/>
      <c r="KP125" s="67"/>
      <c r="KQ125" s="67"/>
      <c r="KR125" s="67"/>
      <c r="KS125" s="67"/>
      <c r="KT125" s="67"/>
      <c r="KU125" s="67"/>
      <c r="KV125" s="67"/>
      <c r="KW125" s="67"/>
      <c r="KX125" s="67"/>
      <c r="KY125" s="67"/>
      <c r="KZ125" s="67"/>
      <c r="LA125" s="67"/>
      <c r="LB125" s="67"/>
      <c r="LC125" s="67"/>
      <c r="LD125" s="67"/>
      <c r="LE125" s="67"/>
      <c r="LF125" s="67"/>
      <c r="LG125" s="67"/>
      <c r="LH125" s="67"/>
      <c r="LI125" s="67"/>
      <c r="LJ125" s="67"/>
      <c r="LK125" s="67"/>
      <c r="LL125" s="67"/>
      <c r="LM125" s="67"/>
      <c r="LN125" s="67"/>
      <c r="LO125" s="67"/>
      <c r="LP125" s="67"/>
      <c r="LQ125" s="67"/>
      <c r="LR125" s="67"/>
      <c r="LS125" s="67"/>
      <c r="LT125" s="67"/>
      <c r="LU125" s="67"/>
      <c r="LV125" s="67"/>
      <c r="LW125" s="67"/>
      <c r="LX125" s="67"/>
      <c r="LY125" s="67"/>
      <c r="LZ125" s="67"/>
      <c r="MA125" s="67"/>
      <c r="MB125" s="67"/>
      <c r="MC125" s="67"/>
      <c r="MD125" s="67"/>
      <c r="ME125" s="67"/>
      <c r="MF125" s="67"/>
      <c r="MG125" s="67"/>
      <c r="MH125" s="67"/>
      <c r="MI125" s="67"/>
      <c r="MJ125" s="67"/>
      <c r="MK125" s="67"/>
      <c r="ML125" s="67"/>
      <c r="MM125" s="67"/>
      <c r="MN125" s="67"/>
      <c r="MO125" s="67"/>
      <c r="MP125" s="67"/>
      <c r="MQ125" s="67"/>
      <c r="MR125" s="67"/>
      <c r="MS125" s="67"/>
      <c r="MT125" s="67"/>
      <c r="MU125" s="67"/>
      <c r="MV125" s="67"/>
      <c r="MW125" s="67"/>
      <c r="MX125" s="67"/>
      <c r="MY125" s="67"/>
      <c r="MZ125" s="67"/>
      <c r="NA125" s="67"/>
      <c r="NB125" s="67"/>
      <c r="NC125" s="67"/>
      <c r="ND125" s="67"/>
      <c r="NE125" s="67"/>
      <c r="NF125" s="67"/>
      <c r="NG125" s="67"/>
      <c r="NH125" s="67"/>
      <c r="NI125" s="67"/>
      <c r="NJ125" s="67"/>
      <c r="NK125" s="67"/>
      <c r="NL125" s="67"/>
      <c r="NM125" s="67"/>
      <c r="NN125" s="67"/>
      <c r="NO125" s="67"/>
      <c r="NP125" s="67"/>
      <c r="NQ125" s="67"/>
    </row>
    <row r="126" spans="1:381">
      <c r="A126" s="96" t="s">
        <v>1539</v>
      </c>
      <c r="B126" s="56" t="s">
        <v>1540</v>
      </c>
      <c r="C126" s="96" t="s">
        <v>479</v>
      </c>
      <c r="D126" s="74">
        <v>6</v>
      </c>
      <c r="E126" s="67">
        <v>2016</v>
      </c>
      <c r="F126" s="161">
        <v>68.949594775637351</v>
      </c>
      <c r="G126" s="78">
        <v>24384</v>
      </c>
      <c r="H126" s="78">
        <v>7327</v>
      </c>
      <c r="I126" s="78">
        <v>17057</v>
      </c>
      <c r="J126" s="67">
        <v>11.97</v>
      </c>
      <c r="K126" s="78">
        <v>2919</v>
      </c>
      <c r="L126" s="67">
        <v>59.07</v>
      </c>
      <c r="M126" s="78">
        <v>14403</v>
      </c>
      <c r="N126" s="67">
        <v>2404</v>
      </c>
      <c r="O126" s="67">
        <v>1227</v>
      </c>
      <c r="P126" s="67">
        <v>1177</v>
      </c>
      <c r="Q126" s="67">
        <v>2885</v>
      </c>
      <c r="R126" s="67">
        <v>1473</v>
      </c>
      <c r="S126" s="67">
        <v>1412</v>
      </c>
      <c r="T126" s="67">
        <v>2399</v>
      </c>
      <c r="U126" s="67">
        <v>1227</v>
      </c>
      <c r="V126" s="67">
        <v>1172</v>
      </c>
      <c r="W126" s="67">
        <v>2869</v>
      </c>
      <c r="X126" s="67">
        <v>1468</v>
      </c>
      <c r="Y126" s="67">
        <v>1401</v>
      </c>
      <c r="Z126" s="67">
        <v>2332</v>
      </c>
      <c r="AA126" s="67">
        <v>1197</v>
      </c>
      <c r="AB126" s="67">
        <v>1135</v>
      </c>
      <c r="AC126" s="67">
        <v>2658</v>
      </c>
      <c r="AD126" s="67">
        <v>1367</v>
      </c>
      <c r="AE126" s="67">
        <v>1291</v>
      </c>
      <c r="AF126" s="67">
        <v>2150</v>
      </c>
      <c r="AG126" s="67">
        <v>1107</v>
      </c>
      <c r="AH126" s="67">
        <v>1043</v>
      </c>
      <c r="AI126" s="67">
        <v>4154</v>
      </c>
      <c r="AJ126" s="67">
        <v>2142</v>
      </c>
      <c r="AK126" s="67">
        <v>2012</v>
      </c>
      <c r="AL126" s="67">
        <v>2385</v>
      </c>
      <c r="AM126" s="67">
        <v>1230</v>
      </c>
      <c r="AN126" s="67">
        <v>1155</v>
      </c>
      <c r="AO126" s="67">
        <v>2099</v>
      </c>
      <c r="AP126" s="67">
        <v>1082</v>
      </c>
      <c r="AQ126" s="67">
        <v>1017</v>
      </c>
      <c r="AR126" s="56" t="s">
        <v>428</v>
      </c>
      <c r="AS126" s="56"/>
      <c r="AT126" s="56" t="s">
        <v>428</v>
      </c>
      <c r="AU126" s="162">
        <v>1244</v>
      </c>
      <c r="AV126" s="164">
        <v>0</v>
      </c>
      <c r="AW126" s="163">
        <v>195</v>
      </c>
      <c r="AX126" s="59">
        <v>0</v>
      </c>
      <c r="AY126" s="59">
        <v>0</v>
      </c>
      <c r="AZ126" s="86">
        <v>0.83194675540765395</v>
      </c>
      <c r="BA126" s="87">
        <v>2</v>
      </c>
      <c r="BB126" s="88">
        <v>0</v>
      </c>
      <c r="BC126" s="89">
        <v>0</v>
      </c>
      <c r="BD126" s="68">
        <v>0</v>
      </c>
      <c r="BE126" s="69">
        <v>0</v>
      </c>
      <c r="BF126" s="56">
        <f>VLOOKUP(A126,[1]Controles!$A$7:$L$139,11,0)</f>
        <v>24</v>
      </c>
      <c r="BG126" s="107">
        <f>VLOOKUP(A126,[1]Controles!$A$7:$L$139,12,0)</f>
        <v>11.881188118811881</v>
      </c>
      <c r="BH126" s="63">
        <f>VLOOKUP(A126,[1]Peso!$A$7:$D$139,3,0)</f>
        <v>12</v>
      </c>
      <c r="BI126" s="85">
        <f>VLOOKUP(A126,[1]Peso!$A$7:$D$139,4,0)</f>
        <v>5.9405940594059405</v>
      </c>
      <c r="BJ126" s="68">
        <v>0</v>
      </c>
      <c r="BK126" s="69">
        <v>0</v>
      </c>
      <c r="BL126" s="68">
        <v>0</v>
      </c>
      <c r="BM126" s="69">
        <v>0</v>
      </c>
      <c r="BN126" s="67">
        <v>0</v>
      </c>
      <c r="BO126" s="67">
        <v>0</v>
      </c>
      <c r="BP126" s="67">
        <v>0</v>
      </c>
      <c r="BQ126" s="67">
        <v>0</v>
      </c>
      <c r="BR126" s="67">
        <v>0</v>
      </c>
      <c r="BS126" s="67">
        <v>0</v>
      </c>
      <c r="BT126" s="67">
        <v>0</v>
      </c>
      <c r="BU126" s="67">
        <v>0</v>
      </c>
      <c r="BV126" s="67" t="s">
        <v>2173</v>
      </c>
      <c r="BW126" s="67" t="s">
        <v>668</v>
      </c>
      <c r="BX126" s="67" t="s">
        <v>927</v>
      </c>
      <c r="BY126" s="67" t="s">
        <v>470</v>
      </c>
      <c r="BZ126" s="67" t="s">
        <v>870</v>
      </c>
      <c r="CA126" s="67" t="s">
        <v>612</v>
      </c>
      <c r="CB126" s="67" t="s">
        <v>458</v>
      </c>
      <c r="CC126" s="163">
        <v>55.5</v>
      </c>
      <c r="CD126" s="163">
        <v>39.71</v>
      </c>
      <c r="CE126" s="166">
        <v>14.893617021276595</v>
      </c>
      <c r="CF126" s="67" t="s">
        <v>2174</v>
      </c>
      <c r="CG126" s="67" t="s">
        <v>1576</v>
      </c>
      <c r="CH126" s="67">
        <v>0</v>
      </c>
      <c r="CI126" s="67">
        <v>0</v>
      </c>
      <c r="CJ126" s="86">
        <v>0.41684035014589416</v>
      </c>
      <c r="CK126" s="87">
        <v>1</v>
      </c>
      <c r="CL126" s="67">
        <v>0</v>
      </c>
      <c r="CM126" s="67">
        <v>0</v>
      </c>
      <c r="CN126" s="92">
        <v>41.580041580041581</v>
      </c>
      <c r="CO126" s="67">
        <v>1</v>
      </c>
      <c r="CP126" s="67">
        <v>0</v>
      </c>
      <c r="CQ126" s="67">
        <v>0</v>
      </c>
      <c r="CR126" s="92">
        <v>34.85535029627048</v>
      </c>
      <c r="CS126" s="67">
        <v>1</v>
      </c>
      <c r="CT126" s="92">
        <v>34.85535029627048</v>
      </c>
      <c r="CU126" s="67">
        <v>1</v>
      </c>
      <c r="CV126" s="67">
        <v>0</v>
      </c>
      <c r="CW126" s="67">
        <v>0</v>
      </c>
      <c r="CX126" s="67">
        <v>0</v>
      </c>
      <c r="CY126" s="67">
        <v>0</v>
      </c>
      <c r="CZ126" s="67">
        <v>0</v>
      </c>
      <c r="DA126" s="67">
        <v>0</v>
      </c>
      <c r="DB126" s="86">
        <v>0</v>
      </c>
      <c r="DC126" s="87">
        <v>0</v>
      </c>
      <c r="DD126" s="163">
        <v>103.26</v>
      </c>
      <c r="DE126" s="163">
        <v>78.400000000000006</v>
      </c>
      <c r="DF126" s="166">
        <v>2.6777020447906521</v>
      </c>
      <c r="DG126" s="167">
        <v>3.894839337877313</v>
      </c>
      <c r="DH126" s="67">
        <v>0</v>
      </c>
      <c r="DI126" s="67">
        <v>0</v>
      </c>
      <c r="DJ126" s="92">
        <v>34.85535029627048</v>
      </c>
      <c r="DK126" s="67">
        <v>1</v>
      </c>
      <c r="DL126" s="67">
        <v>0</v>
      </c>
      <c r="DM126" s="67">
        <v>0</v>
      </c>
      <c r="DN126" s="67">
        <v>0</v>
      </c>
      <c r="DO126" s="67">
        <v>0</v>
      </c>
      <c r="DP126" s="67">
        <v>0</v>
      </c>
      <c r="DQ126" s="67">
        <v>0</v>
      </c>
      <c r="DR126" s="67">
        <v>0</v>
      </c>
      <c r="DS126" s="67">
        <v>0</v>
      </c>
      <c r="DT126" s="67">
        <v>0</v>
      </c>
      <c r="DU126" s="67">
        <v>0</v>
      </c>
      <c r="DV126" s="67">
        <v>0</v>
      </c>
      <c r="DW126" s="67">
        <v>0</v>
      </c>
      <c r="DX126" s="67">
        <v>0</v>
      </c>
      <c r="DY126" s="67">
        <v>0</v>
      </c>
      <c r="DZ126" s="86">
        <v>1.7621145374449341</v>
      </c>
      <c r="EA126" s="87">
        <v>2</v>
      </c>
      <c r="EB126" s="86">
        <v>61.361457334611693</v>
      </c>
      <c r="EC126" s="87">
        <v>64</v>
      </c>
      <c r="ED126" s="86">
        <v>0.46511627906976749</v>
      </c>
      <c r="EE126" s="87">
        <v>1</v>
      </c>
      <c r="EF126" s="163">
        <v>84.54</v>
      </c>
      <c r="EG126" s="163">
        <v>53.77</v>
      </c>
      <c r="EH126" s="166">
        <v>2.3684210526315792</v>
      </c>
      <c r="EI126" s="167">
        <v>8.6842105263157894</v>
      </c>
      <c r="EJ126" s="67" t="s">
        <v>1409</v>
      </c>
      <c r="EK126" s="67" t="s">
        <v>2175</v>
      </c>
      <c r="EL126" s="163">
        <v>61.04</v>
      </c>
      <c r="EM126" s="163">
        <v>30.57</v>
      </c>
      <c r="EN126" s="166">
        <v>1.2320328542094456</v>
      </c>
      <c r="EO126" s="167">
        <v>7.5975359342915816</v>
      </c>
      <c r="EP126" s="67">
        <v>0</v>
      </c>
      <c r="EQ126" s="67">
        <v>0</v>
      </c>
      <c r="ER126" s="92">
        <v>150.48908954100827</v>
      </c>
      <c r="ES126" s="67">
        <v>4</v>
      </c>
      <c r="ET126" s="67">
        <v>0</v>
      </c>
      <c r="EU126" s="67">
        <v>0</v>
      </c>
      <c r="EV126" s="67">
        <v>0</v>
      </c>
      <c r="EW126" s="67"/>
      <c r="EX126" s="67">
        <v>91</v>
      </c>
      <c r="EY126" s="86">
        <v>64.069264069264065</v>
      </c>
      <c r="EZ126" s="87">
        <v>74</v>
      </c>
      <c r="FA126" s="86">
        <v>48.180924287118977</v>
      </c>
      <c r="FB126" s="87">
        <v>49</v>
      </c>
      <c r="FC126" s="92">
        <v>60.228869704878541</v>
      </c>
      <c r="FD126" s="67">
        <v>3</v>
      </c>
      <c r="FE126" s="92">
        <v>20.076289901626179</v>
      </c>
      <c r="FF126" s="67">
        <v>1</v>
      </c>
      <c r="FG126" s="67">
        <v>0</v>
      </c>
      <c r="FH126" s="67">
        <v>0</v>
      </c>
      <c r="FI126" s="67">
        <v>0</v>
      </c>
      <c r="FJ126" s="67">
        <v>0</v>
      </c>
      <c r="FK126" s="92">
        <v>80.305159606504716</v>
      </c>
      <c r="FL126" s="67">
        <v>4</v>
      </c>
      <c r="FM126" s="92">
        <v>80.305159606504716</v>
      </c>
      <c r="FN126" s="67">
        <v>4</v>
      </c>
      <c r="FO126" s="92">
        <v>120.45773940975708</v>
      </c>
      <c r="FP126" s="67">
        <v>6</v>
      </c>
      <c r="FQ126" s="92">
        <v>0</v>
      </c>
      <c r="FR126" s="67">
        <v>0</v>
      </c>
      <c r="FS126" s="86">
        <v>0.83857442348008382</v>
      </c>
      <c r="FT126" s="87">
        <v>2</v>
      </c>
      <c r="FU126" s="86">
        <v>0</v>
      </c>
      <c r="FV126" s="87">
        <v>0</v>
      </c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</row>
    <row r="127" spans="1:381">
      <c r="A127" s="96" t="s">
        <v>2176</v>
      </c>
      <c r="B127" s="56" t="s">
        <v>1547</v>
      </c>
      <c r="C127" s="96" t="s">
        <v>730</v>
      </c>
      <c r="D127" s="74">
        <v>6</v>
      </c>
      <c r="E127" s="67">
        <v>2016</v>
      </c>
      <c r="F127" s="161">
        <v>77.900346514532885</v>
      </c>
      <c r="G127" s="78">
        <v>18992</v>
      </c>
      <c r="H127" s="78">
        <v>9612</v>
      </c>
      <c r="I127" s="78">
        <v>9380</v>
      </c>
      <c r="J127" s="67">
        <v>4.3099999999999996</v>
      </c>
      <c r="K127" s="78">
        <v>818</v>
      </c>
      <c r="L127" s="67">
        <v>52.05</v>
      </c>
      <c r="M127" s="78">
        <v>9885</v>
      </c>
      <c r="N127" s="67">
        <v>1914</v>
      </c>
      <c r="O127" s="67">
        <v>980</v>
      </c>
      <c r="P127" s="67">
        <v>934</v>
      </c>
      <c r="Q127" s="67">
        <v>2285</v>
      </c>
      <c r="R127" s="67">
        <v>1171</v>
      </c>
      <c r="S127" s="67">
        <v>1114</v>
      </c>
      <c r="T127" s="67">
        <v>1822</v>
      </c>
      <c r="U127" s="67">
        <v>936</v>
      </c>
      <c r="V127" s="67">
        <v>886</v>
      </c>
      <c r="W127" s="67">
        <v>2158</v>
      </c>
      <c r="X127" s="67">
        <v>1107</v>
      </c>
      <c r="Y127" s="67">
        <v>1051</v>
      </c>
      <c r="Z127" s="67">
        <v>1769</v>
      </c>
      <c r="AA127" s="67">
        <v>907</v>
      </c>
      <c r="AB127" s="67">
        <v>862</v>
      </c>
      <c r="AC127" s="67">
        <v>2150</v>
      </c>
      <c r="AD127" s="67">
        <v>1109</v>
      </c>
      <c r="AE127" s="67">
        <v>1041</v>
      </c>
      <c r="AF127" s="67">
        <v>1824</v>
      </c>
      <c r="AG127" s="67">
        <v>945</v>
      </c>
      <c r="AH127" s="67">
        <v>879</v>
      </c>
      <c r="AI127" s="67">
        <v>3298</v>
      </c>
      <c r="AJ127" s="67">
        <v>1695</v>
      </c>
      <c r="AK127" s="67">
        <v>1603</v>
      </c>
      <c r="AL127" s="67">
        <v>1840</v>
      </c>
      <c r="AM127" s="67">
        <v>941</v>
      </c>
      <c r="AN127" s="67">
        <v>899</v>
      </c>
      <c r="AO127" s="67">
        <v>1761</v>
      </c>
      <c r="AP127" s="67">
        <v>909</v>
      </c>
      <c r="AQ127" s="67">
        <v>852</v>
      </c>
      <c r="AR127" s="56" t="s">
        <v>428</v>
      </c>
      <c r="AS127" s="56"/>
      <c r="AT127" s="56" t="s">
        <v>428</v>
      </c>
      <c r="AU127" s="162">
        <v>400</v>
      </c>
      <c r="AV127" s="163">
        <v>0</v>
      </c>
      <c r="AW127" s="164">
        <v>274</v>
      </c>
      <c r="AX127" s="59">
        <v>9.5</v>
      </c>
      <c r="AY127" s="59">
        <v>3</v>
      </c>
      <c r="AZ127" s="86">
        <v>1.567398119122257</v>
      </c>
      <c r="BA127" s="87">
        <v>3</v>
      </c>
      <c r="BB127" s="88">
        <v>0</v>
      </c>
      <c r="BC127" s="89">
        <v>0</v>
      </c>
      <c r="BD127" s="68">
        <v>0</v>
      </c>
      <c r="BE127" s="69">
        <v>0</v>
      </c>
      <c r="BF127" s="56">
        <f>VLOOKUP(A127,[1]Controles!$A$7:$L$139,11,0)</f>
        <v>33</v>
      </c>
      <c r="BG127" s="107">
        <f>VLOOKUP(A127,[1]Controles!$A$7:$L$139,12,0)</f>
        <v>10.476190476190476</v>
      </c>
      <c r="BH127" s="63">
        <f>VLOOKUP(A127,[1]Peso!$A$7:$D$139,3,0)</f>
        <v>27</v>
      </c>
      <c r="BI127" s="85">
        <f>VLOOKUP(A127,[1]Peso!$A$7:$D$139,4,0)</f>
        <v>8.5714285714285712</v>
      </c>
      <c r="BJ127" s="68">
        <v>0</v>
      </c>
      <c r="BK127" s="69">
        <v>0</v>
      </c>
      <c r="BL127" s="68">
        <v>156.73981191222569</v>
      </c>
      <c r="BM127" s="69">
        <v>3</v>
      </c>
      <c r="BN127" s="67">
        <v>0</v>
      </c>
      <c r="BO127" s="67">
        <v>0</v>
      </c>
      <c r="BP127" s="92">
        <v>52.826201796090864</v>
      </c>
      <c r="BQ127" s="67">
        <v>1</v>
      </c>
      <c r="BR127" s="67">
        <v>0</v>
      </c>
      <c r="BS127" s="67">
        <v>0</v>
      </c>
      <c r="BT127" s="92">
        <v>52.826201796090864</v>
      </c>
      <c r="BU127" s="67">
        <v>1</v>
      </c>
      <c r="BV127" s="67" t="s">
        <v>2177</v>
      </c>
      <c r="BW127" s="67" t="s">
        <v>550</v>
      </c>
      <c r="BX127" s="67" t="s">
        <v>1309</v>
      </c>
      <c r="BY127" s="67" t="s">
        <v>2178</v>
      </c>
      <c r="BZ127" s="67" t="s">
        <v>1675</v>
      </c>
      <c r="CA127" s="67" t="s">
        <v>1341</v>
      </c>
      <c r="CB127" s="67" t="s">
        <v>2091</v>
      </c>
      <c r="CC127" s="164">
        <v>101.89</v>
      </c>
      <c r="CD127" s="164">
        <v>54.17</v>
      </c>
      <c r="CE127" s="166">
        <v>44.117647058823529</v>
      </c>
      <c r="CF127" s="67" t="s">
        <v>2179</v>
      </c>
      <c r="CG127" s="67" t="s">
        <v>2180</v>
      </c>
      <c r="CH127" s="67">
        <v>0</v>
      </c>
      <c r="CI127" s="67">
        <v>0</v>
      </c>
      <c r="CJ127" s="86">
        <v>0.54884742041712409</v>
      </c>
      <c r="CK127" s="87">
        <v>1</v>
      </c>
      <c r="CL127" s="67">
        <v>0</v>
      </c>
      <c r="CM127" s="67">
        <v>0</v>
      </c>
      <c r="CN127" s="67">
        <v>0</v>
      </c>
      <c r="CO127" s="67">
        <v>0</v>
      </c>
      <c r="CP127" s="67">
        <v>0</v>
      </c>
      <c r="CQ127" s="67">
        <v>0</v>
      </c>
      <c r="CR127" s="67">
        <v>0</v>
      </c>
      <c r="CS127" s="67">
        <v>0</v>
      </c>
      <c r="CT127" s="67">
        <v>0</v>
      </c>
      <c r="CU127" s="67">
        <v>0</v>
      </c>
      <c r="CV127" s="67">
        <v>0</v>
      </c>
      <c r="CW127" s="67">
        <v>0</v>
      </c>
      <c r="CX127" s="67">
        <v>0</v>
      </c>
      <c r="CY127" s="67">
        <v>0</v>
      </c>
      <c r="CZ127" s="67">
        <v>0</v>
      </c>
      <c r="DA127" s="67">
        <v>0</v>
      </c>
      <c r="DB127" s="86">
        <v>0</v>
      </c>
      <c r="DC127" s="87">
        <v>0</v>
      </c>
      <c r="DD127" s="164">
        <v>142.30000000000001</v>
      </c>
      <c r="DE127" s="164">
        <v>101.32</v>
      </c>
      <c r="DF127" s="166">
        <v>5.0411522633744852</v>
      </c>
      <c r="DG127" s="167">
        <v>8.8991769547325106</v>
      </c>
      <c r="DH127" s="67">
        <v>0</v>
      </c>
      <c r="DI127" s="67">
        <v>0</v>
      </c>
      <c r="DJ127" s="67">
        <v>0</v>
      </c>
      <c r="DK127" s="67">
        <v>0</v>
      </c>
      <c r="DL127" s="67">
        <v>0</v>
      </c>
      <c r="DM127" s="67">
        <v>0</v>
      </c>
      <c r="DN127" s="67">
        <v>46.51</v>
      </c>
      <c r="DO127" s="67">
        <v>1</v>
      </c>
      <c r="DP127" s="67">
        <v>0</v>
      </c>
      <c r="DQ127" s="67">
        <v>0</v>
      </c>
      <c r="DR127" s="67">
        <v>0</v>
      </c>
      <c r="DS127" s="67">
        <v>0</v>
      </c>
      <c r="DT127" s="67">
        <v>0</v>
      </c>
      <c r="DU127" s="67">
        <v>0</v>
      </c>
      <c r="DV127" s="67">
        <v>0</v>
      </c>
      <c r="DW127" s="67">
        <v>0</v>
      </c>
      <c r="DX127" s="67">
        <v>0</v>
      </c>
      <c r="DY127" s="67">
        <v>0</v>
      </c>
      <c r="DZ127" s="86">
        <v>4.6403712296983759</v>
      </c>
      <c r="EA127" s="87">
        <v>4</v>
      </c>
      <c r="EB127" s="86">
        <v>88.737201365187715</v>
      </c>
      <c r="EC127" s="87">
        <v>78</v>
      </c>
      <c r="ED127" s="86">
        <v>0.54824561403508765</v>
      </c>
      <c r="EE127" s="87">
        <v>1</v>
      </c>
      <c r="EF127" s="164">
        <v>93.14</v>
      </c>
      <c r="EG127" s="164">
        <v>60.03</v>
      </c>
      <c r="EH127" s="166">
        <v>4.4838373305526593</v>
      </c>
      <c r="EI127" s="167">
        <v>5.3180396246089678</v>
      </c>
      <c r="EJ127" s="67" t="s">
        <v>2181</v>
      </c>
      <c r="EK127" s="67" t="s">
        <v>1726</v>
      </c>
      <c r="EL127" s="164">
        <v>43.77</v>
      </c>
      <c r="EM127" s="164">
        <v>25.21</v>
      </c>
      <c r="EN127" s="166">
        <v>2.1739130434782608</v>
      </c>
      <c r="EO127" s="167">
        <v>3.9130434782608701</v>
      </c>
      <c r="EP127" s="92">
        <v>46.511627906976749</v>
      </c>
      <c r="EQ127" s="67">
        <v>1</v>
      </c>
      <c r="ER127" s="92">
        <v>139.53488372093022</v>
      </c>
      <c r="ES127" s="67">
        <v>3</v>
      </c>
      <c r="ET127" s="92">
        <v>186.04651162790699</v>
      </c>
      <c r="EU127" s="67">
        <v>4</v>
      </c>
      <c r="EV127" s="67">
        <v>0</v>
      </c>
      <c r="EW127" s="67">
        <v>0</v>
      </c>
      <c r="EX127" s="67">
        <v>4</v>
      </c>
      <c r="EY127" s="86">
        <v>111.23470522803115</v>
      </c>
      <c r="EZ127" s="87">
        <v>100</v>
      </c>
      <c r="FA127" s="86">
        <v>77.464788732394354</v>
      </c>
      <c r="FB127" s="87">
        <v>66</v>
      </c>
      <c r="FC127" s="92">
        <v>50</v>
      </c>
      <c r="FD127" s="67">
        <v>2</v>
      </c>
      <c r="FE127" s="92">
        <v>25</v>
      </c>
      <c r="FF127" s="67">
        <v>1</v>
      </c>
      <c r="FG127" s="67">
        <v>0</v>
      </c>
      <c r="FH127" s="67">
        <v>0</v>
      </c>
      <c r="FI127" s="67">
        <v>0</v>
      </c>
      <c r="FJ127" s="67">
        <v>0</v>
      </c>
      <c r="FK127" s="92">
        <v>75</v>
      </c>
      <c r="FL127" s="67">
        <v>3</v>
      </c>
      <c r="FM127" s="92">
        <v>224.99999999999997</v>
      </c>
      <c r="FN127" s="67">
        <v>9</v>
      </c>
      <c r="FO127" s="92">
        <v>425.00000000000006</v>
      </c>
      <c r="FP127" s="67">
        <v>17</v>
      </c>
      <c r="FQ127" s="92">
        <v>75</v>
      </c>
      <c r="FR127" s="67">
        <v>3</v>
      </c>
      <c r="FS127" s="86">
        <v>1.0869565217391304</v>
      </c>
      <c r="FT127" s="87">
        <v>2</v>
      </c>
      <c r="FU127" s="86">
        <v>1.1357183418512209</v>
      </c>
      <c r="FV127" s="87">
        <v>2</v>
      </c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  <c r="IX127" s="67"/>
      <c r="IY127" s="67"/>
      <c r="IZ127" s="67"/>
      <c r="JA127" s="67"/>
      <c r="JB127" s="67"/>
      <c r="JC127" s="67"/>
      <c r="JD127" s="67"/>
      <c r="JE127" s="67"/>
      <c r="JF127" s="67"/>
      <c r="JG127" s="67"/>
      <c r="JH127" s="67"/>
      <c r="JI127" s="67"/>
      <c r="JJ127" s="67"/>
      <c r="JK127" s="67"/>
      <c r="JL127" s="67"/>
      <c r="JM127" s="67"/>
      <c r="JN127" s="67"/>
      <c r="JO127" s="67"/>
      <c r="JP127" s="67"/>
      <c r="JQ127" s="67"/>
      <c r="JR127" s="67"/>
      <c r="JS127" s="67"/>
      <c r="JT127" s="67"/>
      <c r="JU127" s="67"/>
      <c r="JV127" s="67"/>
      <c r="JW127" s="67"/>
      <c r="JX127" s="67"/>
      <c r="JY127" s="67"/>
      <c r="JZ127" s="67"/>
      <c r="KA127" s="67"/>
      <c r="KB127" s="67"/>
      <c r="KC127" s="67"/>
      <c r="KD127" s="67"/>
      <c r="KE127" s="67"/>
      <c r="KF127" s="67"/>
      <c r="KG127" s="67"/>
      <c r="KH127" s="67"/>
      <c r="KI127" s="67"/>
      <c r="KJ127" s="67"/>
      <c r="KK127" s="67"/>
      <c r="KL127" s="67"/>
      <c r="KM127" s="67"/>
      <c r="KN127" s="67"/>
      <c r="KO127" s="67"/>
      <c r="KP127" s="67"/>
      <c r="KQ127" s="67"/>
      <c r="KR127" s="67"/>
      <c r="KS127" s="67"/>
      <c r="KT127" s="67"/>
      <c r="KU127" s="67"/>
      <c r="KV127" s="67"/>
      <c r="KW127" s="67"/>
      <c r="KX127" s="67"/>
      <c r="KY127" s="67"/>
      <c r="KZ127" s="67"/>
      <c r="LA127" s="67"/>
      <c r="LB127" s="67"/>
      <c r="LC127" s="67"/>
      <c r="LD127" s="67"/>
      <c r="LE127" s="67"/>
      <c r="LF127" s="67"/>
      <c r="LG127" s="67"/>
      <c r="LH127" s="67"/>
      <c r="LI127" s="67"/>
      <c r="LJ127" s="67"/>
      <c r="LK127" s="67"/>
      <c r="LL127" s="67"/>
      <c r="LM127" s="67"/>
      <c r="LN127" s="67"/>
      <c r="LO127" s="67"/>
      <c r="LP127" s="67"/>
      <c r="LQ127" s="67"/>
      <c r="LR127" s="67"/>
      <c r="LS127" s="67"/>
      <c r="LT127" s="67"/>
      <c r="LU127" s="67"/>
      <c r="LV127" s="67"/>
      <c r="LW127" s="67"/>
      <c r="LX127" s="67"/>
      <c r="LY127" s="67"/>
      <c r="LZ127" s="67"/>
      <c r="MA127" s="67"/>
      <c r="MB127" s="67"/>
      <c r="MC127" s="67"/>
      <c r="MD127" s="67"/>
      <c r="ME127" s="67"/>
      <c r="MF127" s="67"/>
      <c r="MG127" s="67"/>
      <c r="MH127" s="67"/>
      <c r="MI127" s="67"/>
      <c r="MJ127" s="67"/>
      <c r="MK127" s="67"/>
      <c r="ML127" s="67"/>
      <c r="MM127" s="67"/>
      <c r="MN127" s="67"/>
      <c r="MO127" s="67"/>
      <c r="MP127" s="67"/>
      <c r="MQ127" s="67"/>
      <c r="MR127" s="67"/>
      <c r="MS127" s="67"/>
      <c r="MT127" s="67"/>
      <c r="MU127" s="67"/>
      <c r="MV127" s="67"/>
      <c r="MW127" s="67"/>
      <c r="MX127" s="67"/>
      <c r="MY127" s="67"/>
      <c r="MZ127" s="67"/>
      <c r="NA127" s="67"/>
      <c r="NB127" s="67"/>
      <c r="NC127" s="67"/>
      <c r="ND127" s="67"/>
      <c r="NE127" s="67"/>
      <c r="NF127" s="67"/>
      <c r="NG127" s="67"/>
      <c r="NH127" s="67"/>
      <c r="NI127" s="67"/>
      <c r="NJ127" s="67"/>
      <c r="NK127" s="67"/>
      <c r="NL127" s="67"/>
      <c r="NM127" s="67"/>
      <c r="NN127" s="67"/>
      <c r="NO127" s="67"/>
      <c r="NP127" s="67"/>
      <c r="NQ127" s="67"/>
    </row>
    <row r="128" spans="1:381">
      <c r="A128" s="96" t="s">
        <v>1556</v>
      </c>
      <c r="B128" s="56" t="s">
        <v>1557</v>
      </c>
      <c r="C128" s="96" t="s">
        <v>675</v>
      </c>
      <c r="D128" s="75">
        <v>6</v>
      </c>
      <c r="E128" s="56">
        <v>2016</v>
      </c>
      <c r="F128" s="159">
        <v>71.257219505734085</v>
      </c>
      <c r="G128" s="111">
        <v>31129</v>
      </c>
      <c r="H128" s="111">
        <v>14137</v>
      </c>
      <c r="I128" s="111">
        <v>16992</v>
      </c>
      <c r="J128" s="56">
        <v>7.14</v>
      </c>
      <c r="K128" s="111">
        <v>2222</v>
      </c>
      <c r="L128" s="56">
        <v>72.56</v>
      </c>
      <c r="M128" s="111">
        <v>22586</v>
      </c>
      <c r="N128" s="56">
        <v>3551</v>
      </c>
      <c r="O128" s="56">
        <v>1822</v>
      </c>
      <c r="P128" s="56">
        <v>1729</v>
      </c>
      <c r="Q128" s="56">
        <v>4213</v>
      </c>
      <c r="R128" s="56">
        <v>2162</v>
      </c>
      <c r="S128" s="56">
        <v>2051</v>
      </c>
      <c r="T128" s="56">
        <v>3267</v>
      </c>
      <c r="U128" s="56">
        <v>1679</v>
      </c>
      <c r="V128" s="56">
        <v>1588</v>
      </c>
      <c r="W128" s="56">
        <v>3912</v>
      </c>
      <c r="X128" s="56">
        <v>2013</v>
      </c>
      <c r="Y128" s="56">
        <v>1899</v>
      </c>
      <c r="Z128" s="56">
        <v>3254</v>
      </c>
      <c r="AA128" s="56">
        <v>1680</v>
      </c>
      <c r="AB128" s="56">
        <v>1574</v>
      </c>
      <c r="AC128" s="56">
        <v>3814</v>
      </c>
      <c r="AD128" s="56">
        <v>1975</v>
      </c>
      <c r="AE128" s="56">
        <v>1839</v>
      </c>
      <c r="AF128" s="56">
        <v>3125</v>
      </c>
      <c r="AG128" s="56">
        <v>1625</v>
      </c>
      <c r="AH128" s="56">
        <v>1500</v>
      </c>
      <c r="AI128" s="56">
        <v>5706</v>
      </c>
      <c r="AJ128" s="56">
        <v>2995</v>
      </c>
      <c r="AK128" s="56">
        <v>2711</v>
      </c>
      <c r="AL128" s="56">
        <v>3256</v>
      </c>
      <c r="AM128" s="56">
        <v>1710</v>
      </c>
      <c r="AN128" s="56">
        <v>1546</v>
      </c>
      <c r="AO128" s="56">
        <v>2850</v>
      </c>
      <c r="AP128" s="56">
        <v>1508</v>
      </c>
      <c r="AQ128" s="56">
        <v>1342</v>
      </c>
      <c r="AR128" s="56" t="s">
        <v>428</v>
      </c>
      <c r="AS128" s="56"/>
      <c r="AT128" s="56" t="s">
        <v>428</v>
      </c>
      <c r="AU128" s="160">
        <v>749</v>
      </c>
      <c r="AV128" s="151">
        <v>0</v>
      </c>
      <c r="AW128" s="144">
        <v>252</v>
      </c>
      <c r="AX128" s="59">
        <v>13.7</v>
      </c>
      <c r="AY128" s="59">
        <v>5</v>
      </c>
      <c r="AZ128" s="60">
        <v>1.4080540692762602</v>
      </c>
      <c r="BA128" s="61">
        <v>5</v>
      </c>
      <c r="BB128" s="62">
        <v>0</v>
      </c>
      <c r="BC128" s="63">
        <v>0</v>
      </c>
      <c r="BD128" s="64">
        <v>0</v>
      </c>
      <c r="BE128" s="65">
        <v>0</v>
      </c>
      <c r="BF128" s="56">
        <f>VLOOKUP(A128,[1]Controles!$A$7:$L$139,11,0)</f>
        <v>45</v>
      </c>
      <c r="BG128" s="107">
        <f>VLOOKUP(A128,[1]Controles!$A$7:$L$139,12,0)</f>
        <v>12.362637362637363</v>
      </c>
      <c r="BH128" s="63">
        <f>VLOOKUP(A128,[1]Peso!$A$7:$D$139,3,0)</f>
        <v>38</v>
      </c>
      <c r="BI128" s="85">
        <f>VLOOKUP(A128,[1]Peso!$A$7:$D$139,4,0)</f>
        <v>10.43956043956044</v>
      </c>
      <c r="BJ128" s="64">
        <v>0</v>
      </c>
      <c r="BK128" s="65">
        <v>0</v>
      </c>
      <c r="BL128" s="64">
        <v>0</v>
      </c>
      <c r="BM128" s="65">
        <v>0</v>
      </c>
      <c r="BN128" s="56">
        <v>0</v>
      </c>
      <c r="BO128" s="56">
        <v>0</v>
      </c>
      <c r="BP128" s="56">
        <v>0</v>
      </c>
      <c r="BQ128" s="56">
        <v>0</v>
      </c>
      <c r="BR128" s="56">
        <v>0</v>
      </c>
      <c r="BS128" s="56">
        <v>0</v>
      </c>
      <c r="BT128" s="56">
        <v>0</v>
      </c>
      <c r="BU128" s="56">
        <v>0</v>
      </c>
      <c r="BV128" s="56" t="s">
        <v>1541</v>
      </c>
      <c r="BW128" s="56" t="s">
        <v>530</v>
      </c>
      <c r="BX128" s="56" t="s">
        <v>1486</v>
      </c>
      <c r="BY128" s="56" t="s">
        <v>530</v>
      </c>
      <c r="BZ128" s="56" t="s">
        <v>2182</v>
      </c>
      <c r="CA128" s="56" t="s">
        <v>2006</v>
      </c>
      <c r="CB128" s="56" t="s">
        <v>917</v>
      </c>
      <c r="CC128" s="144">
        <v>103.93</v>
      </c>
      <c r="CD128" s="144">
        <v>58.9</v>
      </c>
      <c r="CE128" s="147">
        <v>26.829268292682929</v>
      </c>
      <c r="CF128" s="56" t="s">
        <v>2183</v>
      </c>
      <c r="CG128" s="56" t="s">
        <v>2184</v>
      </c>
      <c r="CH128" s="56">
        <v>0</v>
      </c>
      <c r="CI128" s="56">
        <v>0</v>
      </c>
      <c r="CJ128" s="60">
        <v>0</v>
      </c>
      <c r="CK128" s="61">
        <v>0</v>
      </c>
      <c r="CL128" s="56">
        <v>0</v>
      </c>
      <c r="CM128" s="56">
        <v>0</v>
      </c>
      <c r="CN128" s="56">
        <v>0</v>
      </c>
      <c r="CO128" s="56">
        <v>0</v>
      </c>
      <c r="CP128" s="103">
        <v>28.868360277136258</v>
      </c>
      <c r="CQ128" s="56">
        <v>1</v>
      </c>
      <c r="CR128" s="56">
        <v>0</v>
      </c>
      <c r="CS128" s="56">
        <v>0</v>
      </c>
      <c r="CT128" s="56">
        <v>0</v>
      </c>
      <c r="CU128" s="56">
        <v>0</v>
      </c>
      <c r="CV128" s="56">
        <v>0</v>
      </c>
      <c r="CW128" s="56">
        <v>0</v>
      </c>
      <c r="CX128" s="56">
        <v>0</v>
      </c>
      <c r="CY128" s="56">
        <v>0</v>
      </c>
      <c r="CZ128" s="56">
        <v>0</v>
      </c>
      <c r="DA128" s="56">
        <v>0</v>
      </c>
      <c r="DB128" s="60">
        <v>0.30731407498463426</v>
      </c>
      <c r="DC128" s="61">
        <v>1</v>
      </c>
      <c r="DD128" s="144">
        <v>166.97</v>
      </c>
      <c r="DE128" s="144">
        <v>110.68</v>
      </c>
      <c r="DF128" s="147">
        <v>5.3554939981532783</v>
      </c>
      <c r="DG128" s="148">
        <v>0.32317636195752536</v>
      </c>
      <c r="DH128" s="56">
        <v>0</v>
      </c>
      <c r="DI128" s="56">
        <v>0</v>
      </c>
      <c r="DJ128" s="56">
        <v>0</v>
      </c>
      <c r="DK128" s="56">
        <v>0</v>
      </c>
      <c r="DL128" s="56">
        <v>0</v>
      </c>
      <c r="DM128" s="56">
        <v>0</v>
      </c>
      <c r="DN128" s="56">
        <v>0</v>
      </c>
      <c r="DO128" s="56">
        <v>0</v>
      </c>
      <c r="DP128" s="103">
        <v>157.31515469323546</v>
      </c>
      <c r="DQ128" s="56">
        <v>6</v>
      </c>
      <c r="DR128" s="56">
        <v>0</v>
      </c>
      <c r="DS128" s="56">
        <v>0</v>
      </c>
      <c r="DT128" s="103">
        <v>104.8767697954903</v>
      </c>
      <c r="DU128" s="56">
        <v>4</v>
      </c>
      <c r="DV128" s="103">
        <v>26.219192448872576</v>
      </c>
      <c r="DW128" s="56">
        <v>1</v>
      </c>
      <c r="DX128" s="103">
        <v>26.219192448872576</v>
      </c>
      <c r="DY128" s="56">
        <v>1</v>
      </c>
      <c r="DZ128" s="60">
        <v>5.7179161372299872</v>
      </c>
      <c r="EA128" s="61">
        <v>9</v>
      </c>
      <c r="EB128" s="60">
        <v>73.333333333333329</v>
      </c>
      <c r="EC128" s="61">
        <v>110</v>
      </c>
      <c r="ED128" s="60">
        <v>2.56</v>
      </c>
      <c r="EE128" s="61">
        <v>8</v>
      </c>
      <c r="EF128" s="144">
        <v>117.06</v>
      </c>
      <c r="EG128" s="144">
        <v>64</v>
      </c>
      <c r="EH128" s="147">
        <v>3.2422417786012043</v>
      </c>
      <c r="EI128" s="148">
        <v>0.55581287633163501</v>
      </c>
      <c r="EJ128" s="56" t="s">
        <v>2185</v>
      </c>
      <c r="EK128" s="56" t="s">
        <v>2186</v>
      </c>
      <c r="EL128" s="144">
        <v>67.540000000000006</v>
      </c>
      <c r="EM128" s="144">
        <v>23.73</v>
      </c>
      <c r="EN128" s="147">
        <v>2.0671834625323</v>
      </c>
      <c r="EO128" s="148">
        <v>0.516795865633075</v>
      </c>
      <c r="EP128" s="56">
        <v>0</v>
      </c>
      <c r="EQ128" s="56">
        <v>0</v>
      </c>
      <c r="ER128" s="56">
        <v>0</v>
      </c>
      <c r="ES128" s="56">
        <v>0</v>
      </c>
      <c r="ET128" s="56">
        <v>0</v>
      </c>
      <c r="EU128" s="56">
        <v>0</v>
      </c>
      <c r="EV128" s="56">
        <v>0</v>
      </c>
      <c r="EW128" s="56">
        <v>0</v>
      </c>
      <c r="EX128" s="56">
        <v>602</v>
      </c>
      <c r="EY128" s="60">
        <v>71.798188874514878</v>
      </c>
      <c r="EZ128" s="61">
        <v>111</v>
      </c>
      <c r="FA128" s="60">
        <v>49.925484351713855</v>
      </c>
      <c r="FB128" s="61">
        <v>67</v>
      </c>
      <c r="FC128" s="103">
        <v>14.660606949127693</v>
      </c>
      <c r="FD128" s="56">
        <v>1</v>
      </c>
      <c r="FE128" s="103">
        <v>175.92728338953233</v>
      </c>
      <c r="FF128" s="56">
        <v>12</v>
      </c>
      <c r="FG128" s="103">
        <v>58.642427796510773</v>
      </c>
      <c r="FH128" s="56">
        <v>4</v>
      </c>
      <c r="FI128" s="103">
        <v>14.660606949127693</v>
      </c>
      <c r="FJ128" s="56">
        <v>1</v>
      </c>
      <c r="FK128" s="103">
        <v>263.89092508429849</v>
      </c>
      <c r="FL128" s="56">
        <v>18</v>
      </c>
      <c r="FM128" s="56">
        <v>0</v>
      </c>
      <c r="FN128" s="56">
        <v>0</v>
      </c>
      <c r="FO128" s="56">
        <v>0</v>
      </c>
      <c r="FP128" s="56">
        <v>0</v>
      </c>
      <c r="FQ128" s="56">
        <v>0</v>
      </c>
      <c r="FR128" s="56">
        <v>0</v>
      </c>
      <c r="FS128" s="60">
        <v>2.1498771498771498</v>
      </c>
      <c r="FT128" s="61">
        <v>7</v>
      </c>
      <c r="FU128" s="60">
        <v>2.4561403508771931</v>
      </c>
      <c r="FV128" s="61">
        <v>7</v>
      </c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  <c r="IW128" s="56"/>
      <c r="IX128" s="56"/>
      <c r="IY128" s="56"/>
      <c r="IZ128" s="56"/>
      <c r="JA128" s="56"/>
      <c r="JB128" s="56"/>
      <c r="JC128" s="56"/>
      <c r="JD128" s="56"/>
      <c r="JE128" s="56"/>
      <c r="JF128" s="56"/>
      <c r="JG128" s="56"/>
      <c r="JH128" s="56"/>
      <c r="JI128" s="56"/>
      <c r="JJ128" s="56"/>
      <c r="JK128" s="56"/>
      <c r="JL128" s="56"/>
      <c r="JM128" s="56"/>
      <c r="JN128" s="56"/>
      <c r="JO128" s="56"/>
      <c r="JP128" s="56"/>
      <c r="JQ128" s="56"/>
      <c r="JR128" s="56"/>
      <c r="JS128" s="56"/>
      <c r="JT128" s="56"/>
      <c r="JU128" s="56"/>
      <c r="JV128" s="56"/>
      <c r="JW128" s="56"/>
      <c r="JX128" s="56"/>
      <c r="JY128" s="56"/>
      <c r="JZ128" s="56"/>
      <c r="KA128" s="56"/>
      <c r="KB128" s="56"/>
      <c r="KC128" s="56"/>
      <c r="KD128" s="56"/>
      <c r="KE128" s="56"/>
      <c r="KF128" s="56"/>
      <c r="KG128" s="56"/>
      <c r="KH128" s="56"/>
      <c r="KI128" s="56"/>
      <c r="KJ128" s="56"/>
      <c r="KK128" s="56"/>
      <c r="KL128" s="56"/>
      <c r="KM128" s="56"/>
      <c r="KN128" s="56"/>
      <c r="KO128" s="56"/>
      <c r="KP128" s="56"/>
      <c r="KQ128" s="56"/>
      <c r="KR128" s="56"/>
      <c r="KS128" s="56"/>
      <c r="KT128" s="56"/>
      <c r="KU128" s="56"/>
      <c r="KV128" s="56"/>
      <c r="KW128" s="56"/>
      <c r="KX128" s="56"/>
      <c r="KY128" s="56"/>
      <c r="KZ128" s="56"/>
      <c r="LA128" s="56"/>
      <c r="LB128" s="56"/>
      <c r="LC128" s="56"/>
      <c r="LD128" s="56"/>
      <c r="LE128" s="56"/>
      <c r="LF128" s="56"/>
      <c r="LG128" s="56"/>
      <c r="LH128" s="56"/>
      <c r="LI128" s="56"/>
      <c r="LJ128" s="56"/>
      <c r="LK128" s="56"/>
      <c r="LL128" s="56"/>
      <c r="LM128" s="56"/>
      <c r="LN128" s="56"/>
      <c r="LO128" s="56"/>
      <c r="LP128" s="56"/>
      <c r="LQ128" s="56"/>
      <c r="LR128" s="56"/>
      <c r="LS128" s="56"/>
      <c r="LT128" s="56"/>
      <c r="LU128" s="56"/>
      <c r="LV128" s="56"/>
      <c r="LW128" s="56"/>
      <c r="LX128" s="56"/>
      <c r="LY128" s="56"/>
      <c r="LZ128" s="56"/>
      <c r="MA128" s="56"/>
      <c r="MB128" s="56"/>
      <c r="MC128" s="56"/>
      <c r="MD128" s="56"/>
      <c r="ME128" s="56"/>
      <c r="MF128" s="56"/>
      <c r="MG128" s="56"/>
      <c r="MH128" s="56"/>
      <c r="MI128" s="56"/>
      <c r="MJ128" s="56"/>
      <c r="MK128" s="56"/>
      <c r="ML128" s="56"/>
      <c r="MM128" s="56"/>
      <c r="MN128" s="56"/>
      <c r="MO128" s="56"/>
      <c r="MP128" s="56"/>
      <c r="MQ128" s="56"/>
      <c r="MR128" s="56"/>
      <c r="MS128" s="56"/>
      <c r="MT128" s="56"/>
      <c r="MU128" s="56"/>
      <c r="MV128" s="56"/>
      <c r="MW128" s="56"/>
      <c r="MX128" s="56"/>
      <c r="MY128" s="56"/>
      <c r="MZ128" s="56"/>
      <c r="NA128" s="56"/>
      <c r="NB128" s="56"/>
      <c r="NC128" s="56"/>
      <c r="ND128" s="56"/>
      <c r="NE128" s="56"/>
      <c r="NF128" s="56"/>
      <c r="NG128" s="56"/>
      <c r="NH128" s="56"/>
      <c r="NI128" s="56"/>
      <c r="NJ128" s="56"/>
      <c r="NK128" s="56"/>
      <c r="NL128" s="56"/>
      <c r="NM128" s="56"/>
      <c r="NN128" s="56"/>
      <c r="NO128" s="56"/>
      <c r="NP128" s="56"/>
      <c r="NQ128" s="56"/>
    </row>
  </sheetData>
  <conditionalFormatting sqref="B4:B128">
    <cfRule type="duplicateValues" dxfId="6" priority="3"/>
  </conditionalFormatting>
  <conditionalFormatting sqref="A101">
    <cfRule type="cellIs" dxfId="5" priority="2" stopIfTrue="1" operator="equal">
      <formula>0</formula>
    </cfRule>
  </conditionalFormatting>
  <conditionalFormatting sqref="A103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Q128"/>
  <sheetViews>
    <sheetView workbookViewId="0">
      <selection activeCell="C15" sqref="C15"/>
    </sheetView>
  </sheetViews>
  <sheetFormatPr defaultColWidth="11.42578125" defaultRowHeight="15"/>
  <sheetData>
    <row r="1" spans="1:381" ht="108">
      <c r="A1" s="14" t="s">
        <v>0</v>
      </c>
      <c r="B1" s="14" t="s">
        <v>3998</v>
      </c>
      <c r="C1" s="14" t="s">
        <v>2</v>
      </c>
      <c r="D1" s="14" t="s">
        <v>3</v>
      </c>
      <c r="E1" s="14" t="s">
        <v>4</v>
      </c>
      <c r="F1" s="14" t="s">
        <v>3999</v>
      </c>
      <c r="G1" s="14" t="s">
        <v>4000</v>
      </c>
      <c r="H1" s="14" t="s">
        <v>4379</v>
      </c>
      <c r="I1" s="14" t="s">
        <v>8</v>
      </c>
      <c r="J1" s="14" t="s">
        <v>4001</v>
      </c>
      <c r="K1" s="14" t="s">
        <v>4002</v>
      </c>
      <c r="L1" s="14" t="s">
        <v>4003</v>
      </c>
      <c r="M1" s="14" t="s">
        <v>4004</v>
      </c>
      <c r="N1" s="14" t="s">
        <v>4005</v>
      </c>
      <c r="O1" s="14" t="s">
        <v>4006</v>
      </c>
      <c r="P1" s="14" t="s">
        <v>4007</v>
      </c>
      <c r="Q1" s="14" t="s">
        <v>4008</v>
      </c>
      <c r="R1" s="14" t="s">
        <v>4009</v>
      </c>
      <c r="S1" s="14" t="s">
        <v>4010</v>
      </c>
      <c r="T1" s="14" t="s">
        <v>4011</v>
      </c>
      <c r="U1" s="14" t="s">
        <v>4012</v>
      </c>
      <c r="V1" s="14" t="s">
        <v>4013</v>
      </c>
      <c r="W1" s="14" t="s">
        <v>4014</v>
      </c>
      <c r="X1" s="14" t="s">
        <v>4015</v>
      </c>
      <c r="Y1" s="14" t="s">
        <v>4016</v>
      </c>
      <c r="Z1" s="14" t="s">
        <v>4017</v>
      </c>
      <c r="AA1" s="14" t="s">
        <v>4018</v>
      </c>
      <c r="AB1" s="14" t="s">
        <v>4019</v>
      </c>
      <c r="AC1" s="14" t="s">
        <v>4020</v>
      </c>
      <c r="AD1" s="14" t="s">
        <v>4021</v>
      </c>
      <c r="AE1" s="14" t="s">
        <v>4022</v>
      </c>
      <c r="AF1" s="14" t="s">
        <v>4023</v>
      </c>
      <c r="AG1" s="14" t="s">
        <v>4024</v>
      </c>
      <c r="AH1" s="14" t="s">
        <v>4025</v>
      </c>
      <c r="AI1" s="14" t="s">
        <v>4026</v>
      </c>
      <c r="AJ1" s="14" t="s">
        <v>4027</v>
      </c>
      <c r="AK1" s="14" t="s">
        <v>4028</v>
      </c>
      <c r="AL1" s="14" t="s">
        <v>4029</v>
      </c>
      <c r="AM1" s="14" t="s">
        <v>4030</v>
      </c>
      <c r="AN1" s="14" t="s">
        <v>4031</v>
      </c>
      <c r="AO1" s="14" t="s">
        <v>4032</v>
      </c>
      <c r="AP1" s="14" t="s">
        <v>4033</v>
      </c>
      <c r="AQ1" s="14" t="s">
        <v>4034</v>
      </c>
      <c r="AR1" s="14" t="s">
        <v>4035</v>
      </c>
      <c r="AS1" s="14" t="s">
        <v>4036</v>
      </c>
      <c r="AT1" s="14" t="s">
        <v>4037</v>
      </c>
      <c r="AU1" s="14" t="s">
        <v>4038</v>
      </c>
      <c r="AV1" s="14" t="s">
        <v>4039</v>
      </c>
      <c r="AW1" s="14" t="s">
        <v>4040</v>
      </c>
      <c r="AX1" s="43" t="s">
        <v>4041</v>
      </c>
      <c r="AY1" s="43" t="s">
        <v>4042</v>
      </c>
      <c r="AZ1" s="14" t="s">
        <v>4043</v>
      </c>
      <c r="BA1" s="14" t="s">
        <v>4044</v>
      </c>
      <c r="BB1" s="14" t="s">
        <v>4045</v>
      </c>
      <c r="BC1" s="14" t="s">
        <v>4046</v>
      </c>
      <c r="BD1" s="14" t="s">
        <v>4047</v>
      </c>
      <c r="BE1" s="14" t="s">
        <v>4048</v>
      </c>
      <c r="BF1" s="14" t="s">
        <v>4049</v>
      </c>
      <c r="BG1" s="14" t="s">
        <v>4050</v>
      </c>
      <c r="BH1" s="14" t="s">
        <v>4051</v>
      </c>
      <c r="BI1" s="14" t="s">
        <v>4052</v>
      </c>
      <c r="BJ1" s="14" t="s">
        <v>4053</v>
      </c>
      <c r="BK1" s="14" t="s">
        <v>4054</v>
      </c>
      <c r="BL1" s="14" t="s">
        <v>4055</v>
      </c>
      <c r="BM1" s="14" t="s">
        <v>4056</v>
      </c>
      <c r="BN1" s="14" t="s">
        <v>4057</v>
      </c>
      <c r="BO1" s="14" t="s">
        <v>4058</v>
      </c>
      <c r="BP1" s="14" t="s">
        <v>4059</v>
      </c>
      <c r="BQ1" s="14" t="s">
        <v>4060</v>
      </c>
      <c r="BR1" s="14" t="s">
        <v>4061</v>
      </c>
      <c r="BS1" s="14" t="s">
        <v>4062</v>
      </c>
      <c r="BT1" s="14" t="s">
        <v>4063</v>
      </c>
      <c r="BU1" s="14" t="s">
        <v>4064</v>
      </c>
      <c r="BV1" s="44" t="s">
        <v>4065</v>
      </c>
      <c r="BW1" s="14" t="s">
        <v>4066</v>
      </c>
      <c r="BX1" s="14" t="s">
        <v>4067</v>
      </c>
      <c r="BY1" s="14" t="s">
        <v>4068</v>
      </c>
      <c r="BZ1" s="14" t="s">
        <v>4069</v>
      </c>
      <c r="CA1" s="14" t="s">
        <v>4070</v>
      </c>
      <c r="CB1" s="14" t="s">
        <v>4071</v>
      </c>
      <c r="CC1" s="14" t="s">
        <v>4072</v>
      </c>
      <c r="CD1" s="14" t="s">
        <v>4073</v>
      </c>
      <c r="CE1" s="14" t="s">
        <v>4074</v>
      </c>
      <c r="CF1" s="14" t="s">
        <v>4075</v>
      </c>
      <c r="CG1" s="14" t="s">
        <v>4076</v>
      </c>
      <c r="CH1" s="14" t="s">
        <v>4077</v>
      </c>
      <c r="CI1" s="14" t="s">
        <v>4078</v>
      </c>
      <c r="CJ1" s="14" t="s">
        <v>4079</v>
      </c>
      <c r="CK1" s="14" t="s">
        <v>4080</v>
      </c>
      <c r="CL1" s="14" t="s">
        <v>4081</v>
      </c>
      <c r="CM1" s="14" t="s">
        <v>4082</v>
      </c>
      <c r="CN1" s="14" t="s">
        <v>4083</v>
      </c>
      <c r="CO1" s="14" t="s">
        <v>4084</v>
      </c>
      <c r="CP1" s="14" t="s">
        <v>4085</v>
      </c>
      <c r="CQ1" s="14" t="s">
        <v>4086</v>
      </c>
      <c r="CR1" s="14" t="s">
        <v>4087</v>
      </c>
      <c r="CS1" s="14" t="s">
        <v>4088</v>
      </c>
      <c r="CT1" s="14" t="s">
        <v>4089</v>
      </c>
      <c r="CU1" s="14" t="s">
        <v>4090</v>
      </c>
      <c r="CV1" s="14" t="s">
        <v>4091</v>
      </c>
      <c r="CW1" s="14" t="s">
        <v>4092</v>
      </c>
      <c r="CX1" s="14" t="s">
        <v>4093</v>
      </c>
      <c r="CY1" s="14" t="s">
        <v>4237</v>
      </c>
      <c r="CZ1" s="14" t="s">
        <v>4095</v>
      </c>
      <c r="DA1" s="14" t="s">
        <v>4096</v>
      </c>
      <c r="DB1" s="14" t="s">
        <v>4097</v>
      </c>
      <c r="DC1" s="14" t="s">
        <v>4098</v>
      </c>
      <c r="DD1" s="14" t="s">
        <v>4099</v>
      </c>
      <c r="DE1" s="14" t="s">
        <v>4100</v>
      </c>
      <c r="DF1" s="14" t="s">
        <v>4101</v>
      </c>
      <c r="DG1" s="14" t="s">
        <v>4102</v>
      </c>
      <c r="DH1" s="14" t="s">
        <v>4103</v>
      </c>
      <c r="DI1" s="14" t="s">
        <v>4104</v>
      </c>
      <c r="DJ1" s="14" t="s">
        <v>4105</v>
      </c>
      <c r="DK1" s="14" t="s">
        <v>4106</v>
      </c>
      <c r="DL1" s="14" t="s">
        <v>4107</v>
      </c>
      <c r="DM1" s="14" t="s">
        <v>4108</v>
      </c>
      <c r="DN1" s="14" t="s">
        <v>4109</v>
      </c>
      <c r="DO1" s="14" t="s">
        <v>4110</v>
      </c>
      <c r="DP1" s="14" t="s">
        <v>4111</v>
      </c>
      <c r="DQ1" s="14" t="s">
        <v>4112</v>
      </c>
      <c r="DR1" s="14" t="s">
        <v>4113</v>
      </c>
      <c r="DS1" s="14" t="s">
        <v>4114</v>
      </c>
      <c r="DT1" s="14" t="s">
        <v>4115</v>
      </c>
      <c r="DU1" s="14" t="s">
        <v>4116</v>
      </c>
      <c r="DV1" s="14" t="s">
        <v>4117</v>
      </c>
      <c r="DW1" s="14" t="s">
        <v>4118</v>
      </c>
      <c r="DX1" s="14" t="s">
        <v>4119</v>
      </c>
      <c r="DY1" s="139" t="s">
        <v>4120</v>
      </c>
      <c r="DZ1" s="14" t="s">
        <v>4121</v>
      </c>
      <c r="EA1" s="14" t="s">
        <v>4122</v>
      </c>
      <c r="EB1" s="14" t="s">
        <v>4123</v>
      </c>
      <c r="EC1" s="14" t="s">
        <v>4124</v>
      </c>
      <c r="ED1" s="14" t="s">
        <v>4125</v>
      </c>
      <c r="EE1" s="14" t="s">
        <v>4126</v>
      </c>
      <c r="EF1" s="14" t="s">
        <v>4127</v>
      </c>
      <c r="EG1" s="14" t="s">
        <v>4128</v>
      </c>
      <c r="EH1" s="14" t="s">
        <v>4129</v>
      </c>
      <c r="EI1" s="14" t="s">
        <v>4130</v>
      </c>
      <c r="EJ1" s="14" t="s">
        <v>4131</v>
      </c>
      <c r="EK1" s="14" t="s">
        <v>4132</v>
      </c>
      <c r="EL1" s="14" t="s">
        <v>4133</v>
      </c>
      <c r="EM1" s="14" t="s">
        <v>4134</v>
      </c>
      <c r="EN1" s="14" t="s">
        <v>4135</v>
      </c>
      <c r="EO1" s="14" t="s">
        <v>4136</v>
      </c>
      <c r="EP1" s="14" t="s">
        <v>4137</v>
      </c>
      <c r="EQ1" s="14" t="s">
        <v>4138</v>
      </c>
      <c r="ER1" s="14" t="s">
        <v>4139</v>
      </c>
      <c r="ES1" s="14" t="s">
        <v>4140</v>
      </c>
      <c r="ET1" s="14" t="s">
        <v>4239</v>
      </c>
      <c r="EU1" s="14" t="s">
        <v>4240</v>
      </c>
      <c r="EV1" s="14" t="s">
        <v>4143</v>
      </c>
      <c r="EW1" s="14" t="s">
        <v>4144</v>
      </c>
      <c r="EX1" s="14" t="s">
        <v>4145</v>
      </c>
      <c r="EY1" s="14" t="s">
        <v>4146</v>
      </c>
      <c r="EZ1" s="14" t="s">
        <v>4147</v>
      </c>
      <c r="FA1" s="14" t="s">
        <v>4148</v>
      </c>
      <c r="FB1" s="14" t="s">
        <v>4149</v>
      </c>
      <c r="FC1" s="14" t="s">
        <v>4150</v>
      </c>
      <c r="FD1" s="14" t="s">
        <v>4151</v>
      </c>
      <c r="FE1" s="14" t="s">
        <v>4152</v>
      </c>
      <c r="FF1" s="14" t="s">
        <v>4153</v>
      </c>
      <c r="FG1" s="14" t="s">
        <v>4154</v>
      </c>
      <c r="FH1" s="14" t="s">
        <v>4155</v>
      </c>
      <c r="FI1" s="14" t="s">
        <v>4156</v>
      </c>
      <c r="FJ1" s="14" t="s">
        <v>4157</v>
      </c>
      <c r="FK1" s="14" t="s">
        <v>4158</v>
      </c>
      <c r="FL1" s="14" t="s">
        <v>4159</v>
      </c>
      <c r="FM1" s="14" t="s">
        <v>4160</v>
      </c>
      <c r="FN1" s="14" t="s">
        <v>4161</v>
      </c>
      <c r="FO1" s="14" t="s">
        <v>4162</v>
      </c>
      <c r="FP1" s="14" t="s">
        <v>4163</v>
      </c>
      <c r="FQ1" s="14" t="s">
        <v>4164</v>
      </c>
      <c r="FR1" s="14" t="s">
        <v>4165</v>
      </c>
      <c r="FS1" s="14" t="s">
        <v>4166</v>
      </c>
      <c r="FT1" s="14" t="s">
        <v>4167</v>
      </c>
      <c r="FU1" s="14" t="s">
        <v>4168</v>
      </c>
      <c r="FV1" s="14" t="s">
        <v>4169</v>
      </c>
      <c r="FW1" s="14" t="s">
        <v>178</v>
      </c>
      <c r="FX1" s="14" t="s">
        <v>4170</v>
      </c>
      <c r="FY1" s="14" t="s">
        <v>4171</v>
      </c>
      <c r="FZ1" s="14" t="s">
        <v>4172</v>
      </c>
      <c r="GA1" s="14" t="s">
        <v>4173</v>
      </c>
      <c r="GB1" s="14" t="s">
        <v>4174</v>
      </c>
      <c r="GC1" s="14" t="s">
        <v>4175</v>
      </c>
      <c r="GD1" s="14" t="s">
        <v>4176</v>
      </c>
      <c r="GE1" s="14" t="s">
        <v>4177</v>
      </c>
      <c r="GF1" s="14" t="s">
        <v>4178</v>
      </c>
      <c r="GG1" s="14" t="s">
        <v>4179</v>
      </c>
      <c r="GH1" s="14" t="s">
        <v>4180</v>
      </c>
      <c r="GI1" s="14" t="s">
        <v>4181</v>
      </c>
      <c r="GJ1" s="14" t="s">
        <v>4182</v>
      </c>
      <c r="GK1" s="14" t="s">
        <v>4183</v>
      </c>
      <c r="GL1" s="14" t="s">
        <v>4184</v>
      </c>
      <c r="GM1" s="14" t="s">
        <v>4185</v>
      </c>
      <c r="GN1" s="14" t="s">
        <v>4186</v>
      </c>
      <c r="GO1" s="14" t="s">
        <v>4187</v>
      </c>
      <c r="GP1" s="14" t="s">
        <v>4188</v>
      </c>
      <c r="GQ1" s="14" t="s">
        <v>4189</v>
      </c>
      <c r="GR1" s="14" t="s">
        <v>4190</v>
      </c>
      <c r="GS1" s="14" t="s">
        <v>4191</v>
      </c>
      <c r="GT1" s="14" t="s">
        <v>4192</v>
      </c>
      <c r="GU1" s="14" t="s">
        <v>4193</v>
      </c>
      <c r="GV1" s="14" t="s">
        <v>4194</v>
      </c>
      <c r="GW1" s="14" t="s">
        <v>4195</v>
      </c>
      <c r="GX1" s="14" t="s">
        <v>4196</v>
      </c>
      <c r="GY1" s="14" t="s">
        <v>4197</v>
      </c>
      <c r="GZ1" s="14" t="s">
        <v>4198</v>
      </c>
      <c r="HA1" s="14" t="s">
        <v>4199</v>
      </c>
      <c r="HB1" s="14" t="s">
        <v>4200</v>
      </c>
      <c r="HC1" s="14" t="s">
        <v>4201</v>
      </c>
      <c r="HD1" s="14" t="s">
        <v>4202</v>
      </c>
      <c r="HE1" s="14" t="s">
        <v>4203</v>
      </c>
      <c r="HF1" s="14" t="s">
        <v>4204</v>
      </c>
      <c r="HG1" s="14" t="s">
        <v>4205</v>
      </c>
      <c r="HH1" s="14" t="s">
        <v>4206</v>
      </c>
      <c r="HI1" s="14" t="s">
        <v>4207</v>
      </c>
      <c r="HJ1" s="14" t="s">
        <v>4208</v>
      </c>
      <c r="HK1" s="14" t="s">
        <v>4209</v>
      </c>
      <c r="HL1" s="14" t="s">
        <v>4210</v>
      </c>
      <c r="HM1" s="14" t="s">
        <v>4211</v>
      </c>
      <c r="HN1" s="14" t="s">
        <v>4212</v>
      </c>
      <c r="HO1" s="14" t="s">
        <v>4213</v>
      </c>
      <c r="HP1" s="14" t="s">
        <v>4214</v>
      </c>
      <c r="HQ1" s="14" t="s">
        <v>4215</v>
      </c>
      <c r="HR1" s="14" t="s">
        <v>4216</v>
      </c>
      <c r="HS1" s="14" t="s">
        <v>4217</v>
      </c>
      <c r="HT1" s="14" t="s">
        <v>4218</v>
      </c>
      <c r="HU1" s="14" t="s">
        <v>4219</v>
      </c>
      <c r="HV1" s="14" t="s">
        <v>4220</v>
      </c>
      <c r="HW1" s="14" t="s">
        <v>4221</v>
      </c>
      <c r="HX1" s="14" t="s">
        <v>4222</v>
      </c>
      <c r="HY1" s="14" t="s">
        <v>4223</v>
      </c>
      <c r="HZ1" s="14" t="s">
        <v>4224</v>
      </c>
      <c r="IA1" s="14" t="s">
        <v>4225</v>
      </c>
      <c r="IB1" s="14" t="s">
        <v>4226</v>
      </c>
      <c r="IC1" s="14" t="s">
        <v>4227</v>
      </c>
      <c r="ID1" s="14" t="s">
        <v>4228</v>
      </c>
      <c r="IE1" s="14" t="s">
        <v>4229</v>
      </c>
      <c r="IF1" s="14" t="s">
        <v>4230</v>
      </c>
      <c r="IG1" s="14" t="s">
        <v>4231</v>
      </c>
      <c r="IH1" s="14" t="s">
        <v>4232</v>
      </c>
      <c r="II1" s="14" t="s">
        <v>4233</v>
      </c>
      <c r="IJ1" s="14" t="s">
        <v>4242</v>
      </c>
      <c r="IK1" s="14" t="s">
        <v>4243</v>
      </c>
      <c r="IL1" s="14" t="s">
        <v>4244</v>
      </c>
      <c r="IM1" s="14" t="s">
        <v>4245</v>
      </c>
      <c r="IN1" s="14" t="s">
        <v>4246</v>
      </c>
      <c r="IO1" s="14" t="s">
        <v>4247</v>
      </c>
      <c r="IP1" s="14" t="s">
        <v>4248</v>
      </c>
      <c r="IQ1" s="14" t="s">
        <v>4249</v>
      </c>
      <c r="IR1" s="14" t="s">
        <v>4250</v>
      </c>
      <c r="IS1" s="14" t="s">
        <v>4251</v>
      </c>
      <c r="IT1" s="14" t="s">
        <v>4252</v>
      </c>
      <c r="IU1" s="14" t="s">
        <v>4253</v>
      </c>
      <c r="IV1" s="14" t="s">
        <v>4254</v>
      </c>
      <c r="IW1" s="14" t="s">
        <v>4255</v>
      </c>
      <c r="IX1" s="14" t="s">
        <v>4256</v>
      </c>
      <c r="IY1" s="14" t="s">
        <v>4257</v>
      </c>
      <c r="IZ1" s="14" t="s">
        <v>4258</v>
      </c>
      <c r="JA1" s="14" t="s">
        <v>4259</v>
      </c>
      <c r="JB1" s="14" t="s">
        <v>4260</v>
      </c>
      <c r="JC1" s="14" t="s">
        <v>4261</v>
      </c>
      <c r="JD1" s="14" t="s">
        <v>4262</v>
      </c>
      <c r="JE1" s="14" t="s">
        <v>4263</v>
      </c>
      <c r="JF1" s="14" t="s">
        <v>4264</v>
      </c>
      <c r="JG1" s="14" t="s">
        <v>4265</v>
      </c>
      <c r="JH1" s="14" t="s">
        <v>4266</v>
      </c>
      <c r="JI1" s="14" t="s">
        <v>4267</v>
      </c>
      <c r="JJ1" s="14" t="s">
        <v>4268</v>
      </c>
      <c r="JK1" s="14" t="s">
        <v>4269</v>
      </c>
      <c r="JL1" s="14" t="s">
        <v>4270</v>
      </c>
      <c r="JM1" s="14" t="s">
        <v>4271</v>
      </c>
      <c r="JN1" s="14" t="s">
        <v>4272</v>
      </c>
      <c r="JO1" s="14" t="s">
        <v>4273</v>
      </c>
      <c r="JP1" s="14" t="s">
        <v>4274</v>
      </c>
      <c r="JQ1" s="14" t="s">
        <v>4275</v>
      </c>
      <c r="JR1" s="14" t="s">
        <v>4276</v>
      </c>
      <c r="JS1" s="14" t="s">
        <v>4277</v>
      </c>
      <c r="JT1" s="14" t="s">
        <v>4278</v>
      </c>
      <c r="JU1" s="14" t="s">
        <v>4279</v>
      </c>
      <c r="JV1" s="14" t="s">
        <v>4280</v>
      </c>
      <c r="JW1" s="14" t="s">
        <v>4281</v>
      </c>
      <c r="JX1" s="14" t="s">
        <v>4282</v>
      </c>
      <c r="JY1" s="14" t="s">
        <v>4283</v>
      </c>
      <c r="JZ1" s="14" t="s">
        <v>4284</v>
      </c>
      <c r="KA1" s="14" t="s">
        <v>4285</v>
      </c>
      <c r="KB1" s="14" t="s">
        <v>4286</v>
      </c>
      <c r="KC1" s="14" t="s">
        <v>4287</v>
      </c>
      <c r="KD1" s="14" t="s">
        <v>4288</v>
      </c>
      <c r="KE1" s="14" t="s">
        <v>4289</v>
      </c>
      <c r="KF1" s="14" t="s">
        <v>4290</v>
      </c>
      <c r="KG1" s="14" t="s">
        <v>4291</v>
      </c>
      <c r="KH1" s="14" t="s">
        <v>4292</v>
      </c>
      <c r="KI1" s="14" t="s">
        <v>4293</v>
      </c>
      <c r="KJ1" s="14" t="s">
        <v>4294</v>
      </c>
      <c r="KK1" s="14" t="s">
        <v>4295</v>
      </c>
      <c r="KL1" s="14" t="s">
        <v>4296</v>
      </c>
      <c r="KM1" s="14" t="s">
        <v>4297</v>
      </c>
      <c r="KN1" s="14" t="s">
        <v>4298</v>
      </c>
      <c r="KO1" s="14" t="s">
        <v>4299</v>
      </c>
      <c r="KP1" s="14" t="s">
        <v>4300</v>
      </c>
      <c r="KQ1" s="14" t="s">
        <v>4301</v>
      </c>
      <c r="KR1" s="14" t="s">
        <v>4302</v>
      </c>
      <c r="KS1" s="14" t="s">
        <v>4303</v>
      </c>
      <c r="KT1" s="14" t="s">
        <v>4304</v>
      </c>
      <c r="KU1" s="14" t="s">
        <v>4305</v>
      </c>
      <c r="KV1" s="14" t="s">
        <v>4306</v>
      </c>
      <c r="KW1" s="14" t="s">
        <v>4307</v>
      </c>
      <c r="KX1" s="14" t="s">
        <v>4308</v>
      </c>
      <c r="KY1" s="14" t="s">
        <v>4309</v>
      </c>
      <c r="KZ1" s="14" t="s">
        <v>4310</v>
      </c>
      <c r="LA1" s="14" t="s">
        <v>4311</v>
      </c>
      <c r="LB1" s="14" t="s">
        <v>4312</v>
      </c>
      <c r="LC1" s="14" t="s">
        <v>4313</v>
      </c>
      <c r="LD1" s="14" t="s">
        <v>4314</v>
      </c>
      <c r="LE1" s="14" t="s">
        <v>4315</v>
      </c>
      <c r="LF1" s="14" t="s">
        <v>4316</v>
      </c>
      <c r="LG1" s="14" t="s">
        <v>4317</v>
      </c>
      <c r="LH1" s="14" t="s">
        <v>4318</v>
      </c>
      <c r="LI1" s="14" t="s">
        <v>4319</v>
      </c>
      <c r="LJ1" s="14" t="s">
        <v>4320</v>
      </c>
      <c r="LK1" s="14" t="s">
        <v>4321</v>
      </c>
      <c r="LL1" s="14" t="s">
        <v>4322</v>
      </c>
      <c r="LM1" s="14" t="s">
        <v>4323</v>
      </c>
      <c r="LN1" s="14" t="s">
        <v>4324</v>
      </c>
      <c r="LO1" s="14" t="s">
        <v>4325</v>
      </c>
      <c r="LP1" s="14" t="s">
        <v>4326</v>
      </c>
      <c r="LQ1" s="14" t="s">
        <v>4327</v>
      </c>
      <c r="LR1" s="14" t="s">
        <v>4328</v>
      </c>
      <c r="LS1" s="14" t="s">
        <v>4329</v>
      </c>
      <c r="LT1" s="14" t="s">
        <v>4330</v>
      </c>
      <c r="LU1" s="14" t="s">
        <v>4331</v>
      </c>
      <c r="LV1" s="14" t="s">
        <v>4332</v>
      </c>
      <c r="LW1" s="14" t="s">
        <v>4333</v>
      </c>
      <c r="LX1" s="14" t="s">
        <v>4334</v>
      </c>
      <c r="LY1" s="14" t="s">
        <v>4334</v>
      </c>
      <c r="LZ1" s="14" t="s">
        <v>4335</v>
      </c>
      <c r="MA1" s="14" t="s">
        <v>4336</v>
      </c>
      <c r="MB1" s="14" t="s">
        <v>4337</v>
      </c>
      <c r="MC1" s="14" t="s">
        <v>4338</v>
      </c>
      <c r="MD1" s="14" t="s">
        <v>4339</v>
      </c>
      <c r="ME1" s="14" t="s">
        <v>4340</v>
      </c>
      <c r="MF1" s="14" t="s">
        <v>4341</v>
      </c>
      <c r="MG1" s="14" t="s">
        <v>4342</v>
      </c>
      <c r="MH1" s="14" t="s">
        <v>4343</v>
      </c>
      <c r="MI1" s="14" t="s">
        <v>4344</v>
      </c>
      <c r="MJ1" s="14" t="s">
        <v>4345</v>
      </c>
      <c r="MK1" s="14" t="s">
        <v>4346</v>
      </c>
      <c r="ML1" s="14" t="s">
        <v>4347</v>
      </c>
      <c r="MM1" s="14" t="s">
        <v>4348</v>
      </c>
      <c r="MN1" s="14" t="s">
        <v>4349</v>
      </c>
      <c r="MO1" s="14" t="s">
        <v>4350</v>
      </c>
      <c r="MP1" s="14" t="s">
        <v>4351</v>
      </c>
      <c r="MQ1" s="14" t="s">
        <v>4352</v>
      </c>
      <c r="MR1" s="14" t="s">
        <v>4353</v>
      </c>
      <c r="MS1" s="14" t="s">
        <v>4354</v>
      </c>
      <c r="MT1" s="14" t="s">
        <v>4355</v>
      </c>
      <c r="MU1" s="14" t="s">
        <v>4356</v>
      </c>
      <c r="MV1" s="14" t="s">
        <v>4357</v>
      </c>
      <c r="MW1" s="14" t="s">
        <v>4357</v>
      </c>
      <c r="MX1" s="14" t="s">
        <v>4358</v>
      </c>
      <c r="MY1" s="14" t="s">
        <v>4359</v>
      </c>
      <c r="MZ1" s="14" t="s">
        <v>4360</v>
      </c>
      <c r="NA1" s="14" t="s">
        <v>4361</v>
      </c>
      <c r="NB1" s="14" t="s">
        <v>4362</v>
      </c>
      <c r="NC1" s="14" t="s">
        <v>4363</v>
      </c>
      <c r="ND1" s="14" t="s">
        <v>4364</v>
      </c>
      <c r="NE1" s="14" t="s">
        <v>4365</v>
      </c>
      <c r="NF1" s="14" t="s">
        <v>4366</v>
      </c>
      <c r="NG1" s="14" t="s">
        <v>4367</v>
      </c>
      <c r="NH1" s="14" t="s">
        <v>4368</v>
      </c>
      <c r="NI1" s="14" t="s">
        <v>4369</v>
      </c>
      <c r="NJ1" s="14" t="s">
        <v>4370</v>
      </c>
      <c r="NK1" s="14" t="s">
        <v>4371</v>
      </c>
      <c r="NL1" s="14" t="s">
        <v>4372</v>
      </c>
      <c r="NM1" s="14" t="s">
        <v>4373</v>
      </c>
      <c r="NN1" s="14" t="s">
        <v>4374</v>
      </c>
      <c r="NO1" s="14" t="s">
        <v>4375</v>
      </c>
      <c r="NP1" s="14" t="s">
        <v>4376</v>
      </c>
      <c r="NQ1" s="14" t="s">
        <v>4377</v>
      </c>
    </row>
    <row r="2" spans="1:381" ht="24">
      <c r="A2" s="14"/>
      <c r="B2" s="14" t="s">
        <v>408</v>
      </c>
      <c r="C2" s="14"/>
      <c r="D2" s="14"/>
      <c r="E2" s="14">
        <v>2017</v>
      </c>
      <c r="F2" s="14" t="s">
        <v>408</v>
      </c>
      <c r="G2" s="14" t="s">
        <v>408</v>
      </c>
      <c r="H2" s="14" t="s">
        <v>408</v>
      </c>
      <c r="I2" s="14" t="s">
        <v>408</v>
      </c>
      <c r="J2" s="14" t="s">
        <v>409</v>
      </c>
      <c r="K2" s="14" t="s">
        <v>409</v>
      </c>
      <c r="L2" s="14" t="s">
        <v>409</v>
      </c>
      <c r="M2" s="14" t="s">
        <v>409</v>
      </c>
      <c r="N2" s="14" t="s">
        <v>408</v>
      </c>
      <c r="O2" s="14" t="s">
        <v>408</v>
      </c>
      <c r="P2" s="14" t="s">
        <v>408</v>
      </c>
      <c r="Q2" s="14" t="s">
        <v>408</v>
      </c>
      <c r="R2" s="14" t="s">
        <v>408</v>
      </c>
      <c r="S2" s="14" t="s">
        <v>408</v>
      </c>
      <c r="T2" s="14" t="s">
        <v>408</v>
      </c>
      <c r="U2" s="14" t="s">
        <v>408</v>
      </c>
      <c r="V2" s="14" t="s">
        <v>408</v>
      </c>
      <c r="W2" s="14" t="s">
        <v>408</v>
      </c>
      <c r="X2" s="14" t="s">
        <v>408</v>
      </c>
      <c r="Y2" s="14" t="s">
        <v>408</v>
      </c>
      <c r="Z2" s="14" t="s">
        <v>408</v>
      </c>
      <c r="AA2" s="14" t="s">
        <v>408</v>
      </c>
      <c r="AB2" s="14" t="s">
        <v>408</v>
      </c>
      <c r="AC2" s="14" t="s">
        <v>408</v>
      </c>
      <c r="AD2" s="14" t="s">
        <v>408</v>
      </c>
      <c r="AE2" s="14" t="s">
        <v>408</v>
      </c>
      <c r="AF2" s="14" t="s">
        <v>408</v>
      </c>
      <c r="AG2" s="14" t="s">
        <v>408</v>
      </c>
      <c r="AH2" s="14" t="s">
        <v>408</v>
      </c>
      <c r="AI2" s="14" t="s">
        <v>408</v>
      </c>
      <c r="AJ2" s="14" t="s">
        <v>408</v>
      </c>
      <c r="AK2" s="14" t="s">
        <v>408</v>
      </c>
      <c r="AL2" s="14" t="s">
        <v>408</v>
      </c>
      <c r="AM2" s="14" t="s">
        <v>408</v>
      </c>
      <c r="AN2" s="14" t="s">
        <v>408</v>
      </c>
      <c r="AO2" s="14" t="s">
        <v>408</v>
      </c>
      <c r="AP2" s="14" t="s">
        <v>408</v>
      </c>
      <c r="AQ2" s="14" t="s">
        <v>408</v>
      </c>
      <c r="AR2" s="14" t="s">
        <v>408</v>
      </c>
      <c r="AS2" s="14" t="s">
        <v>410</v>
      </c>
      <c r="AT2" s="14" t="s">
        <v>408</v>
      </c>
      <c r="AU2" s="14" t="s">
        <v>412</v>
      </c>
      <c r="AV2" s="14" t="s">
        <v>412</v>
      </c>
      <c r="AW2" s="14" t="s">
        <v>4380</v>
      </c>
      <c r="AX2" s="43" t="s">
        <v>4381</v>
      </c>
      <c r="AY2" s="43" t="s">
        <v>4382</v>
      </c>
      <c r="AZ2" s="43" t="s">
        <v>409</v>
      </c>
      <c r="BA2" s="14" t="s">
        <v>4378</v>
      </c>
      <c r="BB2" s="14" t="s">
        <v>4378</v>
      </c>
      <c r="BC2" s="14" t="s">
        <v>4378</v>
      </c>
      <c r="BD2" s="14" t="s">
        <v>4378</v>
      </c>
      <c r="BE2" s="14" t="s">
        <v>4378</v>
      </c>
      <c r="BF2" s="14" t="s">
        <v>4378</v>
      </c>
      <c r="BG2" s="14" t="s">
        <v>4378</v>
      </c>
      <c r="BH2" s="14" t="s">
        <v>4378</v>
      </c>
      <c r="BI2" s="14" t="s">
        <v>4378</v>
      </c>
      <c r="BJ2" s="14" t="s">
        <v>4378</v>
      </c>
      <c r="BK2" s="14" t="s">
        <v>4378</v>
      </c>
      <c r="BL2" s="14" t="s">
        <v>4378</v>
      </c>
      <c r="BM2" s="14" t="s">
        <v>4378</v>
      </c>
      <c r="BN2" s="14" t="s">
        <v>414</v>
      </c>
      <c r="BO2" s="14" t="s">
        <v>414</v>
      </c>
      <c r="BP2" s="14" t="s">
        <v>414</v>
      </c>
      <c r="BQ2" s="14" t="s">
        <v>414</v>
      </c>
      <c r="BR2" s="14" t="s">
        <v>414</v>
      </c>
      <c r="BS2" s="14" t="s">
        <v>414</v>
      </c>
      <c r="BT2" s="14" t="s">
        <v>414</v>
      </c>
      <c r="BU2" s="14" t="s">
        <v>414</v>
      </c>
      <c r="BV2" s="44" t="s">
        <v>409</v>
      </c>
      <c r="BW2" s="44" t="s">
        <v>409</v>
      </c>
      <c r="BX2" s="44" t="s">
        <v>409</v>
      </c>
      <c r="BY2" s="44" t="s">
        <v>409</v>
      </c>
      <c r="BZ2" s="44" t="s">
        <v>409</v>
      </c>
      <c r="CA2" s="44" t="s">
        <v>409</v>
      </c>
      <c r="CB2" s="44" t="s">
        <v>409</v>
      </c>
      <c r="CC2" s="14" t="s">
        <v>415</v>
      </c>
      <c r="CD2" s="14" t="s">
        <v>415</v>
      </c>
      <c r="CE2" s="14" t="s">
        <v>415</v>
      </c>
      <c r="CF2" s="14" t="s">
        <v>4234</v>
      </c>
      <c r="CG2" s="14" t="s">
        <v>4234</v>
      </c>
      <c r="CH2" s="14" t="s">
        <v>414</v>
      </c>
      <c r="CI2" s="14" t="s">
        <v>414</v>
      </c>
      <c r="CJ2" s="14" t="s">
        <v>409</v>
      </c>
      <c r="CK2" s="14" t="s">
        <v>409</v>
      </c>
      <c r="CL2" s="14" t="s">
        <v>414</v>
      </c>
      <c r="CM2" s="14" t="s">
        <v>414</v>
      </c>
      <c r="CN2" s="14" t="s">
        <v>414</v>
      </c>
      <c r="CO2" s="14" t="s">
        <v>414</v>
      </c>
      <c r="CP2" s="14" t="s">
        <v>414</v>
      </c>
      <c r="CQ2" s="14" t="s">
        <v>414</v>
      </c>
      <c r="CR2" s="14" t="s">
        <v>414</v>
      </c>
      <c r="CS2" s="14" t="s">
        <v>414</v>
      </c>
      <c r="CT2" s="14" t="s">
        <v>414</v>
      </c>
      <c r="CU2" s="14" t="s">
        <v>414</v>
      </c>
      <c r="CV2" s="14" t="s">
        <v>414</v>
      </c>
      <c r="CW2" s="14" t="s">
        <v>414</v>
      </c>
      <c r="CX2" s="14" t="s">
        <v>414</v>
      </c>
      <c r="CY2" s="14" t="s">
        <v>414</v>
      </c>
      <c r="CZ2" s="14" t="s">
        <v>414</v>
      </c>
      <c r="DA2" s="14" t="s">
        <v>414</v>
      </c>
      <c r="DB2" s="14" t="s">
        <v>409</v>
      </c>
      <c r="DC2" s="14" t="s">
        <v>409</v>
      </c>
      <c r="DD2" s="14" t="s">
        <v>414</v>
      </c>
      <c r="DE2" s="14" t="s">
        <v>415</v>
      </c>
      <c r="DF2" s="14" t="s">
        <v>415</v>
      </c>
      <c r="DG2" s="14" t="s">
        <v>415</v>
      </c>
      <c r="DH2" s="14" t="s">
        <v>414</v>
      </c>
      <c r="DI2" s="14" t="s">
        <v>414</v>
      </c>
      <c r="DJ2" s="14" t="s">
        <v>414</v>
      </c>
      <c r="DK2" s="14" t="s">
        <v>414</v>
      </c>
      <c r="DL2" s="14" t="s">
        <v>414</v>
      </c>
      <c r="DM2" s="14" t="s">
        <v>414</v>
      </c>
      <c r="DN2" s="14" t="s">
        <v>414</v>
      </c>
      <c r="DO2" s="14" t="s">
        <v>414</v>
      </c>
      <c r="DP2" s="14" t="s">
        <v>414</v>
      </c>
      <c r="DQ2" s="14" t="s">
        <v>414</v>
      </c>
      <c r="DR2" s="14" t="s">
        <v>414</v>
      </c>
      <c r="DS2" s="14" t="s">
        <v>414</v>
      </c>
      <c r="DT2" s="14" t="s">
        <v>414</v>
      </c>
      <c r="DU2" s="14" t="s">
        <v>414</v>
      </c>
      <c r="DV2" s="14" t="s">
        <v>414</v>
      </c>
      <c r="DW2" s="14" t="s">
        <v>414</v>
      </c>
      <c r="DX2" s="14" t="s">
        <v>414</v>
      </c>
      <c r="DY2" s="14" t="s">
        <v>414</v>
      </c>
      <c r="DZ2" s="14" t="s">
        <v>409</v>
      </c>
      <c r="EA2" s="14" t="s">
        <v>409</v>
      </c>
      <c r="EB2" s="14" t="s">
        <v>409</v>
      </c>
      <c r="EC2" s="14" t="s">
        <v>409</v>
      </c>
      <c r="ED2" s="14" t="s">
        <v>409</v>
      </c>
      <c r="EE2" s="14" t="s">
        <v>409</v>
      </c>
      <c r="EF2" s="14" t="s">
        <v>415</v>
      </c>
      <c r="EG2" s="14" t="s">
        <v>415</v>
      </c>
      <c r="EH2" s="14" t="s">
        <v>415</v>
      </c>
      <c r="EI2" s="14" t="s">
        <v>415</v>
      </c>
      <c r="EJ2" s="14"/>
      <c r="EK2" s="14"/>
      <c r="EL2" s="14" t="s">
        <v>415</v>
      </c>
      <c r="EM2" s="14" t="s">
        <v>415</v>
      </c>
      <c r="EN2" s="14" t="s">
        <v>415</v>
      </c>
      <c r="EO2" s="14" t="s">
        <v>415</v>
      </c>
      <c r="EP2" s="14" t="s">
        <v>414</v>
      </c>
      <c r="EQ2" s="14" t="s">
        <v>414</v>
      </c>
      <c r="ER2" s="14" t="s">
        <v>414</v>
      </c>
      <c r="ES2" s="14" t="s">
        <v>414</v>
      </c>
      <c r="ET2" s="14" t="s">
        <v>414</v>
      </c>
      <c r="EU2" s="14" t="s">
        <v>414</v>
      </c>
      <c r="EV2" s="14" t="s">
        <v>414</v>
      </c>
      <c r="EW2" s="14" t="s">
        <v>414</v>
      </c>
      <c r="EX2" s="14" t="s">
        <v>416</v>
      </c>
      <c r="EY2" s="14" t="s">
        <v>414</v>
      </c>
      <c r="EZ2" s="14" t="s">
        <v>409</v>
      </c>
      <c r="FA2" s="14" t="s">
        <v>409</v>
      </c>
      <c r="FB2" s="14" t="s">
        <v>409</v>
      </c>
      <c r="FC2" s="14" t="s">
        <v>414</v>
      </c>
      <c r="FD2" s="14" t="s">
        <v>414</v>
      </c>
      <c r="FE2" s="14" t="s">
        <v>414</v>
      </c>
      <c r="FF2" s="14" t="s">
        <v>414</v>
      </c>
      <c r="FG2" s="14" t="s">
        <v>414</v>
      </c>
      <c r="FH2" s="14" t="s">
        <v>414</v>
      </c>
      <c r="FI2" s="14" t="s">
        <v>414</v>
      </c>
      <c r="FJ2" s="14" t="s">
        <v>414</v>
      </c>
      <c r="FK2" s="14" t="s">
        <v>414</v>
      </c>
      <c r="FL2" s="14" t="s">
        <v>414</v>
      </c>
      <c r="FM2" s="14" t="s">
        <v>414</v>
      </c>
      <c r="FN2" s="14" t="s">
        <v>414</v>
      </c>
      <c r="FO2" s="14" t="s">
        <v>414</v>
      </c>
      <c r="FP2" s="14" t="s">
        <v>414</v>
      </c>
      <c r="FQ2" s="14" t="s">
        <v>414</v>
      </c>
      <c r="FR2" s="14" t="s">
        <v>414</v>
      </c>
      <c r="FS2" s="14" t="s">
        <v>409</v>
      </c>
      <c r="FT2" s="14" t="s">
        <v>409</v>
      </c>
      <c r="FU2" s="14" t="s">
        <v>409</v>
      </c>
      <c r="FV2" s="14" t="s">
        <v>409</v>
      </c>
      <c r="FW2" s="14" t="s">
        <v>408</v>
      </c>
      <c r="FX2" s="14" t="s">
        <v>408</v>
      </c>
      <c r="FY2" s="14" t="s">
        <v>408</v>
      </c>
      <c r="FZ2" s="14" t="s">
        <v>408</v>
      </c>
      <c r="GA2" s="14" t="s">
        <v>408</v>
      </c>
      <c r="GB2" s="14" t="s">
        <v>408</v>
      </c>
      <c r="GC2" s="14" t="s">
        <v>408</v>
      </c>
      <c r="GD2" s="14" t="s">
        <v>408</v>
      </c>
      <c r="GE2" s="14" t="s">
        <v>408</v>
      </c>
      <c r="GF2" s="14" t="s">
        <v>408</v>
      </c>
      <c r="GG2" s="14" t="s">
        <v>408</v>
      </c>
      <c r="GH2" s="14" t="s">
        <v>408</v>
      </c>
      <c r="GI2" s="14" t="s">
        <v>408</v>
      </c>
      <c r="GJ2" s="14" t="s">
        <v>408</v>
      </c>
      <c r="GK2" s="14" t="s">
        <v>408</v>
      </c>
      <c r="GL2" s="14" t="s">
        <v>408</v>
      </c>
      <c r="GM2" s="14" t="s">
        <v>408</v>
      </c>
      <c r="GN2" s="14" t="s">
        <v>408</v>
      </c>
      <c r="GO2" s="14" t="s">
        <v>408</v>
      </c>
      <c r="GP2" s="14" t="s">
        <v>408</v>
      </c>
      <c r="GQ2" s="14" t="s">
        <v>408</v>
      </c>
      <c r="GR2" s="14" t="s">
        <v>408</v>
      </c>
      <c r="GS2" s="14" t="s">
        <v>408</v>
      </c>
      <c r="GT2" s="14" t="s">
        <v>408</v>
      </c>
      <c r="GU2" s="14" t="s">
        <v>408</v>
      </c>
      <c r="GV2" s="14" t="s">
        <v>408</v>
      </c>
      <c r="GW2" s="14" t="s">
        <v>408</v>
      </c>
      <c r="GX2" s="14" t="s">
        <v>408</v>
      </c>
      <c r="GY2" s="14" t="s">
        <v>408</v>
      </c>
      <c r="GZ2" s="14" t="s">
        <v>408</v>
      </c>
      <c r="HA2" s="14" t="s">
        <v>408</v>
      </c>
      <c r="HB2" s="14" t="s">
        <v>408</v>
      </c>
      <c r="HC2" s="14" t="s">
        <v>408</v>
      </c>
      <c r="HD2" s="14" t="s">
        <v>408</v>
      </c>
      <c r="HE2" s="14" t="s">
        <v>408</v>
      </c>
      <c r="HF2" s="14" t="s">
        <v>408</v>
      </c>
      <c r="HG2" s="14" t="s">
        <v>408</v>
      </c>
      <c r="HH2" s="14" t="s">
        <v>408</v>
      </c>
      <c r="HI2" s="14" t="s">
        <v>408</v>
      </c>
      <c r="HJ2" s="14" t="s">
        <v>408</v>
      </c>
      <c r="HK2" s="14" t="s">
        <v>408</v>
      </c>
      <c r="HL2" s="14" t="s">
        <v>408</v>
      </c>
      <c r="HM2" s="14" t="s">
        <v>408</v>
      </c>
      <c r="HN2" s="14" t="s">
        <v>408</v>
      </c>
      <c r="HO2" s="14" t="s">
        <v>408</v>
      </c>
      <c r="HP2" s="14" t="s">
        <v>408</v>
      </c>
      <c r="HQ2" s="14" t="s">
        <v>408</v>
      </c>
      <c r="HR2" s="14" t="s">
        <v>408</v>
      </c>
      <c r="HS2" s="14" t="s">
        <v>408</v>
      </c>
      <c r="HT2" s="14" t="s">
        <v>408</v>
      </c>
      <c r="HU2" s="14" t="s">
        <v>408</v>
      </c>
      <c r="HV2" s="14" t="s">
        <v>408</v>
      </c>
      <c r="HW2" s="14" t="s">
        <v>408</v>
      </c>
      <c r="HX2" s="14" t="s">
        <v>408</v>
      </c>
      <c r="HY2" s="14" t="s">
        <v>408</v>
      </c>
      <c r="HZ2" s="14" t="s">
        <v>408</v>
      </c>
      <c r="IA2" s="14" t="s">
        <v>408</v>
      </c>
      <c r="IB2" s="14" t="s">
        <v>408</v>
      </c>
      <c r="IC2" s="14" t="s">
        <v>408</v>
      </c>
      <c r="ID2" s="14" t="s">
        <v>408</v>
      </c>
      <c r="IE2" s="14" t="s">
        <v>408</v>
      </c>
      <c r="IF2" s="14" t="s">
        <v>408</v>
      </c>
      <c r="IG2" s="14" t="s">
        <v>408</v>
      </c>
      <c r="IH2" s="14" t="s">
        <v>408</v>
      </c>
      <c r="II2" s="14" t="s">
        <v>408</v>
      </c>
      <c r="IJ2" s="14" t="s">
        <v>408</v>
      </c>
      <c r="IK2" s="14" t="s">
        <v>408</v>
      </c>
      <c r="IL2" s="14" t="s">
        <v>408</v>
      </c>
      <c r="IM2" s="14" t="s">
        <v>408</v>
      </c>
      <c r="IN2" s="14" t="s">
        <v>408</v>
      </c>
      <c r="IO2" s="14" t="s">
        <v>408</v>
      </c>
      <c r="IP2" s="14" t="s">
        <v>408</v>
      </c>
      <c r="IQ2" s="14" t="s">
        <v>408</v>
      </c>
      <c r="IR2" s="14" t="s">
        <v>408</v>
      </c>
      <c r="IS2" s="14" t="s">
        <v>408</v>
      </c>
      <c r="IT2" s="14" t="s">
        <v>408</v>
      </c>
      <c r="IU2" s="14" t="s">
        <v>408</v>
      </c>
      <c r="IV2" s="14" t="s">
        <v>408</v>
      </c>
      <c r="IW2" s="14" t="s">
        <v>408</v>
      </c>
      <c r="IX2" s="14" t="s">
        <v>408</v>
      </c>
      <c r="IY2" s="14" t="s">
        <v>408</v>
      </c>
      <c r="IZ2" s="14" t="s">
        <v>408</v>
      </c>
      <c r="JA2" s="14" t="s">
        <v>408</v>
      </c>
      <c r="JB2" s="14" t="s">
        <v>408</v>
      </c>
      <c r="JC2" s="14" t="s">
        <v>408</v>
      </c>
      <c r="JD2" s="14" t="s">
        <v>408</v>
      </c>
      <c r="JE2" s="14" t="s">
        <v>408</v>
      </c>
      <c r="JF2" s="14" t="s">
        <v>408</v>
      </c>
      <c r="JG2" s="14" t="s">
        <v>408</v>
      </c>
      <c r="JH2" s="14" t="s">
        <v>408</v>
      </c>
      <c r="JI2" s="14" t="s">
        <v>408</v>
      </c>
      <c r="JJ2" s="14" t="s">
        <v>408</v>
      </c>
      <c r="JK2" s="14" t="s">
        <v>408</v>
      </c>
      <c r="JL2" s="14" t="s">
        <v>408</v>
      </c>
      <c r="JM2" s="14" t="s">
        <v>408</v>
      </c>
      <c r="JN2" s="14" t="s">
        <v>408</v>
      </c>
      <c r="JO2" s="14" t="s">
        <v>408</v>
      </c>
      <c r="JP2" s="14" t="s">
        <v>408</v>
      </c>
      <c r="JQ2" s="14" t="s">
        <v>408</v>
      </c>
      <c r="JR2" s="14" t="s">
        <v>408</v>
      </c>
      <c r="JS2" s="14" t="s">
        <v>408</v>
      </c>
      <c r="JT2" s="14" t="s">
        <v>408</v>
      </c>
      <c r="JU2" s="14" t="s">
        <v>408</v>
      </c>
      <c r="JV2" s="14" t="s">
        <v>408</v>
      </c>
      <c r="JW2" s="14" t="s">
        <v>408</v>
      </c>
      <c r="JX2" s="14" t="s">
        <v>408</v>
      </c>
      <c r="JY2" s="14" t="s">
        <v>408</v>
      </c>
      <c r="JZ2" s="14" t="s">
        <v>408</v>
      </c>
      <c r="KA2" s="14" t="s">
        <v>408</v>
      </c>
      <c r="KB2" s="14" t="s">
        <v>408</v>
      </c>
      <c r="KC2" s="14" t="s">
        <v>408</v>
      </c>
      <c r="KD2" s="14" t="s">
        <v>408</v>
      </c>
      <c r="KE2" s="14" t="s">
        <v>408</v>
      </c>
      <c r="KF2" s="14" t="s">
        <v>408</v>
      </c>
      <c r="KG2" s="14" t="s">
        <v>408</v>
      </c>
      <c r="KH2" s="14" t="s">
        <v>408</v>
      </c>
      <c r="KI2" s="14" t="s">
        <v>408</v>
      </c>
      <c r="KJ2" s="14" t="s">
        <v>408</v>
      </c>
      <c r="KK2" s="14" t="s">
        <v>408</v>
      </c>
      <c r="KL2" s="14" t="s">
        <v>408</v>
      </c>
      <c r="KM2" s="14" t="s">
        <v>408</v>
      </c>
      <c r="KN2" s="14" t="s">
        <v>408</v>
      </c>
      <c r="KO2" s="14" t="s">
        <v>408</v>
      </c>
      <c r="KP2" s="14" t="s">
        <v>408</v>
      </c>
      <c r="KQ2" s="14" t="s">
        <v>408</v>
      </c>
      <c r="KR2" s="14" t="s">
        <v>408</v>
      </c>
      <c r="KS2" s="14" t="s">
        <v>408</v>
      </c>
      <c r="KT2" s="14" t="s">
        <v>408</v>
      </c>
      <c r="KU2" s="14" t="s">
        <v>408</v>
      </c>
      <c r="KV2" s="14" t="s">
        <v>408</v>
      </c>
      <c r="KW2" s="14" t="s">
        <v>408</v>
      </c>
      <c r="KX2" s="14" t="s">
        <v>408</v>
      </c>
      <c r="KY2" s="14" t="s">
        <v>408</v>
      </c>
      <c r="KZ2" s="14" t="s">
        <v>408</v>
      </c>
      <c r="LA2" s="14" t="s">
        <v>408</v>
      </c>
      <c r="LB2" s="14" t="s">
        <v>408</v>
      </c>
      <c r="LC2" s="14" t="s">
        <v>408</v>
      </c>
      <c r="LD2" s="14" t="s">
        <v>408</v>
      </c>
      <c r="LE2" s="14" t="s">
        <v>408</v>
      </c>
      <c r="LF2" s="14" t="s">
        <v>408</v>
      </c>
      <c r="LG2" s="14" t="s">
        <v>408</v>
      </c>
      <c r="LH2" s="14" t="s">
        <v>408</v>
      </c>
      <c r="LI2" s="14" t="s">
        <v>408</v>
      </c>
      <c r="LJ2" s="14" t="s">
        <v>408</v>
      </c>
      <c r="LK2" s="14" t="s">
        <v>408</v>
      </c>
      <c r="LL2" s="14" t="s">
        <v>408</v>
      </c>
      <c r="LM2" s="14" t="s">
        <v>408</v>
      </c>
      <c r="LN2" s="14" t="s">
        <v>408</v>
      </c>
      <c r="LO2" s="14" t="s">
        <v>408</v>
      </c>
      <c r="LP2" s="14" t="s">
        <v>408</v>
      </c>
      <c r="LQ2" s="14" t="s">
        <v>408</v>
      </c>
      <c r="LR2" s="14" t="s">
        <v>408</v>
      </c>
      <c r="LS2" s="14" t="s">
        <v>408</v>
      </c>
      <c r="LT2" s="14" t="s">
        <v>408</v>
      </c>
      <c r="LU2" s="14" t="s">
        <v>408</v>
      </c>
      <c r="LV2" s="14" t="s">
        <v>408</v>
      </c>
      <c r="LW2" s="14" t="s">
        <v>408</v>
      </c>
      <c r="LX2" s="14" t="s">
        <v>408</v>
      </c>
      <c r="LY2" s="14" t="s">
        <v>408</v>
      </c>
      <c r="LZ2" s="14" t="s">
        <v>408</v>
      </c>
      <c r="MA2" s="14" t="s">
        <v>408</v>
      </c>
      <c r="MB2" s="14" t="s">
        <v>408</v>
      </c>
      <c r="MC2" s="14" t="s">
        <v>408</v>
      </c>
      <c r="MD2" s="14" t="s">
        <v>408</v>
      </c>
      <c r="ME2" s="14" t="s">
        <v>408</v>
      </c>
      <c r="MF2" s="14" t="s">
        <v>408</v>
      </c>
      <c r="MG2" s="14" t="s">
        <v>408</v>
      </c>
      <c r="MH2" s="14" t="s">
        <v>408</v>
      </c>
      <c r="MI2" s="14" t="s">
        <v>408</v>
      </c>
      <c r="MJ2" s="14" t="s">
        <v>408</v>
      </c>
      <c r="MK2" s="14" t="s">
        <v>408</v>
      </c>
      <c r="ML2" s="14" t="s">
        <v>408</v>
      </c>
      <c r="MM2" s="14" t="s">
        <v>408</v>
      </c>
      <c r="MN2" s="14" t="s">
        <v>408</v>
      </c>
      <c r="MO2" s="14" t="s">
        <v>408</v>
      </c>
      <c r="MP2" s="14" t="s">
        <v>408</v>
      </c>
      <c r="MQ2" s="14" t="s">
        <v>408</v>
      </c>
      <c r="MR2" s="14" t="s">
        <v>408</v>
      </c>
      <c r="MS2" s="14" t="s">
        <v>408</v>
      </c>
      <c r="MT2" s="14" t="s">
        <v>408</v>
      </c>
      <c r="MU2" s="14" t="s">
        <v>408</v>
      </c>
      <c r="MV2" s="14" t="s">
        <v>408</v>
      </c>
      <c r="MW2" s="14" t="s">
        <v>408</v>
      </c>
      <c r="MX2" s="14" t="s">
        <v>408</v>
      </c>
      <c r="MY2" s="14" t="s">
        <v>408</v>
      </c>
      <c r="MZ2" s="14" t="s">
        <v>408</v>
      </c>
      <c r="NA2" s="14" t="s">
        <v>408</v>
      </c>
      <c r="NB2" s="14" t="s">
        <v>408</v>
      </c>
      <c r="NC2" s="14" t="s">
        <v>408</v>
      </c>
      <c r="ND2" s="14" t="s">
        <v>408</v>
      </c>
      <c r="NE2" s="14" t="s">
        <v>408</v>
      </c>
      <c r="NF2" s="14" t="s">
        <v>408</v>
      </c>
      <c r="NG2" s="14" t="s">
        <v>408</v>
      </c>
      <c r="NH2" s="14" t="s">
        <v>408</v>
      </c>
      <c r="NI2" s="14" t="s">
        <v>408</v>
      </c>
      <c r="NJ2" s="14" t="s">
        <v>408</v>
      </c>
      <c r="NK2" s="14" t="s">
        <v>408</v>
      </c>
      <c r="NL2" s="14" t="s">
        <v>408</v>
      </c>
      <c r="NM2" s="14" t="s">
        <v>408</v>
      </c>
      <c r="NN2" s="14" t="s">
        <v>408</v>
      </c>
      <c r="NO2" s="14" t="s">
        <v>408</v>
      </c>
      <c r="NP2" s="14" t="s">
        <v>408</v>
      </c>
      <c r="NQ2" s="14" t="s">
        <v>408</v>
      </c>
    </row>
    <row r="3" spans="1:381">
      <c r="A3" s="46" t="s">
        <v>417</v>
      </c>
      <c r="B3" s="46"/>
      <c r="C3" s="46"/>
      <c r="D3" s="46"/>
      <c r="E3" s="46"/>
      <c r="F3" s="46"/>
      <c r="G3" s="82">
        <v>6613118</v>
      </c>
      <c r="H3" s="82">
        <v>5192114</v>
      </c>
      <c r="I3" s="82">
        <v>1421004</v>
      </c>
      <c r="J3" s="46"/>
      <c r="K3" s="82">
        <v>893926</v>
      </c>
      <c r="L3" s="46"/>
      <c r="M3" s="82">
        <v>2349210</v>
      </c>
      <c r="N3" s="82">
        <v>538083</v>
      </c>
      <c r="O3" s="82">
        <v>275402</v>
      </c>
      <c r="P3" s="82">
        <v>262681</v>
      </c>
      <c r="Q3" s="82">
        <v>641469</v>
      </c>
      <c r="R3" s="82">
        <v>328280</v>
      </c>
      <c r="S3" s="82">
        <v>313189</v>
      </c>
      <c r="T3" s="82">
        <v>468717</v>
      </c>
      <c r="U3" s="82">
        <v>278448</v>
      </c>
      <c r="V3" s="82">
        <v>360399</v>
      </c>
      <c r="W3" s="82">
        <v>628441</v>
      </c>
      <c r="X3" s="82">
        <v>321820</v>
      </c>
      <c r="Y3" s="82">
        <v>306621</v>
      </c>
      <c r="Z3" s="82">
        <v>458588</v>
      </c>
      <c r="AA3" s="82">
        <v>365804</v>
      </c>
      <c r="AB3" s="82">
        <v>271478</v>
      </c>
      <c r="AC3" s="82">
        <v>640992</v>
      </c>
      <c r="AD3" s="82">
        <v>327574</v>
      </c>
      <c r="AE3" s="82">
        <v>313418</v>
      </c>
      <c r="AF3" s="82">
        <v>541044</v>
      </c>
      <c r="AG3" s="82">
        <v>274537</v>
      </c>
      <c r="AH3" s="82">
        <v>265402</v>
      </c>
      <c r="AI3" s="82">
        <v>1021374</v>
      </c>
      <c r="AJ3" s="82">
        <v>519205</v>
      </c>
      <c r="AK3" s="82">
        <v>502169</v>
      </c>
      <c r="AL3" s="82">
        <v>571080</v>
      </c>
      <c r="AM3" s="82">
        <v>288312</v>
      </c>
      <c r="AN3" s="82">
        <v>280646</v>
      </c>
      <c r="AO3" s="82">
        <v>567607</v>
      </c>
      <c r="AP3" s="82">
        <v>3043223</v>
      </c>
      <c r="AQ3" s="82">
        <v>281024</v>
      </c>
      <c r="AR3" s="46"/>
      <c r="AS3" s="46"/>
      <c r="AT3" s="46"/>
      <c r="AU3" s="82">
        <v>160387</v>
      </c>
      <c r="AV3" s="46">
        <v>612</v>
      </c>
      <c r="AW3" s="82">
        <v>31715</v>
      </c>
      <c r="AX3" s="83">
        <v>9.1</v>
      </c>
      <c r="AY3" s="83">
        <v>697</v>
      </c>
      <c r="AZ3" s="83">
        <v>1.5</v>
      </c>
      <c r="BA3" s="46">
        <v>834</v>
      </c>
      <c r="BB3" s="46">
        <v>27.3</v>
      </c>
      <c r="BC3" s="46">
        <v>21</v>
      </c>
      <c r="BD3" s="46">
        <v>1.5</v>
      </c>
      <c r="BE3" s="46">
        <v>8</v>
      </c>
      <c r="BF3" s="46">
        <v>5.3</v>
      </c>
      <c r="BG3" s="46">
        <v>4099</v>
      </c>
      <c r="BH3" s="46">
        <v>9.6</v>
      </c>
      <c r="BI3" s="46">
        <v>7355</v>
      </c>
      <c r="BJ3" s="46">
        <v>0.7</v>
      </c>
      <c r="BK3" s="46">
        <v>4</v>
      </c>
      <c r="BL3" s="46">
        <v>8</v>
      </c>
      <c r="BM3" s="46">
        <v>43</v>
      </c>
      <c r="BN3" s="46">
        <v>5.34</v>
      </c>
      <c r="BO3" s="46">
        <v>9</v>
      </c>
      <c r="BP3" s="46">
        <v>13.74</v>
      </c>
      <c r="BQ3" s="46">
        <v>49</v>
      </c>
      <c r="BR3" s="46">
        <v>4.37</v>
      </c>
      <c r="BS3" s="46">
        <v>7</v>
      </c>
      <c r="BT3" s="46">
        <v>8.8800000000000008</v>
      </c>
      <c r="BU3" s="46">
        <v>22</v>
      </c>
      <c r="BV3" s="84">
        <v>99.1</v>
      </c>
      <c r="BW3" s="84">
        <v>93</v>
      </c>
      <c r="BX3" s="84">
        <v>89</v>
      </c>
      <c r="BY3" s="84">
        <v>93.2</v>
      </c>
      <c r="BZ3" s="84">
        <v>100.8</v>
      </c>
      <c r="CA3" s="84">
        <v>86.7</v>
      </c>
      <c r="CB3" s="84">
        <v>94.4</v>
      </c>
      <c r="CC3" s="46">
        <v>74.91</v>
      </c>
      <c r="CD3" s="46">
        <v>56.58</v>
      </c>
      <c r="CE3" s="46">
        <v>3.56</v>
      </c>
      <c r="CF3" s="46"/>
      <c r="CG3" s="46"/>
      <c r="CH3" s="46">
        <v>55.37</v>
      </c>
      <c r="CI3" s="46">
        <v>221</v>
      </c>
      <c r="CJ3" s="46">
        <v>0.2</v>
      </c>
      <c r="CK3" s="46">
        <v>221</v>
      </c>
      <c r="CL3" s="46">
        <v>55.37</v>
      </c>
      <c r="CM3" s="46">
        <v>221</v>
      </c>
      <c r="CN3" s="46">
        <v>113.96</v>
      </c>
      <c r="CO3" s="46">
        <v>558</v>
      </c>
      <c r="CP3" s="46">
        <v>37.65</v>
      </c>
      <c r="CQ3" s="46">
        <v>38</v>
      </c>
      <c r="CR3" s="46">
        <v>8.2899999999999991</v>
      </c>
      <c r="CS3" s="46">
        <v>31</v>
      </c>
      <c r="CT3" s="46">
        <v>4.3</v>
      </c>
      <c r="CU3" s="46">
        <v>13</v>
      </c>
      <c r="CV3" s="46">
        <v>1.6</v>
      </c>
      <c r="CW3" s="46">
        <v>3</v>
      </c>
      <c r="CX3" s="46">
        <v>18.899999999999999</v>
      </c>
      <c r="CY3" s="46">
        <v>3</v>
      </c>
      <c r="CZ3" s="46">
        <v>4.92</v>
      </c>
      <c r="DA3" s="46">
        <v>12</v>
      </c>
      <c r="DB3" s="46">
        <v>0.3</v>
      </c>
      <c r="DC3" s="46">
        <v>139</v>
      </c>
      <c r="DD3" s="46">
        <v>101.94</v>
      </c>
      <c r="DE3" s="46" t="s">
        <v>2187</v>
      </c>
      <c r="DF3" s="46">
        <v>3.28</v>
      </c>
      <c r="DG3" s="46">
        <v>5.92</v>
      </c>
      <c r="DH3" s="46">
        <v>76.7</v>
      </c>
      <c r="DI3" s="46">
        <v>387</v>
      </c>
      <c r="DJ3" s="46">
        <v>164.72</v>
      </c>
      <c r="DK3" s="46">
        <v>889</v>
      </c>
      <c r="DL3" s="46">
        <v>26.94</v>
      </c>
      <c r="DM3" s="46">
        <v>117</v>
      </c>
      <c r="DN3" s="46">
        <v>139.97</v>
      </c>
      <c r="DO3" s="46">
        <v>720</v>
      </c>
      <c r="DP3" s="46">
        <v>47.71</v>
      </c>
      <c r="DQ3" s="46">
        <v>275</v>
      </c>
      <c r="DR3" s="46">
        <v>16.36</v>
      </c>
      <c r="DS3" s="46">
        <v>77</v>
      </c>
      <c r="DT3" s="46">
        <v>29.87</v>
      </c>
      <c r="DU3" s="46">
        <v>134</v>
      </c>
      <c r="DV3" s="46">
        <v>9.7899999999999991</v>
      </c>
      <c r="DW3" s="46">
        <v>38</v>
      </c>
      <c r="DX3" s="46">
        <v>7.64</v>
      </c>
      <c r="DY3" s="46">
        <v>26</v>
      </c>
      <c r="DZ3" s="46">
        <v>1.1000000000000001</v>
      </c>
      <c r="EA3" s="46">
        <v>936</v>
      </c>
      <c r="EB3" s="46">
        <v>19.7</v>
      </c>
      <c r="EC3" s="46">
        <v>16316</v>
      </c>
      <c r="ED3" s="46">
        <v>1</v>
      </c>
      <c r="EE3" s="46">
        <v>546</v>
      </c>
      <c r="EF3" s="46" t="s">
        <v>2188</v>
      </c>
      <c r="EG3" s="46">
        <v>73.930000000000007</v>
      </c>
      <c r="EH3" s="46">
        <v>5.69</v>
      </c>
      <c r="EI3" s="46">
        <v>10.64</v>
      </c>
      <c r="EJ3" s="46"/>
      <c r="EK3" s="46"/>
      <c r="EL3" s="46">
        <v>81.77</v>
      </c>
      <c r="EM3" s="46">
        <v>42.85</v>
      </c>
      <c r="EN3" s="46">
        <v>3.39</v>
      </c>
      <c r="EO3" s="46">
        <v>5.66</v>
      </c>
      <c r="EP3" s="46">
        <v>107.15</v>
      </c>
      <c r="EQ3" s="46">
        <v>534</v>
      </c>
      <c r="ER3" s="46">
        <v>176.73</v>
      </c>
      <c r="ES3" s="46">
        <v>1073</v>
      </c>
      <c r="ET3" s="46">
        <v>233.31</v>
      </c>
      <c r="EU3" s="46">
        <v>1298</v>
      </c>
      <c r="EV3" s="46">
        <v>107.15</v>
      </c>
      <c r="EW3" s="46">
        <v>534</v>
      </c>
      <c r="EX3" s="46">
        <v>4973</v>
      </c>
      <c r="EY3" s="46">
        <v>29.1</v>
      </c>
      <c r="EZ3" s="46">
        <v>24158</v>
      </c>
      <c r="FA3" s="95">
        <v>23</v>
      </c>
      <c r="FB3" s="46">
        <v>19093</v>
      </c>
      <c r="FC3" s="46">
        <v>23.92</v>
      </c>
      <c r="FD3" s="46">
        <v>264</v>
      </c>
      <c r="FE3" s="46">
        <v>66.7</v>
      </c>
      <c r="FF3" s="46">
        <v>736</v>
      </c>
      <c r="FG3" s="46">
        <v>8.84</v>
      </c>
      <c r="FH3" s="46">
        <v>85</v>
      </c>
      <c r="FI3" s="46">
        <v>15.25</v>
      </c>
      <c r="FJ3" s="46">
        <v>142</v>
      </c>
      <c r="FK3" s="46">
        <v>100.65</v>
      </c>
      <c r="FL3" s="46">
        <v>1227</v>
      </c>
      <c r="FM3" s="46">
        <v>269.75</v>
      </c>
      <c r="FN3" s="46">
        <v>3093</v>
      </c>
      <c r="FO3" s="46">
        <v>395.98399999999998</v>
      </c>
      <c r="FP3" s="46">
        <v>4779</v>
      </c>
      <c r="FQ3" s="46">
        <v>25.05</v>
      </c>
      <c r="FR3" s="46">
        <v>261</v>
      </c>
      <c r="FS3" s="46">
        <v>1.3</v>
      </c>
      <c r="FT3" s="46">
        <v>760</v>
      </c>
      <c r="FU3" s="46">
        <v>1.4</v>
      </c>
      <c r="FV3" s="46">
        <v>793</v>
      </c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</row>
    <row r="4" spans="1:381">
      <c r="A4" s="96" t="s">
        <v>425</v>
      </c>
      <c r="B4" s="56" t="s">
        <v>426</v>
      </c>
      <c r="C4" s="96" t="s">
        <v>427</v>
      </c>
      <c r="D4" s="75">
        <v>6</v>
      </c>
      <c r="E4" s="96">
        <v>2017</v>
      </c>
      <c r="F4" s="159">
        <v>68.553703513274954</v>
      </c>
      <c r="G4" s="56">
        <v>19096</v>
      </c>
      <c r="H4" s="56">
        <v>6765</v>
      </c>
      <c r="I4" s="56">
        <v>12331</v>
      </c>
      <c r="J4" s="56">
        <v>17.55</v>
      </c>
      <c r="K4" s="111">
        <v>3351</v>
      </c>
      <c r="L4" s="56">
        <v>68.209999999999994</v>
      </c>
      <c r="M4" s="111">
        <v>13025</v>
      </c>
      <c r="N4" s="56">
        <v>1711</v>
      </c>
      <c r="O4" s="56">
        <v>879</v>
      </c>
      <c r="P4" s="56">
        <v>832</v>
      </c>
      <c r="Q4" s="56">
        <v>2040</v>
      </c>
      <c r="R4" s="56">
        <v>1049</v>
      </c>
      <c r="S4" s="56">
        <v>991</v>
      </c>
      <c r="T4" s="56">
        <v>1613</v>
      </c>
      <c r="U4" s="56">
        <v>794</v>
      </c>
      <c r="V4" s="56">
        <v>779</v>
      </c>
      <c r="W4" s="56">
        <v>1906</v>
      </c>
      <c r="X4" s="56">
        <v>986</v>
      </c>
      <c r="Y4" s="56">
        <v>920</v>
      </c>
      <c r="Z4" s="56">
        <v>1532</v>
      </c>
      <c r="AA4" s="56">
        <v>782</v>
      </c>
      <c r="AB4" s="56">
        <v>738</v>
      </c>
      <c r="AC4" s="56">
        <v>1809</v>
      </c>
      <c r="AD4" s="56">
        <v>939</v>
      </c>
      <c r="AE4" s="56">
        <v>870</v>
      </c>
      <c r="AF4" s="56">
        <v>1502</v>
      </c>
      <c r="AG4" s="56">
        <v>804</v>
      </c>
      <c r="AH4" s="56">
        <v>720</v>
      </c>
      <c r="AI4" s="56">
        <v>2746</v>
      </c>
      <c r="AJ4" s="56">
        <v>1448</v>
      </c>
      <c r="AK4" s="56">
        <v>1298</v>
      </c>
      <c r="AL4" s="56">
        <v>1523</v>
      </c>
      <c r="AM4" s="56">
        <v>788</v>
      </c>
      <c r="AN4" s="56">
        <v>719</v>
      </c>
      <c r="AO4" s="56">
        <v>1493</v>
      </c>
      <c r="AP4" s="56">
        <v>1493</v>
      </c>
      <c r="AQ4" s="56">
        <v>705</v>
      </c>
      <c r="AR4" s="56" t="s">
        <v>428</v>
      </c>
      <c r="AS4" s="56"/>
      <c r="AT4" s="56" t="s">
        <v>428</v>
      </c>
      <c r="AU4" s="59">
        <v>959</v>
      </c>
      <c r="AV4" s="59">
        <v>0</v>
      </c>
      <c r="AW4" s="59">
        <v>96</v>
      </c>
      <c r="AX4" s="97"/>
      <c r="AY4" s="98">
        <f>VLOOKUP(A4,[2]INFANTIL!$A$8:$AA$140,16,0)</f>
        <v>4</v>
      </c>
      <c r="AZ4" s="62">
        <f>VLOOKUP(A4,'[3]2017'!$A$8:$E$140,5,0)</f>
        <v>1.1689070718877848</v>
      </c>
      <c r="BA4" s="63">
        <f>VLOOKUP(A4,'[3]2017'!$A$8:$E$140,4,0)</f>
        <v>2</v>
      </c>
      <c r="BB4" s="62">
        <f>VLOOKUP(A4,[2]MATERNAS!$A$8:$AA$140,27,0)</f>
        <v>0</v>
      </c>
      <c r="BC4" s="63">
        <f>VLOOKUP(A4,[2]MATERNAS!$A$8:$AA$140,26,0)</f>
        <v>0</v>
      </c>
      <c r="BD4" s="64">
        <v>0</v>
      </c>
      <c r="BE4" s="65">
        <v>0</v>
      </c>
      <c r="BF4" s="60">
        <f>VLOOKUP(A4,[4]Controles!$A$7:$L$139,12,0)</f>
        <v>5</v>
      </c>
      <c r="BG4" s="61">
        <f>VLOOKUP(A4,[4]Controles!$A$7:$L$139,11,0)</f>
        <v>9</v>
      </c>
      <c r="BH4" s="62">
        <v>8.3333333333333321</v>
      </c>
      <c r="BI4" s="61">
        <v>15</v>
      </c>
      <c r="BJ4" s="64">
        <v>0</v>
      </c>
      <c r="BK4" s="65">
        <v>0</v>
      </c>
      <c r="BL4" s="64">
        <v>0</v>
      </c>
      <c r="BM4" s="65">
        <v>0</v>
      </c>
      <c r="BN4" s="56">
        <v>0</v>
      </c>
      <c r="BO4" s="56">
        <v>0</v>
      </c>
      <c r="BP4" s="56">
        <v>59.17</v>
      </c>
      <c r="BQ4" s="56">
        <v>1</v>
      </c>
      <c r="BR4" s="56">
        <v>0</v>
      </c>
      <c r="BS4" s="56">
        <v>0</v>
      </c>
      <c r="BT4" s="56">
        <v>59.17</v>
      </c>
      <c r="BU4" s="56">
        <v>1</v>
      </c>
      <c r="BV4" s="56">
        <v>29.9</v>
      </c>
      <c r="BW4" s="56">
        <v>79.400000000000006</v>
      </c>
      <c r="BX4" s="56">
        <v>78.400000000000006</v>
      </c>
      <c r="BY4" s="56">
        <v>79.400000000000006</v>
      </c>
      <c r="BZ4" s="56">
        <v>89.7</v>
      </c>
      <c r="CA4" s="56">
        <v>90.2</v>
      </c>
      <c r="CB4" s="56">
        <v>85.1</v>
      </c>
      <c r="CC4" s="96" t="s">
        <v>2189</v>
      </c>
      <c r="CD4" s="96" t="s">
        <v>2190</v>
      </c>
      <c r="CE4" s="99">
        <v>71.428571428571431</v>
      </c>
      <c r="CF4" s="56" t="s">
        <v>2191</v>
      </c>
      <c r="CG4" s="56" t="s">
        <v>2192</v>
      </c>
      <c r="CH4" s="56">
        <v>0</v>
      </c>
      <c r="CI4" s="56">
        <v>0</v>
      </c>
      <c r="CJ4" s="60">
        <v>0</v>
      </c>
      <c r="CK4" s="61">
        <v>0</v>
      </c>
      <c r="CL4" s="63">
        <v>0</v>
      </c>
      <c r="CM4" s="63">
        <v>0</v>
      </c>
      <c r="CN4" s="56">
        <v>118.34</v>
      </c>
      <c r="CO4" s="56">
        <v>3</v>
      </c>
      <c r="CP4" s="56">
        <v>0</v>
      </c>
      <c r="CQ4" s="56">
        <v>0</v>
      </c>
      <c r="CR4" s="56">
        <v>0</v>
      </c>
      <c r="CS4" s="56">
        <v>0</v>
      </c>
      <c r="CT4" s="56">
        <v>0</v>
      </c>
      <c r="CU4" s="56">
        <v>0</v>
      </c>
      <c r="CV4" s="56">
        <v>0</v>
      </c>
      <c r="CW4" s="56">
        <v>0</v>
      </c>
      <c r="CX4" s="56">
        <v>0</v>
      </c>
      <c r="CY4" s="56">
        <v>0</v>
      </c>
      <c r="CZ4" s="56">
        <v>0</v>
      </c>
      <c r="DA4" s="56">
        <v>0</v>
      </c>
      <c r="DB4" s="62">
        <f>VLOOKUP(A4,'[3]2017'!$A$8:$I$140,9,0)</f>
        <v>0.65274151436031336</v>
      </c>
      <c r="DC4" s="63">
        <f>VLOOKUP(A4,'[3]2017'!$A$8:$I$140,8,0)</f>
        <v>1</v>
      </c>
      <c r="DD4" s="96" t="s">
        <v>2193</v>
      </c>
      <c r="DE4" s="96" t="s">
        <v>2194</v>
      </c>
      <c r="DF4" s="99">
        <v>2.1404682274247491</v>
      </c>
      <c r="DG4" s="100">
        <v>7.4850299401197598</v>
      </c>
      <c r="DH4" s="56">
        <v>0</v>
      </c>
      <c r="DI4" s="56">
        <v>0</v>
      </c>
      <c r="DJ4" s="56">
        <v>314.8</v>
      </c>
      <c r="DK4" s="56">
        <v>6</v>
      </c>
      <c r="DL4" s="56">
        <v>0</v>
      </c>
      <c r="DM4" s="56">
        <v>0</v>
      </c>
      <c r="DN4" s="56">
        <v>221.12</v>
      </c>
      <c r="DO4" s="56">
        <v>4</v>
      </c>
      <c r="DP4" s="56">
        <v>55.28</v>
      </c>
      <c r="DQ4" s="56">
        <v>1</v>
      </c>
      <c r="DR4" s="56">
        <v>55.28</v>
      </c>
      <c r="DS4" s="56">
        <v>1</v>
      </c>
      <c r="DT4" s="56">
        <v>0</v>
      </c>
      <c r="DU4" s="56">
        <v>0</v>
      </c>
      <c r="DV4" s="56">
        <v>0</v>
      </c>
      <c r="DW4" s="56">
        <v>0</v>
      </c>
      <c r="DX4" s="56">
        <v>0</v>
      </c>
      <c r="DY4" s="56">
        <v>0</v>
      </c>
      <c r="DZ4" s="101">
        <f>VLOOKUP(A4,[5]Embarazos!$A$7:$D$139,4,0)</f>
        <v>1.5706806282722512</v>
      </c>
      <c r="EA4" s="63">
        <f>VLOOKUP(A4,[5]Embarazos!$A$7:$D$139,3,0)</f>
        <v>3</v>
      </c>
      <c r="EB4" s="62">
        <f>VLOOKUP(A4,[5]Embarazos!$A$7:$F$139,6,0)</f>
        <v>27.225130890052355</v>
      </c>
      <c r="EC4" s="63">
        <f>VLOOKUP(A4,[5]Embarazos!$A$7:$F$139,5,0)</f>
        <v>52</v>
      </c>
      <c r="ED4" s="62">
        <f>VLOOKUP(A4,'[3]2017'!$A$8:$K$140,11,0)</f>
        <v>1.3315579227696406</v>
      </c>
      <c r="EE4" s="63">
        <f>VLOOKUP(A4,'[3]2017'!$A$8:$K$140,10,0)</f>
        <v>2</v>
      </c>
      <c r="EF4" s="96" t="s">
        <v>2195</v>
      </c>
      <c r="EG4" s="96" t="s">
        <v>2196</v>
      </c>
      <c r="EH4" s="99">
        <v>3.6941580756013748</v>
      </c>
      <c r="EI4" s="102">
        <v>4.3080939947780683</v>
      </c>
      <c r="EJ4" s="173" t="s">
        <v>2197</v>
      </c>
      <c r="EK4" s="173" t="s">
        <v>2198</v>
      </c>
      <c r="EL4" s="96" t="s">
        <v>2199</v>
      </c>
      <c r="EM4" s="96" t="s">
        <v>2200</v>
      </c>
      <c r="EN4" s="99">
        <v>0.95011876484560576</v>
      </c>
      <c r="EO4" s="100">
        <v>8.3969465648854964</v>
      </c>
      <c r="EP4" s="56">
        <v>221.12</v>
      </c>
      <c r="EQ4" s="56">
        <v>4</v>
      </c>
      <c r="ER4" s="56">
        <v>442.23</v>
      </c>
      <c r="ES4" s="56">
        <v>8</v>
      </c>
      <c r="ET4" s="103">
        <v>497.51243781094524</v>
      </c>
      <c r="EU4" s="56">
        <v>9</v>
      </c>
      <c r="EV4" s="56">
        <v>221.12</v>
      </c>
      <c r="EW4" s="56">
        <v>4</v>
      </c>
      <c r="EX4" s="56">
        <v>3</v>
      </c>
      <c r="EY4" s="62">
        <f>VLOOKUP(A4,[5]Embarazos!$A$7:$H$139,8,0)</f>
        <v>28.795811518324609</v>
      </c>
      <c r="EZ4" s="63">
        <f>VLOOKUP(A4,[5]Embarazos!$A$7:$H$139,7,0)</f>
        <v>55</v>
      </c>
      <c r="FA4" s="62">
        <f>VLOOKUP(A4,[5]Embarazos!$A$7:$J$139,10,0)</f>
        <v>15.183246073298429</v>
      </c>
      <c r="FB4" s="63">
        <f>VLOOKUP(A4,[5]Embarazos!$A$7:$J$139,9,0)</f>
        <v>29</v>
      </c>
      <c r="FC4" s="56">
        <v>0</v>
      </c>
      <c r="FD4" s="56">
        <v>0</v>
      </c>
      <c r="FE4" s="56">
        <v>29.89</v>
      </c>
      <c r="FF4" s="56">
        <v>1</v>
      </c>
      <c r="FG4" s="56">
        <v>0</v>
      </c>
      <c r="FH4" s="56">
        <v>0</v>
      </c>
      <c r="FI4" s="56">
        <v>0</v>
      </c>
      <c r="FJ4" s="56">
        <v>0</v>
      </c>
      <c r="FK4" s="103">
        <v>29.886431560071724</v>
      </c>
      <c r="FL4" s="56">
        <v>1</v>
      </c>
      <c r="FM4" s="56">
        <v>268.98</v>
      </c>
      <c r="FN4" s="56">
        <v>9</v>
      </c>
      <c r="FO4" s="56">
        <v>478.18</v>
      </c>
      <c r="FP4" s="56">
        <v>16</v>
      </c>
      <c r="FQ4" s="103">
        <v>29.886431560071724</v>
      </c>
      <c r="FR4" s="56">
        <v>1</v>
      </c>
      <c r="FS4" s="62">
        <f>VLOOKUP(A4,'[3]2017'!$A$8:$M$140,13,0)</f>
        <v>0.65659881812212728</v>
      </c>
      <c r="FT4" s="63">
        <f>VLOOKUP(A4,'[3]2017'!$A$8:$M$140,12,0)</f>
        <v>1</v>
      </c>
      <c r="FU4" s="62">
        <f>VLOOKUP(A4,'[3]2017'!$A$8:$O$140,15,0)</f>
        <v>0</v>
      </c>
      <c r="FV4" s="63">
        <f>VLOOKUP(A4,'[3]2017'!$A$8:$O$140,14,0)</f>
        <v>0</v>
      </c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</row>
    <row r="5" spans="1:381">
      <c r="A5" s="96" t="s">
        <v>1570</v>
      </c>
      <c r="B5" s="56" t="s">
        <v>440</v>
      </c>
      <c r="C5" s="96" t="s">
        <v>441</v>
      </c>
      <c r="D5" s="74">
        <v>6</v>
      </c>
      <c r="E5" s="67">
        <v>2017</v>
      </c>
      <c r="F5" s="159">
        <v>63.136937635570924</v>
      </c>
      <c r="G5" s="67">
        <v>2019</v>
      </c>
      <c r="H5" s="67">
        <v>724</v>
      </c>
      <c r="I5" s="67">
        <v>1295</v>
      </c>
      <c r="J5" s="78" t="s">
        <v>2201</v>
      </c>
      <c r="K5" s="78">
        <v>358</v>
      </c>
      <c r="L5" s="78" t="s">
        <v>2202</v>
      </c>
      <c r="M5" s="78">
        <v>1395</v>
      </c>
      <c r="N5" s="67">
        <v>163</v>
      </c>
      <c r="O5" s="67">
        <v>83</v>
      </c>
      <c r="P5" s="67">
        <v>80</v>
      </c>
      <c r="Q5" s="67">
        <v>196</v>
      </c>
      <c r="R5" s="67">
        <v>100</v>
      </c>
      <c r="S5" s="67">
        <v>96</v>
      </c>
      <c r="T5" s="67">
        <v>160</v>
      </c>
      <c r="U5" s="67">
        <v>80</v>
      </c>
      <c r="V5" s="67">
        <v>77</v>
      </c>
      <c r="W5" s="67">
        <v>188</v>
      </c>
      <c r="X5" s="67">
        <v>98</v>
      </c>
      <c r="Y5" s="67">
        <v>90</v>
      </c>
      <c r="Z5" s="67">
        <v>153</v>
      </c>
      <c r="AA5" s="67">
        <v>86</v>
      </c>
      <c r="AB5" s="67">
        <v>73</v>
      </c>
      <c r="AC5" s="67">
        <v>188</v>
      </c>
      <c r="AD5" s="67">
        <v>99</v>
      </c>
      <c r="AE5" s="67">
        <v>89</v>
      </c>
      <c r="AF5" s="67">
        <v>161</v>
      </c>
      <c r="AG5" s="67">
        <v>88</v>
      </c>
      <c r="AH5" s="67">
        <v>75</v>
      </c>
      <c r="AI5" s="67">
        <v>294</v>
      </c>
      <c r="AJ5" s="67">
        <v>158</v>
      </c>
      <c r="AK5" s="67">
        <v>136</v>
      </c>
      <c r="AL5" s="67">
        <v>164</v>
      </c>
      <c r="AM5" s="67">
        <v>85</v>
      </c>
      <c r="AN5" s="67">
        <v>76</v>
      </c>
      <c r="AO5" s="67">
        <v>158</v>
      </c>
      <c r="AP5" s="67">
        <v>158</v>
      </c>
      <c r="AQ5" s="67">
        <v>73</v>
      </c>
      <c r="AR5" s="67" t="s">
        <v>428</v>
      </c>
      <c r="AS5" s="67"/>
      <c r="AT5" s="67" t="s">
        <v>428</v>
      </c>
      <c r="AU5" s="59">
        <v>76</v>
      </c>
      <c r="AV5" s="59">
        <v>0</v>
      </c>
      <c r="AW5" s="59">
        <v>11</v>
      </c>
      <c r="AX5" s="97" t="e">
        <f>VLOOKUP(A5,[2]INFANTIL!$A$8:$AA$140,27,0)</f>
        <v>#N/A</v>
      </c>
      <c r="AY5" s="98" t="e">
        <f>VLOOKUP(A5,[2]INFANTIL!$A$8:$AA$140,16,0)</f>
        <v>#N/A</v>
      </c>
      <c r="AZ5" s="62">
        <f>VLOOKUP(A5,'[3]2017'!$A$8:$E$140,5,0)</f>
        <v>0</v>
      </c>
      <c r="BA5" s="63">
        <f>VLOOKUP(A5,'[3]2017'!$A$8:$E$140,4,0)</f>
        <v>0</v>
      </c>
      <c r="BB5" s="62">
        <f>VLOOKUP(A5,[2]MATERNAS!$A$8:$AA$140,27,0)</f>
        <v>6250</v>
      </c>
      <c r="BC5" s="63">
        <f>VLOOKUP(A5,[2]MATERNAS!$A$8:$AA$140,26,0)</f>
        <v>1</v>
      </c>
      <c r="BD5" s="68">
        <v>0</v>
      </c>
      <c r="BE5" s="69">
        <v>0</v>
      </c>
      <c r="BF5" s="60">
        <f>VLOOKUP(A5,[4]Controles!$A$7:$L$139,12,0)</f>
        <v>12.5</v>
      </c>
      <c r="BG5" s="61">
        <f>VLOOKUP(A5,[4]Controles!$A$7:$L$139,11,0)</f>
        <v>2</v>
      </c>
      <c r="BH5" s="88">
        <v>6.25</v>
      </c>
      <c r="BI5" s="87">
        <v>1</v>
      </c>
      <c r="BJ5" s="68">
        <v>0</v>
      </c>
      <c r="BK5" s="69">
        <v>0</v>
      </c>
      <c r="BL5" s="68">
        <v>0</v>
      </c>
      <c r="BM5" s="69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59.3</v>
      </c>
      <c r="BX5" s="67">
        <v>74.099999999999994</v>
      </c>
      <c r="BY5" s="67">
        <v>59.3</v>
      </c>
      <c r="BZ5" s="67">
        <v>74.099999999999994</v>
      </c>
      <c r="CA5" s="67">
        <v>92.6</v>
      </c>
      <c r="CB5" s="67">
        <v>59.3</v>
      </c>
      <c r="CC5" s="96" t="s">
        <v>2203</v>
      </c>
      <c r="CD5" s="96" t="s">
        <v>2204</v>
      </c>
      <c r="CE5" s="99" t="s">
        <v>428</v>
      </c>
      <c r="CF5" s="67" t="s">
        <v>1758</v>
      </c>
      <c r="CG5" s="67" t="s">
        <v>1982</v>
      </c>
      <c r="CH5" s="67">
        <v>0</v>
      </c>
      <c r="CI5" s="67">
        <v>0</v>
      </c>
      <c r="CJ5" s="86">
        <v>0</v>
      </c>
      <c r="CK5" s="87">
        <v>0</v>
      </c>
      <c r="CL5" s="89">
        <v>0</v>
      </c>
      <c r="CM5" s="89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0</v>
      </c>
      <c r="CZ5" s="67">
        <v>0</v>
      </c>
      <c r="DA5" s="67">
        <v>0</v>
      </c>
      <c r="DB5" s="62">
        <f>VLOOKUP(A5,'[3]2017'!$A$8:$I$140,9,0)</f>
        <v>0</v>
      </c>
      <c r="DC5" s="63">
        <f>VLOOKUP(A5,'[3]2017'!$A$8:$I$140,8,0)</f>
        <v>0</v>
      </c>
      <c r="DD5" s="96" t="s">
        <v>2205</v>
      </c>
      <c r="DE5" s="96" t="s">
        <v>2206</v>
      </c>
      <c r="DF5" s="99">
        <v>1.2658227848101267</v>
      </c>
      <c r="DG5" s="100">
        <v>1.7543859649122806</v>
      </c>
      <c r="DH5" s="67">
        <v>0</v>
      </c>
      <c r="DI5" s="67">
        <v>0</v>
      </c>
      <c r="DJ5" s="67">
        <v>531.91</v>
      </c>
      <c r="DK5" s="67">
        <v>1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101">
        <f>VLOOKUP(A5,[5]Embarazos!$A$7:$D$139,4,0)</f>
        <v>0</v>
      </c>
      <c r="EA5" s="63">
        <f>VLOOKUP(A5,[5]Embarazos!$A$7:$D$139,3,0)</f>
        <v>0</v>
      </c>
      <c r="EB5" s="62">
        <f>VLOOKUP(A5,[5]Embarazos!$A$7:$F$139,6,0)</f>
        <v>18.75</v>
      </c>
      <c r="EC5" s="63">
        <f>VLOOKUP(A5,[5]Embarazos!$A$7:$F$139,5,0)</f>
        <v>3</v>
      </c>
      <c r="ED5" s="62">
        <f>VLOOKUP(A5,'[3]2017'!$A$8:$K$140,11,0)</f>
        <v>0</v>
      </c>
      <c r="EE5" s="63">
        <f>VLOOKUP(A5,'[3]2017'!$A$8:$K$140,10,0)</f>
        <v>0</v>
      </c>
      <c r="EF5" s="96" t="s">
        <v>2207</v>
      </c>
      <c r="EG5" s="96" t="s">
        <v>2208</v>
      </c>
      <c r="EH5" s="99">
        <v>1.5503875968992249</v>
      </c>
      <c r="EI5" s="104">
        <v>5.8823529411764701</v>
      </c>
      <c r="EJ5" s="174" t="s">
        <v>2209</v>
      </c>
      <c r="EK5" s="174" t="s">
        <v>1538</v>
      </c>
      <c r="EL5" s="96" t="s">
        <v>2210</v>
      </c>
      <c r="EM5" s="96" t="s">
        <v>2211</v>
      </c>
      <c r="EN5" s="99">
        <v>0</v>
      </c>
      <c r="EO5" s="100">
        <v>0</v>
      </c>
      <c r="EP5" s="67">
        <v>0</v>
      </c>
      <c r="EQ5" s="67">
        <v>0</v>
      </c>
      <c r="ER5" s="67">
        <v>0</v>
      </c>
      <c r="ES5" s="67">
        <v>0</v>
      </c>
      <c r="ET5" s="67">
        <v>0</v>
      </c>
      <c r="EU5" s="67">
        <v>0</v>
      </c>
      <c r="EV5" s="67">
        <v>0</v>
      </c>
      <c r="EW5" s="67">
        <v>0</v>
      </c>
      <c r="EX5" s="67">
        <v>0</v>
      </c>
      <c r="EY5" s="62">
        <f>VLOOKUP(A5,[5]Embarazos!$A$7:$H$139,8,0)</f>
        <v>43.75</v>
      </c>
      <c r="EZ5" s="63">
        <f>VLOOKUP(A5,[5]Embarazos!$A$7:$H$139,7,0)</f>
        <v>7</v>
      </c>
      <c r="FA5" s="62">
        <f>VLOOKUP(A5,[5]Embarazos!$A$7:$J$139,10,0)</f>
        <v>12.5</v>
      </c>
      <c r="FB5" s="63">
        <f>VLOOKUP(A5,[5]Embarazos!$A$7:$J$139,9,0)</f>
        <v>2</v>
      </c>
      <c r="FC5" s="67">
        <v>0</v>
      </c>
      <c r="FD5" s="67">
        <v>0</v>
      </c>
      <c r="FE5" s="67">
        <v>0</v>
      </c>
      <c r="FF5" s="67">
        <v>0</v>
      </c>
      <c r="FG5" s="67">
        <v>0</v>
      </c>
      <c r="FH5" s="67">
        <v>0</v>
      </c>
      <c r="FI5" s="67">
        <v>0</v>
      </c>
      <c r="FJ5" s="67">
        <v>0</v>
      </c>
      <c r="FK5" s="67">
        <v>0</v>
      </c>
      <c r="FL5" s="67">
        <v>0</v>
      </c>
      <c r="FM5" s="67">
        <v>0</v>
      </c>
      <c r="FN5" s="67">
        <v>0</v>
      </c>
      <c r="FO5" s="67">
        <v>0</v>
      </c>
      <c r="FP5" s="67">
        <v>0</v>
      </c>
      <c r="FQ5" s="67">
        <v>0</v>
      </c>
      <c r="FR5" s="67">
        <v>0</v>
      </c>
      <c r="FS5" s="62">
        <f>VLOOKUP(A5,'[3]2017'!$A$8:$M$140,13,0)</f>
        <v>0</v>
      </c>
      <c r="FT5" s="63">
        <f>VLOOKUP(A5,'[3]2017'!$A$8:$M$140,12,0)</f>
        <v>0</v>
      </c>
      <c r="FU5" s="62">
        <f>VLOOKUP(A5,'[3]2017'!$A$8:$O$140,15,0)</f>
        <v>0</v>
      </c>
      <c r="FV5" s="63">
        <f>VLOOKUP(A5,'[3]2017'!$A$8:$O$140,14,0)</f>
        <v>0</v>
      </c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</row>
    <row r="6" spans="1:381">
      <c r="A6" s="96" t="s">
        <v>1574</v>
      </c>
      <c r="B6" s="56" t="s">
        <v>453</v>
      </c>
      <c r="C6" s="96" t="s">
        <v>427</v>
      </c>
      <c r="D6" s="74">
        <v>6</v>
      </c>
      <c r="E6" s="67">
        <v>2017</v>
      </c>
      <c r="F6" s="159">
        <v>69.97728804162665</v>
      </c>
      <c r="G6" s="67">
        <v>3393</v>
      </c>
      <c r="H6" s="67">
        <v>1804</v>
      </c>
      <c r="I6" s="67">
        <v>1589</v>
      </c>
      <c r="J6" s="67">
        <v>16.53</v>
      </c>
      <c r="K6" s="67">
        <v>561</v>
      </c>
      <c r="L6" s="67">
        <v>89.83</v>
      </c>
      <c r="M6" s="78">
        <v>13025</v>
      </c>
      <c r="N6" s="67">
        <v>232</v>
      </c>
      <c r="O6" s="67">
        <v>119</v>
      </c>
      <c r="P6" s="67">
        <v>113</v>
      </c>
      <c r="Q6" s="67">
        <v>281</v>
      </c>
      <c r="R6" s="67">
        <v>144</v>
      </c>
      <c r="S6" s="67">
        <v>137</v>
      </c>
      <c r="T6" s="67">
        <v>235</v>
      </c>
      <c r="U6" s="67">
        <v>117</v>
      </c>
      <c r="V6" s="67">
        <v>115</v>
      </c>
      <c r="W6" s="67">
        <v>275</v>
      </c>
      <c r="X6" s="67">
        <v>140</v>
      </c>
      <c r="Y6" s="67">
        <v>135</v>
      </c>
      <c r="Z6" s="67">
        <v>228</v>
      </c>
      <c r="AA6" s="67">
        <v>143</v>
      </c>
      <c r="AB6" s="67">
        <v>111</v>
      </c>
      <c r="AC6" s="67">
        <v>297</v>
      </c>
      <c r="AD6" s="67">
        <v>155</v>
      </c>
      <c r="AE6" s="67">
        <v>142</v>
      </c>
      <c r="AF6" s="67">
        <v>272</v>
      </c>
      <c r="AG6" s="67">
        <v>154</v>
      </c>
      <c r="AH6" s="67">
        <v>129</v>
      </c>
      <c r="AI6" s="67">
        <v>523</v>
      </c>
      <c r="AJ6" s="67">
        <v>273</v>
      </c>
      <c r="AK6" s="67">
        <v>250</v>
      </c>
      <c r="AL6" s="67">
        <v>294</v>
      </c>
      <c r="AM6" s="67">
        <v>141</v>
      </c>
      <c r="AN6" s="67">
        <v>140</v>
      </c>
      <c r="AO6" s="67">
        <v>277</v>
      </c>
      <c r="AP6" s="67">
        <v>277</v>
      </c>
      <c r="AQ6" s="67">
        <v>136</v>
      </c>
      <c r="AR6" s="67" t="s">
        <v>428</v>
      </c>
      <c r="AS6" s="67"/>
      <c r="AT6" s="67" t="s">
        <v>428</v>
      </c>
      <c r="AU6" s="59">
        <v>339</v>
      </c>
      <c r="AV6" s="59">
        <v>0</v>
      </c>
      <c r="AW6" s="59">
        <v>33</v>
      </c>
      <c r="AX6" s="97">
        <f>VLOOKUP(A6,[2]INFANTIL!$A$8:$AA$140,27,0)</f>
        <v>0</v>
      </c>
      <c r="AY6" s="98">
        <f>VLOOKUP(A6,[2]INFANTIL!$A$8:$AA$140,16,0)</f>
        <v>0</v>
      </c>
      <c r="AZ6" s="62">
        <f>VLOOKUP(A6,'[3]2017'!$A$8:$E$140,5,0)</f>
        <v>0</v>
      </c>
      <c r="BA6" s="63">
        <f>VLOOKUP(A6,'[3]2017'!$A$8:$E$140,4,0)</f>
        <v>0</v>
      </c>
      <c r="BB6" s="62">
        <f>VLOOKUP(A6,[2]MATERNAS!$A$8:$AA$140,27,0)</f>
        <v>0</v>
      </c>
      <c r="BC6" s="63">
        <f>VLOOKUP(A6,[2]MATERNAS!$A$8:$AA$140,26,0)</f>
        <v>0</v>
      </c>
      <c r="BD6" s="68">
        <v>0</v>
      </c>
      <c r="BE6" s="69">
        <v>0</v>
      </c>
      <c r="BF6" s="60">
        <f>VLOOKUP(A6,[4]Controles!$A$7:$L$139,12,0)</f>
        <v>0</v>
      </c>
      <c r="BG6" s="61">
        <f>VLOOKUP(A6,[4]Controles!$A$7:$L$139,11,0)</f>
        <v>0</v>
      </c>
      <c r="BH6" s="88">
        <v>10.204081632653061</v>
      </c>
      <c r="BI6" s="87">
        <v>5</v>
      </c>
      <c r="BJ6" s="68">
        <v>0</v>
      </c>
      <c r="BK6" s="69">
        <v>0</v>
      </c>
      <c r="BL6" s="68">
        <v>0</v>
      </c>
      <c r="BM6" s="69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8.9</v>
      </c>
      <c r="BW6" s="67">
        <v>100</v>
      </c>
      <c r="BX6" s="67">
        <v>98.2</v>
      </c>
      <c r="BY6" s="67">
        <v>100</v>
      </c>
      <c r="BZ6" s="67">
        <v>100</v>
      </c>
      <c r="CA6" s="67">
        <v>78.7</v>
      </c>
      <c r="CB6" s="67">
        <v>82</v>
      </c>
      <c r="CC6" s="96" t="s">
        <v>2212</v>
      </c>
      <c r="CD6" s="96" t="s">
        <v>2213</v>
      </c>
      <c r="CE6" s="99">
        <v>50</v>
      </c>
      <c r="CF6" s="67" t="s">
        <v>2214</v>
      </c>
      <c r="CG6" s="67" t="s">
        <v>2215</v>
      </c>
      <c r="CH6" s="67">
        <v>0</v>
      </c>
      <c r="CI6" s="67">
        <v>0</v>
      </c>
      <c r="CJ6" s="86">
        <v>0</v>
      </c>
      <c r="CK6" s="87">
        <v>0</v>
      </c>
      <c r="CL6" s="89">
        <v>0</v>
      </c>
      <c r="CM6" s="89">
        <v>0</v>
      </c>
      <c r="CN6" s="67">
        <v>0</v>
      </c>
      <c r="CO6" s="67">
        <v>0</v>
      </c>
      <c r="CP6" s="67">
        <v>0</v>
      </c>
      <c r="CQ6" s="67">
        <v>0</v>
      </c>
      <c r="CR6" s="67">
        <v>0</v>
      </c>
      <c r="CS6" s="67">
        <v>0</v>
      </c>
      <c r="CT6" s="67">
        <v>0</v>
      </c>
      <c r="CU6" s="67">
        <v>0</v>
      </c>
      <c r="CV6" s="67">
        <v>0</v>
      </c>
      <c r="CW6" s="67">
        <v>0</v>
      </c>
      <c r="CX6" s="67">
        <v>0</v>
      </c>
      <c r="CY6" s="67">
        <v>0</v>
      </c>
      <c r="CZ6" s="67">
        <v>0</v>
      </c>
      <c r="DA6" s="67">
        <v>0</v>
      </c>
      <c r="DB6" s="62">
        <f>VLOOKUP(A6,'[3]2017'!$A$8:$I$140,9,0)</f>
        <v>0</v>
      </c>
      <c r="DC6" s="63">
        <f>VLOOKUP(A6,'[3]2017'!$A$8:$I$140,8,0)</f>
        <v>0</v>
      </c>
      <c r="DD6" s="96" t="s">
        <v>2216</v>
      </c>
      <c r="DE6" s="96" t="s">
        <v>2217</v>
      </c>
      <c r="DF6" s="99">
        <v>1.8633540372670807</v>
      </c>
      <c r="DG6" s="100">
        <v>7.3170731707317067</v>
      </c>
      <c r="DH6" s="67">
        <v>0</v>
      </c>
      <c r="DI6" s="67">
        <v>0</v>
      </c>
      <c r="DJ6" s="67">
        <v>363.64</v>
      </c>
      <c r="DK6" s="67">
        <v>1</v>
      </c>
      <c r="DL6" s="67">
        <v>0</v>
      </c>
      <c r="DM6" s="67">
        <v>0</v>
      </c>
      <c r="DN6" s="67">
        <v>336.7</v>
      </c>
      <c r="DO6" s="67">
        <v>1</v>
      </c>
      <c r="DP6" s="67">
        <v>0</v>
      </c>
      <c r="DQ6" s="67">
        <v>0</v>
      </c>
      <c r="DR6" s="67">
        <v>0</v>
      </c>
      <c r="DS6" s="67">
        <v>0</v>
      </c>
      <c r="DT6" s="67">
        <v>0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101">
        <f>VLOOKUP(A6,[5]Embarazos!$A$7:$D$139,4,0)</f>
        <v>1.9607843137254901</v>
      </c>
      <c r="EA6" s="63">
        <f>VLOOKUP(A6,[5]Embarazos!$A$7:$D$139,3,0)</f>
        <v>1</v>
      </c>
      <c r="EB6" s="62">
        <f>VLOOKUP(A6,[5]Embarazos!$A$7:$F$139,6,0)</f>
        <v>13.725490196078432</v>
      </c>
      <c r="EC6" s="63">
        <f>VLOOKUP(A6,[5]Embarazos!$A$7:$F$139,5,0)</f>
        <v>7</v>
      </c>
      <c r="ED6" s="62">
        <f>VLOOKUP(A6,'[3]2017'!$A$8:$K$140,11,0)</f>
        <v>0</v>
      </c>
      <c r="EE6" s="63">
        <f>VLOOKUP(A6,'[3]2017'!$A$8:$K$140,10,0)</f>
        <v>0</v>
      </c>
      <c r="EF6" s="96" t="s">
        <v>2218</v>
      </c>
      <c r="EG6" s="96" t="s">
        <v>2219</v>
      </c>
      <c r="EH6" s="99">
        <v>0.77220077220077221</v>
      </c>
      <c r="EI6" s="104">
        <v>2.1052631578947367</v>
      </c>
      <c r="EJ6" s="174" t="s">
        <v>2220</v>
      </c>
      <c r="EK6" s="174" t="s">
        <v>499</v>
      </c>
      <c r="EL6" s="96" t="s">
        <v>2221</v>
      </c>
      <c r="EM6" s="96" t="s">
        <v>2222</v>
      </c>
      <c r="EN6" s="99">
        <v>0</v>
      </c>
      <c r="EO6" s="100">
        <v>2.4390243902439024</v>
      </c>
      <c r="EP6" s="67">
        <v>336.7</v>
      </c>
      <c r="EQ6" s="67">
        <v>1</v>
      </c>
      <c r="ER6" s="67">
        <v>0</v>
      </c>
      <c r="ES6" s="67">
        <v>0</v>
      </c>
      <c r="ET6" s="92">
        <v>336.70033670033666</v>
      </c>
      <c r="EU6" s="105">
        <v>1</v>
      </c>
      <c r="EV6" s="67">
        <v>336.7</v>
      </c>
      <c r="EW6" s="67">
        <v>1</v>
      </c>
      <c r="EX6" s="67">
        <v>0</v>
      </c>
      <c r="EY6" s="62">
        <f>VLOOKUP(A6,[5]Embarazos!$A$7:$H$139,8,0)</f>
        <v>33.333333333333329</v>
      </c>
      <c r="EZ6" s="63">
        <f>VLOOKUP(A6,[5]Embarazos!$A$7:$H$139,7,0)</f>
        <v>17</v>
      </c>
      <c r="FA6" s="62">
        <f>VLOOKUP(A6,[5]Embarazos!$A$7:$J$139,10,0)</f>
        <v>29.411764705882355</v>
      </c>
      <c r="FB6" s="63">
        <f>VLOOKUP(A6,[5]Embarazos!$A$7:$J$139,9,0)</f>
        <v>15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158.22999999999999</v>
      </c>
      <c r="FN6" s="67">
        <v>1</v>
      </c>
      <c r="FO6" s="67">
        <v>316.45999999999998</v>
      </c>
      <c r="FP6" s="67">
        <v>2</v>
      </c>
      <c r="FQ6" s="67">
        <v>0</v>
      </c>
      <c r="FR6" s="67">
        <v>0</v>
      </c>
      <c r="FS6" s="62">
        <f>VLOOKUP(A6,'[3]2017'!$A$8:$M$140,13,0)</f>
        <v>0</v>
      </c>
      <c r="FT6" s="63">
        <f>VLOOKUP(A6,'[3]2017'!$A$8:$M$140,12,0)</f>
        <v>0</v>
      </c>
      <c r="FU6" s="62">
        <f>VLOOKUP(A6,'[3]2017'!$A$8:$O$140,15,0)</f>
        <v>0</v>
      </c>
      <c r="FV6" s="63">
        <f>VLOOKUP(A6,'[3]2017'!$A$8:$O$140,14,0)</f>
        <v>0</v>
      </c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</row>
    <row r="7" spans="1:381">
      <c r="A7" s="96" t="s">
        <v>1580</v>
      </c>
      <c r="B7" s="56" t="s">
        <v>465</v>
      </c>
      <c r="C7" s="96" t="s">
        <v>466</v>
      </c>
      <c r="D7" s="74">
        <v>6</v>
      </c>
      <c r="E7" s="67">
        <v>2017</v>
      </c>
      <c r="F7" s="159">
        <v>76.404806432770314</v>
      </c>
      <c r="G7" s="67">
        <v>29980</v>
      </c>
      <c r="H7" s="67">
        <v>17174</v>
      </c>
      <c r="I7" s="67">
        <v>12806</v>
      </c>
      <c r="J7" s="67">
        <v>45.7</v>
      </c>
      <c r="K7" s="78">
        <v>13701</v>
      </c>
      <c r="L7" s="67">
        <v>32.72</v>
      </c>
      <c r="M7" s="78">
        <v>9809</v>
      </c>
      <c r="N7" s="67">
        <v>2795</v>
      </c>
      <c r="O7" s="67">
        <v>1438</v>
      </c>
      <c r="P7" s="67">
        <v>1357</v>
      </c>
      <c r="Q7" s="67">
        <v>3340</v>
      </c>
      <c r="R7" s="67">
        <v>1719</v>
      </c>
      <c r="S7" s="67">
        <v>1621</v>
      </c>
      <c r="T7" s="67">
        <v>2760</v>
      </c>
      <c r="U7" s="67">
        <v>1464</v>
      </c>
      <c r="V7" s="67">
        <v>1329</v>
      </c>
      <c r="W7" s="67">
        <v>3352</v>
      </c>
      <c r="X7" s="67">
        <v>1745</v>
      </c>
      <c r="Y7" s="67">
        <v>1607</v>
      </c>
      <c r="Z7" s="67">
        <v>2808</v>
      </c>
      <c r="AA7" s="67">
        <v>1286</v>
      </c>
      <c r="AB7" s="67">
        <v>1344</v>
      </c>
      <c r="AC7" s="67">
        <v>3173</v>
      </c>
      <c r="AD7" s="67">
        <v>1630</v>
      </c>
      <c r="AE7" s="67">
        <v>1543</v>
      </c>
      <c r="AF7" s="67">
        <v>2536</v>
      </c>
      <c r="AG7" s="67">
        <v>1510</v>
      </c>
      <c r="AH7" s="67">
        <v>1250</v>
      </c>
      <c r="AI7" s="67">
        <v>5059</v>
      </c>
      <c r="AJ7" s="67">
        <v>2625</v>
      </c>
      <c r="AK7" s="67">
        <v>2434</v>
      </c>
      <c r="AL7" s="67">
        <v>2906</v>
      </c>
      <c r="AM7" s="67">
        <v>1398</v>
      </c>
      <c r="AN7" s="67">
        <v>1396</v>
      </c>
      <c r="AO7" s="67">
        <v>2669</v>
      </c>
      <c r="AP7" s="67">
        <v>2669</v>
      </c>
      <c r="AQ7" s="67">
        <v>1271</v>
      </c>
      <c r="AR7" s="67" t="s">
        <v>428</v>
      </c>
      <c r="AS7" s="67"/>
      <c r="AT7" s="67" t="s">
        <v>428</v>
      </c>
      <c r="AU7" s="59">
        <v>626</v>
      </c>
      <c r="AV7" s="59">
        <v>0</v>
      </c>
      <c r="AW7" s="59">
        <v>9</v>
      </c>
      <c r="AX7" s="97" t="e">
        <f>VLOOKUP(A7,[2]INFANTIL!$A$8:$AA$140,27,0)</f>
        <v>#N/A</v>
      </c>
      <c r="AY7" s="98" t="e">
        <f>VLOOKUP(A7,[2]INFANTIL!$A$8:$AA$140,16,0)</f>
        <v>#N/A</v>
      </c>
      <c r="AZ7" s="62">
        <f>VLOOKUP(A7,'[3]2017'!$A$8:$E$140,5,0)</f>
        <v>1.0733452593917709</v>
      </c>
      <c r="BA7" s="63">
        <f>VLOOKUP(A7,'[3]2017'!$A$8:$E$140,4,0)</f>
        <v>3</v>
      </c>
      <c r="BB7" s="62">
        <f>VLOOKUP(A7,[2]MATERNAS!$A$8:$AA$140,27,0)</f>
        <v>0</v>
      </c>
      <c r="BC7" s="63">
        <f>VLOOKUP(A7,[2]MATERNAS!$A$8:$AA$140,26,0)</f>
        <v>0</v>
      </c>
      <c r="BD7" s="68">
        <v>0</v>
      </c>
      <c r="BE7" s="69">
        <v>0</v>
      </c>
      <c r="BF7" s="60">
        <f>VLOOKUP(A7,[4]Controles!$A$7:$L$139,12,0)</f>
        <v>5.755395683453238</v>
      </c>
      <c r="BG7" s="61">
        <f>VLOOKUP(A7,[4]Controles!$A$7:$L$139,11,0)</f>
        <v>16</v>
      </c>
      <c r="BH7" s="88">
        <v>10.071942446043165</v>
      </c>
      <c r="BI7" s="87">
        <v>28</v>
      </c>
      <c r="BJ7" s="68">
        <v>0</v>
      </c>
      <c r="BK7" s="69">
        <v>0</v>
      </c>
      <c r="BL7" s="68">
        <v>0</v>
      </c>
      <c r="BM7" s="69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9.1999999999999993</v>
      </c>
      <c r="BW7" s="67">
        <v>92.6</v>
      </c>
      <c r="BX7" s="67">
        <v>79.900000000000006</v>
      </c>
      <c r="BY7" s="67">
        <v>93.6</v>
      </c>
      <c r="BZ7" s="67">
        <v>93.6</v>
      </c>
      <c r="CA7" s="67">
        <v>104.2</v>
      </c>
      <c r="CB7" s="67">
        <v>96.2</v>
      </c>
      <c r="CC7" s="96" t="s">
        <v>2223</v>
      </c>
      <c r="CD7" s="96" t="s">
        <v>2224</v>
      </c>
      <c r="CE7" s="99">
        <v>24</v>
      </c>
      <c r="CF7" s="67" t="s">
        <v>1272</v>
      </c>
      <c r="CG7" s="67" t="s">
        <v>1272</v>
      </c>
      <c r="CH7" s="67">
        <v>0</v>
      </c>
      <c r="CI7" s="67">
        <v>0</v>
      </c>
      <c r="CJ7" s="86">
        <v>0</v>
      </c>
      <c r="CK7" s="87">
        <v>0</v>
      </c>
      <c r="CL7" s="89">
        <v>0</v>
      </c>
      <c r="CM7" s="89">
        <v>0</v>
      </c>
      <c r="CN7" s="67">
        <v>216.53</v>
      </c>
      <c r="CO7" s="67">
        <v>6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2">
        <f>VLOOKUP(A7,'[3]2017'!$A$8:$I$140,9,0)</f>
        <v>0.35612535612535612</v>
      </c>
      <c r="DC7" s="63">
        <f>VLOOKUP(A7,'[3]2017'!$A$8:$I$140,8,0)</f>
        <v>1</v>
      </c>
      <c r="DD7" s="96" t="s">
        <v>2225</v>
      </c>
      <c r="DE7" s="96" t="s">
        <v>2226</v>
      </c>
      <c r="DF7" s="99">
        <v>3.7654653039268426</v>
      </c>
      <c r="DG7" s="100">
        <v>7.5542965061378657</v>
      </c>
      <c r="DH7" s="67">
        <v>59.67</v>
      </c>
      <c r="DI7" s="67">
        <v>2</v>
      </c>
      <c r="DJ7" s="67">
        <v>268.5</v>
      </c>
      <c r="DK7" s="67">
        <v>9</v>
      </c>
      <c r="DL7" s="67">
        <v>0</v>
      </c>
      <c r="DM7" s="67">
        <v>0</v>
      </c>
      <c r="DN7" s="67">
        <v>189.1</v>
      </c>
      <c r="DO7" s="67">
        <v>6</v>
      </c>
      <c r="DP7" s="67">
        <v>63.03</v>
      </c>
      <c r="DQ7" s="67">
        <v>2</v>
      </c>
      <c r="DR7" s="67">
        <v>0</v>
      </c>
      <c r="DS7" s="67">
        <v>0</v>
      </c>
      <c r="DT7" s="67">
        <v>63.03</v>
      </c>
      <c r="DU7" s="67">
        <v>2</v>
      </c>
      <c r="DV7" s="67">
        <v>0</v>
      </c>
      <c r="DW7" s="67">
        <v>0</v>
      </c>
      <c r="DX7" s="67">
        <v>0</v>
      </c>
      <c r="DY7" s="67">
        <v>0</v>
      </c>
      <c r="DZ7" s="101">
        <f>VLOOKUP(A7,[5]Embarazos!$A$7:$D$139,4,0)</f>
        <v>0.71684587813620071</v>
      </c>
      <c r="EA7" s="63">
        <f>VLOOKUP(A7,[5]Embarazos!$A$7:$D$139,3,0)</f>
        <v>2</v>
      </c>
      <c r="EB7" s="62">
        <f>VLOOKUP(A7,[5]Embarazos!$A$7:$F$139,6,0)</f>
        <v>24.731182795698924</v>
      </c>
      <c r="EC7" s="63">
        <f>VLOOKUP(A7,[5]Embarazos!$A$7:$F$139,5,0)</f>
        <v>69</v>
      </c>
      <c r="ED7" s="62">
        <f>VLOOKUP(A7,'[3]2017'!$A$8:$K$140,11,0)</f>
        <v>0.39432176656151419</v>
      </c>
      <c r="EE7" s="63">
        <f>VLOOKUP(A7,'[3]2017'!$A$8:$K$140,10,0)</f>
        <v>1</v>
      </c>
      <c r="EF7" s="96" t="s">
        <v>2227</v>
      </c>
      <c r="EG7" s="96" t="s">
        <v>2228</v>
      </c>
      <c r="EH7" s="99">
        <v>3.799873337555415</v>
      </c>
      <c r="EI7" s="104">
        <v>12.5</v>
      </c>
      <c r="EJ7" s="174" t="s">
        <v>2229</v>
      </c>
      <c r="EK7" s="174" t="s">
        <v>2230</v>
      </c>
      <c r="EL7" s="96" t="s">
        <v>2231</v>
      </c>
      <c r="EM7" s="96" t="s">
        <v>2232</v>
      </c>
      <c r="EN7" s="99">
        <v>1.4522821576763485</v>
      </c>
      <c r="EO7" s="100">
        <v>3.5856573705179287</v>
      </c>
      <c r="EP7" s="67">
        <v>189.1</v>
      </c>
      <c r="EQ7" s="67">
        <v>6</v>
      </c>
      <c r="ER7" s="67">
        <v>472.74</v>
      </c>
      <c r="ES7" s="67">
        <v>15</v>
      </c>
      <c r="ET7" s="92">
        <v>252.12732429877087</v>
      </c>
      <c r="EU7" s="105">
        <v>8</v>
      </c>
      <c r="EV7" s="67">
        <v>189.1</v>
      </c>
      <c r="EW7" s="67">
        <v>6</v>
      </c>
      <c r="EX7" s="67">
        <v>0</v>
      </c>
      <c r="EY7" s="62">
        <f>VLOOKUP(A7,[5]Embarazos!$A$7:$H$139,8,0)</f>
        <v>35.12544802867383</v>
      </c>
      <c r="EZ7" s="63">
        <f>VLOOKUP(A7,[5]Embarazos!$A$7:$H$139,7,0)</f>
        <v>98</v>
      </c>
      <c r="FA7" s="62">
        <f>VLOOKUP(A7,[5]Embarazos!$A$7:$J$139,10,0)</f>
        <v>20.43010752688172</v>
      </c>
      <c r="FB7" s="63">
        <f>VLOOKUP(A7,[5]Embarazos!$A$7:$J$139,9,0)</f>
        <v>57</v>
      </c>
      <c r="FC7" s="67">
        <v>49.08</v>
      </c>
      <c r="FD7" s="67">
        <v>3</v>
      </c>
      <c r="FE7" s="67">
        <v>98.15</v>
      </c>
      <c r="FF7" s="67">
        <v>6</v>
      </c>
      <c r="FG7" s="67">
        <v>16.36</v>
      </c>
      <c r="FH7" s="67">
        <v>1</v>
      </c>
      <c r="FI7" s="67">
        <v>16.36</v>
      </c>
      <c r="FJ7" s="67">
        <v>1</v>
      </c>
      <c r="FK7" s="92">
        <v>179.94438082774414</v>
      </c>
      <c r="FL7" s="67">
        <v>11</v>
      </c>
      <c r="FM7" s="67">
        <v>294.45</v>
      </c>
      <c r="FN7" s="67">
        <v>18</v>
      </c>
      <c r="FO7" s="67">
        <v>392.61</v>
      </c>
      <c r="FP7" s="67">
        <v>24</v>
      </c>
      <c r="FQ7" s="92">
        <v>32.717160150498941</v>
      </c>
      <c r="FR7" s="105">
        <v>2</v>
      </c>
      <c r="FS7" s="62">
        <f>VLOOKUP(A7,'[3]2017'!$A$8:$M$140,13,0)</f>
        <v>1.0323468685478321</v>
      </c>
      <c r="FT7" s="63">
        <f>VLOOKUP(A7,'[3]2017'!$A$8:$M$140,12,0)</f>
        <v>3</v>
      </c>
      <c r="FU7" s="62">
        <f>VLOOKUP(A7,'[3]2017'!$A$8:$O$140,15,0)</f>
        <v>2.9973772948669914</v>
      </c>
      <c r="FV7" s="63">
        <f>VLOOKUP(A7,'[3]2017'!$A$8:$O$140,14,0)</f>
        <v>8</v>
      </c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</row>
    <row r="8" spans="1:381">
      <c r="A8" s="96" t="s">
        <v>477</v>
      </c>
      <c r="B8" s="56" t="s">
        <v>478</v>
      </c>
      <c r="C8" s="96" t="s">
        <v>479</v>
      </c>
      <c r="D8" s="74">
        <v>6</v>
      </c>
      <c r="E8" s="67">
        <v>2017</v>
      </c>
      <c r="F8" s="159">
        <v>69.996321472145311</v>
      </c>
      <c r="G8" s="67">
        <v>22414</v>
      </c>
      <c r="H8" s="67">
        <v>12477</v>
      </c>
      <c r="I8" s="67">
        <v>9937</v>
      </c>
      <c r="J8" s="67">
        <v>20.149999999999999</v>
      </c>
      <c r="K8" s="78">
        <v>4517</v>
      </c>
      <c r="L8" s="67">
        <v>74.78</v>
      </c>
      <c r="M8" s="78">
        <v>16761</v>
      </c>
      <c r="N8" s="67">
        <v>2469</v>
      </c>
      <c r="O8" s="67">
        <v>1263</v>
      </c>
      <c r="P8" s="67">
        <v>1206</v>
      </c>
      <c r="Q8" s="67">
        <v>2940</v>
      </c>
      <c r="R8" s="67">
        <v>1504</v>
      </c>
      <c r="S8" s="67">
        <v>1436</v>
      </c>
      <c r="T8" s="67">
        <v>2273</v>
      </c>
      <c r="U8" s="67">
        <v>1090</v>
      </c>
      <c r="V8" s="67">
        <v>1107</v>
      </c>
      <c r="W8" s="67">
        <v>2664</v>
      </c>
      <c r="X8" s="67">
        <v>1368</v>
      </c>
      <c r="Y8" s="67">
        <v>1296</v>
      </c>
      <c r="Z8" s="67">
        <v>2121</v>
      </c>
      <c r="AA8" s="67">
        <v>1068</v>
      </c>
      <c r="AB8" s="67">
        <v>1031</v>
      </c>
      <c r="AC8" s="67">
        <v>2499</v>
      </c>
      <c r="AD8" s="67">
        <v>1282</v>
      </c>
      <c r="AE8" s="67">
        <v>1217</v>
      </c>
      <c r="AF8" s="67">
        <v>2086</v>
      </c>
      <c r="AG8" s="67">
        <v>1117</v>
      </c>
      <c r="AH8" s="67">
        <v>1018</v>
      </c>
      <c r="AI8" s="67">
        <v>3809</v>
      </c>
      <c r="AJ8" s="67">
        <v>1953</v>
      </c>
      <c r="AK8" s="67">
        <v>1856</v>
      </c>
      <c r="AL8" s="67">
        <v>2180</v>
      </c>
      <c r="AM8" s="67">
        <v>946</v>
      </c>
      <c r="AN8" s="67">
        <v>1063</v>
      </c>
      <c r="AO8" s="67">
        <v>1836</v>
      </c>
      <c r="AP8" s="67">
        <v>1836</v>
      </c>
      <c r="AQ8" s="67">
        <v>890</v>
      </c>
      <c r="AR8" s="67" t="s">
        <v>428</v>
      </c>
      <c r="AS8" s="67"/>
      <c r="AT8" s="67" t="s">
        <v>428</v>
      </c>
      <c r="AU8" s="59">
        <v>705</v>
      </c>
      <c r="AV8" s="59">
        <v>0</v>
      </c>
      <c r="AW8" s="59">
        <v>297</v>
      </c>
      <c r="AX8" s="97">
        <f>VLOOKUP(A8,[2]INFANTIL!$A$8:$AA$140,27,0)</f>
        <v>9.3457943925233646</v>
      </c>
      <c r="AY8" s="98">
        <f>VLOOKUP(A8,[2]INFANTIL!$A$8:$AA$140,16,0)</f>
        <v>5</v>
      </c>
      <c r="AZ8" s="62">
        <f>VLOOKUP(A8,'[3]2017'!$A$8:$E$140,5,0)</f>
        <v>1.215066828675577</v>
      </c>
      <c r="BA8" s="63">
        <f>VLOOKUP(A8,'[3]2017'!$A$8:$E$140,4,0)</f>
        <v>3</v>
      </c>
      <c r="BB8" s="62">
        <f>VLOOKUP(A8,[2]MATERNAS!$A$8:$AA$140,27,0)</f>
        <v>0</v>
      </c>
      <c r="BC8" s="63">
        <f>VLOOKUP(A8,[2]MATERNAS!$A$8:$AA$140,26,0)</f>
        <v>0</v>
      </c>
      <c r="BD8" s="68">
        <v>0</v>
      </c>
      <c r="BE8" s="69">
        <v>0</v>
      </c>
      <c r="BF8" s="60">
        <f>VLOOKUP(A8,[4]Controles!$A$7:$L$139,12,0)</f>
        <v>8.722741433021806</v>
      </c>
      <c r="BG8" s="61">
        <f>VLOOKUP(A8,[4]Controles!$A$7:$L$139,11,0)</f>
        <v>28</v>
      </c>
      <c r="BH8" s="88">
        <v>7.4766355140186906</v>
      </c>
      <c r="BI8" s="87">
        <v>24</v>
      </c>
      <c r="BJ8" s="68">
        <v>0</v>
      </c>
      <c r="BK8" s="69">
        <v>0</v>
      </c>
      <c r="BL8" s="68">
        <v>0</v>
      </c>
      <c r="BM8" s="69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42</v>
      </c>
      <c r="BW8" s="67">
        <v>90.6</v>
      </c>
      <c r="BX8" s="67">
        <v>91.8</v>
      </c>
      <c r="BY8" s="67">
        <v>90.6</v>
      </c>
      <c r="BZ8" s="67">
        <v>105.4</v>
      </c>
      <c r="CA8" s="67">
        <v>94.7</v>
      </c>
      <c r="CB8" s="67">
        <v>95.3</v>
      </c>
      <c r="CC8" s="96" t="s">
        <v>2233</v>
      </c>
      <c r="CD8" s="96" t="s">
        <v>2234</v>
      </c>
      <c r="CE8" s="99">
        <v>47.619047619047613</v>
      </c>
      <c r="CF8" s="67" t="s">
        <v>2235</v>
      </c>
      <c r="CG8" s="67" t="s">
        <v>2236</v>
      </c>
      <c r="CH8" s="67">
        <v>41.19</v>
      </c>
      <c r="CI8" s="67">
        <v>1</v>
      </c>
      <c r="CJ8" s="86">
        <v>0</v>
      </c>
      <c r="CK8" s="87">
        <v>0</v>
      </c>
      <c r="CL8" s="106">
        <v>41.19</v>
      </c>
      <c r="CM8" s="89">
        <v>1</v>
      </c>
      <c r="CN8" s="67">
        <v>41.19</v>
      </c>
      <c r="CO8" s="67">
        <v>1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2">
        <f>VLOOKUP(A8,'[3]2017'!$A$8:$I$140,9,0)</f>
        <v>0</v>
      </c>
      <c r="DC8" s="63">
        <f>VLOOKUP(A8,'[3]2017'!$A$8:$I$140,8,0)</f>
        <v>0</v>
      </c>
      <c r="DD8" s="96" t="s">
        <v>2237</v>
      </c>
      <c r="DE8" s="96" t="s">
        <v>2238</v>
      </c>
      <c r="DF8" s="99">
        <v>4.283137962128043</v>
      </c>
      <c r="DG8" s="100">
        <v>1.1603375527426161</v>
      </c>
      <c r="DH8" s="67">
        <v>0</v>
      </c>
      <c r="DI8" s="67">
        <v>0</v>
      </c>
      <c r="DJ8" s="67">
        <v>150.15</v>
      </c>
      <c r="DK8" s="67">
        <v>4</v>
      </c>
      <c r="DL8" s="67">
        <v>0</v>
      </c>
      <c r="DM8" s="67">
        <v>0</v>
      </c>
      <c r="DN8" s="67">
        <v>160.06</v>
      </c>
      <c r="DO8" s="67">
        <v>4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101">
        <f>VLOOKUP(A8,[5]Embarazos!$A$7:$D$139,4,0)</f>
        <v>0.84745762711864403</v>
      </c>
      <c r="EA8" s="63">
        <f>VLOOKUP(A8,[5]Embarazos!$A$7:$D$139,3,0)</f>
        <v>3</v>
      </c>
      <c r="EB8" s="62">
        <f>VLOOKUP(A8,[5]Embarazos!$A$7:$F$139,6,0)</f>
        <v>24.858757062146893</v>
      </c>
      <c r="EC8" s="63">
        <f>VLOOKUP(A8,[5]Embarazos!$A$7:$F$139,5,0)</f>
        <v>88</v>
      </c>
      <c r="ED8" s="62">
        <f>VLOOKUP(A8,'[3]2017'!$A$8:$K$140,11,0)</f>
        <v>0.47938638542665385</v>
      </c>
      <c r="EE8" s="63">
        <f>VLOOKUP(A8,'[3]2017'!$A$8:$K$140,10,0)</f>
        <v>1</v>
      </c>
      <c r="EF8" s="96" t="s">
        <v>2239</v>
      </c>
      <c r="EG8" s="96" t="s">
        <v>2240</v>
      </c>
      <c r="EH8" s="99">
        <v>2.503052503052503</v>
      </c>
      <c r="EI8" s="104">
        <v>0.67681895093062605</v>
      </c>
      <c r="EJ8" s="174" t="s">
        <v>2241</v>
      </c>
      <c r="EK8" s="174" t="s">
        <v>683</v>
      </c>
      <c r="EL8" s="96" t="s">
        <v>2242</v>
      </c>
      <c r="EM8" s="96" t="s">
        <v>2243</v>
      </c>
      <c r="EN8" s="99">
        <v>1.3736263736263736</v>
      </c>
      <c r="EO8" s="100">
        <v>0</v>
      </c>
      <c r="EP8" s="67">
        <v>80.03</v>
      </c>
      <c r="EQ8" s="67">
        <v>2</v>
      </c>
      <c r="ER8" s="67">
        <v>200.08</v>
      </c>
      <c r="ES8" s="67">
        <v>5</v>
      </c>
      <c r="ET8" s="92">
        <v>800.32012805122054</v>
      </c>
      <c r="EU8" s="105">
        <v>20</v>
      </c>
      <c r="EV8" s="67">
        <v>80.03</v>
      </c>
      <c r="EW8" s="67">
        <v>2</v>
      </c>
      <c r="EX8" s="67">
        <v>0</v>
      </c>
      <c r="EY8" s="62">
        <f>VLOOKUP(A8,[5]Embarazos!$A$7:$H$139,8,0)</f>
        <v>30.508474576271187</v>
      </c>
      <c r="EZ8" s="63">
        <f>VLOOKUP(A8,[5]Embarazos!$A$7:$H$139,7,0)</f>
        <v>108</v>
      </c>
      <c r="FA8" s="62">
        <f>VLOOKUP(A8,[5]Embarazos!$A$7:$J$139,10,0)</f>
        <v>23.163841807909606</v>
      </c>
      <c r="FB8" s="63">
        <f>VLOOKUP(A8,[5]Embarazos!$A$7:$J$139,9,0)</f>
        <v>82</v>
      </c>
      <c r="FC8" s="67">
        <v>0</v>
      </c>
      <c r="FD8" s="67">
        <v>0</v>
      </c>
      <c r="FE8" s="67">
        <v>0</v>
      </c>
      <c r="FF8" s="67">
        <v>0</v>
      </c>
      <c r="FG8" s="67">
        <v>44.2</v>
      </c>
      <c r="FH8" s="67">
        <v>2</v>
      </c>
      <c r="FI8" s="67">
        <v>22.1</v>
      </c>
      <c r="FJ8" s="67">
        <v>1</v>
      </c>
      <c r="FK8" s="92">
        <v>66.298342541436469</v>
      </c>
      <c r="FL8" s="67">
        <v>3</v>
      </c>
      <c r="FM8" s="67">
        <v>198.9</v>
      </c>
      <c r="FN8" s="67">
        <v>9</v>
      </c>
      <c r="FO8" s="67">
        <v>773.48</v>
      </c>
      <c r="FP8" s="67">
        <v>35</v>
      </c>
      <c r="FQ8" s="92">
        <v>22.099447513812155</v>
      </c>
      <c r="FR8" s="105">
        <v>1</v>
      </c>
      <c r="FS8" s="62">
        <f>VLOOKUP(A8,'[3]2017'!$A$8:$M$140,13,0)</f>
        <v>0.45871559633027525</v>
      </c>
      <c r="FT8" s="63">
        <f>VLOOKUP(A8,'[3]2017'!$A$8:$M$140,12,0)</f>
        <v>1</v>
      </c>
      <c r="FU8" s="62">
        <f>VLOOKUP(A8,'[3]2017'!$A$8:$O$140,15,0)</f>
        <v>1.6339869281045751</v>
      </c>
      <c r="FV8" s="63">
        <f>VLOOKUP(A8,'[3]2017'!$A$8:$O$140,14,0)</f>
        <v>3</v>
      </c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</row>
    <row r="9" spans="1:381">
      <c r="A9" s="96" t="s">
        <v>489</v>
      </c>
      <c r="B9" s="56" t="s">
        <v>490</v>
      </c>
      <c r="C9" s="96" t="s">
        <v>466</v>
      </c>
      <c r="D9" s="74">
        <v>6</v>
      </c>
      <c r="E9" s="67">
        <v>2017</v>
      </c>
      <c r="F9" s="159">
        <v>65.879730839836242</v>
      </c>
      <c r="G9" s="67">
        <v>46621</v>
      </c>
      <c r="H9" s="67">
        <v>23365</v>
      </c>
      <c r="I9" s="67">
        <v>23256</v>
      </c>
      <c r="J9" s="67">
        <v>17.760000000000002</v>
      </c>
      <c r="K9" s="78">
        <v>8280</v>
      </c>
      <c r="L9" s="67">
        <v>62.65</v>
      </c>
      <c r="M9" s="78">
        <v>29208</v>
      </c>
      <c r="N9" s="67">
        <v>4377</v>
      </c>
      <c r="O9" s="67">
        <v>2235</v>
      </c>
      <c r="P9" s="67">
        <v>2142</v>
      </c>
      <c r="Q9" s="67">
        <v>5235</v>
      </c>
      <c r="R9" s="67">
        <v>2669</v>
      </c>
      <c r="S9" s="67">
        <v>2566</v>
      </c>
      <c r="T9" s="67">
        <v>4304</v>
      </c>
      <c r="U9" s="67">
        <v>2241</v>
      </c>
      <c r="V9" s="67">
        <v>2113</v>
      </c>
      <c r="W9" s="67">
        <v>5191</v>
      </c>
      <c r="X9" s="67">
        <v>2660</v>
      </c>
      <c r="Y9" s="67">
        <v>2531</v>
      </c>
      <c r="Z9" s="67">
        <v>4314</v>
      </c>
      <c r="AA9" s="67">
        <v>2052</v>
      </c>
      <c r="AB9" s="67">
        <v>2073</v>
      </c>
      <c r="AC9" s="67">
        <v>4950</v>
      </c>
      <c r="AD9" s="67">
        <v>2570</v>
      </c>
      <c r="AE9" s="67">
        <v>2380</v>
      </c>
      <c r="AF9" s="67">
        <v>3975</v>
      </c>
      <c r="AG9" s="67">
        <v>2181</v>
      </c>
      <c r="AH9" s="67">
        <v>1923</v>
      </c>
      <c r="AI9" s="67">
        <v>7608</v>
      </c>
      <c r="AJ9" s="67">
        <v>3903</v>
      </c>
      <c r="AK9" s="67">
        <v>3705</v>
      </c>
      <c r="AL9" s="67">
        <v>4259</v>
      </c>
      <c r="AM9" s="67">
        <v>2207</v>
      </c>
      <c r="AN9" s="67">
        <v>2078</v>
      </c>
      <c r="AO9" s="67">
        <v>4305</v>
      </c>
      <c r="AP9" s="67">
        <v>4305</v>
      </c>
      <c r="AQ9" s="67">
        <v>2098</v>
      </c>
      <c r="AR9" s="67" t="s">
        <v>428</v>
      </c>
      <c r="AS9" s="67"/>
      <c r="AT9" s="67" t="s">
        <v>428</v>
      </c>
      <c r="AU9" s="59">
        <v>1046</v>
      </c>
      <c r="AV9" s="59">
        <v>3</v>
      </c>
      <c r="AW9" s="59">
        <v>139</v>
      </c>
      <c r="AX9" s="97">
        <f>VLOOKUP(A9,[2]INFANTIL!$A$8:$AA$140,27,0)</f>
        <v>7.9051383399209483</v>
      </c>
      <c r="AY9" s="98">
        <f>VLOOKUP(A9,[2]INFANTIL!$A$8:$AA$140,16,0)</f>
        <v>6</v>
      </c>
      <c r="AZ9" s="62">
        <f>VLOOKUP(A9,'[3]2017'!$A$8:$E$140,5,0)</f>
        <v>1.142334932602239</v>
      </c>
      <c r="BA9" s="63">
        <f>VLOOKUP(A9,'[3]2017'!$A$8:$E$140,4,0)</f>
        <v>5</v>
      </c>
      <c r="BB9" s="62">
        <f>VLOOKUP(A9,[2]MATERNAS!$A$8:$AA$140,27,0)</f>
        <v>197.62845849802369</v>
      </c>
      <c r="BC9" s="63">
        <f>VLOOKUP(A9,[2]MATERNAS!$A$8:$AA$140,26,0)</f>
        <v>1</v>
      </c>
      <c r="BD9" s="68">
        <v>0</v>
      </c>
      <c r="BE9" s="69">
        <v>0</v>
      </c>
      <c r="BF9" s="60">
        <f>VLOOKUP(A9,[4]Controles!$A$7:$L$139,12,0)</f>
        <v>4.9407114624505928</v>
      </c>
      <c r="BG9" s="61">
        <f>VLOOKUP(A9,[4]Controles!$A$7:$L$139,11,0)</f>
        <v>25</v>
      </c>
      <c r="BH9" s="88">
        <v>7.7075098814229248</v>
      </c>
      <c r="BI9" s="87">
        <v>39</v>
      </c>
      <c r="BJ9" s="68">
        <v>0</v>
      </c>
      <c r="BK9" s="69">
        <v>0</v>
      </c>
      <c r="BL9" s="68">
        <v>22.846698652044779</v>
      </c>
      <c r="BM9" s="69">
        <v>1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38.1</v>
      </c>
      <c r="BW9" s="67">
        <v>102</v>
      </c>
      <c r="BX9" s="67">
        <v>91.6</v>
      </c>
      <c r="BY9" s="67" t="s">
        <v>2244</v>
      </c>
      <c r="BZ9" s="67">
        <v>110.6</v>
      </c>
      <c r="CA9" s="67">
        <v>92.5</v>
      </c>
      <c r="CB9" s="67">
        <v>99.2</v>
      </c>
      <c r="CC9" s="96" t="s">
        <v>2245</v>
      </c>
      <c r="CD9" s="96" t="s">
        <v>2246</v>
      </c>
      <c r="CE9" s="99">
        <v>33.962264150943398</v>
      </c>
      <c r="CF9" s="67" t="s">
        <v>2247</v>
      </c>
      <c r="CG9" s="67" t="s">
        <v>2248</v>
      </c>
      <c r="CH9" s="67">
        <v>76.400000000000006</v>
      </c>
      <c r="CI9" s="67">
        <v>4</v>
      </c>
      <c r="CJ9" s="86">
        <v>0.23234200743494424</v>
      </c>
      <c r="CK9" s="87">
        <v>1</v>
      </c>
      <c r="CL9" s="106">
        <v>76.400000000000006</v>
      </c>
      <c r="CM9" s="89">
        <v>4</v>
      </c>
      <c r="CN9" s="67">
        <v>115.05</v>
      </c>
      <c r="CO9" s="67">
        <v>5</v>
      </c>
      <c r="CP9" s="67">
        <v>23.01</v>
      </c>
      <c r="CQ9" s="67">
        <v>1</v>
      </c>
      <c r="CR9" s="67">
        <v>19.260000000000002</v>
      </c>
      <c r="CS9" s="67">
        <v>1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19.260000000000002</v>
      </c>
      <c r="DA9" s="67">
        <v>1</v>
      </c>
      <c r="DB9" s="62">
        <f>VLOOKUP(A9,'[3]2017'!$A$8:$I$140,9,0)</f>
        <v>0.23180343069077422</v>
      </c>
      <c r="DC9" s="63">
        <f>VLOOKUP(A9,'[3]2017'!$A$8:$I$140,8,0)</f>
        <v>1</v>
      </c>
      <c r="DD9" s="96" t="s">
        <v>2249</v>
      </c>
      <c r="DE9" s="96" t="s">
        <v>2250</v>
      </c>
      <c r="DF9" s="99">
        <v>4.2985074626865671</v>
      </c>
      <c r="DG9" s="100">
        <v>7.4896694214876032</v>
      </c>
      <c r="DH9" s="67">
        <v>96.32</v>
      </c>
      <c r="DI9" s="67">
        <v>5</v>
      </c>
      <c r="DJ9" s="67">
        <v>154.11000000000001</v>
      </c>
      <c r="DK9" s="67">
        <v>8</v>
      </c>
      <c r="DL9" s="67">
        <v>19.260000000000002</v>
      </c>
      <c r="DM9" s="67">
        <v>1</v>
      </c>
      <c r="DN9" s="67">
        <v>40.4</v>
      </c>
      <c r="DO9" s="67">
        <v>2</v>
      </c>
      <c r="DP9" s="67">
        <v>40.4</v>
      </c>
      <c r="DQ9" s="67">
        <v>2</v>
      </c>
      <c r="DR9" s="67">
        <v>0</v>
      </c>
      <c r="DS9" s="67">
        <v>0</v>
      </c>
      <c r="DT9" s="67">
        <v>40.4</v>
      </c>
      <c r="DU9" s="67">
        <v>2</v>
      </c>
      <c r="DV9" s="67">
        <v>0</v>
      </c>
      <c r="DW9" s="67">
        <v>0</v>
      </c>
      <c r="DX9" s="67">
        <v>0</v>
      </c>
      <c r="DY9" s="67">
        <v>0</v>
      </c>
      <c r="DZ9" s="101">
        <f>VLOOKUP(A9,[5]Embarazos!$A$7:$D$139,4,0)</f>
        <v>1.5503875968992249</v>
      </c>
      <c r="EA9" s="63">
        <f>VLOOKUP(A9,[5]Embarazos!$A$7:$D$139,3,0)</f>
        <v>8</v>
      </c>
      <c r="EB9" s="62">
        <f>VLOOKUP(A9,[5]Embarazos!$A$7:$F$139,6,0)</f>
        <v>21.124031007751938</v>
      </c>
      <c r="EC9" s="63">
        <f>VLOOKUP(A9,[5]Embarazos!$A$7:$F$139,5,0)</f>
        <v>109</v>
      </c>
      <c r="ED9" s="62">
        <f>VLOOKUP(A9,'[3]2017'!$A$8:$K$140,11,0)</f>
        <v>0.75471698113207542</v>
      </c>
      <c r="EE9" s="63">
        <f>VLOOKUP(A9,'[3]2017'!$A$8:$K$140,10,0)</f>
        <v>3</v>
      </c>
      <c r="EF9" s="96" t="s">
        <v>2251</v>
      </c>
      <c r="EG9" s="96" t="s">
        <v>2252</v>
      </c>
      <c r="EH9" s="99">
        <v>3.1927957429390093</v>
      </c>
      <c r="EI9" s="104">
        <v>7.4268567141785455</v>
      </c>
      <c r="EJ9" s="174" t="s">
        <v>2253</v>
      </c>
      <c r="EK9" s="174" t="s">
        <v>2254</v>
      </c>
      <c r="EL9" s="96" t="s">
        <v>2255</v>
      </c>
      <c r="EM9" s="96" t="s">
        <v>2256</v>
      </c>
      <c r="EN9" s="99">
        <v>2.6348808030112925</v>
      </c>
      <c r="EO9" s="100">
        <v>3.0660377358490565</v>
      </c>
      <c r="EP9" s="67">
        <v>40.4</v>
      </c>
      <c r="EQ9" s="67">
        <v>2</v>
      </c>
      <c r="ER9" s="67">
        <v>202.02</v>
      </c>
      <c r="ES9" s="67">
        <v>10</v>
      </c>
      <c r="ET9" s="92">
        <v>303.030303030303</v>
      </c>
      <c r="EU9" s="105">
        <v>15</v>
      </c>
      <c r="EV9" s="67">
        <v>40.4</v>
      </c>
      <c r="EW9" s="67">
        <v>2</v>
      </c>
      <c r="EX9" s="67">
        <v>10</v>
      </c>
      <c r="EY9" s="62">
        <f>VLOOKUP(A9,[5]Embarazos!$A$7:$H$139,8,0)</f>
        <v>32.751937984496124</v>
      </c>
      <c r="EZ9" s="63">
        <f>VLOOKUP(A9,[5]Embarazos!$A$7:$H$139,7,0)</f>
        <v>169</v>
      </c>
      <c r="FA9" s="62">
        <f>VLOOKUP(A9,[5]Embarazos!$A$7:$J$139,10,0)</f>
        <v>21.31782945736434</v>
      </c>
      <c r="FB9" s="63">
        <f>VLOOKUP(A9,[5]Embarazos!$A$7:$J$139,9,0)</f>
        <v>110</v>
      </c>
      <c r="FC9" s="67">
        <v>32.14</v>
      </c>
      <c r="FD9" s="67">
        <v>3</v>
      </c>
      <c r="FE9" s="67">
        <v>85.7</v>
      </c>
      <c r="FF9" s="67">
        <v>8</v>
      </c>
      <c r="FG9" s="67">
        <v>10.71</v>
      </c>
      <c r="FH9" s="67">
        <v>1</v>
      </c>
      <c r="FI9" s="67">
        <v>10.71</v>
      </c>
      <c r="FJ9" s="67">
        <v>1</v>
      </c>
      <c r="FK9" s="92">
        <v>139.26084627745044</v>
      </c>
      <c r="FL9" s="67">
        <v>13</v>
      </c>
      <c r="FM9" s="67">
        <v>214.25</v>
      </c>
      <c r="FN9" s="67">
        <v>20</v>
      </c>
      <c r="FO9" s="67">
        <v>685.59</v>
      </c>
      <c r="FP9" s="67">
        <v>64</v>
      </c>
      <c r="FQ9" s="92">
        <v>10.712372790573111</v>
      </c>
      <c r="FR9" s="105">
        <v>1</v>
      </c>
      <c r="FS9" s="62">
        <f>VLOOKUP(A9,'[3]2017'!$A$8:$M$140,13,0)</f>
        <v>1.643578304766377</v>
      </c>
      <c r="FT9" s="63">
        <f>VLOOKUP(A9,'[3]2017'!$A$8:$M$140,12,0)</f>
        <v>7</v>
      </c>
      <c r="FU9" s="62">
        <f>VLOOKUP(A9,'[3]2017'!$A$8:$O$140,15,0)</f>
        <v>2.0905923344947737</v>
      </c>
      <c r="FV9" s="63">
        <f>VLOOKUP(A9,'[3]2017'!$A$8:$O$140,14,0)</f>
        <v>9</v>
      </c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</row>
    <row r="10" spans="1:381">
      <c r="A10" s="96" t="s">
        <v>1597</v>
      </c>
      <c r="B10" s="56" t="s">
        <v>502</v>
      </c>
      <c r="C10" s="96" t="s">
        <v>466</v>
      </c>
      <c r="D10" s="74">
        <v>6</v>
      </c>
      <c r="E10" s="67">
        <v>2017</v>
      </c>
      <c r="F10" s="159">
        <v>69.713143248008109</v>
      </c>
      <c r="G10" s="67">
        <v>9216</v>
      </c>
      <c r="H10" s="67">
        <v>5461</v>
      </c>
      <c r="I10" s="67">
        <v>3755</v>
      </c>
      <c r="J10" s="67">
        <v>16.41</v>
      </c>
      <c r="K10" s="78">
        <v>1512</v>
      </c>
      <c r="L10" s="67">
        <v>29.73</v>
      </c>
      <c r="M10" s="78">
        <v>2740</v>
      </c>
      <c r="N10" s="67">
        <v>711</v>
      </c>
      <c r="O10" s="67">
        <v>365</v>
      </c>
      <c r="P10" s="67">
        <v>346</v>
      </c>
      <c r="Q10" s="67">
        <v>1559</v>
      </c>
      <c r="R10" s="67">
        <v>806</v>
      </c>
      <c r="S10" s="67">
        <v>753</v>
      </c>
      <c r="T10" s="67">
        <v>727</v>
      </c>
      <c r="U10" s="67">
        <v>379</v>
      </c>
      <c r="V10" s="67">
        <v>350</v>
      </c>
      <c r="W10" s="67">
        <v>1280</v>
      </c>
      <c r="X10" s="67">
        <v>675</v>
      </c>
      <c r="Y10" s="67">
        <v>605</v>
      </c>
      <c r="Z10" s="67">
        <v>724</v>
      </c>
      <c r="AA10" s="67">
        <v>364</v>
      </c>
      <c r="AB10" s="67">
        <v>345</v>
      </c>
      <c r="AC10" s="67">
        <v>1355</v>
      </c>
      <c r="AD10" s="67">
        <v>714</v>
      </c>
      <c r="AE10" s="67">
        <v>641</v>
      </c>
      <c r="AF10" s="67">
        <v>697</v>
      </c>
      <c r="AG10" s="67">
        <v>388</v>
      </c>
      <c r="AH10" s="67">
        <v>333</v>
      </c>
      <c r="AI10" s="67">
        <v>1896</v>
      </c>
      <c r="AJ10" s="67">
        <v>992</v>
      </c>
      <c r="AK10" s="67">
        <v>904</v>
      </c>
      <c r="AL10" s="67">
        <v>746</v>
      </c>
      <c r="AM10" s="67">
        <v>381</v>
      </c>
      <c r="AN10" s="67">
        <v>358</v>
      </c>
      <c r="AO10" s="67">
        <v>735</v>
      </c>
      <c r="AP10" s="67">
        <v>735</v>
      </c>
      <c r="AQ10" s="67">
        <v>354</v>
      </c>
      <c r="AR10" s="67" t="s">
        <v>428</v>
      </c>
      <c r="AS10" s="67"/>
      <c r="AT10" s="67" t="s">
        <v>428</v>
      </c>
      <c r="AU10" s="59">
        <v>227</v>
      </c>
      <c r="AV10" s="59">
        <v>0</v>
      </c>
      <c r="AW10" s="59">
        <v>45</v>
      </c>
      <c r="AX10" s="97" t="e">
        <f>VLOOKUP(A10,[2]INFANTIL!$A$8:$AA$140,27,0)</f>
        <v>#N/A</v>
      </c>
      <c r="AY10" s="98" t="e">
        <f>VLOOKUP(A10,[2]INFANTIL!$A$8:$AA$140,16,0)</f>
        <v>#N/A</v>
      </c>
      <c r="AZ10" s="62">
        <f>VLOOKUP(A10,'[3]2017'!$A$8:$E$140,5,0)</f>
        <v>1.4064697609001406</v>
      </c>
      <c r="BA10" s="63">
        <f>VLOOKUP(A10,'[3]2017'!$A$8:$E$140,4,0)</f>
        <v>1</v>
      </c>
      <c r="BB10" s="62">
        <f>VLOOKUP(A10,[2]MATERNAS!$A$8:$AA$140,27,0)</f>
        <v>0</v>
      </c>
      <c r="BC10" s="63">
        <f>VLOOKUP(A10,[2]MATERNAS!$A$8:$AA$140,26,0)</f>
        <v>0</v>
      </c>
      <c r="BD10" s="68">
        <v>0</v>
      </c>
      <c r="BE10" s="69">
        <v>0</v>
      </c>
      <c r="BF10" s="60">
        <f>VLOOKUP(A10,[4]Controles!$A$7:$L$139,12,0)</f>
        <v>7.2463768115942031</v>
      </c>
      <c r="BG10" s="61">
        <f>VLOOKUP(A10,[4]Controles!$A$7:$L$139,11,0)</f>
        <v>5</v>
      </c>
      <c r="BH10" s="88">
        <v>11.594202898550725</v>
      </c>
      <c r="BI10" s="87">
        <v>8</v>
      </c>
      <c r="BJ10" s="68">
        <v>0</v>
      </c>
      <c r="BK10" s="69">
        <v>0</v>
      </c>
      <c r="BL10" s="68">
        <v>0</v>
      </c>
      <c r="BM10" s="69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19</v>
      </c>
      <c r="BW10" s="67">
        <v>101.7</v>
      </c>
      <c r="BX10" s="67">
        <v>100</v>
      </c>
      <c r="BY10" s="67">
        <v>101.7</v>
      </c>
      <c r="BZ10" s="67">
        <v>120.7</v>
      </c>
      <c r="CA10" s="67">
        <v>72.599999999999994</v>
      </c>
      <c r="CB10" s="67">
        <v>96.8</v>
      </c>
      <c r="CC10" s="96" t="s">
        <v>2257</v>
      </c>
      <c r="CD10" s="96" t="s">
        <v>2258</v>
      </c>
      <c r="CE10" s="99">
        <v>100</v>
      </c>
      <c r="CF10" s="67" t="s">
        <v>2259</v>
      </c>
      <c r="CG10" s="67" t="s">
        <v>532</v>
      </c>
      <c r="CH10" s="67">
        <v>0</v>
      </c>
      <c r="CI10" s="67">
        <v>0</v>
      </c>
      <c r="CJ10" s="86">
        <v>0</v>
      </c>
      <c r="CK10" s="87">
        <v>0</v>
      </c>
      <c r="CL10" s="106">
        <v>0</v>
      </c>
      <c r="CM10" s="89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2">
        <f>VLOOKUP(A10,'[3]2017'!$A$8:$I$140,9,0)</f>
        <v>0</v>
      </c>
      <c r="DC10" s="63">
        <f>VLOOKUP(A10,'[3]2017'!$A$8:$I$140,8,0)</f>
        <v>0</v>
      </c>
      <c r="DD10" s="96" t="s">
        <v>2260</v>
      </c>
      <c r="DE10" s="96" t="s">
        <v>2261</v>
      </c>
      <c r="DF10" s="99">
        <v>5.0314465408805038</v>
      </c>
      <c r="DG10" s="100">
        <v>10.658307210031348</v>
      </c>
      <c r="DH10" s="67">
        <v>0</v>
      </c>
      <c r="DI10" s="67">
        <v>0</v>
      </c>
      <c r="DJ10" s="67">
        <v>114.42</v>
      </c>
      <c r="DK10" s="67">
        <v>1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101">
        <f>VLOOKUP(A10,[5]Embarazos!$A$7:$D$139,4,0)</f>
        <v>1.4492753623188406</v>
      </c>
      <c r="EA10" s="63">
        <f>VLOOKUP(A10,[5]Embarazos!$A$7:$D$139,3,0)</f>
        <v>1</v>
      </c>
      <c r="EB10" s="62">
        <f>VLOOKUP(A10,[5]Embarazos!$A$7:$F$139,6,0)</f>
        <v>34.782608695652172</v>
      </c>
      <c r="EC10" s="63">
        <f>VLOOKUP(A10,[5]Embarazos!$A$7:$F$139,5,0)</f>
        <v>24</v>
      </c>
      <c r="ED10" s="62">
        <f>VLOOKUP(A10,'[3]2017'!$A$8:$K$140,11,0)</f>
        <v>0</v>
      </c>
      <c r="EE10" s="63">
        <f>VLOOKUP(A10,'[3]2017'!$A$8:$K$140,10,0)</f>
        <v>0</v>
      </c>
      <c r="EF10" s="96" t="s">
        <v>2262</v>
      </c>
      <c r="EG10" s="96" t="s">
        <v>2263</v>
      </c>
      <c r="EH10" s="99">
        <v>2.9972752043596729</v>
      </c>
      <c r="EI10" s="104">
        <v>7.6923076923076925</v>
      </c>
      <c r="EJ10" s="174" t="s">
        <v>2071</v>
      </c>
      <c r="EK10" s="174" t="s">
        <v>2264</v>
      </c>
      <c r="EL10" s="96" t="s">
        <v>2265</v>
      </c>
      <c r="EM10" s="96" t="s">
        <v>2266</v>
      </c>
      <c r="EN10" s="99">
        <v>1.5384615384615385</v>
      </c>
      <c r="EO10" s="100">
        <v>2.6315789473684208</v>
      </c>
      <c r="EP10" s="67">
        <v>0</v>
      </c>
      <c r="EQ10" s="67">
        <v>0</v>
      </c>
      <c r="ER10" s="67">
        <v>118.06</v>
      </c>
      <c r="ES10" s="67">
        <v>1</v>
      </c>
      <c r="ET10" s="92">
        <v>472.25501770956316</v>
      </c>
      <c r="EU10" s="105">
        <v>4</v>
      </c>
      <c r="EV10" s="67">
        <v>0</v>
      </c>
      <c r="EW10" s="67">
        <v>0</v>
      </c>
      <c r="EX10" s="67">
        <v>0</v>
      </c>
      <c r="EY10" s="62">
        <f>VLOOKUP(A10,[5]Embarazos!$A$7:$H$139,8,0)</f>
        <v>37.681159420289859</v>
      </c>
      <c r="EZ10" s="63">
        <f>VLOOKUP(A10,[5]Embarazos!$A$7:$H$139,7,0)</f>
        <v>26</v>
      </c>
      <c r="FA10" s="62">
        <f>VLOOKUP(A10,[5]Embarazos!$A$7:$J$139,10,0)</f>
        <v>11.594202898550725</v>
      </c>
      <c r="FB10" s="63">
        <f>VLOOKUP(A10,[5]Embarazos!$A$7:$J$139,9,0)</f>
        <v>8</v>
      </c>
      <c r="FC10" s="67">
        <v>0</v>
      </c>
      <c r="FD10" s="67">
        <v>0</v>
      </c>
      <c r="FE10" s="67">
        <v>61.61</v>
      </c>
      <c r="FF10" s="67">
        <v>1</v>
      </c>
      <c r="FG10" s="67">
        <v>123.23</v>
      </c>
      <c r="FH10" s="67">
        <v>2</v>
      </c>
      <c r="FI10" s="67">
        <v>0</v>
      </c>
      <c r="FJ10" s="67">
        <v>0</v>
      </c>
      <c r="FK10" s="92">
        <v>184.84288354898337</v>
      </c>
      <c r="FL10" s="105">
        <v>3</v>
      </c>
      <c r="FM10" s="67">
        <v>0</v>
      </c>
      <c r="FN10" s="67">
        <v>0</v>
      </c>
      <c r="FO10" s="67">
        <v>123.23</v>
      </c>
      <c r="FP10" s="67">
        <v>2</v>
      </c>
      <c r="FQ10" s="67">
        <v>0</v>
      </c>
      <c r="FR10" s="67">
        <v>0</v>
      </c>
      <c r="FS10" s="62">
        <f>VLOOKUP(A10,'[3]2017'!$A$8:$M$140,13,0)</f>
        <v>2.6809651474530831</v>
      </c>
      <c r="FT10" s="63">
        <f>VLOOKUP(A10,'[3]2017'!$A$8:$M$140,12,0)</f>
        <v>2</v>
      </c>
      <c r="FU10" s="62">
        <f>VLOOKUP(A10,'[3]2017'!$A$8:$O$140,15,0)</f>
        <v>9.5238095238095255</v>
      </c>
      <c r="FV10" s="63">
        <f>VLOOKUP(A10,'[3]2017'!$A$8:$O$140,14,0)</f>
        <v>7</v>
      </c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</row>
    <row r="11" spans="1:381">
      <c r="A11" s="96" t="s">
        <v>512</v>
      </c>
      <c r="B11" s="56" t="s">
        <v>513</v>
      </c>
      <c r="C11" s="96" t="s">
        <v>514</v>
      </c>
      <c r="D11" s="74">
        <v>6</v>
      </c>
      <c r="E11" s="67">
        <v>2017</v>
      </c>
      <c r="F11" s="159">
        <v>65.458872388904808</v>
      </c>
      <c r="G11" s="67">
        <v>11139</v>
      </c>
      <c r="H11" s="67">
        <v>1775</v>
      </c>
      <c r="I11" s="67">
        <v>9364</v>
      </c>
      <c r="J11" s="67">
        <v>8.69</v>
      </c>
      <c r="K11" s="67">
        <v>968</v>
      </c>
      <c r="L11" s="67">
        <v>80.47</v>
      </c>
      <c r="M11" s="78">
        <v>8964</v>
      </c>
      <c r="N11" s="67">
        <v>1316</v>
      </c>
      <c r="O11" s="67">
        <v>679</v>
      </c>
      <c r="P11" s="67">
        <v>637</v>
      </c>
      <c r="Q11" s="67">
        <v>856</v>
      </c>
      <c r="R11" s="67">
        <v>440</v>
      </c>
      <c r="S11" s="67">
        <v>416</v>
      </c>
      <c r="T11" s="67">
        <v>1129</v>
      </c>
      <c r="U11" s="67">
        <v>531</v>
      </c>
      <c r="V11" s="67">
        <v>536</v>
      </c>
      <c r="W11" s="67">
        <v>874</v>
      </c>
      <c r="X11" s="67">
        <v>455</v>
      </c>
      <c r="Y11" s="67">
        <v>419</v>
      </c>
      <c r="Z11" s="67">
        <v>1004</v>
      </c>
      <c r="AA11" s="67">
        <v>650</v>
      </c>
      <c r="AB11" s="67">
        <v>473</v>
      </c>
      <c r="AC11" s="67">
        <v>847</v>
      </c>
      <c r="AD11" s="67">
        <v>443</v>
      </c>
      <c r="AE11" s="67">
        <v>404</v>
      </c>
      <c r="AF11" s="67">
        <v>1237</v>
      </c>
      <c r="AG11" s="67">
        <v>532</v>
      </c>
      <c r="AH11" s="67">
        <v>587</v>
      </c>
      <c r="AI11" s="67">
        <v>1330</v>
      </c>
      <c r="AJ11" s="67">
        <v>692</v>
      </c>
      <c r="AK11" s="67">
        <v>638</v>
      </c>
      <c r="AL11" s="67">
        <v>1017</v>
      </c>
      <c r="AM11" s="67">
        <v>491</v>
      </c>
      <c r="AN11" s="67">
        <v>485</v>
      </c>
      <c r="AO11" s="67">
        <v>945</v>
      </c>
      <c r="AP11" s="67">
        <v>945</v>
      </c>
      <c r="AQ11" s="67">
        <v>454</v>
      </c>
      <c r="AR11" s="67" t="s">
        <v>428</v>
      </c>
      <c r="AS11" s="67"/>
      <c r="AT11" s="67" t="s">
        <v>428</v>
      </c>
      <c r="AU11" s="59">
        <v>284</v>
      </c>
      <c r="AV11" s="59">
        <v>0</v>
      </c>
      <c r="AW11" s="59">
        <v>29</v>
      </c>
      <c r="AX11" s="97">
        <f>VLOOKUP(A11,[2]INFANTIL!$A$8:$AA$140,27,0)</f>
        <v>16.806722689075631</v>
      </c>
      <c r="AY11" s="98">
        <f>VLOOKUP(A11,[2]INFANTIL!$A$8:$AA$140,16,0)</f>
        <v>1</v>
      </c>
      <c r="AZ11" s="62">
        <f>VLOOKUP(A11,'[3]2017'!$A$8:$E$140,5,0)</f>
        <v>1.5197568389057752</v>
      </c>
      <c r="BA11" s="63">
        <f>VLOOKUP(A11,'[3]2017'!$A$8:$E$140,4,0)</f>
        <v>2</v>
      </c>
      <c r="BB11" s="62">
        <f>VLOOKUP(A11,[2]MATERNAS!$A$8:$AA$140,27,0)</f>
        <v>0</v>
      </c>
      <c r="BC11" s="63">
        <f>VLOOKUP(A11,[2]MATERNAS!$A$8:$AA$140,26,0)</f>
        <v>0</v>
      </c>
      <c r="BD11" s="68">
        <v>0</v>
      </c>
      <c r="BE11" s="69">
        <v>0</v>
      </c>
      <c r="BF11" s="60">
        <f>VLOOKUP(A11,[4]Controles!$A$7:$L$139,12,0)</f>
        <v>6.7226890756302522</v>
      </c>
      <c r="BG11" s="61">
        <f>VLOOKUP(A11,[4]Controles!$A$7:$L$139,11,0)</f>
        <v>8</v>
      </c>
      <c r="BH11" s="88">
        <v>10.084033613445378</v>
      </c>
      <c r="BI11" s="87">
        <v>12</v>
      </c>
      <c r="BJ11" s="68">
        <v>0</v>
      </c>
      <c r="BK11" s="69">
        <v>0</v>
      </c>
      <c r="BL11" s="68">
        <v>0</v>
      </c>
      <c r="BM11" s="69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27.7</v>
      </c>
      <c r="BW11" s="67">
        <v>119.2</v>
      </c>
      <c r="BX11" s="67">
        <v>104.6</v>
      </c>
      <c r="BY11" s="67">
        <v>119.2</v>
      </c>
      <c r="BZ11" s="67">
        <v>113.8</v>
      </c>
      <c r="CA11" s="67">
        <v>85.2</v>
      </c>
      <c r="CB11" s="67">
        <v>103.7</v>
      </c>
      <c r="CC11" s="96" t="s">
        <v>2267</v>
      </c>
      <c r="CD11" s="96" t="s">
        <v>2268</v>
      </c>
      <c r="CE11" s="99">
        <v>33.333333333333329</v>
      </c>
      <c r="CF11" s="67" t="s">
        <v>1369</v>
      </c>
      <c r="CG11" s="67" t="s">
        <v>2269</v>
      </c>
      <c r="CH11" s="67">
        <v>0</v>
      </c>
      <c r="CI11" s="67">
        <v>0</v>
      </c>
      <c r="CJ11" s="86">
        <v>0</v>
      </c>
      <c r="CK11" s="87">
        <v>0</v>
      </c>
      <c r="CL11" s="106">
        <v>0</v>
      </c>
      <c r="CM11" s="89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2">
        <f>VLOOKUP(A11,'[3]2017'!$A$8:$I$140,9,0)</f>
        <v>0</v>
      </c>
      <c r="DC11" s="63">
        <f>VLOOKUP(A11,'[3]2017'!$A$8:$I$140,8,0)</f>
        <v>0</v>
      </c>
      <c r="DD11" s="96" t="s">
        <v>2270</v>
      </c>
      <c r="DE11" s="96" t="s">
        <v>2271</v>
      </c>
      <c r="DF11" s="99">
        <v>2.4439918533604885</v>
      </c>
      <c r="DG11" s="100">
        <v>6.9269521410579351</v>
      </c>
      <c r="DH11" s="67">
        <v>0</v>
      </c>
      <c r="DI11" s="67">
        <v>0</v>
      </c>
      <c r="DJ11" s="67">
        <v>234.38</v>
      </c>
      <c r="DK11" s="67">
        <v>3</v>
      </c>
      <c r="DL11" s="67">
        <v>78.13</v>
      </c>
      <c r="DM11" s="67">
        <v>1</v>
      </c>
      <c r="DN11" s="67">
        <v>73.8</v>
      </c>
      <c r="DO11" s="67">
        <v>1</v>
      </c>
      <c r="DP11" s="67">
        <v>73.8</v>
      </c>
      <c r="DQ11" s="67">
        <v>1</v>
      </c>
      <c r="DR11" s="67">
        <v>0</v>
      </c>
      <c r="DS11" s="67">
        <v>0</v>
      </c>
      <c r="DT11" s="67">
        <v>73.8</v>
      </c>
      <c r="DU11" s="67">
        <v>1</v>
      </c>
      <c r="DV11" s="67">
        <v>0</v>
      </c>
      <c r="DW11" s="67">
        <v>0</v>
      </c>
      <c r="DX11" s="67">
        <v>0</v>
      </c>
      <c r="DY11" s="67">
        <v>0</v>
      </c>
      <c r="DZ11" s="101">
        <f>VLOOKUP(A11,[5]Embarazos!$A$7:$D$139,4,0)</f>
        <v>1.6666666666666667</v>
      </c>
      <c r="EA11" s="63">
        <f>VLOOKUP(A11,[5]Embarazos!$A$7:$D$139,3,0)</f>
        <v>2</v>
      </c>
      <c r="EB11" s="62">
        <f>VLOOKUP(A11,[5]Embarazos!$A$7:$F$139,6,0)</f>
        <v>30</v>
      </c>
      <c r="EC11" s="63">
        <f>VLOOKUP(A11,[5]Embarazos!$A$7:$F$139,5,0)</f>
        <v>36</v>
      </c>
      <c r="ED11" s="62">
        <f>VLOOKUP(A11,'[3]2017'!$A$8:$K$140,11,0)</f>
        <v>0.80840743734842357</v>
      </c>
      <c r="EE11" s="63">
        <f>VLOOKUP(A11,'[3]2017'!$A$8:$K$140,10,0)</f>
        <v>1</v>
      </c>
      <c r="EF11" s="96" t="s">
        <v>2272</v>
      </c>
      <c r="EG11" s="96" t="s">
        <v>2273</v>
      </c>
      <c r="EH11" s="99">
        <v>4.0540540540540544</v>
      </c>
      <c r="EI11" s="104">
        <v>1.9379844961240309</v>
      </c>
      <c r="EJ11" s="174" t="s">
        <v>2274</v>
      </c>
      <c r="EK11" s="174" t="s">
        <v>2275</v>
      </c>
      <c r="EL11" s="96" t="s">
        <v>2276</v>
      </c>
      <c r="EM11" s="96" t="s">
        <v>1345</v>
      </c>
      <c r="EN11" s="99">
        <v>2.4</v>
      </c>
      <c r="EO11" s="100">
        <v>0</v>
      </c>
      <c r="EP11" s="67">
        <v>0</v>
      </c>
      <c r="EQ11" s="67">
        <v>0</v>
      </c>
      <c r="ER11" s="67">
        <v>147.6</v>
      </c>
      <c r="ES11" s="67">
        <v>2</v>
      </c>
      <c r="ET11" s="92">
        <v>73.800738007380076</v>
      </c>
      <c r="EU11" s="105">
        <v>1</v>
      </c>
      <c r="EV11" s="67">
        <v>0</v>
      </c>
      <c r="EW11" s="67">
        <v>0</v>
      </c>
      <c r="EX11" s="67">
        <v>0</v>
      </c>
      <c r="EY11" s="62">
        <f>VLOOKUP(A11,[5]Embarazos!$A$7:$H$139,8,0)</f>
        <v>32.5</v>
      </c>
      <c r="EZ11" s="63">
        <f>VLOOKUP(A11,[5]Embarazos!$A$7:$H$139,7,0)</f>
        <v>39</v>
      </c>
      <c r="FA11" s="62">
        <f>VLOOKUP(A11,[5]Embarazos!$A$7:$J$139,10,0)</f>
        <v>14.166666666666666</v>
      </c>
      <c r="FB11" s="63">
        <f>VLOOKUP(A11,[5]Embarazos!$A$7:$J$139,9,0)</f>
        <v>17</v>
      </c>
      <c r="FC11" s="67">
        <v>0</v>
      </c>
      <c r="FD11" s="67">
        <v>0</v>
      </c>
      <c r="FE11" s="67">
        <v>87.95</v>
      </c>
      <c r="FF11" s="67">
        <v>2</v>
      </c>
      <c r="FG11" s="67" t="s">
        <v>2277</v>
      </c>
      <c r="FH11" s="67">
        <v>1</v>
      </c>
      <c r="FI11" s="67">
        <v>43.98</v>
      </c>
      <c r="FJ11" s="67">
        <v>1</v>
      </c>
      <c r="FK11" s="92">
        <v>175.9014951627089</v>
      </c>
      <c r="FL11" s="105">
        <v>4</v>
      </c>
      <c r="FM11" s="67">
        <v>307.83</v>
      </c>
      <c r="FN11" s="67">
        <v>7</v>
      </c>
      <c r="FO11" s="67">
        <v>131.93</v>
      </c>
      <c r="FP11" s="67">
        <v>3</v>
      </c>
      <c r="FQ11" s="92">
        <v>87.950747581354449</v>
      </c>
      <c r="FR11" s="67">
        <v>2</v>
      </c>
      <c r="FS11" s="62">
        <f>VLOOKUP(A11,'[3]2017'!$A$8:$M$140,13,0)</f>
        <v>2.9498525073746311</v>
      </c>
      <c r="FT11" s="63">
        <f>VLOOKUP(A11,'[3]2017'!$A$8:$M$140,12,0)</f>
        <v>3</v>
      </c>
      <c r="FU11" s="62">
        <f>VLOOKUP(A11,'[3]2017'!$A$8:$O$140,15,0)</f>
        <v>1.0582010582010584</v>
      </c>
      <c r="FV11" s="63">
        <f>VLOOKUP(A11,'[3]2017'!$A$8:$O$140,14,0)</f>
        <v>1</v>
      </c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</row>
    <row r="12" spans="1:381">
      <c r="A12" s="96" t="s">
        <v>1608</v>
      </c>
      <c r="B12" s="56" t="s">
        <v>526</v>
      </c>
      <c r="C12" s="96" t="s">
        <v>479</v>
      </c>
      <c r="D12" s="74">
        <v>6</v>
      </c>
      <c r="E12" s="67">
        <v>2017</v>
      </c>
      <c r="F12" s="159">
        <v>68.33801772723956</v>
      </c>
      <c r="G12" s="67">
        <v>17521</v>
      </c>
      <c r="H12" s="67">
        <v>7042</v>
      </c>
      <c r="I12" s="67">
        <v>10479</v>
      </c>
      <c r="J12" s="67">
        <v>9.26</v>
      </c>
      <c r="K12" s="78">
        <v>1622</v>
      </c>
      <c r="L12" s="67">
        <v>79.48</v>
      </c>
      <c r="M12" s="78">
        <v>13926</v>
      </c>
      <c r="N12" s="67">
        <v>1760</v>
      </c>
      <c r="O12" s="67">
        <v>903</v>
      </c>
      <c r="P12" s="67">
        <v>857</v>
      </c>
      <c r="Q12" s="67">
        <v>2113</v>
      </c>
      <c r="R12" s="67">
        <v>1084</v>
      </c>
      <c r="S12" s="67">
        <v>1029</v>
      </c>
      <c r="T12" s="67">
        <v>1715</v>
      </c>
      <c r="U12" s="67">
        <v>840</v>
      </c>
      <c r="V12" s="67">
        <v>830</v>
      </c>
      <c r="W12" s="67">
        <v>2013</v>
      </c>
      <c r="X12" s="67">
        <v>1045</v>
      </c>
      <c r="Y12" s="67">
        <v>968</v>
      </c>
      <c r="Z12" s="67">
        <v>1595</v>
      </c>
      <c r="AA12" s="67">
        <v>828</v>
      </c>
      <c r="AB12" s="67">
        <v>755</v>
      </c>
      <c r="AC12" s="67">
        <v>1884</v>
      </c>
      <c r="AD12" s="67">
        <v>997</v>
      </c>
      <c r="AE12" s="67">
        <v>887</v>
      </c>
      <c r="AF12" s="67">
        <v>1563</v>
      </c>
      <c r="AG12" s="67">
        <v>812</v>
      </c>
      <c r="AH12" s="67">
        <v>735</v>
      </c>
      <c r="AI12" s="67">
        <v>2713</v>
      </c>
      <c r="AJ12" s="67">
        <v>1447</v>
      </c>
      <c r="AK12" s="67">
        <v>1266</v>
      </c>
      <c r="AL12" s="67">
        <v>1519</v>
      </c>
      <c r="AM12" s="67">
        <v>729</v>
      </c>
      <c r="AN12" s="67">
        <v>707</v>
      </c>
      <c r="AO12" s="67">
        <v>1369</v>
      </c>
      <c r="AP12" s="67">
        <v>1369</v>
      </c>
      <c r="AQ12" s="67">
        <v>640</v>
      </c>
      <c r="AR12" s="67" t="s">
        <v>428</v>
      </c>
      <c r="AS12" s="67"/>
      <c r="AT12" s="67" t="s">
        <v>428</v>
      </c>
      <c r="AU12" s="59">
        <v>845</v>
      </c>
      <c r="AV12" s="59">
        <v>0</v>
      </c>
      <c r="AW12" s="59">
        <v>42</v>
      </c>
      <c r="AX12" s="97" t="e">
        <f>VLOOKUP(A12,[2]INFANTIL!$A$8:$AA$140,27,0)</f>
        <v>#N/A</v>
      </c>
      <c r="AY12" s="98" t="e">
        <f>VLOOKUP(A12,[2]INFANTIL!$A$8:$AA$140,16,0)</f>
        <v>#N/A</v>
      </c>
      <c r="AZ12" s="62">
        <f>VLOOKUP(A12,'[3]2017'!$A$8:$E$140,5,0)</f>
        <v>1.7045454545454544</v>
      </c>
      <c r="BA12" s="63">
        <f>VLOOKUP(A12,'[3]2017'!$A$8:$E$140,4,0)</f>
        <v>3</v>
      </c>
      <c r="BB12" s="62">
        <f>VLOOKUP(A12,[2]MATERNAS!$A$8:$AA$140,27,0)</f>
        <v>0</v>
      </c>
      <c r="BC12" s="63">
        <f>VLOOKUP(A12,[2]MATERNAS!$A$8:$AA$140,26,0)</f>
        <v>0</v>
      </c>
      <c r="BD12" s="68">
        <v>0</v>
      </c>
      <c r="BE12" s="69">
        <v>0</v>
      </c>
      <c r="BF12" s="60">
        <f>VLOOKUP(A12,[4]Controles!$A$7:$L$139,12,0)</f>
        <v>7.5892857142857135</v>
      </c>
      <c r="BG12" s="61">
        <f>VLOOKUP(A12,[4]Controles!$A$7:$L$139,11,0)</f>
        <v>17</v>
      </c>
      <c r="BH12" s="88">
        <v>8.4821428571428577</v>
      </c>
      <c r="BI12" s="87">
        <v>19</v>
      </c>
      <c r="BJ12" s="68">
        <v>0</v>
      </c>
      <c r="BK12" s="69">
        <v>0</v>
      </c>
      <c r="BL12" s="68">
        <v>113.63636363636363</v>
      </c>
      <c r="BM12" s="69">
        <v>2</v>
      </c>
      <c r="BN12" s="67"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35.299999999999997</v>
      </c>
      <c r="BW12" s="67">
        <v>95</v>
      </c>
      <c r="BX12" s="67">
        <v>86.1</v>
      </c>
      <c r="BY12" s="67">
        <v>93.7</v>
      </c>
      <c r="BZ12" s="67">
        <v>90.8</v>
      </c>
      <c r="CA12" s="67">
        <v>88.3</v>
      </c>
      <c r="CB12" s="67">
        <v>95.1</v>
      </c>
      <c r="CC12" s="96" t="s">
        <v>2278</v>
      </c>
      <c r="CD12" s="96" t="s">
        <v>2279</v>
      </c>
      <c r="CE12" s="99">
        <v>17.647058823529413</v>
      </c>
      <c r="CF12" s="67" t="s">
        <v>1027</v>
      </c>
      <c r="CG12" s="67" t="s">
        <v>2280</v>
      </c>
      <c r="CH12" s="67">
        <v>0</v>
      </c>
      <c r="CI12" s="67">
        <v>0</v>
      </c>
      <c r="CJ12" s="86">
        <v>0</v>
      </c>
      <c r="CK12" s="87">
        <v>0</v>
      </c>
      <c r="CL12" s="106">
        <v>0</v>
      </c>
      <c r="CM12" s="89">
        <v>0</v>
      </c>
      <c r="CN12" s="67">
        <v>56.72</v>
      </c>
      <c r="CO12" s="67">
        <v>1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2">
        <f>VLOOKUP(A12,'[3]2017'!$A$8:$I$140,9,0)</f>
        <v>0</v>
      </c>
      <c r="DC12" s="63">
        <f>VLOOKUP(A12,'[3]2017'!$A$8:$I$140,8,0)</f>
        <v>0</v>
      </c>
      <c r="DD12" s="96" t="s">
        <v>2281</v>
      </c>
      <c r="DE12" s="96" t="s">
        <v>2282</v>
      </c>
      <c r="DF12" s="99">
        <v>4.634678298800436</v>
      </c>
      <c r="DG12" s="100">
        <v>5.5396370582617003</v>
      </c>
      <c r="DH12" s="67">
        <v>198.71</v>
      </c>
      <c r="DI12" s="67">
        <v>4</v>
      </c>
      <c r="DJ12" s="67">
        <v>248.39</v>
      </c>
      <c r="DK12" s="67">
        <v>5</v>
      </c>
      <c r="DL12" s="67">
        <v>49.68</v>
      </c>
      <c r="DM12" s="67">
        <v>1</v>
      </c>
      <c r="DN12" s="67">
        <v>159.24</v>
      </c>
      <c r="DO12" s="67">
        <v>3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101">
        <f>VLOOKUP(A12,[5]Embarazos!$A$7:$D$139,4,0)</f>
        <v>0.42372881355932202</v>
      </c>
      <c r="EA12" s="63">
        <f>VLOOKUP(A12,[5]Embarazos!$A$7:$D$139,3,0)</f>
        <v>1</v>
      </c>
      <c r="EB12" s="62">
        <f>VLOOKUP(A12,[5]Embarazos!$A$7:$F$139,6,0)</f>
        <v>27.542372881355931</v>
      </c>
      <c r="EC12" s="63">
        <f>VLOOKUP(A12,[5]Embarazos!$A$7:$F$139,5,0)</f>
        <v>65</v>
      </c>
      <c r="ED12" s="62">
        <f>VLOOKUP(A12,'[3]2017'!$A$8:$K$140,11,0)</f>
        <v>1.2795905310300704</v>
      </c>
      <c r="EE12" s="63">
        <f>VLOOKUP(A12,'[3]2017'!$A$8:$K$140,10,0)</f>
        <v>2</v>
      </c>
      <c r="EF12" s="96" t="s">
        <v>2283</v>
      </c>
      <c r="EG12" s="96" t="s">
        <v>2284</v>
      </c>
      <c r="EH12" s="99">
        <v>4.2950513538748831</v>
      </c>
      <c r="EI12" s="104">
        <v>2.0257826887661143</v>
      </c>
      <c r="EJ12" s="174" t="s">
        <v>2285</v>
      </c>
      <c r="EK12" s="174" t="s">
        <v>2286</v>
      </c>
      <c r="EL12" s="96" t="s">
        <v>2287</v>
      </c>
      <c r="EM12" s="96" t="s">
        <v>2288</v>
      </c>
      <c r="EN12" s="99">
        <v>0.67340067340067333</v>
      </c>
      <c r="EO12" s="100">
        <v>1.2048192771084338</v>
      </c>
      <c r="EP12" s="67">
        <v>159.24</v>
      </c>
      <c r="EQ12" s="67">
        <v>3</v>
      </c>
      <c r="ER12" s="67">
        <v>636.94000000000005</v>
      </c>
      <c r="ES12" s="67">
        <v>12</v>
      </c>
      <c r="ET12" s="92">
        <v>477.70700636942672</v>
      </c>
      <c r="EU12" s="105">
        <v>9</v>
      </c>
      <c r="EV12" s="67">
        <v>159.24</v>
      </c>
      <c r="EW12" s="67">
        <v>3</v>
      </c>
      <c r="EX12" s="67">
        <v>0</v>
      </c>
      <c r="EY12" s="62">
        <f>VLOOKUP(A12,[5]Embarazos!$A$7:$H$139,8,0)</f>
        <v>30.084745762711862</v>
      </c>
      <c r="EZ12" s="63">
        <f>VLOOKUP(A12,[5]Embarazos!$A$7:$H$139,7,0)</f>
        <v>71</v>
      </c>
      <c r="FA12" s="62">
        <f>VLOOKUP(A12,[5]Embarazos!$A$7:$J$139,10,0)</f>
        <v>22.457627118644069</v>
      </c>
      <c r="FB12" s="63">
        <f>VLOOKUP(A12,[5]Embarazos!$A$7:$J$139,9,0)</f>
        <v>53</v>
      </c>
      <c r="FC12" s="67">
        <v>0</v>
      </c>
      <c r="FD12" s="67">
        <v>0</v>
      </c>
      <c r="FE12" s="67">
        <v>92.17</v>
      </c>
      <c r="FF12" s="67">
        <v>3</v>
      </c>
      <c r="FG12" s="67">
        <v>30.72</v>
      </c>
      <c r="FH12" s="67">
        <v>1</v>
      </c>
      <c r="FI12" s="67">
        <v>30.72</v>
      </c>
      <c r="FJ12" s="67">
        <v>1</v>
      </c>
      <c r="FK12" s="92">
        <v>153.60983102918587</v>
      </c>
      <c r="FL12" s="105">
        <v>5</v>
      </c>
      <c r="FM12" s="67">
        <v>307.22000000000003</v>
      </c>
      <c r="FN12" s="67">
        <v>10</v>
      </c>
      <c r="FO12" s="67">
        <v>337.94</v>
      </c>
      <c r="FP12" s="67">
        <v>11</v>
      </c>
      <c r="FQ12" s="67">
        <v>0</v>
      </c>
      <c r="FR12" s="67">
        <v>0</v>
      </c>
      <c r="FS12" s="62">
        <f>VLOOKUP(A12,'[3]2017'!$A$8:$M$140,13,0)</f>
        <v>0.65832784726793936</v>
      </c>
      <c r="FT12" s="63">
        <f>VLOOKUP(A12,'[3]2017'!$A$8:$M$140,12,0)</f>
        <v>1</v>
      </c>
      <c r="FU12" s="62">
        <f>VLOOKUP(A12,'[3]2017'!$A$8:$O$140,15,0)</f>
        <v>2.9218407596785974</v>
      </c>
      <c r="FV12" s="63">
        <f>VLOOKUP(A12,'[3]2017'!$A$8:$O$140,14,0)</f>
        <v>4</v>
      </c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</row>
    <row r="13" spans="1:381">
      <c r="A13" s="96" t="s">
        <v>1614</v>
      </c>
      <c r="B13" s="56" t="s">
        <v>536</v>
      </c>
      <c r="C13" s="96" t="s">
        <v>441</v>
      </c>
      <c r="D13" s="74">
        <v>6</v>
      </c>
      <c r="E13" s="67">
        <v>2017</v>
      </c>
      <c r="F13" s="161">
        <v>61.195034478505157</v>
      </c>
      <c r="G13" s="67">
        <v>7591</v>
      </c>
      <c r="H13" s="67">
        <v>1275</v>
      </c>
      <c r="I13" s="67">
        <v>6316</v>
      </c>
      <c r="J13" s="67">
        <v>15.73</v>
      </c>
      <c r="K13" s="78">
        <v>1194</v>
      </c>
      <c r="L13" s="67">
        <v>72.56</v>
      </c>
      <c r="M13" s="78">
        <v>5508</v>
      </c>
      <c r="N13" s="67">
        <v>781</v>
      </c>
      <c r="O13" s="67">
        <v>410</v>
      </c>
      <c r="P13" s="67">
        <v>371</v>
      </c>
      <c r="Q13" s="67">
        <v>934</v>
      </c>
      <c r="R13" s="67">
        <v>491</v>
      </c>
      <c r="S13" s="67">
        <v>443</v>
      </c>
      <c r="T13" s="67">
        <v>741</v>
      </c>
      <c r="U13" s="67">
        <v>376</v>
      </c>
      <c r="V13" s="67">
        <v>346</v>
      </c>
      <c r="W13" s="67">
        <v>869</v>
      </c>
      <c r="X13" s="67">
        <v>465</v>
      </c>
      <c r="Y13" s="67">
        <v>404</v>
      </c>
      <c r="Z13" s="67">
        <v>696</v>
      </c>
      <c r="AA13" s="67">
        <v>386</v>
      </c>
      <c r="AB13" s="67">
        <v>320</v>
      </c>
      <c r="AC13" s="67">
        <v>843</v>
      </c>
      <c r="AD13" s="67">
        <v>458</v>
      </c>
      <c r="AE13" s="67">
        <v>385</v>
      </c>
      <c r="AF13" s="67">
        <v>707</v>
      </c>
      <c r="AG13" s="67">
        <v>360</v>
      </c>
      <c r="AH13" s="67">
        <v>321</v>
      </c>
      <c r="AI13" s="67">
        <v>1203</v>
      </c>
      <c r="AJ13" s="67">
        <v>660</v>
      </c>
      <c r="AK13" s="67">
        <v>543</v>
      </c>
      <c r="AL13" s="67">
        <v>656</v>
      </c>
      <c r="AM13" s="67">
        <v>356</v>
      </c>
      <c r="AN13" s="67">
        <v>296</v>
      </c>
      <c r="AO13" s="67">
        <v>650</v>
      </c>
      <c r="AP13" s="67">
        <v>650</v>
      </c>
      <c r="AQ13" s="67">
        <v>294</v>
      </c>
      <c r="AR13" s="67" t="s">
        <v>428</v>
      </c>
      <c r="AS13" s="67"/>
      <c r="AT13" s="67" t="s">
        <v>428</v>
      </c>
      <c r="AU13" s="59">
        <v>257</v>
      </c>
      <c r="AV13" s="59">
        <v>0</v>
      </c>
      <c r="AW13" s="59">
        <v>66</v>
      </c>
      <c r="AX13" s="97" t="e">
        <f>VLOOKUP(A13,[2]INFANTIL!$A$8:$AA$140,27,0)</f>
        <v>#N/A</v>
      </c>
      <c r="AY13" s="98" t="e">
        <f>VLOOKUP(A13,[2]INFANTIL!$A$8:$AA$140,16,0)</f>
        <v>#N/A</v>
      </c>
      <c r="AZ13" s="62">
        <f>VLOOKUP(A13,'[3]2017'!$A$8:$E$140,5,0)</f>
        <v>0</v>
      </c>
      <c r="BA13" s="63">
        <f>VLOOKUP(A13,'[3]2017'!$A$8:$E$140,4,0)</f>
        <v>0</v>
      </c>
      <c r="BB13" s="62">
        <f>VLOOKUP(A13,[2]MATERNAS!$A$8:$AA$140,27,0)</f>
        <v>0</v>
      </c>
      <c r="BC13" s="63">
        <f>VLOOKUP(A13,[2]MATERNAS!$A$8:$AA$140,26,0)</f>
        <v>0</v>
      </c>
      <c r="BD13" s="68">
        <v>0</v>
      </c>
      <c r="BE13" s="69">
        <v>0</v>
      </c>
      <c r="BF13" s="60">
        <f>VLOOKUP(A13,[4]Controles!$A$7:$L$139,12,0)</f>
        <v>8.5106382978723403</v>
      </c>
      <c r="BG13" s="61">
        <f>VLOOKUP(A13,[4]Controles!$A$7:$L$139,11,0)</f>
        <v>8</v>
      </c>
      <c r="BH13" s="88">
        <v>4.2553191489361701</v>
      </c>
      <c r="BI13" s="87">
        <v>4</v>
      </c>
      <c r="BJ13" s="68">
        <v>0</v>
      </c>
      <c r="BK13" s="69">
        <v>0</v>
      </c>
      <c r="BL13" s="68">
        <v>0</v>
      </c>
      <c r="BM13" s="69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15</v>
      </c>
      <c r="BW13" s="67">
        <v>113</v>
      </c>
      <c r="BX13" s="67">
        <v>99</v>
      </c>
      <c r="BY13" s="67">
        <v>113</v>
      </c>
      <c r="BZ13" s="67">
        <v>102</v>
      </c>
      <c r="CA13" s="67">
        <v>92</v>
      </c>
      <c r="CB13" s="67">
        <v>98</v>
      </c>
      <c r="CC13" s="96" t="s">
        <v>2289</v>
      </c>
      <c r="CD13" s="96" t="s">
        <v>2290</v>
      </c>
      <c r="CE13" s="99">
        <v>40</v>
      </c>
      <c r="CF13" s="67" t="s">
        <v>1812</v>
      </c>
      <c r="CG13" s="67" t="s">
        <v>735</v>
      </c>
      <c r="CH13" s="67">
        <v>0</v>
      </c>
      <c r="CI13" s="67">
        <v>0</v>
      </c>
      <c r="CJ13" s="86">
        <v>0</v>
      </c>
      <c r="CK13" s="87">
        <v>0</v>
      </c>
      <c r="CL13" s="106">
        <v>0</v>
      </c>
      <c r="CM13" s="89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2">
        <f>VLOOKUP(A13,'[3]2017'!$A$8:$I$140,9,0)</f>
        <v>0</v>
      </c>
      <c r="DC13" s="63">
        <f>VLOOKUP(A13,'[3]2017'!$A$8:$I$140,8,0)</f>
        <v>0</v>
      </c>
      <c r="DD13" s="96" t="s">
        <v>2291</v>
      </c>
      <c r="DE13" s="96" t="s">
        <v>2292</v>
      </c>
      <c r="DF13" s="99">
        <v>4.5383411580594686</v>
      </c>
      <c r="DG13" s="100">
        <v>4.3478260869565215</v>
      </c>
      <c r="DH13" s="67">
        <v>0</v>
      </c>
      <c r="DI13" s="67">
        <v>0</v>
      </c>
      <c r="DJ13" s="67">
        <v>115.07</v>
      </c>
      <c r="DK13" s="67">
        <v>1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0</v>
      </c>
      <c r="DS13" s="67">
        <v>0</v>
      </c>
      <c r="DT13" s="67">
        <v>0</v>
      </c>
      <c r="DU13" s="67">
        <v>0</v>
      </c>
      <c r="DV13" s="67">
        <v>0</v>
      </c>
      <c r="DW13" s="67">
        <v>0</v>
      </c>
      <c r="DX13" s="67">
        <v>0</v>
      </c>
      <c r="DY13" s="67">
        <v>0</v>
      </c>
      <c r="DZ13" s="101">
        <f>VLOOKUP(A13,[5]Embarazos!$A$7:$D$139,4,0)</f>
        <v>4.2105263157894735</v>
      </c>
      <c r="EA13" s="63">
        <f>VLOOKUP(A13,[5]Embarazos!$A$7:$D$139,3,0)</f>
        <v>4</v>
      </c>
      <c r="EB13" s="62">
        <f>VLOOKUP(A13,[5]Embarazos!$A$7:$F$139,6,0)</f>
        <v>25.263157894736842</v>
      </c>
      <c r="EC13" s="63">
        <f>VLOOKUP(A13,[5]Embarazos!$A$7:$F$139,5,0)</f>
        <v>24</v>
      </c>
      <c r="ED13" s="62">
        <f>VLOOKUP(A13,'[3]2017'!$A$8:$K$140,11,0)</f>
        <v>1.4144271570014144</v>
      </c>
      <c r="EE13" s="63">
        <f>VLOOKUP(A13,'[3]2017'!$A$8:$K$140,10,0)</f>
        <v>1</v>
      </c>
      <c r="EF13" s="96" t="s">
        <v>2293</v>
      </c>
      <c r="EG13" s="96" t="s">
        <v>2230</v>
      </c>
      <c r="EH13" s="99">
        <v>3.9735099337748347</v>
      </c>
      <c r="EI13" s="104">
        <v>1.3698630136986301</v>
      </c>
      <c r="EJ13" s="174" t="s">
        <v>2294</v>
      </c>
      <c r="EK13" s="174" t="s">
        <v>1732</v>
      </c>
      <c r="EL13" s="96" t="s">
        <v>2295</v>
      </c>
      <c r="EM13" s="96" t="s">
        <v>2296</v>
      </c>
      <c r="EN13" s="99">
        <v>2.2900763358778624</v>
      </c>
      <c r="EO13" s="100">
        <v>2.0202020202020203</v>
      </c>
      <c r="EP13" s="67">
        <v>0</v>
      </c>
      <c r="EQ13" s="67">
        <v>0</v>
      </c>
      <c r="ER13" s="67">
        <v>0</v>
      </c>
      <c r="ES13" s="67">
        <v>0</v>
      </c>
      <c r="ET13" s="67">
        <v>0</v>
      </c>
      <c r="EU13" s="67">
        <v>0</v>
      </c>
      <c r="EV13" s="67">
        <v>0</v>
      </c>
      <c r="EW13" s="67">
        <v>0</v>
      </c>
      <c r="EX13" s="67">
        <v>0</v>
      </c>
      <c r="EY13" s="62">
        <f>VLOOKUP(A13,[5]Embarazos!$A$7:$H$139,8,0)</f>
        <v>29.473684210526311</v>
      </c>
      <c r="EZ13" s="63">
        <f>VLOOKUP(A13,[5]Embarazos!$A$7:$H$139,7,0)</f>
        <v>28</v>
      </c>
      <c r="FA13" s="62">
        <f>VLOOKUP(A13,[5]Embarazos!$A$7:$J$139,10,0)</f>
        <v>20</v>
      </c>
      <c r="FB13" s="63">
        <f>VLOOKUP(A13,[5]Embarazos!$A$7:$J$139,9,0)</f>
        <v>19</v>
      </c>
      <c r="FC13" s="67">
        <v>68.31</v>
      </c>
      <c r="FD13" s="67">
        <v>1</v>
      </c>
      <c r="FE13" s="67">
        <v>68.31</v>
      </c>
      <c r="FF13" s="67">
        <v>1</v>
      </c>
      <c r="FG13" s="67">
        <v>0</v>
      </c>
      <c r="FH13" s="67">
        <v>0</v>
      </c>
      <c r="FI13" s="67">
        <v>0</v>
      </c>
      <c r="FJ13" s="67">
        <v>0</v>
      </c>
      <c r="FK13" s="92">
        <v>136.61202185792351</v>
      </c>
      <c r="FL13" s="105">
        <v>2</v>
      </c>
      <c r="FM13" s="67">
        <v>0</v>
      </c>
      <c r="FN13" s="67">
        <v>0</v>
      </c>
      <c r="FO13" s="67">
        <v>0</v>
      </c>
      <c r="FP13" s="67">
        <v>0</v>
      </c>
      <c r="FQ13" s="67">
        <v>0</v>
      </c>
      <c r="FR13" s="67">
        <v>0</v>
      </c>
      <c r="FS13" s="62">
        <f>VLOOKUP(A13,'[3]2017'!$A$8:$M$140,13,0)</f>
        <v>1.524390243902439</v>
      </c>
      <c r="FT13" s="63">
        <f>VLOOKUP(A13,'[3]2017'!$A$8:$M$140,12,0)</f>
        <v>1</v>
      </c>
      <c r="FU13" s="62">
        <f>VLOOKUP(A13,'[3]2017'!$A$8:$O$140,15,0)</f>
        <v>3.0769230769230771</v>
      </c>
      <c r="FV13" s="63">
        <f>VLOOKUP(A13,'[3]2017'!$A$8:$O$140,14,0)</f>
        <v>2</v>
      </c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</row>
    <row r="14" spans="1:381">
      <c r="A14" s="96" t="s">
        <v>1623</v>
      </c>
      <c r="B14" s="56" t="s">
        <v>546</v>
      </c>
      <c r="C14" s="96" t="s">
        <v>547</v>
      </c>
      <c r="D14" s="74">
        <v>3</v>
      </c>
      <c r="E14" s="67">
        <v>2017</v>
      </c>
      <c r="F14" s="161">
        <v>73.869874001411688</v>
      </c>
      <c r="G14" s="67">
        <v>189325</v>
      </c>
      <c r="H14" s="67">
        <v>164190</v>
      </c>
      <c r="I14" s="67">
        <v>25135</v>
      </c>
      <c r="J14" s="67">
        <v>45.5</v>
      </c>
      <c r="K14" s="78">
        <v>86146</v>
      </c>
      <c r="L14" s="67">
        <v>26.33</v>
      </c>
      <c r="M14" s="78">
        <v>49844</v>
      </c>
      <c r="N14" s="74">
        <v>23288</v>
      </c>
      <c r="O14" s="74">
        <v>11938</v>
      </c>
      <c r="P14" s="74">
        <v>11350</v>
      </c>
      <c r="Q14" s="67">
        <v>27702</v>
      </c>
      <c r="R14" s="67">
        <v>14197</v>
      </c>
      <c r="S14" s="67">
        <v>13505</v>
      </c>
      <c r="T14" s="74">
        <v>21313</v>
      </c>
      <c r="U14" s="74">
        <v>10202</v>
      </c>
      <c r="V14" s="74">
        <v>10409</v>
      </c>
      <c r="W14" s="67">
        <v>24950</v>
      </c>
      <c r="X14" s="67">
        <v>12761</v>
      </c>
      <c r="Y14" s="67">
        <v>12189</v>
      </c>
      <c r="Z14" s="74">
        <v>19986</v>
      </c>
      <c r="AA14" s="74">
        <v>10282</v>
      </c>
      <c r="AB14" s="74">
        <v>9784</v>
      </c>
      <c r="AC14" s="67">
        <v>24165</v>
      </c>
      <c r="AD14" s="67">
        <v>12291</v>
      </c>
      <c r="AE14" s="67">
        <v>11874</v>
      </c>
      <c r="AF14" s="74">
        <v>20285</v>
      </c>
      <c r="AG14" s="74">
        <v>9595</v>
      </c>
      <c r="AH14" s="74">
        <v>10003</v>
      </c>
      <c r="AI14" s="67">
        <v>34338</v>
      </c>
      <c r="AJ14" s="67">
        <v>17309</v>
      </c>
      <c r="AK14" s="67">
        <v>17029</v>
      </c>
      <c r="AL14" s="74">
        <v>19009</v>
      </c>
      <c r="AM14" s="74">
        <v>8705</v>
      </c>
      <c r="AN14" s="74">
        <v>9414</v>
      </c>
      <c r="AO14" s="74">
        <v>17479</v>
      </c>
      <c r="AP14" s="74">
        <v>17479</v>
      </c>
      <c r="AQ14" s="74">
        <v>8774</v>
      </c>
      <c r="AR14" s="67" t="s">
        <v>428</v>
      </c>
      <c r="AS14" s="67"/>
      <c r="AT14" s="67" t="s">
        <v>428</v>
      </c>
      <c r="AU14" s="59">
        <v>4700</v>
      </c>
      <c r="AV14" s="59">
        <v>5</v>
      </c>
      <c r="AW14" s="59">
        <v>2758</v>
      </c>
      <c r="AX14" s="97" t="e">
        <f>VLOOKUP(A14,[2]INFANTIL!$A$8:$AA$140,27,0)</f>
        <v>#N/A</v>
      </c>
      <c r="AY14" s="98" t="e">
        <f>VLOOKUP(A14,[2]INFANTIL!$A$8:$AA$140,16,0)</f>
        <v>#N/A</v>
      </c>
      <c r="AZ14" s="62">
        <f>VLOOKUP(A14,'[3]2017'!$A$8:$E$140,5,0)</f>
        <v>1.202335967021642</v>
      </c>
      <c r="BA14" s="63">
        <f>VLOOKUP(A14,'[3]2017'!$A$8:$E$140,4,0)</f>
        <v>28</v>
      </c>
      <c r="BB14" s="62">
        <f>VLOOKUP(A14,[2]MATERNAS!$A$8:$AA$140,27,0)</f>
        <v>0</v>
      </c>
      <c r="BC14" s="63">
        <f>VLOOKUP(A14,[2]MATERNAS!$A$8:$AA$140,26,0)</f>
        <v>0</v>
      </c>
      <c r="BD14" s="68">
        <v>8.5881140501545872</v>
      </c>
      <c r="BE14" s="69">
        <v>2</v>
      </c>
      <c r="BF14" s="60">
        <f>VLOOKUP(A14,[4]Controles!$A$7:$L$139,12,0)</f>
        <v>5.6668295065950165</v>
      </c>
      <c r="BG14" s="61">
        <f>VLOOKUP(A14,[4]Controles!$A$7:$L$139,11,0)</f>
        <v>116</v>
      </c>
      <c r="BH14" s="88">
        <v>7.7674645823155837</v>
      </c>
      <c r="BI14" s="87">
        <v>159</v>
      </c>
      <c r="BJ14" s="68">
        <v>0</v>
      </c>
      <c r="BK14" s="69">
        <v>0</v>
      </c>
      <c r="BL14" s="68">
        <v>4.2940570250772936</v>
      </c>
      <c r="BM14" s="69">
        <v>1</v>
      </c>
      <c r="BN14" s="67">
        <v>4.37</v>
      </c>
      <c r="BO14" s="67">
        <v>1</v>
      </c>
      <c r="BP14" s="67">
        <v>8.75</v>
      </c>
      <c r="BQ14" s="67">
        <v>2</v>
      </c>
      <c r="BR14" s="67">
        <v>0</v>
      </c>
      <c r="BS14" s="67">
        <v>0</v>
      </c>
      <c r="BT14" s="67">
        <v>4.37</v>
      </c>
      <c r="BU14" s="67">
        <v>1</v>
      </c>
      <c r="BV14" s="67">
        <v>170</v>
      </c>
      <c r="BW14" s="67">
        <v>93.7</v>
      </c>
      <c r="BX14" s="67">
        <v>83.5</v>
      </c>
      <c r="BY14" s="67">
        <v>92.8</v>
      </c>
      <c r="BZ14" s="67">
        <v>102.9</v>
      </c>
      <c r="CA14" s="67">
        <v>78</v>
      </c>
      <c r="CB14" s="67">
        <v>90.2</v>
      </c>
      <c r="CC14" s="96" t="s">
        <v>1249</v>
      </c>
      <c r="CD14" s="96" t="s">
        <v>2297</v>
      </c>
      <c r="CE14" s="67" t="s">
        <v>428</v>
      </c>
      <c r="CF14" s="67" t="s">
        <v>2298</v>
      </c>
      <c r="CG14" s="67" t="s">
        <v>2299</v>
      </c>
      <c r="CH14" s="67">
        <v>0</v>
      </c>
      <c r="CI14" s="67">
        <v>0</v>
      </c>
      <c r="CJ14" s="86">
        <v>9.3839440716933328E-2</v>
      </c>
      <c r="CK14" s="87">
        <v>2</v>
      </c>
      <c r="CL14" s="106">
        <v>0</v>
      </c>
      <c r="CM14" s="89">
        <v>0</v>
      </c>
      <c r="CN14" s="67">
        <v>4.37</v>
      </c>
      <c r="CO14" s="67">
        <v>1</v>
      </c>
      <c r="CP14" s="67">
        <v>0</v>
      </c>
      <c r="CQ14" s="67">
        <v>0</v>
      </c>
      <c r="CR14" s="67">
        <v>8.02</v>
      </c>
      <c r="CS14" s="67">
        <v>2</v>
      </c>
      <c r="CT14" s="67">
        <v>8.02</v>
      </c>
      <c r="CU14" s="67">
        <v>2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v>0</v>
      </c>
      <c r="DB14" s="62">
        <f>VLOOKUP(A14,'[3]2017'!$A$8:$I$140,9,0)</f>
        <v>5.0035024517162012E-2</v>
      </c>
      <c r="DC14" s="63">
        <f>VLOOKUP(A14,'[3]2017'!$A$8:$I$140,8,0)</f>
        <v>1</v>
      </c>
      <c r="DD14" s="96" t="s">
        <v>2300</v>
      </c>
      <c r="DE14" s="96" t="s">
        <v>2301</v>
      </c>
      <c r="DF14" s="67" t="s">
        <v>428</v>
      </c>
      <c r="DG14" s="67" t="s">
        <v>428</v>
      </c>
      <c r="DH14" s="67">
        <v>0</v>
      </c>
      <c r="DI14" s="67">
        <v>0</v>
      </c>
      <c r="DJ14" s="67">
        <v>0</v>
      </c>
      <c r="DK14" s="67">
        <v>0</v>
      </c>
      <c r="DL14" s="67">
        <v>4.01</v>
      </c>
      <c r="DM14" s="67">
        <v>1</v>
      </c>
      <c r="DN14" s="67">
        <v>0</v>
      </c>
      <c r="DO14" s="67">
        <v>0</v>
      </c>
      <c r="DP14" s="67">
        <v>45.52</v>
      </c>
      <c r="DQ14" s="67">
        <v>11</v>
      </c>
      <c r="DR14" s="67">
        <v>8.2799999999999994</v>
      </c>
      <c r="DS14" s="67">
        <v>2</v>
      </c>
      <c r="DT14" s="67">
        <v>28.97</v>
      </c>
      <c r="DU14" s="67">
        <v>7</v>
      </c>
      <c r="DV14" s="67">
        <v>8.2799999999999994</v>
      </c>
      <c r="DW14" s="67">
        <v>2</v>
      </c>
      <c r="DX14" s="67">
        <v>0</v>
      </c>
      <c r="DY14" s="67">
        <v>0</v>
      </c>
      <c r="DZ14" s="101">
        <f>VLOOKUP(A14,[5]Embarazos!$A$7:$D$139,4,0)</f>
        <v>1.0748243075651096</v>
      </c>
      <c r="EA14" s="63">
        <f>VLOOKUP(A14,[5]Embarazos!$A$7:$D$139,3,0)</f>
        <v>26</v>
      </c>
      <c r="EB14" s="62">
        <f>VLOOKUP(A14,[5]Embarazos!$A$7:$F$139,6,0)</f>
        <v>24.142207523770153</v>
      </c>
      <c r="EC14" s="63">
        <f>VLOOKUP(A14,[5]Embarazos!$A$7:$F$139,5,0)</f>
        <v>584</v>
      </c>
      <c r="ED14" s="62">
        <f>VLOOKUP(A14,'[3]2017'!$A$8:$K$140,11,0)</f>
        <v>1.2817352723687454</v>
      </c>
      <c r="EE14" s="63">
        <f>VLOOKUP(A14,'[3]2017'!$A$8:$K$140,10,0)</f>
        <v>26</v>
      </c>
      <c r="EF14" s="96" t="s">
        <v>2302</v>
      </c>
      <c r="EG14" s="96" t="s">
        <v>1062</v>
      </c>
      <c r="EH14" s="96" t="s">
        <v>428</v>
      </c>
      <c r="EI14" s="67" t="s">
        <v>428</v>
      </c>
      <c r="EJ14" s="174" t="s">
        <v>2303</v>
      </c>
      <c r="EK14" s="174" t="s">
        <v>1640</v>
      </c>
      <c r="EL14" s="96" t="s">
        <v>2304</v>
      </c>
      <c r="EM14" s="96" t="s">
        <v>2305</v>
      </c>
      <c r="EN14" s="96" t="s">
        <v>428</v>
      </c>
      <c r="EO14" s="96" t="s">
        <v>428</v>
      </c>
      <c r="EP14" s="67">
        <v>0</v>
      </c>
      <c r="EQ14" s="67">
        <v>0</v>
      </c>
      <c r="ER14" s="67">
        <v>8.2799999999999994</v>
      </c>
      <c r="ES14" s="67">
        <v>2</v>
      </c>
      <c r="ET14" s="92">
        <v>4.1382164287192218</v>
      </c>
      <c r="EU14" s="67">
        <v>1</v>
      </c>
      <c r="EV14" s="67">
        <v>0</v>
      </c>
      <c r="EW14" s="67">
        <v>0</v>
      </c>
      <c r="EX14" s="67">
        <v>1637</v>
      </c>
      <c r="EY14" s="62">
        <f>VLOOKUP(A14,[5]Embarazos!$A$7:$H$139,8,0)</f>
        <v>29.061595700702767</v>
      </c>
      <c r="EZ14" s="63">
        <f>VLOOKUP(A14,[5]Embarazos!$A$7:$H$139,7,0)</f>
        <v>703</v>
      </c>
      <c r="FA14" s="62">
        <f>VLOOKUP(A14,[5]Embarazos!$A$7:$J$139,10,0)</f>
        <v>22.860686233980985</v>
      </c>
      <c r="FB14" s="63">
        <f>VLOOKUP(A14,[5]Embarazos!$A$7:$J$139,9,0)</f>
        <v>553</v>
      </c>
      <c r="FC14" s="67">
        <v>2.42</v>
      </c>
      <c r="FD14" s="67">
        <v>1</v>
      </c>
      <c r="FE14" s="67">
        <v>72.66</v>
      </c>
      <c r="FF14" s="67">
        <v>30</v>
      </c>
      <c r="FG14" s="67">
        <v>2.2000000000000002</v>
      </c>
      <c r="FH14" s="67">
        <v>1</v>
      </c>
      <c r="FI14" s="67">
        <v>2.42</v>
      </c>
      <c r="FJ14" s="67">
        <v>1</v>
      </c>
      <c r="FK14" s="92">
        <v>79.930242697282381</v>
      </c>
      <c r="FL14" s="105">
        <v>33</v>
      </c>
      <c r="FM14" s="67">
        <v>2.42</v>
      </c>
      <c r="FN14" s="67">
        <v>1</v>
      </c>
      <c r="FO14" s="67">
        <v>7.27</v>
      </c>
      <c r="FP14" s="67">
        <v>3</v>
      </c>
      <c r="FQ14" s="92">
        <v>2.4221285665843144</v>
      </c>
      <c r="FR14" s="67">
        <v>1</v>
      </c>
      <c r="FS14" s="62">
        <f>VLOOKUP(A14,'[3]2017'!$A$8:$M$140,13,0)</f>
        <v>1.2099531800725971</v>
      </c>
      <c r="FT14" s="63">
        <f>VLOOKUP(A14,'[3]2017'!$A$8:$M$140,12,0)</f>
        <v>23</v>
      </c>
      <c r="FU14" s="62">
        <f>VLOOKUP(A14,'[3]2017'!$A$8:$O$140,15,0)</f>
        <v>1.3730762629441045</v>
      </c>
      <c r="FV14" s="63">
        <f>VLOOKUP(A14,'[3]2017'!$A$8:$O$140,14,0)</f>
        <v>24</v>
      </c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</row>
    <row r="15" spans="1:381">
      <c r="A15" s="96" t="s">
        <v>560</v>
      </c>
      <c r="B15" s="56" t="s">
        <v>561</v>
      </c>
      <c r="C15" s="96" t="s">
        <v>547</v>
      </c>
      <c r="D15" s="74">
        <v>6</v>
      </c>
      <c r="E15" s="67">
        <v>2017</v>
      </c>
      <c r="F15" s="161">
        <v>66.851655269823027</v>
      </c>
      <c r="G15" s="67">
        <v>42301</v>
      </c>
      <c r="H15" s="67">
        <v>17889</v>
      </c>
      <c r="I15" s="67">
        <v>24412</v>
      </c>
      <c r="J15" s="67">
        <v>8.64</v>
      </c>
      <c r="K15" s="78">
        <v>3653</v>
      </c>
      <c r="L15" s="67">
        <v>62.43</v>
      </c>
      <c r="M15" s="78">
        <v>26407</v>
      </c>
      <c r="N15" s="67">
        <v>5212</v>
      </c>
      <c r="O15" s="67">
        <v>2687</v>
      </c>
      <c r="P15" s="67">
        <v>2525</v>
      </c>
      <c r="Q15" s="67">
        <v>6213</v>
      </c>
      <c r="R15" s="67">
        <v>3203</v>
      </c>
      <c r="S15" s="67">
        <v>3010</v>
      </c>
      <c r="T15" s="67">
        <v>4890</v>
      </c>
      <c r="U15" s="67">
        <v>2402</v>
      </c>
      <c r="V15" s="67">
        <v>2371</v>
      </c>
      <c r="W15" s="67">
        <v>5772</v>
      </c>
      <c r="X15" s="67">
        <v>2971</v>
      </c>
      <c r="Y15" s="67">
        <v>2801</v>
      </c>
      <c r="Z15" s="67">
        <v>4687</v>
      </c>
      <c r="AA15" s="67">
        <v>2381</v>
      </c>
      <c r="AB15" s="67">
        <v>2285</v>
      </c>
      <c r="AC15" s="67">
        <v>5648</v>
      </c>
      <c r="AD15" s="67">
        <v>2877</v>
      </c>
      <c r="AE15" s="67">
        <v>2771</v>
      </c>
      <c r="AF15" s="67">
        <v>4701</v>
      </c>
      <c r="AG15" s="67">
        <v>2173</v>
      </c>
      <c r="AH15" s="67">
        <v>2320</v>
      </c>
      <c r="AI15" s="67">
        <v>7794</v>
      </c>
      <c r="AJ15" s="67">
        <v>3922</v>
      </c>
      <c r="AK15" s="67">
        <v>3872</v>
      </c>
      <c r="AL15" s="67">
        <v>4316</v>
      </c>
      <c r="AM15" s="67">
        <v>1930</v>
      </c>
      <c r="AN15" s="67">
        <v>2143</v>
      </c>
      <c r="AO15" s="67">
        <v>3863</v>
      </c>
      <c r="AP15" s="67">
        <v>3863</v>
      </c>
      <c r="AQ15" s="67">
        <v>1933</v>
      </c>
      <c r="AR15" s="67" t="s">
        <v>428</v>
      </c>
      <c r="AS15" s="67"/>
      <c r="AT15" s="67" t="s">
        <v>428</v>
      </c>
      <c r="AU15" s="59">
        <v>1570</v>
      </c>
      <c r="AV15" s="59">
        <v>0</v>
      </c>
      <c r="AW15" s="59">
        <v>171</v>
      </c>
      <c r="AX15" s="97">
        <f>VLOOKUP(A15,[2]INFANTIL!$A$8:$AA$140,27,0)</f>
        <v>14.799154334038054</v>
      </c>
      <c r="AY15" s="98">
        <f>VLOOKUP(A15,[2]INFANTIL!$A$8:$AA$140,16,0)</f>
        <v>6</v>
      </c>
      <c r="AZ15" s="62">
        <f>VLOOKUP(A15,'[3]2017'!$A$8:$E$140,5,0)</f>
        <v>1.5349194167306217</v>
      </c>
      <c r="BA15" s="63">
        <f>VLOOKUP(A15,'[3]2017'!$A$8:$E$140,4,0)</f>
        <v>8</v>
      </c>
      <c r="BB15" s="62">
        <f>VLOOKUP(A15,[2]MATERNAS!$A$8:$AA$140,27,0)</f>
        <v>0</v>
      </c>
      <c r="BC15" s="63">
        <f>VLOOKUP(A15,[2]MATERNAS!$A$8:$AA$140,26,0)</f>
        <v>0</v>
      </c>
      <c r="BD15" s="68">
        <v>0</v>
      </c>
      <c r="BE15" s="69">
        <v>0</v>
      </c>
      <c r="BF15" s="60">
        <f>VLOOKUP(A15,[4]Controles!$A$7:$L$139,12,0)</f>
        <v>10.14799154334038</v>
      </c>
      <c r="BG15" s="61">
        <f>VLOOKUP(A15,[4]Controles!$A$7:$L$139,11,0)</f>
        <v>48</v>
      </c>
      <c r="BH15" s="88">
        <v>7.3995771670190278</v>
      </c>
      <c r="BI15" s="87">
        <v>35</v>
      </c>
      <c r="BJ15" s="68">
        <v>0</v>
      </c>
      <c r="BK15" s="69">
        <v>0</v>
      </c>
      <c r="BL15" s="68">
        <v>0</v>
      </c>
      <c r="BM15" s="69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27.8</v>
      </c>
      <c r="BW15" s="67">
        <v>88.5</v>
      </c>
      <c r="BX15" s="67">
        <v>79.8</v>
      </c>
      <c r="BY15" s="67">
        <v>87.2</v>
      </c>
      <c r="BZ15" s="67">
        <v>86.8</v>
      </c>
      <c r="CA15" s="67">
        <v>73.8</v>
      </c>
      <c r="CB15" s="67">
        <v>80.900000000000006</v>
      </c>
      <c r="CC15" s="96" t="s">
        <v>2306</v>
      </c>
      <c r="CD15" s="96" t="s">
        <v>2307</v>
      </c>
      <c r="CE15" s="99">
        <v>22.388059701492537</v>
      </c>
      <c r="CF15" s="67" t="s">
        <v>2308</v>
      </c>
      <c r="CG15" s="67" t="s">
        <v>531</v>
      </c>
      <c r="CH15" s="67">
        <v>58.34</v>
      </c>
      <c r="CI15" s="67">
        <v>3</v>
      </c>
      <c r="CJ15" s="86">
        <v>0</v>
      </c>
      <c r="CK15" s="87">
        <v>0</v>
      </c>
      <c r="CL15" s="106">
        <v>58.34</v>
      </c>
      <c r="CM15" s="89">
        <v>3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2">
        <f>VLOOKUP(A15,'[3]2017'!$A$8:$I$140,9,0)</f>
        <v>0</v>
      </c>
      <c r="DC15" s="63">
        <f>VLOOKUP(A15,'[3]2017'!$A$8:$I$140,8,0)</f>
        <v>0</v>
      </c>
      <c r="DD15" s="96" t="s">
        <v>2309</v>
      </c>
      <c r="DE15" s="96" t="s">
        <v>2310</v>
      </c>
      <c r="DF15" s="99">
        <v>3.7057522123893807</v>
      </c>
      <c r="DG15" s="100">
        <v>4.7244094488188972</v>
      </c>
      <c r="DH15" s="67">
        <v>17.329999999999998</v>
      </c>
      <c r="DI15" s="67">
        <v>1</v>
      </c>
      <c r="DJ15" s="67">
        <v>0</v>
      </c>
      <c r="DK15" s="67">
        <v>0</v>
      </c>
      <c r="DL15" s="67">
        <v>0</v>
      </c>
      <c r="DM15" s="67">
        <v>0</v>
      </c>
      <c r="DN15" s="67">
        <v>17.71</v>
      </c>
      <c r="DO15" s="67">
        <v>1</v>
      </c>
      <c r="DP15" s="67">
        <v>17.71</v>
      </c>
      <c r="DQ15" s="67">
        <v>1</v>
      </c>
      <c r="DR15" s="67">
        <v>17.71</v>
      </c>
      <c r="DS15" s="67">
        <v>1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101">
        <f>VLOOKUP(A15,[5]Embarazos!$A$7:$D$139,4,0)</f>
        <v>1.7509727626459144</v>
      </c>
      <c r="EA15" s="63">
        <f>VLOOKUP(A15,[5]Embarazos!$A$7:$D$139,3,0)</f>
        <v>9</v>
      </c>
      <c r="EB15" s="62">
        <f>VLOOKUP(A15,[5]Embarazos!$A$7:$F$139,6,0)</f>
        <v>29.571984435797667</v>
      </c>
      <c r="EC15" s="63">
        <f>VLOOKUP(A15,[5]Embarazos!$A$7:$F$139,5,0)</f>
        <v>152</v>
      </c>
      <c r="ED15" s="62">
        <f>VLOOKUP(A15,'[3]2017'!$A$8:$K$140,11,0)</f>
        <v>0.63816209317166561</v>
      </c>
      <c r="EE15" s="63">
        <f>VLOOKUP(A15,'[3]2017'!$A$8:$K$140,10,0)</f>
        <v>3</v>
      </c>
      <c r="EF15" s="96" t="s">
        <v>2311</v>
      </c>
      <c r="EG15" s="96" t="s">
        <v>2312</v>
      </c>
      <c r="EH15" s="99">
        <v>2.6073619631901841</v>
      </c>
      <c r="EI15" s="104">
        <v>5</v>
      </c>
      <c r="EJ15" s="174" t="s">
        <v>2313</v>
      </c>
      <c r="EK15" s="174" t="s">
        <v>2314</v>
      </c>
      <c r="EL15" s="96" t="s">
        <v>2315</v>
      </c>
      <c r="EM15" s="96" t="s">
        <v>2316</v>
      </c>
      <c r="EN15" s="99">
        <v>0.98716683119447179</v>
      </c>
      <c r="EO15" s="100">
        <v>1.875</v>
      </c>
      <c r="EP15" s="67">
        <v>17.71</v>
      </c>
      <c r="EQ15" s="67">
        <v>1</v>
      </c>
      <c r="ER15" s="67">
        <v>159.35</v>
      </c>
      <c r="ES15" s="67">
        <v>9</v>
      </c>
      <c r="ET15" s="92">
        <v>0</v>
      </c>
      <c r="EU15" s="67">
        <v>0</v>
      </c>
      <c r="EV15" s="67">
        <v>17.71</v>
      </c>
      <c r="EW15" s="67">
        <v>1</v>
      </c>
      <c r="EX15" s="67">
        <v>0</v>
      </c>
      <c r="EY15" s="62">
        <f>VLOOKUP(A15,[5]Embarazos!$A$7:$H$139,8,0)</f>
        <v>28.599221789883266</v>
      </c>
      <c r="EZ15" s="63">
        <f>VLOOKUP(A15,[5]Embarazos!$A$7:$H$139,7,0)</f>
        <v>147</v>
      </c>
      <c r="FA15" s="62">
        <f>VLOOKUP(A15,[5]Embarazos!$A$7:$J$139,10,0)</f>
        <v>21.206225680933851</v>
      </c>
      <c r="FB15" s="63">
        <f>VLOOKUP(A15,[5]Embarazos!$A$7:$J$139,9,0)</f>
        <v>109</v>
      </c>
      <c r="FC15" s="67">
        <v>10.72</v>
      </c>
      <c r="FD15" s="67">
        <v>1</v>
      </c>
      <c r="FE15" s="67">
        <v>42.9</v>
      </c>
      <c r="FF15" s="67">
        <v>4</v>
      </c>
      <c r="FG15" s="67">
        <v>10.72</v>
      </c>
      <c r="FH15" s="67">
        <v>1</v>
      </c>
      <c r="FI15" s="67">
        <v>0</v>
      </c>
      <c r="FJ15" s="67">
        <v>0</v>
      </c>
      <c r="FK15" s="92">
        <v>64.343163538873995</v>
      </c>
      <c r="FL15" s="105">
        <v>6</v>
      </c>
      <c r="FM15" s="67">
        <v>64.34</v>
      </c>
      <c r="FN15" s="67">
        <v>6</v>
      </c>
      <c r="FO15" s="67">
        <v>85.79</v>
      </c>
      <c r="FP15" s="67">
        <v>8</v>
      </c>
      <c r="FQ15" s="67">
        <v>0</v>
      </c>
      <c r="FR15" s="67">
        <v>0</v>
      </c>
      <c r="FS15" s="62">
        <f>VLOOKUP(A15,'[3]2017'!$A$8:$M$140,13,0)</f>
        <v>1.1584800741427246</v>
      </c>
      <c r="FT15" s="63">
        <f>VLOOKUP(A15,'[3]2017'!$A$8:$M$140,12,0)</f>
        <v>5</v>
      </c>
      <c r="FU15" s="62">
        <f>VLOOKUP(A15,'[3]2017'!$A$8:$O$140,15,0)</f>
        <v>1.2943308309603934</v>
      </c>
      <c r="FV15" s="63">
        <f>VLOOKUP(A15,'[3]2017'!$A$8:$O$140,14,0)</f>
        <v>5</v>
      </c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</row>
    <row r="16" spans="1:381">
      <c r="A16" s="96" t="s">
        <v>573</v>
      </c>
      <c r="B16" s="56" t="s">
        <v>574</v>
      </c>
      <c r="C16" s="96" t="s">
        <v>427</v>
      </c>
      <c r="D16" s="74">
        <v>6</v>
      </c>
      <c r="E16" s="67">
        <v>2017</v>
      </c>
      <c r="F16" s="161">
        <v>61.872292615431761</v>
      </c>
      <c r="G16" s="67">
        <v>8426</v>
      </c>
      <c r="H16" s="67">
        <v>2472</v>
      </c>
      <c r="I16" s="67">
        <v>5954</v>
      </c>
      <c r="J16" s="67">
        <v>6.41</v>
      </c>
      <c r="K16" s="67">
        <v>540</v>
      </c>
      <c r="L16" s="67">
        <v>79.78</v>
      </c>
      <c r="M16" s="78">
        <v>3048</v>
      </c>
      <c r="N16" s="67">
        <v>988</v>
      </c>
      <c r="O16" s="67">
        <v>506</v>
      </c>
      <c r="P16" s="67">
        <v>482</v>
      </c>
      <c r="Q16" s="67">
        <v>1179</v>
      </c>
      <c r="R16" s="67">
        <v>607</v>
      </c>
      <c r="S16" s="67">
        <v>572</v>
      </c>
      <c r="T16" s="67">
        <v>925</v>
      </c>
      <c r="U16" s="67">
        <v>455</v>
      </c>
      <c r="V16" s="67">
        <v>434</v>
      </c>
      <c r="W16" s="67">
        <v>1081</v>
      </c>
      <c r="X16" s="67">
        <v>577</v>
      </c>
      <c r="Y16" s="67">
        <v>504</v>
      </c>
      <c r="Z16" s="67">
        <v>842</v>
      </c>
      <c r="AA16" s="67">
        <v>411</v>
      </c>
      <c r="AB16" s="67">
        <v>387</v>
      </c>
      <c r="AC16" s="67">
        <v>963</v>
      </c>
      <c r="AD16" s="67">
        <v>521</v>
      </c>
      <c r="AE16" s="67">
        <v>442</v>
      </c>
      <c r="AF16" s="67">
        <v>760</v>
      </c>
      <c r="AG16" s="67">
        <v>354</v>
      </c>
      <c r="AH16" s="67">
        <v>349</v>
      </c>
      <c r="AI16" s="67">
        <v>1198</v>
      </c>
      <c r="AJ16" s="67">
        <v>643</v>
      </c>
      <c r="AK16" s="67">
        <v>555</v>
      </c>
      <c r="AL16" s="67">
        <v>660</v>
      </c>
      <c r="AM16" s="67">
        <v>317</v>
      </c>
      <c r="AN16" s="67">
        <v>306</v>
      </c>
      <c r="AO16" s="67">
        <v>595</v>
      </c>
      <c r="AP16" s="67">
        <v>595</v>
      </c>
      <c r="AQ16" s="67">
        <v>278</v>
      </c>
      <c r="AR16" s="67" t="s">
        <v>428</v>
      </c>
      <c r="AS16" s="67"/>
      <c r="AT16" s="67" t="s">
        <v>428</v>
      </c>
      <c r="AU16" s="59">
        <v>375</v>
      </c>
      <c r="AV16" s="59">
        <v>0</v>
      </c>
      <c r="AW16" s="59">
        <v>81</v>
      </c>
      <c r="AX16" s="97">
        <f>VLOOKUP(A16,[2]INFANTIL!$A$8:$AA$140,27,0)</f>
        <v>0</v>
      </c>
      <c r="AY16" s="98">
        <f>VLOOKUP(A16,[2]INFANTIL!$A$8:$AA$140,16,0)</f>
        <v>0</v>
      </c>
      <c r="AZ16" s="62">
        <f>VLOOKUP(A16,'[3]2017'!$A$8:$E$140,5,0)</f>
        <v>0</v>
      </c>
      <c r="BA16" s="63">
        <f>VLOOKUP(A16,'[3]2017'!$A$8:$E$140,4,0)</f>
        <v>0</v>
      </c>
      <c r="BB16" s="62">
        <f>VLOOKUP(A16,[2]MATERNAS!$A$8:$AA$140,27,0)</f>
        <v>0</v>
      </c>
      <c r="BC16" s="63">
        <f>VLOOKUP(A16,[2]MATERNAS!$A$8:$AA$140,26,0)</f>
        <v>0</v>
      </c>
      <c r="BD16" s="68">
        <v>0</v>
      </c>
      <c r="BE16" s="69">
        <v>0</v>
      </c>
      <c r="BF16" s="60">
        <f>VLOOKUP(A16,[4]Controles!$A$7:$L$139,12,0)</f>
        <v>3.4090909090909087</v>
      </c>
      <c r="BG16" s="61">
        <f>VLOOKUP(A16,[4]Controles!$A$7:$L$139,11,0)</f>
        <v>3</v>
      </c>
      <c r="BH16" s="88">
        <v>6.8181818181818175</v>
      </c>
      <c r="BI16" s="87">
        <v>6</v>
      </c>
      <c r="BJ16" s="68">
        <v>0</v>
      </c>
      <c r="BK16" s="69">
        <v>0</v>
      </c>
      <c r="BL16" s="68">
        <v>0</v>
      </c>
      <c r="BM16" s="69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18.399999999999999</v>
      </c>
      <c r="BW16" s="67">
        <v>71.2</v>
      </c>
      <c r="BX16" s="67">
        <v>84</v>
      </c>
      <c r="BY16" s="67">
        <v>71.2</v>
      </c>
      <c r="BZ16" s="67">
        <v>83.2</v>
      </c>
      <c r="CA16" s="67">
        <v>80.599999999999994</v>
      </c>
      <c r="CB16" s="67">
        <v>75.2</v>
      </c>
      <c r="CC16" s="96" t="s">
        <v>2317</v>
      </c>
      <c r="CD16" s="96" t="s">
        <v>2318</v>
      </c>
      <c r="CE16" s="99">
        <v>100</v>
      </c>
      <c r="CF16" s="67" t="s">
        <v>951</v>
      </c>
      <c r="CG16" s="67" t="s">
        <v>743</v>
      </c>
      <c r="CH16" s="67">
        <v>307.38</v>
      </c>
      <c r="CI16" s="67">
        <v>3</v>
      </c>
      <c r="CJ16" s="86">
        <v>0</v>
      </c>
      <c r="CK16" s="87">
        <v>0</v>
      </c>
      <c r="CL16" s="106">
        <v>307.38</v>
      </c>
      <c r="CM16" s="89">
        <v>3</v>
      </c>
      <c r="CN16" s="67">
        <v>102.46</v>
      </c>
      <c r="CO16" s="67">
        <v>1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2">
        <f>VLOOKUP(A16,'[3]2017'!$A$8:$I$140,9,0)</f>
        <v>0</v>
      </c>
      <c r="DC16" s="63">
        <f>VLOOKUP(A16,'[3]2017'!$A$8:$I$140,8,0)</f>
        <v>0</v>
      </c>
      <c r="DD16" s="96" t="s">
        <v>2319</v>
      </c>
      <c r="DE16" s="96" t="s">
        <v>2320</v>
      </c>
      <c r="DF16" s="99">
        <v>2.6595744680851063</v>
      </c>
      <c r="DG16" s="100">
        <v>8.7527352297592991</v>
      </c>
      <c r="DH16" s="67">
        <v>0</v>
      </c>
      <c r="DI16" s="67">
        <v>0</v>
      </c>
      <c r="DJ16" s="67">
        <v>92.51</v>
      </c>
      <c r="DK16" s="67">
        <v>1</v>
      </c>
      <c r="DL16" s="67">
        <v>92.51</v>
      </c>
      <c r="DM16" s="67">
        <v>1</v>
      </c>
      <c r="DN16" s="67">
        <v>103.84</v>
      </c>
      <c r="DO16" s="67">
        <v>1</v>
      </c>
      <c r="DP16" s="67">
        <v>0</v>
      </c>
      <c r="DQ16" s="67">
        <v>0</v>
      </c>
      <c r="DR16" s="67">
        <v>0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101">
        <f>VLOOKUP(A16,[5]Embarazos!$A$7:$D$139,4,0)</f>
        <v>1.0526315789473684</v>
      </c>
      <c r="EA16" s="63">
        <f>VLOOKUP(A16,[5]Embarazos!$A$7:$D$139,3,0)</f>
        <v>1</v>
      </c>
      <c r="EB16" s="62">
        <f>VLOOKUP(A16,[5]Embarazos!$A$7:$F$139,6,0)</f>
        <v>30.526315789473685</v>
      </c>
      <c r="EC16" s="63">
        <f>VLOOKUP(A16,[5]Embarazos!$A$7:$F$139,5,0)</f>
        <v>29</v>
      </c>
      <c r="ED16" s="62">
        <f>VLOOKUP(A16,'[3]2017'!$A$8:$K$140,11,0)</f>
        <v>5.2631578947368416</v>
      </c>
      <c r="EE16" s="63">
        <f>VLOOKUP(A16,'[3]2017'!$A$8:$K$140,10,0)</f>
        <v>4</v>
      </c>
      <c r="EF16" s="96" t="s">
        <v>2321</v>
      </c>
      <c r="EG16" s="96" t="s">
        <v>2322</v>
      </c>
      <c r="EH16" s="99">
        <v>3.2751091703056767</v>
      </c>
      <c r="EI16" s="104">
        <v>2.42914979757085</v>
      </c>
      <c r="EJ16" s="174" t="s">
        <v>1379</v>
      </c>
      <c r="EK16" s="174" t="s">
        <v>1257</v>
      </c>
      <c r="EL16" s="96" t="s">
        <v>1498</v>
      </c>
      <c r="EM16" s="96" t="s">
        <v>2323</v>
      </c>
      <c r="EN16" s="99">
        <v>2.054794520547945</v>
      </c>
      <c r="EO16" s="100">
        <v>1.2658227848101267</v>
      </c>
      <c r="EP16" s="67">
        <v>103.84</v>
      </c>
      <c r="EQ16" s="67">
        <v>1</v>
      </c>
      <c r="ER16" s="67">
        <v>0</v>
      </c>
      <c r="ES16" s="67">
        <v>0</v>
      </c>
      <c r="ET16" s="92">
        <v>103.84215991692626</v>
      </c>
      <c r="EU16" s="67">
        <v>1</v>
      </c>
      <c r="EV16" s="67">
        <v>103.84</v>
      </c>
      <c r="EW16" s="67">
        <v>1</v>
      </c>
      <c r="EX16" s="67">
        <v>0</v>
      </c>
      <c r="EY16" s="62">
        <f>VLOOKUP(A16,[5]Embarazos!$A$7:$H$139,8,0)</f>
        <v>27.368421052631582</v>
      </c>
      <c r="EZ16" s="63">
        <f>VLOOKUP(A16,[5]Embarazos!$A$7:$H$139,7,0)</f>
        <v>26</v>
      </c>
      <c r="FA16" s="62">
        <f>VLOOKUP(A16,[5]Embarazos!$A$7:$J$139,10,0)</f>
        <v>16.842105263157894</v>
      </c>
      <c r="FB16" s="63">
        <f>VLOOKUP(A16,[5]Embarazos!$A$7:$J$139,9,0)</f>
        <v>16</v>
      </c>
      <c r="FC16" s="67">
        <v>0</v>
      </c>
      <c r="FD16" s="67">
        <v>0</v>
      </c>
      <c r="FE16" s="67">
        <v>0</v>
      </c>
      <c r="FF16" s="67">
        <v>0</v>
      </c>
      <c r="FG16" s="67">
        <v>69.739999999999995</v>
      </c>
      <c r="FH16" s="67">
        <v>1</v>
      </c>
      <c r="FI16" s="67">
        <v>0</v>
      </c>
      <c r="FJ16" s="67">
        <v>0</v>
      </c>
      <c r="FK16" s="92">
        <v>69.735006973500688</v>
      </c>
      <c r="FL16" s="105">
        <v>1</v>
      </c>
      <c r="FM16" s="67">
        <v>209.21</v>
      </c>
      <c r="FN16" s="67">
        <v>3</v>
      </c>
      <c r="FO16" s="67">
        <v>418.41</v>
      </c>
      <c r="FP16" s="67">
        <v>6</v>
      </c>
      <c r="FQ16" s="67">
        <v>0</v>
      </c>
      <c r="FR16" s="67">
        <v>0</v>
      </c>
      <c r="FS16" s="62">
        <f>VLOOKUP(A16,'[3]2017'!$A$8:$M$140,13,0)</f>
        <v>0</v>
      </c>
      <c r="FT16" s="63">
        <f>VLOOKUP(A16,'[3]2017'!$A$8:$M$140,12,0)</f>
        <v>0</v>
      </c>
      <c r="FU16" s="62">
        <f>VLOOKUP(A16,'[3]2017'!$A$8:$O$140,15,0)</f>
        <v>1.680672268907563</v>
      </c>
      <c r="FV16" s="63">
        <f>VLOOKUP(A16,'[3]2017'!$A$8:$O$140,14,0)</f>
        <v>1</v>
      </c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</row>
    <row r="17" spans="1:381">
      <c r="A17" s="96" t="s">
        <v>585</v>
      </c>
      <c r="B17" s="56" t="s">
        <v>586</v>
      </c>
      <c r="C17" s="96" t="s">
        <v>441</v>
      </c>
      <c r="D17" s="74">
        <v>6</v>
      </c>
      <c r="E17" s="67">
        <v>2017</v>
      </c>
      <c r="F17" s="161">
        <v>64.093628075699058</v>
      </c>
      <c r="G17" s="67">
        <v>4029</v>
      </c>
      <c r="H17" s="67">
        <v>1536</v>
      </c>
      <c r="I17" s="67">
        <v>2493</v>
      </c>
      <c r="J17" s="67">
        <v>28.89</v>
      </c>
      <c r="K17" s="78">
        <v>1164</v>
      </c>
      <c r="L17" s="67">
        <v>70.66</v>
      </c>
      <c r="M17" s="78">
        <v>2847</v>
      </c>
      <c r="N17" s="67">
        <v>386</v>
      </c>
      <c r="O17" s="67">
        <v>206</v>
      </c>
      <c r="P17" s="67">
        <v>185</v>
      </c>
      <c r="Q17" s="67">
        <v>464</v>
      </c>
      <c r="R17" s="67">
        <v>243</v>
      </c>
      <c r="S17" s="67">
        <v>221</v>
      </c>
      <c r="T17" s="67">
        <v>390</v>
      </c>
      <c r="U17" s="67">
        <v>201</v>
      </c>
      <c r="V17" s="67">
        <v>184</v>
      </c>
      <c r="W17" s="67">
        <v>467</v>
      </c>
      <c r="X17" s="67">
        <v>246</v>
      </c>
      <c r="Y17" s="67">
        <v>221</v>
      </c>
      <c r="Z17" s="67">
        <v>379</v>
      </c>
      <c r="AA17" s="67">
        <v>181</v>
      </c>
      <c r="AB17" s="67">
        <v>178</v>
      </c>
      <c r="AC17" s="67">
        <v>427</v>
      </c>
      <c r="AD17" s="67">
        <v>227</v>
      </c>
      <c r="AE17" s="67">
        <v>200</v>
      </c>
      <c r="AF17" s="67">
        <v>341</v>
      </c>
      <c r="AG17" s="67">
        <v>195</v>
      </c>
      <c r="AH17" s="67">
        <v>160</v>
      </c>
      <c r="AI17" s="67">
        <v>656</v>
      </c>
      <c r="AJ17" s="67">
        <v>347</v>
      </c>
      <c r="AK17" s="67">
        <v>309</v>
      </c>
      <c r="AL17" s="67">
        <v>368</v>
      </c>
      <c r="AM17" s="67">
        <v>189</v>
      </c>
      <c r="AN17" s="67">
        <v>173</v>
      </c>
      <c r="AO17" s="67">
        <v>359</v>
      </c>
      <c r="AP17" s="67">
        <v>359</v>
      </c>
      <c r="AQ17" s="67">
        <v>170</v>
      </c>
      <c r="AR17" s="67" t="s">
        <v>428</v>
      </c>
      <c r="AS17" s="67"/>
      <c r="AT17" s="67" t="s">
        <v>428</v>
      </c>
      <c r="AU17" s="59">
        <v>101</v>
      </c>
      <c r="AV17" s="59">
        <v>0</v>
      </c>
      <c r="AW17" s="59">
        <v>6</v>
      </c>
      <c r="AX17" s="97">
        <f>VLOOKUP(A17,[2]INFANTIL!$A$8:$AA$140,27,0)</f>
        <v>0</v>
      </c>
      <c r="AY17" s="98">
        <f>VLOOKUP(A17,[2]INFANTIL!$A$8:$AA$140,16,0)</f>
        <v>0</v>
      </c>
      <c r="AZ17" s="62">
        <f>VLOOKUP(A17,'[3]2017'!$A$8:$E$140,5,0)</f>
        <v>0</v>
      </c>
      <c r="BA17" s="63">
        <f>VLOOKUP(A17,'[3]2017'!$A$8:$E$140,4,0)</f>
        <v>0</v>
      </c>
      <c r="BB17" s="62">
        <f>VLOOKUP(A17,[2]MATERNAS!$A$8:$AA$140,27,0)</f>
        <v>0</v>
      </c>
      <c r="BC17" s="63">
        <f>VLOOKUP(A17,[2]MATERNAS!$A$8:$AA$140,26,0)</f>
        <v>0</v>
      </c>
      <c r="BD17" s="68">
        <v>0</v>
      </c>
      <c r="BE17" s="69">
        <v>0</v>
      </c>
      <c r="BF17" s="60">
        <f>VLOOKUP(A17,[4]Controles!$A$7:$L$139,12,0)</f>
        <v>10</v>
      </c>
      <c r="BG17" s="61">
        <f>VLOOKUP(A17,[4]Controles!$A$7:$L$139,11,0)</f>
        <v>3</v>
      </c>
      <c r="BH17" s="88">
        <v>3.3333333333333335</v>
      </c>
      <c r="BI17" s="87">
        <v>1</v>
      </c>
      <c r="BJ17" s="68">
        <v>0</v>
      </c>
      <c r="BK17" s="69">
        <v>0</v>
      </c>
      <c r="BL17" s="68">
        <v>0</v>
      </c>
      <c r="BM17" s="69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11.4</v>
      </c>
      <c r="BW17" s="67">
        <v>82.9</v>
      </c>
      <c r="BX17" s="67">
        <v>82.9</v>
      </c>
      <c r="BY17" s="67">
        <v>82.9</v>
      </c>
      <c r="BZ17" s="67">
        <v>88.6</v>
      </c>
      <c r="CA17" s="67">
        <v>86.5</v>
      </c>
      <c r="CB17" s="67">
        <v>73</v>
      </c>
      <c r="CC17" s="96" t="s">
        <v>1568</v>
      </c>
      <c r="CD17" s="96" t="s">
        <v>2324</v>
      </c>
      <c r="CE17" s="99">
        <v>33.333333333333329</v>
      </c>
      <c r="CF17" s="67" t="s">
        <v>2325</v>
      </c>
      <c r="CG17" s="67" t="s">
        <v>2326</v>
      </c>
      <c r="CH17" s="67">
        <v>0</v>
      </c>
      <c r="CI17" s="67">
        <v>0</v>
      </c>
      <c r="CJ17" s="86">
        <v>0</v>
      </c>
      <c r="CK17" s="87">
        <v>0</v>
      </c>
      <c r="CL17" s="106">
        <v>0</v>
      </c>
      <c r="CM17" s="89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67">
        <v>0</v>
      </c>
      <c r="CY17" s="67">
        <v>0</v>
      </c>
      <c r="CZ17" s="67">
        <v>0</v>
      </c>
      <c r="DA17" s="67">
        <v>0</v>
      </c>
      <c r="DB17" s="62">
        <f>VLOOKUP(A17,'[3]2017'!$A$8:$I$140,9,0)</f>
        <v>0</v>
      </c>
      <c r="DC17" s="63">
        <f>VLOOKUP(A17,'[3]2017'!$A$8:$I$140,8,0)</f>
        <v>0</v>
      </c>
      <c r="DD17" s="96" t="s">
        <v>2327</v>
      </c>
      <c r="DE17" s="96" t="s">
        <v>2328</v>
      </c>
      <c r="DF17" s="99">
        <v>4.6511627906976747</v>
      </c>
      <c r="DG17" s="100">
        <v>5.7971014492753623</v>
      </c>
      <c r="DH17" s="67">
        <v>0</v>
      </c>
      <c r="DI17" s="67">
        <v>0</v>
      </c>
      <c r="DJ17" s="67">
        <v>0</v>
      </c>
      <c r="DK17" s="67">
        <v>0</v>
      </c>
      <c r="DL17" s="67">
        <v>0</v>
      </c>
      <c r="DM17" s="67">
        <v>0</v>
      </c>
      <c r="DN17" s="67">
        <v>0</v>
      </c>
      <c r="DO17" s="67">
        <v>0</v>
      </c>
      <c r="DP17" s="67">
        <v>0</v>
      </c>
      <c r="DQ17" s="67">
        <v>0</v>
      </c>
      <c r="DR17" s="67">
        <v>0</v>
      </c>
      <c r="DS17" s="67">
        <v>0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101">
        <f>VLOOKUP(A17,[5]Embarazos!$A$7:$D$139,4,0)</f>
        <v>0</v>
      </c>
      <c r="EA17" s="63">
        <f>VLOOKUP(A17,[5]Embarazos!$A$7:$D$139,3,0)</f>
        <v>0</v>
      </c>
      <c r="EB17" s="62">
        <f>VLOOKUP(A17,[5]Embarazos!$A$7:$F$139,6,0)</f>
        <v>26.666666666666668</v>
      </c>
      <c r="EC17" s="63">
        <f>VLOOKUP(A17,[5]Embarazos!$A$7:$F$139,5,0)</f>
        <v>8</v>
      </c>
      <c r="ED17" s="62">
        <f>VLOOKUP(A17,'[3]2017'!$A$8:$K$140,11,0)</f>
        <v>2.9325513196480939</v>
      </c>
      <c r="EE17" s="63">
        <f>VLOOKUP(A17,'[3]2017'!$A$8:$K$140,10,0)</f>
        <v>1</v>
      </c>
      <c r="EF17" s="96" t="s">
        <v>2329</v>
      </c>
      <c r="EG17" s="96" t="s">
        <v>2330</v>
      </c>
      <c r="EH17" s="99">
        <v>2.6455026455026456</v>
      </c>
      <c r="EI17" s="104">
        <v>5.6338028169014089</v>
      </c>
      <c r="EJ17" s="174" t="s">
        <v>2331</v>
      </c>
      <c r="EK17" s="174" t="s">
        <v>2332</v>
      </c>
      <c r="EL17" s="96" t="s">
        <v>2333</v>
      </c>
      <c r="EM17" s="96" t="s">
        <v>2334</v>
      </c>
      <c r="EN17" s="99">
        <v>0</v>
      </c>
      <c r="EO17" s="100">
        <v>0</v>
      </c>
      <c r="EP17" s="67">
        <v>0</v>
      </c>
      <c r="EQ17" s="67">
        <v>0</v>
      </c>
      <c r="ER17" s="67">
        <v>0</v>
      </c>
      <c r="ES17" s="67">
        <v>0</v>
      </c>
      <c r="ET17" s="67">
        <v>0</v>
      </c>
      <c r="EU17" s="67">
        <v>0</v>
      </c>
      <c r="EV17" s="67">
        <v>0</v>
      </c>
      <c r="EW17" s="67">
        <v>0</v>
      </c>
      <c r="EX17" s="67">
        <v>0</v>
      </c>
      <c r="EY17" s="62">
        <f>VLOOKUP(A17,[5]Embarazos!$A$7:$H$139,8,0)</f>
        <v>33.333333333333329</v>
      </c>
      <c r="EZ17" s="63">
        <f>VLOOKUP(A17,[5]Embarazos!$A$7:$H$139,7,0)</f>
        <v>10</v>
      </c>
      <c r="FA17" s="62">
        <f>VLOOKUP(A17,[5]Embarazos!$A$7:$J$139,10,0)</f>
        <v>23.333333333333332</v>
      </c>
      <c r="FB17" s="63">
        <f>VLOOKUP(A17,[5]Embarazos!$A$7:$J$139,9,0)</f>
        <v>7</v>
      </c>
      <c r="FC17" s="67">
        <v>0</v>
      </c>
      <c r="FD17" s="67">
        <v>0</v>
      </c>
      <c r="FE17" s="106">
        <v>375</v>
      </c>
      <c r="FF17" s="67">
        <v>3</v>
      </c>
      <c r="FG17" s="67">
        <v>0</v>
      </c>
      <c r="FH17" s="67">
        <v>0</v>
      </c>
      <c r="FI17" s="67">
        <v>0</v>
      </c>
      <c r="FJ17" s="67">
        <v>0</v>
      </c>
      <c r="FK17" s="92">
        <v>375</v>
      </c>
      <c r="FL17" s="105">
        <v>3</v>
      </c>
      <c r="FM17" s="67">
        <v>0</v>
      </c>
      <c r="FN17" s="67">
        <v>0</v>
      </c>
      <c r="FO17" s="67">
        <v>0</v>
      </c>
      <c r="FP17" s="67">
        <v>0</v>
      </c>
      <c r="FQ17" s="67">
        <v>0</v>
      </c>
      <c r="FR17" s="67">
        <v>0</v>
      </c>
      <c r="FS17" s="62">
        <f>VLOOKUP(A17,'[3]2017'!$A$8:$M$140,13,0)</f>
        <v>5.4347826086956523</v>
      </c>
      <c r="FT17" s="63">
        <f>VLOOKUP(A17,'[3]2017'!$A$8:$M$140,12,0)</f>
        <v>2</v>
      </c>
      <c r="FU17" s="62">
        <f>VLOOKUP(A17,'[3]2017'!$A$8:$O$140,15,0)</f>
        <v>0</v>
      </c>
      <c r="FV17" s="63">
        <f>VLOOKUP(A17,'[3]2017'!$A$8:$O$140,14,0)</f>
        <v>0</v>
      </c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</row>
    <row r="18" spans="1:381">
      <c r="A18" s="96" t="s">
        <v>596</v>
      </c>
      <c r="B18" s="56" t="s">
        <v>597</v>
      </c>
      <c r="C18" s="96" t="s">
        <v>598</v>
      </c>
      <c r="D18" s="74">
        <v>4</v>
      </c>
      <c r="E18" s="67">
        <v>2017</v>
      </c>
      <c r="F18" s="161">
        <v>79.217822288555354</v>
      </c>
      <c r="G18" s="67">
        <v>51617</v>
      </c>
      <c r="H18" s="67">
        <v>23856</v>
      </c>
      <c r="I18" s="67">
        <v>27761</v>
      </c>
      <c r="J18" s="67">
        <v>41.73</v>
      </c>
      <c r="K18" s="67">
        <v>472</v>
      </c>
      <c r="L18" s="67">
        <v>33.83</v>
      </c>
      <c r="M18" s="78">
        <v>17460</v>
      </c>
      <c r="N18" s="67">
        <v>4777</v>
      </c>
      <c r="O18" s="67">
        <v>2443</v>
      </c>
      <c r="P18" s="67">
        <v>2334</v>
      </c>
      <c r="Q18" s="67">
        <v>5715</v>
      </c>
      <c r="R18" s="67">
        <v>2923</v>
      </c>
      <c r="S18" s="67">
        <v>2792</v>
      </c>
      <c r="T18" s="67">
        <v>4706</v>
      </c>
      <c r="U18" s="67">
        <v>2410</v>
      </c>
      <c r="V18" s="67">
        <v>2296</v>
      </c>
      <c r="W18" s="67">
        <v>5676</v>
      </c>
      <c r="X18" s="67">
        <v>2908</v>
      </c>
      <c r="Y18" s="67">
        <v>2768</v>
      </c>
      <c r="Z18" s="67">
        <v>4748</v>
      </c>
      <c r="AA18" s="67">
        <v>2432</v>
      </c>
      <c r="AB18" s="67">
        <v>2316</v>
      </c>
      <c r="AC18" s="67">
        <v>5551</v>
      </c>
      <c r="AD18" s="67">
        <v>2835</v>
      </c>
      <c r="AE18" s="67">
        <v>2716</v>
      </c>
      <c r="AF18" s="67">
        <v>4542</v>
      </c>
      <c r="AG18" s="67">
        <v>2306</v>
      </c>
      <c r="AH18" s="67">
        <v>2236</v>
      </c>
      <c r="AI18" s="67">
        <v>8502</v>
      </c>
      <c r="AJ18" s="67">
        <v>4296</v>
      </c>
      <c r="AK18" s="67">
        <v>4206</v>
      </c>
      <c r="AL18" s="67">
        <v>4799</v>
      </c>
      <c r="AM18" s="67">
        <v>2409</v>
      </c>
      <c r="AN18" s="67">
        <v>2390</v>
      </c>
      <c r="AO18" s="67">
        <v>4554</v>
      </c>
      <c r="AP18" s="67">
        <v>2342</v>
      </c>
      <c r="AQ18" s="67">
        <v>2212</v>
      </c>
      <c r="AR18" s="67" t="s">
        <v>428</v>
      </c>
      <c r="AS18" s="67"/>
      <c r="AT18" s="67" t="s">
        <v>428</v>
      </c>
      <c r="AU18" s="59">
        <v>665</v>
      </c>
      <c r="AV18" s="59">
        <v>0</v>
      </c>
      <c r="AW18" s="59">
        <v>260</v>
      </c>
      <c r="AX18" s="97">
        <f>VLOOKUP(A18,[2]INFANTIL!$A$8:$AA$140,27,0)</f>
        <v>5.9523809523809517</v>
      </c>
      <c r="AY18" s="98">
        <f>VLOOKUP(A18,[2]INFANTIL!$A$8:$AA$140,16,0)</f>
        <v>3</v>
      </c>
      <c r="AZ18" s="62">
        <f>VLOOKUP(A18,'[3]2017'!$A$8:$E$140,5,0)</f>
        <v>1.0466820180029306</v>
      </c>
      <c r="BA18" s="63">
        <f>VLOOKUP(A18,'[3]2017'!$A$8:$E$140,4,0)</f>
        <v>5</v>
      </c>
      <c r="BB18" s="62">
        <f>VLOOKUP(A18,[2]MATERNAS!$A$8:$AA$140,27,0)</f>
        <v>0</v>
      </c>
      <c r="BC18" s="63">
        <f>VLOOKUP(A18,[2]MATERNAS!$A$8:$AA$140,26,0)</f>
        <v>0</v>
      </c>
      <c r="BD18" s="68">
        <v>0</v>
      </c>
      <c r="BE18" s="69">
        <v>0</v>
      </c>
      <c r="BF18" s="60">
        <f>VLOOKUP(A18,[4]Controles!$A$7:$L$139,12,0)</f>
        <v>5.5555555555555554</v>
      </c>
      <c r="BG18" s="61">
        <f>VLOOKUP(A18,[4]Controles!$A$7:$L$139,11,0)</f>
        <v>28</v>
      </c>
      <c r="BH18" s="88">
        <v>9.9206349206349209</v>
      </c>
      <c r="BI18" s="87">
        <v>50</v>
      </c>
      <c r="BJ18" s="68">
        <v>0</v>
      </c>
      <c r="BK18" s="69">
        <v>0</v>
      </c>
      <c r="BL18" s="68">
        <v>0</v>
      </c>
      <c r="BM18" s="69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18.899999999999999</v>
      </c>
      <c r="BW18" s="67">
        <v>97.3</v>
      </c>
      <c r="BX18" s="67">
        <v>99.3</v>
      </c>
      <c r="BY18" s="67">
        <v>97.8</v>
      </c>
      <c r="BZ18" s="67">
        <v>101.8</v>
      </c>
      <c r="CA18" s="67">
        <v>99.8</v>
      </c>
      <c r="CB18" s="67">
        <v>99.8</v>
      </c>
      <c r="CC18" s="96" t="s">
        <v>2335</v>
      </c>
      <c r="CD18" s="96" t="s">
        <v>2336</v>
      </c>
      <c r="CE18" s="99">
        <v>14.285714285714285</v>
      </c>
      <c r="CF18" s="67" t="s">
        <v>2105</v>
      </c>
      <c r="CG18" s="67" t="s">
        <v>1407</v>
      </c>
      <c r="CH18" s="67">
        <v>103.09</v>
      </c>
      <c r="CI18" s="67">
        <v>1</v>
      </c>
      <c r="CJ18" s="86">
        <v>0.21249468763280918</v>
      </c>
      <c r="CK18" s="87">
        <v>1</v>
      </c>
      <c r="CL18" s="106">
        <v>103.9</v>
      </c>
      <c r="CM18" s="89">
        <v>1</v>
      </c>
      <c r="CN18" s="67">
        <v>168.6</v>
      </c>
      <c r="CO18" s="67">
        <v>9</v>
      </c>
      <c r="CP18" s="67">
        <v>0</v>
      </c>
      <c r="CQ18" s="67">
        <v>0</v>
      </c>
      <c r="CR18" s="67">
        <v>17.62</v>
      </c>
      <c r="CS18" s="67">
        <v>1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17.62</v>
      </c>
      <c r="DA18" s="67">
        <v>1</v>
      </c>
      <c r="DB18" s="62">
        <f>VLOOKUP(A18,'[3]2017'!$A$8:$I$140,9,0)</f>
        <v>0.42122999157540014</v>
      </c>
      <c r="DC18" s="63">
        <f>VLOOKUP(A18,'[3]2017'!$A$8:$I$140,8,0)</f>
        <v>2</v>
      </c>
      <c r="DD18" s="96" t="s">
        <v>2337</v>
      </c>
      <c r="DE18" s="96" t="s">
        <v>2338</v>
      </c>
      <c r="DF18" s="99">
        <v>2.157788267026298</v>
      </c>
      <c r="DG18" s="100">
        <v>2.4013722126929671</v>
      </c>
      <c r="DH18" s="67">
        <v>140.94</v>
      </c>
      <c r="DI18" s="67">
        <v>8</v>
      </c>
      <c r="DJ18" s="67">
        <v>246.65</v>
      </c>
      <c r="DK18" s="67">
        <v>14</v>
      </c>
      <c r="DL18" s="67">
        <v>35.24</v>
      </c>
      <c r="DM18" s="67">
        <v>2</v>
      </c>
      <c r="DN18" s="67">
        <v>126.1</v>
      </c>
      <c r="DO18" s="67">
        <v>7</v>
      </c>
      <c r="DP18" s="67">
        <v>72.06</v>
      </c>
      <c r="DQ18" s="67">
        <v>4</v>
      </c>
      <c r="DR18" s="67">
        <v>54.04</v>
      </c>
      <c r="DS18" s="67">
        <v>3</v>
      </c>
      <c r="DT18" s="67">
        <v>18.010000000000002</v>
      </c>
      <c r="DU18" s="67">
        <v>1</v>
      </c>
      <c r="DV18" s="67">
        <v>0</v>
      </c>
      <c r="DW18" s="67">
        <v>0</v>
      </c>
      <c r="DX18" s="67">
        <v>0</v>
      </c>
      <c r="DY18" s="67">
        <v>0</v>
      </c>
      <c r="DZ18" s="101">
        <f>VLOOKUP(A18,[5]Embarazos!$A$7:$D$139,4,0)</f>
        <v>1.125703564727955</v>
      </c>
      <c r="EA18" s="63">
        <f>VLOOKUP(A18,[5]Embarazos!$A$7:$D$139,3,0)</f>
        <v>6</v>
      </c>
      <c r="EB18" s="62">
        <f>VLOOKUP(A18,[5]Embarazos!$A$7:$F$139,6,0)</f>
        <v>18.386491557223263</v>
      </c>
      <c r="EC18" s="63">
        <f>VLOOKUP(A18,[5]Embarazos!$A$7:$F$139,5,0)</f>
        <v>98</v>
      </c>
      <c r="ED18" s="62">
        <f>VLOOKUP(A18,'[3]2017'!$A$8:$K$140,11,0)</f>
        <v>0.8806693086745927</v>
      </c>
      <c r="EE18" s="63">
        <f>VLOOKUP(A18,'[3]2017'!$A$8:$K$140,10,0)</f>
        <v>4</v>
      </c>
      <c r="EF18" s="96" t="s">
        <v>2339</v>
      </c>
      <c r="EG18" s="96" t="s">
        <v>2340</v>
      </c>
      <c r="EH18" s="99">
        <v>1.3972055888223553</v>
      </c>
      <c r="EI18" s="104">
        <v>3.8515406162464987</v>
      </c>
      <c r="EJ18" s="174" t="s">
        <v>2341</v>
      </c>
      <c r="EK18" s="174" t="s">
        <v>1274</v>
      </c>
      <c r="EL18" s="96" t="s">
        <v>2342</v>
      </c>
      <c r="EM18" s="96" t="s">
        <v>2343</v>
      </c>
      <c r="EN18" s="99">
        <v>0.36188178528347409</v>
      </c>
      <c r="EO18" s="100">
        <v>1.2121212121212122</v>
      </c>
      <c r="EP18" s="67">
        <v>90.07</v>
      </c>
      <c r="EQ18" s="67">
        <v>5</v>
      </c>
      <c r="ER18" s="67">
        <v>54.04</v>
      </c>
      <c r="ES18" s="67">
        <v>3</v>
      </c>
      <c r="ET18" s="92">
        <v>234.19203747072601</v>
      </c>
      <c r="EU18" s="67">
        <v>13</v>
      </c>
      <c r="EV18" s="67">
        <v>90.07</v>
      </c>
      <c r="EW18" s="67">
        <v>5</v>
      </c>
      <c r="EX18" s="67">
        <v>11</v>
      </c>
      <c r="EY18" s="62">
        <f>VLOOKUP(A18,[5]Embarazos!$A$7:$H$139,8,0)</f>
        <v>34.521575984990619</v>
      </c>
      <c r="EZ18" s="63">
        <f>VLOOKUP(A18,[5]Embarazos!$A$7:$H$139,7,0)</f>
        <v>184</v>
      </c>
      <c r="FA18" s="62">
        <f>VLOOKUP(A18,[5]Embarazos!$A$7:$J$139,10,0)</f>
        <v>24.390243902439025</v>
      </c>
      <c r="FB18" s="63">
        <f>VLOOKUP(A18,[5]Embarazos!$A$7:$J$139,9,0)</f>
        <v>130</v>
      </c>
      <c r="FC18" s="67">
        <v>19.399999999999999</v>
      </c>
      <c r="FD18" s="67">
        <v>2</v>
      </c>
      <c r="FE18" s="67">
        <v>48.5</v>
      </c>
      <c r="FF18" s="67">
        <v>5</v>
      </c>
      <c r="FG18" s="67">
        <v>19.399999999999999</v>
      </c>
      <c r="FH18" s="67">
        <v>2</v>
      </c>
      <c r="FI18" s="67">
        <v>9.6999999999999993</v>
      </c>
      <c r="FJ18" s="67">
        <v>1</v>
      </c>
      <c r="FK18" s="92">
        <v>96.993210475266736</v>
      </c>
      <c r="FL18" s="105">
        <v>10</v>
      </c>
      <c r="FM18" s="67">
        <v>349.18</v>
      </c>
      <c r="FN18" s="67">
        <v>36</v>
      </c>
      <c r="FO18" s="67">
        <v>465.57</v>
      </c>
      <c r="FP18" s="67">
        <v>48</v>
      </c>
      <c r="FQ18" s="92">
        <v>38.797284190106694</v>
      </c>
      <c r="FR18" s="105">
        <v>4</v>
      </c>
      <c r="FS18" s="62">
        <f>VLOOKUP(A18,'[3]2017'!$A$8:$M$140,13,0)</f>
        <v>0.83350698062096273</v>
      </c>
      <c r="FT18" s="63">
        <f>VLOOKUP(A18,'[3]2017'!$A$8:$M$140,12,0)</f>
        <v>4</v>
      </c>
      <c r="FU18" s="62">
        <f>VLOOKUP(A18,'[3]2017'!$A$8:$O$140,15,0)</f>
        <v>1.3175230566534915</v>
      </c>
      <c r="FV18" s="63">
        <f>VLOOKUP(A18,'[3]2017'!$A$8:$O$140,14,0)</f>
        <v>6</v>
      </c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</row>
    <row r="19" spans="1:381">
      <c r="A19" s="96" t="s">
        <v>610</v>
      </c>
      <c r="B19" s="56" t="s">
        <v>611</v>
      </c>
      <c r="C19" s="96" t="s">
        <v>598</v>
      </c>
      <c r="D19" s="74">
        <v>1</v>
      </c>
      <c r="E19" s="67">
        <v>2017</v>
      </c>
      <c r="F19" s="161">
        <v>74.10951194109947</v>
      </c>
      <c r="G19" s="67">
        <v>6875</v>
      </c>
      <c r="H19" s="67">
        <v>1978</v>
      </c>
      <c r="I19" s="67">
        <v>4897</v>
      </c>
      <c r="J19" s="67">
        <v>64.260000000000005</v>
      </c>
      <c r="K19" s="78">
        <v>4717</v>
      </c>
      <c r="L19" s="67">
        <v>19.350000000000001</v>
      </c>
      <c r="M19" s="78">
        <v>91591</v>
      </c>
      <c r="N19" s="67">
        <v>38638</v>
      </c>
      <c r="O19" s="67">
        <v>19765</v>
      </c>
      <c r="P19" s="67">
        <v>18873</v>
      </c>
      <c r="Q19" s="67">
        <v>46268</v>
      </c>
      <c r="R19" s="67">
        <v>23652</v>
      </c>
      <c r="S19" s="67">
        <v>22616</v>
      </c>
      <c r="T19" s="67">
        <v>38206</v>
      </c>
      <c r="U19" s="67">
        <v>19407</v>
      </c>
      <c r="V19" s="67">
        <v>18799</v>
      </c>
      <c r="W19" s="67">
        <v>46064</v>
      </c>
      <c r="X19" s="67">
        <v>23349</v>
      </c>
      <c r="Y19" s="67">
        <v>22715</v>
      </c>
      <c r="Z19" s="67">
        <v>39152</v>
      </c>
      <c r="AA19" s="67">
        <v>19695</v>
      </c>
      <c r="AB19" s="67">
        <v>19457</v>
      </c>
      <c r="AC19" s="67">
        <v>47900</v>
      </c>
      <c r="AD19" s="67">
        <v>23822</v>
      </c>
      <c r="AE19" s="67">
        <v>24078</v>
      </c>
      <c r="AF19" s="67">
        <v>41293</v>
      </c>
      <c r="AG19" s="67">
        <v>20392</v>
      </c>
      <c r="AH19" s="67">
        <v>20901</v>
      </c>
      <c r="AI19" s="67">
        <v>81046</v>
      </c>
      <c r="AJ19" s="67">
        <v>40332</v>
      </c>
      <c r="AK19" s="67">
        <v>40714</v>
      </c>
      <c r="AL19" s="67">
        <v>45937</v>
      </c>
      <c r="AM19" s="67">
        <v>22978</v>
      </c>
      <c r="AN19" s="67">
        <v>22959</v>
      </c>
      <c r="AO19" s="67">
        <v>43865</v>
      </c>
      <c r="AP19" s="67">
        <v>21497</v>
      </c>
      <c r="AQ19" s="67">
        <v>22368</v>
      </c>
      <c r="AR19" s="67" t="s">
        <v>428</v>
      </c>
      <c r="AS19" s="67"/>
      <c r="AT19" s="67" t="s">
        <v>428</v>
      </c>
      <c r="AU19" s="59">
        <v>5305</v>
      </c>
      <c r="AV19" s="59">
        <v>18</v>
      </c>
      <c r="AW19" s="59">
        <v>1746</v>
      </c>
      <c r="AX19" s="97">
        <f>VLOOKUP(A19,[2]INFANTIL!$A$8:$AA$140,27,0)</f>
        <v>5.463414634146341</v>
      </c>
      <c r="AY19" s="98">
        <f>VLOOKUP(A19,[2]INFANTIL!$A$8:$AA$140,16,0)</f>
        <v>36</v>
      </c>
      <c r="AZ19" s="62">
        <f>VLOOKUP(A19,'[3]2017'!$A$8:$E$140,5,0)</f>
        <v>0.95760650137170655</v>
      </c>
      <c r="BA19" s="63">
        <f>VLOOKUP(A19,'[3]2017'!$A$8:$E$140,4,0)</f>
        <v>37</v>
      </c>
      <c r="BB19" s="62">
        <f>VLOOKUP(A19,[2]MATERNAS!$A$8:$AA$140,27,0)</f>
        <v>58.536585365853654</v>
      </c>
      <c r="BC19" s="63">
        <f>VLOOKUP(A19,[2]MATERNAS!$A$8:$AA$140,26,0)</f>
        <v>3</v>
      </c>
      <c r="BD19" s="68">
        <v>0</v>
      </c>
      <c r="BE19" s="69">
        <v>0</v>
      </c>
      <c r="BF19" s="60">
        <f>VLOOKUP(A19,[4]Controles!$A$7:$L$139,12,0)</f>
        <v>4.1170731707317074</v>
      </c>
      <c r="BG19" s="61">
        <f>VLOOKUP(A19,[4]Controles!$A$7:$L$139,11,0)</f>
        <v>211</v>
      </c>
      <c r="BH19" s="88">
        <v>10.263414634146342</v>
      </c>
      <c r="BI19" s="87">
        <v>526</v>
      </c>
      <c r="BJ19" s="68">
        <v>0</v>
      </c>
      <c r="BK19" s="69">
        <v>0</v>
      </c>
      <c r="BL19" s="68">
        <v>7.7643770381489725</v>
      </c>
      <c r="BM19" s="69">
        <v>3</v>
      </c>
      <c r="BN19" s="67">
        <v>0</v>
      </c>
      <c r="BO19" s="67">
        <v>0</v>
      </c>
      <c r="BP19" s="67">
        <v>5.4</v>
      </c>
      <c r="BQ19" s="67">
        <v>3</v>
      </c>
      <c r="BR19" s="67">
        <v>0</v>
      </c>
      <c r="BS19" s="67">
        <v>0</v>
      </c>
      <c r="BT19" s="67">
        <v>12.77</v>
      </c>
      <c r="BU19" s="67">
        <v>1</v>
      </c>
      <c r="BV19" s="67">
        <v>1.9</v>
      </c>
      <c r="BW19" s="67">
        <v>102.7</v>
      </c>
      <c r="BX19" s="67">
        <v>102</v>
      </c>
      <c r="BY19" s="67">
        <v>101.9</v>
      </c>
      <c r="BZ19" s="67">
        <v>109.4</v>
      </c>
      <c r="CA19" s="67">
        <v>89.2</v>
      </c>
      <c r="CB19" s="67">
        <v>100.4</v>
      </c>
      <c r="CC19" s="96" t="s">
        <v>2344</v>
      </c>
      <c r="CD19" s="96" t="s">
        <v>2345</v>
      </c>
      <c r="CE19" s="99">
        <v>0</v>
      </c>
      <c r="CF19" s="67" t="s">
        <v>2346</v>
      </c>
      <c r="CG19" s="67" t="s">
        <v>2347</v>
      </c>
      <c r="CH19" s="67">
        <v>21.61</v>
      </c>
      <c r="CI19" s="67">
        <v>10</v>
      </c>
      <c r="CJ19" s="86">
        <v>5.2347798775061509E-2</v>
      </c>
      <c r="CK19" s="87">
        <v>2</v>
      </c>
      <c r="CL19" s="106">
        <v>21.61</v>
      </c>
      <c r="CM19" s="89">
        <v>10</v>
      </c>
      <c r="CN19" s="67">
        <v>104.07</v>
      </c>
      <c r="CO19" s="67">
        <v>42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2">
        <f>VLOOKUP(A19,'[3]2017'!$A$8:$I$140,9,0)</f>
        <v>0.28095627298733145</v>
      </c>
      <c r="DC19" s="63">
        <f>VLOOKUP(A19,'[3]2017'!$A$8:$I$140,8,0)</f>
        <v>11</v>
      </c>
      <c r="DD19" s="96" t="s">
        <v>2348</v>
      </c>
      <c r="DE19" s="96" t="s">
        <v>2349</v>
      </c>
      <c r="DF19" s="99">
        <v>2.6113671274961598</v>
      </c>
      <c r="DG19" s="67" t="s">
        <v>428</v>
      </c>
      <c r="DH19" s="67">
        <v>39.08</v>
      </c>
      <c r="DI19" s="67">
        <v>18</v>
      </c>
      <c r="DJ19" s="67">
        <v>121.65</v>
      </c>
      <c r="DK19" s="67">
        <v>1</v>
      </c>
      <c r="DL19" s="67">
        <v>13.03</v>
      </c>
      <c r="DM19" s="67">
        <v>6</v>
      </c>
      <c r="DN19" s="67">
        <v>85.59</v>
      </c>
      <c r="DO19" s="67">
        <v>41</v>
      </c>
      <c r="DP19" s="67">
        <v>37.58</v>
      </c>
      <c r="DQ19" s="67">
        <v>18</v>
      </c>
      <c r="DR19" s="67">
        <v>8.35</v>
      </c>
      <c r="DS19" s="67">
        <v>4</v>
      </c>
      <c r="DT19" s="67">
        <v>0</v>
      </c>
      <c r="DU19" s="67">
        <v>0</v>
      </c>
      <c r="DV19" s="67">
        <v>0</v>
      </c>
      <c r="DW19" s="67">
        <v>0</v>
      </c>
      <c r="DX19" s="67">
        <v>125</v>
      </c>
      <c r="DY19" s="67">
        <v>1</v>
      </c>
      <c r="DZ19" s="101">
        <f>VLOOKUP(A19,[5]Embarazos!$A$7:$D$139,4,0)</f>
        <v>0.52498189717595944</v>
      </c>
      <c r="EA19" s="63">
        <f>VLOOKUP(A19,[5]Embarazos!$A$7:$D$139,3,0)</f>
        <v>29</v>
      </c>
      <c r="EB19" s="62">
        <f>VLOOKUP(A19,[5]Embarazos!$A$7:$F$139,6,0)</f>
        <v>15.60463432295438</v>
      </c>
      <c r="EC19" s="63">
        <f>VLOOKUP(A19,[5]Embarazos!$A$7:$F$139,5,0)</f>
        <v>862</v>
      </c>
      <c r="ED19" s="62">
        <f>VLOOKUP(A19,'[3]2017'!$A$8:$K$140,11,0)</f>
        <v>0.77494974935219052</v>
      </c>
      <c r="EE19" s="63">
        <f>VLOOKUP(A19,'[3]2017'!$A$8:$K$140,10,0)</f>
        <v>32</v>
      </c>
      <c r="EF19" s="96" t="s">
        <v>2350</v>
      </c>
      <c r="EG19" s="96" t="s">
        <v>2351</v>
      </c>
      <c r="EH19" s="96" t="s">
        <v>428</v>
      </c>
      <c r="EI19" s="67" t="s">
        <v>428</v>
      </c>
      <c r="EJ19" s="174" t="s">
        <v>2352</v>
      </c>
      <c r="EK19" s="174" t="s">
        <v>2353</v>
      </c>
      <c r="EL19" s="96" t="s">
        <v>2354</v>
      </c>
      <c r="EM19" s="96" t="s">
        <v>2355</v>
      </c>
      <c r="EN19" s="96" t="s">
        <v>428</v>
      </c>
      <c r="EO19" s="96" t="s">
        <v>428</v>
      </c>
      <c r="EP19" s="67">
        <v>0</v>
      </c>
      <c r="EQ19" s="67">
        <v>0</v>
      </c>
      <c r="ER19" s="67">
        <v>162.84</v>
      </c>
      <c r="ES19" s="67">
        <v>78</v>
      </c>
      <c r="ET19" s="92">
        <v>162.83924843423799</v>
      </c>
      <c r="EU19" s="67">
        <v>78</v>
      </c>
      <c r="EV19" s="67">
        <v>62.63</v>
      </c>
      <c r="EW19" s="67">
        <v>30</v>
      </c>
      <c r="EX19" s="67">
        <v>0</v>
      </c>
      <c r="EY19" s="62">
        <f>VLOOKUP(A19,[5]Embarazos!$A$7:$H$139,8,0)</f>
        <v>29.652425778421431</v>
      </c>
      <c r="EZ19" s="63">
        <f>VLOOKUP(A19,[5]Embarazos!$A$7:$H$139,7,0)</f>
        <v>1638</v>
      </c>
      <c r="FA19" s="62">
        <f>VLOOKUP(A19,[5]Embarazos!$A$7:$J$139,10,0)</f>
        <v>26.737871107892829</v>
      </c>
      <c r="FB19" s="63">
        <f>VLOOKUP(A19,[5]Embarazos!$A$7:$J$139,9,0)</f>
        <v>1477</v>
      </c>
      <c r="FC19" s="67">
        <v>15.23</v>
      </c>
      <c r="FD19" s="67">
        <v>15</v>
      </c>
      <c r="FE19" s="67">
        <v>29.45</v>
      </c>
      <c r="FF19" s="67">
        <v>29</v>
      </c>
      <c r="FG19" s="67">
        <v>5.08</v>
      </c>
      <c r="FH19" s="67">
        <v>5</v>
      </c>
      <c r="FI19" s="67">
        <v>15.23</v>
      </c>
      <c r="FJ19" s="67">
        <v>15</v>
      </c>
      <c r="FK19" s="92">
        <v>71.17437722419929</v>
      </c>
      <c r="FL19" s="105">
        <v>1</v>
      </c>
      <c r="FM19" s="67">
        <v>257.95999999999998</v>
      </c>
      <c r="FN19" s="67">
        <v>254</v>
      </c>
      <c r="FO19" s="67">
        <v>253.89</v>
      </c>
      <c r="FP19" s="67">
        <v>250</v>
      </c>
      <c r="FQ19" s="92">
        <v>14.218105742083562</v>
      </c>
      <c r="FR19" s="105">
        <v>14</v>
      </c>
      <c r="FS19" s="62">
        <f>VLOOKUP(A19,'[3]2017'!$A$8:$M$140,13,0)</f>
        <v>0.93606461022705012</v>
      </c>
      <c r="FT19" s="63">
        <f>VLOOKUP(A19,'[3]2017'!$A$8:$M$140,12,0)</f>
        <v>43</v>
      </c>
      <c r="FU19" s="62">
        <f>VLOOKUP(A19,'[3]2017'!$A$8:$O$140,15,0)</f>
        <v>1.1398609369656902</v>
      </c>
      <c r="FV19" s="63">
        <f>VLOOKUP(A19,'[3]2017'!$A$8:$O$140,14,0)</f>
        <v>50</v>
      </c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</row>
    <row r="20" spans="1:381">
      <c r="A20" s="96" t="s">
        <v>619</v>
      </c>
      <c r="B20" s="56" t="s">
        <v>620</v>
      </c>
      <c r="C20" s="96" t="s">
        <v>514</v>
      </c>
      <c r="D20" s="74">
        <v>6</v>
      </c>
      <c r="E20" s="67">
        <v>2017</v>
      </c>
      <c r="F20" s="159">
        <v>68.303875251774585</v>
      </c>
      <c r="G20" s="67">
        <v>473423</v>
      </c>
      <c r="H20" s="67">
        <v>467448</v>
      </c>
      <c r="I20" s="67">
        <v>5975</v>
      </c>
      <c r="J20" s="67">
        <v>15.17</v>
      </c>
      <c r="K20" s="78">
        <v>1043</v>
      </c>
      <c r="L20" s="67">
        <v>44.03</v>
      </c>
      <c r="M20" s="78">
        <v>3027</v>
      </c>
      <c r="N20" s="67">
        <v>743</v>
      </c>
      <c r="O20" s="67">
        <v>383</v>
      </c>
      <c r="P20" s="67">
        <v>360</v>
      </c>
      <c r="Q20" s="67">
        <v>887</v>
      </c>
      <c r="R20" s="67">
        <v>459</v>
      </c>
      <c r="S20" s="67">
        <v>428</v>
      </c>
      <c r="T20" s="67">
        <v>701</v>
      </c>
      <c r="U20" s="67">
        <v>367</v>
      </c>
      <c r="V20" s="67">
        <v>334</v>
      </c>
      <c r="W20" s="67">
        <v>822</v>
      </c>
      <c r="X20" s="67">
        <v>431</v>
      </c>
      <c r="Y20" s="67">
        <v>391</v>
      </c>
      <c r="Z20" s="67">
        <v>661</v>
      </c>
      <c r="AA20" s="67">
        <v>350</v>
      </c>
      <c r="AB20" s="67">
        <v>311</v>
      </c>
      <c r="AC20" s="67">
        <v>800</v>
      </c>
      <c r="AD20" s="67">
        <v>427</v>
      </c>
      <c r="AE20" s="67">
        <v>373</v>
      </c>
      <c r="AF20" s="67">
        <v>674</v>
      </c>
      <c r="AG20" s="67">
        <v>363</v>
      </c>
      <c r="AH20" s="67">
        <v>311</v>
      </c>
      <c r="AI20" s="67">
        <v>1173</v>
      </c>
      <c r="AJ20" s="67">
        <v>640</v>
      </c>
      <c r="AK20" s="67">
        <v>533</v>
      </c>
      <c r="AL20" s="67">
        <v>658</v>
      </c>
      <c r="AM20" s="67">
        <v>359</v>
      </c>
      <c r="AN20" s="67">
        <v>299</v>
      </c>
      <c r="AO20" s="67">
        <v>585</v>
      </c>
      <c r="AP20" s="67">
        <v>323</v>
      </c>
      <c r="AQ20" s="67">
        <v>262</v>
      </c>
      <c r="AR20" s="67" t="s">
        <v>428</v>
      </c>
      <c r="AS20" s="67"/>
      <c r="AT20" s="67" t="s">
        <v>428</v>
      </c>
      <c r="AU20" s="59">
        <v>177</v>
      </c>
      <c r="AV20" s="59">
        <v>0</v>
      </c>
      <c r="AW20" s="59">
        <v>32</v>
      </c>
      <c r="AX20" s="97">
        <f>VLOOKUP(A20,[2]INFANTIL!$A$8:$AA$140,27,0)</f>
        <v>52.631578947368418</v>
      </c>
      <c r="AY20" s="98">
        <f>VLOOKUP(A20,[2]INFANTIL!$A$8:$AA$140,16,0)</f>
        <v>0</v>
      </c>
      <c r="AZ20" s="62">
        <f>VLOOKUP(A20,'[3]2017'!$A$8:$E$140,5,0)</f>
        <v>5.3835800807537009</v>
      </c>
      <c r="BA20" s="63">
        <f>VLOOKUP(A20,'[3]2017'!$A$8:$E$140,4,0)</f>
        <v>4</v>
      </c>
      <c r="BB20" s="62">
        <f>VLOOKUP(A20,[2]MATERNAS!$A$8:$AA$140,27,0)</f>
        <v>0</v>
      </c>
      <c r="BC20" s="63">
        <f>VLOOKUP(A20,[2]MATERNAS!$A$8:$AA$140,26,0)</f>
        <v>0</v>
      </c>
      <c r="BD20" s="68">
        <v>0</v>
      </c>
      <c r="BE20" s="69">
        <v>0</v>
      </c>
      <c r="BF20" s="60">
        <f>VLOOKUP(A20,[4]Controles!$A$7:$L$139,12,0)</f>
        <v>0</v>
      </c>
      <c r="BG20" s="61">
        <f>VLOOKUP(A20,[4]Controles!$A$7:$L$139,11,0)</f>
        <v>0</v>
      </c>
      <c r="BH20" s="88">
        <v>21.052631578947366</v>
      </c>
      <c r="BI20" s="87">
        <v>12</v>
      </c>
      <c r="BJ20" s="68">
        <v>0</v>
      </c>
      <c r="BK20" s="69">
        <v>0</v>
      </c>
      <c r="BL20" s="68">
        <v>0</v>
      </c>
      <c r="BM20" s="69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2.6</v>
      </c>
      <c r="BS20" s="67">
        <v>1</v>
      </c>
      <c r="BT20" s="67">
        <v>2.6</v>
      </c>
      <c r="BU20" s="67">
        <v>1</v>
      </c>
      <c r="BV20" s="67">
        <v>21.1</v>
      </c>
      <c r="BW20" s="67">
        <v>95.8</v>
      </c>
      <c r="BX20" s="67">
        <v>93</v>
      </c>
      <c r="BY20" s="67">
        <v>95.8</v>
      </c>
      <c r="BZ20" s="67">
        <v>109.9</v>
      </c>
      <c r="CA20" s="67">
        <v>84.9</v>
      </c>
      <c r="CB20" s="67">
        <v>97.3</v>
      </c>
      <c r="CC20" s="96" t="s">
        <v>2356</v>
      </c>
      <c r="CD20" s="96" t="s">
        <v>2357</v>
      </c>
      <c r="CE20" s="99">
        <v>62.5</v>
      </c>
      <c r="CF20" s="67" t="s">
        <v>2358</v>
      </c>
      <c r="CG20" s="67" t="s">
        <v>1746</v>
      </c>
      <c r="CH20" s="67">
        <v>0</v>
      </c>
      <c r="CI20" s="67">
        <v>0</v>
      </c>
      <c r="CJ20" s="86">
        <v>0</v>
      </c>
      <c r="CK20" s="87">
        <v>0</v>
      </c>
      <c r="CL20" s="106">
        <v>0</v>
      </c>
      <c r="CM20" s="89">
        <v>0</v>
      </c>
      <c r="CN20" s="67">
        <v>136.5</v>
      </c>
      <c r="CO20" s="67">
        <v>1</v>
      </c>
      <c r="CP20" s="67">
        <v>0</v>
      </c>
      <c r="CQ20" s="67">
        <v>0</v>
      </c>
      <c r="CR20" s="67">
        <v>2.17</v>
      </c>
      <c r="CS20" s="67">
        <v>1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2">
        <f>VLOOKUP(A20,'[3]2017'!$A$8:$I$140,9,0)</f>
        <v>1.5128593040847202</v>
      </c>
      <c r="DC20" s="63">
        <f>VLOOKUP(A20,'[3]2017'!$A$8:$I$140,8,0)</f>
        <v>1</v>
      </c>
      <c r="DD20" s="96" t="s">
        <v>2359</v>
      </c>
      <c r="DE20" s="96" t="s">
        <v>2360</v>
      </c>
      <c r="DF20" s="99">
        <v>6.0150375939849621</v>
      </c>
      <c r="DG20" s="104">
        <v>4.7520661157024797</v>
      </c>
      <c r="DH20" s="67">
        <v>121.65</v>
      </c>
      <c r="DI20" s="67">
        <v>1</v>
      </c>
      <c r="DJ20" s="67">
        <v>143.28</v>
      </c>
      <c r="DK20" s="67">
        <v>66</v>
      </c>
      <c r="DL20" s="67">
        <v>91.32</v>
      </c>
      <c r="DM20" s="67">
        <v>1</v>
      </c>
      <c r="DN20" s="67">
        <v>0</v>
      </c>
      <c r="DO20" s="67">
        <v>0</v>
      </c>
      <c r="DP20" s="67">
        <v>125</v>
      </c>
      <c r="DQ20" s="67">
        <v>1</v>
      </c>
      <c r="DR20" s="67">
        <v>0</v>
      </c>
      <c r="DS20" s="67">
        <v>0</v>
      </c>
      <c r="DT20" s="67">
        <v>25.05</v>
      </c>
      <c r="DU20" s="67">
        <v>12</v>
      </c>
      <c r="DV20" s="67">
        <v>2.09</v>
      </c>
      <c r="DW20" s="67">
        <v>1</v>
      </c>
      <c r="DX20" s="67">
        <v>2.09</v>
      </c>
      <c r="DY20" s="67">
        <v>1</v>
      </c>
      <c r="DZ20" s="101">
        <f>VLOOKUP(A20,[5]Embarazos!$A$7:$D$139,4,0)</f>
        <v>0</v>
      </c>
      <c r="EA20" s="63">
        <f>VLOOKUP(A20,[5]Embarazos!$A$7:$D$139,3,0)</f>
        <v>0</v>
      </c>
      <c r="EB20" s="62">
        <f>VLOOKUP(A20,[5]Embarazos!$A$7:$F$139,6,0)</f>
        <v>20</v>
      </c>
      <c r="EC20" s="63">
        <f>VLOOKUP(A20,[5]Embarazos!$A$7:$F$139,5,0)</f>
        <v>12</v>
      </c>
      <c r="ED20" s="62">
        <f>VLOOKUP(A20,'[3]2017'!$A$8:$K$140,11,0)</f>
        <v>0</v>
      </c>
      <c r="EE20" s="63">
        <f>VLOOKUP(A20,'[3]2017'!$A$8:$K$140,10,0)</f>
        <v>0</v>
      </c>
      <c r="EF20" s="96" t="s">
        <v>2361</v>
      </c>
      <c r="EG20" s="96" t="s">
        <v>2362</v>
      </c>
      <c r="EH20" s="99">
        <v>2.8368794326241136</v>
      </c>
      <c r="EI20" s="104">
        <v>2.7568922305764412</v>
      </c>
      <c r="EJ20" s="174" t="s">
        <v>2363</v>
      </c>
      <c r="EK20" s="174" t="s">
        <v>639</v>
      </c>
      <c r="EL20" s="96" t="s">
        <v>2364</v>
      </c>
      <c r="EM20" s="96" t="s">
        <v>2365</v>
      </c>
      <c r="EN20" s="99">
        <v>0.6578947368421052</v>
      </c>
      <c r="EO20" s="100">
        <v>1.9047619047619049</v>
      </c>
      <c r="EP20" s="67">
        <v>62.63</v>
      </c>
      <c r="EQ20" s="67">
        <v>30</v>
      </c>
      <c r="ER20" s="67">
        <v>0</v>
      </c>
      <c r="ES20" s="67">
        <v>0</v>
      </c>
      <c r="ET20" s="92">
        <v>250</v>
      </c>
      <c r="EU20" s="67">
        <v>2</v>
      </c>
      <c r="EV20" s="67">
        <v>0</v>
      </c>
      <c r="EW20" s="67">
        <v>0</v>
      </c>
      <c r="EX20" s="67">
        <v>0</v>
      </c>
      <c r="EY20" s="62">
        <f>VLOOKUP(A20,[5]Embarazos!$A$7:$H$139,8,0)</f>
        <v>31.666666666666664</v>
      </c>
      <c r="EZ20" s="63">
        <f>VLOOKUP(A20,[5]Embarazos!$A$7:$H$139,7,0)</f>
        <v>19</v>
      </c>
      <c r="FA20" s="62">
        <f>VLOOKUP(A20,[5]Embarazos!$A$7:$J$139,10,0)</f>
        <v>23.333333333333332</v>
      </c>
      <c r="FB20" s="63">
        <f>VLOOKUP(A20,[5]Embarazos!$A$7:$J$139,9,0)</f>
        <v>14</v>
      </c>
      <c r="FC20" s="67">
        <v>0</v>
      </c>
      <c r="FD20" s="67">
        <v>0</v>
      </c>
      <c r="FE20" s="67">
        <v>71.17</v>
      </c>
      <c r="FF20" s="67">
        <v>1</v>
      </c>
      <c r="FG20" s="67">
        <v>0</v>
      </c>
      <c r="FH20" s="67">
        <v>0</v>
      </c>
      <c r="FI20" s="67">
        <v>0</v>
      </c>
      <c r="FJ20" s="67">
        <v>0</v>
      </c>
      <c r="FK20" s="92">
        <v>64.997054820953423</v>
      </c>
      <c r="FL20" s="105">
        <v>64</v>
      </c>
      <c r="FM20" s="67">
        <v>355.87</v>
      </c>
      <c r="FN20" s="67">
        <v>5</v>
      </c>
      <c r="FO20" s="67">
        <v>213.52</v>
      </c>
      <c r="FP20" s="67">
        <v>3</v>
      </c>
      <c r="FQ20" s="67">
        <v>0</v>
      </c>
      <c r="FR20" s="67">
        <v>0</v>
      </c>
      <c r="FS20" s="62">
        <f>VLOOKUP(A20,'[3]2017'!$A$8:$M$140,13,0)</f>
        <v>0</v>
      </c>
      <c r="FT20" s="63">
        <f>VLOOKUP(A20,'[3]2017'!$A$8:$M$140,12,0)</f>
        <v>0</v>
      </c>
      <c r="FU20" s="62">
        <f>VLOOKUP(A20,'[3]2017'!$A$8:$O$140,15,0)</f>
        <v>0</v>
      </c>
      <c r="FV20" s="63">
        <f>VLOOKUP(A20,'[3]2017'!$A$8:$O$140,14,0)</f>
        <v>0</v>
      </c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</row>
    <row r="21" spans="1:381">
      <c r="A21" s="96" t="s">
        <v>631</v>
      </c>
      <c r="B21" s="56" t="s">
        <v>632</v>
      </c>
      <c r="C21" s="96" t="s">
        <v>466</v>
      </c>
      <c r="D21" s="74">
        <v>6</v>
      </c>
      <c r="E21" s="67">
        <v>2017</v>
      </c>
      <c r="F21" s="161">
        <v>59.747480666289583</v>
      </c>
      <c r="G21" s="67">
        <v>9079</v>
      </c>
      <c r="H21" s="67">
        <v>3853</v>
      </c>
      <c r="I21" s="67">
        <v>5226</v>
      </c>
      <c r="J21" s="67">
        <v>8.3800000000000008</v>
      </c>
      <c r="K21" s="67">
        <v>761</v>
      </c>
      <c r="L21" s="67">
        <v>73.28</v>
      </c>
      <c r="M21" s="78">
        <v>6653</v>
      </c>
      <c r="N21" s="67">
        <v>891</v>
      </c>
      <c r="O21" s="67">
        <v>455</v>
      </c>
      <c r="P21" s="67">
        <v>436</v>
      </c>
      <c r="Q21" s="67">
        <v>1066</v>
      </c>
      <c r="R21" s="67">
        <v>544</v>
      </c>
      <c r="S21" s="67">
        <v>522</v>
      </c>
      <c r="T21" s="67">
        <v>898</v>
      </c>
      <c r="U21" s="67">
        <v>463</v>
      </c>
      <c r="V21" s="67">
        <v>435</v>
      </c>
      <c r="W21" s="67">
        <v>1095</v>
      </c>
      <c r="X21" s="67">
        <v>567</v>
      </c>
      <c r="Y21" s="67">
        <v>528</v>
      </c>
      <c r="Z21" s="67">
        <v>916</v>
      </c>
      <c r="AA21" s="67">
        <v>478</v>
      </c>
      <c r="AB21" s="67">
        <v>438</v>
      </c>
      <c r="AC21" s="67">
        <v>1028</v>
      </c>
      <c r="AD21" s="67">
        <v>540</v>
      </c>
      <c r="AE21" s="67">
        <v>488</v>
      </c>
      <c r="AF21" s="67">
        <v>805</v>
      </c>
      <c r="AG21" s="67">
        <v>426</v>
      </c>
      <c r="AH21" s="67">
        <v>379</v>
      </c>
      <c r="AI21" s="67">
        <v>1533</v>
      </c>
      <c r="AJ21" s="67">
        <v>824</v>
      </c>
      <c r="AK21" s="67">
        <v>709</v>
      </c>
      <c r="AL21" s="67">
        <v>869</v>
      </c>
      <c r="AM21" s="67">
        <v>467</v>
      </c>
      <c r="AN21" s="67">
        <v>402</v>
      </c>
      <c r="AO21" s="67">
        <v>833</v>
      </c>
      <c r="AP21" s="67">
        <v>455</v>
      </c>
      <c r="AQ21" s="67">
        <v>378</v>
      </c>
      <c r="AR21" s="67" t="s">
        <v>428</v>
      </c>
      <c r="AS21" s="67"/>
      <c r="AT21" s="67" t="s">
        <v>428</v>
      </c>
      <c r="AU21" s="59">
        <v>339</v>
      </c>
      <c r="AV21" s="59">
        <v>0</v>
      </c>
      <c r="AW21" s="59">
        <v>63</v>
      </c>
      <c r="AX21" s="97">
        <f>VLOOKUP(A21,[2]INFANTIL!$A$8:$AA$140,27,0)</f>
        <v>0</v>
      </c>
      <c r="AY21" s="98">
        <f>VLOOKUP(A21,[2]INFANTIL!$A$8:$AA$140,16,0)</f>
        <v>0</v>
      </c>
      <c r="AZ21" s="62">
        <f>VLOOKUP(A21,'[3]2017'!$A$8:$E$140,5,0)</f>
        <v>0</v>
      </c>
      <c r="BA21" s="63">
        <f>VLOOKUP(A21,'[3]2017'!$A$8:$E$140,4,0)</f>
        <v>0</v>
      </c>
      <c r="BB21" s="62">
        <f>VLOOKUP(A21,[2]MATERNAS!$A$8:$AA$140,27,0)</f>
        <v>0</v>
      </c>
      <c r="BC21" s="63">
        <f>VLOOKUP(A21,[2]MATERNAS!$A$8:$AA$140,26,0)</f>
        <v>0</v>
      </c>
      <c r="BD21" s="68">
        <v>0</v>
      </c>
      <c r="BE21" s="69">
        <v>0</v>
      </c>
      <c r="BF21" s="60">
        <f>VLOOKUP(A21,[4]Controles!$A$7:$L$139,12,0)</f>
        <v>11.842105263157894</v>
      </c>
      <c r="BG21" s="61">
        <f>VLOOKUP(A21,[4]Controles!$A$7:$L$139,11,0)</f>
        <v>9</v>
      </c>
      <c r="BH21" s="88">
        <v>3.9473684210526314</v>
      </c>
      <c r="BI21" s="87">
        <v>3</v>
      </c>
      <c r="BJ21" s="68">
        <v>0</v>
      </c>
      <c r="BK21" s="69">
        <v>0</v>
      </c>
      <c r="BL21" s="68">
        <v>0</v>
      </c>
      <c r="BM21" s="69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28.4</v>
      </c>
      <c r="BW21" s="67">
        <v>70.599999999999994</v>
      </c>
      <c r="BX21" s="67">
        <v>68.8</v>
      </c>
      <c r="BY21" s="67">
        <v>70.599999999999994</v>
      </c>
      <c r="BZ21" s="67">
        <v>78</v>
      </c>
      <c r="CA21" s="67">
        <v>83.2</v>
      </c>
      <c r="CB21" s="67">
        <v>75.2</v>
      </c>
      <c r="CC21" s="96" t="s">
        <v>2366</v>
      </c>
      <c r="CD21" s="96" t="s">
        <v>2367</v>
      </c>
      <c r="CE21" s="99">
        <v>62.5</v>
      </c>
      <c r="CF21" s="67" t="s">
        <v>1092</v>
      </c>
      <c r="CG21" s="67" t="s">
        <v>2368</v>
      </c>
      <c r="CH21" s="67">
        <v>112.74</v>
      </c>
      <c r="CI21" s="67">
        <v>1</v>
      </c>
      <c r="CJ21" s="86">
        <v>0</v>
      </c>
      <c r="CK21" s="87">
        <v>0</v>
      </c>
      <c r="CL21" s="106">
        <v>112.74</v>
      </c>
      <c r="CM21" s="89">
        <v>1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2.17</v>
      </c>
      <c r="CU21" s="67">
        <v>1</v>
      </c>
      <c r="CV21" s="67">
        <v>0</v>
      </c>
      <c r="CW21" s="67">
        <v>0</v>
      </c>
      <c r="CX21" s="67">
        <v>0</v>
      </c>
      <c r="CY21" s="67">
        <v>0</v>
      </c>
      <c r="CZ21" s="67">
        <v>0</v>
      </c>
      <c r="DA21" s="67">
        <v>0</v>
      </c>
      <c r="DB21" s="62">
        <f>VLOOKUP(A21,'[3]2017'!$A$8:$I$140,9,0)</f>
        <v>0</v>
      </c>
      <c r="DC21" s="63">
        <f>VLOOKUP(A21,'[3]2017'!$A$8:$I$140,8,0)</f>
        <v>0</v>
      </c>
      <c r="DD21" s="96" t="s">
        <v>2369</v>
      </c>
      <c r="DE21" s="96" t="s">
        <v>2370</v>
      </c>
      <c r="DF21" s="99">
        <v>4.3421905379131562</v>
      </c>
      <c r="DG21" s="104">
        <v>5.0980392156862742</v>
      </c>
      <c r="DH21" s="67">
        <v>91.32</v>
      </c>
      <c r="DI21" s="67">
        <v>1</v>
      </c>
      <c r="DJ21" s="67">
        <v>0</v>
      </c>
      <c r="DK21" s="67">
        <v>0</v>
      </c>
      <c r="DL21" s="67">
        <v>0</v>
      </c>
      <c r="DM21" s="67">
        <v>0</v>
      </c>
      <c r="DN21" s="67">
        <v>97.28</v>
      </c>
      <c r="DO21" s="67">
        <v>1</v>
      </c>
      <c r="DP21" s="67">
        <v>97.28</v>
      </c>
      <c r="DQ21" s="67">
        <v>1</v>
      </c>
      <c r="DR21" s="67">
        <v>0</v>
      </c>
      <c r="DS21" s="67">
        <v>0</v>
      </c>
      <c r="DT21" s="67">
        <v>97.28</v>
      </c>
      <c r="DU21" s="67">
        <v>1</v>
      </c>
      <c r="DV21" s="67">
        <v>0</v>
      </c>
      <c r="DW21" s="67">
        <v>0</v>
      </c>
      <c r="DX21" s="67">
        <v>0</v>
      </c>
      <c r="DY21" s="67">
        <v>0</v>
      </c>
      <c r="DZ21" s="101">
        <f>VLOOKUP(A21,[5]Embarazos!$A$7:$D$139,4,0)</f>
        <v>2.6315789473684208</v>
      </c>
      <c r="EA21" s="63">
        <f>VLOOKUP(A21,[5]Embarazos!$A$7:$D$139,3,0)</f>
        <v>2</v>
      </c>
      <c r="EB21" s="62">
        <f>VLOOKUP(A21,[5]Embarazos!$A$7:$F$139,6,0)</f>
        <v>26.315789473684209</v>
      </c>
      <c r="EC21" s="63">
        <f>VLOOKUP(A21,[5]Embarazos!$A$7:$F$139,5,0)</f>
        <v>20</v>
      </c>
      <c r="ED21" s="62">
        <f>VLOOKUP(A21,'[3]2017'!$A$8:$K$140,11,0)</f>
        <v>2.4844720496894412</v>
      </c>
      <c r="EE21" s="63">
        <f>VLOOKUP(A21,'[3]2017'!$A$8:$K$140,10,0)</f>
        <v>2</v>
      </c>
      <c r="EF21" s="96" t="s">
        <v>2371</v>
      </c>
      <c r="EG21" s="96" t="s">
        <v>2372</v>
      </c>
      <c r="EH21" s="99">
        <v>5.4824561403508767</v>
      </c>
      <c r="EI21" s="104">
        <v>1.5686274509803921</v>
      </c>
      <c r="EJ21" s="174" t="s">
        <v>2373</v>
      </c>
      <c r="EK21" s="174" t="s">
        <v>2374</v>
      </c>
      <c r="EL21" s="96" t="s">
        <v>2375</v>
      </c>
      <c r="EM21" s="96" t="s">
        <v>2376</v>
      </c>
      <c r="EN21" s="99">
        <v>4.0650406504065035</v>
      </c>
      <c r="EO21" s="100">
        <v>4.0540540540540544</v>
      </c>
      <c r="EP21" s="67">
        <v>0</v>
      </c>
      <c r="EQ21" s="67">
        <v>0</v>
      </c>
      <c r="ER21" s="67">
        <v>97.28</v>
      </c>
      <c r="ES21" s="67">
        <v>1</v>
      </c>
      <c r="ET21" s="67">
        <v>0</v>
      </c>
      <c r="EU21" s="67">
        <v>0</v>
      </c>
      <c r="EV21" s="67">
        <v>0</v>
      </c>
      <c r="EW21" s="67">
        <v>0</v>
      </c>
      <c r="EX21" s="67">
        <v>0</v>
      </c>
      <c r="EY21" s="62">
        <f>VLOOKUP(A21,[5]Embarazos!$A$7:$H$139,8,0)</f>
        <v>31.578947368421051</v>
      </c>
      <c r="EZ21" s="63">
        <f>VLOOKUP(A21,[5]Embarazos!$A$7:$H$139,7,0)</f>
        <v>24</v>
      </c>
      <c r="FA21" s="62">
        <f>VLOOKUP(A21,[5]Embarazos!$A$7:$J$139,10,0)</f>
        <v>19.736842105263158</v>
      </c>
      <c r="FB21" s="63">
        <f>VLOOKUP(A21,[5]Embarazos!$A$7:$J$139,9,0)</f>
        <v>15</v>
      </c>
      <c r="FC21" s="67">
        <v>0</v>
      </c>
      <c r="FD21" s="67">
        <v>0</v>
      </c>
      <c r="FE21" s="67">
        <v>375.34</v>
      </c>
      <c r="FF21" s="67">
        <v>7</v>
      </c>
      <c r="FG21" s="67">
        <v>0</v>
      </c>
      <c r="FH21" s="67">
        <v>0</v>
      </c>
      <c r="FI21" s="67">
        <v>0</v>
      </c>
      <c r="FJ21" s="67">
        <v>0</v>
      </c>
      <c r="FK21" s="92">
        <v>375.33512064343165</v>
      </c>
      <c r="FL21" s="105">
        <v>7</v>
      </c>
      <c r="FM21" s="67">
        <v>214.48</v>
      </c>
      <c r="FN21" s="67">
        <v>4</v>
      </c>
      <c r="FO21" s="67">
        <v>268.10000000000002</v>
      </c>
      <c r="FP21" s="67">
        <v>5</v>
      </c>
      <c r="FQ21" s="67">
        <v>0</v>
      </c>
      <c r="FR21" s="67">
        <v>0</v>
      </c>
      <c r="FS21" s="62">
        <f>VLOOKUP(A21,'[3]2017'!$A$8:$M$140,13,0)</f>
        <v>4.6029919447640966</v>
      </c>
      <c r="FT21" s="63">
        <f>VLOOKUP(A21,'[3]2017'!$A$8:$M$140,12,0)</f>
        <v>4</v>
      </c>
      <c r="FU21" s="62">
        <f>VLOOKUP(A21,'[3]2017'!$A$8:$O$140,15,0)</f>
        <v>6.0024009603841542</v>
      </c>
      <c r="FV21" s="63">
        <f>VLOOKUP(A21,'[3]2017'!$A$8:$O$140,14,0)</f>
        <v>5</v>
      </c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</row>
    <row r="22" spans="1:381">
      <c r="A22" s="96" t="s">
        <v>640</v>
      </c>
      <c r="B22" s="56" t="s">
        <v>641</v>
      </c>
      <c r="C22" s="96" t="s">
        <v>466</v>
      </c>
      <c r="D22" s="74">
        <v>6</v>
      </c>
      <c r="E22" s="67">
        <v>2017</v>
      </c>
      <c r="F22" s="159">
        <v>63.801719873021476</v>
      </c>
      <c r="G22" s="67">
        <v>17663</v>
      </c>
      <c r="H22" s="67">
        <v>5915</v>
      </c>
      <c r="I22" s="67">
        <v>11748</v>
      </c>
      <c r="J22" s="67">
        <v>6.55</v>
      </c>
      <c r="K22" s="78">
        <v>1157</v>
      </c>
      <c r="L22" s="67">
        <v>80.010000000000005</v>
      </c>
      <c r="M22" s="78">
        <v>18949</v>
      </c>
      <c r="N22" s="67">
        <v>1821</v>
      </c>
      <c r="O22" s="67">
        <v>923</v>
      </c>
      <c r="P22" s="67">
        <v>898</v>
      </c>
      <c r="Q22" s="67">
        <v>2176</v>
      </c>
      <c r="R22" s="67">
        <v>1100</v>
      </c>
      <c r="S22" s="67">
        <v>1076</v>
      </c>
      <c r="T22" s="67">
        <v>1777</v>
      </c>
      <c r="U22" s="67">
        <v>885</v>
      </c>
      <c r="V22" s="67">
        <v>892</v>
      </c>
      <c r="W22" s="67">
        <v>2143</v>
      </c>
      <c r="X22" s="67">
        <v>1065</v>
      </c>
      <c r="Y22" s="67">
        <v>1078</v>
      </c>
      <c r="Z22" s="67">
        <v>1769</v>
      </c>
      <c r="AA22" s="67">
        <v>877</v>
      </c>
      <c r="AB22" s="67">
        <v>892</v>
      </c>
      <c r="AC22" s="67">
        <v>1980</v>
      </c>
      <c r="AD22" s="67">
        <v>988</v>
      </c>
      <c r="AE22" s="67">
        <v>992</v>
      </c>
      <c r="AF22" s="67">
        <v>1554</v>
      </c>
      <c r="AG22" s="67">
        <v>784</v>
      </c>
      <c r="AH22" s="67">
        <v>770</v>
      </c>
      <c r="AI22" s="67">
        <v>3018</v>
      </c>
      <c r="AJ22" s="67">
        <v>1551</v>
      </c>
      <c r="AK22" s="67">
        <v>1467</v>
      </c>
      <c r="AL22" s="67">
        <v>1702</v>
      </c>
      <c r="AM22" s="67">
        <v>874</v>
      </c>
      <c r="AN22" s="67">
        <v>828</v>
      </c>
      <c r="AO22" s="67">
        <v>1674</v>
      </c>
      <c r="AP22" s="67">
        <v>872</v>
      </c>
      <c r="AQ22" s="67">
        <v>802</v>
      </c>
      <c r="AR22" s="67" t="s">
        <v>428</v>
      </c>
      <c r="AS22" s="67"/>
      <c r="AT22" s="67" t="s">
        <v>428</v>
      </c>
      <c r="AU22" s="59">
        <v>553</v>
      </c>
      <c r="AV22" s="59">
        <v>0</v>
      </c>
      <c r="AW22" s="59">
        <v>61</v>
      </c>
      <c r="AX22" s="97">
        <f>VLOOKUP(A22,[2]INFANTIL!$A$8:$AA$140,27,0)</f>
        <v>9.0909090909090899</v>
      </c>
      <c r="AY22" s="98">
        <f>VLOOKUP(A22,[2]INFANTIL!$A$8:$AA$140,16,0)</f>
        <v>4</v>
      </c>
      <c r="AZ22" s="62">
        <f>VLOOKUP(A22,'[3]2017'!$A$8:$E$140,5,0)</f>
        <v>2.1965952773201538</v>
      </c>
      <c r="BA22" s="63">
        <f>VLOOKUP(A22,'[3]2017'!$A$8:$E$140,4,0)</f>
        <v>4</v>
      </c>
      <c r="BB22" s="62">
        <f>VLOOKUP(A22,[2]MATERNAS!$A$8:$AA$140,27,0)</f>
        <v>0</v>
      </c>
      <c r="BC22" s="63">
        <f>VLOOKUP(A22,[2]MATERNAS!$A$8:$AA$140,26,0)</f>
        <v>0</v>
      </c>
      <c r="BD22" s="68">
        <v>0</v>
      </c>
      <c r="BE22" s="69">
        <v>0</v>
      </c>
      <c r="BF22" s="60">
        <f>VLOOKUP(A22,[4]Controles!$A$7:$L$139,12,0)</f>
        <v>3.6363636363636362</v>
      </c>
      <c r="BG22" s="61">
        <f>VLOOKUP(A22,[4]Controles!$A$7:$L$139,11,0)</f>
        <v>8</v>
      </c>
      <c r="BH22" s="88">
        <v>9.0909090909090917</v>
      </c>
      <c r="BI22" s="87">
        <v>20</v>
      </c>
      <c r="BJ22" s="68">
        <v>0</v>
      </c>
      <c r="BK22" s="69">
        <v>0</v>
      </c>
      <c r="BL22" s="68">
        <v>0</v>
      </c>
      <c r="BM22" s="69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35.299999999999997</v>
      </c>
      <c r="BW22" s="67">
        <v>88.4</v>
      </c>
      <c r="BX22" s="67">
        <v>87.2</v>
      </c>
      <c r="BY22" s="67">
        <v>87.6</v>
      </c>
      <c r="BZ22" s="67">
        <v>93.4</v>
      </c>
      <c r="CA22" s="67">
        <v>98.1</v>
      </c>
      <c r="CB22" s="67">
        <v>90.1</v>
      </c>
      <c r="CC22" s="96" t="s">
        <v>2377</v>
      </c>
      <c r="CD22" s="96" t="s">
        <v>2378</v>
      </c>
      <c r="CE22" s="99">
        <v>54.54545454545454</v>
      </c>
      <c r="CF22" s="67" t="s">
        <v>2379</v>
      </c>
      <c r="CG22" s="67" t="s">
        <v>2007</v>
      </c>
      <c r="CH22" s="67">
        <v>0</v>
      </c>
      <c r="CI22" s="67">
        <v>0</v>
      </c>
      <c r="CJ22" s="86">
        <v>0</v>
      </c>
      <c r="CK22" s="87">
        <v>0</v>
      </c>
      <c r="CL22" s="106">
        <v>0</v>
      </c>
      <c r="CM22" s="89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2">
        <f>VLOOKUP(A22,'[3]2017'!$A$8:$I$140,9,0)</f>
        <v>0.56529112492933853</v>
      </c>
      <c r="DC22" s="63">
        <f>VLOOKUP(A22,'[3]2017'!$A$8:$I$140,8,0)</f>
        <v>1</v>
      </c>
      <c r="DD22" s="96" t="s">
        <v>2380</v>
      </c>
      <c r="DE22" s="96" t="s">
        <v>2381</v>
      </c>
      <c r="DF22" s="100">
        <v>4.6014257939079712</v>
      </c>
      <c r="DG22" s="104">
        <v>4.3369474562135117</v>
      </c>
      <c r="DH22" s="67">
        <v>46.66</v>
      </c>
      <c r="DI22" s="67">
        <v>1</v>
      </c>
      <c r="DJ22" s="67">
        <v>46.66</v>
      </c>
      <c r="DK22" s="67">
        <v>1</v>
      </c>
      <c r="DL22" s="67">
        <v>0</v>
      </c>
      <c r="DM22" s="67">
        <v>0</v>
      </c>
      <c r="DN22" s="67">
        <v>0</v>
      </c>
      <c r="DO22" s="67">
        <v>0</v>
      </c>
      <c r="DP22" s="67">
        <v>202.02</v>
      </c>
      <c r="DQ22" s="67">
        <v>4</v>
      </c>
      <c r="DR22" s="67">
        <v>101.01</v>
      </c>
      <c r="DS22" s="67">
        <v>2</v>
      </c>
      <c r="DT22" s="67">
        <v>50.51</v>
      </c>
      <c r="DU22" s="67">
        <v>1</v>
      </c>
      <c r="DV22" s="67">
        <v>50.51</v>
      </c>
      <c r="DW22" s="67">
        <v>1</v>
      </c>
      <c r="DX22" s="67">
        <v>0</v>
      </c>
      <c r="DY22" s="67">
        <v>0</v>
      </c>
      <c r="DZ22" s="101">
        <f>VLOOKUP(A22,[5]Embarazos!$A$7:$D$139,4,0)</f>
        <v>1.8018018018018018</v>
      </c>
      <c r="EA22" s="63">
        <f>VLOOKUP(A22,[5]Embarazos!$A$7:$D$139,3,0)</f>
        <v>4</v>
      </c>
      <c r="EB22" s="62">
        <f>VLOOKUP(A22,[5]Embarazos!$A$7:$F$139,6,0)</f>
        <v>31.081081081081081</v>
      </c>
      <c r="EC22" s="63">
        <f>VLOOKUP(A22,[5]Embarazos!$A$7:$F$139,5,0)</f>
        <v>69</v>
      </c>
      <c r="ED22" s="62">
        <f>VLOOKUP(A22,'[3]2017'!$A$8:$K$140,11,0)</f>
        <v>2.574002574002574</v>
      </c>
      <c r="EE22" s="63">
        <f>VLOOKUP(A22,'[3]2017'!$A$8:$K$140,10,0)</f>
        <v>4</v>
      </c>
      <c r="EF22" s="96" t="s">
        <v>2382</v>
      </c>
      <c r="EG22" s="96" t="s">
        <v>2383</v>
      </c>
      <c r="EH22" s="99">
        <v>5.4234062797335874</v>
      </c>
      <c r="EI22" s="104">
        <v>2.6348808030112925</v>
      </c>
      <c r="EJ22" s="174" t="s">
        <v>2384</v>
      </c>
      <c r="EK22" s="174" t="s">
        <v>2385</v>
      </c>
      <c r="EL22" s="96" t="s">
        <v>2386</v>
      </c>
      <c r="EM22" s="96" t="s">
        <v>2387</v>
      </c>
      <c r="EN22" s="99">
        <v>3.5398230088495577</v>
      </c>
      <c r="EO22" s="100">
        <v>1.1952191235059761</v>
      </c>
      <c r="EP22" s="67">
        <v>0</v>
      </c>
      <c r="EQ22" s="67">
        <v>0</v>
      </c>
      <c r="ER22" s="67">
        <v>101.01</v>
      </c>
      <c r="ES22" s="67">
        <v>2</v>
      </c>
      <c r="ET22" s="92">
        <v>151.5151515151515</v>
      </c>
      <c r="EU22" s="67">
        <v>3</v>
      </c>
      <c r="EV22" s="67">
        <v>0</v>
      </c>
      <c r="EW22" s="67">
        <v>0</v>
      </c>
      <c r="EX22" s="67">
        <v>0</v>
      </c>
      <c r="EY22" s="62">
        <f>VLOOKUP(A22,[5]Embarazos!$A$7:$H$139,8,0)</f>
        <v>34.684684684684683</v>
      </c>
      <c r="EZ22" s="63">
        <f>VLOOKUP(A22,[5]Embarazos!$A$7:$H$139,7,0)</f>
        <v>77</v>
      </c>
      <c r="FA22" s="62">
        <f>VLOOKUP(A22,[5]Embarazos!$A$7:$J$139,10,0)</f>
        <v>17.567567567567568</v>
      </c>
      <c r="FB22" s="63">
        <f>VLOOKUP(A22,[5]Embarazos!$A$7:$J$139,9,0)</f>
        <v>39</v>
      </c>
      <c r="FC22" s="67">
        <v>0</v>
      </c>
      <c r="FD22" s="67">
        <v>0</v>
      </c>
      <c r="FE22" s="67">
        <v>162.69</v>
      </c>
      <c r="FF22" s="67">
        <v>6</v>
      </c>
      <c r="FG22" s="67">
        <v>0</v>
      </c>
      <c r="FH22" s="67">
        <v>0</v>
      </c>
      <c r="FI22" s="67">
        <v>0</v>
      </c>
      <c r="FJ22" s="67">
        <v>0</v>
      </c>
      <c r="FK22" s="92">
        <v>162.68980477223425</v>
      </c>
      <c r="FL22" s="105">
        <v>6</v>
      </c>
      <c r="FM22" s="67">
        <v>81.34</v>
      </c>
      <c r="FN22" s="67">
        <v>3</v>
      </c>
      <c r="FO22" s="67">
        <v>216.92</v>
      </c>
      <c r="FP22" s="67">
        <v>8</v>
      </c>
      <c r="FQ22" s="67">
        <v>0</v>
      </c>
      <c r="FR22" s="67">
        <v>0</v>
      </c>
      <c r="FS22" s="62">
        <f>VLOOKUP(A22,'[3]2017'!$A$8:$M$140,13,0)</f>
        <v>4.1128084606345476</v>
      </c>
      <c r="FT22" s="63">
        <f>VLOOKUP(A22,'[3]2017'!$A$8:$M$140,12,0)</f>
        <v>7</v>
      </c>
      <c r="FU22" s="62">
        <f>VLOOKUP(A22,'[3]2017'!$A$8:$O$140,15,0)</f>
        <v>1.1947431302270011</v>
      </c>
      <c r="FV22" s="63">
        <f>VLOOKUP(A22,'[3]2017'!$A$8:$O$140,14,0)</f>
        <v>2</v>
      </c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</row>
    <row r="23" spans="1:381">
      <c r="A23" s="96" t="s">
        <v>1670</v>
      </c>
      <c r="B23" s="56" t="s">
        <v>652</v>
      </c>
      <c r="C23" s="96" t="s">
        <v>514</v>
      </c>
      <c r="D23" s="74">
        <v>6</v>
      </c>
      <c r="E23" s="67">
        <v>2017</v>
      </c>
      <c r="F23" s="161">
        <v>83.574472631079701</v>
      </c>
      <c r="G23" s="67">
        <v>8682</v>
      </c>
      <c r="H23" s="67">
        <v>2588</v>
      </c>
      <c r="I23" s="67">
        <v>6094</v>
      </c>
      <c r="J23" s="67">
        <v>9.3800000000000008</v>
      </c>
      <c r="K23" s="67">
        <v>814</v>
      </c>
      <c r="L23" s="67">
        <v>69.290000000000006</v>
      </c>
      <c r="M23" s="78">
        <v>6016</v>
      </c>
      <c r="N23" s="67">
        <v>905</v>
      </c>
      <c r="O23" s="67">
        <v>464</v>
      </c>
      <c r="P23" s="67">
        <v>441</v>
      </c>
      <c r="Q23" s="67">
        <v>1084</v>
      </c>
      <c r="R23" s="67">
        <v>556</v>
      </c>
      <c r="S23" s="67">
        <v>528</v>
      </c>
      <c r="T23" s="67">
        <v>899</v>
      </c>
      <c r="U23" s="67">
        <v>460</v>
      </c>
      <c r="V23" s="67">
        <v>439</v>
      </c>
      <c r="W23" s="67">
        <v>179</v>
      </c>
      <c r="X23" s="67">
        <v>92</v>
      </c>
      <c r="Y23" s="67">
        <v>87</v>
      </c>
      <c r="Z23" s="67">
        <v>881</v>
      </c>
      <c r="AA23" s="67">
        <v>452</v>
      </c>
      <c r="AB23" s="67">
        <v>429</v>
      </c>
      <c r="AC23" s="67">
        <v>997</v>
      </c>
      <c r="AD23" s="67">
        <v>511</v>
      </c>
      <c r="AE23" s="67">
        <v>486</v>
      </c>
      <c r="AF23" s="67">
        <v>794</v>
      </c>
      <c r="AG23" s="67">
        <v>405</v>
      </c>
      <c r="AH23" s="67">
        <v>389</v>
      </c>
      <c r="AI23" s="67">
        <v>1486</v>
      </c>
      <c r="AJ23" s="67">
        <v>750</v>
      </c>
      <c r="AK23" s="67">
        <v>736</v>
      </c>
      <c r="AL23" s="67">
        <v>853</v>
      </c>
      <c r="AM23" s="67">
        <v>430</v>
      </c>
      <c r="AN23" s="67">
        <v>423</v>
      </c>
      <c r="AO23" s="67">
        <v>740</v>
      </c>
      <c r="AP23" s="67">
        <v>370</v>
      </c>
      <c r="AQ23" s="67">
        <v>370</v>
      </c>
      <c r="AR23" s="67" t="s">
        <v>428</v>
      </c>
      <c r="AS23" s="67"/>
      <c r="AT23" s="67" t="s">
        <v>428</v>
      </c>
      <c r="AU23" s="59">
        <v>251</v>
      </c>
      <c r="AV23" s="59">
        <v>0</v>
      </c>
      <c r="AW23" s="59">
        <v>67</v>
      </c>
      <c r="AX23" s="97">
        <f>VLOOKUP(A23,[2]INFANTIL!$A$8:$AA$140,27,0)</f>
        <v>10.101010101010102</v>
      </c>
      <c r="AY23" s="98">
        <f>VLOOKUP(A23,[2]INFANTIL!$A$8:$AA$140,16,0)</f>
        <v>1</v>
      </c>
      <c r="AZ23" s="62">
        <f>VLOOKUP(A23,'[3]2017'!$A$8:$E$140,5,0)</f>
        <v>1.1049723756906078</v>
      </c>
      <c r="BA23" s="63">
        <f>VLOOKUP(A23,'[3]2017'!$A$8:$E$140,4,0)</f>
        <v>1</v>
      </c>
      <c r="BB23" s="62">
        <f>VLOOKUP(A23,[2]MATERNAS!$A$8:$AA$140,27,0)</f>
        <v>0</v>
      </c>
      <c r="BC23" s="63">
        <f>VLOOKUP(A23,[2]MATERNAS!$A$8:$AA$140,26,0)</f>
        <v>0</v>
      </c>
      <c r="BD23" s="68">
        <v>0</v>
      </c>
      <c r="BE23" s="69">
        <v>0</v>
      </c>
      <c r="BF23" s="60">
        <f>VLOOKUP(A23,[4]Controles!$A$7:$L$139,12,0)</f>
        <v>5.0505050505050502</v>
      </c>
      <c r="BG23" s="61">
        <f>VLOOKUP(A23,[4]Controles!$A$7:$L$139,11,0)</f>
        <v>5</v>
      </c>
      <c r="BH23" s="88">
        <v>8.0808080808080813</v>
      </c>
      <c r="BI23" s="87">
        <v>8</v>
      </c>
      <c r="BJ23" s="68">
        <v>0</v>
      </c>
      <c r="BK23" s="69">
        <v>0</v>
      </c>
      <c r="BL23" s="68">
        <v>0</v>
      </c>
      <c r="BM23" s="69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33.299999999999997</v>
      </c>
      <c r="BW23" s="67">
        <v>94.6</v>
      </c>
      <c r="BX23" s="67">
        <v>95.5</v>
      </c>
      <c r="BY23" s="67">
        <v>94.6</v>
      </c>
      <c r="BZ23" s="67">
        <v>97.3</v>
      </c>
      <c r="CA23" s="67">
        <v>90.6</v>
      </c>
      <c r="CB23" s="67">
        <v>90.6</v>
      </c>
      <c r="CC23" s="96" t="s">
        <v>2388</v>
      </c>
      <c r="CD23" s="96" t="s">
        <v>2389</v>
      </c>
      <c r="CE23" s="99">
        <v>12.5</v>
      </c>
      <c r="CF23" s="67" t="s">
        <v>2390</v>
      </c>
      <c r="CG23" s="67" t="s">
        <v>2391</v>
      </c>
      <c r="CH23" s="67">
        <v>332.59</v>
      </c>
      <c r="CI23" s="67">
        <v>3</v>
      </c>
      <c r="CJ23" s="86">
        <v>0</v>
      </c>
      <c r="CK23" s="87">
        <v>0</v>
      </c>
      <c r="CL23" s="106">
        <v>332.59</v>
      </c>
      <c r="CM23" s="89">
        <v>3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62">
        <f>VLOOKUP(A23,'[3]2017'!$A$8:$I$140,9,0)</f>
        <v>0</v>
      </c>
      <c r="DC23" s="63">
        <f>VLOOKUP(A23,'[3]2017'!$A$8:$I$140,8,0)</f>
        <v>0</v>
      </c>
      <c r="DD23" s="96" t="s">
        <v>2392</v>
      </c>
      <c r="DE23" s="96" t="s">
        <v>2393</v>
      </c>
      <c r="DF23" s="99">
        <v>4.5504994450610434</v>
      </c>
      <c r="DG23" s="104">
        <v>11.182108626198083</v>
      </c>
      <c r="DH23" s="67">
        <v>0</v>
      </c>
      <c r="DI23" s="67">
        <v>0</v>
      </c>
      <c r="DJ23" s="67">
        <v>278.89999999999998</v>
      </c>
      <c r="DK23" s="67">
        <v>3</v>
      </c>
      <c r="DL23" s="67">
        <v>0</v>
      </c>
      <c r="DM23" s="67">
        <v>0</v>
      </c>
      <c r="DN23" s="67">
        <v>902.71</v>
      </c>
      <c r="DO23" s="67">
        <v>9</v>
      </c>
      <c r="DP23" s="67">
        <v>0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101">
        <f>VLOOKUP(A23,[5]Embarazos!$A$7:$D$139,4,0)</f>
        <v>4</v>
      </c>
      <c r="EA23" s="63">
        <f>VLOOKUP(A23,[5]Embarazos!$A$7:$D$139,3,0)</f>
        <v>4</v>
      </c>
      <c r="EB23" s="62">
        <f>VLOOKUP(A23,[5]Embarazos!$A$7:$F$139,6,0)</f>
        <v>32</v>
      </c>
      <c r="EC23" s="63">
        <f>VLOOKUP(A23,[5]Embarazos!$A$7:$F$139,5,0)</f>
        <v>32</v>
      </c>
      <c r="ED23" s="62">
        <f>VLOOKUP(A23,'[3]2017'!$A$8:$K$140,11,0)</f>
        <v>2.5188916876574305</v>
      </c>
      <c r="EE23" s="63">
        <f>VLOOKUP(A23,'[3]2017'!$A$8:$K$140,10,0)</f>
        <v>2</v>
      </c>
      <c r="EF23" s="96" t="s">
        <v>2394</v>
      </c>
      <c r="EG23" s="96" t="s">
        <v>2395</v>
      </c>
      <c r="EH23" s="99">
        <v>2.9795158286778398</v>
      </c>
      <c r="EI23" s="104">
        <v>7.3394495412844041</v>
      </c>
      <c r="EJ23" s="174" t="s">
        <v>2396</v>
      </c>
      <c r="EK23" s="174" t="s">
        <v>2397</v>
      </c>
      <c r="EL23" s="96" t="s">
        <v>2398</v>
      </c>
      <c r="EM23" s="96" t="s">
        <v>2399</v>
      </c>
      <c r="EN23" s="99">
        <v>2.083333333333333</v>
      </c>
      <c r="EO23" s="100">
        <v>5</v>
      </c>
      <c r="EP23" s="67">
        <v>501.5</v>
      </c>
      <c r="EQ23" s="67">
        <v>5</v>
      </c>
      <c r="ER23" s="67">
        <v>702.11</v>
      </c>
      <c r="ES23" s="67">
        <v>7</v>
      </c>
      <c r="ET23" s="92">
        <v>100.30090270812437</v>
      </c>
      <c r="EU23" s="67">
        <v>1</v>
      </c>
      <c r="EV23" s="67">
        <v>501.5</v>
      </c>
      <c r="EW23" s="67">
        <v>5</v>
      </c>
      <c r="EX23" s="67">
        <v>0</v>
      </c>
      <c r="EY23" s="62">
        <f>VLOOKUP(A23,[5]Embarazos!$A$7:$H$139,8,0)</f>
        <v>35</v>
      </c>
      <c r="EZ23" s="63">
        <f>VLOOKUP(A23,[5]Embarazos!$A$7:$H$139,7,0)</f>
        <v>35</v>
      </c>
      <c r="FA23" s="62">
        <f>VLOOKUP(A23,[5]Embarazos!$A$7:$J$139,10,0)</f>
        <v>13</v>
      </c>
      <c r="FB23" s="63">
        <f>VLOOKUP(A23,[5]Embarazos!$A$7:$J$139,9,0)</f>
        <v>13</v>
      </c>
      <c r="FC23" s="67">
        <v>0</v>
      </c>
      <c r="FD23" s="67">
        <v>0</v>
      </c>
      <c r="FE23" s="67">
        <v>337.64</v>
      </c>
      <c r="FF23" s="67">
        <v>6</v>
      </c>
      <c r="FG23" s="67">
        <v>112.61</v>
      </c>
      <c r="FH23" s="67">
        <v>2</v>
      </c>
      <c r="FI23" s="67">
        <v>0</v>
      </c>
      <c r="FJ23" s="67">
        <v>0</v>
      </c>
      <c r="FK23" s="92">
        <v>450.45045045045043</v>
      </c>
      <c r="FL23" s="105">
        <v>8</v>
      </c>
      <c r="FM23" s="67">
        <v>450.45</v>
      </c>
      <c r="FN23" s="67">
        <v>8</v>
      </c>
      <c r="FO23" s="67">
        <v>619.37</v>
      </c>
      <c r="FP23" s="67">
        <v>11</v>
      </c>
      <c r="FQ23" s="67">
        <v>0</v>
      </c>
      <c r="FR23" s="67">
        <v>0</v>
      </c>
      <c r="FS23" s="62">
        <f>VLOOKUP(A23,'[3]2017'!$A$8:$M$140,13,0)</f>
        <v>4.6893317702227426</v>
      </c>
      <c r="FT23" s="63">
        <f>VLOOKUP(A23,'[3]2017'!$A$8:$M$140,12,0)</f>
        <v>4</v>
      </c>
      <c r="FU23" s="62">
        <f>VLOOKUP(A23,'[3]2017'!$A$8:$O$140,15,0)</f>
        <v>4.0540540540540544</v>
      </c>
      <c r="FV23" s="63">
        <f>VLOOKUP(A23,'[3]2017'!$A$8:$O$140,14,0)</f>
        <v>3</v>
      </c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</row>
    <row r="24" spans="1:381">
      <c r="A24" s="96" t="s">
        <v>1674</v>
      </c>
      <c r="B24" s="56" t="s">
        <v>664</v>
      </c>
      <c r="C24" s="96" t="s">
        <v>441</v>
      </c>
      <c r="D24" s="74">
        <v>6</v>
      </c>
      <c r="E24" s="67">
        <v>2017</v>
      </c>
      <c r="F24" s="161">
        <v>62.613853471212259</v>
      </c>
      <c r="G24" s="67">
        <v>6531</v>
      </c>
      <c r="H24" s="67">
        <v>1587</v>
      </c>
      <c r="I24" s="67">
        <v>4944</v>
      </c>
      <c r="J24" s="67">
        <v>28.42</v>
      </c>
      <c r="K24" s="78">
        <v>1856</v>
      </c>
      <c r="L24" s="67">
        <v>86.56</v>
      </c>
      <c r="M24" s="78">
        <v>5653</v>
      </c>
      <c r="N24" s="67">
        <v>672</v>
      </c>
      <c r="O24" s="67">
        <v>351</v>
      </c>
      <c r="P24" s="67">
        <v>321</v>
      </c>
      <c r="Q24" s="67">
        <v>804</v>
      </c>
      <c r="R24" s="67">
        <v>421</v>
      </c>
      <c r="S24" s="67">
        <v>383</v>
      </c>
      <c r="T24" s="67">
        <v>638</v>
      </c>
      <c r="U24" s="67">
        <v>340</v>
      </c>
      <c r="V24" s="67">
        <v>298</v>
      </c>
      <c r="W24" s="67">
        <v>747</v>
      </c>
      <c r="X24" s="67">
        <v>399</v>
      </c>
      <c r="Y24" s="67">
        <v>348</v>
      </c>
      <c r="Z24" s="67">
        <v>597</v>
      </c>
      <c r="AA24" s="67">
        <v>322</v>
      </c>
      <c r="AB24" s="67">
        <v>275</v>
      </c>
      <c r="AC24" s="67">
        <v>725</v>
      </c>
      <c r="AD24" s="67">
        <v>394</v>
      </c>
      <c r="AE24" s="67">
        <v>331</v>
      </c>
      <c r="AF24" s="67">
        <v>610</v>
      </c>
      <c r="AG24" s="67">
        <v>333</v>
      </c>
      <c r="AH24" s="67">
        <v>277</v>
      </c>
      <c r="AI24" s="67">
        <v>1039</v>
      </c>
      <c r="AJ24" s="67">
        <v>570</v>
      </c>
      <c r="AK24" s="67">
        <v>469</v>
      </c>
      <c r="AL24" s="67">
        <v>568</v>
      </c>
      <c r="AM24" s="67">
        <v>312</v>
      </c>
      <c r="AN24" s="67">
        <v>256</v>
      </c>
      <c r="AO24" s="67">
        <v>559</v>
      </c>
      <c r="AP24" s="67">
        <v>306</v>
      </c>
      <c r="AQ24" s="67">
        <v>253</v>
      </c>
      <c r="AR24" s="67" t="s">
        <v>428</v>
      </c>
      <c r="AS24" s="67"/>
      <c r="AT24" s="67" t="s">
        <v>428</v>
      </c>
      <c r="AU24" s="59">
        <v>543</v>
      </c>
      <c r="AV24" s="59">
        <v>0</v>
      </c>
      <c r="AW24" s="59">
        <v>68</v>
      </c>
      <c r="AX24" s="97" t="e">
        <f>VLOOKUP(A24,[2]INFANTIL!$A$8:$AA$140,27,0)</f>
        <v>#N/A</v>
      </c>
      <c r="AY24" s="98" t="e">
        <f>VLOOKUP(A24,[2]INFANTIL!$A$8:$AA$140,16,0)</f>
        <v>#N/A</v>
      </c>
      <c r="AZ24" s="62">
        <f>VLOOKUP(A24,'[3]2017'!$A$8:$E$140,5,0)</f>
        <v>1.4880952380952379</v>
      </c>
      <c r="BA24" s="63">
        <f>VLOOKUP(A24,'[3]2017'!$A$8:$E$140,4,0)</f>
        <v>1</v>
      </c>
      <c r="BB24" s="62">
        <f>VLOOKUP(A24,[2]MATERNAS!$A$8:$AA$140,27,0)</f>
        <v>0</v>
      </c>
      <c r="BC24" s="63">
        <f>VLOOKUP(A24,[2]MATERNAS!$A$8:$AA$140,26,0)</f>
        <v>0</v>
      </c>
      <c r="BD24" s="68">
        <v>0</v>
      </c>
      <c r="BE24" s="69">
        <v>0</v>
      </c>
      <c r="BF24" s="60">
        <f>VLOOKUP(A24,[4]Controles!$A$7:$L$139,12,0)</f>
        <v>7.0707070707070701</v>
      </c>
      <c r="BG24" s="61">
        <f>VLOOKUP(A24,[4]Controles!$A$7:$L$139,11,0)</f>
        <v>7</v>
      </c>
      <c r="BH24" s="88">
        <v>6.0606060606060606</v>
      </c>
      <c r="BI24" s="87">
        <v>6</v>
      </c>
      <c r="BJ24" s="68">
        <v>0</v>
      </c>
      <c r="BK24" s="69">
        <v>0</v>
      </c>
      <c r="BL24" s="68">
        <v>0</v>
      </c>
      <c r="BM24" s="69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30.7</v>
      </c>
      <c r="BW24" s="67">
        <v>96.9</v>
      </c>
      <c r="BX24" s="67">
        <v>89.8</v>
      </c>
      <c r="BY24" s="67">
        <v>96.9</v>
      </c>
      <c r="BZ24" s="67">
        <v>103.1</v>
      </c>
      <c r="CA24" s="67">
        <v>84.3</v>
      </c>
      <c r="CB24" s="67">
        <v>97.6</v>
      </c>
      <c r="CC24" s="96" t="s">
        <v>2400</v>
      </c>
      <c r="CD24" s="96" t="s">
        <v>2401</v>
      </c>
      <c r="CE24" s="99">
        <v>27.27272727272727</v>
      </c>
      <c r="CF24" s="67" t="s">
        <v>2402</v>
      </c>
      <c r="CG24" s="67" t="s">
        <v>2403</v>
      </c>
      <c r="CH24" s="67">
        <v>0</v>
      </c>
      <c r="CI24" s="67">
        <v>0</v>
      </c>
      <c r="CJ24" s="86">
        <v>0</v>
      </c>
      <c r="CK24" s="87">
        <v>0</v>
      </c>
      <c r="CL24" s="106">
        <v>0</v>
      </c>
      <c r="CM24" s="89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67">
        <v>0</v>
      </c>
      <c r="CY24" s="67">
        <v>0</v>
      </c>
      <c r="CZ24" s="67">
        <v>0</v>
      </c>
      <c r="DA24" s="67">
        <v>0</v>
      </c>
      <c r="DB24" s="62">
        <f>VLOOKUP(A24,'[3]2017'!$A$8:$I$140,9,0)</f>
        <v>0</v>
      </c>
      <c r="DC24" s="63">
        <f>VLOOKUP(A24,'[3]2017'!$A$8:$I$140,8,0)</f>
        <v>0</v>
      </c>
      <c r="DD24" s="96" t="s">
        <v>2404</v>
      </c>
      <c r="DE24" s="96" t="s">
        <v>2405</v>
      </c>
      <c r="DF24" s="99">
        <v>3.3498759305210917</v>
      </c>
      <c r="DG24" s="104">
        <v>5.201342281879195</v>
      </c>
      <c r="DH24" s="67">
        <v>0</v>
      </c>
      <c r="DI24" s="67">
        <v>0</v>
      </c>
      <c r="DJ24" s="67">
        <v>0</v>
      </c>
      <c r="DK24" s="67">
        <v>0</v>
      </c>
      <c r="DL24" s="67">
        <v>0</v>
      </c>
      <c r="DM24" s="67">
        <v>0</v>
      </c>
      <c r="DN24" s="67">
        <v>0</v>
      </c>
      <c r="DO24" s="67">
        <v>0</v>
      </c>
      <c r="DP24" s="67">
        <v>0</v>
      </c>
      <c r="DQ24" s="67">
        <v>0</v>
      </c>
      <c r="DR24" s="67">
        <v>0</v>
      </c>
      <c r="DS24" s="67">
        <v>0</v>
      </c>
      <c r="DT24" s="67">
        <v>0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101">
        <f>VLOOKUP(A24,[5]Embarazos!$A$7:$D$139,4,0)</f>
        <v>0.99009900990099009</v>
      </c>
      <c r="EA24" s="63">
        <f>VLOOKUP(A24,[5]Embarazos!$A$7:$D$139,3,0)</f>
        <v>1</v>
      </c>
      <c r="EB24" s="62">
        <f>VLOOKUP(A24,[5]Embarazos!$A$7:$F$139,6,0)</f>
        <v>38.613861386138616</v>
      </c>
      <c r="EC24" s="63">
        <f>VLOOKUP(A24,[5]Embarazos!$A$7:$F$139,5,0)</f>
        <v>39</v>
      </c>
      <c r="ED24" s="62">
        <f>VLOOKUP(A24,'[3]2017'!$A$8:$K$140,11,0)</f>
        <v>0</v>
      </c>
      <c r="EE24" s="63">
        <f>VLOOKUP(A24,'[3]2017'!$A$8:$K$140,10,0)</f>
        <v>0</v>
      </c>
      <c r="EF24" s="96" t="s">
        <v>2406</v>
      </c>
      <c r="EG24" s="96" t="s">
        <v>2407</v>
      </c>
      <c r="EH24" s="99">
        <v>3.6659877800407332</v>
      </c>
      <c r="EI24" s="104">
        <v>0.29498525073746312</v>
      </c>
      <c r="EJ24" s="174" t="s">
        <v>2408</v>
      </c>
      <c r="EK24" s="174" t="s">
        <v>2409</v>
      </c>
      <c r="EL24" s="96" t="s">
        <v>2410</v>
      </c>
      <c r="EM24" s="96" t="s">
        <v>2411</v>
      </c>
      <c r="EN24" s="99">
        <v>0</v>
      </c>
      <c r="EO24" s="100">
        <v>0</v>
      </c>
      <c r="EP24" s="67">
        <v>0</v>
      </c>
      <c r="EQ24" s="67">
        <v>0</v>
      </c>
      <c r="ER24" s="67">
        <v>413.79</v>
      </c>
      <c r="ES24" s="67">
        <v>3</v>
      </c>
      <c r="ET24" s="92">
        <v>137.93103448275861</v>
      </c>
      <c r="EU24" s="67">
        <v>1</v>
      </c>
      <c r="EV24" s="67">
        <v>0</v>
      </c>
      <c r="EW24" s="67">
        <v>0</v>
      </c>
      <c r="EX24" s="67">
        <v>0</v>
      </c>
      <c r="EY24" s="62">
        <f>VLOOKUP(A24,[5]Embarazos!$A$7:$H$139,8,0)</f>
        <v>28.71287128712871</v>
      </c>
      <c r="EZ24" s="63">
        <f>VLOOKUP(A24,[5]Embarazos!$A$7:$H$139,7,0)</f>
        <v>29</v>
      </c>
      <c r="FA24" s="62">
        <f>VLOOKUP(A24,[5]Embarazos!$A$7:$J$139,10,0)</f>
        <v>12.871287128712872</v>
      </c>
      <c r="FB24" s="63">
        <f>VLOOKUP(A24,[5]Embarazos!$A$7:$J$139,9,0)</f>
        <v>13</v>
      </c>
      <c r="FC24" s="67">
        <v>0</v>
      </c>
      <c r="FD24" s="67">
        <v>0</v>
      </c>
      <c r="FE24" s="67">
        <v>158.22999999999999</v>
      </c>
      <c r="FF24" s="67">
        <v>2</v>
      </c>
      <c r="FG24" s="67">
        <v>0</v>
      </c>
      <c r="FH24" s="67">
        <v>0</v>
      </c>
      <c r="FI24" s="67">
        <v>0</v>
      </c>
      <c r="FJ24" s="67">
        <v>0</v>
      </c>
      <c r="FK24" s="92">
        <v>158.22784810126581</v>
      </c>
      <c r="FL24" s="105">
        <v>2</v>
      </c>
      <c r="FM24" s="67">
        <v>79.11</v>
      </c>
      <c r="FN24" s="67">
        <v>1</v>
      </c>
      <c r="FO24" s="67">
        <v>395.57</v>
      </c>
      <c r="FP24" s="67">
        <v>5</v>
      </c>
      <c r="FQ24" s="67">
        <v>0</v>
      </c>
      <c r="FR24" s="67">
        <v>0</v>
      </c>
      <c r="FS24" s="62">
        <f>VLOOKUP(A24,'[3]2017'!$A$8:$M$140,13,0)</f>
        <v>3.5211267605633805</v>
      </c>
      <c r="FT24" s="63">
        <f>VLOOKUP(A24,'[3]2017'!$A$8:$M$140,12,0)</f>
        <v>2</v>
      </c>
      <c r="FU24" s="62">
        <f>VLOOKUP(A24,'[3]2017'!$A$8:$O$140,15,0)</f>
        <v>1.7889087656529516</v>
      </c>
      <c r="FV24" s="63">
        <f>VLOOKUP(A24,'[3]2017'!$A$8:$O$140,14,0)</f>
        <v>1</v>
      </c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</row>
    <row r="25" spans="1:381">
      <c r="A25" s="96" t="s">
        <v>1679</v>
      </c>
      <c r="B25" s="56" t="s">
        <v>674</v>
      </c>
      <c r="C25" s="96" t="s">
        <v>675</v>
      </c>
      <c r="D25" s="74">
        <v>6</v>
      </c>
      <c r="E25" s="67">
        <v>2017</v>
      </c>
      <c r="F25" s="161">
        <v>62.135432843336098</v>
      </c>
      <c r="G25" s="67">
        <v>39918</v>
      </c>
      <c r="H25" s="67">
        <v>9204</v>
      </c>
      <c r="I25" s="67">
        <v>30714</v>
      </c>
      <c r="J25" s="67">
        <v>2.5299999999999998</v>
      </c>
      <c r="K25" s="78">
        <v>1088</v>
      </c>
      <c r="L25" s="67">
        <v>61.02</v>
      </c>
      <c r="M25" s="78">
        <v>24358</v>
      </c>
      <c r="N25" s="67">
        <v>5265</v>
      </c>
      <c r="O25" s="67">
        <v>2683</v>
      </c>
      <c r="P25" s="67">
        <v>2582</v>
      </c>
      <c r="Q25" s="67">
        <v>6260</v>
      </c>
      <c r="R25" s="67">
        <v>3192</v>
      </c>
      <c r="S25" s="67">
        <v>3068</v>
      </c>
      <c r="T25" s="67">
        <v>4856</v>
      </c>
      <c r="U25" s="67">
        <v>2485</v>
      </c>
      <c r="V25" s="67">
        <v>2371</v>
      </c>
      <c r="W25" s="67">
        <v>5736</v>
      </c>
      <c r="X25" s="67">
        <v>2937</v>
      </c>
      <c r="Y25" s="67">
        <v>2799</v>
      </c>
      <c r="Z25" s="67">
        <v>4595</v>
      </c>
      <c r="AA25" s="67">
        <v>2358</v>
      </c>
      <c r="AB25" s="67">
        <v>2237</v>
      </c>
      <c r="AC25" s="67">
        <v>5287</v>
      </c>
      <c r="AD25" s="67">
        <v>2720</v>
      </c>
      <c r="AE25" s="67">
        <v>2567</v>
      </c>
      <c r="AF25" s="67">
        <v>4176</v>
      </c>
      <c r="AG25" s="67">
        <v>2150</v>
      </c>
      <c r="AH25" s="67">
        <v>2026</v>
      </c>
      <c r="AI25" s="67">
        <v>6660</v>
      </c>
      <c r="AJ25" s="67">
        <v>3381</v>
      </c>
      <c r="AK25" s="67">
        <v>3279</v>
      </c>
      <c r="AL25" s="67">
        <v>3661</v>
      </c>
      <c r="AM25" s="67">
        <v>1860</v>
      </c>
      <c r="AN25" s="67">
        <v>1801</v>
      </c>
      <c r="AO25" s="67">
        <v>3412</v>
      </c>
      <c r="AP25" s="67">
        <v>1694</v>
      </c>
      <c r="AQ25" s="67">
        <v>1718</v>
      </c>
      <c r="AR25" s="67" t="s">
        <v>428</v>
      </c>
      <c r="AS25" s="67"/>
      <c r="AT25" s="67" t="s">
        <v>428</v>
      </c>
      <c r="AU25" s="59">
        <v>782</v>
      </c>
      <c r="AV25" s="59">
        <v>0</v>
      </c>
      <c r="AW25" s="59">
        <v>324</v>
      </c>
      <c r="AX25" s="97" t="e">
        <f>VLOOKUP(A25,[2]INFANTIL!$A$8:$AA$140,27,0)</f>
        <v>#N/A</v>
      </c>
      <c r="AY25" s="98" t="e">
        <f>VLOOKUP(A25,[2]INFANTIL!$A$8:$AA$140,16,0)</f>
        <v>#N/A</v>
      </c>
      <c r="AZ25" s="62">
        <f>VLOOKUP(A25,'[3]2017'!$A$8:$E$140,5,0)</f>
        <v>2.2792022792022792</v>
      </c>
      <c r="BA25" s="63">
        <f>VLOOKUP(A25,'[3]2017'!$A$8:$E$140,4,0)</f>
        <v>12</v>
      </c>
      <c r="BB25" s="62">
        <f>VLOOKUP(A25,[2]MATERNAS!$A$8:$AA$140,27,0)</f>
        <v>0</v>
      </c>
      <c r="BC25" s="63">
        <f>VLOOKUP(A25,[2]MATERNAS!$A$8:$AA$140,26,0)</f>
        <v>0</v>
      </c>
      <c r="BD25" s="68">
        <v>0</v>
      </c>
      <c r="BE25" s="69">
        <v>0</v>
      </c>
      <c r="BF25" s="60">
        <f>VLOOKUP(A25,[4]Controles!$A$7:$L$139,12,0)</f>
        <v>15.987460815047022</v>
      </c>
      <c r="BG25" s="61">
        <f>VLOOKUP(A25,[4]Controles!$A$7:$L$139,11,0)</f>
        <v>51</v>
      </c>
      <c r="BH25" s="88">
        <v>10.031347962382444</v>
      </c>
      <c r="BI25" s="87">
        <v>32</v>
      </c>
      <c r="BJ25" s="68">
        <v>0</v>
      </c>
      <c r="BK25" s="69">
        <v>0</v>
      </c>
      <c r="BL25" s="68">
        <v>0</v>
      </c>
      <c r="BM25" s="69">
        <v>0</v>
      </c>
      <c r="BN25" s="67">
        <v>0</v>
      </c>
      <c r="BO25" s="67">
        <v>0</v>
      </c>
      <c r="BP25" s="67">
        <v>91.41</v>
      </c>
      <c r="BQ25" s="67">
        <v>1</v>
      </c>
      <c r="BR25" s="67">
        <v>0</v>
      </c>
      <c r="BS25" s="67">
        <v>0</v>
      </c>
      <c r="BT25" s="67">
        <v>91.41</v>
      </c>
      <c r="BU25" s="67">
        <v>1</v>
      </c>
      <c r="BV25" s="67">
        <v>18.2</v>
      </c>
      <c r="BW25" s="67">
        <v>94.2</v>
      </c>
      <c r="BX25" s="67">
        <v>82.8</v>
      </c>
      <c r="BY25" s="67">
        <v>94.2</v>
      </c>
      <c r="BZ25" s="67">
        <v>106.6</v>
      </c>
      <c r="CA25" s="67">
        <v>70</v>
      </c>
      <c r="CB25" s="67">
        <v>89.3</v>
      </c>
      <c r="CC25" s="96" t="s">
        <v>2412</v>
      </c>
      <c r="CD25" s="96" t="s">
        <v>2413</v>
      </c>
      <c r="CE25" s="99">
        <v>15.068493150684931</v>
      </c>
      <c r="CF25" s="67" t="s">
        <v>2414</v>
      </c>
      <c r="CG25" s="67" t="s">
        <v>2415</v>
      </c>
      <c r="CH25" s="67">
        <v>0</v>
      </c>
      <c r="CI25" s="67">
        <v>0</v>
      </c>
      <c r="CJ25" s="86">
        <v>0.41186161449752884</v>
      </c>
      <c r="CK25" s="87">
        <v>2</v>
      </c>
      <c r="CL25" s="106">
        <v>0</v>
      </c>
      <c r="CM25" s="89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17.43</v>
      </c>
      <c r="CS25" s="67">
        <v>1</v>
      </c>
      <c r="CT25" s="67">
        <v>17.43</v>
      </c>
      <c r="CU25" s="67">
        <v>1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2">
        <f>VLOOKUP(A25,'[3]2017'!$A$8:$I$140,9,0)</f>
        <v>0.87051142546245919</v>
      </c>
      <c r="DC25" s="63">
        <f>VLOOKUP(A25,'[3]2017'!$A$8:$I$140,8,0)</f>
        <v>4</v>
      </c>
      <c r="DD25" s="96" t="s">
        <v>2416</v>
      </c>
      <c r="DE25" s="96" t="s">
        <v>2417</v>
      </c>
      <c r="DF25" s="99">
        <v>6.4225053078556265</v>
      </c>
      <c r="DG25" s="104">
        <v>2.2278117139777218</v>
      </c>
      <c r="DH25" s="67">
        <v>17.43</v>
      </c>
      <c r="DI25" s="67">
        <v>1</v>
      </c>
      <c r="DJ25" s="67">
        <v>52.3</v>
      </c>
      <c r="DK25" s="67">
        <v>3</v>
      </c>
      <c r="DL25" s="67">
        <v>0</v>
      </c>
      <c r="DM25" s="67">
        <v>0</v>
      </c>
      <c r="DN25" s="67">
        <v>0</v>
      </c>
      <c r="DO25" s="67">
        <v>0</v>
      </c>
      <c r="DP25" s="67">
        <v>75.66</v>
      </c>
      <c r="DQ25" s="67">
        <v>4</v>
      </c>
      <c r="DR25" s="67">
        <v>56.74</v>
      </c>
      <c r="DS25" s="67">
        <v>3</v>
      </c>
      <c r="DT25" s="67">
        <v>0</v>
      </c>
      <c r="DU25" s="67">
        <v>0</v>
      </c>
      <c r="DV25" s="67">
        <v>0</v>
      </c>
      <c r="DW25" s="67">
        <v>0</v>
      </c>
      <c r="DX25" s="67">
        <v>18.91</v>
      </c>
      <c r="DY25" s="67">
        <v>1</v>
      </c>
      <c r="DZ25" s="101">
        <f>VLOOKUP(A25,[5]Embarazos!$A$7:$D$139,4,0)</f>
        <v>3.7037037037037033</v>
      </c>
      <c r="EA25" s="63">
        <f>VLOOKUP(A25,[5]Embarazos!$A$7:$D$139,3,0)</f>
        <v>12</v>
      </c>
      <c r="EB25" s="62">
        <f>VLOOKUP(A25,[5]Embarazos!$A$7:$F$139,6,0)</f>
        <v>33.333333333333329</v>
      </c>
      <c r="EC25" s="63">
        <f>VLOOKUP(A25,[5]Embarazos!$A$7:$F$139,5,0)</f>
        <v>108</v>
      </c>
      <c r="ED25" s="62">
        <f>VLOOKUP(A25,'[3]2017'!$A$8:$K$140,11,0)</f>
        <v>0.7183908045977011</v>
      </c>
      <c r="EE25" s="63">
        <f>VLOOKUP(A25,'[3]2017'!$A$8:$K$140,10,0)</f>
        <v>3</v>
      </c>
      <c r="EF25" s="96" t="s">
        <v>2418</v>
      </c>
      <c r="EG25" s="96" t="s">
        <v>1388</v>
      </c>
      <c r="EH25" s="99">
        <v>2.8867839422643211</v>
      </c>
      <c r="EI25" s="104">
        <v>1.7751479289940828</v>
      </c>
      <c r="EJ25" s="174" t="s">
        <v>2073</v>
      </c>
      <c r="EK25" s="174" t="s">
        <v>2419</v>
      </c>
      <c r="EL25" s="96" t="s">
        <v>1313</v>
      </c>
      <c r="EM25" s="96" t="s">
        <v>2420</v>
      </c>
      <c r="EN25" s="99">
        <v>4.3678160919540225</v>
      </c>
      <c r="EO25" s="100">
        <v>2.2388059701492535</v>
      </c>
      <c r="EP25" s="67">
        <v>0</v>
      </c>
      <c r="EQ25" s="67">
        <v>0</v>
      </c>
      <c r="ER25" s="67">
        <v>75.66</v>
      </c>
      <c r="ES25" s="67">
        <v>4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2">
        <f>VLOOKUP(A25,[5]Embarazos!$A$7:$H$139,8,0)</f>
        <v>27.160493827160494</v>
      </c>
      <c r="EZ25" s="63">
        <f>VLOOKUP(A25,[5]Embarazos!$A$7:$H$139,7,0)</f>
        <v>88</v>
      </c>
      <c r="FA25" s="62">
        <f>VLOOKUP(A25,[5]Embarazos!$A$7:$J$139,10,0)</f>
        <v>15.74074074074074</v>
      </c>
      <c r="FB25" s="63">
        <f>VLOOKUP(A25,[5]Embarazos!$A$7:$J$139,9,0)</f>
        <v>51</v>
      </c>
      <c r="FC25" s="67">
        <v>24.95</v>
      </c>
      <c r="FD25" s="67">
        <v>2</v>
      </c>
      <c r="FE25" s="67">
        <v>62.37</v>
      </c>
      <c r="FF25" s="67">
        <v>5</v>
      </c>
      <c r="FG25" s="67">
        <v>0</v>
      </c>
      <c r="FH25" s="67">
        <v>0</v>
      </c>
      <c r="FI25" s="67">
        <v>0</v>
      </c>
      <c r="FJ25" s="67">
        <v>0</v>
      </c>
      <c r="FK25" s="92">
        <v>87.314456779343899</v>
      </c>
      <c r="FL25" s="105">
        <v>7</v>
      </c>
      <c r="FM25" s="67">
        <v>12.47</v>
      </c>
      <c r="FN25" s="67">
        <v>1</v>
      </c>
      <c r="FO25" s="67">
        <v>37.42</v>
      </c>
      <c r="FP25" s="67">
        <v>3</v>
      </c>
      <c r="FQ25" s="67">
        <v>0</v>
      </c>
      <c r="FR25" s="67">
        <v>0</v>
      </c>
      <c r="FS25" s="62">
        <f>VLOOKUP(A25,'[3]2017'!$A$8:$M$140,13,0)</f>
        <v>1.0925976509150503</v>
      </c>
      <c r="FT25" s="63">
        <f>VLOOKUP(A25,'[3]2017'!$A$8:$M$140,12,0)</f>
        <v>4</v>
      </c>
      <c r="FU25" s="62">
        <f>VLOOKUP(A25,'[3]2017'!$A$8:$O$140,15,0)</f>
        <v>1.4654161781946073</v>
      </c>
      <c r="FV25" s="63">
        <f>VLOOKUP(A25,'[3]2017'!$A$8:$O$140,14,0)</f>
        <v>5</v>
      </c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</row>
    <row r="26" spans="1:381">
      <c r="A26" s="96" t="s">
        <v>685</v>
      </c>
      <c r="B26" s="56" t="s">
        <v>686</v>
      </c>
      <c r="C26" s="96" t="s">
        <v>441</v>
      </c>
      <c r="D26" s="74">
        <v>6</v>
      </c>
      <c r="E26" s="67">
        <v>2017</v>
      </c>
      <c r="F26" s="161">
        <v>64.256000348950678</v>
      </c>
      <c r="G26" s="67">
        <v>8330</v>
      </c>
      <c r="H26" s="67">
        <v>1657</v>
      </c>
      <c r="I26" s="67">
        <v>6673</v>
      </c>
      <c r="J26" s="67">
        <v>6.66</v>
      </c>
      <c r="K26" s="78">
        <v>555</v>
      </c>
      <c r="L26" s="67">
        <v>80.06</v>
      </c>
      <c r="M26" s="78">
        <v>6669</v>
      </c>
      <c r="N26" s="67">
        <v>1005</v>
      </c>
      <c r="O26" s="67">
        <v>524</v>
      </c>
      <c r="P26" s="67">
        <v>481</v>
      </c>
      <c r="Q26" s="67">
        <v>1188</v>
      </c>
      <c r="R26" s="67">
        <v>621</v>
      </c>
      <c r="S26" s="67">
        <v>567</v>
      </c>
      <c r="T26" s="67">
        <v>849</v>
      </c>
      <c r="U26" s="67">
        <v>452</v>
      </c>
      <c r="V26" s="67">
        <v>397</v>
      </c>
      <c r="W26" s="67">
        <v>965</v>
      </c>
      <c r="X26" s="67">
        <v>516</v>
      </c>
      <c r="Y26" s="67">
        <v>449</v>
      </c>
      <c r="Z26" s="67">
        <v>769</v>
      </c>
      <c r="AA26" s="67">
        <v>413</v>
      </c>
      <c r="AB26" s="67">
        <v>356</v>
      </c>
      <c r="AC26" s="67">
        <v>1042</v>
      </c>
      <c r="AD26" s="67">
        <v>558</v>
      </c>
      <c r="AE26" s="67">
        <v>484</v>
      </c>
      <c r="AF26" s="67">
        <v>946</v>
      </c>
      <c r="AG26" s="67">
        <v>507</v>
      </c>
      <c r="AH26" s="67">
        <v>439</v>
      </c>
      <c r="AI26" s="67">
        <v>1394</v>
      </c>
      <c r="AJ26" s="67">
        <v>754</v>
      </c>
      <c r="AK26" s="67">
        <v>640</v>
      </c>
      <c r="AL26" s="67">
        <v>748</v>
      </c>
      <c r="AM26" s="67">
        <v>406</v>
      </c>
      <c r="AN26" s="67">
        <v>342</v>
      </c>
      <c r="AO26" s="67">
        <v>665</v>
      </c>
      <c r="AP26" s="67">
        <v>357</v>
      </c>
      <c r="AQ26" s="67">
        <v>308</v>
      </c>
      <c r="AR26" s="67" t="s">
        <v>428</v>
      </c>
      <c r="AS26" s="67"/>
      <c r="AT26" s="67" t="s">
        <v>428</v>
      </c>
      <c r="AU26" s="59">
        <v>505</v>
      </c>
      <c r="AV26" s="59">
        <v>1</v>
      </c>
      <c r="AW26" s="59">
        <v>111</v>
      </c>
      <c r="AX26" s="97">
        <f>VLOOKUP(A26,[2]INFANTIL!$A$8:$AA$140,27,0)</f>
        <v>8.4745762711864412</v>
      </c>
      <c r="AY26" s="98">
        <f>VLOOKUP(A26,[2]INFANTIL!$A$8:$AA$140,16,0)</f>
        <v>2</v>
      </c>
      <c r="AZ26" s="62">
        <f>VLOOKUP(A26,'[3]2017'!$A$8:$E$140,5,0)</f>
        <v>0.99502487562189046</v>
      </c>
      <c r="BA26" s="63">
        <f>VLOOKUP(A26,'[3]2017'!$A$8:$E$140,4,0)</f>
        <v>1</v>
      </c>
      <c r="BB26" s="62">
        <f>VLOOKUP(A26,[2]MATERNAS!$A$8:$AA$140,27,0)</f>
        <v>0</v>
      </c>
      <c r="BC26" s="63">
        <f>VLOOKUP(A26,[2]MATERNAS!$A$8:$AA$140,26,0)</f>
        <v>0</v>
      </c>
      <c r="BD26" s="68">
        <v>0</v>
      </c>
      <c r="BE26" s="69">
        <v>0</v>
      </c>
      <c r="BF26" s="60">
        <f>VLOOKUP(A26,[4]Controles!$A$7:$L$139,12,0)</f>
        <v>5.9322033898305087</v>
      </c>
      <c r="BG26" s="61">
        <f>VLOOKUP(A26,[4]Controles!$A$7:$L$139,11,0)</f>
        <v>7</v>
      </c>
      <c r="BH26" s="88">
        <v>6.7796610169491522</v>
      </c>
      <c r="BI26" s="87">
        <v>8</v>
      </c>
      <c r="BJ26" s="68">
        <v>0</v>
      </c>
      <c r="BK26" s="69">
        <v>0</v>
      </c>
      <c r="BL26" s="68">
        <v>0</v>
      </c>
      <c r="BM26" s="69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28.9</v>
      </c>
      <c r="BW26" s="67">
        <v>113.2</v>
      </c>
      <c r="BX26" s="67">
        <v>105.3</v>
      </c>
      <c r="BY26" s="67">
        <v>113.2</v>
      </c>
      <c r="BZ26" s="67">
        <v>116.7</v>
      </c>
      <c r="CA26" s="67">
        <v>94</v>
      </c>
      <c r="CB26" s="67">
        <v>109.5</v>
      </c>
      <c r="CC26" s="96">
        <v>65.569999999999993</v>
      </c>
      <c r="CD26" s="96" t="s">
        <v>2421</v>
      </c>
      <c r="CE26" s="99">
        <v>37.5</v>
      </c>
      <c r="CF26" s="67" t="s">
        <v>1355</v>
      </c>
      <c r="CG26" s="67" t="s">
        <v>735</v>
      </c>
      <c r="CH26" s="67">
        <v>0</v>
      </c>
      <c r="CI26" s="67">
        <v>0</v>
      </c>
      <c r="CJ26" s="86">
        <v>0</v>
      </c>
      <c r="CK26" s="87">
        <v>0</v>
      </c>
      <c r="CL26" s="106">
        <v>0</v>
      </c>
      <c r="CM26" s="89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2">
        <f>VLOOKUP(A26,'[3]2017'!$A$8:$I$140,9,0)</f>
        <v>0</v>
      </c>
      <c r="DC26" s="63">
        <f>VLOOKUP(A26,'[3]2017'!$A$8:$I$140,8,0)</f>
        <v>0</v>
      </c>
      <c r="DD26" s="96" t="s">
        <v>2422</v>
      </c>
      <c r="DE26" s="96" t="s">
        <v>2423</v>
      </c>
      <c r="DF26" s="99">
        <v>2.6515151515151514</v>
      </c>
      <c r="DG26" s="104">
        <v>8.7020648967551626</v>
      </c>
      <c r="DH26" s="67">
        <v>0</v>
      </c>
      <c r="DI26" s="67">
        <v>0</v>
      </c>
      <c r="DJ26" s="67">
        <v>103.63</v>
      </c>
      <c r="DK26" s="67">
        <v>1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101">
        <f>VLOOKUP(A26,[5]Embarazos!$A$7:$D$139,4,0)</f>
        <v>1.680672268907563</v>
      </c>
      <c r="EA26" s="63">
        <f>VLOOKUP(A26,[5]Embarazos!$A$7:$D$139,3,0)</f>
        <v>2</v>
      </c>
      <c r="EB26" s="62">
        <f>VLOOKUP(A26,[5]Embarazos!$A$7:$F$139,6,0)</f>
        <v>22.689075630252102</v>
      </c>
      <c r="EC26" s="63">
        <f>VLOOKUP(A26,[5]Embarazos!$A$7:$F$139,5,0)</f>
        <v>27</v>
      </c>
      <c r="ED26" s="62">
        <f>VLOOKUP(A26,'[3]2017'!$A$8:$K$140,11,0)</f>
        <v>1.0570824524312896</v>
      </c>
      <c r="EE26" s="63">
        <f>VLOOKUP(A26,'[3]2017'!$A$8:$K$140,10,0)</f>
        <v>1</v>
      </c>
      <c r="EF26" s="96" t="s">
        <v>2424</v>
      </c>
      <c r="EG26" s="96" t="s">
        <v>2425</v>
      </c>
      <c r="EH26" s="99">
        <v>3.5196687370600417</v>
      </c>
      <c r="EI26" s="104">
        <v>2.5252525252525251</v>
      </c>
      <c r="EJ26" s="174" t="s">
        <v>2426</v>
      </c>
      <c r="EK26" s="174" t="s">
        <v>2427</v>
      </c>
      <c r="EL26" s="96" t="s">
        <v>2428</v>
      </c>
      <c r="EM26" s="96" t="s">
        <v>2429</v>
      </c>
      <c r="EN26" s="99">
        <v>0</v>
      </c>
      <c r="EO26" s="100">
        <v>1.0752688172043012</v>
      </c>
      <c r="EP26" s="67">
        <v>0</v>
      </c>
      <c r="EQ26" s="67">
        <v>0</v>
      </c>
      <c r="ER26" s="67">
        <v>0</v>
      </c>
      <c r="ES26" s="67">
        <v>0</v>
      </c>
      <c r="ET26" s="67">
        <v>0</v>
      </c>
      <c r="EU26" s="67">
        <v>0</v>
      </c>
      <c r="EV26" s="67">
        <v>0</v>
      </c>
      <c r="EW26" s="67">
        <v>0</v>
      </c>
      <c r="EX26" s="67">
        <v>0</v>
      </c>
      <c r="EY26" s="62">
        <f>VLOOKUP(A26,[5]Embarazos!$A$7:$H$139,8,0)</f>
        <v>30.252100840336134</v>
      </c>
      <c r="EZ26" s="63">
        <f>VLOOKUP(A26,[5]Embarazos!$A$7:$H$139,7,0)</f>
        <v>36</v>
      </c>
      <c r="FA26" s="62">
        <f>VLOOKUP(A26,[5]Embarazos!$A$7:$J$139,10,0)</f>
        <v>17.647058823529413</v>
      </c>
      <c r="FB26" s="63">
        <f>VLOOKUP(A26,[5]Embarazos!$A$7:$J$139,9,0)</f>
        <v>21</v>
      </c>
      <c r="FC26" s="67">
        <v>0</v>
      </c>
      <c r="FD26" s="67">
        <v>0</v>
      </c>
      <c r="FE26" s="67">
        <v>60.28</v>
      </c>
      <c r="FF26" s="67">
        <v>1</v>
      </c>
      <c r="FG26" s="67">
        <v>0</v>
      </c>
      <c r="FH26" s="67">
        <v>0</v>
      </c>
      <c r="FI26" s="67">
        <v>0</v>
      </c>
      <c r="FJ26" s="67">
        <v>0</v>
      </c>
      <c r="FK26" s="92">
        <v>60.277275467148883</v>
      </c>
      <c r="FL26" s="105">
        <v>1</v>
      </c>
      <c r="FM26" s="67">
        <v>180.83</v>
      </c>
      <c r="FN26" s="67">
        <v>3</v>
      </c>
      <c r="FO26" s="67">
        <v>120.55</v>
      </c>
      <c r="FP26" s="67">
        <v>2</v>
      </c>
      <c r="FQ26" s="67">
        <v>0</v>
      </c>
      <c r="FR26" s="67">
        <v>0</v>
      </c>
      <c r="FS26" s="62">
        <f>VLOOKUP(A26,'[3]2017'!$A$8:$M$140,13,0)</f>
        <v>1.3368983957219251</v>
      </c>
      <c r="FT26" s="63">
        <f>VLOOKUP(A26,'[3]2017'!$A$8:$M$140,12,0)</f>
        <v>1</v>
      </c>
      <c r="FU26" s="62">
        <f>VLOOKUP(A26,'[3]2017'!$A$8:$O$140,15,0)</f>
        <v>1.5037593984962407</v>
      </c>
      <c r="FV26" s="63">
        <f>VLOOKUP(A26,'[3]2017'!$A$8:$O$140,14,0)</f>
        <v>1</v>
      </c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</row>
    <row r="27" spans="1:381">
      <c r="A27" s="96" t="s">
        <v>696</v>
      </c>
      <c r="B27" s="56" t="s">
        <v>697</v>
      </c>
      <c r="C27" s="96" t="s">
        <v>598</v>
      </c>
      <c r="D27" s="74">
        <v>3</v>
      </c>
      <c r="E27" s="67">
        <v>2017</v>
      </c>
      <c r="F27" s="161">
        <v>75.968169911224322</v>
      </c>
      <c r="G27" s="67">
        <v>79652</v>
      </c>
      <c r="H27" s="67">
        <v>63053</v>
      </c>
      <c r="I27" s="67">
        <v>16599</v>
      </c>
      <c r="J27" s="67">
        <v>88.11</v>
      </c>
      <c r="K27" s="67">
        <v>658</v>
      </c>
      <c r="L27" s="67">
        <v>19.760000000000002</v>
      </c>
      <c r="M27" s="78">
        <v>15741</v>
      </c>
      <c r="N27" s="67">
        <v>5662</v>
      </c>
      <c r="O27" s="67">
        <v>2895</v>
      </c>
      <c r="P27" s="67">
        <v>2767</v>
      </c>
      <c r="Q27" s="67">
        <v>6803</v>
      </c>
      <c r="R27" s="67">
        <v>3478</v>
      </c>
      <c r="S27" s="67">
        <v>3325</v>
      </c>
      <c r="T27" s="67">
        <v>5842</v>
      </c>
      <c r="U27" s="67">
        <v>2985</v>
      </c>
      <c r="V27" s="67">
        <v>2857</v>
      </c>
      <c r="W27" s="67">
        <v>7158</v>
      </c>
      <c r="X27" s="67">
        <v>3658</v>
      </c>
      <c r="Y27" s="67">
        <v>3500</v>
      </c>
      <c r="Z27" s="67">
        <v>6202</v>
      </c>
      <c r="AA27" s="67">
        <v>3169</v>
      </c>
      <c r="AB27" s="67">
        <v>3033</v>
      </c>
      <c r="AC27" s="67">
        <v>7423</v>
      </c>
      <c r="AD27" s="67">
        <v>3791</v>
      </c>
      <c r="AE27" s="67">
        <v>3632</v>
      </c>
      <c r="AF27" s="67">
        <v>6243</v>
      </c>
      <c r="AG27" s="67">
        <v>3180</v>
      </c>
      <c r="AH27" s="67">
        <v>3063</v>
      </c>
      <c r="AI27" s="67">
        <v>12293</v>
      </c>
      <c r="AJ27" s="67">
        <v>6196</v>
      </c>
      <c r="AK27" s="67">
        <v>6097</v>
      </c>
      <c r="AL27" s="67">
        <v>6994</v>
      </c>
      <c r="AM27" s="67">
        <v>3517</v>
      </c>
      <c r="AN27" s="67">
        <v>3477</v>
      </c>
      <c r="AO27" s="67">
        <v>6733</v>
      </c>
      <c r="AP27" s="67">
        <v>3399</v>
      </c>
      <c r="AQ27" s="67">
        <v>3334</v>
      </c>
      <c r="AR27" s="67" t="s">
        <v>428</v>
      </c>
      <c r="AS27" s="67"/>
      <c r="AT27" s="67" t="s">
        <v>428</v>
      </c>
      <c r="AU27" s="59">
        <v>438</v>
      </c>
      <c r="AV27" s="59">
        <v>1</v>
      </c>
      <c r="AW27" s="59">
        <v>905</v>
      </c>
      <c r="AX27" s="97">
        <f>VLOOKUP(A27,[2]INFANTIL!$A$8:$AA$140,27,0)</f>
        <v>5.7471264367816088</v>
      </c>
      <c r="AY27" s="98">
        <f>VLOOKUP(A27,[2]INFANTIL!$A$8:$AA$140,16,0)</f>
        <v>5</v>
      </c>
      <c r="AZ27" s="62">
        <f>VLOOKUP(A27,'[3]2017'!$A$8:$E$140,5,0)</f>
        <v>0.8830801836806782</v>
      </c>
      <c r="BA27" s="63">
        <f>VLOOKUP(A27,'[3]2017'!$A$8:$E$140,4,0)</f>
        <v>5</v>
      </c>
      <c r="BB27" s="62">
        <f>VLOOKUP(A27,[2]MATERNAS!$A$8:$AA$140,27,0)</f>
        <v>0</v>
      </c>
      <c r="BC27" s="63">
        <f>VLOOKUP(A27,[2]MATERNAS!$A$8:$AA$140,26,0)</f>
        <v>0</v>
      </c>
      <c r="BD27" s="68">
        <v>0</v>
      </c>
      <c r="BE27" s="69">
        <v>0</v>
      </c>
      <c r="BF27" s="60">
        <f>VLOOKUP(A27,[4]Controles!$A$7:$L$139,12,0)</f>
        <v>4.1379310344827589</v>
      </c>
      <c r="BG27" s="61">
        <f>VLOOKUP(A27,[4]Controles!$A$7:$L$139,11,0)</f>
        <v>36</v>
      </c>
      <c r="BH27" s="88">
        <v>11.264367816091953</v>
      </c>
      <c r="BI27" s="87">
        <v>98</v>
      </c>
      <c r="BJ27" s="68">
        <v>0</v>
      </c>
      <c r="BK27" s="69">
        <v>0</v>
      </c>
      <c r="BL27" s="68">
        <v>0</v>
      </c>
      <c r="BM27" s="69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177.5</v>
      </c>
      <c r="BW27" s="67">
        <v>94.4</v>
      </c>
      <c r="BX27" s="67">
        <v>99.1</v>
      </c>
      <c r="BY27" s="67">
        <v>99.1</v>
      </c>
      <c r="BZ27" s="67">
        <v>105.8</v>
      </c>
      <c r="CA27" s="67">
        <v>84.3</v>
      </c>
      <c r="CB27" s="67">
        <v>95.5</v>
      </c>
      <c r="CC27" s="96" t="s">
        <v>2430</v>
      </c>
      <c r="CD27" s="96" t="s">
        <v>2431</v>
      </c>
      <c r="CE27" s="99">
        <v>7.4688796680497926</v>
      </c>
      <c r="CF27" s="67" t="s">
        <v>1975</v>
      </c>
      <c r="CG27" s="67" t="s">
        <v>2432</v>
      </c>
      <c r="CH27" s="67">
        <v>17.63</v>
      </c>
      <c r="CI27" s="67">
        <v>1</v>
      </c>
      <c r="CJ27" s="86">
        <v>0</v>
      </c>
      <c r="CK27" s="87">
        <v>0</v>
      </c>
      <c r="CL27" s="106">
        <v>17.63</v>
      </c>
      <c r="CM27" s="89">
        <v>1</v>
      </c>
      <c r="CN27" s="67">
        <v>105.78</v>
      </c>
      <c r="CO27" s="67">
        <v>6</v>
      </c>
      <c r="CP27" s="67">
        <v>17.63</v>
      </c>
      <c r="CQ27" s="67">
        <v>1</v>
      </c>
      <c r="CR27" s="67">
        <v>0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67">
        <v>0</v>
      </c>
      <c r="CY27" s="67">
        <v>0</v>
      </c>
      <c r="CZ27" s="67">
        <v>0</v>
      </c>
      <c r="DA27" s="67">
        <v>0</v>
      </c>
      <c r="DB27" s="62">
        <f>VLOOKUP(A27,'[3]2017'!$A$8:$I$140,9,0)</f>
        <v>0</v>
      </c>
      <c r="DC27" s="63">
        <f>VLOOKUP(A27,'[3]2017'!$A$8:$I$140,8,0)</f>
        <v>0</v>
      </c>
      <c r="DD27" s="96" t="s">
        <v>2433</v>
      </c>
      <c r="DE27" s="96" t="s">
        <v>2434</v>
      </c>
      <c r="DF27" s="99">
        <v>2.3319615912208507</v>
      </c>
      <c r="DG27" s="104">
        <v>6.4794816414686833</v>
      </c>
      <c r="DH27" s="67">
        <v>41.91</v>
      </c>
      <c r="DI27" s="67">
        <v>3</v>
      </c>
      <c r="DJ27" s="67">
        <v>83.82</v>
      </c>
      <c r="DK27" s="67">
        <v>6</v>
      </c>
      <c r="DL27" s="67">
        <v>27.94</v>
      </c>
      <c r="DM27" s="67">
        <v>2</v>
      </c>
      <c r="DN27" s="67">
        <v>40.409999999999997</v>
      </c>
      <c r="DO27" s="67">
        <v>3</v>
      </c>
      <c r="DP27" s="67">
        <v>53.89</v>
      </c>
      <c r="DQ27" s="67">
        <v>4</v>
      </c>
      <c r="DR27" s="67">
        <v>26.94</v>
      </c>
      <c r="DS27" s="67">
        <v>2</v>
      </c>
      <c r="DT27" s="67">
        <v>26.94</v>
      </c>
      <c r="DU27" s="67">
        <v>2</v>
      </c>
      <c r="DV27" s="67">
        <v>0</v>
      </c>
      <c r="DW27" s="67">
        <v>0</v>
      </c>
      <c r="DX27" s="67">
        <v>0</v>
      </c>
      <c r="DY27" s="67">
        <v>0</v>
      </c>
      <c r="DZ27" s="101">
        <f>VLOOKUP(A27,[5]Embarazos!$A$7:$D$139,4,0)</f>
        <v>0.87241003271537632</v>
      </c>
      <c r="EA27" s="63">
        <f>VLOOKUP(A27,[5]Embarazos!$A$7:$D$139,3,0)</f>
        <v>8</v>
      </c>
      <c r="EB27" s="62">
        <f>VLOOKUP(A27,[5]Embarazos!$A$7:$F$139,6,0)</f>
        <v>17.448200654307524</v>
      </c>
      <c r="EC27" s="63">
        <f>VLOOKUP(A27,[5]Embarazos!$A$7:$F$139,5,0)</f>
        <v>160</v>
      </c>
      <c r="ED27" s="62">
        <f>VLOOKUP(A27,'[3]2017'!$A$8:$K$140,11,0)</f>
        <v>0.80089700464520264</v>
      </c>
      <c r="EE27" s="63">
        <f>VLOOKUP(A27,'[3]2017'!$A$8:$K$140,10,0)</f>
        <v>5</v>
      </c>
      <c r="EF27" s="96" t="s">
        <v>2435</v>
      </c>
      <c r="EG27" s="96" t="s">
        <v>2436</v>
      </c>
      <c r="EH27" s="99">
        <v>2.4121657052962768</v>
      </c>
      <c r="EI27" s="104">
        <v>13.374805598755831</v>
      </c>
      <c r="EJ27" s="174" t="s">
        <v>2437</v>
      </c>
      <c r="EK27" s="174" t="s">
        <v>2438</v>
      </c>
      <c r="EL27" s="96" t="s">
        <v>2439</v>
      </c>
      <c r="EM27" s="96" t="s">
        <v>862</v>
      </c>
      <c r="EN27" s="99">
        <v>0.41011619958988382</v>
      </c>
      <c r="EO27" s="100">
        <v>19.589977220956719</v>
      </c>
      <c r="EP27" s="67">
        <v>26.94</v>
      </c>
      <c r="EQ27" s="67">
        <v>2</v>
      </c>
      <c r="ER27" s="67">
        <v>161.66</v>
      </c>
      <c r="ES27" s="67">
        <v>12</v>
      </c>
      <c r="ET27" s="92">
        <v>242.48955947730028</v>
      </c>
      <c r="EU27" s="105">
        <v>18</v>
      </c>
      <c r="EV27" s="67">
        <v>26.94</v>
      </c>
      <c r="EW27" s="67">
        <v>2</v>
      </c>
      <c r="EX27" s="67">
        <v>0</v>
      </c>
      <c r="EY27" s="62">
        <f>VLOOKUP(A27,[5]Embarazos!$A$7:$H$139,8,0)</f>
        <v>31.406761177753545</v>
      </c>
      <c r="EZ27" s="63">
        <f>VLOOKUP(A27,[5]Embarazos!$A$7:$H$139,7,0)</f>
        <v>288</v>
      </c>
      <c r="FA27" s="62">
        <f>VLOOKUP(A27,[5]Embarazos!$A$7:$J$139,10,0)</f>
        <v>26.390403489640128</v>
      </c>
      <c r="FB27" s="63">
        <f>VLOOKUP(A27,[5]Embarazos!$A$7:$J$139,9,0)</f>
        <v>242</v>
      </c>
      <c r="FC27" s="67">
        <v>13.37</v>
      </c>
      <c r="FD27" s="67">
        <v>2</v>
      </c>
      <c r="FE27" s="67">
        <v>46.76</v>
      </c>
      <c r="FF27" s="67">
        <v>7</v>
      </c>
      <c r="FG27" s="67">
        <v>0</v>
      </c>
      <c r="FH27" s="67">
        <v>0</v>
      </c>
      <c r="FI27" s="67">
        <v>0</v>
      </c>
      <c r="FJ27" s="67">
        <v>0</v>
      </c>
      <c r="FK27" s="92">
        <v>60.144346431435444</v>
      </c>
      <c r="FL27" s="105">
        <v>9</v>
      </c>
      <c r="FM27" s="67">
        <v>160.38</v>
      </c>
      <c r="FN27" s="67">
        <v>24</v>
      </c>
      <c r="FO27" s="67">
        <v>300.72000000000003</v>
      </c>
      <c r="FP27" s="67">
        <v>45</v>
      </c>
      <c r="FQ27" s="92">
        <v>13.365410318096766</v>
      </c>
      <c r="FR27" s="67">
        <v>2</v>
      </c>
      <c r="FS27" s="62">
        <f>VLOOKUP(A27,'[3]2017'!$A$8:$M$140,13,0)</f>
        <v>1.4297969688304262</v>
      </c>
      <c r="FT27" s="63">
        <f>VLOOKUP(A27,'[3]2017'!$A$8:$M$140,12,0)</f>
        <v>10</v>
      </c>
      <c r="FU27" s="62">
        <f>VLOOKUP(A27,'[3]2017'!$A$8:$O$140,15,0)</f>
        <v>0.89113322441705034</v>
      </c>
      <c r="FV27" s="63">
        <f>VLOOKUP(A27,'[3]2017'!$A$8:$O$140,14,0)</f>
        <v>6</v>
      </c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</row>
    <row r="28" spans="1:381">
      <c r="A28" s="96" t="s">
        <v>707</v>
      </c>
      <c r="B28" s="56" t="s">
        <v>708</v>
      </c>
      <c r="C28" s="96" t="s">
        <v>514</v>
      </c>
      <c r="D28" s="74">
        <v>6</v>
      </c>
      <c r="E28" s="67">
        <v>2017</v>
      </c>
      <c r="F28" s="161">
        <v>56.089410367902587</v>
      </c>
      <c r="G28" s="67">
        <v>8970</v>
      </c>
      <c r="H28" s="67">
        <v>2904</v>
      </c>
      <c r="I28" s="67">
        <v>6066</v>
      </c>
      <c r="J28" s="67">
        <v>6.49</v>
      </c>
      <c r="K28" s="67">
        <v>582</v>
      </c>
      <c r="L28" s="67">
        <v>69.23</v>
      </c>
      <c r="M28" s="78">
        <v>6210</v>
      </c>
      <c r="N28" s="67">
        <v>903</v>
      </c>
      <c r="O28" s="67">
        <v>463</v>
      </c>
      <c r="P28" s="67">
        <v>440</v>
      </c>
      <c r="Q28" s="67">
        <v>1083</v>
      </c>
      <c r="R28" s="67">
        <v>556</v>
      </c>
      <c r="S28" s="67">
        <v>527</v>
      </c>
      <c r="T28" s="67">
        <v>878</v>
      </c>
      <c r="U28" s="67">
        <v>455</v>
      </c>
      <c r="V28" s="67">
        <v>423</v>
      </c>
      <c r="W28" s="67">
        <v>1030</v>
      </c>
      <c r="X28" s="67">
        <v>535</v>
      </c>
      <c r="Y28" s="67">
        <v>495</v>
      </c>
      <c r="Z28" s="67">
        <v>816</v>
      </c>
      <c r="AA28" s="67">
        <v>428</v>
      </c>
      <c r="AB28" s="67">
        <v>388</v>
      </c>
      <c r="AC28" s="67">
        <v>967</v>
      </c>
      <c r="AD28" s="67">
        <v>511</v>
      </c>
      <c r="AE28" s="67">
        <v>456</v>
      </c>
      <c r="AF28" s="67">
        <v>803</v>
      </c>
      <c r="AG28" s="67">
        <v>426</v>
      </c>
      <c r="AH28" s="67">
        <v>377</v>
      </c>
      <c r="AI28" s="67">
        <v>1391</v>
      </c>
      <c r="AJ28" s="67">
        <v>741</v>
      </c>
      <c r="AK28" s="67">
        <v>650</v>
      </c>
      <c r="AL28" s="67">
        <v>777</v>
      </c>
      <c r="AM28" s="67">
        <v>414</v>
      </c>
      <c r="AN28" s="67">
        <v>363</v>
      </c>
      <c r="AO28" s="67">
        <v>702</v>
      </c>
      <c r="AP28" s="67">
        <v>373</v>
      </c>
      <c r="AQ28" s="67">
        <v>329</v>
      </c>
      <c r="AR28" s="67" t="s">
        <v>428</v>
      </c>
      <c r="AS28" s="67"/>
      <c r="AT28" s="67" t="s">
        <v>428</v>
      </c>
      <c r="AU28" s="59">
        <v>254</v>
      </c>
      <c r="AV28" s="59">
        <v>0</v>
      </c>
      <c r="AW28" s="59">
        <v>54</v>
      </c>
      <c r="AX28" s="97">
        <f>VLOOKUP(A28,[2]INFANTIL!$A$8:$AA$140,27,0)</f>
        <v>0</v>
      </c>
      <c r="AY28" s="98">
        <f>VLOOKUP(A28,[2]INFANTIL!$A$8:$AA$140,16,0)</f>
        <v>3</v>
      </c>
      <c r="AZ28" s="62">
        <f>VLOOKUP(A28,'[3]2017'!$A$8:$E$140,5,0)</f>
        <v>0</v>
      </c>
      <c r="BA28" s="63">
        <f>VLOOKUP(A28,'[3]2017'!$A$8:$E$140,4,0)</f>
        <v>0</v>
      </c>
      <c r="BB28" s="62">
        <f>VLOOKUP(A28,[2]MATERNAS!$A$8:$AA$140,27,0)</f>
        <v>0</v>
      </c>
      <c r="BC28" s="63">
        <f>VLOOKUP(A28,[2]MATERNAS!$A$8:$AA$140,26,0)</f>
        <v>0</v>
      </c>
      <c r="BD28" s="68">
        <v>0</v>
      </c>
      <c r="BE28" s="69">
        <v>0</v>
      </c>
      <c r="BF28" s="60">
        <f>VLOOKUP(A28,[4]Controles!$A$7:$L$139,12,0)</f>
        <v>6.3492063492063489</v>
      </c>
      <c r="BG28" s="61">
        <f>VLOOKUP(A28,[4]Controles!$A$7:$L$139,11,0)</f>
        <v>4</v>
      </c>
      <c r="BH28" s="88">
        <v>14.285714285714285</v>
      </c>
      <c r="BI28" s="87">
        <v>9</v>
      </c>
      <c r="BJ28" s="68">
        <v>0</v>
      </c>
      <c r="BK28" s="69">
        <v>0</v>
      </c>
      <c r="BL28" s="68">
        <v>0</v>
      </c>
      <c r="BM28" s="69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29.9</v>
      </c>
      <c r="BW28" s="67">
        <v>63.6</v>
      </c>
      <c r="BX28" s="67">
        <v>62.6</v>
      </c>
      <c r="BY28" s="67">
        <v>63.6</v>
      </c>
      <c r="BZ28" s="67">
        <v>61.7</v>
      </c>
      <c r="CA28" s="67">
        <v>89.6</v>
      </c>
      <c r="CB28" s="67">
        <v>75.7</v>
      </c>
      <c r="CC28" s="96" t="s">
        <v>2440</v>
      </c>
      <c r="CD28" s="96" t="s">
        <v>2441</v>
      </c>
      <c r="CE28" s="99">
        <v>66.666666666666657</v>
      </c>
      <c r="CF28" s="67" t="s">
        <v>2247</v>
      </c>
      <c r="CG28" s="67" t="s">
        <v>2442</v>
      </c>
      <c r="CH28" s="67">
        <v>110.74</v>
      </c>
      <c r="CI28" s="67">
        <v>1</v>
      </c>
      <c r="CJ28" s="86">
        <v>0</v>
      </c>
      <c r="CK28" s="87">
        <v>0</v>
      </c>
      <c r="CL28" s="106">
        <v>110.74</v>
      </c>
      <c r="CM28" s="89">
        <v>1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62">
        <f>VLOOKUP(A28,'[3]2017'!$A$8:$I$140,9,0)</f>
        <v>0</v>
      </c>
      <c r="DC28" s="63">
        <f>VLOOKUP(A28,'[3]2017'!$A$8:$I$140,8,0)</f>
        <v>0</v>
      </c>
      <c r="DD28" s="96" t="s">
        <v>2443</v>
      </c>
      <c r="DE28" s="96" t="s">
        <v>2444</v>
      </c>
      <c r="DF28" s="99">
        <v>3.1465093411996068</v>
      </c>
      <c r="DG28" s="104">
        <v>15.538290788013317</v>
      </c>
      <c r="DH28" s="67">
        <v>291.26</v>
      </c>
      <c r="DI28" s="67">
        <v>3</v>
      </c>
      <c r="DJ28" s="67">
        <v>194.17</v>
      </c>
      <c r="DK28" s="67">
        <v>2</v>
      </c>
      <c r="DL28" s="67">
        <v>0</v>
      </c>
      <c r="DM28" s="67">
        <v>0</v>
      </c>
      <c r="DN28" s="67">
        <v>103.41</v>
      </c>
      <c r="DO28" s="67">
        <v>1</v>
      </c>
      <c r="DP28" s="67">
        <v>0</v>
      </c>
      <c r="DQ28" s="67">
        <v>0</v>
      </c>
      <c r="DR28" s="67">
        <v>0</v>
      </c>
      <c r="DS28" s="67">
        <v>0</v>
      </c>
      <c r="DT28" s="67">
        <v>0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101">
        <f>VLOOKUP(A28,[5]Embarazos!$A$7:$D$139,4,0)</f>
        <v>3.125</v>
      </c>
      <c r="EA28" s="63">
        <f>VLOOKUP(A28,[5]Embarazos!$A$7:$D$139,3,0)</f>
        <v>2</v>
      </c>
      <c r="EB28" s="62">
        <f>VLOOKUP(A28,[5]Embarazos!$A$7:$F$139,6,0)</f>
        <v>35.9375</v>
      </c>
      <c r="EC28" s="63">
        <f>VLOOKUP(A28,[5]Embarazos!$A$7:$F$139,5,0)</f>
        <v>23</v>
      </c>
      <c r="ED28" s="62">
        <f>VLOOKUP(A28,'[3]2017'!$A$8:$K$140,11,0)</f>
        <v>3.7359900373599007</v>
      </c>
      <c r="EE28" s="63">
        <f>VLOOKUP(A28,'[3]2017'!$A$8:$K$140,10,0)</f>
        <v>3</v>
      </c>
      <c r="EF28" s="96" t="s">
        <v>2445</v>
      </c>
      <c r="EG28" s="96" t="s">
        <v>2446</v>
      </c>
      <c r="EH28" s="99">
        <v>3.1067961165048543</v>
      </c>
      <c r="EI28" s="104">
        <v>3.0690537084398977</v>
      </c>
      <c r="EJ28" s="174" t="s">
        <v>2447</v>
      </c>
      <c r="EK28" s="174" t="s">
        <v>2448</v>
      </c>
      <c r="EL28" s="96" t="s">
        <v>2449</v>
      </c>
      <c r="EM28" s="96" t="s">
        <v>2450</v>
      </c>
      <c r="EN28" s="99">
        <v>2.9069767441860463</v>
      </c>
      <c r="EO28" s="100">
        <v>0</v>
      </c>
      <c r="EP28" s="67">
        <v>0</v>
      </c>
      <c r="EQ28" s="67">
        <v>0</v>
      </c>
      <c r="ER28" s="67">
        <v>0</v>
      </c>
      <c r="ES28" s="67">
        <v>0</v>
      </c>
      <c r="ET28" s="92">
        <v>103.41261633919339</v>
      </c>
      <c r="EU28" s="105">
        <v>1</v>
      </c>
      <c r="EV28" s="67">
        <v>0</v>
      </c>
      <c r="EW28" s="67">
        <v>0</v>
      </c>
      <c r="EX28" s="67">
        <v>0</v>
      </c>
      <c r="EY28" s="62">
        <f>VLOOKUP(A28,[5]Embarazos!$A$7:$H$139,8,0)</f>
        <v>25</v>
      </c>
      <c r="EZ28" s="63">
        <f>VLOOKUP(A28,[5]Embarazos!$A$7:$H$139,7,0)</f>
        <v>16</v>
      </c>
      <c r="FA28" s="62">
        <f>VLOOKUP(A28,[5]Embarazos!$A$7:$J$139,10,0)</f>
        <v>15.625</v>
      </c>
      <c r="FB28" s="63">
        <f>VLOOKUP(A28,[5]Embarazos!$A$7:$J$139,9,0)</f>
        <v>10</v>
      </c>
      <c r="FC28" s="67">
        <v>0</v>
      </c>
      <c r="FD28" s="67">
        <v>0</v>
      </c>
      <c r="FE28" s="67">
        <v>59.95</v>
      </c>
      <c r="FF28" s="67">
        <v>1</v>
      </c>
      <c r="FG28" s="67">
        <v>0</v>
      </c>
      <c r="FH28" s="67">
        <v>0</v>
      </c>
      <c r="FI28" s="67">
        <v>119.9</v>
      </c>
      <c r="FJ28" s="67">
        <v>2</v>
      </c>
      <c r="FK28" s="92">
        <v>179.85611510791367</v>
      </c>
      <c r="FL28" s="105">
        <v>3</v>
      </c>
      <c r="FM28" s="67">
        <v>59.95</v>
      </c>
      <c r="FN28" s="67">
        <v>1</v>
      </c>
      <c r="FO28" s="67">
        <v>359.71</v>
      </c>
      <c r="FP28" s="67">
        <v>6</v>
      </c>
      <c r="FQ28" s="92">
        <v>31.259768677711783</v>
      </c>
      <c r="FR28" s="67">
        <v>1</v>
      </c>
      <c r="FS28" s="62">
        <f>VLOOKUP(A28,'[3]2017'!$A$8:$M$140,13,0)</f>
        <v>0</v>
      </c>
      <c r="FT28" s="63">
        <f>VLOOKUP(A28,'[3]2017'!$A$8:$M$140,12,0)</f>
        <v>0</v>
      </c>
      <c r="FU28" s="62">
        <f>VLOOKUP(A28,'[3]2017'!$A$8:$O$140,15,0)</f>
        <v>1.4245014245014245</v>
      </c>
      <c r="FV28" s="63">
        <f>VLOOKUP(A28,'[3]2017'!$A$8:$O$140,14,0)</f>
        <v>1</v>
      </c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</row>
    <row r="29" spans="1:381">
      <c r="A29" s="96" t="s">
        <v>718</v>
      </c>
      <c r="B29" s="56" t="s">
        <v>719</v>
      </c>
      <c r="C29" s="96" t="s">
        <v>441</v>
      </c>
      <c r="D29" s="74">
        <v>6</v>
      </c>
      <c r="E29" s="67">
        <v>2017</v>
      </c>
      <c r="F29" s="161">
        <v>63.050030923881195</v>
      </c>
      <c r="G29" s="67">
        <v>16745</v>
      </c>
      <c r="H29" s="67">
        <v>6915</v>
      </c>
      <c r="I29" s="67">
        <v>9830</v>
      </c>
      <c r="J29" s="67">
        <v>8.08</v>
      </c>
      <c r="K29" s="78">
        <v>1353</v>
      </c>
      <c r="L29" s="67">
        <v>70.83</v>
      </c>
      <c r="M29" s="78">
        <v>11861</v>
      </c>
      <c r="N29" s="67">
        <v>1921</v>
      </c>
      <c r="O29" s="67">
        <v>974</v>
      </c>
      <c r="P29" s="67">
        <v>947</v>
      </c>
      <c r="Q29" s="67">
        <v>2305</v>
      </c>
      <c r="R29" s="67">
        <v>1169</v>
      </c>
      <c r="S29" s="67">
        <v>1136</v>
      </c>
      <c r="T29" s="67">
        <v>1841</v>
      </c>
      <c r="U29" s="67">
        <v>931</v>
      </c>
      <c r="V29" s="67">
        <v>910</v>
      </c>
      <c r="W29" s="67">
        <v>2119</v>
      </c>
      <c r="X29" s="67">
        <v>1070</v>
      </c>
      <c r="Y29" s="67">
        <v>1049</v>
      </c>
      <c r="Z29" s="67">
        <v>1609</v>
      </c>
      <c r="AA29" s="67">
        <v>811</v>
      </c>
      <c r="AB29" s="67">
        <v>798</v>
      </c>
      <c r="AC29" s="67">
        <v>1907</v>
      </c>
      <c r="AD29" s="67">
        <v>961</v>
      </c>
      <c r="AE29" s="67">
        <v>946</v>
      </c>
      <c r="AF29" s="67">
        <v>1596</v>
      </c>
      <c r="AG29" s="67">
        <v>805</v>
      </c>
      <c r="AH29" s="67">
        <v>791</v>
      </c>
      <c r="AI29" s="67">
        <v>2699</v>
      </c>
      <c r="AJ29" s="67">
        <v>1365</v>
      </c>
      <c r="AK29" s="67">
        <v>1334</v>
      </c>
      <c r="AL29" s="67">
        <v>1515</v>
      </c>
      <c r="AM29" s="67">
        <v>765</v>
      </c>
      <c r="AN29" s="67">
        <v>750</v>
      </c>
      <c r="AO29" s="67">
        <v>1272</v>
      </c>
      <c r="AP29" s="67">
        <v>650</v>
      </c>
      <c r="AQ29" s="67">
        <v>622</v>
      </c>
      <c r="AR29" s="67" t="s">
        <v>428</v>
      </c>
      <c r="AS29" s="67"/>
      <c r="AT29" s="67" t="s">
        <v>428</v>
      </c>
      <c r="AU29" s="59">
        <v>621</v>
      </c>
      <c r="AV29" s="59">
        <v>0</v>
      </c>
      <c r="AW29" s="59">
        <v>47</v>
      </c>
      <c r="AX29" s="97">
        <f>VLOOKUP(A29,[2]INFANTIL!$A$8:$AA$140,27,0)</f>
        <v>6.3291139240506329</v>
      </c>
      <c r="AY29" s="98">
        <f>VLOOKUP(A29,[2]INFANTIL!$A$8:$AA$140,16,0)</f>
        <v>1</v>
      </c>
      <c r="AZ29" s="62">
        <f>VLOOKUP(A29,'[3]2017'!$A$8:$E$140,5,0)</f>
        <v>0.52056220718375845</v>
      </c>
      <c r="BA29" s="63">
        <f>VLOOKUP(A29,'[3]2017'!$A$8:$E$140,4,0)</f>
        <v>1</v>
      </c>
      <c r="BB29" s="62">
        <f>VLOOKUP(A29,[2]MATERNAS!$A$8:$AA$140,27,0)</f>
        <v>0</v>
      </c>
      <c r="BC29" s="63">
        <f>VLOOKUP(A29,[2]MATERNAS!$A$8:$AA$140,26,0)</f>
        <v>0</v>
      </c>
      <c r="BD29" s="68">
        <v>0</v>
      </c>
      <c r="BE29" s="69">
        <v>0</v>
      </c>
      <c r="BF29" s="60">
        <f>VLOOKUP(A29,[4]Controles!$A$7:$L$139,12,0)</f>
        <v>3.1645569620253164</v>
      </c>
      <c r="BG29" s="61">
        <f>VLOOKUP(A29,[4]Controles!$A$7:$L$139,11,0)</f>
        <v>5</v>
      </c>
      <c r="BH29" s="88">
        <v>6.962025316455696</v>
      </c>
      <c r="BI29" s="87">
        <v>11</v>
      </c>
      <c r="BJ29" s="68">
        <v>0</v>
      </c>
      <c r="BK29" s="69">
        <v>0</v>
      </c>
      <c r="BL29" s="68">
        <v>0</v>
      </c>
      <c r="BM29" s="69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39</v>
      </c>
      <c r="BW29" s="67">
        <v>96.8</v>
      </c>
      <c r="BX29" s="67">
        <v>95.7</v>
      </c>
      <c r="BY29" s="67">
        <v>96.8</v>
      </c>
      <c r="BZ29" s="67">
        <v>98.9</v>
      </c>
      <c r="CA29" s="67">
        <v>99.5</v>
      </c>
      <c r="CB29" s="67">
        <v>100</v>
      </c>
      <c r="CC29" s="96" t="s">
        <v>2451</v>
      </c>
      <c r="CD29" s="96" t="s">
        <v>2452</v>
      </c>
      <c r="CE29" s="99">
        <v>60</v>
      </c>
      <c r="CF29" s="67" t="s">
        <v>2308</v>
      </c>
      <c r="CG29" s="67" t="s">
        <v>2390</v>
      </c>
      <c r="CH29" s="67">
        <v>0</v>
      </c>
      <c r="CI29" s="67">
        <v>0</v>
      </c>
      <c r="CJ29" s="86">
        <v>0</v>
      </c>
      <c r="CK29" s="87">
        <v>0</v>
      </c>
      <c r="CL29" s="106">
        <v>0</v>
      </c>
      <c r="CM29" s="89">
        <v>0</v>
      </c>
      <c r="CN29" s="67">
        <v>52</v>
      </c>
      <c r="CO29" s="67">
        <v>1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67">
        <v>0</v>
      </c>
      <c r="CY29" s="67">
        <v>0</v>
      </c>
      <c r="CZ29" s="67">
        <v>0</v>
      </c>
      <c r="DA29" s="67">
        <v>0</v>
      </c>
      <c r="DB29" s="62">
        <f>VLOOKUP(A29,'[3]2017'!$A$8:$I$140,9,0)</f>
        <v>0</v>
      </c>
      <c r="DC29" s="63">
        <f>VLOOKUP(A29,'[3]2017'!$A$8:$I$140,8,0)</f>
        <v>0</v>
      </c>
      <c r="DD29" s="96" t="s">
        <v>2351</v>
      </c>
      <c r="DE29" s="96" t="s">
        <v>2453</v>
      </c>
      <c r="DF29" s="99">
        <v>2.1772939346811819</v>
      </c>
      <c r="DG29" s="104">
        <v>0.97719869706840379</v>
      </c>
      <c r="DH29" s="67">
        <v>0</v>
      </c>
      <c r="DI29" s="67">
        <v>0</v>
      </c>
      <c r="DJ29" s="67">
        <v>47.19</v>
      </c>
      <c r="DK29" s="67">
        <v>1</v>
      </c>
      <c r="DL29" s="67">
        <v>0</v>
      </c>
      <c r="DM29" s="67">
        <v>0</v>
      </c>
      <c r="DN29" s="67">
        <v>0</v>
      </c>
      <c r="DO29" s="67">
        <v>0</v>
      </c>
      <c r="DP29" s="67">
        <v>0</v>
      </c>
      <c r="DQ29" s="67">
        <v>0</v>
      </c>
      <c r="DR29" s="67">
        <v>0</v>
      </c>
      <c r="DS29" s="67">
        <v>0</v>
      </c>
      <c r="DT29" s="67">
        <v>0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101">
        <f>VLOOKUP(A29,[5]Embarazos!$A$7:$D$139,4,0)</f>
        <v>1.875</v>
      </c>
      <c r="EA29" s="63">
        <f>VLOOKUP(A29,[5]Embarazos!$A$7:$D$139,3,0)</f>
        <v>3</v>
      </c>
      <c r="EB29" s="62">
        <f>VLOOKUP(A29,[5]Embarazos!$A$7:$F$139,6,0)</f>
        <v>23.125</v>
      </c>
      <c r="EC29" s="63">
        <f>VLOOKUP(A29,[5]Embarazos!$A$7:$F$139,5,0)</f>
        <v>37</v>
      </c>
      <c r="ED29" s="62">
        <f>VLOOKUP(A29,'[3]2017'!$A$8:$K$140,11,0)</f>
        <v>0</v>
      </c>
      <c r="EE29" s="63">
        <f>VLOOKUP(A29,'[3]2017'!$A$8:$K$140,10,0)</f>
        <v>0</v>
      </c>
      <c r="EF29" s="96" t="s">
        <v>2454</v>
      </c>
      <c r="EG29" s="96" t="s">
        <v>2455</v>
      </c>
      <c r="EH29" s="99">
        <v>1.6085790884718498</v>
      </c>
      <c r="EI29" s="104">
        <v>0.39577836411609502</v>
      </c>
      <c r="EJ29" s="174" t="s">
        <v>487</v>
      </c>
      <c r="EK29" s="174" t="s">
        <v>2456</v>
      </c>
      <c r="EL29" s="96" t="s">
        <v>2457</v>
      </c>
      <c r="EM29" s="96" t="s">
        <v>2458</v>
      </c>
      <c r="EN29" s="99">
        <v>1.8126888217522661</v>
      </c>
      <c r="EO29" s="100">
        <v>1.3157894736842104</v>
      </c>
      <c r="EP29" s="67">
        <v>0</v>
      </c>
      <c r="EQ29" s="67">
        <v>0</v>
      </c>
      <c r="ER29" s="67">
        <v>157.32</v>
      </c>
      <c r="ES29" s="67">
        <v>3</v>
      </c>
      <c r="ET29" s="92">
        <v>52.438384897745152</v>
      </c>
      <c r="EU29" s="105">
        <v>1</v>
      </c>
      <c r="EV29" s="67">
        <v>0</v>
      </c>
      <c r="EW29" s="67">
        <v>0</v>
      </c>
      <c r="EX29" s="67">
        <v>0</v>
      </c>
      <c r="EY29" s="62">
        <f>VLOOKUP(A29,[5]Embarazos!$A$7:$H$139,8,0)</f>
        <v>30</v>
      </c>
      <c r="EZ29" s="63">
        <f>VLOOKUP(A29,[5]Embarazos!$A$7:$H$139,7,0)</f>
        <v>48</v>
      </c>
      <c r="FA29" s="62">
        <f>VLOOKUP(A29,[5]Embarazos!$A$7:$J$139,10,0)</f>
        <v>23.75</v>
      </c>
      <c r="FB29" s="63">
        <f>VLOOKUP(A29,[5]Embarazos!$A$7:$J$139,9,0)</f>
        <v>38</v>
      </c>
      <c r="FC29" s="67">
        <v>31.26</v>
      </c>
      <c r="FD29" s="67">
        <v>1</v>
      </c>
      <c r="FE29" s="67">
        <v>31.26</v>
      </c>
      <c r="FF29" s="67">
        <v>1</v>
      </c>
      <c r="FG29" s="67">
        <v>0</v>
      </c>
      <c r="FH29" s="67">
        <v>0</v>
      </c>
      <c r="FI29" s="67">
        <v>0</v>
      </c>
      <c r="FJ29" s="67">
        <v>0</v>
      </c>
      <c r="FK29" s="92">
        <v>62.519537355423566</v>
      </c>
      <c r="FL29" s="105">
        <v>2</v>
      </c>
      <c r="FM29" s="67">
        <v>62.52</v>
      </c>
      <c r="FN29" s="67">
        <v>2</v>
      </c>
      <c r="FO29" s="67">
        <v>93.78</v>
      </c>
      <c r="FP29" s="67">
        <v>3</v>
      </c>
      <c r="FQ29" s="67">
        <v>0</v>
      </c>
      <c r="FR29" s="67">
        <v>0</v>
      </c>
      <c r="FS29" s="62">
        <f>VLOOKUP(A29,'[3]2017'!$A$8:$M$140,13,0)</f>
        <v>0.66006600660066006</v>
      </c>
      <c r="FT29" s="63">
        <f>VLOOKUP(A29,'[3]2017'!$A$8:$M$140,12,0)</f>
        <v>1</v>
      </c>
      <c r="FU29" s="62">
        <f>VLOOKUP(A29,'[3]2017'!$A$8:$O$140,15,0)</f>
        <v>2.3584905660377355</v>
      </c>
      <c r="FV29" s="63">
        <f>VLOOKUP(A29,'[3]2017'!$A$8:$O$140,14,0)</f>
        <v>3</v>
      </c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</row>
    <row r="30" spans="1:381">
      <c r="A30" s="96" t="s">
        <v>728</v>
      </c>
      <c r="B30" s="56" t="s">
        <v>729</v>
      </c>
      <c r="C30" s="96" t="s">
        <v>730</v>
      </c>
      <c r="D30" s="74">
        <v>6</v>
      </c>
      <c r="E30" s="67">
        <v>2017</v>
      </c>
      <c r="F30" s="161">
        <v>61.104416065959732</v>
      </c>
      <c r="G30" s="67">
        <v>4543</v>
      </c>
      <c r="H30" s="67">
        <v>3164</v>
      </c>
      <c r="I30" s="67">
        <v>1379</v>
      </c>
      <c r="J30" s="67">
        <v>19.920000000000002</v>
      </c>
      <c r="K30" s="67">
        <v>905</v>
      </c>
      <c r="L30" s="67">
        <v>67.25</v>
      </c>
      <c r="M30" s="78">
        <v>3055</v>
      </c>
      <c r="N30" s="67">
        <v>448</v>
      </c>
      <c r="O30" s="67">
        <v>229</v>
      </c>
      <c r="P30" s="67">
        <v>219</v>
      </c>
      <c r="Q30" s="67">
        <v>534</v>
      </c>
      <c r="R30" s="67">
        <v>273</v>
      </c>
      <c r="S30" s="67">
        <v>261</v>
      </c>
      <c r="T30" s="67">
        <v>418</v>
      </c>
      <c r="U30" s="67">
        <v>215</v>
      </c>
      <c r="V30" s="67">
        <v>203</v>
      </c>
      <c r="W30" s="67">
        <v>489</v>
      </c>
      <c r="X30" s="67">
        <v>252</v>
      </c>
      <c r="Y30" s="67">
        <v>237</v>
      </c>
      <c r="Z30" s="67">
        <v>390</v>
      </c>
      <c r="AA30" s="67">
        <v>202</v>
      </c>
      <c r="AB30" s="67">
        <v>188</v>
      </c>
      <c r="AC30" s="67">
        <v>482</v>
      </c>
      <c r="AD30" s="67">
        <v>249</v>
      </c>
      <c r="AE30" s="67">
        <v>233</v>
      </c>
      <c r="AF30" s="67">
        <v>418</v>
      </c>
      <c r="AG30" s="67">
        <v>215</v>
      </c>
      <c r="AH30" s="67">
        <v>203</v>
      </c>
      <c r="AI30" s="67">
        <v>741</v>
      </c>
      <c r="AJ30" s="67">
        <v>381</v>
      </c>
      <c r="AK30" s="67">
        <v>360</v>
      </c>
      <c r="AL30" s="67">
        <v>410</v>
      </c>
      <c r="AM30" s="67">
        <v>211</v>
      </c>
      <c r="AN30" s="67">
        <v>199</v>
      </c>
      <c r="AO30" s="67">
        <v>392</v>
      </c>
      <c r="AP30" s="67">
        <v>200</v>
      </c>
      <c r="AQ30" s="67">
        <v>192</v>
      </c>
      <c r="AR30" s="67" t="s">
        <v>428</v>
      </c>
      <c r="AS30" s="67"/>
      <c r="AT30" s="67" t="s">
        <v>428</v>
      </c>
      <c r="AU30" s="59">
        <v>51</v>
      </c>
      <c r="AV30" s="59">
        <v>0</v>
      </c>
      <c r="AW30" s="59">
        <v>29</v>
      </c>
      <c r="AX30" s="97">
        <f>VLOOKUP(A30,[2]INFANTIL!$A$8:$AA$140,27,0)</f>
        <v>0</v>
      </c>
      <c r="AY30" s="98">
        <f>VLOOKUP(A30,[2]INFANTIL!$A$8:$AA$140,16,0)</f>
        <v>0</v>
      </c>
      <c r="AZ30" s="62">
        <f>VLOOKUP(A30,'[3]2017'!$A$8:$E$140,5,0)</f>
        <v>0</v>
      </c>
      <c r="BA30" s="63">
        <f>VLOOKUP(A30,'[3]2017'!$A$8:$E$140,4,0)</f>
        <v>0</v>
      </c>
      <c r="BB30" s="62">
        <f>VLOOKUP(A30,[2]MATERNAS!$A$8:$AA$140,27,0)</f>
        <v>0</v>
      </c>
      <c r="BC30" s="63">
        <f>VLOOKUP(A30,[2]MATERNAS!$A$8:$AA$140,26,0)</f>
        <v>0</v>
      </c>
      <c r="BD30" s="68">
        <v>0</v>
      </c>
      <c r="BE30" s="69">
        <v>0</v>
      </c>
      <c r="BF30" s="60">
        <f>VLOOKUP(A30,[4]Controles!$A$7:$L$139,12,0)</f>
        <v>4.5454545454545459</v>
      </c>
      <c r="BG30" s="61">
        <f>VLOOKUP(A30,[4]Controles!$A$7:$L$139,11,0)</f>
        <v>2</v>
      </c>
      <c r="BH30" s="88">
        <v>9.0909090909090917</v>
      </c>
      <c r="BI30" s="87">
        <v>4</v>
      </c>
      <c r="BJ30" s="68">
        <v>0</v>
      </c>
      <c r="BK30" s="69">
        <v>0</v>
      </c>
      <c r="BL30" s="68">
        <v>0</v>
      </c>
      <c r="BM30" s="69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16.100000000000001</v>
      </c>
      <c r="BW30" s="67">
        <v>83.9</v>
      </c>
      <c r="BX30" s="67">
        <v>83.9</v>
      </c>
      <c r="BY30" s="67">
        <v>83.9</v>
      </c>
      <c r="BZ30" s="67">
        <v>80.400000000000006</v>
      </c>
      <c r="CA30" s="67">
        <v>107.1</v>
      </c>
      <c r="CB30" s="67">
        <v>108.9</v>
      </c>
      <c r="CC30" s="96" t="s">
        <v>2459</v>
      </c>
      <c r="CD30" s="96" t="s">
        <v>2460</v>
      </c>
      <c r="CE30" s="99">
        <v>20</v>
      </c>
      <c r="CF30" s="67" t="s">
        <v>1426</v>
      </c>
      <c r="CG30" s="67" t="s">
        <v>2461</v>
      </c>
      <c r="CH30" s="67">
        <v>0</v>
      </c>
      <c r="CI30" s="67">
        <v>0</v>
      </c>
      <c r="CJ30" s="86">
        <v>0</v>
      </c>
      <c r="CK30" s="87">
        <v>0</v>
      </c>
      <c r="CL30" s="106">
        <v>0</v>
      </c>
      <c r="CM30" s="89">
        <v>0</v>
      </c>
      <c r="CN30" s="67">
        <v>226.24</v>
      </c>
      <c r="CO30" s="67">
        <v>1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2">
        <f>VLOOKUP(A30,'[3]2017'!$A$8:$I$140,9,0)</f>
        <v>0</v>
      </c>
      <c r="DC30" s="63">
        <f>VLOOKUP(A30,'[3]2017'!$A$8:$I$140,8,0)</f>
        <v>0</v>
      </c>
      <c r="DD30" s="96" t="s">
        <v>2462</v>
      </c>
      <c r="DE30" s="96" t="s">
        <v>2463</v>
      </c>
      <c r="DF30" s="99">
        <v>2.9673590504451042</v>
      </c>
      <c r="DG30" s="104">
        <v>8.0745341614906838</v>
      </c>
      <c r="DH30" s="67">
        <v>0</v>
      </c>
      <c r="DI30" s="67">
        <v>0</v>
      </c>
      <c r="DJ30" s="67">
        <v>0</v>
      </c>
      <c r="DK30" s="67">
        <v>0</v>
      </c>
      <c r="DL30" s="67">
        <v>0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101">
        <f>VLOOKUP(A30,[5]Embarazos!$A$7:$D$139,4,0)</f>
        <v>0</v>
      </c>
      <c r="EA30" s="63">
        <f>VLOOKUP(A30,[5]Embarazos!$A$7:$D$139,3,0)</f>
        <v>0</v>
      </c>
      <c r="EB30" s="62">
        <f>VLOOKUP(A30,[5]Embarazos!$A$7:$F$139,6,0)</f>
        <v>18.75</v>
      </c>
      <c r="EC30" s="63">
        <f>VLOOKUP(A30,[5]Embarazos!$A$7:$F$139,5,0)</f>
        <v>9</v>
      </c>
      <c r="ED30" s="62">
        <f>VLOOKUP(A30,'[3]2017'!$A$8:$K$140,11,0)</f>
        <v>0</v>
      </c>
      <c r="EE30" s="63">
        <f>VLOOKUP(A30,'[3]2017'!$A$8:$K$140,10,0)</f>
        <v>0</v>
      </c>
      <c r="EF30" s="96" t="s">
        <v>2464</v>
      </c>
      <c r="EG30" s="96" t="s">
        <v>2465</v>
      </c>
      <c r="EH30" s="99">
        <v>2.7027027027027026</v>
      </c>
      <c r="EI30" s="104">
        <v>0.97087378640776689</v>
      </c>
      <c r="EJ30" s="174" t="s">
        <v>2466</v>
      </c>
      <c r="EK30" s="174" t="s">
        <v>2467</v>
      </c>
      <c r="EL30" s="96" t="s">
        <v>533</v>
      </c>
      <c r="EM30" s="96" t="s">
        <v>2468</v>
      </c>
      <c r="EN30" s="99">
        <v>2.1505376344086025</v>
      </c>
      <c r="EO30" s="100">
        <v>0</v>
      </c>
      <c r="EP30" s="67">
        <v>0</v>
      </c>
      <c r="EQ30" s="67">
        <v>0</v>
      </c>
      <c r="ER30" s="67">
        <v>207.47</v>
      </c>
      <c r="ES30" s="67">
        <v>1</v>
      </c>
      <c r="ET30" s="92">
        <v>414.93775933609959</v>
      </c>
      <c r="EU30" s="105">
        <v>2</v>
      </c>
      <c r="EV30" s="67">
        <v>0</v>
      </c>
      <c r="EW30" s="67">
        <v>0</v>
      </c>
      <c r="EX30" s="67">
        <v>0</v>
      </c>
      <c r="EY30" s="62">
        <f>VLOOKUP(A30,[5]Embarazos!$A$7:$H$139,8,0)</f>
        <v>33.333333333333329</v>
      </c>
      <c r="EZ30" s="63">
        <f>VLOOKUP(A30,[5]Embarazos!$A$7:$H$139,7,0)</f>
        <v>16</v>
      </c>
      <c r="FA30" s="62">
        <f>VLOOKUP(A30,[5]Embarazos!$A$7:$J$139,10,0)</f>
        <v>16.666666666666664</v>
      </c>
      <c r="FB30" s="63">
        <f>VLOOKUP(A30,[5]Embarazos!$A$7:$J$139,9,0)</f>
        <v>8</v>
      </c>
      <c r="FC30" s="67">
        <v>0</v>
      </c>
      <c r="FD30" s="67">
        <v>0</v>
      </c>
      <c r="FE30" s="67">
        <v>0</v>
      </c>
      <c r="FF30" s="67">
        <v>0</v>
      </c>
      <c r="FG30" s="67">
        <v>0</v>
      </c>
      <c r="FH30" s="67">
        <v>0</v>
      </c>
      <c r="FI30" s="67">
        <v>0</v>
      </c>
      <c r="FJ30" s="67">
        <v>0</v>
      </c>
      <c r="FK30" s="67">
        <v>0</v>
      </c>
      <c r="FL30" s="67">
        <v>0</v>
      </c>
      <c r="FM30" s="67">
        <v>0</v>
      </c>
      <c r="FN30" s="67">
        <v>0</v>
      </c>
      <c r="FO30" s="67">
        <v>111.36</v>
      </c>
      <c r="FP30" s="67">
        <v>1</v>
      </c>
      <c r="FQ30" s="67">
        <v>0</v>
      </c>
      <c r="FR30" s="67">
        <v>0</v>
      </c>
      <c r="FS30" s="62">
        <f>VLOOKUP(A30,'[3]2017'!$A$8:$M$140,13,0)</f>
        <v>0</v>
      </c>
      <c r="FT30" s="63">
        <f>VLOOKUP(A30,'[3]2017'!$A$8:$M$140,12,0)</f>
        <v>0</v>
      </c>
      <c r="FU30" s="62">
        <f>VLOOKUP(A30,'[3]2017'!$A$8:$O$140,15,0)</f>
        <v>2.5510204081632653</v>
      </c>
      <c r="FV30" s="63">
        <f>VLOOKUP(A30,'[3]2017'!$A$8:$O$140,14,0)</f>
        <v>1</v>
      </c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</row>
    <row r="31" spans="1:381">
      <c r="A31" s="96" t="s">
        <v>738</v>
      </c>
      <c r="B31" s="56" t="s">
        <v>739</v>
      </c>
      <c r="C31" s="96" t="s">
        <v>466</v>
      </c>
      <c r="D31" s="74">
        <v>6</v>
      </c>
      <c r="E31" s="67">
        <v>2017</v>
      </c>
      <c r="F31" s="161">
        <v>56.936007564881194</v>
      </c>
      <c r="G31" s="67">
        <v>5321</v>
      </c>
      <c r="H31" s="67">
        <v>3045</v>
      </c>
      <c r="I31" s="67">
        <v>2276</v>
      </c>
      <c r="J31" s="67">
        <v>11.82</v>
      </c>
      <c r="K31" s="78">
        <v>629</v>
      </c>
      <c r="L31" s="67">
        <v>70.53</v>
      </c>
      <c r="M31" s="78">
        <v>3753</v>
      </c>
      <c r="N31" s="67">
        <v>426</v>
      </c>
      <c r="O31" s="67">
        <v>220</v>
      </c>
      <c r="P31" s="67">
        <v>206</v>
      </c>
      <c r="Q31" s="67">
        <v>517</v>
      </c>
      <c r="R31" s="67">
        <v>268</v>
      </c>
      <c r="S31" s="67">
        <v>249</v>
      </c>
      <c r="T31" s="67">
        <v>461</v>
      </c>
      <c r="U31" s="67">
        <v>246</v>
      </c>
      <c r="V31" s="67">
        <v>215</v>
      </c>
      <c r="W31" s="67">
        <v>562</v>
      </c>
      <c r="X31" s="67">
        <v>302</v>
      </c>
      <c r="Y31" s="67">
        <v>260</v>
      </c>
      <c r="Z31" s="67">
        <v>467</v>
      </c>
      <c r="AA31" s="67">
        <v>254</v>
      </c>
      <c r="AB31" s="67">
        <v>213</v>
      </c>
      <c r="AC31" s="67">
        <v>519</v>
      </c>
      <c r="AD31" s="67">
        <v>283</v>
      </c>
      <c r="AE31" s="67">
        <v>236</v>
      </c>
      <c r="AF31" s="67">
        <v>396</v>
      </c>
      <c r="AG31" s="67">
        <v>216</v>
      </c>
      <c r="AH31" s="67">
        <v>180</v>
      </c>
      <c r="AI31" s="67">
        <v>673</v>
      </c>
      <c r="AJ31" s="67">
        <v>367</v>
      </c>
      <c r="AK31" s="67">
        <v>306</v>
      </c>
      <c r="AL31" s="67">
        <v>370</v>
      </c>
      <c r="AM31" s="67">
        <v>202</v>
      </c>
      <c r="AN31" s="67">
        <v>168</v>
      </c>
      <c r="AO31" s="67">
        <v>367</v>
      </c>
      <c r="AP31" s="67">
        <v>197</v>
      </c>
      <c r="AQ31" s="67">
        <v>170</v>
      </c>
      <c r="AR31" s="67" t="s">
        <v>428</v>
      </c>
      <c r="AS31" s="67"/>
      <c r="AT31" s="67" t="s">
        <v>428</v>
      </c>
      <c r="AU31" s="59">
        <v>243</v>
      </c>
      <c r="AV31" s="59">
        <v>0</v>
      </c>
      <c r="AW31" s="59">
        <v>24</v>
      </c>
      <c r="AX31" s="97">
        <f>VLOOKUP(A31,[2]INFANTIL!$A$8:$AA$140,27,0)</f>
        <v>24.390243902439025</v>
      </c>
      <c r="AY31" s="98">
        <f>VLOOKUP(A31,[2]INFANTIL!$A$8:$AA$140,16,0)</f>
        <v>0</v>
      </c>
      <c r="AZ31" s="62">
        <f>VLOOKUP(A31,'[3]2017'!$A$8:$E$140,5,0)</f>
        <v>2.347417840375587</v>
      </c>
      <c r="BA31" s="63">
        <f>VLOOKUP(A31,'[3]2017'!$A$8:$E$140,4,0)</f>
        <v>1</v>
      </c>
      <c r="BB31" s="62">
        <f>VLOOKUP(A31,[2]MATERNAS!$A$8:$AA$140,27,0)</f>
        <v>0</v>
      </c>
      <c r="BC31" s="63">
        <f>VLOOKUP(A31,[2]MATERNAS!$A$8:$AA$140,26,0)</f>
        <v>0</v>
      </c>
      <c r="BD31" s="68">
        <v>0</v>
      </c>
      <c r="BE31" s="69">
        <v>0</v>
      </c>
      <c r="BF31" s="60">
        <f>VLOOKUP(A31,[4]Controles!$A$7:$L$139,12,0)</f>
        <v>7.3170731707317067</v>
      </c>
      <c r="BG31" s="61">
        <f>VLOOKUP(A31,[4]Controles!$A$7:$L$139,11,0)</f>
        <v>3</v>
      </c>
      <c r="BH31" s="88">
        <v>7.3170731707317067</v>
      </c>
      <c r="BI31" s="87">
        <v>3</v>
      </c>
      <c r="BJ31" s="68">
        <v>0</v>
      </c>
      <c r="BK31" s="69">
        <v>0</v>
      </c>
      <c r="BL31" s="68">
        <v>0</v>
      </c>
      <c r="BM31" s="69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40</v>
      </c>
      <c r="BW31" s="67">
        <v>107.5</v>
      </c>
      <c r="BX31" s="67">
        <v>95</v>
      </c>
      <c r="BY31" s="67">
        <v>107.5</v>
      </c>
      <c r="BZ31" s="67">
        <v>90</v>
      </c>
      <c r="CA31" s="67">
        <v>97.8</v>
      </c>
      <c r="CB31" s="67">
        <v>108.9</v>
      </c>
      <c r="CC31" s="96">
        <v>54.95</v>
      </c>
      <c r="CD31" s="96" t="s">
        <v>2469</v>
      </c>
      <c r="CE31" s="99">
        <v>20</v>
      </c>
      <c r="CF31" s="67" t="s">
        <v>772</v>
      </c>
      <c r="CG31" s="67" t="s">
        <v>2470</v>
      </c>
      <c r="CH31" s="67">
        <v>0</v>
      </c>
      <c r="CI31" s="67">
        <v>0</v>
      </c>
      <c r="CJ31" s="86">
        <v>0</v>
      </c>
      <c r="CK31" s="87">
        <v>0</v>
      </c>
      <c r="CL31" s="106">
        <v>0</v>
      </c>
      <c r="CM31" s="89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2">
        <f>VLOOKUP(A31,'[3]2017'!$A$8:$I$140,9,0)</f>
        <v>0</v>
      </c>
      <c r="DC31" s="63">
        <f>VLOOKUP(A31,'[3]2017'!$A$8:$I$140,8,0)</f>
        <v>0</v>
      </c>
      <c r="DD31" s="96" t="s">
        <v>2471</v>
      </c>
      <c r="DE31" s="96" t="s">
        <v>2472</v>
      </c>
      <c r="DF31" s="99">
        <v>1.6759776536312849</v>
      </c>
      <c r="DG31" s="104">
        <v>2.0100502512562812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192.68</v>
      </c>
      <c r="DQ31" s="67">
        <v>1</v>
      </c>
      <c r="DR31" s="67">
        <v>192.68</v>
      </c>
      <c r="DS31" s="67">
        <v>1</v>
      </c>
      <c r="DT31" s="67">
        <v>0</v>
      </c>
      <c r="DU31" s="67">
        <v>0</v>
      </c>
      <c r="DV31" s="67">
        <v>0</v>
      </c>
      <c r="DW31" s="67">
        <v>0</v>
      </c>
      <c r="DX31" s="67">
        <v>0</v>
      </c>
      <c r="DY31" s="67">
        <v>0</v>
      </c>
      <c r="DZ31" s="101">
        <f>VLOOKUP(A31,[5]Embarazos!$A$7:$D$139,4,0)</f>
        <v>2.4390243902439024</v>
      </c>
      <c r="EA31" s="63">
        <f>VLOOKUP(A31,[5]Embarazos!$A$7:$D$139,3,0)</f>
        <v>1</v>
      </c>
      <c r="EB31" s="62">
        <f>VLOOKUP(A31,[5]Embarazos!$A$7:$F$139,6,0)</f>
        <v>21.951219512195124</v>
      </c>
      <c r="EC31" s="63">
        <f>VLOOKUP(A31,[5]Embarazos!$A$7:$F$139,5,0)</f>
        <v>9</v>
      </c>
      <c r="ED31" s="62">
        <f>VLOOKUP(A31,'[3]2017'!$A$8:$K$140,11,0)</f>
        <v>2.5252525252525255</v>
      </c>
      <c r="EE31" s="63">
        <f>VLOOKUP(A31,'[3]2017'!$A$8:$K$140,10,0)</f>
        <v>1</v>
      </c>
      <c r="EF31" s="96" t="s">
        <v>2473</v>
      </c>
      <c r="EG31" s="96" t="s">
        <v>2474</v>
      </c>
      <c r="EH31" s="99">
        <v>3.7878787878787881</v>
      </c>
      <c r="EI31" s="104">
        <v>11.023622047244094</v>
      </c>
      <c r="EJ31" s="174" t="s">
        <v>2475</v>
      </c>
      <c r="EK31" s="174" t="s">
        <v>1275</v>
      </c>
      <c r="EL31" s="96" t="s">
        <v>2476</v>
      </c>
      <c r="EM31" s="96" t="s">
        <v>2477</v>
      </c>
      <c r="EN31" s="99">
        <v>1.3333333333333335</v>
      </c>
      <c r="EO31" s="100">
        <v>0</v>
      </c>
      <c r="EP31" s="67">
        <v>0</v>
      </c>
      <c r="EQ31" s="67">
        <v>0</v>
      </c>
      <c r="ER31" s="67">
        <v>0</v>
      </c>
      <c r="ES31" s="67">
        <v>0</v>
      </c>
      <c r="ET31" s="67">
        <v>0</v>
      </c>
      <c r="EU31" s="67">
        <v>0</v>
      </c>
      <c r="EV31" s="67">
        <v>0</v>
      </c>
      <c r="EW31" s="67">
        <v>0</v>
      </c>
      <c r="EX31" s="67">
        <v>0</v>
      </c>
      <c r="EY31" s="62">
        <f>VLOOKUP(A31,[5]Embarazos!$A$7:$H$139,8,0)</f>
        <v>31.707317073170731</v>
      </c>
      <c r="EZ31" s="63">
        <f>VLOOKUP(A31,[5]Embarazos!$A$7:$H$139,7,0)</f>
        <v>13</v>
      </c>
      <c r="FA31" s="62">
        <f>VLOOKUP(A31,[5]Embarazos!$A$7:$J$139,10,0)</f>
        <v>19.512195121951219</v>
      </c>
      <c r="FB31" s="63">
        <f>VLOOKUP(A31,[5]Embarazos!$A$7:$J$139,9,0)</f>
        <v>8</v>
      </c>
      <c r="FC31" s="67">
        <v>0</v>
      </c>
      <c r="FD31" s="67">
        <v>0</v>
      </c>
      <c r="FE31" s="67">
        <v>0</v>
      </c>
      <c r="FF31" s="67">
        <v>0</v>
      </c>
      <c r="FG31" s="67">
        <v>0</v>
      </c>
      <c r="FH31" s="67">
        <v>0</v>
      </c>
      <c r="FI31" s="67">
        <v>0</v>
      </c>
      <c r="FJ31" s="67">
        <v>0</v>
      </c>
      <c r="FK31" s="67">
        <v>0</v>
      </c>
      <c r="FL31" s="67">
        <v>0</v>
      </c>
      <c r="FM31" s="67">
        <v>0</v>
      </c>
      <c r="FN31" s="67">
        <v>0</v>
      </c>
      <c r="FO31" s="67">
        <v>0</v>
      </c>
      <c r="FP31" s="67">
        <v>0</v>
      </c>
      <c r="FQ31" s="67">
        <v>0</v>
      </c>
      <c r="FR31" s="67">
        <v>0</v>
      </c>
      <c r="FS31" s="62">
        <f>VLOOKUP(A31,'[3]2017'!$A$8:$M$140,13,0)</f>
        <v>0</v>
      </c>
      <c r="FT31" s="63">
        <f>VLOOKUP(A31,'[3]2017'!$A$8:$M$140,12,0)</f>
        <v>0</v>
      </c>
      <c r="FU31" s="62">
        <f>VLOOKUP(A31,'[3]2017'!$A$8:$O$140,15,0)</f>
        <v>8.1743869209809255</v>
      </c>
      <c r="FV31" s="63">
        <f>VLOOKUP(A31,'[3]2017'!$A$8:$O$140,14,0)</f>
        <v>3</v>
      </c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</row>
    <row r="32" spans="1:381">
      <c r="A32" s="96" t="s">
        <v>747</v>
      </c>
      <c r="B32" s="56" t="s">
        <v>748</v>
      </c>
      <c r="C32" s="96" t="s">
        <v>547</v>
      </c>
      <c r="D32" s="74">
        <v>6</v>
      </c>
      <c r="E32" s="67">
        <v>2017</v>
      </c>
      <c r="F32" s="161">
        <v>70.403257212556838</v>
      </c>
      <c r="G32" s="67">
        <v>58667</v>
      </c>
      <c r="H32" s="67">
        <v>45619</v>
      </c>
      <c r="I32" s="67">
        <v>13048</v>
      </c>
      <c r="J32" s="67">
        <v>41.62</v>
      </c>
      <c r="K32" s="78">
        <v>24419</v>
      </c>
      <c r="L32" s="67">
        <v>41.44</v>
      </c>
      <c r="M32" s="78">
        <v>24314</v>
      </c>
      <c r="N32" s="67">
        <v>7150</v>
      </c>
      <c r="O32" s="67">
        <v>3656</v>
      </c>
      <c r="P32" s="67">
        <v>3494</v>
      </c>
      <c r="Q32" s="67">
        <v>8495</v>
      </c>
      <c r="R32" s="67">
        <v>4341</v>
      </c>
      <c r="S32" s="67">
        <v>4154</v>
      </c>
      <c r="T32" s="67">
        <v>6524</v>
      </c>
      <c r="U32" s="67">
        <v>3310</v>
      </c>
      <c r="V32" s="67">
        <v>3214</v>
      </c>
      <c r="W32" s="67">
        <v>7679</v>
      </c>
      <c r="X32" s="67">
        <v>3884</v>
      </c>
      <c r="Y32" s="67">
        <v>3795</v>
      </c>
      <c r="Z32" s="67">
        <v>6161</v>
      </c>
      <c r="AA32" s="67">
        <v>3091</v>
      </c>
      <c r="AB32" s="67">
        <v>3070</v>
      </c>
      <c r="AC32" s="67">
        <v>7217</v>
      </c>
      <c r="AD32" s="67">
        <v>3599</v>
      </c>
      <c r="AE32" s="67">
        <v>3618</v>
      </c>
      <c r="AF32" s="67">
        <v>5933</v>
      </c>
      <c r="AG32" s="67">
        <v>2941</v>
      </c>
      <c r="AH32" s="67">
        <v>2992</v>
      </c>
      <c r="AI32" s="67">
        <v>10501</v>
      </c>
      <c r="AJ32" s="67">
        <v>5146</v>
      </c>
      <c r="AK32" s="67">
        <v>5355</v>
      </c>
      <c r="AL32" s="67">
        <v>5951</v>
      </c>
      <c r="AM32" s="67">
        <v>2915</v>
      </c>
      <c r="AN32" s="67">
        <v>3036</v>
      </c>
      <c r="AO32" s="67">
        <v>5161</v>
      </c>
      <c r="AP32" s="67">
        <v>2505</v>
      </c>
      <c r="AQ32" s="67">
        <v>2656</v>
      </c>
      <c r="AR32" s="67" t="s">
        <v>428</v>
      </c>
      <c r="AS32" s="67"/>
      <c r="AT32" s="67" t="s">
        <v>428</v>
      </c>
      <c r="AU32" s="59">
        <v>2126</v>
      </c>
      <c r="AV32" s="59">
        <v>0</v>
      </c>
      <c r="AW32" s="59">
        <v>863</v>
      </c>
      <c r="AX32" s="97">
        <f>VLOOKUP(A32,[2]INFANTIL!$A$8:$AA$140,27,0)</f>
        <v>15.116279069767442</v>
      </c>
      <c r="AY32" s="98">
        <f>VLOOKUP(A32,[2]INFANTIL!$A$8:$AA$140,16,0)</f>
        <v>11</v>
      </c>
      <c r="AZ32" s="62">
        <f>VLOOKUP(A32,'[3]2017'!$A$8:$E$140,5,0)</f>
        <v>2.0979020979020979</v>
      </c>
      <c r="BA32" s="63">
        <f>VLOOKUP(A32,'[3]2017'!$A$8:$E$140,4,0)</f>
        <v>15</v>
      </c>
      <c r="BB32" s="62">
        <f>VLOOKUP(A32,[2]MATERNAS!$A$8:$AA$140,27,0)</f>
        <v>0</v>
      </c>
      <c r="BC32" s="63">
        <f>VLOOKUP(A32,[2]MATERNAS!$A$8:$AA$140,26,0)</f>
        <v>0</v>
      </c>
      <c r="BD32" s="68">
        <v>0</v>
      </c>
      <c r="BE32" s="69">
        <v>0</v>
      </c>
      <c r="BF32" s="60">
        <f>VLOOKUP(A32,[4]Controles!$A$7:$L$139,12,0)</f>
        <v>6.8604651162790704</v>
      </c>
      <c r="BG32" s="61">
        <f>VLOOKUP(A32,[4]Controles!$A$7:$L$139,11,0)</f>
        <v>59</v>
      </c>
      <c r="BH32" s="88">
        <v>7.7906976744186052</v>
      </c>
      <c r="BI32" s="87">
        <v>67</v>
      </c>
      <c r="BJ32" s="68">
        <v>0</v>
      </c>
      <c r="BK32" s="69">
        <v>0</v>
      </c>
      <c r="BL32" s="68">
        <v>13.986013986013987</v>
      </c>
      <c r="BM32" s="69">
        <v>1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21.7</v>
      </c>
      <c r="BW32" s="67">
        <v>95.2</v>
      </c>
      <c r="BX32" s="67">
        <v>99.2</v>
      </c>
      <c r="BY32" s="67">
        <v>100.9</v>
      </c>
      <c r="BZ32" s="67">
        <v>105.7</v>
      </c>
      <c r="CA32" s="67">
        <v>88.5</v>
      </c>
      <c r="CB32" s="67">
        <v>101.9</v>
      </c>
      <c r="CC32" s="96" t="s">
        <v>2478</v>
      </c>
      <c r="CD32" s="96" t="s">
        <v>2479</v>
      </c>
      <c r="CE32" s="99">
        <v>44.347826086956523</v>
      </c>
      <c r="CF32" s="67" t="s">
        <v>2480</v>
      </c>
      <c r="CG32" s="67" t="s">
        <v>2110</v>
      </c>
      <c r="CH32" s="67">
        <v>0</v>
      </c>
      <c r="CI32" s="67">
        <v>0</v>
      </c>
      <c r="CJ32" s="86">
        <v>0.15328019619865113</v>
      </c>
      <c r="CK32" s="87">
        <v>1</v>
      </c>
      <c r="CL32" s="106">
        <v>0</v>
      </c>
      <c r="CM32" s="89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2">
        <f>VLOOKUP(A32,'[3]2017'!$A$8:$I$140,9,0)</f>
        <v>0.3246226261970459</v>
      </c>
      <c r="DC32" s="63">
        <f>VLOOKUP(A32,'[3]2017'!$A$8:$I$140,8,0)</f>
        <v>2</v>
      </c>
      <c r="DD32" s="96" t="s">
        <v>2481</v>
      </c>
      <c r="DE32" s="96" t="s">
        <v>2482</v>
      </c>
      <c r="DF32" s="99">
        <v>3.2426589803638985</v>
      </c>
      <c r="DG32" s="104">
        <v>3.5494557501183155</v>
      </c>
      <c r="DH32" s="67">
        <v>0</v>
      </c>
      <c r="DI32" s="67">
        <v>0</v>
      </c>
      <c r="DJ32" s="67">
        <v>0</v>
      </c>
      <c r="DK32" s="67">
        <v>0</v>
      </c>
      <c r="DL32" s="67">
        <v>0</v>
      </c>
      <c r="DM32" s="67">
        <v>0</v>
      </c>
      <c r="DN32" s="67">
        <v>0</v>
      </c>
      <c r="DO32" s="67">
        <v>0</v>
      </c>
      <c r="DP32" s="67">
        <v>41.57</v>
      </c>
      <c r="DQ32" s="67">
        <v>3</v>
      </c>
      <c r="DR32" s="67">
        <v>0</v>
      </c>
      <c r="DS32" s="67">
        <v>0</v>
      </c>
      <c r="DT32" s="67">
        <v>41.57</v>
      </c>
      <c r="DU32" s="67">
        <v>3</v>
      </c>
      <c r="DV32" s="67">
        <v>0</v>
      </c>
      <c r="DW32" s="67">
        <v>0</v>
      </c>
      <c r="DX32" s="67">
        <v>0</v>
      </c>
      <c r="DY32" s="67">
        <v>0</v>
      </c>
      <c r="DZ32" s="101">
        <f>VLOOKUP(A32,[5]Embarazos!$A$7:$D$139,4,0)</f>
        <v>2.4615384615384617</v>
      </c>
      <c r="EA32" s="63">
        <f>VLOOKUP(A32,[5]Embarazos!$A$7:$D$139,3,0)</f>
        <v>24</v>
      </c>
      <c r="EB32" s="62">
        <f>VLOOKUP(A32,[5]Embarazos!$A$7:$F$139,6,0)</f>
        <v>28.512820512820515</v>
      </c>
      <c r="EC32" s="63">
        <f>VLOOKUP(A32,[5]Embarazos!$A$7:$F$139,5,0)</f>
        <v>278</v>
      </c>
      <c r="ED32" s="62">
        <f>VLOOKUP(A32,'[3]2017'!$A$8:$K$140,11,0)</f>
        <v>0.50564638462834988</v>
      </c>
      <c r="EE32" s="63">
        <f>VLOOKUP(A32,'[3]2017'!$A$8:$K$140,10,0)</f>
        <v>3</v>
      </c>
      <c r="EF32" s="96" t="s">
        <v>2483</v>
      </c>
      <c r="EG32" s="96" t="s">
        <v>2484</v>
      </c>
      <c r="EH32" s="99">
        <v>2.246907346629639</v>
      </c>
      <c r="EI32" s="104">
        <v>4.0510127531882967</v>
      </c>
      <c r="EJ32" s="174" t="s">
        <v>2485</v>
      </c>
      <c r="EK32" s="174" t="s">
        <v>2486</v>
      </c>
      <c r="EL32" s="96" t="s">
        <v>2487</v>
      </c>
      <c r="EM32" s="96" t="s">
        <v>2488</v>
      </c>
      <c r="EN32" s="99">
        <v>0.42918454935622319</v>
      </c>
      <c r="EO32" s="100">
        <v>2.083333333333333</v>
      </c>
      <c r="EP32" s="67">
        <v>0</v>
      </c>
      <c r="EQ32" s="67">
        <v>0</v>
      </c>
      <c r="ER32" s="67">
        <v>27.71</v>
      </c>
      <c r="ES32" s="67">
        <v>2</v>
      </c>
      <c r="ET32" s="67">
        <v>0</v>
      </c>
      <c r="EU32" s="67">
        <v>0</v>
      </c>
      <c r="EV32" s="67">
        <v>0</v>
      </c>
      <c r="EW32" s="67">
        <v>0</v>
      </c>
      <c r="EX32" s="67">
        <v>0</v>
      </c>
      <c r="EY32" s="62">
        <f>VLOOKUP(A32,[5]Embarazos!$A$7:$H$139,8,0)</f>
        <v>27.076923076923077</v>
      </c>
      <c r="EZ32" s="63">
        <f>VLOOKUP(A32,[5]Embarazos!$A$7:$H$139,7,0)</f>
        <v>264</v>
      </c>
      <c r="FA32" s="62">
        <f>VLOOKUP(A32,[5]Embarazos!$A$7:$J$139,10,0)</f>
        <v>21.025641025641026</v>
      </c>
      <c r="FB32" s="63">
        <f>VLOOKUP(A32,[5]Embarazos!$A$7:$J$139,9,0)</f>
        <v>205</v>
      </c>
      <c r="FC32" s="67">
        <v>23.95</v>
      </c>
      <c r="FD32" s="67">
        <v>3</v>
      </c>
      <c r="FE32" s="67">
        <v>47.9</v>
      </c>
      <c r="FF32" s="67">
        <v>6</v>
      </c>
      <c r="FG32" s="67">
        <v>15.97</v>
      </c>
      <c r="FH32" s="67">
        <v>2</v>
      </c>
      <c r="FI32" s="67">
        <v>0</v>
      </c>
      <c r="FJ32" s="67">
        <v>0</v>
      </c>
      <c r="FK32" s="92">
        <v>87.81733993293949</v>
      </c>
      <c r="FL32" s="105">
        <v>11</v>
      </c>
      <c r="FM32" s="67">
        <v>0</v>
      </c>
      <c r="FN32" s="67">
        <v>0</v>
      </c>
      <c r="FO32" s="67">
        <v>15.97</v>
      </c>
      <c r="FP32" s="67">
        <v>2</v>
      </c>
      <c r="FQ32" s="67">
        <v>0</v>
      </c>
      <c r="FR32" s="67">
        <v>0</v>
      </c>
      <c r="FS32" s="62">
        <f>VLOOKUP(A32,'[3]2017'!$A$8:$M$140,13,0)</f>
        <v>1.3443118803562426</v>
      </c>
      <c r="FT32" s="63">
        <f>VLOOKUP(A32,'[3]2017'!$A$8:$M$140,12,0)</f>
        <v>8</v>
      </c>
      <c r="FU32" s="62">
        <f>VLOOKUP(A32,'[3]2017'!$A$8:$O$140,15,0)</f>
        <v>1.3563262933540012</v>
      </c>
      <c r="FV32" s="63">
        <f>VLOOKUP(A32,'[3]2017'!$A$8:$O$140,14,0)</f>
        <v>7</v>
      </c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67"/>
      <c r="NJ32" s="67"/>
      <c r="NK32" s="67"/>
      <c r="NL32" s="67"/>
      <c r="NM32" s="67"/>
      <c r="NN32" s="67"/>
      <c r="NO32" s="67"/>
      <c r="NP32" s="67"/>
      <c r="NQ32" s="67"/>
    </row>
    <row r="33" spans="1:381">
      <c r="A33" s="96" t="s">
        <v>757</v>
      </c>
      <c r="B33" s="56" t="s">
        <v>758</v>
      </c>
      <c r="C33" s="96" t="s">
        <v>514</v>
      </c>
      <c r="D33" s="74">
        <v>6</v>
      </c>
      <c r="E33" s="67">
        <v>2017</v>
      </c>
      <c r="F33" s="161">
        <v>63.757722715431775</v>
      </c>
      <c r="G33" s="67">
        <v>3552</v>
      </c>
      <c r="H33" s="67">
        <v>2910</v>
      </c>
      <c r="I33" s="67">
        <v>642</v>
      </c>
      <c r="J33" s="67">
        <v>33.28</v>
      </c>
      <c r="K33" s="78">
        <v>1182</v>
      </c>
      <c r="L33" s="67">
        <v>44.57</v>
      </c>
      <c r="M33" s="78">
        <v>1583</v>
      </c>
      <c r="N33" s="67">
        <v>289</v>
      </c>
      <c r="O33" s="67">
        <v>146</v>
      </c>
      <c r="P33" s="67">
        <v>143</v>
      </c>
      <c r="Q33" s="67">
        <v>345</v>
      </c>
      <c r="R33" s="67">
        <v>174</v>
      </c>
      <c r="S33" s="67">
        <v>171</v>
      </c>
      <c r="T33" s="67">
        <v>290</v>
      </c>
      <c r="U33" s="67">
        <v>148</v>
      </c>
      <c r="V33" s="67">
        <v>142</v>
      </c>
      <c r="W33" s="67">
        <v>356</v>
      </c>
      <c r="X33" s="67">
        <v>184</v>
      </c>
      <c r="Y33" s="67">
        <v>172</v>
      </c>
      <c r="Z33" s="67">
        <v>303</v>
      </c>
      <c r="AA33" s="67">
        <v>159</v>
      </c>
      <c r="AB33" s="67">
        <v>144</v>
      </c>
      <c r="AC33" s="67">
        <v>339</v>
      </c>
      <c r="AD33" s="67">
        <v>179</v>
      </c>
      <c r="AE33" s="67">
        <v>160</v>
      </c>
      <c r="AF33" s="67">
        <v>264</v>
      </c>
      <c r="AG33" s="67">
        <v>141</v>
      </c>
      <c r="AH33" s="67">
        <v>123</v>
      </c>
      <c r="AI33" s="67">
        <v>529</v>
      </c>
      <c r="AJ33" s="67">
        <v>284</v>
      </c>
      <c r="AK33" s="67">
        <v>245</v>
      </c>
      <c r="AL33" s="67">
        <v>301</v>
      </c>
      <c r="AM33" s="67">
        <v>162</v>
      </c>
      <c r="AN33" s="67">
        <v>139</v>
      </c>
      <c r="AO33" s="67">
        <v>290</v>
      </c>
      <c r="AP33" s="67">
        <v>155</v>
      </c>
      <c r="AQ33" s="67">
        <v>135</v>
      </c>
      <c r="AR33" s="67" t="s">
        <v>428</v>
      </c>
      <c r="AS33" s="67"/>
      <c r="AT33" s="67" t="s">
        <v>428</v>
      </c>
      <c r="AU33" s="59">
        <v>82</v>
      </c>
      <c r="AV33" s="59">
        <v>0</v>
      </c>
      <c r="AW33" s="59">
        <v>12</v>
      </c>
      <c r="AX33" s="97">
        <f>VLOOKUP(A33,[2]INFANTIL!$A$8:$AA$140,27,0)</f>
        <v>0</v>
      </c>
      <c r="AY33" s="98">
        <f>VLOOKUP(A33,[2]INFANTIL!$A$8:$AA$140,16,0)</f>
        <v>0</v>
      </c>
      <c r="AZ33" s="62">
        <f>VLOOKUP(A33,'[3]2017'!$A$8:$E$140,5,0)</f>
        <v>0</v>
      </c>
      <c r="BA33" s="63">
        <f>VLOOKUP(A33,'[3]2017'!$A$8:$E$140,4,0)</f>
        <v>0</v>
      </c>
      <c r="BB33" s="62">
        <f>VLOOKUP(A33,[2]MATERNAS!$A$8:$AA$140,27,0)</f>
        <v>0</v>
      </c>
      <c r="BC33" s="63">
        <f>VLOOKUP(A33,[2]MATERNAS!$A$8:$AA$140,26,0)</f>
        <v>0</v>
      </c>
      <c r="BD33" s="68">
        <v>0</v>
      </c>
      <c r="BE33" s="69">
        <v>0</v>
      </c>
      <c r="BF33" s="60">
        <f>VLOOKUP(A33,[4]Controles!$A$7:$L$139,12,0)</f>
        <v>0</v>
      </c>
      <c r="BG33" s="61">
        <f>VLOOKUP(A33,[4]Controles!$A$7:$L$139,11,0)</f>
        <v>0</v>
      </c>
      <c r="BH33" s="88">
        <v>9.0909090909090917</v>
      </c>
      <c r="BI33" s="87">
        <v>2</v>
      </c>
      <c r="BJ33" s="68">
        <v>0</v>
      </c>
      <c r="BK33" s="69">
        <v>0</v>
      </c>
      <c r="BL33" s="68">
        <v>0</v>
      </c>
      <c r="BM33" s="69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23.3</v>
      </c>
      <c r="BW33" s="67">
        <v>76.7</v>
      </c>
      <c r="BX33" s="67">
        <v>76.7</v>
      </c>
      <c r="BY33" s="67">
        <v>76.7</v>
      </c>
      <c r="BZ33" s="67">
        <v>76.7</v>
      </c>
      <c r="CA33" s="67">
        <v>103.2</v>
      </c>
      <c r="CB33" s="67">
        <v>112.9</v>
      </c>
      <c r="CC33" s="96" t="s">
        <v>2489</v>
      </c>
      <c r="CD33" s="96" t="s">
        <v>2490</v>
      </c>
      <c r="CE33" s="99">
        <v>0</v>
      </c>
      <c r="CF33" s="67" t="s">
        <v>2368</v>
      </c>
      <c r="CG33" s="67" t="s">
        <v>2151</v>
      </c>
      <c r="CH33" s="67">
        <v>0</v>
      </c>
      <c r="CI33" s="67">
        <v>0</v>
      </c>
      <c r="CJ33" s="86">
        <v>0</v>
      </c>
      <c r="CK33" s="87">
        <v>0</v>
      </c>
      <c r="CL33" s="106">
        <v>0</v>
      </c>
      <c r="CM33" s="89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2">
        <f>VLOOKUP(A33,'[3]2017'!$A$8:$I$140,9,0)</f>
        <v>0</v>
      </c>
      <c r="DC33" s="63">
        <f>VLOOKUP(A33,'[3]2017'!$A$8:$I$140,8,0)</f>
        <v>0</v>
      </c>
      <c r="DD33" s="96" t="s">
        <v>2491</v>
      </c>
      <c r="DE33" s="96" t="s">
        <v>2492</v>
      </c>
      <c r="DF33" s="99">
        <v>1.8450184501845017</v>
      </c>
      <c r="DG33" s="104">
        <v>6.0109289617486334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294.99</v>
      </c>
      <c r="DO33" s="67">
        <v>1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101">
        <f>VLOOKUP(A33,[5]Embarazos!$A$7:$D$139,4,0)</f>
        <v>4.1666666666666661</v>
      </c>
      <c r="EA33" s="63">
        <f>VLOOKUP(A33,[5]Embarazos!$A$7:$D$139,3,0)</f>
        <v>1</v>
      </c>
      <c r="EB33" s="62">
        <f>VLOOKUP(A33,[5]Embarazos!$A$7:$F$139,6,0)</f>
        <v>12.5</v>
      </c>
      <c r="EC33" s="63">
        <f>VLOOKUP(A33,[5]Embarazos!$A$7:$F$139,5,0)</f>
        <v>3</v>
      </c>
      <c r="ED33" s="62">
        <f>VLOOKUP(A33,'[3]2017'!$A$8:$K$140,11,0)</f>
        <v>3.7878787878787881</v>
      </c>
      <c r="EE33" s="63">
        <f>VLOOKUP(A33,'[3]2017'!$A$8:$K$140,10,0)</f>
        <v>1</v>
      </c>
      <c r="EF33" s="96" t="s">
        <v>2493</v>
      </c>
      <c r="EG33" s="96" t="s">
        <v>2494</v>
      </c>
      <c r="EH33" s="99">
        <v>0.79681274900398402</v>
      </c>
      <c r="EI33" s="104">
        <v>9.3220338983050848</v>
      </c>
      <c r="EJ33" s="174" t="s">
        <v>2495</v>
      </c>
      <c r="EK33" s="174" t="s">
        <v>2496</v>
      </c>
      <c r="EL33" s="96" t="s">
        <v>2497</v>
      </c>
      <c r="EM33" s="96" t="s">
        <v>2498</v>
      </c>
      <c r="EN33" s="99">
        <v>0</v>
      </c>
      <c r="EO33" s="100">
        <v>11.475409836065573</v>
      </c>
      <c r="EP33" s="67">
        <v>0</v>
      </c>
      <c r="EQ33" s="67">
        <v>0</v>
      </c>
      <c r="ER33" s="67">
        <v>0</v>
      </c>
      <c r="ES33" s="67">
        <v>0</v>
      </c>
      <c r="ET33" s="67">
        <v>0</v>
      </c>
      <c r="EU33" s="67">
        <v>0</v>
      </c>
      <c r="EV33" s="67">
        <v>0</v>
      </c>
      <c r="EW33" s="67">
        <v>0</v>
      </c>
      <c r="EX33" s="67">
        <v>0</v>
      </c>
      <c r="EY33" s="62">
        <f>VLOOKUP(A33,[5]Embarazos!$A$7:$H$139,8,0)</f>
        <v>25</v>
      </c>
      <c r="EZ33" s="63">
        <f>VLOOKUP(A33,[5]Embarazos!$A$7:$H$139,7,0)</f>
        <v>6</v>
      </c>
      <c r="FA33" s="62">
        <f>VLOOKUP(A33,[5]Embarazos!$A$7:$J$139,10,0)</f>
        <v>25</v>
      </c>
      <c r="FB33" s="63">
        <f>VLOOKUP(A33,[5]Embarazos!$A$7:$J$139,9,0)</f>
        <v>6</v>
      </c>
      <c r="FC33" s="67">
        <v>0</v>
      </c>
      <c r="FD33" s="67">
        <v>0</v>
      </c>
      <c r="FE33" s="67">
        <v>155.52000000000001</v>
      </c>
      <c r="FF33" s="67">
        <v>1</v>
      </c>
      <c r="FG33" s="67">
        <v>0</v>
      </c>
      <c r="FH33" s="67">
        <v>0</v>
      </c>
      <c r="FI33" s="67">
        <v>0</v>
      </c>
      <c r="FJ33" s="67">
        <v>0</v>
      </c>
      <c r="FK33" s="92">
        <v>155.52099533437013</v>
      </c>
      <c r="FL33" s="105">
        <v>1</v>
      </c>
      <c r="FM33" s="67">
        <v>155.52000000000001</v>
      </c>
      <c r="FN33" s="67">
        <v>1</v>
      </c>
      <c r="FO33" s="67">
        <v>1555.21</v>
      </c>
      <c r="FP33" s="67">
        <v>10</v>
      </c>
      <c r="FQ33" s="67">
        <v>0</v>
      </c>
      <c r="FR33" s="67">
        <v>0</v>
      </c>
      <c r="FS33" s="62">
        <f>VLOOKUP(A33,'[3]2017'!$A$8:$M$140,13,0)</f>
        <v>0</v>
      </c>
      <c r="FT33" s="63">
        <f>VLOOKUP(A33,'[3]2017'!$A$8:$M$140,12,0)</f>
        <v>0</v>
      </c>
      <c r="FU33" s="62">
        <f>VLOOKUP(A33,'[3]2017'!$A$8:$O$140,15,0)</f>
        <v>0</v>
      </c>
      <c r="FV33" s="63">
        <f>VLOOKUP(A33,'[3]2017'!$A$8:$O$140,14,0)</f>
        <v>0</v>
      </c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</row>
    <row r="34" spans="1:381">
      <c r="A34" s="96" t="s">
        <v>767</v>
      </c>
      <c r="B34" s="56" t="s">
        <v>768</v>
      </c>
      <c r="C34" s="96" t="s">
        <v>675</v>
      </c>
      <c r="D34" s="74">
        <v>5</v>
      </c>
      <c r="E34" s="67">
        <v>2017</v>
      </c>
      <c r="F34" s="161">
        <v>75.752756689613477</v>
      </c>
      <c r="G34" s="67">
        <v>117670</v>
      </c>
      <c r="H34" s="67">
        <v>97386</v>
      </c>
      <c r="I34" s="67">
        <v>20284</v>
      </c>
      <c r="J34" s="67">
        <v>22.89</v>
      </c>
      <c r="K34" s="78">
        <v>26940</v>
      </c>
      <c r="L34" s="67">
        <v>61.39</v>
      </c>
      <c r="M34" s="78">
        <v>72241</v>
      </c>
      <c r="N34" s="67">
        <v>12739</v>
      </c>
      <c r="O34" s="67">
        <v>6513</v>
      </c>
      <c r="P34" s="67">
        <v>6226</v>
      </c>
      <c r="Q34" s="67">
        <v>15203</v>
      </c>
      <c r="R34" s="67">
        <v>7767</v>
      </c>
      <c r="S34" s="67">
        <v>7436</v>
      </c>
      <c r="T34" s="67">
        <v>11989</v>
      </c>
      <c r="U34" s="67">
        <v>6088</v>
      </c>
      <c r="V34" s="67">
        <v>5901</v>
      </c>
      <c r="W34" s="67">
        <v>14107</v>
      </c>
      <c r="X34" s="67">
        <v>7151</v>
      </c>
      <c r="Y34" s="67">
        <v>6956</v>
      </c>
      <c r="Z34" s="67">
        <v>11431</v>
      </c>
      <c r="AA34" s="67">
        <v>5764</v>
      </c>
      <c r="AB34" s="67">
        <v>5667</v>
      </c>
      <c r="AC34" s="67">
        <v>13953</v>
      </c>
      <c r="AD34" s="67">
        <v>6996</v>
      </c>
      <c r="AE34" s="67">
        <v>6957</v>
      </c>
      <c r="AF34" s="67">
        <v>11890</v>
      </c>
      <c r="AG34" s="67">
        <v>5923</v>
      </c>
      <c r="AH34" s="67">
        <v>5967</v>
      </c>
      <c r="AI34" s="67">
        <v>20852</v>
      </c>
      <c r="AJ34" s="67">
        <v>10173</v>
      </c>
      <c r="AK34" s="67">
        <v>10679</v>
      </c>
      <c r="AL34" s="67">
        <v>11678</v>
      </c>
      <c r="AM34" s="67">
        <v>5706</v>
      </c>
      <c r="AN34" s="67">
        <v>5972</v>
      </c>
      <c r="AO34" s="67">
        <v>10513</v>
      </c>
      <c r="AP34" s="67">
        <v>4956</v>
      </c>
      <c r="AQ34" s="67">
        <v>5557</v>
      </c>
      <c r="AR34" s="67" t="s">
        <v>428</v>
      </c>
      <c r="AS34" s="67"/>
      <c r="AT34" s="67" t="s">
        <v>428</v>
      </c>
      <c r="AU34" s="59">
        <v>2852</v>
      </c>
      <c r="AV34" s="59">
        <v>2</v>
      </c>
      <c r="AW34" s="59">
        <v>2358</v>
      </c>
      <c r="AX34" s="97">
        <f>VLOOKUP(A34,[2]INFANTIL!$A$8:$AA$140,27,0)</f>
        <v>10.092854259184497</v>
      </c>
      <c r="AY34" s="98">
        <f>VLOOKUP(A34,[2]INFANTIL!$A$8:$AA$140,16,0)</f>
        <v>10</v>
      </c>
      <c r="AZ34" s="62">
        <f>VLOOKUP(A34,'[3]2017'!$A$8:$E$140,5,0)</f>
        <v>2.2764738205510633</v>
      </c>
      <c r="BA34" s="63">
        <f>VLOOKUP(A34,'[3]2017'!$A$8:$E$140,4,0)</f>
        <v>29</v>
      </c>
      <c r="BB34" s="62">
        <f>VLOOKUP(A34,[2]MATERNAS!$A$8:$AA$140,27,0)</f>
        <v>40.371417036737988</v>
      </c>
      <c r="BC34" s="63">
        <f>VLOOKUP(A34,[2]MATERNAS!$A$8:$AA$140,26,0)</f>
        <v>1</v>
      </c>
      <c r="BD34" s="68">
        <v>0</v>
      </c>
      <c r="BE34" s="69">
        <v>0</v>
      </c>
      <c r="BF34" s="60">
        <f>VLOOKUP(A34,[4]Controles!$A$7:$L$139,12,0)</f>
        <v>11.344368187323376</v>
      </c>
      <c r="BG34" s="61">
        <f>VLOOKUP(A34,[4]Controles!$A$7:$L$139,11,0)</f>
        <v>281</v>
      </c>
      <c r="BH34" s="88">
        <v>7.751312071053694</v>
      </c>
      <c r="BI34" s="87">
        <v>192</v>
      </c>
      <c r="BJ34" s="68">
        <v>0</v>
      </c>
      <c r="BK34" s="69">
        <v>0</v>
      </c>
      <c r="BL34" s="68">
        <v>7.8499097260381507</v>
      </c>
      <c r="BM34" s="69">
        <v>1</v>
      </c>
      <c r="BN34" s="67">
        <v>0</v>
      </c>
      <c r="BO34" s="67">
        <v>0</v>
      </c>
      <c r="BP34" s="67">
        <v>38.33</v>
      </c>
      <c r="BQ34" s="67">
        <v>1</v>
      </c>
      <c r="BR34" s="67">
        <v>0</v>
      </c>
      <c r="BS34" s="67">
        <v>0</v>
      </c>
      <c r="BT34" s="67">
        <v>38.33</v>
      </c>
      <c r="BU34" s="67">
        <v>1</v>
      </c>
      <c r="BV34" s="67">
        <v>230.8</v>
      </c>
      <c r="BW34" s="67">
        <v>89.7</v>
      </c>
      <c r="BX34" s="67">
        <v>86.2</v>
      </c>
      <c r="BY34" s="67">
        <v>90.8</v>
      </c>
      <c r="BZ34" s="67">
        <v>85.7</v>
      </c>
      <c r="CA34" s="67">
        <v>89.4</v>
      </c>
      <c r="CB34" s="67">
        <v>92.9</v>
      </c>
      <c r="CC34" s="96" t="s">
        <v>2499</v>
      </c>
      <c r="CD34" s="96" t="s">
        <v>1029</v>
      </c>
      <c r="CE34" s="99">
        <v>29.591836734693878</v>
      </c>
      <c r="CF34" s="67" t="s">
        <v>2500</v>
      </c>
      <c r="CG34" s="67" t="s">
        <v>2501</v>
      </c>
      <c r="CH34" s="67">
        <v>39.700000000000003</v>
      </c>
      <c r="CI34" s="67">
        <v>5</v>
      </c>
      <c r="CJ34" s="86">
        <v>0.1668195846192343</v>
      </c>
      <c r="CK34" s="87">
        <v>2</v>
      </c>
      <c r="CL34" s="106">
        <v>39.700000000000003</v>
      </c>
      <c r="CM34" s="89">
        <v>5</v>
      </c>
      <c r="CN34" s="67">
        <v>23.82</v>
      </c>
      <c r="CO34" s="67">
        <v>3</v>
      </c>
      <c r="CP34" s="67">
        <v>38.33</v>
      </c>
      <c r="CQ34" s="67">
        <v>1</v>
      </c>
      <c r="CR34" s="67">
        <v>7.09</v>
      </c>
      <c r="CS34" s="67">
        <v>1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 t="s">
        <v>2502</v>
      </c>
      <c r="DA34" s="67">
        <v>1</v>
      </c>
      <c r="DB34" s="62">
        <f>VLOOKUP(A34,'[3]2017'!$A$8:$I$140,9,0)</f>
        <v>0.17496282040066485</v>
      </c>
      <c r="DC34" s="63">
        <f>VLOOKUP(A34,'[3]2017'!$A$8:$I$140,8,0)</f>
        <v>2</v>
      </c>
      <c r="DD34" s="96" t="s">
        <v>2503</v>
      </c>
      <c r="DE34" s="96" t="s">
        <v>2504</v>
      </c>
      <c r="DF34" s="99">
        <v>3.2884902840059791</v>
      </c>
      <c r="DG34" s="104">
        <v>8.3609271523178812</v>
      </c>
      <c r="DH34" s="67">
        <v>63.8</v>
      </c>
      <c r="DI34" s="67">
        <v>9</v>
      </c>
      <c r="DJ34" s="67">
        <v>106.33</v>
      </c>
      <c r="DK34" s="67">
        <v>15</v>
      </c>
      <c r="DL34" s="67">
        <v>14.18</v>
      </c>
      <c r="DM34" s="67">
        <v>2</v>
      </c>
      <c r="DN34" s="67">
        <v>93.17</v>
      </c>
      <c r="DO34" s="67">
        <v>13</v>
      </c>
      <c r="DP34" s="67">
        <v>50.17</v>
      </c>
      <c r="DQ34" s="67">
        <v>7</v>
      </c>
      <c r="DR34" s="67">
        <v>7.17</v>
      </c>
      <c r="DS34" s="67">
        <v>1</v>
      </c>
      <c r="DT34" s="67">
        <v>28.67</v>
      </c>
      <c r="DU34" s="67">
        <v>4</v>
      </c>
      <c r="DV34" s="67">
        <v>7.17</v>
      </c>
      <c r="DW34" s="67">
        <v>1</v>
      </c>
      <c r="DX34" s="67">
        <v>7.17</v>
      </c>
      <c r="DY34" s="67">
        <v>1</v>
      </c>
      <c r="DZ34" s="101">
        <f>VLOOKUP(A34,[5]Embarazos!$A$7:$D$139,4,0)</f>
        <v>1.6793282686925233</v>
      </c>
      <c r="EA34" s="63">
        <f>VLOOKUP(A34,[5]Embarazos!$A$7:$D$139,3,0)</f>
        <v>42</v>
      </c>
      <c r="EB34" s="62">
        <f>VLOOKUP(A34,[5]Embarazos!$A$7:$F$139,6,0)</f>
        <v>26.46941223510596</v>
      </c>
      <c r="EC34" s="63">
        <f>VLOOKUP(A34,[5]Embarazos!$A$7:$F$139,5,0)</f>
        <v>662</v>
      </c>
      <c r="ED34" s="62">
        <f>VLOOKUP(A34,'[3]2017'!$A$8:$K$140,11,0)</f>
        <v>1.0933557611438185</v>
      </c>
      <c r="EE34" s="63">
        <f>VLOOKUP(A34,'[3]2017'!$A$8:$K$140,10,0)</f>
        <v>13</v>
      </c>
      <c r="EF34" s="96" t="s">
        <v>2505</v>
      </c>
      <c r="EG34" s="96" t="s">
        <v>2506</v>
      </c>
      <c r="EH34" s="99">
        <v>2.3194168323392979</v>
      </c>
      <c r="EI34" s="104">
        <v>3.8442336495257114</v>
      </c>
      <c r="EJ34" s="174" t="s">
        <v>2507</v>
      </c>
      <c r="EK34" s="174" t="s">
        <v>2508</v>
      </c>
      <c r="EL34" s="96" t="s">
        <v>2509</v>
      </c>
      <c r="EM34" s="96" t="s">
        <v>2510</v>
      </c>
      <c r="EN34" s="99">
        <v>1.6848364717542121</v>
      </c>
      <c r="EO34" s="100">
        <v>3.3412887828162292</v>
      </c>
      <c r="EP34" s="67">
        <v>93.17</v>
      </c>
      <c r="EQ34" s="67">
        <v>13</v>
      </c>
      <c r="ER34" s="67">
        <v>215.01</v>
      </c>
      <c r="ES34" s="67">
        <v>30</v>
      </c>
      <c r="ET34" s="92">
        <v>129.00451515803053</v>
      </c>
      <c r="EU34" s="105">
        <v>18</v>
      </c>
      <c r="EV34" s="67">
        <v>93.17</v>
      </c>
      <c r="EW34" s="67">
        <v>13</v>
      </c>
      <c r="EX34" s="67">
        <v>0</v>
      </c>
      <c r="EY34" s="62">
        <f>VLOOKUP(A34,[5]Embarazos!$A$7:$H$139,8,0)</f>
        <v>31.227508996401436</v>
      </c>
      <c r="EZ34" s="63">
        <f>VLOOKUP(A34,[5]Embarazos!$A$7:$H$139,7,0)</f>
        <v>781</v>
      </c>
      <c r="FA34" s="62">
        <f>VLOOKUP(A34,[5]Embarazos!$A$7:$J$139,10,0)</f>
        <v>20.67173130747701</v>
      </c>
      <c r="FB34" s="63">
        <f>VLOOKUP(A34,[5]Embarazos!$A$7:$J$139,9,0)</f>
        <v>517</v>
      </c>
      <c r="FC34" s="67">
        <v>8</v>
      </c>
      <c r="FD34" s="67">
        <v>2</v>
      </c>
      <c r="FE34" s="67">
        <v>91.98</v>
      </c>
      <c r="FF34" s="67">
        <v>23</v>
      </c>
      <c r="FG34" s="67">
        <v>0</v>
      </c>
      <c r="FH34" s="67">
        <v>0</v>
      </c>
      <c r="FI34" s="106">
        <v>8</v>
      </c>
      <c r="FJ34" s="67">
        <v>2</v>
      </c>
      <c r="FK34" s="92">
        <v>107.97840431913617</v>
      </c>
      <c r="FL34" s="105">
        <v>27</v>
      </c>
      <c r="FM34" s="67">
        <v>199.96</v>
      </c>
      <c r="FN34" s="67">
        <v>50</v>
      </c>
      <c r="FO34" s="67">
        <v>387.92</v>
      </c>
      <c r="FP34" s="67">
        <v>97</v>
      </c>
      <c r="FQ34" s="92">
        <v>35.992801439712053</v>
      </c>
      <c r="FR34" s="105">
        <v>9</v>
      </c>
      <c r="FS34" s="62">
        <f>VLOOKUP(A34,'[3]2017'!$A$8:$M$140,13,0)</f>
        <v>1.198835417023463</v>
      </c>
      <c r="FT34" s="63">
        <f>VLOOKUP(A34,'[3]2017'!$A$8:$M$140,12,0)</f>
        <v>14</v>
      </c>
      <c r="FU34" s="62">
        <f>VLOOKUP(A34,'[3]2017'!$A$8:$O$140,15,0)</f>
        <v>1.4268049082088843</v>
      </c>
      <c r="FV34" s="63">
        <f>VLOOKUP(A34,'[3]2017'!$A$8:$O$140,14,0)</f>
        <v>15</v>
      </c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</row>
    <row r="35" spans="1:381">
      <c r="A35" s="96" t="s">
        <v>1727</v>
      </c>
      <c r="B35" s="56" t="s">
        <v>777</v>
      </c>
      <c r="C35" s="96" t="s">
        <v>547</v>
      </c>
      <c r="D35" s="74">
        <v>5</v>
      </c>
      <c r="E35" s="67">
        <v>2017</v>
      </c>
      <c r="F35" s="161">
        <v>76.084714793612719</v>
      </c>
      <c r="G35" s="67">
        <v>80132</v>
      </c>
      <c r="H35" s="67">
        <v>70264</v>
      </c>
      <c r="I35" s="67">
        <v>9868</v>
      </c>
      <c r="J35" s="67">
        <v>36.11</v>
      </c>
      <c r="K35" s="78">
        <v>28932</v>
      </c>
      <c r="L35" s="67">
        <v>44.1</v>
      </c>
      <c r="M35" s="78">
        <v>35342</v>
      </c>
      <c r="N35" s="67">
        <v>9774</v>
      </c>
      <c r="O35" s="67">
        <v>4992</v>
      </c>
      <c r="P35" s="67">
        <v>4782</v>
      </c>
      <c r="Q35" s="67">
        <v>11613</v>
      </c>
      <c r="R35" s="67">
        <v>5926</v>
      </c>
      <c r="S35" s="67">
        <v>5687</v>
      </c>
      <c r="T35" s="67">
        <v>8928</v>
      </c>
      <c r="U35" s="67">
        <v>4515</v>
      </c>
      <c r="V35" s="67">
        <v>4413</v>
      </c>
      <c r="W35" s="67">
        <v>10514</v>
      </c>
      <c r="X35" s="67">
        <v>5299</v>
      </c>
      <c r="Y35" s="67">
        <v>5215</v>
      </c>
      <c r="Z35" s="67">
        <v>8445</v>
      </c>
      <c r="AA35" s="67">
        <v>4220</v>
      </c>
      <c r="AB35" s="67">
        <v>4225</v>
      </c>
      <c r="AC35" s="67">
        <v>9900</v>
      </c>
      <c r="AD35" s="67">
        <v>4919</v>
      </c>
      <c r="AE35" s="67">
        <v>4981</v>
      </c>
      <c r="AF35" s="67">
        <v>8142</v>
      </c>
      <c r="AG35" s="67">
        <v>4025</v>
      </c>
      <c r="AH35" s="67">
        <v>4117</v>
      </c>
      <c r="AI35" s="67">
        <v>14440</v>
      </c>
      <c r="AJ35" s="67">
        <v>7078</v>
      </c>
      <c r="AK35" s="67">
        <v>7362</v>
      </c>
      <c r="AL35" s="67">
        <v>8185</v>
      </c>
      <c r="AM35" s="67">
        <v>4010</v>
      </c>
      <c r="AN35" s="67">
        <v>4175</v>
      </c>
      <c r="AO35" s="67">
        <v>7100</v>
      </c>
      <c r="AP35" s="67">
        <v>3462</v>
      </c>
      <c r="AQ35" s="67">
        <v>3638</v>
      </c>
      <c r="AR35" s="67" t="s">
        <v>428</v>
      </c>
      <c r="AS35" s="67"/>
      <c r="AT35" s="67" t="s">
        <v>428</v>
      </c>
      <c r="AU35" s="59">
        <v>3394</v>
      </c>
      <c r="AV35" s="59">
        <v>1</v>
      </c>
      <c r="AW35" s="59">
        <v>543</v>
      </c>
      <c r="AX35" s="97" t="e">
        <f>VLOOKUP(A35,[2]INFANTIL!$A$8:$AA$140,27,0)</f>
        <v>#N/A</v>
      </c>
      <c r="AY35" s="98" t="e">
        <f>VLOOKUP(A35,[2]INFANTIL!$A$8:$AA$140,16,0)</f>
        <v>#N/A</v>
      </c>
      <c r="AZ35" s="62">
        <f>VLOOKUP(A35,'[3]2017'!$A$8:$E$140,5,0)</f>
        <v>1.9439328831594025</v>
      </c>
      <c r="BA35" s="63">
        <f>VLOOKUP(A35,'[3]2017'!$A$8:$E$140,4,0)</f>
        <v>19</v>
      </c>
      <c r="BB35" s="62">
        <f>VLOOKUP(A35,[2]MATERNAS!$A$8:$AA$140,27,0)</f>
        <v>0</v>
      </c>
      <c r="BC35" s="63">
        <f>VLOOKUP(A35,[2]MATERNAS!$A$8:$AA$140,26,0)</f>
        <v>0</v>
      </c>
      <c r="BD35" s="68">
        <v>0</v>
      </c>
      <c r="BE35" s="69">
        <v>0</v>
      </c>
      <c r="BF35" s="60">
        <f>VLOOKUP(A35,[4]Controles!$A$7:$L$139,12,0)</f>
        <v>7.4523396880415937</v>
      </c>
      <c r="BG35" s="61">
        <f>VLOOKUP(A35,[4]Controles!$A$7:$L$139,11,0)</f>
        <v>86</v>
      </c>
      <c r="BH35" s="88">
        <v>7.5389948006932412</v>
      </c>
      <c r="BI35" s="87">
        <v>87</v>
      </c>
      <c r="BJ35" s="68">
        <v>0</v>
      </c>
      <c r="BK35" s="69">
        <v>0</v>
      </c>
      <c r="BL35" s="68">
        <v>0</v>
      </c>
      <c r="BM35" s="69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167.8</v>
      </c>
      <c r="BW35" s="67">
        <v>89.4</v>
      </c>
      <c r="BX35" s="67">
        <v>79.900000000000006</v>
      </c>
      <c r="BY35" s="67">
        <v>89.4</v>
      </c>
      <c r="BZ35" s="67">
        <v>89.2</v>
      </c>
      <c r="CA35" s="67">
        <v>79.8</v>
      </c>
      <c r="CB35" s="67">
        <v>82.8</v>
      </c>
      <c r="CC35" s="96" t="s">
        <v>2511</v>
      </c>
      <c r="CD35" s="96" t="s">
        <v>1786</v>
      </c>
      <c r="CE35" s="99">
        <v>21.893491124260358</v>
      </c>
      <c r="CF35" s="67" t="s">
        <v>2512</v>
      </c>
      <c r="CG35" s="67" t="s">
        <v>2513</v>
      </c>
      <c r="CH35" s="67">
        <v>0</v>
      </c>
      <c r="CI35" s="67">
        <v>0</v>
      </c>
      <c r="CJ35" s="86">
        <v>0</v>
      </c>
      <c r="CK35" s="87">
        <v>0</v>
      </c>
      <c r="CL35" s="106">
        <v>0</v>
      </c>
      <c r="CM35" s="89">
        <v>0</v>
      </c>
      <c r="CN35" s="67">
        <v>10.45</v>
      </c>
      <c r="CO35" s="67">
        <v>1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2">
        <f>VLOOKUP(A35,'[3]2017'!$A$8:$I$140,9,0)</f>
        <v>0.11841326228537596</v>
      </c>
      <c r="DC35" s="63">
        <f>VLOOKUP(A35,'[3]2017'!$A$8:$I$140,8,0)</f>
        <v>1</v>
      </c>
      <c r="DD35" s="96" t="s">
        <v>2514</v>
      </c>
      <c r="DE35" s="96" t="s">
        <v>2515</v>
      </c>
      <c r="DF35" s="99">
        <v>4.552967693463561</v>
      </c>
      <c r="DG35" s="104">
        <v>9.0965732087227416</v>
      </c>
      <c r="DH35" s="67">
        <v>9.51</v>
      </c>
      <c r="DI35" s="67">
        <v>1</v>
      </c>
      <c r="DJ35" s="67">
        <v>19.02</v>
      </c>
      <c r="DK35" s="67">
        <v>2</v>
      </c>
      <c r="DL35" s="67">
        <v>0</v>
      </c>
      <c r="DM35" s="67">
        <v>0</v>
      </c>
      <c r="DN35" s="67">
        <v>10.1</v>
      </c>
      <c r="DO35" s="67">
        <v>1</v>
      </c>
      <c r="DP35" s="67">
        <v>80.81</v>
      </c>
      <c r="DQ35" s="67">
        <v>8</v>
      </c>
      <c r="DR35" s="67">
        <v>10.1</v>
      </c>
      <c r="DS35" s="67">
        <v>1</v>
      </c>
      <c r="DT35" s="67">
        <v>70.709999999999994</v>
      </c>
      <c r="DU35" s="67">
        <v>7</v>
      </c>
      <c r="DV35" s="67">
        <v>0</v>
      </c>
      <c r="DW35" s="67">
        <v>0</v>
      </c>
      <c r="DX35" s="67">
        <v>0</v>
      </c>
      <c r="DY35" s="67">
        <v>0</v>
      </c>
      <c r="DZ35" s="101">
        <f>VLOOKUP(A35,[5]Embarazos!$A$7:$D$139,4,0)</f>
        <v>2.3791250959324639</v>
      </c>
      <c r="EA35" s="63">
        <f>VLOOKUP(A35,[5]Embarazos!$A$7:$D$139,3,0)</f>
        <v>31</v>
      </c>
      <c r="EB35" s="62">
        <f>VLOOKUP(A35,[5]Embarazos!$A$7:$F$139,6,0)</f>
        <v>24.251726784343823</v>
      </c>
      <c r="EC35" s="63">
        <f>VLOOKUP(A35,[5]Embarazos!$A$7:$F$139,5,0)</f>
        <v>316</v>
      </c>
      <c r="ED35" s="62">
        <f>VLOOKUP(A35,'[3]2017'!$A$8:$K$140,11,0)</f>
        <v>1.2281994595922379</v>
      </c>
      <c r="EE35" s="63">
        <f>VLOOKUP(A35,'[3]2017'!$A$8:$K$140,10,0)</f>
        <v>10</v>
      </c>
      <c r="EF35" s="96" t="s">
        <v>2516</v>
      </c>
      <c r="EG35" s="96" t="s">
        <v>2517</v>
      </c>
      <c r="EH35" s="99">
        <v>3.4202650705429676</v>
      </c>
      <c r="EI35" s="104">
        <v>4.9493813273340832</v>
      </c>
      <c r="EJ35" s="174" t="s">
        <v>1991</v>
      </c>
      <c r="EK35" s="174" t="s">
        <v>2518</v>
      </c>
      <c r="EL35" s="96" t="s">
        <v>2519</v>
      </c>
      <c r="EM35" s="96" t="s">
        <v>2520</v>
      </c>
      <c r="EN35" s="99">
        <v>1.7712177121771218</v>
      </c>
      <c r="EO35" s="100">
        <v>4</v>
      </c>
      <c r="EP35" s="67">
        <v>10.1</v>
      </c>
      <c r="EQ35" s="67">
        <v>1</v>
      </c>
      <c r="ER35" s="67">
        <v>30.3</v>
      </c>
      <c r="ES35" s="67">
        <v>3</v>
      </c>
      <c r="ET35" s="92">
        <v>50.505050505050505</v>
      </c>
      <c r="EU35" s="105">
        <v>5</v>
      </c>
      <c r="EV35" s="67">
        <v>10.1</v>
      </c>
      <c r="EW35" s="67">
        <v>1</v>
      </c>
      <c r="EX35" s="67">
        <v>0</v>
      </c>
      <c r="EY35" s="62">
        <f>VLOOKUP(A35,[5]Embarazos!$A$7:$H$139,8,0)</f>
        <v>30.621642363775901</v>
      </c>
      <c r="EZ35" s="63">
        <f>VLOOKUP(A35,[5]Embarazos!$A$7:$H$139,7,0)</f>
        <v>399</v>
      </c>
      <c r="FA35" s="62">
        <f>VLOOKUP(A35,[5]Embarazos!$A$7:$J$139,10,0)</f>
        <v>19.493476592478896</v>
      </c>
      <c r="FB35" s="63">
        <f>VLOOKUP(A35,[5]Embarazos!$A$7:$J$139,9,0)</f>
        <v>254</v>
      </c>
      <c r="FC35" s="67">
        <v>17.420000000000002</v>
      </c>
      <c r="FD35" s="67">
        <v>3</v>
      </c>
      <c r="FE35" s="67">
        <v>92.89</v>
      </c>
      <c r="FF35" s="67">
        <v>16</v>
      </c>
      <c r="FG35" s="67">
        <v>5.61</v>
      </c>
      <c r="FH35" s="67">
        <v>1</v>
      </c>
      <c r="FI35" s="67">
        <v>0</v>
      </c>
      <c r="FJ35" s="67">
        <v>0</v>
      </c>
      <c r="FK35" s="92">
        <v>116.11030478955006</v>
      </c>
      <c r="FL35" s="105">
        <v>20</v>
      </c>
      <c r="FM35" s="67">
        <v>46.44</v>
      </c>
      <c r="FN35" s="67">
        <v>8</v>
      </c>
      <c r="FO35" s="67">
        <v>46.44</v>
      </c>
      <c r="FP35" s="67">
        <v>8</v>
      </c>
      <c r="FQ35" s="92">
        <v>5.8055152394775034</v>
      </c>
      <c r="FR35" s="105">
        <v>1</v>
      </c>
      <c r="FS35" s="62">
        <f>VLOOKUP(A35,'[3]2017'!$A$8:$M$140,13,0)</f>
        <v>1.4660965180207699</v>
      </c>
      <c r="FT35" s="63">
        <f>VLOOKUP(A35,'[3]2017'!$A$8:$M$140,12,0)</f>
        <v>12</v>
      </c>
      <c r="FU35" s="62">
        <f>VLOOKUP(A35,'[3]2017'!$A$8:$O$140,15,0)</f>
        <v>0.70422535211267612</v>
      </c>
      <c r="FV35" s="63">
        <f>VLOOKUP(A35,'[3]2017'!$A$8:$O$140,14,0)</f>
        <v>5</v>
      </c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</row>
    <row r="36" spans="1:381">
      <c r="A36" s="96" t="s">
        <v>784</v>
      </c>
      <c r="B36" s="56" t="s">
        <v>785</v>
      </c>
      <c r="C36" s="96" t="s">
        <v>479</v>
      </c>
      <c r="D36" s="74">
        <v>6</v>
      </c>
      <c r="E36" s="67">
        <v>2017</v>
      </c>
      <c r="F36" s="159">
        <v>73.908677811688293</v>
      </c>
      <c r="G36" s="67">
        <v>8932</v>
      </c>
      <c r="H36" s="67">
        <v>7519</v>
      </c>
      <c r="I36" s="67">
        <v>1413</v>
      </c>
      <c r="J36" s="67">
        <v>29.97</v>
      </c>
      <c r="K36" s="78">
        <v>2677</v>
      </c>
      <c r="L36" s="67">
        <v>75.5</v>
      </c>
      <c r="M36" s="78">
        <v>6744</v>
      </c>
      <c r="N36" s="67">
        <v>730</v>
      </c>
      <c r="O36" s="67">
        <v>373</v>
      </c>
      <c r="P36" s="67">
        <v>357</v>
      </c>
      <c r="Q36" s="67">
        <v>880</v>
      </c>
      <c r="R36" s="67">
        <v>450</v>
      </c>
      <c r="S36" s="67">
        <v>430</v>
      </c>
      <c r="T36" s="67">
        <v>752</v>
      </c>
      <c r="U36" s="67">
        <v>387</v>
      </c>
      <c r="V36" s="67">
        <v>365</v>
      </c>
      <c r="W36" s="67">
        <v>893</v>
      </c>
      <c r="X36" s="67">
        <v>461</v>
      </c>
      <c r="Y36" s="67">
        <v>432</v>
      </c>
      <c r="Z36" s="67">
        <v>722</v>
      </c>
      <c r="AA36" s="67">
        <v>375</v>
      </c>
      <c r="AB36" s="67">
        <v>347</v>
      </c>
      <c r="AC36" s="67">
        <v>859</v>
      </c>
      <c r="AD36" s="67">
        <v>448</v>
      </c>
      <c r="AE36" s="67">
        <v>411</v>
      </c>
      <c r="AF36" s="67">
        <v>714</v>
      </c>
      <c r="AG36" s="67">
        <v>374</v>
      </c>
      <c r="AH36" s="67">
        <v>340</v>
      </c>
      <c r="AI36" s="67">
        <v>1278</v>
      </c>
      <c r="AJ36" s="67">
        <v>669</v>
      </c>
      <c r="AK36" s="67">
        <v>609</v>
      </c>
      <c r="AL36" s="67">
        <v>705</v>
      </c>
      <c r="AM36" s="67">
        <v>369</v>
      </c>
      <c r="AN36" s="67">
        <v>336</v>
      </c>
      <c r="AO36" s="67">
        <v>700</v>
      </c>
      <c r="AP36" s="67">
        <v>364</v>
      </c>
      <c r="AQ36" s="67">
        <v>336</v>
      </c>
      <c r="AR36" s="67" t="s">
        <v>428</v>
      </c>
      <c r="AS36" s="67"/>
      <c r="AT36" s="67" t="s">
        <v>428</v>
      </c>
      <c r="AU36" s="59">
        <v>348</v>
      </c>
      <c r="AV36" s="59">
        <v>1</v>
      </c>
      <c r="AW36" s="59">
        <v>54</v>
      </c>
      <c r="AX36" s="97">
        <f>VLOOKUP(A36,[2]INFANTIL!$A$8:$AA$140,27,0)</f>
        <v>8.8495575221238933</v>
      </c>
      <c r="AY36" s="98">
        <f>VLOOKUP(A36,[2]INFANTIL!$A$8:$AA$140,16,0)</f>
        <v>0</v>
      </c>
      <c r="AZ36" s="62">
        <f>VLOOKUP(A36,'[3]2017'!$A$8:$E$140,5,0)</f>
        <v>1.3698630136986301</v>
      </c>
      <c r="BA36" s="63">
        <f>VLOOKUP(A36,'[3]2017'!$A$8:$E$140,4,0)</f>
        <v>1</v>
      </c>
      <c r="BB36" s="62">
        <f>VLOOKUP(A36,[2]MATERNAS!$A$8:$AA$140,27,0)</f>
        <v>0</v>
      </c>
      <c r="BC36" s="63">
        <f>VLOOKUP(A36,[2]MATERNAS!$A$8:$AA$140,26,0)</f>
        <v>0</v>
      </c>
      <c r="BD36" s="68">
        <v>0</v>
      </c>
      <c r="BE36" s="69">
        <v>0</v>
      </c>
      <c r="BF36" s="60">
        <f>VLOOKUP(A36,[4]Controles!$A$7:$L$139,12,0)</f>
        <v>3.5398230088495577</v>
      </c>
      <c r="BG36" s="61">
        <f>VLOOKUP(A36,[4]Controles!$A$7:$L$139,11,0)</f>
        <v>4</v>
      </c>
      <c r="BH36" s="88">
        <v>10.619469026548673</v>
      </c>
      <c r="BI36" s="87">
        <v>12</v>
      </c>
      <c r="BJ36" s="68">
        <v>0</v>
      </c>
      <c r="BK36" s="69">
        <v>0</v>
      </c>
      <c r="BL36" s="68">
        <v>0</v>
      </c>
      <c r="BM36" s="69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33.299999999999997</v>
      </c>
      <c r="BW36" s="67">
        <v>106</v>
      </c>
      <c r="BX36" s="67">
        <v>114.5</v>
      </c>
      <c r="BY36" s="67">
        <v>106</v>
      </c>
      <c r="BZ36" s="67">
        <v>117.1</v>
      </c>
      <c r="CA36" s="67">
        <v>88.8</v>
      </c>
      <c r="CB36" s="67">
        <v>108.8</v>
      </c>
      <c r="CC36" s="96" t="s">
        <v>2521</v>
      </c>
      <c r="CD36" s="96" t="s">
        <v>2522</v>
      </c>
      <c r="CE36" s="99">
        <v>25</v>
      </c>
      <c r="CF36" s="67" t="s">
        <v>2523</v>
      </c>
      <c r="CG36" s="67" t="s">
        <v>2523</v>
      </c>
      <c r="CH36" s="67">
        <v>714.29</v>
      </c>
      <c r="CI36" s="67">
        <v>1</v>
      </c>
      <c r="CJ36" s="86">
        <v>0</v>
      </c>
      <c r="CK36" s="87">
        <v>0</v>
      </c>
      <c r="CL36" s="106">
        <v>714.29</v>
      </c>
      <c r="CM36" s="89">
        <v>1</v>
      </c>
      <c r="CN36" s="67">
        <v>0</v>
      </c>
      <c r="CO36" s="67">
        <v>0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2">
        <f>VLOOKUP(A36,'[3]2017'!$A$8:$I$140,9,0)</f>
        <v>0</v>
      </c>
      <c r="DC36" s="63">
        <f>VLOOKUP(A36,'[3]2017'!$A$8:$I$140,8,0)</f>
        <v>0</v>
      </c>
      <c r="DD36" s="96" t="s">
        <v>2524</v>
      </c>
      <c r="DE36" s="96" t="s">
        <v>2525</v>
      </c>
      <c r="DF36" s="99">
        <v>2.1311475409836063</v>
      </c>
      <c r="DG36" s="104">
        <v>0.83333333333333337</v>
      </c>
      <c r="DH36" s="67">
        <v>0</v>
      </c>
      <c r="DI36" s="67">
        <v>0</v>
      </c>
      <c r="DJ36" s="67">
        <v>111.98</v>
      </c>
      <c r="DK36" s="67">
        <v>1</v>
      </c>
      <c r="DL36" s="67">
        <v>111.98</v>
      </c>
      <c r="DM36" s="67">
        <v>1</v>
      </c>
      <c r="DN36" s="67">
        <v>232.83</v>
      </c>
      <c r="DO36" s="67">
        <v>2</v>
      </c>
      <c r="DP36" s="67">
        <v>0</v>
      </c>
      <c r="DQ36" s="67">
        <v>0</v>
      </c>
      <c r="DR36" s="67">
        <v>0</v>
      </c>
      <c r="DS36" s="67">
        <v>0</v>
      </c>
      <c r="DT36" s="67">
        <v>0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101">
        <f>VLOOKUP(A36,[5]Embarazos!$A$7:$D$139,4,0)</f>
        <v>0.83333333333333337</v>
      </c>
      <c r="EA36" s="63">
        <f>VLOOKUP(A36,[5]Embarazos!$A$7:$D$139,3,0)</f>
        <v>1</v>
      </c>
      <c r="EB36" s="62">
        <f>VLOOKUP(A36,[5]Embarazos!$A$7:$F$139,6,0)</f>
        <v>21.666666666666668</v>
      </c>
      <c r="EC36" s="63">
        <f>VLOOKUP(A36,[5]Embarazos!$A$7:$F$139,5,0)</f>
        <v>26</v>
      </c>
      <c r="ED36" s="62">
        <f>VLOOKUP(A36,'[3]2017'!$A$8:$K$140,11,0)</f>
        <v>1.4005602240896358</v>
      </c>
      <c r="EE36" s="63">
        <f>VLOOKUP(A36,'[3]2017'!$A$8:$K$140,10,0)</f>
        <v>1</v>
      </c>
      <c r="EF36" s="96" t="s">
        <v>2281</v>
      </c>
      <c r="EG36" s="96" t="s">
        <v>2526</v>
      </c>
      <c r="EH36" s="99">
        <v>1.607142857142857</v>
      </c>
      <c r="EI36" s="104">
        <v>2.4</v>
      </c>
      <c r="EJ36" s="174" t="s">
        <v>2527</v>
      </c>
      <c r="EK36" s="174" t="s">
        <v>2528</v>
      </c>
      <c r="EL36" s="96" t="s">
        <v>2529</v>
      </c>
      <c r="EM36" s="96" t="s">
        <v>2530</v>
      </c>
      <c r="EN36" s="99">
        <v>0</v>
      </c>
      <c r="EO36" s="100">
        <v>12.820512820512819</v>
      </c>
      <c r="EP36" s="67">
        <v>232.83</v>
      </c>
      <c r="EQ36" s="67">
        <v>2</v>
      </c>
      <c r="ER36" s="67">
        <v>698.49</v>
      </c>
      <c r="ES36" s="67">
        <v>6</v>
      </c>
      <c r="ET36" s="92">
        <v>582.07217694994188</v>
      </c>
      <c r="EU36" s="105">
        <v>5</v>
      </c>
      <c r="EV36" s="67">
        <v>232.83</v>
      </c>
      <c r="EW36" s="67">
        <v>2</v>
      </c>
      <c r="EX36" s="67">
        <v>19</v>
      </c>
      <c r="EY36" s="62">
        <f>VLOOKUP(A36,[5]Embarazos!$A$7:$H$139,8,0)</f>
        <v>27.500000000000004</v>
      </c>
      <c r="EZ36" s="63">
        <f>VLOOKUP(A36,[5]Embarazos!$A$7:$H$139,7,0)</f>
        <v>33</v>
      </c>
      <c r="FA36" s="62">
        <f>VLOOKUP(A36,[5]Embarazos!$A$7:$J$139,10,0)</f>
        <v>25</v>
      </c>
      <c r="FB36" s="63">
        <f>VLOOKUP(A36,[5]Embarazos!$A$7:$J$139,9,0)</f>
        <v>30</v>
      </c>
      <c r="FC36" s="67">
        <v>64.14</v>
      </c>
      <c r="FD36" s="67">
        <v>1</v>
      </c>
      <c r="FE36" s="67">
        <v>64.14</v>
      </c>
      <c r="FF36" s="67">
        <v>1</v>
      </c>
      <c r="FG36" s="67">
        <v>0</v>
      </c>
      <c r="FH36" s="67">
        <v>0</v>
      </c>
      <c r="FI36" s="67">
        <v>0</v>
      </c>
      <c r="FJ36" s="67">
        <v>0</v>
      </c>
      <c r="FK36" s="92">
        <v>128.28736369467606</v>
      </c>
      <c r="FL36" s="105">
        <v>2</v>
      </c>
      <c r="FM36" s="67">
        <v>769.72</v>
      </c>
      <c r="FN36" s="67">
        <v>12</v>
      </c>
      <c r="FO36" s="67">
        <v>513.15</v>
      </c>
      <c r="FP36" s="67">
        <v>8</v>
      </c>
      <c r="FQ36" s="67">
        <v>0</v>
      </c>
      <c r="FR36" s="67">
        <v>0</v>
      </c>
      <c r="FS36" s="62">
        <f>VLOOKUP(A36,'[3]2017'!$A$8:$M$140,13,0)</f>
        <v>0</v>
      </c>
      <c r="FT36" s="63">
        <f>VLOOKUP(A36,'[3]2017'!$A$8:$M$140,12,0)</f>
        <v>0</v>
      </c>
      <c r="FU36" s="62">
        <f>VLOOKUP(A36,'[3]2017'!$A$8:$O$140,15,0)</f>
        <v>1.4285714285714286</v>
      </c>
      <c r="FV36" s="63">
        <f>VLOOKUP(A36,'[3]2017'!$A$8:$O$140,14,0)</f>
        <v>1</v>
      </c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</row>
    <row r="37" spans="1:381">
      <c r="A37" s="96" t="s">
        <v>1736</v>
      </c>
      <c r="B37" s="56" t="s">
        <v>794</v>
      </c>
      <c r="C37" s="96" t="s">
        <v>466</v>
      </c>
      <c r="D37" s="74">
        <v>6</v>
      </c>
      <c r="E37" s="67">
        <v>2017</v>
      </c>
      <c r="F37" s="161">
        <v>73.712934671426666</v>
      </c>
      <c r="G37" s="67">
        <v>26828</v>
      </c>
      <c r="H37" s="67">
        <v>16177</v>
      </c>
      <c r="I37" s="67">
        <v>10651</v>
      </c>
      <c r="J37" s="67">
        <v>27.91</v>
      </c>
      <c r="K37" s="78">
        <v>7489</v>
      </c>
      <c r="L37" s="67">
        <v>70.63</v>
      </c>
      <c r="M37" s="78">
        <v>18949</v>
      </c>
      <c r="N37" s="67">
        <v>2594</v>
      </c>
      <c r="O37" s="67">
        <v>1324</v>
      </c>
      <c r="P37" s="67">
        <v>1270</v>
      </c>
      <c r="Q37" s="67">
        <v>3101</v>
      </c>
      <c r="R37" s="67">
        <v>1584</v>
      </c>
      <c r="S37" s="67">
        <v>1517</v>
      </c>
      <c r="T37" s="67">
        <v>2520</v>
      </c>
      <c r="U37" s="67">
        <v>1290</v>
      </c>
      <c r="V37" s="67">
        <v>1230</v>
      </c>
      <c r="W37" s="67">
        <v>3016</v>
      </c>
      <c r="X37" s="67">
        <v>1545</v>
      </c>
      <c r="Y37" s="67">
        <v>1471</v>
      </c>
      <c r="Z37" s="67">
        <v>2493</v>
      </c>
      <c r="AA37" s="67">
        <v>1280</v>
      </c>
      <c r="AB37" s="67">
        <v>1213</v>
      </c>
      <c r="AC37" s="67">
        <v>2933</v>
      </c>
      <c r="AD37" s="67">
        <v>1508</v>
      </c>
      <c r="AE37" s="67">
        <v>1425</v>
      </c>
      <c r="AF37" s="67">
        <v>2414</v>
      </c>
      <c r="AG37" s="67">
        <v>1243</v>
      </c>
      <c r="AH37" s="67">
        <v>1171</v>
      </c>
      <c r="AI37" s="67">
        <v>4460</v>
      </c>
      <c r="AJ37" s="67">
        <v>2292</v>
      </c>
      <c r="AK37" s="67">
        <v>2168</v>
      </c>
      <c r="AL37" s="67">
        <v>2505</v>
      </c>
      <c r="AM37" s="67">
        <v>1287</v>
      </c>
      <c r="AN37" s="67">
        <v>1218</v>
      </c>
      <c r="AO37" s="67">
        <v>2380</v>
      </c>
      <c r="AP37" s="67">
        <v>1223</v>
      </c>
      <c r="AQ37" s="67">
        <v>1157</v>
      </c>
      <c r="AR37" s="67" t="s">
        <v>428</v>
      </c>
      <c r="AS37" s="67"/>
      <c r="AT37" s="67" t="s">
        <v>428</v>
      </c>
      <c r="AU37" s="59">
        <v>1073</v>
      </c>
      <c r="AV37" s="59">
        <v>0</v>
      </c>
      <c r="AW37" s="59">
        <v>356</v>
      </c>
      <c r="AX37" s="97" t="e">
        <f>VLOOKUP(A37,[2]INFANTIL!$A$8:$AA$140,27,0)</f>
        <v>#N/A</v>
      </c>
      <c r="AY37" s="98" t="e">
        <f>VLOOKUP(A37,[2]INFANTIL!$A$8:$AA$140,16,0)</f>
        <v>#N/A</v>
      </c>
      <c r="AZ37" s="62">
        <f>VLOOKUP(A37,'[3]2017'!$A$8:$E$140,5,0)</f>
        <v>0.38550501156515032</v>
      </c>
      <c r="BA37" s="63">
        <f>VLOOKUP(A37,'[3]2017'!$A$8:$E$140,4,0)</f>
        <v>1</v>
      </c>
      <c r="BB37" s="62">
        <f>VLOOKUP(A37,[2]MATERNAS!$A$8:$AA$140,27,0)</f>
        <v>0</v>
      </c>
      <c r="BC37" s="63">
        <f>VLOOKUP(A37,[2]MATERNAS!$A$8:$AA$140,26,0)</f>
        <v>0</v>
      </c>
      <c r="BD37" s="68">
        <v>0</v>
      </c>
      <c r="BE37" s="69">
        <v>0</v>
      </c>
      <c r="BF37" s="60">
        <f>VLOOKUP(A37,[4]Controles!$A$7:$L$139,12,0)</f>
        <v>5.7324840764331215</v>
      </c>
      <c r="BG37" s="61">
        <f>VLOOKUP(A37,[4]Controles!$A$7:$L$139,11,0)</f>
        <v>18</v>
      </c>
      <c r="BH37" s="88">
        <v>8.2802547770700627</v>
      </c>
      <c r="BI37" s="87">
        <v>26</v>
      </c>
      <c r="BJ37" s="68">
        <v>0</v>
      </c>
      <c r="BK37" s="69">
        <v>0</v>
      </c>
      <c r="BL37" s="68">
        <v>0</v>
      </c>
      <c r="BM37" s="69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192.7</v>
      </c>
      <c r="BW37" s="67">
        <v>81.8</v>
      </c>
      <c r="BX37" s="67">
        <v>87.3</v>
      </c>
      <c r="BY37" s="67">
        <v>81.599999999999994</v>
      </c>
      <c r="BZ37" s="67">
        <v>90.2</v>
      </c>
      <c r="CA37" s="67">
        <v>84.1</v>
      </c>
      <c r="CB37" s="67">
        <v>84.9</v>
      </c>
      <c r="CC37" s="96" t="s">
        <v>2531</v>
      </c>
      <c r="CD37" s="67">
        <v>54.04</v>
      </c>
      <c r="CE37" s="99">
        <v>34.615384615384613</v>
      </c>
      <c r="CF37" s="67" t="s">
        <v>2532</v>
      </c>
      <c r="CG37" s="67" t="s">
        <v>2432</v>
      </c>
      <c r="CH37" s="67">
        <v>77.7</v>
      </c>
      <c r="CI37" s="67">
        <v>2</v>
      </c>
      <c r="CJ37" s="86">
        <v>0</v>
      </c>
      <c r="CK37" s="87">
        <v>0</v>
      </c>
      <c r="CL37" s="106">
        <v>77.7</v>
      </c>
      <c r="CM37" s="89">
        <v>2</v>
      </c>
      <c r="CN37" s="67">
        <v>38.85</v>
      </c>
      <c r="CO37" s="67">
        <v>1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2">
        <f>VLOOKUP(A37,'[3]2017'!$A$8:$I$140,9,0)</f>
        <v>0.80224628961091049</v>
      </c>
      <c r="DC37" s="63">
        <f>VLOOKUP(A37,'[3]2017'!$A$8:$I$140,8,0)</f>
        <v>2</v>
      </c>
      <c r="DD37" s="67">
        <v>95.07</v>
      </c>
      <c r="DE37" s="96" t="s">
        <v>2533</v>
      </c>
      <c r="DF37" s="99">
        <v>5.6168505516549647</v>
      </c>
      <c r="DG37" s="104">
        <v>5.6084656084656084</v>
      </c>
      <c r="DH37" s="67">
        <v>99.47</v>
      </c>
      <c r="DI37" s="67">
        <v>3</v>
      </c>
      <c r="DJ37" s="67">
        <v>66.31</v>
      </c>
      <c r="DK37" s="67">
        <v>2</v>
      </c>
      <c r="DL37" s="67">
        <v>0</v>
      </c>
      <c r="DM37" s="67">
        <v>0</v>
      </c>
      <c r="DN37" s="67">
        <v>0</v>
      </c>
      <c r="DO37" s="67">
        <v>0</v>
      </c>
      <c r="DP37" s="67">
        <v>68.19</v>
      </c>
      <c r="DQ37" s="67">
        <v>2</v>
      </c>
      <c r="DR37" s="67">
        <v>34.090000000000003</v>
      </c>
      <c r="DS37" s="67">
        <v>1</v>
      </c>
      <c r="DT37" s="67">
        <v>0</v>
      </c>
      <c r="DU37" s="67">
        <v>0</v>
      </c>
      <c r="DV37" s="67">
        <v>34.090000000000003</v>
      </c>
      <c r="DW37" s="67">
        <v>1</v>
      </c>
      <c r="DX37" s="67">
        <v>0</v>
      </c>
      <c r="DY37" s="67">
        <v>0</v>
      </c>
      <c r="DZ37" s="101">
        <f>VLOOKUP(A37,[5]Embarazos!$A$7:$D$139,4,0)</f>
        <v>2.8125</v>
      </c>
      <c r="EA37" s="63">
        <f>VLOOKUP(A37,[5]Embarazos!$A$7:$D$139,3,0)</f>
        <v>9</v>
      </c>
      <c r="EB37" s="62">
        <f>VLOOKUP(A37,[5]Embarazos!$A$7:$F$139,6,0)</f>
        <v>27.187499999999996</v>
      </c>
      <c r="EC37" s="63">
        <f>VLOOKUP(A37,[5]Embarazos!$A$7:$F$139,5,0)</f>
        <v>87</v>
      </c>
      <c r="ED37" s="62">
        <f>VLOOKUP(A37,'[3]2017'!$A$8:$K$140,11,0)</f>
        <v>0.82850041425020704</v>
      </c>
      <c r="EE37" s="63">
        <f>VLOOKUP(A37,'[3]2017'!$A$8:$K$140,10,0)</f>
        <v>2</v>
      </c>
      <c r="EF37" s="96" t="s">
        <v>2534</v>
      </c>
      <c r="EG37" s="99">
        <v>63.37</v>
      </c>
      <c r="EH37" s="99">
        <v>3.2346868547832073</v>
      </c>
      <c r="EI37" s="104">
        <v>3.6450079239302693</v>
      </c>
      <c r="EJ37" s="174" t="s">
        <v>2535</v>
      </c>
      <c r="EK37" s="174" t="s">
        <v>2095</v>
      </c>
      <c r="EL37" s="96" t="s">
        <v>2536</v>
      </c>
      <c r="EM37" s="96" t="s">
        <v>2537</v>
      </c>
      <c r="EN37" s="99">
        <v>1.2468827930174564</v>
      </c>
      <c r="EO37" s="100">
        <v>0.60606060606060608</v>
      </c>
      <c r="EP37" s="67">
        <v>0</v>
      </c>
      <c r="EQ37" s="67">
        <v>0</v>
      </c>
      <c r="ER37" s="67">
        <v>272.76</v>
      </c>
      <c r="ES37" s="67">
        <v>8</v>
      </c>
      <c r="ET37" s="92">
        <v>34.094783498124784</v>
      </c>
      <c r="EU37" s="67">
        <v>1</v>
      </c>
      <c r="EV37" s="67">
        <v>0</v>
      </c>
      <c r="EW37" s="67">
        <v>0</v>
      </c>
      <c r="EX37" s="67">
        <v>0</v>
      </c>
      <c r="EY37" s="62">
        <f>VLOOKUP(A37,[5]Embarazos!$A$7:$H$139,8,0)</f>
        <v>30.625000000000004</v>
      </c>
      <c r="EZ37" s="63">
        <f>VLOOKUP(A37,[5]Embarazos!$A$7:$H$139,7,0)</f>
        <v>98</v>
      </c>
      <c r="FA37" s="62">
        <f>VLOOKUP(A37,[5]Embarazos!$A$7:$J$139,10,0)</f>
        <v>19.0625</v>
      </c>
      <c r="FB37" s="63">
        <f>VLOOKUP(A37,[5]Embarazos!$A$7:$J$139,9,0)</f>
        <v>61</v>
      </c>
      <c r="FC37" s="67">
        <v>0</v>
      </c>
      <c r="FD37" s="67">
        <v>0</v>
      </c>
      <c r="FE37" s="67">
        <v>110.93</v>
      </c>
      <c r="FF37" s="67">
        <v>6</v>
      </c>
      <c r="FG37" s="67">
        <v>0</v>
      </c>
      <c r="FH37" s="67">
        <v>0</v>
      </c>
      <c r="FI37" s="67">
        <v>18.489999999999998</v>
      </c>
      <c r="FJ37" s="67">
        <v>1</v>
      </c>
      <c r="FK37" s="92">
        <v>129.41393973007951</v>
      </c>
      <c r="FL37" s="67">
        <v>7</v>
      </c>
      <c r="FM37" s="67">
        <v>203.36</v>
      </c>
      <c r="FN37" s="67">
        <v>11</v>
      </c>
      <c r="FO37" s="67">
        <v>406.73</v>
      </c>
      <c r="FP37" s="67">
        <v>22</v>
      </c>
      <c r="FQ37" s="67">
        <v>0</v>
      </c>
      <c r="FR37" s="67">
        <v>0</v>
      </c>
      <c r="FS37" s="62">
        <f>VLOOKUP(A37,'[3]2017'!$A$8:$M$140,13,0)</f>
        <v>2.7944111776447107</v>
      </c>
      <c r="FT37" s="63">
        <f>VLOOKUP(A37,'[3]2017'!$A$8:$M$140,12,0)</f>
        <v>7</v>
      </c>
      <c r="FU37" s="62">
        <f>VLOOKUP(A37,'[3]2017'!$A$8:$O$140,15,0)</f>
        <v>2.1008403361344539</v>
      </c>
      <c r="FV37" s="63">
        <f>VLOOKUP(A37,'[3]2017'!$A$8:$O$140,14,0)</f>
        <v>5</v>
      </c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</row>
    <row r="38" spans="1:381">
      <c r="A38" s="96" t="s">
        <v>1743</v>
      </c>
      <c r="B38" s="56" t="s">
        <v>804</v>
      </c>
      <c r="C38" s="96" t="s">
        <v>427</v>
      </c>
      <c r="D38" s="74">
        <v>6</v>
      </c>
      <c r="E38" s="67">
        <v>2017</v>
      </c>
      <c r="F38" s="161">
        <v>69.15363409426854</v>
      </c>
      <c r="G38" s="67">
        <v>14945</v>
      </c>
      <c r="H38" s="67">
        <v>3967</v>
      </c>
      <c r="I38" s="67">
        <v>10978</v>
      </c>
      <c r="J38" s="67">
        <v>16.61</v>
      </c>
      <c r="K38" s="78">
        <v>2483</v>
      </c>
      <c r="L38" s="67">
        <v>73.459999999999994</v>
      </c>
      <c r="M38" s="78">
        <v>6722</v>
      </c>
      <c r="N38" s="67">
        <v>1249</v>
      </c>
      <c r="O38" s="67">
        <v>639</v>
      </c>
      <c r="P38" s="67">
        <v>610</v>
      </c>
      <c r="Q38" s="67">
        <v>1507</v>
      </c>
      <c r="R38" s="67">
        <v>771</v>
      </c>
      <c r="S38" s="67">
        <v>736</v>
      </c>
      <c r="T38" s="67">
        <v>1264</v>
      </c>
      <c r="U38" s="67">
        <v>643</v>
      </c>
      <c r="V38" s="67">
        <v>621</v>
      </c>
      <c r="W38" s="67">
        <v>1480</v>
      </c>
      <c r="X38" s="67">
        <v>751</v>
      </c>
      <c r="Y38" s="67">
        <v>729</v>
      </c>
      <c r="Z38" s="67">
        <v>1155</v>
      </c>
      <c r="AA38" s="67">
        <v>584</v>
      </c>
      <c r="AB38" s="67">
        <v>571</v>
      </c>
      <c r="AC38" s="67">
        <v>1356</v>
      </c>
      <c r="AD38" s="67">
        <v>684</v>
      </c>
      <c r="AE38" s="67">
        <v>672</v>
      </c>
      <c r="AF38" s="67">
        <v>1129</v>
      </c>
      <c r="AG38" s="67">
        <v>568</v>
      </c>
      <c r="AH38" s="67">
        <v>561</v>
      </c>
      <c r="AI38" s="67">
        <v>2021</v>
      </c>
      <c r="AJ38" s="67">
        <v>1005</v>
      </c>
      <c r="AK38" s="67">
        <v>1016</v>
      </c>
      <c r="AL38" s="67">
        <v>1140</v>
      </c>
      <c r="AM38" s="67">
        <v>567</v>
      </c>
      <c r="AN38" s="67">
        <v>573</v>
      </c>
      <c r="AO38" s="67">
        <v>1003</v>
      </c>
      <c r="AP38" s="67">
        <v>491</v>
      </c>
      <c r="AQ38" s="67">
        <v>512</v>
      </c>
      <c r="AR38" s="67" t="s">
        <v>428</v>
      </c>
      <c r="AS38" s="67"/>
      <c r="AT38" s="67" t="s">
        <v>428</v>
      </c>
      <c r="AU38" s="59">
        <v>524</v>
      </c>
      <c r="AV38" s="59">
        <v>0</v>
      </c>
      <c r="AW38" s="59">
        <v>31</v>
      </c>
      <c r="AX38" s="97" t="e">
        <f>VLOOKUP(A38,[2]INFANTIL!$A$8:$AA$140,27,0)</f>
        <v>#N/A</v>
      </c>
      <c r="AY38" s="98" t="e">
        <f>VLOOKUP(A38,[2]INFANTIL!$A$8:$AA$140,16,0)</f>
        <v>#N/A</v>
      </c>
      <c r="AZ38" s="62">
        <f>VLOOKUP(A38,'[3]2017'!$A$8:$E$140,5,0)</f>
        <v>1.6012810248198557</v>
      </c>
      <c r="BA38" s="63">
        <f>VLOOKUP(A38,'[3]2017'!$A$8:$E$140,4,0)</f>
        <v>2</v>
      </c>
      <c r="BB38" s="62">
        <f>VLOOKUP(A38,[2]MATERNAS!$A$8:$AA$140,27,0)</f>
        <v>0</v>
      </c>
      <c r="BC38" s="63">
        <f>VLOOKUP(A38,[2]MATERNAS!$A$8:$AA$140,26,0)</f>
        <v>0</v>
      </c>
      <c r="BD38" s="68">
        <v>0</v>
      </c>
      <c r="BE38" s="69">
        <v>0</v>
      </c>
      <c r="BF38" s="60">
        <f>VLOOKUP(A38,[4]Controles!$A$7:$L$139,12,0)</f>
        <v>2.7027027027027026</v>
      </c>
      <c r="BG38" s="61">
        <f>VLOOKUP(A38,[4]Controles!$A$7:$L$139,11,0)</f>
        <v>5</v>
      </c>
      <c r="BH38" s="88">
        <v>8.1081081081081088</v>
      </c>
      <c r="BI38" s="87">
        <v>15</v>
      </c>
      <c r="BJ38" s="68">
        <v>0</v>
      </c>
      <c r="BK38" s="69">
        <v>0</v>
      </c>
      <c r="BL38" s="68">
        <v>80.064051240992782</v>
      </c>
      <c r="BM38" s="69">
        <v>1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6.1</v>
      </c>
      <c r="BW38" s="67">
        <v>101</v>
      </c>
      <c r="BX38" s="67">
        <v>101</v>
      </c>
      <c r="BY38" s="67">
        <v>101</v>
      </c>
      <c r="BZ38" s="67">
        <v>102</v>
      </c>
      <c r="CA38" s="67">
        <v>102</v>
      </c>
      <c r="CB38" s="67">
        <v>108</v>
      </c>
      <c r="CC38" s="96" t="s">
        <v>2538</v>
      </c>
      <c r="CD38" s="96" t="s">
        <v>2539</v>
      </c>
      <c r="CE38" s="99">
        <v>42.857142857142854</v>
      </c>
      <c r="CF38" s="67" t="s">
        <v>2540</v>
      </c>
      <c r="CG38" s="67" t="s">
        <v>2541</v>
      </c>
      <c r="CH38" s="67">
        <v>0</v>
      </c>
      <c r="CI38" s="67">
        <v>0</v>
      </c>
      <c r="CJ38" s="86">
        <v>0</v>
      </c>
      <c r="CK38" s="87">
        <v>0</v>
      </c>
      <c r="CL38" s="106">
        <v>0</v>
      </c>
      <c r="CM38" s="89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0</v>
      </c>
      <c r="CZ38" s="67">
        <v>0</v>
      </c>
      <c r="DA38" s="67">
        <v>0</v>
      </c>
      <c r="DB38" s="62">
        <f>VLOOKUP(A38,'[3]2017'!$A$8:$I$140,9,0)</f>
        <v>0</v>
      </c>
      <c r="DC38" s="63">
        <f>VLOOKUP(A38,'[3]2017'!$A$8:$I$140,8,0)</f>
        <v>0</v>
      </c>
      <c r="DD38" s="96" t="s">
        <v>2542</v>
      </c>
      <c r="DE38" s="96" t="s">
        <v>2543</v>
      </c>
      <c r="DF38" s="99">
        <v>2.2176022176022174</v>
      </c>
      <c r="DG38" s="100">
        <v>8.3514099783080269</v>
      </c>
      <c r="DH38" s="67">
        <v>0</v>
      </c>
      <c r="DI38" s="67">
        <v>0</v>
      </c>
      <c r="DJ38" s="67">
        <v>0</v>
      </c>
      <c r="DK38" s="67">
        <v>0</v>
      </c>
      <c r="DL38" s="67">
        <v>0</v>
      </c>
      <c r="DM38" s="67">
        <v>0</v>
      </c>
      <c r="DN38" s="67">
        <v>0</v>
      </c>
      <c r="DO38" s="67">
        <v>0</v>
      </c>
      <c r="DP38" s="67">
        <v>0</v>
      </c>
      <c r="DQ38" s="67">
        <v>0</v>
      </c>
      <c r="DR38" s="67">
        <v>0</v>
      </c>
      <c r="DS38" s="67">
        <v>0</v>
      </c>
      <c r="DT38" s="67">
        <v>0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101">
        <f>VLOOKUP(A38,[5]Embarazos!$A$7:$D$139,4,0)</f>
        <v>0.51282051282051277</v>
      </c>
      <c r="EA38" s="63">
        <f>VLOOKUP(A38,[5]Embarazos!$A$7:$D$139,3,0)</f>
        <v>1</v>
      </c>
      <c r="EB38" s="62">
        <f>VLOOKUP(A38,[5]Embarazos!$A$7:$F$139,6,0)</f>
        <v>21.025641025641026</v>
      </c>
      <c r="EC38" s="63">
        <f>VLOOKUP(A38,[5]Embarazos!$A$7:$F$139,5,0)</f>
        <v>41</v>
      </c>
      <c r="ED38" s="62">
        <f>VLOOKUP(A38,'[3]2017'!$A$8:$K$140,11,0)</f>
        <v>0</v>
      </c>
      <c r="EE38" s="63">
        <f>VLOOKUP(A38,'[3]2017'!$A$8:$K$140,10,0)</f>
        <v>0</v>
      </c>
      <c r="EF38" s="96" t="s">
        <v>2544</v>
      </c>
      <c r="EG38" s="96" t="s">
        <v>2545</v>
      </c>
      <c r="EH38" s="99">
        <v>1.8627450980392157</v>
      </c>
      <c r="EI38" s="104">
        <v>5.6748466257668708</v>
      </c>
      <c r="EJ38" s="174" t="s">
        <v>1763</v>
      </c>
      <c r="EK38" s="174" t="s">
        <v>2546</v>
      </c>
      <c r="EL38" s="96" t="s">
        <v>2547</v>
      </c>
      <c r="EM38" s="96" t="s">
        <v>2548</v>
      </c>
      <c r="EN38" s="99">
        <v>0.34246575342465752</v>
      </c>
      <c r="EO38" s="100">
        <v>0.59523809523809523</v>
      </c>
      <c r="EP38" s="67">
        <v>0</v>
      </c>
      <c r="EQ38" s="67">
        <v>0</v>
      </c>
      <c r="ER38" s="67">
        <v>73.75</v>
      </c>
      <c r="ES38" s="67">
        <v>1</v>
      </c>
      <c r="ET38" s="67">
        <v>0</v>
      </c>
      <c r="EU38" s="67">
        <v>0</v>
      </c>
      <c r="EV38" s="67">
        <v>0</v>
      </c>
      <c r="EW38" s="67">
        <v>0</v>
      </c>
      <c r="EX38" s="67">
        <v>0</v>
      </c>
      <c r="EY38" s="62">
        <f>VLOOKUP(A38,[5]Embarazos!$A$7:$H$139,8,0)</f>
        <v>22.564102564102566</v>
      </c>
      <c r="EZ38" s="63">
        <f>VLOOKUP(A38,[5]Embarazos!$A$7:$H$139,7,0)</f>
        <v>44</v>
      </c>
      <c r="FA38" s="62">
        <f>VLOOKUP(A38,[5]Embarazos!$A$7:$J$139,10,0)</f>
        <v>25.641025641025639</v>
      </c>
      <c r="FB38" s="63">
        <f>VLOOKUP(A38,[5]Embarazos!$A$7:$J$139,9,0)</f>
        <v>50</v>
      </c>
      <c r="FC38" s="67">
        <v>82.71</v>
      </c>
      <c r="FD38" s="67">
        <v>2</v>
      </c>
      <c r="FE38" s="67">
        <v>0</v>
      </c>
      <c r="FF38" s="67">
        <v>0</v>
      </c>
      <c r="FG38" s="67">
        <v>0</v>
      </c>
      <c r="FH38" s="67">
        <v>0</v>
      </c>
      <c r="FI38" s="67">
        <v>0</v>
      </c>
      <c r="FJ38" s="67">
        <v>0</v>
      </c>
      <c r="FK38" s="92">
        <v>82.712985938792386</v>
      </c>
      <c r="FL38" s="105">
        <v>2</v>
      </c>
      <c r="FM38" s="67">
        <v>82.71</v>
      </c>
      <c r="FN38" s="67">
        <v>2</v>
      </c>
      <c r="FO38" s="67">
        <v>0</v>
      </c>
      <c r="FP38" s="67">
        <v>0</v>
      </c>
      <c r="FQ38" s="92">
        <v>41.356492969396193</v>
      </c>
      <c r="FR38" s="67">
        <v>1</v>
      </c>
      <c r="FS38" s="62">
        <f>VLOOKUP(A38,'[3]2017'!$A$8:$M$140,13,0)</f>
        <v>0</v>
      </c>
      <c r="FT38" s="63">
        <f>VLOOKUP(A38,'[3]2017'!$A$8:$M$140,12,0)</f>
        <v>0</v>
      </c>
      <c r="FU38" s="62">
        <f>VLOOKUP(A38,'[3]2017'!$A$8:$O$140,15,0)</f>
        <v>1.9940179461615153</v>
      </c>
      <c r="FV38" s="63">
        <f>VLOOKUP(A38,'[3]2017'!$A$8:$O$140,14,0)</f>
        <v>2</v>
      </c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</row>
    <row r="39" spans="1:381">
      <c r="A39" s="96" t="s">
        <v>1749</v>
      </c>
      <c r="B39" s="56" t="s">
        <v>812</v>
      </c>
      <c r="C39" s="96" t="s">
        <v>427</v>
      </c>
      <c r="D39" s="74">
        <v>6</v>
      </c>
      <c r="E39" s="67">
        <v>2017</v>
      </c>
      <c r="F39" s="161">
        <v>64.906449280421782</v>
      </c>
      <c r="G39" s="67">
        <v>3284</v>
      </c>
      <c r="H39" s="67">
        <v>1414</v>
      </c>
      <c r="I39" s="67">
        <v>1870</v>
      </c>
      <c r="J39" s="67">
        <v>20.22</v>
      </c>
      <c r="K39" s="67">
        <v>664</v>
      </c>
      <c r="L39" s="67">
        <v>89.37</v>
      </c>
      <c r="M39" s="78">
        <v>2935</v>
      </c>
      <c r="N39" s="67">
        <v>234</v>
      </c>
      <c r="O39" s="67">
        <v>118</v>
      </c>
      <c r="P39" s="67">
        <v>116</v>
      </c>
      <c r="Q39" s="67">
        <v>283</v>
      </c>
      <c r="R39" s="67">
        <v>143</v>
      </c>
      <c r="S39" s="67">
        <v>140</v>
      </c>
      <c r="T39" s="67">
        <v>238</v>
      </c>
      <c r="U39" s="67">
        <v>122</v>
      </c>
      <c r="V39" s="67">
        <v>116</v>
      </c>
      <c r="W39" s="67">
        <v>280</v>
      </c>
      <c r="X39" s="67">
        <v>144</v>
      </c>
      <c r="Y39" s="67">
        <v>136</v>
      </c>
      <c r="Z39" s="67">
        <v>225</v>
      </c>
      <c r="AA39" s="67">
        <v>116</v>
      </c>
      <c r="AB39" s="67">
        <v>109</v>
      </c>
      <c r="AC39" s="67">
        <v>267</v>
      </c>
      <c r="AD39" s="67">
        <v>138</v>
      </c>
      <c r="AE39" s="67">
        <v>129</v>
      </c>
      <c r="AF39" s="67">
        <v>225</v>
      </c>
      <c r="AG39" s="67">
        <v>118</v>
      </c>
      <c r="AH39" s="67">
        <v>107</v>
      </c>
      <c r="AI39" s="67">
        <v>433</v>
      </c>
      <c r="AJ39" s="67">
        <v>230</v>
      </c>
      <c r="AK39" s="67">
        <v>203</v>
      </c>
      <c r="AL39" s="67">
        <v>245</v>
      </c>
      <c r="AM39" s="67">
        <v>130</v>
      </c>
      <c r="AN39" s="67">
        <v>115</v>
      </c>
      <c r="AO39" s="67">
        <v>232</v>
      </c>
      <c r="AP39" s="67">
        <v>125</v>
      </c>
      <c r="AQ39" s="67">
        <v>107</v>
      </c>
      <c r="AR39" s="67" t="s">
        <v>428</v>
      </c>
      <c r="AS39" s="67"/>
      <c r="AT39" s="67" t="s">
        <v>428</v>
      </c>
      <c r="AU39" s="59">
        <v>208</v>
      </c>
      <c r="AV39" s="59">
        <v>0</v>
      </c>
      <c r="AW39" s="59">
        <v>20</v>
      </c>
      <c r="AX39" s="97" t="e">
        <f>VLOOKUP(A39,[2]INFANTIL!$A$8:$AA$140,27,0)</f>
        <v>#N/A</v>
      </c>
      <c r="AY39" s="98" t="e">
        <f>VLOOKUP(A39,[2]INFANTIL!$A$8:$AA$140,16,0)</f>
        <v>#N/A</v>
      </c>
      <c r="AZ39" s="62">
        <f>VLOOKUP(A39,'[3]2017'!$A$8:$E$140,5,0)</f>
        <v>0</v>
      </c>
      <c r="BA39" s="63">
        <f>VLOOKUP(A39,'[3]2017'!$A$8:$E$140,4,0)</f>
        <v>0</v>
      </c>
      <c r="BB39" s="62">
        <f>VLOOKUP(A39,[2]MATERNAS!$A$8:$AA$140,27,0)</f>
        <v>0</v>
      </c>
      <c r="BC39" s="63">
        <f>VLOOKUP(A39,[2]MATERNAS!$A$8:$AA$140,26,0)</f>
        <v>0</v>
      </c>
      <c r="BD39" s="68">
        <v>0</v>
      </c>
      <c r="BE39" s="69">
        <v>0</v>
      </c>
      <c r="BF39" s="60">
        <f>VLOOKUP(A39,[4]Controles!$A$7:$L$139,12,0)</f>
        <v>3.0303030303030303</v>
      </c>
      <c r="BG39" s="61">
        <f>VLOOKUP(A39,[4]Controles!$A$7:$L$139,11,0)</f>
        <v>1</v>
      </c>
      <c r="BH39" s="88">
        <v>15.151515151515152</v>
      </c>
      <c r="BI39" s="87">
        <v>5</v>
      </c>
      <c r="BJ39" s="68">
        <v>0</v>
      </c>
      <c r="BK39" s="69">
        <v>0</v>
      </c>
      <c r="BL39" s="68">
        <v>0</v>
      </c>
      <c r="BM39" s="69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15.2</v>
      </c>
      <c r="BW39" s="67">
        <v>82.6</v>
      </c>
      <c r="BX39" s="67">
        <v>76.099999999999994</v>
      </c>
      <c r="BY39" s="67">
        <v>82.6</v>
      </c>
      <c r="BZ39" s="67">
        <v>78.3</v>
      </c>
      <c r="CA39" s="67">
        <v>110.4</v>
      </c>
      <c r="CB39" s="67">
        <v>108.3</v>
      </c>
      <c r="CC39" s="96" t="s">
        <v>2549</v>
      </c>
      <c r="CD39" s="96" t="s">
        <v>2550</v>
      </c>
      <c r="CE39" s="99">
        <v>25</v>
      </c>
      <c r="CF39" s="67" t="s">
        <v>1265</v>
      </c>
      <c r="CG39" s="67" t="s">
        <v>2551</v>
      </c>
      <c r="CH39" s="67">
        <v>0</v>
      </c>
      <c r="CI39" s="67">
        <v>0</v>
      </c>
      <c r="CJ39" s="86">
        <v>0</v>
      </c>
      <c r="CK39" s="87">
        <v>0</v>
      </c>
      <c r="CL39" s="106">
        <v>0</v>
      </c>
      <c r="CM39" s="89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0</v>
      </c>
      <c r="DB39" s="62">
        <f>VLOOKUP(A39,'[3]2017'!$A$8:$I$140,9,0)</f>
        <v>0</v>
      </c>
      <c r="DC39" s="63">
        <f>VLOOKUP(A39,'[3]2017'!$A$8:$I$140,8,0)</f>
        <v>0</v>
      </c>
      <c r="DD39" s="96" t="s">
        <v>2552</v>
      </c>
      <c r="DE39" s="96" t="s">
        <v>2553</v>
      </c>
      <c r="DF39" s="99">
        <v>2.6402640264026402</v>
      </c>
      <c r="DG39" s="100">
        <v>1.9704433497536946</v>
      </c>
      <c r="DH39" s="67">
        <v>0</v>
      </c>
      <c r="DI39" s="67">
        <v>0</v>
      </c>
      <c r="DJ39" s="67">
        <v>357.14</v>
      </c>
      <c r="DK39" s="67">
        <v>1</v>
      </c>
      <c r="DL39" s="67">
        <v>39.78</v>
      </c>
      <c r="DM39" s="67">
        <v>1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101">
        <f>VLOOKUP(A39,[5]Embarazos!$A$7:$D$139,4,0)</f>
        <v>0</v>
      </c>
      <c r="EA39" s="63">
        <f>VLOOKUP(A39,[5]Embarazos!$A$7:$D$139,3,0)</f>
        <v>0</v>
      </c>
      <c r="EB39" s="62">
        <f>VLOOKUP(A39,[5]Embarazos!$A$7:$F$139,6,0)</f>
        <v>19.444444444444446</v>
      </c>
      <c r="EC39" s="63">
        <f>VLOOKUP(A39,[5]Embarazos!$A$7:$F$139,5,0)</f>
        <v>7</v>
      </c>
      <c r="ED39" s="62">
        <f>VLOOKUP(A39,'[3]2017'!$A$8:$K$140,11,0)</f>
        <v>0</v>
      </c>
      <c r="EE39" s="63">
        <f>VLOOKUP(A39,'[3]2017'!$A$8:$K$140,10,0)</f>
        <v>0</v>
      </c>
      <c r="EF39" s="96" t="s">
        <v>2554</v>
      </c>
      <c r="EG39" s="96" t="s">
        <v>2555</v>
      </c>
      <c r="EH39" s="99">
        <v>3.4482758620689653</v>
      </c>
      <c r="EI39" s="104">
        <v>1.3698630136986301</v>
      </c>
      <c r="EJ39" s="174" t="s">
        <v>2527</v>
      </c>
      <c r="EK39" s="174" t="s">
        <v>2556</v>
      </c>
      <c r="EL39" s="96" t="s">
        <v>2557</v>
      </c>
      <c r="EM39" s="96" t="s">
        <v>2558</v>
      </c>
      <c r="EN39" s="99">
        <v>0.90909090909090906</v>
      </c>
      <c r="EO39" s="100">
        <v>1.4084507042253522</v>
      </c>
      <c r="EP39" s="67">
        <v>0</v>
      </c>
      <c r="EQ39" s="67">
        <v>0</v>
      </c>
      <c r="ER39" s="67">
        <v>374.53</v>
      </c>
      <c r="ES39" s="67">
        <v>1</v>
      </c>
      <c r="ET39" s="92">
        <v>679.40552016985146</v>
      </c>
      <c r="EU39" s="105">
        <v>16</v>
      </c>
      <c r="EV39" s="67">
        <v>0</v>
      </c>
      <c r="EW39" s="67">
        <v>0</v>
      </c>
      <c r="EX39" s="67">
        <v>0</v>
      </c>
      <c r="EY39" s="62">
        <f>VLOOKUP(A39,[5]Embarazos!$A$7:$H$139,8,0)</f>
        <v>25</v>
      </c>
      <c r="EZ39" s="63">
        <f>VLOOKUP(A39,[5]Embarazos!$A$7:$H$139,7,0)</f>
        <v>9</v>
      </c>
      <c r="FA39" s="62">
        <f>VLOOKUP(A39,[5]Embarazos!$A$7:$J$139,10,0)</f>
        <v>27.777777777777779</v>
      </c>
      <c r="FB39" s="63">
        <f>VLOOKUP(A39,[5]Embarazos!$A$7:$J$139,9,0)</f>
        <v>10</v>
      </c>
      <c r="FC39" s="67">
        <v>0</v>
      </c>
      <c r="FD39" s="67">
        <v>0</v>
      </c>
      <c r="FE39" s="67">
        <v>190.48</v>
      </c>
      <c r="FF39" s="67">
        <v>1</v>
      </c>
      <c r="FG39" s="67">
        <v>0</v>
      </c>
      <c r="FH39" s="67">
        <v>0</v>
      </c>
      <c r="FI39" s="67">
        <v>0</v>
      </c>
      <c r="FJ39" s="67">
        <v>0</v>
      </c>
      <c r="FK39" s="92">
        <v>190.47619047619048</v>
      </c>
      <c r="FL39" s="105">
        <v>1</v>
      </c>
      <c r="FM39" s="67">
        <v>0</v>
      </c>
      <c r="FN39" s="67">
        <v>0</v>
      </c>
      <c r="FO39" s="67">
        <v>190.48</v>
      </c>
      <c r="FP39" s="67">
        <v>1</v>
      </c>
      <c r="FQ39" s="67">
        <v>0</v>
      </c>
      <c r="FR39" s="67">
        <v>0</v>
      </c>
      <c r="FS39" s="62">
        <f>VLOOKUP(A39,'[3]2017'!$A$8:$M$140,13,0)</f>
        <v>4.0816326530612246</v>
      </c>
      <c r="FT39" s="63">
        <f>VLOOKUP(A39,'[3]2017'!$A$8:$M$140,12,0)</f>
        <v>1</v>
      </c>
      <c r="FU39" s="62">
        <f>VLOOKUP(A39,'[3]2017'!$A$8:$O$140,15,0)</f>
        <v>8.6206896551724128</v>
      </c>
      <c r="FV39" s="63">
        <f>VLOOKUP(A39,'[3]2017'!$A$8:$O$140,14,0)</f>
        <v>2</v>
      </c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</row>
    <row r="40" spans="1:381">
      <c r="A40" s="96" t="s">
        <v>821</v>
      </c>
      <c r="B40" s="56" t="s">
        <v>822</v>
      </c>
      <c r="C40" s="96" t="s">
        <v>466</v>
      </c>
      <c r="D40" s="74">
        <v>6</v>
      </c>
      <c r="E40" s="67">
        <v>2017</v>
      </c>
      <c r="F40" s="161">
        <v>66.675055429959201</v>
      </c>
      <c r="G40" s="67">
        <v>20476</v>
      </c>
      <c r="H40" s="67">
        <v>8642</v>
      </c>
      <c r="I40" s="67">
        <v>11834</v>
      </c>
      <c r="J40" s="67">
        <v>16.04</v>
      </c>
      <c r="K40" s="78">
        <v>3285</v>
      </c>
      <c r="L40" s="67">
        <v>67.72</v>
      </c>
      <c r="M40" s="78">
        <v>13866</v>
      </c>
      <c r="N40" s="67">
        <v>2135</v>
      </c>
      <c r="O40" s="67">
        <v>1101</v>
      </c>
      <c r="P40" s="67">
        <v>1034</v>
      </c>
      <c r="Q40" s="67">
        <v>2551</v>
      </c>
      <c r="R40" s="67">
        <v>1318</v>
      </c>
      <c r="S40" s="67">
        <v>1233</v>
      </c>
      <c r="T40" s="67">
        <v>2083</v>
      </c>
      <c r="U40" s="67">
        <v>1087</v>
      </c>
      <c r="V40" s="67">
        <v>996</v>
      </c>
      <c r="W40" s="67">
        <v>2514</v>
      </c>
      <c r="X40" s="67">
        <v>1314</v>
      </c>
      <c r="Y40" s="67">
        <v>1200</v>
      </c>
      <c r="Z40" s="67">
        <v>2083</v>
      </c>
      <c r="AA40" s="67">
        <v>1092</v>
      </c>
      <c r="AB40" s="67">
        <v>991</v>
      </c>
      <c r="AC40" s="67">
        <v>2355</v>
      </c>
      <c r="AD40" s="67">
        <v>1233</v>
      </c>
      <c r="AE40" s="67">
        <v>1122</v>
      </c>
      <c r="AF40" s="67">
        <v>1852</v>
      </c>
      <c r="AG40" s="67">
        <v>967</v>
      </c>
      <c r="AH40" s="67">
        <v>885</v>
      </c>
      <c r="AI40" s="67">
        <v>3403</v>
      </c>
      <c r="AJ40" s="67">
        <v>1776</v>
      </c>
      <c r="AK40" s="67">
        <v>1627</v>
      </c>
      <c r="AL40" s="67">
        <v>1913</v>
      </c>
      <c r="AM40" s="67">
        <v>999</v>
      </c>
      <c r="AN40" s="67">
        <v>914</v>
      </c>
      <c r="AO40" s="67">
        <v>1832</v>
      </c>
      <c r="AP40" s="67">
        <v>955</v>
      </c>
      <c r="AQ40" s="67">
        <v>877</v>
      </c>
      <c r="AR40" s="67" t="s">
        <v>428</v>
      </c>
      <c r="AS40" s="67"/>
      <c r="AT40" s="67" t="s">
        <v>428</v>
      </c>
      <c r="AU40" s="59">
        <v>743</v>
      </c>
      <c r="AV40" s="59">
        <v>0</v>
      </c>
      <c r="AW40" s="59">
        <v>26</v>
      </c>
      <c r="AX40" s="97">
        <f>VLOOKUP(A40,[2]INFANTIL!$A$8:$AA$140,27,0)</f>
        <v>11.834319526627219</v>
      </c>
      <c r="AY40" s="98">
        <f>VLOOKUP(A40,[2]INFANTIL!$A$8:$AA$140,16,0)</f>
        <v>0</v>
      </c>
      <c r="AZ40" s="62">
        <f>VLOOKUP(A40,'[3]2017'!$A$8:$E$140,5,0)</f>
        <v>0.93676814988290402</v>
      </c>
      <c r="BA40" s="63">
        <f>VLOOKUP(A40,'[3]2017'!$A$8:$E$140,4,0)</f>
        <v>2</v>
      </c>
      <c r="BB40" s="62">
        <f>VLOOKUP(A40,[2]MATERNAS!$A$8:$AA$140,27,0)</f>
        <v>0</v>
      </c>
      <c r="BC40" s="63">
        <f>VLOOKUP(A40,[2]MATERNAS!$A$8:$AA$140,26,0)</f>
        <v>0</v>
      </c>
      <c r="BD40" s="68">
        <v>0</v>
      </c>
      <c r="BE40" s="69">
        <v>0</v>
      </c>
      <c r="BF40" s="60">
        <f>VLOOKUP(A40,[4]Controles!$A$7:$L$139,12,0)</f>
        <v>4.7337278106508878</v>
      </c>
      <c r="BG40" s="61">
        <f>VLOOKUP(A40,[4]Controles!$A$7:$L$139,11,0)</f>
        <v>8</v>
      </c>
      <c r="BH40" s="88">
        <v>10.059171597633137</v>
      </c>
      <c r="BI40" s="87">
        <v>17</v>
      </c>
      <c r="BJ40" s="68">
        <v>0</v>
      </c>
      <c r="BK40" s="69">
        <v>0</v>
      </c>
      <c r="BL40" s="68">
        <v>0</v>
      </c>
      <c r="BM40" s="69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41.6</v>
      </c>
      <c r="BW40" s="67">
        <v>90.2</v>
      </c>
      <c r="BX40" s="67">
        <v>89.3</v>
      </c>
      <c r="BY40" s="67">
        <v>90.2</v>
      </c>
      <c r="BZ40" s="67">
        <v>97.7</v>
      </c>
      <c r="CA40" s="67">
        <v>98.6</v>
      </c>
      <c r="CB40" s="67">
        <v>97.7</v>
      </c>
      <c r="CC40" s="96" t="s">
        <v>2559</v>
      </c>
      <c r="CD40" s="96" t="s">
        <v>2445</v>
      </c>
      <c r="CE40" s="99">
        <v>50</v>
      </c>
      <c r="CF40" s="67" t="s">
        <v>2560</v>
      </c>
      <c r="CG40" s="67" t="s">
        <v>2561</v>
      </c>
      <c r="CH40" s="67">
        <v>47.3</v>
      </c>
      <c r="CI40" s="67">
        <v>1</v>
      </c>
      <c r="CJ40" s="86">
        <v>0.48007681228996635</v>
      </c>
      <c r="CK40" s="87">
        <v>1</v>
      </c>
      <c r="CL40" s="106">
        <v>47.3</v>
      </c>
      <c r="CM40" s="89">
        <v>1</v>
      </c>
      <c r="CN40" s="67">
        <v>94.61</v>
      </c>
      <c r="CO40" s="67">
        <v>2</v>
      </c>
      <c r="CP40" s="67">
        <v>94.61</v>
      </c>
      <c r="CQ40" s="67">
        <v>2</v>
      </c>
      <c r="CR40" s="67">
        <v>0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2">
        <f>VLOOKUP(A40,'[3]2017'!$A$8:$I$140,9,0)</f>
        <v>0</v>
      </c>
      <c r="DC40" s="63">
        <f>VLOOKUP(A40,'[3]2017'!$A$8:$I$140,8,0)</f>
        <v>0</v>
      </c>
      <c r="DD40" s="96" t="s">
        <v>2562</v>
      </c>
      <c r="DE40" s="96" t="s">
        <v>2521</v>
      </c>
      <c r="DF40" s="99">
        <v>5.4263565891472867</v>
      </c>
      <c r="DG40" s="100">
        <v>0.19120458891013384</v>
      </c>
      <c r="DH40" s="67">
        <v>39.78</v>
      </c>
      <c r="DI40" s="67">
        <v>1</v>
      </c>
      <c r="DJ40" s="67">
        <v>358</v>
      </c>
      <c r="DK40" s="67">
        <v>9</v>
      </c>
      <c r="DL40" s="67">
        <v>0</v>
      </c>
      <c r="DM40" s="67">
        <v>0</v>
      </c>
      <c r="DN40" s="67">
        <v>212.31</v>
      </c>
      <c r="DO40" s="67">
        <v>5</v>
      </c>
      <c r="DP40" s="67">
        <v>127.39</v>
      </c>
      <c r="DQ40" s="67">
        <v>3</v>
      </c>
      <c r="DR40" s="67">
        <v>0</v>
      </c>
      <c r="DS40" s="67">
        <v>0</v>
      </c>
      <c r="DT40" s="67">
        <v>42.46</v>
      </c>
      <c r="DU40" s="67">
        <v>1</v>
      </c>
      <c r="DV40" s="67">
        <v>0</v>
      </c>
      <c r="DW40" s="67">
        <v>0</v>
      </c>
      <c r="DX40" s="67">
        <v>84.93</v>
      </c>
      <c r="DY40" s="67">
        <v>2</v>
      </c>
      <c r="DZ40" s="101">
        <f>VLOOKUP(A40,[5]Embarazos!$A$7:$D$139,4,0)</f>
        <v>1.7543859649122806</v>
      </c>
      <c r="EA40" s="63">
        <f>VLOOKUP(A40,[5]Embarazos!$A$7:$D$139,3,0)</f>
        <v>3</v>
      </c>
      <c r="EB40" s="62">
        <f>VLOOKUP(A40,[5]Embarazos!$A$7:$F$139,6,0)</f>
        <v>23.391812865497073</v>
      </c>
      <c r="EC40" s="63">
        <f>VLOOKUP(A40,[5]Embarazos!$A$7:$F$139,5,0)</f>
        <v>40</v>
      </c>
      <c r="ED40" s="62">
        <f>VLOOKUP(A40,'[3]2017'!$A$8:$K$140,11,0)</f>
        <v>1.0799136069114472</v>
      </c>
      <c r="EE40" s="63">
        <f>VLOOKUP(A40,'[3]2017'!$A$8:$K$140,10,0)</f>
        <v>2</v>
      </c>
      <c r="EF40" s="96" t="s">
        <v>2563</v>
      </c>
      <c r="EG40" s="96" t="s">
        <v>2564</v>
      </c>
      <c r="EH40" s="99">
        <v>5.070422535211268</v>
      </c>
      <c r="EI40" s="104">
        <v>0.14619883040935672</v>
      </c>
      <c r="EJ40" s="174" t="s">
        <v>1380</v>
      </c>
      <c r="EK40" s="174" t="s">
        <v>2565</v>
      </c>
      <c r="EL40" s="96" t="s">
        <v>2566</v>
      </c>
      <c r="EM40" s="96" t="s">
        <v>2567</v>
      </c>
      <c r="EN40" s="99">
        <v>2.1505376344086025</v>
      </c>
      <c r="EO40" s="100">
        <v>1.1764705882352942</v>
      </c>
      <c r="EP40" s="67">
        <v>127.39</v>
      </c>
      <c r="EQ40" s="67">
        <v>3</v>
      </c>
      <c r="ER40" s="67">
        <v>594.48</v>
      </c>
      <c r="ES40" s="67">
        <v>14</v>
      </c>
      <c r="ET40" s="67">
        <v>0</v>
      </c>
      <c r="EU40" s="67">
        <v>0</v>
      </c>
      <c r="EV40" s="67">
        <v>127.39</v>
      </c>
      <c r="EW40" s="67">
        <v>3</v>
      </c>
      <c r="EX40" s="67">
        <v>0</v>
      </c>
      <c r="EY40" s="62">
        <f>VLOOKUP(A40,[5]Embarazos!$A$7:$H$139,8,0)</f>
        <v>34.502923976608187</v>
      </c>
      <c r="EZ40" s="63">
        <f>VLOOKUP(A40,[5]Embarazos!$A$7:$H$139,7,0)</f>
        <v>59</v>
      </c>
      <c r="FA40" s="62">
        <f>VLOOKUP(A40,[5]Embarazos!$A$7:$J$139,10,0)</f>
        <v>19.298245614035086</v>
      </c>
      <c r="FB40" s="63">
        <f>VLOOKUP(A40,[5]Embarazos!$A$7:$J$139,9,0)</f>
        <v>33</v>
      </c>
      <c r="FC40" s="67">
        <v>24.19</v>
      </c>
      <c r="FD40" s="67">
        <v>1</v>
      </c>
      <c r="FE40" s="67">
        <v>72.569999999999993</v>
      </c>
      <c r="FF40" s="67">
        <v>3</v>
      </c>
      <c r="FG40" s="67">
        <v>0</v>
      </c>
      <c r="FH40" s="67">
        <v>0</v>
      </c>
      <c r="FI40" s="67">
        <v>24.19</v>
      </c>
      <c r="FJ40" s="67">
        <v>1</v>
      </c>
      <c r="FK40" s="92">
        <v>120.94823415578134</v>
      </c>
      <c r="FL40" s="105">
        <v>5</v>
      </c>
      <c r="FM40" s="67">
        <v>241.9</v>
      </c>
      <c r="FN40" s="67">
        <v>10</v>
      </c>
      <c r="FO40" s="67">
        <v>701.5</v>
      </c>
      <c r="FP40" s="67">
        <v>29</v>
      </c>
      <c r="FQ40" s="92">
        <v>24.189646831156264</v>
      </c>
      <c r="FR40" s="105">
        <v>1</v>
      </c>
      <c r="FS40" s="62">
        <f>VLOOKUP(A40,'[3]2017'!$A$8:$M$140,13,0)</f>
        <v>2.0909566126502872</v>
      </c>
      <c r="FT40" s="63">
        <f>VLOOKUP(A40,'[3]2017'!$A$8:$M$140,12,0)</f>
        <v>4</v>
      </c>
      <c r="FU40" s="62">
        <f>VLOOKUP(A40,'[3]2017'!$A$8:$O$140,15,0)</f>
        <v>1.0917030567685588</v>
      </c>
      <c r="FV40" s="63">
        <f>VLOOKUP(A40,'[3]2017'!$A$8:$O$140,14,0)</f>
        <v>2</v>
      </c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</row>
    <row r="41" spans="1:381">
      <c r="A41" s="96" t="s">
        <v>829</v>
      </c>
      <c r="B41" s="56" t="s">
        <v>830</v>
      </c>
      <c r="C41" s="96" t="s">
        <v>598</v>
      </c>
      <c r="D41" s="74">
        <v>3</v>
      </c>
      <c r="E41" s="67">
        <v>2017</v>
      </c>
      <c r="F41" s="161">
        <v>79.379117257438267</v>
      </c>
      <c r="G41" s="67">
        <v>71885</v>
      </c>
      <c r="H41" s="67">
        <v>62880</v>
      </c>
      <c r="I41" s="67">
        <v>9005</v>
      </c>
      <c r="J41" s="67">
        <v>59.5</v>
      </c>
      <c r="K41" s="78">
        <v>1061</v>
      </c>
      <c r="L41" s="67">
        <v>22.26</v>
      </c>
      <c r="M41" s="78">
        <v>16004</v>
      </c>
      <c r="N41" s="67">
        <v>4710</v>
      </c>
      <c r="O41" s="67">
        <v>2399</v>
      </c>
      <c r="P41" s="67">
        <v>2311</v>
      </c>
      <c r="Q41" s="67">
        <v>5712</v>
      </c>
      <c r="R41" s="67">
        <v>2903</v>
      </c>
      <c r="S41" s="67">
        <v>2809</v>
      </c>
      <c r="T41" s="67">
        <v>5023</v>
      </c>
      <c r="U41" s="67">
        <v>2557</v>
      </c>
      <c r="V41" s="67">
        <v>2466</v>
      </c>
      <c r="W41" s="67">
        <v>6008</v>
      </c>
      <c r="X41" s="67">
        <v>3096</v>
      </c>
      <c r="Y41" s="67">
        <v>2912</v>
      </c>
      <c r="Z41" s="67">
        <v>5082</v>
      </c>
      <c r="AA41" s="67">
        <v>2670</v>
      </c>
      <c r="AB41" s="67">
        <v>2412</v>
      </c>
      <c r="AC41" s="67">
        <v>6547</v>
      </c>
      <c r="AD41" s="67">
        <v>3381</v>
      </c>
      <c r="AE41" s="67">
        <v>3166</v>
      </c>
      <c r="AF41" s="67">
        <v>5892</v>
      </c>
      <c r="AG41" s="67">
        <v>2990</v>
      </c>
      <c r="AH41" s="67">
        <v>2902</v>
      </c>
      <c r="AI41" s="67">
        <v>11056</v>
      </c>
      <c r="AJ41" s="67">
        <v>5633</v>
      </c>
      <c r="AK41" s="67">
        <v>5423</v>
      </c>
      <c r="AL41" s="67">
        <v>6244</v>
      </c>
      <c r="AM41" s="67">
        <v>3196</v>
      </c>
      <c r="AN41" s="67">
        <v>3048</v>
      </c>
      <c r="AO41" s="67">
        <v>5731</v>
      </c>
      <c r="AP41" s="67">
        <v>2879</v>
      </c>
      <c r="AQ41" s="67">
        <v>2852</v>
      </c>
      <c r="AR41" s="67" t="s">
        <v>428</v>
      </c>
      <c r="AS41" s="67"/>
      <c r="AT41" s="67" t="s">
        <v>428</v>
      </c>
      <c r="AU41" s="59">
        <v>859</v>
      </c>
      <c r="AV41" s="59">
        <v>0</v>
      </c>
      <c r="AW41" s="59">
        <v>234</v>
      </c>
      <c r="AX41" s="97">
        <f>VLOOKUP(A41,[2]INFANTIL!$A$8:$AA$140,27,0)</f>
        <v>7.3746312684365778</v>
      </c>
      <c r="AY41" s="98">
        <f>VLOOKUP(A41,[2]INFANTIL!$A$8:$AA$140,16,0)</f>
        <v>3</v>
      </c>
      <c r="AZ41" s="62">
        <f>VLOOKUP(A41,'[3]2017'!$A$8:$E$140,5,0)</f>
        <v>1.48619957537155</v>
      </c>
      <c r="BA41" s="63">
        <f>VLOOKUP(A41,'[3]2017'!$A$8:$E$140,4,0)</f>
        <v>7</v>
      </c>
      <c r="BB41" s="62">
        <f>VLOOKUP(A41,[2]MATERNAS!$A$8:$AA$140,27,0)</f>
        <v>0</v>
      </c>
      <c r="BC41" s="63">
        <f>VLOOKUP(A41,[2]MATERNAS!$A$8:$AA$140,26,0)</f>
        <v>0</v>
      </c>
      <c r="BD41" s="68">
        <v>0</v>
      </c>
      <c r="BE41" s="69">
        <v>0</v>
      </c>
      <c r="BF41" s="60">
        <f>VLOOKUP(A41,[4]Controles!$A$7:$L$139,12,0)</f>
        <v>2.9498525073746311</v>
      </c>
      <c r="BG41" s="61">
        <f>VLOOKUP(A41,[4]Controles!$A$7:$L$139,11,0)</f>
        <v>20</v>
      </c>
      <c r="BH41" s="88">
        <v>10.619469026548673</v>
      </c>
      <c r="BI41" s="87">
        <v>72</v>
      </c>
      <c r="BJ41" s="68">
        <v>0</v>
      </c>
      <c r="BK41" s="69">
        <v>0</v>
      </c>
      <c r="BL41" s="68">
        <v>0</v>
      </c>
      <c r="BM41" s="69">
        <v>0</v>
      </c>
      <c r="BN41" s="67">
        <v>0</v>
      </c>
      <c r="BO41" s="67">
        <v>0</v>
      </c>
      <c r="BP41" s="67">
        <v>20.77</v>
      </c>
      <c r="BQ41" s="67">
        <v>1</v>
      </c>
      <c r="BR41" s="67">
        <v>0</v>
      </c>
      <c r="BS41" s="67">
        <v>0</v>
      </c>
      <c r="BT41" s="67">
        <v>20.77</v>
      </c>
      <c r="BU41" s="67">
        <v>1</v>
      </c>
      <c r="BV41" s="67">
        <v>5.8</v>
      </c>
      <c r="BW41" s="67">
        <v>89.4</v>
      </c>
      <c r="BX41" s="67">
        <v>86</v>
      </c>
      <c r="BY41" s="67">
        <v>89.4</v>
      </c>
      <c r="BZ41" s="67">
        <v>94.5</v>
      </c>
      <c r="CA41" s="67">
        <v>97.8</v>
      </c>
      <c r="CB41" s="67">
        <v>99.1</v>
      </c>
      <c r="CC41" s="96" t="s">
        <v>2568</v>
      </c>
      <c r="CD41" s="96" t="s">
        <v>2569</v>
      </c>
      <c r="CE41" s="99">
        <v>14.572864321608039</v>
      </c>
      <c r="CF41" s="67" t="s">
        <v>2570</v>
      </c>
      <c r="CG41" s="67" t="s">
        <v>2571</v>
      </c>
      <c r="CH41" s="67">
        <v>124.61</v>
      </c>
      <c r="CI41" s="67">
        <v>6</v>
      </c>
      <c r="CJ41" s="86">
        <v>0.19908421262193907</v>
      </c>
      <c r="CK41" s="87">
        <v>1</v>
      </c>
      <c r="CL41" s="106">
        <v>124.61</v>
      </c>
      <c r="CM41" s="89">
        <v>6</v>
      </c>
      <c r="CN41" s="67">
        <v>145.38</v>
      </c>
      <c r="CO41" s="67">
        <v>7</v>
      </c>
      <c r="CP41" s="67">
        <v>20.77</v>
      </c>
      <c r="CQ41" s="67">
        <v>1</v>
      </c>
      <c r="CR41" s="67">
        <v>16.64</v>
      </c>
      <c r="CS41" s="67">
        <v>1</v>
      </c>
      <c r="CT41" s="67">
        <v>0</v>
      </c>
      <c r="CU41" s="67">
        <v>0</v>
      </c>
      <c r="CV41" s="67">
        <v>16.64</v>
      </c>
      <c r="CW41" s="67">
        <v>1</v>
      </c>
      <c r="CX41" s="67">
        <v>0</v>
      </c>
      <c r="CY41" s="67">
        <v>0</v>
      </c>
      <c r="CZ41" s="67">
        <v>0</v>
      </c>
      <c r="DA41" s="67">
        <v>0</v>
      </c>
      <c r="DB41" s="62">
        <f>VLOOKUP(A41,'[3]2017'!$A$8:$I$140,9,0)</f>
        <v>0.1967729240456513</v>
      </c>
      <c r="DC41" s="63">
        <f>VLOOKUP(A41,'[3]2017'!$A$8:$I$140,8,0)</f>
        <v>1</v>
      </c>
      <c r="DD41" s="96" t="s">
        <v>2572</v>
      </c>
      <c r="DE41" s="96" t="s">
        <v>2573</v>
      </c>
      <c r="DF41" s="99">
        <v>2.7471179789060582</v>
      </c>
      <c r="DG41" s="100">
        <v>2.9652351738241309</v>
      </c>
      <c r="DH41" s="67">
        <v>133.16</v>
      </c>
      <c r="DI41" s="67">
        <v>8</v>
      </c>
      <c r="DJ41" s="67">
        <v>266.31</v>
      </c>
      <c r="DK41" s="67">
        <v>16</v>
      </c>
      <c r="DL41" s="67">
        <v>16.64</v>
      </c>
      <c r="DM41" s="67">
        <v>1</v>
      </c>
      <c r="DN41" s="67">
        <v>137.47</v>
      </c>
      <c r="DO41" s="67">
        <v>9</v>
      </c>
      <c r="DP41" s="67">
        <v>15.27</v>
      </c>
      <c r="DQ41" s="67">
        <v>1</v>
      </c>
      <c r="DR41" s="67">
        <v>15.27</v>
      </c>
      <c r="DS41" s="67">
        <v>1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101">
        <f>VLOOKUP(A41,[5]Embarazos!$A$7:$D$139,4,0)</f>
        <v>0.2785515320334262</v>
      </c>
      <c r="EA41" s="63">
        <f>VLOOKUP(A41,[5]Embarazos!$A$7:$D$139,3,0)</f>
        <v>2</v>
      </c>
      <c r="EB41" s="62">
        <f>VLOOKUP(A41,[5]Embarazos!$A$7:$F$139,6,0)</f>
        <v>15.181058495821729</v>
      </c>
      <c r="EC41" s="63">
        <f>VLOOKUP(A41,[5]Embarazos!$A$7:$F$139,5,0)</f>
        <v>109</v>
      </c>
      <c r="ED41" s="62">
        <f>VLOOKUP(A41,'[3]2017'!$A$8:$K$140,11,0)</f>
        <v>0.84860828241683639</v>
      </c>
      <c r="EE41" s="63">
        <f>VLOOKUP(A41,'[3]2017'!$A$8:$K$140,10,0)</f>
        <v>5</v>
      </c>
      <c r="EF41" s="96" t="s">
        <v>2574</v>
      </c>
      <c r="EG41" s="96" t="s">
        <v>2575</v>
      </c>
      <c r="EH41" s="99">
        <v>2.0784004209418576</v>
      </c>
      <c r="EI41" s="104">
        <v>9.0680100755667503</v>
      </c>
      <c r="EJ41" s="174" t="s">
        <v>2576</v>
      </c>
      <c r="EK41" s="174" t="s">
        <v>2004</v>
      </c>
      <c r="EL41" s="96" t="s">
        <v>2577</v>
      </c>
      <c r="EM41" s="96" t="s">
        <v>2578</v>
      </c>
      <c r="EN41" s="99">
        <v>0.51057622173595918</v>
      </c>
      <c r="EO41" s="100">
        <v>3.7453183520599254</v>
      </c>
      <c r="EP41" s="67">
        <v>122.19</v>
      </c>
      <c r="EQ41" s="67">
        <v>8</v>
      </c>
      <c r="ER41" s="67">
        <v>381.85</v>
      </c>
      <c r="ES41" s="67">
        <v>25</v>
      </c>
      <c r="ET41" s="92">
        <v>412.40262715747673</v>
      </c>
      <c r="EU41" s="105">
        <v>27</v>
      </c>
      <c r="EV41" s="67">
        <v>122.19</v>
      </c>
      <c r="EW41" s="67">
        <v>8</v>
      </c>
      <c r="EX41" s="67">
        <v>0</v>
      </c>
      <c r="EY41" s="62">
        <f>VLOOKUP(A41,[5]Embarazos!$A$7:$H$139,8,0)</f>
        <v>29.247910863509752</v>
      </c>
      <c r="EZ41" s="63">
        <f>VLOOKUP(A41,[5]Embarazos!$A$7:$H$139,7,0)</f>
        <v>210</v>
      </c>
      <c r="FA41" s="62">
        <f>VLOOKUP(A41,[5]Embarazos!$A$7:$J$139,10,0)</f>
        <v>24.512534818941504</v>
      </c>
      <c r="FB41" s="63">
        <f>VLOOKUP(A41,[5]Embarazos!$A$7:$J$139,9,0)</f>
        <v>176</v>
      </c>
      <c r="FC41" s="67">
        <v>15.27</v>
      </c>
      <c r="FD41" s="67">
        <v>15</v>
      </c>
      <c r="FE41" s="67">
        <v>52.56</v>
      </c>
      <c r="FF41" s="67">
        <v>7</v>
      </c>
      <c r="FG41" s="67">
        <v>0</v>
      </c>
      <c r="FH41" s="67">
        <v>0</v>
      </c>
      <c r="FI41" s="67">
        <v>15.02</v>
      </c>
      <c r="FJ41" s="67">
        <v>2</v>
      </c>
      <c r="FK41" s="92">
        <v>180.1937082363541</v>
      </c>
      <c r="FL41" s="105">
        <v>24</v>
      </c>
      <c r="FM41" s="67">
        <v>307.83</v>
      </c>
      <c r="FN41" s="67">
        <v>41</v>
      </c>
      <c r="FO41" s="67">
        <v>480.52</v>
      </c>
      <c r="FP41" s="67">
        <v>64</v>
      </c>
      <c r="FQ41" s="92">
        <v>15.016142353029506</v>
      </c>
      <c r="FR41" s="105">
        <v>2</v>
      </c>
      <c r="FS41" s="62">
        <f>VLOOKUP(A41,'[3]2017'!$A$8:$M$140,13,0)</f>
        <v>1.1210762331838564</v>
      </c>
      <c r="FT41" s="63">
        <f>VLOOKUP(A41,'[3]2017'!$A$8:$M$140,12,0)</f>
        <v>7</v>
      </c>
      <c r="FU41" s="62">
        <f>VLOOKUP(A41,'[3]2017'!$A$8:$O$140,15,0)</f>
        <v>3.3153027394870009</v>
      </c>
      <c r="FV41" s="63">
        <f>VLOOKUP(A41,'[3]2017'!$A$8:$O$140,14,0)</f>
        <v>19</v>
      </c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</row>
    <row r="42" spans="1:381">
      <c r="A42" s="96" t="s">
        <v>836</v>
      </c>
      <c r="B42" s="56" t="s">
        <v>837</v>
      </c>
      <c r="C42" s="96" t="s">
        <v>441</v>
      </c>
      <c r="D42" s="74">
        <v>6</v>
      </c>
      <c r="E42" s="67">
        <v>2017</v>
      </c>
      <c r="F42" s="161">
        <v>57.366872131249409</v>
      </c>
      <c r="G42" s="67">
        <v>23176</v>
      </c>
      <c r="H42" s="67">
        <v>8966</v>
      </c>
      <c r="I42" s="67">
        <v>14210</v>
      </c>
      <c r="J42" s="67">
        <v>7.53</v>
      </c>
      <c r="K42" s="78">
        <v>1744</v>
      </c>
      <c r="L42" s="67">
        <v>85.52</v>
      </c>
      <c r="M42" s="78">
        <v>19819</v>
      </c>
      <c r="N42" s="67">
        <v>2753</v>
      </c>
      <c r="O42" s="67">
        <v>1398</v>
      </c>
      <c r="P42" s="67">
        <v>1355</v>
      </c>
      <c r="Q42" s="67">
        <v>3262</v>
      </c>
      <c r="R42" s="67">
        <v>1660</v>
      </c>
      <c r="S42" s="67">
        <v>1602</v>
      </c>
      <c r="T42" s="67">
        <v>2379</v>
      </c>
      <c r="U42" s="67">
        <v>1234</v>
      </c>
      <c r="V42" s="67">
        <v>1145</v>
      </c>
      <c r="W42" s="67">
        <v>2715</v>
      </c>
      <c r="X42" s="67">
        <v>1417</v>
      </c>
      <c r="Y42" s="67">
        <v>1298</v>
      </c>
      <c r="Z42" s="67">
        <v>2131</v>
      </c>
      <c r="AA42" s="67">
        <v>1131</v>
      </c>
      <c r="AB42" s="67">
        <v>1000</v>
      </c>
      <c r="AC42" s="67">
        <v>2786</v>
      </c>
      <c r="AD42" s="67">
        <v>1495</v>
      </c>
      <c r="AE42" s="67">
        <v>1291</v>
      </c>
      <c r="AF42" s="67">
        <v>2471</v>
      </c>
      <c r="AG42" s="67">
        <v>1335</v>
      </c>
      <c r="AH42" s="67">
        <v>1136</v>
      </c>
      <c r="AI42" s="67">
        <v>3721</v>
      </c>
      <c r="AJ42" s="67">
        <v>2013</v>
      </c>
      <c r="AK42" s="67">
        <v>1708</v>
      </c>
      <c r="AL42" s="67">
        <v>1990</v>
      </c>
      <c r="AM42" s="67">
        <v>1078</v>
      </c>
      <c r="AN42" s="67">
        <v>912</v>
      </c>
      <c r="AO42" s="67">
        <v>1850</v>
      </c>
      <c r="AP42" s="67">
        <v>991</v>
      </c>
      <c r="AQ42" s="67">
        <v>859</v>
      </c>
      <c r="AR42" s="67" t="s">
        <v>428</v>
      </c>
      <c r="AS42" s="67"/>
      <c r="AT42" s="67" t="s">
        <v>428</v>
      </c>
      <c r="AU42" s="59">
        <v>798</v>
      </c>
      <c r="AV42" s="59">
        <v>0</v>
      </c>
      <c r="AW42" s="59">
        <v>137</v>
      </c>
      <c r="AX42" s="97">
        <f>VLOOKUP(A42,[2]INFANTIL!$A$8:$AA$140,27,0)</f>
        <v>24.691358024691358</v>
      </c>
      <c r="AY42" s="98">
        <f>VLOOKUP(A42,[2]INFANTIL!$A$8:$AA$140,16,0)</f>
        <v>9</v>
      </c>
      <c r="AZ42" s="62">
        <f>VLOOKUP(A42,'[3]2017'!$A$8:$E$140,5,0)</f>
        <v>3.2691609153650565</v>
      </c>
      <c r="BA42" s="63">
        <f>VLOOKUP(A42,'[3]2017'!$A$8:$E$140,4,0)</f>
        <v>9</v>
      </c>
      <c r="BB42" s="62">
        <f>VLOOKUP(A42,[2]MATERNAS!$A$8:$AA$140,27,0)</f>
        <v>0</v>
      </c>
      <c r="BC42" s="63">
        <f>VLOOKUP(A42,[2]MATERNAS!$A$8:$AA$140,26,0)</f>
        <v>0</v>
      </c>
      <c r="BD42" s="68">
        <v>36.32401017072285</v>
      </c>
      <c r="BE42" s="69">
        <v>1</v>
      </c>
      <c r="BF42" s="60">
        <f>VLOOKUP(A42,[4]Controles!$A$7:$L$139,12,0)</f>
        <v>9.8765432098765427</v>
      </c>
      <c r="BG42" s="61">
        <f>VLOOKUP(A42,[4]Controles!$A$7:$L$139,11,0)</f>
        <v>32</v>
      </c>
      <c r="BH42" s="88">
        <v>9.2592592592592595</v>
      </c>
      <c r="BI42" s="87">
        <v>30</v>
      </c>
      <c r="BJ42" s="68">
        <v>0</v>
      </c>
      <c r="BK42" s="69">
        <v>0</v>
      </c>
      <c r="BL42" s="68">
        <v>145.2960406828914</v>
      </c>
      <c r="BM42" s="69">
        <v>4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69.7</v>
      </c>
      <c r="BW42" s="67">
        <v>100.2</v>
      </c>
      <c r="BX42" s="67">
        <v>92.3</v>
      </c>
      <c r="BY42" s="67">
        <v>100.2</v>
      </c>
      <c r="BZ42" s="67">
        <v>99.8</v>
      </c>
      <c r="CA42" s="67">
        <v>81.8</v>
      </c>
      <c r="CB42" s="67">
        <v>91.1</v>
      </c>
      <c r="CC42" s="96" t="s">
        <v>2579</v>
      </c>
      <c r="CD42" s="96" t="s">
        <v>2580</v>
      </c>
      <c r="CE42" s="99">
        <v>34.482758620689658</v>
      </c>
      <c r="CF42" s="67" t="s">
        <v>2581</v>
      </c>
      <c r="CG42" s="67" t="s">
        <v>2582</v>
      </c>
      <c r="CH42" s="67">
        <v>0</v>
      </c>
      <c r="CI42" s="67">
        <v>0</v>
      </c>
      <c r="CJ42" s="86">
        <v>0.4203446826397646</v>
      </c>
      <c r="CK42" s="87">
        <v>1</v>
      </c>
      <c r="CL42" s="106">
        <v>0</v>
      </c>
      <c r="CM42" s="89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0</v>
      </c>
      <c r="CS42" s="67">
        <v>0</v>
      </c>
      <c r="CT42" s="67">
        <v>0</v>
      </c>
      <c r="CU42" s="67">
        <v>0</v>
      </c>
      <c r="CV42" s="67">
        <v>0</v>
      </c>
      <c r="CW42" s="67">
        <v>0</v>
      </c>
      <c r="CX42" s="67">
        <v>0</v>
      </c>
      <c r="CY42" s="67">
        <v>0</v>
      </c>
      <c r="CZ42" s="67">
        <v>0</v>
      </c>
      <c r="DA42" s="67">
        <v>0</v>
      </c>
      <c r="DB42" s="62">
        <f>VLOOKUP(A42,'[3]2017'!$A$8:$I$140,9,0)</f>
        <v>0.46926325668700136</v>
      </c>
      <c r="DC42" s="63">
        <f>VLOOKUP(A42,'[3]2017'!$A$8:$I$140,8,0)</f>
        <v>1</v>
      </c>
      <c r="DD42" s="96" t="s">
        <v>2583</v>
      </c>
      <c r="DE42" s="96" t="s">
        <v>2584</v>
      </c>
      <c r="DF42" s="99">
        <v>4.8864418444597391</v>
      </c>
      <c r="DG42" s="100">
        <v>7.216494845360824</v>
      </c>
      <c r="DH42" s="67">
        <v>36.83</v>
      </c>
      <c r="DI42" s="67">
        <v>1</v>
      </c>
      <c r="DJ42" s="67">
        <v>220.99</v>
      </c>
      <c r="DK42" s="67">
        <v>6</v>
      </c>
      <c r="DL42" s="67">
        <v>0</v>
      </c>
      <c r="DM42" s="67">
        <v>0</v>
      </c>
      <c r="DN42" s="67">
        <v>215.36</v>
      </c>
      <c r="DO42" s="67">
        <v>6</v>
      </c>
      <c r="DP42" s="67">
        <v>107.68</v>
      </c>
      <c r="DQ42" s="67">
        <v>3</v>
      </c>
      <c r="DR42" s="67">
        <v>107.68</v>
      </c>
      <c r="DS42" s="67">
        <v>3</v>
      </c>
      <c r="DT42" s="67">
        <v>0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101">
        <f>VLOOKUP(A42,[5]Embarazos!$A$7:$D$139,4,0)</f>
        <v>2.3738872403560833</v>
      </c>
      <c r="EA42" s="63">
        <f>VLOOKUP(A42,[5]Embarazos!$A$7:$D$139,3,0)</f>
        <v>8</v>
      </c>
      <c r="EB42" s="62">
        <f>VLOOKUP(A42,[5]Embarazos!$A$7:$F$139,6,0)</f>
        <v>29.376854599406528</v>
      </c>
      <c r="EC42" s="63">
        <f>VLOOKUP(A42,[5]Embarazos!$A$7:$F$139,5,0)</f>
        <v>99</v>
      </c>
      <c r="ED42" s="62">
        <f>VLOOKUP(A42,'[3]2017'!$A$8:$K$140,11,0)</f>
        <v>1.2140833670578712</v>
      </c>
      <c r="EE42" s="63">
        <f>VLOOKUP(A42,'[3]2017'!$A$8:$K$140,10,0)</f>
        <v>3</v>
      </c>
      <c r="EF42" s="96" t="s">
        <v>2585</v>
      </c>
      <c r="EG42" s="96" t="s">
        <v>2586</v>
      </c>
      <c r="EH42" s="99">
        <v>4.0025412960609916</v>
      </c>
      <c r="EI42" s="104">
        <v>2.197802197802198</v>
      </c>
      <c r="EJ42" s="174" t="s">
        <v>1704</v>
      </c>
      <c r="EK42" s="174" t="s">
        <v>2587</v>
      </c>
      <c r="EL42" s="96" t="s">
        <v>1267</v>
      </c>
      <c r="EM42" s="96" t="s">
        <v>2588</v>
      </c>
      <c r="EN42" s="99">
        <v>2.2471910112359552</v>
      </c>
      <c r="EO42" s="100">
        <v>0.82987551867219922</v>
      </c>
      <c r="EP42" s="67">
        <v>179.47</v>
      </c>
      <c r="EQ42" s="67">
        <v>5</v>
      </c>
      <c r="ER42" s="67">
        <v>107.68</v>
      </c>
      <c r="ES42" s="67">
        <v>3</v>
      </c>
      <c r="ET42" s="92">
        <v>107.68126346015794</v>
      </c>
      <c r="EU42" s="105">
        <v>3</v>
      </c>
      <c r="EV42" s="67">
        <v>179.47</v>
      </c>
      <c r="EW42" s="67">
        <v>5</v>
      </c>
      <c r="EX42" s="67">
        <v>1</v>
      </c>
      <c r="EY42" s="62">
        <f>VLOOKUP(A42,[5]Embarazos!$A$7:$H$139,8,0)</f>
        <v>25.519287833827892</v>
      </c>
      <c r="EZ42" s="63">
        <f>VLOOKUP(A42,[5]Embarazos!$A$7:$H$139,7,0)</f>
        <v>86</v>
      </c>
      <c r="FA42" s="62">
        <f>VLOOKUP(A42,[5]Embarazos!$A$7:$J$139,10,0)</f>
        <v>24.332344213649851</v>
      </c>
      <c r="FB42" s="63">
        <f>VLOOKUP(A42,[5]Embarazos!$A$7:$J$139,9,0)</f>
        <v>82</v>
      </c>
      <c r="FC42" s="67">
        <v>22.42</v>
      </c>
      <c r="FD42" s="67">
        <v>1</v>
      </c>
      <c r="FE42" s="67">
        <v>134.5</v>
      </c>
      <c r="FF42" s="67">
        <v>6</v>
      </c>
      <c r="FG42" s="67">
        <v>44.83</v>
      </c>
      <c r="FH42" s="67">
        <v>2</v>
      </c>
      <c r="FI42" s="67">
        <v>67.25</v>
      </c>
      <c r="FJ42" s="67">
        <v>3</v>
      </c>
      <c r="FK42" s="92">
        <v>268.99798251513113</v>
      </c>
      <c r="FL42" s="105">
        <v>12</v>
      </c>
      <c r="FM42" s="67">
        <v>179.33</v>
      </c>
      <c r="FN42" s="67">
        <v>8</v>
      </c>
      <c r="FO42" s="67">
        <v>201.75</v>
      </c>
      <c r="FP42" s="67">
        <v>9</v>
      </c>
      <c r="FQ42" s="92">
        <v>44.83299708585519</v>
      </c>
      <c r="FR42" s="105">
        <v>2</v>
      </c>
      <c r="FS42" s="62">
        <f>VLOOKUP(A42,'[3]2017'!$A$8:$M$140,13,0)</f>
        <v>3.0150753768844218</v>
      </c>
      <c r="FT42" s="63">
        <f>VLOOKUP(A42,'[3]2017'!$A$8:$M$140,12,0)</f>
        <v>6</v>
      </c>
      <c r="FU42" s="62">
        <f>VLOOKUP(A42,'[3]2017'!$A$8:$O$140,15,0)</f>
        <v>4.8648648648648649</v>
      </c>
      <c r="FV42" s="63">
        <f>VLOOKUP(A42,'[3]2017'!$A$8:$O$140,14,0)</f>
        <v>9</v>
      </c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</row>
    <row r="43" spans="1:381">
      <c r="A43" s="96" t="s">
        <v>1768</v>
      </c>
      <c r="B43" s="56" t="s">
        <v>847</v>
      </c>
      <c r="C43" s="96" t="s">
        <v>514</v>
      </c>
      <c r="D43" s="74">
        <v>6</v>
      </c>
      <c r="E43" s="67">
        <v>2017</v>
      </c>
      <c r="F43" s="161">
        <v>72.099876951249016</v>
      </c>
      <c r="G43" s="67">
        <v>23209</v>
      </c>
      <c r="H43" s="67">
        <v>15311</v>
      </c>
      <c r="I43" s="67">
        <v>7898</v>
      </c>
      <c r="J43" s="67">
        <v>54.22</v>
      </c>
      <c r="K43" s="78">
        <v>12583</v>
      </c>
      <c r="L43" s="67">
        <v>25.85</v>
      </c>
      <c r="M43" s="78">
        <v>5999</v>
      </c>
      <c r="N43" s="67">
        <v>2187</v>
      </c>
      <c r="O43" s="67">
        <v>1120</v>
      </c>
      <c r="P43" s="67">
        <v>1067</v>
      </c>
      <c r="Q43" s="67">
        <v>2621</v>
      </c>
      <c r="R43" s="67">
        <v>1345</v>
      </c>
      <c r="S43" s="67">
        <v>1276</v>
      </c>
      <c r="T43" s="67">
        <v>2198</v>
      </c>
      <c r="U43" s="67">
        <v>1137</v>
      </c>
      <c r="V43" s="67">
        <v>1061</v>
      </c>
      <c r="W43" s="67">
        <v>2214</v>
      </c>
      <c r="X43" s="67">
        <v>1143</v>
      </c>
      <c r="Y43" s="67">
        <v>1071</v>
      </c>
      <c r="Z43" s="67">
        <v>2264</v>
      </c>
      <c r="AA43" s="67">
        <v>1153</v>
      </c>
      <c r="AB43" s="67">
        <v>1111</v>
      </c>
      <c r="AC43" s="67">
        <v>3118</v>
      </c>
      <c r="AD43" s="67">
        <v>1581</v>
      </c>
      <c r="AE43" s="67">
        <v>1537</v>
      </c>
      <c r="AF43" s="67">
        <v>2186</v>
      </c>
      <c r="AG43" s="67">
        <v>1098</v>
      </c>
      <c r="AH43" s="67">
        <v>1088</v>
      </c>
      <c r="AI43" s="67">
        <v>4074</v>
      </c>
      <c r="AJ43" s="67">
        <v>1989</v>
      </c>
      <c r="AK43" s="67">
        <v>2085</v>
      </c>
      <c r="AL43" s="67">
        <v>2297</v>
      </c>
      <c r="AM43" s="67">
        <v>1116</v>
      </c>
      <c r="AN43" s="67">
        <v>1181</v>
      </c>
      <c r="AO43" s="67">
        <v>2162</v>
      </c>
      <c r="AP43" s="67">
        <v>1045</v>
      </c>
      <c r="AQ43" s="67">
        <v>1117</v>
      </c>
      <c r="AR43" s="67" t="s">
        <v>428</v>
      </c>
      <c r="AS43" s="67"/>
      <c r="AT43" s="67" t="s">
        <v>428</v>
      </c>
      <c r="AU43" s="59">
        <v>710</v>
      </c>
      <c r="AV43" s="59">
        <v>0</v>
      </c>
      <c r="AW43" s="59">
        <v>75</v>
      </c>
      <c r="AX43" s="97" t="e">
        <f>VLOOKUP(A43,[2]INFANTIL!$A$8:$AA$140,27,0)</f>
        <v>#N/A</v>
      </c>
      <c r="AY43" s="98" t="e">
        <f>VLOOKUP(A43,[2]INFANTIL!$A$8:$AA$140,16,0)</f>
        <v>#N/A</v>
      </c>
      <c r="AZ43" s="62">
        <f>VLOOKUP(A43,'[3]2017'!$A$8:$E$140,5,0)</f>
        <v>1.371742112482853</v>
      </c>
      <c r="BA43" s="63">
        <f>VLOOKUP(A43,'[3]2017'!$A$8:$E$140,4,0)</f>
        <v>3</v>
      </c>
      <c r="BB43" s="62">
        <f>VLOOKUP(A43,[2]MATERNAS!$A$8:$AA$140,27,0)</f>
        <v>0</v>
      </c>
      <c r="BC43" s="63">
        <f>VLOOKUP(A43,[2]MATERNAS!$A$8:$AA$140,26,0)</f>
        <v>0</v>
      </c>
      <c r="BD43" s="68">
        <v>0</v>
      </c>
      <c r="BE43" s="69">
        <v>0</v>
      </c>
      <c r="BF43" s="60">
        <f>VLOOKUP(A43,[4]Controles!$A$7:$L$139,12,0)</f>
        <v>5.2631578947368416</v>
      </c>
      <c r="BG43" s="61">
        <f>VLOOKUP(A43,[4]Controles!$A$7:$L$139,11,0)</f>
        <v>12</v>
      </c>
      <c r="BH43" s="88">
        <v>11.403508771929824</v>
      </c>
      <c r="BI43" s="87">
        <v>26</v>
      </c>
      <c r="BJ43" s="68">
        <v>0</v>
      </c>
      <c r="BK43" s="69">
        <v>0</v>
      </c>
      <c r="BL43" s="68">
        <v>0</v>
      </c>
      <c r="BM43" s="69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19.100000000000001</v>
      </c>
      <c r="BW43" s="67">
        <v>99.1</v>
      </c>
      <c r="BX43" s="67">
        <v>90</v>
      </c>
      <c r="BY43" s="67">
        <v>99.1</v>
      </c>
      <c r="BZ43" s="67">
        <v>110.4</v>
      </c>
      <c r="CA43" s="67">
        <v>100</v>
      </c>
      <c r="CB43" s="67">
        <v>91.5</v>
      </c>
      <c r="CC43" s="96" t="s">
        <v>2589</v>
      </c>
      <c r="CD43" s="96" t="s">
        <v>782</v>
      </c>
      <c r="CE43" s="99">
        <v>5.6603773584905666</v>
      </c>
      <c r="CF43" s="67" t="s">
        <v>2590</v>
      </c>
      <c r="CG43" s="67" t="s">
        <v>2591</v>
      </c>
      <c r="CH43" s="67">
        <v>0</v>
      </c>
      <c r="CI43" s="67">
        <v>0</v>
      </c>
      <c r="CJ43" s="86">
        <v>0</v>
      </c>
      <c r="CK43" s="87">
        <v>0</v>
      </c>
      <c r="CL43" s="106">
        <v>0</v>
      </c>
      <c r="CM43" s="89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62">
        <f>VLOOKUP(A43,'[3]2017'!$A$8:$I$140,9,0)</f>
        <v>0</v>
      </c>
      <c r="DC43" s="63">
        <f>VLOOKUP(A43,'[3]2017'!$A$8:$I$140,8,0)</f>
        <v>0</v>
      </c>
      <c r="DD43" s="96" t="s">
        <v>2592</v>
      </c>
      <c r="DE43" s="96" t="s">
        <v>2593</v>
      </c>
      <c r="DF43" s="99">
        <v>3.6144578313253009</v>
      </c>
      <c r="DG43" s="100">
        <v>1.0189228529839884</v>
      </c>
      <c r="DH43" s="67">
        <v>0</v>
      </c>
      <c r="DI43" s="67">
        <v>0</v>
      </c>
      <c r="DJ43" s="67">
        <v>0</v>
      </c>
      <c r="DK43" s="67">
        <v>0</v>
      </c>
      <c r="DL43" s="67">
        <v>0</v>
      </c>
      <c r="DM43" s="67">
        <v>0</v>
      </c>
      <c r="DN43" s="67">
        <v>37.549999999999997</v>
      </c>
      <c r="DO43" s="67">
        <v>1</v>
      </c>
      <c r="DP43" s="67">
        <v>37.549999999999997</v>
      </c>
      <c r="DQ43" s="67">
        <v>1</v>
      </c>
      <c r="DR43" s="67">
        <v>0</v>
      </c>
      <c r="DS43" s="67">
        <v>0</v>
      </c>
      <c r="DT43" s="67">
        <v>0</v>
      </c>
      <c r="DU43" s="67">
        <v>0</v>
      </c>
      <c r="DV43" s="67">
        <v>37.549999999999997</v>
      </c>
      <c r="DW43" s="67">
        <v>1</v>
      </c>
      <c r="DX43" s="67">
        <v>0</v>
      </c>
      <c r="DY43" s="67">
        <v>0</v>
      </c>
      <c r="DZ43" s="101">
        <f>VLOOKUP(A43,[5]Embarazos!$A$7:$D$139,4,0)</f>
        <v>1.2195121951219512</v>
      </c>
      <c r="EA43" s="63">
        <f>VLOOKUP(A43,[5]Embarazos!$A$7:$D$139,3,0)</f>
        <v>3</v>
      </c>
      <c r="EB43" s="62">
        <f>VLOOKUP(A43,[5]Embarazos!$A$7:$F$139,6,0)</f>
        <v>19.918699186991869</v>
      </c>
      <c r="EC43" s="63">
        <f>VLOOKUP(A43,[5]Embarazos!$A$7:$F$139,5,0)</f>
        <v>49</v>
      </c>
      <c r="ED43" s="62">
        <f>VLOOKUP(A43,'[3]2017'!$A$8:$K$140,11,0)</f>
        <v>1.3723696248856359</v>
      </c>
      <c r="EE43" s="63">
        <f>VLOOKUP(A43,'[3]2017'!$A$8:$K$140,10,0)</f>
        <v>3</v>
      </c>
      <c r="EF43" s="96" t="s">
        <v>2594</v>
      </c>
      <c r="EG43" s="96" t="s">
        <v>2595</v>
      </c>
      <c r="EH43" s="99">
        <v>2.2608695652173916</v>
      </c>
      <c r="EI43" s="104">
        <v>0.67114093959731547</v>
      </c>
      <c r="EJ43" s="174" t="s">
        <v>2596</v>
      </c>
      <c r="EK43" s="174" t="s">
        <v>2597</v>
      </c>
      <c r="EL43" s="96" t="s">
        <v>2490</v>
      </c>
      <c r="EM43" s="96" t="s">
        <v>2598</v>
      </c>
      <c r="EN43" s="99">
        <v>0.33003300330033003</v>
      </c>
      <c r="EO43" s="100">
        <v>0.8771929824561403</v>
      </c>
      <c r="EP43" s="67">
        <v>37.549999999999997</v>
      </c>
      <c r="EQ43" s="67">
        <v>1</v>
      </c>
      <c r="ER43" s="67">
        <v>0</v>
      </c>
      <c r="ES43" s="67">
        <v>0</v>
      </c>
      <c r="ET43" s="67">
        <v>0</v>
      </c>
      <c r="EU43" s="67">
        <v>0</v>
      </c>
      <c r="EV43" s="67">
        <v>37.549999999999997</v>
      </c>
      <c r="EW43" s="67">
        <v>1</v>
      </c>
      <c r="EX43" s="67">
        <v>0</v>
      </c>
      <c r="EY43" s="62">
        <f>VLOOKUP(A43,[5]Embarazos!$A$7:$H$139,8,0)</f>
        <v>33.333333333333329</v>
      </c>
      <c r="EZ43" s="63">
        <f>VLOOKUP(A43,[5]Embarazos!$A$7:$H$139,7,0)</f>
        <v>82</v>
      </c>
      <c r="FA43" s="62">
        <f>VLOOKUP(A43,[5]Embarazos!$A$7:$J$139,10,0)</f>
        <v>21.951219512195124</v>
      </c>
      <c r="FB43" s="63">
        <f>VLOOKUP(A43,[5]Embarazos!$A$7:$J$139,9,0)</f>
        <v>54</v>
      </c>
      <c r="FC43" s="67">
        <v>40.549999999999997</v>
      </c>
      <c r="FD43" s="67">
        <v>2</v>
      </c>
      <c r="FE43" s="67">
        <v>0</v>
      </c>
      <c r="FF43" s="67">
        <v>0</v>
      </c>
      <c r="FG43" s="67">
        <v>0</v>
      </c>
      <c r="FH43" s="67">
        <v>0</v>
      </c>
      <c r="FI43" s="67">
        <v>0</v>
      </c>
      <c r="FJ43" s="67">
        <v>0</v>
      </c>
      <c r="FK43" s="92">
        <v>40.551500405515007</v>
      </c>
      <c r="FL43" s="105">
        <v>2</v>
      </c>
      <c r="FM43" s="67">
        <v>60.83</v>
      </c>
      <c r="FN43" s="67">
        <v>3</v>
      </c>
      <c r="FO43" s="67">
        <v>60.83</v>
      </c>
      <c r="FP43" s="67">
        <v>3</v>
      </c>
      <c r="FQ43" s="92">
        <v>40.551500405515007</v>
      </c>
      <c r="FR43" s="105">
        <v>2</v>
      </c>
      <c r="FS43" s="62">
        <f>VLOOKUP(A43,'[3]2017'!$A$8:$M$140,13,0)</f>
        <v>1.7414018284719197</v>
      </c>
      <c r="FT43" s="63">
        <f>VLOOKUP(A43,'[3]2017'!$A$8:$M$140,12,0)</f>
        <v>4</v>
      </c>
      <c r="FU43" s="62">
        <f>VLOOKUP(A43,'[3]2017'!$A$8:$O$140,15,0)</f>
        <v>1.3876040703052728</v>
      </c>
      <c r="FV43" s="63">
        <f>VLOOKUP(A43,'[3]2017'!$A$8:$O$140,14,0)</f>
        <v>3</v>
      </c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</row>
    <row r="44" spans="1:381">
      <c r="A44" s="96" t="s">
        <v>1775</v>
      </c>
      <c r="B44" s="56" t="s">
        <v>855</v>
      </c>
      <c r="C44" s="96" t="s">
        <v>441</v>
      </c>
      <c r="D44" s="74">
        <v>6</v>
      </c>
      <c r="E44" s="67">
        <v>2017</v>
      </c>
      <c r="F44" s="161">
        <v>64.761683413587974</v>
      </c>
      <c r="G44" s="67">
        <v>12507</v>
      </c>
      <c r="H44" s="67">
        <v>2242</v>
      </c>
      <c r="I44" s="67">
        <v>10265</v>
      </c>
      <c r="J44" s="67">
        <v>14.7</v>
      </c>
      <c r="K44" s="78">
        <v>1838</v>
      </c>
      <c r="L44" s="67">
        <v>57.75</v>
      </c>
      <c r="M44" s="78">
        <v>7223</v>
      </c>
      <c r="N44" s="67">
        <v>1194</v>
      </c>
      <c r="O44" s="67">
        <v>610</v>
      </c>
      <c r="P44" s="67">
        <v>584</v>
      </c>
      <c r="Q44" s="67">
        <v>1429</v>
      </c>
      <c r="R44" s="67">
        <v>729</v>
      </c>
      <c r="S44" s="67">
        <v>700</v>
      </c>
      <c r="T44" s="67">
        <v>1158</v>
      </c>
      <c r="U44" s="67">
        <v>589</v>
      </c>
      <c r="V44" s="67">
        <v>569</v>
      </c>
      <c r="W44" s="67">
        <v>1373</v>
      </c>
      <c r="X44" s="67">
        <v>701</v>
      </c>
      <c r="Y44" s="67">
        <v>672</v>
      </c>
      <c r="Z44" s="67">
        <v>1109</v>
      </c>
      <c r="AA44" s="67">
        <v>572</v>
      </c>
      <c r="AB44" s="67">
        <v>537</v>
      </c>
      <c r="AC44" s="67">
        <v>1300</v>
      </c>
      <c r="AD44" s="67">
        <v>670</v>
      </c>
      <c r="AE44" s="67">
        <v>630</v>
      </c>
      <c r="AF44" s="67">
        <v>1082</v>
      </c>
      <c r="AG44" s="67">
        <v>557</v>
      </c>
      <c r="AH44" s="67">
        <v>525</v>
      </c>
      <c r="AI44" s="67">
        <v>2096</v>
      </c>
      <c r="AJ44" s="67">
        <v>1090</v>
      </c>
      <c r="AK44" s="67">
        <v>1006</v>
      </c>
      <c r="AL44" s="67">
        <v>1181</v>
      </c>
      <c r="AM44" s="67">
        <v>616</v>
      </c>
      <c r="AN44" s="67">
        <v>565</v>
      </c>
      <c r="AO44" s="67">
        <v>1143</v>
      </c>
      <c r="AP44" s="67">
        <v>593</v>
      </c>
      <c r="AQ44" s="67">
        <v>550</v>
      </c>
      <c r="AR44" s="67" t="s">
        <v>428</v>
      </c>
      <c r="AS44" s="67"/>
      <c r="AT44" s="67" t="s">
        <v>428</v>
      </c>
      <c r="AU44" s="59">
        <v>190</v>
      </c>
      <c r="AV44" s="59">
        <v>0</v>
      </c>
      <c r="AW44" s="59">
        <v>57</v>
      </c>
      <c r="AX44" s="97" t="e">
        <f>VLOOKUP(A44,[2]INFANTIL!$A$8:$AA$140,27,0)</f>
        <v>#N/A</v>
      </c>
      <c r="AY44" s="98" t="e">
        <f>VLOOKUP(A44,[2]INFANTIL!$A$8:$AA$140,16,0)</f>
        <v>#N/A</v>
      </c>
      <c r="AZ44" s="62">
        <f>VLOOKUP(A44,'[3]2017'!$A$8:$E$140,5,0)</f>
        <v>0</v>
      </c>
      <c r="BA44" s="63">
        <f>VLOOKUP(A44,'[3]2017'!$A$8:$E$140,4,0)</f>
        <v>0</v>
      </c>
      <c r="BB44" s="62">
        <f>VLOOKUP(A44,[2]MATERNAS!$A$8:$AA$140,27,0)</f>
        <v>0</v>
      </c>
      <c r="BC44" s="63">
        <f>VLOOKUP(A44,[2]MATERNAS!$A$8:$AA$140,26,0)</f>
        <v>0</v>
      </c>
      <c r="BD44" s="68">
        <v>0</v>
      </c>
      <c r="BE44" s="69">
        <v>0</v>
      </c>
      <c r="BF44" s="60">
        <f>VLOOKUP(A44,[4]Controles!$A$7:$L$139,12,0)</f>
        <v>3.5294117647058822</v>
      </c>
      <c r="BG44" s="61">
        <f>VLOOKUP(A44,[4]Controles!$A$7:$L$139,11,0)</f>
        <v>3</v>
      </c>
      <c r="BH44" s="88">
        <v>5.8823529411764701</v>
      </c>
      <c r="BI44" s="87">
        <v>5</v>
      </c>
      <c r="BJ44" s="68">
        <v>0</v>
      </c>
      <c r="BK44" s="69">
        <v>0</v>
      </c>
      <c r="BL44" s="68">
        <v>0</v>
      </c>
      <c r="BM44" s="69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32.200000000000003</v>
      </c>
      <c r="BW44" s="67">
        <v>118.9</v>
      </c>
      <c r="BX44" s="67">
        <v>111.1</v>
      </c>
      <c r="BY44" s="67">
        <v>118.9</v>
      </c>
      <c r="BZ44" s="67">
        <v>110</v>
      </c>
      <c r="CA44" s="67">
        <v>92.4</v>
      </c>
      <c r="CB44" s="67">
        <v>115.2</v>
      </c>
      <c r="CC44" s="96" t="s">
        <v>2599</v>
      </c>
      <c r="CD44" s="96" t="s">
        <v>2600</v>
      </c>
      <c r="CE44" s="99">
        <v>15.384615384615385</v>
      </c>
      <c r="CF44" s="67" t="s">
        <v>1873</v>
      </c>
      <c r="CG44" s="67" t="s">
        <v>2601</v>
      </c>
      <c r="CH44" s="67">
        <v>0</v>
      </c>
      <c r="CI44" s="67">
        <v>0</v>
      </c>
      <c r="CJ44" s="86">
        <v>0</v>
      </c>
      <c r="CK44" s="87">
        <v>0</v>
      </c>
      <c r="CL44" s="106">
        <v>0</v>
      </c>
      <c r="CM44" s="89">
        <v>0</v>
      </c>
      <c r="CN44" s="67">
        <v>168.35</v>
      </c>
      <c r="CO44" s="67">
        <v>2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62">
        <f>VLOOKUP(A44,'[3]2017'!$A$8:$I$140,9,0)</f>
        <v>0.90171325518485113</v>
      </c>
      <c r="DC44" s="63">
        <f>VLOOKUP(A44,'[3]2017'!$A$8:$I$140,8,0)</f>
        <v>1</v>
      </c>
      <c r="DD44" s="96" t="s">
        <v>2602</v>
      </c>
      <c r="DE44" s="96" t="s">
        <v>2603</v>
      </c>
      <c r="DF44" s="99">
        <v>1.2658227848101267</v>
      </c>
      <c r="DG44" s="100">
        <v>9.8176718092566624</v>
      </c>
      <c r="DH44" s="67">
        <v>218.5</v>
      </c>
      <c r="DI44" s="67">
        <v>3</v>
      </c>
      <c r="DJ44" s="67">
        <v>297.33</v>
      </c>
      <c r="DK44" s="67">
        <v>4</v>
      </c>
      <c r="DL44" s="67">
        <v>72.83</v>
      </c>
      <c r="DM44" s="67">
        <v>1</v>
      </c>
      <c r="DN44" s="67">
        <v>76.92</v>
      </c>
      <c r="DO44" s="67">
        <v>1</v>
      </c>
      <c r="DP44" s="67">
        <v>76.92</v>
      </c>
      <c r="DQ44" s="67">
        <v>1</v>
      </c>
      <c r="DR44" s="67">
        <v>76.92</v>
      </c>
      <c r="DS44" s="67">
        <v>1</v>
      </c>
      <c r="DT44" s="67">
        <v>0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101">
        <f>VLOOKUP(A44,[5]Embarazos!$A$7:$D$139,4,0)</f>
        <v>1.1764705882352942</v>
      </c>
      <c r="EA44" s="63">
        <f>VLOOKUP(A44,[5]Embarazos!$A$7:$D$139,3,0)</f>
        <v>1</v>
      </c>
      <c r="EB44" s="62">
        <f>VLOOKUP(A44,[5]Embarazos!$A$7:$F$139,6,0)</f>
        <v>23.52941176470588</v>
      </c>
      <c r="EC44" s="63">
        <f>VLOOKUP(A44,[5]Embarazos!$A$7:$F$139,5,0)</f>
        <v>20</v>
      </c>
      <c r="ED44" s="62">
        <f>VLOOKUP(A44,'[3]2017'!$A$8:$K$140,11,0)</f>
        <v>0</v>
      </c>
      <c r="EE44" s="63">
        <f>VLOOKUP(A44,'[3]2017'!$A$8:$K$140,10,0)</f>
        <v>0</v>
      </c>
      <c r="EF44" s="96" t="s">
        <v>2604</v>
      </c>
      <c r="EG44" s="96" t="s">
        <v>2605</v>
      </c>
      <c r="EH44" s="99">
        <v>2.5276461295418642</v>
      </c>
      <c r="EI44" s="104">
        <v>8.4990958408679926</v>
      </c>
      <c r="EJ44" s="174" t="s">
        <v>2606</v>
      </c>
      <c r="EK44" s="174" t="s">
        <v>2607</v>
      </c>
      <c r="EL44" s="96" t="s">
        <v>2608</v>
      </c>
      <c r="EM44" s="96" t="s">
        <v>2609</v>
      </c>
      <c r="EN44" s="99">
        <v>0.45454545454545453</v>
      </c>
      <c r="EO44" s="100">
        <v>1.5625</v>
      </c>
      <c r="EP44" s="67">
        <v>76.92</v>
      </c>
      <c r="EQ44" s="67">
        <v>1</v>
      </c>
      <c r="ER44" s="67">
        <v>461.54</v>
      </c>
      <c r="ES44" s="67">
        <v>6</v>
      </c>
      <c r="ET44" s="92">
        <v>538.46153846153845</v>
      </c>
      <c r="EU44" s="105">
        <v>7</v>
      </c>
      <c r="EV44" s="67">
        <v>76.92</v>
      </c>
      <c r="EW44" s="67">
        <v>1</v>
      </c>
      <c r="EX44" s="67">
        <v>0</v>
      </c>
      <c r="EY44" s="62">
        <f>VLOOKUP(A44,[5]Embarazos!$A$7:$H$139,8,0)</f>
        <v>35.294117647058826</v>
      </c>
      <c r="EZ44" s="63">
        <f>VLOOKUP(A44,[5]Embarazos!$A$7:$H$139,7,0)</f>
        <v>30</v>
      </c>
      <c r="FA44" s="62">
        <f>VLOOKUP(A44,[5]Embarazos!$A$7:$J$139,10,0)</f>
        <v>23.52941176470588</v>
      </c>
      <c r="FB44" s="63">
        <f>VLOOKUP(A44,[5]Embarazos!$A$7:$J$139,9,0)</f>
        <v>20</v>
      </c>
      <c r="FC44" s="67">
        <v>0</v>
      </c>
      <c r="FD44" s="67">
        <v>0</v>
      </c>
      <c r="FE44" s="67">
        <v>117.55</v>
      </c>
      <c r="FF44" s="67">
        <v>3</v>
      </c>
      <c r="FG44" s="67">
        <v>0</v>
      </c>
      <c r="FH44" s="67">
        <v>0</v>
      </c>
      <c r="FI44" s="67">
        <v>0</v>
      </c>
      <c r="FJ44" s="67">
        <v>0</v>
      </c>
      <c r="FK44" s="92">
        <v>117.55485893416929</v>
      </c>
      <c r="FL44" s="105">
        <v>3</v>
      </c>
      <c r="FM44" s="67">
        <v>156.74</v>
      </c>
      <c r="FN44" s="67">
        <v>4</v>
      </c>
      <c r="FO44" s="67">
        <v>352.66</v>
      </c>
      <c r="FP44" s="67">
        <v>9</v>
      </c>
      <c r="FQ44" s="67">
        <v>0</v>
      </c>
      <c r="FR44" s="67">
        <v>0</v>
      </c>
      <c r="FS44" s="62">
        <f>VLOOKUP(A44,'[3]2017'!$A$8:$M$140,13,0)</f>
        <v>1.6934801016088061</v>
      </c>
      <c r="FT44" s="63">
        <f>VLOOKUP(A44,'[3]2017'!$A$8:$M$140,12,0)</f>
        <v>2</v>
      </c>
      <c r="FU44" s="62">
        <f>VLOOKUP(A44,'[3]2017'!$A$8:$O$140,15,0)</f>
        <v>1.7497812773403325</v>
      </c>
      <c r="FV44" s="63">
        <f>VLOOKUP(A44,'[3]2017'!$A$8:$O$140,14,0)</f>
        <v>2</v>
      </c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</row>
    <row r="45" spans="1:381">
      <c r="A45" s="96" t="s">
        <v>863</v>
      </c>
      <c r="B45" s="56" t="s">
        <v>864</v>
      </c>
      <c r="C45" s="96" t="s">
        <v>675</v>
      </c>
      <c r="D45" s="74">
        <v>5</v>
      </c>
      <c r="E45" s="67">
        <v>2017</v>
      </c>
      <c r="F45" s="159">
        <v>63.975957904133551</v>
      </c>
      <c r="G45" s="67">
        <v>50242</v>
      </c>
      <c r="H45" s="67">
        <v>26065</v>
      </c>
      <c r="I45" s="67">
        <v>24177</v>
      </c>
      <c r="J45" s="67">
        <v>18.12</v>
      </c>
      <c r="K45" s="78">
        <v>9104</v>
      </c>
      <c r="L45" s="67">
        <v>91.88</v>
      </c>
      <c r="M45" s="78">
        <v>46163</v>
      </c>
      <c r="N45" s="67">
        <v>5694</v>
      </c>
      <c r="O45" s="67">
        <v>2923</v>
      </c>
      <c r="P45" s="67">
        <v>2771</v>
      </c>
      <c r="Q45" s="67">
        <v>6758</v>
      </c>
      <c r="R45" s="67">
        <v>3469</v>
      </c>
      <c r="S45" s="67">
        <v>3289</v>
      </c>
      <c r="T45" s="67">
        <v>5241</v>
      </c>
      <c r="U45" s="67">
        <v>2696</v>
      </c>
      <c r="V45" s="67">
        <v>2545</v>
      </c>
      <c r="W45" s="67">
        <v>6268</v>
      </c>
      <c r="X45" s="67">
        <v>3230</v>
      </c>
      <c r="Y45" s="67">
        <v>3038</v>
      </c>
      <c r="Z45" s="67">
        <v>5199</v>
      </c>
      <c r="AA45" s="67">
        <v>2688</v>
      </c>
      <c r="AB45" s="67">
        <v>2511</v>
      </c>
      <c r="AC45" s="67">
        <v>6081</v>
      </c>
      <c r="AD45" s="67">
        <v>3153</v>
      </c>
      <c r="AE45" s="67">
        <v>2928</v>
      </c>
      <c r="AF45" s="67">
        <v>4974</v>
      </c>
      <c r="AG45" s="67">
        <v>2590</v>
      </c>
      <c r="AH45" s="67">
        <v>2384</v>
      </c>
      <c r="AI45" s="67">
        <v>9131</v>
      </c>
      <c r="AJ45" s="67">
        <v>4801</v>
      </c>
      <c r="AK45" s="67">
        <v>4330</v>
      </c>
      <c r="AL45" s="67">
        <v>5173</v>
      </c>
      <c r="AM45" s="67">
        <v>2720</v>
      </c>
      <c r="AN45" s="67">
        <v>2453</v>
      </c>
      <c r="AO45" s="67">
        <v>4701</v>
      </c>
      <c r="AP45" s="67">
        <v>2494</v>
      </c>
      <c r="AQ45" s="67">
        <v>2207</v>
      </c>
      <c r="AR45" s="67" t="s">
        <v>428</v>
      </c>
      <c r="AS45" s="67"/>
      <c r="AT45" s="67" t="s">
        <v>428</v>
      </c>
      <c r="AU45" s="59">
        <v>1653</v>
      </c>
      <c r="AV45" s="59">
        <v>0</v>
      </c>
      <c r="AW45" s="59">
        <v>920</v>
      </c>
      <c r="AX45" s="97">
        <f>VLOOKUP(A45,[2]INFANTIL!$A$8:$AA$140,27,0)</f>
        <v>17.653167185877468</v>
      </c>
      <c r="AY45" s="98">
        <f>VLOOKUP(A45,[2]INFANTIL!$A$8:$AA$140,16,0)</f>
        <v>15</v>
      </c>
      <c r="AZ45" s="62">
        <f>VLOOKUP(A45,'[3]2017'!$A$8:$E$140,5,0)</f>
        <v>4.3905865823674048</v>
      </c>
      <c r="BA45" s="63">
        <f>VLOOKUP(A45,'[3]2017'!$A$8:$E$140,4,0)</f>
        <v>25</v>
      </c>
      <c r="BB45" s="62">
        <f>VLOOKUP(A45,[2]MATERNAS!$A$8:$AA$140,27,0)</f>
        <v>0</v>
      </c>
      <c r="BC45" s="63">
        <f>VLOOKUP(A45,[2]MATERNAS!$A$8:$AA$140,26,0)</f>
        <v>0</v>
      </c>
      <c r="BD45" s="68">
        <v>0</v>
      </c>
      <c r="BE45" s="69">
        <v>0</v>
      </c>
      <c r="BF45" s="60">
        <f>VLOOKUP(A45,[4]Controles!$A$7:$L$139,12,0)</f>
        <v>14.745586708203531</v>
      </c>
      <c r="BG45" s="61">
        <f>VLOOKUP(A45,[4]Controles!$A$7:$L$139,11,0)</f>
        <v>142</v>
      </c>
      <c r="BH45" s="88">
        <v>7.1651090342679122</v>
      </c>
      <c r="BI45" s="87">
        <v>69</v>
      </c>
      <c r="BJ45" s="68">
        <v>0</v>
      </c>
      <c r="BK45" s="69">
        <v>0</v>
      </c>
      <c r="BL45" s="68">
        <v>35.124692658939232</v>
      </c>
      <c r="BM45" s="69">
        <v>2</v>
      </c>
      <c r="BN45" s="67">
        <v>17.989999999999998</v>
      </c>
      <c r="BO45" s="67">
        <v>1</v>
      </c>
      <c r="BP45" s="67">
        <v>53.98</v>
      </c>
      <c r="BQ45" s="67">
        <v>3</v>
      </c>
      <c r="BR45" s="67">
        <v>0</v>
      </c>
      <c r="BS45" s="67">
        <v>0</v>
      </c>
      <c r="BT45" s="67">
        <v>35.979999999999997</v>
      </c>
      <c r="BU45" s="67">
        <v>2</v>
      </c>
      <c r="BV45" s="67">
        <v>33.1</v>
      </c>
      <c r="BW45" s="67">
        <v>87.5</v>
      </c>
      <c r="BX45" s="67">
        <v>80.900000000000006</v>
      </c>
      <c r="BY45" s="67">
        <v>87.4</v>
      </c>
      <c r="BZ45" s="67">
        <v>97.3</v>
      </c>
      <c r="CA45" s="67">
        <v>67.099999999999994</v>
      </c>
      <c r="CB45" s="67">
        <v>88.1</v>
      </c>
      <c r="CC45" s="96" t="s">
        <v>2610</v>
      </c>
      <c r="CD45" s="96" t="s">
        <v>2611</v>
      </c>
      <c r="CE45" s="99">
        <v>50.602409638554214</v>
      </c>
      <c r="CF45" s="67" t="s">
        <v>2358</v>
      </c>
      <c r="CG45" s="67" t="s">
        <v>2612</v>
      </c>
      <c r="CH45" s="67">
        <v>0</v>
      </c>
      <c r="CI45" s="67">
        <v>0</v>
      </c>
      <c r="CJ45" s="86">
        <v>0.38160656363289447</v>
      </c>
      <c r="CK45" s="87">
        <v>2</v>
      </c>
      <c r="CL45" s="106">
        <v>0</v>
      </c>
      <c r="CM45" s="89">
        <v>0</v>
      </c>
      <c r="CN45" s="67">
        <v>35.979999999999997</v>
      </c>
      <c r="CO45" s="67">
        <v>2</v>
      </c>
      <c r="CP45" s="67">
        <v>0</v>
      </c>
      <c r="CQ45" s="67">
        <v>0</v>
      </c>
      <c r="CR45" s="67">
        <v>31.91</v>
      </c>
      <c r="CS45" s="67">
        <v>2</v>
      </c>
      <c r="CT45" s="67">
        <v>15.95</v>
      </c>
      <c r="CU45" s="67">
        <v>1</v>
      </c>
      <c r="CV45" s="67">
        <v>0</v>
      </c>
      <c r="CW45" s="67">
        <v>0</v>
      </c>
      <c r="CX45" s="67">
        <v>0</v>
      </c>
      <c r="CY45" s="67">
        <v>0</v>
      </c>
      <c r="CZ45" s="67">
        <v>15.95</v>
      </c>
      <c r="DA45" s="67">
        <v>1</v>
      </c>
      <c r="DB45" s="62">
        <f>VLOOKUP(A45,'[3]2017'!$A$8:$I$140,9,0)</f>
        <v>0.19234468166955182</v>
      </c>
      <c r="DC45" s="63">
        <f>VLOOKUP(A45,'[3]2017'!$A$8:$I$140,8,0)</f>
        <v>1</v>
      </c>
      <c r="DD45" s="96" t="s">
        <v>2613</v>
      </c>
      <c r="DE45" s="96" t="s">
        <v>2614</v>
      </c>
      <c r="DF45" s="99">
        <v>4.9817184643510055</v>
      </c>
      <c r="DG45" s="100">
        <v>0.34876347495244131</v>
      </c>
      <c r="DH45" s="67">
        <v>15.95</v>
      </c>
      <c r="DI45" s="67">
        <v>1</v>
      </c>
      <c r="DJ45" s="67">
        <v>47.86</v>
      </c>
      <c r="DK45" s="67">
        <v>3</v>
      </c>
      <c r="DL45" s="67">
        <v>0</v>
      </c>
      <c r="DM45" s="67">
        <v>0</v>
      </c>
      <c r="DN45" s="67">
        <v>0</v>
      </c>
      <c r="DO45" s="67">
        <v>0</v>
      </c>
      <c r="DP45" s="67">
        <v>16.440000000000001</v>
      </c>
      <c r="DQ45" s="67">
        <v>1</v>
      </c>
      <c r="DR45" s="67">
        <v>0</v>
      </c>
      <c r="DS45" s="67">
        <v>0</v>
      </c>
      <c r="DT45" s="67">
        <v>0</v>
      </c>
      <c r="DU45" s="67">
        <v>0</v>
      </c>
      <c r="DV45" s="67">
        <v>16.440000000000001</v>
      </c>
      <c r="DW45" s="67">
        <v>1</v>
      </c>
      <c r="DX45" s="67">
        <v>0</v>
      </c>
      <c r="DY45" s="67">
        <v>0</v>
      </c>
      <c r="DZ45" s="101">
        <f>VLOOKUP(A45,[5]Embarazos!$A$7:$D$139,4,0)</f>
        <v>3.1827515400410675</v>
      </c>
      <c r="EA45" s="63">
        <f>VLOOKUP(A45,[5]Embarazos!$A$7:$D$139,3,0)</f>
        <v>31</v>
      </c>
      <c r="EB45" s="62">
        <f>VLOOKUP(A45,[5]Embarazos!$A$7:$F$139,6,0)</f>
        <v>28.02874743326489</v>
      </c>
      <c r="EC45" s="63">
        <f>VLOOKUP(A45,[5]Embarazos!$A$7:$F$139,5,0)</f>
        <v>273</v>
      </c>
      <c r="ED45" s="62">
        <f>VLOOKUP(A45,'[3]2017'!$A$8:$K$140,11,0)</f>
        <v>0.20104543626859669</v>
      </c>
      <c r="EE45" s="63">
        <f>VLOOKUP(A45,'[3]2017'!$A$8:$K$140,10,0)</f>
        <v>1</v>
      </c>
      <c r="EF45" s="96" t="s">
        <v>2615</v>
      </c>
      <c r="EG45" s="96" t="s">
        <v>2616</v>
      </c>
      <c r="EH45" s="99">
        <v>2.8541226215644819</v>
      </c>
      <c r="EI45" s="104">
        <v>0.44523597506678536</v>
      </c>
      <c r="EJ45" s="174" t="s">
        <v>1295</v>
      </c>
      <c r="EK45" s="174" t="s">
        <v>2617</v>
      </c>
      <c r="EL45" s="96" t="s">
        <v>2618</v>
      </c>
      <c r="EM45" s="96" t="s">
        <v>2619</v>
      </c>
      <c r="EN45" s="99">
        <v>1.0416666666666665</v>
      </c>
      <c r="EO45" s="100">
        <v>0</v>
      </c>
      <c r="EP45" s="67">
        <v>0</v>
      </c>
      <c r="EQ45" s="67">
        <v>0</v>
      </c>
      <c r="ER45" s="67">
        <v>65.78</v>
      </c>
      <c r="ES45" s="67">
        <v>4</v>
      </c>
      <c r="ET45" s="67">
        <v>0</v>
      </c>
      <c r="EU45" s="67">
        <v>0</v>
      </c>
      <c r="EV45" s="67">
        <v>0</v>
      </c>
      <c r="EW45" s="67">
        <v>0</v>
      </c>
      <c r="EX45" s="67">
        <v>1617</v>
      </c>
      <c r="EY45" s="62">
        <f>VLOOKUP(A45,[5]Embarazos!$A$7:$H$139,8,0)</f>
        <v>30.492813141683779</v>
      </c>
      <c r="EZ45" s="63">
        <f>VLOOKUP(A45,[5]Embarazos!$A$7:$H$139,7,0)</f>
        <v>297</v>
      </c>
      <c r="FA45" s="62">
        <f>VLOOKUP(A45,[5]Embarazos!$A$7:$J$139,10,0)</f>
        <v>19.917864476386036</v>
      </c>
      <c r="FB45" s="63">
        <f>VLOOKUP(A45,[5]Embarazos!$A$7:$J$139,9,0)</f>
        <v>194</v>
      </c>
      <c r="FC45" s="67">
        <v>9.1</v>
      </c>
      <c r="FD45" s="67">
        <v>1</v>
      </c>
      <c r="FE45" s="67">
        <v>81.93</v>
      </c>
      <c r="FF45" s="67">
        <v>9</v>
      </c>
      <c r="FG45" s="67">
        <v>18.21</v>
      </c>
      <c r="FH45" s="67">
        <v>2</v>
      </c>
      <c r="FI45" s="67">
        <v>9.1</v>
      </c>
      <c r="FJ45" s="67">
        <v>1</v>
      </c>
      <c r="FK45" s="92">
        <v>118.34319526627219</v>
      </c>
      <c r="FL45" s="105">
        <v>13</v>
      </c>
      <c r="FM45" s="67">
        <v>0</v>
      </c>
      <c r="FN45" s="67">
        <v>0</v>
      </c>
      <c r="FO45" s="67">
        <v>9.1</v>
      </c>
      <c r="FP45" s="67">
        <v>1</v>
      </c>
      <c r="FQ45" s="92">
        <v>9.1033227127901686</v>
      </c>
      <c r="FR45" s="67">
        <v>1</v>
      </c>
      <c r="FS45" s="62">
        <f>VLOOKUP(A45,'[3]2017'!$A$8:$M$140,13,0)</f>
        <v>1.5464913976416006</v>
      </c>
      <c r="FT45" s="63">
        <f>VLOOKUP(A45,'[3]2017'!$A$8:$M$140,12,0)</f>
        <v>8</v>
      </c>
      <c r="FU45" s="62">
        <f>VLOOKUP(A45,'[3]2017'!$A$8:$O$140,15,0)</f>
        <v>1.9144862795149968</v>
      </c>
      <c r="FV45" s="63">
        <f>VLOOKUP(A45,'[3]2017'!$A$8:$O$140,14,0)</f>
        <v>9</v>
      </c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</row>
    <row r="46" spans="1:381">
      <c r="A46" s="96" t="s">
        <v>875</v>
      </c>
      <c r="B46" s="56" t="s">
        <v>876</v>
      </c>
      <c r="C46" s="96" t="s">
        <v>427</v>
      </c>
      <c r="D46" s="74">
        <v>4</v>
      </c>
      <c r="E46" s="67">
        <v>2017</v>
      </c>
      <c r="F46" s="159">
        <v>78.213808861106173</v>
      </c>
      <c r="G46" s="67">
        <v>47915</v>
      </c>
      <c r="H46" s="67">
        <v>31675</v>
      </c>
      <c r="I46" s="67">
        <v>16240</v>
      </c>
      <c r="J46" s="67">
        <v>47.23</v>
      </c>
      <c r="K46" s="78">
        <v>22630</v>
      </c>
      <c r="L46" s="67">
        <v>30.33</v>
      </c>
      <c r="M46" s="78">
        <v>14532</v>
      </c>
      <c r="N46" s="67">
        <v>4873</v>
      </c>
      <c r="O46" s="67">
        <v>2502</v>
      </c>
      <c r="P46" s="67">
        <v>2371</v>
      </c>
      <c r="Q46" s="67">
        <v>5826</v>
      </c>
      <c r="R46" s="67">
        <v>2991</v>
      </c>
      <c r="S46" s="67">
        <v>2835</v>
      </c>
      <c r="T46" s="67">
        <v>4731</v>
      </c>
      <c r="U46" s="67">
        <v>2429</v>
      </c>
      <c r="V46" s="67">
        <v>2302</v>
      </c>
      <c r="W46" s="67">
        <v>5660</v>
      </c>
      <c r="X46" s="67">
        <v>2908</v>
      </c>
      <c r="Y46" s="67">
        <v>2752</v>
      </c>
      <c r="Z46" s="67">
        <v>4643</v>
      </c>
      <c r="AA46" s="67">
        <v>2390</v>
      </c>
      <c r="AB46" s="67">
        <v>2253</v>
      </c>
      <c r="AC46" s="67">
        <v>5366</v>
      </c>
      <c r="AD46" s="67">
        <v>2767</v>
      </c>
      <c r="AE46" s="67">
        <v>2599</v>
      </c>
      <c r="AF46" s="67">
        <v>4371</v>
      </c>
      <c r="AG46" s="67">
        <v>2257</v>
      </c>
      <c r="AH46" s="67">
        <v>2114</v>
      </c>
      <c r="AI46" s="67">
        <v>8346</v>
      </c>
      <c r="AJ46" s="67">
        <v>4295</v>
      </c>
      <c r="AK46" s="67">
        <v>4051</v>
      </c>
      <c r="AL46" s="67">
        <v>4716</v>
      </c>
      <c r="AM46" s="67">
        <v>2429</v>
      </c>
      <c r="AN46" s="67">
        <v>2287</v>
      </c>
      <c r="AO46" s="67">
        <v>4473</v>
      </c>
      <c r="AP46" s="67">
        <v>2283</v>
      </c>
      <c r="AQ46" s="67">
        <v>2190</v>
      </c>
      <c r="AR46" s="67" t="s">
        <v>428</v>
      </c>
      <c r="AS46" s="67"/>
      <c r="AT46" s="67" t="s">
        <v>428</v>
      </c>
      <c r="AU46" s="59">
        <v>1313</v>
      </c>
      <c r="AV46" s="59">
        <v>0</v>
      </c>
      <c r="AW46" s="59">
        <v>115</v>
      </c>
      <c r="AX46" s="97">
        <f>VLOOKUP(A46,[2]INFANTIL!$A$8:$AA$140,27,0)</f>
        <v>12.91248206599713</v>
      </c>
      <c r="AY46" s="98">
        <f>VLOOKUP(A46,[2]INFANTIL!$A$8:$AA$140,16,0)</f>
        <v>2</v>
      </c>
      <c r="AZ46" s="62">
        <f>VLOOKUP(A46,'[3]2017'!$A$8:$E$140,5,0)</f>
        <v>1.8469115534578289</v>
      </c>
      <c r="BA46" s="63">
        <f>VLOOKUP(A46,'[3]2017'!$A$8:$E$140,4,0)</f>
        <v>9</v>
      </c>
      <c r="BB46" s="62">
        <f>VLOOKUP(A46,[2]MATERNAS!$A$8:$AA$140,27,0)</f>
        <v>0</v>
      </c>
      <c r="BC46" s="63">
        <f>VLOOKUP(A46,[2]MATERNAS!$A$8:$AA$140,26,0)</f>
        <v>0</v>
      </c>
      <c r="BD46" s="68">
        <v>0</v>
      </c>
      <c r="BE46" s="69">
        <v>0</v>
      </c>
      <c r="BF46" s="60">
        <f>VLOOKUP(A46,[4]Controles!$A$7:$L$139,12,0)</f>
        <v>2.8694404591104736</v>
      </c>
      <c r="BG46" s="61">
        <f>VLOOKUP(A46,[4]Controles!$A$7:$L$139,11,0)</f>
        <v>20</v>
      </c>
      <c r="BH46" s="88">
        <v>10.9038737446198</v>
      </c>
      <c r="BI46" s="87">
        <v>76</v>
      </c>
      <c r="BJ46" s="68">
        <v>0</v>
      </c>
      <c r="BK46" s="69">
        <v>0</v>
      </c>
      <c r="BL46" s="68">
        <v>0</v>
      </c>
      <c r="BM46" s="69">
        <v>0</v>
      </c>
      <c r="BN46" s="67">
        <v>0</v>
      </c>
      <c r="BO46" s="67">
        <v>0</v>
      </c>
      <c r="BP46" s="67">
        <v>100.91</v>
      </c>
      <c r="BQ46" s="67">
        <v>1</v>
      </c>
      <c r="BR46" s="67">
        <v>100.91</v>
      </c>
      <c r="BS46" s="67">
        <v>1</v>
      </c>
      <c r="BT46" s="67">
        <v>0</v>
      </c>
      <c r="BU46" s="67">
        <v>0</v>
      </c>
      <c r="BV46" s="67">
        <v>7.7</v>
      </c>
      <c r="BW46" s="67">
        <v>107.7</v>
      </c>
      <c r="BX46" s="67">
        <v>107.6</v>
      </c>
      <c r="BY46" s="67">
        <v>107.7</v>
      </c>
      <c r="BZ46" s="67">
        <v>109.2</v>
      </c>
      <c r="CA46" s="67">
        <v>106.6</v>
      </c>
      <c r="CB46" s="67">
        <v>112.5</v>
      </c>
      <c r="CC46" s="96" t="s">
        <v>2620</v>
      </c>
      <c r="CD46" s="96" t="s">
        <v>2621</v>
      </c>
      <c r="CE46" s="99">
        <v>11.464968152866243</v>
      </c>
      <c r="CF46" s="67" t="s">
        <v>1572</v>
      </c>
      <c r="CG46" s="67" t="s">
        <v>1661</v>
      </c>
      <c r="CH46" s="67">
        <v>20.68</v>
      </c>
      <c r="CI46" s="67">
        <v>1</v>
      </c>
      <c r="CJ46" s="86">
        <v>0</v>
      </c>
      <c r="CK46" s="87">
        <v>0</v>
      </c>
      <c r="CL46" s="106">
        <v>20.68</v>
      </c>
      <c r="CM46" s="89">
        <v>1</v>
      </c>
      <c r="CN46" s="67">
        <v>20.68</v>
      </c>
      <c r="CO46" s="67">
        <v>1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2">
        <f>VLOOKUP(A46,'[3]2017'!$A$8:$I$140,9,0)</f>
        <v>0</v>
      </c>
      <c r="DC46" s="63">
        <f>VLOOKUP(A46,'[3]2017'!$A$8:$I$140,8,0)</f>
        <v>0</v>
      </c>
      <c r="DD46" s="96" t="s">
        <v>2622</v>
      </c>
      <c r="DE46" s="96" t="s">
        <v>2393</v>
      </c>
      <c r="DF46" s="99">
        <v>1.9212295869356391</v>
      </c>
      <c r="DG46" s="100">
        <v>8.2896617436874713</v>
      </c>
      <c r="DH46" s="67">
        <v>53</v>
      </c>
      <c r="DI46" s="67">
        <v>3</v>
      </c>
      <c r="DJ46" s="67">
        <v>70.67</v>
      </c>
      <c r="DK46" s="67">
        <v>4</v>
      </c>
      <c r="DL46" s="67">
        <v>0</v>
      </c>
      <c r="DM46" s="67">
        <v>0</v>
      </c>
      <c r="DN46" s="67">
        <v>53</v>
      </c>
      <c r="DO46" s="67">
        <v>3</v>
      </c>
      <c r="DP46" s="67">
        <v>18.64</v>
      </c>
      <c r="DQ46" s="67">
        <v>1</v>
      </c>
      <c r="DR46" s="67">
        <v>0</v>
      </c>
      <c r="DS46" s="67">
        <v>0</v>
      </c>
      <c r="DT46" s="67">
        <v>18.64</v>
      </c>
      <c r="DU46" s="67">
        <v>1</v>
      </c>
      <c r="DV46" s="67">
        <v>0</v>
      </c>
      <c r="DW46" s="67">
        <v>0</v>
      </c>
      <c r="DX46" s="67">
        <v>0</v>
      </c>
      <c r="DY46" s="67">
        <v>0</v>
      </c>
      <c r="DZ46" s="101">
        <f>VLOOKUP(A46,[5]Embarazos!$A$7:$D$139,4,0)</f>
        <v>0.53835800807537015</v>
      </c>
      <c r="EA46" s="63">
        <f>VLOOKUP(A46,[5]Embarazos!$A$7:$D$139,3,0)</f>
        <v>4</v>
      </c>
      <c r="EB46" s="62">
        <f>VLOOKUP(A46,[5]Embarazos!$A$7:$F$139,6,0)</f>
        <v>14.670255720053834</v>
      </c>
      <c r="EC46" s="63">
        <f>VLOOKUP(A46,[5]Embarazos!$A$7:$F$139,5,0)</f>
        <v>109</v>
      </c>
      <c r="ED46" s="62">
        <f>VLOOKUP(A46,'[3]2017'!$A$8:$K$140,11,0)</f>
        <v>0.68634179821551133</v>
      </c>
      <c r="EE46" s="63">
        <f>VLOOKUP(A46,'[3]2017'!$A$8:$K$140,10,0)</f>
        <v>3</v>
      </c>
      <c r="EF46" s="96" t="s">
        <v>2623</v>
      </c>
      <c r="EG46" s="96" t="s">
        <v>2624</v>
      </c>
      <c r="EH46" s="99">
        <v>2.1464275213172597</v>
      </c>
      <c r="EI46" s="104">
        <v>8.8992974238875888</v>
      </c>
      <c r="EJ46" s="174" t="s">
        <v>2625</v>
      </c>
      <c r="EK46" s="174" t="s">
        <v>2004</v>
      </c>
      <c r="EL46" s="96" t="s">
        <v>2315</v>
      </c>
      <c r="EM46" s="96" t="s">
        <v>1951</v>
      </c>
      <c r="EN46" s="99">
        <v>1.2658227848101267</v>
      </c>
      <c r="EO46" s="100">
        <v>6.0924369747899156</v>
      </c>
      <c r="EP46" s="67">
        <v>37.270000000000003</v>
      </c>
      <c r="EQ46" s="67">
        <v>2</v>
      </c>
      <c r="ER46" s="67">
        <v>111.82</v>
      </c>
      <c r="ES46" s="67">
        <v>6</v>
      </c>
      <c r="ET46" s="92">
        <v>111.81513231457323</v>
      </c>
      <c r="EU46" s="67">
        <v>6</v>
      </c>
      <c r="EV46" s="67">
        <v>37.270000000000003</v>
      </c>
      <c r="EW46" s="67">
        <v>2</v>
      </c>
      <c r="EX46" s="67">
        <v>0</v>
      </c>
      <c r="EY46" s="62">
        <f>VLOOKUP(A46,[5]Embarazos!$A$7:$H$139,8,0)</f>
        <v>31.090174966352624</v>
      </c>
      <c r="EZ46" s="63">
        <f>VLOOKUP(A46,[5]Embarazos!$A$7:$H$139,7,0)</f>
        <v>231</v>
      </c>
      <c r="FA46" s="62">
        <f>VLOOKUP(A46,[5]Embarazos!$A$7:$J$139,10,0)</f>
        <v>27.725437415881558</v>
      </c>
      <c r="FB46" s="63">
        <f>VLOOKUP(A46,[5]Embarazos!$A$7:$J$139,9,0)</f>
        <v>206</v>
      </c>
      <c r="FC46" s="67">
        <v>0</v>
      </c>
      <c r="FD46" s="67">
        <v>0</v>
      </c>
      <c r="FE46" s="67">
        <v>49.38</v>
      </c>
      <c r="FF46" s="67">
        <v>5</v>
      </c>
      <c r="FG46" s="67">
        <v>0</v>
      </c>
      <c r="FH46" s="67">
        <v>0</v>
      </c>
      <c r="FI46" s="67">
        <v>9.68</v>
      </c>
      <c r="FJ46" s="67">
        <v>1</v>
      </c>
      <c r="FK46" s="92">
        <v>59.253407070906583</v>
      </c>
      <c r="FL46" s="67">
        <v>6</v>
      </c>
      <c r="FM46" s="67">
        <v>148.13</v>
      </c>
      <c r="FN46" s="67">
        <v>15</v>
      </c>
      <c r="FO46" s="67">
        <v>266.64</v>
      </c>
      <c r="FP46" s="67">
        <v>27</v>
      </c>
      <c r="FQ46" s="92">
        <v>19.751135690302192</v>
      </c>
      <c r="FR46" s="67">
        <v>2</v>
      </c>
      <c r="FS46" s="62">
        <f>VLOOKUP(A46,'[3]2017'!$A$8:$M$140,13,0)</f>
        <v>0.42408821034775235</v>
      </c>
      <c r="FT46" s="63">
        <f>VLOOKUP(A46,'[3]2017'!$A$8:$M$140,12,0)</f>
        <v>2</v>
      </c>
      <c r="FU46" s="62">
        <f>VLOOKUP(A46,'[3]2017'!$A$8:$O$140,15,0)</f>
        <v>0.67069081153588195</v>
      </c>
      <c r="FV46" s="63">
        <f>VLOOKUP(A46,'[3]2017'!$A$8:$O$140,14,0)</f>
        <v>3</v>
      </c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67"/>
      <c r="NJ46" s="67"/>
      <c r="NK46" s="67"/>
      <c r="NL46" s="67"/>
      <c r="NM46" s="67"/>
      <c r="NN46" s="67"/>
      <c r="NO46" s="67"/>
      <c r="NP46" s="67"/>
      <c r="NQ46" s="67"/>
    </row>
    <row r="47" spans="1:381">
      <c r="A47" s="96" t="s">
        <v>885</v>
      </c>
      <c r="B47" s="56" t="s">
        <v>886</v>
      </c>
      <c r="C47" s="96" t="s">
        <v>427</v>
      </c>
      <c r="D47" s="74">
        <v>6</v>
      </c>
      <c r="E47" s="67">
        <v>2017</v>
      </c>
      <c r="F47" s="161">
        <v>75.346456191625023</v>
      </c>
      <c r="G47" s="67">
        <v>27233</v>
      </c>
      <c r="H47" s="67">
        <v>23472</v>
      </c>
      <c r="I47" s="67">
        <v>3761</v>
      </c>
      <c r="J47" s="67">
        <v>42.84</v>
      </c>
      <c r="K47" s="78">
        <v>11667</v>
      </c>
      <c r="L47" s="67">
        <v>53.16</v>
      </c>
      <c r="M47" s="78">
        <v>14476</v>
      </c>
      <c r="N47" s="67">
        <v>2226</v>
      </c>
      <c r="O47" s="67">
        <v>1137</v>
      </c>
      <c r="P47" s="67">
        <v>1089</v>
      </c>
      <c r="Q47" s="67">
        <v>2670</v>
      </c>
      <c r="R47" s="67">
        <v>1362</v>
      </c>
      <c r="S47" s="67">
        <v>1308</v>
      </c>
      <c r="T47" s="67">
        <v>2205</v>
      </c>
      <c r="U47" s="67">
        <v>1123</v>
      </c>
      <c r="V47" s="67">
        <v>1082</v>
      </c>
      <c r="W47" s="67">
        <v>436</v>
      </c>
      <c r="X47" s="67">
        <v>227</v>
      </c>
      <c r="Y47" s="67">
        <v>209</v>
      </c>
      <c r="Z47" s="67">
        <v>2185</v>
      </c>
      <c r="AA47" s="67">
        <v>1138</v>
      </c>
      <c r="AB47" s="67">
        <v>1047</v>
      </c>
      <c r="AC47" s="67">
        <v>3089</v>
      </c>
      <c r="AD47" s="67">
        <v>1606</v>
      </c>
      <c r="AE47" s="67">
        <v>1483</v>
      </c>
      <c r="AF47" s="67">
        <v>2254</v>
      </c>
      <c r="AG47" s="67">
        <v>1164</v>
      </c>
      <c r="AH47" s="67">
        <v>1090</v>
      </c>
      <c r="AI47" s="67">
        <v>4191</v>
      </c>
      <c r="AJ47" s="67">
        <v>2147</v>
      </c>
      <c r="AK47" s="67">
        <v>2044</v>
      </c>
      <c r="AL47" s="67">
        <v>2344</v>
      </c>
      <c r="AM47" s="67">
        <v>1198</v>
      </c>
      <c r="AN47" s="67">
        <v>1146</v>
      </c>
      <c r="AO47" s="67">
        <v>2288</v>
      </c>
      <c r="AP47" s="67">
        <v>1171</v>
      </c>
      <c r="AQ47" s="67">
        <v>1117</v>
      </c>
      <c r="AR47" s="67" t="s">
        <v>428</v>
      </c>
      <c r="AS47" s="67"/>
      <c r="AT47" s="67" t="s">
        <v>428</v>
      </c>
      <c r="AU47" s="59">
        <v>771</v>
      </c>
      <c r="AV47" s="59">
        <v>10</v>
      </c>
      <c r="AW47" s="59">
        <v>163</v>
      </c>
      <c r="AX47" s="97">
        <f>VLOOKUP(A47,[2]INFANTIL!$A$8:$AA$140,27,0)</f>
        <v>11.673151750972762</v>
      </c>
      <c r="AY47" s="98">
        <f>VLOOKUP(A47,[2]INFANTIL!$A$8:$AA$140,16,0)</f>
        <v>10</v>
      </c>
      <c r="AZ47" s="62">
        <f>VLOOKUP(A47,'[3]2017'!$A$8:$E$140,5,0)</f>
        <v>3.5938903863432166</v>
      </c>
      <c r="BA47" s="63">
        <f>VLOOKUP(A47,'[3]2017'!$A$8:$E$140,4,0)</f>
        <v>8</v>
      </c>
      <c r="BB47" s="62">
        <f>VLOOKUP(A47,[2]MATERNAS!$A$8:$AA$140,27,0)</f>
        <v>0</v>
      </c>
      <c r="BC47" s="63">
        <f>VLOOKUP(A47,[2]MATERNAS!$A$8:$AA$140,26,0)</f>
        <v>0</v>
      </c>
      <c r="BD47" s="68">
        <v>0</v>
      </c>
      <c r="BE47" s="69">
        <v>0</v>
      </c>
      <c r="BF47" s="60">
        <f>VLOOKUP(A47,[4]Controles!$A$7:$L$139,12,0)</f>
        <v>1.556420233463035</v>
      </c>
      <c r="BG47" s="61">
        <f>VLOOKUP(A47,[4]Controles!$A$7:$L$139,11,0)</f>
        <v>8</v>
      </c>
      <c r="BH47" s="88">
        <v>11.7</v>
      </c>
      <c r="BI47" s="87">
        <v>60</v>
      </c>
      <c r="BJ47" s="68">
        <v>0</v>
      </c>
      <c r="BK47" s="69">
        <v>0</v>
      </c>
      <c r="BL47" s="68">
        <v>0</v>
      </c>
      <c r="BM47" s="69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1</v>
      </c>
      <c r="BW47" s="67">
        <v>91.2</v>
      </c>
      <c r="BX47" s="67">
        <v>98.2</v>
      </c>
      <c r="BY47" s="67">
        <v>91.4</v>
      </c>
      <c r="BZ47" s="67">
        <v>111.7</v>
      </c>
      <c r="CA47" s="67">
        <v>101.7</v>
      </c>
      <c r="CB47" s="67">
        <v>98.7</v>
      </c>
      <c r="CC47" s="67"/>
      <c r="CD47" s="96" t="s">
        <v>2626</v>
      </c>
      <c r="CE47" s="99">
        <v>13.58</v>
      </c>
      <c r="CF47" s="67" t="s">
        <v>1157</v>
      </c>
      <c r="CG47" s="67" t="s">
        <v>2627</v>
      </c>
      <c r="CH47" s="67">
        <v>225.02</v>
      </c>
      <c r="CI47" s="67">
        <v>5</v>
      </c>
      <c r="CJ47" s="86">
        <v>0.45351473922902497</v>
      </c>
      <c r="CK47" s="87">
        <v>1</v>
      </c>
      <c r="CL47" s="106">
        <v>225.02</v>
      </c>
      <c r="CM47" s="89">
        <v>5</v>
      </c>
      <c r="CN47" s="67">
        <v>225.02</v>
      </c>
      <c r="CO47" s="67">
        <v>5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2">
        <f>VLOOKUP(A47,'[3]2017'!$A$8:$I$140,9,0)</f>
        <v>0</v>
      </c>
      <c r="DC47" s="63">
        <f>VLOOKUP(A47,'[3]2017'!$A$8:$I$140,8,0)</f>
        <v>0</v>
      </c>
      <c r="DD47" s="96" t="s">
        <v>2628</v>
      </c>
      <c r="DE47" s="96" t="s">
        <v>2629</v>
      </c>
      <c r="DF47" s="99">
        <v>1.8467583497053044</v>
      </c>
      <c r="DG47" s="100">
        <v>3.6088474970896391</v>
      </c>
      <c r="DH47" s="67">
        <v>37.979999999999997</v>
      </c>
      <c r="DI47" s="67">
        <v>1</v>
      </c>
      <c r="DJ47" s="67">
        <v>531.71</v>
      </c>
      <c r="DK47" s="67">
        <v>14</v>
      </c>
      <c r="DL47" s="67">
        <v>0</v>
      </c>
      <c r="DM47" s="67">
        <v>0</v>
      </c>
      <c r="DN47" s="67">
        <v>75.39</v>
      </c>
      <c r="DO47" s="67">
        <v>2</v>
      </c>
      <c r="DP47" s="67">
        <v>37.69</v>
      </c>
      <c r="DQ47" s="67">
        <v>1</v>
      </c>
      <c r="DR47" s="67">
        <v>37.69</v>
      </c>
      <c r="DS47" s="67">
        <v>1</v>
      </c>
      <c r="DT47" s="67">
        <v>0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101">
        <f>VLOOKUP(A47,[5]Embarazos!$A$7:$D$139,4,0)</f>
        <v>0.55147058823529416</v>
      </c>
      <c r="EA47" s="63">
        <f>VLOOKUP(A47,[5]Embarazos!$A$7:$D$139,3,0)</f>
        <v>3</v>
      </c>
      <c r="EB47" s="62">
        <f>VLOOKUP(A47,[5]Embarazos!$A$7:$F$139,6,0)</f>
        <v>15.808823529411764</v>
      </c>
      <c r="EC47" s="63">
        <f>VLOOKUP(A47,[5]Embarazos!$A$7:$F$139,5,0)</f>
        <v>86</v>
      </c>
      <c r="ED47" s="62">
        <f>VLOOKUP(A47,'[3]2017'!$A$8:$K$140,11,0)</f>
        <v>1.3309671694764862</v>
      </c>
      <c r="EE47" s="63">
        <f>VLOOKUP(A47,'[3]2017'!$A$8:$K$140,10,0)</f>
        <v>3</v>
      </c>
      <c r="EF47" s="96" t="s">
        <v>2630</v>
      </c>
      <c r="EG47" s="96" t="s">
        <v>2631</v>
      </c>
      <c r="EH47" s="99">
        <v>2.333664349553128</v>
      </c>
      <c r="EI47" s="104">
        <v>1.4306151645207439</v>
      </c>
      <c r="EJ47" s="174" t="s">
        <v>2632</v>
      </c>
      <c r="EK47" s="174" t="s">
        <v>1371</v>
      </c>
      <c r="EL47" s="96" t="s">
        <v>2633</v>
      </c>
      <c r="EM47" s="96" t="s">
        <v>2634</v>
      </c>
      <c r="EN47" s="99">
        <v>0.96</v>
      </c>
      <c r="EO47" s="100">
        <v>0.42372881355932202</v>
      </c>
      <c r="EP47" s="67">
        <v>37.69</v>
      </c>
      <c r="EQ47" s="67">
        <v>1</v>
      </c>
      <c r="ER47" s="67">
        <v>263.85000000000002</v>
      </c>
      <c r="ES47" s="67">
        <v>7</v>
      </c>
      <c r="ET47" s="92">
        <v>75.386355069732375</v>
      </c>
      <c r="EU47" s="67">
        <v>2</v>
      </c>
      <c r="EV47" s="67">
        <v>37.69</v>
      </c>
      <c r="EW47" s="67">
        <v>1</v>
      </c>
      <c r="EX47" s="67">
        <v>0</v>
      </c>
      <c r="EY47" s="62">
        <f>VLOOKUP(A47,[5]Embarazos!$A$7:$H$139,8,0)</f>
        <v>31.25</v>
      </c>
      <c r="EZ47" s="63">
        <f>VLOOKUP(A47,[5]Embarazos!$A$7:$H$139,7,0)</f>
        <v>170</v>
      </c>
      <c r="FA47" s="62">
        <f>VLOOKUP(A47,[5]Embarazos!$A$7:$J$139,10,0)</f>
        <v>22.242647058823529</v>
      </c>
      <c r="FB47" s="63">
        <f>VLOOKUP(A47,[5]Embarazos!$A$7:$J$139,9,0)</f>
        <v>121</v>
      </c>
      <c r="FC47" s="67">
        <v>39.18</v>
      </c>
      <c r="FD47" s="67">
        <v>2</v>
      </c>
      <c r="FE47" s="67">
        <v>19.59</v>
      </c>
      <c r="FF47" s="67">
        <v>1</v>
      </c>
      <c r="FG47" s="67">
        <v>58.78</v>
      </c>
      <c r="FH47" s="67">
        <v>3</v>
      </c>
      <c r="FI47" s="67">
        <v>0</v>
      </c>
      <c r="FJ47" s="67">
        <v>0</v>
      </c>
      <c r="FK47" s="92">
        <v>117.55485893416929</v>
      </c>
      <c r="FL47" s="105">
        <v>6</v>
      </c>
      <c r="FM47" s="67">
        <v>137.15</v>
      </c>
      <c r="FN47" s="67">
        <v>7</v>
      </c>
      <c r="FO47" s="67">
        <v>509.4</v>
      </c>
      <c r="FP47" s="67">
        <v>26</v>
      </c>
      <c r="FQ47" s="92">
        <v>19.592476489028211</v>
      </c>
      <c r="FR47" s="67">
        <v>1</v>
      </c>
      <c r="FS47" s="62">
        <f>VLOOKUP(A47,'[3]2017'!$A$8:$M$140,13,0)</f>
        <v>0.42662116040955633</v>
      </c>
      <c r="FT47" s="63">
        <f>VLOOKUP(A47,'[3]2017'!$A$8:$M$140,12,0)</f>
        <v>1</v>
      </c>
      <c r="FU47" s="62">
        <f>VLOOKUP(A47,'[3]2017'!$A$8:$O$140,15,0)</f>
        <v>0.87412587412587417</v>
      </c>
      <c r="FV47" s="63">
        <f>VLOOKUP(A47,'[3]2017'!$A$8:$O$140,14,0)</f>
        <v>2</v>
      </c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</row>
    <row r="48" spans="1:381">
      <c r="A48" s="96" t="s">
        <v>1801</v>
      </c>
      <c r="B48" s="56" t="s">
        <v>895</v>
      </c>
      <c r="C48" s="96" t="s">
        <v>514</v>
      </c>
      <c r="D48" s="74">
        <v>6</v>
      </c>
      <c r="E48" s="67">
        <v>2017</v>
      </c>
      <c r="F48" s="161">
        <v>70.555416155189022</v>
      </c>
      <c r="G48" s="67">
        <v>10248</v>
      </c>
      <c r="H48" s="67">
        <v>5377</v>
      </c>
      <c r="I48" s="67">
        <v>4871</v>
      </c>
      <c r="J48" s="67">
        <v>59.78</v>
      </c>
      <c r="K48" s="78">
        <v>6126</v>
      </c>
      <c r="L48" s="67">
        <v>24.62</v>
      </c>
      <c r="M48" s="78">
        <v>2523</v>
      </c>
      <c r="N48" s="67">
        <v>949</v>
      </c>
      <c r="O48" s="67">
        <v>486</v>
      </c>
      <c r="P48" s="67">
        <v>463</v>
      </c>
      <c r="Q48" s="67">
        <v>1133</v>
      </c>
      <c r="R48" s="67">
        <v>581</v>
      </c>
      <c r="S48" s="67">
        <v>552</v>
      </c>
      <c r="T48" s="67">
        <v>931</v>
      </c>
      <c r="U48" s="67">
        <v>482</v>
      </c>
      <c r="V48" s="67">
        <v>449</v>
      </c>
      <c r="W48" s="67">
        <v>1131</v>
      </c>
      <c r="X48" s="67">
        <v>586</v>
      </c>
      <c r="Y48" s="67">
        <v>545</v>
      </c>
      <c r="Z48" s="67">
        <v>955</v>
      </c>
      <c r="AA48" s="67">
        <v>495</v>
      </c>
      <c r="AB48" s="67">
        <v>460</v>
      </c>
      <c r="AC48" s="67">
        <v>1093</v>
      </c>
      <c r="AD48" s="67">
        <v>566</v>
      </c>
      <c r="AE48" s="67">
        <v>527</v>
      </c>
      <c r="AF48" s="67">
        <v>871</v>
      </c>
      <c r="AG48" s="67">
        <v>451</v>
      </c>
      <c r="AH48" s="67">
        <v>420</v>
      </c>
      <c r="AI48" s="67">
        <v>1667</v>
      </c>
      <c r="AJ48" s="67">
        <v>876</v>
      </c>
      <c r="AK48" s="67">
        <v>791</v>
      </c>
      <c r="AL48" s="67">
        <v>937</v>
      </c>
      <c r="AM48" s="67">
        <v>492</v>
      </c>
      <c r="AN48" s="67">
        <v>445</v>
      </c>
      <c r="AO48" s="67">
        <v>941</v>
      </c>
      <c r="AP48" s="67">
        <v>502</v>
      </c>
      <c r="AQ48" s="67">
        <v>439</v>
      </c>
      <c r="AR48" s="67" t="s">
        <v>428</v>
      </c>
      <c r="AS48" s="67"/>
      <c r="AT48" s="67" t="s">
        <v>428</v>
      </c>
      <c r="AU48" s="59">
        <v>272</v>
      </c>
      <c r="AV48" s="59">
        <v>0</v>
      </c>
      <c r="AW48" s="59">
        <v>48</v>
      </c>
      <c r="AX48" s="97" t="e">
        <f>VLOOKUP(A48,[2]INFANTIL!$A$8:$AA$140,27,0)</f>
        <v>#N/A</v>
      </c>
      <c r="AY48" s="98" t="e">
        <f>VLOOKUP(A48,[2]INFANTIL!$A$8:$AA$140,16,0)</f>
        <v>#N/A</v>
      </c>
      <c r="AZ48" s="62">
        <f>VLOOKUP(A48,'[3]2017'!$A$8:$E$140,5,0)</f>
        <v>4.2149631190727082</v>
      </c>
      <c r="BA48" s="63">
        <f>VLOOKUP(A48,'[3]2017'!$A$8:$E$140,4,0)</f>
        <v>4</v>
      </c>
      <c r="BB48" s="62">
        <f>VLOOKUP(A48,[2]MATERNAS!$A$8:$AA$140,27,0)</f>
        <v>0</v>
      </c>
      <c r="BC48" s="63">
        <f>VLOOKUP(A48,[2]MATERNAS!$A$8:$AA$140,26,0)</f>
        <v>0</v>
      </c>
      <c r="BD48" s="68">
        <v>0</v>
      </c>
      <c r="BE48" s="69">
        <v>0</v>
      </c>
      <c r="BF48" s="60">
        <f>VLOOKUP(A48,[4]Controles!$A$7:$L$139,12,0)</f>
        <v>3.4188034188034191</v>
      </c>
      <c r="BG48" s="61">
        <f>VLOOKUP(A48,[4]Controles!$A$7:$L$139,11,0)</f>
        <v>4</v>
      </c>
      <c r="BH48" s="88">
        <v>10.256410256410255</v>
      </c>
      <c r="BI48" s="87">
        <v>12</v>
      </c>
      <c r="BJ48" s="68">
        <v>0</v>
      </c>
      <c r="BK48" s="69">
        <v>0</v>
      </c>
      <c r="BL48" s="68">
        <v>105.3740779768177</v>
      </c>
      <c r="BM48" s="69">
        <v>1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29.6</v>
      </c>
      <c r="BW48" s="67">
        <v>100</v>
      </c>
      <c r="BX48" s="67">
        <v>96.3</v>
      </c>
      <c r="BY48" s="67">
        <v>100</v>
      </c>
      <c r="BZ48" s="67">
        <v>98.5</v>
      </c>
      <c r="CA48" s="67">
        <v>101.4</v>
      </c>
      <c r="CB48" s="67">
        <v>93.5</v>
      </c>
      <c r="CC48" s="96" t="s">
        <v>2635</v>
      </c>
      <c r="CD48" s="96" t="s">
        <v>2636</v>
      </c>
      <c r="CE48" s="99">
        <v>30</v>
      </c>
      <c r="CF48" s="67" t="s">
        <v>2637</v>
      </c>
      <c r="CG48" s="67" t="s">
        <v>2025</v>
      </c>
      <c r="CH48" s="67">
        <v>0</v>
      </c>
      <c r="CI48" s="67">
        <v>0</v>
      </c>
      <c r="CJ48" s="86">
        <v>0</v>
      </c>
      <c r="CK48" s="87">
        <v>0</v>
      </c>
      <c r="CL48" s="106">
        <v>0</v>
      </c>
      <c r="CM48" s="89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0</v>
      </c>
      <c r="CZ48" s="67">
        <v>0</v>
      </c>
      <c r="DA48" s="67">
        <v>0</v>
      </c>
      <c r="DB48" s="62">
        <f>VLOOKUP(A48,'[3]2017'!$A$8:$I$140,9,0)</f>
        <v>1.0471204188481678</v>
      </c>
      <c r="DC48" s="63">
        <f>VLOOKUP(A48,'[3]2017'!$A$8:$I$140,8,0)</f>
        <v>1</v>
      </c>
      <c r="DD48" s="96" t="s">
        <v>2638</v>
      </c>
      <c r="DE48" s="96" t="s">
        <v>2639</v>
      </c>
      <c r="DF48" s="99">
        <v>3.0656934306569341</v>
      </c>
      <c r="DG48" s="100">
        <v>6.1135371179039302</v>
      </c>
      <c r="DH48" s="67">
        <v>0</v>
      </c>
      <c r="DI48" s="67">
        <v>0</v>
      </c>
      <c r="DJ48" s="67">
        <v>0</v>
      </c>
      <c r="DK48" s="67">
        <v>0</v>
      </c>
      <c r="DL48" s="67">
        <v>88.42</v>
      </c>
      <c r="DM48" s="67">
        <v>1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101">
        <f>VLOOKUP(A48,[5]Embarazos!$A$7:$D$139,4,0)</f>
        <v>0.82644628099173556</v>
      </c>
      <c r="EA48" s="63">
        <f>VLOOKUP(A48,[5]Embarazos!$A$7:$D$139,3,0)</f>
        <v>1</v>
      </c>
      <c r="EB48" s="62">
        <f>VLOOKUP(A48,[5]Embarazos!$A$7:$F$139,6,0)</f>
        <v>17.355371900826448</v>
      </c>
      <c r="EC48" s="63">
        <f>VLOOKUP(A48,[5]Embarazos!$A$7:$F$139,5,0)</f>
        <v>21</v>
      </c>
      <c r="ED48" s="62">
        <f>VLOOKUP(A48,'[3]2017'!$A$8:$K$140,11,0)</f>
        <v>3.4443168771526977</v>
      </c>
      <c r="EE48" s="63">
        <f>VLOOKUP(A48,'[3]2017'!$A$8:$K$140,10,0)</f>
        <v>3</v>
      </c>
      <c r="EF48" s="96" t="s">
        <v>2640</v>
      </c>
      <c r="EG48" s="96" t="s">
        <v>2641</v>
      </c>
      <c r="EH48" s="99">
        <v>0.37174721189591076</v>
      </c>
      <c r="EI48" s="104">
        <v>3.3434650455927049</v>
      </c>
      <c r="EJ48" s="174" t="s">
        <v>2632</v>
      </c>
      <c r="EK48" s="174" t="s">
        <v>2642</v>
      </c>
      <c r="EL48" s="96" t="s">
        <v>2643</v>
      </c>
      <c r="EM48" s="96" t="s">
        <v>2644</v>
      </c>
      <c r="EN48" s="99">
        <v>0.5494505494505495</v>
      </c>
      <c r="EO48" s="100">
        <v>0</v>
      </c>
      <c r="EP48" s="67">
        <v>0</v>
      </c>
      <c r="EQ48" s="67">
        <v>0</v>
      </c>
      <c r="ER48" s="67">
        <v>365.97</v>
      </c>
      <c r="ES48" s="67">
        <v>4</v>
      </c>
      <c r="ET48" s="67">
        <v>0</v>
      </c>
      <c r="EU48" s="67">
        <v>0</v>
      </c>
      <c r="EV48" s="67">
        <v>0</v>
      </c>
      <c r="EW48" s="67">
        <v>0</v>
      </c>
      <c r="EX48" s="67">
        <v>0</v>
      </c>
      <c r="EY48" s="62">
        <f>VLOOKUP(A48,[5]Embarazos!$A$7:$H$139,8,0)</f>
        <v>25.619834710743799</v>
      </c>
      <c r="EZ48" s="63">
        <f>VLOOKUP(A48,[5]Embarazos!$A$7:$H$139,7,0)</f>
        <v>31</v>
      </c>
      <c r="FA48" s="62">
        <f>VLOOKUP(A48,[5]Embarazos!$A$7:$J$139,10,0)</f>
        <v>23.140495867768596</v>
      </c>
      <c r="FB48" s="63">
        <f>VLOOKUP(A48,[5]Embarazos!$A$7:$J$139,9,0)</f>
        <v>28</v>
      </c>
      <c r="FC48" s="67">
        <v>0</v>
      </c>
      <c r="FD48" s="67">
        <v>0</v>
      </c>
      <c r="FE48" s="67">
        <v>48.9</v>
      </c>
      <c r="FF48" s="67">
        <v>1</v>
      </c>
      <c r="FG48" s="67">
        <v>0</v>
      </c>
      <c r="FH48" s="67">
        <v>0</v>
      </c>
      <c r="FI48" s="67">
        <v>0</v>
      </c>
      <c r="FJ48" s="67">
        <v>0</v>
      </c>
      <c r="FK48" s="92">
        <v>48.899755501222486</v>
      </c>
      <c r="FL48" s="105">
        <v>1</v>
      </c>
      <c r="FM48" s="67">
        <v>146.69999999999999</v>
      </c>
      <c r="FN48" s="67">
        <v>3</v>
      </c>
      <c r="FO48" s="67">
        <v>146.69999999999999</v>
      </c>
      <c r="FP48" s="67">
        <v>3</v>
      </c>
      <c r="FQ48" s="67">
        <v>0</v>
      </c>
      <c r="FR48" s="67">
        <v>0</v>
      </c>
      <c r="FS48" s="62">
        <f>VLOOKUP(A48,'[3]2017'!$A$8:$M$140,13,0)</f>
        <v>1.0672358591248667</v>
      </c>
      <c r="FT48" s="63">
        <f>VLOOKUP(A48,'[3]2017'!$A$8:$M$140,12,0)</f>
        <v>1</v>
      </c>
      <c r="FU48" s="62">
        <f>VLOOKUP(A48,'[3]2017'!$A$8:$O$140,15,0)</f>
        <v>0</v>
      </c>
      <c r="FV48" s="63">
        <f>VLOOKUP(A48,'[3]2017'!$A$8:$O$140,14,0)</f>
        <v>0</v>
      </c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</row>
    <row r="49" spans="1:381">
      <c r="A49" s="96" t="s">
        <v>904</v>
      </c>
      <c r="B49" s="56" t="s">
        <v>905</v>
      </c>
      <c r="C49" s="96" t="s">
        <v>598</v>
      </c>
      <c r="D49" s="74">
        <v>1</v>
      </c>
      <c r="E49" s="67">
        <v>2017</v>
      </c>
      <c r="F49" s="161">
        <v>82.27792949382777</v>
      </c>
      <c r="G49" s="67">
        <v>232903</v>
      </c>
      <c r="H49" s="67">
        <v>225307</v>
      </c>
      <c r="I49" s="67">
        <v>7596</v>
      </c>
      <c r="J49" s="67">
        <v>65.92</v>
      </c>
      <c r="K49" s="78">
        <v>3287</v>
      </c>
      <c r="L49" s="67">
        <v>6.82</v>
      </c>
      <c r="M49" s="78">
        <v>15879</v>
      </c>
      <c r="N49" s="67">
        <v>16200</v>
      </c>
      <c r="O49" s="67">
        <v>8287</v>
      </c>
      <c r="P49" s="67">
        <v>7913</v>
      </c>
      <c r="Q49" s="67">
        <v>19543</v>
      </c>
      <c r="R49" s="67">
        <v>9991</v>
      </c>
      <c r="S49" s="67">
        <v>9552</v>
      </c>
      <c r="T49" s="67">
        <v>16912</v>
      </c>
      <c r="U49" s="67">
        <v>8647</v>
      </c>
      <c r="V49" s="67">
        <v>8265</v>
      </c>
      <c r="W49" s="67">
        <v>20450</v>
      </c>
      <c r="X49" s="67">
        <v>10485</v>
      </c>
      <c r="Y49" s="67">
        <v>9965</v>
      </c>
      <c r="Z49" s="67">
        <v>17423</v>
      </c>
      <c r="AA49" s="67">
        <v>8974</v>
      </c>
      <c r="AB49" s="67">
        <v>8449</v>
      </c>
      <c r="AC49" s="67">
        <v>21513</v>
      </c>
      <c r="AD49" s="67">
        <v>11051</v>
      </c>
      <c r="AE49" s="67">
        <v>10462</v>
      </c>
      <c r="AF49" s="67">
        <v>18453</v>
      </c>
      <c r="AG49" s="67">
        <v>9435</v>
      </c>
      <c r="AH49" s="67">
        <v>9018</v>
      </c>
      <c r="AI49" s="67">
        <v>34258</v>
      </c>
      <c r="AJ49" s="67">
        <v>17400</v>
      </c>
      <c r="AK49" s="67">
        <v>16858</v>
      </c>
      <c r="AL49" s="67">
        <v>19040</v>
      </c>
      <c r="AM49" s="67">
        <v>9667</v>
      </c>
      <c r="AN49" s="67">
        <v>9373</v>
      </c>
      <c r="AO49" s="67">
        <v>19343</v>
      </c>
      <c r="AP49" s="67">
        <v>9777</v>
      </c>
      <c r="AQ49" s="67">
        <v>9566</v>
      </c>
      <c r="AR49" s="67" t="s">
        <v>428</v>
      </c>
      <c r="AS49" s="67"/>
      <c r="AT49" s="67" t="s">
        <v>428</v>
      </c>
      <c r="AU49" s="59">
        <v>1578</v>
      </c>
      <c r="AV49" s="59">
        <v>1</v>
      </c>
      <c r="AW49" s="59">
        <v>1542</v>
      </c>
      <c r="AX49" s="97">
        <f>VLOOKUP(A49,[2]INFANTIL!$A$8:$AA$140,27,0)</f>
        <v>4.9968769519050591</v>
      </c>
      <c r="AY49" s="98">
        <f>VLOOKUP(A49,[2]INFANTIL!$A$8:$AA$140,16,0)</f>
        <v>14</v>
      </c>
      <c r="AZ49" s="62">
        <f>VLOOKUP(A49,'[3]2017'!$A$8:$E$140,5,0)</f>
        <v>0.67901234567901236</v>
      </c>
      <c r="BA49" s="63">
        <f>VLOOKUP(A49,'[3]2017'!$A$8:$E$140,4,0)</f>
        <v>11</v>
      </c>
      <c r="BB49" s="62">
        <f>VLOOKUP(A49,[2]MATERNAS!$A$8:$AA$140,27,0)</f>
        <v>0</v>
      </c>
      <c r="BC49" s="63">
        <f>VLOOKUP(A49,[2]MATERNAS!$A$8:$AA$140,26,0)</f>
        <v>0</v>
      </c>
      <c r="BD49" s="68">
        <v>0</v>
      </c>
      <c r="BE49" s="69">
        <v>0</v>
      </c>
      <c r="BF49" s="60">
        <f>VLOOKUP(A49,[4]Controles!$A$7:$L$139,12,0)</f>
        <v>1.2492192379762648</v>
      </c>
      <c r="BG49" s="61">
        <f>VLOOKUP(A49,[4]Controles!$A$7:$L$139,11,0)</f>
        <v>20</v>
      </c>
      <c r="BH49" s="88">
        <v>9.6189881324172397</v>
      </c>
      <c r="BI49" s="87">
        <v>154</v>
      </c>
      <c r="BJ49" s="68">
        <v>0</v>
      </c>
      <c r="BK49" s="69">
        <v>0</v>
      </c>
      <c r="BL49" s="68">
        <v>0</v>
      </c>
      <c r="BM49" s="69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0</v>
      </c>
      <c r="BV49" s="67">
        <v>192.7</v>
      </c>
      <c r="BW49" s="67">
        <v>88.1</v>
      </c>
      <c r="BX49" s="67">
        <v>91</v>
      </c>
      <c r="BY49" s="67">
        <v>87.9</v>
      </c>
      <c r="BZ49" s="67">
        <v>95.2</v>
      </c>
      <c r="CA49" s="67">
        <v>89.2</v>
      </c>
      <c r="CB49" s="67">
        <v>98.9</v>
      </c>
      <c r="CC49" s="96" t="s">
        <v>2645</v>
      </c>
      <c r="CD49" s="96" t="s">
        <v>2646</v>
      </c>
      <c r="CE49" s="67" t="s">
        <v>428</v>
      </c>
      <c r="CF49" s="67" t="s">
        <v>881</v>
      </c>
      <c r="CG49" s="67" t="s">
        <v>2647</v>
      </c>
      <c r="CH49" s="67">
        <v>18.32</v>
      </c>
      <c r="CI49" s="67">
        <v>3</v>
      </c>
      <c r="CJ49" s="86">
        <v>5.9129612109744559E-2</v>
      </c>
      <c r="CK49" s="87">
        <v>1</v>
      </c>
      <c r="CL49" s="106">
        <v>18.2</v>
      </c>
      <c r="CM49" s="89">
        <v>3</v>
      </c>
      <c r="CN49" s="67">
        <v>73.28</v>
      </c>
      <c r="CO49" s="67">
        <v>12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67">
        <v>0</v>
      </c>
      <c r="CW49" s="67">
        <v>0</v>
      </c>
      <c r="CX49" s="67">
        <v>0</v>
      </c>
      <c r="CY49" s="67">
        <v>0</v>
      </c>
      <c r="CZ49" s="67">
        <v>0</v>
      </c>
      <c r="DA49" s="67">
        <v>0</v>
      </c>
      <c r="DB49" s="62">
        <f>VLOOKUP(A49,'[3]2017'!$A$8:$I$140,9,0)</f>
        <v>0.11479079377833898</v>
      </c>
      <c r="DC49" s="63">
        <f>VLOOKUP(A49,'[3]2017'!$A$8:$I$140,8,0)</f>
        <v>2</v>
      </c>
      <c r="DD49" s="96" t="s">
        <v>2648</v>
      </c>
      <c r="DE49" s="96" t="s">
        <v>2649</v>
      </c>
      <c r="DF49" s="100" t="s">
        <v>428</v>
      </c>
      <c r="DG49" s="67" t="s">
        <v>428</v>
      </c>
      <c r="DH49" s="67">
        <v>29.34</v>
      </c>
      <c r="DI49" s="67">
        <v>6</v>
      </c>
      <c r="DJ49" s="67">
        <v>78.239999999999995</v>
      </c>
      <c r="DK49" s="67">
        <v>16</v>
      </c>
      <c r="DL49" s="67">
        <v>14.67</v>
      </c>
      <c r="DM49" s="67">
        <v>3</v>
      </c>
      <c r="DN49" s="67">
        <v>60.43</v>
      </c>
      <c r="DO49" s="67">
        <v>13</v>
      </c>
      <c r="DP49" s="67">
        <v>13.95</v>
      </c>
      <c r="DQ49" s="67">
        <v>3</v>
      </c>
      <c r="DR49" s="67">
        <v>9.3000000000000007</v>
      </c>
      <c r="DS49" s="67">
        <v>2</v>
      </c>
      <c r="DT49" s="67">
        <v>0</v>
      </c>
      <c r="DU49" s="67">
        <v>0</v>
      </c>
      <c r="DV49" s="67">
        <v>4.6500000000000004</v>
      </c>
      <c r="DW49" s="67">
        <v>1</v>
      </c>
      <c r="DX49" s="67">
        <v>0</v>
      </c>
      <c r="DY49" s="67">
        <v>0</v>
      </c>
      <c r="DZ49" s="101">
        <f>VLOOKUP(A49,[5]Embarazos!$A$7:$D$139,4,0)</f>
        <v>5.7208237986270026E-2</v>
      </c>
      <c r="EA49" s="63">
        <f>VLOOKUP(A49,[5]Embarazos!$A$7:$D$139,3,0)</f>
        <v>1</v>
      </c>
      <c r="EB49" s="62">
        <f>VLOOKUP(A49,[5]Embarazos!$A$7:$F$139,6,0)</f>
        <v>5.3203661327231124</v>
      </c>
      <c r="EC49" s="63">
        <f>VLOOKUP(A49,[5]Embarazos!$A$7:$F$139,5,0)</f>
        <v>93</v>
      </c>
      <c r="ED49" s="62">
        <f>VLOOKUP(A49,'[3]2017'!$A$8:$K$140,11,0)</f>
        <v>0.27095865170974914</v>
      </c>
      <c r="EE49" s="63">
        <f>VLOOKUP(A49,'[3]2017'!$A$8:$K$140,10,0)</f>
        <v>5</v>
      </c>
      <c r="EF49" s="96" t="s">
        <v>2650</v>
      </c>
      <c r="EG49" s="96" t="s">
        <v>2651</v>
      </c>
      <c r="EH49" s="67" t="s">
        <v>428</v>
      </c>
      <c r="EI49" s="67" t="s">
        <v>428</v>
      </c>
      <c r="EJ49" s="174" t="s">
        <v>2652</v>
      </c>
      <c r="EK49" s="174" t="s">
        <v>2653</v>
      </c>
      <c r="EL49" s="96" t="s">
        <v>2654</v>
      </c>
      <c r="EM49" s="96" t="s">
        <v>1409</v>
      </c>
      <c r="EN49" s="67" t="s">
        <v>428</v>
      </c>
      <c r="EO49" s="67" t="s">
        <v>428</v>
      </c>
      <c r="EP49" s="67">
        <v>46.48</v>
      </c>
      <c r="EQ49" s="67">
        <v>10</v>
      </c>
      <c r="ER49" s="67">
        <v>46.48</v>
      </c>
      <c r="ES49" s="67">
        <v>10</v>
      </c>
      <c r="ET49" s="92">
        <v>153.39562125226607</v>
      </c>
      <c r="EU49" s="67">
        <v>33</v>
      </c>
      <c r="EV49" s="67">
        <v>46.48</v>
      </c>
      <c r="EW49" s="67">
        <v>10</v>
      </c>
      <c r="EX49" s="67">
        <v>0</v>
      </c>
      <c r="EY49" s="62">
        <f>VLOOKUP(A49,[5]Embarazos!$A$7:$H$139,8,0)</f>
        <v>17.448512585812356</v>
      </c>
      <c r="EZ49" s="63">
        <f>VLOOKUP(A49,[5]Embarazos!$A$7:$H$139,7,0)</f>
        <v>305</v>
      </c>
      <c r="FA49" s="62">
        <f>VLOOKUP(A49,[5]Embarazos!$A$7:$J$139,10,0)</f>
        <v>22.768878718535468</v>
      </c>
      <c r="FB49" s="63">
        <f>VLOOKUP(A49,[5]Embarazos!$A$7:$J$139,9,0)</f>
        <v>398</v>
      </c>
      <c r="FC49" s="67">
        <v>19.05</v>
      </c>
      <c r="FD49" s="67">
        <v>8</v>
      </c>
      <c r="FE49" s="67">
        <v>7.14</v>
      </c>
      <c r="FF49" s="67">
        <v>3</v>
      </c>
      <c r="FG49" s="67">
        <v>2.38</v>
      </c>
      <c r="FH49" s="67">
        <v>1</v>
      </c>
      <c r="FI49" s="67">
        <v>14.28</v>
      </c>
      <c r="FJ49" s="67">
        <v>6</v>
      </c>
      <c r="FK49" s="92">
        <v>42.852041423640046</v>
      </c>
      <c r="FL49" s="105">
        <v>18</v>
      </c>
      <c r="FM49" s="67">
        <v>183.31</v>
      </c>
      <c r="FN49" s="67">
        <v>77</v>
      </c>
      <c r="FO49" s="67">
        <v>330.91</v>
      </c>
      <c r="FP49" s="67">
        <v>139</v>
      </c>
      <c r="FQ49" s="92">
        <v>21.426020711820023</v>
      </c>
      <c r="FR49" s="67">
        <v>9</v>
      </c>
      <c r="FS49" s="62">
        <f>VLOOKUP(A49,'[3]2017'!$A$8:$M$140,13,0)</f>
        <v>0.73529411764705876</v>
      </c>
      <c r="FT49" s="63">
        <f>VLOOKUP(A49,'[3]2017'!$A$8:$M$140,12,0)</f>
        <v>14</v>
      </c>
      <c r="FU49" s="62">
        <f>VLOOKUP(A49,'[3]2017'!$A$8:$O$140,15,0)</f>
        <v>0.51698288786641156</v>
      </c>
      <c r="FV49" s="63">
        <f>VLOOKUP(A49,'[3]2017'!$A$8:$O$140,14,0)</f>
        <v>10</v>
      </c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</row>
    <row r="50" spans="1:381">
      <c r="A50" s="96" t="s">
        <v>913</v>
      </c>
      <c r="B50" s="56" t="s">
        <v>914</v>
      </c>
      <c r="C50" s="96" t="s">
        <v>466</v>
      </c>
      <c r="D50" s="74">
        <v>6</v>
      </c>
      <c r="E50" s="67">
        <v>2017</v>
      </c>
      <c r="F50" s="161">
        <v>70.480603658222222</v>
      </c>
      <c r="G50" s="67">
        <v>21283</v>
      </c>
      <c r="H50" s="67">
        <v>8575</v>
      </c>
      <c r="I50" s="67">
        <v>12708</v>
      </c>
      <c r="J50" s="67">
        <v>35.18</v>
      </c>
      <c r="K50" s="78">
        <v>7488</v>
      </c>
      <c r="L50" s="67">
        <v>37.31</v>
      </c>
      <c r="M50" s="78">
        <v>7940</v>
      </c>
      <c r="N50" s="67">
        <v>1792</v>
      </c>
      <c r="O50" s="67">
        <v>909</v>
      </c>
      <c r="P50" s="67">
        <v>883</v>
      </c>
      <c r="Q50" s="67">
        <v>2152</v>
      </c>
      <c r="R50" s="67">
        <v>1094</v>
      </c>
      <c r="S50" s="67">
        <v>1058</v>
      </c>
      <c r="T50" s="67">
        <v>1820</v>
      </c>
      <c r="U50" s="67">
        <v>931</v>
      </c>
      <c r="V50" s="67">
        <v>889</v>
      </c>
      <c r="W50" s="67">
        <v>2204</v>
      </c>
      <c r="X50" s="67">
        <v>1126</v>
      </c>
      <c r="Y50" s="67">
        <v>1078</v>
      </c>
      <c r="Z50" s="67">
        <v>1858</v>
      </c>
      <c r="AA50" s="67">
        <v>949</v>
      </c>
      <c r="AB50" s="67">
        <v>909</v>
      </c>
      <c r="AC50" s="67">
        <v>2182</v>
      </c>
      <c r="AD50" s="67">
        <v>1115</v>
      </c>
      <c r="AE50" s="67">
        <v>1067</v>
      </c>
      <c r="AF50" s="67">
        <v>1793</v>
      </c>
      <c r="AG50" s="67">
        <v>917</v>
      </c>
      <c r="AH50" s="67">
        <v>876</v>
      </c>
      <c r="AI50" s="67">
        <v>3439</v>
      </c>
      <c r="AJ50" s="67">
        <v>1767</v>
      </c>
      <c r="AK50" s="67">
        <v>1672</v>
      </c>
      <c r="AL50" s="67">
        <v>1934</v>
      </c>
      <c r="AM50" s="67">
        <v>993</v>
      </c>
      <c r="AN50" s="67">
        <v>941</v>
      </c>
      <c r="AO50" s="67">
        <v>1896</v>
      </c>
      <c r="AP50" s="67">
        <v>980</v>
      </c>
      <c r="AQ50" s="67">
        <v>916</v>
      </c>
      <c r="AR50" s="67" t="s">
        <v>428</v>
      </c>
      <c r="AS50" s="67"/>
      <c r="AT50" s="67" t="s">
        <v>428</v>
      </c>
      <c r="AU50" s="59">
        <v>561</v>
      </c>
      <c r="AV50" s="59">
        <v>0</v>
      </c>
      <c r="AW50" s="59">
        <v>58</v>
      </c>
      <c r="AX50" s="97">
        <f>VLOOKUP(A50,[2]INFANTIL!$A$8:$AA$140,27,0)</f>
        <v>5.5555555555555554</v>
      </c>
      <c r="AY50" s="98">
        <f>VLOOKUP(A50,[2]INFANTIL!$A$8:$AA$140,16,0)</f>
        <v>0</v>
      </c>
      <c r="AZ50" s="62">
        <f>VLOOKUP(A50,'[3]2017'!$A$8:$E$140,5,0)</f>
        <v>1.6741071428571428</v>
      </c>
      <c r="BA50" s="63">
        <f>VLOOKUP(A50,'[3]2017'!$A$8:$E$140,4,0)</f>
        <v>3</v>
      </c>
      <c r="BB50" s="62">
        <f>VLOOKUP(A50,[2]MATERNAS!$A$8:$AA$140,27,0)</f>
        <v>0</v>
      </c>
      <c r="BC50" s="63">
        <f>VLOOKUP(A50,[2]MATERNAS!$A$8:$AA$140,26,0)</f>
        <v>0</v>
      </c>
      <c r="BD50" s="68">
        <v>0</v>
      </c>
      <c r="BE50" s="69">
        <v>0</v>
      </c>
      <c r="BF50" s="60">
        <f>VLOOKUP(A50,[4]Controles!$A$7:$L$139,12,0)</f>
        <v>6.1111111111111107</v>
      </c>
      <c r="BG50" s="61">
        <f>VLOOKUP(A50,[4]Controles!$A$7:$L$139,11,0)</f>
        <v>11</v>
      </c>
      <c r="BH50" s="88">
        <v>8.3333333333333321</v>
      </c>
      <c r="BI50" s="87">
        <v>15</v>
      </c>
      <c r="BJ50" s="68">
        <v>0</v>
      </c>
      <c r="BK50" s="69">
        <v>0</v>
      </c>
      <c r="BL50" s="68">
        <v>0</v>
      </c>
      <c r="BM50" s="69">
        <v>0</v>
      </c>
      <c r="BN50" s="67">
        <v>0</v>
      </c>
      <c r="BO50" s="67">
        <v>0</v>
      </c>
      <c r="BP50" s="67">
        <v>55.77</v>
      </c>
      <c r="BQ50" s="67">
        <v>1</v>
      </c>
      <c r="BR50" s="67">
        <v>0</v>
      </c>
      <c r="BS50" s="67">
        <v>0</v>
      </c>
      <c r="BT50" s="67">
        <v>55.77</v>
      </c>
      <c r="BU50" s="67">
        <v>1</v>
      </c>
      <c r="BV50" s="67">
        <v>18.600000000000001</v>
      </c>
      <c r="BW50" s="67">
        <v>98.3</v>
      </c>
      <c r="BX50" s="67">
        <v>72.7</v>
      </c>
      <c r="BY50" s="67">
        <v>98.3</v>
      </c>
      <c r="BZ50" s="67">
        <v>72.7</v>
      </c>
      <c r="CA50" s="67">
        <v>67.400000000000006</v>
      </c>
      <c r="CB50" s="67">
        <v>90</v>
      </c>
      <c r="CC50" s="96" t="s">
        <v>2655</v>
      </c>
      <c r="CD50" s="96" t="s">
        <v>2376</v>
      </c>
      <c r="CE50" s="99">
        <v>6.1538461538461542</v>
      </c>
      <c r="CF50" s="67" t="s">
        <v>1385</v>
      </c>
      <c r="CG50" s="67" t="s">
        <v>2656</v>
      </c>
      <c r="CH50" s="67">
        <v>111.54</v>
      </c>
      <c r="CI50" s="67">
        <v>2</v>
      </c>
      <c r="CJ50" s="86">
        <v>0</v>
      </c>
      <c r="CK50" s="87">
        <v>0</v>
      </c>
      <c r="CL50" s="106">
        <v>111.54</v>
      </c>
      <c r="CM50" s="89">
        <v>2</v>
      </c>
      <c r="CN50" s="67">
        <v>111.54</v>
      </c>
      <c r="CO50" s="67">
        <v>2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2">
        <f>VLOOKUP(A50,'[3]2017'!$A$8:$I$140,9,0)</f>
        <v>0</v>
      </c>
      <c r="DC50" s="63">
        <f>VLOOKUP(A50,'[3]2017'!$A$8:$I$140,8,0)</f>
        <v>0</v>
      </c>
      <c r="DD50" s="96" t="s">
        <v>2657</v>
      </c>
      <c r="DE50" s="96" t="s">
        <v>2658</v>
      </c>
      <c r="DF50" s="99">
        <v>3.04</v>
      </c>
      <c r="DG50" s="104">
        <v>4.4529262086513999</v>
      </c>
      <c r="DH50" s="67">
        <v>45.37</v>
      </c>
      <c r="DI50" s="67">
        <v>1</v>
      </c>
      <c r="DJ50" s="67">
        <v>45.37</v>
      </c>
      <c r="DK50" s="67">
        <v>1</v>
      </c>
      <c r="DL50" s="67">
        <v>45.37</v>
      </c>
      <c r="DM50" s="67">
        <v>1</v>
      </c>
      <c r="DN50" s="67">
        <v>45.37</v>
      </c>
      <c r="DO50" s="67">
        <v>1</v>
      </c>
      <c r="DP50" s="67">
        <v>91.66</v>
      </c>
      <c r="DQ50" s="67">
        <v>2</v>
      </c>
      <c r="DR50" s="67">
        <v>45.83</v>
      </c>
      <c r="DS50" s="67">
        <v>1</v>
      </c>
      <c r="DT50" s="67">
        <v>45.83</v>
      </c>
      <c r="DU50" s="67">
        <v>1</v>
      </c>
      <c r="DV50" s="67">
        <v>0</v>
      </c>
      <c r="DW50" s="67">
        <v>0</v>
      </c>
      <c r="DX50" s="67">
        <v>0</v>
      </c>
      <c r="DY50" s="67">
        <v>0</v>
      </c>
      <c r="DZ50" s="101">
        <f>VLOOKUP(A50,[5]Embarazos!$A$7:$D$139,4,0)</f>
        <v>1.0810810810810811</v>
      </c>
      <c r="EA50" s="63">
        <f>VLOOKUP(A50,[5]Embarazos!$A$7:$D$139,3,0)</f>
        <v>2</v>
      </c>
      <c r="EB50" s="62">
        <f>VLOOKUP(A50,[5]Embarazos!$A$7:$F$139,6,0)</f>
        <v>22.162162162162165</v>
      </c>
      <c r="EC50" s="63">
        <f>VLOOKUP(A50,[5]Embarazos!$A$7:$F$139,5,0)</f>
        <v>41</v>
      </c>
      <c r="ED50" s="62">
        <f>VLOOKUP(A50,'[3]2017'!$A$8:$K$140,11,0)</f>
        <v>1.6731734523145567</v>
      </c>
      <c r="EE50" s="63">
        <f>VLOOKUP(A50,'[3]2017'!$A$8:$K$140,10,0)</f>
        <v>3</v>
      </c>
      <c r="EF50" s="96" t="s">
        <v>2659</v>
      </c>
      <c r="EG50" s="96" t="s">
        <v>2660</v>
      </c>
      <c r="EH50" s="99">
        <v>2.6463512429831595</v>
      </c>
      <c r="EI50" s="104">
        <v>4.7381546134663344</v>
      </c>
      <c r="EJ50" s="174" t="s">
        <v>2661</v>
      </c>
      <c r="EK50" s="174" t="s">
        <v>2662</v>
      </c>
      <c r="EL50" s="96" t="s">
        <v>2663</v>
      </c>
      <c r="EM50" s="96" t="s">
        <v>2664</v>
      </c>
      <c r="EN50" s="99">
        <v>2.1321961620469083</v>
      </c>
      <c r="EO50" s="100">
        <v>1.1111111111111112</v>
      </c>
      <c r="EP50" s="67">
        <v>0</v>
      </c>
      <c r="EQ50" s="67">
        <v>0</v>
      </c>
      <c r="ER50" s="67">
        <v>366.64</v>
      </c>
      <c r="ES50" s="67">
        <v>8</v>
      </c>
      <c r="ET50" s="92">
        <v>412.46562786434458</v>
      </c>
      <c r="EU50" s="67">
        <v>9</v>
      </c>
      <c r="EV50" s="67">
        <v>0</v>
      </c>
      <c r="EW50" s="67">
        <v>0</v>
      </c>
      <c r="EX50" s="67">
        <v>44</v>
      </c>
      <c r="EY50" s="62">
        <f>VLOOKUP(A50,[5]Embarazos!$A$7:$H$139,8,0)</f>
        <v>33.513513513513516</v>
      </c>
      <c r="EZ50" s="63">
        <f>VLOOKUP(A50,[5]Embarazos!$A$7:$H$139,7,0)</f>
        <v>62</v>
      </c>
      <c r="FA50" s="62">
        <f>VLOOKUP(A50,[5]Embarazos!$A$7:$J$139,10,0)</f>
        <v>18.378378378378379</v>
      </c>
      <c r="FB50" s="63">
        <f>VLOOKUP(A50,[5]Embarazos!$A$7:$J$139,9,0)</f>
        <v>34</v>
      </c>
      <c r="FC50" s="67">
        <v>71.510000000000005</v>
      </c>
      <c r="FD50" s="67">
        <v>3</v>
      </c>
      <c r="FE50" s="67">
        <v>190.7</v>
      </c>
      <c r="FF50" s="67">
        <v>8</v>
      </c>
      <c r="FG50" s="67">
        <v>0</v>
      </c>
      <c r="FH50" s="67">
        <v>0</v>
      </c>
      <c r="FI50" s="67">
        <v>71.510000000000005</v>
      </c>
      <c r="FJ50" s="67">
        <v>3</v>
      </c>
      <c r="FK50" s="92">
        <v>333.73063170441003</v>
      </c>
      <c r="FL50" s="105">
        <v>14</v>
      </c>
      <c r="FM50" s="67">
        <v>214.54</v>
      </c>
      <c r="FN50" s="67">
        <v>9</v>
      </c>
      <c r="FO50" s="67">
        <v>309.89</v>
      </c>
      <c r="FP50" s="67">
        <v>13</v>
      </c>
      <c r="FQ50" s="67">
        <v>0</v>
      </c>
      <c r="FR50" s="67">
        <v>0</v>
      </c>
      <c r="FS50" s="62">
        <f>VLOOKUP(A50,'[3]2017'!$A$8:$M$140,13,0)</f>
        <v>4.1365046535677354</v>
      </c>
      <c r="FT50" s="63">
        <f>VLOOKUP(A50,'[3]2017'!$A$8:$M$140,12,0)</f>
        <v>8</v>
      </c>
      <c r="FU50" s="62">
        <f>VLOOKUP(A50,'[3]2017'!$A$8:$O$140,15,0)</f>
        <v>3.6919831223628692</v>
      </c>
      <c r="FV50" s="63">
        <f>VLOOKUP(A50,'[3]2017'!$A$8:$O$140,14,0)</f>
        <v>7</v>
      </c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</row>
    <row r="51" spans="1:381">
      <c r="A51" s="96" t="s">
        <v>923</v>
      </c>
      <c r="B51" s="56" t="s">
        <v>924</v>
      </c>
      <c r="C51" s="96" t="s">
        <v>441</v>
      </c>
      <c r="D51" s="74">
        <v>6</v>
      </c>
      <c r="E51" s="67">
        <v>2017</v>
      </c>
      <c r="F51" s="161">
        <v>61.337888676261201</v>
      </c>
      <c r="G51" s="67">
        <v>16008</v>
      </c>
      <c r="H51" s="67">
        <v>6774</v>
      </c>
      <c r="I51" s="67">
        <v>9234</v>
      </c>
      <c r="J51" s="67">
        <v>17</v>
      </c>
      <c r="K51" s="78">
        <v>2721</v>
      </c>
      <c r="L51" s="67">
        <v>117.18</v>
      </c>
      <c r="M51" s="78">
        <v>18758</v>
      </c>
      <c r="N51" s="67">
        <v>1809</v>
      </c>
      <c r="O51" s="67">
        <v>922</v>
      </c>
      <c r="P51" s="67">
        <v>887</v>
      </c>
      <c r="Q51" s="67">
        <v>2160</v>
      </c>
      <c r="R51" s="67">
        <v>1101</v>
      </c>
      <c r="S51" s="67">
        <v>1059</v>
      </c>
      <c r="T51" s="67">
        <v>1707</v>
      </c>
      <c r="U51" s="67">
        <v>873</v>
      </c>
      <c r="V51" s="67">
        <v>834</v>
      </c>
      <c r="W51" s="67">
        <v>2002</v>
      </c>
      <c r="X51" s="67">
        <v>1029</v>
      </c>
      <c r="Y51" s="67">
        <v>973</v>
      </c>
      <c r="Z51" s="67">
        <v>1585</v>
      </c>
      <c r="AA51" s="67">
        <v>825</v>
      </c>
      <c r="AB51" s="67">
        <v>760</v>
      </c>
      <c r="AC51" s="67">
        <v>1867</v>
      </c>
      <c r="AD51" s="67">
        <v>977</v>
      </c>
      <c r="AE51" s="67">
        <v>890</v>
      </c>
      <c r="AF51" s="67">
        <v>1546</v>
      </c>
      <c r="AG51" s="67">
        <v>813</v>
      </c>
      <c r="AH51" s="67">
        <v>733</v>
      </c>
      <c r="AI51" s="67">
        <v>2729</v>
      </c>
      <c r="AJ51" s="67">
        <v>1443</v>
      </c>
      <c r="AK51" s="67">
        <v>1286</v>
      </c>
      <c r="AL51" s="67">
        <v>1526</v>
      </c>
      <c r="AM51" s="67">
        <v>808</v>
      </c>
      <c r="AN51" s="67">
        <v>718</v>
      </c>
      <c r="AO51" s="67">
        <v>1393</v>
      </c>
      <c r="AP51" s="67">
        <v>737</v>
      </c>
      <c r="AQ51" s="67">
        <v>656</v>
      </c>
      <c r="AR51" s="67" t="s">
        <v>428</v>
      </c>
      <c r="AS51" s="67"/>
      <c r="AT51" s="67" t="s">
        <v>428</v>
      </c>
      <c r="AU51" s="59">
        <v>695</v>
      </c>
      <c r="AV51" s="59">
        <v>0</v>
      </c>
      <c r="AW51" s="59">
        <v>92</v>
      </c>
      <c r="AX51" s="97">
        <f>VLOOKUP(A51,[2]INFANTIL!$A$8:$AA$140,27,0)</f>
        <v>12.987012987012989</v>
      </c>
      <c r="AY51" s="98">
        <f>VLOOKUP(A51,[2]INFANTIL!$A$8:$AA$140,16,0)</f>
        <v>2</v>
      </c>
      <c r="AZ51" s="62">
        <f>VLOOKUP(A51,'[3]2017'!$A$8:$E$140,5,0)</f>
        <v>3.8695411829740189</v>
      </c>
      <c r="BA51" s="63">
        <f>VLOOKUP(A51,'[3]2017'!$A$8:$E$140,4,0)</f>
        <v>7</v>
      </c>
      <c r="BB51" s="62">
        <f>VLOOKUP(A51,[2]MATERNAS!$A$8:$AA$140,27,0)</f>
        <v>432.90043290043292</v>
      </c>
      <c r="BC51" s="63">
        <f>VLOOKUP(A51,[2]MATERNAS!$A$8:$AA$140,26,0)</f>
        <v>1</v>
      </c>
      <c r="BD51" s="68">
        <v>165.8374792703151</v>
      </c>
      <c r="BE51" s="69">
        <v>3</v>
      </c>
      <c r="BF51" s="60">
        <f>VLOOKUP(A51,[4]Controles!$A$7:$L$139,12,0)</f>
        <v>5.6277056277056277</v>
      </c>
      <c r="BG51" s="61">
        <f>VLOOKUP(A51,[4]Controles!$A$7:$L$139,11,0)</f>
        <v>13</v>
      </c>
      <c r="BH51" s="88">
        <v>15.151515151515152</v>
      </c>
      <c r="BI51" s="87">
        <v>35</v>
      </c>
      <c r="BJ51" s="68">
        <v>0</v>
      </c>
      <c r="BK51" s="69">
        <v>0</v>
      </c>
      <c r="BL51" s="68">
        <v>55.279159756771698</v>
      </c>
      <c r="BM51" s="69">
        <v>1</v>
      </c>
      <c r="BN51" s="67">
        <v>0</v>
      </c>
      <c r="BO51" s="67">
        <v>0</v>
      </c>
      <c r="BP51" s="67">
        <v>55.8</v>
      </c>
      <c r="BQ51" s="67">
        <v>1</v>
      </c>
      <c r="BR51" s="67">
        <v>0</v>
      </c>
      <c r="BS51" s="67">
        <v>0</v>
      </c>
      <c r="BT51" s="67">
        <v>55.8</v>
      </c>
      <c r="BU51" s="67">
        <v>1</v>
      </c>
      <c r="BV51" s="67">
        <v>42.7</v>
      </c>
      <c r="BW51" s="67">
        <v>80.7</v>
      </c>
      <c r="BX51" s="67">
        <v>70.400000000000006</v>
      </c>
      <c r="BY51" s="67">
        <v>80.7</v>
      </c>
      <c r="BZ51" s="67">
        <v>93.6</v>
      </c>
      <c r="CA51" s="67">
        <v>80.5</v>
      </c>
      <c r="CB51" s="67">
        <v>99.5</v>
      </c>
      <c r="CC51" s="96" t="s">
        <v>2665</v>
      </c>
      <c r="CD51" s="96" t="s">
        <v>2666</v>
      </c>
      <c r="CE51" s="99">
        <v>29.166666666666668</v>
      </c>
      <c r="CF51" s="67" t="s">
        <v>1529</v>
      </c>
      <c r="CG51" s="67" t="s">
        <v>853</v>
      </c>
      <c r="CH51" s="67">
        <v>0</v>
      </c>
      <c r="CI51" s="67">
        <v>0</v>
      </c>
      <c r="CJ51" s="86">
        <v>0.58582308142940831</v>
      </c>
      <c r="CK51" s="87">
        <v>1</v>
      </c>
      <c r="CL51" s="106">
        <v>0</v>
      </c>
      <c r="CM51" s="89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49.95</v>
      </c>
      <c r="CS51" s="67">
        <v>1</v>
      </c>
      <c r="CT51" s="67">
        <v>49.95</v>
      </c>
      <c r="CU51" s="67">
        <v>1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0</v>
      </c>
      <c r="DB51" s="62">
        <f>VLOOKUP(A51,'[3]2017'!$A$8:$I$140,9,0)</f>
        <v>0</v>
      </c>
      <c r="DC51" s="63">
        <f>VLOOKUP(A51,'[3]2017'!$A$8:$I$140,8,0)</f>
        <v>0</v>
      </c>
      <c r="DD51" s="96" t="s">
        <v>2667</v>
      </c>
      <c r="DE51" s="96" t="s">
        <v>2668</v>
      </c>
      <c r="DF51" s="99">
        <v>4.5562599049128369</v>
      </c>
      <c r="DG51" s="104">
        <v>0.3188097768331562</v>
      </c>
      <c r="DH51" s="67">
        <v>0</v>
      </c>
      <c r="DI51" s="67">
        <v>0</v>
      </c>
      <c r="DJ51" s="67">
        <v>0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53.56</v>
      </c>
      <c r="DQ51" s="67">
        <v>1</v>
      </c>
      <c r="DR51" s="67">
        <v>53.56</v>
      </c>
      <c r="DS51" s="67">
        <v>1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101">
        <f>VLOOKUP(A51,[5]Embarazos!$A$7:$D$139,4,0)</f>
        <v>2.9661016949152543</v>
      </c>
      <c r="EA51" s="63">
        <f>VLOOKUP(A51,[5]Embarazos!$A$7:$D$139,3,0)</f>
        <v>7</v>
      </c>
      <c r="EB51" s="62">
        <f>VLOOKUP(A51,[5]Embarazos!$A$7:$F$139,6,0)</f>
        <v>27.966101694915253</v>
      </c>
      <c r="EC51" s="63">
        <f>VLOOKUP(A51,[5]Embarazos!$A$7:$F$139,5,0)</f>
        <v>66</v>
      </c>
      <c r="ED51" s="62">
        <f>VLOOKUP(A51,'[3]2017'!$A$8:$K$140,11,0)</f>
        <v>1.29366106080207</v>
      </c>
      <c r="EE51" s="63">
        <f>VLOOKUP(A51,'[3]2017'!$A$8:$K$140,10,0)</f>
        <v>2</v>
      </c>
      <c r="EF51" s="96" t="s">
        <v>2669</v>
      </c>
      <c r="EG51" s="96" t="s">
        <v>2670</v>
      </c>
      <c r="EH51" s="99">
        <v>3.759942154736081</v>
      </c>
      <c r="EI51" s="104">
        <v>0.95579450418160095</v>
      </c>
      <c r="EJ51" s="174" t="s">
        <v>2671</v>
      </c>
      <c r="EK51" s="174" t="s">
        <v>2672</v>
      </c>
      <c r="EL51" s="96" t="s">
        <v>2673</v>
      </c>
      <c r="EM51" s="96" t="s">
        <v>2465</v>
      </c>
      <c r="EN51" s="99">
        <v>0.64377682403433478</v>
      </c>
      <c r="EO51" s="100">
        <v>0.78431372549019607</v>
      </c>
      <c r="EP51" s="67">
        <v>0</v>
      </c>
      <c r="EQ51" s="67">
        <v>0</v>
      </c>
      <c r="ER51" s="67">
        <v>0</v>
      </c>
      <c r="ES51" s="67">
        <v>0</v>
      </c>
      <c r="ET51" s="67">
        <v>0</v>
      </c>
      <c r="EU51" s="67">
        <v>0</v>
      </c>
      <c r="EV51" s="67">
        <v>0</v>
      </c>
      <c r="EW51" s="67">
        <v>0</v>
      </c>
      <c r="EX51" s="67">
        <v>0</v>
      </c>
      <c r="EY51" s="62">
        <f>VLOOKUP(A51,[5]Embarazos!$A$7:$H$139,8,0)</f>
        <v>31.35593220338983</v>
      </c>
      <c r="EZ51" s="63">
        <f>VLOOKUP(A51,[5]Embarazos!$A$7:$H$139,7,0)</f>
        <v>74</v>
      </c>
      <c r="FA51" s="62">
        <f>VLOOKUP(A51,[5]Embarazos!$A$7:$J$139,10,0)</f>
        <v>17.372881355932204</v>
      </c>
      <c r="FB51" s="63">
        <f>VLOOKUP(A51,[5]Embarazos!$A$7:$J$139,9,0)</f>
        <v>41</v>
      </c>
      <c r="FC51" s="67">
        <v>0</v>
      </c>
      <c r="FD51" s="67">
        <v>0</v>
      </c>
      <c r="FE51" s="67">
        <v>0</v>
      </c>
      <c r="FF51" s="67">
        <v>0</v>
      </c>
      <c r="FG51" s="67">
        <v>0</v>
      </c>
      <c r="FH51" s="67">
        <v>0</v>
      </c>
      <c r="FI51" s="67">
        <v>0</v>
      </c>
      <c r="FJ51" s="67">
        <v>0</v>
      </c>
      <c r="FK51" s="67">
        <v>0</v>
      </c>
      <c r="FL51" s="67">
        <v>0</v>
      </c>
      <c r="FM51" s="67">
        <v>30.48</v>
      </c>
      <c r="FN51" s="67">
        <v>1</v>
      </c>
      <c r="FO51" s="67">
        <v>30.48</v>
      </c>
      <c r="FP51" s="67">
        <v>1</v>
      </c>
      <c r="FQ51" s="67">
        <v>0</v>
      </c>
      <c r="FR51" s="67">
        <v>0</v>
      </c>
      <c r="FS51" s="62">
        <f>VLOOKUP(A51,'[3]2017'!$A$8:$M$140,13,0)</f>
        <v>0</v>
      </c>
      <c r="FT51" s="63">
        <f>VLOOKUP(A51,'[3]2017'!$A$8:$M$140,12,0)</f>
        <v>0</v>
      </c>
      <c r="FU51" s="62">
        <f>VLOOKUP(A51,'[3]2017'!$A$8:$O$140,15,0)</f>
        <v>0</v>
      </c>
      <c r="FV51" s="63">
        <f>VLOOKUP(A51,'[3]2017'!$A$8:$O$140,14,0)</f>
        <v>0</v>
      </c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67"/>
      <c r="JV51" s="67"/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/>
      <c r="KP51" s="67"/>
      <c r="KQ51" s="67"/>
      <c r="KR51" s="67"/>
      <c r="KS51" s="67"/>
      <c r="KT51" s="67"/>
      <c r="KU51" s="67"/>
      <c r="KV51" s="67"/>
      <c r="KW51" s="67"/>
      <c r="KX51" s="67"/>
      <c r="KY51" s="67"/>
      <c r="KZ51" s="67"/>
      <c r="LA51" s="67"/>
      <c r="LB51" s="67"/>
      <c r="LC51" s="67"/>
      <c r="LD51" s="67"/>
      <c r="LE51" s="67"/>
      <c r="LF51" s="67"/>
      <c r="LG51" s="67"/>
      <c r="LH51" s="67"/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/>
      <c r="MB51" s="67"/>
      <c r="MC51" s="67"/>
      <c r="MD51" s="67"/>
      <c r="ME51" s="67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67"/>
      <c r="MU51" s="67"/>
      <c r="MV51" s="67"/>
      <c r="MW51" s="67"/>
      <c r="MX51" s="67"/>
      <c r="MY51" s="67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</row>
    <row r="52" spans="1:381">
      <c r="A52" s="96" t="s">
        <v>932</v>
      </c>
      <c r="B52" s="56" t="s">
        <v>933</v>
      </c>
      <c r="C52" s="96" t="s">
        <v>441</v>
      </c>
      <c r="D52" s="74">
        <v>6</v>
      </c>
      <c r="E52" s="67">
        <v>2017</v>
      </c>
      <c r="F52" s="161">
        <v>64.572453113464888</v>
      </c>
      <c r="G52" s="67">
        <v>3992</v>
      </c>
      <c r="H52" s="67">
        <v>1309</v>
      </c>
      <c r="I52" s="67">
        <v>2683</v>
      </c>
      <c r="J52" s="67">
        <v>17.28</v>
      </c>
      <c r="K52" s="78">
        <v>690</v>
      </c>
      <c r="L52" s="67">
        <v>87.45</v>
      </c>
      <c r="M52" s="78">
        <v>3491</v>
      </c>
      <c r="N52" s="67">
        <v>402</v>
      </c>
      <c r="O52" s="67">
        <v>205</v>
      </c>
      <c r="P52" s="67">
        <v>197</v>
      </c>
      <c r="Q52" s="67">
        <v>485</v>
      </c>
      <c r="R52" s="67">
        <v>247</v>
      </c>
      <c r="S52" s="67">
        <v>238</v>
      </c>
      <c r="T52" s="67">
        <v>398</v>
      </c>
      <c r="U52" s="67">
        <v>203</v>
      </c>
      <c r="V52" s="67">
        <v>195</v>
      </c>
      <c r="W52" s="67">
        <v>461</v>
      </c>
      <c r="X52" s="67">
        <v>236</v>
      </c>
      <c r="Y52" s="67">
        <v>225</v>
      </c>
      <c r="Z52" s="67">
        <v>355</v>
      </c>
      <c r="AA52" s="67">
        <v>184</v>
      </c>
      <c r="AB52" s="67">
        <v>171</v>
      </c>
      <c r="AC52" s="67">
        <v>430</v>
      </c>
      <c r="AD52" s="67">
        <v>223</v>
      </c>
      <c r="AE52" s="67">
        <v>207</v>
      </c>
      <c r="AF52" s="67">
        <v>370</v>
      </c>
      <c r="AG52" s="67">
        <v>191</v>
      </c>
      <c r="AH52" s="67">
        <v>179</v>
      </c>
      <c r="AI52" s="67">
        <v>662</v>
      </c>
      <c r="AJ52" s="67">
        <v>340</v>
      </c>
      <c r="AK52" s="67">
        <v>322</v>
      </c>
      <c r="AL52" s="67">
        <v>370</v>
      </c>
      <c r="AM52" s="67">
        <v>189</v>
      </c>
      <c r="AN52" s="67">
        <v>181</v>
      </c>
      <c r="AO52" s="67">
        <v>335</v>
      </c>
      <c r="AP52" s="67">
        <v>176</v>
      </c>
      <c r="AQ52" s="67">
        <v>159</v>
      </c>
      <c r="AR52" s="67" t="s">
        <v>428</v>
      </c>
      <c r="AS52" s="67"/>
      <c r="AT52" s="67" t="s">
        <v>428</v>
      </c>
      <c r="AU52" s="59">
        <v>263</v>
      </c>
      <c r="AV52" s="59">
        <v>0</v>
      </c>
      <c r="AW52" s="59">
        <v>51</v>
      </c>
      <c r="AX52" s="97">
        <f>VLOOKUP(A52,[2]INFANTIL!$A$8:$AA$140,27,0)</f>
        <v>16.666666666666668</v>
      </c>
      <c r="AY52" s="98">
        <f>VLOOKUP(A52,[2]INFANTIL!$A$8:$AA$140,16,0)</f>
        <v>0</v>
      </c>
      <c r="AZ52" s="62">
        <f>VLOOKUP(A52,'[3]2017'!$A$8:$E$140,5,0)</f>
        <v>2.4875621890547261</v>
      </c>
      <c r="BA52" s="63">
        <f>VLOOKUP(A52,'[3]2017'!$A$8:$E$140,4,0)</f>
        <v>1</v>
      </c>
      <c r="BB52" s="62">
        <f>VLOOKUP(A52,[2]MATERNAS!$A$8:$AA$140,27,0)</f>
        <v>0</v>
      </c>
      <c r="BC52" s="63">
        <f>VLOOKUP(A52,[2]MATERNAS!$A$8:$AA$140,26,0)</f>
        <v>0</v>
      </c>
      <c r="BD52" s="68">
        <v>0</v>
      </c>
      <c r="BE52" s="69">
        <v>0</v>
      </c>
      <c r="BF52" s="60">
        <f>VLOOKUP(A52,[4]Controles!$A$7:$L$139,12,0)</f>
        <v>3.3333333333333335</v>
      </c>
      <c r="BG52" s="61">
        <f>VLOOKUP(A52,[4]Controles!$A$7:$L$139,11,0)</f>
        <v>2</v>
      </c>
      <c r="BH52" s="88">
        <v>8.3333333333333321</v>
      </c>
      <c r="BI52" s="87">
        <v>5</v>
      </c>
      <c r="BJ52" s="68">
        <v>0</v>
      </c>
      <c r="BK52" s="69">
        <v>0</v>
      </c>
      <c r="BL52" s="68">
        <v>0</v>
      </c>
      <c r="BM52" s="69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19.8</v>
      </c>
      <c r="BW52" s="67">
        <v>88.9</v>
      </c>
      <c r="BX52" s="67">
        <v>85.2</v>
      </c>
      <c r="BY52" s="67">
        <v>88.9</v>
      </c>
      <c r="BZ52" s="67">
        <v>86.4</v>
      </c>
      <c r="CA52" s="67">
        <v>107</v>
      </c>
      <c r="CB52" s="67">
        <v>98.8</v>
      </c>
      <c r="CC52" s="96" t="s">
        <v>2674</v>
      </c>
      <c r="CD52" s="96" t="s">
        <v>2675</v>
      </c>
      <c r="CE52" s="99">
        <v>80</v>
      </c>
      <c r="CF52" s="67" t="s">
        <v>2058</v>
      </c>
      <c r="CG52" s="67" t="s">
        <v>1966</v>
      </c>
      <c r="CH52" s="67">
        <v>245.7</v>
      </c>
      <c r="CI52" s="67">
        <v>1</v>
      </c>
      <c r="CJ52" s="86">
        <v>0</v>
      </c>
      <c r="CK52" s="87">
        <v>0</v>
      </c>
      <c r="CL52" s="106">
        <v>245.7</v>
      </c>
      <c r="CM52" s="89">
        <v>1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67">
        <v>0</v>
      </c>
      <c r="CW52" s="67">
        <v>0</v>
      </c>
      <c r="CX52" s="67">
        <v>0</v>
      </c>
      <c r="CY52" s="67">
        <v>0</v>
      </c>
      <c r="CZ52" s="67">
        <v>0</v>
      </c>
      <c r="DA52" s="67">
        <v>0</v>
      </c>
      <c r="DB52" s="62">
        <f>VLOOKUP(A52,'[3]2017'!$A$8:$I$140,9,0)</f>
        <v>0</v>
      </c>
      <c r="DC52" s="63">
        <f>VLOOKUP(A52,'[3]2017'!$A$8:$I$140,8,0)</f>
        <v>0</v>
      </c>
      <c r="DD52" s="96" t="s">
        <v>2676</v>
      </c>
      <c r="DE52" s="96" t="s">
        <v>2677</v>
      </c>
      <c r="DF52" s="99">
        <v>3.3582089552238807</v>
      </c>
      <c r="DG52" s="104">
        <v>2</v>
      </c>
      <c r="DH52" s="67">
        <v>216.92</v>
      </c>
      <c r="DI52" s="67">
        <v>1</v>
      </c>
      <c r="DJ52" s="67">
        <v>650.76</v>
      </c>
      <c r="DK52" s="67">
        <v>3</v>
      </c>
      <c r="DL52" s="67">
        <v>0</v>
      </c>
      <c r="DM52" s="67">
        <v>0</v>
      </c>
      <c r="DN52" s="67">
        <v>697.67</v>
      </c>
      <c r="DO52" s="67">
        <v>3</v>
      </c>
      <c r="DP52" s="67">
        <v>0</v>
      </c>
      <c r="DQ52" s="67">
        <v>0</v>
      </c>
      <c r="DR52" s="67">
        <v>0</v>
      </c>
      <c r="DS52" s="67">
        <v>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101">
        <f>VLOOKUP(A52,[5]Embarazos!$A$7:$D$139,4,0)</f>
        <v>3.278688524590164</v>
      </c>
      <c r="EA52" s="63">
        <f>VLOOKUP(A52,[5]Embarazos!$A$7:$D$139,3,0)</f>
        <v>2</v>
      </c>
      <c r="EB52" s="62">
        <f>VLOOKUP(A52,[5]Embarazos!$A$7:$F$139,6,0)</f>
        <v>31.147540983606557</v>
      </c>
      <c r="EC52" s="63">
        <f>VLOOKUP(A52,[5]Embarazos!$A$7:$F$139,5,0)</f>
        <v>19</v>
      </c>
      <c r="ED52" s="62">
        <f>VLOOKUP(A52,'[3]2017'!$A$8:$K$140,11,0)</f>
        <v>0</v>
      </c>
      <c r="EE52" s="63">
        <f>VLOOKUP(A52,'[3]2017'!$A$8:$K$140,10,0)</f>
        <v>0</v>
      </c>
      <c r="EF52" s="96" t="s">
        <v>2678</v>
      </c>
      <c r="EG52" s="96" t="s">
        <v>2679</v>
      </c>
      <c r="EH52" s="99">
        <v>5.2109181141439205</v>
      </c>
      <c r="EI52" s="104">
        <v>4.0590405904059041</v>
      </c>
      <c r="EJ52" s="174" t="s">
        <v>2241</v>
      </c>
      <c r="EK52" s="174" t="s">
        <v>1612</v>
      </c>
      <c r="EL52" s="96" t="s">
        <v>2680</v>
      </c>
      <c r="EM52" s="96" t="s">
        <v>2681</v>
      </c>
      <c r="EN52" s="99">
        <v>3.9215686274509802</v>
      </c>
      <c r="EO52" s="100">
        <v>8.3333333333333321</v>
      </c>
      <c r="EP52" s="67">
        <v>697.67</v>
      </c>
      <c r="EQ52" s="67">
        <v>3</v>
      </c>
      <c r="ER52" s="67">
        <v>232.56</v>
      </c>
      <c r="ES52" s="67">
        <v>1</v>
      </c>
      <c r="ET52" s="92">
        <v>232.55813953488371</v>
      </c>
      <c r="EU52" s="67">
        <v>1</v>
      </c>
      <c r="EV52" s="67">
        <v>697.67</v>
      </c>
      <c r="EW52" s="67">
        <v>3</v>
      </c>
      <c r="EX52" s="67">
        <v>0</v>
      </c>
      <c r="EY52" s="62">
        <f>VLOOKUP(A52,[5]Embarazos!$A$7:$H$139,8,0)</f>
        <v>32.786885245901637</v>
      </c>
      <c r="EZ52" s="63">
        <f>VLOOKUP(A52,[5]Embarazos!$A$7:$H$139,7,0)</f>
        <v>20</v>
      </c>
      <c r="FA52" s="62">
        <f>VLOOKUP(A52,[5]Embarazos!$A$7:$J$139,10,0)</f>
        <v>21.311475409836063</v>
      </c>
      <c r="FB52" s="63">
        <f>VLOOKUP(A52,[5]Embarazos!$A$7:$J$139,9,0)</f>
        <v>13</v>
      </c>
      <c r="FC52" s="67">
        <v>0</v>
      </c>
      <c r="FD52" s="67">
        <v>0</v>
      </c>
      <c r="FE52" s="67">
        <v>0</v>
      </c>
      <c r="FF52" s="67">
        <v>0</v>
      </c>
      <c r="FG52" s="67">
        <v>0</v>
      </c>
      <c r="FH52" s="67">
        <v>0</v>
      </c>
      <c r="FI52" s="67">
        <v>0</v>
      </c>
      <c r="FJ52" s="67">
        <v>0</v>
      </c>
      <c r="FK52" s="67">
        <v>0</v>
      </c>
      <c r="FL52" s="67">
        <v>0</v>
      </c>
      <c r="FM52" s="67">
        <v>125.94</v>
      </c>
      <c r="FN52" s="67">
        <v>1</v>
      </c>
      <c r="FO52" s="67">
        <v>503.78</v>
      </c>
      <c r="FP52" s="67">
        <v>4</v>
      </c>
      <c r="FQ52" s="67">
        <v>0</v>
      </c>
      <c r="FR52" s="67">
        <v>0</v>
      </c>
      <c r="FS52" s="62">
        <f>VLOOKUP(A52,'[3]2017'!$A$8:$M$140,13,0)</f>
        <v>0</v>
      </c>
      <c r="FT52" s="63">
        <f>VLOOKUP(A52,'[3]2017'!$A$8:$M$140,12,0)</f>
        <v>0</v>
      </c>
      <c r="FU52" s="62">
        <f>VLOOKUP(A52,'[3]2017'!$A$8:$O$140,15,0)</f>
        <v>0</v>
      </c>
      <c r="FV52" s="63">
        <f>VLOOKUP(A52,'[3]2017'!$A$8:$O$140,14,0)</f>
        <v>0</v>
      </c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7"/>
      <c r="JU52" s="67"/>
      <c r="JV52" s="67"/>
      <c r="JW52" s="67"/>
      <c r="JX52" s="67"/>
      <c r="JY52" s="67"/>
      <c r="JZ52" s="67"/>
      <c r="KA52" s="67"/>
      <c r="KB52" s="67"/>
      <c r="KC52" s="67"/>
      <c r="KD52" s="67"/>
      <c r="KE52" s="67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67"/>
      <c r="KQ52" s="67"/>
      <c r="KR52" s="67"/>
      <c r="KS52" s="67"/>
      <c r="KT52" s="67"/>
      <c r="KU52" s="67"/>
      <c r="KV52" s="67"/>
      <c r="KW52" s="67"/>
      <c r="KX52" s="67"/>
      <c r="KY52" s="67"/>
      <c r="KZ52" s="67"/>
      <c r="LA52" s="67"/>
      <c r="LB52" s="67"/>
      <c r="LC52" s="67"/>
      <c r="LD52" s="67"/>
      <c r="LE52" s="67"/>
      <c r="LF52" s="67"/>
      <c r="LG52" s="67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67"/>
      <c r="LS52" s="67"/>
      <c r="LT52" s="67"/>
      <c r="LU52" s="67"/>
      <c r="LV52" s="67"/>
      <c r="LW52" s="67"/>
      <c r="LX52" s="67"/>
      <c r="LY52" s="67"/>
      <c r="LZ52" s="67"/>
      <c r="MA52" s="67"/>
      <c r="MB52" s="67"/>
      <c r="MC52" s="67"/>
      <c r="MD52" s="67"/>
      <c r="ME52" s="67"/>
      <c r="MF52" s="67"/>
      <c r="MG52" s="67"/>
      <c r="MH52" s="67"/>
      <c r="MI52" s="67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67"/>
      <c r="MU52" s="67"/>
      <c r="MV52" s="67"/>
      <c r="MW52" s="67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</row>
    <row r="53" spans="1:381">
      <c r="A53" s="96" t="s">
        <v>943</v>
      </c>
      <c r="B53" s="56" t="s">
        <v>944</v>
      </c>
      <c r="C53" s="96" t="s">
        <v>598</v>
      </c>
      <c r="D53" s="74">
        <v>3</v>
      </c>
      <c r="E53" s="67">
        <v>2017</v>
      </c>
      <c r="F53" s="161">
        <v>81.945556595609418</v>
      </c>
      <c r="G53" s="67">
        <v>56755</v>
      </c>
      <c r="H53" s="67">
        <v>34059</v>
      </c>
      <c r="I53" s="67">
        <v>22696</v>
      </c>
      <c r="J53" s="67">
        <v>59.24</v>
      </c>
      <c r="K53" s="67">
        <v>426</v>
      </c>
      <c r="L53" s="67">
        <v>22.78</v>
      </c>
      <c r="M53" s="78">
        <v>12928</v>
      </c>
      <c r="N53" s="67">
        <v>4766</v>
      </c>
      <c r="O53" s="67">
        <v>2432</v>
      </c>
      <c r="P53" s="67">
        <v>2334</v>
      </c>
      <c r="Q53" s="67">
        <v>5713</v>
      </c>
      <c r="R53" s="67">
        <v>2914</v>
      </c>
      <c r="S53" s="67">
        <v>2799</v>
      </c>
      <c r="T53" s="67">
        <v>4791</v>
      </c>
      <c r="U53" s="67">
        <v>2423</v>
      </c>
      <c r="V53" s="67">
        <v>2368</v>
      </c>
      <c r="W53" s="67">
        <v>5814</v>
      </c>
      <c r="X53" s="67">
        <v>2928</v>
      </c>
      <c r="Y53" s="67">
        <v>2886</v>
      </c>
      <c r="Z53" s="67">
        <v>4975</v>
      </c>
      <c r="AA53" s="67">
        <v>2497</v>
      </c>
      <c r="AB53" s="67">
        <v>2478</v>
      </c>
      <c r="AC53" s="67">
        <v>6027</v>
      </c>
      <c r="AD53" s="67">
        <v>3050</v>
      </c>
      <c r="AE53" s="67">
        <v>2977</v>
      </c>
      <c r="AF53" s="67">
        <v>5077</v>
      </c>
      <c r="AG53" s="67">
        <v>2591</v>
      </c>
      <c r="AH53" s="67">
        <v>2486</v>
      </c>
      <c r="AI53" s="67">
        <v>9452</v>
      </c>
      <c r="AJ53" s="67">
        <v>4799</v>
      </c>
      <c r="AK53" s="67">
        <v>4653</v>
      </c>
      <c r="AL53" s="67">
        <v>5298</v>
      </c>
      <c r="AM53" s="67">
        <v>2691</v>
      </c>
      <c r="AN53" s="67">
        <v>2607</v>
      </c>
      <c r="AO53" s="67">
        <v>5159</v>
      </c>
      <c r="AP53" s="67">
        <v>2582</v>
      </c>
      <c r="AQ53" s="67">
        <v>2577</v>
      </c>
      <c r="AR53" s="67" t="s">
        <v>428</v>
      </c>
      <c r="AS53" s="67"/>
      <c r="AT53" s="67" t="s">
        <v>428</v>
      </c>
      <c r="AU53" s="59">
        <v>759</v>
      </c>
      <c r="AV53" s="59">
        <v>0</v>
      </c>
      <c r="AW53" s="59">
        <v>186</v>
      </c>
      <c r="AX53" s="97">
        <f>VLOOKUP(A53,[2]INFANTIL!$A$8:$AA$140,27,0)</f>
        <v>4.6728971962616823</v>
      </c>
      <c r="AY53" s="98">
        <f>VLOOKUP(A53,[2]INFANTIL!$A$8:$AA$140,16,0)</f>
        <v>2</v>
      </c>
      <c r="AZ53" s="62">
        <f>VLOOKUP(A53,'[3]2017'!$A$8:$E$140,5,0)</f>
        <v>0.62945866554762897</v>
      </c>
      <c r="BA53" s="63">
        <f>VLOOKUP(A53,'[3]2017'!$A$8:$E$140,4,0)</f>
        <v>3</v>
      </c>
      <c r="BB53" s="62">
        <f>VLOOKUP(A53,[2]MATERNAS!$A$8:$AA$140,27,0)</f>
        <v>0</v>
      </c>
      <c r="BC53" s="63">
        <f>VLOOKUP(A53,[2]MATERNAS!$A$8:$AA$140,26,0)</f>
        <v>0</v>
      </c>
      <c r="BD53" s="68">
        <v>0</v>
      </c>
      <c r="BE53" s="69">
        <v>0</v>
      </c>
      <c r="BF53" s="60">
        <f>VLOOKUP(A53,[4]Controles!$A$7:$L$139,12,0)</f>
        <v>3.0373831775700935</v>
      </c>
      <c r="BG53" s="61">
        <f>VLOOKUP(A53,[4]Controles!$A$7:$L$139,11,0)</f>
        <v>13</v>
      </c>
      <c r="BH53" s="88">
        <v>10.514018691588785</v>
      </c>
      <c r="BI53" s="87">
        <v>45</v>
      </c>
      <c r="BJ53" s="68">
        <v>0</v>
      </c>
      <c r="BK53" s="69">
        <v>0</v>
      </c>
      <c r="BL53" s="68">
        <v>0</v>
      </c>
      <c r="BM53" s="69">
        <v>0</v>
      </c>
      <c r="BN53" s="67">
        <v>0</v>
      </c>
      <c r="BO53" s="67">
        <v>0</v>
      </c>
      <c r="BP53" s="67">
        <v>21.03</v>
      </c>
      <c r="BQ53" s="67">
        <v>1</v>
      </c>
      <c r="BR53" s="67">
        <v>21.03</v>
      </c>
      <c r="BS53" s="67">
        <v>1</v>
      </c>
      <c r="BT53" s="67">
        <v>0</v>
      </c>
      <c r="BU53" s="67">
        <v>0</v>
      </c>
      <c r="BV53" s="67">
        <v>8.8000000000000007</v>
      </c>
      <c r="BW53" s="67">
        <v>109</v>
      </c>
      <c r="BX53" s="67">
        <v>101.7</v>
      </c>
      <c r="BY53" s="67">
        <v>110.7</v>
      </c>
      <c r="BZ53" s="67">
        <v>111.9</v>
      </c>
      <c r="CA53" s="67">
        <v>98.5</v>
      </c>
      <c r="CB53" s="67">
        <v>102.9</v>
      </c>
      <c r="CC53" s="96" t="s">
        <v>2682</v>
      </c>
      <c r="CD53" s="96" t="s">
        <v>2683</v>
      </c>
      <c r="CE53" s="99">
        <v>15.942028985507244</v>
      </c>
      <c r="CF53" s="67" t="s">
        <v>1420</v>
      </c>
      <c r="CG53" s="67" t="s">
        <v>2684</v>
      </c>
      <c r="CH53" s="67">
        <v>0</v>
      </c>
      <c r="CI53" s="67">
        <v>0</v>
      </c>
      <c r="CJ53" s="86">
        <v>0</v>
      </c>
      <c r="CK53" s="87">
        <v>0</v>
      </c>
      <c r="CL53" s="106">
        <v>0</v>
      </c>
      <c r="CM53" s="89">
        <v>0</v>
      </c>
      <c r="CN53" s="67">
        <v>84.14</v>
      </c>
      <c r="CO53" s="67">
        <v>4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  <c r="CU53" s="67">
        <v>0</v>
      </c>
      <c r="CV53" s="67">
        <v>0</v>
      </c>
      <c r="CW53" s="67">
        <v>0</v>
      </c>
      <c r="CX53" s="67">
        <v>0</v>
      </c>
      <c r="CY53" s="67">
        <v>0</v>
      </c>
      <c r="CZ53" s="67">
        <v>0</v>
      </c>
      <c r="DA53" s="67">
        <v>0</v>
      </c>
      <c r="DB53" s="62">
        <f>VLOOKUP(A53,'[3]2017'!$A$8:$I$140,9,0)</f>
        <v>0</v>
      </c>
      <c r="DC53" s="63">
        <f>VLOOKUP(A53,'[3]2017'!$A$8:$I$140,8,0)</f>
        <v>0</v>
      </c>
      <c r="DD53" s="96" t="s">
        <v>2685</v>
      </c>
      <c r="DE53" s="96" t="s">
        <v>2686</v>
      </c>
      <c r="DF53" s="99">
        <v>2.5851938895417157</v>
      </c>
      <c r="DG53" s="104">
        <v>6.1099796334012222</v>
      </c>
      <c r="DH53" s="67">
        <v>17.2</v>
      </c>
      <c r="DI53" s="67">
        <v>1</v>
      </c>
      <c r="DJ53" s="67">
        <v>51.6</v>
      </c>
      <c r="DK53" s="67">
        <v>3</v>
      </c>
      <c r="DL53" s="67">
        <v>0</v>
      </c>
      <c r="DM53" s="67">
        <v>0</v>
      </c>
      <c r="DN53" s="67">
        <v>0</v>
      </c>
      <c r="DO53" s="67">
        <v>0</v>
      </c>
      <c r="DP53" s="67">
        <v>33.18</v>
      </c>
      <c r="DQ53" s="67">
        <v>2</v>
      </c>
      <c r="DR53" s="67">
        <v>16.59</v>
      </c>
      <c r="DS53" s="67">
        <v>1</v>
      </c>
      <c r="DT53" s="67">
        <v>0</v>
      </c>
      <c r="DU53" s="67">
        <v>0</v>
      </c>
      <c r="DV53" s="67">
        <v>16.59</v>
      </c>
      <c r="DW53" s="67">
        <v>1</v>
      </c>
      <c r="DX53" s="67">
        <v>0</v>
      </c>
      <c r="DY53" s="67">
        <v>0</v>
      </c>
      <c r="DZ53" s="101">
        <f>VLOOKUP(A53,[5]Embarazos!$A$7:$D$139,4,0)</f>
        <v>0.43010752688172044</v>
      </c>
      <c r="EA53" s="63">
        <f>VLOOKUP(A53,[5]Embarazos!$A$7:$D$139,3,0)</f>
        <v>2</v>
      </c>
      <c r="EB53" s="62">
        <f>VLOOKUP(A53,[5]Embarazos!$A$7:$F$139,6,0)</f>
        <v>15.913978494623656</v>
      </c>
      <c r="EC53" s="63">
        <f>VLOOKUP(A53,[5]Embarazos!$A$7:$F$139,5,0)</f>
        <v>74</v>
      </c>
      <c r="ED53" s="62">
        <f>VLOOKUP(A53,'[3]2017'!$A$8:$K$140,11,0)</f>
        <v>0.59090013787669893</v>
      </c>
      <c r="EE53" s="63">
        <f>VLOOKUP(A53,'[3]2017'!$A$8:$K$140,10,0)</f>
        <v>3</v>
      </c>
      <c r="EF53" s="96" t="s">
        <v>2687</v>
      </c>
      <c r="EG53" s="96" t="s">
        <v>2688</v>
      </c>
      <c r="EH53" s="99">
        <v>2.2737819025522041</v>
      </c>
      <c r="EI53" s="104">
        <v>5.1044083526682131</v>
      </c>
      <c r="EJ53" s="174" t="s">
        <v>2689</v>
      </c>
      <c r="EK53" s="174" t="s">
        <v>2690</v>
      </c>
      <c r="EL53" s="96" t="s">
        <v>2691</v>
      </c>
      <c r="EM53" s="96" t="s">
        <v>2692</v>
      </c>
      <c r="EN53" s="99">
        <v>0.89399744572158357</v>
      </c>
      <c r="EO53" s="100">
        <v>1.8223234624145785</v>
      </c>
      <c r="EP53" s="67">
        <v>0</v>
      </c>
      <c r="EQ53" s="67">
        <v>0</v>
      </c>
      <c r="ER53" s="67">
        <v>49.78</v>
      </c>
      <c r="ES53" s="67">
        <v>3</v>
      </c>
      <c r="ET53" s="67">
        <v>0</v>
      </c>
      <c r="EU53" s="67">
        <v>0</v>
      </c>
      <c r="EV53" s="67">
        <v>0</v>
      </c>
      <c r="EW53" s="67">
        <v>0</v>
      </c>
      <c r="EX53" s="67">
        <v>0</v>
      </c>
      <c r="EY53" s="62">
        <f>VLOOKUP(A53,[5]Embarazos!$A$7:$H$139,8,0)</f>
        <v>27.956989247311824</v>
      </c>
      <c r="EZ53" s="63">
        <f>VLOOKUP(A53,[5]Embarazos!$A$7:$H$139,7,0)</f>
        <v>130</v>
      </c>
      <c r="FA53" s="62">
        <f>VLOOKUP(A53,[5]Embarazos!$A$7:$J$139,10,0)</f>
        <v>27.096774193548391</v>
      </c>
      <c r="FB53" s="63">
        <f>VLOOKUP(A53,[5]Embarazos!$A$7:$J$139,9,0)</f>
        <v>126</v>
      </c>
      <c r="FC53" s="67">
        <v>34.76</v>
      </c>
      <c r="FD53" s="67">
        <v>4</v>
      </c>
      <c r="FE53" s="67">
        <v>8.69</v>
      </c>
      <c r="FF53" s="67">
        <v>1</v>
      </c>
      <c r="FG53" s="67">
        <v>0</v>
      </c>
      <c r="FH53" s="67">
        <v>0</v>
      </c>
      <c r="FI53" s="67">
        <v>0</v>
      </c>
      <c r="FJ53" s="67">
        <v>0</v>
      </c>
      <c r="FK53" s="92">
        <v>43.448036148766079</v>
      </c>
      <c r="FL53" s="105">
        <v>5</v>
      </c>
      <c r="FM53" s="67">
        <v>69.52</v>
      </c>
      <c r="FN53" s="67">
        <v>8</v>
      </c>
      <c r="FO53" s="67">
        <v>139.03</v>
      </c>
      <c r="FP53" s="67">
        <v>16</v>
      </c>
      <c r="FQ53" s="92">
        <v>19.592476489028211</v>
      </c>
      <c r="FR53" s="67">
        <v>2</v>
      </c>
      <c r="FS53" s="62">
        <f>VLOOKUP(A53,'[3]2017'!$A$8:$M$140,13,0)</f>
        <v>0.37750094375235937</v>
      </c>
      <c r="FT53" s="63">
        <f>VLOOKUP(A53,'[3]2017'!$A$8:$M$140,12,0)</f>
        <v>2</v>
      </c>
      <c r="FU53" s="62">
        <f>VLOOKUP(A53,'[3]2017'!$A$8:$O$140,15,0)</f>
        <v>1.1630160883892229</v>
      </c>
      <c r="FV53" s="63">
        <f>VLOOKUP(A53,'[3]2017'!$A$8:$O$140,14,0)</f>
        <v>6</v>
      </c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</row>
    <row r="54" spans="1:381">
      <c r="A54" s="96" t="s">
        <v>1835</v>
      </c>
      <c r="B54" s="56" t="s">
        <v>955</v>
      </c>
      <c r="C54" s="96" t="s">
        <v>514</v>
      </c>
      <c r="D54" s="74">
        <v>6</v>
      </c>
      <c r="E54" s="67">
        <v>2017</v>
      </c>
      <c r="F54" s="161">
        <v>63.168968815489166</v>
      </c>
      <c r="G54" s="67">
        <v>13115</v>
      </c>
      <c r="H54" s="67">
        <v>6088</v>
      </c>
      <c r="I54" s="67">
        <v>7027</v>
      </c>
      <c r="J54" s="67">
        <v>17.579999999999998</v>
      </c>
      <c r="K54" s="78">
        <v>2306</v>
      </c>
      <c r="L54" s="67">
        <v>38.270000000000003</v>
      </c>
      <c r="M54" s="78">
        <v>5019</v>
      </c>
      <c r="N54" s="67">
        <v>1158</v>
      </c>
      <c r="O54" s="67">
        <v>582</v>
      </c>
      <c r="P54" s="67">
        <v>576</v>
      </c>
      <c r="Q54" s="67">
        <v>1378</v>
      </c>
      <c r="R54" s="67">
        <v>693</v>
      </c>
      <c r="S54" s="67">
        <v>685</v>
      </c>
      <c r="T54" s="67">
        <v>1081</v>
      </c>
      <c r="U54" s="67">
        <v>546</v>
      </c>
      <c r="V54" s="67">
        <v>535</v>
      </c>
      <c r="W54" s="67">
        <v>1282</v>
      </c>
      <c r="X54" s="67">
        <v>649</v>
      </c>
      <c r="Y54" s="67">
        <v>633</v>
      </c>
      <c r="Z54" s="67">
        <v>1058</v>
      </c>
      <c r="AA54" s="67">
        <v>541</v>
      </c>
      <c r="AB54" s="67">
        <v>517</v>
      </c>
      <c r="AC54" s="67">
        <v>1290</v>
      </c>
      <c r="AD54" s="67">
        <v>666</v>
      </c>
      <c r="AE54" s="67">
        <v>624</v>
      </c>
      <c r="AF54" s="67">
        <v>1100</v>
      </c>
      <c r="AG54" s="67">
        <v>573</v>
      </c>
      <c r="AH54" s="67">
        <v>527</v>
      </c>
      <c r="AI54" s="67">
        <v>2003</v>
      </c>
      <c r="AJ54" s="67">
        <v>1057</v>
      </c>
      <c r="AK54" s="67">
        <v>946</v>
      </c>
      <c r="AL54" s="67">
        <v>1132</v>
      </c>
      <c r="AM54" s="67">
        <v>597</v>
      </c>
      <c r="AN54" s="67">
        <v>535</v>
      </c>
      <c r="AO54" s="67">
        <v>1041</v>
      </c>
      <c r="AP54" s="67">
        <v>557</v>
      </c>
      <c r="AQ54" s="67">
        <v>484</v>
      </c>
      <c r="AR54" s="67" t="s">
        <v>428</v>
      </c>
      <c r="AS54" s="67"/>
      <c r="AT54" s="67" t="s">
        <v>428</v>
      </c>
      <c r="AU54" s="59">
        <v>282</v>
      </c>
      <c r="AV54" s="59">
        <v>0</v>
      </c>
      <c r="AW54" s="59">
        <v>57</v>
      </c>
      <c r="AX54" s="97" t="e">
        <f>VLOOKUP(A54,[2]INFANTIL!$A$8:$AA$140,27,0)</f>
        <v>#N/A</v>
      </c>
      <c r="AY54" s="98" t="e">
        <f>VLOOKUP(A54,[2]INFANTIL!$A$8:$AA$140,16,0)</f>
        <v>#N/A</v>
      </c>
      <c r="AZ54" s="62">
        <f>VLOOKUP(A54,'[3]2017'!$A$8:$E$140,5,0)</f>
        <v>0</v>
      </c>
      <c r="BA54" s="63">
        <f>VLOOKUP(A54,'[3]2017'!$A$8:$E$140,4,0)</f>
        <v>0</v>
      </c>
      <c r="BB54" s="62">
        <f>VLOOKUP(A54,[2]MATERNAS!$A$8:$AA$140,27,0)</f>
        <v>0</v>
      </c>
      <c r="BC54" s="63">
        <f>VLOOKUP(A54,[2]MATERNAS!$A$8:$AA$140,26,0)</f>
        <v>0</v>
      </c>
      <c r="BD54" s="68">
        <v>0</v>
      </c>
      <c r="BE54" s="69">
        <v>0</v>
      </c>
      <c r="BF54" s="60">
        <f>VLOOKUP(A54,[4]Controles!$A$7:$L$139,12,0)</f>
        <v>6.024096385542169</v>
      </c>
      <c r="BG54" s="61">
        <f>VLOOKUP(A54,[4]Controles!$A$7:$L$139,11,0)</f>
        <v>5</v>
      </c>
      <c r="BH54" s="88">
        <v>16.867469879518072</v>
      </c>
      <c r="BI54" s="87">
        <v>14</v>
      </c>
      <c r="BJ54" s="68">
        <v>0</v>
      </c>
      <c r="BK54" s="69">
        <v>0</v>
      </c>
      <c r="BL54" s="68">
        <v>0</v>
      </c>
      <c r="BM54" s="69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33.299999999999997</v>
      </c>
      <c r="BW54" s="67">
        <v>106.2</v>
      </c>
      <c r="BX54" s="67">
        <v>111.1</v>
      </c>
      <c r="BY54" s="67">
        <v>106.2</v>
      </c>
      <c r="BZ54" s="67">
        <v>111.1</v>
      </c>
      <c r="CA54" s="67">
        <v>89.5</v>
      </c>
      <c r="CB54" s="67">
        <v>103.5</v>
      </c>
      <c r="CC54" s="96" t="s">
        <v>2693</v>
      </c>
      <c r="CD54" s="96" t="s">
        <v>2694</v>
      </c>
      <c r="CE54" s="99">
        <v>4.8780487804878048</v>
      </c>
      <c r="CF54" s="67" t="s">
        <v>2695</v>
      </c>
      <c r="CG54" s="67" t="s">
        <v>2696</v>
      </c>
      <c r="CH54" s="67">
        <v>0</v>
      </c>
      <c r="CI54" s="67">
        <v>0</v>
      </c>
      <c r="CJ54" s="86">
        <v>0</v>
      </c>
      <c r="CK54" s="87">
        <v>0</v>
      </c>
      <c r="CL54" s="106">
        <v>0</v>
      </c>
      <c r="CM54" s="89">
        <v>0</v>
      </c>
      <c r="CN54" s="67">
        <v>87.95</v>
      </c>
      <c r="CO54" s="67">
        <v>1</v>
      </c>
      <c r="CP54" s="67">
        <v>0</v>
      </c>
      <c r="CQ54" s="67">
        <v>0</v>
      </c>
      <c r="CR54" s="67">
        <v>0</v>
      </c>
      <c r="CS54" s="67">
        <v>0</v>
      </c>
      <c r="CT54" s="67">
        <v>0</v>
      </c>
      <c r="CU54" s="67">
        <v>0</v>
      </c>
      <c r="CV54" s="67">
        <v>0</v>
      </c>
      <c r="CW54" s="67">
        <v>0</v>
      </c>
      <c r="CX54" s="67">
        <v>0</v>
      </c>
      <c r="CY54" s="67">
        <v>0</v>
      </c>
      <c r="CZ54" s="67">
        <v>0</v>
      </c>
      <c r="DA54" s="67">
        <v>0</v>
      </c>
      <c r="DB54" s="62">
        <f>VLOOKUP(A54,'[3]2017'!$A$8:$I$140,9,0)</f>
        <v>0</v>
      </c>
      <c r="DC54" s="63">
        <f>VLOOKUP(A54,'[3]2017'!$A$8:$I$140,8,0)</f>
        <v>0</v>
      </c>
      <c r="DD54" s="96" t="s">
        <v>2697</v>
      </c>
      <c r="DE54" s="96" t="s">
        <v>2698</v>
      </c>
      <c r="DF54" s="99">
        <v>2.572347266881029</v>
      </c>
      <c r="DG54" s="104">
        <v>2.6865671641791042</v>
      </c>
      <c r="DH54" s="67">
        <v>78</v>
      </c>
      <c r="DI54" s="67">
        <v>1</v>
      </c>
      <c r="DJ54" s="67">
        <v>78</v>
      </c>
      <c r="DK54" s="67">
        <v>1</v>
      </c>
      <c r="DL54" s="67">
        <v>156.01</v>
      </c>
      <c r="DM54" s="67">
        <v>2</v>
      </c>
      <c r="DN54" s="67">
        <v>77.52</v>
      </c>
      <c r="DO54" s="67">
        <v>1</v>
      </c>
      <c r="DP54" s="67">
        <v>0</v>
      </c>
      <c r="DQ54" s="67">
        <v>0</v>
      </c>
      <c r="DR54" s="67">
        <v>0</v>
      </c>
      <c r="DS54" s="67">
        <v>0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101">
        <f>VLOOKUP(A54,[5]Embarazos!$A$7:$D$139,4,0)</f>
        <v>1.1494252873563218</v>
      </c>
      <c r="EA54" s="63">
        <f>VLOOKUP(A54,[5]Embarazos!$A$7:$D$139,3,0)</f>
        <v>1</v>
      </c>
      <c r="EB54" s="62">
        <f>VLOOKUP(A54,[5]Embarazos!$A$7:$F$139,6,0)</f>
        <v>20.689655172413794</v>
      </c>
      <c r="EC54" s="63">
        <f>VLOOKUP(A54,[5]Embarazos!$A$7:$F$139,5,0)</f>
        <v>18</v>
      </c>
      <c r="ED54" s="62">
        <f>VLOOKUP(A54,'[3]2017'!$A$8:$K$140,11,0)</f>
        <v>0</v>
      </c>
      <c r="EE54" s="63">
        <f>VLOOKUP(A54,'[3]2017'!$A$8:$K$140,10,0)</f>
        <v>0</v>
      </c>
      <c r="EF54" s="96" t="s">
        <v>2699</v>
      </c>
      <c r="EG54" s="96" t="s">
        <v>1100</v>
      </c>
      <c r="EH54" s="99">
        <v>0.71942446043165476</v>
      </c>
      <c r="EI54" s="104">
        <v>0.33898305084745761</v>
      </c>
      <c r="EJ54" s="174" t="s">
        <v>2700</v>
      </c>
      <c r="EK54" s="174" t="s">
        <v>1721</v>
      </c>
      <c r="EL54" s="96" t="s">
        <v>1793</v>
      </c>
      <c r="EM54" s="96" t="s">
        <v>2701</v>
      </c>
      <c r="EN54" s="99">
        <v>0.64516129032258063</v>
      </c>
      <c r="EO54" s="100">
        <v>2.4096385542168677</v>
      </c>
      <c r="EP54" s="67">
        <v>0</v>
      </c>
      <c r="EQ54" s="67">
        <v>0</v>
      </c>
      <c r="ER54" s="67">
        <v>77.52</v>
      </c>
      <c r="ES54" s="67">
        <v>1</v>
      </c>
      <c r="ET54" s="92">
        <v>77.519379844961236</v>
      </c>
      <c r="EU54" s="67">
        <v>1</v>
      </c>
      <c r="EV54" s="67">
        <v>0</v>
      </c>
      <c r="EW54" s="67">
        <v>0</v>
      </c>
      <c r="EX54" s="67">
        <v>0</v>
      </c>
      <c r="EY54" s="62">
        <f>VLOOKUP(A54,[5]Embarazos!$A$7:$H$139,8,0)</f>
        <v>31.03448275862069</v>
      </c>
      <c r="EZ54" s="63">
        <f>VLOOKUP(A54,[5]Embarazos!$A$7:$H$139,7,0)</f>
        <v>27</v>
      </c>
      <c r="FA54" s="62">
        <f>VLOOKUP(A54,[5]Embarazos!$A$7:$J$139,10,0)</f>
        <v>18.390804597701148</v>
      </c>
      <c r="FB54" s="63">
        <f>VLOOKUP(A54,[5]Embarazos!$A$7:$J$139,9,0)</f>
        <v>16</v>
      </c>
      <c r="FC54" s="67">
        <v>0</v>
      </c>
      <c r="FD54" s="67">
        <v>0</v>
      </c>
      <c r="FE54" s="67">
        <v>124.28</v>
      </c>
      <c r="FF54" s="67">
        <v>3</v>
      </c>
      <c r="FG54" s="67">
        <v>0</v>
      </c>
      <c r="FH54" s="67">
        <v>0</v>
      </c>
      <c r="FI54" s="67">
        <v>0</v>
      </c>
      <c r="FJ54" s="67">
        <v>0</v>
      </c>
      <c r="FK54" s="92">
        <v>124.27506213753107</v>
      </c>
      <c r="FL54" s="105">
        <v>3</v>
      </c>
      <c r="FM54" s="67">
        <v>124.28</v>
      </c>
      <c r="FN54" s="67">
        <v>3</v>
      </c>
      <c r="FO54" s="67">
        <v>621.38</v>
      </c>
      <c r="FP54" s="67">
        <v>15</v>
      </c>
      <c r="FQ54" s="92">
        <v>41.425020712510353</v>
      </c>
      <c r="FR54" s="67">
        <v>1</v>
      </c>
      <c r="FS54" s="62">
        <f>VLOOKUP(A54,'[3]2017'!$A$8:$M$140,13,0)</f>
        <v>1.7667844522968197</v>
      </c>
      <c r="FT54" s="63">
        <f>VLOOKUP(A54,'[3]2017'!$A$8:$M$140,12,0)</f>
        <v>2</v>
      </c>
      <c r="FU54" s="62">
        <f>VLOOKUP(A54,'[3]2017'!$A$8:$O$140,15,0)</f>
        <v>2.8818443804034581</v>
      </c>
      <c r="FV54" s="63">
        <f>VLOOKUP(A54,'[3]2017'!$A$8:$O$140,14,0)</f>
        <v>3</v>
      </c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7"/>
      <c r="KZ54" s="67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7"/>
      <c r="ME54" s="67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</row>
    <row r="55" spans="1:381">
      <c r="A55" s="96" t="s">
        <v>962</v>
      </c>
      <c r="B55" s="56" t="s">
        <v>963</v>
      </c>
      <c r="C55" s="96" t="s">
        <v>427</v>
      </c>
      <c r="D55" s="74">
        <v>6</v>
      </c>
      <c r="E55" s="67">
        <v>2017</v>
      </c>
      <c r="F55" s="161">
        <v>69.599309361371326</v>
      </c>
      <c r="G55" s="67">
        <v>9873</v>
      </c>
      <c r="H55" s="67">
        <v>3633</v>
      </c>
      <c r="I55" s="67">
        <v>6240</v>
      </c>
      <c r="J55" s="67">
        <v>16.260000000000002</v>
      </c>
      <c r="K55" s="78">
        <v>1605</v>
      </c>
      <c r="L55" s="67">
        <v>67.290000000000006</v>
      </c>
      <c r="M55" s="78">
        <v>6644</v>
      </c>
      <c r="N55" s="67">
        <v>913</v>
      </c>
      <c r="O55" s="67">
        <v>468</v>
      </c>
      <c r="P55" s="67">
        <v>445</v>
      </c>
      <c r="Q55" s="67">
        <v>1088</v>
      </c>
      <c r="R55" s="67">
        <v>559</v>
      </c>
      <c r="S55" s="67">
        <v>529</v>
      </c>
      <c r="T55" s="67">
        <v>855</v>
      </c>
      <c r="U55" s="67">
        <v>441</v>
      </c>
      <c r="V55" s="67">
        <v>414</v>
      </c>
      <c r="W55" s="67">
        <v>1006</v>
      </c>
      <c r="X55" s="67">
        <v>517</v>
      </c>
      <c r="Y55" s="67">
        <v>489</v>
      </c>
      <c r="Z55" s="67">
        <v>812</v>
      </c>
      <c r="AA55" s="67">
        <v>415</v>
      </c>
      <c r="AB55" s="67">
        <v>397</v>
      </c>
      <c r="AC55" s="67">
        <v>991</v>
      </c>
      <c r="AD55" s="67">
        <v>506</v>
      </c>
      <c r="AE55" s="67">
        <v>485</v>
      </c>
      <c r="AF55" s="67">
        <v>850</v>
      </c>
      <c r="AG55" s="67">
        <v>435</v>
      </c>
      <c r="AH55" s="67">
        <v>415</v>
      </c>
      <c r="AI55" s="67">
        <v>1568</v>
      </c>
      <c r="AJ55" s="67">
        <v>811</v>
      </c>
      <c r="AK55" s="67">
        <v>757</v>
      </c>
      <c r="AL55" s="67">
        <v>872</v>
      </c>
      <c r="AM55" s="67">
        <v>451</v>
      </c>
      <c r="AN55" s="67">
        <v>421</v>
      </c>
      <c r="AO55" s="67">
        <v>846</v>
      </c>
      <c r="AP55" s="67">
        <v>442</v>
      </c>
      <c r="AQ55" s="67">
        <v>404</v>
      </c>
      <c r="AR55" s="67" t="s">
        <v>428</v>
      </c>
      <c r="AS55" s="67"/>
      <c r="AT55" s="67" t="s">
        <v>428</v>
      </c>
      <c r="AU55" s="59">
        <v>229</v>
      </c>
      <c r="AV55" s="59">
        <v>0</v>
      </c>
      <c r="AW55" s="59">
        <v>21</v>
      </c>
      <c r="AX55" s="97">
        <f>VLOOKUP(A55,[2]INFANTIL!$A$8:$AA$140,27,0)</f>
        <v>15.037593984962406</v>
      </c>
      <c r="AY55" s="98">
        <f>VLOOKUP(A55,[2]INFANTIL!$A$8:$AA$140,16,0)</f>
        <v>2</v>
      </c>
      <c r="AZ55" s="62">
        <f>VLOOKUP(A55,'[3]2017'!$A$8:$E$140,5,0)</f>
        <v>2.190580503833516</v>
      </c>
      <c r="BA55" s="63">
        <f>VLOOKUP(A55,'[3]2017'!$A$8:$E$140,4,0)</f>
        <v>2</v>
      </c>
      <c r="BB55" s="62">
        <f>VLOOKUP(A55,[2]MATERNAS!$A$8:$AA$140,27,0)</f>
        <v>0</v>
      </c>
      <c r="BC55" s="63">
        <f>VLOOKUP(A55,[2]MATERNAS!$A$8:$AA$140,26,0)</f>
        <v>0</v>
      </c>
      <c r="BD55" s="68">
        <v>0</v>
      </c>
      <c r="BE55" s="69">
        <v>0</v>
      </c>
      <c r="BF55" s="60">
        <f>VLOOKUP(A55,[4]Controles!$A$7:$L$139,12,0)</f>
        <v>2.2556390977443606</v>
      </c>
      <c r="BG55" s="61">
        <f>VLOOKUP(A55,[4]Controles!$A$7:$L$139,11,0)</f>
        <v>3</v>
      </c>
      <c r="BH55" s="88">
        <v>8.2706766917293226</v>
      </c>
      <c r="BI55" s="87">
        <v>11</v>
      </c>
      <c r="BJ55" s="68">
        <v>0</v>
      </c>
      <c r="BK55" s="69">
        <v>0</v>
      </c>
      <c r="BL55" s="68">
        <v>0</v>
      </c>
      <c r="BM55" s="69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8.8000000000000007</v>
      </c>
      <c r="BW55" s="67">
        <v>100</v>
      </c>
      <c r="BX55" s="67">
        <v>105.8</v>
      </c>
      <c r="BY55" s="67">
        <v>100</v>
      </c>
      <c r="BZ55" s="67">
        <v>107.3</v>
      </c>
      <c r="CA55" s="67">
        <v>99.3</v>
      </c>
      <c r="CB55" s="67">
        <v>101.4</v>
      </c>
      <c r="CC55" s="96" t="s">
        <v>2702</v>
      </c>
      <c r="CD55" s="96" t="s">
        <v>2703</v>
      </c>
      <c r="CE55" s="99">
        <v>0</v>
      </c>
      <c r="CF55" s="67" t="s">
        <v>753</v>
      </c>
      <c r="CG55" s="67" t="s">
        <v>1812</v>
      </c>
      <c r="CH55" s="67">
        <v>0</v>
      </c>
      <c r="CI55" s="67">
        <v>0</v>
      </c>
      <c r="CJ55" s="86">
        <v>0</v>
      </c>
      <c r="CK55" s="87">
        <v>0</v>
      </c>
      <c r="CL55" s="106">
        <v>0</v>
      </c>
      <c r="CM55" s="89">
        <v>0</v>
      </c>
      <c r="CN55" s="67">
        <v>221.73</v>
      </c>
      <c r="CO55" s="67">
        <v>2</v>
      </c>
      <c r="CP55" s="67">
        <v>0</v>
      </c>
      <c r="CQ55" s="67">
        <v>0</v>
      </c>
      <c r="CR55" s="67">
        <v>0</v>
      </c>
      <c r="CS55" s="67">
        <v>0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2">
        <f>VLOOKUP(A55,'[3]2017'!$A$8:$I$140,9,0)</f>
        <v>1.2315270935960592</v>
      </c>
      <c r="DC55" s="63">
        <f>VLOOKUP(A55,'[3]2017'!$A$8:$I$140,8,0)</f>
        <v>1</v>
      </c>
      <c r="DD55" s="96" t="s">
        <v>2704</v>
      </c>
      <c r="DE55" s="96" t="s">
        <v>2705</v>
      </c>
      <c r="DF55" s="99">
        <v>3.0409356725146197</v>
      </c>
      <c r="DG55" s="104">
        <v>3.0973451327433628</v>
      </c>
      <c r="DH55" s="67">
        <v>99.4</v>
      </c>
      <c r="DI55" s="67">
        <v>1</v>
      </c>
      <c r="DJ55" s="67">
        <v>198.81</v>
      </c>
      <c r="DK55" s="67">
        <v>2</v>
      </c>
      <c r="DL55" s="67">
        <v>0</v>
      </c>
      <c r="DM55" s="67">
        <v>0</v>
      </c>
      <c r="DN55" s="67">
        <v>0</v>
      </c>
      <c r="DO55" s="67">
        <v>0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101">
        <f>VLOOKUP(A55,[5]Embarazos!$A$7:$D$139,4,0)</f>
        <v>0</v>
      </c>
      <c r="EA55" s="63">
        <f>VLOOKUP(A55,[5]Embarazos!$A$7:$D$139,3,0)</f>
        <v>0</v>
      </c>
      <c r="EB55" s="62">
        <f>VLOOKUP(A55,[5]Embarazos!$A$7:$F$139,6,0)</f>
        <v>22.916666666666664</v>
      </c>
      <c r="EC55" s="63">
        <f>VLOOKUP(A55,[5]Embarazos!$A$7:$F$139,5,0)</f>
        <v>33</v>
      </c>
      <c r="ED55" s="62">
        <f>VLOOKUP(A55,'[3]2017'!$A$8:$K$140,11,0)</f>
        <v>1.1764705882352939</v>
      </c>
      <c r="EE55" s="63">
        <f>VLOOKUP(A55,'[3]2017'!$A$8:$K$140,10,0)</f>
        <v>1</v>
      </c>
      <c r="EF55" s="96" t="s">
        <v>2706</v>
      </c>
      <c r="EG55" s="96" t="s">
        <v>2707</v>
      </c>
      <c r="EH55" s="99">
        <v>2.5641025641025639</v>
      </c>
      <c r="EI55" s="104">
        <v>3.5143769968051117</v>
      </c>
      <c r="EJ55" s="174" t="s">
        <v>2496</v>
      </c>
      <c r="EK55" s="174" t="s">
        <v>2708</v>
      </c>
      <c r="EL55" s="96" t="s">
        <v>2709</v>
      </c>
      <c r="EM55" s="96" t="s">
        <v>2710</v>
      </c>
      <c r="EN55" s="99">
        <v>0</v>
      </c>
      <c r="EO55" s="100">
        <v>6.0606060606060606</v>
      </c>
      <c r="EP55" s="67">
        <v>0</v>
      </c>
      <c r="EQ55" s="67">
        <v>0</v>
      </c>
      <c r="ER55" s="67">
        <v>0</v>
      </c>
      <c r="ES55" s="67">
        <v>0</v>
      </c>
      <c r="ET55" s="67">
        <v>0</v>
      </c>
      <c r="EU55" s="67">
        <v>0</v>
      </c>
      <c r="EV55" s="67">
        <v>0</v>
      </c>
      <c r="EW55" s="67">
        <v>0</v>
      </c>
      <c r="EX55" s="67">
        <v>0</v>
      </c>
      <c r="EY55" s="62">
        <f>VLOOKUP(A55,[5]Embarazos!$A$7:$H$139,8,0)</f>
        <v>28.472222222222221</v>
      </c>
      <c r="EZ55" s="63">
        <f>VLOOKUP(A55,[5]Embarazos!$A$7:$H$139,7,0)</f>
        <v>41</v>
      </c>
      <c r="FA55" s="62">
        <f>VLOOKUP(A55,[5]Embarazos!$A$7:$J$139,10,0)</f>
        <v>22.916666666666664</v>
      </c>
      <c r="FB55" s="63">
        <f>VLOOKUP(A55,[5]Embarazos!$A$7:$J$139,9,0)</f>
        <v>33</v>
      </c>
      <c r="FC55" s="67">
        <v>0</v>
      </c>
      <c r="FD55" s="67">
        <v>0</v>
      </c>
      <c r="FE55" s="67">
        <v>0</v>
      </c>
      <c r="FF55" s="67">
        <v>0</v>
      </c>
      <c r="FG55" s="67">
        <v>0</v>
      </c>
      <c r="FH55" s="67">
        <v>0</v>
      </c>
      <c r="FI55" s="67">
        <v>0</v>
      </c>
      <c r="FJ55" s="67">
        <v>0</v>
      </c>
      <c r="FK55" s="67">
        <v>0</v>
      </c>
      <c r="FL55" s="67">
        <v>0</v>
      </c>
      <c r="FM55" s="67">
        <v>0</v>
      </c>
      <c r="FN55" s="67">
        <v>0</v>
      </c>
      <c r="FO55" s="67">
        <v>52.47</v>
      </c>
      <c r="FP55" s="67">
        <v>1</v>
      </c>
      <c r="FQ55" s="67">
        <v>0</v>
      </c>
      <c r="FR55" s="67">
        <v>0</v>
      </c>
      <c r="FS55" s="62">
        <f>VLOOKUP(A55,'[3]2017'!$A$8:$M$140,13,0)</f>
        <v>1.1467889908256881</v>
      </c>
      <c r="FT55" s="63">
        <f>VLOOKUP(A55,'[3]2017'!$A$8:$M$140,12,0)</f>
        <v>1</v>
      </c>
      <c r="FU55" s="62">
        <f>VLOOKUP(A55,'[3]2017'!$A$8:$O$140,15,0)</f>
        <v>1.1820330969267139</v>
      </c>
      <c r="FV55" s="63">
        <f>VLOOKUP(A55,'[3]2017'!$A$8:$O$140,14,0)</f>
        <v>1</v>
      </c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</row>
    <row r="56" spans="1:381">
      <c r="A56" s="96" t="s">
        <v>970</v>
      </c>
      <c r="B56" s="56" t="s">
        <v>971</v>
      </c>
      <c r="C56" s="96" t="s">
        <v>514</v>
      </c>
      <c r="D56" s="74">
        <v>6</v>
      </c>
      <c r="E56" s="67">
        <v>2017</v>
      </c>
      <c r="F56" s="161">
        <v>68.148072883446346</v>
      </c>
      <c r="G56" s="67">
        <v>6313</v>
      </c>
      <c r="H56" s="67">
        <v>2131</v>
      </c>
      <c r="I56" s="67">
        <v>4182</v>
      </c>
      <c r="J56" s="67">
        <v>20.420000000000002</v>
      </c>
      <c r="K56" s="78">
        <v>1289</v>
      </c>
      <c r="L56" s="67">
        <v>64.09</v>
      </c>
      <c r="M56" s="78">
        <v>4046</v>
      </c>
      <c r="N56" s="67">
        <v>516</v>
      </c>
      <c r="O56" s="67">
        <v>262</v>
      </c>
      <c r="P56" s="67">
        <v>254</v>
      </c>
      <c r="Q56" s="67">
        <v>615</v>
      </c>
      <c r="R56" s="67">
        <v>312</v>
      </c>
      <c r="S56" s="67">
        <v>303</v>
      </c>
      <c r="T56" s="67">
        <v>509</v>
      </c>
      <c r="U56" s="67">
        <v>260</v>
      </c>
      <c r="V56" s="67">
        <v>249</v>
      </c>
      <c r="W56" s="67">
        <v>625</v>
      </c>
      <c r="X56" s="67">
        <v>322</v>
      </c>
      <c r="Y56" s="67">
        <v>303</v>
      </c>
      <c r="Z56" s="67">
        <v>533</v>
      </c>
      <c r="AA56" s="67">
        <v>279</v>
      </c>
      <c r="AB56" s="67">
        <v>254</v>
      </c>
      <c r="AC56" s="67">
        <v>598</v>
      </c>
      <c r="AD56" s="67">
        <v>316</v>
      </c>
      <c r="AE56" s="67">
        <v>282</v>
      </c>
      <c r="AF56" s="67">
        <v>470</v>
      </c>
      <c r="AG56" s="67">
        <v>251</v>
      </c>
      <c r="AH56" s="67">
        <v>219</v>
      </c>
      <c r="AI56" s="67">
        <v>932</v>
      </c>
      <c r="AJ56" s="67">
        <v>499</v>
      </c>
      <c r="AK56" s="67">
        <v>433</v>
      </c>
      <c r="AL56" s="67">
        <v>530</v>
      </c>
      <c r="AM56" s="67">
        <v>285</v>
      </c>
      <c r="AN56" s="67">
        <v>245</v>
      </c>
      <c r="AO56" s="67">
        <v>514</v>
      </c>
      <c r="AP56" s="67">
        <v>273</v>
      </c>
      <c r="AQ56" s="67">
        <v>241</v>
      </c>
      <c r="AR56" s="67" t="s">
        <v>428</v>
      </c>
      <c r="AS56" s="67"/>
      <c r="AT56" s="67" t="s">
        <v>428</v>
      </c>
      <c r="AU56" s="59">
        <v>171</v>
      </c>
      <c r="AV56" s="59">
        <v>0</v>
      </c>
      <c r="AW56" s="59">
        <v>45</v>
      </c>
      <c r="AX56" s="97">
        <f>VLOOKUP(A56,[2]INFANTIL!$A$8:$AA$140,27,0)</f>
        <v>20</v>
      </c>
      <c r="AY56" s="98">
        <f>VLOOKUP(A56,[2]INFANTIL!$A$8:$AA$140,16,0)</f>
        <v>0</v>
      </c>
      <c r="AZ56" s="62">
        <f>VLOOKUP(A56,'[3]2017'!$A$8:$E$140,5,0)</f>
        <v>1.9379844961240309</v>
      </c>
      <c r="BA56" s="63">
        <f>VLOOKUP(A56,'[3]2017'!$A$8:$E$140,4,0)</f>
        <v>1</v>
      </c>
      <c r="BB56" s="62">
        <f>VLOOKUP(A56,[2]MATERNAS!$A$8:$AA$140,27,0)</f>
        <v>0</v>
      </c>
      <c r="BC56" s="63">
        <f>VLOOKUP(A56,[2]MATERNAS!$A$8:$AA$140,26,0)</f>
        <v>0</v>
      </c>
      <c r="BD56" s="68">
        <v>0</v>
      </c>
      <c r="BE56" s="69">
        <v>0</v>
      </c>
      <c r="BF56" s="60">
        <f>VLOOKUP(A56,[4]Controles!$A$7:$L$139,12,0)</f>
        <v>8</v>
      </c>
      <c r="BG56" s="61">
        <f>VLOOKUP(A56,[4]Controles!$A$7:$L$139,11,0)</f>
        <v>4</v>
      </c>
      <c r="BH56" s="88">
        <v>6</v>
      </c>
      <c r="BI56" s="87">
        <v>3</v>
      </c>
      <c r="BJ56" s="68">
        <v>0</v>
      </c>
      <c r="BK56" s="69">
        <v>0</v>
      </c>
      <c r="BL56" s="68">
        <v>0</v>
      </c>
      <c r="BM56" s="69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23.4</v>
      </c>
      <c r="BW56" s="67">
        <v>84.4</v>
      </c>
      <c r="BX56" s="67">
        <v>81.3</v>
      </c>
      <c r="BY56" s="67">
        <v>82.8</v>
      </c>
      <c r="BZ56" s="67">
        <v>85.9</v>
      </c>
      <c r="CA56" s="67">
        <v>100</v>
      </c>
      <c r="CB56" s="67">
        <v>109.1</v>
      </c>
      <c r="CC56" s="96" t="s">
        <v>2711</v>
      </c>
      <c r="CD56" s="96" t="s">
        <v>2712</v>
      </c>
      <c r="CE56" s="99">
        <v>50</v>
      </c>
      <c r="CF56" s="67" t="s">
        <v>2713</v>
      </c>
      <c r="CG56" s="67" t="s">
        <v>2714</v>
      </c>
      <c r="CH56" s="67">
        <v>0</v>
      </c>
      <c r="CI56" s="67">
        <v>0</v>
      </c>
      <c r="CJ56" s="86">
        <v>0</v>
      </c>
      <c r="CK56" s="87">
        <v>0</v>
      </c>
      <c r="CL56" s="106">
        <v>0</v>
      </c>
      <c r="CM56" s="89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2">
        <f>VLOOKUP(A56,'[3]2017'!$A$8:$I$140,9,0)</f>
        <v>0</v>
      </c>
      <c r="DC56" s="63">
        <f>VLOOKUP(A56,'[3]2017'!$A$8:$I$140,8,0)</f>
        <v>0</v>
      </c>
      <c r="DD56" s="96" t="s">
        <v>2715</v>
      </c>
      <c r="DE56" s="96" t="s">
        <v>2716</v>
      </c>
      <c r="DF56" s="99">
        <v>2.5048169556840074</v>
      </c>
      <c r="DG56" s="104">
        <v>5.6716417910447765</v>
      </c>
      <c r="DH56" s="67">
        <v>0</v>
      </c>
      <c r="DI56" s="67">
        <v>0</v>
      </c>
      <c r="DJ56" s="67">
        <v>0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0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101">
        <f>VLOOKUP(A56,[5]Embarazos!$A$7:$D$139,4,0)</f>
        <v>0</v>
      </c>
      <c r="EA56" s="63">
        <f>VLOOKUP(A56,[5]Embarazos!$A$7:$D$139,3,0)</f>
        <v>0</v>
      </c>
      <c r="EB56" s="62">
        <f>VLOOKUP(A56,[5]Embarazos!$A$7:$F$139,6,0)</f>
        <v>28.571428571428569</v>
      </c>
      <c r="EC56" s="63">
        <f>VLOOKUP(A56,[5]Embarazos!$A$7:$F$139,5,0)</f>
        <v>16</v>
      </c>
      <c r="ED56" s="62">
        <f>VLOOKUP(A56,'[3]2017'!$A$8:$K$140,11,0)</f>
        <v>0</v>
      </c>
      <c r="EE56" s="63">
        <f>VLOOKUP(A56,'[3]2017'!$A$8:$K$140,10,0)</f>
        <v>0</v>
      </c>
      <c r="EF56" s="96" t="s">
        <v>2717</v>
      </c>
      <c r="EG56" s="96" t="s">
        <v>2718</v>
      </c>
      <c r="EH56" s="99">
        <v>4.7393364928909953</v>
      </c>
      <c r="EI56" s="104">
        <v>2.1367521367521367</v>
      </c>
      <c r="EJ56" s="174" t="s">
        <v>2719</v>
      </c>
      <c r="EK56" s="174" t="s">
        <v>1284</v>
      </c>
      <c r="EL56" s="96" t="s">
        <v>2720</v>
      </c>
      <c r="EM56" s="96" t="s">
        <v>2721</v>
      </c>
      <c r="EN56" s="99">
        <v>0.67567567567567566</v>
      </c>
      <c r="EO56" s="100">
        <v>0</v>
      </c>
      <c r="EP56" s="67">
        <v>0</v>
      </c>
      <c r="EQ56" s="67">
        <v>0</v>
      </c>
      <c r="ER56" s="67">
        <v>0</v>
      </c>
      <c r="ES56" s="67">
        <v>0</v>
      </c>
      <c r="ET56" s="67">
        <v>0</v>
      </c>
      <c r="EU56" s="67">
        <v>0</v>
      </c>
      <c r="EV56" s="67">
        <v>0</v>
      </c>
      <c r="EW56" s="67">
        <v>0</v>
      </c>
      <c r="EX56" s="67">
        <v>0</v>
      </c>
      <c r="EY56" s="62">
        <f>VLOOKUP(A56,[5]Embarazos!$A$7:$H$139,8,0)</f>
        <v>26.785714285714285</v>
      </c>
      <c r="EZ56" s="63">
        <f>VLOOKUP(A56,[5]Embarazos!$A$7:$H$139,7,0)</f>
        <v>15</v>
      </c>
      <c r="FA56" s="62">
        <f>VLOOKUP(A56,[5]Embarazos!$A$7:$J$139,10,0)</f>
        <v>10.714285714285714</v>
      </c>
      <c r="FB56" s="63">
        <f>VLOOKUP(A56,[5]Embarazos!$A$7:$J$139,9,0)</f>
        <v>6</v>
      </c>
      <c r="FC56" s="67">
        <v>0</v>
      </c>
      <c r="FD56" s="67">
        <v>0</v>
      </c>
      <c r="FE56" s="67">
        <v>0</v>
      </c>
      <c r="FF56" s="67">
        <v>0</v>
      </c>
      <c r="FG56" s="67">
        <v>0</v>
      </c>
      <c r="FH56" s="67">
        <v>0</v>
      </c>
      <c r="FI56" s="67">
        <v>0</v>
      </c>
      <c r="FJ56" s="67">
        <v>0</v>
      </c>
      <c r="FK56" s="67">
        <v>0</v>
      </c>
      <c r="FL56" s="67">
        <v>0</v>
      </c>
      <c r="FM56" s="67">
        <v>0</v>
      </c>
      <c r="FN56" s="67">
        <v>0</v>
      </c>
      <c r="FO56" s="67">
        <v>263.85000000000002</v>
      </c>
      <c r="FP56" s="67">
        <v>3</v>
      </c>
      <c r="FQ56" s="67">
        <v>0</v>
      </c>
      <c r="FR56" s="67">
        <v>0</v>
      </c>
      <c r="FS56" s="62">
        <f>VLOOKUP(A56,'[3]2017'!$A$8:$M$140,13,0)</f>
        <v>0</v>
      </c>
      <c r="FT56" s="63">
        <f>VLOOKUP(A56,'[3]2017'!$A$8:$M$140,12,0)</f>
        <v>0</v>
      </c>
      <c r="FU56" s="62">
        <f>VLOOKUP(A56,'[3]2017'!$A$8:$O$140,15,0)</f>
        <v>0</v>
      </c>
      <c r="FV56" s="63">
        <f>VLOOKUP(A56,'[3]2017'!$A$8:$O$140,14,0)</f>
        <v>0</v>
      </c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</row>
    <row r="57" spans="1:381">
      <c r="A57" s="96" t="s">
        <v>979</v>
      </c>
      <c r="B57" s="56" t="s">
        <v>980</v>
      </c>
      <c r="C57" s="96" t="s">
        <v>427</v>
      </c>
      <c r="D57" s="74">
        <v>3</v>
      </c>
      <c r="E57" s="67">
        <v>2017</v>
      </c>
      <c r="F57" s="161">
        <v>85.486476135924406</v>
      </c>
      <c r="G57" s="67">
        <v>49533</v>
      </c>
      <c r="H57" s="67">
        <v>18464</v>
      </c>
      <c r="I57" s="67">
        <v>31069</v>
      </c>
      <c r="J57" s="67">
        <v>47.6</v>
      </c>
      <c r="K57" s="78">
        <v>23578</v>
      </c>
      <c r="L57" s="67">
        <v>22.33</v>
      </c>
      <c r="M57" s="78">
        <v>11063</v>
      </c>
      <c r="N57" s="67">
        <v>4670</v>
      </c>
      <c r="O57" s="67">
        <v>2388</v>
      </c>
      <c r="P57" s="67">
        <v>2282</v>
      </c>
      <c r="Q57" s="67">
        <v>5579</v>
      </c>
      <c r="R57" s="67">
        <v>2853</v>
      </c>
      <c r="S57" s="67">
        <v>2726</v>
      </c>
      <c r="T57" s="67">
        <v>4547</v>
      </c>
      <c r="U57" s="67">
        <v>2324</v>
      </c>
      <c r="V57" s="67">
        <v>2223</v>
      </c>
      <c r="W57" s="67">
        <v>5479</v>
      </c>
      <c r="X57" s="67">
        <v>2798</v>
      </c>
      <c r="Y57" s="67">
        <v>2681</v>
      </c>
      <c r="Z57" s="67">
        <v>4566</v>
      </c>
      <c r="AA57" s="67">
        <v>2334</v>
      </c>
      <c r="AB57" s="67">
        <v>2232</v>
      </c>
      <c r="AC57" s="67">
        <v>5285</v>
      </c>
      <c r="AD57" s="67">
        <v>2727</v>
      </c>
      <c r="AE57" s="67">
        <v>2558</v>
      </c>
      <c r="AF57" s="67">
        <v>4279</v>
      </c>
      <c r="AG57" s="67">
        <v>2221</v>
      </c>
      <c r="AH57" s="67">
        <v>2058</v>
      </c>
      <c r="AI57" s="67">
        <v>8044</v>
      </c>
      <c r="AJ57" s="67">
        <v>4095</v>
      </c>
      <c r="AK57" s="67">
        <v>3949</v>
      </c>
      <c r="AL57" s="67">
        <v>4541</v>
      </c>
      <c r="AM57" s="67">
        <v>2299</v>
      </c>
      <c r="AN57" s="67">
        <v>2242</v>
      </c>
      <c r="AO57" s="67">
        <v>4337</v>
      </c>
      <c r="AP57" s="67">
        <v>2210</v>
      </c>
      <c r="AQ57" s="67">
        <v>2127</v>
      </c>
      <c r="AR57" s="67" t="s">
        <v>428</v>
      </c>
      <c r="AS57" s="67"/>
      <c r="AT57" s="67" t="s">
        <v>428</v>
      </c>
      <c r="AU57" s="59">
        <v>649</v>
      </c>
      <c r="AV57" s="59">
        <v>0</v>
      </c>
      <c r="AW57" s="59">
        <v>271</v>
      </c>
      <c r="AX57" s="97">
        <f>VLOOKUP(A57,[2]INFANTIL!$A$8:$AA$140,27,0)</f>
        <v>4.2462845010615711</v>
      </c>
      <c r="AY57" s="98">
        <f>VLOOKUP(A57,[2]INFANTIL!$A$8:$AA$140,16,0)</f>
        <v>2</v>
      </c>
      <c r="AZ57" s="62">
        <f>VLOOKUP(A57,'[3]2017'!$A$8:$E$140,5,0)</f>
        <v>0.64239828693790146</v>
      </c>
      <c r="BA57" s="63">
        <f>VLOOKUP(A57,'[3]2017'!$A$8:$E$140,4,0)</f>
        <v>3</v>
      </c>
      <c r="BB57" s="62">
        <f>VLOOKUP(A57,[2]MATERNAS!$A$8:$AA$140,27,0)</f>
        <v>0</v>
      </c>
      <c r="BC57" s="63">
        <f>VLOOKUP(A57,[2]MATERNAS!$A$8:$AA$140,26,0)</f>
        <v>0</v>
      </c>
      <c r="BD57" s="68">
        <v>0</v>
      </c>
      <c r="BE57" s="69">
        <v>0</v>
      </c>
      <c r="BF57" s="60">
        <f>VLOOKUP(A57,[4]Controles!$A$7:$L$139,12,0)</f>
        <v>3.6093418259023355</v>
      </c>
      <c r="BG57" s="61">
        <f>VLOOKUP(A57,[4]Controles!$A$7:$L$139,11,0)</f>
        <v>17</v>
      </c>
      <c r="BH57" s="88">
        <v>12.951167728237792</v>
      </c>
      <c r="BI57" s="87">
        <v>61</v>
      </c>
      <c r="BJ57" s="68">
        <v>0</v>
      </c>
      <c r="BK57" s="69">
        <v>0</v>
      </c>
      <c r="BL57" s="68">
        <v>0</v>
      </c>
      <c r="BM57" s="69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8.4</v>
      </c>
      <c r="BW57" s="67">
        <v>100.5</v>
      </c>
      <c r="BX57" s="67">
        <v>95.2</v>
      </c>
      <c r="BY57" s="67">
        <v>100.5</v>
      </c>
      <c r="BZ57" s="67">
        <v>104.3</v>
      </c>
      <c r="CA57" s="67">
        <v>100</v>
      </c>
      <c r="CB57" s="67">
        <v>104</v>
      </c>
      <c r="CC57" s="96" t="s">
        <v>2722</v>
      </c>
      <c r="CD57" s="96" t="s">
        <v>2723</v>
      </c>
      <c r="CE57" s="99">
        <v>13.636363636363635</v>
      </c>
      <c r="CF57" s="67" t="s">
        <v>2724</v>
      </c>
      <c r="CG57" s="67" t="s">
        <v>2725</v>
      </c>
      <c r="CH57" s="67">
        <v>233.01</v>
      </c>
      <c r="CI57" s="67">
        <v>13</v>
      </c>
      <c r="CJ57" s="86">
        <v>0</v>
      </c>
      <c r="CK57" s="87">
        <v>0</v>
      </c>
      <c r="CL57" s="106">
        <v>259.57</v>
      </c>
      <c r="CM57" s="89">
        <v>13</v>
      </c>
      <c r="CN57" s="67">
        <v>173.05</v>
      </c>
      <c r="CO57" s="67">
        <v>8</v>
      </c>
      <c r="CP57" s="67">
        <v>21.63</v>
      </c>
      <c r="CQ57" s="67">
        <v>1</v>
      </c>
      <c r="CR57" s="67">
        <v>0</v>
      </c>
      <c r="CS57" s="67">
        <v>0</v>
      </c>
      <c r="CT57" s="67">
        <v>0</v>
      </c>
      <c r="CU57" s="67">
        <v>0</v>
      </c>
      <c r="CV57" s="67">
        <v>0</v>
      </c>
      <c r="CW57" s="67">
        <v>0</v>
      </c>
      <c r="CX57" s="67">
        <v>0</v>
      </c>
      <c r="CY57" s="67">
        <v>0</v>
      </c>
      <c r="CZ57" s="67">
        <v>0</v>
      </c>
      <c r="DA57" s="67">
        <v>0</v>
      </c>
      <c r="DB57" s="62">
        <f>VLOOKUP(A57,'[3]2017'!$A$8:$I$140,9,0)</f>
        <v>0</v>
      </c>
      <c r="DC57" s="63">
        <f>VLOOKUP(A57,'[3]2017'!$A$8:$I$140,8,0)</f>
        <v>0</v>
      </c>
      <c r="DD57" s="96" t="s">
        <v>2726</v>
      </c>
      <c r="DE57" s="96" t="s">
        <v>2727</v>
      </c>
      <c r="DF57" s="99">
        <v>1.8014705882352939</v>
      </c>
      <c r="DG57" s="104">
        <v>4.6511627906976747</v>
      </c>
      <c r="DH57" s="67">
        <v>164.26</v>
      </c>
      <c r="DI57" s="67">
        <v>9</v>
      </c>
      <c r="DJ57" s="67">
        <v>146.01</v>
      </c>
      <c r="DK57" s="67">
        <v>8</v>
      </c>
      <c r="DL57" s="67">
        <v>36.5</v>
      </c>
      <c r="DM57" s="67">
        <v>2</v>
      </c>
      <c r="DN57" s="67">
        <v>321.87</v>
      </c>
      <c r="DO57" s="67">
        <v>17</v>
      </c>
      <c r="DP57" s="67">
        <v>37.840000000000003</v>
      </c>
      <c r="DQ57" s="67">
        <v>2</v>
      </c>
      <c r="DR57" s="67">
        <v>0</v>
      </c>
      <c r="DS57" s="67">
        <v>0</v>
      </c>
      <c r="DT57" s="67">
        <v>0</v>
      </c>
      <c r="DU57" s="67">
        <v>0</v>
      </c>
      <c r="DV57" s="67">
        <v>37.840000000000003</v>
      </c>
      <c r="DW57" s="67">
        <v>2</v>
      </c>
      <c r="DX57" s="67">
        <v>0</v>
      </c>
      <c r="DY57" s="67">
        <v>0</v>
      </c>
      <c r="DZ57" s="101">
        <f>VLOOKUP(A57,[5]Embarazos!$A$7:$D$139,4,0)</f>
        <v>0.76628352490421447</v>
      </c>
      <c r="EA57" s="63">
        <f>VLOOKUP(A57,[5]Embarazos!$A$7:$D$139,3,0)</f>
        <v>4</v>
      </c>
      <c r="EB57" s="62">
        <f>VLOOKUP(A57,[5]Embarazos!$A$7:$F$139,6,0)</f>
        <v>16.85823754789272</v>
      </c>
      <c r="EC57" s="63">
        <f>VLOOKUP(A57,[5]Embarazos!$A$7:$F$139,5,0)</f>
        <v>88</v>
      </c>
      <c r="ED57" s="62">
        <f>VLOOKUP(A57,'[3]2017'!$A$8:$K$140,11,0)</f>
        <v>0.46739892498247254</v>
      </c>
      <c r="EE57" s="63">
        <f>VLOOKUP(A57,'[3]2017'!$A$8:$K$140,10,0)</f>
        <v>2</v>
      </c>
      <c r="EF57" s="96" t="s">
        <v>2728</v>
      </c>
      <c r="EG57" s="96" t="s">
        <v>2209</v>
      </c>
      <c r="EH57" s="99">
        <v>1.6248839368616528</v>
      </c>
      <c r="EI57" s="104">
        <v>6.2448644207066559</v>
      </c>
      <c r="EJ57" s="174" t="s">
        <v>2729</v>
      </c>
      <c r="EK57" s="174" t="s">
        <v>2730</v>
      </c>
      <c r="EL57" s="96" t="s">
        <v>2731</v>
      </c>
      <c r="EM57" s="96" t="s">
        <v>2732</v>
      </c>
      <c r="EN57" s="99">
        <v>1.2919896640826873</v>
      </c>
      <c r="EO57" s="100">
        <v>3.0660377358490565</v>
      </c>
      <c r="EP57" s="67">
        <v>283.82</v>
      </c>
      <c r="EQ57" s="67">
        <v>15</v>
      </c>
      <c r="ER57" s="67">
        <v>245.98</v>
      </c>
      <c r="ES57" s="67">
        <v>13</v>
      </c>
      <c r="ET57" s="92">
        <v>321.66508987701042</v>
      </c>
      <c r="EU57" s="67">
        <v>17</v>
      </c>
      <c r="EV57" s="67">
        <v>283.82</v>
      </c>
      <c r="EW57" s="67">
        <v>15</v>
      </c>
      <c r="EX57" s="67">
        <v>0</v>
      </c>
      <c r="EY57" s="62">
        <f>VLOOKUP(A57,[5]Embarazos!$A$7:$H$139,8,0)</f>
        <v>31.03448275862069</v>
      </c>
      <c r="EZ57" s="63">
        <f>VLOOKUP(A57,[5]Embarazos!$A$7:$H$139,7,0)</f>
        <v>162</v>
      </c>
      <c r="FA57" s="62">
        <f>VLOOKUP(A57,[5]Embarazos!$A$7:$J$139,10,0)</f>
        <v>22.988505747126435</v>
      </c>
      <c r="FB57" s="63">
        <f>VLOOKUP(A57,[5]Embarazos!$A$7:$J$139,9,0)</f>
        <v>120</v>
      </c>
      <c r="FC57" s="67">
        <v>61.42</v>
      </c>
      <c r="FD57" s="67">
        <v>6</v>
      </c>
      <c r="FE57" s="67">
        <v>40.950000000000003</v>
      </c>
      <c r="FF57" s="67">
        <v>4</v>
      </c>
      <c r="FG57" s="67">
        <v>10.24</v>
      </c>
      <c r="FH57" s="67">
        <v>1</v>
      </c>
      <c r="FI57" s="67">
        <v>10.24</v>
      </c>
      <c r="FJ57" s="67">
        <v>1</v>
      </c>
      <c r="FK57" s="92">
        <v>122.83754734363805</v>
      </c>
      <c r="FL57" s="105">
        <v>12</v>
      </c>
      <c r="FM57" s="67">
        <v>245.68</v>
      </c>
      <c r="FN57" s="67">
        <v>24</v>
      </c>
      <c r="FO57" s="67">
        <v>429.93</v>
      </c>
      <c r="FP57" s="67">
        <v>42</v>
      </c>
      <c r="FQ57" s="92">
        <v>20.472924557273007</v>
      </c>
      <c r="FR57" s="105">
        <v>2</v>
      </c>
      <c r="FS57" s="62">
        <f>VLOOKUP(A57,'[3]2017'!$A$8:$M$140,13,0)</f>
        <v>1.101079057476327</v>
      </c>
      <c r="FT57" s="63">
        <f>VLOOKUP(A57,'[3]2017'!$A$8:$M$140,12,0)</f>
        <v>5</v>
      </c>
      <c r="FU57" s="62">
        <f>VLOOKUP(A57,'[3]2017'!$A$8:$O$140,15,0)</f>
        <v>1.8445930366612866</v>
      </c>
      <c r="FV57" s="63">
        <f>VLOOKUP(A57,'[3]2017'!$A$8:$O$140,14,0)</f>
        <v>8</v>
      </c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</row>
    <row r="58" spans="1:381">
      <c r="A58" s="96" t="s">
        <v>1852</v>
      </c>
      <c r="B58" s="56" t="s">
        <v>988</v>
      </c>
      <c r="C58" s="96" t="s">
        <v>427</v>
      </c>
      <c r="D58" s="74">
        <v>6</v>
      </c>
      <c r="E58" s="67">
        <v>2017</v>
      </c>
      <c r="F58" s="161">
        <v>74.97031687432353</v>
      </c>
      <c r="G58" s="67">
        <v>5167</v>
      </c>
      <c r="H58" s="67">
        <v>4135</v>
      </c>
      <c r="I58" s="67">
        <v>1032</v>
      </c>
      <c r="J58" s="67">
        <v>48.96</v>
      </c>
      <c r="K58" s="78">
        <v>2530</v>
      </c>
      <c r="L58" s="67">
        <v>55.53</v>
      </c>
      <c r="M58" s="78">
        <v>2869</v>
      </c>
      <c r="N58" s="67">
        <v>422</v>
      </c>
      <c r="O58" s="67">
        <v>215</v>
      </c>
      <c r="P58" s="67">
        <v>207</v>
      </c>
      <c r="Q58" s="67">
        <v>508</v>
      </c>
      <c r="R58" s="67">
        <v>258</v>
      </c>
      <c r="S58" s="67">
        <v>250</v>
      </c>
      <c r="T58" s="67">
        <v>425</v>
      </c>
      <c r="U58" s="67">
        <v>215</v>
      </c>
      <c r="V58" s="67">
        <v>210</v>
      </c>
      <c r="W58" s="67">
        <v>507</v>
      </c>
      <c r="X58" s="67">
        <v>258</v>
      </c>
      <c r="Y58" s="67">
        <v>249</v>
      </c>
      <c r="Z58" s="67">
        <v>421</v>
      </c>
      <c r="AA58" s="67">
        <v>218</v>
      </c>
      <c r="AB58" s="67">
        <v>203</v>
      </c>
      <c r="AC58" s="67">
        <v>508</v>
      </c>
      <c r="AD58" s="67">
        <v>264</v>
      </c>
      <c r="AE58" s="67">
        <v>244</v>
      </c>
      <c r="AF58" s="67">
        <v>427</v>
      </c>
      <c r="AG58" s="67">
        <v>220</v>
      </c>
      <c r="AH58" s="67">
        <v>207</v>
      </c>
      <c r="AI58" s="67">
        <v>776</v>
      </c>
      <c r="AJ58" s="67">
        <v>396</v>
      </c>
      <c r="AK58" s="67">
        <v>380</v>
      </c>
      <c r="AL58" s="67">
        <v>433</v>
      </c>
      <c r="AM58" s="67">
        <v>220</v>
      </c>
      <c r="AN58" s="67">
        <v>213</v>
      </c>
      <c r="AO58" s="67">
        <v>420</v>
      </c>
      <c r="AP58" s="67">
        <v>215</v>
      </c>
      <c r="AQ58" s="67">
        <v>205</v>
      </c>
      <c r="AR58" s="67" t="s">
        <v>428</v>
      </c>
      <c r="AS58" s="67"/>
      <c r="AT58" s="67" t="s">
        <v>428</v>
      </c>
      <c r="AU58" s="59">
        <v>304</v>
      </c>
      <c r="AV58" s="59">
        <v>0</v>
      </c>
      <c r="AW58" s="59">
        <v>71</v>
      </c>
      <c r="AX58" s="97" t="e">
        <f>VLOOKUP(A58,[2]INFANTIL!$A$8:$AA$140,27,0)</f>
        <v>#N/A</v>
      </c>
      <c r="AY58" s="98" t="e">
        <f>VLOOKUP(A58,[2]INFANTIL!$A$8:$AA$140,16,0)</f>
        <v>#N/A</v>
      </c>
      <c r="AZ58" s="62">
        <f>VLOOKUP(A58,'[3]2017'!$A$8:$E$140,5,0)</f>
        <v>4.7393364928909953</v>
      </c>
      <c r="BA58" s="63">
        <f>VLOOKUP(A58,'[3]2017'!$A$8:$E$140,4,0)</f>
        <v>2</v>
      </c>
      <c r="BB58" s="62">
        <f>VLOOKUP(A58,[2]MATERNAS!$A$8:$AA$140,27,0)</f>
        <v>0</v>
      </c>
      <c r="BC58" s="63">
        <f>VLOOKUP(A58,[2]MATERNAS!$A$8:$AA$140,26,0)</f>
        <v>0</v>
      </c>
      <c r="BD58" s="68">
        <v>0</v>
      </c>
      <c r="BE58" s="69">
        <v>0</v>
      </c>
      <c r="BF58" s="60">
        <f>VLOOKUP(A58,[4]Controles!$A$7:$L$139,12,0)</f>
        <v>5.5555555555555554</v>
      </c>
      <c r="BG58" s="61">
        <f>VLOOKUP(A58,[4]Controles!$A$7:$L$139,11,0)</f>
        <v>4</v>
      </c>
      <c r="BH58" s="88">
        <v>8.3333333333333321</v>
      </c>
      <c r="BI58" s="87">
        <v>6</v>
      </c>
      <c r="BJ58" s="68">
        <v>0</v>
      </c>
      <c r="BK58" s="69">
        <v>0</v>
      </c>
      <c r="BL58" s="68">
        <v>0</v>
      </c>
      <c r="BM58" s="69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15.8</v>
      </c>
      <c r="BW58" s="67">
        <v>100</v>
      </c>
      <c r="BX58" s="67">
        <v>103.9</v>
      </c>
      <c r="BY58" s="67">
        <v>101.3</v>
      </c>
      <c r="BZ58" s="67">
        <v>103.9</v>
      </c>
      <c r="CA58" s="67">
        <v>95.2</v>
      </c>
      <c r="CB58" s="67">
        <v>88</v>
      </c>
      <c r="CC58" s="96" t="s">
        <v>2733</v>
      </c>
      <c r="CD58" s="96" t="s">
        <v>2734</v>
      </c>
      <c r="CE58" s="99">
        <v>44.444444444444443</v>
      </c>
      <c r="CF58" s="67" t="s">
        <v>2735</v>
      </c>
      <c r="CG58" s="67" t="s">
        <v>2736</v>
      </c>
      <c r="CH58" s="67">
        <v>0</v>
      </c>
      <c r="CI58" s="67">
        <v>0</v>
      </c>
      <c r="CJ58" s="86">
        <v>0</v>
      </c>
      <c r="CK58" s="87">
        <v>0</v>
      </c>
      <c r="CL58" s="106">
        <v>0</v>
      </c>
      <c r="CM58" s="89">
        <v>0</v>
      </c>
      <c r="CN58" s="67">
        <v>235.29</v>
      </c>
      <c r="CO58" s="67">
        <v>1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2">
        <f>VLOOKUP(A58,'[3]2017'!$A$8:$I$140,9,0)</f>
        <v>0</v>
      </c>
      <c r="DC58" s="63">
        <f>VLOOKUP(A58,'[3]2017'!$A$8:$I$140,8,0)</f>
        <v>0</v>
      </c>
      <c r="DD58" s="96" t="s">
        <v>2737</v>
      </c>
      <c r="DE58" s="96" t="s">
        <v>2738</v>
      </c>
      <c r="DF58" s="99">
        <v>1.2396694214876034</v>
      </c>
      <c r="DG58" s="104">
        <v>8.695652173913043</v>
      </c>
      <c r="DH58" s="67">
        <v>197.24</v>
      </c>
      <c r="DI58" s="67">
        <v>1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196.85</v>
      </c>
      <c r="DQ58" s="67">
        <v>1</v>
      </c>
      <c r="DR58" s="67">
        <v>196.85</v>
      </c>
      <c r="DS58" s="67">
        <v>1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101">
        <f>VLOOKUP(A58,[5]Embarazos!$A$7:$D$139,4,0)</f>
        <v>0</v>
      </c>
      <c r="EA58" s="63">
        <f>VLOOKUP(A58,[5]Embarazos!$A$7:$D$139,3,0)</f>
        <v>0</v>
      </c>
      <c r="EB58" s="62">
        <f>VLOOKUP(A58,[5]Embarazos!$A$7:$F$139,6,0)</f>
        <v>16.455696202531644</v>
      </c>
      <c r="EC58" s="63">
        <f>VLOOKUP(A58,[5]Embarazos!$A$7:$F$139,5,0)</f>
        <v>13</v>
      </c>
      <c r="ED58" s="62">
        <f>VLOOKUP(A58,'[3]2017'!$A$8:$K$140,11,0)</f>
        <v>2.3419203747072599</v>
      </c>
      <c r="EE58" s="63">
        <f>VLOOKUP(A58,'[3]2017'!$A$8:$K$140,10,0)</f>
        <v>1</v>
      </c>
      <c r="EF58" s="96" t="s">
        <v>2739</v>
      </c>
      <c r="EG58" s="96" t="s">
        <v>2740</v>
      </c>
      <c r="EH58" s="99">
        <v>2.0491803278688523</v>
      </c>
      <c r="EI58" s="104">
        <v>8.8235294117647065</v>
      </c>
      <c r="EJ58" s="174" t="s">
        <v>2741</v>
      </c>
      <c r="EK58" s="174" t="s">
        <v>2742</v>
      </c>
      <c r="EL58" s="96" t="s">
        <v>2743</v>
      </c>
      <c r="EM58" s="96" t="s">
        <v>2744</v>
      </c>
      <c r="EN58" s="99">
        <v>0.5494505494505495</v>
      </c>
      <c r="EO58" s="100">
        <v>9.2592592592592595</v>
      </c>
      <c r="EP58" s="67">
        <v>0</v>
      </c>
      <c r="EQ58" s="67">
        <v>0</v>
      </c>
      <c r="ER58" s="67">
        <v>787.4</v>
      </c>
      <c r="ES58" s="67">
        <v>4</v>
      </c>
      <c r="ET58" s="92">
        <v>590.55118110236219</v>
      </c>
      <c r="EU58" s="67">
        <v>3</v>
      </c>
      <c r="EV58" s="67">
        <v>0</v>
      </c>
      <c r="EW58" s="67">
        <v>0</v>
      </c>
      <c r="EX58" s="67">
        <v>0</v>
      </c>
      <c r="EY58" s="62">
        <f>VLOOKUP(A58,[5]Embarazos!$A$7:$H$139,8,0)</f>
        <v>25.316455696202532</v>
      </c>
      <c r="EZ58" s="63">
        <f>VLOOKUP(A58,[5]Embarazos!$A$7:$H$139,7,0)</f>
        <v>20</v>
      </c>
      <c r="FA58" s="62">
        <f>VLOOKUP(A58,[5]Embarazos!$A$7:$J$139,10,0)</f>
        <v>27.848101265822784</v>
      </c>
      <c r="FB58" s="63">
        <f>VLOOKUP(A58,[5]Embarazos!$A$7:$J$139,9,0)</f>
        <v>22</v>
      </c>
      <c r="FC58" s="67">
        <v>211.86</v>
      </c>
      <c r="FD58" s="67">
        <v>2</v>
      </c>
      <c r="FE58" s="67">
        <v>211.86</v>
      </c>
      <c r="FF58" s="67">
        <v>2</v>
      </c>
      <c r="FG58" s="67">
        <v>105.93</v>
      </c>
      <c r="FH58" s="67">
        <v>1</v>
      </c>
      <c r="FI58" s="67">
        <v>0</v>
      </c>
      <c r="FJ58" s="67">
        <v>0</v>
      </c>
      <c r="FK58" s="92">
        <v>529.66101694915255</v>
      </c>
      <c r="FL58" s="105">
        <v>5</v>
      </c>
      <c r="FM58" s="67">
        <v>423.73</v>
      </c>
      <c r="FN58" s="67">
        <v>4</v>
      </c>
      <c r="FO58" s="67">
        <v>423.73</v>
      </c>
      <c r="FP58" s="67">
        <v>4</v>
      </c>
      <c r="FQ58" s="92">
        <v>105.93220338983051</v>
      </c>
      <c r="FR58" s="105">
        <v>1</v>
      </c>
      <c r="FS58" s="62">
        <f>VLOOKUP(A58,'[3]2017'!$A$8:$M$140,13,0)</f>
        <v>11.547344110854503</v>
      </c>
      <c r="FT58" s="63">
        <f>VLOOKUP(A58,'[3]2017'!$A$8:$M$140,12,0)</f>
        <v>5</v>
      </c>
      <c r="FU58" s="62">
        <f>VLOOKUP(A58,'[3]2017'!$A$8:$O$140,15,0)</f>
        <v>0</v>
      </c>
      <c r="FV58" s="63">
        <f>VLOOKUP(A58,'[3]2017'!$A$8:$O$140,14,0)</f>
        <v>0</v>
      </c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</row>
    <row r="59" spans="1:381">
      <c r="A59" s="96" t="s">
        <v>996</v>
      </c>
      <c r="B59" s="56" t="s">
        <v>997</v>
      </c>
      <c r="C59" s="96" t="s">
        <v>441</v>
      </c>
      <c r="D59" s="74">
        <v>6</v>
      </c>
      <c r="E59" s="67">
        <v>2017</v>
      </c>
      <c r="F59" s="161">
        <v>58.79735507670047</v>
      </c>
      <c r="G59" s="67">
        <v>5757</v>
      </c>
      <c r="H59" s="67">
        <v>3054</v>
      </c>
      <c r="I59" s="67">
        <v>2703</v>
      </c>
      <c r="J59" s="67">
        <v>13.88</v>
      </c>
      <c r="K59" s="78">
        <v>799</v>
      </c>
      <c r="L59" s="67">
        <v>64.03</v>
      </c>
      <c r="M59" s="78">
        <v>3686</v>
      </c>
      <c r="N59" s="67">
        <v>560</v>
      </c>
      <c r="O59" s="67">
        <v>290</v>
      </c>
      <c r="P59" s="67">
        <v>270</v>
      </c>
      <c r="Q59" s="67">
        <v>672</v>
      </c>
      <c r="R59" s="67">
        <v>349</v>
      </c>
      <c r="S59" s="67">
        <v>323</v>
      </c>
      <c r="T59" s="67">
        <v>556</v>
      </c>
      <c r="U59" s="67">
        <v>295</v>
      </c>
      <c r="V59" s="67">
        <v>261</v>
      </c>
      <c r="W59" s="67">
        <v>668</v>
      </c>
      <c r="X59" s="67">
        <v>355</v>
      </c>
      <c r="Y59" s="67">
        <v>313</v>
      </c>
      <c r="Z59" s="67">
        <v>548</v>
      </c>
      <c r="AA59" s="67">
        <v>293</v>
      </c>
      <c r="AB59" s="67">
        <v>255</v>
      </c>
      <c r="AC59" s="67">
        <v>615</v>
      </c>
      <c r="AD59" s="67">
        <v>331</v>
      </c>
      <c r="AE59" s="67">
        <v>284</v>
      </c>
      <c r="AF59" s="67">
        <v>484</v>
      </c>
      <c r="AG59" s="67">
        <v>261</v>
      </c>
      <c r="AH59" s="67">
        <v>223</v>
      </c>
      <c r="AI59" s="67">
        <v>924</v>
      </c>
      <c r="AJ59" s="67">
        <v>505</v>
      </c>
      <c r="AK59" s="67">
        <v>419</v>
      </c>
      <c r="AL59" s="67">
        <v>517</v>
      </c>
      <c r="AM59" s="67">
        <v>283</v>
      </c>
      <c r="AN59" s="67">
        <v>234</v>
      </c>
      <c r="AO59" s="67">
        <v>514</v>
      </c>
      <c r="AP59" s="67">
        <v>284</v>
      </c>
      <c r="AQ59" s="67">
        <v>230</v>
      </c>
      <c r="AR59" s="67" t="s">
        <v>428</v>
      </c>
      <c r="AS59" s="67"/>
      <c r="AT59" s="67" t="s">
        <v>428</v>
      </c>
      <c r="AU59" s="59">
        <v>192</v>
      </c>
      <c r="AV59" s="59">
        <v>0</v>
      </c>
      <c r="AW59" s="59">
        <v>27</v>
      </c>
      <c r="AX59" s="97">
        <f>VLOOKUP(A59,[2]INFANTIL!$A$8:$AA$140,27,0)</f>
        <v>0</v>
      </c>
      <c r="AY59" s="98">
        <f>VLOOKUP(A59,[2]INFANTIL!$A$8:$AA$140,16,0)</f>
        <v>1</v>
      </c>
      <c r="AZ59" s="62">
        <f>VLOOKUP(A59,'[3]2017'!$A$8:$E$140,5,0)</f>
        <v>0</v>
      </c>
      <c r="BA59" s="63">
        <f>VLOOKUP(A59,'[3]2017'!$A$8:$E$140,4,0)</f>
        <v>0</v>
      </c>
      <c r="BB59" s="62">
        <f>VLOOKUP(A59,[2]MATERNAS!$A$8:$AA$140,27,0)</f>
        <v>0</v>
      </c>
      <c r="BC59" s="63">
        <f>VLOOKUP(A59,[2]MATERNAS!$A$8:$AA$140,26,0)</f>
        <v>0</v>
      </c>
      <c r="BD59" s="68">
        <v>0</v>
      </c>
      <c r="BE59" s="69">
        <v>0</v>
      </c>
      <c r="BF59" s="60">
        <f>VLOOKUP(A59,[4]Controles!$A$7:$L$139,12,0)</f>
        <v>4.3478260869565215</v>
      </c>
      <c r="BG59" s="61">
        <f>VLOOKUP(A59,[4]Controles!$A$7:$L$139,11,0)</f>
        <v>2</v>
      </c>
      <c r="BH59" s="88">
        <v>10.869565217391305</v>
      </c>
      <c r="BI59" s="87">
        <v>5</v>
      </c>
      <c r="BJ59" s="68">
        <v>0</v>
      </c>
      <c r="BK59" s="69">
        <v>0</v>
      </c>
      <c r="BL59" s="68">
        <v>0</v>
      </c>
      <c r="BM59" s="69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12.7</v>
      </c>
      <c r="BW59" s="67">
        <v>80</v>
      </c>
      <c r="BX59" s="67">
        <v>81.8</v>
      </c>
      <c r="BY59" s="67">
        <v>80</v>
      </c>
      <c r="BZ59" s="67">
        <v>80</v>
      </c>
      <c r="CA59" s="67">
        <v>105.3</v>
      </c>
      <c r="CB59" s="67">
        <v>87.7</v>
      </c>
      <c r="CC59" s="96" t="s">
        <v>1960</v>
      </c>
      <c r="CD59" s="96" t="s">
        <v>2745</v>
      </c>
      <c r="CE59" s="99">
        <v>33.333333333333329</v>
      </c>
      <c r="CF59" s="67" t="s">
        <v>2746</v>
      </c>
      <c r="CG59" s="67" t="s">
        <v>2747</v>
      </c>
      <c r="CH59" s="67">
        <v>0</v>
      </c>
      <c r="CI59" s="67">
        <v>0</v>
      </c>
      <c r="CJ59" s="86">
        <v>0</v>
      </c>
      <c r="CK59" s="87">
        <v>0</v>
      </c>
      <c r="CL59" s="106">
        <v>0</v>
      </c>
      <c r="CM59" s="89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2">
        <f>VLOOKUP(A59,'[3]2017'!$A$8:$I$140,9,0)</f>
        <v>0</v>
      </c>
      <c r="DC59" s="63">
        <f>VLOOKUP(A59,'[3]2017'!$A$8:$I$140,8,0)</f>
        <v>0</v>
      </c>
      <c r="DD59" s="96" t="s">
        <v>2748</v>
      </c>
      <c r="DE59" s="96" t="s">
        <v>2749</v>
      </c>
      <c r="DF59" s="99">
        <v>3.0690537084398977</v>
      </c>
      <c r="DG59" s="104">
        <v>5.8823529411764701</v>
      </c>
      <c r="DH59" s="67">
        <v>0</v>
      </c>
      <c r="DI59" s="67">
        <v>0</v>
      </c>
      <c r="DJ59" s="67">
        <v>299.39999999999998</v>
      </c>
      <c r="DK59" s="67">
        <v>2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101">
        <f>VLOOKUP(A59,[5]Embarazos!$A$7:$D$139,4,0)</f>
        <v>2.1276595744680851</v>
      </c>
      <c r="EA59" s="63">
        <f>VLOOKUP(A59,[5]Embarazos!$A$7:$D$139,3,0)</f>
        <v>1</v>
      </c>
      <c r="EB59" s="62">
        <f>VLOOKUP(A59,[5]Embarazos!$A$7:$F$139,6,0)</f>
        <v>48.936170212765958</v>
      </c>
      <c r="EC59" s="63">
        <f>VLOOKUP(A59,[5]Embarazos!$A$7:$F$139,5,0)</f>
        <v>23</v>
      </c>
      <c r="ED59" s="62">
        <f>VLOOKUP(A59,'[3]2017'!$A$8:$K$140,11,0)</f>
        <v>2.0661157024793391</v>
      </c>
      <c r="EE59" s="63">
        <f>VLOOKUP(A59,'[3]2017'!$A$8:$K$140,10,0)</f>
        <v>1</v>
      </c>
      <c r="EF59" s="96" t="s">
        <v>2750</v>
      </c>
      <c r="EG59" s="96" t="s">
        <v>2751</v>
      </c>
      <c r="EH59" s="99">
        <v>4.10958904109589</v>
      </c>
      <c r="EI59" s="104">
        <v>4.6082949308755765</v>
      </c>
      <c r="EJ59" s="174" t="s">
        <v>2752</v>
      </c>
      <c r="EK59" s="174" t="s">
        <v>2753</v>
      </c>
      <c r="EL59" s="96" t="s">
        <v>2754</v>
      </c>
      <c r="EM59" s="96" t="s">
        <v>2755</v>
      </c>
      <c r="EN59" s="99">
        <v>2.8301886792452833</v>
      </c>
      <c r="EO59" s="100">
        <v>1.6129032258064515</v>
      </c>
      <c r="EP59" s="67">
        <v>0</v>
      </c>
      <c r="EQ59" s="67">
        <v>0</v>
      </c>
      <c r="ER59" s="67">
        <v>162.6</v>
      </c>
      <c r="ES59" s="67">
        <v>1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2">
        <f>VLOOKUP(A59,[5]Embarazos!$A$7:$H$139,8,0)</f>
        <v>12.76595744680851</v>
      </c>
      <c r="EZ59" s="63">
        <f>VLOOKUP(A59,[5]Embarazos!$A$7:$H$139,7,0)</f>
        <v>6</v>
      </c>
      <c r="FA59" s="62">
        <f>VLOOKUP(A59,[5]Embarazos!$A$7:$J$139,10,0)</f>
        <v>25.531914893617021</v>
      </c>
      <c r="FB59" s="63">
        <f>VLOOKUP(A59,[5]Embarazos!$A$7:$J$139,9,0)</f>
        <v>12</v>
      </c>
      <c r="FC59" s="67">
        <v>0</v>
      </c>
      <c r="FD59" s="67">
        <v>0</v>
      </c>
      <c r="FE59" s="67">
        <v>0</v>
      </c>
      <c r="FF59" s="67">
        <v>0</v>
      </c>
      <c r="FG59" s="67">
        <v>0</v>
      </c>
      <c r="FH59" s="67">
        <v>0</v>
      </c>
      <c r="FI59" s="67">
        <v>0</v>
      </c>
      <c r="FJ59" s="67">
        <v>0</v>
      </c>
      <c r="FK59" s="67">
        <v>0</v>
      </c>
      <c r="FL59" s="67">
        <v>0</v>
      </c>
      <c r="FM59" s="67">
        <v>176.99</v>
      </c>
      <c r="FN59" s="67">
        <v>2</v>
      </c>
      <c r="FO59" s="67">
        <v>0</v>
      </c>
      <c r="FP59" s="67">
        <v>0</v>
      </c>
      <c r="FQ59" s="67">
        <v>0</v>
      </c>
      <c r="FR59" s="67">
        <v>0</v>
      </c>
      <c r="FS59" s="62">
        <f>VLOOKUP(A59,'[3]2017'!$A$8:$M$140,13,0)</f>
        <v>0</v>
      </c>
      <c r="FT59" s="63">
        <f>VLOOKUP(A59,'[3]2017'!$A$8:$M$140,12,0)</f>
        <v>0</v>
      </c>
      <c r="FU59" s="62">
        <f>VLOOKUP(A59,'[3]2017'!$A$8:$O$140,15,0)</f>
        <v>0</v>
      </c>
      <c r="FV59" s="63">
        <f>VLOOKUP(A59,'[3]2017'!$A$8:$O$140,14,0)</f>
        <v>0</v>
      </c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67"/>
      <c r="JV59" s="67"/>
      <c r="JW59" s="67"/>
      <c r="JX59" s="67"/>
      <c r="JY59" s="67"/>
      <c r="JZ59" s="67"/>
      <c r="KA59" s="67"/>
      <c r="KB59" s="67"/>
      <c r="KC59" s="67"/>
      <c r="KD59" s="67"/>
      <c r="KE59" s="67"/>
      <c r="KF59" s="67"/>
      <c r="KG59" s="67"/>
      <c r="KH59" s="67"/>
      <c r="KI59" s="67"/>
      <c r="KJ59" s="67"/>
      <c r="KK59" s="67"/>
      <c r="KL59" s="67"/>
      <c r="KM59" s="67"/>
      <c r="KN59" s="67"/>
      <c r="KO59" s="67"/>
      <c r="KP59" s="67"/>
      <c r="KQ59" s="67"/>
      <c r="KR59" s="67"/>
      <c r="KS59" s="67"/>
      <c r="KT59" s="67"/>
      <c r="KU59" s="67"/>
      <c r="KV59" s="67"/>
      <c r="KW59" s="67"/>
      <c r="KX59" s="67"/>
      <c r="KY59" s="67"/>
      <c r="KZ59" s="67"/>
      <c r="LA59" s="67"/>
      <c r="LB59" s="67"/>
      <c r="LC59" s="67"/>
      <c r="LD59" s="67"/>
      <c r="LE59" s="67"/>
      <c r="LF59" s="67"/>
      <c r="LG59" s="67"/>
      <c r="LH59" s="67"/>
      <c r="LI59" s="67"/>
      <c r="LJ59" s="67"/>
      <c r="LK59" s="67"/>
      <c r="LL59" s="67"/>
      <c r="LM59" s="67"/>
      <c r="LN59" s="67"/>
      <c r="LO59" s="67"/>
      <c r="LP59" s="67"/>
      <c r="LQ59" s="67"/>
      <c r="LR59" s="67"/>
      <c r="LS59" s="67"/>
      <c r="LT59" s="67"/>
      <c r="LU59" s="67"/>
      <c r="LV59" s="67"/>
      <c r="LW59" s="67"/>
      <c r="LX59" s="67"/>
      <c r="LY59" s="67"/>
      <c r="LZ59" s="67"/>
      <c r="MA59" s="67"/>
      <c r="MB59" s="67"/>
      <c r="MC59" s="67"/>
      <c r="MD59" s="67"/>
      <c r="ME59" s="67"/>
      <c r="MF59" s="67"/>
      <c r="MG59" s="67"/>
      <c r="MH59" s="67"/>
      <c r="MI59" s="67"/>
      <c r="MJ59" s="67"/>
      <c r="MK59" s="67"/>
      <c r="ML59" s="67"/>
      <c r="MM59" s="67"/>
      <c r="MN59" s="67"/>
      <c r="MO59" s="67"/>
      <c r="MP59" s="67"/>
      <c r="MQ59" s="67"/>
      <c r="MR59" s="67"/>
      <c r="MS59" s="67"/>
      <c r="MT59" s="67"/>
      <c r="MU59" s="67"/>
      <c r="MV59" s="67"/>
      <c r="MW59" s="67"/>
      <c r="MX59" s="67"/>
      <c r="MY59" s="67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</row>
    <row r="60" spans="1:381">
      <c r="A60" s="96" t="s">
        <v>1005</v>
      </c>
      <c r="B60" s="56" t="s">
        <v>1006</v>
      </c>
      <c r="C60" s="96" t="s">
        <v>466</v>
      </c>
      <c r="D60" s="74">
        <v>6</v>
      </c>
      <c r="E60" s="67">
        <v>2017</v>
      </c>
      <c r="F60" s="161">
        <v>69.686535032100693</v>
      </c>
      <c r="G60" s="67">
        <v>4879</v>
      </c>
      <c r="H60" s="67">
        <v>3249</v>
      </c>
      <c r="I60" s="67">
        <v>1630</v>
      </c>
      <c r="J60" s="67">
        <v>19.88</v>
      </c>
      <c r="K60" s="78">
        <v>970</v>
      </c>
      <c r="L60" s="67">
        <v>58.02</v>
      </c>
      <c r="M60" s="78">
        <v>2831</v>
      </c>
      <c r="N60" s="67">
        <v>394</v>
      </c>
      <c r="O60" s="67">
        <v>202</v>
      </c>
      <c r="P60" s="67">
        <v>192</v>
      </c>
      <c r="Q60" s="67">
        <v>474</v>
      </c>
      <c r="R60" s="67">
        <v>243</v>
      </c>
      <c r="S60" s="67">
        <v>231</v>
      </c>
      <c r="T60" s="67">
        <v>392</v>
      </c>
      <c r="U60" s="67">
        <v>201</v>
      </c>
      <c r="V60" s="67">
        <v>191</v>
      </c>
      <c r="W60" s="67">
        <v>461</v>
      </c>
      <c r="X60" s="67">
        <v>236</v>
      </c>
      <c r="Y60" s="67">
        <v>225</v>
      </c>
      <c r="Z60" s="67">
        <v>372</v>
      </c>
      <c r="AA60" s="67">
        <v>190</v>
      </c>
      <c r="AB60" s="67">
        <v>182</v>
      </c>
      <c r="AC60" s="67">
        <v>457</v>
      </c>
      <c r="AD60" s="67">
        <v>234</v>
      </c>
      <c r="AE60" s="67">
        <v>223</v>
      </c>
      <c r="AF60" s="67">
        <v>393</v>
      </c>
      <c r="AG60" s="67">
        <v>202</v>
      </c>
      <c r="AH60" s="67">
        <v>191</v>
      </c>
      <c r="AI60" s="67">
        <v>692</v>
      </c>
      <c r="AJ60" s="67">
        <v>355</v>
      </c>
      <c r="AK60" s="67">
        <v>337</v>
      </c>
      <c r="AL60" s="67">
        <v>386</v>
      </c>
      <c r="AM60" s="67">
        <v>198</v>
      </c>
      <c r="AN60" s="67">
        <v>188</v>
      </c>
      <c r="AO60" s="67">
        <v>352</v>
      </c>
      <c r="AP60" s="67">
        <v>179</v>
      </c>
      <c r="AQ60" s="67">
        <v>173</v>
      </c>
      <c r="AR60" s="67" t="s">
        <v>428</v>
      </c>
      <c r="AS60" s="67"/>
      <c r="AT60" s="67" t="s">
        <v>428</v>
      </c>
      <c r="AU60" s="59">
        <v>256</v>
      </c>
      <c r="AV60" s="59">
        <v>0</v>
      </c>
      <c r="AW60" s="59">
        <v>41</v>
      </c>
      <c r="AX60" s="97">
        <f>VLOOKUP(A60,[2]INFANTIL!$A$8:$AA$140,27,0)</f>
        <v>0</v>
      </c>
      <c r="AY60" s="98">
        <f>VLOOKUP(A60,[2]INFANTIL!$A$8:$AA$140,16,0)</f>
        <v>1</v>
      </c>
      <c r="AZ60" s="62">
        <f>VLOOKUP(A60,'[3]2017'!$A$8:$E$140,5,0)</f>
        <v>0</v>
      </c>
      <c r="BA60" s="63">
        <f>VLOOKUP(A60,'[3]2017'!$A$8:$E$140,4,0)</f>
        <v>0</v>
      </c>
      <c r="BB60" s="62">
        <f>VLOOKUP(A60,[2]MATERNAS!$A$8:$AA$140,27,0)</f>
        <v>0</v>
      </c>
      <c r="BC60" s="63">
        <f>VLOOKUP(A60,[2]MATERNAS!$A$8:$AA$140,26,0)</f>
        <v>0</v>
      </c>
      <c r="BD60" s="68">
        <v>0</v>
      </c>
      <c r="BE60" s="69">
        <v>0</v>
      </c>
      <c r="BF60" s="60">
        <f>VLOOKUP(A60,[4]Controles!$A$7:$L$139,12,0)</f>
        <v>2.083333333333333</v>
      </c>
      <c r="BG60" s="61">
        <f>VLOOKUP(A60,[4]Controles!$A$7:$L$139,11,0)</f>
        <v>1</v>
      </c>
      <c r="BH60" s="88">
        <v>2.083333333333333</v>
      </c>
      <c r="BI60" s="87">
        <v>1</v>
      </c>
      <c r="BJ60" s="68">
        <v>0</v>
      </c>
      <c r="BK60" s="69">
        <v>0</v>
      </c>
      <c r="BL60" s="68">
        <v>0</v>
      </c>
      <c r="BM60" s="69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19.600000000000001</v>
      </c>
      <c r="BW60" s="67">
        <v>96.1</v>
      </c>
      <c r="BX60" s="67">
        <v>98</v>
      </c>
      <c r="BY60" s="67">
        <v>96.1</v>
      </c>
      <c r="BZ60" s="67">
        <v>98</v>
      </c>
      <c r="CA60" s="67">
        <v>101.9</v>
      </c>
      <c r="CB60" s="67">
        <v>105.6</v>
      </c>
      <c r="CC60" s="96" t="s">
        <v>2756</v>
      </c>
      <c r="CD60" s="96" t="s">
        <v>2757</v>
      </c>
      <c r="CE60" s="99">
        <v>20</v>
      </c>
      <c r="CF60" s="67" t="s">
        <v>2758</v>
      </c>
      <c r="CG60" s="67" t="s">
        <v>2759</v>
      </c>
      <c r="CH60" s="67">
        <v>0</v>
      </c>
      <c r="CI60" s="67">
        <v>0</v>
      </c>
      <c r="CJ60" s="86">
        <v>0</v>
      </c>
      <c r="CK60" s="87">
        <v>0</v>
      </c>
      <c r="CL60" s="106">
        <v>0</v>
      </c>
      <c r="CM60" s="89">
        <v>0</v>
      </c>
      <c r="CN60" s="67">
        <v>251.26</v>
      </c>
      <c r="CO60" s="67">
        <v>1</v>
      </c>
      <c r="CP60" s="67">
        <v>0</v>
      </c>
      <c r="CQ60" s="67">
        <v>0</v>
      </c>
      <c r="CR60" s="67">
        <v>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0</v>
      </c>
      <c r="CZ60" s="67">
        <v>0</v>
      </c>
      <c r="DA60" s="67">
        <v>0</v>
      </c>
      <c r="DB60" s="62">
        <f>VLOOKUP(A60,'[3]2017'!$A$8:$I$140,9,0)</f>
        <v>2.688172043010753</v>
      </c>
      <c r="DC60" s="63">
        <f>VLOOKUP(A60,'[3]2017'!$A$8:$I$140,8,0)</f>
        <v>1</v>
      </c>
      <c r="DD60" s="96" t="s">
        <v>2760</v>
      </c>
      <c r="DE60" s="96" t="s">
        <v>2761</v>
      </c>
      <c r="DF60" s="99">
        <v>2.083333333333333</v>
      </c>
      <c r="DG60" s="104">
        <v>2.2346368715083798</v>
      </c>
      <c r="DH60" s="67">
        <v>0</v>
      </c>
      <c r="DI60" s="67">
        <v>0</v>
      </c>
      <c r="DJ60" s="67">
        <v>0</v>
      </c>
      <c r="DK60" s="67">
        <v>0</v>
      </c>
      <c r="DL60" s="67">
        <v>0</v>
      </c>
      <c r="DM60" s="67">
        <v>0</v>
      </c>
      <c r="DN60" s="67">
        <v>0</v>
      </c>
      <c r="DO60" s="67">
        <v>0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101">
        <f>VLOOKUP(A60,[5]Embarazos!$A$7:$D$139,4,0)</f>
        <v>0</v>
      </c>
      <c r="EA60" s="63">
        <f>VLOOKUP(A60,[5]Embarazos!$A$7:$D$139,3,0)</f>
        <v>0</v>
      </c>
      <c r="EB60" s="62">
        <f>VLOOKUP(A60,[5]Embarazos!$A$7:$F$139,6,0)</f>
        <v>24.489795918367346</v>
      </c>
      <c r="EC60" s="63">
        <f>VLOOKUP(A60,[5]Embarazos!$A$7:$F$139,5,0)</f>
        <v>12</v>
      </c>
      <c r="ED60" s="62">
        <f>VLOOKUP(A60,'[3]2017'!$A$8:$K$140,11,0)</f>
        <v>0</v>
      </c>
      <c r="EE60" s="63">
        <f>VLOOKUP(A60,'[3]2017'!$A$8:$K$140,10,0)</f>
        <v>0</v>
      </c>
      <c r="EF60" s="96" t="s">
        <v>2762</v>
      </c>
      <c r="EG60" s="96" t="s">
        <v>2763</v>
      </c>
      <c r="EH60" s="99">
        <v>1.8575851393188854</v>
      </c>
      <c r="EI60" s="104">
        <v>3.9682539682539679</v>
      </c>
      <c r="EJ60" s="174" t="s">
        <v>2764</v>
      </c>
      <c r="EK60" s="174" t="s">
        <v>1887</v>
      </c>
      <c r="EL60" s="96" t="s">
        <v>2765</v>
      </c>
      <c r="EM60" s="96" t="s">
        <v>2766</v>
      </c>
      <c r="EN60" s="99">
        <v>1.4492753623188406</v>
      </c>
      <c r="EO60" s="100">
        <v>4.5454545454545459</v>
      </c>
      <c r="EP60" s="67">
        <v>0</v>
      </c>
      <c r="EQ60" s="67">
        <v>0</v>
      </c>
      <c r="ER60" s="67">
        <v>218.82</v>
      </c>
      <c r="ES60" s="67">
        <v>1</v>
      </c>
      <c r="ET60" s="67">
        <v>0</v>
      </c>
      <c r="EU60" s="67">
        <v>0</v>
      </c>
      <c r="EV60" s="67">
        <v>0</v>
      </c>
      <c r="EW60" s="67">
        <v>0</v>
      </c>
      <c r="EX60" s="67">
        <v>0</v>
      </c>
      <c r="EY60" s="62">
        <f>VLOOKUP(A60,[5]Embarazos!$A$7:$H$139,8,0)</f>
        <v>34.693877551020407</v>
      </c>
      <c r="EZ60" s="63">
        <f>VLOOKUP(A60,[5]Embarazos!$A$7:$H$139,7,0)</f>
        <v>17</v>
      </c>
      <c r="FA60" s="62">
        <f>VLOOKUP(A60,[5]Embarazos!$A$7:$J$139,10,0)</f>
        <v>12.244897959183673</v>
      </c>
      <c r="FB60" s="63">
        <f>VLOOKUP(A60,[5]Embarazos!$A$7:$J$139,9,0)</f>
        <v>6</v>
      </c>
      <c r="FC60" s="67">
        <v>120.19</v>
      </c>
      <c r="FD60" s="67">
        <v>1</v>
      </c>
      <c r="FE60" s="67">
        <v>480.77</v>
      </c>
      <c r="FF60" s="67">
        <v>4</v>
      </c>
      <c r="FG60" s="67">
        <v>0</v>
      </c>
      <c r="FH60" s="67">
        <v>0</v>
      </c>
      <c r="FI60" s="67">
        <v>0</v>
      </c>
      <c r="FJ60" s="67">
        <v>0</v>
      </c>
      <c r="FK60" s="92">
        <v>600.96153846153845</v>
      </c>
      <c r="FL60" s="105">
        <v>5</v>
      </c>
      <c r="FM60" s="67">
        <v>0</v>
      </c>
      <c r="FN60" s="67">
        <v>0</v>
      </c>
      <c r="FO60" s="67">
        <v>0</v>
      </c>
      <c r="FP60" s="67">
        <v>0</v>
      </c>
      <c r="FQ60" s="67">
        <v>0</v>
      </c>
      <c r="FR60" s="67">
        <v>0</v>
      </c>
      <c r="FS60" s="62">
        <f>VLOOKUP(A60,'[3]2017'!$A$8:$M$140,13,0)</f>
        <v>0</v>
      </c>
      <c r="FT60" s="63">
        <f>VLOOKUP(A60,'[3]2017'!$A$8:$M$140,12,0)</f>
        <v>0</v>
      </c>
      <c r="FU60" s="62">
        <f>VLOOKUP(A60,'[3]2017'!$A$8:$O$140,15,0)</f>
        <v>8.5227272727272716</v>
      </c>
      <c r="FV60" s="63">
        <f>VLOOKUP(A60,'[3]2017'!$A$8:$O$140,14,0)</f>
        <v>3</v>
      </c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67"/>
      <c r="JV60" s="67"/>
      <c r="JW60" s="67"/>
      <c r="JX60" s="67"/>
      <c r="JY60" s="67"/>
      <c r="JZ60" s="67"/>
      <c r="KA60" s="67"/>
      <c r="KB60" s="67"/>
      <c r="KC60" s="67"/>
      <c r="KD60" s="67"/>
      <c r="KE60" s="67"/>
      <c r="KF60" s="67"/>
      <c r="KG60" s="67"/>
      <c r="KH60" s="67"/>
      <c r="KI60" s="67"/>
      <c r="KJ60" s="67"/>
      <c r="KK60" s="67"/>
      <c r="KL60" s="67"/>
      <c r="KM60" s="67"/>
      <c r="KN60" s="67"/>
      <c r="KO60" s="67"/>
      <c r="KP60" s="67"/>
      <c r="KQ60" s="67"/>
      <c r="KR60" s="67"/>
      <c r="KS60" s="67"/>
      <c r="KT60" s="67"/>
      <c r="KU60" s="67"/>
      <c r="KV60" s="67"/>
      <c r="KW60" s="67"/>
      <c r="KX60" s="67"/>
      <c r="KY60" s="67"/>
      <c r="KZ60" s="67"/>
      <c r="LA60" s="67"/>
      <c r="LB60" s="67"/>
      <c r="LC60" s="67"/>
      <c r="LD60" s="67"/>
      <c r="LE60" s="67"/>
      <c r="LF60" s="67"/>
      <c r="LG60" s="67"/>
      <c r="LH60" s="67"/>
      <c r="LI60" s="67"/>
      <c r="LJ60" s="67"/>
      <c r="LK60" s="67"/>
      <c r="LL60" s="67"/>
      <c r="LM60" s="67"/>
      <c r="LN60" s="67"/>
      <c r="LO60" s="67"/>
      <c r="LP60" s="67"/>
      <c r="LQ60" s="67"/>
      <c r="LR60" s="67"/>
      <c r="LS60" s="67"/>
      <c r="LT60" s="67"/>
      <c r="LU60" s="67"/>
      <c r="LV60" s="67"/>
      <c r="LW60" s="67"/>
      <c r="LX60" s="67"/>
      <c r="LY60" s="67"/>
      <c r="LZ60" s="67"/>
      <c r="MA60" s="67"/>
      <c r="MB60" s="67"/>
      <c r="MC60" s="67"/>
      <c r="MD60" s="67"/>
      <c r="ME60" s="67"/>
      <c r="MF60" s="67"/>
      <c r="MG60" s="67"/>
      <c r="MH60" s="67"/>
      <c r="MI60" s="67"/>
      <c r="MJ60" s="67"/>
      <c r="MK60" s="67"/>
      <c r="ML60" s="67"/>
      <c r="MM60" s="67"/>
      <c r="MN60" s="67"/>
      <c r="MO60" s="67"/>
      <c r="MP60" s="67"/>
      <c r="MQ60" s="67"/>
      <c r="MR60" s="67"/>
      <c r="MS60" s="67"/>
      <c r="MT60" s="67"/>
      <c r="MU60" s="67"/>
      <c r="MV60" s="67"/>
      <c r="MW60" s="67"/>
      <c r="MX60" s="67"/>
      <c r="MY60" s="67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</row>
    <row r="61" spans="1:381">
      <c r="A61" s="96" t="s">
        <v>1869</v>
      </c>
      <c r="B61" s="56" t="s">
        <v>1014</v>
      </c>
      <c r="C61" s="96" t="s">
        <v>598</v>
      </c>
      <c r="D61" s="74">
        <v>1</v>
      </c>
      <c r="E61" s="67">
        <v>2017</v>
      </c>
      <c r="F61" s="161">
        <v>81.253913839487097</v>
      </c>
      <c r="G61" s="67">
        <v>273927</v>
      </c>
      <c r="H61" s="67">
        <v>250947</v>
      </c>
      <c r="I61" s="67">
        <v>22980</v>
      </c>
      <c r="J61" s="67">
        <v>96.49</v>
      </c>
      <c r="K61" s="78">
        <v>3297</v>
      </c>
      <c r="L61" s="67">
        <v>14.9</v>
      </c>
      <c r="M61" s="78">
        <v>40803</v>
      </c>
      <c r="N61" s="67">
        <v>20732</v>
      </c>
      <c r="O61" s="67">
        <v>10644</v>
      </c>
      <c r="P61" s="67">
        <v>10088</v>
      </c>
      <c r="Q61" s="67">
        <v>24778</v>
      </c>
      <c r="R61" s="67">
        <v>12726</v>
      </c>
      <c r="S61" s="67">
        <v>12052</v>
      </c>
      <c r="T61" s="67">
        <v>20383</v>
      </c>
      <c r="U61" s="67">
        <v>10416</v>
      </c>
      <c r="V61" s="67">
        <v>9967</v>
      </c>
      <c r="W61" s="67">
        <v>24756</v>
      </c>
      <c r="X61" s="67">
        <v>12576</v>
      </c>
      <c r="Y61" s="67">
        <v>12180</v>
      </c>
      <c r="Z61" s="67">
        <v>21469</v>
      </c>
      <c r="AA61" s="67">
        <v>10776</v>
      </c>
      <c r="AB61" s="67">
        <v>10693</v>
      </c>
      <c r="AC61" s="67">
        <v>26582</v>
      </c>
      <c r="AD61" s="67">
        <v>13305</v>
      </c>
      <c r="AE61" s="67">
        <v>13277</v>
      </c>
      <c r="AF61" s="67">
        <v>23074</v>
      </c>
      <c r="AG61" s="67">
        <v>11604</v>
      </c>
      <c r="AH61" s="67">
        <v>11470</v>
      </c>
      <c r="AI61" s="67">
        <v>44976</v>
      </c>
      <c r="AJ61" s="67">
        <v>23074</v>
      </c>
      <c r="AK61" s="67">
        <v>21902</v>
      </c>
      <c r="AL61" s="67">
        <v>25551</v>
      </c>
      <c r="AM61" s="67">
        <v>13179</v>
      </c>
      <c r="AN61" s="67">
        <v>12372</v>
      </c>
      <c r="AO61" s="67">
        <v>24248</v>
      </c>
      <c r="AP61" s="67">
        <v>12238</v>
      </c>
      <c r="AQ61" s="67">
        <v>12010</v>
      </c>
      <c r="AR61" s="67" t="s">
        <v>428</v>
      </c>
      <c r="AS61" s="67"/>
      <c r="AT61" s="67" t="s">
        <v>428</v>
      </c>
      <c r="AU61" s="59">
        <v>1086</v>
      </c>
      <c r="AV61" s="59">
        <v>0</v>
      </c>
      <c r="AW61" s="59">
        <v>182</v>
      </c>
      <c r="AX61" s="97" t="e">
        <f>VLOOKUP(A61,[2]INFANTIL!$A$8:$AA$140,27,0)</f>
        <v>#N/A</v>
      </c>
      <c r="AY61" s="98" t="e">
        <f>VLOOKUP(A61,[2]INFANTIL!$A$8:$AA$140,16,0)</f>
        <v>#N/A</v>
      </c>
      <c r="AZ61" s="62">
        <f>VLOOKUP(A61,'[3]2017'!$A$8:$E$140,5,0)</f>
        <v>0.91645765000964685</v>
      </c>
      <c r="BA61" s="63">
        <f>VLOOKUP(A61,'[3]2017'!$A$8:$E$140,4,0)</f>
        <v>19</v>
      </c>
      <c r="BB61" s="62">
        <f>VLOOKUP(A61,[2]MATERNAS!$A$8:$AA$140,27,0)</f>
        <v>38.417210910487903</v>
      </c>
      <c r="BC61" s="63">
        <f>VLOOKUP(A61,[2]MATERNAS!$A$8:$AA$140,26,0)</f>
        <v>1</v>
      </c>
      <c r="BD61" s="68">
        <v>0</v>
      </c>
      <c r="BE61" s="69">
        <v>0</v>
      </c>
      <c r="BF61" s="60">
        <f>VLOOKUP(A61,[4]Controles!$A$7:$L$139,12,0)</f>
        <v>3.3422973492124477</v>
      </c>
      <c r="BG61" s="61">
        <f>VLOOKUP(A61,[4]Controles!$A$7:$L$139,11,0)</f>
        <v>87</v>
      </c>
      <c r="BH61" s="88">
        <v>9.8732232039953907</v>
      </c>
      <c r="BI61" s="87">
        <v>257</v>
      </c>
      <c r="BJ61" s="68">
        <v>4.8234613158402473</v>
      </c>
      <c r="BK61" s="69">
        <v>1</v>
      </c>
      <c r="BL61" s="68">
        <v>0</v>
      </c>
      <c r="BM61" s="69">
        <v>0</v>
      </c>
      <c r="BN61" s="67">
        <v>4.87</v>
      </c>
      <c r="BO61" s="67">
        <v>1</v>
      </c>
      <c r="BP61" s="67">
        <v>4.87</v>
      </c>
      <c r="BQ61" s="67">
        <v>1</v>
      </c>
      <c r="BR61" s="67">
        <v>0</v>
      </c>
      <c r="BS61" s="67">
        <v>0</v>
      </c>
      <c r="BT61" s="67">
        <v>0</v>
      </c>
      <c r="BU61" s="67">
        <v>0</v>
      </c>
      <c r="BV61" s="67">
        <v>1.9</v>
      </c>
      <c r="BW61" s="67">
        <v>97.3</v>
      </c>
      <c r="BX61" s="67">
        <v>96.6</v>
      </c>
      <c r="BY61" s="67">
        <v>97</v>
      </c>
      <c r="BZ61" s="67">
        <v>103.2</v>
      </c>
      <c r="CA61" s="67">
        <v>89.2</v>
      </c>
      <c r="CB61" s="67">
        <v>97.6</v>
      </c>
      <c r="CC61" s="96" t="s">
        <v>2767</v>
      </c>
      <c r="CD61" s="96" t="s">
        <v>2768</v>
      </c>
      <c r="CE61" s="99" t="s">
        <v>428</v>
      </c>
      <c r="CF61" s="67" t="s">
        <v>2769</v>
      </c>
      <c r="CG61" s="67" t="s">
        <v>818</v>
      </c>
      <c r="CH61" s="67">
        <v>44.39</v>
      </c>
      <c r="CI61" s="67">
        <v>11</v>
      </c>
      <c r="CJ61" s="86">
        <v>9.8120983172251389E-2</v>
      </c>
      <c r="CK61" s="87">
        <v>2</v>
      </c>
      <c r="CL61" s="106">
        <v>48.71</v>
      </c>
      <c r="CM61" s="89">
        <v>11</v>
      </c>
      <c r="CN61" s="67">
        <v>112.04</v>
      </c>
      <c r="CO61" s="67">
        <v>23</v>
      </c>
      <c r="CP61" s="67">
        <v>9.74</v>
      </c>
      <c r="CQ61" s="67">
        <v>2</v>
      </c>
      <c r="CR61" s="67">
        <v>4.04</v>
      </c>
      <c r="CS61" s="67">
        <v>1</v>
      </c>
      <c r="CT61" s="67">
        <v>4.04</v>
      </c>
      <c r="CU61" s="67">
        <v>1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2">
        <f>VLOOKUP(A61,'[3]2017'!$A$8:$I$140,9,0)</f>
        <v>0.23289394009967859</v>
      </c>
      <c r="DC61" s="63">
        <f>VLOOKUP(A61,'[3]2017'!$A$8:$I$140,8,0)</f>
        <v>5</v>
      </c>
      <c r="DD61" s="96" t="s">
        <v>2770</v>
      </c>
      <c r="DE61" s="96" t="s">
        <v>2771</v>
      </c>
      <c r="DF61" s="100" t="s">
        <v>428</v>
      </c>
      <c r="DG61" s="67" t="s">
        <v>428</v>
      </c>
      <c r="DH61" s="67">
        <v>60.59</v>
      </c>
      <c r="DI61" s="67">
        <v>15</v>
      </c>
      <c r="DJ61" s="67">
        <v>129.26</v>
      </c>
      <c r="DK61" s="67">
        <v>32</v>
      </c>
      <c r="DL61" s="67">
        <v>20.2</v>
      </c>
      <c r="DM61" s="67">
        <v>5</v>
      </c>
      <c r="DN61" s="67">
        <v>127.91</v>
      </c>
      <c r="DO61" s="67">
        <v>34</v>
      </c>
      <c r="DP61" s="67">
        <v>18.809999999999999</v>
      </c>
      <c r="DQ61" s="67">
        <v>5</v>
      </c>
      <c r="DR61" s="67">
        <v>7.52</v>
      </c>
      <c r="DS61" s="67">
        <v>2</v>
      </c>
      <c r="DT61" s="67">
        <v>3.76</v>
      </c>
      <c r="DU61" s="67">
        <v>1</v>
      </c>
      <c r="DV61" s="67">
        <v>3.76</v>
      </c>
      <c r="DW61" s="67">
        <v>1</v>
      </c>
      <c r="DX61" s="67">
        <v>3.76</v>
      </c>
      <c r="DY61" s="67">
        <v>1</v>
      </c>
      <c r="DZ61" s="101">
        <f>VLOOKUP(A61,[5]Embarazos!$A$7:$D$139,4,0)</f>
        <v>0.59089329162321858</v>
      </c>
      <c r="EA61" s="63">
        <f>VLOOKUP(A61,[5]Embarazos!$A$7:$D$139,3,0)</f>
        <v>17</v>
      </c>
      <c r="EB61" s="62">
        <f>VLOOKUP(A61,[5]Embarazos!$A$7:$F$139,6,0)</f>
        <v>14.042405283281195</v>
      </c>
      <c r="EC61" s="63">
        <f>VLOOKUP(A61,[5]Embarazos!$A$7:$F$139,5,0)</f>
        <v>404</v>
      </c>
      <c r="ED61" s="62">
        <f>VLOOKUP(A61,'[3]2017'!$A$8:$K$140,11,0)</f>
        <v>0.69342116668111298</v>
      </c>
      <c r="EE61" s="63">
        <f>VLOOKUP(A61,'[3]2017'!$A$8:$K$140,10,0)</f>
        <v>16</v>
      </c>
      <c r="EF61" s="96" t="s">
        <v>2772</v>
      </c>
      <c r="EG61" s="96" t="s">
        <v>2773</v>
      </c>
      <c r="EH61" s="67" t="s">
        <v>428</v>
      </c>
      <c r="EI61" s="67" t="s">
        <v>428</v>
      </c>
      <c r="EJ61" s="174" t="s">
        <v>2774</v>
      </c>
      <c r="EK61" s="174" t="s">
        <v>1109</v>
      </c>
      <c r="EL61" s="96" t="s">
        <v>2775</v>
      </c>
      <c r="EM61" s="96" t="s">
        <v>2776</v>
      </c>
      <c r="EN61" s="67" t="s">
        <v>428</v>
      </c>
      <c r="EO61" s="67" t="s">
        <v>428</v>
      </c>
      <c r="EP61" s="67">
        <v>124.14</v>
      </c>
      <c r="EQ61" s="67">
        <v>33</v>
      </c>
      <c r="ER61" s="67">
        <v>116.62</v>
      </c>
      <c r="ES61" s="67">
        <v>31</v>
      </c>
      <c r="ET61" s="92">
        <v>237.00248288315399</v>
      </c>
      <c r="EU61" s="105">
        <v>63</v>
      </c>
      <c r="EV61" s="67">
        <v>124.14</v>
      </c>
      <c r="EW61" s="67">
        <v>33</v>
      </c>
      <c r="EX61" s="67">
        <v>0</v>
      </c>
      <c r="EY61" s="62">
        <f>VLOOKUP(A61,[5]Embarazos!$A$7:$H$139,8,0)</f>
        <v>27.459158846020159</v>
      </c>
      <c r="EZ61" s="63">
        <f>VLOOKUP(A61,[5]Embarazos!$A$7:$H$139,7,0)</f>
        <v>790</v>
      </c>
      <c r="FA61" s="62">
        <f>VLOOKUP(A61,[5]Embarazos!$A$7:$J$139,10,0)</f>
        <v>26.903023983315954</v>
      </c>
      <c r="FB61" s="63">
        <f>VLOOKUP(A61,[5]Embarazos!$A$7:$J$139,9,0)</f>
        <v>774</v>
      </c>
      <c r="FC61" s="67">
        <v>23.82</v>
      </c>
      <c r="FD61" s="67">
        <v>13</v>
      </c>
      <c r="FE61" s="67">
        <v>31.15</v>
      </c>
      <c r="FF61" s="67">
        <v>17</v>
      </c>
      <c r="FG61" s="67">
        <v>5.5</v>
      </c>
      <c r="FH61" s="67">
        <v>3</v>
      </c>
      <c r="FI61" s="67">
        <v>9.16</v>
      </c>
      <c r="FJ61" s="67">
        <v>5</v>
      </c>
      <c r="FK61" s="92">
        <v>69.639159198783148</v>
      </c>
      <c r="FL61" s="105">
        <v>38</v>
      </c>
      <c r="FM61" s="67">
        <v>254.73</v>
      </c>
      <c r="FN61" s="67">
        <v>139</v>
      </c>
      <c r="FO61" s="67">
        <v>452.65</v>
      </c>
      <c r="FP61" s="67">
        <v>247</v>
      </c>
      <c r="FQ61" s="92">
        <v>21.99131343119468</v>
      </c>
      <c r="FR61" s="105">
        <v>12</v>
      </c>
      <c r="FS61" s="62">
        <f>VLOOKUP(A61,'[3]2017'!$A$8:$M$140,13,0)</f>
        <v>0.66533599467731208</v>
      </c>
      <c r="FT61" s="63">
        <f>VLOOKUP(A61,'[3]2017'!$A$8:$M$140,12,0)</f>
        <v>17</v>
      </c>
      <c r="FU61" s="62">
        <f>VLOOKUP(A61,'[3]2017'!$A$8:$O$140,15,0)</f>
        <v>0.90729132299571102</v>
      </c>
      <c r="FV61" s="63">
        <f>VLOOKUP(A61,'[3]2017'!$A$8:$O$140,14,0)</f>
        <v>22</v>
      </c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67"/>
      <c r="JV61" s="67"/>
      <c r="JW61" s="67"/>
      <c r="JX61" s="67"/>
      <c r="JY61" s="67"/>
      <c r="JZ61" s="67"/>
      <c r="KA61" s="67"/>
      <c r="KB61" s="67"/>
      <c r="KC61" s="67"/>
      <c r="KD61" s="67"/>
      <c r="KE61" s="67"/>
      <c r="KF61" s="67"/>
      <c r="KG61" s="67"/>
      <c r="KH61" s="67"/>
      <c r="KI61" s="67"/>
      <c r="KJ61" s="67"/>
      <c r="KK61" s="67"/>
      <c r="KL61" s="67"/>
      <c r="KM61" s="67"/>
      <c r="KN61" s="67"/>
      <c r="KO61" s="67"/>
      <c r="KP61" s="67"/>
      <c r="KQ61" s="67"/>
      <c r="KR61" s="67"/>
      <c r="KS61" s="67"/>
      <c r="KT61" s="67"/>
      <c r="KU61" s="67"/>
      <c r="KV61" s="67"/>
      <c r="KW61" s="67"/>
      <c r="KX61" s="67"/>
      <c r="KY61" s="67"/>
      <c r="KZ61" s="67"/>
      <c r="LA61" s="67"/>
      <c r="LB61" s="67"/>
      <c r="LC61" s="67"/>
      <c r="LD61" s="67"/>
      <c r="LE61" s="67"/>
      <c r="LF61" s="67"/>
      <c r="LG61" s="67"/>
      <c r="LH61" s="67"/>
      <c r="LI61" s="67"/>
      <c r="LJ61" s="67"/>
      <c r="LK61" s="67"/>
      <c r="LL61" s="67"/>
      <c r="LM61" s="67"/>
      <c r="LN61" s="67"/>
      <c r="LO61" s="67"/>
      <c r="LP61" s="67"/>
      <c r="LQ61" s="67"/>
      <c r="LR61" s="67"/>
      <c r="LS61" s="67"/>
      <c r="LT61" s="67"/>
      <c r="LU61" s="67"/>
      <c r="LV61" s="67"/>
      <c r="LW61" s="67"/>
      <c r="LX61" s="67"/>
      <c r="LY61" s="67"/>
      <c r="LZ61" s="67"/>
      <c r="MA61" s="67"/>
      <c r="MB61" s="67"/>
      <c r="MC61" s="67"/>
      <c r="MD61" s="67"/>
      <c r="ME61" s="67"/>
      <c r="MF61" s="67"/>
      <c r="MG61" s="67"/>
      <c r="MH61" s="67"/>
      <c r="MI61" s="67"/>
      <c r="MJ61" s="67"/>
      <c r="MK61" s="67"/>
      <c r="ML61" s="67"/>
      <c r="MM61" s="67"/>
      <c r="MN61" s="67"/>
      <c r="MO61" s="67"/>
      <c r="MP61" s="67"/>
      <c r="MQ61" s="67"/>
      <c r="MR61" s="67"/>
      <c r="MS61" s="67"/>
      <c r="MT61" s="67"/>
      <c r="MU61" s="67"/>
      <c r="MV61" s="67"/>
      <c r="MW61" s="67"/>
      <c r="MX61" s="67"/>
      <c r="MY61" s="67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</row>
    <row r="62" spans="1:381">
      <c r="A62" s="96" t="s">
        <v>1022</v>
      </c>
      <c r="B62" s="56" t="s">
        <v>1023</v>
      </c>
      <c r="C62" s="96" t="s">
        <v>514</v>
      </c>
      <c r="D62" s="74">
        <v>6</v>
      </c>
      <c r="E62" s="67">
        <v>2017</v>
      </c>
      <c r="F62" s="161">
        <v>73.077726237947488</v>
      </c>
      <c r="G62" s="67">
        <v>20273</v>
      </c>
      <c r="H62" s="67">
        <v>5808</v>
      </c>
      <c r="I62" s="67">
        <v>14465</v>
      </c>
      <c r="J62" s="67">
        <v>12.12</v>
      </c>
      <c r="K62" s="78">
        <v>2458</v>
      </c>
      <c r="L62" s="67">
        <v>95.78</v>
      </c>
      <c r="M62" s="78">
        <v>19418</v>
      </c>
      <c r="N62" s="67">
        <v>2753</v>
      </c>
      <c r="O62" s="67">
        <v>1391</v>
      </c>
      <c r="P62" s="67">
        <v>1362</v>
      </c>
      <c r="Q62" s="67">
        <v>3275</v>
      </c>
      <c r="R62" s="67">
        <v>1655</v>
      </c>
      <c r="S62" s="67">
        <v>1620</v>
      </c>
      <c r="T62" s="67">
        <v>2489</v>
      </c>
      <c r="U62" s="67">
        <v>1263</v>
      </c>
      <c r="V62" s="67">
        <v>1226</v>
      </c>
      <c r="W62" s="67">
        <v>2880</v>
      </c>
      <c r="X62" s="67">
        <v>1463</v>
      </c>
      <c r="Y62" s="67">
        <v>1417</v>
      </c>
      <c r="Z62" s="67">
        <v>2208</v>
      </c>
      <c r="AA62" s="67">
        <v>1123</v>
      </c>
      <c r="AB62" s="67">
        <v>1085</v>
      </c>
      <c r="AC62" s="67">
        <v>2524</v>
      </c>
      <c r="AD62" s="67">
        <v>1285</v>
      </c>
      <c r="AE62" s="67">
        <v>1239</v>
      </c>
      <c r="AF62" s="67">
        <v>2011</v>
      </c>
      <c r="AG62" s="67">
        <v>1026</v>
      </c>
      <c r="AH62" s="67">
        <v>985</v>
      </c>
      <c r="AI62" s="67">
        <v>3217</v>
      </c>
      <c r="AJ62" s="67">
        <v>1654</v>
      </c>
      <c r="AK62" s="67">
        <v>1563</v>
      </c>
      <c r="AL62" s="67">
        <v>1802</v>
      </c>
      <c r="AM62" s="67">
        <v>926</v>
      </c>
      <c r="AN62" s="67">
        <v>876</v>
      </c>
      <c r="AO62" s="67">
        <v>1480</v>
      </c>
      <c r="AP62" s="67">
        <v>767</v>
      </c>
      <c r="AQ62" s="67">
        <v>713</v>
      </c>
      <c r="AR62" s="67" t="s">
        <v>428</v>
      </c>
      <c r="AS62" s="67"/>
      <c r="AT62" s="67" t="s">
        <v>428</v>
      </c>
      <c r="AU62" s="59">
        <v>1095</v>
      </c>
      <c r="AV62" s="59">
        <v>0</v>
      </c>
      <c r="AW62" s="59">
        <v>222</v>
      </c>
      <c r="AX62" s="97">
        <f>VLOOKUP(A62,[2]INFANTIL!$A$8:$AA$140,27,0)</f>
        <v>12.987012987012989</v>
      </c>
      <c r="AY62" s="98">
        <f>VLOOKUP(A62,[2]INFANTIL!$A$8:$AA$140,16,0)</f>
        <v>5</v>
      </c>
      <c r="AZ62" s="62">
        <f>VLOOKUP(A62,'[3]2017'!$A$8:$E$140,5,0)</f>
        <v>1.4529604068289139</v>
      </c>
      <c r="BA62" s="63">
        <f>VLOOKUP(A62,'[3]2017'!$A$8:$E$140,4,0)</f>
        <v>4</v>
      </c>
      <c r="BB62" s="62">
        <f>VLOOKUP(A62,[2]MATERNAS!$A$8:$AA$140,27,0)</f>
        <v>0</v>
      </c>
      <c r="BC62" s="63">
        <f>VLOOKUP(A62,[2]MATERNAS!$A$8:$AA$140,26,0)</f>
        <v>0</v>
      </c>
      <c r="BD62" s="68">
        <v>0</v>
      </c>
      <c r="BE62" s="69">
        <v>0</v>
      </c>
      <c r="BF62" s="60">
        <f>VLOOKUP(A62,[4]Controles!$A$7:$L$139,12,0)</f>
        <v>8.7662337662337659</v>
      </c>
      <c r="BG62" s="61">
        <f>VLOOKUP(A62,[4]Controles!$A$7:$L$139,11,0)</f>
        <v>27</v>
      </c>
      <c r="BH62" s="88">
        <v>6.8181818181818175</v>
      </c>
      <c r="BI62" s="87">
        <v>21</v>
      </c>
      <c r="BJ62" s="68">
        <v>0</v>
      </c>
      <c r="BK62" s="69">
        <v>0</v>
      </c>
      <c r="BL62" s="68">
        <v>0</v>
      </c>
      <c r="BM62" s="69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55.5</v>
      </c>
      <c r="BW62" s="67">
        <v>96.4</v>
      </c>
      <c r="BX62" s="67">
        <v>92.4</v>
      </c>
      <c r="BY62" s="67">
        <v>96.9</v>
      </c>
      <c r="BZ62" s="67">
        <v>108.4</v>
      </c>
      <c r="CA62" s="67">
        <v>80.2</v>
      </c>
      <c r="CB62" s="67">
        <v>108.2</v>
      </c>
      <c r="CC62" s="96" t="s">
        <v>2703</v>
      </c>
      <c r="CD62" s="96" t="s">
        <v>2777</v>
      </c>
      <c r="CE62" s="99">
        <v>52.631578947368418</v>
      </c>
      <c r="CF62" s="67" t="s">
        <v>2778</v>
      </c>
      <c r="CG62" s="67" t="s">
        <v>436</v>
      </c>
      <c r="CH62" s="67">
        <v>36.97</v>
      </c>
      <c r="CI62" s="67">
        <v>1</v>
      </c>
      <c r="CJ62" s="86">
        <v>0.80353555644837282</v>
      </c>
      <c r="CK62" s="87">
        <v>2</v>
      </c>
      <c r="CL62" s="106">
        <v>36.97</v>
      </c>
      <c r="CM62" s="89">
        <v>1</v>
      </c>
      <c r="CN62" s="67">
        <v>110.91</v>
      </c>
      <c r="CO62" s="67">
        <v>3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2">
        <f>VLOOKUP(A62,'[3]2017'!$A$8:$I$140,9,0)</f>
        <v>0.45289855072463769</v>
      </c>
      <c r="DC62" s="63">
        <f>VLOOKUP(A62,'[3]2017'!$A$8:$I$140,8,0)</f>
        <v>1</v>
      </c>
      <c r="DD62" s="96" t="s">
        <v>2779</v>
      </c>
      <c r="DE62" s="96" t="s">
        <v>2780</v>
      </c>
      <c r="DF62" s="99">
        <v>3.6595744680851063</v>
      </c>
      <c r="DG62" s="104">
        <v>10.062893081761008</v>
      </c>
      <c r="DH62" s="67">
        <v>104.17</v>
      </c>
      <c r="DI62" s="67">
        <v>3</v>
      </c>
      <c r="DJ62" s="67">
        <v>208.33</v>
      </c>
      <c r="DK62" s="67">
        <v>6</v>
      </c>
      <c r="DL62" s="67">
        <v>34.72</v>
      </c>
      <c r="DM62" s="67">
        <v>1</v>
      </c>
      <c r="DN62" s="67">
        <v>118.86</v>
      </c>
      <c r="DO62" s="67">
        <v>3</v>
      </c>
      <c r="DP62" s="67">
        <v>39.619999999999997</v>
      </c>
      <c r="DQ62" s="67">
        <v>1</v>
      </c>
      <c r="DR62" s="67">
        <v>39.619999999999997</v>
      </c>
      <c r="DS62" s="67">
        <v>1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101">
        <f>VLOOKUP(A62,[5]Embarazos!$A$7:$D$139,4,0)</f>
        <v>0.95541401273885351</v>
      </c>
      <c r="EA62" s="63">
        <f>VLOOKUP(A62,[5]Embarazos!$A$7:$D$139,3,0)</f>
        <v>3</v>
      </c>
      <c r="EB62" s="62">
        <f>VLOOKUP(A62,[5]Embarazos!$A$7:$F$139,6,0)</f>
        <v>31.847133757961782</v>
      </c>
      <c r="EC62" s="63">
        <f>VLOOKUP(A62,[5]Embarazos!$A$7:$F$139,5,0)</f>
        <v>100</v>
      </c>
      <c r="ED62" s="62">
        <f>VLOOKUP(A62,'[3]2017'!$A$8:$K$140,11,0)</f>
        <v>0.49726504226752855</v>
      </c>
      <c r="EE62" s="63">
        <f>VLOOKUP(A62,'[3]2017'!$A$8:$K$140,10,0)</f>
        <v>1</v>
      </c>
      <c r="EF62" s="96" t="s">
        <v>2781</v>
      </c>
      <c r="EG62" s="96" t="s">
        <v>2782</v>
      </c>
      <c r="EH62" s="99">
        <v>3.4845496383957926</v>
      </c>
      <c r="EI62" s="104">
        <v>3.1588447653429599</v>
      </c>
      <c r="EJ62" s="174" t="s">
        <v>1118</v>
      </c>
      <c r="EK62" s="174" t="s">
        <v>2783</v>
      </c>
      <c r="EL62" s="96" t="s">
        <v>2784</v>
      </c>
      <c r="EM62" s="96" t="s">
        <v>2785</v>
      </c>
      <c r="EN62" s="99">
        <v>4.3977055449330784</v>
      </c>
      <c r="EO62" s="100">
        <v>0.62695924764890276</v>
      </c>
      <c r="EP62" s="67">
        <v>118.86</v>
      </c>
      <c r="EQ62" s="67">
        <v>3</v>
      </c>
      <c r="ER62" s="67">
        <v>475.44</v>
      </c>
      <c r="ES62" s="67">
        <v>12</v>
      </c>
      <c r="ET62" s="92">
        <v>277.33755942947704</v>
      </c>
      <c r="EU62" s="105">
        <v>7</v>
      </c>
      <c r="EV62" s="67">
        <v>118.86</v>
      </c>
      <c r="EW62" s="67">
        <v>3</v>
      </c>
      <c r="EX62" s="67">
        <v>0</v>
      </c>
      <c r="EY62" s="62">
        <f>VLOOKUP(A62,[5]Embarazos!$A$7:$H$139,8,0)</f>
        <v>30.891719745222929</v>
      </c>
      <c r="EZ62" s="63">
        <f>VLOOKUP(A62,[5]Embarazos!$A$7:$H$139,7,0)</f>
        <v>97</v>
      </c>
      <c r="FA62" s="62">
        <f>VLOOKUP(A62,[5]Embarazos!$A$7:$J$139,10,0)</f>
        <v>16.878980891719745</v>
      </c>
      <c r="FB62" s="63">
        <f>VLOOKUP(A62,[5]Embarazos!$A$7:$J$139,9,0)</f>
        <v>53</v>
      </c>
      <c r="FC62" s="67">
        <v>52.69</v>
      </c>
      <c r="FD62" s="67">
        <v>2</v>
      </c>
      <c r="FE62" s="67">
        <v>210.75</v>
      </c>
      <c r="FF62" s="67">
        <v>8</v>
      </c>
      <c r="FG62" s="67">
        <v>26.34</v>
      </c>
      <c r="FH62" s="67">
        <v>1</v>
      </c>
      <c r="FI62" s="67">
        <v>52.69</v>
      </c>
      <c r="FJ62" s="67">
        <v>2</v>
      </c>
      <c r="FK62" s="92">
        <v>342.46575342465752</v>
      </c>
      <c r="FL62" s="105">
        <v>13</v>
      </c>
      <c r="FM62" s="67">
        <v>263.44</v>
      </c>
      <c r="FN62" s="67">
        <v>10</v>
      </c>
      <c r="FO62" s="67">
        <v>289.77999999999997</v>
      </c>
      <c r="FP62" s="67">
        <v>11</v>
      </c>
      <c r="FQ62" s="92">
        <v>79.030558482613273</v>
      </c>
      <c r="FR62" s="105">
        <v>3</v>
      </c>
      <c r="FS62" s="62">
        <f>VLOOKUP(A62,'[3]2017'!$A$8:$M$140,13,0)</f>
        <v>5.5493895671476139</v>
      </c>
      <c r="FT62" s="63">
        <f>VLOOKUP(A62,'[3]2017'!$A$8:$M$140,12,0)</f>
        <v>10</v>
      </c>
      <c r="FU62" s="62">
        <f>VLOOKUP(A62,'[3]2017'!$A$8:$O$140,15,0)</f>
        <v>3.3783783783783785</v>
      </c>
      <c r="FV62" s="63">
        <f>VLOOKUP(A62,'[3]2017'!$A$8:$O$140,14,0)</f>
        <v>5</v>
      </c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</row>
    <row r="63" spans="1:381">
      <c r="A63" s="96" t="s">
        <v>1880</v>
      </c>
      <c r="B63" s="56" t="s">
        <v>1031</v>
      </c>
      <c r="C63" s="96" t="s">
        <v>466</v>
      </c>
      <c r="D63" s="74">
        <v>6</v>
      </c>
      <c r="E63" s="67">
        <v>2017</v>
      </c>
      <c r="F63" s="161">
        <v>71.038985317498955</v>
      </c>
      <c r="G63" s="67">
        <v>13596</v>
      </c>
      <c r="H63" s="67">
        <v>7221</v>
      </c>
      <c r="I63" s="67">
        <v>6375</v>
      </c>
      <c r="J63" s="67">
        <v>24.1</v>
      </c>
      <c r="K63" s="78">
        <v>3277</v>
      </c>
      <c r="L63" s="67">
        <v>71.52</v>
      </c>
      <c r="M63" s="78">
        <v>9724</v>
      </c>
      <c r="N63" s="67">
        <v>1314</v>
      </c>
      <c r="O63" s="67">
        <v>675</v>
      </c>
      <c r="P63" s="67">
        <v>639</v>
      </c>
      <c r="Q63" s="67">
        <v>1566</v>
      </c>
      <c r="R63" s="67">
        <v>806</v>
      </c>
      <c r="S63" s="67">
        <v>760</v>
      </c>
      <c r="T63" s="67">
        <v>1267</v>
      </c>
      <c r="U63" s="67">
        <v>657</v>
      </c>
      <c r="V63" s="67">
        <v>610</v>
      </c>
      <c r="W63" s="67">
        <v>1531</v>
      </c>
      <c r="X63" s="67">
        <v>793</v>
      </c>
      <c r="Y63" s="67">
        <v>738</v>
      </c>
      <c r="Z63" s="67">
        <v>1269</v>
      </c>
      <c r="AA63" s="67">
        <v>659</v>
      </c>
      <c r="AB63" s="67">
        <v>610</v>
      </c>
      <c r="AC63" s="67">
        <v>1431</v>
      </c>
      <c r="AD63" s="67">
        <v>747</v>
      </c>
      <c r="AE63" s="67">
        <v>684</v>
      </c>
      <c r="AF63" s="67">
        <v>1124</v>
      </c>
      <c r="AG63" s="67">
        <v>589</v>
      </c>
      <c r="AH63" s="67">
        <v>535</v>
      </c>
      <c r="AI63" s="67">
        <v>2078</v>
      </c>
      <c r="AJ63" s="67">
        <v>1080</v>
      </c>
      <c r="AK63" s="67">
        <v>998</v>
      </c>
      <c r="AL63" s="67">
        <v>1164</v>
      </c>
      <c r="AM63" s="67">
        <v>604</v>
      </c>
      <c r="AN63" s="67">
        <v>560</v>
      </c>
      <c r="AO63" s="67">
        <v>1143</v>
      </c>
      <c r="AP63" s="67">
        <v>588</v>
      </c>
      <c r="AQ63" s="67">
        <v>555</v>
      </c>
      <c r="AR63" s="67" t="s">
        <v>428</v>
      </c>
      <c r="AS63" s="67"/>
      <c r="AT63" s="67" t="s">
        <v>428</v>
      </c>
      <c r="AU63" s="59">
        <v>525</v>
      </c>
      <c r="AV63" s="59">
        <v>0</v>
      </c>
      <c r="AW63" s="59">
        <v>132</v>
      </c>
      <c r="AX63" s="97" t="e">
        <f>VLOOKUP(A63,[2]INFANTIL!$A$8:$AA$140,27,0)</f>
        <v>#N/A</v>
      </c>
      <c r="AY63" s="98" t="e">
        <f>VLOOKUP(A63,[2]INFANTIL!$A$8:$AA$140,16,0)</f>
        <v>#N/A</v>
      </c>
      <c r="AZ63" s="62">
        <f>VLOOKUP(A63,'[3]2017'!$A$8:$E$140,5,0)</f>
        <v>0.76103500761035003</v>
      </c>
      <c r="BA63" s="63">
        <f>VLOOKUP(A63,'[3]2017'!$A$8:$E$140,4,0)</f>
        <v>1</v>
      </c>
      <c r="BB63" s="62">
        <f>VLOOKUP(A63,[2]MATERNAS!$A$8:$AA$140,27,0)</f>
        <v>0</v>
      </c>
      <c r="BC63" s="63">
        <f>VLOOKUP(A63,[2]MATERNAS!$A$8:$AA$140,26,0)</f>
        <v>0</v>
      </c>
      <c r="BD63" s="68">
        <v>0</v>
      </c>
      <c r="BE63" s="69">
        <v>0</v>
      </c>
      <c r="BF63" s="60">
        <f>VLOOKUP(A63,[4]Controles!$A$7:$L$139,12,0)</f>
        <v>6.1538461538461542</v>
      </c>
      <c r="BG63" s="61">
        <f>VLOOKUP(A63,[4]Controles!$A$7:$L$139,11,0)</f>
        <v>12</v>
      </c>
      <c r="BH63" s="88">
        <v>9.2307692307692317</v>
      </c>
      <c r="BI63" s="87">
        <v>18</v>
      </c>
      <c r="BJ63" s="68">
        <v>0</v>
      </c>
      <c r="BK63" s="69">
        <v>0</v>
      </c>
      <c r="BL63" s="68">
        <v>0</v>
      </c>
      <c r="BM63" s="69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50.6</v>
      </c>
      <c r="BW63" s="67">
        <v>109.5</v>
      </c>
      <c r="BX63" s="67">
        <v>100.6</v>
      </c>
      <c r="BY63" s="67">
        <v>109.5</v>
      </c>
      <c r="BZ63" s="67">
        <v>100.6</v>
      </c>
      <c r="CA63" s="67">
        <v>96.4</v>
      </c>
      <c r="CB63" s="67">
        <v>97.6</v>
      </c>
      <c r="CC63" s="96" t="s">
        <v>2786</v>
      </c>
      <c r="CD63" s="96" t="s">
        <v>2787</v>
      </c>
      <c r="CE63" s="99">
        <v>37.5</v>
      </c>
      <c r="CF63" s="67" t="s">
        <v>2788</v>
      </c>
      <c r="CG63" s="67" t="s">
        <v>485</v>
      </c>
      <c r="CH63" s="67">
        <v>0</v>
      </c>
      <c r="CI63" s="67">
        <v>0</v>
      </c>
      <c r="CJ63" s="86">
        <v>0.78926598263614833</v>
      </c>
      <c r="CK63" s="87">
        <v>1</v>
      </c>
      <c r="CL63" s="106">
        <v>0</v>
      </c>
      <c r="CM63" s="89">
        <v>0</v>
      </c>
      <c r="CN63" s="67">
        <v>77.22</v>
      </c>
      <c r="CO63" s="67">
        <v>1</v>
      </c>
      <c r="CP63" s="67">
        <v>0</v>
      </c>
      <c r="CQ63" s="67">
        <v>0</v>
      </c>
      <c r="CR63" s="67">
        <v>0</v>
      </c>
      <c r="CS63" s="67">
        <v>0</v>
      </c>
      <c r="CT63" s="67">
        <v>0</v>
      </c>
      <c r="CU63" s="67">
        <v>0</v>
      </c>
      <c r="CV63" s="67">
        <v>0</v>
      </c>
      <c r="CW63" s="67">
        <v>0</v>
      </c>
      <c r="CX63" s="67">
        <v>0</v>
      </c>
      <c r="CY63" s="67">
        <v>0</v>
      </c>
      <c r="CZ63" s="67">
        <v>0</v>
      </c>
      <c r="DA63" s="67">
        <v>0</v>
      </c>
      <c r="DB63" s="62">
        <f>VLOOKUP(A63,'[3]2017'!$A$8:$I$140,9,0)</f>
        <v>0.78802206461780933</v>
      </c>
      <c r="DC63" s="63">
        <f>VLOOKUP(A63,'[3]2017'!$A$8:$I$140,8,0)</f>
        <v>1</v>
      </c>
      <c r="DD63" s="96" t="s">
        <v>2789</v>
      </c>
      <c r="DE63" s="96" t="s">
        <v>2790</v>
      </c>
      <c r="DF63" s="99">
        <v>2.7649769585253456</v>
      </c>
      <c r="DG63" s="104">
        <v>6.386554621848739</v>
      </c>
      <c r="DH63" s="67">
        <v>0</v>
      </c>
      <c r="DI63" s="67">
        <v>0</v>
      </c>
      <c r="DJ63" s="67">
        <v>65.319999999999993</v>
      </c>
      <c r="DK63" s="67">
        <v>1</v>
      </c>
      <c r="DL63" s="67">
        <v>0</v>
      </c>
      <c r="DM63" s="67">
        <v>0</v>
      </c>
      <c r="DN63" s="67">
        <v>69.88</v>
      </c>
      <c r="DO63" s="67">
        <v>1</v>
      </c>
      <c r="DP63" s="67">
        <v>69.88</v>
      </c>
      <c r="DQ63" s="67">
        <v>1</v>
      </c>
      <c r="DR63" s="67">
        <v>0</v>
      </c>
      <c r="DS63" s="67">
        <v>0</v>
      </c>
      <c r="DT63" s="67">
        <v>69.88</v>
      </c>
      <c r="DU63" s="67">
        <v>1</v>
      </c>
      <c r="DV63" s="67">
        <v>0</v>
      </c>
      <c r="DW63" s="67">
        <v>0</v>
      </c>
      <c r="DX63" s="67">
        <v>0</v>
      </c>
      <c r="DY63" s="67">
        <v>0</v>
      </c>
      <c r="DZ63" s="101">
        <f>VLOOKUP(A63,[5]Embarazos!$A$7:$D$139,4,0)</f>
        <v>2</v>
      </c>
      <c r="EA63" s="63">
        <f>VLOOKUP(A63,[5]Embarazos!$A$7:$D$139,3,0)</f>
        <v>4</v>
      </c>
      <c r="EB63" s="62">
        <f>VLOOKUP(A63,[5]Embarazos!$A$7:$F$139,6,0)</f>
        <v>25</v>
      </c>
      <c r="EC63" s="63">
        <f>VLOOKUP(A63,[5]Embarazos!$A$7:$F$139,5,0)</f>
        <v>50</v>
      </c>
      <c r="ED63" s="62">
        <f>VLOOKUP(A63,'[3]2017'!$A$8:$K$140,11,0)</f>
        <v>0.88967971530249101</v>
      </c>
      <c r="EE63" s="63">
        <f>VLOOKUP(A63,'[3]2017'!$A$8:$K$140,10,0)</f>
        <v>1</v>
      </c>
      <c r="EF63" s="96" t="s">
        <v>2791</v>
      </c>
      <c r="EG63" s="96" t="s">
        <v>2792</v>
      </c>
      <c r="EH63" s="99">
        <v>1.8973214285714284</v>
      </c>
      <c r="EI63" s="104">
        <v>11.877394636015326</v>
      </c>
      <c r="EJ63" s="174" t="s">
        <v>2793</v>
      </c>
      <c r="EK63" s="174" t="s">
        <v>2794</v>
      </c>
      <c r="EL63" s="96" t="s">
        <v>2795</v>
      </c>
      <c r="EM63" s="96" t="s">
        <v>1585</v>
      </c>
      <c r="EN63" s="99">
        <v>0.64935064935064934</v>
      </c>
      <c r="EO63" s="100">
        <v>12.804878048780488</v>
      </c>
      <c r="EP63" s="67">
        <v>69.88</v>
      </c>
      <c r="EQ63" s="67">
        <v>1</v>
      </c>
      <c r="ER63" s="67">
        <v>69.88</v>
      </c>
      <c r="ES63" s="67">
        <v>1</v>
      </c>
      <c r="ET63" s="92">
        <v>69.88120195667365</v>
      </c>
      <c r="EU63" s="105">
        <v>1</v>
      </c>
      <c r="EV63" s="67">
        <v>69.88</v>
      </c>
      <c r="EW63" s="67">
        <v>1</v>
      </c>
      <c r="EX63" s="67">
        <v>0</v>
      </c>
      <c r="EY63" s="62">
        <f>VLOOKUP(A63,[5]Embarazos!$A$7:$H$139,8,0)</f>
        <v>31.5</v>
      </c>
      <c r="EZ63" s="63">
        <f>VLOOKUP(A63,[5]Embarazos!$A$7:$H$139,7,0)</f>
        <v>63</v>
      </c>
      <c r="FA63" s="62">
        <f>VLOOKUP(A63,[5]Embarazos!$A$7:$J$139,10,0)</f>
        <v>19</v>
      </c>
      <c r="FB63" s="63">
        <f>VLOOKUP(A63,[5]Embarazos!$A$7:$J$139,9,0)</f>
        <v>38</v>
      </c>
      <c r="FC63" s="67">
        <v>0</v>
      </c>
      <c r="FD63" s="67">
        <v>0</v>
      </c>
      <c r="FE63" s="67">
        <v>78.83</v>
      </c>
      <c r="FF63" s="67">
        <v>2</v>
      </c>
      <c r="FG63" s="67">
        <v>0</v>
      </c>
      <c r="FH63" s="67">
        <v>0</v>
      </c>
      <c r="FI63" s="67">
        <v>0</v>
      </c>
      <c r="FJ63" s="67">
        <v>0</v>
      </c>
      <c r="FK63" s="92">
        <v>78.833267638943624</v>
      </c>
      <c r="FL63" s="105">
        <v>2</v>
      </c>
      <c r="FM63" s="67">
        <v>157.66999999999999</v>
      </c>
      <c r="FN63" s="67">
        <v>4</v>
      </c>
      <c r="FO63" s="67">
        <v>236.5</v>
      </c>
      <c r="FP63" s="67">
        <v>6</v>
      </c>
      <c r="FQ63" s="92">
        <v>78.833267638943624</v>
      </c>
      <c r="FR63" s="105">
        <v>2</v>
      </c>
      <c r="FS63" s="62">
        <f>VLOOKUP(A63,'[3]2017'!$A$8:$M$140,13,0)</f>
        <v>0.85910652920962194</v>
      </c>
      <c r="FT63" s="63">
        <f>VLOOKUP(A63,'[3]2017'!$A$8:$M$140,12,0)</f>
        <v>1</v>
      </c>
      <c r="FU63" s="62">
        <f>VLOOKUP(A63,'[3]2017'!$A$8:$O$140,15,0)</f>
        <v>2.6246719160104988</v>
      </c>
      <c r="FV63" s="63">
        <f>VLOOKUP(A63,'[3]2017'!$A$8:$O$140,14,0)</f>
        <v>3</v>
      </c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</row>
    <row r="64" spans="1:381">
      <c r="A64" s="96" t="s">
        <v>1039</v>
      </c>
      <c r="B64" s="56" t="s">
        <v>1040</v>
      </c>
      <c r="C64" s="96" t="s">
        <v>466</v>
      </c>
      <c r="D64" s="74">
        <v>6</v>
      </c>
      <c r="E64" s="67">
        <v>2017</v>
      </c>
      <c r="F64" s="161">
        <v>70.696556127353446</v>
      </c>
      <c r="G64" s="67">
        <v>11939</v>
      </c>
      <c r="H64" s="67">
        <v>8573</v>
      </c>
      <c r="I64" s="67">
        <v>3366</v>
      </c>
      <c r="J64" s="67">
        <v>30.8</v>
      </c>
      <c r="K64" s="78">
        <v>3677</v>
      </c>
      <c r="L64" s="67">
        <v>54.77</v>
      </c>
      <c r="M64" s="78">
        <v>6539</v>
      </c>
      <c r="N64" s="67">
        <v>1038</v>
      </c>
      <c r="O64" s="67">
        <v>530</v>
      </c>
      <c r="P64" s="67">
        <v>508</v>
      </c>
      <c r="Q64" s="67">
        <v>1245</v>
      </c>
      <c r="R64" s="67">
        <v>634</v>
      </c>
      <c r="S64" s="67">
        <v>611</v>
      </c>
      <c r="T64" s="67">
        <v>1031</v>
      </c>
      <c r="U64" s="67">
        <v>524</v>
      </c>
      <c r="V64" s="67">
        <v>507</v>
      </c>
      <c r="W64" s="67">
        <v>1236</v>
      </c>
      <c r="X64" s="67">
        <v>630</v>
      </c>
      <c r="Y64" s="67">
        <v>606</v>
      </c>
      <c r="Z64" s="67">
        <v>1023</v>
      </c>
      <c r="AA64" s="67">
        <v>519</v>
      </c>
      <c r="AB64" s="67">
        <v>504</v>
      </c>
      <c r="AC64" s="67">
        <v>1204</v>
      </c>
      <c r="AD64" s="67">
        <v>608</v>
      </c>
      <c r="AE64" s="67">
        <v>596</v>
      </c>
      <c r="AF64" s="67">
        <v>999</v>
      </c>
      <c r="AG64" s="67">
        <v>503</v>
      </c>
      <c r="AH64" s="67">
        <v>496</v>
      </c>
      <c r="AI64" s="67">
        <v>1952</v>
      </c>
      <c r="AJ64" s="67">
        <v>974</v>
      </c>
      <c r="AK64" s="67">
        <v>978</v>
      </c>
      <c r="AL64" s="67">
        <v>1090</v>
      </c>
      <c r="AM64" s="67">
        <v>546</v>
      </c>
      <c r="AN64" s="67">
        <v>544</v>
      </c>
      <c r="AO64" s="67">
        <v>1114</v>
      </c>
      <c r="AP64" s="67">
        <v>544</v>
      </c>
      <c r="AQ64" s="67">
        <v>570</v>
      </c>
      <c r="AR64" s="67" t="s">
        <v>428</v>
      </c>
      <c r="AS64" s="67"/>
      <c r="AT64" s="67" t="s">
        <v>428</v>
      </c>
      <c r="AU64" s="59">
        <v>468</v>
      </c>
      <c r="AV64" s="59">
        <v>0</v>
      </c>
      <c r="AW64" s="59">
        <v>1</v>
      </c>
      <c r="AX64" s="97">
        <f>VLOOKUP(A64,[2]INFANTIL!$A$8:$AA$140,27,0)</f>
        <v>0</v>
      </c>
      <c r="AY64" s="98">
        <f>VLOOKUP(A64,[2]INFANTIL!$A$8:$AA$140,16,0)</f>
        <v>2</v>
      </c>
      <c r="AZ64" s="62">
        <f>VLOOKUP(A64,'[3]2017'!$A$8:$E$140,5,0)</f>
        <v>0.96339113680154143</v>
      </c>
      <c r="BA64" s="63">
        <f>VLOOKUP(A64,'[3]2017'!$A$8:$E$140,4,0)</f>
        <v>1</v>
      </c>
      <c r="BB64" s="62">
        <f>VLOOKUP(A64,[2]MATERNAS!$A$8:$AA$140,27,0)</f>
        <v>0</v>
      </c>
      <c r="BC64" s="63">
        <f>VLOOKUP(A64,[2]MATERNAS!$A$8:$AA$140,26,0)</f>
        <v>0</v>
      </c>
      <c r="BD64" s="68">
        <v>0</v>
      </c>
      <c r="BE64" s="69">
        <v>0</v>
      </c>
      <c r="BF64" s="60">
        <f>VLOOKUP(A64,[4]Controles!$A$7:$L$139,12,0)</f>
        <v>8.7719298245614024</v>
      </c>
      <c r="BG64" s="61">
        <f>VLOOKUP(A64,[4]Controles!$A$7:$L$139,11,0)</f>
        <v>10</v>
      </c>
      <c r="BH64" s="88">
        <v>10.526315789473683</v>
      </c>
      <c r="BI64" s="87">
        <v>12</v>
      </c>
      <c r="BJ64" s="68">
        <v>0</v>
      </c>
      <c r="BK64" s="69">
        <v>0</v>
      </c>
      <c r="BL64" s="68">
        <v>96.339113680154142</v>
      </c>
      <c r="BM64" s="69">
        <v>1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22.9</v>
      </c>
      <c r="BW64" s="67">
        <v>95.8</v>
      </c>
      <c r="BX64" s="67">
        <v>91.5</v>
      </c>
      <c r="BY64" s="67">
        <v>95.8</v>
      </c>
      <c r="BZ64" s="67">
        <v>96.6</v>
      </c>
      <c r="CA64" s="67">
        <v>91.7</v>
      </c>
      <c r="CB64" s="67">
        <v>83.5</v>
      </c>
      <c r="CC64" s="96" t="s">
        <v>2796</v>
      </c>
      <c r="CD64" s="96" t="s">
        <v>2797</v>
      </c>
      <c r="CE64" s="99">
        <v>0</v>
      </c>
      <c r="CF64" s="67" t="s">
        <v>2798</v>
      </c>
      <c r="CG64" s="67" t="s">
        <v>2799</v>
      </c>
      <c r="CH64" s="67">
        <v>0</v>
      </c>
      <c r="CI64" s="67">
        <v>0</v>
      </c>
      <c r="CJ64" s="86">
        <v>0</v>
      </c>
      <c r="CK64" s="87">
        <v>0</v>
      </c>
      <c r="CL64" s="106">
        <v>0</v>
      </c>
      <c r="CM64" s="89">
        <v>0</v>
      </c>
      <c r="CN64" s="67">
        <v>96.34</v>
      </c>
      <c r="CO64" s="67">
        <v>1</v>
      </c>
      <c r="CP64" s="67">
        <v>0</v>
      </c>
      <c r="CQ64" s="67">
        <v>0</v>
      </c>
      <c r="CR64" s="67">
        <v>0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0</v>
      </c>
      <c r="DB64" s="62">
        <f>VLOOKUP(A64,'[3]2017'!$A$8:$I$140,9,0)</f>
        <v>0.97751710654936463</v>
      </c>
      <c r="DC64" s="63">
        <f>VLOOKUP(A64,'[3]2017'!$A$8:$I$140,8,0)</f>
        <v>1</v>
      </c>
      <c r="DD64" s="96" t="s">
        <v>2800</v>
      </c>
      <c r="DE64" s="96" t="s">
        <v>2801</v>
      </c>
      <c r="DF64" s="99">
        <v>1.6817593790426906</v>
      </c>
      <c r="DG64" s="104">
        <v>8.59375</v>
      </c>
      <c r="DH64" s="67">
        <v>0</v>
      </c>
      <c r="DI64" s="67">
        <v>0</v>
      </c>
      <c r="DJ64" s="67">
        <v>242.72</v>
      </c>
      <c r="DK64" s="67">
        <v>3</v>
      </c>
      <c r="DL64" s="67">
        <v>0</v>
      </c>
      <c r="DM64" s="67">
        <v>0</v>
      </c>
      <c r="DN64" s="67">
        <v>83.06</v>
      </c>
      <c r="DO64" s="67">
        <v>1</v>
      </c>
      <c r="DP64" s="67">
        <v>83.06</v>
      </c>
      <c r="DQ64" s="67">
        <v>1</v>
      </c>
      <c r="DR64" s="67">
        <v>0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83.06</v>
      </c>
      <c r="DY64" s="67">
        <v>1</v>
      </c>
      <c r="DZ64" s="101">
        <f>VLOOKUP(A64,[5]Embarazos!$A$7:$D$139,4,0)</f>
        <v>0.86206896551724133</v>
      </c>
      <c r="EA64" s="63">
        <f>VLOOKUP(A64,[5]Embarazos!$A$7:$D$139,3,0)</f>
        <v>1</v>
      </c>
      <c r="EB64" s="62">
        <f>VLOOKUP(A64,[5]Embarazos!$A$7:$F$139,6,0)</f>
        <v>23.275862068965516</v>
      </c>
      <c r="EC64" s="63">
        <f>VLOOKUP(A64,[5]Embarazos!$A$7:$F$139,5,0)</f>
        <v>27</v>
      </c>
      <c r="ED64" s="62">
        <f>VLOOKUP(A64,'[3]2017'!$A$8:$K$140,11,0)</f>
        <v>0</v>
      </c>
      <c r="EE64" s="63">
        <f>VLOOKUP(A64,'[3]2017'!$A$8:$K$140,10,0)</f>
        <v>0</v>
      </c>
      <c r="EF64" s="96" t="s">
        <v>2802</v>
      </c>
      <c r="EG64" s="96" t="s">
        <v>2803</v>
      </c>
      <c r="EH64" s="99">
        <v>0.84269662921348309</v>
      </c>
      <c r="EI64" s="104">
        <v>4.9132947976878611</v>
      </c>
      <c r="EJ64" s="174" t="s">
        <v>2804</v>
      </c>
      <c r="EK64" s="174" t="s">
        <v>2805</v>
      </c>
      <c r="EL64" s="96" t="s">
        <v>2806</v>
      </c>
      <c r="EM64" s="96" t="s">
        <v>2807</v>
      </c>
      <c r="EN64" s="99">
        <v>0.62893081761006298</v>
      </c>
      <c r="EO64" s="100">
        <v>1.6129032258064515</v>
      </c>
      <c r="EP64" s="67">
        <v>0</v>
      </c>
      <c r="EQ64" s="67">
        <v>0</v>
      </c>
      <c r="ER64" s="67">
        <v>166.11</v>
      </c>
      <c r="ES64" s="67">
        <v>2</v>
      </c>
      <c r="ET64" s="92">
        <v>249.16943521594683</v>
      </c>
      <c r="EU64" s="105">
        <v>3</v>
      </c>
      <c r="EV64" s="67">
        <v>0</v>
      </c>
      <c r="EW64" s="67">
        <v>0</v>
      </c>
      <c r="EX64" s="67">
        <v>7</v>
      </c>
      <c r="EY64" s="62">
        <f>VLOOKUP(A64,[5]Embarazos!$A$7:$H$139,8,0)</f>
        <v>26.72413793103448</v>
      </c>
      <c r="EZ64" s="63">
        <f>VLOOKUP(A64,[5]Embarazos!$A$7:$H$139,7,0)</f>
        <v>31</v>
      </c>
      <c r="FA64" s="62">
        <f>VLOOKUP(A64,[5]Embarazos!$A$7:$J$139,10,0)</f>
        <v>22.413793103448278</v>
      </c>
      <c r="FB64" s="63">
        <f>VLOOKUP(A64,[5]Embarazos!$A$7:$J$139,9,0)</f>
        <v>26</v>
      </c>
      <c r="FC64" s="67">
        <v>0</v>
      </c>
      <c r="FD64" s="67">
        <v>0</v>
      </c>
      <c r="FE64" s="67">
        <v>0</v>
      </c>
      <c r="FF64" s="67">
        <v>0</v>
      </c>
      <c r="FG64" s="67">
        <v>0</v>
      </c>
      <c r="FH64" s="67">
        <v>0</v>
      </c>
      <c r="FI64" s="67">
        <v>0</v>
      </c>
      <c r="FJ64" s="67">
        <v>0</v>
      </c>
      <c r="FK64" s="67">
        <v>0</v>
      </c>
      <c r="FL64" s="67">
        <v>0</v>
      </c>
      <c r="FM64" s="67">
        <v>291.79000000000002</v>
      </c>
      <c r="FN64" s="67">
        <v>7</v>
      </c>
      <c r="FO64" s="67">
        <v>208.42</v>
      </c>
      <c r="FP64" s="67">
        <v>5</v>
      </c>
      <c r="FQ64" s="92">
        <v>8.9589679268948217</v>
      </c>
      <c r="FR64" s="105">
        <v>1</v>
      </c>
      <c r="FS64" s="62">
        <f>VLOOKUP(A64,'[3]2017'!$A$8:$M$140,13,0)</f>
        <v>0.91743119266055051</v>
      </c>
      <c r="FT64" s="63">
        <f>VLOOKUP(A64,'[3]2017'!$A$8:$M$140,12,0)</f>
        <v>1</v>
      </c>
      <c r="FU64" s="62">
        <f>VLOOKUP(A64,'[3]2017'!$A$8:$O$140,15,0)</f>
        <v>0</v>
      </c>
      <c r="FV64" s="63">
        <f>VLOOKUP(A64,'[3]2017'!$A$8:$O$140,14,0)</f>
        <v>0</v>
      </c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</row>
    <row r="65" spans="1:381">
      <c r="A65" s="96" t="s">
        <v>1048</v>
      </c>
      <c r="B65" s="56" t="s">
        <v>1049</v>
      </c>
      <c r="C65" s="96" t="s">
        <v>427</v>
      </c>
      <c r="D65" s="74">
        <v>3</v>
      </c>
      <c r="E65" s="67">
        <v>2017</v>
      </c>
      <c r="F65" s="161">
        <v>81.275060467634376</v>
      </c>
      <c r="G65" s="67">
        <v>53993</v>
      </c>
      <c r="H65" s="67">
        <v>47101</v>
      </c>
      <c r="I65" s="67">
        <v>6892</v>
      </c>
      <c r="J65" s="67">
        <v>101.13</v>
      </c>
      <c r="K65" s="78">
        <v>54605</v>
      </c>
      <c r="L65" s="67">
        <v>19.52</v>
      </c>
      <c r="M65" s="78">
        <v>10540</v>
      </c>
      <c r="N65" s="67">
        <v>4583</v>
      </c>
      <c r="O65" s="67">
        <v>2339</v>
      </c>
      <c r="P65" s="67">
        <v>2244</v>
      </c>
      <c r="Q65" s="67">
        <v>5494</v>
      </c>
      <c r="R65" s="67">
        <v>2801</v>
      </c>
      <c r="S65" s="67">
        <v>2693</v>
      </c>
      <c r="T65" s="67">
        <v>4598</v>
      </c>
      <c r="U65" s="67">
        <v>2346</v>
      </c>
      <c r="V65" s="67">
        <v>2252</v>
      </c>
      <c r="W65" s="67">
        <v>5569</v>
      </c>
      <c r="X65" s="67">
        <v>2858</v>
      </c>
      <c r="Y65" s="67">
        <v>2711</v>
      </c>
      <c r="Z65" s="67">
        <v>4724</v>
      </c>
      <c r="AA65" s="67">
        <v>2438</v>
      </c>
      <c r="AB65" s="67">
        <v>2286</v>
      </c>
      <c r="AC65" s="67">
        <v>5644</v>
      </c>
      <c r="AD65" s="67">
        <v>2865</v>
      </c>
      <c r="AE65" s="67">
        <v>2779</v>
      </c>
      <c r="AF65" s="67">
        <v>4735</v>
      </c>
      <c r="AG65" s="67">
        <v>2362</v>
      </c>
      <c r="AH65" s="67">
        <v>2373</v>
      </c>
      <c r="AI65" s="67">
        <v>9168</v>
      </c>
      <c r="AJ65" s="67">
        <v>4612</v>
      </c>
      <c r="AK65" s="67">
        <v>4556</v>
      </c>
      <c r="AL65" s="67">
        <v>5179</v>
      </c>
      <c r="AM65" s="67">
        <v>2606</v>
      </c>
      <c r="AN65" s="67">
        <v>2573</v>
      </c>
      <c r="AO65" s="67">
        <v>5005</v>
      </c>
      <c r="AP65" s="67">
        <v>2551</v>
      </c>
      <c r="AQ65" s="67">
        <v>2454</v>
      </c>
      <c r="AR65" s="67" t="s">
        <v>428</v>
      </c>
      <c r="AS65" s="67"/>
      <c r="AT65" s="67" t="s">
        <v>428</v>
      </c>
      <c r="AU65" s="59">
        <v>1224</v>
      </c>
      <c r="AV65" s="59">
        <v>0</v>
      </c>
      <c r="AW65" s="59">
        <v>251</v>
      </c>
      <c r="AX65" s="97">
        <f>VLOOKUP(A65,[2]INFANTIL!$A$8:$AA$140,27,0)</f>
        <v>11.577424023154848</v>
      </c>
      <c r="AY65" s="98">
        <f>VLOOKUP(A65,[2]INFANTIL!$A$8:$AA$140,16,0)</f>
        <v>6</v>
      </c>
      <c r="AZ65" s="62">
        <f>VLOOKUP(A65,'[3]2017'!$A$8:$E$140,5,0)</f>
        <v>1.9637791839406502</v>
      </c>
      <c r="BA65" s="63">
        <f>VLOOKUP(A65,'[3]2017'!$A$8:$E$140,4,0)</f>
        <v>9</v>
      </c>
      <c r="BB65" s="62">
        <f>VLOOKUP(A65,[2]MATERNAS!$A$8:$AA$140,27,0)</f>
        <v>0</v>
      </c>
      <c r="BC65" s="63">
        <f>VLOOKUP(A65,[2]MATERNAS!$A$8:$AA$140,26,0)</f>
        <v>0</v>
      </c>
      <c r="BD65" s="68">
        <v>0</v>
      </c>
      <c r="BE65" s="69">
        <v>0</v>
      </c>
      <c r="BF65" s="60">
        <f>VLOOKUP(A65,[4]Controles!$A$7:$L$139,12,0)</f>
        <v>2.8943560057887119</v>
      </c>
      <c r="BG65" s="61">
        <f>VLOOKUP(A65,[4]Controles!$A$7:$L$139,11,0)</f>
        <v>20</v>
      </c>
      <c r="BH65" s="88">
        <v>10.419681620839363</v>
      </c>
      <c r="BI65" s="87">
        <v>72</v>
      </c>
      <c r="BJ65" s="68">
        <v>0</v>
      </c>
      <c r="BK65" s="69">
        <v>0</v>
      </c>
      <c r="BL65" s="68">
        <v>0</v>
      </c>
      <c r="BM65" s="69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148.69999999999999</v>
      </c>
      <c r="BW65" s="67">
        <v>98</v>
      </c>
      <c r="BX65" s="67">
        <v>94.5</v>
      </c>
      <c r="BY65" s="67">
        <v>100.1</v>
      </c>
      <c r="BZ65" s="67">
        <v>99.6</v>
      </c>
      <c r="CA65" s="67">
        <v>99.2</v>
      </c>
      <c r="CB65" s="67">
        <v>105.6</v>
      </c>
      <c r="CC65" s="96" t="s">
        <v>2808</v>
      </c>
      <c r="CD65" s="96" t="s">
        <v>2809</v>
      </c>
      <c r="CE65" s="99">
        <v>16.304347826086957</v>
      </c>
      <c r="CF65" s="67" t="s">
        <v>1865</v>
      </c>
      <c r="CG65" s="67" t="s">
        <v>2810</v>
      </c>
      <c r="CH65" s="67">
        <v>43.74</v>
      </c>
      <c r="CI65" s="67">
        <v>2</v>
      </c>
      <c r="CJ65" s="86">
        <v>0</v>
      </c>
      <c r="CK65" s="87">
        <v>0</v>
      </c>
      <c r="CL65" s="106">
        <v>43.74</v>
      </c>
      <c r="CM65" s="89">
        <v>2</v>
      </c>
      <c r="CN65" s="67">
        <v>174.98</v>
      </c>
      <c r="CO65" s="67">
        <v>8</v>
      </c>
      <c r="CP65" s="67">
        <v>0</v>
      </c>
      <c r="CQ65" s="67">
        <v>0</v>
      </c>
      <c r="CR65" s="67">
        <v>0</v>
      </c>
      <c r="CS65" s="67">
        <v>0</v>
      </c>
      <c r="CT65" s="67">
        <v>0</v>
      </c>
      <c r="CU65" s="67">
        <v>0</v>
      </c>
      <c r="CV65" s="67">
        <v>0</v>
      </c>
      <c r="CW65" s="67">
        <v>0</v>
      </c>
      <c r="CX65" s="67">
        <v>0</v>
      </c>
      <c r="CY65" s="67">
        <v>0</v>
      </c>
      <c r="CZ65" s="67">
        <v>0</v>
      </c>
      <c r="DA65" s="67">
        <v>0</v>
      </c>
      <c r="DB65" s="62">
        <f>VLOOKUP(A65,'[3]2017'!$A$8:$I$140,9,0)</f>
        <v>0.21168501270110077</v>
      </c>
      <c r="DC65" s="63">
        <f>VLOOKUP(A65,'[3]2017'!$A$8:$I$140,8,0)</f>
        <v>1</v>
      </c>
      <c r="DD65" s="96" t="s">
        <v>2811</v>
      </c>
      <c r="DE65" s="96" t="s">
        <v>2812</v>
      </c>
      <c r="DF65" s="99">
        <v>1.1972930765226444</v>
      </c>
      <c r="DG65" s="104">
        <v>2.9374201787994889</v>
      </c>
      <c r="DH65" s="67">
        <v>35.909999999999997</v>
      </c>
      <c r="DI65" s="67">
        <v>2</v>
      </c>
      <c r="DJ65" s="67">
        <v>125.7</v>
      </c>
      <c r="DK65" s="67">
        <v>7</v>
      </c>
      <c r="DL65" s="67">
        <v>35.909999999999997</v>
      </c>
      <c r="DM65" s="67">
        <v>2</v>
      </c>
      <c r="DN65" s="67">
        <v>212.62</v>
      </c>
      <c r="DO65" s="67">
        <v>12</v>
      </c>
      <c r="DP65" s="67">
        <v>124.03</v>
      </c>
      <c r="DQ65" s="67">
        <v>7</v>
      </c>
      <c r="DR65" s="67">
        <v>88.59</v>
      </c>
      <c r="DS65" s="67">
        <v>5</v>
      </c>
      <c r="DT65" s="67">
        <v>35.44</v>
      </c>
      <c r="DU65" s="67">
        <v>2</v>
      </c>
      <c r="DV65" s="67">
        <v>0</v>
      </c>
      <c r="DW65" s="67">
        <v>0</v>
      </c>
      <c r="DX65" s="67">
        <v>0</v>
      </c>
      <c r="DY65" s="67">
        <v>0</v>
      </c>
      <c r="DZ65" s="101">
        <f>VLOOKUP(A65,[5]Embarazos!$A$7:$D$139,4,0)</f>
        <v>1.2162162162162162</v>
      </c>
      <c r="EA65" s="63">
        <f>VLOOKUP(A65,[5]Embarazos!$A$7:$D$139,3,0)</f>
        <v>9</v>
      </c>
      <c r="EB65" s="62">
        <f>VLOOKUP(A65,[5]Embarazos!$A$7:$F$139,6,0)</f>
        <v>15.135135135135137</v>
      </c>
      <c r="EC65" s="63">
        <f>VLOOKUP(A65,[5]Embarazos!$A$7:$F$139,5,0)</f>
        <v>112</v>
      </c>
      <c r="ED65" s="62">
        <f>VLOOKUP(A65,'[3]2017'!$A$8:$K$140,11,0)</f>
        <v>1.4783526927138331</v>
      </c>
      <c r="EE65" s="63">
        <f>VLOOKUP(A65,'[3]2017'!$A$8:$K$140,10,0)</f>
        <v>7</v>
      </c>
      <c r="EF65" s="96" t="s">
        <v>2813</v>
      </c>
      <c r="EG65" s="96" t="s">
        <v>2814</v>
      </c>
      <c r="EH65" s="99">
        <v>1.7925736235595391</v>
      </c>
      <c r="EI65" s="104">
        <v>4.5171339563862922</v>
      </c>
      <c r="EJ65" s="174" t="s">
        <v>1793</v>
      </c>
      <c r="EK65" s="174" t="s">
        <v>2815</v>
      </c>
      <c r="EL65" s="96" t="s">
        <v>2816</v>
      </c>
      <c r="EM65" s="96" t="s">
        <v>2817</v>
      </c>
      <c r="EN65" s="99">
        <v>0.52038161318300091</v>
      </c>
      <c r="EO65" s="100">
        <v>1.8867924528301887</v>
      </c>
      <c r="EP65" s="67">
        <v>194.9</v>
      </c>
      <c r="EQ65" s="67">
        <v>11</v>
      </c>
      <c r="ER65" s="67">
        <v>230.33</v>
      </c>
      <c r="ES65" s="67">
        <v>13</v>
      </c>
      <c r="ET65" s="92">
        <v>88.589652728561305</v>
      </c>
      <c r="EU65" s="105">
        <v>5</v>
      </c>
      <c r="EV65" s="67">
        <v>194.9</v>
      </c>
      <c r="EW65" s="67">
        <v>11</v>
      </c>
      <c r="EX65" s="67">
        <v>0</v>
      </c>
      <c r="EY65" s="62">
        <f>VLOOKUP(A65,[5]Embarazos!$A$7:$H$139,8,0)</f>
        <v>29.72972972972973</v>
      </c>
      <c r="EZ65" s="63">
        <f>VLOOKUP(A65,[5]Embarazos!$A$7:$H$139,7,0)</f>
        <v>220</v>
      </c>
      <c r="FA65" s="62">
        <f>VLOOKUP(A65,[5]Embarazos!$A$7:$J$139,10,0)</f>
        <v>25.270270270270267</v>
      </c>
      <c r="FB65" s="63">
        <f>VLOOKUP(A65,[5]Embarazos!$A$7:$J$139,9,0)</f>
        <v>187</v>
      </c>
      <c r="FC65" s="67">
        <v>17.920000000000002</v>
      </c>
      <c r="FD65" s="67">
        <v>2</v>
      </c>
      <c r="FE65" s="67">
        <v>17.920000000000002</v>
      </c>
      <c r="FF65" s="67">
        <v>2</v>
      </c>
      <c r="FG65" s="67">
        <v>0</v>
      </c>
      <c r="FH65" s="67">
        <v>0</v>
      </c>
      <c r="FI65" s="67">
        <v>26.88</v>
      </c>
      <c r="FJ65" s="67">
        <v>3</v>
      </c>
      <c r="FK65" s="92">
        <v>62.712775488263752</v>
      </c>
      <c r="FL65" s="105">
        <v>7</v>
      </c>
      <c r="FM65" s="67">
        <v>98.55</v>
      </c>
      <c r="FN65" s="67">
        <v>11</v>
      </c>
      <c r="FO65" s="67">
        <v>250.85</v>
      </c>
      <c r="FP65" s="67">
        <v>28</v>
      </c>
      <c r="FQ65" s="92">
        <v>23.155294844087681</v>
      </c>
      <c r="FR65" s="105">
        <v>3</v>
      </c>
      <c r="FS65" s="62">
        <f>VLOOKUP(A65,'[3]2017'!$A$8:$M$140,13,0)</f>
        <v>1.5446997489862908</v>
      </c>
      <c r="FT65" s="63">
        <f>VLOOKUP(A65,'[3]2017'!$A$8:$M$140,12,0)</f>
        <v>8</v>
      </c>
      <c r="FU65" s="62">
        <f>VLOOKUP(A65,'[3]2017'!$A$8:$O$140,15,0)</f>
        <v>0.19980019980019981</v>
      </c>
      <c r="FV65" s="63">
        <f>VLOOKUP(A65,'[3]2017'!$A$8:$O$140,14,0)</f>
        <v>1</v>
      </c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</row>
    <row r="66" spans="1:381">
      <c r="A66" s="96" t="s">
        <v>1057</v>
      </c>
      <c r="B66" s="56" t="s">
        <v>1058</v>
      </c>
      <c r="C66" s="96" t="s">
        <v>598</v>
      </c>
      <c r="D66" s="74">
        <v>2</v>
      </c>
      <c r="E66" s="67">
        <v>2017</v>
      </c>
      <c r="F66" s="161">
        <v>80.928582455170357</v>
      </c>
      <c r="G66" s="67">
        <v>64315</v>
      </c>
      <c r="H66" s="67">
        <v>37031</v>
      </c>
      <c r="I66" s="67">
        <v>27284</v>
      </c>
      <c r="J66" s="67">
        <v>13.51</v>
      </c>
      <c r="K66" s="78">
        <v>359</v>
      </c>
      <c r="L66" s="67">
        <v>14.13</v>
      </c>
      <c r="M66" s="78">
        <v>9089</v>
      </c>
      <c r="N66" s="67">
        <v>5145</v>
      </c>
      <c r="O66" s="67">
        <v>2645</v>
      </c>
      <c r="P66" s="67">
        <v>2500</v>
      </c>
      <c r="Q66" s="67">
        <v>6162</v>
      </c>
      <c r="R66" s="67">
        <v>3173</v>
      </c>
      <c r="S66" s="67">
        <v>2989</v>
      </c>
      <c r="T66" s="67">
        <v>5126</v>
      </c>
      <c r="U66" s="67">
        <v>2643</v>
      </c>
      <c r="V66" s="67">
        <v>2483</v>
      </c>
      <c r="W66" s="67">
        <v>6213</v>
      </c>
      <c r="X66" s="67">
        <v>3182</v>
      </c>
      <c r="Y66" s="67">
        <v>3031</v>
      </c>
      <c r="Z66" s="67">
        <v>5325</v>
      </c>
      <c r="AA66" s="67">
        <v>2688</v>
      </c>
      <c r="AB66" s="67">
        <v>2637</v>
      </c>
      <c r="AC66" s="67">
        <v>6493</v>
      </c>
      <c r="AD66" s="67">
        <v>3277</v>
      </c>
      <c r="AE66" s="67">
        <v>3216</v>
      </c>
      <c r="AF66" s="67">
        <v>5530</v>
      </c>
      <c r="AG66" s="67">
        <v>2802</v>
      </c>
      <c r="AH66" s="67">
        <v>2728</v>
      </c>
      <c r="AI66" s="67">
        <v>10601</v>
      </c>
      <c r="AJ66" s="67">
        <v>5366</v>
      </c>
      <c r="AK66" s="67">
        <v>5235</v>
      </c>
      <c r="AL66" s="67">
        <v>5946</v>
      </c>
      <c r="AM66" s="67">
        <v>3013</v>
      </c>
      <c r="AN66" s="67">
        <v>2933</v>
      </c>
      <c r="AO66" s="67">
        <v>5895</v>
      </c>
      <c r="AP66" s="67">
        <v>2949</v>
      </c>
      <c r="AQ66" s="67">
        <v>2946</v>
      </c>
      <c r="AR66" s="67" t="s">
        <v>428</v>
      </c>
      <c r="AS66" s="67"/>
      <c r="AT66" s="67" t="s">
        <v>428</v>
      </c>
      <c r="AU66" s="59">
        <v>731</v>
      </c>
      <c r="AV66" s="59">
        <v>0</v>
      </c>
      <c r="AW66" s="59">
        <v>254</v>
      </c>
      <c r="AX66" s="97">
        <f>VLOOKUP(A66,[2]INFANTIL!$A$8:$AA$140,27,0)</f>
        <v>7.1684587813620073</v>
      </c>
      <c r="AY66" s="98">
        <f>VLOOKUP(A66,[2]INFANTIL!$A$8:$AA$140,16,0)</f>
        <v>2</v>
      </c>
      <c r="AZ66" s="62">
        <f>VLOOKUP(A66,'[3]2017'!$A$8:$E$140,5,0)</f>
        <v>0.97181729834791053</v>
      </c>
      <c r="BA66" s="63">
        <f>VLOOKUP(A66,'[3]2017'!$A$8:$E$140,4,0)</f>
        <v>5</v>
      </c>
      <c r="BB66" s="62">
        <f>VLOOKUP(A66,[2]MATERNAS!$A$8:$AA$140,27,0)</f>
        <v>0</v>
      </c>
      <c r="BC66" s="63">
        <f>VLOOKUP(A66,[2]MATERNAS!$A$8:$AA$140,26,0)</f>
        <v>0</v>
      </c>
      <c r="BD66" s="68">
        <v>0</v>
      </c>
      <c r="BE66" s="69">
        <v>0</v>
      </c>
      <c r="BF66" s="60">
        <f>VLOOKUP(A66,[4]Controles!$A$7:$L$139,12,0)</f>
        <v>2.5089605734767026</v>
      </c>
      <c r="BG66" s="61">
        <f>VLOOKUP(A66,[4]Controles!$A$7:$L$139,11,0)</f>
        <v>14</v>
      </c>
      <c r="BH66" s="88">
        <v>10.21505376344086</v>
      </c>
      <c r="BI66" s="87">
        <v>57</v>
      </c>
      <c r="BJ66" s="68">
        <v>0</v>
      </c>
      <c r="BK66" s="69">
        <v>0</v>
      </c>
      <c r="BL66" s="68">
        <v>0</v>
      </c>
      <c r="BM66" s="69">
        <v>0</v>
      </c>
      <c r="BN66" s="67">
        <v>0</v>
      </c>
      <c r="BO66" s="67">
        <v>0</v>
      </c>
      <c r="BP66" s="67">
        <v>19.53</v>
      </c>
      <c r="BQ66" s="67">
        <v>1</v>
      </c>
      <c r="BR66" s="67">
        <v>19.53</v>
      </c>
      <c r="BS66" s="67">
        <v>1</v>
      </c>
      <c r="BT66" s="67">
        <v>0</v>
      </c>
      <c r="BU66" s="67">
        <v>0</v>
      </c>
      <c r="BV66" s="67">
        <v>5.4</v>
      </c>
      <c r="BW66" s="67">
        <v>118.4</v>
      </c>
      <c r="BX66" s="67">
        <v>100.9</v>
      </c>
      <c r="BY66" s="67">
        <v>115.7</v>
      </c>
      <c r="BZ66" s="67">
        <v>119.3</v>
      </c>
      <c r="CA66" s="67">
        <v>117.6</v>
      </c>
      <c r="CB66" s="67">
        <v>122.3</v>
      </c>
      <c r="CC66" s="96" t="s">
        <v>2818</v>
      </c>
      <c r="CD66" s="96" t="s">
        <v>2819</v>
      </c>
      <c r="CE66" s="99">
        <v>19.736842105263158</v>
      </c>
      <c r="CF66" s="67" t="s">
        <v>2820</v>
      </c>
      <c r="CG66" s="67" t="s">
        <v>2058</v>
      </c>
      <c r="CH66" s="67">
        <v>39.06</v>
      </c>
      <c r="CI66" s="67">
        <v>2</v>
      </c>
      <c r="CJ66" s="86">
        <v>0.39016777214202109</v>
      </c>
      <c r="CK66" s="87">
        <v>2</v>
      </c>
      <c r="CL66" s="106">
        <v>39.06</v>
      </c>
      <c r="CM66" s="89">
        <v>2</v>
      </c>
      <c r="CN66" s="67">
        <v>58.59</v>
      </c>
      <c r="CO66" s="67">
        <v>3</v>
      </c>
      <c r="CP66" s="67">
        <v>0</v>
      </c>
      <c r="CQ66" s="67">
        <v>0</v>
      </c>
      <c r="CR66" s="67">
        <v>0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2">
        <f>VLOOKUP(A66,'[3]2017'!$A$8:$I$140,9,0)</f>
        <v>0.56338028169014087</v>
      </c>
      <c r="DC66" s="63">
        <f>VLOOKUP(A66,'[3]2017'!$A$8:$I$140,8,0)</f>
        <v>3</v>
      </c>
      <c r="DD66" s="96" t="s">
        <v>2821</v>
      </c>
      <c r="DE66" s="96" t="s">
        <v>2822</v>
      </c>
      <c r="DF66" s="99">
        <v>3.7446808510638299</v>
      </c>
      <c r="DG66" s="104">
        <v>2.2988505747126435</v>
      </c>
      <c r="DH66" s="67">
        <v>48.29</v>
      </c>
      <c r="DI66" s="67">
        <v>3</v>
      </c>
      <c r="DJ66" s="67">
        <v>128.76</v>
      </c>
      <c r="DK66" s="67">
        <v>8</v>
      </c>
      <c r="DL66" s="67">
        <v>0</v>
      </c>
      <c r="DM66" s="67">
        <v>0</v>
      </c>
      <c r="DN66" s="67">
        <v>107.81</v>
      </c>
      <c r="DO66" s="67">
        <v>7</v>
      </c>
      <c r="DP66" s="67">
        <v>30.8</v>
      </c>
      <c r="DQ66" s="67">
        <v>2</v>
      </c>
      <c r="DR66" s="67">
        <v>15.4</v>
      </c>
      <c r="DS66" s="67">
        <v>1</v>
      </c>
      <c r="DT66" s="67">
        <v>0</v>
      </c>
      <c r="DU66" s="67">
        <v>0</v>
      </c>
      <c r="DV66" s="67">
        <v>15.4</v>
      </c>
      <c r="DW66" s="67">
        <v>1</v>
      </c>
      <c r="DX66" s="67">
        <v>0</v>
      </c>
      <c r="DY66" s="67">
        <v>0</v>
      </c>
      <c r="DZ66" s="101">
        <f>VLOOKUP(A66,[5]Embarazos!$A$7:$D$139,4,0)</f>
        <v>0.33444816053511706</v>
      </c>
      <c r="EA66" s="63">
        <f>VLOOKUP(A66,[5]Embarazos!$A$7:$D$139,3,0)</f>
        <v>2</v>
      </c>
      <c r="EB66" s="62">
        <f>VLOOKUP(A66,[5]Embarazos!$A$7:$F$139,6,0)</f>
        <v>13.043478260869565</v>
      </c>
      <c r="EC66" s="63">
        <f>VLOOKUP(A66,[5]Embarazos!$A$7:$F$139,5,0)</f>
        <v>78</v>
      </c>
      <c r="ED66" s="62">
        <f>VLOOKUP(A66,'[3]2017'!$A$8:$K$140,11,0)</f>
        <v>0.72332730560578662</v>
      </c>
      <c r="EE66" s="63">
        <f>VLOOKUP(A66,'[3]2017'!$A$8:$K$140,10,0)</f>
        <v>4</v>
      </c>
      <c r="EF66" s="96" t="s">
        <v>2823</v>
      </c>
      <c r="EG66" s="96" t="s">
        <v>2824</v>
      </c>
      <c r="EH66" s="99">
        <v>2.5011165698972757</v>
      </c>
      <c r="EI66" s="104">
        <v>3.1067961165048543</v>
      </c>
      <c r="EJ66" s="174" t="s">
        <v>2825</v>
      </c>
      <c r="EK66" s="174" t="s">
        <v>2578</v>
      </c>
      <c r="EL66" s="96" t="s">
        <v>2826</v>
      </c>
      <c r="EM66" s="96" t="s">
        <v>2827</v>
      </c>
      <c r="EN66" s="99">
        <v>0.66844919786096257</v>
      </c>
      <c r="EO66" s="100">
        <v>0.63291139240506333</v>
      </c>
      <c r="EP66" s="67">
        <v>107.81</v>
      </c>
      <c r="EQ66" s="67">
        <v>7</v>
      </c>
      <c r="ER66" s="67">
        <v>154.01</v>
      </c>
      <c r="ES66" s="67">
        <v>10</v>
      </c>
      <c r="ET66" s="92">
        <v>169.41321423071</v>
      </c>
      <c r="EU66" s="105">
        <v>11</v>
      </c>
      <c r="EV66" s="67">
        <v>107.81</v>
      </c>
      <c r="EW66" s="67">
        <v>7</v>
      </c>
      <c r="EX66" s="67">
        <v>0</v>
      </c>
      <c r="EY66" s="62">
        <f>VLOOKUP(A66,[5]Embarazos!$A$7:$H$139,8,0)</f>
        <v>27.926421404682273</v>
      </c>
      <c r="EZ66" s="63">
        <f>VLOOKUP(A66,[5]Embarazos!$A$7:$H$139,7,0)</f>
        <v>167</v>
      </c>
      <c r="FA66" s="62">
        <f>VLOOKUP(A66,[5]Embarazos!$A$7:$J$139,10,0)</f>
        <v>26.421404682274247</v>
      </c>
      <c r="FB66" s="63">
        <f>VLOOKUP(A66,[5]Embarazos!$A$7:$J$139,9,0)</f>
        <v>158</v>
      </c>
      <c r="FC66" s="67">
        <v>30.87</v>
      </c>
      <c r="FD66" s="67">
        <v>4</v>
      </c>
      <c r="FE66" s="67">
        <v>46.31</v>
      </c>
      <c r="FF66" s="67">
        <v>6</v>
      </c>
      <c r="FG66" s="67">
        <v>15.44</v>
      </c>
      <c r="FH66" s="67">
        <v>2</v>
      </c>
      <c r="FI66" s="67">
        <v>15.44</v>
      </c>
      <c r="FJ66" s="67">
        <v>2</v>
      </c>
      <c r="FK66" s="92">
        <v>108.0580426057425</v>
      </c>
      <c r="FL66" s="105">
        <v>14</v>
      </c>
      <c r="FM66" s="67">
        <v>239.27</v>
      </c>
      <c r="FN66" s="67">
        <v>31</v>
      </c>
      <c r="FO66" s="67">
        <v>432.23</v>
      </c>
      <c r="FP66" s="67">
        <v>56</v>
      </c>
      <c r="FQ66" s="67">
        <v>0</v>
      </c>
      <c r="FR66" s="67">
        <v>0</v>
      </c>
      <c r="FS66" s="62">
        <f>VLOOKUP(A66,'[3]2017'!$A$8:$M$140,13,0)</f>
        <v>1.1772620248906827</v>
      </c>
      <c r="FT66" s="63">
        <f>VLOOKUP(A66,'[3]2017'!$A$8:$M$140,12,0)</f>
        <v>7</v>
      </c>
      <c r="FU66" s="62">
        <f>VLOOKUP(A66,'[3]2017'!$A$8:$O$140,15,0)</f>
        <v>0.8481764206955047</v>
      </c>
      <c r="FV66" s="63">
        <f>VLOOKUP(A66,'[3]2017'!$A$8:$O$140,14,0)</f>
        <v>5</v>
      </c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</row>
    <row r="67" spans="1:381">
      <c r="A67" s="96" t="s">
        <v>1064</v>
      </c>
      <c r="B67" s="56" t="s">
        <v>1065</v>
      </c>
      <c r="C67" s="96" t="s">
        <v>466</v>
      </c>
      <c r="D67" s="74">
        <v>6</v>
      </c>
      <c r="E67" s="67">
        <v>2017</v>
      </c>
      <c r="F67" s="161">
        <v>67.006385159156721</v>
      </c>
      <c r="G67" s="67">
        <v>6452</v>
      </c>
      <c r="H67" s="67">
        <v>5729</v>
      </c>
      <c r="I67" s="67">
        <v>723</v>
      </c>
      <c r="J67" s="67">
        <v>51.27</v>
      </c>
      <c r="K67" s="78">
        <v>3308</v>
      </c>
      <c r="L67" s="67">
        <v>66.349999999999994</v>
      </c>
      <c r="M67" s="78">
        <v>4281</v>
      </c>
      <c r="N67" s="67">
        <v>590</v>
      </c>
      <c r="O67" s="67">
        <v>300</v>
      </c>
      <c r="P67" s="67">
        <v>290</v>
      </c>
      <c r="Q67" s="67">
        <v>707</v>
      </c>
      <c r="R67" s="67">
        <v>359</v>
      </c>
      <c r="S67" s="67">
        <v>348</v>
      </c>
      <c r="T67" s="67">
        <v>585</v>
      </c>
      <c r="U67" s="67">
        <v>299</v>
      </c>
      <c r="V67" s="67">
        <v>286</v>
      </c>
      <c r="W67" s="67">
        <v>704</v>
      </c>
      <c r="X67" s="67">
        <v>361</v>
      </c>
      <c r="Y67" s="67">
        <v>343</v>
      </c>
      <c r="Z67" s="67">
        <v>582</v>
      </c>
      <c r="AA67" s="67">
        <v>297</v>
      </c>
      <c r="AB67" s="67">
        <v>285</v>
      </c>
      <c r="AC67" s="67">
        <v>668</v>
      </c>
      <c r="AD67" s="67">
        <v>339</v>
      </c>
      <c r="AE67" s="67">
        <v>329</v>
      </c>
      <c r="AF67" s="67">
        <v>540</v>
      </c>
      <c r="AG67" s="67">
        <v>273</v>
      </c>
      <c r="AH67" s="67">
        <v>267</v>
      </c>
      <c r="AI67" s="67">
        <v>1036</v>
      </c>
      <c r="AJ67" s="67">
        <v>520</v>
      </c>
      <c r="AK67" s="67">
        <v>516</v>
      </c>
      <c r="AL67" s="67">
        <v>591</v>
      </c>
      <c r="AM67" s="67">
        <v>296</v>
      </c>
      <c r="AN67" s="67">
        <v>295</v>
      </c>
      <c r="AO67" s="67">
        <v>544</v>
      </c>
      <c r="AP67" s="67">
        <v>273</v>
      </c>
      <c r="AQ67" s="67">
        <v>271</v>
      </c>
      <c r="AR67" s="67" t="s">
        <v>428</v>
      </c>
      <c r="AS67" s="67"/>
      <c r="AT67" s="67" t="s">
        <v>428</v>
      </c>
      <c r="AU67" s="59">
        <v>372</v>
      </c>
      <c r="AV67" s="59">
        <v>0</v>
      </c>
      <c r="AW67" s="59">
        <v>82</v>
      </c>
      <c r="AX67" s="97">
        <f>VLOOKUP(A67,[2]INFANTIL!$A$8:$AA$140,27,0)</f>
        <v>9.0090090090090094</v>
      </c>
      <c r="AY67" s="98">
        <f>VLOOKUP(A67,[2]INFANTIL!$A$8:$AA$140,16,0)</f>
        <v>0</v>
      </c>
      <c r="AZ67" s="62">
        <f>VLOOKUP(A67,'[3]2017'!$A$8:$E$140,5,0)</f>
        <v>1.6949152542372881</v>
      </c>
      <c r="BA67" s="63">
        <f>VLOOKUP(A67,'[3]2017'!$A$8:$E$140,4,0)</f>
        <v>1</v>
      </c>
      <c r="BB67" s="62">
        <f>VLOOKUP(A67,[2]MATERNAS!$A$8:$AA$140,27,0)</f>
        <v>0</v>
      </c>
      <c r="BC67" s="63">
        <f>VLOOKUP(A67,[2]MATERNAS!$A$8:$AA$140,26,0)</f>
        <v>0</v>
      </c>
      <c r="BD67" s="68">
        <v>0</v>
      </c>
      <c r="BE67" s="69">
        <v>0</v>
      </c>
      <c r="BF67" s="60">
        <f>VLOOKUP(A67,[4]Controles!$A$7:$L$139,12,0)</f>
        <v>3.6036036036036037</v>
      </c>
      <c r="BG67" s="61">
        <f>VLOOKUP(A67,[4]Controles!$A$7:$L$139,11,0)</f>
        <v>4</v>
      </c>
      <c r="BH67" s="88">
        <v>4.5045045045045047</v>
      </c>
      <c r="BI67" s="87">
        <v>5</v>
      </c>
      <c r="BJ67" s="68">
        <v>0</v>
      </c>
      <c r="BK67" s="69">
        <v>0</v>
      </c>
      <c r="BL67" s="68">
        <v>0</v>
      </c>
      <c r="BM67" s="69">
        <v>0</v>
      </c>
      <c r="BN67" s="67">
        <v>0</v>
      </c>
      <c r="BO67" s="67">
        <v>0</v>
      </c>
      <c r="BP67" s="67">
        <v>0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25</v>
      </c>
      <c r="BW67" s="67">
        <v>83.6</v>
      </c>
      <c r="BX67" s="67">
        <v>78.400000000000006</v>
      </c>
      <c r="BY67" s="67">
        <v>83.6</v>
      </c>
      <c r="BZ67" s="67">
        <v>80.2</v>
      </c>
      <c r="CA67" s="67">
        <v>102.4</v>
      </c>
      <c r="CB67" s="67">
        <v>101.6</v>
      </c>
      <c r="CC67" s="96" t="s">
        <v>2828</v>
      </c>
      <c r="CD67" s="96" t="s">
        <v>2829</v>
      </c>
      <c r="CE67" s="99">
        <v>40</v>
      </c>
      <c r="CF67" s="67" t="s">
        <v>2830</v>
      </c>
      <c r="CG67" s="67" t="s">
        <v>2831</v>
      </c>
      <c r="CH67" s="67">
        <v>0</v>
      </c>
      <c r="CI67" s="67">
        <v>0</v>
      </c>
      <c r="CJ67" s="86">
        <v>0</v>
      </c>
      <c r="CK67" s="87">
        <v>0</v>
      </c>
      <c r="CL67" s="106">
        <v>0</v>
      </c>
      <c r="CM67" s="89">
        <v>0</v>
      </c>
      <c r="CN67" s="67">
        <v>0</v>
      </c>
      <c r="CO67" s="67">
        <v>0</v>
      </c>
      <c r="CP67" s="67">
        <v>0</v>
      </c>
      <c r="CQ67" s="67">
        <v>0</v>
      </c>
      <c r="CR67" s="67">
        <v>0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0</v>
      </c>
      <c r="CZ67" s="67">
        <v>0</v>
      </c>
      <c r="DA67" s="67">
        <v>0</v>
      </c>
      <c r="DB67" s="62">
        <f>VLOOKUP(A67,'[3]2017'!$A$8:$I$140,9,0)</f>
        <v>0</v>
      </c>
      <c r="DC67" s="63">
        <f>VLOOKUP(A67,'[3]2017'!$A$8:$I$140,8,0)</f>
        <v>0</v>
      </c>
      <c r="DD67" s="96" t="s">
        <v>2832</v>
      </c>
      <c r="DE67" s="96" t="s">
        <v>2833</v>
      </c>
      <c r="DF67" s="99">
        <v>3.225806451612903</v>
      </c>
      <c r="DG67" s="104">
        <v>2.5641025641025639</v>
      </c>
      <c r="DH67" s="67">
        <v>284.08999999999997</v>
      </c>
      <c r="DI67" s="67">
        <v>2</v>
      </c>
      <c r="DJ67" s="67">
        <v>568.17999999999995</v>
      </c>
      <c r="DK67" s="67">
        <v>4</v>
      </c>
      <c r="DL67" s="67">
        <v>0</v>
      </c>
      <c r="DM67" s="67">
        <v>0</v>
      </c>
      <c r="DN67" s="67">
        <v>0</v>
      </c>
      <c r="DO67" s="67">
        <v>0</v>
      </c>
      <c r="DP67" s="67">
        <v>148.69999999999999</v>
      </c>
      <c r="DQ67" s="67">
        <v>1</v>
      </c>
      <c r="DR67" s="67">
        <v>0</v>
      </c>
      <c r="DS67" s="67">
        <v>0</v>
      </c>
      <c r="DT67" s="67">
        <v>149.69999999999999</v>
      </c>
      <c r="DU67" s="67">
        <v>1</v>
      </c>
      <c r="DV67" s="67">
        <v>0</v>
      </c>
      <c r="DW67" s="67">
        <v>0</v>
      </c>
      <c r="DX67" s="67">
        <v>0</v>
      </c>
      <c r="DY67" s="67">
        <v>0</v>
      </c>
      <c r="DZ67" s="101">
        <f>VLOOKUP(A67,[5]Embarazos!$A$7:$D$139,4,0)</f>
        <v>1.7543859649122806</v>
      </c>
      <c r="EA67" s="63">
        <f>VLOOKUP(A67,[5]Embarazos!$A$7:$D$139,3,0)</f>
        <v>2</v>
      </c>
      <c r="EB67" s="62">
        <f>VLOOKUP(A67,[5]Embarazos!$A$7:$F$139,6,0)</f>
        <v>29.82456140350877</v>
      </c>
      <c r="EC67" s="63">
        <f>VLOOKUP(A67,[5]Embarazos!$A$7:$F$139,5,0)</f>
        <v>34</v>
      </c>
      <c r="ED67" s="62">
        <f>VLOOKUP(A67,'[3]2017'!$A$8:$K$140,11,0)</f>
        <v>1.8518518518518519</v>
      </c>
      <c r="EE67" s="63">
        <f>VLOOKUP(A67,'[3]2017'!$A$8:$K$140,10,0)</f>
        <v>1</v>
      </c>
      <c r="EF67" s="96" t="s">
        <v>2834</v>
      </c>
      <c r="EG67" s="96" t="s">
        <v>2835</v>
      </c>
      <c r="EH67" s="99">
        <v>1.9607843137254901</v>
      </c>
      <c r="EI67" s="104">
        <v>2.8571428571428572</v>
      </c>
      <c r="EJ67" s="174" t="s">
        <v>2836</v>
      </c>
      <c r="EK67" s="174" t="s">
        <v>2837</v>
      </c>
      <c r="EL67" s="96" t="s">
        <v>2838</v>
      </c>
      <c r="EM67" s="96" t="s">
        <v>2839</v>
      </c>
      <c r="EN67" s="99">
        <v>0.86206896551724133</v>
      </c>
      <c r="EO67" s="100">
        <v>9.0909090909090917</v>
      </c>
      <c r="EP67" s="67">
        <v>0</v>
      </c>
      <c r="EQ67" s="67">
        <v>0</v>
      </c>
      <c r="ER67" s="67">
        <v>149.69999999999999</v>
      </c>
      <c r="ES67" s="67">
        <v>1</v>
      </c>
      <c r="ET67" s="92">
        <v>299.40119760479041</v>
      </c>
      <c r="EU67" s="105">
        <v>2</v>
      </c>
      <c r="EV67" s="67">
        <v>0</v>
      </c>
      <c r="EW67" s="67">
        <v>0</v>
      </c>
      <c r="EX67" s="67">
        <v>0</v>
      </c>
      <c r="EY67" s="62">
        <f>VLOOKUP(A67,[5]Embarazos!$A$7:$H$139,8,0)</f>
        <v>35.087719298245609</v>
      </c>
      <c r="EZ67" s="63">
        <f>VLOOKUP(A67,[5]Embarazos!$A$7:$H$139,7,0)</f>
        <v>40</v>
      </c>
      <c r="FA67" s="62">
        <f>VLOOKUP(A67,[5]Embarazos!$A$7:$J$139,10,0)</f>
        <v>17.543859649122805</v>
      </c>
      <c r="FB67" s="63">
        <f>VLOOKUP(A67,[5]Embarazos!$A$7:$J$139,9,0)</f>
        <v>20</v>
      </c>
      <c r="FC67" s="67">
        <v>479.62</v>
      </c>
      <c r="FD67" s="67">
        <v>6</v>
      </c>
      <c r="FE67" s="67">
        <v>79.94</v>
      </c>
      <c r="FF67" s="67">
        <v>1</v>
      </c>
      <c r="FG67" s="67" t="s">
        <v>2840</v>
      </c>
      <c r="FH67" s="67">
        <v>1</v>
      </c>
      <c r="FI67" s="67">
        <v>0</v>
      </c>
      <c r="FJ67" s="67">
        <v>0</v>
      </c>
      <c r="FK67" s="92">
        <v>639.48840927258198</v>
      </c>
      <c r="FL67" s="105">
        <v>8</v>
      </c>
      <c r="FM67" s="67">
        <v>79.94</v>
      </c>
      <c r="FN67" s="67">
        <v>1</v>
      </c>
      <c r="FO67" s="67">
        <v>319.74</v>
      </c>
      <c r="FP67" s="67">
        <v>4</v>
      </c>
      <c r="FQ67" s="67">
        <v>0</v>
      </c>
      <c r="FR67" s="67">
        <v>0</v>
      </c>
      <c r="FS67" s="62">
        <f>VLOOKUP(A67,'[3]2017'!$A$8:$M$140,13,0)</f>
        <v>8.4602368866328259</v>
      </c>
      <c r="FT67" s="63">
        <f>VLOOKUP(A67,'[3]2017'!$A$8:$M$140,12,0)</f>
        <v>5</v>
      </c>
      <c r="FU67" s="62">
        <f>VLOOKUP(A67,'[3]2017'!$A$8:$O$140,15,0)</f>
        <v>1.838235294117647</v>
      </c>
      <c r="FV67" s="63">
        <f>VLOOKUP(A67,'[3]2017'!$A$8:$O$140,14,0)</f>
        <v>1</v>
      </c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</row>
    <row r="68" spans="1:381">
      <c r="A68" s="96" t="s">
        <v>1072</v>
      </c>
      <c r="B68" s="56" t="s">
        <v>1073</v>
      </c>
      <c r="C68" s="96" t="s">
        <v>427</v>
      </c>
      <c r="D68" s="74">
        <v>6</v>
      </c>
      <c r="E68" s="67">
        <v>2017</v>
      </c>
      <c r="F68" s="161">
        <v>74.961688321963194</v>
      </c>
      <c r="G68" s="67">
        <v>19324</v>
      </c>
      <c r="H68" s="67">
        <v>10943</v>
      </c>
      <c r="I68" s="67">
        <v>8381</v>
      </c>
      <c r="J68" s="67">
        <v>50.39</v>
      </c>
      <c r="K68" s="78">
        <v>9738</v>
      </c>
      <c r="L68" s="67">
        <v>46.84</v>
      </c>
      <c r="M68" s="78">
        <v>9051</v>
      </c>
      <c r="N68" s="67">
        <v>1836</v>
      </c>
      <c r="O68" s="67">
        <v>936</v>
      </c>
      <c r="P68" s="67">
        <v>900</v>
      </c>
      <c r="Q68" s="67">
        <v>2191</v>
      </c>
      <c r="R68" s="67">
        <v>1119</v>
      </c>
      <c r="S68" s="67">
        <v>1072</v>
      </c>
      <c r="T68" s="67">
        <v>1781</v>
      </c>
      <c r="U68" s="67">
        <v>921</v>
      </c>
      <c r="V68" s="67">
        <v>860</v>
      </c>
      <c r="W68" s="67">
        <v>2158</v>
      </c>
      <c r="X68" s="67">
        <v>1117</v>
      </c>
      <c r="Y68" s="67">
        <v>1041</v>
      </c>
      <c r="Z68" s="67">
        <v>1823</v>
      </c>
      <c r="AA68" s="67">
        <v>944</v>
      </c>
      <c r="AB68" s="67">
        <v>879</v>
      </c>
      <c r="AC68" s="67">
        <v>2127</v>
      </c>
      <c r="AD68" s="67">
        <v>1103</v>
      </c>
      <c r="AE68" s="67">
        <v>1024</v>
      </c>
      <c r="AF68" s="67">
        <v>1727</v>
      </c>
      <c r="AG68" s="67">
        <v>897</v>
      </c>
      <c r="AH68" s="67">
        <v>830</v>
      </c>
      <c r="AI68" s="67">
        <v>3196</v>
      </c>
      <c r="AJ68" s="67">
        <v>1664</v>
      </c>
      <c r="AK68" s="67">
        <v>1532</v>
      </c>
      <c r="AL68" s="67">
        <v>1792</v>
      </c>
      <c r="AM68" s="67">
        <v>934</v>
      </c>
      <c r="AN68" s="67">
        <v>858</v>
      </c>
      <c r="AO68" s="67">
        <v>1741</v>
      </c>
      <c r="AP68" s="67">
        <v>906</v>
      </c>
      <c r="AQ68" s="67">
        <v>835</v>
      </c>
      <c r="AR68" s="67" t="s">
        <v>428</v>
      </c>
      <c r="AS68" s="67"/>
      <c r="AT68" s="67" t="s">
        <v>428</v>
      </c>
      <c r="AU68" s="59">
        <v>769</v>
      </c>
      <c r="AV68" s="59">
        <v>0</v>
      </c>
      <c r="AW68" s="59">
        <v>289</v>
      </c>
      <c r="AX68" s="97">
        <f>VLOOKUP(A68,[2]INFANTIL!$A$8:$AA$140,27,0)</f>
        <v>6.430868167202572</v>
      </c>
      <c r="AY68" s="98">
        <f>VLOOKUP(A68,[2]INFANTIL!$A$8:$AA$140,16,0)</f>
        <v>3</v>
      </c>
      <c r="AZ68" s="62">
        <f>VLOOKUP(A68,'[3]2017'!$A$8:$E$140,5,0)</f>
        <v>1.0893246187363836</v>
      </c>
      <c r="BA68" s="63">
        <f>VLOOKUP(A68,'[3]2017'!$A$8:$E$140,4,0)</f>
        <v>2</v>
      </c>
      <c r="BB68" s="62">
        <f>VLOOKUP(A68,[2]MATERNAS!$A$8:$AA$140,27,0)</f>
        <v>0</v>
      </c>
      <c r="BC68" s="63">
        <f>VLOOKUP(A68,[2]MATERNAS!$A$8:$AA$140,26,0)</f>
        <v>0</v>
      </c>
      <c r="BD68" s="68">
        <v>0</v>
      </c>
      <c r="BE68" s="69">
        <v>0</v>
      </c>
      <c r="BF68" s="60">
        <f>VLOOKUP(A68,[4]Controles!$A$7:$L$139,12,0)</f>
        <v>3.215434083601286</v>
      </c>
      <c r="BG68" s="61">
        <f>VLOOKUP(A68,[4]Controles!$A$7:$L$139,11,0)</f>
        <v>10</v>
      </c>
      <c r="BH68" s="88">
        <v>10.932475884244374</v>
      </c>
      <c r="BI68" s="87">
        <v>34</v>
      </c>
      <c r="BJ68" s="68">
        <v>0</v>
      </c>
      <c r="BK68" s="69">
        <v>0</v>
      </c>
      <c r="BL68" s="68">
        <v>0</v>
      </c>
      <c r="BM68" s="69">
        <v>0</v>
      </c>
      <c r="BN68" s="67">
        <v>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0</v>
      </c>
      <c r="BU68" s="67">
        <v>0</v>
      </c>
      <c r="BV68" s="67">
        <v>15.9</v>
      </c>
      <c r="BW68" s="67">
        <v>110.2</v>
      </c>
      <c r="BX68" s="67">
        <v>108.9</v>
      </c>
      <c r="BY68" s="67">
        <v>110.6</v>
      </c>
      <c r="BZ68" s="67">
        <v>113.4</v>
      </c>
      <c r="CA68" s="67">
        <v>100.7</v>
      </c>
      <c r="CB68" s="67">
        <v>99.3</v>
      </c>
      <c r="CC68" s="96" t="s">
        <v>2841</v>
      </c>
      <c r="CD68" s="96" t="s">
        <v>2842</v>
      </c>
      <c r="CE68" s="99">
        <v>13.888888888888889</v>
      </c>
      <c r="CF68" s="67" t="s">
        <v>1465</v>
      </c>
      <c r="CG68" s="67" t="s">
        <v>1426</v>
      </c>
      <c r="CH68" s="67">
        <v>0</v>
      </c>
      <c r="CI68" s="67">
        <v>0</v>
      </c>
      <c r="CJ68" s="86">
        <v>0</v>
      </c>
      <c r="CK68" s="87">
        <v>0</v>
      </c>
      <c r="CL68" s="106">
        <v>0</v>
      </c>
      <c r="CM68" s="89">
        <v>0</v>
      </c>
      <c r="CN68" s="67">
        <v>0</v>
      </c>
      <c r="CO68" s="67">
        <v>0</v>
      </c>
      <c r="CP68" s="67">
        <v>0</v>
      </c>
      <c r="CQ68" s="67">
        <v>0</v>
      </c>
      <c r="CR68" s="67">
        <v>0</v>
      </c>
      <c r="CS68" s="67">
        <v>0</v>
      </c>
      <c r="CT68" s="67">
        <v>0</v>
      </c>
      <c r="CU68" s="67">
        <v>0</v>
      </c>
      <c r="CV68" s="67">
        <v>0</v>
      </c>
      <c r="CW68" s="67">
        <v>0</v>
      </c>
      <c r="CX68" s="67">
        <v>0</v>
      </c>
      <c r="CY68" s="67">
        <v>0</v>
      </c>
      <c r="CZ68" s="67">
        <v>0</v>
      </c>
      <c r="DA68" s="67">
        <v>0</v>
      </c>
      <c r="DB68" s="62">
        <f>VLOOKUP(A68,'[3]2017'!$A$8:$I$140,9,0)</f>
        <v>0</v>
      </c>
      <c r="DC68" s="63">
        <f>VLOOKUP(A68,'[3]2017'!$A$8:$I$140,8,0)</f>
        <v>0</v>
      </c>
      <c r="DD68" s="96" t="s">
        <v>2843</v>
      </c>
      <c r="DE68" s="96" t="s">
        <v>2844</v>
      </c>
      <c r="DF68" s="99">
        <v>2.0706455542021924</v>
      </c>
      <c r="DG68" s="104">
        <v>9.9630996309963091</v>
      </c>
      <c r="DH68" s="67">
        <v>0</v>
      </c>
      <c r="DI68" s="67">
        <v>0</v>
      </c>
      <c r="DJ68" s="67">
        <v>0</v>
      </c>
      <c r="DK68" s="67">
        <v>0</v>
      </c>
      <c r="DL68" s="67">
        <v>0</v>
      </c>
      <c r="DM68" s="67">
        <v>0</v>
      </c>
      <c r="DN68" s="67">
        <v>0</v>
      </c>
      <c r="DO68" s="67">
        <v>0</v>
      </c>
      <c r="DP68" s="67">
        <v>94.03</v>
      </c>
      <c r="DQ68" s="67">
        <v>2</v>
      </c>
      <c r="DR68" s="67">
        <v>47.01</v>
      </c>
      <c r="DS68" s="67">
        <v>1</v>
      </c>
      <c r="DT68" s="67">
        <v>0</v>
      </c>
      <c r="DU68" s="67">
        <v>0</v>
      </c>
      <c r="DV68" s="67">
        <v>0</v>
      </c>
      <c r="DW68" s="67">
        <v>0</v>
      </c>
      <c r="DX68" s="67">
        <v>47.01</v>
      </c>
      <c r="DY68" s="67">
        <v>1</v>
      </c>
      <c r="DZ68" s="101">
        <f>VLOOKUP(A68,[5]Embarazos!$A$7:$D$139,4,0)</f>
        <v>0.90090090090090091</v>
      </c>
      <c r="EA68" s="63">
        <f>VLOOKUP(A68,[5]Embarazos!$A$7:$D$139,3,0)</f>
        <v>3</v>
      </c>
      <c r="EB68" s="62">
        <f>VLOOKUP(A68,[5]Embarazos!$A$7:$F$139,6,0)</f>
        <v>21.921921921921921</v>
      </c>
      <c r="EC68" s="63">
        <f>VLOOKUP(A68,[5]Embarazos!$A$7:$F$139,5,0)</f>
        <v>73</v>
      </c>
      <c r="ED68" s="62">
        <f>VLOOKUP(A68,'[3]2017'!$A$8:$K$140,11,0)</f>
        <v>0</v>
      </c>
      <c r="EE68" s="63">
        <f>VLOOKUP(A68,'[3]2017'!$A$8:$K$140,10,0)</f>
        <v>0</v>
      </c>
      <c r="EF68" s="96" t="s">
        <v>2845</v>
      </c>
      <c r="EG68" s="96" t="s">
        <v>2846</v>
      </c>
      <c r="EH68" s="99">
        <v>2.1292775665399239</v>
      </c>
      <c r="EI68" s="104">
        <v>5.2550231839258119</v>
      </c>
      <c r="EJ68" s="174" t="s">
        <v>2847</v>
      </c>
      <c r="EK68" s="174" t="s">
        <v>2848</v>
      </c>
      <c r="EL68" s="96" t="s">
        <v>2849</v>
      </c>
      <c r="EM68" s="96" t="s">
        <v>2850</v>
      </c>
      <c r="EN68" s="99">
        <v>0.20283975659229209</v>
      </c>
      <c r="EO68" s="100">
        <v>3.278688524590164</v>
      </c>
      <c r="EP68" s="67">
        <v>0</v>
      </c>
      <c r="EQ68" s="67">
        <v>0</v>
      </c>
      <c r="ER68" s="67">
        <v>0</v>
      </c>
      <c r="ES68" s="67">
        <v>0</v>
      </c>
      <c r="ET68" s="67">
        <v>0</v>
      </c>
      <c r="EU68" s="67">
        <v>0</v>
      </c>
      <c r="EV68" s="67">
        <v>0</v>
      </c>
      <c r="EW68" s="67">
        <v>0</v>
      </c>
      <c r="EX68" s="67">
        <v>0</v>
      </c>
      <c r="EY68" s="62">
        <f>VLOOKUP(A68,[5]Embarazos!$A$7:$H$139,8,0)</f>
        <v>32.732732732732735</v>
      </c>
      <c r="EZ68" s="63">
        <f>VLOOKUP(A68,[5]Embarazos!$A$7:$H$139,7,0)</f>
        <v>109</v>
      </c>
      <c r="FA68" s="62">
        <f>VLOOKUP(A68,[5]Embarazos!$A$7:$J$139,10,0)</f>
        <v>23.423423423423422</v>
      </c>
      <c r="FB68" s="63">
        <f>VLOOKUP(A68,[5]Embarazos!$A$7:$J$139,9,0)</f>
        <v>78</v>
      </c>
      <c r="FC68" s="67">
        <v>0</v>
      </c>
      <c r="FD68" s="67">
        <v>0</v>
      </c>
      <c r="FE68" s="67">
        <v>0</v>
      </c>
      <c r="FF68" s="67">
        <v>0</v>
      </c>
      <c r="FG68" s="67">
        <v>0</v>
      </c>
      <c r="FH68" s="67">
        <v>0</v>
      </c>
      <c r="FI68" s="67">
        <v>0</v>
      </c>
      <c r="FJ68" s="67">
        <v>0</v>
      </c>
      <c r="FK68" s="67">
        <v>0</v>
      </c>
      <c r="FL68" s="67">
        <v>0</v>
      </c>
      <c r="FM68" s="67">
        <v>25.69</v>
      </c>
      <c r="FN68" s="67">
        <v>1</v>
      </c>
      <c r="FO68" s="67">
        <v>128.47</v>
      </c>
      <c r="FP68" s="67">
        <v>5</v>
      </c>
      <c r="FQ68" s="67">
        <v>0</v>
      </c>
      <c r="FR68" s="67">
        <v>0</v>
      </c>
      <c r="FS68" s="62">
        <f>VLOOKUP(A68,'[3]2017'!$A$8:$M$140,13,0)</f>
        <v>0.5580357142857143</v>
      </c>
      <c r="FT68" s="63">
        <f>VLOOKUP(A68,'[3]2017'!$A$8:$M$140,12,0)</f>
        <v>1</v>
      </c>
      <c r="FU68" s="62">
        <f>VLOOKUP(A68,'[3]2017'!$A$8:$O$140,15,0)</f>
        <v>0</v>
      </c>
      <c r="FV68" s="63">
        <f>VLOOKUP(A68,'[3]2017'!$A$8:$O$140,14,0)</f>
        <v>0</v>
      </c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</row>
    <row r="69" spans="1:381">
      <c r="A69" s="96" t="s">
        <v>1076</v>
      </c>
      <c r="B69" s="56" t="s">
        <v>1077</v>
      </c>
      <c r="C69" s="96" t="s">
        <v>441</v>
      </c>
      <c r="D69" s="74">
        <v>6</v>
      </c>
      <c r="E69" s="67">
        <v>2017</v>
      </c>
      <c r="F69" s="161">
        <v>63.895025575371839</v>
      </c>
      <c r="G69" s="67">
        <v>9558</v>
      </c>
      <c r="H69" s="67">
        <v>1750</v>
      </c>
      <c r="I69" s="67">
        <v>7808</v>
      </c>
      <c r="J69" s="67">
        <v>12.36</v>
      </c>
      <c r="K69" s="78">
        <v>1181</v>
      </c>
      <c r="L69" s="67">
        <v>77.61</v>
      </c>
      <c r="M69" s="78">
        <v>7418</v>
      </c>
      <c r="N69" s="67">
        <v>808</v>
      </c>
      <c r="O69" s="67">
        <v>415</v>
      </c>
      <c r="P69" s="67">
        <v>393</v>
      </c>
      <c r="Q69" s="67">
        <v>973</v>
      </c>
      <c r="R69" s="67">
        <v>502</v>
      </c>
      <c r="S69" s="67">
        <v>471</v>
      </c>
      <c r="T69" s="67">
        <v>784</v>
      </c>
      <c r="U69" s="67">
        <v>417</v>
      </c>
      <c r="V69" s="67">
        <v>367</v>
      </c>
      <c r="W69" s="67">
        <v>897</v>
      </c>
      <c r="X69" s="67">
        <v>478</v>
      </c>
      <c r="Y69" s="67">
        <v>419</v>
      </c>
      <c r="Z69" s="67">
        <v>714</v>
      </c>
      <c r="AA69" s="67">
        <v>380</v>
      </c>
      <c r="AB69" s="67">
        <v>334</v>
      </c>
      <c r="AC69" s="67">
        <v>979</v>
      </c>
      <c r="AD69" s="67">
        <v>525</v>
      </c>
      <c r="AE69" s="67">
        <v>454</v>
      </c>
      <c r="AF69" s="67">
        <v>929</v>
      </c>
      <c r="AG69" s="67">
        <v>502</v>
      </c>
      <c r="AH69" s="67">
        <v>427</v>
      </c>
      <c r="AI69" s="67">
        <v>1726</v>
      </c>
      <c r="AJ69" s="67">
        <v>939</v>
      </c>
      <c r="AK69" s="67">
        <v>787</v>
      </c>
      <c r="AL69" s="67">
        <v>951</v>
      </c>
      <c r="AM69" s="67">
        <v>515</v>
      </c>
      <c r="AN69" s="67">
        <v>436</v>
      </c>
      <c r="AO69" s="67">
        <v>945</v>
      </c>
      <c r="AP69" s="67">
        <v>524</v>
      </c>
      <c r="AQ69" s="67">
        <v>421</v>
      </c>
      <c r="AR69" s="67" t="s">
        <v>428</v>
      </c>
      <c r="AS69" s="67"/>
      <c r="AT69" s="67" t="s">
        <v>428</v>
      </c>
      <c r="AU69" s="59">
        <v>443</v>
      </c>
      <c r="AV69" s="59">
        <v>1</v>
      </c>
      <c r="AW69" s="59">
        <v>64</v>
      </c>
      <c r="AX69" s="97">
        <f>VLOOKUP(A69,[2]INFANTIL!$A$8:$AA$140,27,0)</f>
        <v>9.4339622641509422</v>
      </c>
      <c r="AY69" s="98">
        <f>VLOOKUP(A69,[2]INFANTIL!$A$8:$AA$140,16,0)</f>
        <v>0</v>
      </c>
      <c r="AZ69" s="62">
        <f>VLOOKUP(A69,'[3]2017'!$A$8:$E$140,5,0)</f>
        <v>1.2376237623762376</v>
      </c>
      <c r="BA69" s="63">
        <f>VLOOKUP(A69,'[3]2017'!$A$8:$E$140,4,0)</f>
        <v>1</v>
      </c>
      <c r="BB69" s="62">
        <f>VLOOKUP(A69,[2]MATERNAS!$A$8:$AA$140,27,0)</f>
        <v>0</v>
      </c>
      <c r="BC69" s="63">
        <f>VLOOKUP(A69,[2]MATERNAS!$A$8:$AA$140,26,0)</f>
        <v>0</v>
      </c>
      <c r="BD69" s="68">
        <v>0</v>
      </c>
      <c r="BE69" s="69">
        <v>0</v>
      </c>
      <c r="BF69" s="60">
        <f>VLOOKUP(A69,[4]Controles!$A$7:$L$139,12,0)</f>
        <v>2.8301886792452833</v>
      </c>
      <c r="BG69" s="61">
        <f>VLOOKUP(A69,[4]Controles!$A$7:$L$139,11,0)</f>
        <v>3</v>
      </c>
      <c r="BH69" s="88">
        <v>14.150943396226415</v>
      </c>
      <c r="BI69" s="87">
        <v>15</v>
      </c>
      <c r="BJ69" s="68">
        <v>0</v>
      </c>
      <c r="BK69" s="69">
        <v>0</v>
      </c>
      <c r="BL69" s="68">
        <v>0</v>
      </c>
      <c r="BM69" s="69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18.7</v>
      </c>
      <c r="BW69" s="67">
        <v>97.2</v>
      </c>
      <c r="BX69" s="67">
        <v>86.9</v>
      </c>
      <c r="BY69" s="67">
        <v>97.2</v>
      </c>
      <c r="BZ69" s="67">
        <v>95.3</v>
      </c>
      <c r="CA69" s="67">
        <v>103.7</v>
      </c>
      <c r="CB69" s="67">
        <v>107.4</v>
      </c>
      <c r="CC69" s="96" t="s">
        <v>2851</v>
      </c>
      <c r="CD69" s="96" t="s">
        <v>1459</v>
      </c>
      <c r="CE69" s="99">
        <v>28.571428571428569</v>
      </c>
      <c r="CF69" s="67" t="s">
        <v>2347</v>
      </c>
      <c r="CG69" s="67" t="s">
        <v>1916</v>
      </c>
      <c r="CH69" s="67">
        <v>0</v>
      </c>
      <c r="CI69" s="67">
        <v>0</v>
      </c>
      <c r="CJ69" s="86">
        <v>0</v>
      </c>
      <c r="CK69" s="87">
        <v>0</v>
      </c>
      <c r="CL69" s="106">
        <v>0</v>
      </c>
      <c r="CM69" s="89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111.48</v>
      </c>
      <c r="CS69" s="67">
        <v>1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111.48</v>
      </c>
      <c r="DA69" s="67">
        <v>1</v>
      </c>
      <c r="DB69" s="62">
        <f>VLOOKUP(A69,'[3]2017'!$A$8:$I$140,9,0)</f>
        <v>5.6022408963585431</v>
      </c>
      <c r="DC69" s="63">
        <f>VLOOKUP(A69,'[3]2017'!$A$8:$I$140,8,0)</f>
        <v>4</v>
      </c>
      <c r="DD69" s="96" t="s">
        <v>2852</v>
      </c>
      <c r="DE69" s="96" t="s">
        <v>2853</v>
      </c>
      <c r="DF69" s="99">
        <v>1.1764705882352942</v>
      </c>
      <c r="DG69" s="104">
        <v>3.8748137108792844</v>
      </c>
      <c r="DH69" s="67">
        <v>0</v>
      </c>
      <c r="DI69" s="67">
        <v>0</v>
      </c>
      <c r="DJ69" s="67">
        <v>222.97</v>
      </c>
      <c r="DK69" s="67">
        <v>2</v>
      </c>
      <c r="DL69" s="67">
        <v>0</v>
      </c>
      <c r="DM69" s="67">
        <v>0</v>
      </c>
      <c r="DN69" s="67">
        <v>0</v>
      </c>
      <c r="DO69" s="67">
        <v>0</v>
      </c>
      <c r="DP69" s="67">
        <v>306.44</v>
      </c>
      <c r="DQ69" s="67">
        <v>3</v>
      </c>
      <c r="DR69" s="67">
        <v>204.29</v>
      </c>
      <c r="DS69" s="67">
        <v>2</v>
      </c>
      <c r="DT69" s="67">
        <v>102.15</v>
      </c>
      <c r="DU69" s="67">
        <v>1</v>
      </c>
      <c r="DV69" s="67">
        <v>0</v>
      </c>
      <c r="DW69" s="67">
        <v>0</v>
      </c>
      <c r="DX69" s="67">
        <v>0</v>
      </c>
      <c r="DY69" s="67">
        <v>0</v>
      </c>
      <c r="DZ69" s="101">
        <f>VLOOKUP(A69,[5]Embarazos!$A$7:$D$139,4,0)</f>
        <v>0</v>
      </c>
      <c r="EA69" s="63">
        <f>VLOOKUP(A69,[5]Embarazos!$A$7:$D$139,3,0)</f>
        <v>0</v>
      </c>
      <c r="EB69" s="62">
        <f>VLOOKUP(A69,[5]Embarazos!$A$7:$F$139,6,0)</f>
        <v>27.102803738317753</v>
      </c>
      <c r="EC69" s="63">
        <f>VLOOKUP(A69,[5]Embarazos!$A$7:$F$139,5,0)</f>
        <v>29</v>
      </c>
      <c r="ED69" s="62">
        <f>VLOOKUP(A69,'[3]2017'!$A$8:$K$140,11,0)</f>
        <v>1.0764262648008611</v>
      </c>
      <c r="EE69" s="63">
        <f>VLOOKUP(A69,'[3]2017'!$A$8:$K$140,10,0)</f>
        <v>1</v>
      </c>
      <c r="EF69" s="96" t="s">
        <v>2854</v>
      </c>
      <c r="EG69" s="96" t="s">
        <v>2855</v>
      </c>
      <c r="EH69" s="99">
        <v>0.89418777943368111</v>
      </c>
      <c r="EI69" s="104">
        <v>0.80971659919028338</v>
      </c>
      <c r="EJ69" s="174" t="s">
        <v>1295</v>
      </c>
      <c r="EK69" s="174" t="s">
        <v>1328</v>
      </c>
      <c r="EL69" s="96" t="s">
        <v>2856</v>
      </c>
      <c r="EM69" s="96" t="s">
        <v>1868</v>
      </c>
      <c r="EN69" s="99">
        <v>0.92165898617511521</v>
      </c>
      <c r="EO69" s="100">
        <v>0</v>
      </c>
      <c r="EP69" s="67">
        <v>0</v>
      </c>
      <c r="EQ69" s="67">
        <v>0</v>
      </c>
      <c r="ER69" s="67">
        <v>102.15</v>
      </c>
      <c r="ES69" s="67">
        <v>1</v>
      </c>
      <c r="ET69" s="92">
        <v>204.29009193054137</v>
      </c>
      <c r="EU69" s="105">
        <v>2</v>
      </c>
      <c r="EV69" s="67">
        <v>0</v>
      </c>
      <c r="EW69" s="67">
        <v>0</v>
      </c>
      <c r="EX69" s="67">
        <v>0</v>
      </c>
      <c r="EY69" s="62">
        <f>VLOOKUP(A69,[5]Embarazos!$A$7:$H$139,8,0)</f>
        <v>28.971962616822427</v>
      </c>
      <c r="EZ69" s="63">
        <f>VLOOKUP(A69,[5]Embarazos!$A$7:$H$139,7,0)</f>
        <v>31</v>
      </c>
      <c r="FA69" s="62">
        <f>VLOOKUP(A69,[5]Embarazos!$A$7:$J$139,10,0)</f>
        <v>13.084112149532709</v>
      </c>
      <c r="FB69" s="63">
        <f>VLOOKUP(A69,[5]Embarazos!$A$7:$J$139,9,0)</f>
        <v>14</v>
      </c>
      <c r="FC69" s="67">
        <v>0</v>
      </c>
      <c r="FD69" s="67">
        <v>0</v>
      </c>
      <c r="FE69" s="67">
        <v>94.97</v>
      </c>
      <c r="FF69" s="67">
        <v>2</v>
      </c>
      <c r="FG69" s="67">
        <v>0</v>
      </c>
      <c r="FH69" s="67">
        <v>0</v>
      </c>
      <c r="FI69" s="67">
        <v>0</v>
      </c>
      <c r="FJ69" s="67">
        <v>0</v>
      </c>
      <c r="FK69" s="92">
        <v>94.966761633428305</v>
      </c>
      <c r="FL69" s="105">
        <v>2</v>
      </c>
      <c r="FM69" s="67">
        <v>0</v>
      </c>
      <c r="FN69" s="67">
        <v>0</v>
      </c>
      <c r="FO69" s="67">
        <v>47.48</v>
      </c>
      <c r="FP69" s="67">
        <v>1</v>
      </c>
      <c r="FQ69" s="67">
        <v>0</v>
      </c>
      <c r="FR69" s="67">
        <v>0</v>
      </c>
      <c r="FS69" s="62">
        <f>VLOOKUP(A69,'[3]2017'!$A$8:$M$140,13,0)</f>
        <v>1.0515247108307044</v>
      </c>
      <c r="FT69" s="63">
        <f>VLOOKUP(A69,'[3]2017'!$A$8:$M$140,12,0)</f>
        <v>1</v>
      </c>
      <c r="FU69" s="62">
        <f>VLOOKUP(A69,'[3]2017'!$A$8:$O$140,15,0)</f>
        <v>2.1164021164021167</v>
      </c>
      <c r="FV69" s="63">
        <f>VLOOKUP(A69,'[3]2017'!$A$8:$O$140,14,0)</f>
        <v>2</v>
      </c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</row>
    <row r="70" spans="1:381">
      <c r="A70" s="96" t="s">
        <v>1084</v>
      </c>
      <c r="B70" s="56" t="s">
        <v>1085</v>
      </c>
      <c r="C70" s="96" t="s">
        <v>730</v>
      </c>
      <c r="D70" s="74">
        <v>6</v>
      </c>
      <c r="E70" s="67">
        <v>2017</v>
      </c>
      <c r="F70" s="161">
        <v>75.306027899302549</v>
      </c>
      <c r="G70" s="67">
        <v>6696</v>
      </c>
      <c r="H70" s="67">
        <v>2828</v>
      </c>
      <c r="I70" s="67">
        <v>3868</v>
      </c>
      <c r="J70" s="67">
        <v>27.79</v>
      </c>
      <c r="K70" s="78">
        <v>1861</v>
      </c>
      <c r="L70" s="67">
        <v>92.1</v>
      </c>
      <c r="M70" s="78">
        <v>6167</v>
      </c>
      <c r="N70" s="67">
        <v>591</v>
      </c>
      <c r="O70" s="67">
        <v>297</v>
      </c>
      <c r="P70" s="67">
        <v>294</v>
      </c>
      <c r="Q70" s="67">
        <v>704</v>
      </c>
      <c r="R70" s="67">
        <v>354</v>
      </c>
      <c r="S70" s="67">
        <v>350</v>
      </c>
      <c r="T70" s="67">
        <v>551</v>
      </c>
      <c r="U70" s="67">
        <v>278</v>
      </c>
      <c r="V70" s="67">
        <v>273</v>
      </c>
      <c r="W70" s="67">
        <v>654</v>
      </c>
      <c r="X70" s="67">
        <v>331</v>
      </c>
      <c r="Y70" s="67">
        <v>323</v>
      </c>
      <c r="Z70" s="67">
        <v>539</v>
      </c>
      <c r="AA70" s="67">
        <v>276</v>
      </c>
      <c r="AB70" s="67">
        <v>263</v>
      </c>
      <c r="AC70" s="67">
        <v>657</v>
      </c>
      <c r="AD70" s="67">
        <v>340</v>
      </c>
      <c r="AE70" s="67">
        <v>317</v>
      </c>
      <c r="AF70" s="67">
        <v>561</v>
      </c>
      <c r="AG70" s="67">
        <v>293</v>
      </c>
      <c r="AH70" s="67">
        <v>268</v>
      </c>
      <c r="AI70" s="67">
        <v>1022</v>
      </c>
      <c r="AJ70" s="67">
        <v>540</v>
      </c>
      <c r="AK70" s="67">
        <v>482</v>
      </c>
      <c r="AL70" s="67">
        <v>578</v>
      </c>
      <c r="AM70" s="67">
        <v>305</v>
      </c>
      <c r="AN70" s="67">
        <v>273</v>
      </c>
      <c r="AO70" s="67">
        <v>533</v>
      </c>
      <c r="AP70" s="67">
        <v>285</v>
      </c>
      <c r="AQ70" s="67">
        <v>248</v>
      </c>
      <c r="AR70" s="67" t="s">
        <v>428</v>
      </c>
      <c r="AS70" s="67"/>
      <c r="AT70" s="67" t="s">
        <v>428</v>
      </c>
      <c r="AU70" s="59">
        <v>173</v>
      </c>
      <c r="AV70" s="59">
        <v>0</v>
      </c>
      <c r="AW70" s="59">
        <v>76</v>
      </c>
      <c r="AX70" s="97">
        <f>VLOOKUP(A70,[2]INFANTIL!$A$8:$AA$140,27,0)</f>
        <v>14.705882352941176</v>
      </c>
      <c r="AY70" s="98">
        <f>VLOOKUP(A70,[2]INFANTIL!$A$8:$AA$140,16,0)</f>
        <v>1</v>
      </c>
      <c r="AZ70" s="62">
        <f>VLOOKUP(A70,'[3]2017'!$A$8:$E$140,5,0)</f>
        <v>3.3840947546531304</v>
      </c>
      <c r="BA70" s="63">
        <f>VLOOKUP(A70,'[3]2017'!$A$8:$E$140,4,0)</f>
        <v>2</v>
      </c>
      <c r="BB70" s="62">
        <f>VLOOKUP(A70,[2]MATERNAS!$A$8:$AA$140,27,0)</f>
        <v>0</v>
      </c>
      <c r="BC70" s="63">
        <f>VLOOKUP(A70,[2]MATERNAS!$A$8:$AA$140,26,0)</f>
        <v>0</v>
      </c>
      <c r="BD70" s="68">
        <v>0</v>
      </c>
      <c r="BE70" s="69">
        <v>0</v>
      </c>
      <c r="BF70" s="60">
        <f>VLOOKUP(A70,[4]Controles!$A$7:$L$139,12,0)</f>
        <v>10.294117647058822</v>
      </c>
      <c r="BG70" s="61">
        <f>VLOOKUP(A70,[4]Controles!$A$7:$L$139,11,0)</f>
        <v>14</v>
      </c>
      <c r="BH70" s="88">
        <v>8.0882352941176467</v>
      </c>
      <c r="BI70" s="87">
        <v>11</v>
      </c>
      <c r="BJ70" s="68">
        <v>0</v>
      </c>
      <c r="BK70" s="69">
        <v>0</v>
      </c>
      <c r="BL70" s="68">
        <v>0</v>
      </c>
      <c r="BM70" s="69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47.3</v>
      </c>
      <c r="BW70" s="67">
        <v>120</v>
      </c>
      <c r="BX70" s="67">
        <v>116.4</v>
      </c>
      <c r="BY70" s="67">
        <v>120</v>
      </c>
      <c r="BZ70" s="67">
        <v>118.2</v>
      </c>
      <c r="CA70" s="67">
        <v>87.3</v>
      </c>
      <c r="CB70" s="67">
        <v>98.3</v>
      </c>
      <c r="CC70" s="96" t="s">
        <v>2857</v>
      </c>
      <c r="CD70" s="96" t="s">
        <v>2858</v>
      </c>
      <c r="CE70" s="99">
        <v>28.571428571428569</v>
      </c>
      <c r="CF70" s="67" t="s">
        <v>2859</v>
      </c>
      <c r="CG70" s="67" t="s">
        <v>1490</v>
      </c>
      <c r="CH70" s="67">
        <v>0</v>
      </c>
      <c r="CI70" s="67">
        <v>0</v>
      </c>
      <c r="CJ70" s="86">
        <v>0</v>
      </c>
      <c r="CK70" s="87">
        <v>0</v>
      </c>
      <c r="CL70" s="106">
        <v>0</v>
      </c>
      <c r="CM70" s="89">
        <v>0</v>
      </c>
      <c r="CN70" s="67">
        <v>0</v>
      </c>
      <c r="CO70" s="67">
        <v>0</v>
      </c>
      <c r="CP70" s="67">
        <v>0</v>
      </c>
      <c r="CQ70" s="67">
        <v>0</v>
      </c>
      <c r="CR70" s="67">
        <v>0</v>
      </c>
      <c r="CS70" s="67">
        <v>0</v>
      </c>
      <c r="CT70" s="67">
        <v>0</v>
      </c>
      <c r="CU70" s="67">
        <v>0</v>
      </c>
      <c r="CV70" s="67">
        <v>0</v>
      </c>
      <c r="CW70" s="67">
        <v>0</v>
      </c>
      <c r="CX70" s="67">
        <v>0</v>
      </c>
      <c r="CY70" s="67">
        <v>0</v>
      </c>
      <c r="CZ70" s="67">
        <v>0</v>
      </c>
      <c r="DA70" s="67">
        <v>0</v>
      </c>
      <c r="DB70" s="62">
        <f>VLOOKUP(A70,'[3]2017'!$A$8:$I$140,9,0)</f>
        <v>0</v>
      </c>
      <c r="DC70" s="63">
        <f>VLOOKUP(A70,'[3]2017'!$A$8:$I$140,8,0)</f>
        <v>0</v>
      </c>
      <c r="DD70" s="96" t="s">
        <v>2860</v>
      </c>
      <c r="DE70" s="96" t="s">
        <v>2861</v>
      </c>
      <c r="DF70" s="99">
        <v>5.7387057387057387</v>
      </c>
      <c r="DG70" s="104">
        <v>2.7397260273972601</v>
      </c>
      <c r="DH70" s="67">
        <v>0</v>
      </c>
      <c r="DI70" s="67">
        <v>0</v>
      </c>
      <c r="DJ70" s="67">
        <v>0</v>
      </c>
      <c r="DK70" s="67">
        <v>0</v>
      </c>
      <c r="DL70" s="67">
        <v>0</v>
      </c>
      <c r="DM70" s="67">
        <v>0</v>
      </c>
      <c r="DN70" s="67">
        <v>0</v>
      </c>
      <c r="DO70" s="67">
        <v>0</v>
      </c>
      <c r="DP70" s="67">
        <v>304.41000000000003</v>
      </c>
      <c r="DQ70" s="67">
        <v>2</v>
      </c>
      <c r="DR70" s="67">
        <v>152.21</v>
      </c>
      <c r="DS70" s="67">
        <v>1</v>
      </c>
      <c r="DT70" s="67">
        <v>0</v>
      </c>
      <c r="DU70" s="67">
        <v>0</v>
      </c>
      <c r="DV70" s="67">
        <v>0</v>
      </c>
      <c r="DW70" s="67">
        <v>0</v>
      </c>
      <c r="DX70" s="67">
        <v>152.21</v>
      </c>
      <c r="DY70" s="67">
        <v>1</v>
      </c>
      <c r="DZ70" s="101">
        <f>VLOOKUP(A70,[5]Embarazos!$A$7:$D$139,4,0)</f>
        <v>1.3793103448275863</v>
      </c>
      <c r="EA70" s="63">
        <f>VLOOKUP(A70,[5]Embarazos!$A$7:$D$139,3,0)</f>
        <v>2</v>
      </c>
      <c r="EB70" s="62">
        <f>VLOOKUP(A70,[5]Embarazos!$A$7:$F$139,6,0)</f>
        <v>23.448275862068964</v>
      </c>
      <c r="EC70" s="63">
        <f>VLOOKUP(A70,[5]Embarazos!$A$7:$F$139,5,0)</f>
        <v>34</v>
      </c>
      <c r="ED70" s="62">
        <f>VLOOKUP(A70,'[3]2017'!$A$8:$K$140,11,0)</f>
        <v>5.3475935828877006</v>
      </c>
      <c r="EE70" s="63">
        <f>VLOOKUP(A70,'[3]2017'!$A$8:$K$140,10,0)</f>
        <v>3</v>
      </c>
      <c r="EF70" s="96" t="s">
        <v>2862</v>
      </c>
      <c r="EG70" s="96" t="s">
        <v>2863</v>
      </c>
      <c r="EH70" s="99">
        <v>2.8021015761821366</v>
      </c>
      <c r="EI70" s="104">
        <v>2.7108433734939759</v>
      </c>
      <c r="EJ70" s="174" t="s">
        <v>2864</v>
      </c>
      <c r="EK70" s="174" t="s">
        <v>810</v>
      </c>
      <c r="EL70" s="96" t="s">
        <v>2865</v>
      </c>
      <c r="EM70" s="96" t="s">
        <v>2866</v>
      </c>
      <c r="EN70" s="99">
        <v>0.76335877862595414</v>
      </c>
      <c r="EO70" s="100">
        <v>0</v>
      </c>
      <c r="EP70" s="67">
        <v>0</v>
      </c>
      <c r="EQ70" s="67">
        <v>0</v>
      </c>
      <c r="ER70" s="67">
        <v>0</v>
      </c>
      <c r="ES70" s="67">
        <v>0</v>
      </c>
      <c r="ET70" s="92">
        <v>152.20700152207002</v>
      </c>
      <c r="EU70" s="105">
        <v>1</v>
      </c>
      <c r="EV70" s="67">
        <v>0</v>
      </c>
      <c r="EW70" s="67">
        <v>0</v>
      </c>
      <c r="EX70" s="67">
        <v>0</v>
      </c>
      <c r="EY70" s="62">
        <f>VLOOKUP(A70,[5]Embarazos!$A$7:$H$139,8,0)</f>
        <v>31.724137931034484</v>
      </c>
      <c r="EZ70" s="63">
        <f>VLOOKUP(A70,[5]Embarazos!$A$7:$H$139,7,0)</f>
        <v>46</v>
      </c>
      <c r="FA70" s="62">
        <f>VLOOKUP(A70,[5]Embarazos!$A$7:$J$139,10,0)</f>
        <v>18.620689655172416</v>
      </c>
      <c r="FB70" s="63">
        <f>VLOOKUP(A70,[5]Embarazos!$A$7:$J$139,9,0)</f>
        <v>27</v>
      </c>
      <c r="FC70" s="67">
        <v>0</v>
      </c>
      <c r="FD70" s="67">
        <v>0</v>
      </c>
      <c r="FE70" s="67">
        <v>0</v>
      </c>
      <c r="FF70" s="67">
        <v>0</v>
      </c>
      <c r="FG70" s="67">
        <v>0</v>
      </c>
      <c r="FH70" s="67">
        <v>0</v>
      </c>
      <c r="FI70" s="67">
        <v>0</v>
      </c>
      <c r="FJ70" s="67">
        <v>0</v>
      </c>
      <c r="FK70" s="67">
        <v>0</v>
      </c>
      <c r="FL70" s="67">
        <v>0</v>
      </c>
      <c r="FM70" s="67">
        <v>0</v>
      </c>
      <c r="FN70" s="67">
        <v>0</v>
      </c>
      <c r="FO70" s="67">
        <v>162.34</v>
      </c>
      <c r="FP70" s="67">
        <v>2</v>
      </c>
      <c r="FQ70" s="92">
        <v>81.168831168831176</v>
      </c>
      <c r="FR70" s="67">
        <v>1</v>
      </c>
      <c r="FS70" s="62">
        <f>VLOOKUP(A70,'[3]2017'!$A$8:$M$140,13,0)</f>
        <v>0</v>
      </c>
      <c r="FT70" s="63">
        <f>VLOOKUP(A70,'[3]2017'!$A$8:$M$140,12,0)</f>
        <v>0</v>
      </c>
      <c r="FU70" s="62">
        <f>VLOOKUP(A70,'[3]2017'!$A$8:$O$140,15,0)</f>
        <v>3.75234521575985</v>
      </c>
      <c r="FV70" s="63">
        <f>VLOOKUP(A70,'[3]2017'!$A$8:$O$140,14,0)</f>
        <v>2</v>
      </c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</row>
    <row r="71" spans="1:381">
      <c r="A71" s="96" t="s">
        <v>1094</v>
      </c>
      <c r="B71" s="56" t="s">
        <v>1095</v>
      </c>
      <c r="C71" s="96" t="s">
        <v>427</v>
      </c>
      <c r="D71" s="74">
        <v>4</v>
      </c>
      <c r="E71" s="67">
        <v>2017</v>
      </c>
      <c r="F71" s="159">
        <v>78.205684949742249</v>
      </c>
      <c r="G71" s="67">
        <v>55000</v>
      </c>
      <c r="H71" s="67">
        <v>43570</v>
      </c>
      <c r="I71" s="67">
        <v>11430</v>
      </c>
      <c r="J71" s="67">
        <v>60.54</v>
      </c>
      <c r="K71" s="78">
        <v>33299</v>
      </c>
      <c r="L71" s="67">
        <v>29.3</v>
      </c>
      <c r="M71" s="78">
        <v>16117</v>
      </c>
      <c r="N71" s="67">
        <v>5398</v>
      </c>
      <c r="O71" s="67">
        <v>2745</v>
      </c>
      <c r="P71" s="67">
        <v>2653</v>
      </c>
      <c r="Q71" s="67">
        <v>6470</v>
      </c>
      <c r="R71" s="67">
        <v>3284</v>
      </c>
      <c r="S71" s="67">
        <v>3186</v>
      </c>
      <c r="T71" s="67">
        <v>5419</v>
      </c>
      <c r="U71" s="67">
        <v>2740</v>
      </c>
      <c r="V71" s="67">
        <v>2679</v>
      </c>
      <c r="W71" s="67">
        <v>6569</v>
      </c>
      <c r="X71" s="67">
        <v>3344</v>
      </c>
      <c r="Y71" s="67">
        <v>3225</v>
      </c>
      <c r="Z71" s="67">
        <v>5479</v>
      </c>
      <c r="AA71" s="67">
        <v>2830</v>
      </c>
      <c r="AB71" s="67">
        <v>2649</v>
      </c>
      <c r="AC71" s="67">
        <v>6192</v>
      </c>
      <c r="AD71" s="67">
        <v>3202</v>
      </c>
      <c r="AE71" s="67">
        <v>2990</v>
      </c>
      <c r="AF71" s="67">
        <v>4909</v>
      </c>
      <c r="AG71" s="67">
        <v>2524</v>
      </c>
      <c r="AH71" s="67">
        <v>2385</v>
      </c>
      <c r="AI71" s="67">
        <v>9449</v>
      </c>
      <c r="AJ71" s="67">
        <v>4812</v>
      </c>
      <c r="AK71" s="67">
        <v>4637</v>
      </c>
      <c r="AL71" s="67">
        <v>5367</v>
      </c>
      <c r="AM71" s="67">
        <v>2717</v>
      </c>
      <c r="AN71" s="67">
        <v>2650</v>
      </c>
      <c r="AO71" s="67">
        <v>5058</v>
      </c>
      <c r="AP71" s="67">
        <v>2618</v>
      </c>
      <c r="AQ71" s="67">
        <v>2440</v>
      </c>
      <c r="AR71" s="67" t="s">
        <v>428</v>
      </c>
      <c r="AS71" s="67"/>
      <c r="AT71" s="67" t="s">
        <v>428</v>
      </c>
      <c r="AU71" s="59">
        <v>1837</v>
      </c>
      <c r="AV71" s="59">
        <v>0</v>
      </c>
      <c r="AW71" s="59">
        <v>160</v>
      </c>
      <c r="AX71" s="97">
        <f>VLOOKUP(A71,[2]INFANTIL!$A$8:$AA$140,27,0)</f>
        <v>10.457516339869281</v>
      </c>
      <c r="AY71" s="98">
        <f>VLOOKUP(A71,[2]INFANTIL!$A$8:$AA$140,16,0)</f>
        <v>3</v>
      </c>
      <c r="AZ71" s="62">
        <f>VLOOKUP(A71,'[3]2017'!$A$8:$E$140,5,0)</f>
        <v>1.6672841793256763</v>
      </c>
      <c r="BA71" s="63">
        <f>VLOOKUP(A71,'[3]2017'!$A$8:$E$140,4,0)</f>
        <v>9</v>
      </c>
      <c r="BB71" s="62">
        <f>VLOOKUP(A71,[2]MATERNAS!$A$8:$AA$140,27,0)</f>
        <v>0</v>
      </c>
      <c r="BC71" s="63">
        <f>VLOOKUP(A71,[2]MATERNAS!$A$8:$AA$140,26,0)</f>
        <v>0</v>
      </c>
      <c r="BD71" s="68">
        <v>0</v>
      </c>
      <c r="BE71" s="69">
        <v>0</v>
      </c>
      <c r="BF71" s="60">
        <f>VLOOKUP(A71,[4]Controles!$A$7:$L$139,12,0)</f>
        <v>2.3529411764705883</v>
      </c>
      <c r="BG71" s="61">
        <f>VLOOKUP(A71,[4]Controles!$A$7:$L$139,11,0)</f>
        <v>18</v>
      </c>
      <c r="BH71" s="88">
        <v>11.241830065359478</v>
      </c>
      <c r="BI71" s="87">
        <v>86</v>
      </c>
      <c r="BJ71" s="68">
        <v>0</v>
      </c>
      <c r="BK71" s="69">
        <v>0</v>
      </c>
      <c r="BL71" s="68">
        <v>0</v>
      </c>
      <c r="BM71" s="69">
        <v>0</v>
      </c>
      <c r="BN71" s="67">
        <v>0</v>
      </c>
      <c r="BO71" s="67">
        <v>0</v>
      </c>
      <c r="BP71" s="67">
        <v>0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8.1</v>
      </c>
      <c r="BW71" s="67">
        <v>113.9</v>
      </c>
      <c r="BX71" s="67">
        <v>104.5</v>
      </c>
      <c r="BY71" s="67">
        <v>113</v>
      </c>
      <c r="BZ71" s="67">
        <v>118.6</v>
      </c>
      <c r="CA71" s="67">
        <v>99.2</v>
      </c>
      <c r="CB71" s="67">
        <v>109.8</v>
      </c>
      <c r="CC71" s="96" t="s">
        <v>2867</v>
      </c>
      <c r="CD71" s="96" t="s">
        <v>2868</v>
      </c>
      <c r="CE71" s="99">
        <v>14.285714285714285</v>
      </c>
      <c r="CF71" s="67" t="s">
        <v>1698</v>
      </c>
      <c r="CG71" s="67" t="s">
        <v>1177</v>
      </c>
      <c r="CH71" s="67">
        <v>37.15</v>
      </c>
      <c r="CI71" s="67">
        <v>2</v>
      </c>
      <c r="CJ71" s="86">
        <v>0.36907178446207789</v>
      </c>
      <c r="CK71" s="87">
        <v>2</v>
      </c>
      <c r="CL71" s="106">
        <v>37.15</v>
      </c>
      <c r="CM71" s="89">
        <v>2</v>
      </c>
      <c r="CN71" s="67">
        <v>55.73</v>
      </c>
      <c r="CO71" s="67">
        <v>3</v>
      </c>
      <c r="CP71" s="67">
        <v>0</v>
      </c>
      <c r="CQ71" s="67">
        <v>0</v>
      </c>
      <c r="CR71" s="67">
        <v>15.22</v>
      </c>
      <c r="CS71" s="67">
        <v>1</v>
      </c>
      <c r="CT71" s="67">
        <v>15.22</v>
      </c>
      <c r="CU71" s="67">
        <v>1</v>
      </c>
      <c r="CV71" s="67">
        <v>0</v>
      </c>
      <c r="CW71" s="67">
        <v>0</v>
      </c>
      <c r="CX71" s="67">
        <v>0</v>
      </c>
      <c r="CY71" s="67">
        <v>0</v>
      </c>
      <c r="CZ71" s="67">
        <v>0</v>
      </c>
      <c r="DA71" s="67">
        <v>0</v>
      </c>
      <c r="DB71" s="62">
        <f>VLOOKUP(A71,'[3]2017'!$A$8:$I$140,9,0)</f>
        <v>0</v>
      </c>
      <c r="DC71" s="63">
        <f>VLOOKUP(A71,'[3]2017'!$A$8:$I$140,8,0)</f>
        <v>0</v>
      </c>
      <c r="DD71" s="96" t="s">
        <v>2869</v>
      </c>
      <c r="DE71" s="96" t="s">
        <v>2870</v>
      </c>
      <c r="DF71" s="99">
        <v>1.9966321866730814</v>
      </c>
      <c r="DG71" s="104">
        <v>3.5842293906810032</v>
      </c>
      <c r="DH71" s="67">
        <v>45.67</v>
      </c>
      <c r="DI71" s="67">
        <v>3</v>
      </c>
      <c r="DJ71" s="67">
        <v>137.01</v>
      </c>
      <c r="DK71" s="67">
        <v>9</v>
      </c>
      <c r="DL71" s="67">
        <v>0</v>
      </c>
      <c r="DM71" s="67">
        <v>0</v>
      </c>
      <c r="DN71" s="67">
        <v>0</v>
      </c>
      <c r="DO71" s="67">
        <v>0</v>
      </c>
      <c r="DP71" s="67">
        <v>32.299999999999997</v>
      </c>
      <c r="DQ71" s="67">
        <v>2</v>
      </c>
      <c r="DR71" s="67">
        <v>16.149999999999999</v>
      </c>
      <c r="DS71" s="67">
        <v>1</v>
      </c>
      <c r="DT71" s="67">
        <v>16.149999999999999</v>
      </c>
      <c r="DU71" s="67">
        <v>1</v>
      </c>
      <c r="DV71" s="67">
        <v>0</v>
      </c>
      <c r="DW71" s="67">
        <v>0</v>
      </c>
      <c r="DX71" s="67">
        <v>0</v>
      </c>
      <c r="DY71" s="67">
        <v>0</v>
      </c>
      <c r="DZ71" s="101">
        <f>VLOOKUP(A71,[5]Embarazos!$A$7:$D$139,4,0)</f>
        <v>0.24154589371980675</v>
      </c>
      <c r="EA71" s="63">
        <f>VLOOKUP(A71,[5]Embarazos!$A$7:$D$139,3,0)</f>
        <v>2</v>
      </c>
      <c r="EB71" s="62">
        <f>VLOOKUP(A71,[5]Embarazos!$A$7:$F$139,6,0)</f>
        <v>13.888888888888889</v>
      </c>
      <c r="EC71" s="63">
        <f>VLOOKUP(A71,[5]Embarazos!$A$7:$F$139,5,0)</f>
        <v>115</v>
      </c>
      <c r="ED71" s="62">
        <f>VLOOKUP(A71,'[3]2017'!$A$8:$K$140,11,0)</f>
        <v>0.61112242819311469</v>
      </c>
      <c r="EE71" s="63">
        <f>VLOOKUP(A71,'[3]2017'!$A$8:$K$140,10,0)</f>
        <v>3</v>
      </c>
      <c r="EF71" s="96" t="s">
        <v>2563</v>
      </c>
      <c r="EG71" s="96" t="s">
        <v>2871</v>
      </c>
      <c r="EH71" s="99">
        <v>2.6004728132387704</v>
      </c>
      <c r="EI71" s="104">
        <v>6.1061946902654869</v>
      </c>
      <c r="EJ71" s="174" t="s">
        <v>2872</v>
      </c>
      <c r="EK71" s="174" t="s">
        <v>2873</v>
      </c>
      <c r="EL71" s="96" t="s">
        <v>2213</v>
      </c>
      <c r="EM71" s="96" t="s">
        <v>2874</v>
      </c>
      <c r="EN71" s="99">
        <v>1.1904761904761905</v>
      </c>
      <c r="EO71" s="100">
        <v>6.9047619047619051</v>
      </c>
      <c r="EP71" s="67">
        <v>0</v>
      </c>
      <c r="EQ71" s="67">
        <v>0</v>
      </c>
      <c r="ER71" s="67">
        <v>193.8</v>
      </c>
      <c r="ES71" s="67">
        <v>12</v>
      </c>
      <c r="ET71" s="92">
        <v>16.149870801033593</v>
      </c>
      <c r="EU71" s="105">
        <v>1</v>
      </c>
      <c r="EV71" s="67">
        <v>0</v>
      </c>
      <c r="EW71" s="67">
        <v>0</v>
      </c>
      <c r="EX71" s="67">
        <v>2</v>
      </c>
      <c r="EY71" s="62">
        <f>VLOOKUP(A71,[5]Embarazos!$A$7:$H$139,8,0)</f>
        <v>29.951690821256037</v>
      </c>
      <c r="EZ71" s="63">
        <f>VLOOKUP(A71,[5]Embarazos!$A$7:$H$139,7,0)</f>
        <v>248</v>
      </c>
      <c r="FA71" s="62">
        <f>VLOOKUP(A71,[5]Embarazos!$A$7:$J$139,10,0)</f>
        <v>25.120772946859905</v>
      </c>
      <c r="FB71" s="63">
        <f>VLOOKUP(A71,[5]Embarazos!$A$7:$J$139,9,0)</f>
        <v>208</v>
      </c>
      <c r="FC71" s="67">
        <v>28.18</v>
      </c>
      <c r="FD71" s="67">
        <v>3</v>
      </c>
      <c r="FE71" s="67">
        <v>8.73</v>
      </c>
      <c r="FF71" s="67">
        <v>1</v>
      </c>
      <c r="FG71" s="67">
        <v>8.73</v>
      </c>
      <c r="FH71" s="67">
        <v>1</v>
      </c>
      <c r="FI71" s="67">
        <v>8.73</v>
      </c>
      <c r="FJ71" s="67">
        <v>1</v>
      </c>
      <c r="FK71" s="92">
        <v>52.365159713737135</v>
      </c>
      <c r="FL71" s="105">
        <v>6</v>
      </c>
      <c r="FM71" s="67">
        <v>17.46</v>
      </c>
      <c r="FN71" s="67">
        <v>2</v>
      </c>
      <c r="FO71" s="67">
        <v>130.91</v>
      </c>
      <c r="FP71" s="67">
        <v>15</v>
      </c>
      <c r="FQ71" s="92">
        <v>43.637633094780938</v>
      </c>
      <c r="FR71" s="67">
        <v>5</v>
      </c>
      <c r="FS71" s="62">
        <f>VLOOKUP(A71,'[3]2017'!$A$8:$M$140,13,0)</f>
        <v>0.37264766163592322</v>
      </c>
      <c r="FT71" s="63">
        <f>VLOOKUP(A71,'[3]2017'!$A$8:$M$140,12,0)</f>
        <v>2</v>
      </c>
      <c r="FU71" s="62">
        <f>VLOOKUP(A71,'[3]2017'!$A$8:$O$140,15,0)</f>
        <v>0.59311981020166082</v>
      </c>
      <c r="FV71" s="63">
        <f>VLOOKUP(A71,'[3]2017'!$A$8:$O$140,14,0)</f>
        <v>3</v>
      </c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</row>
    <row r="72" spans="1:381">
      <c r="A72" s="96" t="s">
        <v>1926</v>
      </c>
      <c r="B72" s="56" t="s">
        <v>1103</v>
      </c>
      <c r="C72" s="96" t="s">
        <v>598</v>
      </c>
      <c r="D72" s="74" t="s">
        <v>1104</v>
      </c>
      <c r="E72" s="67">
        <v>2017</v>
      </c>
      <c r="F72" s="161">
        <v>83.612547932374838</v>
      </c>
      <c r="G72" s="67">
        <v>2508452</v>
      </c>
      <c r="H72" s="67">
        <v>2479990</v>
      </c>
      <c r="I72" s="67">
        <v>28462</v>
      </c>
      <c r="J72" s="67">
        <v>76.41</v>
      </c>
      <c r="K72" s="78">
        <v>47621</v>
      </c>
      <c r="L72" s="67">
        <v>24.03</v>
      </c>
      <c r="M72" s="78">
        <v>602822</v>
      </c>
      <c r="N72" s="67">
        <v>145856</v>
      </c>
      <c r="O72" s="67">
        <v>74584</v>
      </c>
      <c r="P72" s="67">
        <v>71272</v>
      </c>
      <c r="Q72" s="78">
        <v>175592</v>
      </c>
      <c r="R72" s="78">
        <v>89735</v>
      </c>
      <c r="S72" s="78">
        <v>85857</v>
      </c>
      <c r="T72" s="67">
        <v>89735</v>
      </c>
      <c r="U72" s="67">
        <v>85857</v>
      </c>
      <c r="V72" s="67">
        <v>175592</v>
      </c>
      <c r="W72" s="67">
        <v>181194</v>
      </c>
      <c r="X72" s="67">
        <v>92588</v>
      </c>
      <c r="Y72" s="67">
        <v>88606</v>
      </c>
      <c r="Z72" s="67">
        <v>85857</v>
      </c>
      <c r="AA72" s="67">
        <v>175592</v>
      </c>
      <c r="AB72" s="67">
        <v>89735</v>
      </c>
      <c r="AC72" s="67">
        <v>192866</v>
      </c>
      <c r="AD72" s="67">
        <v>98747</v>
      </c>
      <c r="AE72" s="67">
        <v>94119</v>
      </c>
      <c r="AF72" s="67">
        <v>168240</v>
      </c>
      <c r="AG72" s="67">
        <v>85829</v>
      </c>
      <c r="AH72" s="67">
        <v>82411</v>
      </c>
      <c r="AI72" s="67">
        <v>337582</v>
      </c>
      <c r="AJ72" s="67">
        <v>170490</v>
      </c>
      <c r="AK72" s="67">
        <v>167092</v>
      </c>
      <c r="AL72" s="67">
        <v>186917</v>
      </c>
      <c r="AM72" s="67">
        <v>94176</v>
      </c>
      <c r="AN72" s="67">
        <v>92741</v>
      </c>
      <c r="AO72" s="67">
        <v>206467</v>
      </c>
      <c r="AP72" s="67">
        <v>103810</v>
      </c>
      <c r="AQ72" s="67">
        <v>102657</v>
      </c>
      <c r="AR72" s="67" t="s">
        <v>428</v>
      </c>
      <c r="AS72" s="67"/>
      <c r="AT72" s="67" t="s">
        <v>428</v>
      </c>
      <c r="AU72" s="59">
        <v>61746</v>
      </c>
      <c r="AV72" s="59">
        <v>508</v>
      </c>
      <c r="AW72" s="59">
        <v>3002</v>
      </c>
      <c r="AX72" s="97" t="e">
        <f>VLOOKUP(A72,[2]INFANTIL!$A$8:$AA$140,27,0)</f>
        <v>#N/A</v>
      </c>
      <c r="AY72" s="98" t="e">
        <f>VLOOKUP(A72,[2]INFANTIL!$A$8:$AA$140,16,0)</f>
        <v>#N/A</v>
      </c>
      <c r="AZ72" s="62">
        <f>VLOOKUP(A72,'[3]2017'!$A$8:$E$140,5,0)</f>
        <v>1.816860465116279</v>
      </c>
      <c r="BA72" s="63">
        <f>VLOOKUP(A72,'[3]2017'!$A$8:$E$140,4,0)</f>
        <v>265</v>
      </c>
      <c r="BB72" s="62">
        <f>VLOOKUP(A72,[2]MATERNAS!$A$8:$AA$140,27,0)</f>
        <v>21.212656885274878</v>
      </c>
      <c r="BC72" s="63">
        <f>VLOOKUP(A72,[2]MATERNAS!$A$8:$AA$140,26,0)</f>
        <v>6</v>
      </c>
      <c r="BD72" s="68">
        <v>0</v>
      </c>
      <c r="BE72" s="69">
        <v>0</v>
      </c>
      <c r="BF72" s="60">
        <f>VLOOKUP(A72,[4]Controles!$A$7:$L$139,12,0)</f>
        <v>3.6910022980378292</v>
      </c>
      <c r="BG72" s="61">
        <f>VLOOKUP(A72,[4]Controles!$A$7:$L$139,11,0)</f>
        <v>1044</v>
      </c>
      <c r="BH72" s="88">
        <v>10.249248718401979</v>
      </c>
      <c r="BI72" s="87">
        <v>2899</v>
      </c>
      <c r="BJ72" s="68">
        <v>0.68560772268538839</v>
      </c>
      <c r="BK72" s="69">
        <v>1</v>
      </c>
      <c r="BL72" s="68">
        <v>8.2272926722246602</v>
      </c>
      <c r="BM72" s="69">
        <v>12</v>
      </c>
      <c r="BN72" s="67">
        <v>0.68</v>
      </c>
      <c r="BO72" s="67">
        <v>1</v>
      </c>
      <c r="BP72" s="67">
        <v>6.26</v>
      </c>
      <c r="BQ72" s="67">
        <v>11</v>
      </c>
      <c r="BR72" s="67">
        <v>2.84</v>
      </c>
      <c r="BS72" s="67">
        <v>5</v>
      </c>
      <c r="BT72" s="67">
        <v>2.73</v>
      </c>
      <c r="BU72" s="67">
        <v>5</v>
      </c>
      <c r="BV72" s="67">
        <v>150.1</v>
      </c>
      <c r="BW72" s="67">
        <v>90.5</v>
      </c>
      <c r="BX72" s="67">
        <v>85.6</v>
      </c>
      <c r="BY72" s="67">
        <v>90.8</v>
      </c>
      <c r="BZ72" s="67">
        <v>102.7</v>
      </c>
      <c r="CA72" s="67">
        <v>84.4</v>
      </c>
      <c r="CB72" s="67">
        <v>92.9</v>
      </c>
      <c r="CC72" s="67">
        <v>88.53</v>
      </c>
      <c r="CD72" s="67">
        <v>73.14</v>
      </c>
      <c r="CE72" s="67" t="s">
        <v>428</v>
      </c>
      <c r="CF72" s="67" t="s">
        <v>1061</v>
      </c>
      <c r="CG72" s="67" t="s">
        <v>2875</v>
      </c>
      <c r="CH72" s="67">
        <v>56.95</v>
      </c>
      <c r="CI72" s="67">
        <v>100</v>
      </c>
      <c r="CJ72" s="86">
        <v>0.20675764002827912</v>
      </c>
      <c r="CK72" s="87">
        <v>31</v>
      </c>
      <c r="CL72" s="106">
        <v>56.95</v>
      </c>
      <c r="CM72" s="89">
        <v>100</v>
      </c>
      <c r="CN72" s="67">
        <v>209.2</v>
      </c>
      <c r="CO72" s="67">
        <v>311</v>
      </c>
      <c r="CP72" s="67">
        <v>17.329999999999998</v>
      </c>
      <c r="CQ72" s="67">
        <v>23</v>
      </c>
      <c r="CR72" s="67">
        <v>3.31</v>
      </c>
      <c r="CS72" s="67">
        <v>6</v>
      </c>
      <c r="CT72" s="67">
        <v>1.66</v>
      </c>
      <c r="CU72" s="67">
        <v>3</v>
      </c>
      <c r="CV72" s="67">
        <v>1.1000000000000001</v>
      </c>
      <c r="CW72" s="67">
        <v>2</v>
      </c>
      <c r="CX72" s="67">
        <v>0</v>
      </c>
      <c r="CY72" s="67">
        <v>0</v>
      </c>
      <c r="CZ72" s="67">
        <v>0.55000000000000004</v>
      </c>
      <c r="DA72" s="67">
        <v>1</v>
      </c>
      <c r="DB72" s="62">
        <f>VLOOKUP(A72,'[3]2017'!$A$8:$I$140,9,0)</f>
        <v>0.30332952557971438</v>
      </c>
      <c r="DC72" s="63">
        <f>VLOOKUP(A72,'[3]2017'!$A$8:$I$140,8,0)</f>
        <v>47</v>
      </c>
      <c r="DD72" s="67">
        <v>118.17</v>
      </c>
      <c r="DE72" s="96" t="s">
        <v>2876</v>
      </c>
      <c r="DF72" s="100" t="s">
        <v>428</v>
      </c>
      <c r="DG72" s="67" t="s">
        <v>428</v>
      </c>
      <c r="DH72" s="67">
        <v>107.07</v>
      </c>
      <c r="DI72" s="67">
        <v>194</v>
      </c>
      <c r="DJ72" s="67">
        <v>230.14</v>
      </c>
      <c r="DK72" s="67">
        <v>417</v>
      </c>
      <c r="DL72" s="67">
        <v>25.94</v>
      </c>
      <c r="DM72" s="67">
        <v>47</v>
      </c>
      <c r="DN72" s="67">
        <v>107.07</v>
      </c>
      <c r="DO72" s="67">
        <v>391</v>
      </c>
      <c r="DP72" s="67">
        <v>38.369999999999997</v>
      </c>
      <c r="DQ72" s="67">
        <v>74</v>
      </c>
      <c r="DR72" s="67">
        <v>5.18</v>
      </c>
      <c r="DS72" s="67">
        <v>10</v>
      </c>
      <c r="DT72" s="67">
        <v>22.81</v>
      </c>
      <c r="DU72" s="67">
        <v>44</v>
      </c>
      <c r="DV72" s="67">
        <v>7.78</v>
      </c>
      <c r="DW72" s="67">
        <v>15</v>
      </c>
      <c r="DX72" s="67">
        <v>2.59</v>
      </c>
      <c r="DY72" s="67">
        <v>5</v>
      </c>
      <c r="DZ72" s="101">
        <f>VLOOKUP(A72,[5]Embarazos!$A$7:$D$139,4,0)</f>
        <v>0.73832860459117877</v>
      </c>
      <c r="EA72" s="63">
        <f>VLOOKUP(A72,[5]Embarazos!$A$7:$D$139,3,0)</f>
        <v>229</v>
      </c>
      <c r="EB72" s="62">
        <f>VLOOKUP(A72,[5]Embarazos!$A$7:$F$139,6,0)</f>
        <v>16.072349754965177</v>
      </c>
      <c r="EC72" s="63">
        <f>VLOOKUP(A72,[5]Embarazos!$A$7:$F$139,5,0)</f>
        <v>4985</v>
      </c>
      <c r="ED72" s="62">
        <f>VLOOKUP(A72,'[3]2017'!$A$8:$K$140,11,0)</f>
        <v>0.98668568711364713</v>
      </c>
      <c r="EE72" s="63">
        <f>VLOOKUP(A72,'[3]2017'!$A$8:$K$140,10,0)</f>
        <v>166</v>
      </c>
      <c r="EF72" s="96" t="s">
        <v>2877</v>
      </c>
      <c r="EG72" s="96" t="s">
        <v>2878</v>
      </c>
      <c r="EH72" s="96" t="s">
        <v>428</v>
      </c>
      <c r="EI72" s="67" t="s">
        <v>428</v>
      </c>
      <c r="EJ72" s="174" t="s">
        <v>1267</v>
      </c>
      <c r="EK72" s="174" t="s">
        <v>2879</v>
      </c>
      <c r="EL72" s="96" t="s">
        <v>2880</v>
      </c>
      <c r="EM72" s="96" t="s">
        <v>2881</v>
      </c>
      <c r="EN72" s="67" t="s">
        <v>428</v>
      </c>
      <c r="EO72" s="96" t="s">
        <v>428</v>
      </c>
      <c r="EP72" s="67">
        <v>145.18</v>
      </c>
      <c r="EQ72" s="67">
        <v>280</v>
      </c>
      <c r="ER72" s="67">
        <v>231.25</v>
      </c>
      <c r="ES72" s="67">
        <v>446</v>
      </c>
      <c r="ET72" s="92">
        <v>323.02220194331818</v>
      </c>
      <c r="EU72" s="67">
        <v>623</v>
      </c>
      <c r="EV72" s="67">
        <v>145.18</v>
      </c>
      <c r="EW72" s="67">
        <v>280</v>
      </c>
      <c r="EX72" s="67">
        <v>0</v>
      </c>
      <c r="EY72" s="62">
        <f>VLOOKUP(A72,[5]Embarazos!$A$7:$H$139,8,0)</f>
        <v>29.38160949187516</v>
      </c>
      <c r="EZ72" s="63">
        <f>VLOOKUP(A72,[5]Embarazos!$A$7:$H$139,7,0)</f>
        <v>9113</v>
      </c>
      <c r="FA72" s="62">
        <f>VLOOKUP(A72,[5]Embarazos!$A$7:$J$139,10,0)</f>
        <v>24.135929842661852</v>
      </c>
      <c r="FB72" s="63">
        <f>VLOOKUP(A72,[5]Embarazos!$A$7:$J$139,9,0)</f>
        <v>7486</v>
      </c>
      <c r="FC72" s="67">
        <v>13.77</v>
      </c>
      <c r="FD72" s="67">
        <v>58</v>
      </c>
      <c r="FE72" s="67">
        <v>22.81</v>
      </c>
      <c r="FF72" s="67">
        <v>244</v>
      </c>
      <c r="FG72" s="67">
        <v>38.369999999999997</v>
      </c>
      <c r="FH72" s="67">
        <v>17</v>
      </c>
      <c r="FI72" s="67">
        <v>13.06</v>
      </c>
      <c r="FJ72" s="67">
        <v>55</v>
      </c>
      <c r="FK72" s="92">
        <v>88.809735826654801</v>
      </c>
      <c r="FL72" s="67">
        <v>374</v>
      </c>
      <c r="FM72" s="67">
        <v>423.86</v>
      </c>
      <c r="FN72" s="67">
        <v>1785</v>
      </c>
      <c r="FO72" s="67">
        <v>596.26</v>
      </c>
      <c r="FP72" s="67">
        <v>2511</v>
      </c>
      <c r="FQ72" s="92">
        <v>29.207479964381122</v>
      </c>
      <c r="FR72" s="67">
        <v>123</v>
      </c>
      <c r="FS72" s="62">
        <f>VLOOKUP(A72,'[3]2017'!$A$8:$M$140,13,0)</f>
        <v>1.3214421374192822</v>
      </c>
      <c r="FT72" s="63">
        <f>VLOOKUP(A72,'[3]2017'!$A$8:$M$140,12,0)</f>
        <v>247</v>
      </c>
      <c r="FU72" s="62">
        <f>VLOOKUP(A72,'[3]2017'!$A$8:$O$140,15,0)</f>
        <v>1.2399075881375716</v>
      </c>
      <c r="FV72" s="63">
        <f>VLOOKUP(A72,'[3]2017'!$A$8:$O$140,14,0)</f>
        <v>256</v>
      </c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</row>
    <row r="73" spans="1:381">
      <c r="A73" s="96" t="s">
        <v>1110</v>
      </c>
      <c r="B73" s="56" t="s">
        <v>1111</v>
      </c>
      <c r="C73" s="96" t="s">
        <v>466</v>
      </c>
      <c r="D73" s="74">
        <v>6</v>
      </c>
      <c r="E73" s="67">
        <v>2017</v>
      </c>
      <c r="F73" s="161">
        <v>63.247917519917557</v>
      </c>
      <c r="G73" s="67">
        <v>5950</v>
      </c>
      <c r="H73" s="67">
        <v>2011</v>
      </c>
      <c r="I73" s="67">
        <v>3939</v>
      </c>
      <c r="J73" s="67">
        <v>13.88</v>
      </c>
      <c r="K73" s="78">
        <v>826</v>
      </c>
      <c r="L73" s="67">
        <v>73.98</v>
      </c>
      <c r="M73" s="78">
        <v>4402</v>
      </c>
      <c r="N73" s="67">
        <v>533</v>
      </c>
      <c r="O73" s="67">
        <v>270</v>
      </c>
      <c r="P73" s="67">
        <v>263</v>
      </c>
      <c r="Q73" s="67">
        <v>640</v>
      </c>
      <c r="R73" s="67">
        <v>325</v>
      </c>
      <c r="S73" s="67">
        <v>315</v>
      </c>
      <c r="T73" s="67">
        <v>537</v>
      </c>
      <c r="U73" s="67">
        <v>281</v>
      </c>
      <c r="V73" s="67">
        <v>256</v>
      </c>
      <c r="W73" s="67">
        <v>646</v>
      </c>
      <c r="X73" s="67">
        <v>339</v>
      </c>
      <c r="Y73" s="67">
        <v>307</v>
      </c>
      <c r="Z73" s="67">
        <v>537</v>
      </c>
      <c r="AA73" s="67">
        <v>281</v>
      </c>
      <c r="AB73" s="67">
        <v>256</v>
      </c>
      <c r="AC73" s="67">
        <v>620</v>
      </c>
      <c r="AD73" s="67">
        <v>326</v>
      </c>
      <c r="AE73" s="67">
        <v>294</v>
      </c>
      <c r="AF73" s="67">
        <v>499</v>
      </c>
      <c r="AG73" s="67">
        <v>263</v>
      </c>
      <c r="AH73" s="67">
        <v>236</v>
      </c>
      <c r="AI73" s="67">
        <v>938</v>
      </c>
      <c r="AJ73" s="67">
        <v>494</v>
      </c>
      <c r="AK73" s="67">
        <v>444</v>
      </c>
      <c r="AL73" s="67">
        <v>524</v>
      </c>
      <c r="AM73" s="67">
        <v>276</v>
      </c>
      <c r="AN73" s="67">
        <v>248</v>
      </c>
      <c r="AO73" s="67">
        <v>522</v>
      </c>
      <c r="AP73" s="67">
        <v>276</v>
      </c>
      <c r="AQ73" s="67">
        <v>246</v>
      </c>
      <c r="AR73" s="67" t="s">
        <v>428</v>
      </c>
      <c r="AS73" s="67"/>
      <c r="AT73" s="67" t="s">
        <v>428</v>
      </c>
      <c r="AU73" s="59">
        <v>277</v>
      </c>
      <c r="AV73" s="59">
        <v>0</v>
      </c>
      <c r="AW73" s="59">
        <v>33</v>
      </c>
      <c r="AX73" s="97">
        <f>VLOOKUP(A73,[2]INFANTIL!$A$8:$AA$140,27,0)</f>
        <v>0</v>
      </c>
      <c r="AY73" s="98">
        <f>VLOOKUP(A73,[2]INFANTIL!$A$8:$AA$140,16,0)</f>
        <v>1</v>
      </c>
      <c r="AZ73" s="62">
        <f>VLOOKUP(A73,'[3]2017'!$A$8:$E$140,5,0)</f>
        <v>0</v>
      </c>
      <c r="BA73" s="63">
        <f>VLOOKUP(A73,'[3]2017'!$A$8:$E$140,4,0)</f>
        <v>0</v>
      </c>
      <c r="BB73" s="62">
        <f>VLOOKUP(A73,[2]MATERNAS!$A$8:$AA$140,27,0)</f>
        <v>0</v>
      </c>
      <c r="BC73" s="63">
        <f>VLOOKUP(A73,[2]MATERNAS!$A$8:$AA$140,26,0)</f>
        <v>0</v>
      </c>
      <c r="BD73" s="68">
        <v>0</v>
      </c>
      <c r="BE73" s="69">
        <v>0</v>
      </c>
      <c r="BF73" s="60">
        <f>VLOOKUP(A73,[4]Controles!$A$7:$L$139,12,0)</f>
        <v>4.2553191489361701</v>
      </c>
      <c r="BG73" s="61">
        <f>VLOOKUP(A73,[4]Controles!$A$7:$L$139,11,0)</f>
        <v>2</v>
      </c>
      <c r="BH73" s="88">
        <v>4.2553191489361701</v>
      </c>
      <c r="BI73" s="87">
        <v>2</v>
      </c>
      <c r="BJ73" s="68">
        <v>0</v>
      </c>
      <c r="BK73" s="69">
        <v>0</v>
      </c>
      <c r="BL73" s="68">
        <v>0</v>
      </c>
      <c r="BM73" s="69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36.4</v>
      </c>
      <c r="BW73" s="67">
        <v>85.5</v>
      </c>
      <c r="BX73" s="67">
        <v>74.5</v>
      </c>
      <c r="BY73" s="67">
        <v>85.5</v>
      </c>
      <c r="BZ73" s="67">
        <v>74.5</v>
      </c>
      <c r="CA73" s="67">
        <v>85</v>
      </c>
      <c r="CB73" s="67">
        <v>75</v>
      </c>
      <c r="CC73" s="96" t="s">
        <v>2592</v>
      </c>
      <c r="CD73" s="96" t="s">
        <v>2882</v>
      </c>
      <c r="CE73" s="99">
        <v>75</v>
      </c>
      <c r="CF73" s="67" t="s">
        <v>2883</v>
      </c>
      <c r="CG73" s="67" t="s">
        <v>2884</v>
      </c>
      <c r="CH73" s="67">
        <v>0</v>
      </c>
      <c r="CI73" s="67">
        <v>0</v>
      </c>
      <c r="CJ73" s="86">
        <v>0</v>
      </c>
      <c r="CK73" s="87">
        <v>0</v>
      </c>
      <c r="CL73" s="106">
        <v>0</v>
      </c>
      <c r="CM73" s="89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2">
        <f>VLOOKUP(A73,'[3]2017'!$A$8:$I$140,9,0)</f>
        <v>0</v>
      </c>
      <c r="DC73" s="63">
        <f>VLOOKUP(A73,'[3]2017'!$A$8:$I$140,8,0)</f>
        <v>0</v>
      </c>
      <c r="DD73" s="96" t="s">
        <v>2885</v>
      </c>
      <c r="DE73" s="96" t="s">
        <v>2886</v>
      </c>
      <c r="DF73" s="99">
        <v>3.8076152304609221</v>
      </c>
      <c r="DG73" s="100">
        <v>6.9230769230769234</v>
      </c>
      <c r="DH73" s="67">
        <v>0</v>
      </c>
      <c r="DI73" s="67">
        <v>0</v>
      </c>
      <c r="DJ73" s="67">
        <v>0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101">
        <f>VLOOKUP(A73,[5]Embarazos!$A$7:$D$139,4,0)</f>
        <v>2.0408163265306123</v>
      </c>
      <c r="EA73" s="63">
        <f>VLOOKUP(A73,[5]Embarazos!$A$7:$D$139,3,0)</f>
        <v>1</v>
      </c>
      <c r="EB73" s="62">
        <f>VLOOKUP(A73,[5]Embarazos!$A$7:$F$139,6,0)</f>
        <v>26.530612244897959</v>
      </c>
      <c r="EC73" s="63">
        <f>VLOOKUP(A73,[5]Embarazos!$A$7:$F$139,5,0)</f>
        <v>13</v>
      </c>
      <c r="ED73" s="62">
        <f>VLOOKUP(A73,'[3]2017'!$A$8:$K$140,11,0)</f>
        <v>2.0040080160320639</v>
      </c>
      <c r="EE73" s="63">
        <f>VLOOKUP(A73,'[3]2017'!$A$8:$K$140,10,0)</f>
        <v>1</v>
      </c>
      <c r="EF73" s="96" t="s">
        <v>2887</v>
      </c>
      <c r="EG73" s="96" t="s">
        <v>1663</v>
      </c>
      <c r="EH73" s="99">
        <v>3.7688442211055273</v>
      </c>
      <c r="EI73" s="104">
        <v>2.5</v>
      </c>
      <c r="EJ73" s="174" t="s">
        <v>2888</v>
      </c>
      <c r="EK73" s="174" t="s">
        <v>2889</v>
      </c>
      <c r="EL73" s="96" t="s">
        <v>2335</v>
      </c>
      <c r="EM73" s="96" t="s">
        <v>2890</v>
      </c>
      <c r="EN73" s="99">
        <v>2.4242424242424243</v>
      </c>
      <c r="EO73" s="104">
        <v>0</v>
      </c>
      <c r="EP73" s="67">
        <v>0</v>
      </c>
      <c r="EQ73" s="67">
        <v>0</v>
      </c>
      <c r="ER73" s="67">
        <v>0</v>
      </c>
      <c r="ES73" s="67">
        <v>0</v>
      </c>
      <c r="ET73" s="67">
        <v>0</v>
      </c>
      <c r="EU73" s="67">
        <v>0</v>
      </c>
      <c r="EV73" s="67">
        <v>0</v>
      </c>
      <c r="EW73" s="67">
        <v>0</v>
      </c>
      <c r="EX73" s="67">
        <v>0</v>
      </c>
      <c r="EY73" s="62">
        <f>VLOOKUP(A73,[5]Embarazos!$A$7:$H$139,8,0)</f>
        <v>28.571428571428569</v>
      </c>
      <c r="EZ73" s="63">
        <f>VLOOKUP(A73,[5]Embarazos!$A$7:$H$139,7,0)</f>
        <v>14</v>
      </c>
      <c r="FA73" s="62">
        <f>VLOOKUP(A73,[5]Embarazos!$A$7:$J$139,10,0)</f>
        <v>10.204081632653061</v>
      </c>
      <c r="FB73" s="63">
        <f>VLOOKUP(A73,[5]Embarazos!$A$7:$J$139,9,0)</f>
        <v>5</v>
      </c>
      <c r="FC73" s="67">
        <v>0</v>
      </c>
      <c r="FD73" s="67">
        <v>0</v>
      </c>
      <c r="FE73" s="67">
        <v>0</v>
      </c>
      <c r="FF73" s="67">
        <v>0</v>
      </c>
      <c r="FG73" s="67">
        <v>0</v>
      </c>
      <c r="FH73" s="67">
        <v>0</v>
      </c>
      <c r="FI73" s="67">
        <v>0</v>
      </c>
      <c r="FJ73" s="67">
        <v>0</v>
      </c>
      <c r="FK73" s="67">
        <v>0</v>
      </c>
      <c r="FL73" s="67">
        <v>0</v>
      </c>
      <c r="FM73" s="67">
        <v>87.11</v>
      </c>
      <c r="FN73" s="67">
        <v>1</v>
      </c>
      <c r="FO73" s="67">
        <v>0</v>
      </c>
      <c r="FP73" s="67">
        <v>0</v>
      </c>
      <c r="FQ73" s="67">
        <v>0</v>
      </c>
      <c r="FR73" s="67">
        <v>0</v>
      </c>
      <c r="FS73" s="62">
        <f>VLOOKUP(A73,'[3]2017'!$A$8:$M$140,13,0)</f>
        <v>0</v>
      </c>
      <c r="FT73" s="63">
        <f>VLOOKUP(A73,'[3]2017'!$A$8:$M$140,12,0)</f>
        <v>0</v>
      </c>
      <c r="FU73" s="62">
        <f>VLOOKUP(A73,'[3]2017'!$A$8:$O$140,15,0)</f>
        <v>1.9157088122605364</v>
      </c>
      <c r="FV73" s="63">
        <f>VLOOKUP(A73,'[3]2017'!$A$8:$O$140,14,0)</f>
        <v>1</v>
      </c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</row>
    <row r="74" spans="1:381">
      <c r="A74" s="96" t="s">
        <v>1119</v>
      </c>
      <c r="B74" s="56" t="s">
        <v>1120</v>
      </c>
      <c r="C74" s="96" t="s">
        <v>547</v>
      </c>
      <c r="D74" s="74">
        <v>6</v>
      </c>
      <c r="E74" s="67">
        <v>2017</v>
      </c>
      <c r="F74" s="161">
        <v>62.333056866170807</v>
      </c>
      <c r="G74" s="67">
        <v>4795</v>
      </c>
      <c r="H74" s="67">
        <v>954</v>
      </c>
      <c r="I74" s="67">
        <v>3841</v>
      </c>
      <c r="J74" s="67">
        <v>5.38</v>
      </c>
      <c r="K74" s="67">
        <v>258</v>
      </c>
      <c r="L74" s="67">
        <v>89.28</v>
      </c>
      <c r="M74" s="78">
        <v>4281</v>
      </c>
      <c r="N74" s="67">
        <v>509</v>
      </c>
      <c r="O74" s="67">
        <v>260</v>
      </c>
      <c r="P74" s="67">
        <v>249</v>
      </c>
      <c r="Q74" s="67">
        <v>604</v>
      </c>
      <c r="R74" s="67">
        <v>309</v>
      </c>
      <c r="S74" s="67">
        <v>295</v>
      </c>
      <c r="T74" s="67">
        <v>459</v>
      </c>
      <c r="U74" s="67">
        <v>235</v>
      </c>
      <c r="V74" s="67">
        <v>224</v>
      </c>
      <c r="W74" s="67">
        <v>537</v>
      </c>
      <c r="X74" s="67">
        <v>275</v>
      </c>
      <c r="Y74" s="67">
        <v>262</v>
      </c>
      <c r="Z74" s="67">
        <v>429</v>
      </c>
      <c r="AA74" s="67">
        <v>220</v>
      </c>
      <c r="AB74" s="67">
        <v>209</v>
      </c>
      <c r="AC74" s="67">
        <v>512</v>
      </c>
      <c r="AD74" s="67">
        <v>261</v>
      </c>
      <c r="AE74" s="67">
        <v>251</v>
      </c>
      <c r="AF74" s="67">
        <v>433</v>
      </c>
      <c r="AG74" s="67">
        <v>220</v>
      </c>
      <c r="AH74" s="67">
        <v>213</v>
      </c>
      <c r="AI74" s="67">
        <v>830</v>
      </c>
      <c r="AJ74" s="67">
        <v>428</v>
      </c>
      <c r="AK74" s="67">
        <v>402</v>
      </c>
      <c r="AL74" s="67">
        <v>469</v>
      </c>
      <c r="AM74" s="67">
        <v>241</v>
      </c>
      <c r="AN74" s="67">
        <v>228</v>
      </c>
      <c r="AO74" s="67">
        <v>437</v>
      </c>
      <c r="AP74" s="67">
        <v>231</v>
      </c>
      <c r="AQ74" s="67">
        <v>206</v>
      </c>
      <c r="AR74" s="67" t="s">
        <v>428</v>
      </c>
      <c r="AS74" s="67"/>
      <c r="AT74" s="67" t="s">
        <v>428</v>
      </c>
      <c r="AU74" s="59">
        <v>558</v>
      </c>
      <c r="AV74" s="59">
        <v>0</v>
      </c>
      <c r="AW74" s="59">
        <v>132</v>
      </c>
      <c r="AX74" s="97">
        <f>VLOOKUP(A74,[2]INFANTIL!$A$8:$AA$140,27,0)</f>
        <v>52.631578947368418</v>
      </c>
      <c r="AY74" s="98">
        <f>VLOOKUP(A74,[2]INFANTIL!$A$8:$AA$140,16,0)</f>
        <v>2</v>
      </c>
      <c r="AZ74" s="62">
        <f>VLOOKUP(A74,'[3]2017'!$A$8:$E$140,5,0)</f>
        <v>5.8939096267190569</v>
      </c>
      <c r="BA74" s="63">
        <f>VLOOKUP(A74,'[3]2017'!$A$8:$E$140,4,0)</f>
        <v>3</v>
      </c>
      <c r="BB74" s="62">
        <f>VLOOKUP(A74,[2]MATERNAS!$A$8:$AA$140,27,0)</f>
        <v>1754.3859649122805</v>
      </c>
      <c r="BC74" s="63">
        <f>VLOOKUP(A74,[2]MATERNAS!$A$8:$AA$140,26,0)</f>
        <v>1</v>
      </c>
      <c r="BD74" s="68">
        <v>0</v>
      </c>
      <c r="BE74" s="69">
        <v>0</v>
      </c>
      <c r="BF74" s="60">
        <f>VLOOKUP(A74,[4]Controles!$A$7:$L$139,12,0)</f>
        <v>8.7719298245614024</v>
      </c>
      <c r="BG74" s="61">
        <f>VLOOKUP(A74,[4]Controles!$A$7:$L$139,11,0)</f>
        <v>5</v>
      </c>
      <c r="BH74" s="88">
        <v>12.280701754385964</v>
      </c>
      <c r="BI74" s="87">
        <v>7</v>
      </c>
      <c r="BJ74" s="68">
        <v>0</v>
      </c>
      <c r="BK74" s="69">
        <v>0</v>
      </c>
      <c r="BL74" s="68">
        <v>0</v>
      </c>
      <c r="BM74" s="69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94.6</v>
      </c>
      <c r="BW74" s="67">
        <v>85.7</v>
      </c>
      <c r="BX74" s="67">
        <v>103.6</v>
      </c>
      <c r="BY74" s="67">
        <v>85.7</v>
      </c>
      <c r="BZ74" s="67">
        <v>103.6</v>
      </c>
      <c r="CA74" s="67">
        <v>78.2</v>
      </c>
      <c r="CB74" s="67">
        <v>86.3</v>
      </c>
      <c r="CC74" s="96" t="s">
        <v>2891</v>
      </c>
      <c r="CD74" s="96" t="s">
        <v>2892</v>
      </c>
      <c r="CE74" s="99">
        <v>38.461538461538467</v>
      </c>
      <c r="CF74" s="67" t="s">
        <v>2893</v>
      </c>
      <c r="CG74" s="67" t="s">
        <v>2894</v>
      </c>
      <c r="CH74" s="67">
        <v>0</v>
      </c>
      <c r="CI74" s="67">
        <v>0</v>
      </c>
      <c r="CJ74" s="86">
        <v>2.1786492374727673</v>
      </c>
      <c r="CK74" s="87">
        <v>1</v>
      </c>
      <c r="CL74" s="106">
        <v>0</v>
      </c>
      <c r="CM74" s="89">
        <v>0</v>
      </c>
      <c r="CN74" s="67">
        <v>0</v>
      </c>
      <c r="CO74" s="67">
        <v>0</v>
      </c>
      <c r="CP74" s="67">
        <v>0</v>
      </c>
      <c r="CQ74" s="67">
        <v>0</v>
      </c>
      <c r="CR74" s="67">
        <v>0</v>
      </c>
      <c r="CS74" s="67">
        <v>0</v>
      </c>
      <c r="CT74" s="67">
        <v>0</v>
      </c>
      <c r="CU74" s="67">
        <v>0</v>
      </c>
      <c r="CV74" s="67">
        <v>0</v>
      </c>
      <c r="CW74" s="67">
        <v>0</v>
      </c>
      <c r="CX74" s="67">
        <v>0</v>
      </c>
      <c r="CY74" s="67">
        <v>0</v>
      </c>
      <c r="CZ74" s="67">
        <v>0</v>
      </c>
      <c r="DA74" s="67">
        <v>0</v>
      </c>
      <c r="DB74" s="62">
        <f>VLOOKUP(A74,'[3]2017'!$A$8:$I$140,9,0)</f>
        <v>0</v>
      </c>
      <c r="DC74" s="63">
        <f>VLOOKUP(A74,'[3]2017'!$A$8:$I$140,8,0)</f>
        <v>0</v>
      </c>
      <c r="DD74" s="96" t="s">
        <v>2895</v>
      </c>
      <c r="DE74" s="96" t="s">
        <v>2896</v>
      </c>
      <c r="DF74" s="99">
        <v>5.9627329192546581</v>
      </c>
      <c r="DG74" s="100">
        <v>0</v>
      </c>
      <c r="DH74" s="67">
        <v>0</v>
      </c>
      <c r="DI74" s="67">
        <v>0</v>
      </c>
      <c r="DJ74" s="67">
        <v>0</v>
      </c>
      <c r="DK74" s="67">
        <v>0</v>
      </c>
      <c r="DL74" s="67">
        <v>0</v>
      </c>
      <c r="DM74" s="67">
        <v>0</v>
      </c>
      <c r="DN74" s="67">
        <v>0</v>
      </c>
      <c r="DO74" s="67">
        <v>0</v>
      </c>
      <c r="DP74" s="67">
        <v>0</v>
      </c>
      <c r="DQ74" s="67">
        <v>0</v>
      </c>
      <c r="DR74" s="67">
        <v>0</v>
      </c>
      <c r="DS74" s="67">
        <v>0</v>
      </c>
      <c r="DT74" s="67">
        <v>0</v>
      </c>
      <c r="DU74" s="67">
        <v>0</v>
      </c>
      <c r="DV74" s="67">
        <v>0</v>
      </c>
      <c r="DW74" s="67">
        <v>0</v>
      </c>
      <c r="DX74" s="67">
        <v>0</v>
      </c>
      <c r="DY74" s="67">
        <v>0</v>
      </c>
      <c r="DZ74" s="101">
        <f>VLOOKUP(A74,[5]Embarazos!$A$7:$D$139,4,0)</f>
        <v>6.9444444444444446</v>
      </c>
      <c r="EA74" s="63">
        <f>VLOOKUP(A74,[5]Embarazos!$A$7:$D$139,3,0)</f>
        <v>5</v>
      </c>
      <c r="EB74" s="62">
        <f>VLOOKUP(A74,[5]Embarazos!$A$7:$F$139,6,0)</f>
        <v>29.166666666666668</v>
      </c>
      <c r="EC74" s="63">
        <f>VLOOKUP(A74,[5]Embarazos!$A$7:$F$139,5,0)</f>
        <v>21</v>
      </c>
      <c r="ED74" s="62">
        <f>VLOOKUP(A74,'[3]2017'!$A$8:$K$140,11,0)</f>
        <v>0</v>
      </c>
      <c r="EE74" s="63">
        <f>VLOOKUP(A74,'[3]2017'!$A$8:$K$140,10,0)</f>
        <v>0</v>
      </c>
      <c r="EF74" s="96" t="s">
        <v>2897</v>
      </c>
      <c r="EG74" s="96" t="s">
        <v>2898</v>
      </c>
      <c r="EH74" s="99">
        <v>3.3519553072625698</v>
      </c>
      <c r="EI74" s="104">
        <v>0</v>
      </c>
      <c r="EJ74" s="174" t="s">
        <v>2469</v>
      </c>
      <c r="EK74" s="174" t="s">
        <v>2899</v>
      </c>
      <c r="EL74" s="96" t="s">
        <v>2900</v>
      </c>
      <c r="EM74" s="96" t="s">
        <v>2901</v>
      </c>
      <c r="EN74" s="99">
        <v>0</v>
      </c>
      <c r="EO74" s="104">
        <v>0</v>
      </c>
      <c r="EP74" s="67">
        <v>0</v>
      </c>
      <c r="EQ74" s="67">
        <v>0</v>
      </c>
      <c r="ER74" s="67">
        <v>0</v>
      </c>
      <c r="ES74" s="67">
        <v>0</v>
      </c>
      <c r="ET74" s="67">
        <v>0</v>
      </c>
      <c r="EU74" s="67">
        <v>0</v>
      </c>
      <c r="EV74" s="67">
        <v>0</v>
      </c>
      <c r="EW74" s="67">
        <v>0</v>
      </c>
      <c r="EX74" s="67">
        <v>0</v>
      </c>
      <c r="EY74" s="62">
        <f>VLOOKUP(A74,[5]Embarazos!$A$7:$H$139,8,0)</f>
        <v>23.611111111111111</v>
      </c>
      <c r="EZ74" s="63">
        <f>VLOOKUP(A74,[5]Embarazos!$A$7:$H$139,7,0)</f>
        <v>17</v>
      </c>
      <c r="FA74" s="62">
        <f>VLOOKUP(A74,[5]Embarazos!$A$7:$J$139,10,0)</f>
        <v>15.277777777777779</v>
      </c>
      <c r="FB74" s="63">
        <f>VLOOKUP(A74,[5]Embarazos!$A$7:$J$139,9,0)</f>
        <v>11</v>
      </c>
      <c r="FC74" s="67">
        <v>0</v>
      </c>
      <c r="FD74" s="67">
        <v>0</v>
      </c>
      <c r="FE74" s="67">
        <v>99.6</v>
      </c>
      <c r="FF74" s="67">
        <v>1</v>
      </c>
      <c r="FG74" s="67">
        <v>0</v>
      </c>
      <c r="FH74" s="67">
        <v>0</v>
      </c>
      <c r="FI74" s="67">
        <v>0</v>
      </c>
      <c r="FJ74" s="67">
        <v>0</v>
      </c>
      <c r="FK74" s="92">
        <v>99.601593625498012</v>
      </c>
      <c r="FL74" s="67">
        <v>1</v>
      </c>
      <c r="FM74" s="67">
        <v>0</v>
      </c>
      <c r="FN74" s="67">
        <v>0</v>
      </c>
      <c r="FO74" s="67">
        <v>0</v>
      </c>
      <c r="FP74" s="67">
        <v>0</v>
      </c>
      <c r="FQ74" s="67">
        <v>0</v>
      </c>
      <c r="FR74" s="67">
        <v>0</v>
      </c>
      <c r="FS74" s="62">
        <f>VLOOKUP(A74,'[3]2017'!$A$8:$M$140,13,0)</f>
        <v>2.1321961620469083</v>
      </c>
      <c r="FT74" s="63">
        <f>VLOOKUP(A74,'[3]2017'!$A$8:$M$140,12,0)</f>
        <v>1</v>
      </c>
      <c r="FU74" s="62">
        <f>VLOOKUP(A74,'[3]2017'!$A$8:$O$140,15,0)</f>
        <v>2.2883295194508011</v>
      </c>
      <c r="FV74" s="63">
        <f>VLOOKUP(A74,'[3]2017'!$A$8:$O$140,14,0)</f>
        <v>1</v>
      </c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</row>
    <row r="75" spans="1:381">
      <c r="A75" s="96" t="s">
        <v>1129</v>
      </c>
      <c r="B75" s="56" t="s">
        <v>1130</v>
      </c>
      <c r="C75" s="96" t="s">
        <v>547</v>
      </c>
      <c r="D75" s="74">
        <v>6</v>
      </c>
      <c r="E75" s="67">
        <v>2017</v>
      </c>
      <c r="F75" s="161">
        <v>62.445001470199237</v>
      </c>
      <c r="G75" s="67">
        <v>21545</v>
      </c>
      <c r="H75" s="67">
        <v>5781</v>
      </c>
      <c r="I75" s="67">
        <v>15764</v>
      </c>
      <c r="J75" s="67">
        <v>9.92</v>
      </c>
      <c r="K75" s="78">
        <v>2137</v>
      </c>
      <c r="L75" s="67">
        <v>85.81</v>
      </c>
      <c r="M75" s="78">
        <v>18427</v>
      </c>
      <c r="N75" s="67">
        <v>2425</v>
      </c>
      <c r="O75" s="67">
        <v>1241</v>
      </c>
      <c r="P75" s="67">
        <v>1184</v>
      </c>
      <c r="Q75" s="67">
        <v>2891</v>
      </c>
      <c r="R75" s="67">
        <v>1480</v>
      </c>
      <c r="S75" s="67">
        <v>1411</v>
      </c>
      <c r="T75" s="67">
        <v>2241</v>
      </c>
      <c r="U75" s="67">
        <v>1150</v>
      </c>
      <c r="V75" s="67">
        <v>1091</v>
      </c>
      <c r="W75" s="67">
        <v>2612</v>
      </c>
      <c r="X75" s="67">
        <v>1340</v>
      </c>
      <c r="Y75" s="67">
        <v>1272</v>
      </c>
      <c r="Z75" s="67">
        <v>2084</v>
      </c>
      <c r="AA75" s="67">
        <v>1068</v>
      </c>
      <c r="AB75" s="67">
        <v>1016</v>
      </c>
      <c r="AC75" s="67">
        <v>2544</v>
      </c>
      <c r="AD75" s="67">
        <v>1306</v>
      </c>
      <c r="AE75" s="67">
        <v>1238</v>
      </c>
      <c r="AF75" s="67">
        <v>2166</v>
      </c>
      <c r="AG75" s="67">
        <v>1114</v>
      </c>
      <c r="AH75" s="67">
        <v>1052</v>
      </c>
      <c r="AI75" s="67">
        <v>3820</v>
      </c>
      <c r="AJ75" s="67">
        <v>1961</v>
      </c>
      <c r="AK75" s="67">
        <v>1859</v>
      </c>
      <c r="AL75" s="67">
        <v>2109</v>
      </c>
      <c r="AM75" s="67">
        <v>1083</v>
      </c>
      <c r="AN75" s="67">
        <v>1026</v>
      </c>
      <c r="AO75" s="67">
        <v>2050</v>
      </c>
      <c r="AP75" s="67">
        <v>1045</v>
      </c>
      <c r="AQ75" s="67">
        <v>1005</v>
      </c>
      <c r="AR75" s="67" t="s">
        <v>428</v>
      </c>
      <c r="AS75" s="67"/>
      <c r="AT75" s="67" t="s">
        <v>428</v>
      </c>
      <c r="AU75" s="59">
        <v>1110</v>
      </c>
      <c r="AV75" s="59">
        <v>0</v>
      </c>
      <c r="AW75" s="59">
        <v>607</v>
      </c>
      <c r="AX75" s="97">
        <f>VLOOKUP(A75,[2]INFANTIL!$A$8:$AA$140,27,0)</f>
        <v>16.304347826086957</v>
      </c>
      <c r="AY75" s="98">
        <f>VLOOKUP(A75,[2]INFANTIL!$A$8:$AA$140,16,0)</f>
        <v>8</v>
      </c>
      <c r="AZ75" s="62">
        <f>VLOOKUP(A75,'[3]2017'!$A$8:$E$140,5,0)</f>
        <v>4.123711340206186</v>
      </c>
      <c r="BA75" s="63">
        <f>VLOOKUP(A75,'[3]2017'!$A$8:$E$140,4,0)</f>
        <v>10</v>
      </c>
      <c r="BB75" s="62">
        <f>VLOOKUP(A75,[2]MATERNAS!$A$8:$AA$140,27,0)</f>
        <v>181.15942028985506</v>
      </c>
      <c r="BC75" s="63">
        <f>VLOOKUP(A75,[2]MATERNAS!$A$8:$AA$140,26,0)</f>
        <v>1</v>
      </c>
      <c r="BD75" s="68">
        <v>41.237113402061858</v>
      </c>
      <c r="BE75" s="69">
        <v>1</v>
      </c>
      <c r="BF75" s="60">
        <f>VLOOKUP(A75,[4]Controles!$A$7:$L$139,12,0)</f>
        <v>13.768115942028986</v>
      </c>
      <c r="BG75" s="61">
        <f>VLOOKUP(A75,[4]Controles!$A$7:$L$139,11,0)</f>
        <v>76</v>
      </c>
      <c r="BH75" s="88">
        <v>8.1521739130434785</v>
      </c>
      <c r="BI75" s="87">
        <v>45</v>
      </c>
      <c r="BJ75" s="68">
        <v>0</v>
      </c>
      <c r="BK75" s="69">
        <v>0</v>
      </c>
      <c r="BL75" s="68">
        <v>82.474226804123717</v>
      </c>
      <c r="BM75" s="69">
        <v>2</v>
      </c>
      <c r="BN75" s="67">
        <v>0</v>
      </c>
      <c r="BO75" s="67">
        <v>0</v>
      </c>
      <c r="BP75" s="67">
        <v>0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43.2</v>
      </c>
      <c r="BW75" s="67">
        <v>96.3</v>
      </c>
      <c r="BX75" s="67">
        <v>84.3</v>
      </c>
      <c r="BY75" s="67">
        <v>98.8</v>
      </c>
      <c r="BZ75" s="67">
        <v>93.5</v>
      </c>
      <c r="CA75" s="67">
        <v>82.4</v>
      </c>
      <c r="CB75" s="67">
        <v>94.4</v>
      </c>
      <c r="CC75" s="96" t="s">
        <v>2494</v>
      </c>
      <c r="CD75" s="96" t="s">
        <v>2902</v>
      </c>
      <c r="CE75" s="99">
        <v>54</v>
      </c>
      <c r="CF75" s="67" t="s">
        <v>1552</v>
      </c>
      <c r="CG75" s="67" t="s">
        <v>1316</v>
      </c>
      <c r="CH75" s="67">
        <v>0</v>
      </c>
      <c r="CI75" s="67">
        <v>0</v>
      </c>
      <c r="CJ75" s="86">
        <v>0.44622936189201245</v>
      </c>
      <c r="CK75" s="87">
        <v>1</v>
      </c>
      <c r="CL75" s="106">
        <v>0</v>
      </c>
      <c r="CM75" s="89">
        <v>0</v>
      </c>
      <c r="CN75" s="67">
        <v>0</v>
      </c>
      <c r="CO75" s="67">
        <v>0</v>
      </c>
      <c r="CP75" s="67">
        <v>0</v>
      </c>
      <c r="CQ75" s="67">
        <v>0</v>
      </c>
      <c r="CR75" s="67">
        <v>0</v>
      </c>
      <c r="CS75" s="67">
        <v>0</v>
      </c>
      <c r="CT75" s="67">
        <v>0</v>
      </c>
      <c r="CU75" s="67">
        <v>0</v>
      </c>
      <c r="CV75" s="67">
        <v>0</v>
      </c>
      <c r="CW75" s="67">
        <v>0</v>
      </c>
      <c r="CX75" s="67">
        <v>0</v>
      </c>
      <c r="CY75" s="67">
        <v>0</v>
      </c>
      <c r="CZ75" s="67">
        <v>0</v>
      </c>
      <c r="DA75" s="67">
        <v>0</v>
      </c>
      <c r="DB75" s="62">
        <f>VLOOKUP(A75,'[3]2017'!$A$8:$I$140,9,0)</f>
        <v>0</v>
      </c>
      <c r="DC75" s="63">
        <f>VLOOKUP(A75,'[3]2017'!$A$8:$I$140,8,0)</f>
        <v>0</v>
      </c>
      <c r="DD75" s="96" t="s">
        <v>2903</v>
      </c>
      <c r="DE75" s="96" t="s">
        <v>2904</v>
      </c>
      <c r="DF75" s="99">
        <v>6.9607446377984621</v>
      </c>
      <c r="DG75" s="100">
        <v>1.2728278915329274</v>
      </c>
      <c r="DH75" s="67">
        <v>153.13999999999999</v>
      </c>
      <c r="DI75" s="67">
        <v>4</v>
      </c>
      <c r="DJ75" s="67">
        <v>114.85</v>
      </c>
      <c r="DK75" s="67">
        <v>3</v>
      </c>
      <c r="DL75" s="67">
        <v>76.569999999999993</v>
      </c>
      <c r="DM75" s="67">
        <v>2</v>
      </c>
      <c r="DN75" s="67">
        <v>157.22999999999999</v>
      </c>
      <c r="DO75" s="67">
        <v>4</v>
      </c>
      <c r="DP75" s="67">
        <v>39.31</v>
      </c>
      <c r="DQ75" s="67">
        <v>1</v>
      </c>
      <c r="DR75" s="67">
        <v>39.31</v>
      </c>
      <c r="DS75" s="67">
        <v>1</v>
      </c>
      <c r="DT75" s="67">
        <v>0</v>
      </c>
      <c r="DU75" s="67">
        <v>0</v>
      </c>
      <c r="DV75" s="67">
        <v>0</v>
      </c>
      <c r="DW75" s="67">
        <v>0</v>
      </c>
      <c r="DX75" s="67">
        <v>0</v>
      </c>
      <c r="DY75" s="67">
        <v>0</v>
      </c>
      <c r="DZ75" s="101">
        <f>VLOOKUP(A75,[5]Embarazos!$A$7:$D$139,4,0)</f>
        <v>3.4426229508196724</v>
      </c>
      <c r="EA75" s="63">
        <f>VLOOKUP(A75,[5]Embarazos!$A$7:$D$139,3,0)</f>
        <v>21</v>
      </c>
      <c r="EB75" s="62">
        <f>VLOOKUP(A75,[5]Embarazos!$A$7:$F$139,6,0)</f>
        <v>32.295081967213115</v>
      </c>
      <c r="EC75" s="63">
        <f>VLOOKUP(A75,[5]Embarazos!$A$7:$F$139,5,0)</f>
        <v>197</v>
      </c>
      <c r="ED75" s="62">
        <f>VLOOKUP(A75,'[3]2017'!$A$8:$K$140,11,0)</f>
        <v>1.3850415512465375</v>
      </c>
      <c r="EE75" s="63">
        <f>VLOOKUP(A75,'[3]2017'!$A$8:$K$140,10,0)</f>
        <v>3</v>
      </c>
      <c r="EF75" s="96" t="s">
        <v>2203</v>
      </c>
      <c r="EG75" s="96" t="s">
        <v>2905</v>
      </c>
      <c r="EH75" s="99">
        <v>3.7911301859799713</v>
      </c>
      <c r="EI75" s="104">
        <v>2.1008403361344539</v>
      </c>
      <c r="EJ75" s="174" t="s">
        <v>2906</v>
      </c>
      <c r="EK75" s="174" t="s">
        <v>2907</v>
      </c>
      <c r="EL75" s="96" t="s">
        <v>2908</v>
      </c>
      <c r="EM75" s="96" t="s">
        <v>2909</v>
      </c>
      <c r="EN75" s="99">
        <v>0.30959752321981426</v>
      </c>
      <c r="EO75" s="104">
        <v>0</v>
      </c>
      <c r="EP75" s="67">
        <v>117.92</v>
      </c>
      <c r="EQ75" s="67">
        <v>3</v>
      </c>
      <c r="ER75" s="67">
        <v>39.31</v>
      </c>
      <c r="ES75" s="67">
        <v>1</v>
      </c>
      <c r="ET75" s="92">
        <v>39.308176100628934</v>
      </c>
      <c r="EU75" s="67">
        <v>1</v>
      </c>
      <c r="EV75" s="67">
        <v>117.92</v>
      </c>
      <c r="EW75" s="67">
        <v>3</v>
      </c>
      <c r="EX75" s="67">
        <v>0</v>
      </c>
      <c r="EY75" s="62">
        <f>VLOOKUP(A75,[5]Embarazos!$A$7:$H$139,8,0)</f>
        <v>29.180327868852459</v>
      </c>
      <c r="EZ75" s="63">
        <f>VLOOKUP(A75,[5]Embarazos!$A$7:$H$139,7,0)</f>
        <v>178</v>
      </c>
      <c r="FA75" s="62">
        <f>VLOOKUP(A75,[5]Embarazos!$A$7:$J$139,10,0)</f>
        <v>16.885245901639344</v>
      </c>
      <c r="FB75" s="63">
        <f>VLOOKUP(A75,[5]Embarazos!$A$7:$J$139,9,0)</f>
        <v>103</v>
      </c>
      <c r="FC75" s="67">
        <v>64.64</v>
      </c>
      <c r="FD75" s="67">
        <v>3</v>
      </c>
      <c r="FE75" s="67">
        <v>43.09</v>
      </c>
      <c r="FF75" s="67">
        <v>2</v>
      </c>
      <c r="FG75" s="67">
        <v>64.64</v>
      </c>
      <c r="FH75" s="67">
        <v>3</v>
      </c>
      <c r="FI75" s="67">
        <v>43.09</v>
      </c>
      <c r="FJ75" s="67">
        <v>2</v>
      </c>
      <c r="FK75" s="92">
        <v>215.47080370609783</v>
      </c>
      <c r="FL75" s="67">
        <v>10</v>
      </c>
      <c r="FM75" s="67">
        <v>193.92</v>
      </c>
      <c r="FN75" s="67">
        <v>9</v>
      </c>
      <c r="FO75" s="67">
        <v>150.83000000000001</v>
      </c>
      <c r="FP75" s="67">
        <v>7</v>
      </c>
      <c r="FQ75" s="92">
        <v>21.54708037060978</v>
      </c>
      <c r="FR75" s="67">
        <v>1</v>
      </c>
      <c r="FS75" s="62">
        <f>VLOOKUP(A75,'[3]2017'!$A$8:$M$140,13,0)</f>
        <v>3.7932669511616881</v>
      </c>
      <c r="FT75" s="63">
        <f>VLOOKUP(A75,'[3]2017'!$A$8:$M$140,12,0)</f>
        <v>8</v>
      </c>
      <c r="FU75" s="62">
        <f>VLOOKUP(A75,'[3]2017'!$A$8:$O$140,15,0)</f>
        <v>2.4390243902439024</v>
      </c>
      <c r="FV75" s="63">
        <f>VLOOKUP(A75,'[3]2017'!$A$8:$O$140,14,0)</f>
        <v>5</v>
      </c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</row>
    <row r="76" spans="1:381">
      <c r="A76" s="96" t="s">
        <v>1137</v>
      </c>
      <c r="B76" s="56" t="s">
        <v>1138</v>
      </c>
      <c r="C76" s="96" t="s">
        <v>427</v>
      </c>
      <c r="D76" s="74">
        <v>6</v>
      </c>
      <c r="E76" s="67">
        <v>2017</v>
      </c>
      <c r="F76" s="161">
        <v>58.536137374586687</v>
      </c>
      <c r="G76" s="67">
        <v>17686</v>
      </c>
      <c r="H76" s="67">
        <v>2505</v>
      </c>
      <c r="I76" s="67">
        <v>15181</v>
      </c>
      <c r="J76" s="67">
        <v>4.21</v>
      </c>
      <c r="K76" s="78">
        <v>745</v>
      </c>
      <c r="L76" s="67">
        <v>49.97</v>
      </c>
      <c r="M76" s="78">
        <v>8837</v>
      </c>
      <c r="N76" s="67">
        <v>1874</v>
      </c>
      <c r="O76" s="67">
        <v>970</v>
      </c>
      <c r="P76" s="67">
        <v>904</v>
      </c>
      <c r="Q76" s="67">
        <v>2236</v>
      </c>
      <c r="R76" s="67">
        <v>1157</v>
      </c>
      <c r="S76" s="67">
        <v>1079</v>
      </c>
      <c r="T76" s="67">
        <v>1746</v>
      </c>
      <c r="U76" s="67">
        <v>905</v>
      </c>
      <c r="V76" s="67">
        <v>841</v>
      </c>
      <c r="W76" s="67">
        <v>2041</v>
      </c>
      <c r="X76" s="67">
        <v>1061</v>
      </c>
      <c r="Y76" s="67">
        <v>980</v>
      </c>
      <c r="Z76" s="67">
        <v>1634</v>
      </c>
      <c r="AA76" s="67">
        <v>854</v>
      </c>
      <c r="AB76" s="67">
        <v>780</v>
      </c>
      <c r="AC76" s="67">
        <v>1991</v>
      </c>
      <c r="AD76" s="67">
        <v>1043</v>
      </c>
      <c r="AE76" s="67">
        <v>948</v>
      </c>
      <c r="AF76" s="67">
        <v>1681</v>
      </c>
      <c r="AG76" s="67">
        <v>886</v>
      </c>
      <c r="AH76" s="67">
        <v>795</v>
      </c>
      <c r="AI76" s="67">
        <v>2885</v>
      </c>
      <c r="AJ76" s="67">
        <v>1556</v>
      </c>
      <c r="AK76" s="67">
        <v>1329</v>
      </c>
      <c r="AL76" s="67">
        <v>1576</v>
      </c>
      <c r="AM76" s="67">
        <v>854</v>
      </c>
      <c r="AN76" s="67">
        <v>722</v>
      </c>
      <c r="AO76" s="67">
        <v>1559</v>
      </c>
      <c r="AP76" s="67">
        <v>845</v>
      </c>
      <c r="AQ76" s="67">
        <v>714</v>
      </c>
      <c r="AR76" s="67" t="s">
        <v>428</v>
      </c>
      <c r="AS76" s="67"/>
      <c r="AT76" s="67" t="s">
        <v>428</v>
      </c>
      <c r="AU76" s="59">
        <v>333</v>
      </c>
      <c r="AV76" s="59">
        <v>0</v>
      </c>
      <c r="AW76" s="59">
        <v>27</v>
      </c>
      <c r="AX76" s="97">
        <f>VLOOKUP(A76,[2]INFANTIL!$A$8:$AA$140,27,0)</f>
        <v>7.9365079365079358</v>
      </c>
      <c r="AY76" s="98">
        <f>VLOOKUP(A76,[2]INFANTIL!$A$8:$AA$140,16,0)</f>
        <v>1</v>
      </c>
      <c r="AZ76" s="62">
        <f>VLOOKUP(A76,'[3]2017'!$A$8:$E$140,5,0)</f>
        <v>0.53361792956243337</v>
      </c>
      <c r="BA76" s="63">
        <f>VLOOKUP(A76,'[3]2017'!$A$8:$E$140,4,0)</f>
        <v>1</v>
      </c>
      <c r="BB76" s="62">
        <f>VLOOKUP(A76,[2]MATERNAS!$A$8:$AA$140,27,0)</f>
        <v>0</v>
      </c>
      <c r="BC76" s="63">
        <f>VLOOKUP(A76,[2]MATERNAS!$A$8:$AA$140,26,0)</f>
        <v>0</v>
      </c>
      <c r="BD76" s="68">
        <v>0</v>
      </c>
      <c r="BE76" s="69">
        <v>0</v>
      </c>
      <c r="BF76" s="60">
        <f>VLOOKUP(A76,[4]Controles!$A$7:$L$139,12,0)</f>
        <v>2.3809523809523809</v>
      </c>
      <c r="BG76" s="61">
        <f>VLOOKUP(A76,[4]Controles!$A$7:$L$139,11,0)</f>
        <v>3</v>
      </c>
      <c r="BH76" s="88">
        <v>9.5238095238095237</v>
      </c>
      <c r="BI76" s="87">
        <v>12</v>
      </c>
      <c r="BJ76" s="68">
        <v>0</v>
      </c>
      <c r="BK76" s="69">
        <v>0</v>
      </c>
      <c r="BL76" s="68">
        <v>0</v>
      </c>
      <c r="BM76" s="69">
        <v>0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36.4</v>
      </c>
      <c r="BW76" s="67">
        <v>101.4</v>
      </c>
      <c r="BX76" s="67">
        <v>98.6</v>
      </c>
      <c r="BY76" s="67">
        <v>101.4</v>
      </c>
      <c r="BZ76" s="67">
        <v>102.1</v>
      </c>
      <c r="CA76" s="67">
        <v>93.7</v>
      </c>
      <c r="CB76" s="67">
        <v>103.5</v>
      </c>
      <c r="CC76" s="96" t="s">
        <v>2910</v>
      </c>
      <c r="CD76" s="96" t="s">
        <v>2911</v>
      </c>
      <c r="CE76" s="99">
        <v>64.285714285714292</v>
      </c>
      <c r="CF76" s="67" t="s">
        <v>2912</v>
      </c>
      <c r="CG76" s="67" t="s">
        <v>1981</v>
      </c>
      <c r="CH76" s="67">
        <v>0</v>
      </c>
      <c r="CI76" s="67">
        <v>0</v>
      </c>
      <c r="CJ76" s="86">
        <v>0</v>
      </c>
      <c r="CK76" s="87">
        <v>0</v>
      </c>
      <c r="CL76" s="106">
        <v>0</v>
      </c>
      <c r="CM76" s="89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0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2">
        <f>VLOOKUP(A76,'[3]2017'!$A$8:$I$140,9,0)</f>
        <v>0</v>
      </c>
      <c r="DC76" s="63">
        <f>VLOOKUP(A76,'[3]2017'!$A$8:$I$140,8,0)</f>
        <v>0</v>
      </c>
      <c r="DD76" s="96" t="s">
        <v>2913</v>
      </c>
      <c r="DE76" s="96" t="s">
        <v>2914</v>
      </c>
      <c r="DF76" s="99">
        <v>3.8631346578366448</v>
      </c>
      <c r="DG76" s="100">
        <v>12.462462462462462</v>
      </c>
      <c r="DH76" s="67">
        <v>49</v>
      </c>
      <c r="DI76" s="67">
        <v>1</v>
      </c>
      <c r="DJ76" s="67">
        <v>0</v>
      </c>
      <c r="DK76" s="67">
        <v>0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0</v>
      </c>
      <c r="DR76" s="67">
        <v>0</v>
      </c>
      <c r="DS76" s="67">
        <v>0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101">
        <f>VLOOKUP(A76,[5]Embarazos!$A$7:$D$139,4,0)</f>
        <v>0.74074074074074081</v>
      </c>
      <c r="EA76" s="63">
        <f>VLOOKUP(A76,[5]Embarazos!$A$7:$D$139,3,0)</f>
        <v>1</v>
      </c>
      <c r="EB76" s="62">
        <f>VLOOKUP(A76,[5]Embarazos!$A$7:$F$139,6,0)</f>
        <v>29.629629629629626</v>
      </c>
      <c r="EC76" s="63">
        <f>VLOOKUP(A76,[5]Embarazos!$A$7:$F$139,5,0)</f>
        <v>40</v>
      </c>
      <c r="ED76" s="62">
        <f>VLOOKUP(A76,'[3]2017'!$A$8:$K$140,11,0)</f>
        <v>0</v>
      </c>
      <c r="EE76" s="63">
        <f>VLOOKUP(A76,'[3]2017'!$A$8:$K$140,10,0)</f>
        <v>0</v>
      </c>
      <c r="EF76" s="96" t="s">
        <v>2804</v>
      </c>
      <c r="EG76" s="96" t="s">
        <v>2915</v>
      </c>
      <c r="EH76" s="99">
        <v>5.5357142857142856</v>
      </c>
      <c r="EI76" s="104">
        <v>5.9701492537313428</v>
      </c>
      <c r="EJ76" s="174" t="s">
        <v>694</v>
      </c>
      <c r="EK76" s="174" t="s">
        <v>2916</v>
      </c>
      <c r="EL76" s="96" t="s">
        <v>2917</v>
      </c>
      <c r="EM76" s="96" t="s">
        <v>2918</v>
      </c>
      <c r="EN76" s="99">
        <v>1.6949152542372881</v>
      </c>
      <c r="EO76" s="104">
        <v>4.2372881355932197</v>
      </c>
      <c r="EP76" s="67">
        <v>0</v>
      </c>
      <c r="EQ76" s="67">
        <v>0</v>
      </c>
      <c r="ER76" s="67">
        <v>0</v>
      </c>
      <c r="ES76" s="67">
        <v>0</v>
      </c>
      <c r="ET76" s="67">
        <v>0</v>
      </c>
      <c r="EU76" s="67">
        <v>0</v>
      </c>
      <c r="EV76" s="67">
        <v>0</v>
      </c>
      <c r="EW76" s="67">
        <v>0</v>
      </c>
      <c r="EX76" s="67">
        <v>1</v>
      </c>
      <c r="EY76" s="62">
        <f>VLOOKUP(A76,[5]Embarazos!$A$7:$H$139,8,0)</f>
        <v>30.37037037037037</v>
      </c>
      <c r="EZ76" s="63">
        <f>VLOOKUP(A76,[5]Embarazos!$A$7:$H$139,7,0)</f>
        <v>41</v>
      </c>
      <c r="FA76" s="62">
        <f>VLOOKUP(A76,[5]Embarazos!$A$7:$J$139,10,0)</f>
        <v>21.481481481481481</v>
      </c>
      <c r="FB76" s="63">
        <f>VLOOKUP(A76,[5]Embarazos!$A$7:$J$139,9,0)</f>
        <v>29</v>
      </c>
      <c r="FC76" s="67">
        <v>0</v>
      </c>
      <c r="FD76" s="67">
        <v>0</v>
      </c>
      <c r="FE76" s="67">
        <v>0</v>
      </c>
      <c r="FF76" s="67">
        <v>0</v>
      </c>
      <c r="FG76" s="67">
        <v>0</v>
      </c>
      <c r="FH76" s="67">
        <v>0</v>
      </c>
      <c r="FI76" s="67">
        <v>0</v>
      </c>
      <c r="FJ76" s="67">
        <v>0</v>
      </c>
      <c r="FK76" s="67">
        <v>0</v>
      </c>
      <c r="FL76" s="67">
        <v>0</v>
      </c>
      <c r="FM76" s="67">
        <v>0</v>
      </c>
      <c r="FN76" s="67">
        <v>0</v>
      </c>
      <c r="FO76" s="67">
        <v>0</v>
      </c>
      <c r="FP76" s="67">
        <v>0</v>
      </c>
      <c r="FQ76" s="67">
        <v>0</v>
      </c>
      <c r="FR76" s="67">
        <v>0</v>
      </c>
      <c r="FS76" s="62">
        <f>VLOOKUP(A76,'[3]2017'!$A$8:$M$140,13,0)</f>
        <v>0</v>
      </c>
      <c r="FT76" s="63">
        <f>VLOOKUP(A76,'[3]2017'!$A$8:$M$140,12,0)</f>
        <v>0</v>
      </c>
      <c r="FU76" s="62">
        <f>VLOOKUP(A76,'[3]2017'!$A$8:$O$140,15,0)</f>
        <v>0</v>
      </c>
      <c r="FV76" s="63">
        <f>VLOOKUP(A76,'[3]2017'!$A$8:$O$140,14,0)</f>
        <v>0</v>
      </c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</row>
    <row r="77" spans="1:381">
      <c r="A77" s="96" t="s">
        <v>1144</v>
      </c>
      <c r="B77" s="56" t="s">
        <v>1145</v>
      </c>
      <c r="C77" s="96" t="s">
        <v>675</v>
      </c>
      <c r="D77" s="74">
        <v>6</v>
      </c>
      <c r="E77" s="67">
        <v>2017</v>
      </c>
      <c r="F77" s="161">
        <v>60.024111350005391</v>
      </c>
      <c r="G77" s="67">
        <v>65663</v>
      </c>
      <c r="H77" s="67">
        <v>16274</v>
      </c>
      <c r="I77" s="67">
        <v>49389</v>
      </c>
      <c r="J77" s="67">
        <v>4.33</v>
      </c>
      <c r="K77" s="78">
        <v>1210</v>
      </c>
      <c r="L77" s="67">
        <v>83.7</v>
      </c>
      <c r="M77" s="78">
        <v>23366</v>
      </c>
      <c r="N77" s="67">
        <v>3022</v>
      </c>
      <c r="O77" s="67">
        <v>1545</v>
      </c>
      <c r="P77" s="67">
        <v>1477</v>
      </c>
      <c r="Q77" s="67">
        <v>3605</v>
      </c>
      <c r="R77" s="67">
        <v>1842</v>
      </c>
      <c r="S77" s="67">
        <v>1763</v>
      </c>
      <c r="T77" s="67">
        <v>2841</v>
      </c>
      <c r="U77" s="67">
        <v>1444</v>
      </c>
      <c r="V77" s="67">
        <v>1397</v>
      </c>
      <c r="W77" s="67">
        <v>3343</v>
      </c>
      <c r="X77" s="67">
        <v>1696</v>
      </c>
      <c r="Y77" s="67">
        <v>1647</v>
      </c>
      <c r="Z77" s="67">
        <v>2709</v>
      </c>
      <c r="AA77" s="67">
        <v>1368</v>
      </c>
      <c r="AB77" s="67">
        <v>1341</v>
      </c>
      <c r="AC77" s="67">
        <v>3308</v>
      </c>
      <c r="AD77" s="67">
        <v>1662</v>
      </c>
      <c r="AE77" s="67">
        <v>1646</v>
      </c>
      <c r="AF77" s="67">
        <v>2820</v>
      </c>
      <c r="AG77" s="67">
        <v>1407</v>
      </c>
      <c r="AH77" s="67">
        <v>1413</v>
      </c>
      <c r="AI77" s="67">
        <v>4943</v>
      </c>
      <c r="AJ77" s="67">
        <v>2414</v>
      </c>
      <c r="AK77" s="67">
        <v>2529</v>
      </c>
      <c r="AL77" s="67">
        <v>2768</v>
      </c>
      <c r="AM77" s="67">
        <v>1354</v>
      </c>
      <c r="AN77" s="67">
        <v>1414</v>
      </c>
      <c r="AO77" s="67">
        <v>2491</v>
      </c>
      <c r="AP77" s="67">
        <v>1174</v>
      </c>
      <c r="AQ77" s="67">
        <v>1317</v>
      </c>
      <c r="AR77" s="67" t="s">
        <v>428</v>
      </c>
      <c r="AS77" s="67"/>
      <c r="AT77" s="67" t="s">
        <v>428</v>
      </c>
      <c r="AU77" s="59">
        <v>1510</v>
      </c>
      <c r="AV77" s="59">
        <v>1</v>
      </c>
      <c r="AW77" s="59">
        <v>420</v>
      </c>
      <c r="AX77" s="97">
        <f>VLOOKUP(A77,[2]INFANTIL!$A$8:$AA$140,27,0)</f>
        <v>6.6518847006651889</v>
      </c>
      <c r="AY77" s="98">
        <f>VLOOKUP(A77,[2]INFANTIL!$A$8:$AA$140,16,0)</f>
        <v>7</v>
      </c>
      <c r="AZ77" s="62">
        <f>VLOOKUP(A77,'[3]2017'!$A$8:$E$140,5,0)</f>
        <v>0.99272005294506949</v>
      </c>
      <c r="BA77" s="63">
        <f>VLOOKUP(A77,'[3]2017'!$A$8:$E$140,4,0)</f>
        <v>3</v>
      </c>
      <c r="BB77" s="62">
        <f>VLOOKUP(A77,[2]MATERNAS!$A$8:$AA$140,27,0)</f>
        <v>0</v>
      </c>
      <c r="BC77" s="63">
        <f>VLOOKUP(A77,[2]MATERNAS!$A$8:$AA$140,26,0)</f>
        <v>0</v>
      </c>
      <c r="BD77" s="68">
        <v>0</v>
      </c>
      <c r="BE77" s="69">
        <v>0</v>
      </c>
      <c r="BF77" s="60">
        <f>VLOOKUP(A77,[4]Controles!$A$7:$L$139,12,0)</f>
        <v>13.52549889135255</v>
      </c>
      <c r="BG77" s="61">
        <f>VLOOKUP(A77,[4]Controles!$A$7:$L$139,11,0)</f>
        <v>61</v>
      </c>
      <c r="BH77" s="88">
        <v>8.4257206208425721</v>
      </c>
      <c r="BI77" s="87">
        <v>38</v>
      </c>
      <c r="BJ77" s="68">
        <v>0</v>
      </c>
      <c r="BK77" s="69">
        <v>0</v>
      </c>
      <c r="BL77" s="68">
        <v>0</v>
      </c>
      <c r="BM77" s="69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37.299999999999997</v>
      </c>
      <c r="BW77" s="67">
        <v>100</v>
      </c>
      <c r="BX77" s="67">
        <v>95</v>
      </c>
      <c r="BY77" s="67">
        <v>100</v>
      </c>
      <c r="BZ77" s="67">
        <v>99.8</v>
      </c>
      <c r="CA77" s="67">
        <v>86.4</v>
      </c>
      <c r="CB77" s="67">
        <v>98.2</v>
      </c>
      <c r="CC77" s="96" t="s">
        <v>2919</v>
      </c>
      <c r="CD77" s="96" t="s">
        <v>2920</v>
      </c>
      <c r="CE77" s="99">
        <v>23.52941176470588</v>
      </c>
      <c r="CF77" s="67" t="s">
        <v>2921</v>
      </c>
      <c r="CG77" s="67" t="s">
        <v>2922</v>
      </c>
      <c r="CH77" s="67">
        <v>0</v>
      </c>
      <c r="CI77" s="67">
        <v>0</v>
      </c>
      <c r="CJ77" s="86">
        <v>0</v>
      </c>
      <c r="CK77" s="87">
        <v>0</v>
      </c>
      <c r="CL77" s="106">
        <v>0</v>
      </c>
      <c r="CM77" s="89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  <c r="CU77" s="67">
        <v>0</v>
      </c>
      <c r="CV77" s="67">
        <v>0</v>
      </c>
      <c r="CW77" s="67">
        <v>0</v>
      </c>
      <c r="CX77" s="67">
        <v>0</v>
      </c>
      <c r="CY77" s="67">
        <v>0</v>
      </c>
      <c r="CZ77" s="67">
        <v>0</v>
      </c>
      <c r="DA77" s="67">
        <v>0</v>
      </c>
      <c r="DB77" s="62">
        <f>VLOOKUP(A77,'[3]2017'!$A$8:$I$140,9,0)</f>
        <v>0</v>
      </c>
      <c r="DC77" s="63">
        <f>VLOOKUP(A77,'[3]2017'!$A$8:$I$140,8,0)</f>
        <v>0</v>
      </c>
      <c r="DD77" s="96" t="s">
        <v>2923</v>
      </c>
      <c r="DE77" s="96" t="s">
        <v>2924</v>
      </c>
      <c r="DF77" s="99">
        <v>5.0174013921113687</v>
      </c>
      <c r="DG77" s="100">
        <v>6.6983122362869203</v>
      </c>
      <c r="DH77" s="67">
        <v>0</v>
      </c>
      <c r="DI77" s="67">
        <v>0</v>
      </c>
      <c r="DJ77" s="67">
        <v>0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0</v>
      </c>
      <c r="DQ77" s="67">
        <v>0</v>
      </c>
      <c r="DR77" s="67">
        <v>0</v>
      </c>
      <c r="DS77" s="67">
        <v>0</v>
      </c>
      <c r="DT77" s="67">
        <v>0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101">
        <f>VLOOKUP(A77,[5]Embarazos!$A$7:$D$139,4,0)</f>
        <v>4.5851528384279483</v>
      </c>
      <c r="EA77" s="63">
        <f>VLOOKUP(A77,[5]Embarazos!$A$7:$D$139,3,0)</f>
        <v>21</v>
      </c>
      <c r="EB77" s="62">
        <f>VLOOKUP(A77,[5]Embarazos!$A$7:$F$139,6,0)</f>
        <v>32.751091703056765</v>
      </c>
      <c r="EC77" s="63">
        <f>VLOOKUP(A77,[5]Embarazos!$A$7:$F$139,5,0)</f>
        <v>150</v>
      </c>
      <c r="ED77" s="62">
        <f>VLOOKUP(A77,'[3]2017'!$A$8:$K$140,11,0)</f>
        <v>0.3546099290780142</v>
      </c>
      <c r="EE77" s="63">
        <f>VLOOKUP(A77,'[3]2017'!$A$8:$K$140,10,0)</f>
        <v>1</v>
      </c>
      <c r="EF77" s="96" t="s">
        <v>2925</v>
      </c>
      <c r="EG77" s="96" t="s">
        <v>2926</v>
      </c>
      <c r="EH77" s="99">
        <v>4.3718871057000559</v>
      </c>
      <c r="EI77" s="104">
        <v>3.4210526315789478</v>
      </c>
      <c r="EJ77" s="174" t="s">
        <v>2927</v>
      </c>
      <c r="EK77" s="174" t="s">
        <v>2928</v>
      </c>
      <c r="EL77" s="96" t="s">
        <v>2929</v>
      </c>
      <c r="EM77" s="96" t="s">
        <v>2930</v>
      </c>
      <c r="EN77" s="99">
        <v>4.154302670623145</v>
      </c>
      <c r="EO77" s="104">
        <v>0</v>
      </c>
      <c r="EP77" s="67">
        <v>0</v>
      </c>
      <c r="EQ77" s="67">
        <v>0</v>
      </c>
      <c r="ER77" s="67">
        <v>30.23</v>
      </c>
      <c r="ES77" s="67">
        <v>1</v>
      </c>
      <c r="ET77" s="67">
        <v>0</v>
      </c>
      <c r="EU77" s="67">
        <v>0</v>
      </c>
      <c r="EV77" s="67">
        <v>0</v>
      </c>
      <c r="EW77" s="67">
        <v>0</v>
      </c>
      <c r="EX77" s="67">
        <v>477</v>
      </c>
      <c r="EY77" s="62">
        <f>VLOOKUP(A77,[5]Embarazos!$A$7:$H$139,8,0)</f>
        <v>27.729257641921397</v>
      </c>
      <c r="EZ77" s="63">
        <f>VLOOKUP(A77,[5]Embarazos!$A$7:$H$139,7,0)</f>
        <v>127</v>
      </c>
      <c r="FA77" s="62">
        <f>VLOOKUP(A77,[5]Embarazos!$A$7:$J$139,10,0)</f>
        <v>17.685589519650655</v>
      </c>
      <c r="FB77" s="63">
        <f>VLOOKUP(A77,[5]Embarazos!$A$7:$J$139,9,0)</f>
        <v>81</v>
      </c>
      <c r="FC77" s="67">
        <v>0</v>
      </c>
      <c r="FD77" s="67">
        <v>0</v>
      </c>
      <c r="FE77" s="67">
        <v>16.87</v>
      </c>
      <c r="FF77" s="67">
        <v>1</v>
      </c>
      <c r="FG77" s="67">
        <v>0</v>
      </c>
      <c r="FH77" s="67">
        <v>0</v>
      </c>
      <c r="FI77" s="67">
        <v>0</v>
      </c>
      <c r="FJ77" s="67">
        <v>0</v>
      </c>
      <c r="FK77" s="92">
        <v>16.869095816464238</v>
      </c>
      <c r="FL77" s="67">
        <v>1</v>
      </c>
      <c r="FM77" s="67">
        <v>0</v>
      </c>
      <c r="FN77" s="67">
        <v>0</v>
      </c>
      <c r="FO77" s="67">
        <v>0</v>
      </c>
      <c r="FP77" s="67">
        <v>0</v>
      </c>
      <c r="FQ77" s="67">
        <v>0</v>
      </c>
      <c r="FR77" s="67">
        <v>0</v>
      </c>
      <c r="FS77" s="62">
        <f>VLOOKUP(A77,'[3]2017'!$A$8:$M$140,13,0)</f>
        <v>0.36127167630057799</v>
      </c>
      <c r="FT77" s="63">
        <f>VLOOKUP(A77,'[3]2017'!$A$8:$M$140,12,0)</f>
        <v>1</v>
      </c>
      <c r="FU77" s="62">
        <f>VLOOKUP(A77,'[3]2017'!$A$8:$O$140,15,0)</f>
        <v>1.2043356081894823</v>
      </c>
      <c r="FV77" s="63">
        <f>VLOOKUP(A77,'[3]2017'!$A$8:$O$140,14,0)</f>
        <v>3</v>
      </c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</row>
    <row r="78" spans="1:381">
      <c r="A78" s="96" t="s">
        <v>1153</v>
      </c>
      <c r="B78" s="56" t="s">
        <v>1154</v>
      </c>
      <c r="C78" s="96" t="s">
        <v>547</v>
      </c>
      <c r="D78" s="74">
        <v>6</v>
      </c>
      <c r="E78" s="67">
        <v>2017</v>
      </c>
      <c r="F78" s="159">
        <v>72.316514875495486</v>
      </c>
      <c r="G78" s="67">
        <v>27915</v>
      </c>
      <c r="H78" s="67">
        <v>14912</v>
      </c>
      <c r="I78" s="67">
        <v>13003</v>
      </c>
      <c r="J78" s="67">
        <v>6.59</v>
      </c>
      <c r="K78" s="78">
        <v>4330</v>
      </c>
      <c r="L78" s="67">
        <v>70.5</v>
      </c>
      <c r="M78" s="78">
        <v>46291</v>
      </c>
      <c r="N78" s="67">
        <v>8073</v>
      </c>
      <c r="O78" s="67">
        <v>4133</v>
      </c>
      <c r="P78" s="67">
        <v>3940</v>
      </c>
      <c r="Q78" s="67">
        <v>9599</v>
      </c>
      <c r="R78" s="67">
        <v>4913</v>
      </c>
      <c r="S78" s="67">
        <v>4686</v>
      </c>
      <c r="T78" s="67">
        <v>7354</v>
      </c>
      <c r="U78" s="67">
        <v>3758</v>
      </c>
      <c r="V78" s="67">
        <v>3596</v>
      </c>
      <c r="W78" s="67">
        <v>8595</v>
      </c>
      <c r="X78" s="67">
        <v>4391</v>
      </c>
      <c r="Y78" s="67">
        <v>4204</v>
      </c>
      <c r="Z78" s="67">
        <v>6868</v>
      </c>
      <c r="AA78" s="67">
        <v>3503</v>
      </c>
      <c r="AB78" s="67">
        <v>3365</v>
      </c>
      <c r="AC78" s="67">
        <v>8311</v>
      </c>
      <c r="AD78" s="67">
        <v>4226</v>
      </c>
      <c r="AE78" s="67">
        <v>4085</v>
      </c>
      <c r="AF78" s="67">
        <v>6987</v>
      </c>
      <c r="AG78" s="67">
        <v>3542</v>
      </c>
      <c r="AH78" s="67">
        <v>3445</v>
      </c>
      <c r="AI78" s="67">
        <v>11875</v>
      </c>
      <c r="AJ78" s="67">
        <v>5989</v>
      </c>
      <c r="AK78" s="67">
        <v>5886</v>
      </c>
      <c r="AL78" s="67">
        <v>6573</v>
      </c>
      <c r="AM78" s="67">
        <v>3320</v>
      </c>
      <c r="AN78" s="67">
        <v>3253</v>
      </c>
      <c r="AO78" s="67">
        <v>6074</v>
      </c>
      <c r="AP78" s="67">
        <v>3024</v>
      </c>
      <c r="AQ78" s="67">
        <v>3050</v>
      </c>
      <c r="AR78" s="67" t="s">
        <v>428</v>
      </c>
      <c r="AS78" s="67"/>
      <c r="AT78" s="67" t="s">
        <v>428</v>
      </c>
      <c r="AU78" s="59">
        <v>1998</v>
      </c>
      <c r="AV78" s="59">
        <v>0</v>
      </c>
      <c r="AW78" s="59">
        <v>779</v>
      </c>
      <c r="AX78" s="97">
        <f>VLOOKUP(A78,[2]INFANTIL!$A$8:$AA$140,27,0)</f>
        <v>16.393442622950822</v>
      </c>
      <c r="AY78" s="98">
        <f>VLOOKUP(A78,[2]INFANTIL!$A$8:$AA$140,16,0)</f>
        <v>11</v>
      </c>
      <c r="AZ78" s="62">
        <f>VLOOKUP(A78,'[3]2017'!$A$8:$E$140,5,0)</f>
        <v>1.8580453363062057</v>
      </c>
      <c r="BA78" s="63">
        <f>VLOOKUP(A78,'[3]2017'!$A$8:$E$140,4,0)</f>
        <v>15</v>
      </c>
      <c r="BB78" s="62">
        <f>VLOOKUP(A78,[2]MATERNAS!$A$8:$AA$140,27,0)</f>
        <v>109.2896174863388</v>
      </c>
      <c r="BC78" s="63">
        <f>VLOOKUP(A78,[2]MATERNAS!$A$8:$AA$140,26,0)</f>
        <v>1</v>
      </c>
      <c r="BD78" s="68">
        <v>0</v>
      </c>
      <c r="BE78" s="69">
        <v>0</v>
      </c>
      <c r="BF78" s="60">
        <f>VLOOKUP(A78,[4]Controles!$A$7:$L$139,12,0)</f>
        <v>9.8360655737704921</v>
      </c>
      <c r="BG78" s="61">
        <f>VLOOKUP(A78,[4]Controles!$A$7:$L$139,11,0)</f>
        <v>90</v>
      </c>
      <c r="BH78" s="88">
        <v>6.666666666666667</v>
      </c>
      <c r="BI78" s="87">
        <v>61</v>
      </c>
      <c r="BJ78" s="68">
        <v>0</v>
      </c>
      <c r="BK78" s="69">
        <v>0</v>
      </c>
      <c r="BL78" s="68">
        <v>0</v>
      </c>
      <c r="BM78" s="69">
        <v>0</v>
      </c>
      <c r="BN78" s="67">
        <v>0</v>
      </c>
      <c r="BO78" s="67">
        <v>0</v>
      </c>
      <c r="BP78" s="67">
        <v>25.25</v>
      </c>
      <c r="BQ78" s="67">
        <v>2</v>
      </c>
      <c r="BR78" s="67">
        <v>0</v>
      </c>
      <c r="BS78" s="67">
        <v>0</v>
      </c>
      <c r="BT78" s="67">
        <v>25.25</v>
      </c>
      <c r="BU78" s="67">
        <v>2</v>
      </c>
      <c r="BV78" s="67">
        <v>52.2</v>
      </c>
      <c r="BW78" s="67">
        <v>89.3</v>
      </c>
      <c r="BX78" s="67">
        <v>82.8</v>
      </c>
      <c r="BY78" s="67">
        <v>90.5</v>
      </c>
      <c r="BZ78" s="88">
        <v>102</v>
      </c>
      <c r="CA78" s="67">
        <v>85.4</v>
      </c>
      <c r="CB78" s="67">
        <v>88.3</v>
      </c>
      <c r="CC78" s="96" t="s">
        <v>2931</v>
      </c>
      <c r="CD78" s="96" t="s">
        <v>2932</v>
      </c>
      <c r="CE78" s="99">
        <v>36.781609195402297</v>
      </c>
      <c r="CF78" s="67" t="s">
        <v>1593</v>
      </c>
      <c r="CG78" s="67" t="s">
        <v>2933</v>
      </c>
      <c r="CH78" s="67">
        <v>0</v>
      </c>
      <c r="CI78" s="67">
        <v>0</v>
      </c>
      <c r="CJ78" s="86">
        <v>0</v>
      </c>
      <c r="CK78" s="87">
        <v>0</v>
      </c>
      <c r="CL78" s="106">
        <v>0</v>
      </c>
      <c r="CM78" s="89">
        <v>0</v>
      </c>
      <c r="CN78" s="67">
        <v>25.25</v>
      </c>
      <c r="CO78" s="67">
        <v>2</v>
      </c>
      <c r="CP78" s="67">
        <v>0</v>
      </c>
      <c r="CQ78" s="67">
        <v>0</v>
      </c>
      <c r="CR78" s="67">
        <v>0</v>
      </c>
      <c r="CS78" s="67">
        <v>0</v>
      </c>
      <c r="CT78" s="67">
        <v>0</v>
      </c>
      <c r="CU78" s="67">
        <v>0</v>
      </c>
      <c r="CV78" s="67">
        <v>0</v>
      </c>
      <c r="CW78" s="67">
        <v>0</v>
      </c>
      <c r="CX78" s="67">
        <v>0</v>
      </c>
      <c r="CY78" s="67">
        <v>0</v>
      </c>
      <c r="CZ78" s="67">
        <v>0</v>
      </c>
      <c r="DA78" s="67">
        <v>0</v>
      </c>
      <c r="DB78" s="62">
        <f>VLOOKUP(A78,'[3]2017'!$A$8:$I$140,9,0)</f>
        <v>0.29120559114735006</v>
      </c>
      <c r="DC78" s="63">
        <f>VLOOKUP(A78,'[3]2017'!$A$8:$I$140,8,0)</f>
        <v>2</v>
      </c>
      <c r="DD78" s="96" t="s">
        <v>2934</v>
      </c>
      <c r="DE78" s="96" t="s">
        <v>2935</v>
      </c>
      <c r="DF78" s="99">
        <v>4.2328806703264954</v>
      </c>
      <c r="DG78" s="100">
        <v>6.9905000896217953</v>
      </c>
      <c r="DH78" s="67">
        <v>23.27</v>
      </c>
      <c r="DI78" s="67">
        <v>2</v>
      </c>
      <c r="DJ78" s="67">
        <v>93.08</v>
      </c>
      <c r="DK78" s="67">
        <v>8</v>
      </c>
      <c r="DL78" s="67">
        <v>11.63</v>
      </c>
      <c r="DM78" s="67">
        <v>1</v>
      </c>
      <c r="DN78" s="67">
        <v>24.06</v>
      </c>
      <c r="DO78" s="67">
        <v>2</v>
      </c>
      <c r="DP78" s="67">
        <v>12.03</v>
      </c>
      <c r="DQ78" s="67">
        <v>1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12.03</v>
      </c>
      <c r="DY78" s="67">
        <v>1</v>
      </c>
      <c r="DZ78" s="101">
        <f>VLOOKUP(A78,[5]Embarazos!$A$7:$D$139,4,0)</f>
        <v>2.6838966202783299</v>
      </c>
      <c r="EA78" s="63">
        <f>VLOOKUP(A78,[5]Embarazos!$A$7:$D$139,3,0)</f>
        <v>27</v>
      </c>
      <c r="EB78" s="62">
        <f>VLOOKUP(A78,[5]Embarazos!$A$7:$F$139,6,0)</f>
        <v>30.91451292246521</v>
      </c>
      <c r="EC78" s="63">
        <f>VLOOKUP(A78,[5]Embarazos!$A$7:$F$139,5,0)</f>
        <v>311</v>
      </c>
      <c r="ED78" s="62">
        <f>VLOOKUP(A78,'[3]2017'!$A$8:$K$140,11,0)</f>
        <v>0.1431229426077</v>
      </c>
      <c r="EE78" s="63">
        <f>VLOOKUP(A78,'[3]2017'!$A$8:$K$140,10,0)</f>
        <v>1</v>
      </c>
      <c r="EF78" s="96" t="s">
        <v>2936</v>
      </c>
      <c r="EG78" s="96" t="s">
        <v>2265</v>
      </c>
      <c r="EH78" s="99">
        <v>2.8308097432521393</v>
      </c>
      <c r="EI78" s="104">
        <v>5.6890361778514222</v>
      </c>
      <c r="EJ78" s="174" t="s">
        <v>827</v>
      </c>
      <c r="EK78" s="174" t="s">
        <v>2937</v>
      </c>
      <c r="EL78" s="96" t="s">
        <v>2938</v>
      </c>
      <c r="EM78" s="96" t="s">
        <v>2939</v>
      </c>
      <c r="EN78" s="99">
        <v>1.5399422521655439</v>
      </c>
      <c r="EO78" s="104">
        <v>5.2489905787348583</v>
      </c>
      <c r="EP78" s="67">
        <v>24.06</v>
      </c>
      <c r="EQ78" s="67">
        <v>2</v>
      </c>
      <c r="ER78" s="67">
        <v>156.41999999999999</v>
      </c>
      <c r="ES78" s="67">
        <v>13</v>
      </c>
      <c r="ET78" s="92">
        <v>84.225724942846838</v>
      </c>
      <c r="EU78" s="105">
        <v>7</v>
      </c>
      <c r="EV78" s="67">
        <v>24.06</v>
      </c>
      <c r="EW78" s="67">
        <v>2</v>
      </c>
      <c r="EX78" s="67">
        <v>0</v>
      </c>
      <c r="EY78" s="62">
        <f>VLOOKUP(A78,[5]Embarazos!$A$7:$H$139,8,0)</f>
        <v>26.540755467196821</v>
      </c>
      <c r="EZ78" s="63">
        <f>VLOOKUP(A78,[5]Embarazos!$A$7:$H$139,7,0)</f>
        <v>267</v>
      </c>
      <c r="FA78" s="62">
        <f>VLOOKUP(A78,[5]Embarazos!$A$7:$J$139,10,0)</f>
        <v>19.483101391650099</v>
      </c>
      <c r="FB78" s="63">
        <f>VLOOKUP(A78,[5]Embarazos!$A$7:$J$139,9,0)</f>
        <v>196</v>
      </c>
      <c r="FC78" s="67">
        <v>27.99</v>
      </c>
      <c r="FD78" s="67">
        <v>4</v>
      </c>
      <c r="FE78" s="67">
        <v>27.99</v>
      </c>
      <c r="FF78" s="67">
        <v>4</v>
      </c>
      <c r="FG78" s="106">
        <v>7</v>
      </c>
      <c r="FH78" s="67">
        <v>1</v>
      </c>
      <c r="FI78" s="106">
        <v>7</v>
      </c>
      <c r="FJ78" s="67">
        <v>1</v>
      </c>
      <c r="FK78" s="92">
        <v>69.979006298110562</v>
      </c>
      <c r="FL78" s="67">
        <v>10</v>
      </c>
      <c r="FM78" s="67">
        <v>27.99</v>
      </c>
      <c r="FN78" s="67">
        <v>4</v>
      </c>
      <c r="FO78" s="67">
        <v>230.93</v>
      </c>
      <c r="FP78" s="67">
        <v>33</v>
      </c>
      <c r="FQ78" s="67">
        <v>0</v>
      </c>
      <c r="FR78" s="67">
        <v>0</v>
      </c>
      <c r="FS78" s="62">
        <f>VLOOKUP(A78,'[3]2017'!$A$8:$M$140,13,0)</f>
        <v>1.3692377909630307</v>
      </c>
      <c r="FT78" s="63">
        <f>VLOOKUP(A78,'[3]2017'!$A$8:$M$140,12,0)</f>
        <v>9</v>
      </c>
      <c r="FU78" s="62">
        <f>VLOOKUP(A78,'[3]2017'!$A$8:$O$140,15,0)</f>
        <v>0.9878169245966415</v>
      </c>
      <c r="FV78" s="63">
        <f>VLOOKUP(A78,'[3]2017'!$A$8:$O$140,14,0)</f>
        <v>6</v>
      </c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</row>
    <row r="79" spans="1:381">
      <c r="A79" s="96" t="s">
        <v>1161</v>
      </c>
      <c r="B79" s="56" t="s">
        <v>1162</v>
      </c>
      <c r="C79" s="96" t="s">
        <v>441</v>
      </c>
      <c r="D79" s="74">
        <v>6</v>
      </c>
      <c r="E79" s="67">
        <v>2017</v>
      </c>
      <c r="F79" s="161">
        <v>62.987531019263407</v>
      </c>
      <c r="G79" s="67">
        <v>3310</v>
      </c>
      <c r="H79" s="67">
        <v>262</v>
      </c>
      <c r="I79" s="67">
        <v>3048</v>
      </c>
      <c r="J79" s="67">
        <v>5.5</v>
      </c>
      <c r="K79" s="78">
        <v>182</v>
      </c>
      <c r="L79" s="67">
        <v>54.08</v>
      </c>
      <c r="M79" s="78">
        <v>1790</v>
      </c>
      <c r="N79" s="67">
        <v>342</v>
      </c>
      <c r="O79" s="67">
        <v>176</v>
      </c>
      <c r="P79" s="67">
        <v>166</v>
      </c>
      <c r="Q79" s="67">
        <v>408</v>
      </c>
      <c r="R79" s="67">
        <v>210</v>
      </c>
      <c r="S79" s="67">
        <v>198</v>
      </c>
      <c r="T79" s="67">
        <v>318</v>
      </c>
      <c r="U79" s="67">
        <v>166</v>
      </c>
      <c r="V79" s="67">
        <v>152</v>
      </c>
      <c r="W79" s="67">
        <v>372</v>
      </c>
      <c r="X79" s="67">
        <v>196</v>
      </c>
      <c r="Y79" s="67">
        <v>176</v>
      </c>
      <c r="Z79" s="67">
        <v>301</v>
      </c>
      <c r="AA79" s="67">
        <v>160</v>
      </c>
      <c r="AB79" s="67">
        <v>141</v>
      </c>
      <c r="AC79" s="67">
        <v>379</v>
      </c>
      <c r="AD79" s="67">
        <v>202</v>
      </c>
      <c r="AE79" s="67">
        <v>177</v>
      </c>
      <c r="AF79" s="67">
        <v>327</v>
      </c>
      <c r="AG79" s="67">
        <v>176</v>
      </c>
      <c r="AH79" s="67">
        <v>151</v>
      </c>
      <c r="AI79" s="67">
        <v>541</v>
      </c>
      <c r="AJ79" s="67">
        <v>294</v>
      </c>
      <c r="AK79" s="67">
        <v>247</v>
      </c>
      <c r="AL79" s="67">
        <v>288</v>
      </c>
      <c r="AM79" s="67">
        <v>156</v>
      </c>
      <c r="AN79" s="67">
        <v>132</v>
      </c>
      <c r="AO79" s="67">
        <v>306</v>
      </c>
      <c r="AP79" s="67">
        <v>167</v>
      </c>
      <c r="AQ79" s="67">
        <v>139</v>
      </c>
      <c r="AR79" s="67" t="s">
        <v>428</v>
      </c>
      <c r="AS79" s="67"/>
      <c r="AT79" s="67" t="s">
        <v>428</v>
      </c>
      <c r="AU79" s="59">
        <v>134</v>
      </c>
      <c r="AV79" s="59">
        <v>0</v>
      </c>
      <c r="AW79" s="59">
        <v>9</v>
      </c>
      <c r="AX79" s="97">
        <f>VLOOKUP(A79,[2]INFANTIL!$A$8:$AA$140,27,0)</f>
        <v>0</v>
      </c>
      <c r="AY79" s="98">
        <f>VLOOKUP(A79,[2]INFANTIL!$A$8:$AA$140,16,0)</f>
        <v>0</v>
      </c>
      <c r="AZ79" s="62">
        <f>VLOOKUP(A79,'[3]2017'!$A$8:$E$140,5,0)</f>
        <v>0</v>
      </c>
      <c r="BA79" s="63">
        <f>VLOOKUP(A79,'[3]2017'!$A$8:$E$140,4,0)</f>
        <v>0</v>
      </c>
      <c r="BB79" s="62">
        <f>VLOOKUP(A79,[2]MATERNAS!$A$8:$AA$140,27,0)</f>
        <v>0</v>
      </c>
      <c r="BC79" s="63">
        <f>VLOOKUP(A79,[2]MATERNAS!$A$8:$AA$140,26,0)</f>
        <v>0</v>
      </c>
      <c r="BD79" s="68">
        <v>0</v>
      </c>
      <c r="BE79" s="69">
        <v>0</v>
      </c>
      <c r="BF79" s="60">
        <f>VLOOKUP(A79,[4]Controles!$A$7:$L$139,12,0)</f>
        <v>6.666666666666667</v>
      </c>
      <c r="BG79" s="61">
        <f>VLOOKUP(A79,[4]Controles!$A$7:$L$139,11,0)</f>
        <v>2</v>
      </c>
      <c r="BH79" s="88">
        <v>13.333333333333334</v>
      </c>
      <c r="BI79" s="89">
        <v>4</v>
      </c>
      <c r="BJ79" s="68">
        <v>0</v>
      </c>
      <c r="BK79" s="69">
        <v>0</v>
      </c>
      <c r="BL79" s="68">
        <v>0</v>
      </c>
      <c r="BM79" s="69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14.3</v>
      </c>
      <c r="BW79" s="67">
        <v>85.7</v>
      </c>
      <c r="BX79" s="67">
        <v>103.6</v>
      </c>
      <c r="BY79" s="67">
        <v>85.7</v>
      </c>
      <c r="BZ79" s="67">
        <v>103.6</v>
      </c>
      <c r="CA79" s="67">
        <v>86.7</v>
      </c>
      <c r="CB79" s="67">
        <v>70</v>
      </c>
      <c r="CC79" s="96" t="s">
        <v>2940</v>
      </c>
      <c r="CD79" s="96" t="s">
        <v>2941</v>
      </c>
      <c r="CE79" s="99">
        <v>0</v>
      </c>
      <c r="CF79" s="67" t="s">
        <v>1420</v>
      </c>
      <c r="CG79" s="67" t="s">
        <v>2942</v>
      </c>
      <c r="CH79" s="67">
        <v>0</v>
      </c>
      <c r="CI79" s="67">
        <v>0</v>
      </c>
      <c r="CJ79" s="86">
        <v>3.1446540880503147</v>
      </c>
      <c r="CK79" s="87">
        <v>1</v>
      </c>
      <c r="CL79" s="106">
        <v>0</v>
      </c>
      <c r="CM79" s="89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2">
        <f>VLOOKUP(A79,'[3]2017'!$A$8:$I$140,9,0)</f>
        <v>0</v>
      </c>
      <c r="DC79" s="63">
        <f>VLOOKUP(A79,'[3]2017'!$A$8:$I$140,8,0)</f>
        <v>0</v>
      </c>
      <c r="DD79" s="96" t="s">
        <v>2943</v>
      </c>
      <c r="DE79" s="96" t="s">
        <v>2944</v>
      </c>
      <c r="DF79" s="99">
        <v>2.6548672566371683</v>
      </c>
      <c r="DG79" s="100">
        <v>3.755868544600939</v>
      </c>
      <c r="DH79" s="67">
        <v>0</v>
      </c>
      <c r="DI79" s="67">
        <v>0</v>
      </c>
      <c r="DJ79" s="67">
        <v>806.45</v>
      </c>
      <c r="DK79" s="67">
        <v>3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101">
        <f>VLOOKUP(A79,[5]Embarazos!$A$7:$D$139,4,0)</f>
        <v>0</v>
      </c>
      <c r="EA79" s="63">
        <f>VLOOKUP(A79,[5]Embarazos!$A$7:$D$139,3,0)</f>
        <v>0</v>
      </c>
      <c r="EB79" s="62">
        <f>VLOOKUP(A79,[5]Embarazos!$A$7:$F$139,6,0)</f>
        <v>16.666666666666664</v>
      </c>
      <c r="EC79" s="63">
        <f>VLOOKUP(A79,[5]Embarazos!$A$7:$F$139,5,0)</f>
        <v>5</v>
      </c>
      <c r="ED79" s="62">
        <f>VLOOKUP(A79,'[3]2017'!$A$8:$K$140,11,0)</f>
        <v>3.0581039755351682</v>
      </c>
      <c r="EE79" s="63">
        <f>VLOOKUP(A79,'[3]2017'!$A$8:$K$140,10,0)</f>
        <v>1</v>
      </c>
      <c r="EF79" s="96" t="s">
        <v>2945</v>
      </c>
      <c r="EG79" s="96" t="s">
        <v>2946</v>
      </c>
      <c r="EH79" s="99">
        <v>4.4198895027624303</v>
      </c>
      <c r="EI79" s="104">
        <v>4.2682926829268295</v>
      </c>
      <c r="EJ79" s="174" t="s">
        <v>893</v>
      </c>
      <c r="EK79" s="174" t="s">
        <v>2947</v>
      </c>
      <c r="EL79" s="96" t="s">
        <v>2948</v>
      </c>
      <c r="EM79" s="96" t="s">
        <v>2949</v>
      </c>
      <c r="EN79" s="99">
        <v>0</v>
      </c>
      <c r="EO79" s="104">
        <v>0</v>
      </c>
      <c r="EP79" s="67">
        <v>0</v>
      </c>
      <c r="EQ79" s="67">
        <v>0</v>
      </c>
      <c r="ER79" s="67">
        <v>0</v>
      </c>
      <c r="ES79" s="67">
        <v>0</v>
      </c>
      <c r="ET79" s="92">
        <v>263.85224274406329</v>
      </c>
      <c r="EU79" s="105">
        <v>1</v>
      </c>
      <c r="EV79" s="67">
        <v>0</v>
      </c>
      <c r="EW79" s="67">
        <v>0</v>
      </c>
      <c r="EX79" s="67">
        <v>0</v>
      </c>
      <c r="EY79" s="62">
        <f>VLOOKUP(A79,[5]Embarazos!$A$7:$H$139,8,0)</f>
        <v>40</v>
      </c>
      <c r="EZ79" s="63">
        <f>VLOOKUP(A79,[5]Embarazos!$A$7:$H$139,7,0)</f>
        <v>12</v>
      </c>
      <c r="FA79" s="62">
        <f>VLOOKUP(A79,[5]Embarazos!$A$7:$J$139,10,0)</f>
        <v>16.666666666666664</v>
      </c>
      <c r="FB79" s="63">
        <f>VLOOKUP(A79,[5]Embarazos!$A$7:$J$139,9,0)</f>
        <v>5</v>
      </c>
      <c r="FC79" s="67">
        <v>0</v>
      </c>
      <c r="FD79" s="67">
        <v>0</v>
      </c>
      <c r="FE79" s="67">
        <v>300.3</v>
      </c>
      <c r="FF79" s="67">
        <v>2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150.15</v>
      </c>
      <c r="FP79" s="67">
        <v>1</v>
      </c>
      <c r="FQ79" s="67">
        <v>0</v>
      </c>
      <c r="FR79" s="67">
        <v>0</v>
      </c>
      <c r="FS79" s="62">
        <f>VLOOKUP(A79,'[3]2017'!$A$8:$M$140,13,0)</f>
        <v>0</v>
      </c>
      <c r="FT79" s="63">
        <f>VLOOKUP(A79,'[3]2017'!$A$8:$M$140,12,0)</f>
        <v>0</v>
      </c>
      <c r="FU79" s="62">
        <f>VLOOKUP(A79,'[3]2017'!$A$8:$O$140,15,0)</f>
        <v>3.2679738562091503</v>
      </c>
      <c r="FV79" s="63">
        <f>VLOOKUP(A79,'[3]2017'!$A$8:$O$140,14,0)</f>
        <v>1</v>
      </c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67"/>
      <c r="JO79" s="67"/>
      <c r="JP79" s="67"/>
      <c r="JQ79" s="67"/>
      <c r="JR79" s="67"/>
      <c r="JS79" s="67"/>
      <c r="JT79" s="67"/>
      <c r="JU79" s="67"/>
      <c r="JV79" s="67"/>
      <c r="JW79" s="67"/>
      <c r="JX79" s="67"/>
      <c r="JY79" s="67"/>
      <c r="JZ79" s="67"/>
      <c r="KA79" s="67"/>
      <c r="KB79" s="67"/>
      <c r="KC79" s="67"/>
      <c r="KD79" s="67"/>
      <c r="KE79" s="67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7"/>
      <c r="LZ79" s="67"/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67"/>
      <c r="NI79" s="67"/>
      <c r="NJ79" s="67"/>
      <c r="NK79" s="67"/>
      <c r="NL79" s="67"/>
      <c r="NM79" s="67"/>
      <c r="NN79" s="67"/>
      <c r="NO79" s="67"/>
      <c r="NP79" s="67"/>
      <c r="NQ79" s="67"/>
    </row>
    <row r="80" spans="1:381">
      <c r="A80" s="96" t="s">
        <v>1962</v>
      </c>
      <c r="B80" s="56" t="s">
        <v>1171</v>
      </c>
      <c r="C80" s="96" t="s">
        <v>427</v>
      </c>
      <c r="D80" s="74">
        <v>6</v>
      </c>
      <c r="E80" s="67">
        <v>2017</v>
      </c>
      <c r="F80" s="161">
        <v>71.739762971808432</v>
      </c>
      <c r="G80" s="67">
        <v>15802</v>
      </c>
      <c r="H80" s="67">
        <v>9264</v>
      </c>
      <c r="I80" s="67">
        <v>6538</v>
      </c>
      <c r="J80" s="67">
        <v>30.57</v>
      </c>
      <c r="K80" s="78">
        <v>4831</v>
      </c>
      <c r="L80" s="67">
        <v>70.42</v>
      </c>
      <c r="M80" s="78">
        <v>11128</v>
      </c>
      <c r="N80" s="67">
        <v>1552</v>
      </c>
      <c r="O80" s="67">
        <v>789</v>
      </c>
      <c r="P80" s="67">
        <v>763</v>
      </c>
      <c r="Q80" s="67">
        <v>1855</v>
      </c>
      <c r="R80" s="67">
        <v>942</v>
      </c>
      <c r="S80" s="67">
        <v>913</v>
      </c>
      <c r="T80" s="67">
        <v>1468</v>
      </c>
      <c r="U80" s="67">
        <v>741</v>
      </c>
      <c r="V80" s="67">
        <v>727</v>
      </c>
      <c r="W80" s="67">
        <v>1725</v>
      </c>
      <c r="X80" s="67">
        <v>872</v>
      </c>
      <c r="Y80" s="67">
        <v>853</v>
      </c>
      <c r="Z80" s="67">
        <v>1393</v>
      </c>
      <c r="AA80" s="67">
        <v>708</v>
      </c>
      <c r="AB80" s="67">
        <v>685</v>
      </c>
      <c r="AC80" s="67">
        <v>1696</v>
      </c>
      <c r="AD80" s="67">
        <v>861</v>
      </c>
      <c r="AE80" s="67">
        <v>835</v>
      </c>
      <c r="AF80" s="67">
        <v>1453</v>
      </c>
      <c r="AG80" s="67">
        <v>736</v>
      </c>
      <c r="AH80" s="67">
        <v>717</v>
      </c>
      <c r="AI80" s="67">
        <v>2624</v>
      </c>
      <c r="AJ80" s="67">
        <v>1326</v>
      </c>
      <c r="AK80" s="67">
        <v>1298</v>
      </c>
      <c r="AL80" s="67">
        <v>1483</v>
      </c>
      <c r="AM80" s="67">
        <v>751</v>
      </c>
      <c r="AN80" s="67">
        <v>732</v>
      </c>
      <c r="AO80" s="67">
        <v>1304</v>
      </c>
      <c r="AP80" s="67">
        <v>651</v>
      </c>
      <c r="AQ80" s="67">
        <v>653</v>
      </c>
      <c r="AR80" s="67" t="s">
        <v>428</v>
      </c>
      <c r="AS80" s="67"/>
      <c r="AT80" s="67" t="s">
        <v>428</v>
      </c>
      <c r="AU80" s="59">
        <v>859</v>
      </c>
      <c r="AV80" s="59">
        <v>0</v>
      </c>
      <c r="AW80" s="59">
        <v>162</v>
      </c>
      <c r="AX80" s="97" t="e">
        <f>VLOOKUP(A80,[2]INFANTIL!$A$8:$AA$140,27,0)</f>
        <v>#N/A</v>
      </c>
      <c r="AY80" s="98" t="e">
        <f>VLOOKUP(A80,[2]INFANTIL!$A$8:$AA$140,16,0)</f>
        <v>#N/A</v>
      </c>
      <c r="AZ80" s="62">
        <f>VLOOKUP(A80,'[3]2017'!$A$8:$E$140,5,0)</f>
        <v>3.2216494845360821</v>
      </c>
      <c r="BA80" s="63">
        <f>VLOOKUP(A80,'[3]2017'!$A$8:$E$140,4,0)</f>
        <v>5</v>
      </c>
      <c r="BB80" s="62">
        <f>VLOOKUP(A80,[2]MATERNAS!$A$8:$AA$140,27,0)</f>
        <v>0</v>
      </c>
      <c r="BC80" s="63">
        <f>VLOOKUP(A80,[2]MATERNAS!$A$8:$AA$140,26,0)</f>
        <v>0</v>
      </c>
      <c r="BD80" s="68">
        <v>0</v>
      </c>
      <c r="BE80" s="69">
        <v>0</v>
      </c>
      <c r="BF80" s="60">
        <f>VLOOKUP(A80,[4]Controles!$A$7:$L$139,12,0)</f>
        <v>2.2727272727272729</v>
      </c>
      <c r="BG80" s="61">
        <f>VLOOKUP(A80,[4]Controles!$A$7:$L$139,11,0)</f>
        <v>5</v>
      </c>
      <c r="BH80" s="88">
        <v>13.2</v>
      </c>
      <c r="BI80" s="87">
        <v>29</v>
      </c>
      <c r="BJ80" s="68">
        <v>0</v>
      </c>
      <c r="BK80" s="69">
        <v>0</v>
      </c>
      <c r="BL80" s="68">
        <v>0</v>
      </c>
      <c r="BM80" s="69">
        <v>0</v>
      </c>
      <c r="BN80" s="67">
        <v>0</v>
      </c>
      <c r="BO80" s="67">
        <v>0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>
        <v>3.1</v>
      </c>
      <c r="BW80" s="67">
        <v>92.9</v>
      </c>
      <c r="BX80" s="67">
        <v>99.6</v>
      </c>
      <c r="BY80" s="67">
        <v>97.8</v>
      </c>
      <c r="BZ80" s="67">
        <v>99.1</v>
      </c>
      <c r="CA80" s="67">
        <v>89.1</v>
      </c>
      <c r="CB80" s="67">
        <v>101.7</v>
      </c>
      <c r="CC80" s="96" t="s">
        <v>2950</v>
      </c>
      <c r="CD80" s="96" t="s">
        <v>2951</v>
      </c>
      <c r="CE80" s="99">
        <v>27.586206896551722</v>
      </c>
      <c r="CF80" s="67" t="s">
        <v>2064</v>
      </c>
      <c r="CG80" s="67" t="s">
        <v>2952</v>
      </c>
      <c r="CH80" s="67">
        <v>0</v>
      </c>
      <c r="CI80" s="67">
        <v>0</v>
      </c>
      <c r="CJ80" s="86">
        <v>0</v>
      </c>
      <c r="CK80" s="87">
        <v>0</v>
      </c>
      <c r="CL80" s="106">
        <v>0</v>
      </c>
      <c r="CM80" s="89">
        <v>0</v>
      </c>
      <c r="CN80" s="67">
        <v>194.81</v>
      </c>
      <c r="CO80" s="67">
        <v>3</v>
      </c>
      <c r="CP80" s="67">
        <v>129.87</v>
      </c>
      <c r="CQ80" s="67">
        <v>2</v>
      </c>
      <c r="CR80" s="67">
        <v>0</v>
      </c>
      <c r="CS80" s="67">
        <v>0</v>
      </c>
      <c r="CT80" s="67">
        <v>0</v>
      </c>
      <c r="CU80" s="67">
        <v>0</v>
      </c>
      <c r="CV80" s="67">
        <v>0</v>
      </c>
      <c r="CW80" s="67">
        <v>0</v>
      </c>
      <c r="CX80" s="67">
        <v>0</v>
      </c>
      <c r="CY80" s="67">
        <v>0</v>
      </c>
      <c r="CZ80" s="67">
        <v>0</v>
      </c>
      <c r="DA80" s="67">
        <v>0</v>
      </c>
      <c r="DB80" s="62">
        <f>VLOOKUP(A80,'[3]2017'!$A$8:$I$140,9,0)</f>
        <v>0.7178750897343863</v>
      </c>
      <c r="DC80" s="63">
        <f>VLOOKUP(A80,'[3]2017'!$A$8:$I$140,8,0)</f>
        <v>1</v>
      </c>
      <c r="DD80" s="96" t="s">
        <v>2953</v>
      </c>
      <c r="DE80" s="96" t="s">
        <v>2954</v>
      </c>
      <c r="DF80" s="99">
        <v>1.3620071684587813</v>
      </c>
      <c r="DG80" s="100">
        <v>5.4054054054054053</v>
      </c>
      <c r="DH80" s="67">
        <v>57.97</v>
      </c>
      <c r="DI80" s="67">
        <v>1</v>
      </c>
      <c r="DJ80" s="67">
        <v>231.88</v>
      </c>
      <c r="DK80" s="67">
        <v>4</v>
      </c>
      <c r="DL80" s="67">
        <v>57.97</v>
      </c>
      <c r="DM80" s="67">
        <v>1</v>
      </c>
      <c r="DN80" s="67">
        <v>58.96</v>
      </c>
      <c r="DO80" s="67">
        <v>1</v>
      </c>
      <c r="DP80" s="67">
        <v>176.89</v>
      </c>
      <c r="DQ80" s="67">
        <v>3</v>
      </c>
      <c r="DR80" s="67">
        <v>0</v>
      </c>
      <c r="DS80" s="67">
        <v>0</v>
      </c>
      <c r="DT80" s="67">
        <v>117.92</v>
      </c>
      <c r="DU80" s="67">
        <v>2</v>
      </c>
      <c r="DV80" s="67">
        <v>0</v>
      </c>
      <c r="DW80" s="67">
        <v>0</v>
      </c>
      <c r="DX80" s="67">
        <v>58.96</v>
      </c>
      <c r="DY80" s="67">
        <v>1</v>
      </c>
      <c r="DZ80" s="101">
        <f>VLOOKUP(A80,[5]Embarazos!$A$7:$D$139,4,0)</f>
        <v>0</v>
      </c>
      <c r="EA80" s="63">
        <f>VLOOKUP(A80,[5]Embarazos!$A$7:$D$139,3,0)</f>
        <v>0</v>
      </c>
      <c r="EB80" s="62">
        <f>VLOOKUP(A80,[5]Embarazos!$A$7:$F$139,6,0)</f>
        <v>18.9873417721519</v>
      </c>
      <c r="EC80" s="63">
        <f>VLOOKUP(A80,[5]Embarazos!$A$7:$F$139,5,0)</f>
        <v>45</v>
      </c>
      <c r="ED80" s="62">
        <f>VLOOKUP(A80,'[3]2017'!$A$8:$K$140,11,0)</f>
        <v>3.4411562284927735</v>
      </c>
      <c r="EE80" s="63">
        <f>VLOOKUP(A80,'[3]2017'!$A$8:$K$140,10,0)</f>
        <v>5</v>
      </c>
      <c r="EF80" s="96" t="s">
        <v>2955</v>
      </c>
      <c r="EG80" s="96" t="s">
        <v>2956</v>
      </c>
      <c r="EH80" s="99">
        <v>1.1614401858304297</v>
      </c>
      <c r="EI80" s="104">
        <v>9.5846645367412133</v>
      </c>
      <c r="EJ80" s="174" t="s">
        <v>2957</v>
      </c>
      <c r="EK80" s="174" t="s">
        <v>2958</v>
      </c>
      <c r="EL80" s="96" t="s">
        <v>2959</v>
      </c>
      <c r="EM80" s="96" t="s">
        <v>2355</v>
      </c>
      <c r="EN80" s="99">
        <v>0.68493150684931503</v>
      </c>
      <c r="EO80" s="104">
        <v>7.7922077922077921</v>
      </c>
      <c r="EP80" s="67">
        <v>58.96</v>
      </c>
      <c r="EQ80" s="67">
        <v>1</v>
      </c>
      <c r="ER80" s="67">
        <v>176.89</v>
      </c>
      <c r="ES80" s="67">
        <v>3</v>
      </c>
      <c r="ET80" s="92">
        <v>353.77358490566041</v>
      </c>
      <c r="EU80" s="105">
        <v>6</v>
      </c>
      <c r="EV80" s="67">
        <v>58.96</v>
      </c>
      <c r="EW80" s="67">
        <v>1</v>
      </c>
      <c r="EX80" s="67">
        <v>0</v>
      </c>
      <c r="EY80" s="62">
        <f>VLOOKUP(A80,[5]Embarazos!$A$7:$H$139,8,0)</f>
        <v>30.37974683544304</v>
      </c>
      <c r="EZ80" s="63">
        <f>VLOOKUP(A80,[5]Embarazos!$A$7:$H$139,7,0)</f>
        <v>72</v>
      </c>
      <c r="FA80" s="62">
        <f>VLOOKUP(A80,[5]Embarazos!$A$7:$J$139,10,0)</f>
        <v>20.253164556962027</v>
      </c>
      <c r="FB80" s="63">
        <f>VLOOKUP(A80,[5]Embarazos!$A$7:$J$139,9,0)</f>
        <v>48</v>
      </c>
      <c r="FC80" s="67">
        <v>0</v>
      </c>
      <c r="FD80" s="67">
        <v>0</v>
      </c>
      <c r="FE80" s="67">
        <v>95.63</v>
      </c>
      <c r="FF80" s="67">
        <v>3</v>
      </c>
      <c r="FG80" s="67">
        <v>0</v>
      </c>
      <c r="FH80" s="67">
        <v>0</v>
      </c>
      <c r="FI80" s="67">
        <v>0</v>
      </c>
      <c r="FJ80" s="67">
        <v>0</v>
      </c>
      <c r="FK80" s="92">
        <v>300.30030030030031</v>
      </c>
      <c r="FL80" s="67">
        <v>2</v>
      </c>
      <c r="FM80" s="67">
        <v>191.27</v>
      </c>
      <c r="FN80" s="67">
        <v>6</v>
      </c>
      <c r="FO80" s="67">
        <v>350.65</v>
      </c>
      <c r="FP80" s="67">
        <v>11</v>
      </c>
      <c r="FQ80" s="92">
        <v>31.877590054191902</v>
      </c>
      <c r="FR80" s="67">
        <v>1</v>
      </c>
      <c r="FS80" s="62">
        <f>VLOOKUP(A80,'[3]2017'!$A$8:$M$140,13,0)</f>
        <v>2.0229265003371544</v>
      </c>
      <c r="FT80" s="63">
        <f>VLOOKUP(A80,'[3]2017'!$A$8:$M$140,12,0)</f>
        <v>3</v>
      </c>
      <c r="FU80" s="62">
        <f>VLOOKUP(A80,'[3]2017'!$A$8:$O$140,15,0)</f>
        <v>1.5337423312883436</v>
      </c>
      <c r="FV80" s="63">
        <f>VLOOKUP(A80,'[3]2017'!$A$8:$O$140,14,0)</f>
        <v>2</v>
      </c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67"/>
      <c r="JA80" s="67"/>
      <c r="JB80" s="67"/>
      <c r="JC80" s="67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67"/>
      <c r="JO80" s="67"/>
      <c r="JP80" s="67"/>
      <c r="JQ80" s="67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67"/>
      <c r="KC80" s="67"/>
      <c r="KD80" s="67"/>
      <c r="KE80" s="67"/>
      <c r="KF80" s="67"/>
      <c r="KG80" s="67"/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7"/>
      <c r="KV80" s="67"/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7"/>
      <c r="LK80" s="67"/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7"/>
      <c r="LZ80" s="67"/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67"/>
      <c r="NI80" s="67"/>
      <c r="NJ80" s="67"/>
      <c r="NK80" s="67"/>
      <c r="NL80" s="67"/>
      <c r="NM80" s="67"/>
      <c r="NN80" s="67"/>
      <c r="NO80" s="67"/>
      <c r="NP80" s="67"/>
      <c r="NQ80" s="67"/>
    </row>
    <row r="81" spans="1:381">
      <c r="A81" s="96" t="s">
        <v>1180</v>
      </c>
      <c r="B81" s="56" t="s">
        <v>1181</v>
      </c>
      <c r="C81" s="96" t="s">
        <v>441</v>
      </c>
      <c r="D81" s="74">
        <v>6</v>
      </c>
      <c r="E81" s="67">
        <v>2017</v>
      </c>
      <c r="F81" s="161">
        <v>63.251018353359051</v>
      </c>
      <c r="G81" s="67">
        <v>11199</v>
      </c>
      <c r="H81" s="67">
        <v>2128</v>
      </c>
      <c r="I81" s="67">
        <v>9071</v>
      </c>
      <c r="J81" s="67">
        <v>5.3</v>
      </c>
      <c r="K81" s="78">
        <v>593</v>
      </c>
      <c r="L81" s="67">
        <v>58.43</v>
      </c>
      <c r="M81" s="78">
        <v>6544</v>
      </c>
      <c r="N81" s="67">
        <v>1152</v>
      </c>
      <c r="O81" s="67">
        <v>603</v>
      </c>
      <c r="P81" s="67">
        <v>549</v>
      </c>
      <c r="Q81" s="67">
        <v>1377</v>
      </c>
      <c r="R81" s="67">
        <v>722</v>
      </c>
      <c r="S81" s="67">
        <v>655</v>
      </c>
      <c r="T81" s="67">
        <v>1095</v>
      </c>
      <c r="U81" s="67">
        <v>583</v>
      </c>
      <c r="V81" s="67">
        <v>512</v>
      </c>
      <c r="W81" s="67">
        <v>1283</v>
      </c>
      <c r="X81" s="67">
        <v>686</v>
      </c>
      <c r="Y81" s="67">
        <v>597</v>
      </c>
      <c r="Z81" s="67">
        <v>1027</v>
      </c>
      <c r="AA81" s="67">
        <v>554</v>
      </c>
      <c r="AB81" s="67">
        <v>473</v>
      </c>
      <c r="AC81" s="67">
        <v>1243</v>
      </c>
      <c r="AD81" s="67">
        <v>675</v>
      </c>
      <c r="AE81" s="67">
        <v>568</v>
      </c>
      <c r="AF81" s="67">
        <v>1041</v>
      </c>
      <c r="AG81" s="67">
        <v>569</v>
      </c>
      <c r="AH81" s="67">
        <v>472</v>
      </c>
      <c r="AI81" s="67">
        <v>1777</v>
      </c>
      <c r="AJ81" s="67">
        <v>976</v>
      </c>
      <c r="AK81" s="67">
        <v>801</v>
      </c>
      <c r="AL81" s="67">
        <v>970</v>
      </c>
      <c r="AM81" s="67">
        <v>533</v>
      </c>
      <c r="AN81" s="67">
        <v>437</v>
      </c>
      <c r="AO81" s="67">
        <v>959</v>
      </c>
      <c r="AP81" s="67">
        <v>527</v>
      </c>
      <c r="AQ81" s="67">
        <v>432</v>
      </c>
      <c r="AR81" s="67" t="s">
        <v>428</v>
      </c>
      <c r="AS81" s="67"/>
      <c r="AT81" s="67" t="s">
        <v>428</v>
      </c>
      <c r="AU81" s="59">
        <v>353</v>
      </c>
      <c r="AV81" s="59">
        <v>0</v>
      </c>
      <c r="AW81" s="59">
        <v>112</v>
      </c>
      <c r="AX81" s="97">
        <f>VLOOKUP(A81,[2]INFANTIL!$A$8:$AA$140,27,0)</f>
        <v>24.590163934426229</v>
      </c>
      <c r="AY81" s="98">
        <f>VLOOKUP(A81,[2]INFANTIL!$A$8:$AA$140,16,0)</f>
        <v>2</v>
      </c>
      <c r="AZ81" s="62">
        <f>VLOOKUP(A81,'[3]2017'!$A$8:$E$140,5,0)</f>
        <v>3.4722222222222219</v>
      </c>
      <c r="BA81" s="63">
        <f>VLOOKUP(A81,'[3]2017'!$A$8:$E$140,4,0)</f>
        <v>4</v>
      </c>
      <c r="BB81" s="62">
        <f>VLOOKUP(A81,[2]MATERNAS!$A$8:$AA$140,27,0)</f>
        <v>1639.344262295082</v>
      </c>
      <c r="BC81" s="63">
        <f>VLOOKUP(A81,[2]MATERNAS!$A$8:$AA$140,26,0)</f>
        <v>2</v>
      </c>
      <c r="BD81" s="68">
        <v>0</v>
      </c>
      <c r="BE81" s="69">
        <v>0</v>
      </c>
      <c r="BF81" s="60">
        <f>VLOOKUP(A81,[4]Controles!$A$7:$L$139,12,0)</f>
        <v>13.114754098360656</v>
      </c>
      <c r="BG81" s="61">
        <f>VLOOKUP(A81,[4]Controles!$A$7:$L$139,11,0)</f>
        <v>16</v>
      </c>
      <c r="BH81" s="88">
        <v>13.114754098360656</v>
      </c>
      <c r="BI81" s="87">
        <v>16</v>
      </c>
      <c r="BJ81" s="68">
        <v>0</v>
      </c>
      <c r="BK81" s="69">
        <v>0</v>
      </c>
      <c r="BL81" s="68">
        <v>173.61111111111111</v>
      </c>
      <c r="BM81" s="69">
        <v>2</v>
      </c>
      <c r="BN81" s="67">
        <v>0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62.1</v>
      </c>
      <c r="BW81" s="67">
        <v>90.9</v>
      </c>
      <c r="BX81" s="67">
        <v>84.1</v>
      </c>
      <c r="BY81" s="67">
        <v>90.9</v>
      </c>
      <c r="BZ81" s="67">
        <v>84.1</v>
      </c>
      <c r="CA81" s="67">
        <v>79.900000000000006</v>
      </c>
      <c r="CB81" s="67">
        <v>89.6</v>
      </c>
      <c r="CC81" s="96" t="s">
        <v>2960</v>
      </c>
      <c r="CD81" s="96" t="s">
        <v>2961</v>
      </c>
      <c r="CE81" s="99">
        <v>40</v>
      </c>
      <c r="CF81" s="67" t="s">
        <v>1985</v>
      </c>
      <c r="CG81" s="67" t="s">
        <v>2962</v>
      </c>
      <c r="CH81" s="67">
        <v>0</v>
      </c>
      <c r="CI81" s="67">
        <v>0</v>
      </c>
      <c r="CJ81" s="86">
        <v>0</v>
      </c>
      <c r="CK81" s="87">
        <v>0</v>
      </c>
      <c r="CL81" s="106">
        <v>0</v>
      </c>
      <c r="CM81" s="89">
        <v>0</v>
      </c>
      <c r="CN81" s="67">
        <v>0</v>
      </c>
      <c r="CO81" s="67">
        <v>0</v>
      </c>
      <c r="CP81" s="67">
        <v>0</v>
      </c>
      <c r="CQ81" s="67">
        <v>0</v>
      </c>
      <c r="CR81" s="67">
        <v>0</v>
      </c>
      <c r="CS81" s="67">
        <v>0</v>
      </c>
      <c r="CT81" s="67">
        <v>0</v>
      </c>
      <c r="CU81" s="67">
        <v>0</v>
      </c>
      <c r="CV81" s="67">
        <v>0</v>
      </c>
      <c r="CW81" s="67">
        <v>0</v>
      </c>
      <c r="CX81" s="67">
        <v>0</v>
      </c>
      <c r="CY81" s="67">
        <v>0</v>
      </c>
      <c r="CZ81" s="67">
        <v>0</v>
      </c>
      <c r="DA81" s="67">
        <v>0</v>
      </c>
      <c r="DB81" s="62">
        <f>VLOOKUP(A81,'[3]2017'!$A$8:$I$140,9,0)</f>
        <v>0</v>
      </c>
      <c r="DC81" s="63">
        <f>VLOOKUP(A81,'[3]2017'!$A$8:$I$140,8,0)</f>
        <v>0</v>
      </c>
      <c r="DD81" s="96" t="s">
        <v>2963</v>
      </c>
      <c r="DE81" s="96" t="s">
        <v>2964</v>
      </c>
      <c r="DF81" s="99">
        <v>2.9702970297029703</v>
      </c>
      <c r="DG81" s="100">
        <v>1.2903225806451613</v>
      </c>
      <c r="DH81" s="67">
        <v>0</v>
      </c>
      <c r="DI81" s="67">
        <v>0</v>
      </c>
      <c r="DJ81" s="67">
        <v>0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0</v>
      </c>
      <c r="DR81" s="67">
        <v>0</v>
      </c>
      <c r="DS81" s="67">
        <v>0</v>
      </c>
      <c r="DT81" s="67">
        <v>0</v>
      </c>
      <c r="DU81" s="67">
        <v>0</v>
      </c>
      <c r="DV81" s="67">
        <v>0</v>
      </c>
      <c r="DW81" s="67">
        <v>0</v>
      </c>
      <c r="DX81" s="67">
        <v>0</v>
      </c>
      <c r="DY81" s="67">
        <v>0</v>
      </c>
      <c r="DZ81" s="101">
        <f>VLOOKUP(A81,[5]Embarazos!$A$7:$D$139,4,0)</f>
        <v>0.8</v>
      </c>
      <c r="EA81" s="63">
        <f>VLOOKUP(A81,[5]Embarazos!$A$7:$D$139,3,0)</f>
        <v>1</v>
      </c>
      <c r="EB81" s="62">
        <f>VLOOKUP(A81,[5]Embarazos!$A$7:$F$139,6,0)</f>
        <v>26.400000000000002</v>
      </c>
      <c r="EC81" s="63">
        <f>VLOOKUP(A81,[5]Embarazos!$A$7:$F$139,5,0)</f>
        <v>33</v>
      </c>
      <c r="ED81" s="62">
        <f>VLOOKUP(A81,'[3]2017'!$A$8:$K$140,11,0)</f>
        <v>0.96061479346781942</v>
      </c>
      <c r="EE81" s="63">
        <f>VLOOKUP(A81,'[3]2017'!$A$8:$K$140,10,0)</f>
        <v>1</v>
      </c>
      <c r="EF81" s="96" t="s">
        <v>2965</v>
      </c>
      <c r="EG81" s="96" t="s">
        <v>2966</v>
      </c>
      <c r="EH81" s="99">
        <v>2.8571428571428572</v>
      </c>
      <c r="EI81" s="104">
        <v>0.92307692307692313</v>
      </c>
      <c r="EJ81" s="174" t="s">
        <v>2836</v>
      </c>
      <c r="EK81" s="174" t="s">
        <v>2967</v>
      </c>
      <c r="EL81" s="96" t="s">
        <v>2111</v>
      </c>
      <c r="EM81" s="96" t="s">
        <v>2968</v>
      </c>
      <c r="EN81" s="99">
        <v>2.8301886792452833</v>
      </c>
      <c r="EO81" s="104">
        <v>3.8461538461538463</v>
      </c>
      <c r="EP81" s="67">
        <v>0</v>
      </c>
      <c r="EQ81" s="67">
        <v>0</v>
      </c>
      <c r="ER81" s="67">
        <v>0</v>
      </c>
      <c r="ES81" s="67">
        <v>0</v>
      </c>
      <c r="ET81" s="67">
        <v>0</v>
      </c>
      <c r="EU81" s="67">
        <v>0</v>
      </c>
      <c r="EV81" s="67">
        <v>0</v>
      </c>
      <c r="EW81" s="67">
        <v>0</v>
      </c>
      <c r="EX81" s="67">
        <v>0</v>
      </c>
      <c r="EY81" s="62">
        <f>VLOOKUP(A81,[5]Embarazos!$A$7:$H$139,8,0)</f>
        <v>23.200000000000003</v>
      </c>
      <c r="EZ81" s="63">
        <f>VLOOKUP(A81,[5]Embarazos!$A$7:$H$139,7,0)</f>
        <v>29</v>
      </c>
      <c r="FA81" s="62">
        <f>VLOOKUP(A81,[5]Embarazos!$A$7:$J$139,10,0)</f>
        <v>24.8</v>
      </c>
      <c r="FB81" s="63">
        <f>VLOOKUP(A81,[5]Embarazos!$A$7:$J$139,9,0)</f>
        <v>31</v>
      </c>
      <c r="FC81" s="67">
        <v>0</v>
      </c>
      <c r="FD81" s="67">
        <v>0</v>
      </c>
      <c r="FE81" s="67">
        <v>0</v>
      </c>
      <c r="FF81" s="67">
        <v>0</v>
      </c>
      <c r="FG81" s="67">
        <v>0</v>
      </c>
      <c r="FH81" s="67">
        <v>0</v>
      </c>
      <c r="FI81" s="67">
        <v>0</v>
      </c>
      <c r="FJ81" s="67">
        <v>0</v>
      </c>
      <c r="FK81" s="92">
        <v>95.63277016257571</v>
      </c>
      <c r="FL81" s="67">
        <v>3</v>
      </c>
      <c r="FM81" s="67">
        <v>48.25</v>
      </c>
      <c r="FN81" s="67">
        <v>1</v>
      </c>
      <c r="FO81" s="67">
        <v>0</v>
      </c>
      <c r="FP81" s="67">
        <v>0</v>
      </c>
      <c r="FQ81" s="67">
        <v>0</v>
      </c>
      <c r="FR81" s="67">
        <v>0</v>
      </c>
      <c r="FS81" s="62">
        <f>VLOOKUP(A81,'[3]2017'!$A$8:$M$140,13,0)</f>
        <v>0</v>
      </c>
      <c r="FT81" s="63">
        <f>VLOOKUP(A81,'[3]2017'!$A$8:$M$140,12,0)</f>
        <v>0</v>
      </c>
      <c r="FU81" s="62">
        <f>VLOOKUP(A81,'[3]2017'!$A$8:$O$140,15,0)</f>
        <v>2.0855057351407718</v>
      </c>
      <c r="FV81" s="63">
        <f>VLOOKUP(A81,'[3]2017'!$A$8:$O$140,14,0)</f>
        <v>2</v>
      </c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</row>
    <row r="82" spans="1:381">
      <c r="A82" s="96" t="s">
        <v>1188</v>
      </c>
      <c r="B82" s="56" t="s">
        <v>1189</v>
      </c>
      <c r="C82" s="96" t="s">
        <v>466</v>
      </c>
      <c r="D82" s="74">
        <v>6</v>
      </c>
      <c r="E82" s="67">
        <v>2017</v>
      </c>
      <c r="F82" s="161">
        <v>64.476580709796835</v>
      </c>
      <c r="G82" s="67">
        <v>6793</v>
      </c>
      <c r="H82" s="67">
        <v>3503</v>
      </c>
      <c r="I82" s="67">
        <v>3290</v>
      </c>
      <c r="J82" s="67">
        <v>17.34</v>
      </c>
      <c r="K82" s="78">
        <v>1178</v>
      </c>
      <c r="L82" s="67">
        <v>87.13</v>
      </c>
      <c r="M82" s="78">
        <v>5919</v>
      </c>
      <c r="N82" s="67">
        <v>679</v>
      </c>
      <c r="O82" s="67">
        <v>347</v>
      </c>
      <c r="P82" s="67">
        <v>332</v>
      </c>
      <c r="Q82" s="67">
        <v>812</v>
      </c>
      <c r="R82" s="67">
        <v>415</v>
      </c>
      <c r="S82" s="67">
        <v>397</v>
      </c>
      <c r="T82" s="67">
        <v>659</v>
      </c>
      <c r="U82" s="67">
        <v>336</v>
      </c>
      <c r="V82" s="67">
        <v>323</v>
      </c>
      <c r="W82" s="67">
        <v>788</v>
      </c>
      <c r="X82" s="67">
        <v>401</v>
      </c>
      <c r="Y82" s="67">
        <v>387</v>
      </c>
      <c r="Z82" s="67">
        <v>643</v>
      </c>
      <c r="AA82" s="67">
        <v>328</v>
      </c>
      <c r="AB82" s="67">
        <v>315</v>
      </c>
      <c r="AC82" s="67">
        <v>742</v>
      </c>
      <c r="AD82" s="67">
        <v>379</v>
      </c>
      <c r="AE82" s="67">
        <v>363</v>
      </c>
      <c r="AF82" s="67">
        <v>600</v>
      </c>
      <c r="AG82" s="67">
        <v>306</v>
      </c>
      <c r="AH82" s="67">
        <v>294</v>
      </c>
      <c r="AI82" s="67">
        <v>1095</v>
      </c>
      <c r="AJ82" s="67">
        <v>556</v>
      </c>
      <c r="AK82" s="67">
        <v>539</v>
      </c>
      <c r="AL82" s="67">
        <v>615</v>
      </c>
      <c r="AM82" s="67">
        <v>312</v>
      </c>
      <c r="AN82" s="67">
        <v>303</v>
      </c>
      <c r="AO82" s="67">
        <v>580</v>
      </c>
      <c r="AP82" s="67">
        <v>293</v>
      </c>
      <c r="AQ82" s="67">
        <v>287</v>
      </c>
      <c r="AR82" s="67" t="s">
        <v>428</v>
      </c>
      <c r="AS82" s="67"/>
      <c r="AT82" s="67" t="s">
        <v>428</v>
      </c>
      <c r="AU82" s="59">
        <v>317</v>
      </c>
      <c r="AV82" s="59">
        <v>0</v>
      </c>
      <c r="AW82" s="59">
        <v>65</v>
      </c>
      <c r="AX82" s="97">
        <f>VLOOKUP(A82,[2]INFANTIL!$A$8:$AA$140,27,0)</f>
        <v>0</v>
      </c>
      <c r="AY82" s="98">
        <f>VLOOKUP(A82,[2]INFANTIL!$A$8:$AA$140,16,0)</f>
        <v>1</v>
      </c>
      <c r="AZ82" s="62">
        <f>VLOOKUP(A82,'[3]2017'!$A$8:$E$140,5,0)</f>
        <v>0</v>
      </c>
      <c r="BA82" s="63">
        <f>VLOOKUP(A82,'[3]2017'!$A$8:$E$140,4,0)</f>
        <v>0</v>
      </c>
      <c r="BB82" s="62">
        <f>VLOOKUP(A82,[2]MATERNAS!$A$8:$AA$140,27,0)</f>
        <v>0</v>
      </c>
      <c r="BC82" s="63">
        <f>VLOOKUP(A82,[2]MATERNAS!$A$8:$AA$140,26,0)</f>
        <v>0</v>
      </c>
      <c r="BD82" s="68">
        <v>0</v>
      </c>
      <c r="BE82" s="69">
        <v>0</v>
      </c>
      <c r="BF82" s="60">
        <f>VLOOKUP(A82,[4]Controles!$A$7:$L$139,12,0)</f>
        <v>0</v>
      </c>
      <c r="BG82" s="61">
        <f>VLOOKUP(A82,[4]Controles!$A$7:$L$139,11,0)</f>
        <v>0</v>
      </c>
      <c r="BH82" s="88">
        <v>3.6144578313253009</v>
      </c>
      <c r="BI82" s="87">
        <v>3</v>
      </c>
      <c r="BJ82" s="68">
        <v>0</v>
      </c>
      <c r="BK82" s="69">
        <v>0</v>
      </c>
      <c r="BL82" s="68">
        <v>0</v>
      </c>
      <c r="BM82" s="69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37.799999999999997</v>
      </c>
      <c r="BW82" s="67">
        <v>78.2</v>
      </c>
      <c r="BX82" s="67">
        <v>82.7</v>
      </c>
      <c r="BY82" s="67">
        <v>78.2</v>
      </c>
      <c r="BZ82" s="67">
        <v>82.7</v>
      </c>
      <c r="CA82" s="67">
        <v>97.4</v>
      </c>
      <c r="CB82" s="67">
        <v>80.3</v>
      </c>
      <c r="CC82" s="96" t="s">
        <v>2969</v>
      </c>
      <c r="CD82" s="96" t="s">
        <v>2970</v>
      </c>
      <c r="CE82" s="99">
        <v>50</v>
      </c>
      <c r="CF82" s="67" t="s">
        <v>2971</v>
      </c>
      <c r="CG82" s="67" t="s">
        <v>2972</v>
      </c>
      <c r="CH82" s="67">
        <v>0</v>
      </c>
      <c r="CI82" s="67">
        <v>0</v>
      </c>
      <c r="CJ82" s="86">
        <v>0</v>
      </c>
      <c r="CK82" s="87">
        <v>0</v>
      </c>
      <c r="CL82" s="106">
        <v>0</v>
      </c>
      <c r="CM82" s="89">
        <v>0</v>
      </c>
      <c r="CN82" s="67">
        <v>148.37</v>
      </c>
      <c r="CO82" s="67">
        <v>1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0</v>
      </c>
      <c r="DB82" s="62">
        <f>VLOOKUP(A82,'[3]2017'!$A$8:$I$140,9,0)</f>
        <v>0</v>
      </c>
      <c r="DC82" s="63">
        <f>VLOOKUP(A82,'[3]2017'!$A$8:$I$140,8,0)</f>
        <v>0</v>
      </c>
      <c r="DD82" s="96" t="s">
        <v>2973</v>
      </c>
      <c r="DE82" s="96" t="s">
        <v>2974</v>
      </c>
      <c r="DF82" s="99">
        <v>2.1865889212827989</v>
      </c>
      <c r="DG82" s="100">
        <v>4.9019607843137258</v>
      </c>
      <c r="DH82" s="67">
        <v>0</v>
      </c>
      <c r="DI82" s="67">
        <v>0</v>
      </c>
      <c r="DJ82" s="67">
        <v>0</v>
      </c>
      <c r="DK82" s="67">
        <v>0</v>
      </c>
      <c r="DL82" s="67">
        <v>0</v>
      </c>
      <c r="DM82" s="67">
        <v>0</v>
      </c>
      <c r="DN82" s="67">
        <v>0</v>
      </c>
      <c r="DO82" s="67">
        <v>0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101">
        <f>VLOOKUP(A82,[5]Embarazos!$A$7:$D$139,4,0)</f>
        <v>2.2988505747126435</v>
      </c>
      <c r="EA82" s="63">
        <f>VLOOKUP(A82,[5]Embarazos!$A$7:$D$139,3,0)</f>
        <v>2</v>
      </c>
      <c r="EB82" s="62">
        <f>VLOOKUP(A82,[5]Embarazos!$A$7:$F$139,6,0)</f>
        <v>31.03448275862069</v>
      </c>
      <c r="EC82" s="63">
        <f>VLOOKUP(A82,[5]Embarazos!$A$7:$F$139,5,0)</f>
        <v>27</v>
      </c>
      <c r="ED82" s="62">
        <f>VLOOKUP(A82,'[3]2017'!$A$8:$K$140,11,0)</f>
        <v>0</v>
      </c>
      <c r="EE82" s="63">
        <f>VLOOKUP(A82,'[3]2017'!$A$8:$K$140,10,0)</f>
        <v>0</v>
      </c>
      <c r="EF82" s="96" t="s">
        <v>2975</v>
      </c>
      <c r="EG82" s="96" t="s">
        <v>2976</v>
      </c>
      <c r="EH82" s="99">
        <v>1.7374517374517375</v>
      </c>
      <c r="EI82" s="104">
        <v>1.7361111111111112</v>
      </c>
      <c r="EJ82" s="174" t="s">
        <v>2977</v>
      </c>
      <c r="EK82" s="174" t="s">
        <v>2978</v>
      </c>
      <c r="EL82" s="96" t="s">
        <v>2979</v>
      </c>
      <c r="EM82" s="96" t="s">
        <v>2980</v>
      </c>
      <c r="EN82" s="99">
        <v>3.3519553072625698</v>
      </c>
      <c r="EO82" s="104">
        <v>0</v>
      </c>
      <c r="EP82" s="67">
        <v>0</v>
      </c>
      <c r="EQ82" s="67">
        <v>0</v>
      </c>
      <c r="ER82" s="67">
        <v>0</v>
      </c>
      <c r="ES82" s="67">
        <v>0</v>
      </c>
      <c r="ET82" s="92">
        <v>134.77088948787062</v>
      </c>
      <c r="EU82" s="105">
        <v>1</v>
      </c>
      <c r="EV82" s="67">
        <v>0</v>
      </c>
      <c r="EW82" s="67">
        <v>0</v>
      </c>
      <c r="EX82" s="67">
        <v>0</v>
      </c>
      <c r="EY82" s="62">
        <f>VLOOKUP(A82,[5]Embarazos!$A$7:$H$139,8,0)</f>
        <v>24.137931034482758</v>
      </c>
      <c r="EZ82" s="63">
        <f>VLOOKUP(A82,[5]Embarazos!$A$7:$H$139,7,0)</f>
        <v>21</v>
      </c>
      <c r="FA82" s="62">
        <f>VLOOKUP(A82,[5]Embarazos!$A$7:$J$139,10,0)</f>
        <v>21.839080459770116</v>
      </c>
      <c r="FB82" s="63">
        <f>VLOOKUP(A82,[5]Embarazos!$A$7:$J$139,9,0)</f>
        <v>19</v>
      </c>
      <c r="FC82" s="67">
        <v>0</v>
      </c>
      <c r="FD82" s="67">
        <v>0</v>
      </c>
      <c r="FE82" s="67">
        <v>75.47</v>
      </c>
      <c r="FF82" s="67">
        <v>1</v>
      </c>
      <c r="FG82" s="67">
        <v>0</v>
      </c>
      <c r="FH82" s="67">
        <v>0</v>
      </c>
      <c r="FI82" s="67">
        <v>0</v>
      </c>
      <c r="FJ82" s="67">
        <v>0</v>
      </c>
      <c r="FK82" s="92">
        <v>75.471698113207538</v>
      </c>
      <c r="FL82" s="105">
        <v>1</v>
      </c>
      <c r="FM82" s="67">
        <v>0</v>
      </c>
      <c r="FN82" s="67">
        <v>0</v>
      </c>
      <c r="FO82" s="67">
        <v>0</v>
      </c>
      <c r="FP82" s="67">
        <v>0</v>
      </c>
      <c r="FQ82" s="67">
        <v>0</v>
      </c>
      <c r="FR82" s="67">
        <v>0</v>
      </c>
      <c r="FS82" s="62">
        <f>VLOOKUP(A82,'[3]2017'!$A$8:$M$140,13,0)</f>
        <v>1.6260162601626016</v>
      </c>
      <c r="FT82" s="63">
        <f>VLOOKUP(A82,'[3]2017'!$A$8:$M$140,12,0)</f>
        <v>1</v>
      </c>
      <c r="FU82" s="62">
        <f>VLOOKUP(A82,'[3]2017'!$A$8:$O$140,15,0)</f>
        <v>5.1724137931034484</v>
      </c>
      <c r="FV82" s="63">
        <f>VLOOKUP(A82,'[3]2017'!$A$8:$O$140,14,0)</f>
        <v>3</v>
      </c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</row>
    <row r="83" spans="1:381">
      <c r="A83" s="96" t="s">
        <v>1978</v>
      </c>
      <c r="B83" s="56" t="s">
        <v>1199</v>
      </c>
      <c r="C83" s="96" t="s">
        <v>730</v>
      </c>
      <c r="D83" s="74">
        <v>6</v>
      </c>
      <c r="E83" s="67">
        <v>2017</v>
      </c>
      <c r="F83" s="161">
        <v>73.307943562943592</v>
      </c>
      <c r="G83" s="67">
        <v>48553</v>
      </c>
      <c r="H83" s="67">
        <v>43736</v>
      </c>
      <c r="I83" s="67">
        <v>4817</v>
      </c>
      <c r="J83" s="67">
        <v>35.94</v>
      </c>
      <c r="K83" s="78">
        <v>17451</v>
      </c>
      <c r="L83" s="67">
        <v>53.07</v>
      </c>
      <c r="M83" s="78">
        <v>25766</v>
      </c>
      <c r="N83" s="67">
        <v>4318</v>
      </c>
      <c r="O83" s="67">
        <v>2211</v>
      </c>
      <c r="P83" s="67">
        <v>2107</v>
      </c>
      <c r="Q83" s="67">
        <v>5187</v>
      </c>
      <c r="R83" s="67">
        <v>2655</v>
      </c>
      <c r="S83" s="67">
        <v>2532</v>
      </c>
      <c r="T83" s="67">
        <v>4336</v>
      </c>
      <c r="U83" s="67">
        <v>2209</v>
      </c>
      <c r="V83" s="67">
        <v>2127</v>
      </c>
      <c r="W83" s="67">
        <v>5190</v>
      </c>
      <c r="X83" s="67">
        <v>2639</v>
      </c>
      <c r="Y83" s="67">
        <v>2551</v>
      </c>
      <c r="Z83" s="67">
        <v>4288</v>
      </c>
      <c r="AA83" s="67">
        <v>2172</v>
      </c>
      <c r="AB83" s="67">
        <v>2116</v>
      </c>
      <c r="AC83" s="67">
        <v>5097</v>
      </c>
      <c r="AD83" s="67">
        <v>2575</v>
      </c>
      <c r="AE83" s="67">
        <v>2522</v>
      </c>
      <c r="AF83" s="67">
        <v>4275</v>
      </c>
      <c r="AG83" s="67">
        <v>2153</v>
      </c>
      <c r="AH83" s="67">
        <v>2122</v>
      </c>
      <c r="AI83" s="67">
        <v>8186</v>
      </c>
      <c r="AJ83" s="67">
        <v>4072</v>
      </c>
      <c r="AK83" s="67">
        <v>4114</v>
      </c>
      <c r="AL83" s="67">
        <v>4629</v>
      </c>
      <c r="AM83" s="67">
        <v>2305</v>
      </c>
      <c r="AN83" s="67">
        <v>2324</v>
      </c>
      <c r="AO83" s="67">
        <v>4344</v>
      </c>
      <c r="AP83" s="67">
        <v>2122</v>
      </c>
      <c r="AQ83" s="67">
        <v>2222</v>
      </c>
      <c r="AR83" s="67" t="s">
        <v>428</v>
      </c>
      <c r="AS83" s="67"/>
      <c r="AT83" s="67" t="s">
        <v>428</v>
      </c>
      <c r="AU83" s="59">
        <v>1162</v>
      </c>
      <c r="AV83" s="59">
        <v>21</v>
      </c>
      <c r="AW83" s="59">
        <v>262</v>
      </c>
      <c r="AX83" s="97" t="e">
        <f>VLOOKUP(A83,[2]INFANTIL!$A$8:$AA$140,27,0)</f>
        <v>#N/A</v>
      </c>
      <c r="AY83" s="98" t="e">
        <f>VLOOKUP(A83,[2]INFANTIL!$A$8:$AA$140,16,0)</f>
        <v>#N/A</v>
      </c>
      <c r="AZ83" s="62">
        <f>VLOOKUP(A83,'[3]2017'!$A$8:$E$140,5,0)</f>
        <v>0.92635479388605835</v>
      </c>
      <c r="BA83" s="63">
        <f>VLOOKUP(A83,'[3]2017'!$A$8:$E$140,4,0)</f>
        <v>4</v>
      </c>
      <c r="BB83" s="62">
        <f>VLOOKUP(A83,[2]MATERNAS!$A$8:$AA$140,27,0)</f>
        <v>0</v>
      </c>
      <c r="BC83" s="63">
        <f>VLOOKUP(A83,[2]MATERNAS!$A$8:$AA$140,26,0)</f>
        <v>0</v>
      </c>
      <c r="BD83" s="68">
        <v>0</v>
      </c>
      <c r="BE83" s="69">
        <v>0</v>
      </c>
      <c r="BF83" s="60">
        <f>VLOOKUP(A83,[4]Controles!$A$7:$L$139,12,0)</f>
        <v>8.4664536741214054</v>
      </c>
      <c r="BG83" s="61">
        <f>VLOOKUP(A83,[4]Controles!$A$7:$L$139,11,0)</f>
        <v>53</v>
      </c>
      <c r="BH83" s="88">
        <v>7.1884984025559113</v>
      </c>
      <c r="BI83" s="87">
        <v>45</v>
      </c>
      <c r="BJ83" s="68">
        <v>23.158869847151458</v>
      </c>
      <c r="BK83" s="69">
        <v>1</v>
      </c>
      <c r="BL83" s="68">
        <v>0</v>
      </c>
      <c r="BM83" s="69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102.2</v>
      </c>
      <c r="BW83" s="67">
        <v>102.4</v>
      </c>
      <c r="BX83" s="67">
        <v>89.4</v>
      </c>
      <c r="BY83" s="67">
        <v>102.4</v>
      </c>
      <c r="BZ83" s="67">
        <v>108.5</v>
      </c>
      <c r="CA83" s="67">
        <v>89.7</v>
      </c>
      <c r="CB83" s="67">
        <v>92.8</v>
      </c>
      <c r="CC83" s="96" t="s">
        <v>2981</v>
      </c>
      <c r="CD83" s="96" t="s">
        <v>2982</v>
      </c>
      <c r="CE83" s="99">
        <v>6.25</v>
      </c>
      <c r="CF83" s="67" t="s">
        <v>1765</v>
      </c>
      <c r="CG83" s="67" t="s">
        <v>703</v>
      </c>
      <c r="CH83" s="67">
        <v>0</v>
      </c>
      <c r="CI83" s="67">
        <v>0</v>
      </c>
      <c r="CJ83" s="86">
        <v>0</v>
      </c>
      <c r="CK83" s="87">
        <v>0</v>
      </c>
      <c r="CL83" s="106">
        <v>0</v>
      </c>
      <c r="CM83" s="89">
        <v>0</v>
      </c>
      <c r="CN83" s="67">
        <v>115.53</v>
      </c>
      <c r="CO83" s="67">
        <v>5</v>
      </c>
      <c r="CP83" s="67">
        <v>0</v>
      </c>
      <c r="CQ83" s="67">
        <v>0</v>
      </c>
      <c r="CR83" s="67">
        <v>0</v>
      </c>
      <c r="CS83" s="67">
        <v>0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2">
        <f>VLOOKUP(A83,'[3]2017'!$A$8:$I$140,9,0)</f>
        <v>0.2332089552238806</v>
      </c>
      <c r="DC83" s="63">
        <f>VLOOKUP(A83,'[3]2017'!$A$8:$I$140,8,0)</f>
        <v>1</v>
      </c>
      <c r="DD83" s="96" t="s">
        <v>2983</v>
      </c>
      <c r="DE83" s="96" t="s">
        <v>2984</v>
      </c>
      <c r="DF83" s="99">
        <v>4.8181238034460758</v>
      </c>
      <c r="DG83" s="100">
        <v>4.4140030441400304</v>
      </c>
      <c r="DH83" s="67">
        <v>38.54</v>
      </c>
      <c r="DI83" s="67">
        <v>2</v>
      </c>
      <c r="DJ83" s="67">
        <v>250.48</v>
      </c>
      <c r="DK83" s="67">
        <v>13</v>
      </c>
      <c r="DL83" s="67">
        <v>57.8</v>
      </c>
      <c r="DM83" s="67">
        <v>3</v>
      </c>
      <c r="DN83" s="67">
        <v>156.96</v>
      </c>
      <c r="DO83" s="67">
        <v>8</v>
      </c>
      <c r="DP83" s="67">
        <v>58.86</v>
      </c>
      <c r="DQ83" s="67">
        <v>3</v>
      </c>
      <c r="DR83" s="67">
        <v>0</v>
      </c>
      <c r="DS83" s="67">
        <v>0</v>
      </c>
      <c r="DT83" s="67">
        <v>19.62</v>
      </c>
      <c r="DU83" s="67">
        <v>1</v>
      </c>
      <c r="DV83" s="67">
        <v>19.62</v>
      </c>
      <c r="DW83" s="67">
        <v>1</v>
      </c>
      <c r="DX83" s="67">
        <v>19.62</v>
      </c>
      <c r="DY83" s="67">
        <v>1</v>
      </c>
      <c r="DZ83" s="101">
        <f>VLOOKUP(A83,[5]Embarazos!$A$7:$D$139,4,0)</f>
        <v>1.4018691588785046</v>
      </c>
      <c r="EA83" s="63">
        <f>VLOOKUP(A83,[5]Embarazos!$A$7:$D$139,3,0)</f>
        <v>9</v>
      </c>
      <c r="EB83" s="62">
        <f>VLOOKUP(A83,[5]Embarazos!$A$7:$F$139,6,0)</f>
        <v>26.012461059190027</v>
      </c>
      <c r="EC83" s="63">
        <f>VLOOKUP(A83,[5]Embarazos!$A$7:$F$139,5,0)</f>
        <v>167</v>
      </c>
      <c r="ED83" s="62">
        <f>VLOOKUP(A83,'[3]2017'!$A$8:$K$140,11,0)</f>
        <v>0.9356725146198831</v>
      </c>
      <c r="EE83" s="63">
        <f>VLOOKUP(A83,'[3]2017'!$A$8:$K$140,10,0)</f>
        <v>4</v>
      </c>
      <c r="EF83" s="96" t="s">
        <v>2985</v>
      </c>
      <c r="EG83" s="96" t="s">
        <v>2986</v>
      </c>
      <c r="EH83" s="99">
        <v>3.0198446937014669</v>
      </c>
      <c r="EI83" s="104">
        <v>1.5015015015015014</v>
      </c>
      <c r="EJ83" s="174" t="s">
        <v>2074</v>
      </c>
      <c r="EK83" s="174" t="s">
        <v>661</v>
      </c>
      <c r="EL83" s="96" t="s">
        <v>2987</v>
      </c>
      <c r="EM83" s="96" t="s">
        <v>2988</v>
      </c>
      <c r="EN83" s="99">
        <v>1.1056511056511056</v>
      </c>
      <c r="EO83" s="104">
        <v>0</v>
      </c>
      <c r="EP83" s="67">
        <v>78.48</v>
      </c>
      <c r="EQ83" s="67">
        <v>4</v>
      </c>
      <c r="ER83" s="67">
        <v>196.19</v>
      </c>
      <c r="ES83" s="67">
        <v>10</v>
      </c>
      <c r="ET83" s="92">
        <v>431.62644692956644</v>
      </c>
      <c r="EU83" s="105">
        <v>22</v>
      </c>
      <c r="EV83" s="67">
        <v>78.48</v>
      </c>
      <c r="EW83" s="67">
        <v>4</v>
      </c>
      <c r="EX83" s="67">
        <v>0</v>
      </c>
      <c r="EY83" s="62">
        <f>VLOOKUP(A83,[5]Embarazos!$A$7:$H$139,8,0)</f>
        <v>31.619937694704049</v>
      </c>
      <c r="EZ83" s="63">
        <f>VLOOKUP(A83,[5]Embarazos!$A$7:$H$139,7,0)</f>
        <v>203</v>
      </c>
      <c r="FA83" s="62">
        <f>VLOOKUP(A83,[5]Embarazos!$A$7:$J$139,10,0)</f>
        <v>21.028037383177569</v>
      </c>
      <c r="FB83" s="63">
        <f>VLOOKUP(A83,[5]Embarazos!$A$7:$J$139,9,0)</f>
        <v>135</v>
      </c>
      <c r="FC83" s="67">
        <v>10.09</v>
      </c>
      <c r="FD83" s="67">
        <v>1</v>
      </c>
      <c r="FE83" s="67">
        <v>171.51</v>
      </c>
      <c r="FF83" s="67">
        <v>17</v>
      </c>
      <c r="FG83" s="67">
        <v>10.09</v>
      </c>
      <c r="FH83" s="67">
        <v>1</v>
      </c>
      <c r="FI83" s="67">
        <v>0</v>
      </c>
      <c r="FJ83" s="67">
        <v>0</v>
      </c>
      <c r="FK83" s="92">
        <v>191.68684422921712</v>
      </c>
      <c r="FL83" s="105">
        <v>19</v>
      </c>
      <c r="FM83" s="67">
        <v>262.31</v>
      </c>
      <c r="FN83" s="67">
        <v>26</v>
      </c>
      <c r="FO83" s="67">
        <v>494.35</v>
      </c>
      <c r="FP83" s="67">
        <v>49</v>
      </c>
      <c r="FQ83" s="92">
        <v>20.177562550443906</v>
      </c>
      <c r="FR83" s="67">
        <v>2</v>
      </c>
      <c r="FS83" s="62">
        <f>VLOOKUP(A83,'[3]2017'!$A$8:$M$140,13,0)</f>
        <v>2.3763231799524736</v>
      </c>
      <c r="FT83" s="63">
        <f>VLOOKUP(A83,'[3]2017'!$A$8:$M$140,12,0)</f>
        <v>11</v>
      </c>
      <c r="FU83" s="62">
        <f>VLOOKUP(A83,'[3]2017'!$A$8:$O$140,15,0)</f>
        <v>1.8416206261510129</v>
      </c>
      <c r="FV83" s="63">
        <f>VLOOKUP(A83,'[3]2017'!$A$8:$O$140,14,0)</f>
        <v>8</v>
      </c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  <c r="IV83" s="67"/>
      <c r="IW83" s="67"/>
      <c r="IX83" s="67"/>
      <c r="IY83" s="67"/>
      <c r="IZ83" s="67"/>
      <c r="JA83" s="67"/>
      <c r="JB83" s="67"/>
      <c r="JC83" s="67"/>
      <c r="JD83" s="67"/>
      <c r="JE83" s="67"/>
      <c r="JF83" s="67"/>
      <c r="JG83" s="67"/>
      <c r="JH83" s="67"/>
      <c r="JI83" s="67"/>
      <c r="JJ83" s="67"/>
      <c r="JK83" s="67"/>
      <c r="JL83" s="67"/>
      <c r="JM83" s="67"/>
      <c r="JN83" s="67"/>
      <c r="JO83" s="67"/>
      <c r="JP83" s="67"/>
      <c r="JQ83" s="67"/>
      <c r="JR83" s="67"/>
      <c r="JS83" s="67"/>
      <c r="JT83" s="67"/>
      <c r="JU83" s="67"/>
      <c r="JV83" s="67"/>
      <c r="JW83" s="67"/>
      <c r="JX83" s="67"/>
      <c r="JY83" s="67"/>
      <c r="JZ83" s="67"/>
      <c r="KA83" s="67"/>
      <c r="KB83" s="67"/>
      <c r="KC83" s="67"/>
      <c r="KD83" s="67"/>
      <c r="KE83" s="67"/>
      <c r="KF83" s="67"/>
      <c r="KG83" s="67"/>
      <c r="KH83" s="67"/>
      <c r="KI83" s="67"/>
      <c r="KJ83" s="67"/>
      <c r="KK83" s="67"/>
      <c r="KL83" s="67"/>
      <c r="KM83" s="67"/>
      <c r="KN83" s="67"/>
      <c r="KO83" s="67"/>
      <c r="KP83" s="67"/>
      <c r="KQ83" s="67"/>
      <c r="KR83" s="67"/>
      <c r="KS83" s="67"/>
      <c r="KT83" s="67"/>
      <c r="KU83" s="67"/>
      <c r="KV83" s="67"/>
      <c r="KW83" s="67"/>
      <c r="KX83" s="67"/>
      <c r="KY83" s="67"/>
      <c r="KZ83" s="67"/>
      <c r="LA83" s="67"/>
      <c r="LB83" s="67"/>
      <c r="LC83" s="67"/>
      <c r="LD83" s="67"/>
      <c r="LE83" s="67"/>
      <c r="LF83" s="67"/>
      <c r="LG83" s="67"/>
      <c r="LH83" s="67"/>
      <c r="LI83" s="67"/>
      <c r="LJ83" s="67"/>
      <c r="LK83" s="67"/>
      <c r="LL83" s="67"/>
      <c r="LM83" s="67"/>
      <c r="LN83" s="67"/>
      <c r="LO83" s="67"/>
      <c r="LP83" s="67"/>
      <c r="LQ83" s="67"/>
      <c r="LR83" s="67"/>
      <c r="LS83" s="67"/>
      <c r="LT83" s="67"/>
      <c r="LU83" s="67"/>
      <c r="LV83" s="67"/>
      <c r="LW83" s="67"/>
      <c r="LX83" s="67"/>
      <c r="LY83" s="67"/>
      <c r="LZ83" s="67"/>
      <c r="MA83" s="67"/>
      <c r="MB83" s="67"/>
      <c r="MC83" s="67"/>
      <c r="MD83" s="67"/>
      <c r="ME83" s="67"/>
      <c r="MF83" s="67"/>
      <c r="MG83" s="67"/>
      <c r="MH83" s="67"/>
      <c r="MI83" s="67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67"/>
      <c r="MU83" s="67"/>
      <c r="MV83" s="67"/>
      <c r="MW83" s="67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67"/>
      <c r="NI83" s="67"/>
      <c r="NJ83" s="67"/>
      <c r="NK83" s="67"/>
      <c r="NL83" s="67"/>
      <c r="NM83" s="67"/>
      <c r="NN83" s="67"/>
      <c r="NO83" s="67"/>
      <c r="NP83" s="67"/>
      <c r="NQ83" s="67"/>
    </row>
    <row r="84" spans="1:381">
      <c r="A84" s="96" t="s">
        <v>1207</v>
      </c>
      <c r="B84" s="56" t="s">
        <v>1208</v>
      </c>
      <c r="C84" s="96" t="s">
        <v>730</v>
      </c>
      <c r="D84" s="74">
        <v>6</v>
      </c>
      <c r="E84" s="67">
        <v>2017</v>
      </c>
      <c r="F84" s="161">
        <v>70.937705401036183</v>
      </c>
      <c r="G84" s="67">
        <v>19025</v>
      </c>
      <c r="H84" s="67">
        <v>8261</v>
      </c>
      <c r="I84" s="67">
        <v>10764</v>
      </c>
      <c r="J84" s="67">
        <v>18.399999999999999</v>
      </c>
      <c r="K84" s="78">
        <v>3501</v>
      </c>
      <c r="L84" s="67">
        <v>38.68</v>
      </c>
      <c r="M84" s="78">
        <v>7359</v>
      </c>
      <c r="N84" s="67">
        <v>1903</v>
      </c>
      <c r="O84" s="67">
        <v>981</v>
      </c>
      <c r="P84" s="67">
        <v>922</v>
      </c>
      <c r="Q84" s="67">
        <v>2267</v>
      </c>
      <c r="R84" s="67">
        <v>1171</v>
      </c>
      <c r="S84" s="67">
        <v>1096</v>
      </c>
      <c r="T84" s="67">
        <v>1759</v>
      </c>
      <c r="U84" s="67">
        <v>924</v>
      </c>
      <c r="V84" s="67">
        <v>835</v>
      </c>
      <c r="W84" s="67">
        <v>2055</v>
      </c>
      <c r="X84" s="67">
        <v>1085</v>
      </c>
      <c r="Y84" s="67">
        <v>970</v>
      </c>
      <c r="Z84" s="67">
        <v>1643</v>
      </c>
      <c r="AA84" s="67">
        <v>877</v>
      </c>
      <c r="AB84" s="67">
        <v>766</v>
      </c>
      <c r="AC84" s="67">
        <v>2011</v>
      </c>
      <c r="AD84" s="67">
        <v>1079</v>
      </c>
      <c r="AE84" s="67">
        <v>932</v>
      </c>
      <c r="AF84" s="67">
        <v>1722</v>
      </c>
      <c r="AG84" s="67">
        <v>927</v>
      </c>
      <c r="AH84" s="67">
        <v>795</v>
      </c>
      <c r="AI84" s="67">
        <v>3064</v>
      </c>
      <c r="AJ84" s="67">
        <v>1644</v>
      </c>
      <c r="AK84" s="67">
        <v>1420</v>
      </c>
      <c r="AL84" s="67">
        <v>1708</v>
      </c>
      <c r="AM84" s="67">
        <v>917</v>
      </c>
      <c r="AN84" s="67">
        <v>791</v>
      </c>
      <c r="AO84" s="67">
        <v>1599</v>
      </c>
      <c r="AP84" s="67">
        <v>850</v>
      </c>
      <c r="AQ84" s="67">
        <v>749</v>
      </c>
      <c r="AR84" s="67" t="s">
        <v>428</v>
      </c>
      <c r="AS84" s="67"/>
      <c r="AT84" s="67" t="s">
        <v>428</v>
      </c>
      <c r="AU84" s="59">
        <v>256</v>
      </c>
      <c r="AV84" s="59">
        <v>0</v>
      </c>
      <c r="AW84" s="59">
        <v>72</v>
      </c>
      <c r="AX84" s="97">
        <f>VLOOKUP(A84,[2]INFANTIL!$A$8:$AA$140,27,0)</f>
        <v>29.411764705882351</v>
      </c>
      <c r="AY84" s="98">
        <f>VLOOKUP(A84,[2]INFANTIL!$A$8:$AA$140,16,0)</f>
        <v>2</v>
      </c>
      <c r="AZ84" s="62">
        <f>VLOOKUP(A84,'[3]2017'!$A$8:$E$140,5,0)</f>
        <v>1.5764582238570679</v>
      </c>
      <c r="BA84" s="63">
        <f>VLOOKUP(A84,'[3]2017'!$A$8:$E$140,4,0)</f>
        <v>3</v>
      </c>
      <c r="BB84" s="62">
        <f>VLOOKUP(A84,[2]MATERNAS!$A$8:$AA$140,27,0)</f>
        <v>0</v>
      </c>
      <c r="BC84" s="63">
        <f>VLOOKUP(A84,[2]MATERNAS!$A$8:$AA$140,26,0)</f>
        <v>0</v>
      </c>
      <c r="BD84" s="68">
        <v>0</v>
      </c>
      <c r="BE84" s="69">
        <v>0</v>
      </c>
      <c r="BF84" s="60">
        <f>VLOOKUP(A84,[4]Controles!$A$7:$L$139,12,0)</f>
        <v>5.8823529411764701</v>
      </c>
      <c r="BG84" s="61">
        <f>VLOOKUP(A84,[4]Controles!$A$7:$L$139,11,0)</f>
        <v>6</v>
      </c>
      <c r="BH84" s="88">
        <v>2.9411764705882351</v>
      </c>
      <c r="BI84" s="87">
        <v>3</v>
      </c>
      <c r="BJ84" s="68">
        <v>0</v>
      </c>
      <c r="BK84" s="69">
        <v>0</v>
      </c>
      <c r="BL84" s="68">
        <v>0</v>
      </c>
      <c r="BM84" s="69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20.5</v>
      </c>
      <c r="BW84" s="67">
        <v>79.5</v>
      </c>
      <c r="BX84" s="67">
        <v>74.400000000000006</v>
      </c>
      <c r="BY84" s="88">
        <v>79</v>
      </c>
      <c r="BZ84" s="67">
        <v>75.599999999999994</v>
      </c>
      <c r="CA84" s="67">
        <v>81.599999999999994</v>
      </c>
      <c r="CB84" s="67">
        <v>93.9</v>
      </c>
      <c r="CC84" s="96" t="s">
        <v>2989</v>
      </c>
      <c r="CD84" s="96" t="s">
        <v>2990</v>
      </c>
      <c r="CE84" s="99">
        <v>56.25</v>
      </c>
      <c r="CF84" s="67" t="s">
        <v>2991</v>
      </c>
      <c r="CG84" s="67" t="s">
        <v>1294</v>
      </c>
      <c r="CH84" s="67">
        <v>0</v>
      </c>
      <c r="CI84" s="67">
        <v>0</v>
      </c>
      <c r="CJ84" s="86">
        <v>0</v>
      </c>
      <c r="CK84" s="87">
        <v>0</v>
      </c>
      <c r="CL84" s="106">
        <v>0</v>
      </c>
      <c r="CM84" s="89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0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0</v>
      </c>
      <c r="CZ84" s="67">
        <v>0</v>
      </c>
      <c r="DA84" s="67">
        <v>0</v>
      </c>
      <c r="DB84" s="62">
        <f>VLOOKUP(A84,'[3]2017'!$A$8:$I$140,9,0)</f>
        <v>0</v>
      </c>
      <c r="DC84" s="63">
        <f>VLOOKUP(A84,'[3]2017'!$A$8:$I$140,8,0)</f>
        <v>0</v>
      </c>
      <c r="DD84" s="96" t="s">
        <v>2992</v>
      </c>
      <c r="DE84" s="96" t="s">
        <v>2993</v>
      </c>
      <c r="DF84" s="99">
        <v>3.6617262423714032</v>
      </c>
      <c r="DG84" s="100">
        <v>10.159118727050185</v>
      </c>
      <c r="DH84" s="67">
        <v>0</v>
      </c>
      <c r="DI84" s="67">
        <v>0</v>
      </c>
      <c r="DJ84" s="67">
        <v>0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0</v>
      </c>
      <c r="DS84" s="67">
        <v>0</v>
      </c>
      <c r="DT84" s="67">
        <v>0</v>
      </c>
      <c r="DU84" s="67">
        <v>0</v>
      </c>
      <c r="DV84" s="67">
        <v>0</v>
      </c>
      <c r="DW84" s="67">
        <v>0</v>
      </c>
      <c r="DX84" s="67">
        <v>0</v>
      </c>
      <c r="DY84" s="67">
        <v>0</v>
      </c>
      <c r="DZ84" s="101">
        <f>VLOOKUP(A84,[5]Embarazos!$A$7:$D$139,4,0)</f>
        <v>2.8571428571428572</v>
      </c>
      <c r="EA84" s="63">
        <f>VLOOKUP(A84,[5]Embarazos!$A$7:$D$139,3,0)</f>
        <v>3</v>
      </c>
      <c r="EB84" s="62">
        <f>VLOOKUP(A84,[5]Embarazos!$A$7:$F$139,6,0)</f>
        <v>24.761904761904763</v>
      </c>
      <c r="EC84" s="63">
        <f>VLOOKUP(A84,[5]Embarazos!$A$7:$F$139,5,0)</f>
        <v>26</v>
      </c>
      <c r="ED84" s="62">
        <f>VLOOKUP(A84,'[3]2017'!$A$8:$K$140,11,0)</f>
        <v>1.7421602787456445</v>
      </c>
      <c r="EE84" s="63">
        <f>VLOOKUP(A84,'[3]2017'!$A$8:$K$140,10,0)</f>
        <v>3</v>
      </c>
      <c r="EF84" s="96" t="s">
        <v>2994</v>
      </c>
      <c r="EG84" s="96" t="s">
        <v>2995</v>
      </c>
      <c r="EH84" s="99">
        <v>2.5149700598802394</v>
      </c>
      <c r="EI84" s="104">
        <v>13.745704467353953</v>
      </c>
      <c r="EJ84" s="174" t="s">
        <v>1648</v>
      </c>
      <c r="EK84" s="174" t="s">
        <v>2996</v>
      </c>
      <c r="EL84" s="96" t="s">
        <v>2341</v>
      </c>
      <c r="EM84" s="96" t="s">
        <v>2997</v>
      </c>
      <c r="EN84" s="99">
        <v>0.77220077220077221</v>
      </c>
      <c r="EO84" s="104">
        <v>22.085889570552148</v>
      </c>
      <c r="EP84" s="67">
        <v>0</v>
      </c>
      <c r="EQ84" s="67">
        <v>0</v>
      </c>
      <c r="ER84" s="67">
        <v>0</v>
      </c>
      <c r="ES84" s="67">
        <v>0</v>
      </c>
      <c r="ET84" s="67">
        <v>0</v>
      </c>
      <c r="EU84" s="67">
        <v>0</v>
      </c>
      <c r="EV84" s="67">
        <v>0</v>
      </c>
      <c r="EW84" s="67">
        <v>0</v>
      </c>
      <c r="EX84" s="67">
        <v>0</v>
      </c>
      <c r="EY84" s="62">
        <f>VLOOKUP(A84,[5]Embarazos!$A$7:$H$139,8,0)</f>
        <v>29.523809523809526</v>
      </c>
      <c r="EZ84" s="63">
        <f>VLOOKUP(A84,[5]Embarazos!$A$7:$H$139,7,0)</f>
        <v>31</v>
      </c>
      <c r="FA84" s="62">
        <f>VLOOKUP(A84,[5]Embarazos!$A$7:$J$139,10,0)</f>
        <v>20</v>
      </c>
      <c r="FB84" s="63">
        <f>VLOOKUP(A84,[5]Embarazos!$A$7:$J$139,9,0)</f>
        <v>21</v>
      </c>
      <c r="FC84" s="67">
        <v>27.03</v>
      </c>
      <c r="FD84" s="67">
        <v>1</v>
      </c>
      <c r="FE84" s="67">
        <v>0</v>
      </c>
      <c r="FF84" s="67">
        <v>0</v>
      </c>
      <c r="FG84" s="67">
        <v>0</v>
      </c>
      <c r="FH84" s="67">
        <v>0</v>
      </c>
      <c r="FI84" s="67">
        <v>0</v>
      </c>
      <c r="FJ84" s="67">
        <v>0</v>
      </c>
      <c r="FK84" s="92">
        <v>27.034333603676671</v>
      </c>
      <c r="FL84" s="105">
        <v>1</v>
      </c>
      <c r="FM84" s="67">
        <v>0</v>
      </c>
      <c r="FN84" s="67">
        <v>0</v>
      </c>
      <c r="FO84" s="67">
        <v>81.099999999999994</v>
      </c>
      <c r="FP84" s="67">
        <v>3</v>
      </c>
      <c r="FQ84" s="67">
        <v>0</v>
      </c>
      <c r="FR84" s="67">
        <v>0</v>
      </c>
      <c r="FS84" s="62">
        <f>VLOOKUP(A84,'[3]2017'!$A$8:$M$140,13,0)</f>
        <v>0</v>
      </c>
      <c r="FT84" s="63">
        <f>VLOOKUP(A84,'[3]2017'!$A$8:$M$140,12,0)</f>
        <v>0</v>
      </c>
      <c r="FU84" s="62">
        <f>VLOOKUP(A84,'[3]2017'!$A$8:$O$140,15,0)</f>
        <v>0</v>
      </c>
      <c r="FV84" s="63">
        <f>VLOOKUP(A84,'[3]2017'!$A$8:$O$140,14,0)</f>
        <v>0</v>
      </c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67"/>
      <c r="KC84" s="67"/>
      <c r="KD84" s="67"/>
      <c r="KE84" s="67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67"/>
      <c r="KQ84" s="67"/>
      <c r="KR84" s="67"/>
      <c r="KS84" s="67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67"/>
      <c r="LE84" s="67"/>
      <c r="LF84" s="67"/>
      <c r="LG84" s="67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67"/>
      <c r="LS84" s="67"/>
      <c r="LT84" s="67"/>
      <c r="LU84" s="67"/>
      <c r="LV84" s="67"/>
      <c r="LW84" s="67"/>
      <c r="LX84" s="67"/>
      <c r="LY84" s="67"/>
      <c r="LZ84" s="67"/>
      <c r="MA84" s="67"/>
      <c r="MB84" s="67"/>
      <c r="MC84" s="67"/>
      <c r="MD84" s="67"/>
      <c r="ME84" s="67"/>
      <c r="MF84" s="67"/>
      <c r="MG84" s="67"/>
      <c r="MH84" s="67"/>
      <c r="MI84" s="67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67"/>
      <c r="MU84" s="67"/>
      <c r="MV84" s="67"/>
      <c r="MW84" s="67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67"/>
      <c r="NI84" s="67"/>
      <c r="NJ84" s="67"/>
      <c r="NK84" s="67"/>
      <c r="NL84" s="67"/>
      <c r="NM84" s="67"/>
      <c r="NN84" s="67"/>
      <c r="NO84" s="67"/>
      <c r="NP84" s="67"/>
      <c r="NQ84" s="67"/>
    </row>
    <row r="85" spans="1:381">
      <c r="A85" s="96" t="s">
        <v>1215</v>
      </c>
      <c r="B85" s="56" t="s">
        <v>1216</v>
      </c>
      <c r="C85" s="96" t="s">
        <v>730</v>
      </c>
      <c r="D85" s="74">
        <v>6</v>
      </c>
      <c r="E85" s="67">
        <v>2017</v>
      </c>
      <c r="F85" s="161">
        <v>75.491312413066439</v>
      </c>
      <c r="G85" s="67">
        <v>20893</v>
      </c>
      <c r="H85" s="67">
        <v>6453</v>
      </c>
      <c r="I85" s="67">
        <v>14440</v>
      </c>
      <c r="J85" s="67">
        <v>12.91</v>
      </c>
      <c r="K85" s="78">
        <v>2698</v>
      </c>
      <c r="L85" s="67">
        <v>42.45</v>
      </c>
      <c r="M85" s="78">
        <v>8870</v>
      </c>
      <c r="N85" s="67">
        <v>2202</v>
      </c>
      <c r="O85" s="67">
        <v>1128</v>
      </c>
      <c r="P85" s="67">
        <v>1074</v>
      </c>
      <c r="Q85" s="67">
        <v>2625</v>
      </c>
      <c r="R85" s="67">
        <v>1346</v>
      </c>
      <c r="S85" s="67">
        <v>1279</v>
      </c>
      <c r="T85" s="67">
        <v>2042</v>
      </c>
      <c r="U85" s="67">
        <v>1064</v>
      </c>
      <c r="V85" s="67">
        <v>978</v>
      </c>
      <c r="W85" s="67">
        <v>2388</v>
      </c>
      <c r="X85" s="67">
        <v>1251</v>
      </c>
      <c r="Y85" s="67">
        <v>1137</v>
      </c>
      <c r="Z85" s="67">
        <v>1911</v>
      </c>
      <c r="AA85" s="67">
        <v>1012</v>
      </c>
      <c r="AB85" s="67">
        <v>899</v>
      </c>
      <c r="AC85" s="67">
        <v>2331</v>
      </c>
      <c r="AD85" s="67">
        <v>1243</v>
      </c>
      <c r="AE85" s="67">
        <v>1088</v>
      </c>
      <c r="AF85" s="67">
        <v>1991</v>
      </c>
      <c r="AG85" s="67">
        <v>1065</v>
      </c>
      <c r="AH85" s="67">
        <v>926</v>
      </c>
      <c r="AI85" s="67">
        <v>3518</v>
      </c>
      <c r="AJ85" s="67">
        <v>1873</v>
      </c>
      <c r="AK85" s="67">
        <v>1645</v>
      </c>
      <c r="AL85" s="67">
        <v>1959</v>
      </c>
      <c r="AM85" s="67">
        <v>1044</v>
      </c>
      <c r="AN85" s="67">
        <v>915</v>
      </c>
      <c r="AO85" s="67">
        <v>1828</v>
      </c>
      <c r="AP85" s="67">
        <v>960</v>
      </c>
      <c r="AQ85" s="67">
        <v>868</v>
      </c>
      <c r="AR85" s="67" t="s">
        <v>428</v>
      </c>
      <c r="AS85" s="67"/>
      <c r="AT85" s="67" t="s">
        <v>428</v>
      </c>
      <c r="AU85" s="59">
        <v>516</v>
      </c>
      <c r="AV85" s="59">
        <v>0</v>
      </c>
      <c r="AW85" s="59">
        <v>156</v>
      </c>
      <c r="AX85" s="97">
        <f>VLOOKUP(A85,[2]INFANTIL!$A$8:$AA$140,27,0)</f>
        <v>8.8495575221238933</v>
      </c>
      <c r="AY85" s="98">
        <f>VLOOKUP(A85,[2]INFANTIL!$A$8:$AA$140,16,0)</f>
        <v>4</v>
      </c>
      <c r="AZ85" s="62">
        <f>VLOOKUP(A85,'[3]2017'!$A$8:$E$140,5,0)</f>
        <v>1.3623978201634876</v>
      </c>
      <c r="BA85" s="63">
        <f>VLOOKUP(A85,'[3]2017'!$A$8:$E$140,4,0)</f>
        <v>3</v>
      </c>
      <c r="BB85" s="62">
        <f>VLOOKUP(A85,[2]MATERNAS!$A$8:$AA$140,27,0)</f>
        <v>0</v>
      </c>
      <c r="BC85" s="63">
        <f>VLOOKUP(A85,[2]MATERNAS!$A$8:$AA$140,26,0)</f>
        <v>0</v>
      </c>
      <c r="BD85" s="68">
        <v>0</v>
      </c>
      <c r="BE85" s="69">
        <v>0</v>
      </c>
      <c r="BF85" s="60">
        <f>VLOOKUP(A85,[4]Controles!$A$7:$L$139,12,0)</f>
        <v>5.7522123893805306</v>
      </c>
      <c r="BG85" s="61">
        <f>VLOOKUP(A85,[4]Controles!$A$7:$L$139,11,0)</f>
        <v>13</v>
      </c>
      <c r="BH85" s="88">
        <v>9.2920353982300892</v>
      </c>
      <c r="BI85" s="87">
        <v>21</v>
      </c>
      <c r="BJ85" s="68">
        <v>0</v>
      </c>
      <c r="BK85" s="69">
        <v>0</v>
      </c>
      <c r="BL85" s="68">
        <v>0</v>
      </c>
      <c r="BM85" s="69">
        <v>0</v>
      </c>
      <c r="BN85" s="67">
        <v>200.75</v>
      </c>
      <c r="BO85" s="67">
        <v>1</v>
      </c>
      <c r="BP85" s="67">
        <v>200.75</v>
      </c>
      <c r="BQ85" s="67">
        <v>1</v>
      </c>
      <c r="BR85" s="67">
        <v>0</v>
      </c>
      <c r="BS85" s="67">
        <v>0</v>
      </c>
      <c r="BT85" s="67">
        <v>0</v>
      </c>
      <c r="BU85" s="67">
        <v>0</v>
      </c>
      <c r="BV85" s="67">
        <v>14.8</v>
      </c>
      <c r="BW85" s="67">
        <v>79.5</v>
      </c>
      <c r="BX85" s="67">
        <v>83.6</v>
      </c>
      <c r="BY85" s="67">
        <v>79.5</v>
      </c>
      <c r="BZ85" s="67">
        <v>86.5</v>
      </c>
      <c r="CA85" s="67">
        <v>94.3</v>
      </c>
      <c r="CB85" s="67">
        <v>90.2</v>
      </c>
      <c r="CC85" s="96" t="s">
        <v>2998</v>
      </c>
      <c r="CD85" s="96" t="s">
        <v>1012</v>
      </c>
      <c r="CE85" s="99">
        <v>17.857142857142858</v>
      </c>
      <c r="CF85" s="67" t="s">
        <v>984</v>
      </c>
      <c r="CG85" s="67" t="s">
        <v>2999</v>
      </c>
      <c r="CH85" s="67">
        <v>46.04</v>
      </c>
      <c r="CI85" s="67">
        <v>1</v>
      </c>
      <c r="CJ85" s="86">
        <v>0</v>
      </c>
      <c r="CK85" s="87">
        <v>0</v>
      </c>
      <c r="CL85" s="106">
        <v>46.04</v>
      </c>
      <c r="CM85" s="89">
        <v>1</v>
      </c>
      <c r="CN85" s="67">
        <v>46.04</v>
      </c>
      <c r="CO85" s="67">
        <v>1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2">
        <f>VLOOKUP(A85,'[3]2017'!$A$8:$I$140,9,0)</f>
        <v>0</v>
      </c>
      <c r="DC85" s="63">
        <f>VLOOKUP(A85,'[3]2017'!$A$8:$I$140,8,0)</f>
        <v>0</v>
      </c>
      <c r="DD85" s="96" t="s">
        <v>3000</v>
      </c>
      <c r="DE85" s="96" t="s">
        <v>3001</v>
      </c>
      <c r="DF85" s="99">
        <v>4.2857142857142856</v>
      </c>
      <c r="DG85" s="100">
        <v>3.6860068259385668</v>
      </c>
      <c r="DH85" s="67">
        <v>41.88</v>
      </c>
      <c r="DI85" s="67">
        <v>1</v>
      </c>
      <c r="DJ85" s="67">
        <v>167.5</v>
      </c>
      <c r="DK85" s="67">
        <v>4</v>
      </c>
      <c r="DL85" s="67">
        <v>167.5</v>
      </c>
      <c r="DM85" s="67">
        <v>4</v>
      </c>
      <c r="DN85" s="67">
        <v>128.69999999999999</v>
      </c>
      <c r="DO85" s="67">
        <v>3</v>
      </c>
      <c r="DP85" s="67">
        <v>85.8</v>
      </c>
      <c r="DQ85" s="67">
        <v>2</v>
      </c>
      <c r="DR85" s="67">
        <v>85.8</v>
      </c>
      <c r="DS85" s="67">
        <v>2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101">
        <f>VLOOKUP(A85,[5]Embarazos!$A$7:$D$139,4,0)</f>
        <v>0.85106382978723405</v>
      </c>
      <c r="EA85" s="63">
        <f>VLOOKUP(A85,[5]Embarazos!$A$7:$D$139,3,0)</f>
        <v>2</v>
      </c>
      <c r="EB85" s="62">
        <f>VLOOKUP(A85,[5]Embarazos!$A$7:$F$139,6,0)</f>
        <v>25.957446808510635</v>
      </c>
      <c r="EC85" s="63">
        <f>VLOOKUP(A85,[5]Embarazos!$A$7:$F$139,5,0)</f>
        <v>61</v>
      </c>
      <c r="ED85" s="62">
        <f>VLOOKUP(A85,'[3]2017'!$A$8:$K$140,11,0)</f>
        <v>1.5067805123053741</v>
      </c>
      <c r="EE85" s="63">
        <f>VLOOKUP(A85,'[3]2017'!$A$8:$K$140,10,0)</f>
        <v>3</v>
      </c>
      <c r="EF85" s="96" t="s">
        <v>3002</v>
      </c>
      <c r="EG85" s="96" t="s">
        <v>3003</v>
      </c>
      <c r="EH85" s="99">
        <v>3.568075117370892</v>
      </c>
      <c r="EI85" s="104">
        <v>7.2832369942196538</v>
      </c>
      <c r="EJ85" s="174" t="s">
        <v>3004</v>
      </c>
      <c r="EK85" s="174" t="s">
        <v>969</v>
      </c>
      <c r="EL85" s="96" t="s">
        <v>1628</v>
      </c>
      <c r="EM85" s="96" t="s">
        <v>3005</v>
      </c>
      <c r="EN85" s="99">
        <v>1.6</v>
      </c>
      <c r="EO85" s="104">
        <v>4.5454545454545459</v>
      </c>
      <c r="EP85" s="67">
        <v>58.8</v>
      </c>
      <c r="EQ85" s="67">
        <v>2</v>
      </c>
      <c r="ER85" s="67">
        <v>214.5</v>
      </c>
      <c r="ES85" s="67">
        <v>5</v>
      </c>
      <c r="ET85" s="92">
        <v>343.20034320034318</v>
      </c>
      <c r="EU85" s="105">
        <v>8</v>
      </c>
      <c r="EV85" s="67">
        <v>85.8</v>
      </c>
      <c r="EW85" s="67">
        <v>2</v>
      </c>
      <c r="EX85" s="67">
        <v>0</v>
      </c>
      <c r="EY85" s="62">
        <f>VLOOKUP(A85,[5]Embarazos!$A$7:$H$139,8,0)</f>
        <v>29.361702127659573</v>
      </c>
      <c r="EZ85" s="63">
        <f>VLOOKUP(A85,[5]Embarazos!$A$7:$H$139,7,0)</f>
        <v>69</v>
      </c>
      <c r="FA85" s="62">
        <f>VLOOKUP(A85,[5]Embarazos!$A$7:$J$139,10,0)</f>
        <v>21.276595744680851</v>
      </c>
      <c r="FB85" s="63">
        <f>VLOOKUP(A85,[5]Embarazos!$A$7:$J$139,9,0)</f>
        <v>50</v>
      </c>
      <c r="FC85" s="67">
        <v>94.23</v>
      </c>
      <c r="FD85" s="67">
        <v>4</v>
      </c>
      <c r="FE85" s="67">
        <v>23.56</v>
      </c>
      <c r="FF85" s="67">
        <v>1</v>
      </c>
      <c r="FG85" s="67">
        <v>0</v>
      </c>
      <c r="FH85" s="67">
        <v>0</v>
      </c>
      <c r="FI85" s="67">
        <v>0</v>
      </c>
      <c r="FJ85" s="67">
        <v>0</v>
      </c>
      <c r="FK85" s="92">
        <v>117.7856301531213</v>
      </c>
      <c r="FL85" s="105">
        <v>5</v>
      </c>
      <c r="FM85" s="67">
        <v>94.23</v>
      </c>
      <c r="FN85" s="67">
        <v>4</v>
      </c>
      <c r="FO85" s="67">
        <v>1154.3</v>
      </c>
      <c r="FP85" s="67">
        <v>49</v>
      </c>
      <c r="FQ85" s="92">
        <v>23.557126030624264</v>
      </c>
      <c r="FR85" s="67">
        <v>1</v>
      </c>
      <c r="FS85" s="62">
        <f>VLOOKUP(A85,'[3]2017'!$A$8:$M$140,13,0)</f>
        <v>1.5313935681470139</v>
      </c>
      <c r="FT85" s="63">
        <f>VLOOKUP(A85,'[3]2017'!$A$8:$M$140,12,0)</f>
        <v>3</v>
      </c>
      <c r="FU85" s="62">
        <f>VLOOKUP(A85,'[3]2017'!$A$8:$O$140,15,0)</f>
        <v>2.1881838074398248</v>
      </c>
      <c r="FV85" s="63">
        <f>VLOOKUP(A85,'[3]2017'!$A$8:$O$140,14,0)</f>
        <v>4</v>
      </c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  <c r="IV85" s="67"/>
      <c r="IW85" s="67"/>
      <c r="IX85" s="67"/>
      <c r="IY85" s="67"/>
      <c r="IZ85" s="67"/>
      <c r="JA85" s="67"/>
      <c r="JB85" s="67"/>
      <c r="JC85" s="67"/>
      <c r="JD85" s="67"/>
      <c r="JE85" s="67"/>
      <c r="JF85" s="67"/>
      <c r="JG85" s="67"/>
      <c r="JH85" s="67"/>
      <c r="JI85" s="67"/>
      <c r="JJ85" s="67"/>
      <c r="JK85" s="67"/>
      <c r="JL85" s="67"/>
      <c r="JM85" s="67"/>
      <c r="JN85" s="67"/>
      <c r="JO85" s="67"/>
      <c r="JP85" s="67"/>
      <c r="JQ85" s="67"/>
      <c r="JR85" s="67"/>
      <c r="JS85" s="67"/>
      <c r="JT85" s="67"/>
      <c r="JU85" s="67"/>
      <c r="JV85" s="67"/>
      <c r="JW85" s="67"/>
      <c r="JX85" s="67"/>
      <c r="JY85" s="67"/>
      <c r="JZ85" s="67"/>
      <c r="KA85" s="67"/>
      <c r="KB85" s="67"/>
      <c r="KC85" s="67"/>
      <c r="KD85" s="67"/>
      <c r="KE85" s="67"/>
      <c r="KF85" s="67"/>
      <c r="KG85" s="67"/>
      <c r="KH85" s="67"/>
      <c r="KI85" s="67"/>
      <c r="KJ85" s="67"/>
      <c r="KK85" s="67"/>
      <c r="KL85" s="67"/>
      <c r="KM85" s="67"/>
      <c r="KN85" s="67"/>
      <c r="KO85" s="67"/>
      <c r="KP85" s="67"/>
      <c r="KQ85" s="67"/>
      <c r="KR85" s="67"/>
      <c r="KS85" s="67"/>
      <c r="KT85" s="67"/>
      <c r="KU85" s="67"/>
      <c r="KV85" s="67"/>
      <c r="KW85" s="67"/>
      <c r="KX85" s="67"/>
      <c r="KY85" s="67"/>
      <c r="KZ85" s="67"/>
      <c r="LA85" s="67"/>
      <c r="LB85" s="67"/>
      <c r="LC85" s="67"/>
      <c r="LD85" s="67"/>
      <c r="LE85" s="67"/>
      <c r="LF85" s="67"/>
      <c r="LG85" s="67"/>
      <c r="LH85" s="67"/>
      <c r="LI85" s="67"/>
      <c r="LJ85" s="67"/>
      <c r="LK85" s="67"/>
      <c r="LL85" s="67"/>
      <c r="LM85" s="67"/>
      <c r="LN85" s="67"/>
      <c r="LO85" s="67"/>
      <c r="LP85" s="67"/>
      <c r="LQ85" s="67"/>
      <c r="LR85" s="67"/>
      <c r="LS85" s="67"/>
      <c r="LT85" s="67"/>
      <c r="LU85" s="67"/>
      <c r="LV85" s="67"/>
      <c r="LW85" s="67"/>
      <c r="LX85" s="67"/>
      <c r="LY85" s="67"/>
      <c r="LZ85" s="67"/>
      <c r="MA85" s="67"/>
      <c r="MB85" s="67"/>
      <c r="MC85" s="67"/>
      <c r="MD85" s="67"/>
      <c r="ME85" s="67"/>
      <c r="MF85" s="67"/>
      <c r="MG85" s="67"/>
      <c r="MH85" s="67"/>
      <c r="MI85" s="67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67"/>
      <c r="MU85" s="67"/>
      <c r="MV85" s="67"/>
      <c r="MW85" s="67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67"/>
      <c r="NI85" s="67"/>
      <c r="NJ85" s="67"/>
      <c r="NK85" s="67"/>
      <c r="NL85" s="67"/>
      <c r="NM85" s="67"/>
      <c r="NN85" s="67"/>
      <c r="NO85" s="67"/>
      <c r="NP85" s="67"/>
      <c r="NQ85" s="67"/>
    </row>
    <row r="86" spans="1:381">
      <c r="A86" s="96" t="s">
        <v>1224</v>
      </c>
      <c r="B86" s="56" t="s">
        <v>1225</v>
      </c>
      <c r="C86" s="96" t="s">
        <v>479</v>
      </c>
      <c r="D86" s="74">
        <v>6</v>
      </c>
      <c r="E86" s="67">
        <v>2017</v>
      </c>
      <c r="F86" s="161">
        <v>71.632222665357887</v>
      </c>
      <c r="G86" s="67">
        <v>30613</v>
      </c>
      <c r="H86" s="67">
        <v>11206</v>
      </c>
      <c r="I86" s="67">
        <v>19407</v>
      </c>
      <c r="J86" s="67">
        <v>13.85</v>
      </c>
      <c r="K86" s="78">
        <v>4241</v>
      </c>
      <c r="L86" s="67">
        <v>61.69</v>
      </c>
      <c r="M86" s="78">
        <v>18884</v>
      </c>
      <c r="N86" s="67">
        <v>3040</v>
      </c>
      <c r="O86" s="67">
        <v>1567</v>
      </c>
      <c r="P86" s="67">
        <v>1473</v>
      </c>
      <c r="Q86" s="67">
        <v>3645</v>
      </c>
      <c r="R86" s="67">
        <v>1880</v>
      </c>
      <c r="S86" s="67">
        <v>1765</v>
      </c>
      <c r="T86" s="67">
        <v>3007</v>
      </c>
      <c r="U86" s="67">
        <v>1563</v>
      </c>
      <c r="V86" s="67">
        <v>1444</v>
      </c>
      <c r="W86" s="67">
        <v>3593</v>
      </c>
      <c r="X86" s="67">
        <v>1873</v>
      </c>
      <c r="Y86" s="67">
        <v>1720</v>
      </c>
      <c r="Z86" s="67">
        <v>2983</v>
      </c>
      <c r="AA86" s="67">
        <v>1563</v>
      </c>
      <c r="AB86" s="67">
        <v>1420</v>
      </c>
      <c r="AC86" s="67">
        <v>3605</v>
      </c>
      <c r="AD86" s="67">
        <v>1891</v>
      </c>
      <c r="AE86" s="67">
        <v>1714</v>
      </c>
      <c r="AF86" s="67">
        <v>3035</v>
      </c>
      <c r="AG86" s="67">
        <v>1593</v>
      </c>
      <c r="AH86" s="67">
        <v>1442</v>
      </c>
      <c r="AI86" s="67">
        <v>5452</v>
      </c>
      <c r="AJ86" s="67">
        <v>2865</v>
      </c>
      <c r="AK86" s="67">
        <v>2587</v>
      </c>
      <c r="AL86" s="67">
        <v>3050</v>
      </c>
      <c r="AM86" s="67">
        <v>1604</v>
      </c>
      <c r="AN86" s="67">
        <v>1446</v>
      </c>
      <c r="AO86" s="67">
        <v>2845</v>
      </c>
      <c r="AP86" s="67">
        <v>1490</v>
      </c>
      <c r="AQ86" s="67">
        <v>1355</v>
      </c>
      <c r="AR86" s="67" t="s">
        <v>428</v>
      </c>
      <c r="AS86" s="67"/>
      <c r="AT86" s="67" t="s">
        <v>428</v>
      </c>
      <c r="AU86" s="59">
        <v>1045</v>
      </c>
      <c r="AV86" s="59">
        <v>0</v>
      </c>
      <c r="AW86" s="59">
        <v>288</v>
      </c>
      <c r="AX86" s="97">
        <f>VLOOKUP(A86,[2]INFANTIL!$A$8:$AA$140,27,0)</f>
        <v>2.4691358024691357</v>
      </c>
      <c r="AY86" s="98">
        <f>VLOOKUP(A86,[2]INFANTIL!$A$8:$AA$140,16,0)</f>
        <v>6</v>
      </c>
      <c r="AZ86" s="62">
        <f>VLOOKUP(A86,'[3]2017'!$A$8:$E$140,5,0)</f>
        <v>0.98684210526315796</v>
      </c>
      <c r="BA86" s="63">
        <f>VLOOKUP(A86,'[3]2017'!$A$8:$E$140,4,0)</f>
        <v>3</v>
      </c>
      <c r="BB86" s="62">
        <f>VLOOKUP(A86,[2]MATERNAS!$A$8:$AA$140,27,0)</f>
        <v>0</v>
      </c>
      <c r="BC86" s="63">
        <f>VLOOKUP(A86,[2]MATERNAS!$A$8:$AA$140,26,0)</f>
        <v>0</v>
      </c>
      <c r="BD86" s="68">
        <v>0</v>
      </c>
      <c r="BE86" s="69">
        <v>0</v>
      </c>
      <c r="BF86" s="60">
        <f>VLOOKUP(A86,[4]Controles!$A$7:$L$139,12,0)</f>
        <v>9.6296296296296298</v>
      </c>
      <c r="BG86" s="61">
        <f>VLOOKUP(A86,[4]Controles!$A$7:$L$139,11,0)</f>
        <v>39</v>
      </c>
      <c r="BH86" s="88">
        <v>8.1481481481481488</v>
      </c>
      <c r="BI86" s="87">
        <v>33</v>
      </c>
      <c r="BJ86" s="68">
        <v>0</v>
      </c>
      <c r="BK86" s="69">
        <v>0</v>
      </c>
      <c r="BL86" s="68">
        <v>65.78947368421052</v>
      </c>
      <c r="BM86" s="69">
        <v>2</v>
      </c>
      <c r="BN86" s="67">
        <v>0</v>
      </c>
      <c r="BO86" s="67">
        <v>0</v>
      </c>
      <c r="BP86" s="67">
        <v>0</v>
      </c>
      <c r="BQ86" s="67">
        <v>0</v>
      </c>
      <c r="BR86" s="67">
        <v>0</v>
      </c>
      <c r="BS86" s="67">
        <v>0</v>
      </c>
      <c r="BT86" s="67">
        <v>0</v>
      </c>
      <c r="BU86" s="67">
        <v>0</v>
      </c>
      <c r="BV86" s="67">
        <v>33.299999999999997</v>
      </c>
      <c r="BW86" s="67">
        <v>87.4</v>
      </c>
      <c r="BX86" s="67">
        <v>85.8</v>
      </c>
      <c r="BY86" s="67">
        <v>88.3</v>
      </c>
      <c r="BZ86" s="67">
        <v>102.5</v>
      </c>
      <c r="CA86" s="67">
        <v>74.7</v>
      </c>
      <c r="CB86" s="67">
        <v>108.5</v>
      </c>
      <c r="CC86" s="96" t="s">
        <v>2702</v>
      </c>
      <c r="CD86" s="96" t="s">
        <v>3006</v>
      </c>
      <c r="CE86" s="99">
        <v>36</v>
      </c>
      <c r="CF86" s="67" t="s">
        <v>3007</v>
      </c>
      <c r="CG86" s="67" t="s">
        <v>3008</v>
      </c>
      <c r="CH86" s="67">
        <v>0</v>
      </c>
      <c r="CI86" s="67">
        <v>0</v>
      </c>
      <c r="CJ86" s="86">
        <v>0</v>
      </c>
      <c r="CK86" s="87">
        <v>0</v>
      </c>
      <c r="CL86" s="106">
        <v>0</v>
      </c>
      <c r="CM86" s="89">
        <v>0</v>
      </c>
      <c r="CN86" s="67">
        <v>0</v>
      </c>
      <c r="CO86" s="67">
        <v>0</v>
      </c>
      <c r="CP86" s="67">
        <v>0</v>
      </c>
      <c r="CQ86" s="67">
        <v>0</v>
      </c>
      <c r="CR86" s="67">
        <v>0</v>
      </c>
      <c r="CS86" s="67">
        <v>0</v>
      </c>
      <c r="CT86" s="67">
        <v>0</v>
      </c>
      <c r="CU86" s="67">
        <v>0</v>
      </c>
      <c r="CV86" s="67">
        <v>0</v>
      </c>
      <c r="CW86" s="67">
        <v>0</v>
      </c>
      <c r="CX86" s="67">
        <v>0</v>
      </c>
      <c r="CY86" s="67">
        <v>0</v>
      </c>
      <c r="CZ86" s="67">
        <v>0</v>
      </c>
      <c r="DA86" s="67">
        <v>0</v>
      </c>
      <c r="DB86" s="62">
        <f>VLOOKUP(A86,'[3]2017'!$A$8:$I$140,9,0)</f>
        <v>0</v>
      </c>
      <c r="DC86" s="63">
        <f>VLOOKUP(A86,'[3]2017'!$A$8:$I$140,8,0)</f>
        <v>0</v>
      </c>
      <c r="DD86" s="96" t="s">
        <v>3009</v>
      </c>
      <c r="DE86" s="96" t="s">
        <v>3010</v>
      </c>
      <c r="DF86" s="99">
        <v>6.0829241680305515</v>
      </c>
      <c r="DG86" s="100">
        <v>3.4549878345498781</v>
      </c>
      <c r="DH86" s="67">
        <v>0</v>
      </c>
      <c r="DI86" s="67">
        <v>0</v>
      </c>
      <c r="DJ86" s="67">
        <v>55.66</v>
      </c>
      <c r="DK86" s="67">
        <v>2</v>
      </c>
      <c r="DL86" s="67">
        <v>27.83</v>
      </c>
      <c r="DM86" s="67">
        <v>1</v>
      </c>
      <c r="DN86" s="67">
        <v>110.96</v>
      </c>
      <c r="DO86" s="67">
        <v>4</v>
      </c>
      <c r="DP86" s="67">
        <v>27.74</v>
      </c>
      <c r="DQ86" s="67">
        <v>1</v>
      </c>
      <c r="DR86" s="67">
        <v>27.74</v>
      </c>
      <c r="DS86" s="67">
        <v>1</v>
      </c>
      <c r="DT86" s="67">
        <v>0</v>
      </c>
      <c r="DU86" s="67">
        <v>0</v>
      </c>
      <c r="DV86" s="67">
        <v>0</v>
      </c>
      <c r="DW86" s="67">
        <v>0</v>
      </c>
      <c r="DX86" s="67">
        <v>0</v>
      </c>
      <c r="DY86" s="67">
        <v>0</v>
      </c>
      <c r="DZ86" s="101">
        <f>VLOOKUP(A86,[5]Embarazos!$A$7:$D$139,4,0)</f>
        <v>3.3707865168539324</v>
      </c>
      <c r="EA86" s="63">
        <f>VLOOKUP(A86,[5]Embarazos!$A$7:$D$139,3,0)</f>
        <v>15</v>
      </c>
      <c r="EB86" s="62">
        <f>VLOOKUP(A86,[5]Embarazos!$A$7:$F$139,6,0)</f>
        <v>28.764044943820227</v>
      </c>
      <c r="EC86" s="63">
        <f>VLOOKUP(A86,[5]Embarazos!$A$7:$F$139,5,0)</f>
        <v>128</v>
      </c>
      <c r="ED86" s="62">
        <f>VLOOKUP(A86,'[3]2017'!$A$8:$K$140,11,0)</f>
        <v>1.3179571663920921</v>
      </c>
      <c r="EE86" s="63">
        <f>VLOOKUP(A86,'[3]2017'!$A$8:$K$140,10,0)</f>
        <v>4</v>
      </c>
      <c r="EF86" s="96" t="s">
        <v>3011</v>
      </c>
      <c r="EG86" s="96" t="s">
        <v>3012</v>
      </c>
      <c r="EH86" s="99">
        <v>4.0546697038724373</v>
      </c>
      <c r="EI86" s="104">
        <v>3.512014787430684</v>
      </c>
      <c r="EJ86" s="174" t="s">
        <v>1239</v>
      </c>
      <c r="EK86" s="174" t="s">
        <v>3013</v>
      </c>
      <c r="EL86" s="96" t="s">
        <v>3014</v>
      </c>
      <c r="EM86" s="96" t="s">
        <v>3015</v>
      </c>
      <c r="EN86" s="99">
        <v>1.6949152542372881</v>
      </c>
      <c r="EO86" s="104">
        <v>2</v>
      </c>
      <c r="EP86" s="67">
        <v>0</v>
      </c>
      <c r="EQ86" s="67">
        <v>0</v>
      </c>
      <c r="ER86" s="67">
        <v>166.44</v>
      </c>
      <c r="ES86" s="67">
        <v>6</v>
      </c>
      <c r="ET86" s="92">
        <v>305.13176144244107</v>
      </c>
      <c r="EU86" s="105">
        <v>11</v>
      </c>
      <c r="EV86" s="67">
        <v>0</v>
      </c>
      <c r="EW86" s="67">
        <v>0</v>
      </c>
      <c r="EX86" s="67">
        <v>41</v>
      </c>
      <c r="EY86" s="62">
        <f>VLOOKUP(A86,[5]Embarazos!$A$7:$H$139,8,0)</f>
        <v>30.337078651685395</v>
      </c>
      <c r="EZ86" s="63">
        <f>VLOOKUP(A86,[5]Embarazos!$A$7:$H$139,7,0)</f>
        <v>135</v>
      </c>
      <c r="FA86" s="62">
        <f>VLOOKUP(A86,[5]Embarazos!$A$7:$J$139,10,0)</f>
        <v>16.853932584269664</v>
      </c>
      <c r="FB86" s="63">
        <f>VLOOKUP(A86,[5]Embarazos!$A$7:$J$139,9,0)</f>
        <v>75</v>
      </c>
      <c r="FC86" s="67">
        <v>0</v>
      </c>
      <c r="FD86" s="67">
        <v>0</v>
      </c>
      <c r="FE86" s="67">
        <v>30.39</v>
      </c>
      <c r="FF86" s="67">
        <v>2</v>
      </c>
      <c r="FG86" s="67">
        <v>15.2</v>
      </c>
      <c r="FH86" s="67">
        <v>1</v>
      </c>
      <c r="FI86" s="67">
        <v>0</v>
      </c>
      <c r="FJ86" s="67">
        <v>0</v>
      </c>
      <c r="FK86" s="92">
        <v>45.585777237501894</v>
      </c>
      <c r="FL86" s="105">
        <v>3</v>
      </c>
      <c r="FM86" s="67">
        <v>227.93</v>
      </c>
      <c r="FN86" s="67">
        <v>15</v>
      </c>
      <c r="FO86" s="67">
        <v>197.54</v>
      </c>
      <c r="FP86" s="67">
        <v>13</v>
      </c>
      <c r="FQ86" s="67">
        <v>0</v>
      </c>
      <c r="FR86" s="67">
        <v>0</v>
      </c>
      <c r="FS86" s="62">
        <f>VLOOKUP(A86,'[3]2017'!$A$8:$M$140,13,0)</f>
        <v>2.622950819672131</v>
      </c>
      <c r="FT86" s="63">
        <f>VLOOKUP(A86,'[3]2017'!$A$8:$M$140,12,0)</f>
        <v>8</v>
      </c>
      <c r="FU86" s="62">
        <f>VLOOKUP(A86,'[3]2017'!$A$8:$O$140,15,0)</f>
        <v>1.7574692442882249</v>
      </c>
      <c r="FV86" s="63">
        <f>VLOOKUP(A86,'[3]2017'!$A$8:$O$140,14,0)</f>
        <v>5</v>
      </c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  <c r="IV86" s="67"/>
      <c r="IW86" s="67"/>
      <c r="IX86" s="67"/>
      <c r="IY86" s="67"/>
      <c r="IZ86" s="67"/>
      <c r="JA86" s="67"/>
      <c r="JB86" s="67"/>
      <c r="JC86" s="67"/>
      <c r="JD86" s="67"/>
      <c r="JE86" s="67"/>
      <c r="JF86" s="67"/>
      <c r="JG86" s="67"/>
      <c r="JH86" s="67"/>
      <c r="JI86" s="67"/>
      <c r="JJ86" s="67"/>
      <c r="JK86" s="67"/>
      <c r="JL86" s="67"/>
      <c r="JM86" s="67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</row>
    <row r="87" spans="1:381">
      <c r="A87" s="96" t="s">
        <v>1996</v>
      </c>
      <c r="B87" s="56" t="s">
        <v>1234</v>
      </c>
      <c r="C87" s="96" t="s">
        <v>427</v>
      </c>
      <c r="D87" s="67">
        <v>3</v>
      </c>
      <c r="E87" s="67">
        <v>2017</v>
      </c>
      <c r="F87" s="161">
        <v>86.480738426685733</v>
      </c>
      <c r="G87" s="67">
        <v>19507</v>
      </c>
      <c r="H87" s="67">
        <v>10330</v>
      </c>
      <c r="I87" s="67">
        <v>9177</v>
      </c>
      <c r="J87" s="67">
        <v>34.700000000000003</v>
      </c>
      <c r="K87" s="78">
        <v>6768</v>
      </c>
      <c r="L87" s="67">
        <v>19.62</v>
      </c>
      <c r="M87" s="78">
        <v>3828</v>
      </c>
      <c r="N87" s="67">
        <v>1665</v>
      </c>
      <c r="O87" s="67">
        <v>855</v>
      </c>
      <c r="P87" s="67">
        <v>810</v>
      </c>
      <c r="Q87" s="67">
        <v>1986</v>
      </c>
      <c r="R87" s="67">
        <v>1019</v>
      </c>
      <c r="S87" s="67">
        <v>967</v>
      </c>
      <c r="T87" s="67">
        <v>1635</v>
      </c>
      <c r="U87" s="67">
        <v>835</v>
      </c>
      <c r="V87" s="67">
        <v>800</v>
      </c>
      <c r="W87" s="67">
        <v>1996</v>
      </c>
      <c r="X87" s="67">
        <v>1022</v>
      </c>
      <c r="Y87" s="67">
        <v>974</v>
      </c>
      <c r="Z87" s="67">
        <v>1712</v>
      </c>
      <c r="AA87" s="67">
        <v>884</v>
      </c>
      <c r="AB87" s="67">
        <v>828</v>
      </c>
      <c r="AC87" s="67">
        <v>2006</v>
      </c>
      <c r="AD87" s="67">
        <v>1039</v>
      </c>
      <c r="AE87" s="67">
        <v>967</v>
      </c>
      <c r="AF87" s="67">
        <v>1640</v>
      </c>
      <c r="AG87" s="67">
        <v>852</v>
      </c>
      <c r="AH87" s="67">
        <v>788</v>
      </c>
      <c r="AI87" s="67">
        <v>3154</v>
      </c>
      <c r="AJ87" s="67">
        <v>1651</v>
      </c>
      <c r="AK87" s="67">
        <v>1503</v>
      </c>
      <c r="AL87" s="67">
        <v>1778</v>
      </c>
      <c r="AM87" s="67">
        <v>934</v>
      </c>
      <c r="AN87" s="67">
        <v>844</v>
      </c>
      <c r="AO87" s="67">
        <v>1752</v>
      </c>
      <c r="AP87" s="67">
        <v>910</v>
      </c>
      <c r="AQ87" s="67">
        <v>842</v>
      </c>
      <c r="AR87" s="67" t="s">
        <v>428</v>
      </c>
      <c r="AS87" s="67"/>
      <c r="AT87" s="67" t="s">
        <v>428</v>
      </c>
      <c r="AU87" s="59">
        <v>327</v>
      </c>
      <c r="AV87" s="59">
        <v>0</v>
      </c>
      <c r="AW87" s="59">
        <v>56</v>
      </c>
      <c r="AX87" s="97" t="e">
        <f>VLOOKUP(A87,[2]INFANTIL!$A$8:$AA$140,27,0)</f>
        <v>#N/A</v>
      </c>
      <c r="AY87" s="98" t="e">
        <f>VLOOKUP(A87,[2]INFANTIL!$A$8:$AA$140,16,0)</f>
        <v>#N/A</v>
      </c>
      <c r="AZ87" s="62">
        <f>VLOOKUP(A87,'[3]2017'!$A$8:$E$140,5,0)</f>
        <v>3.0030030030030028</v>
      </c>
      <c r="BA87" s="63">
        <f>VLOOKUP(A87,'[3]2017'!$A$8:$E$140,4,0)</f>
        <v>5</v>
      </c>
      <c r="BB87" s="62">
        <f>VLOOKUP(A87,[2]MATERNAS!$A$8:$AA$140,27,0)</f>
        <v>0</v>
      </c>
      <c r="BC87" s="63">
        <f>VLOOKUP(A87,[2]MATERNAS!$A$8:$AA$140,26,0)</f>
        <v>0</v>
      </c>
      <c r="BD87" s="68">
        <v>0</v>
      </c>
      <c r="BE87" s="69">
        <v>0</v>
      </c>
      <c r="BF87" s="60">
        <f>VLOOKUP(A87,[4]Controles!$A$7:$L$139,12,0)</f>
        <v>7.0652173913043477</v>
      </c>
      <c r="BG87" s="61">
        <f>VLOOKUP(A87,[4]Controles!$A$7:$L$139,11,0)</f>
        <v>13</v>
      </c>
      <c r="BH87" s="88">
        <v>12</v>
      </c>
      <c r="BI87" s="87">
        <v>22</v>
      </c>
      <c r="BJ87" s="68">
        <v>0</v>
      </c>
      <c r="BK87" s="69">
        <v>0</v>
      </c>
      <c r="BL87" s="68">
        <v>0</v>
      </c>
      <c r="BM87" s="69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2.4</v>
      </c>
      <c r="BW87" s="67">
        <v>94.4</v>
      </c>
      <c r="BX87" s="67">
        <v>89.6</v>
      </c>
      <c r="BY87" s="67">
        <v>93.6</v>
      </c>
      <c r="BZ87" s="67">
        <v>94.4</v>
      </c>
      <c r="CA87" s="67">
        <v>95.5</v>
      </c>
      <c r="CB87" s="67">
        <v>95.5</v>
      </c>
      <c r="CC87" s="96" t="s">
        <v>3016</v>
      </c>
      <c r="CD87" s="96" t="s">
        <v>3017</v>
      </c>
      <c r="CE87" s="99">
        <v>18.75</v>
      </c>
      <c r="CF87" s="67" t="s">
        <v>2500</v>
      </c>
      <c r="CG87" s="67" t="s">
        <v>3018</v>
      </c>
      <c r="CH87" s="67">
        <v>0</v>
      </c>
      <c r="CI87" s="67">
        <v>0</v>
      </c>
      <c r="CJ87" s="86">
        <v>0</v>
      </c>
      <c r="CK87" s="89">
        <v>0</v>
      </c>
      <c r="CL87" s="106">
        <v>0</v>
      </c>
      <c r="CM87" s="89">
        <v>0</v>
      </c>
      <c r="CN87" s="67">
        <v>121.73</v>
      </c>
      <c r="CO87" s="67">
        <v>2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2">
        <f>VLOOKUP(A87,'[3]2017'!$A$8:$I$140,9,0)</f>
        <v>0</v>
      </c>
      <c r="DC87" s="63">
        <f>VLOOKUP(A87,'[3]2017'!$A$8:$I$140,8,0)</f>
        <v>0</v>
      </c>
      <c r="DD87" s="96" t="s">
        <v>3019</v>
      </c>
      <c r="DE87" s="96" t="s">
        <v>3020</v>
      </c>
      <c r="DF87" s="99">
        <v>2.4871355060034306</v>
      </c>
      <c r="DG87" s="100">
        <v>6.3649222065063658</v>
      </c>
      <c r="DH87" s="67">
        <v>100.2</v>
      </c>
      <c r="DI87" s="67">
        <v>2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99.7</v>
      </c>
      <c r="DQ87" s="67">
        <v>2</v>
      </c>
      <c r="DR87" s="67">
        <v>49.85</v>
      </c>
      <c r="DS87" s="67">
        <v>1</v>
      </c>
      <c r="DT87" s="67">
        <v>0</v>
      </c>
      <c r="DU87" s="67">
        <v>0</v>
      </c>
      <c r="DV87" s="67">
        <v>49.85</v>
      </c>
      <c r="DW87" s="67">
        <v>1</v>
      </c>
      <c r="DX87" s="67">
        <v>0</v>
      </c>
      <c r="DY87" s="67">
        <v>0</v>
      </c>
      <c r="DZ87" s="101">
        <f>VLOOKUP(A87,[5]Embarazos!$A$7:$D$139,4,0)</f>
        <v>0.50251256281407031</v>
      </c>
      <c r="EA87" s="63">
        <f>VLOOKUP(A87,[5]Embarazos!$A$7:$D$139,3,0)</f>
        <v>1</v>
      </c>
      <c r="EB87" s="62">
        <f>VLOOKUP(A87,[5]Embarazos!$A$7:$F$139,6,0)</f>
        <v>14.572864321608039</v>
      </c>
      <c r="EC87" s="63">
        <f>VLOOKUP(A87,[5]Embarazos!$A$7:$F$139,5,0)</f>
        <v>29</v>
      </c>
      <c r="ED87" s="62">
        <f>VLOOKUP(A87,'[3]2017'!$A$8:$K$140,11,0)</f>
        <v>1.2195121951219512</v>
      </c>
      <c r="EE87" s="63">
        <f>VLOOKUP(A87,'[3]2017'!$A$8:$K$140,10,0)</f>
        <v>2</v>
      </c>
      <c r="EF87" s="96" t="s">
        <v>3021</v>
      </c>
      <c r="EG87" s="96" t="s">
        <v>3022</v>
      </c>
      <c r="EH87" s="99">
        <v>1.9543973941368076</v>
      </c>
      <c r="EI87" s="104">
        <v>8.6580086580086579</v>
      </c>
      <c r="EJ87" s="174" t="s">
        <v>3023</v>
      </c>
      <c r="EK87" s="174" t="s">
        <v>3024</v>
      </c>
      <c r="EL87" s="96" t="s">
        <v>2789</v>
      </c>
      <c r="EM87" s="96" t="s">
        <v>3025</v>
      </c>
      <c r="EN87" s="99">
        <v>0.30303030303030304</v>
      </c>
      <c r="EO87" s="104">
        <v>5.4545454545454541</v>
      </c>
      <c r="EP87" s="67">
        <v>0</v>
      </c>
      <c r="EQ87" s="67">
        <v>0</v>
      </c>
      <c r="ER87" s="67">
        <v>149.55000000000001</v>
      </c>
      <c r="ES87" s="67">
        <v>3</v>
      </c>
      <c r="ET87" s="92">
        <v>49.850448654037884</v>
      </c>
      <c r="EU87" s="105">
        <v>1</v>
      </c>
      <c r="EV87" s="67">
        <v>0</v>
      </c>
      <c r="EW87" s="67">
        <v>0</v>
      </c>
      <c r="EX87" s="67">
        <v>0</v>
      </c>
      <c r="EY87" s="62">
        <f>VLOOKUP(A87,[5]Embarazos!$A$7:$H$139,8,0)</f>
        <v>33.668341708542712</v>
      </c>
      <c r="EZ87" s="63">
        <f>VLOOKUP(A87,[5]Embarazos!$A$7:$H$139,7,0)</f>
        <v>67</v>
      </c>
      <c r="FA87" s="62">
        <f>VLOOKUP(A87,[5]Embarazos!$A$7:$J$139,10,0)</f>
        <v>25.125628140703515</v>
      </c>
      <c r="FB87" s="63">
        <f>VLOOKUP(A87,[5]Embarazos!$A$7:$J$139,9,0)</f>
        <v>50</v>
      </c>
      <c r="FC87" s="67">
        <v>0</v>
      </c>
      <c r="FD87" s="67">
        <v>0</v>
      </c>
      <c r="FE87" s="67">
        <v>0</v>
      </c>
      <c r="FF87" s="67">
        <v>0</v>
      </c>
      <c r="FG87" s="67">
        <v>0</v>
      </c>
      <c r="FH87" s="67">
        <v>0</v>
      </c>
      <c r="FI87" s="67">
        <v>25.96</v>
      </c>
      <c r="FJ87" s="67">
        <v>1</v>
      </c>
      <c r="FK87" s="92">
        <v>25.960539979231566</v>
      </c>
      <c r="FL87" s="105">
        <v>1</v>
      </c>
      <c r="FM87" s="67">
        <v>0</v>
      </c>
      <c r="FN87" s="67">
        <v>0</v>
      </c>
      <c r="FO87" s="67">
        <v>207.68</v>
      </c>
      <c r="FP87" s="67">
        <v>8</v>
      </c>
      <c r="FQ87" s="67">
        <v>0</v>
      </c>
      <c r="FR87" s="67">
        <v>0</v>
      </c>
      <c r="FS87" s="62">
        <f>VLOOKUP(A87,'[3]2017'!$A$8:$M$140,13,0)</f>
        <v>0.56242969628796402</v>
      </c>
      <c r="FT87" s="63">
        <f>VLOOKUP(A87,'[3]2017'!$A$8:$M$140,12,0)</f>
        <v>1</v>
      </c>
      <c r="FU87" s="62">
        <f>VLOOKUP(A87,'[3]2017'!$A$8:$O$140,15,0)</f>
        <v>0</v>
      </c>
      <c r="FV87" s="63">
        <f>VLOOKUP(A87,'[3]2017'!$A$8:$O$140,14,0)</f>
        <v>0</v>
      </c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  <c r="IV87" s="67"/>
      <c r="IW87" s="67"/>
      <c r="IX87" s="67"/>
      <c r="IY87" s="67"/>
      <c r="IZ87" s="67"/>
      <c r="JA87" s="67"/>
      <c r="JB87" s="67"/>
      <c r="JC87" s="67"/>
      <c r="JD87" s="67"/>
      <c r="JE87" s="67"/>
      <c r="JF87" s="67"/>
      <c r="JG87" s="67"/>
      <c r="JH87" s="67"/>
      <c r="JI87" s="67"/>
      <c r="JJ87" s="67"/>
      <c r="JK87" s="67"/>
      <c r="JL87" s="67"/>
      <c r="JM87" s="67"/>
      <c r="JN87" s="67"/>
      <c r="JO87" s="67"/>
      <c r="JP87" s="67"/>
      <c r="JQ87" s="67"/>
      <c r="JR87" s="67"/>
      <c r="JS87" s="67"/>
      <c r="JT87" s="67"/>
      <c r="JU87" s="67"/>
      <c r="JV87" s="67"/>
      <c r="JW87" s="67"/>
      <c r="JX87" s="67"/>
      <c r="JY87" s="67"/>
      <c r="JZ87" s="67"/>
      <c r="KA87" s="67"/>
      <c r="KB87" s="67"/>
      <c r="KC87" s="67"/>
      <c r="KD87" s="67"/>
      <c r="KE87" s="67"/>
      <c r="KF87" s="67"/>
      <c r="KG87" s="67"/>
      <c r="KH87" s="67"/>
      <c r="KI87" s="67"/>
      <c r="KJ87" s="67"/>
      <c r="KK87" s="67"/>
      <c r="KL87" s="67"/>
      <c r="KM87" s="67"/>
      <c r="KN87" s="67"/>
      <c r="KO87" s="67"/>
      <c r="KP87" s="67"/>
      <c r="KQ87" s="67"/>
      <c r="KR87" s="67"/>
      <c r="KS87" s="67"/>
      <c r="KT87" s="67"/>
      <c r="KU87" s="67"/>
      <c r="KV87" s="67"/>
      <c r="KW87" s="67"/>
      <c r="KX87" s="67"/>
      <c r="KY87" s="67"/>
      <c r="KZ87" s="67"/>
      <c r="LA87" s="67"/>
      <c r="LB87" s="67"/>
      <c r="LC87" s="67"/>
      <c r="LD87" s="67"/>
      <c r="LE87" s="67"/>
      <c r="LF87" s="67"/>
      <c r="LG87" s="67"/>
      <c r="LH87" s="67"/>
      <c r="LI87" s="67"/>
      <c r="LJ87" s="67"/>
      <c r="LK87" s="67"/>
      <c r="LL87" s="67"/>
      <c r="LM87" s="67"/>
      <c r="LN87" s="67"/>
      <c r="LO87" s="67"/>
      <c r="LP87" s="67"/>
      <c r="LQ87" s="67"/>
      <c r="LR87" s="67"/>
      <c r="LS87" s="67"/>
      <c r="LT87" s="67"/>
      <c r="LU87" s="67"/>
      <c r="LV87" s="67"/>
      <c r="LW87" s="67"/>
      <c r="LX87" s="67"/>
      <c r="LY87" s="67"/>
      <c r="LZ87" s="67"/>
      <c r="MA87" s="67"/>
      <c r="MB87" s="67"/>
      <c r="MC87" s="67"/>
      <c r="MD87" s="67"/>
      <c r="ME87" s="67"/>
      <c r="MF87" s="67"/>
      <c r="MG87" s="67"/>
      <c r="MH87" s="67"/>
      <c r="MI87" s="67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67"/>
      <c r="MU87" s="67"/>
      <c r="MV87" s="67"/>
      <c r="MW87" s="67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67"/>
      <c r="NI87" s="67"/>
      <c r="NJ87" s="67"/>
      <c r="NK87" s="67"/>
      <c r="NL87" s="67"/>
      <c r="NM87" s="67"/>
      <c r="NN87" s="67"/>
      <c r="NO87" s="67"/>
      <c r="NP87" s="67"/>
      <c r="NQ87" s="67"/>
    </row>
    <row r="88" spans="1:381">
      <c r="A88" s="96" t="s">
        <v>1240</v>
      </c>
      <c r="B88" s="56" t="s">
        <v>1241</v>
      </c>
      <c r="C88" s="96" t="s">
        <v>427</v>
      </c>
      <c r="D88" s="74">
        <v>1</v>
      </c>
      <c r="E88" s="67">
        <v>2017</v>
      </c>
      <c r="F88" s="161">
        <v>89.753157040834964</v>
      </c>
      <c r="G88" s="67">
        <v>124219</v>
      </c>
      <c r="H88" s="67">
        <v>81591</v>
      </c>
      <c r="I88" s="67">
        <v>42628</v>
      </c>
      <c r="J88" s="67">
        <v>109.73</v>
      </c>
      <c r="K88" s="78">
        <v>136306</v>
      </c>
      <c r="L88" s="67">
        <v>17.38</v>
      </c>
      <c r="M88" s="78">
        <v>21590</v>
      </c>
      <c r="N88" s="67">
        <v>10100</v>
      </c>
      <c r="O88" s="67">
        <v>5187</v>
      </c>
      <c r="P88" s="67">
        <v>4913</v>
      </c>
      <c r="Q88" s="67">
        <v>12104</v>
      </c>
      <c r="R88" s="67">
        <v>6222</v>
      </c>
      <c r="S88" s="67">
        <v>5882</v>
      </c>
      <c r="T88" s="67">
        <v>10150</v>
      </c>
      <c r="U88" s="67">
        <v>5220</v>
      </c>
      <c r="V88" s="67">
        <v>4930</v>
      </c>
      <c r="W88" s="67">
        <v>12340</v>
      </c>
      <c r="X88" s="67">
        <v>6319</v>
      </c>
      <c r="Y88" s="67">
        <v>6021</v>
      </c>
      <c r="Z88" s="67">
        <v>10525</v>
      </c>
      <c r="AA88" s="67">
        <v>5346</v>
      </c>
      <c r="AB88" s="67">
        <v>5179</v>
      </c>
      <c r="AC88" s="67">
        <v>12499</v>
      </c>
      <c r="AD88" s="67">
        <v>6363</v>
      </c>
      <c r="AE88" s="67">
        <v>6136</v>
      </c>
      <c r="AF88" s="67">
        <v>10408</v>
      </c>
      <c r="AG88" s="67">
        <v>5337</v>
      </c>
      <c r="AH88" s="67">
        <v>5071</v>
      </c>
      <c r="AI88" s="67">
        <v>20075</v>
      </c>
      <c r="AJ88" s="67">
        <v>10372</v>
      </c>
      <c r="AK88" s="67">
        <v>9703</v>
      </c>
      <c r="AL88" s="67">
        <v>11360</v>
      </c>
      <c r="AM88" s="67">
        <v>5899</v>
      </c>
      <c r="AN88" s="67">
        <v>5461</v>
      </c>
      <c r="AO88" s="67">
        <v>10946</v>
      </c>
      <c r="AP88" s="67">
        <v>5535</v>
      </c>
      <c r="AQ88" s="67">
        <v>5411</v>
      </c>
      <c r="AR88" s="67" t="s">
        <v>428</v>
      </c>
      <c r="AS88" s="67"/>
      <c r="AT88" s="67" t="s">
        <v>428</v>
      </c>
      <c r="AU88" s="59">
        <v>3086</v>
      </c>
      <c r="AV88" s="59">
        <v>18</v>
      </c>
      <c r="AW88" s="59">
        <v>1292</v>
      </c>
      <c r="AX88" s="97">
        <f>VLOOKUP(A88,[2]INFANTIL!$A$8:$AA$140,27,0)</f>
        <v>7.8895463510848129</v>
      </c>
      <c r="AY88" s="98">
        <f>VLOOKUP(A88,[2]INFANTIL!$A$8:$AA$140,16,0)</f>
        <v>8</v>
      </c>
      <c r="AZ88" s="62">
        <f>VLOOKUP(A88,'[3]2017'!$A$8:$E$140,5,0)</f>
        <v>1.2871287128712872</v>
      </c>
      <c r="BA88" s="63">
        <f>VLOOKUP(A88,'[3]2017'!$A$8:$E$140,4,0)</f>
        <v>13</v>
      </c>
      <c r="BB88" s="62">
        <f>VLOOKUP(A88,[2]MATERNAS!$A$8:$AA$140,27,0)</f>
        <v>65.746219592373436</v>
      </c>
      <c r="BC88" s="63">
        <f>VLOOKUP(A88,[2]MATERNAS!$A$8:$AA$140,26,0)</f>
        <v>1</v>
      </c>
      <c r="BD88" s="68">
        <v>0</v>
      </c>
      <c r="BE88" s="69">
        <v>0</v>
      </c>
      <c r="BF88" s="60">
        <f>VLOOKUP(A88,[4]Controles!$A$7:$L$139,12,0)</f>
        <v>2.6298487836949378</v>
      </c>
      <c r="BG88" s="61">
        <f>VLOOKUP(A88,[4]Controles!$A$7:$L$139,11,0)</f>
        <v>40</v>
      </c>
      <c r="BH88" s="88">
        <v>11.900065746219592</v>
      </c>
      <c r="BI88" s="87">
        <v>181</v>
      </c>
      <c r="BJ88" s="68">
        <v>0</v>
      </c>
      <c r="BK88" s="69">
        <v>0</v>
      </c>
      <c r="BL88" s="68">
        <v>19.801980198019802</v>
      </c>
      <c r="BM88" s="69">
        <v>2</v>
      </c>
      <c r="BN88" s="67">
        <v>0</v>
      </c>
      <c r="BO88" s="67">
        <v>0</v>
      </c>
      <c r="BP88" s="67">
        <v>9.94</v>
      </c>
      <c r="BQ88" s="67">
        <v>1</v>
      </c>
      <c r="BR88" s="67">
        <v>0</v>
      </c>
      <c r="BS88" s="67">
        <v>0</v>
      </c>
      <c r="BT88" s="67">
        <v>9.94</v>
      </c>
      <c r="BU88" s="67">
        <v>1</v>
      </c>
      <c r="BV88" s="67">
        <v>313.5</v>
      </c>
      <c r="BW88" s="67">
        <v>99.5</v>
      </c>
      <c r="BX88" s="67">
        <v>100.5</v>
      </c>
      <c r="BY88" s="67">
        <v>99.4</v>
      </c>
      <c r="BZ88" s="67">
        <v>106.7</v>
      </c>
      <c r="CA88" s="67">
        <v>94.9</v>
      </c>
      <c r="CB88" s="67">
        <v>98.2</v>
      </c>
      <c r="CC88" s="96" t="s">
        <v>2366</v>
      </c>
      <c r="CD88" s="96" t="s">
        <v>3026</v>
      </c>
      <c r="CE88" s="99" t="s">
        <v>428</v>
      </c>
      <c r="CF88" s="67" t="s">
        <v>842</v>
      </c>
      <c r="CG88" s="67" t="s">
        <v>3027</v>
      </c>
      <c r="CH88" s="67">
        <v>82.61</v>
      </c>
      <c r="CI88" s="67">
        <v>10</v>
      </c>
      <c r="CJ88" s="86">
        <v>9.8522167487684734E-2</v>
      </c>
      <c r="CK88" s="87">
        <v>1</v>
      </c>
      <c r="CL88" s="106">
        <v>89.43</v>
      </c>
      <c r="CM88" s="89">
        <v>10</v>
      </c>
      <c r="CN88" s="67">
        <v>99.36</v>
      </c>
      <c r="CO88" s="67">
        <v>10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2">
        <f>VLOOKUP(A88,'[3]2017'!$A$8:$I$140,9,0)</f>
        <v>0.38004750593824227</v>
      </c>
      <c r="DC88" s="63">
        <f>VLOOKUP(A88,'[3]2017'!$A$8:$I$140,8,0)</f>
        <v>4</v>
      </c>
      <c r="DD88" s="96" t="s">
        <v>3028</v>
      </c>
      <c r="DE88" s="96" t="s">
        <v>3029</v>
      </c>
      <c r="DF88" s="67" t="s">
        <v>428</v>
      </c>
      <c r="DG88" s="67" t="s">
        <v>428</v>
      </c>
      <c r="DH88" s="67">
        <v>121.56</v>
      </c>
      <c r="DI88" s="67">
        <v>15</v>
      </c>
      <c r="DJ88" s="67">
        <v>89.14</v>
      </c>
      <c r="DK88" s="67">
        <v>11</v>
      </c>
      <c r="DL88" s="67">
        <v>32.409999999999997</v>
      </c>
      <c r="DM88" s="67">
        <v>4</v>
      </c>
      <c r="DN88" s="67">
        <v>88.01</v>
      </c>
      <c r="DO88" s="67">
        <v>11</v>
      </c>
      <c r="DP88" s="67">
        <v>24</v>
      </c>
      <c r="DQ88" s="67">
        <v>3</v>
      </c>
      <c r="DR88" s="67">
        <v>0</v>
      </c>
      <c r="DS88" s="67">
        <v>0</v>
      </c>
      <c r="DT88" s="67">
        <v>16</v>
      </c>
      <c r="DU88" s="67">
        <v>2</v>
      </c>
      <c r="DV88" s="67">
        <v>0</v>
      </c>
      <c r="DW88" s="67">
        <v>0</v>
      </c>
      <c r="DX88" s="67">
        <v>8</v>
      </c>
      <c r="DY88" s="67">
        <v>1</v>
      </c>
      <c r="DZ88" s="101">
        <f>VLOOKUP(A88,[5]Embarazos!$A$7:$D$139,4,0)</f>
        <v>0.64102564102564097</v>
      </c>
      <c r="EA88" s="63">
        <f>VLOOKUP(A88,[5]Embarazos!$A$7:$D$139,3,0)</f>
        <v>11</v>
      </c>
      <c r="EB88" s="62">
        <f>VLOOKUP(A88,[5]Embarazos!$A$7:$F$139,6,0)</f>
        <v>14.102564102564102</v>
      </c>
      <c r="EC88" s="63">
        <f>VLOOKUP(A88,[5]Embarazos!$A$7:$F$139,5,0)</f>
        <v>242</v>
      </c>
      <c r="ED88" s="62">
        <f>VLOOKUP(A88,'[3]2017'!$A$8:$K$140,11,0)</f>
        <v>1.1529592621060722</v>
      </c>
      <c r="EE88" s="63">
        <f>VLOOKUP(A88,'[3]2017'!$A$8:$K$140,10,0)</f>
        <v>12</v>
      </c>
      <c r="EF88" s="96" t="s">
        <v>3030</v>
      </c>
      <c r="EG88" s="96" t="s">
        <v>3031</v>
      </c>
      <c r="EH88" s="96" t="s">
        <v>428</v>
      </c>
      <c r="EI88" s="67" t="s">
        <v>428</v>
      </c>
      <c r="EJ88" s="174" t="s">
        <v>3032</v>
      </c>
      <c r="EK88" s="174" t="s">
        <v>3033</v>
      </c>
      <c r="EL88" s="96" t="s">
        <v>3034</v>
      </c>
      <c r="EM88" s="96" t="s">
        <v>3035</v>
      </c>
      <c r="EN88" s="99" t="s">
        <v>428</v>
      </c>
      <c r="EO88" s="96" t="s">
        <v>428</v>
      </c>
      <c r="EP88" s="67">
        <v>80.010000000000005</v>
      </c>
      <c r="EQ88" s="67">
        <v>10</v>
      </c>
      <c r="ER88" s="67">
        <v>152.01</v>
      </c>
      <c r="ES88" s="67">
        <v>19</v>
      </c>
      <c r="ET88" s="92">
        <v>240.01920153612289</v>
      </c>
      <c r="EU88" s="105">
        <v>30</v>
      </c>
      <c r="EV88" s="67">
        <v>80.010000000000005</v>
      </c>
      <c r="EW88" s="67">
        <v>10</v>
      </c>
      <c r="EX88" s="67">
        <v>2</v>
      </c>
      <c r="EY88" s="62">
        <f>VLOOKUP(A88,[5]Embarazos!$A$7:$H$139,8,0)</f>
        <v>27.331002331002331</v>
      </c>
      <c r="EZ88" s="63">
        <f>VLOOKUP(A88,[5]Embarazos!$A$7:$H$139,7,0)</f>
        <v>469</v>
      </c>
      <c r="FA88" s="62">
        <f>VLOOKUP(A88,[5]Embarazos!$A$7:$J$139,10,0)</f>
        <v>24.883449883449885</v>
      </c>
      <c r="FB88" s="63">
        <f>VLOOKUP(A88,[5]Embarazos!$A$7:$J$139,9,0)</f>
        <v>427</v>
      </c>
      <c r="FC88" s="67">
        <v>36.840000000000003</v>
      </c>
      <c r="FD88" s="67">
        <v>9</v>
      </c>
      <c r="FE88" s="67">
        <v>49.12</v>
      </c>
      <c r="FF88" s="67">
        <v>12</v>
      </c>
      <c r="FG88" s="67">
        <v>8.19</v>
      </c>
      <c r="FH88" s="67">
        <v>2</v>
      </c>
      <c r="FI88" s="67">
        <v>32.75</v>
      </c>
      <c r="FJ88" s="67">
        <v>8</v>
      </c>
      <c r="FK88" s="92">
        <v>126.90355329949237</v>
      </c>
      <c r="FL88" s="105">
        <v>31</v>
      </c>
      <c r="FM88" s="67">
        <v>167.84</v>
      </c>
      <c r="FN88" s="67">
        <v>41</v>
      </c>
      <c r="FO88" s="67">
        <v>528.08000000000004</v>
      </c>
      <c r="FP88" s="67">
        <v>129</v>
      </c>
      <c r="FQ88" s="92">
        <v>16.374652038644179</v>
      </c>
      <c r="FR88" s="105">
        <v>4</v>
      </c>
      <c r="FS88" s="62">
        <f>VLOOKUP(A88,'[3]2017'!$A$8:$M$140,13,0)</f>
        <v>1.2323943661971832</v>
      </c>
      <c r="FT88" s="63">
        <f>VLOOKUP(A88,'[3]2017'!$A$8:$M$140,12,0)</f>
        <v>14</v>
      </c>
      <c r="FU88" s="62">
        <f>VLOOKUP(A88,'[3]2017'!$A$8:$O$140,15,0)</f>
        <v>2.4666544856568611</v>
      </c>
      <c r="FV88" s="63">
        <f>VLOOKUP(A88,'[3]2017'!$A$8:$O$140,14,0)</f>
        <v>27</v>
      </c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</row>
    <row r="89" spans="1:381">
      <c r="A89" s="96" t="s">
        <v>1250</v>
      </c>
      <c r="B89" s="56" t="s">
        <v>1251</v>
      </c>
      <c r="C89" s="96" t="s">
        <v>441</v>
      </c>
      <c r="D89" s="74">
        <v>6</v>
      </c>
      <c r="E89" s="67">
        <v>2017</v>
      </c>
      <c r="F89" s="161">
        <v>59.079164141477605</v>
      </c>
      <c r="G89" s="67">
        <v>8191</v>
      </c>
      <c r="H89" s="67">
        <v>2954</v>
      </c>
      <c r="I89" s="67">
        <v>5237</v>
      </c>
      <c r="J89" s="67">
        <v>9.84</v>
      </c>
      <c r="K89" s="78">
        <v>806</v>
      </c>
      <c r="L89" s="67">
        <v>89.54</v>
      </c>
      <c r="M89" s="78">
        <v>7334</v>
      </c>
      <c r="N89" s="67">
        <v>981</v>
      </c>
      <c r="O89" s="67">
        <v>500</v>
      </c>
      <c r="P89" s="67">
        <v>481</v>
      </c>
      <c r="Q89" s="67">
        <v>1173</v>
      </c>
      <c r="R89" s="67">
        <v>598</v>
      </c>
      <c r="S89" s="67">
        <v>575</v>
      </c>
      <c r="T89" s="67">
        <v>922</v>
      </c>
      <c r="U89" s="67">
        <v>476</v>
      </c>
      <c r="V89" s="67">
        <v>446</v>
      </c>
      <c r="W89" s="67">
        <v>1072</v>
      </c>
      <c r="X89" s="67">
        <v>555</v>
      </c>
      <c r="Y89" s="67">
        <v>517</v>
      </c>
      <c r="Z89" s="67">
        <v>833</v>
      </c>
      <c r="AA89" s="67">
        <v>433</v>
      </c>
      <c r="AB89" s="67">
        <v>400</v>
      </c>
      <c r="AC89" s="67">
        <v>975</v>
      </c>
      <c r="AD89" s="67">
        <v>507</v>
      </c>
      <c r="AE89" s="67">
        <v>468</v>
      </c>
      <c r="AF89" s="67">
        <v>808</v>
      </c>
      <c r="AG89" s="67">
        <v>420</v>
      </c>
      <c r="AH89" s="67">
        <v>388</v>
      </c>
      <c r="AI89" s="67">
        <v>1405</v>
      </c>
      <c r="AJ89" s="67">
        <v>736</v>
      </c>
      <c r="AK89" s="67">
        <v>669</v>
      </c>
      <c r="AL89" s="67">
        <v>798</v>
      </c>
      <c r="AM89" s="67">
        <v>418</v>
      </c>
      <c r="AN89" s="67">
        <v>380</v>
      </c>
      <c r="AO89" s="67">
        <v>657</v>
      </c>
      <c r="AP89" s="67">
        <v>349</v>
      </c>
      <c r="AQ89" s="67">
        <v>308</v>
      </c>
      <c r="AR89" s="67" t="s">
        <v>428</v>
      </c>
      <c r="AS89" s="67"/>
      <c r="AT89" s="67" t="s">
        <v>428</v>
      </c>
      <c r="AU89" s="59">
        <v>204</v>
      </c>
      <c r="AV89" s="59">
        <v>0</v>
      </c>
      <c r="AW89" s="59">
        <v>133</v>
      </c>
      <c r="AX89" s="97">
        <f>VLOOKUP(A89,[2]INFANTIL!$A$8:$AA$140,27,0)</f>
        <v>14.388489208633095</v>
      </c>
      <c r="AY89" s="98">
        <f>VLOOKUP(A89,[2]INFANTIL!$A$8:$AA$140,16,0)</f>
        <v>2</v>
      </c>
      <c r="AZ89" s="62">
        <f>VLOOKUP(A89,'[3]2017'!$A$8:$E$140,5,0)</f>
        <v>4.0774719673802249</v>
      </c>
      <c r="BA89" s="63">
        <f>VLOOKUP(A89,'[3]2017'!$A$8:$E$140,4,0)</f>
        <v>4</v>
      </c>
      <c r="BB89" s="62">
        <f>VLOOKUP(A89,[2]MATERNAS!$A$8:$AA$140,27,0)</f>
        <v>0</v>
      </c>
      <c r="BC89" s="63">
        <f>VLOOKUP(A89,[2]MATERNAS!$A$8:$AA$140,26,0)</f>
        <v>0</v>
      </c>
      <c r="BD89" s="68">
        <v>0</v>
      </c>
      <c r="BE89" s="69">
        <v>0</v>
      </c>
      <c r="BF89" s="60">
        <f>VLOOKUP(A89,[4]Controles!$A$7:$L$139,12,0)</f>
        <v>7.1942446043165464</v>
      </c>
      <c r="BG89" s="61">
        <f>VLOOKUP(A89,[4]Controles!$A$7:$L$139,11,0)</f>
        <v>10</v>
      </c>
      <c r="BH89" s="88">
        <v>5.0359712230215825</v>
      </c>
      <c r="BI89" s="87">
        <v>7</v>
      </c>
      <c r="BJ89" s="68">
        <v>0</v>
      </c>
      <c r="BK89" s="69">
        <v>0</v>
      </c>
      <c r="BL89" s="68">
        <v>0</v>
      </c>
      <c r="BM89" s="69">
        <v>0</v>
      </c>
      <c r="BN89" s="67">
        <v>170.5</v>
      </c>
      <c r="BO89" s="67">
        <v>2</v>
      </c>
      <c r="BP89" s="67">
        <v>170.5</v>
      </c>
      <c r="BQ89" s="67">
        <v>2</v>
      </c>
      <c r="BR89" s="67">
        <v>0</v>
      </c>
      <c r="BS89" s="67">
        <v>0</v>
      </c>
      <c r="BT89" s="67">
        <v>0</v>
      </c>
      <c r="BU89" s="67">
        <v>0</v>
      </c>
      <c r="BV89" s="67">
        <v>55</v>
      </c>
      <c r="BW89" s="67">
        <v>95.3</v>
      </c>
      <c r="BX89" s="67">
        <v>78.5</v>
      </c>
      <c r="BY89" s="67">
        <v>95.3</v>
      </c>
      <c r="BZ89" s="67">
        <v>78.5</v>
      </c>
      <c r="CA89" s="67">
        <v>88.8</v>
      </c>
      <c r="CB89" s="67">
        <v>96.7</v>
      </c>
      <c r="CC89" s="96" t="s">
        <v>3036</v>
      </c>
      <c r="CD89" s="96" t="s">
        <v>3037</v>
      </c>
      <c r="CE89" s="99">
        <v>16.670000000000002</v>
      </c>
      <c r="CF89" s="67" t="s">
        <v>3038</v>
      </c>
      <c r="CG89" s="67" t="s">
        <v>3039</v>
      </c>
      <c r="CH89" s="67">
        <v>102.67</v>
      </c>
      <c r="CI89" s="67">
        <v>1</v>
      </c>
      <c r="CJ89" s="86">
        <v>1.0845986984815619</v>
      </c>
      <c r="CK89" s="87">
        <v>1</v>
      </c>
      <c r="CL89" s="106">
        <v>102.67</v>
      </c>
      <c r="CM89" s="89">
        <v>1</v>
      </c>
      <c r="CN89" s="67">
        <v>0</v>
      </c>
      <c r="CO89" s="67">
        <v>0</v>
      </c>
      <c r="CP89" s="67">
        <v>0</v>
      </c>
      <c r="CQ89" s="67">
        <v>0</v>
      </c>
      <c r="CR89" s="67">
        <v>0</v>
      </c>
      <c r="CS89" s="67">
        <v>0</v>
      </c>
      <c r="CT89" s="67">
        <v>0</v>
      </c>
      <c r="CU89" s="67">
        <v>0</v>
      </c>
      <c r="CV89" s="67">
        <v>0</v>
      </c>
      <c r="CW89" s="67">
        <v>0</v>
      </c>
      <c r="CX89" s="67">
        <v>0</v>
      </c>
      <c r="CY89" s="67">
        <v>0</v>
      </c>
      <c r="CZ89" s="67">
        <v>0</v>
      </c>
      <c r="DA89" s="67">
        <v>0</v>
      </c>
      <c r="DB89" s="62">
        <f>VLOOKUP(A89,'[3]2017'!$A$8:$I$140,9,0)</f>
        <v>0</v>
      </c>
      <c r="DC89" s="63">
        <f>VLOOKUP(A89,'[3]2017'!$A$8:$I$140,8,0)</f>
        <v>0</v>
      </c>
      <c r="DD89" s="96" t="s">
        <v>2833</v>
      </c>
      <c r="DE89" s="96" t="s">
        <v>3040</v>
      </c>
      <c r="DF89" s="99">
        <v>3.3918128654970756</v>
      </c>
      <c r="DG89" s="104">
        <v>0</v>
      </c>
      <c r="DH89" s="67">
        <v>0</v>
      </c>
      <c r="DI89" s="67">
        <v>0</v>
      </c>
      <c r="DJ89" s="67">
        <v>93.28</v>
      </c>
      <c r="DK89" s="67">
        <v>1</v>
      </c>
      <c r="DL89" s="67">
        <v>0</v>
      </c>
      <c r="DM89" s="67">
        <v>0</v>
      </c>
      <c r="DN89" s="67">
        <v>102.56</v>
      </c>
      <c r="DO89" s="67">
        <v>1</v>
      </c>
      <c r="DP89" s="67">
        <v>307.69</v>
      </c>
      <c r="DQ89" s="67">
        <v>3</v>
      </c>
      <c r="DR89" s="67">
        <v>205.13</v>
      </c>
      <c r="DS89" s="67">
        <v>2</v>
      </c>
      <c r="DT89" s="67">
        <v>102.56</v>
      </c>
      <c r="DU89" s="67">
        <v>1</v>
      </c>
      <c r="DV89" s="67">
        <v>0</v>
      </c>
      <c r="DW89" s="67">
        <v>0</v>
      </c>
      <c r="DX89" s="67">
        <v>0</v>
      </c>
      <c r="DY89" s="67">
        <v>0</v>
      </c>
      <c r="DZ89" s="101">
        <f>VLOOKUP(A89,[5]Embarazos!$A$7:$D$139,4,0)</f>
        <v>3.5971223021582732</v>
      </c>
      <c r="EA89" s="63">
        <f>VLOOKUP(A89,[5]Embarazos!$A$7:$D$139,3,0)</f>
        <v>5</v>
      </c>
      <c r="EB89" s="62">
        <f>VLOOKUP(A89,[5]Embarazos!$A$7:$F$139,6,0)</f>
        <v>32.374100719424462</v>
      </c>
      <c r="EC89" s="63">
        <f>VLOOKUP(A89,[5]Embarazos!$A$7:$F$139,5,0)</f>
        <v>45</v>
      </c>
      <c r="ED89" s="62">
        <f>VLOOKUP(A89,'[3]2017'!$A$8:$K$140,11,0)</f>
        <v>4.9504950495049505</v>
      </c>
      <c r="EE89" s="63">
        <f>VLOOKUP(A89,'[3]2017'!$A$8:$K$140,10,0)</f>
        <v>4</v>
      </c>
      <c r="EF89" s="96" t="s">
        <v>3041</v>
      </c>
      <c r="EG89" s="96" t="s">
        <v>3042</v>
      </c>
      <c r="EH89" s="99">
        <v>3.1558185404339252</v>
      </c>
      <c r="EI89" s="104">
        <v>0</v>
      </c>
      <c r="EJ89" s="174" t="s">
        <v>3043</v>
      </c>
      <c r="EK89" s="174" t="s">
        <v>2556</v>
      </c>
      <c r="EL89" s="96" t="s">
        <v>3044</v>
      </c>
      <c r="EM89" s="96" t="s">
        <v>3045</v>
      </c>
      <c r="EN89" s="99">
        <v>4.716981132075472</v>
      </c>
      <c r="EO89" s="100">
        <v>0</v>
      </c>
      <c r="EP89" s="67">
        <v>0</v>
      </c>
      <c r="EQ89" s="67">
        <v>0</v>
      </c>
      <c r="ER89" s="67">
        <v>205.13</v>
      </c>
      <c r="ES89" s="67">
        <v>2</v>
      </c>
      <c r="ET89" s="67">
        <v>0</v>
      </c>
      <c r="EU89" s="67">
        <v>0</v>
      </c>
      <c r="EV89" s="67">
        <v>0</v>
      </c>
      <c r="EW89" s="67">
        <v>0</v>
      </c>
      <c r="EX89" s="67">
        <v>0</v>
      </c>
      <c r="EY89" s="62">
        <f>VLOOKUP(A89,[5]Embarazos!$A$7:$H$139,8,0)</f>
        <v>26.618705035971225</v>
      </c>
      <c r="EZ89" s="63">
        <f>VLOOKUP(A89,[5]Embarazos!$A$7:$H$139,7,0)</f>
        <v>37</v>
      </c>
      <c r="FA89" s="62">
        <f>VLOOKUP(A89,[5]Embarazos!$A$7:$J$139,10,0)</f>
        <v>14.388489208633093</v>
      </c>
      <c r="FB89" s="63">
        <f>VLOOKUP(A89,[5]Embarazos!$A$7:$J$139,9,0)</f>
        <v>20</v>
      </c>
      <c r="FC89" s="67">
        <v>180.61</v>
      </c>
      <c r="FD89" s="67">
        <v>3</v>
      </c>
      <c r="FE89" s="67">
        <v>60.2</v>
      </c>
      <c r="FF89" s="67">
        <v>1</v>
      </c>
      <c r="FG89" s="67">
        <v>0</v>
      </c>
      <c r="FH89" s="67">
        <v>0</v>
      </c>
      <c r="FI89" s="67">
        <v>0</v>
      </c>
      <c r="FJ89" s="67">
        <v>0</v>
      </c>
      <c r="FK89" s="92">
        <v>240.81878386514148</v>
      </c>
      <c r="FL89" s="105">
        <v>4</v>
      </c>
      <c r="FM89" s="67">
        <v>0</v>
      </c>
      <c r="FN89" s="67">
        <v>0</v>
      </c>
      <c r="FO89" s="67">
        <v>60.2</v>
      </c>
      <c r="FP89" s="67">
        <v>1</v>
      </c>
      <c r="FQ89" s="92">
        <v>60.204695966285371</v>
      </c>
      <c r="FR89" s="105">
        <v>1</v>
      </c>
      <c r="FS89" s="62">
        <f>VLOOKUP(A89,'[3]2017'!$A$8:$M$140,13,0)</f>
        <v>2.5062656641604009</v>
      </c>
      <c r="FT89" s="63">
        <f>VLOOKUP(A89,'[3]2017'!$A$8:$M$140,12,0)</f>
        <v>2</v>
      </c>
      <c r="FU89" s="62">
        <f>VLOOKUP(A89,'[3]2017'!$A$8:$O$140,15,0)</f>
        <v>1.5220700152207001</v>
      </c>
      <c r="FV89" s="63">
        <f>VLOOKUP(A89,'[3]2017'!$A$8:$O$140,14,0)</f>
        <v>1</v>
      </c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</row>
    <row r="90" spans="1:381">
      <c r="A90" s="96" t="s">
        <v>1258</v>
      </c>
      <c r="B90" s="56" t="s">
        <v>1259</v>
      </c>
      <c r="C90" s="96" t="s">
        <v>598</v>
      </c>
      <c r="D90" s="74">
        <v>1</v>
      </c>
      <c r="E90" s="67">
        <v>2017</v>
      </c>
      <c r="F90" s="161">
        <v>81.195013807907799</v>
      </c>
      <c r="G90" s="67">
        <v>53236</v>
      </c>
      <c r="H90" s="67">
        <v>42515</v>
      </c>
      <c r="I90" s="67">
        <v>10721</v>
      </c>
      <c r="J90" s="67">
        <v>98.19</v>
      </c>
      <c r="K90" s="78">
        <v>479</v>
      </c>
      <c r="L90" s="67">
        <v>10.37</v>
      </c>
      <c r="M90" s="78">
        <v>5519</v>
      </c>
      <c r="N90" s="67">
        <v>2789</v>
      </c>
      <c r="O90" s="67">
        <v>1419</v>
      </c>
      <c r="P90" s="67">
        <v>1370</v>
      </c>
      <c r="Q90" s="67">
        <v>3389</v>
      </c>
      <c r="R90" s="67">
        <v>1722</v>
      </c>
      <c r="S90" s="67">
        <v>1667</v>
      </c>
      <c r="T90" s="67">
        <v>2963</v>
      </c>
      <c r="U90" s="67">
        <v>1495</v>
      </c>
      <c r="V90" s="67">
        <v>1468</v>
      </c>
      <c r="W90" s="67">
        <v>3498</v>
      </c>
      <c r="X90" s="67">
        <v>1763</v>
      </c>
      <c r="Y90" s="67">
        <v>1735</v>
      </c>
      <c r="Z90" s="67">
        <v>2957</v>
      </c>
      <c r="AA90" s="67">
        <v>1485</v>
      </c>
      <c r="AB90" s="67">
        <v>1472</v>
      </c>
      <c r="AC90" s="67">
        <v>4062</v>
      </c>
      <c r="AD90" s="67">
        <v>2036</v>
      </c>
      <c r="AE90" s="67">
        <v>2026</v>
      </c>
      <c r="AF90" s="67">
        <v>3929</v>
      </c>
      <c r="AG90" s="67">
        <v>1968</v>
      </c>
      <c r="AH90" s="67">
        <v>1961</v>
      </c>
      <c r="AI90" s="67">
        <v>8286</v>
      </c>
      <c r="AJ90" s="67">
        <v>4130</v>
      </c>
      <c r="AK90" s="67">
        <v>4156</v>
      </c>
      <c r="AL90" s="67">
        <v>4671</v>
      </c>
      <c r="AM90" s="67">
        <v>2332</v>
      </c>
      <c r="AN90" s="67">
        <v>2339</v>
      </c>
      <c r="AO90" s="67">
        <v>4747</v>
      </c>
      <c r="AP90" s="67">
        <v>2332</v>
      </c>
      <c r="AQ90" s="67">
        <v>2415</v>
      </c>
      <c r="AR90" s="67" t="s">
        <v>428</v>
      </c>
      <c r="AS90" s="67"/>
      <c r="AT90" s="67" t="s">
        <v>428</v>
      </c>
      <c r="AU90" s="59">
        <v>366</v>
      </c>
      <c r="AV90" s="59">
        <v>0</v>
      </c>
      <c r="AW90" s="59">
        <v>406</v>
      </c>
      <c r="AX90" s="97">
        <f>VLOOKUP(A90,[2]INFANTIL!$A$8:$AA$140,27,0)</f>
        <v>5.9737156511350067</v>
      </c>
      <c r="AY90" s="98">
        <f>VLOOKUP(A90,[2]INFANTIL!$A$8:$AA$140,16,0)</f>
        <v>0</v>
      </c>
      <c r="AZ90" s="62">
        <f>VLOOKUP(A90,'[3]2017'!$A$8:$E$140,5,0)</f>
        <v>2.151308712800287</v>
      </c>
      <c r="BA90" s="63">
        <f>VLOOKUP(A90,'[3]2017'!$A$8:$E$140,4,0)</f>
        <v>6</v>
      </c>
      <c r="BB90" s="62">
        <f>VLOOKUP(A90,[2]MATERNAS!$A$8:$AA$140,27,0)</f>
        <v>0</v>
      </c>
      <c r="BC90" s="63">
        <f>VLOOKUP(A90,[2]MATERNAS!$A$8:$AA$140,26,0)</f>
        <v>0</v>
      </c>
      <c r="BD90" s="68">
        <v>0</v>
      </c>
      <c r="BE90" s="69">
        <v>0</v>
      </c>
      <c r="BF90" s="60">
        <f>VLOOKUP(A90,[4]Controles!$A$7:$L$139,12,0)</f>
        <v>1.5531660692951015</v>
      </c>
      <c r="BG90" s="61">
        <f>VLOOKUP(A90,[4]Controles!$A$7:$L$139,11,0)</f>
        <v>13</v>
      </c>
      <c r="BH90" s="88">
        <v>7.8853046594982077</v>
      </c>
      <c r="BI90" s="87">
        <v>66</v>
      </c>
      <c r="BJ90" s="68">
        <v>0</v>
      </c>
      <c r="BK90" s="69">
        <v>0</v>
      </c>
      <c r="BL90" s="68">
        <v>0</v>
      </c>
      <c r="BM90" s="69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4.4000000000000004</v>
      </c>
      <c r="BW90" s="67">
        <v>101.2</v>
      </c>
      <c r="BX90" s="67">
        <v>103.7</v>
      </c>
      <c r="BY90" s="67">
        <v>100.4</v>
      </c>
      <c r="BZ90" s="67">
        <v>118.5</v>
      </c>
      <c r="CA90" s="67">
        <v>101.7</v>
      </c>
      <c r="CB90" s="67">
        <v>109.8</v>
      </c>
      <c r="CC90" s="96" t="s">
        <v>3046</v>
      </c>
      <c r="CD90" s="96" t="s">
        <v>2756</v>
      </c>
      <c r="CE90" s="99" t="s">
        <v>428</v>
      </c>
      <c r="CF90" s="67" t="s">
        <v>3047</v>
      </c>
      <c r="CG90" s="67" t="s">
        <v>3048</v>
      </c>
      <c r="CH90" s="67">
        <v>139.76</v>
      </c>
      <c r="CI90" s="67">
        <v>4</v>
      </c>
      <c r="CJ90" s="86">
        <v>0</v>
      </c>
      <c r="CK90" s="87">
        <v>0</v>
      </c>
      <c r="CL90" s="106">
        <v>139.76</v>
      </c>
      <c r="CM90" s="89">
        <v>4</v>
      </c>
      <c r="CN90" s="67">
        <v>104.82</v>
      </c>
      <c r="CO90" s="67">
        <v>3</v>
      </c>
      <c r="CP90" s="67">
        <v>34.94</v>
      </c>
      <c r="CQ90" s="67">
        <v>1</v>
      </c>
      <c r="CR90" s="67">
        <v>0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2">
        <f>VLOOKUP(A90,'[3]2017'!$A$8:$I$140,9,0)</f>
        <v>0.33818058843422388</v>
      </c>
      <c r="DC90" s="63">
        <f>VLOOKUP(A90,'[3]2017'!$A$8:$I$140,8,0)</f>
        <v>1</v>
      </c>
      <c r="DD90" s="96" t="s">
        <v>3049</v>
      </c>
      <c r="DE90" s="96" t="s">
        <v>2861</v>
      </c>
      <c r="DF90" s="100" t="s">
        <v>428</v>
      </c>
      <c r="DG90" s="67" t="s">
        <v>428</v>
      </c>
      <c r="DH90" s="67">
        <v>0</v>
      </c>
      <c r="DI90" s="67">
        <v>0</v>
      </c>
      <c r="DJ90" s="67">
        <v>200.11</v>
      </c>
      <c r="DK90" s="67">
        <v>7</v>
      </c>
      <c r="DL90" s="67">
        <v>28.59</v>
      </c>
      <c r="DM90" s="67">
        <v>1</v>
      </c>
      <c r="DN90" s="67">
        <v>344.66</v>
      </c>
      <c r="DO90" s="67">
        <v>14</v>
      </c>
      <c r="DP90" s="67">
        <v>73.86</v>
      </c>
      <c r="DQ90" s="67">
        <v>3</v>
      </c>
      <c r="DR90" s="67">
        <v>49.24</v>
      </c>
      <c r="DS90" s="67">
        <v>2</v>
      </c>
      <c r="DT90" s="67">
        <v>0</v>
      </c>
      <c r="DU90" s="67">
        <v>0</v>
      </c>
      <c r="DV90" s="67">
        <v>24.62</v>
      </c>
      <c r="DW90" s="67">
        <v>1</v>
      </c>
      <c r="DX90" s="67">
        <v>0</v>
      </c>
      <c r="DY90" s="67">
        <v>0</v>
      </c>
      <c r="DZ90" s="101">
        <f>VLOOKUP(A90,[5]Embarazos!$A$7:$D$139,4,0)</f>
        <v>0.11013215859030838</v>
      </c>
      <c r="EA90" s="63">
        <f>VLOOKUP(A90,[5]Embarazos!$A$7:$D$139,3,0)</f>
        <v>1</v>
      </c>
      <c r="EB90" s="62">
        <f>VLOOKUP(A90,[5]Embarazos!$A$7:$F$139,6,0)</f>
        <v>5.9471365638766516</v>
      </c>
      <c r="EC90" s="63">
        <f>VLOOKUP(A90,[5]Embarazos!$A$7:$F$139,5,0)</f>
        <v>54</v>
      </c>
      <c r="ED90" s="62">
        <f>VLOOKUP(A90,'[3]2017'!$A$8:$K$140,11,0)</f>
        <v>0.76355306693815217</v>
      </c>
      <c r="EE90" s="63">
        <f>VLOOKUP(A90,'[3]2017'!$A$8:$K$140,10,0)</f>
        <v>3</v>
      </c>
      <c r="EF90" s="96" t="s">
        <v>3050</v>
      </c>
      <c r="EG90" s="96" t="s">
        <v>3051</v>
      </c>
      <c r="EH90" s="96" t="s">
        <v>428</v>
      </c>
      <c r="EI90" s="67" t="s">
        <v>428</v>
      </c>
      <c r="EJ90" s="174" t="s">
        <v>3052</v>
      </c>
      <c r="EK90" s="174" t="s">
        <v>3053</v>
      </c>
      <c r="EL90" s="96" t="s">
        <v>3054</v>
      </c>
      <c r="EM90" s="96" t="s">
        <v>3055</v>
      </c>
      <c r="EN90" s="67" t="s">
        <v>428</v>
      </c>
      <c r="EO90" s="96" t="s">
        <v>428</v>
      </c>
      <c r="EP90" s="67">
        <v>246.18</v>
      </c>
      <c r="EQ90" s="67">
        <v>10</v>
      </c>
      <c r="ER90" s="67">
        <v>98.47</v>
      </c>
      <c r="ES90" s="67">
        <v>4</v>
      </c>
      <c r="ET90" s="92">
        <v>344.65780403741996</v>
      </c>
      <c r="EU90" s="105">
        <v>14</v>
      </c>
      <c r="EV90" s="67">
        <v>246.18</v>
      </c>
      <c r="EW90" s="67">
        <v>10</v>
      </c>
      <c r="EX90" s="67">
        <v>0</v>
      </c>
      <c r="EY90" s="62">
        <f>VLOOKUP(A90,[5]Embarazos!$A$7:$H$139,8,0)</f>
        <v>17.731277533039645</v>
      </c>
      <c r="EZ90" s="63">
        <f>VLOOKUP(A90,[5]Embarazos!$A$7:$H$139,7,0)</f>
        <v>161</v>
      </c>
      <c r="FA90" s="62">
        <f>VLOOKUP(A90,[5]Embarazos!$A$7:$J$139,10,0)</f>
        <v>26.982378854625548</v>
      </c>
      <c r="FB90" s="63">
        <f>VLOOKUP(A90,[5]Embarazos!$A$7:$J$139,9,0)</f>
        <v>245</v>
      </c>
      <c r="FC90" s="67">
        <v>0</v>
      </c>
      <c r="FD90" s="67">
        <v>0</v>
      </c>
      <c r="FE90" s="67">
        <v>9.82</v>
      </c>
      <c r="FF90" s="67">
        <v>1</v>
      </c>
      <c r="FG90" s="67">
        <v>9.82</v>
      </c>
      <c r="FH90" s="67">
        <v>1</v>
      </c>
      <c r="FI90" s="67">
        <v>9.82</v>
      </c>
      <c r="FJ90" s="67">
        <v>1</v>
      </c>
      <c r="FK90" s="92">
        <v>29.455081001472752</v>
      </c>
      <c r="FL90" s="105">
        <v>3</v>
      </c>
      <c r="FM90" s="67">
        <v>255.28</v>
      </c>
      <c r="FN90" s="67">
        <v>26</v>
      </c>
      <c r="FO90" s="67">
        <v>579.28</v>
      </c>
      <c r="FP90" s="67">
        <v>59</v>
      </c>
      <c r="FQ90" s="92">
        <v>19.636720667648504</v>
      </c>
      <c r="FR90" s="105">
        <v>2</v>
      </c>
      <c r="FS90" s="62">
        <f>VLOOKUP(A90,'[3]2017'!$A$8:$M$140,13,0)</f>
        <v>0.64226075786769421</v>
      </c>
      <c r="FT90" s="63">
        <f>VLOOKUP(A90,'[3]2017'!$A$8:$M$140,12,0)</f>
        <v>3</v>
      </c>
      <c r="FU90" s="62">
        <f>VLOOKUP(A90,'[3]2017'!$A$8:$O$140,15,0)</f>
        <v>1.2639561828523278</v>
      </c>
      <c r="FV90" s="63">
        <f>VLOOKUP(A90,'[3]2017'!$A$8:$O$140,14,0)</f>
        <v>6</v>
      </c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67"/>
      <c r="IS90" s="67"/>
      <c r="IT90" s="67"/>
      <c r="IU90" s="67"/>
      <c r="IV90" s="67"/>
      <c r="IW90" s="67"/>
      <c r="IX90" s="67"/>
      <c r="IY90" s="67"/>
      <c r="IZ90" s="67"/>
      <c r="JA90" s="67"/>
      <c r="JB90" s="67"/>
      <c r="JC90" s="67"/>
      <c r="JD90" s="67"/>
      <c r="JE90" s="67"/>
      <c r="JF90" s="67"/>
      <c r="JG90" s="67"/>
      <c r="JH90" s="67"/>
      <c r="JI90" s="67"/>
      <c r="JJ90" s="67"/>
      <c r="JK90" s="67"/>
      <c r="JL90" s="67"/>
      <c r="JM90" s="67"/>
      <c r="JN90" s="67"/>
      <c r="JO90" s="67"/>
      <c r="JP90" s="67"/>
      <c r="JQ90" s="67"/>
      <c r="JR90" s="67"/>
      <c r="JS90" s="67"/>
      <c r="JT90" s="67"/>
      <c r="JU90" s="67"/>
      <c r="JV90" s="67"/>
      <c r="JW90" s="67"/>
      <c r="JX90" s="67"/>
      <c r="JY90" s="67"/>
      <c r="JZ90" s="67"/>
      <c r="KA90" s="67"/>
      <c r="KB90" s="67"/>
      <c r="KC90" s="67"/>
      <c r="KD90" s="67"/>
      <c r="KE90" s="67"/>
      <c r="KF90" s="67"/>
      <c r="KG90" s="67"/>
      <c r="KH90" s="67"/>
      <c r="KI90" s="67"/>
      <c r="KJ90" s="67"/>
      <c r="KK90" s="67"/>
      <c r="KL90" s="67"/>
      <c r="KM90" s="67"/>
      <c r="KN90" s="67"/>
      <c r="KO90" s="67"/>
      <c r="KP90" s="67"/>
      <c r="KQ90" s="67"/>
      <c r="KR90" s="67"/>
      <c r="KS90" s="67"/>
      <c r="KT90" s="67"/>
      <c r="KU90" s="67"/>
      <c r="KV90" s="67"/>
      <c r="KW90" s="67"/>
      <c r="KX90" s="67"/>
      <c r="KY90" s="67"/>
      <c r="KZ90" s="67"/>
      <c r="LA90" s="67"/>
      <c r="LB90" s="67"/>
      <c r="LC90" s="67"/>
      <c r="LD90" s="67"/>
      <c r="LE90" s="67"/>
      <c r="LF90" s="67"/>
      <c r="LG90" s="67"/>
      <c r="LH90" s="67"/>
      <c r="LI90" s="67"/>
      <c r="LJ90" s="67"/>
      <c r="LK90" s="67"/>
      <c r="LL90" s="67"/>
      <c r="LM90" s="67"/>
      <c r="LN90" s="67"/>
      <c r="LO90" s="67"/>
      <c r="LP90" s="67"/>
      <c r="LQ90" s="67"/>
      <c r="LR90" s="67"/>
      <c r="LS90" s="67"/>
      <c r="LT90" s="67"/>
      <c r="LU90" s="67"/>
      <c r="LV90" s="67"/>
      <c r="LW90" s="67"/>
      <c r="LX90" s="67"/>
      <c r="LY90" s="67"/>
      <c r="LZ90" s="67"/>
      <c r="MA90" s="67"/>
      <c r="MB90" s="67"/>
      <c r="MC90" s="67"/>
      <c r="MD90" s="67"/>
      <c r="ME90" s="67"/>
      <c r="MF90" s="67"/>
      <c r="MG90" s="67"/>
      <c r="MH90" s="67"/>
      <c r="MI90" s="67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67"/>
      <c r="MU90" s="67"/>
      <c r="MV90" s="67"/>
      <c r="MW90" s="67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67"/>
      <c r="NI90" s="67"/>
      <c r="NJ90" s="67"/>
      <c r="NK90" s="67"/>
      <c r="NL90" s="67"/>
      <c r="NM90" s="67"/>
      <c r="NN90" s="67"/>
      <c r="NO90" s="67"/>
      <c r="NP90" s="67"/>
      <c r="NQ90" s="67"/>
    </row>
    <row r="91" spans="1:381">
      <c r="A91" s="96" t="s">
        <v>1269</v>
      </c>
      <c r="B91" s="56" t="s">
        <v>1270</v>
      </c>
      <c r="C91" s="96" t="s">
        <v>466</v>
      </c>
      <c r="D91" s="74">
        <v>6</v>
      </c>
      <c r="E91" s="67">
        <v>2017</v>
      </c>
      <c r="F91" s="161">
        <v>65.291548214256082</v>
      </c>
      <c r="G91" s="67">
        <v>17469</v>
      </c>
      <c r="H91" s="67">
        <v>8960</v>
      </c>
      <c r="I91" s="67">
        <v>8509</v>
      </c>
      <c r="J91" s="67">
        <v>11.55</v>
      </c>
      <c r="K91" s="78">
        <v>2018</v>
      </c>
      <c r="L91" s="67">
        <v>75.040000000000006</v>
      </c>
      <c r="M91" s="78">
        <v>13109</v>
      </c>
      <c r="N91" s="67">
        <v>1823</v>
      </c>
      <c r="O91" s="67">
        <v>936</v>
      </c>
      <c r="P91" s="67">
        <v>887</v>
      </c>
      <c r="Q91" s="67">
        <v>2174</v>
      </c>
      <c r="R91" s="67">
        <v>1118</v>
      </c>
      <c r="S91" s="67">
        <v>1056</v>
      </c>
      <c r="T91" s="67">
        <v>1754</v>
      </c>
      <c r="U91" s="67">
        <v>912</v>
      </c>
      <c r="V91" s="67">
        <v>842</v>
      </c>
      <c r="W91" s="67">
        <v>2116</v>
      </c>
      <c r="X91" s="67">
        <v>1103</v>
      </c>
      <c r="Y91" s="67">
        <v>1013</v>
      </c>
      <c r="Z91" s="67">
        <v>1756</v>
      </c>
      <c r="AA91" s="67">
        <v>922</v>
      </c>
      <c r="AB91" s="67">
        <v>834</v>
      </c>
      <c r="AC91" s="67">
        <v>1977</v>
      </c>
      <c r="AD91" s="67">
        <v>1043</v>
      </c>
      <c r="AE91" s="67">
        <v>934</v>
      </c>
      <c r="AF91" s="67">
        <v>1543</v>
      </c>
      <c r="AG91" s="67">
        <v>818</v>
      </c>
      <c r="AH91" s="67">
        <v>725</v>
      </c>
      <c r="AI91" s="67">
        <v>2817</v>
      </c>
      <c r="AJ91" s="67">
        <v>1503</v>
      </c>
      <c r="AK91" s="67">
        <v>1314</v>
      </c>
      <c r="AL91" s="67">
        <v>1586</v>
      </c>
      <c r="AM91" s="67">
        <v>846</v>
      </c>
      <c r="AN91" s="67">
        <v>740</v>
      </c>
      <c r="AO91" s="67">
        <v>1507</v>
      </c>
      <c r="AP91" s="67">
        <v>807</v>
      </c>
      <c r="AQ91" s="67">
        <v>700</v>
      </c>
      <c r="AR91" s="67" t="s">
        <v>428</v>
      </c>
      <c r="AS91" s="67"/>
      <c r="AT91" s="67" t="s">
        <v>428</v>
      </c>
      <c r="AU91" s="59">
        <v>573</v>
      </c>
      <c r="AV91" s="59">
        <v>0</v>
      </c>
      <c r="AW91" s="59">
        <v>56</v>
      </c>
      <c r="AX91" s="97">
        <f>VLOOKUP(A91,[2]INFANTIL!$A$8:$AA$140,27,0)</f>
        <v>16.574585635359114</v>
      </c>
      <c r="AY91" s="98">
        <f>VLOOKUP(A91,[2]INFANTIL!$A$8:$AA$140,16,0)</f>
        <v>4</v>
      </c>
      <c r="AZ91" s="62">
        <f>VLOOKUP(A91,'[3]2017'!$A$8:$E$140,5,0)</f>
        <v>1.6456390565002743</v>
      </c>
      <c r="BA91" s="63">
        <f>VLOOKUP(A91,'[3]2017'!$A$8:$E$140,4,0)</f>
        <v>3</v>
      </c>
      <c r="BB91" s="62">
        <f>VLOOKUP(A91,[2]MATERNAS!$A$8:$AA$140,27,0)</f>
        <v>0</v>
      </c>
      <c r="BC91" s="63">
        <f>VLOOKUP(A91,[2]MATERNAS!$A$8:$AA$140,26,0)</f>
        <v>0</v>
      </c>
      <c r="BD91" s="68">
        <v>0</v>
      </c>
      <c r="BE91" s="69">
        <v>0</v>
      </c>
      <c r="BF91" s="60">
        <f>VLOOKUP(A91,[4]Controles!$A$7:$L$139,12,0)</f>
        <v>7.7348066298342539</v>
      </c>
      <c r="BG91" s="61">
        <f>VLOOKUP(A91,[4]Controles!$A$7:$L$139,11,0)</f>
        <v>14</v>
      </c>
      <c r="BH91" s="88">
        <v>4.4198895027624303</v>
      </c>
      <c r="BI91" s="87">
        <v>8</v>
      </c>
      <c r="BJ91" s="68">
        <v>0</v>
      </c>
      <c r="BK91" s="69">
        <v>0</v>
      </c>
      <c r="BL91" s="68">
        <v>0</v>
      </c>
      <c r="BM91" s="69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35.6</v>
      </c>
      <c r="BW91" s="67">
        <v>81.7</v>
      </c>
      <c r="BX91" s="67">
        <v>82.2</v>
      </c>
      <c r="BY91" s="67">
        <v>81.2</v>
      </c>
      <c r="BZ91" s="67">
        <v>87.4</v>
      </c>
      <c r="CA91" s="67">
        <v>93.9</v>
      </c>
      <c r="CB91" s="67">
        <v>97.4</v>
      </c>
      <c r="CC91" s="96" t="s">
        <v>3056</v>
      </c>
      <c r="CD91" s="96" t="s">
        <v>3057</v>
      </c>
      <c r="CE91" s="99">
        <v>46.153846153846153</v>
      </c>
      <c r="CF91" s="67" t="s">
        <v>2561</v>
      </c>
      <c r="CG91" s="67" t="s">
        <v>3058</v>
      </c>
      <c r="CH91" s="67">
        <v>0</v>
      </c>
      <c r="CI91" s="67">
        <v>0</v>
      </c>
      <c r="CJ91" s="86">
        <v>0</v>
      </c>
      <c r="CK91" s="87">
        <v>0</v>
      </c>
      <c r="CL91" s="106">
        <v>0</v>
      </c>
      <c r="CM91" s="89">
        <v>0</v>
      </c>
      <c r="CN91" s="67">
        <v>111.17</v>
      </c>
      <c r="CO91" s="67">
        <v>2</v>
      </c>
      <c r="CP91" s="67">
        <v>0</v>
      </c>
      <c r="CQ91" s="67">
        <v>0</v>
      </c>
      <c r="CR91" s="67">
        <v>0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0</v>
      </c>
      <c r="CZ91" s="67">
        <v>0</v>
      </c>
      <c r="DA91" s="67">
        <v>0</v>
      </c>
      <c r="DB91" s="62">
        <f>VLOOKUP(A91,'[3]2017'!$A$8:$I$140,9,0)</f>
        <v>0</v>
      </c>
      <c r="DC91" s="63">
        <f>VLOOKUP(A91,'[3]2017'!$A$8:$I$140,8,0)</f>
        <v>0</v>
      </c>
      <c r="DD91" s="96" t="s">
        <v>3059</v>
      </c>
      <c r="DE91" s="96" t="s">
        <v>3060</v>
      </c>
      <c r="DF91" s="99">
        <v>3.9628482972136228</v>
      </c>
      <c r="DG91" s="100">
        <v>4.7491039426523294</v>
      </c>
      <c r="DH91" s="67">
        <v>141.78</v>
      </c>
      <c r="DI91" s="67">
        <v>3</v>
      </c>
      <c r="DJ91" s="67">
        <v>236.29</v>
      </c>
      <c r="DK91" s="67">
        <v>5</v>
      </c>
      <c r="DL91" s="67">
        <v>94.52</v>
      </c>
      <c r="DM91" s="67">
        <v>2</v>
      </c>
      <c r="DN91" s="67">
        <v>303.49</v>
      </c>
      <c r="DO91" s="67">
        <v>6</v>
      </c>
      <c r="DP91" s="67">
        <v>101.16</v>
      </c>
      <c r="DQ91" s="67">
        <v>2</v>
      </c>
      <c r="DR91" s="67">
        <v>0</v>
      </c>
      <c r="DS91" s="67">
        <v>0</v>
      </c>
      <c r="DT91" s="67" t="s">
        <v>3061</v>
      </c>
      <c r="DU91" s="67">
        <v>2</v>
      </c>
      <c r="DV91" s="67">
        <v>0</v>
      </c>
      <c r="DW91" s="67">
        <v>0</v>
      </c>
      <c r="DX91" s="67">
        <v>0</v>
      </c>
      <c r="DY91" s="67">
        <v>0</v>
      </c>
      <c r="DZ91" s="101">
        <f>VLOOKUP(A91,[5]Embarazos!$A$7:$D$139,4,0)</f>
        <v>0.5494505494505495</v>
      </c>
      <c r="EA91" s="63">
        <f>VLOOKUP(A91,[5]Embarazos!$A$7:$D$139,3,0)</f>
        <v>1</v>
      </c>
      <c r="EB91" s="62">
        <f>VLOOKUP(A91,[5]Embarazos!$A$7:$F$139,6,0)</f>
        <v>28.021978021978022</v>
      </c>
      <c r="EC91" s="63">
        <f>VLOOKUP(A91,[5]Embarazos!$A$7:$F$139,5,0)</f>
        <v>51</v>
      </c>
      <c r="ED91" s="62">
        <f>VLOOKUP(A91,'[3]2017'!$A$8:$K$140,11,0)</f>
        <v>1.9442644199611148</v>
      </c>
      <c r="EE91" s="63">
        <f>VLOOKUP(A91,'[3]2017'!$A$8:$K$140,10,0)</f>
        <v>3</v>
      </c>
      <c r="EF91" s="96" t="s">
        <v>3062</v>
      </c>
      <c r="EG91" s="96" t="s">
        <v>2940</v>
      </c>
      <c r="EH91" s="99">
        <v>4.4740024183796852</v>
      </c>
      <c r="EI91" s="104">
        <v>2.0964360587002098</v>
      </c>
      <c r="EJ91" s="174" t="s">
        <v>3063</v>
      </c>
      <c r="EK91" s="174" t="s">
        <v>3064</v>
      </c>
      <c r="EL91" s="96" t="s">
        <v>3065</v>
      </c>
      <c r="EM91" s="96" t="s">
        <v>3066</v>
      </c>
      <c r="EN91" s="99">
        <v>0.42918454935622319</v>
      </c>
      <c r="EO91" s="100">
        <v>0.96153846153846156</v>
      </c>
      <c r="EP91" s="67">
        <v>252.91</v>
      </c>
      <c r="EQ91" s="67">
        <v>5</v>
      </c>
      <c r="ER91" s="67">
        <v>252.91</v>
      </c>
      <c r="ES91" s="67">
        <v>5</v>
      </c>
      <c r="ET91" s="92">
        <v>455.2352048558422</v>
      </c>
      <c r="EU91" s="105">
        <v>9</v>
      </c>
      <c r="EV91" s="67">
        <v>252.91</v>
      </c>
      <c r="EW91" s="67">
        <v>5</v>
      </c>
      <c r="EX91" s="67">
        <v>0</v>
      </c>
      <c r="EY91" s="62">
        <f>VLOOKUP(A91,[5]Embarazos!$A$7:$H$139,8,0)</f>
        <v>34.065934065934066</v>
      </c>
      <c r="EZ91" s="63">
        <f>VLOOKUP(A91,[5]Embarazos!$A$7:$H$139,7,0)</f>
        <v>62</v>
      </c>
      <c r="FA91" s="62">
        <f>VLOOKUP(A91,[5]Embarazos!$A$7:$J$139,10,0)</f>
        <v>23.626373626373624</v>
      </c>
      <c r="FB91" s="63">
        <f>VLOOKUP(A91,[5]Embarazos!$A$7:$J$139,9,0)</f>
        <v>43</v>
      </c>
      <c r="FC91" s="67">
        <v>29.27</v>
      </c>
      <c r="FD91" s="67">
        <v>1</v>
      </c>
      <c r="FE91" s="67">
        <v>87.82</v>
      </c>
      <c r="FF91" s="67">
        <v>3</v>
      </c>
      <c r="FG91" s="67">
        <v>0</v>
      </c>
      <c r="FH91" s="67">
        <v>0</v>
      </c>
      <c r="FI91" s="67">
        <v>29.27</v>
      </c>
      <c r="FJ91" s="67">
        <v>1</v>
      </c>
      <c r="FK91" s="92">
        <v>146.37002341920376</v>
      </c>
      <c r="FL91" s="105">
        <v>5</v>
      </c>
      <c r="FM91" s="67">
        <v>175.64</v>
      </c>
      <c r="FN91" s="67">
        <v>6</v>
      </c>
      <c r="FO91" s="67">
        <v>263.47000000000003</v>
      </c>
      <c r="FP91" s="67">
        <v>9</v>
      </c>
      <c r="FQ91" s="67">
        <v>0</v>
      </c>
      <c r="FR91" s="67">
        <v>0</v>
      </c>
      <c r="FS91" s="62">
        <f>VLOOKUP(A91,'[3]2017'!$A$8:$M$140,13,0)</f>
        <v>0.63051702395964693</v>
      </c>
      <c r="FT91" s="63">
        <f>VLOOKUP(A91,'[3]2017'!$A$8:$M$140,12,0)</f>
        <v>1</v>
      </c>
      <c r="FU91" s="62">
        <f>VLOOKUP(A91,'[3]2017'!$A$8:$O$140,15,0)</f>
        <v>1.3271400132714002</v>
      </c>
      <c r="FV91" s="63">
        <f>VLOOKUP(A91,'[3]2017'!$A$8:$O$140,14,0)</f>
        <v>2</v>
      </c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67"/>
      <c r="IS91" s="67"/>
      <c r="IT91" s="67"/>
      <c r="IU91" s="67"/>
      <c r="IV91" s="67"/>
      <c r="IW91" s="67"/>
      <c r="IX91" s="67"/>
      <c r="IY91" s="67"/>
      <c r="IZ91" s="67"/>
      <c r="JA91" s="67"/>
      <c r="JB91" s="67"/>
      <c r="JC91" s="67"/>
      <c r="JD91" s="67"/>
      <c r="JE91" s="67"/>
      <c r="JF91" s="67"/>
      <c r="JG91" s="67"/>
      <c r="JH91" s="67"/>
      <c r="JI91" s="67"/>
      <c r="JJ91" s="67"/>
      <c r="JK91" s="67"/>
      <c r="JL91" s="67"/>
      <c r="JM91" s="67"/>
      <c r="JN91" s="67"/>
      <c r="JO91" s="67"/>
      <c r="JP91" s="67"/>
      <c r="JQ91" s="67"/>
      <c r="JR91" s="67"/>
      <c r="JS91" s="67"/>
      <c r="JT91" s="67"/>
      <c r="JU91" s="67"/>
      <c r="JV91" s="67"/>
      <c r="JW91" s="67"/>
      <c r="JX91" s="67"/>
      <c r="JY91" s="67"/>
      <c r="JZ91" s="67"/>
      <c r="KA91" s="67"/>
      <c r="KB91" s="67"/>
      <c r="KC91" s="67"/>
      <c r="KD91" s="67"/>
      <c r="KE91" s="67"/>
      <c r="KF91" s="67"/>
      <c r="KG91" s="67"/>
      <c r="KH91" s="67"/>
      <c r="KI91" s="67"/>
      <c r="KJ91" s="67"/>
      <c r="KK91" s="67"/>
      <c r="KL91" s="67"/>
      <c r="KM91" s="67"/>
      <c r="KN91" s="67"/>
      <c r="KO91" s="67"/>
      <c r="KP91" s="67"/>
      <c r="KQ91" s="67"/>
      <c r="KR91" s="67"/>
      <c r="KS91" s="67"/>
      <c r="KT91" s="67"/>
      <c r="KU91" s="67"/>
      <c r="KV91" s="67"/>
      <c r="KW91" s="67"/>
      <c r="KX91" s="67"/>
      <c r="KY91" s="67"/>
      <c r="KZ91" s="67"/>
      <c r="LA91" s="67"/>
      <c r="LB91" s="67"/>
      <c r="LC91" s="67"/>
      <c r="LD91" s="67"/>
      <c r="LE91" s="67"/>
      <c r="LF91" s="67"/>
      <c r="LG91" s="67"/>
      <c r="LH91" s="67"/>
      <c r="LI91" s="67"/>
      <c r="LJ91" s="67"/>
      <c r="LK91" s="67"/>
      <c r="LL91" s="67"/>
      <c r="LM91" s="67"/>
      <c r="LN91" s="67"/>
      <c r="LO91" s="67"/>
      <c r="LP91" s="67"/>
      <c r="LQ91" s="67"/>
      <c r="LR91" s="67"/>
      <c r="LS91" s="67"/>
      <c r="LT91" s="67"/>
      <c r="LU91" s="67"/>
      <c r="LV91" s="67"/>
      <c r="LW91" s="67"/>
      <c r="LX91" s="67"/>
      <c r="LY91" s="67"/>
      <c r="LZ91" s="67"/>
      <c r="MA91" s="67"/>
      <c r="MB91" s="67"/>
      <c r="MC91" s="67"/>
      <c r="MD91" s="67"/>
      <c r="ME91" s="67"/>
      <c r="MF91" s="67"/>
      <c r="MG91" s="67"/>
      <c r="MH91" s="67"/>
      <c r="MI91" s="67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67"/>
      <c r="MU91" s="67"/>
      <c r="MV91" s="67"/>
      <c r="MW91" s="67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67"/>
      <c r="NI91" s="67"/>
      <c r="NJ91" s="67"/>
      <c r="NK91" s="67"/>
      <c r="NL91" s="67"/>
      <c r="NM91" s="67"/>
      <c r="NN91" s="67"/>
      <c r="NO91" s="67"/>
      <c r="NP91" s="67"/>
      <c r="NQ91" s="67"/>
    </row>
    <row r="92" spans="1:381">
      <c r="A92" s="96" t="s">
        <v>2019</v>
      </c>
      <c r="B92" s="56" t="s">
        <v>1277</v>
      </c>
      <c r="C92" s="96" t="s">
        <v>514</v>
      </c>
      <c r="D92" s="74">
        <v>6</v>
      </c>
      <c r="E92" s="67">
        <v>2017</v>
      </c>
      <c r="F92" s="161">
        <v>64.382176717022745</v>
      </c>
      <c r="G92" s="67">
        <v>6024</v>
      </c>
      <c r="H92" s="67">
        <v>2532</v>
      </c>
      <c r="I92" s="67">
        <v>3492</v>
      </c>
      <c r="J92" s="67">
        <v>22.92</v>
      </c>
      <c r="K92" s="78">
        <v>1381</v>
      </c>
      <c r="L92" s="67">
        <v>73.87</v>
      </c>
      <c r="M92" s="78">
        <v>4450</v>
      </c>
      <c r="N92" s="67">
        <v>605</v>
      </c>
      <c r="O92" s="67">
        <v>310</v>
      </c>
      <c r="P92" s="67">
        <v>295</v>
      </c>
      <c r="Q92" s="67">
        <v>726</v>
      </c>
      <c r="R92" s="67">
        <v>372</v>
      </c>
      <c r="S92" s="67">
        <v>354</v>
      </c>
      <c r="T92" s="67">
        <v>589</v>
      </c>
      <c r="U92" s="67">
        <v>304</v>
      </c>
      <c r="V92" s="67">
        <v>285</v>
      </c>
      <c r="W92" s="67">
        <v>692</v>
      </c>
      <c r="X92" s="67">
        <v>360</v>
      </c>
      <c r="Y92" s="67">
        <v>332</v>
      </c>
      <c r="Z92" s="67">
        <v>550</v>
      </c>
      <c r="AA92" s="67">
        <v>290</v>
      </c>
      <c r="AB92" s="67">
        <v>260</v>
      </c>
      <c r="AC92" s="67">
        <v>650</v>
      </c>
      <c r="AD92" s="67">
        <v>343</v>
      </c>
      <c r="AE92" s="67">
        <v>307</v>
      </c>
      <c r="AF92" s="67">
        <v>538</v>
      </c>
      <c r="AG92" s="67">
        <v>285</v>
      </c>
      <c r="AH92" s="67">
        <v>253</v>
      </c>
      <c r="AI92" s="67">
        <v>931</v>
      </c>
      <c r="AJ92" s="67">
        <v>497</v>
      </c>
      <c r="AK92" s="67">
        <v>434</v>
      </c>
      <c r="AL92" s="67">
        <v>521</v>
      </c>
      <c r="AM92" s="67">
        <v>279</v>
      </c>
      <c r="AN92" s="67">
        <v>242</v>
      </c>
      <c r="AO92" s="67">
        <v>471</v>
      </c>
      <c r="AP92" s="67">
        <v>251</v>
      </c>
      <c r="AQ92" s="67">
        <v>220</v>
      </c>
      <c r="AR92" s="67" t="s">
        <v>428</v>
      </c>
      <c r="AS92" s="67"/>
      <c r="AT92" s="67" t="s">
        <v>428</v>
      </c>
      <c r="AU92" s="59">
        <v>362</v>
      </c>
      <c r="AV92" s="59">
        <v>0</v>
      </c>
      <c r="AW92" s="59">
        <v>74</v>
      </c>
      <c r="AX92" s="97" t="e">
        <f>VLOOKUP(A92,[2]INFANTIL!$A$8:$AA$140,27,0)</f>
        <v>#N/A</v>
      </c>
      <c r="AY92" s="98" t="e">
        <f>VLOOKUP(A92,[2]INFANTIL!$A$8:$AA$140,16,0)</f>
        <v>#N/A</v>
      </c>
      <c r="AZ92" s="62">
        <f>VLOOKUP(A92,'[3]2017'!$A$8:$E$140,5,0)</f>
        <v>1.6528925619834711</v>
      </c>
      <c r="BA92" s="63">
        <f>VLOOKUP(A92,'[3]2017'!$A$8:$E$140,4,0)</f>
        <v>1</v>
      </c>
      <c r="BB92" s="62">
        <f>VLOOKUP(A92,[2]MATERNAS!$A$8:$AA$140,27,0)</f>
        <v>0</v>
      </c>
      <c r="BC92" s="63">
        <f>VLOOKUP(A92,[2]MATERNAS!$A$8:$AA$140,26,0)</f>
        <v>0</v>
      </c>
      <c r="BD92" s="68">
        <v>0</v>
      </c>
      <c r="BE92" s="69">
        <v>0</v>
      </c>
      <c r="BF92" s="60">
        <f>VLOOKUP(A92,[4]Controles!$A$7:$L$139,12,0)</f>
        <v>6.1224489795918364</v>
      </c>
      <c r="BG92" s="61">
        <f>VLOOKUP(A92,[4]Controles!$A$7:$L$139,11,0)</f>
        <v>6</v>
      </c>
      <c r="BH92" s="88">
        <v>7.1428571428571423</v>
      </c>
      <c r="BI92" s="87">
        <v>7</v>
      </c>
      <c r="BJ92" s="68">
        <v>0</v>
      </c>
      <c r="BK92" s="69">
        <v>0</v>
      </c>
      <c r="BL92" s="68">
        <v>0</v>
      </c>
      <c r="BM92" s="69">
        <v>0</v>
      </c>
      <c r="BN92" s="67">
        <v>0</v>
      </c>
      <c r="BO92" s="67">
        <v>0</v>
      </c>
      <c r="BP92" s="67">
        <v>0</v>
      </c>
      <c r="BQ92" s="67">
        <v>0</v>
      </c>
      <c r="BR92" s="67">
        <v>0</v>
      </c>
      <c r="BS92" s="67">
        <v>0</v>
      </c>
      <c r="BT92" s="67">
        <v>0</v>
      </c>
      <c r="BU92" s="67">
        <v>0</v>
      </c>
      <c r="BV92" s="67">
        <v>40.4</v>
      </c>
      <c r="BW92" s="67">
        <v>101.9</v>
      </c>
      <c r="BX92" s="67">
        <v>103.8</v>
      </c>
      <c r="BY92" s="67">
        <v>101.9</v>
      </c>
      <c r="BZ92" s="67">
        <v>111.5</v>
      </c>
      <c r="CA92" s="67">
        <v>97.1</v>
      </c>
      <c r="CB92" s="67">
        <v>101</v>
      </c>
      <c r="CC92" s="96" t="s">
        <v>2194</v>
      </c>
      <c r="CD92" s="96" t="s">
        <v>2817</v>
      </c>
      <c r="CE92" s="99">
        <v>15.555555555555555</v>
      </c>
      <c r="CF92" s="67" t="s">
        <v>1975</v>
      </c>
      <c r="CG92" s="67" t="s">
        <v>3067</v>
      </c>
      <c r="CH92" s="67">
        <v>0</v>
      </c>
      <c r="CI92" s="67">
        <v>0</v>
      </c>
      <c r="CJ92" s="86">
        <v>0</v>
      </c>
      <c r="CK92" s="87">
        <v>0</v>
      </c>
      <c r="CL92" s="106">
        <v>0</v>
      </c>
      <c r="CM92" s="89">
        <v>0</v>
      </c>
      <c r="CN92" s="67">
        <v>0</v>
      </c>
      <c r="CO92" s="67">
        <v>0</v>
      </c>
      <c r="CP92" s="67">
        <v>0</v>
      </c>
      <c r="CQ92" s="67">
        <v>0</v>
      </c>
      <c r="CR92" s="67">
        <v>0</v>
      </c>
      <c r="CS92" s="67">
        <v>0</v>
      </c>
      <c r="CT92" s="67">
        <v>0</v>
      </c>
      <c r="CU92" s="67">
        <v>0</v>
      </c>
      <c r="CV92" s="67">
        <v>0</v>
      </c>
      <c r="CW92" s="67">
        <v>0</v>
      </c>
      <c r="CX92" s="67">
        <v>0</v>
      </c>
      <c r="CY92" s="67">
        <v>0</v>
      </c>
      <c r="CZ92" s="67">
        <v>0</v>
      </c>
      <c r="DA92" s="67">
        <v>0</v>
      </c>
      <c r="DB92" s="62">
        <f>VLOOKUP(A92,'[3]2017'!$A$8:$I$140,9,0)</f>
        <v>0</v>
      </c>
      <c r="DC92" s="63">
        <f>VLOOKUP(A92,'[3]2017'!$A$8:$I$140,8,0)</f>
        <v>0</v>
      </c>
      <c r="DD92" s="96" t="s">
        <v>3068</v>
      </c>
      <c r="DE92" s="96" t="s">
        <v>3069</v>
      </c>
      <c r="DF92" s="99">
        <v>5.7182705718270572</v>
      </c>
      <c r="DG92" s="100">
        <v>8.8838268792710693</v>
      </c>
      <c r="DH92" s="67">
        <v>0</v>
      </c>
      <c r="DI92" s="67">
        <v>0</v>
      </c>
      <c r="DJ92" s="67">
        <v>144.51</v>
      </c>
      <c r="DK92" s="67">
        <v>1</v>
      </c>
      <c r="DL92" s="67">
        <v>0</v>
      </c>
      <c r="DM92" s="67">
        <v>0</v>
      </c>
      <c r="DN92" s="67">
        <v>307.69</v>
      </c>
      <c r="DO92" s="67">
        <v>2</v>
      </c>
      <c r="DP92" s="67">
        <v>0</v>
      </c>
      <c r="DQ92" s="67">
        <v>0</v>
      </c>
      <c r="DR92" s="67">
        <v>0</v>
      </c>
      <c r="DS92" s="67">
        <v>0</v>
      </c>
      <c r="DT92" s="67">
        <v>0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101">
        <f>VLOOKUP(A92,[5]Embarazos!$A$7:$D$139,4,0)</f>
        <v>0.98039215686274506</v>
      </c>
      <c r="EA92" s="63">
        <f>VLOOKUP(A92,[5]Embarazos!$A$7:$D$139,3,0)</f>
        <v>1</v>
      </c>
      <c r="EB92" s="62">
        <f>VLOOKUP(A92,[5]Embarazos!$A$7:$F$139,6,0)</f>
        <v>26.47058823529412</v>
      </c>
      <c r="EC92" s="63">
        <f>VLOOKUP(A92,[5]Embarazos!$A$7:$F$139,5,0)</f>
        <v>27</v>
      </c>
      <c r="ED92" s="62">
        <f>VLOOKUP(A92,'[3]2017'!$A$8:$K$140,11,0)</f>
        <v>1.8587360594795539</v>
      </c>
      <c r="EE92" s="63">
        <f>VLOOKUP(A92,'[3]2017'!$A$8:$K$140,10,0)</f>
        <v>1</v>
      </c>
      <c r="EF92" s="96" t="s">
        <v>3070</v>
      </c>
      <c r="EG92" s="96" t="s">
        <v>3071</v>
      </c>
      <c r="EH92" s="99">
        <v>5.6842105263157894</v>
      </c>
      <c r="EI92" s="104">
        <v>1.048951048951049</v>
      </c>
      <c r="EJ92" s="174" t="s">
        <v>2181</v>
      </c>
      <c r="EK92" s="174" t="s">
        <v>1530</v>
      </c>
      <c r="EL92" s="96" t="s">
        <v>3072</v>
      </c>
      <c r="EM92" s="96" t="s">
        <v>3073</v>
      </c>
      <c r="EN92" s="99">
        <v>7.2847682119205297</v>
      </c>
      <c r="EO92" s="100">
        <v>0</v>
      </c>
      <c r="EP92" s="67">
        <v>307.69</v>
      </c>
      <c r="EQ92" s="67">
        <v>2</v>
      </c>
      <c r="ER92" s="67">
        <v>0</v>
      </c>
      <c r="ES92" s="67">
        <v>0</v>
      </c>
      <c r="ET92" s="67">
        <v>0</v>
      </c>
      <c r="EU92" s="67">
        <v>0</v>
      </c>
      <c r="EV92" s="67">
        <v>307.69</v>
      </c>
      <c r="EW92" s="67">
        <v>2</v>
      </c>
      <c r="EX92" s="67">
        <v>0</v>
      </c>
      <c r="EY92" s="62">
        <f>VLOOKUP(A92,[5]Embarazos!$A$7:$H$139,8,0)</f>
        <v>23.52941176470588</v>
      </c>
      <c r="EZ92" s="63">
        <f>VLOOKUP(A92,[5]Embarazos!$A$7:$H$139,7,0)</f>
        <v>24</v>
      </c>
      <c r="FA92" s="62">
        <f>VLOOKUP(A92,[5]Embarazos!$A$7:$J$139,10,0)</f>
        <v>23.52941176470588</v>
      </c>
      <c r="FB92" s="63">
        <f>VLOOKUP(A92,[5]Embarazos!$A$7:$J$139,9,0)</f>
        <v>24</v>
      </c>
      <c r="FC92" s="67">
        <v>0</v>
      </c>
      <c r="FD92" s="67">
        <v>0</v>
      </c>
      <c r="FE92" s="67">
        <v>268.33999999999997</v>
      </c>
      <c r="FF92" s="67">
        <v>3</v>
      </c>
      <c r="FG92" s="67">
        <v>0</v>
      </c>
      <c r="FH92" s="67">
        <v>0</v>
      </c>
      <c r="FI92" s="67">
        <v>0</v>
      </c>
      <c r="FJ92" s="67">
        <v>0</v>
      </c>
      <c r="FK92" s="92">
        <v>268.33631484794273</v>
      </c>
      <c r="FL92" s="105">
        <v>3</v>
      </c>
      <c r="FM92" s="67">
        <v>715.56</v>
      </c>
      <c r="FN92" s="67">
        <v>8</v>
      </c>
      <c r="FO92" s="67">
        <v>447.23</v>
      </c>
      <c r="FP92" s="67">
        <v>5</v>
      </c>
      <c r="FQ92" s="67">
        <v>0</v>
      </c>
      <c r="FR92" s="67">
        <v>0</v>
      </c>
      <c r="FS92" s="62">
        <f>VLOOKUP(A92,'[3]2017'!$A$8:$M$140,13,0)</f>
        <v>7.6775431861804222</v>
      </c>
      <c r="FT92" s="63">
        <f>VLOOKUP(A92,'[3]2017'!$A$8:$M$140,12,0)</f>
        <v>4</v>
      </c>
      <c r="FU92" s="62">
        <f>VLOOKUP(A92,'[3]2017'!$A$8:$O$140,15,0)</f>
        <v>2.1231422505307855</v>
      </c>
      <c r="FV92" s="63">
        <f>VLOOKUP(A92,'[3]2017'!$A$8:$O$140,14,0)</f>
        <v>1</v>
      </c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M92" s="67"/>
      <c r="GN92" s="67"/>
      <c r="GO92" s="67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7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67"/>
      <c r="IS92" s="67"/>
      <c r="IT92" s="67"/>
      <c r="IU92" s="67"/>
      <c r="IV92" s="67"/>
      <c r="IW92" s="67"/>
      <c r="IX92" s="67"/>
      <c r="IY92" s="67"/>
      <c r="IZ92" s="67"/>
      <c r="JA92" s="67"/>
      <c r="JB92" s="67"/>
      <c r="JC92" s="67"/>
      <c r="JD92" s="67"/>
      <c r="JE92" s="67"/>
      <c r="JF92" s="67"/>
      <c r="JG92" s="67"/>
      <c r="JH92" s="67"/>
      <c r="JI92" s="67"/>
      <c r="JJ92" s="67"/>
      <c r="JK92" s="67"/>
      <c r="JL92" s="67"/>
      <c r="JM92" s="67"/>
      <c r="JN92" s="67"/>
      <c r="JO92" s="67"/>
      <c r="JP92" s="67"/>
      <c r="JQ92" s="67"/>
      <c r="JR92" s="67"/>
      <c r="JS92" s="67"/>
      <c r="JT92" s="67"/>
      <c r="JU92" s="67"/>
      <c r="JV92" s="67"/>
      <c r="JW92" s="67"/>
      <c r="JX92" s="67"/>
      <c r="JY92" s="67"/>
      <c r="JZ92" s="67"/>
      <c r="KA92" s="67"/>
      <c r="KB92" s="67"/>
      <c r="KC92" s="67"/>
      <c r="KD92" s="67"/>
      <c r="KE92" s="67"/>
      <c r="KF92" s="67"/>
      <c r="KG92" s="67"/>
      <c r="KH92" s="67"/>
      <c r="KI92" s="67"/>
      <c r="KJ92" s="67"/>
      <c r="KK92" s="67"/>
      <c r="KL92" s="67"/>
      <c r="KM92" s="67"/>
      <c r="KN92" s="67"/>
      <c r="KO92" s="67"/>
      <c r="KP92" s="67"/>
      <c r="KQ92" s="67"/>
      <c r="KR92" s="67"/>
      <c r="KS92" s="67"/>
      <c r="KT92" s="67"/>
      <c r="KU92" s="67"/>
      <c r="KV92" s="67"/>
      <c r="KW92" s="67"/>
      <c r="KX92" s="67"/>
      <c r="KY92" s="67"/>
      <c r="KZ92" s="67"/>
      <c r="LA92" s="67"/>
      <c r="LB92" s="67"/>
      <c r="LC92" s="67"/>
      <c r="LD92" s="67"/>
      <c r="LE92" s="67"/>
      <c r="LF92" s="67"/>
      <c r="LG92" s="67"/>
      <c r="LH92" s="67"/>
      <c r="LI92" s="67"/>
      <c r="LJ92" s="67"/>
      <c r="LK92" s="67"/>
      <c r="LL92" s="67"/>
      <c r="LM92" s="67"/>
      <c r="LN92" s="67"/>
      <c r="LO92" s="67"/>
      <c r="LP92" s="67"/>
      <c r="LQ92" s="67"/>
      <c r="LR92" s="67"/>
      <c r="LS92" s="67"/>
      <c r="LT92" s="67"/>
      <c r="LU92" s="67"/>
      <c r="LV92" s="67"/>
      <c r="LW92" s="67"/>
      <c r="LX92" s="67"/>
      <c r="LY92" s="67"/>
      <c r="LZ92" s="67"/>
      <c r="MA92" s="67"/>
      <c r="MB92" s="67"/>
      <c r="MC92" s="67"/>
      <c r="MD92" s="67"/>
      <c r="ME92" s="67"/>
      <c r="MF92" s="67"/>
      <c r="MG92" s="67"/>
      <c r="MH92" s="67"/>
      <c r="MI92" s="67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67"/>
      <c r="MU92" s="67"/>
      <c r="MV92" s="67"/>
      <c r="MW92" s="67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67"/>
      <c r="NI92" s="67"/>
      <c r="NJ92" s="67"/>
      <c r="NK92" s="67"/>
      <c r="NL92" s="67"/>
      <c r="NM92" s="67"/>
      <c r="NN92" s="67"/>
      <c r="NO92" s="67"/>
      <c r="NP92" s="67"/>
      <c r="NQ92" s="67"/>
    </row>
    <row r="93" spans="1:381">
      <c r="A93" s="96" t="s">
        <v>1286</v>
      </c>
      <c r="B93" s="56" t="s">
        <v>1287</v>
      </c>
      <c r="C93" s="96" t="s">
        <v>427</v>
      </c>
      <c r="D93" s="74">
        <v>6</v>
      </c>
      <c r="E93" s="67">
        <v>2017</v>
      </c>
      <c r="F93" s="161">
        <v>70.644643958143277</v>
      </c>
      <c r="G93" s="67">
        <v>16111</v>
      </c>
      <c r="H93" s="67">
        <v>6023</v>
      </c>
      <c r="I93" s="67">
        <v>10088</v>
      </c>
      <c r="J93" s="67">
        <v>16.45</v>
      </c>
      <c r="K93" s="78">
        <v>2651</v>
      </c>
      <c r="L93" s="67">
        <v>60.78</v>
      </c>
      <c r="M93" s="78">
        <v>9792</v>
      </c>
      <c r="N93" s="67">
        <v>1462</v>
      </c>
      <c r="O93" s="67">
        <v>750</v>
      </c>
      <c r="P93" s="67">
        <v>712</v>
      </c>
      <c r="Q93" s="67">
        <v>1755</v>
      </c>
      <c r="R93" s="67">
        <v>902</v>
      </c>
      <c r="S93" s="67">
        <v>853</v>
      </c>
      <c r="T93" s="67">
        <v>1475</v>
      </c>
      <c r="U93" s="67">
        <v>767</v>
      </c>
      <c r="V93" s="67">
        <v>708</v>
      </c>
      <c r="W93" s="67">
        <v>1770</v>
      </c>
      <c r="X93" s="67">
        <v>921</v>
      </c>
      <c r="Y93" s="67">
        <v>849</v>
      </c>
      <c r="Z93" s="67">
        <v>1427</v>
      </c>
      <c r="AA93" s="67">
        <v>745</v>
      </c>
      <c r="AB93" s="67">
        <v>682</v>
      </c>
      <c r="AC93" s="67">
        <v>1565</v>
      </c>
      <c r="AD93" s="67">
        <v>821</v>
      </c>
      <c r="AE93" s="67">
        <v>744</v>
      </c>
      <c r="AF93" s="67">
        <v>1198</v>
      </c>
      <c r="AG93" s="67">
        <v>631</v>
      </c>
      <c r="AH93" s="67">
        <v>567</v>
      </c>
      <c r="AI93" s="67">
        <v>2189</v>
      </c>
      <c r="AJ93" s="67">
        <v>1157</v>
      </c>
      <c r="AK93" s="67">
        <v>1032</v>
      </c>
      <c r="AL93" s="67">
        <v>1243</v>
      </c>
      <c r="AM93" s="67">
        <v>656</v>
      </c>
      <c r="AN93" s="67">
        <v>587</v>
      </c>
      <c r="AO93" s="67">
        <v>1135</v>
      </c>
      <c r="AP93" s="67">
        <v>604</v>
      </c>
      <c r="AQ93" s="67">
        <v>531</v>
      </c>
      <c r="AR93" s="67" t="s">
        <v>428</v>
      </c>
      <c r="AS93" s="67"/>
      <c r="AT93" s="67" t="s">
        <v>428</v>
      </c>
      <c r="AU93" s="59">
        <v>433</v>
      </c>
      <c r="AV93" s="59">
        <v>0</v>
      </c>
      <c r="AW93" s="59">
        <v>76</v>
      </c>
      <c r="AX93" s="97">
        <f>VLOOKUP(A93,[2]INFANTIL!$A$8:$AA$140,27,0)</f>
        <v>27.586206896551722</v>
      </c>
      <c r="AY93" s="98">
        <f>VLOOKUP(A93,[2]INFANTIL!$A$8:$AA$140,16,0)</f>
        <v>1</v>
      </c>
      <c r="AZ93" s="62">
        <f>VLOOKUP(A93,'[3]2017'!$A$8:$E$140,5,0)</f>
        <v>2.7359781121751023</v>
      </c>
      <c r="BA93" s="63">
        <f>VLOOKUP(A93,'[3]2017'!$A$8:$E$140,4,0)</f>
        <v>4</v>
      </c>
      <c r="BB93" s="62">
        <f>VLOOKUP(A93,[2]MATERNAS!$A$8:$AA$140,27,0)</f>
        <v>0</v>
      </c>
      <c r="BC93" s="63">
        <f>VLOOKUP(A93,[2]MATERNAS!$A$8:$AA$140,26,0)</f>
        <v>0</v>
      </c>
      <c r="BD93" s="68">
        <v>0</v>
      </c>
      <c r="BE93" s="69">
        <v>0</v>
      </c>
      <c r="BF93" s="60">
        <f>VLOOKUP(A93,[4]Controles!$A$7:$L$139,12,0)</f>
        <v>5.5172413793103452</v>
      </c>
      <c r="BG93" s="61">
        <f>VLOOKUP(A93,[4]Controles!$A$7:$L$139,11,0)</f>
        <v>8</v>
      </c>
      <c r="BH93" s="88">
        <v>7.5862068965517242</v>
      </c>
      <c r="BI93" s="87">
        <v>11</v>
      </c>
      <c r="BJ93" s="68">
        <v>0</v>
      </c>
      <c r="BK93" s="69">
        <v>0</v>
      </c>
      <c r="BL93" s="68">
        <v>0</v>
      </c>
      <c r="BM93" s="69">
        <v>0</v>
      </c>
      <c r="BN93" s="67">
        <v>0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15.8</v>
      </c>
      <c r="BW93" s="67">
        <v>93.5</v>
      </c>
      <c r="BX93" s="67">
        <v>92.4</v>
      </c>
      <c r="BY93" s="67">
        <v>93.5</v>
      </c>
      <c r="BZ93" s="67">
        <v>104.3</v>
      </c>
      <c r="CA93" s="67">
        <v>92.4</v>
      </c>
      <c r="CB93" s="67">
        <v>99.5</v>
      </c>
      <c r="CC93" s="96" t="s">
        <v>3074</v>
      </c>
      <c r="CD93" s="96" t="s">
        <v>3075</v>
      </c>
      <c r="CE93" s="99">
        <v>33.333333333333329</v>
      </c>
      <c r="CF93" s="67" t="s">
        <v>2470</v>
      </c>
      <c r="CG93" s="67" t="s">
        <v>3076</v>
      </c>
      <c r="CH93" s="67">
        <v>273.41000000000003</v>
      </c>
      <c r="CI93" s="67">
        <v>4</v>
      </c>
      <c r="CJ93" s="86">
        <v>0.67796610169491534</v>
      </c>
      <c r="CK93" s="87">
        <v>1</v>
      </c>
      <c r="CL93" s="106">
        <v>273.41000000000003</v>
      </c>
      <c r="CM93" s="89">
        <v>4</v>
      </c>
      <c r="CN93" s="67">
        <v>205.06</v>
      </c>
      <c r="CO93" s="67">
        <v>3</v>
      </c>
      <c r="CP93" s="67">
        <v>0</v>
      </c>
      <c r="CQ93" s="67">
        <v>0</v>
      </c>
      <c r="CR93" s="67">
        <v>0</v>
      </c>
      <c r="CS93" s="67">
        <v>0</v>
      </c>
      <c r="CT93" s="67">
        <v>0</v>
      </c>
      <c r="CU93" s="67">
        <v>0</v>
      </c>
      <c r="CV93" s="67">
        <v>0</v>
      </c>
      <c r="CW93" s="67">
        <v>0</v>
      </c>
      <c r="CX93" s="67">
        <v>0</v>
      </c>
      <c r="CY93" s="67">
        <v>0</v>
      </c>
      <c r="CZ93" s="67">
        <v>0</v>
      </c>
      <c r="DA93" s="67">
        <v>0</v>
      </c>
      <c r="DB93" s="62">
        <f>VLOOKUP(A93,'[3]2017'!$A$8:$I$140,9,0)</f>
        <v>0.70077084793272593</v>
      </c>
      <c r="DC93" s="63">
        <f>VLOOKUP(A93,'[3]2017'!$A$8:$I$140,8,0)</f>
        <v>1</v>
      </c>
      <c r="DD93" s="96" t="s">
        <v>3077</v>
      </c>
      <c r="DE93" s="96" t="s">
        <v>3078</v>
      </c>
      <c r="DF93" s="99">
        <v>3.68763557483731</v>
      </c>
      <c r="DG93" s="100">
        <v>5.8290155440414511</v>
      </c>
      <c r="DH93" s="67">
        <v>169.49</v>
      </c>
      <c r="DI93" s="67">
        <v>3</v>
      </c>
      <c r="DJ93" s="67">
        <v>169.49</v>
      </c>
      <c r="DK93" s="67">
        <v>3</v>
      </c>
      <c r="DL93" s="67">
        <v>0</v>
      </c>
      <c r="DM93" s="67">
        <v>0</v>
      </c>
      <c r="DN93" s="67">
        <v>255.59</v>
      </c>
      <c r="DO93" s="67">
        <v>4</v>
      </c>
      <c r="DP93" s="67">
        <v>127.8</v>
      </c>
      <c r="DQ93" s="67">
        <v>2</v>
      </c>
      <c r="DR93" s="67">
        <v>63.9</v>
      </c>
      <c r="DS93" s="67">
        <v>1</v>
      </c>
      <c r="DT93" s="67">
        <v>63.9</v>
      </c>
      <c r="DU93" s="67">
        <v>1</v>
      </c>
      <c r="DV93" s="67">
        <v>0</v>
      </c>
      <c r="DW93" s="67">
        <v>0</v>
      </c>
      <c r="DX93" s="67">
        <v>0</v>
      </c>
      <c r="DY93" s="67">
        <v>0</v>
      </c>
      <c r="DZ93" s="101">
        <f>VLOOKUP(A93,[5]Embarazos!$A$7:$D$139,4,0)</f>
        <v>1.2903225806451613</v>
      </c>
      <c r="EA93" s="63">
        <f>VLOOKUP(A93,[5]Embarazos!$A$7:$D$139,3,0)</f>
        <v>2</v>
      </c>
      <c r="EB93" s="62">
        <f>VLOOKUP(A93,[5]Embarazos!$A$7:$F$139,6,0)</f>
        <v>27.096774193548391</v>
      </c>
      <c r="EC93" s="63">
        <f>VLOOKUP(A93,[5]Embarazos!$A$7:$F$139,5,0)</f>
        <v>42</v>
      </c>
      <c r="ED93" s="62">
        <f>VLOOKUP(A93,'[3]2017'!$A$8:$K$140,11,0)</f>
        <v>1.669449081803005</v>
      </c>
      <c r="EE93" s="63">
        <f>VLOOKUP(A93,'[3]2017'!$A$8:$K$140,10,0)</f>
        <v>2</v>
      </c>
      <c r="EF93" s="96" t="s">
        <v>3079</v>
      </c>
      <c r="EG93" s="96" t="s">
        <v>3080</v>
      </c>
      <c r="EH93" s="99">
        <v>3.5137701804368469</v>
      </c>
      <c r="EI93" s="104">
        <v>2.753872633390706</v>
      </c>
      <c r="EJ93" s="174" t="s">
        <v>3081</v>
      </c>
      <c r="EK93" s="174" t="s">
        <v>2018</v>
      </c>
      <c r="EL93" s="96" t="s">
        <v>3082</v>
      </c>
      <c r="EM93" s="96" t="s">
        <v>2929</v>
      </c>
      <c r="EN93" s="99">
        <v>1.607717041800643</v>
      </c>
      <c r="EO93" s="100">
        <v>0</v>
      </c>
      <c r="EP93" s="67">
        <v>124.27</v>
      </c>
      <c r="EQ93" s="67">
        <v>6</v>
      </c>
      <c r="ER93" s="67">
        <v>319.49</v>
      </c>
      <c r="ES93" s="67">
        <v>5</v>
      </c>
      <c r="ET93" s="92">
        <v>319.4888178913738</v>
      </c>
      <c r="EU93" s="105">
        <v>5</v>
      </c>
      <c r="EV93" s="67">
        <v>255.59</v>
      </c>
      <c r="EW93" s="67">
        <v>4</v>
      </c>
      <c r="EX93" s="67">
        <v>0</v>
      </c>
      <c r="EY93" s="62">
        <f>VLOOKUP(A93,[5]Embarazos!$A$7:$H$139,8,0)</f>
        <v>24.516129032258064</v>
      </c>
      <c r="EZ93" s="63">
        <f>VLOOKUP(A93,[5]Embarazos!$A$7:$H$139,7,0)</f>
        <v>38</v>
      </c>
      <c r="FA93" s="62">
        <f>VLOOKUP(A93,[5]Embarazos!$A$7:$J$139,10,0)</f>
        <v>24.516129032258064</v>
      </c>
      <c r="FB93" s="63">
        <f>VLOOKUP(A93,[5]Embarazos!$A$7:$J$139,9,0)</f>
        <v>38</v>
      </c>
      <c r="FC93" s="67">
        <v>37.909999999999997</v>
      </c>
      <c r="FD93" s="67">
        <v>1</v>
      </c>
      <c r="FE93" s="67">
        <v>0</v>
      </c>
      <c r="FF93" s="67">
        <v>0</v>
      </c>
      <c r="FG93" s="67">
        <v>75.819999999999993</v>
      </c>
      <c r="FH93" s="67">
        <v>2</v>
      </c>
      <c r="FI93" s="67">
        <v>0</v>
      </c>
      <c r="FJ93" s="67">
        <v>0</v>
      </c>
      <c r="FK93" s="92">
        <v>113.72251705837756</v>
      </c>
      <c r="FL93" s="105">
        <v>3</v>
      </c>
      <c r="FM93" s="67">
        <v>341.17</v>
      </c>
      <c r="FN93" s="67">
        <v>9</v>
      </c>
      <c r="FO93" s="67">
        <v>416.98</v>
      </c>
      <c r="FP93" s="67">
        <v>11</v>
      </c>
      <c r="FQ93" s="92">
        <v>75.815011372251703</v>
      </c>
      <c r="FR93" s="67">
        <v>2</v>
      </c>
      <c r="FS93" s="62">
        <f>VLOOKUP(A93,'[3]2017'!$A$8:$M$140,13,0)</f>
        <v>2.4135156878519708</v>
      </c>
      <c r="FT93" s="63">
        <f>VLOOKUP(A93,'[3]2017'!$A$8:$M$140,12,0)</f>
        <v>3</v>
      </c>
      <c r="FU93" s="62">
        <f>VLOOKUP(A93,'[3]2017'!$A$8:$O$140,15,0)</f>
        <v>0</v>
      </c>
      <c r="FV93" s="63">
        <f>VLOOKUP(A93,'[3]2017'!$A$8:$O$140,14,0)</f>
        <v>0</v>
      </c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67"/>
      <c r="IS93" s="67"/>
      <c r="IT93" s="67"/>
      <c r="IU93" s="67"/>
      <c r="IV93" s="67"/>
      <c r="IW93" s="67"/>
      <c r="IX93" s="67"/>
      <c r="IY93" s="67"/>
      <c r="IZ93" s="67"/>
      <c r="JA93" s="67"/>
      <c r="JB93" s="67"/>
      <c r="JC93" s="67"/>
      <c r="JD93" s="67"/>
      <c r="JE93" s="67"/>
      <c r="JF93" s="67"/>
      <c r="JG93" s="67"/>
      <c r="JH93" s="67"/>
      <c r="JI93" s="67"/>
      <c r="JJ93" s="67"/>
      <c r="JK93" s="67"/>
      <c r="JL93" s="67"/>
      <c r="JM93" s="67"/>
      <c r="JN93" s="67"/>
      <c r="JO93" s="67"/>
      <c r="JP93" s="67"/>
      <c r="JQ93" s="67"/>
      <c r="JR93" s="67"/>
      <c r="JS93" s="67"/>
      <c r="JT93" s="67"/>
      <c r="JU93" s="67"/>
      <c r="JV93" s="67"/>
      <c r="JW93" s="67"/>
      <c r="JX93" s="67"/>
      <c r="JY93" s="67"/>
      <c r="JZ93" s="67"/>
      <c r="KA93" s="67"/>
      <c r="KB93" s="67"/>
      <c r="KC93" s="67"/>
      <c r="KD93" s="67"/>
      <c r="KE93" s="67"/>
      <c r="KF93" s="67"/>
      <c r="KG93" s="67"/>
      <c r="KH93" s="67"/>
      <c r="KI93" s="67"/>
      <c r="KJ93" s="67"/>
      <c r="KK93" s="67"/>
      <c r="KL93" s="67"/>
      <c r="KM93" s="67"/>
      <c r="KN93" s="67"/>
      <c r="KO93" s="67"/>
      <c r="KP93" s="67"/>
      <c r="KQ93" s="67"/>
      <c r="KR93" s="67"/>
      <c r="KS93" s="67"/>
      <c r="KT93" s="67"/>
      <c r="KU93" s="67"/>
      <c r="KV93" s="67"/>
      <c r="KW93" s="67"/>
      <c r="KX93" s="67"/>
      <c r="KY93" s="67"/>
      <c r="KZ93" s="67"/>
      <c r="LA93" s="67"/>
      <c r="LB93" s="67"/>
      <c r="LC93" s="67"/>
      <c r="LD93" s="67"/>
      <c r="LE93" s="67"/>
      <c r="LF93" s="67"/>
      <c r="LG93" s="67"/>
      <c r="LH93" s="67"/>
      <c r="LI93" s="67"/>
      <c r="LJ93" s="67"/>
      <c r="LK93" s="67"/>
      <c r="LL93" s="67"/>
      <c r="LM93" s="67"/>
      <c r="LN93" s="67"/>
      <c r="LO93" s="67"/>
      <c r="LP93" s="67"/>
      <c r="LQ93" s="67"/>
      <c r="LR93" s="67"/>
      <c r="LS93" s="67"/>
      <c r="LT93" s="67"/>
      <c r="LU93" s="67"/>
      <c r="LV93" s="67"/>
      <c r="LW93" s="67"/>
      <c r="LX93" s="67"/>
      <c r="LY93" s="67"/>
      <c r="LZ93" s="67"/>
      <c r="MA93" s="67"/>
      <c r="MB93" s="67"/>
      <c r="MC93" s="67"/>
      <c r="MD93" s="67"/>
      <c r="ME93" s="67"/>
      <c r="MF93" s="67"/>
      <c r="MG93" s="67"/>
      <c r="MH93" s="67"/>
      <c r="MI93" s="67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67"/>
      <c r="MU93" s="67"/>
      <c r="MV93" s="67"/>
      <c r="MW93" s="67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67"/>
      <c r="NI93" s="67"/>
      <c r="NJ93" s="67"/>
      <c r="NK93" s="67"/>
      <c r="NL93" s="67"/>
      <c r="NM93" s="67"/>
      <c r="NN93" s="67"/>
      <c r="NO93" s="67"/>
      <c r="NP93" s="67"/>
      <c r="NQ93" s="67"/>
    </row>
    <row r="94" spans="1:381">
      <c r="A94" s="96" t="s">
        <v>1297</v>
      </c>
      <c r="B94" s="56" t="s">
        <v>1298</v>
      </c>
      <c r="C94" s="96" t="s">
        <v>427</v>
      </c>
      <c r="D94" s="74">
        <v>6</v>
      </c>
      <c r="E94" s="67">
        <v>2017</v>
      </c>
      <c r="F94" s="161">
        <v>65.009946415459311</v>
      </c>
      <c r="G94" s="67">
        <v>5119</v>
      </c>
      <c r="H94" s="67">
        <v>2458</v>
      </c>
      <c r="I94" s="67">
        <v>2661</v>
      </c>
      <c r="J94" s="67">
        <v>9.08</v>
      </c>
      <c r="K94" s="67">
        <v>465</v>
      </c>
      <c r="L94" s="67">
        <v>97.6</v>
      </c>
      <c r="M94" s="78">
        <v>4996</v>
      </c>
      <c r="N94" s="67">
        <v>517</v>
      </c>
      <c r="O94" s="67">
        <v>265</v>
      </c>
      <c r="P94" s="67">
        <v>252</v>
      </c>
      <c r="Q94" s="67">
        <v>619</v>
      </c>
      <c r="R94" s="67">
        <v>318</v>
      </c>
      <c r="S94" s="67">
        <v>301</v>
      </c>
      <c r="T94" s="67">
        <v>489</v>
      </c>
      <c r="U94" s="67">
        <v>258</v>
      </c>
      <c r="V94" s="67">
        <v>231</v>
      </c>
      <c r="W94" s="67">
        <v>571</v>
      </c>
      <c r="X94" s="67">
        <v>303</v>
      </c>
      <c r="Y94" s="67">
        <v>268</v>
      </c>
      <c r="Z94" s="67">
        <v>441</v>
      </c>
      <c r="AA94" s="67">
        <v>235</v>
      </c>
      <c r="AB94" s="67">
        <v>206</v>
      </c>
      <c r="AC94" s="67">
        <v>491</v>
      </c>
      <c r="AD94" s="67">
        <v>260</v>
      </c>
      <c r="AE94" s="67">
        <v>231</v>
      </c>
      <c r="AF94" s="67">
        <v>393</v>
      </c>
      <c r="AG94" s="67">
        <v>206</v>
      </c>
      <c r="AH94" s="67">
        <v>187</v>
      </c>
      <c r="AI94" s="67">
        <v>766</v>
      </c>
      <c r="AJ94" s="67">
        <v>394</v>
      </c>
      <c r="AK94" s="67">
        <v>372</v>
      </c>
      <c r="AL94" s="67">
        <v>439</v>
      </c>
      <c r="AM94" s="67">
        <v>226</v>
      </c>
      <c r="AN94" s="67">
        <v>213</v>
      </c>
      <c r="AO94" s="67">
        <v>400</v>
      </c>
      <c r="AP94" s="67">
        <v>202</v>
      </c>
      <c r="AQ94" s="67">
        <v>198</v>
      </c>
      <c r="AR94" s="67" t="s">
        <v>428</v>
      </c>
      <c r="AS94" s="67"/>
      <c r="AT94" s="67" t="s">
        <v>428</v>
      </c>
      <c r="AU94" s="59">
        <v>305</v>
      </c>
      <c r="AV94" s="59">
        <v>0</v>
      </c>
      <c r="AW94" s="59">
        <v>60</v>
      </c>
      <c r="AX94" s="97">
        <f>VLOOKUP(A94,[2]INFANTIL!$A$8:$AA$140,27,0)</f>
        <v>12.345679012345679</v>
      </c>
      <c r="AY94" s="98">
        <f>VLOOKUP(A94,[2]INFANTIL!$A$8:$AA$140,16,0)</f>
        <v>1</v>
      </c>
      <c r="AZ94" s="62">
        <f>VLOOKUP(A94,'[3]2017'!$A$8:$E$140,5,0)</f>
        <v>1.9342359767891684</v>
      </c>
      <c r="BA94" s="63">
        <f>VLOOKUP(A94,'[3]2017'!$A$8:$E$140,4,0)</f>
        <v>1</v>
      </c>
      <c r="BB94" s="62">
        <f>VLOOKUP(A94,[2]MATERNAS!$A$8:$AA$140,27,0)</f>
        <v>0</v>
      </c>
      <c r="BC94" s="63">
        <f>VLOOKUP(A94,[2]MATERNAS!$A$8:$AA$140,26,0)</f>
        <v>0</v>
      </c>
      <c r="BD94" s="68">
        <v>0</v>
      </c>
      <c r="BE94" s="69">
        <v>0</v>
      </c>
      <c r="BF94" s="60">
        <f>VLOOKUP(A94,[4]Controles!$A$7:$L$139,12,0)</f>
        <v>9.8765432098765427</v>
      </c>
      <c r="BG94" s="61">
        <f>VLOOKUP(A94,[4]Controles!$A$7:$L$139,11,0)</f>
        <v>8</v>
      </c>
      <c r="BH94" s="88">
        <v>9.8765432098765427</v>
      </c>
      <c r="BI94" s="87">
        <v>8</v>
      </c>
      <c r="BJ94" s="68">
        <v>0</v>
      </c>
      <c r="BK94" s="69">
        <v>0</v>
      </c>
      <c r="BL94" s="68">
        <v>0</v>
      </c>
      <c r="BM94" s="69">
        <v>0</v>
      </c>
      <c r="BN94" s="67">
        <v>0</v>
      </c>
      <c r="BO94" s="67">
        <v>0</v>
      </c>
      <c r="BP94" s="67">
        <v>0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14.6</v>
      </c>
      <c r="BW94" s="67">
        <v>87.5</v>
      </c>
      <c r="BX94" s="67">
        <v>67.7</v>
      </c>
      <c r="BY94" s="67">
        <v>87.5</v>
      </c>
      <c r="BZ94" s="67">
        <v>67.7</v>
      </c>
      <c r="CA94" s="67">
        <v>92.2</v>
      </c>
      <c r="CB94" s="67">
        <v>94.1</v>
      </c>
      <c r="CC94" s="96" t="s">
        <v>3083</v>
      </c>
      <c r="CD94" s="96" t="s">
        <v>3084</v>
      </c>
      <c r="CE94" s="99">
        <v>0</v>
      </c>
      <c r="CF94" s="67" t="s">
        <v>3085</v>
      </c>
      <c r="CG94" s="67" t="s">
        <v>3086</v>
      </c>
      <c r="CH94" s="67">
        <v>0</v>
      </c>
      <c r="CI94" s="67">
        <v>0</v>
      </c>
      <c r="CJ94" s="86">
        <v>0</v>
      </c>
      <c r="CK94" s="87">
        <v>0</v>
      </c>
      <c r="CL94" s="106">
        <v>0</v>
      </c>
      <c r="CM94" s="89">
        <v>0</v>
      </c>
      <c r="CN94" s="67">
        <v>0</v>
      </c>
      <c r="CO94" s="67">
        <v>0</v>
      </c>
      <c r="CP94" s="67">
        <v>0</v>
      </c>
      <c r="CQ94" s="67">
        <v>0</v>
      </c>
      <c r="CR94" s="67">
        <v>0</v>
      </c>
      <c r="CS94" s="67">
        <v>0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0</v>
      </c>
      <c r="CZ94" s="67">
        <v>0</v>
      </c>
      <c r="DA94" s="67">
        <v>0</v>
      </c>
      <c r="DB94" s="62">
        <f>VLOOKUP(A94,'[3]2017'!$A$8:$I$140,9,0)</f>
        <v>0</v>
      </c>
      <c r="DC94" s="63">
        <f>VLOOKUP(A94,'[3]2017'!$A$8:$I$140,8,0)</f>
        <v>0</v>
      </c>
      <c r="DD94" s="96" t="s">
        <v>2973</v>
      </c>
      <c r="DE94" s="96" t="s">
        <v>3087</v>
      </c>
      <c r="DF94" s="99">
        <v>3.374777975133215</v>
      </c>
      <c r="DG94" s="100">
        <v>2.3809523809523809</v>
      </c>
      <c r="DH94" s="67">
        <v>0</v>
      </c>
      <c r="DI94" s="67">
        <v>0</v>
      </c>
      <c r="DJ94" s="67">
        <v>0</v>
      </c>
      <c r="DK94" s="67">
        <v>0</v>
      </c>
      <c r="DL94" s="67">
        <v>0</v>
      </c>
      <c r="DM94" s="67">
        <v>0</v>
      </c>
      <c r="DN94" s="67">
        <v>0</v>
      </c>
      <c r="DO94" s="67">
        <v>0</v>
      </c>
      <c r="DP94" s="67">
        <v>0</v>
      </c>
      <c r="DQ94" s="67">
        <v>0</v>
      </c>
      <c r="DR94" s="67">
        <v>0</v>
      </c>
      <c r="DS94" s="67">
        <v>0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101">
        <f>VLOOKUP(A94,[5]Embarazos!$A$7:$D$139,4,0)</f>
        <v>1.1764705882352942</v>
      </c>
      <c r="EA94" s="63">
        <f>VLOOKUP(A94,[5]Embarazos!$A$7:$D$139,3,0)</f>
        <v>1</v>
      </c>
      <c r="EB94" s="62">
        <f>VLOOKUP(A94,[5]Embarazos!$A$7:$F$139,6,0)</f>
        <v>16.470588235294116</v>
      </c>
      <c r="EC94" s="63">
        <f>VLOOKUP(A94,[5]Embarazos!$A$7:$F$139,5,0)</f>
        <v>14</v>
      </c>
      <c r="ED94" s="62">
        <f>VLOOKUP(A94,'[3]2017'!$A$8:$K$140,11,0)</f>
        <v>0</v>
      </c>
      <c r="EE94" s="63">
        <f>VLOOKUP(A94,'[3]2017'!$A$8:$K$140,10,0)</f>
        <v>0</v>
      </c>
      <c r="EF94" s="96" t="s">
        <v>3088</v>
      </c>
      <c r="EG94" s="96" t="s">
        <v>3089</v>
      </c>
      <c r="EH94" s="99">
        <v>3.4188034188034191</v>
      </c>
      <c r="EI94" s="104">
        <v>0</v>
      </c>
      <c r="EJ94" s="174" t="s">
        <v>1931</v>
      </c>
      <c r="EK94" s="174" t="s">
        <v>1371</v>
      </c>
      <c r="EL94" s="96" t="s">
        <v>3090</v>
      </c>
      <c r="EM94" s="96" t="s">
        <v>3091</v>
      </c>
      <c r="EN94" s="99">
        <v>4.5454545454545459</v>
      </c>
      <c r="EO94" s="100">
        <v>0</v>
      </c>
      <c r="EP94" s="67">
        <v>0</v>
      </c>
      <c r="EQ94" s="67">
        <v>0</v>
      </c>
      <c r="ER94" s="67">
        <v>0</v>
      </c>
      <c r="ES94" s="67">
        <v>0</v>
      </c>
      <c r="ET94" s="67">
        <v>0</v>
      </c>
      <c r="EU94" s="67">
        <v>0</v>
      </c>
      <c r="EV94" s="67">
        <v>0</v>
      </c>
      <c r="EW94" s="67">
        <v>0</v>
      </c>
      <c r="EX94" s="67">
        <v>0</v>
      </c>
      <c r="EY94" s="62">
        <f>VLOOKUP(A94,[5]Embarazos!$A$7:$H$139,8,0)</f>
        <v>35.294117647058826</v>
      </c>
      <c r="EZ94" s="63">
        <f>VLOOKUP(A94,[5]Embarazos!$A$7:$H$139,7,0)</f>
        <v>30</v>
      </c>
      <c r="FA94" s="62">
        <f>VLOOKUP(A94,[5]Embarazos!$A$7:$J$139,10,0)</f>
        <v>21.176470588235293</v>
      </c>
      <c r="FB94" s="63">
        <f>VLOOKUP(A94,[5]Embarazos!$A$7:$J$139,9,0)</f>
        <v>18</v>
      </c>
      <c r="FC94" s="67">
        <v>0</v>
      </c>
      <c r="FD94" s="67">
        <v>0</v>
      </c>
      <c r="FE94" s="67">
        <v>108.23</v>
      </c>
      <c r="FF94" s="67">
        <v>1</v>
      </c>
      <c r="FG94" s="67">
        <v>0</v>
      </c>
      <c r="FH94" s="67">
        <v>0</v>
      </c>
      <c r="FI94" s="67">
        <v>0</v>
      </c>
      <c r="FJ94" s="67">
        <v>0</v>
      </c>
      <c r="FK94" s="92">
        <v>108.22510822510823</v>
      </c>
      <c r="FL94" s="105">
        <v>1</v>
      </c>
      <c r="FM94" s="67">
        <v>108.23</v>
      </c>
      <c r="FN94" s="67">
        <v>1</v>
      </c>
      <c r="FO94" s="67">
        <v>0</v>
      </c>
      <c r="FP94" s="67">
        <v>0</v>
      </c>
      <c r="FQ94" s="67">
        <v>0</v>
      </c>
      <c r="FR94" s="67">
        <v>0</v>
      </c>
      <c r="FS94" s="62">
        <f>VLOOKUP(A94,'[3]2017'!$A$8:$M$140,13,0)</f>
        <v>0</v>
      </c>
      <c r="FT94" s="63">
        <f>VLOOKUP(A94,'[3]2017'!$A$8:$M$140,12,0)</f>
        <v>0</v>
      </c>
      <c r="FU94" s="62">
        <f>VLOOKUP(A94,'[3]2017'!$A$8:$O$140,15,0)</f>
        <v>2.5</v>
      </c>
      <c r="FV94" s="63">
        <f>VLOOKUP(A94,'[3]2017'!$A$8:$O$140,14,0)</f>
        <v>1</v>
      </c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67"/>
      <c r="IS94" s="67"/>
      <c r="IT94" s="67"/>
      <c r="IU94" s="67"/>
      <c r="IV94" s="67"/>
      <c r="IW94" s="67"/>
      <c r="IX94" s="67"/>
      <c r="IY94" s="67"/>
      <c r="IZ94" s="67"/>
      <c r="JA94" s="67"/>
      <c r="JB94" s="67"/>
      <c r="JC94" s="67"/>
      <c r="JD94" s="67"/>
      <c r="JE94" s="67"/>
      <c r="JF94" s="67"/>
      <c r="JG94" s="67"/>
      <c r="JH94" s="67"/>
      <c r="JI94" s="67"/>
      <c r="JJ94" s="67"/>
      <c r="JK94" s="67"/>
      <c r="JL94" s="67"/>
      <c r="JM94" s="67"/>
      <c r="JN94" s="67"/>
      <c r="JO94" s="67"/>
      <c r="JP94" s="67"/>
      <c r="JQ94" s="67"/>
      <c r="JR94" s="67"/>
      <c r="JS94" s="67"/>
      <c r="JT94" s="67"/>
      <c r="JU94" s="67"/>
      <c r="JV94" s="67"/>
      <c r="JW94" s="67"/>
      <c r="JX94" s="67"/>
      <c r="JY94" s="67"/>
      <c r="JZ94" s="67"/>
      <c r="KA94" s="67"/>
      <c r="KB94" s="67"/>
      <c r="KC94" s="67"/>
      <c r="KD94" s="67"/>
      <c r="KE94" s="67"/>
      <c r="KF94" s="67"/>
      <c r="KG94" s="67"/>
      <c r="KH94" s="67"/>
      <c r="KI94" s="67"/>
      <c r="KJ94" s="67"/>
      <c r="KK94" s="67"/>
      <c r="KL94" s="67"/>
      <c r="KM94" s="67"/>
      <c r="KN94" s="67"/>
      <c r="KO94" s="67"/>
      <c r="KP94" s="67"/>
      <c r="KQ94" s="67"/>
      <c r="KR94" s="67"/>
      <c r="KS94" s="67"/>
      <c r="KT94" s="67"/>
      <c r="KU94" s="67"/>
      <c r="KV94" s="67"/>
      <c r="KW94" s="67"/>
      <c r="KX94" s="67"/>
      <c r="KY94" s="67"/>
      <c r="KZ94" s="67"/>
      <c r="LA94" s="67"/>
      <c r="LB94" s="67"/>
      <c r="LC94" s="67"/>
      <c r="LD94" s="67"/>
      <c r="LE94" s="67"/>
      <c r="LF94" s="67"/>
      <c r="LG94" s="67"/>
      <c r="LH94" s="67"/>
      <c r="LI94" s="67"/>
      <c r="LJ94" s="67"/>
      <c r="LK94" s="67"/>
      <c r="LL94" s="67"/>
      <c r="LM94" s="67"/>
      <c r="LN94" s="67"/>
      <c r="LO94" s="67"/>
      <c r="LP94" s="67"/>
      <c r="LQ94" s="67"/>
      <c r="LR94" s="67"/>
      <c r="LS94" s="67"/>
      <c r="LT94" s="67"/>
      <c r="LU94" s="67"/>
      <c r="LV94" s="67"/>
      <c r="LW94" s="67"/>
      <c r="LX94" s="67"/>
      <c r="LY94" s="67"/>
      <c r="LZ94" s="67"/>
      <c r="MA94" s="67"/>
      <c r="MB94" s="67"/>
      <c r="MC94" s="67"/>
      <c r="MD94" s="67"/>
      <c r="ME94" s="67"/>
      <c r="MF94" s="67"/>
      <c r="MG94" s="67"/>
      <c r="MH94" s="67"/>
      <c r="MI94" s="67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67"/>
      <c r="MU94" s="67"/>
      <c r="MV94" s="67"/>
      <c r="MW94" s="67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67"/>
      <c r="NI94" s="67"/>
      <c r="NJ94" s="67"/>
      <c r="NK94" s="67"/>
      <c r="NL94" s="67"/>
      <c r="NM94" s="67"/>
      <c r="NN94" s="67"/>
      <c r="NO94" s="67"/>
      <c r="NP94" s="67"/>
      <c r="NQ94" s="67"/>
    </row>
    <row r="95" spans="1:381">
      <c r="A95" s="96" t="s">
        <v>1305</v>
      </c>
      <c r="B95" s="56" t="s">
        <v>1306</v>
      </c>
      <c r="C95" s="96" t="s">
        <v>441</v>
      </c>
      <c r="D95" s="74">
        <v>6</v>
      </c>
      <c r="E95" s="67">
        <v>2017</v>
      </c>
      <c r="F95" s="161">
        <v>78.835572810510158</v>
      </c>
      <c r="G95" s="67">
        <v>12811</v>
      </c>
      <c r="H95" s="67">
        <v>4185</v>
      </c>
      <c r="I95" s="67">
        <v>8626</v>
      </c>
      <c r="J95" s="67">
        <v>35.729999999999997</v>
      </c>
      <c r="K95" s="78">
        <v>4578</v>
      </c>
      <c r="L95" s="67">
        <v>50.6</v>
      </c>
      <c r="M95" s="78">
        <v>12811</v>
      </c>
      <c r="N95" s="67">
        <v>1204</v>
      </c>
      <c r="O95" s="67">
        <v>612</v>
      </c>
      <c r="P95" s="67">
        <v>592</v>
      </c>
      <c r="Q95" s="67">
        <v>1439</v>
      </c>
      <c r="R95" s="67">
        <v>732</v>
      </c>
      <c r="S95" s="67">
        <v>707</v>
      </c>
      <c r="T95" s="67">
        <v>1172</v>
      </c>
      <c r="U95" s="67">
        <v>599</v>
      </c>
      <c r="V95" s="67">
        <v>573</v>
      </c>
      <c r="W95" s="67">
        <v>1401</v>
      </c>
      <c r="X95" s="67">
        <v>717</v>
      </c>
      <c r="Y95" s="67">
        <v>684</v>
      </c>
      <c r="Z95" s="67">
        <v>1156</v>
      </c>
      <c r="AA95" s="67">
        <v>594</v>
      </c>
      <c r="AB95" s="67">
        <v>562</v>
      </c>
      <c r="AC95" s="67">
        <v>1370</v>
      </c>
      <c r="AD95" s="67">
        <v>704</v>
      </c>
      <c r="AE95" s="67">
        <v>666</v>
      </c>
      <c r="AF95" s="67">
        <v>1133</v>
      </c>
      <c r="AG95" s="67">
        <v>582</v>
      </c>
      <c r="AH95" s="67">
        <v>551</v>
      </c>
      <c r="AI95" s="67">
        <v>2067</v>
      </c>
      <c r="AJ95" s="67">
        <v>1075</v>
      </c>
      <c r="AK95" s="67">
        <v>992</v>
      </c>
      <c r="AL95" s="67">
        <v>1165</v>
      </c>
      <c r="AM95" s="67">
        <v>607</v>
      </c>
      <c r="AN95" s="67">
        <v>558</v>
      </c>
      <c r="AO95" s="67">
        <v>1080</v>
      </c>
      <c r="AP95" s="67">
        <v>564</v>
      </c>
      <c r="AQ95" s="67">
        <v>516</v>
      </c>
      <c r="AR95" s="67" t="s">
        <v>428</v>
      </c>
      <c r="AS95" s="67"/>
      <c r="AT95" s="67" t="s">
        <v>428</v>
      </c>
      <c r="AU95" s="59">
        <v>456</v>
      </c>
      <c r="AV95" s="59">
        <v>0</v>
      </c>
      <c r="AW95" s="59">
        <v>2</v>
      </c>
      <c r="AX95" s="97">
        <f>VLOOKUP(A95,[2]INFANTIL!$A$8:$AA$140,27,0)</f>
        <v>7.1428571428571423</v>
      </c>
      <c r="AY95" s="98">
        <f>VLOOKUP(A95,[2]INFANTIL!$A$8:$AA$140,16,0)</f>
        <v>0</v>
      </c>
      <c r="AZ95" s="62">
        <f>VLOOKUP(A95,'[3]2017'!$A$8:$E$140,5,0)</f>
        <v>1.6611295681063123</v>
      </c>
      <c r="BA95" s="63">
        <f>VLOOKUP(A95,'[3]2017'!$A$8:$E$140,4,0)</f>
        <v>2</v>
      </c>
      <c r="BB95" s="62">
        <f>VLOOKUP(A95,[2]MATERNAS!$A$8:$AA$140,27,0)</f>
        <v>0</v>
      </c>
      <c r="BC95" s="63">
        <f>VLOOKUP(A95,[2]MATERNAS!$A$8:$AA$140,26,0)</f>
        <v>0</v>
      </c>
      <c r="BD95" s="68">
        <v>0</v>
      </c>
      <c r="BE95" s="69">
        <v>0</v>
      </c>
      <c r="BF95" s="60">
        <f>VLOOKUP(A95,[4]Controles!$A$7:$L$139,12,0)</f>
        <v>9.2857142857142865</v>
      </c>
      <c r="BG95" s="61">
        <f>VLOOKUP(A95,[4]Controles!$A$7:$L$139,11,0)</f>
        <v>13</v>
      </c>
      <c r="BH95" s="88">
        <v>8.5714285714285712</v>
      </c>
      <c r="BI95" s="87">
        <v>12</v>
      </c>
      <c r="BJ95" s="68">
        <v>0</v>
      </c>
      <c r="BK95" s="69">
        <v>0</v>
      </c>
      <c r="BL95" s="68">
        <v>0</v>
      </c>
      <c r="BM95" s="69">
        <v>0</v>
      </c>
      <c r="BN95" s="67">
        <v>0</v>
      </c>
      <c r="BO95" s="67">
        <v>0</v>
      </c>
      <c r="BP95" s="67">
        <v>138.97999999999999</v>
      </c>
      <c r="BQ95" s="67">
        <v>2</v>
      </c>
      <c r="BR95" s="67">
        <v>0</v>
      </c>
      <c r="BS95" s="67">
        <v>0</v>
      </c>
      <c r="BT95" s="67">
        <v>83.75</v>
      </c>
      <c r="BU95" s="67">
        <v>2</v>
      </c>
      <c r="BV95" s="67">
        <v>23.5</v>
      </c>
      <c r="BW95" s="67">
        <v>103</v>
      </c>
      <c r="BX95" s="67">
        <v>103.8</v>
      </c>
      <c r="BY95" s="88">
        <v>103</v>
      </c>
      <c r="BZ95" s="67">
        <v>105.3</v>
      </c>
      <c r="CA95" s="67">
        <v>98.6</v>
      </c>
      <c r="CB95" s="67">
        <v>100</v>
      </c>
      <c r="CC95" s="96" t="s">
        <v>3092</v>
      </c>
      <c r="CD95" s="96" t="s">
        <v>2363</v>
      </c>
      <c r="CE95" s="99">
        <v>41.666666666666671</v>
      </c>
      <c r="CF95" s="67" t="s">
        <v>3093</v>
      </c>
      <c r="CG95" s="67" t="s">
        <v>3094</v>
      </c>
      <c r="CH95" s="67">
        <v>0</v>
      </c>
      <c r="CI95" s="67">
        <v>0</v>
      </c>
      <c r="CJ95" s="86">
        <v>0.85324232081911267</v>
      </c>
      <c r="CK95" s="87">
        <v>1</v>
      </c>
      <c r="CL95" s="106">
        <v>0</v>
      </c>
      <c r="CM95" s="89">
        <v>0</v>
      </c>
      <c r="CN95" s="67">
        <v>0</v>
      </c>
      <c r="CO95" s="67">
        <v>0</v>
      </c>
      <c r="CP95" s="67">
        <v>0</v>
      </c>
      <c r="CQ95" s="67">
        <v>0</v>
      </c>
      <c r="CR95" s="67">
        <v>71.38</v>
      </c>
      <c r="CS95" s="67">
        <v>1</v>
      </c>
      <c r="CT95" s="67">
        <v>71.38</v>
      </c>
      <c r="CU95" s="67">
        <v>1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62">
        <f>VLOOKUP(A95,'[3]2017'!$A$8:$I$140,9,0)</f>
        <v>0</v>
      </c>
      <c r="DC95" s="63">
        <f>VLOOKUP(A95,'[3]2017'!$A$8:$I$140,8,0)</f>
        <v>0</v>
      </c>
      <c r="DD95" s="96" t="s">
        <v>3095</v>
      </c>
      <c r="DE95" s="96" t="s">
        <v>3096</v>
      </c>
      <c r="DF95" s="99">
        <v>1.5090543259557343</v>
      </c>
      <c r="DG95" s="100">
        <v>7.01219512195122</v>
      </c>
      <c r="DH95" s="67">
        <v>0</v>
      </c>
      <c r="DI95" s="67">
        <v>0</v>
      </c>
      <c r="DJ95" s="67">
        <v>0</v>
      </c>
      <c r="DK95" s="67">
        <v>0</v>
      </c>
      <c r="DL95" s="67">
        <v>0</v>
      </c>
      <c r="DM95" s="67">
        <v>0</v>
      </c>
      <c r="DN95" s="67">
        <v>0</v>
      </c>
      <c r="DO95" s="67">
        <v>0</v>
      </c>
      <c r="DP95" s="67">
        <v>0</v>
      </c>
      <c r="DQ95" s="67">
        <v>0</v>
      </c>
      <c r="DR95" s="67">
        <v>0</v>
      </c>
      <c r="DS95" s="67">
        <v>0</v>
      </c>
      <c r="DT95" s="67">
        <v>0</v>
      </c>
      <c r="DU95" s="67">
        <v>0</v>
      </c>
      <c r="DV95" s="67">
        <v>0</v>
      </c>
      <c r="DW95" s="67">
        <v>0</v>
      </c>
      <c r="DX95" s="67">
        <v>0</v>
      </c>
      <c r="DY95" s="67">
        <v>0</v>
      </c>
      <c r="DZ95" s="101">
        <f>VLOOKUP(A95,[5]Embarazos!$A$7:$D$139,4,0)</f>
        <v>0</v>
      </c>
      <c r="EA95" s="63">
        <f>VLOOKUP(A95,[5]Embarazos!$A$7:$D$139,3,0)</f>
        <v>0</v>
      </c>
      <c r="EB95" s="62">
        <f>VLOOKUP(A95,[5]Embarazos!$A$7:$F$139,6,0)</f>
        <v>25</v>
      </c>
      <c r="EC95" s="63">
        <f>VLOOKUP(A95,[5]Embarazos!$A$7:$F$139,5,0)</f>
        <v>36</v>
      </c>
      <c r="ED95" s="62">
        <f>VLOOKUP(A95,'[3]2017'!$A$8:$K$140,11,0)</f>
        <v>0</v>
      </c>
      <c r="EE95" s="63">
        <f>VLOOKUP(A95,'[3]2017'!$A$8:$K$140,10,0)</f>
        <v>0</v>
      </c>
      <c r="EF95" s="96" t="s">
        <v>3097</v>
      </c>
      <c r="EG95" s="96" t="s">
        <v>3098</v>
      </c>
      <c r="EH95" s="99">
        <v>1.7817371937639197</v>
      </c>
      <c r="EI95" s="104">
        <v>10.256410256410255</v>
      </c>
      <c r="EJ95" s="174" t="s">
        <v>3099</v>
      </c>
      <c r="EK95" s="174" t="s">
        <v>3100</v>
      </c>
      <c r="EL95" s="96" t="s">
        <v>3101</v>
      </c>
      <c r="EM95" s="96" t="s">
        <v>3102</v>
      </c>
      <c r="EN95" s="99">
        <v>1.977401129943503</v>
      </c>
      <c r="EO95" s="100">
        <v>8.9795918367346932</v>
      </c>
      <c r="EP95" s="67">
        <v>0</v>
      </c>
      <c r="EQ95" s="67">
        <v>0</v>
      </c>
      <c r="ER95" s="67">
        <v>218.98</v>
      </c>
      <c r="ES95" s="67">
        <v>3</v>
      </c>
      <c r="ET95" s="67">
        <v>0</v>
      </c>
      <c r="EU95" s="67">
        <v>0</v>
      </c>
      <c r="EV95" s="67">
        <v>0</v>
      </c>
      <c r="EW95" s="67">
        <v>0</v>
      </c>
      <c r="EX95" s="67">
        <v>0</v>
      </c>
      <c r="EY95" s="62">
        <f>VLOOKUP(A95,[5]Embarazos!$A$7:$H$139,8,0)</f>
        <v>26.388888888888889</v>
      </c>
      <c r="EZ95" s="63">
        <f>VLOOKUP(A95,[5]Embarazos!$A$7:$H$139,7,0)</f>
        <v>38</v>
      </c>
      <c r="FA95" s="62">
        <f>VLOOKUP(A95,[5]Embarazos!$A$7:$J$139,10,0)</f>
        <v>25.694444444444443</v>
      </c>
      <c r="FB95" s="63">
        <f>VLOOKUP(A95,[5]Embarazos!$A$7:$J$139,9,0)</f>
        <v>37</v>
      </c>
      <c r="FC95" s="67">
        <v>40.1</v>
      </c>
      <c r="FD95" s="67">
        <v>1</v>
      </c>
      <c r="FE95" s="67">
        <v>120.29</v>
      </c>
      <c r="FF95" s="67">
        <v>3</v>
      </c>
      <c r="FG95" s="67">
        <v>40.1</v>
      </c>
      <c r="FH95" s="67">
        <v>1</v>
      </c>
      <c r="FI95" s="67">
        <v>0</v>
      </c>
      <c r="FJ95" s="67">
        <v>0</v>
      </c>
      <c r="FK95" s="92">
        <v>200.48115477145149</v>
      </c>
      <c r="FL95" s="105">
        <v>5</v>
      </c>
      <c r="FM95" s="67">
        <v>40.1</v>
      </c>
      <c r="FN95" s="67">
        <v>1</v>
      </c>
      <c r="FO95" s="67">
        <v>80.19</v>
      </c>
      <c r="FP95" s="67">
        <v>2</v>
      </c>
      <c r="FQ95" s="92">
        <v>40.096230954290299</v>
      </c>
      <c r="FR95" s="67">
        <v>1</v>
      </c>
      <c r="FS95" s="62">
        <f>VLOOKUP(A95,'[3]2017'!$A$8:$M$140,13,0)</f>
        <v>2.5751072961373391</v>
      </c>
      <c r="FT95" s="63">
        <f>VLOOKUP(A95,'[3]2017'!$A$8:$M$140,12,0)</f>
        <v>3</v>
      </c>
      <c r="FU95" s="62">
        <f>VLOOKUP(A95,'[3]2017'!$A$8:$O$140,15,0)</f>
        <v>2.7777777777777777</v>
      </c>
      <c r="FV95" s="63">
        <f>VLOOKUP(A95,'[3]2017'!$A$8:$O$140,14,0)</f>
        <v>3</v>
      </c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67"/>
      <c r="IS95" s="67"/>
      <c r="IT95" s="67"/>
      <c r="IU95" s="67"/>
      <c r="IV95" s="67"/>
      <c r="IW95" s="67"/>
      <c r="IX95" s="67"/>
      <c r="IY95" s="67"/>
      <c r="IZ95" s="67"/>
      <c r="JA95" s="67"/>
      <c r="JB95" s="67"/>
      <c r="JC95" s="67"/>
      <c r="JD95" s="67"/>
      <c r="JE95" s="67"/>
      <c r="JF95" s="67"/>
      <c r="JG95" s="67"/>
      <c r="JH95" s="67"/>
      <c r="JI95" s="67"/>
      <c r="JJ95" s="67"/>
      <c r="JK95" s="67"/>
      <c r="JL95" s="67"/>
      <c r="JM95" s="67"/>
      <c r="JN95" s="67"/>
      <c r="JO95" s="67"/>
      <c r="JP95" s="67"/>
      <c r="JQ95" s="67"/>
      <c r="JR95" s="67"/>
      <c r="JS95" s="67"/>
      <c r="JT95" s="67"/>
      <c r="JU95" s="67"/>
      <c r="JV95" s="67"/>
      <c r="JW95" s="67"/>
      <c r="JX95" s="67"/>
      <c r="JY95" s="67"/>
      <c r="JZ95" s="67"/>
      <c r="KA95" s="67"/>
      <c r="KB95" s="67"/>
      <c r="KC95" s="67"/>
      <c r="KD95" s="67"/>
      <c r="KE95" s="67"/>
      <c r="KF95" s="67"/>
      <c r="KG95" s="67"/>
      <c r="KH95" s="67"/>
      <c r="KI95" s="67"/>
      <c r="KJ95" s="67"/>
      <c r="KK95" s="67"/>
      <c r="KL95" s="67"/>
      <c r="KM95" s="67"/>
      <c r="KN95" s="67"/>
      <c r="KO95" s="67"/>
      <c r="KP95" s="67"/>
      <c r="KQ95" s="67"/>
      <c r="KR95" s="67"/>
      <c r="KS95" s="67"/>
      <c r="KT95" s="67"/>
      <c r="KU95" s="67"/>
      <c r="KV95" s="67"/>
      <c r="KW95" s="67"/>
      <c r="KX95" s="67"/>
      <c r="KY95" s="67"/>
      <c r="KZ95" s="67"/>
      <c r="LA95" s="67"/>
      <c r="LB95" s="67"/>
      <c r="LC95" s="67"/>
      <c r="LD95" s="67"/>
      <c r="LE95" s="67"/>
      <c r="LF95" s="67"/>
      <c r="LG95" s="67"/>
      <c r="LH95" s="67"/>
      <c r="LI95" s="67"/>
      <c r="LJ95" s="67"/>
      <c r="LK95" s="67"/>
      <c r="LL95" s="67"/>
      <c r="LM95" s="67"/>
      <c r="LN95" s="67"/>
      <c r="LO95" s="67"/>
      <c r="LP95" s="67"/>
      <c r="LQ95" s="67"/>
      <c r="LR95" s="67"/>
      <c r="LS95" s="67"/>
      <c r="LT95" s="67"/>
      <c r="LU95" s="67"/>
      <c r="LV95" s="67"/>
      <c r="LW95" s="67"/>
      <c r="LX95" s="67"/>
      <c r="LY95" s="67"/>
      <c r="LZ95" s="67"/>
      <c r="MA95" s="67"/>
      <c r="MB95" s="67"/>
      <c r="MC95" s="67"/>
      <c r="MD95" s="67"/>
      <c r="ME95" s="67"/>
      <c r="MF95" s="67"/>
      <c r="MG95" s="67"/>
      <c r="MH95" s="67"/>
      <c r="MI95" s="67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67"/>
      <c r="MU95" s="67"/>
      <c r="MV95" s="67"/>
      <c r="MW95" s="67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67"/>
      <c r="NI95" s="67"/>
      <c r="NJ95" s="67"/>
      <c r="NK95" s="67"/>
      <c r="NL95" s="67"/>
      <c r="NM95" s="67"/>
      <c r="NN95" s="67"/>
      <c r="NO95" s="67"/>
      <c r="NP95" s="67"/>
      <c r="NQ95" s="67"/>
    </row>
    <row r="96" spans="1:381">
      <c r="A96" s="96" t="s">
        <v>2035</v>
      </c>
      <c r="B96" s="56" t="s">
        <v>1315</v>
      </c>
      <c r="C96" s="96" t="s">
        <v>514</v>
      </c>
      <c r="D96" s="74">
        <v>6</v>
      </c>
      <c r="E96" s="67">
        <v>2017</v>
      </c>
      <c r="F96" s="161">
        <v>63.932815394712136</v>
      </c>
      <c r="G96" s="67">
        <v>3401</v>
      </c>
      <c r="H96" s="67">
        <v>2226</v>
      </c>
      <c r="I96" s="67">
        <v>1175</v>
      </c>
      <c r="J96" s="67">
        <v>31.49</v>
      </c>
      <c r="K96" s="78">
        <v>1071</v>
      </c>
      <c r="L96" s="67">
        <v>57.75</v>
      </c>
      <c r="M96" s="78">
        <v>1964</v>
      </c>
      <c r="N96" s="67">
        <v>393</v>
      </c>
      <c r="O96" s="67">
        <v>200</v>
      </c>
      <c r="P96" s="67">
        <v>193</v>
      </c>
      <c r="Q96" s="67">
        <v>475</v>
      </c>
      <c r="R96" s="67">
        <v>242</v>
      </c>
      <c r="S96" s="67">
        <v>233</v>
      </c>
      <c r="T96" s="67">
        <v>398</v>
      </c>
      <c r="U96" s="67">
        <v>202</v>
      </c>
      <c r="V96" s="67">
        <v>196</v>
      </c>
      <c r="W96" s="67">
        <v>476</v>
      </c>
      <c r="X96" s="67">
        <v>241</v>
      </c>
      <c r="Y96" s="67">
        <v>235</v>
      </c>
      <c r="Z96" s="67">
        <v>385</v>
      </c>
      <c r="AA96" s="67">
        <v>195</v>
      </c>
      <c r="AB96" s="67">
        <v>190</v>
      </c>
      <c r="AC96" s="67">
        <v>432</v>
      </c>
      <c r="AD96" s="67">
        <v>220</v>
      </c>
      <c r="AE96" s="67">
        <v>212</v>
      </c>
      <c r="AF96" s="67">
        <v>336</v>
      </c>
      <c r="AG96" s="67">
        <v>172</v>
      </c>
      <c r="AH96" s="67">
        <v>164</v>
      </c>
      <c r="AI96" s="67">
        <v>534</v>
      </c>
      <c r="AJ96" s="67">
        <v>273</v>
      </c>
      <c r="AK96" s="67">
        <v>261</v>
      </c>
      <c r="AL96" s="67">
        <v>297</v>
      </c>
      <c r="AM96" s="67">
        <v>152</v>
      </c>
      <c r="AN96" s="67">
        <v>145</v>
      </c>
      <c r="AO96" s="67">
        <v>261</v>
      </c>
      <c r="AP96" s="67">
        <v>134</v>
      </c>
      <c r="AQ96" s="67">
        <v>127</v>
      </c>
      <c r="AR96" s="67" t="s">
        <v>428</v>
      </c>
      <c r="AS96" s="67"/>
      <c r="AT96" s="67" t="s">
        <v>428</v>
      </c>
      <c r="AU96" s="59">
        <v>125</v>
      </c>
      <c r="AV96" s="59">
        <v>0</v>
      </c>
      <c r="AW96" s="59">
        <v>42</v>
      </c>
      <c r="AX96" s="97" t="e">
        <f>VLOOKUP(A96,[2]INFANTIL!$A$8:$AA$140,27,0)</f>
        <v>#N/A</v>
      </c>
      <c r="AY96" s="98" t="e">
        <f>VLOOKUP(A96,[2]INFANTIL!$A$8:$AA$140,16,0)</f>
        <v>#N/A</v>
      </c>
      <c r="AZ96" s="62">
        <f>VLOOKUP(A96,'[3]2017'!$A$8:$E$140,5,0)</f>
        <v>2.5445292620865141</v>
      </c>
      <c r="BA96" s="63">
        <f>VLOOKUP(A96,'[3]2017'!$A$8:$E$140,4,0)</f>
        <v>1</v>
      </c>
      <c r="BB96" s="62">
        <f>VLOOKUP(A96,[2]MATERNAS!$A$8:$AA$140,27,0)</f>
        <v>0</v>
      </c>
      <c r="BC96" s="63">
        <f>VLOOKUP(A96,[2]MATERNAS!$A$8:$AA$140,26,0)</f>
        <v>0</v>
      </c>
      <c r="BD96" s="68">
        <v>0</v>
      </c>
      <c r="BE96" s="69">
        <v>0</v>
      </c>
      <c r="BF96" s="60">
        <f>VLOOKUP(A96,[4]Controles!$A$7:$L$139,12,0)</f>
        <v>4.4444444444444446</v>
      </c>
      <c r="BG96" s="61">
        <f>VLOOKUP(A96,[4]Controles!$A$7:$L$139,11,0)</f>
        <v>2</v>
      </c>
      <c r="BH96" s="88">
        <v>8.8888888888888893</v>
      </c>
      <c r="BI96" s="87">
        <v>4</v>
      </c>
      <c r="BJ96" s="68">
        <v>0</v>
      </c>
      <c r="BK96" s="69">
        <v>0</v>
      </c>
      <c r="BL96" s="68">
        <v>0</v>
      </c>
      <c r="BM96" s="69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40.799999999999997</v>
      </c>
      <c r="BW96" s="67">
        <v>81.599999999999994</v>
      </c>
      <c r="BX96" s="67">
        <v>85.7</v>
      </c>
      <c r="BY96" s="67">
        <v>81.599999999999994</v>
      </c>
      <c r="BZ96" s="67">
        <v>81.599999999999994</v>
      </c>
      <c r="CA96" s="67">
        <v>101.9</v>
      </c>
      <c r="CB96" s="67">
        <v>86.5</v>
      </c>
      <c r="CC96" s="96" t="s">
        <v>3103</v>
      </c>
      <c r="CD96" s="96" t="s">
        <v>3104</v>
      </c>
      <c r="CE96" s="99">
        <v>0</v>
      </c>
      <c r="CF96" s="67" t="s">
        <v>1745</v>
      </c>
      <c r="CG96" s="67" t="s">
        <v>3105</v>
      </c>
      <c r="CH96" s="67">
        <v>0</v>
      </c>
      <c r="CI96" s="67">
        <v>0</v>
      </c>
      <c r="CJ96" s="86">
        <v>2.512562814070352</v>
      </c>
      <c r="CK96" s="87">
        <v>1</v>
      </c>
      <c r="CL96" s="106">
        <v>0</v>
      </c>
      <c r="CM96" s="89">
        <v>0</v>
      </c>
      <c r="CN96" s="67">
        <v>0</v>
      </c>
      <c r="CO96" s="67">
        <v>0</v>
      </c>
      <c r="CP96" s="67">
        <v>0</v>
      </c>
      <c r="CQ96" s="67">
        <v>0</v>
      </c>
      <c r="CR96" s="67">
        <v>0</v>
      </c>
      <c r="CS96" s="67">
        <v>0</v>
      </c>
      <c r="CT96" s="67">
        <v>0</v>
      </c>
      <c r="CU96" s="67">
        <v>0</v>
      </c>
      <c r="CV96" s="67">
        <v>0</v>
      </c>
      <c r="CW96" s="67">
        <v>0</v>
      </c>
      <c r="CX96" s="67">
        <v>0</v>
      </c>
      <c r="CY96" s="67">
        <v>0</v>
      </c>
      <c r="CZ96" s="67">
        <v>0</v>
      </c>
      <c r="DA96" s="67">
        <v>0</v>
      </c>
      <c r="DB96" s="62">
        <f>VLOOKUP(A96,'[3]2017'!$A$8:$I$140,9,0)</f>
        <v>0</v>
      </c>
      <c r="DC96" s="63">
        <f>VLOOKUP(A96,'[3]2017'!$A$8:$I$140,8,0)</f>
        <v>0</v>
      </c>
      <c r="DD96" s="96" t="s">
        <v>3106</v>
      </c>
      <c r="DE96" s="96" t="s">
        <v>3107</v>
      </c>
      <c r="DF96" s="99">
        <v>3.5598705501618122</v>
      </c>
      <c r="DG96" s="100">
        <v>1.8018018018018018</v>
      </c>
      <c r="DH96" s="67">
        <v>0</v>
      </c>
      <c r="DI96" s="67">
        <v>0</v>
      </c>
      <c r="DJ96" s="67">
        <v>0</v>
      </c>
      <c r="DK96" s="67">
        <v>0</v>
      </c>
      <c r="DL96" s="67">
        <v>0</v>
      </c>
      <c r="DM96" s="67">
        <v>0</v>
      </c>
      <c r="DN96" s="67">
        <v>0</v>
      </c>
      <c r="DO96" s="67">
        <v>0</v>
      </c>
      <c r="DP96" s="67">
        <v>462.96</v>
      </c>
      <c r="DQ96" s="67">
        <v>2</v>
      </c>
      <c r="DR96" s="67">
        <v>0</v>
      </c>
      <c r="DS96" s="67">
        <v>0</v>
      </c>
      <c r="DT96" s="67">
        <v>0</v>
      </c>
      <c r="DU96" s="67">
        <v>0</v>
      </c>
      <c r="DV96" s="67">
        <v>231.48</v>
      </c>
      <c r="DW96" s="67">
        <v>1</v>
      </c>
      <c r="DX96" s="67">
        <v>231.48</v>
      </c>
      <c r="DY96" s="67">
        <v>1</v>
      </c>
      <c r="DZ96" s="101">
        <f>VLOOKUP(A96,[5]Embarazos!$A$7:$D$139,4,0)</f>
        <v>2.2222222222222223</v>
      </c>
      <c r="EA96" s="63">
        <f>VLOOKUP(A96,[5]Embarazos!$A$7:$D$139,3,0)</f>
        <v>1</v>
      </c>
      <c r="EB96" s="62">
        <f>VLOOKUP(A96,[5]Embarazos!$A$7:$F$139,6,0)</f>
        <v>22.222222222222221</v>
      </c>
      <c r="EC96" s="63">
        <f>VLOOKUP(A96,[5]Embarazos!$A$7:$F$139,5,0)</f>
        <v>10</v>
      </c>
      <c r="ED96" s="62">
        <f>VLOOKUP(A96,'[3]2017'!$A$8:$K$140,11,0)</f>
        <v>5.9523809523809517</v>
      </c>
      <c r="EE96" s="63">
        <f>VLOOKUP(A96,'[3]2017'!$A$8:$K$140,10,0)</f>
        <v>2</v>
      </c>
      <c r="EF96" s="96" t="s">
        <v>3108</v>
      </c>
      <c r="EG96" s="96" t="s">
        <v>3109</v>
      </c>
      <c r="EH96" s="99">
        <v>2.2123893805309733</v>
      </c>
      <c r="EI96" s="104">
        <v>0</v>
      </c>
      <c r="EJ96" s="174" t="s">
        <v>3110</v>
      </c>
      <c r="EK96" s="174" t="s">
        <v>3111</v>
      </c>
      <c r="EL96" s="96" t="s">
        <v>3112</v>
      </c>
      <c r="EM96" s="96" t="s">
        <v>3113</v>
      </c>
      <c r="EN96" s="99">
        <v>0</v>
      </c>
      <c r="EO96" s="100">
        <v>0</v>
      </c>
      <c r="EP96" s="67">
        <v>0</v>
      </c>
      <c r="EQ96" s="67">
        <v>0</v>
      </c>
      <c r="ER96" s="67">
        <v>0</v>
      </c>
      <c r="ES96" s="67">
        <v>0</v>
      </c>
      <c r="ET96" s="67">
        <v>0</v>
      </c>
      <c r="EU96" s="67">
        <v>0</v>
      </c>
      <c r="EV96" s="67">
        <v>0</v>
      </c>
      <c r="EW96" s="67">
        <v>0</v>
      </c>
      <c r="EX96" s="67">
        <v>0</v>
      </c>
      <c r="EY96" s="62">
        <f>VLOOKUP(A96,[5]Embarazos!$A$7:$H$139,8,0)</f>
        <v>37.777777777777779</v>
      </c>
      <c r="EZ96" s="63">
        <f>VLOOKUP(A96,[5]Embarazos!$A$7:$H$139,7,0)</f>
        <v>17</v>
      </c>
      <c r="FA96" s="62">
        <f>VLOOKUP(A96,[5]Embarazos!$A$7:$J$139,10,0)</f>
        <v>22.222222222222221</v>
      </c>
      <c r="FB96" s="63">
        <f>VLOOKUP(A96,[5]Embarazos!$A$7:$J$139,9,0)</f>
        <v>10</v>
      </c>
      <c r="FC96" s="67">
        <v>313.97000000000003</v>
      </c>
      <c r="FD96" s="67">
        <v>2</v>
      </c>
      <c r="FE96" s="67">
        <v>0</v>
      </c>
      <c r="FF96" s="67">
        <v>0</v>
      </c>
      <c r="FG96" s="67">
        <v>0</v>
      </c>
      <c r="FH96" s="67">
        <v>0</v>
      </c>
      <c r="FI96" s="67">
        <v>0</v>
      </c>
      <c r="FJ96" s="67">
        <v>0</v>
      </c>
      <c r="FK96" s="92">
        <v>313.97174254317116</v>
      </c>
      <c r="FL96" s="105">
        <v>2</v>
      </c>
      <c r="FM96" s="67">
        <v>0</v>
      </c>
      <c r="FN96" s="67">
        <v>0</v>
      </c>
      <c r="FO96" s="67">
        <v>156.99</v>
      </c>
      <c r="FP96" s="67">
        <v>1</v>
      </c>
      <c r="FQ96" s="67">
        <v>0</v>
      </c>
      <c r="FR96" s="67">
        <v>0</v>
      </c>
      <c r="FS96" s="62">
        <f>VLOOKUP(A96,'[3]2017'!$A$8:$M$140,13,0)</f>
        <v>3.3670033670033668</v>
      </c>
      <c r="FT96" s="63">
        <f>VLOOKUP(A96,'[3]2017'!$A$8:$M$140,12,0)</f>
        <v>1</v>
      </c>
      <c r="FU96" s="62">
        <f>VLOOKUP(A96,'[3]2017'!$A$8:$O$140,15,0)</f>
        <v>0</v>
      </c>
      <c r="FV96" s="63">
        <f>VLOOKUP(A96,'[3]2017'!$A$8:$O$140,14,0)</f>
        <v>0</v>
      </c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67"/>
      <c r="JA96" s="67"/>
      <c r="JB96" s="67"/>
      <c r="JC96" s="67"/>
      <c r="JD96" s="67"/>
      <c r="JE96" s="67"/>
      <c r="JF96" s="67"/>
      <c r="JG96" s="67"/>
      <c r="JH96" s="67"/>
      <c r="JI96" s="67"/>
      <c r="JJ96" s="67"/>
      <c r="JK96" s="67"/>
      <c r="JL96" s="67"/>
      <c r="JM96" s="67"/>
      <c r="JN96" s="67"/>
      <c r="JO96" s="67"/>
      <c r="JP96" s="67"/>
      <c r="JQ96" s="67"/>
      <c r="JR96" s="67"/>
      <c r="JS96" s="67"/>
      <c r="JT96" s="67"/>
      <c r="JU96" s="67"/>
      <c r="JV96" s="67"/>
      <c r="JW96" s="67"/>
      <c r="JX96" s="67"/>
      <c r="JY96" s="67"/>
      <c r="JZ96" s="67"/>
      <c r="KA96" s="67"/>
      <c r="KB96" s="67"/>
      <c r="KC96" s="67"/>
      <c r="KD96" s="67"/>
      <c r="KE96" s="67"/>
      <c r="KF96" s="67"/>
      <c r="KG96" s="67"/>
      <c r="KH96" s="67"/>
      <c r="KI96" s="67"/>
      <c r="KJ96" s="67"/>
      <c r="KK96" s="67"/>
      <c r="KL96" s="67"/>
      <c r="KM96" s="67"/>
      <c r="KN96" s="67"/>
      <c r="KO96" s="67"/>
      <c r="KP96" s="67"/>
      <c r="KQ96" s="67"/>
      <c r="KR96" s="67"/>
      <c r="KS96" s="67"/>
      <c r="KT96" s="67"/>
      <c r="KU96" s="67"/>
      <c r="KV96" s="67"/>
      <c r="KW96" s="67"/>
      <c r="KX96" s="67"/>
      <c r="KY96" s="67"/>
      <c r="KZ96" s="67"/>
      <c r="LA96" s="67"/>
      <c r="LB96" s="67"/>
      <c r="LC96" s="67"/>
      <c r="LD96" s="67"/>
      <c r="LE96" s="67"/>
      <c r="LF96" s="67"/>
      <c r="LG96" s="67"/>
      <c r="LH96" s="67"/>
      <c r="LI96" s="67"/>
      <c r="LJ96" s="67"/>
      <c r="LK96" s="67"/>
      <c r="LL96" s="67"/>
      <c r="LM96" s="67"/>
      <c r="LN96" s="67"/>
      <c r="LO96" s="67"/>
      <c r="LP96" s="67"/>
      <c r="LQ96" s="67"/>
      <c r="LR96" s="67"/>
      <c r="LS96" s="67"/>
      <c r="LT96" s="67"/>
      <c r="LU96" s="67"/>
      <c r="LV96" s="67"/>
      <c r="LW96" s="67"/>
      <c r="LX96" s="67"/>
      <c r="LY96" s="67"/>
      <c r="LZ96" s="67"/>
      <c r="MA96" s="67"/>
      <c r="MB96" s="67"/>
      <c r="MC96" s="67"/>
      <c r="MD96" s="67"/>
      <c r="ME96" s="67"/>
      <c r="MF96" s="67"/>
      <c r="MG96" s="67"/>
      <c r="MH96" s="67"/>
      <c r="MI96" s="67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67"/>
      <c r="MU96" s="67"/>
      <c r="MV96" s="67"/>
      <c r="MW96" s="67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67"/>
      <c r="NI96" s="67"/>
      <c r="NJ96" s="67"/>
      <c r="NK96" s="67"/>
      <c r="NL96" s="67"/>
      <c r="NM96" s="67"/>
      <c r="NN96" s="67"/>
      <c r="NO96" s="67"/>
      <c r="NP96" s="67"/>
      <c r="NQ96" s="67"/>
    </row>
    <row r="97" spans="1:381">
      <c r="A97" s="96" t="s">
        <v>2039</v>
      </c>
      <c r="B97" s="56" t="s">
        <v>1320</v>
      </c>
      <c r="C97" s="96" t="s">
        <v>547</v>
      </c>
      <c r="D97" s="74">
        <v>6</v>
      </c>
      <c r="E97" s="67">
        <v>2017</v>
      </c>
      <c r="F97" s="161">
        <v>68.481776199248529</v>
      </c>
      <c r="G97" s="67">
        <v>26146</v>
      </c>
      <c r="H97" s="67">
        <v>8390</v>
      </c>
      <c r="I97" s="67">
        <v>17756</v>
      </c>
      <c r="J97" s="67">
        <v>4.0199999999999996</v>
      </c>
      <c r="K97" s="78">
        <v>1051</v>
      </c>
      <c r="L97" s="67">
        <v>77.87</v>
      </c>
      <c r="M97" s="78">
        <v>20360</v>
      </c>
      <c r="N97" s="67">
        <v>3588</v>
      </c>
      <c r="O97" s="67">
        <v>1825</v>
      </c>
      <c r="P97" s="67">
        <v>1763</v>
      </c>
      <c r="Q97" s="67">
        <v>4263</v>
      </c>
      <c r="R97" s="67">
        <v>2170</v>
      </c>
      <c r="S97" s="67">
        <v>2093</v>
      </c>
      <c r="T97" s="67">
        <v>3261</v>
      </c>
      <c r="U97" s="67">
        <v>1667</v>
      </c>
      <c r="V97" s="67">
        <v>1594</v>
      </c>
      <c r="W97" s="67">
        <v>3812</v>
      </c>
      <c r="X97" s="67">
        <v>1951</v>
      </c>
      <c r="Y97" s="67">
        <v>1861</v>
      </c>
      <c r="Z97" s="67">
        <v>2949</v>
      </c>
      <c r="AA97" s="67">
        <v>1517</v>
      </c>
      <c r="AB97" s="67">
        <v>1432</v>
      </c>
      <c r="AC97" s="67">
        <v>3263</v>
      </c>
      <c r="AD97" s="67">
        <v>1683</v>
      </c>
      <c r="AE97" s="67">
        <v>1580</v>
      </c>
      <c r="AF97" s="67">
        <v>2500</v>
      </c>
      <c r="AG97" s="67">
        <v>1291</v>
      </c>
      <c r="AH97" s="67">
        <v>1209</v>
      </c>
      <c r="AI97" s="67">
        <v>4105</v>
      </c>
      <c r="AJ97" s="67">
        <v>2114</v>
      </c>
      <c r="AK97" s="67">
        <v>1991</v>
      </c>
      <c r="AL97" s="67">
        <v>2267</v>
      </c>
      <c r="AM97" s="67">
        <v>1168</v>
      </c>
      <c r="AN97" s="67">
        <v>1099</v>
      </c>
      <c r="AO97" s="67">
        <v>2123</v>
      </c>
      <c r="AP97" s="67">
        <v>1086</v>
      </c>
      <c r="AQ97" s="67">
        <v>1037</v>
      </c>
      <c r="AR97" s="67" t="s">
        <v>428</v>
      </c>
      <c r="AS97" s="67"/>
      <c r="AT97" s="67" t="s">
        <v>428</v>
      </c>
      <c r="AU97" s="59">
        <v>883</v>
      </c>
      <c r="AV97" s="59">
        <v>0</v>
      </c>
      <c r="AW97" s="59">
        <v>431</v>
      </c>
      <c r="AX97" s="97" t="e">
        <f>VLOOKUP(A97,[2]INFANTIL!$A$8:$AA$140,27,0)</f>
        <v>#N/A</v>
      </c>
      <c r="AY97" s="98" t="e">
        <f>VLOOKUP(A97,[2]INFANTIL!$A$8:$AA$140,16,0)</f>
        <v>#N/A</v>
      </c>
      <c r="AZ97" s="62">
        <f>VLOOKUP(A97,'[3]2017'!$A$8:$E$140,5,0)</f>
        <v>1.6722408026755853</v>
      </c>
      <c r="BA97" s="63">
        <f>VLOOKUP(A97,'[3]2017'!$A$8:$E$140,4,0)</f>
        <v>6</v>
      </c>
      <c r="BB97" s="62">
        <f>VLOOKUP(A97,[2]MATERNAS!$A$8:$AA$140,27,0)</f>
        <v>0</v>
      </c>
      <c r="BC97" s="63">
        <f>VLOOKUP(A97,[2]MATERNAS!$A$8:$AA$140,26,0)</f>
        <v>0</v>
      </c>
      <c r="BD97" s="68">
        <v>0</v>
      </c>
      <c r="BE97" s="69">
        <v>0</v>
      </c>
      <c r="BF97" s="60">
        <f>VLOOKUP(A97,[4]Controles!$A$7:$L$139,12,0)</f>
        <v>14.634146341463413</v>
      </c>
      <c r="BG97" s="61">
        <f>VLOOKUP(A97,[4]Controles!$A$7:$L$139,11,0)</f>
        <v>60</v>
      </c>
      <c r="BH97" s="88">
        <v>11.707317073170733</v>
      </c>
      <c r="BI97" s="87">
        <v>48</v>
      </c>
      <c r="BJ97" s="68">
        <v>0</v>
      </c>
      <c r="BK97" s="69">
        <v>0</v>
      </c>
      <c r="BL97" s="68">
        <v>0</v>
      </c>
      <c r="BM97" s="69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23.5</v>
      </c>
      <c r="BW97" s="67">
        <v>81.400000000000006</v>
      </c>
      <c r="BX97" s="67">
        <v>80.400000000000006</v>
      </c>
      <c r="BY97" s="67">
        <v>81.400000000000006</v>
      </c>
      <c r="BZ97" s="67">
        <v>91.2</v>
      </c>
      <c r="CA97" s="67">
        <v>76.2</v>
      </c>
      <c r="CB97" s="67">
        <v>84.7</v>
      </c>
      <c r="CC97" s="96" t="s">
        <v>3114</v>
      </c>
      <c r="CD97" s="96" t="s">
        <v>3115</v>
      </c>
      <c r="CE97" s="99">
        <v>26.829268292682929</v>
      </c>
      <c r="CF97" s="67" t="s">
        <v>853</v>
      </c>
      <c r="CG97" s="67" t="s">
        <v>2582</v>
      </c>
      <c r="CH97" s="67">
        <v>0</v>
      </c>
      <c r="CI97" s="67">
        <v>0</v>
      </c>
      <c r="CJ97" s="86">
        <v>0.61330880098129414</v>
      </c>
      <c r="CK97" s="87">
        <v>2</v>
      </c>
      <c r="CL97" s="106">
        <v>0</v>
      </c>
      <c r="CM97" s="89">
        <v>0</v>
      </c>
      <c r="CN97" s="67">
        <v>0</v>
      </c>
      <c r="CO97" s="67">
        <v>0</v>
      </c>
      <c r="CP97" s="67">
        <v>0</v>
      </c>
      <c r="CQ97" s="67">
        <v>0</v>
      </c>
      <c r="CR97" s="67">
        <v>0</v>
      </c>
      <c r="CS97" s="67">
        <v>0</v>
      </c>
      <c r="CT97" s="67">
        <v>0</v>
      </c>
      <c r="CU97" s="67">
        <v>0</v>
      </c>
      <c r="CV97" s="67">
        <v>0</v>
      </c>
      <c r="CW97" s="67">
        <v>0</v>
      </c>
      <c r="CX97" s="67">
        <v>0</v>
      </c>
      <c r="CY97" s="67">
        <v>0</v>
      </c>
      <c r="CZ97" s="67">
        <v>0</v>
      </c>
      <c r="DA97" s="67">
        <v>0</v>
      </c>
      <c r="DB97" s="62">
        <f>VLOOKUP(A97,'[3]2017'!$A$8:$I$140,9,0)</f>
        <v>1.0172939979654119</v>
      </c>
      <c r="DC97" s="63">
        <f>VLOOKUP(A97,'[3]2017'!$A$8:$I$140,8,0)</f>
        <v>3</v>
      </c>
      <c r="DD97" s="96" t="s">
        <v>3116</v>
      </c>
      <c r="DE97" s="96" t="s">
        <v>3117</v>
      </c>
      <c r="DF97" s="99">
        <v>3.5245113745594359</v>
      </c>
      <c r="DG97" s="100">
        <v>3.2677000418935904</v>
      </c>
      <c r="DH97" s="67">
        <v>0</v>
      </c>
      <c r="DI97" s="67">
        <v>0</v>
      </c>
      <c r="DJ97" s="67">
        <v>0</v>
      </c>
      <c r="DK97" s="67">
        <v>0</v>
      </c>
      <c r="DL97" s="67">
        <v>0</v>
      </c>
      <c r="DM97" s="67">
        <v>0</v>
      </c>
      <c r="DN97" s="67">
        <v>61.29</v>
      </c>
      <c r="DO97" s="67">
        <v>2</v>
      </c>
      <c r="DP97" s="67">
        <v>0</v>
      </c>
      <c r="DQ97" s="67">
        <v>0</v>
      </c>
      <c r="DR97" s="67">
        <v>0</v>
      </c>
      <c r="DS97" s="67">
        <v>0</v>
      </c>
      <c r="DT97" s="67">
        <v>0</v>
      </c>
      <c r="DU97" s="67">
        <v>0</v>
      </c>
      <c r="DV97" s="67">
        <v>0</v>
      </c>
      <c r="DW97" s="67">
        <v>0</v>
      </c>
      <c r="DX97" s="67">
        <v>0</v>
      </c>
      <c r="DY97" s="67">
        <v>0</v>
      </c>
      <c r="DZ97" s="101">
        <f>VLOOKUP(A97,[5]Embarazos!$A$7:$D$139,4,0)</f>
        <v>2.7397260273972601</v>
      </c>
      <c r="EA97" s="63">
        <f>VLOOKUP(A97,[5]Embarazos!$A$7:$D$139,3,0)</f>
        <v>12</v>
      </c>
      <c r="EB97" s="62">
        <f>VLOOKUP(A97,[5]Embarazos!$A$7:$F$139,6,0)</f>
        <v>30.365296803652971</v>
      </c>
      <c r="EC97" s="63">
        <f>VLOOKUP(A97,[5]Embarazos!$A$7:$F$139,5,0)</f>
        <v>133</v>
      </c>
      <c r="ED97" s="62">
        <f>VLOOKUP(A97,'[3]2017'!$A$8:$K$140,11,0)</f>
        <v>0</v>
      </c>
      <c r="EE97" s="63">
        <f>VLOOKUP(A97,'[3]2017'!$A$8:$K$140,10,0)</f>
        <v>0</v>
      </c>
      <c r="EF97" s="96" t="s">
        <v>3118</v>
      </c>
      <c r="EG97" s="96" t="s">
        <v>3119</v>
      </c>
      <c r="EH97" s="99">
        <v>1.3853258081067215</v>
      </c>
      <c r="EI97" s="104">
        <v>3.5465924895688459</v>
      </c>
      <c r="EJ97" s="174" t="s">
        <v>1004</v>
      </c>
      <c r="EK97" s="174" t="s">
        <v>3120</v>
      </c>
      <c r="EL97" s="96" t="s">
        <v>3121</v>
      </c>
      <c r="EM97" s="96" t="s">
        <v>3122</v>
      </c>
      <c r="EN97" s="99">
        <v>1.2295081967213115</v>
      </c>
      <c r="EO97" s="100">
        <v>0.94339622641509435</v>
      </c>
      <c r="EP97" s="67">
        <v>0</v>
      </c>
      <c r="EQ97" s="67">
        <v>0</v>
      </c>
      <c r="ER97" s="67">
        <v>30.65</v>
      </c>
      <c r="ES97" s="67">
        <v>1</v>
      </c>
      <c r="ET97" s="67">
        <v>0</v>
      </c>
      <c r="EU97" s="67">
        <v>0</v>
      </c>
      <c r="EV97" s="67">
        <v>61.29</v>
      </c>
      <c r="EW97" s="67">
        <v>2</v>
      </c>
      <c r="EX97" s="67">
        <v>0</v>
      </c>
      <c r="EY97" s="62">
        <f>VLOOKUP(A97,[5]Embarazos!$A$7:$H$139,8,0)</f>
        <v>31.278538812785389</v>
      </c>
      <c r="EZ97" s="63">
        <f>VLOOKUP(A97,[5]Embarazos!$A$7:$H$139,7,0)</f>
        <v>137</v>
      </c>
      <c r="FA97" s="62">
        <f>VLOOKUP(A97,[5]Embarazos!$A$7:$J$139,10,0)</f>
        <v>17.579908675799086</v>
      </c>
      <c r="FB97" s="63">
        <f>VLOOKUP(A97,[5]Embarazos!$A$7:$J$139,9,0)</f>
        <v>77</v>
      </c>
      <c r="FC97" s="67">
        <v>20.190000000000001</v>
      </c>
      <c r="FD97" s="67">
        <v>1</v>
      </c>
      <c r="FE97" s="67">
        <v>0</v>
      </c>
      <c r="FF97" s="67">
        <v>0</v>
      </c>
      <c r="FG97" s="67">
        <v>0</v>
      </c>
      <c r="FH97" s="67">
        <v>0</v>
      </c>
      <c r="FI97" s="67">
        <v>0</v>
      </c>
      <c r="FJ97" s="67">
        <v>0</v>
      </c>
      <c r="FK97" s="92">
        <v>20.185708518368994</v>
      </c>
      <c r="FL97" s="105">
        <v>1</v>
      </c>
      <c r="FM97" s="67">
        <v>0</v>
      </c>
      <c r="FN97" s="67">
        <v>0</v>
      </c>
      <c r="FO97" s="67">
        <v>0</v>
      </c>
      <c r="FP97" s="67">
        <v>0</v>
      </c>
      <c r="FQ97" s="67">
        <v>0</v>
      </c>
      <c r="FR97" s="67">
        <v>0</v>
      </c>
      <c r="FS97" s="62">
        <f>VLOOKUP(A97,'[3]2017'!$A$8:$M$140,13,0)</f>
        <v>0.44111160123511245</v>
      </c>
      <c r="FT97" s="63">
        <f>VLOOKUP(A97,'[3]2017'!$A$8:$M$140,12,0)</f>
        <v>1</v>
      </c>
      <c r="FU97" s="62">
        <f>VLOOKUP(A97,'[3]2017'!$A$8:$O$140,15,0)</f>
        <v>1.4130946773433821</v>
      </c>
      <c r="FV97" s="63">
        <f>VLOOKUP(A97,'[3]2017'!$A$8:$O$140,14,0)</f>
        <v>3</v>
      </c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  <c r="IW97" s="67"/>
      <c r="IX97" s="67"/>
      <c r="IY97" s="67"/>
      <c r="IZ97" s="67"/>
      <c r="JA97" s="67"/>
      <c r="JB97" s="67"/>
      <c r="JC97" s="67"/>
      <c r="JD97" s="67"/>
      <c r="JE97" s="67"/>
      <c r="JF97" s="67"/>
      <c r="JG97" s="67"/>
      <c r="JH97" s="67"/>
      <c r="JI97" s="67"/>
      <c r="JJ97" s="67"/>
      <c r="JK97" s="67"/>
      <c r="JL97" s="67"/>
      <c r="JM97" s="67"/>
      <c r="JN97" s="67"/>
      <c r="JO97" s="67"/>
      <c r="JP97" s="67"/>
      <c r="JQ97" s="67"/>
      <c r="JR97" s="67"/>
      <c r="JS97" s="67"/>
      <c r="JT97" s="67"/>
      <c r="JU97" s="67"/>
      <c r="JV97" s="67"/>
      <c r="JW97" s="67"/>
      <c r="JX97" s="67"/>
      <c r="JY97" s="67"/>
      <c r="JZ97" s="67"/>
      <c r="KA97" s="67"/>
      <c r="KB97" s="67"/>
      <c r="KC97" s="67"/>
      <c r="KD97" s="67"/>
      <c r="KE97" s="67"/>
      <c r="KF97" s="67"/>
      <c r="KG97" s="67"/>
      <c r="KH97" s="67"/>
      <c r="KI97" s="67"/>
      <c r="KJ97" s="67"/>
      <c r="KK97" s="67"/>
      <c r="KL97" s="67"/>
      <c r="KM97" s="67"/>
      <c r="KN97" s="67"/>
      <c r="KO97" s="67"/>
      <c r="KP97" s="67"/>
      <c r="KQ97" s="67"/>
      <c r="KR97" s="67"/>
      <c r="KS97" s="67"/>
      <c r="KT97" s="67"/>
      <c r="KU97" s="67"/>
      <c r="KV97" s="67"/>
      <c r="KW97" s="67"/>
      <c r="KX97" s="67"/>
      <c r="KY97" s="67"/>
      <c r="KZ97" s="67"/>
      <c r="LA97" s="67"/>
      <c r="LB97" s="67"/>
      <c r="LC97" s="67"/>
      <c r="LD97" s="67"/>
      <c r="LE97" s="67"/>
      <c r="LF97" s="67"/>
      <c r="LG97" s="67"/>
      <c r="LH97" s="67"/>
      <c r="LI97" s="67"/>
      <c r="LJ97" s="67"/>
      <c r="LK97" s="67"/>
      <c r="LL97" s="67"/>
      <c r="LM97" s="67"/>
      <c r="LN97" s="67"/>
      <c r="LO97" s="67"/>
      <c r="LP97" s="67"/>
      <c r="LQ97" s="67"/>
      <c r="LR97" s="67"/>
      <c r="LS97" s="67"/>
      <c r="LT97" s="67"/>
      <c r="LU97" s="67"/>
      <c r="LV97" s="67"/>
      <c r="LW97" s="67"/>
      <c r="LX97" s="67"/>
      <c r="LY97" s="67"/>
      <c r="LZ97" s="67"/>
      <c r="MA97" s="67"/>
      <c r="MB97" s="67"/>
      <c r="MC97" s="67"/>
      <c r="MD97" s="67"/>
      <c r="ME97" s="67"/>
      <c r="MF97" s="67"/>
      <c r="MG97" s="67"/>
      <c r="MH97" s="67"/>
      <c r="MI97" s="67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67"/>
      <c r="MU97" s="67"/>
      <c r="MV97" s="67"/>
      <c r="MW97" s="67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67"/>
      <c r="NI97" s="67"/>
      <c r="NJ97" s="67"/>
      <c r="NK97" s="67"/>
      <c r="NL97" s="67"/>
      <c r="NM97" s="67"/>
      <c r="NN97" s="67"/>
      <c r="NO97" s="67"/>
      <c r="NP97" s="67"/>
      <c r="NQ97" s="67"/>
    </row>
    <row r="98" spans="1:381">
      <c r="A98" s="96" t="s">
        <v>1329</v>
      </c>
      <c r="B98" s="56" t="s">
        <v>1330</v>
      </c>
      <c r="C98" s="96" t="s">
        <v>427</v>
      </c>
      <c r="D98" s="74">
        <v>6</v>
      </c>
      <c r="E98" s="67">
        <v>2017</v>
      </c>
      <c r="F98" s="161">
        <v>64.693325054413194</v>
      </c>
      <c r="G98" s="67">
        <v>10929</v>
      </c>
      <c r="H98" s="67">
        <v>4697</v>
      </c>
      <c r="I98" s="67">
        <v>6232</v>
      </c>
      <c r="J98" s="67">
        <v>28.52</v>
      </c>
      <c r="K98" s="78">
        <v>3117</v>
      </c>
      <c r="L98" s="67">
        <v>92.84</v>
      </c>
      <c r="M98" s="78">
        <v>10147</v>
      </c>
      <c r="N98" s="67">
        <v>1037</v>
      </c>
      <c r="O98" s="67">
        <v>532</v>
      </c>
      <c r="P98" s="67">
        <v>505</v>
      </c>
      <c r="Q98" s="67">
        <v>1246</v>
      </c>
      <c r="R98" s="67">
        <v>642</v>
      </c>
      <c r="S98" s="67">
        <v>604</v>
      </c>
      <c r="T98" s="67">
        <v>1039</v>
      </c>
      <c r="U98" s="67">
        <v>550</v>
      </c>
      <c r="V98" s="67">
        <v>489</v>
      </c>
      <c r="W98" s="67">
        <v>1240</v>
      </c>
      <c r="X98" s="67">
        <v>661</v>
      </c>
      <c r="Y98" s="67">
        <v>579</v>
      </c>
      <c r="Z98" s="67">
        <v>1004</v>
      </c>
      <c r="AA98" s="67">
        <v>544</v>
      </c>
      <c r="AB98" s="67">
        <v>460</v>
      </c>
      <c r="AC98" s="67">
        <v>1144</v>
      </c>
      <c r="AD98" s="67">
        <v>625</v>
      </c>
      <c r="AE98" s="67">
        <v>519</v>
      </c>
      <c r="AF98" s="67">
        <v>911</v>
      </c>
      <c r="AG98" s="67">
        <v>502</v>
      </c>
      <c r="AH98" s="67">
        <v>409</v>
      </c>
      <c r="AI98" s="67">
        <v>1659</v>
      </c>
      <c r="AJ98" s="67">
        <v>924</v>
      </c>
      <c r="AK98" s="67">
        <v>735</v>
      </c>
      <c r="AL98" s="67">
        <v>935</v>
      </c>
      <c r="AM98" s="67">
        <v>521</v>
      </c>
      <c r="AN98" s="67">
        <v>414</v>
      </c>
      <c r="AO98" s="67">
        <v>873</v>
      </c>
      <c r="AP98" s="67">
        <v>487</v>
      </c>
      <c r="AQ98" s="67">
        <v>386</v>
      </c>
      <c r="AR98" s="67" t="s">
        <v>428</v>
      </c>
      <c r="AS98" s="67"/>
      <c r="AT98" s="67" t="s">
        <v>428</v>
      </c>
      <c r="AU98" s="59">
        <v>567</v>
      </c>
      <c r="AV98" s="59">
        <v>0</v>
      </c>
      <c r="AW98" s="59">
        <v>172</v>
      </c>
      <c r="AX98" s="97">
        <f>VLOOKUP(A98,[2]INFANTIL!$A$8:$AA$140,27,0)</f>
        <v>10.204081632653061</v>
      </c>
      <c r="AY98" s="98">
        <f>VLOOKUP(A98,[2]INFANTIL!$A$8:$AA$140,16,0)</f>
        <v>2</v>
      </c>
      <c r="AZ98" s="62">
        <f>VLOOKUP(A98,'[3]2017'!$A$8:$E$140,5,0)</f>
        <v>1.9286403085824495</v>
      </c>
      <c r="BA98" s="63">
        <f>VLOOKUP(A98,'[3]2017'!$A$8:$E$140,4,0)</f>
        <v>2</v>
      </c>
      <c r="BB98" s="62">
        <f>VLOOKUP(A98,[2]MATERNAS!$A$8:$AA$140,27,0)</f>
        <v>0</v>
      </c>
      <c r="BC98" s="63">
        <f>VLOOKUP(A98,[2]MATERNAS!$A$8:$AA$140,26,0)</f>
        <v>0</v>
      </c>
      <c r="BD98" s="68">
        <v>0</v>
      </c>
      <c r="BE98" s="69">
        <v>0</v>
      </c>
      <c r="BF98" s="60">
        <f>VLOOKUP(A98,[4]Controles!$A$7:$L$139,12,0)</f>
        <v>4.0816326530612246</v>
      </c>
      <c r="BG98" s="61">
        <f>VLOOKUP(A98,[4]Controles!$A$7:$L$139,11,0)</f>
        <v>8</v>
      </c>
      <c r="BH98" s="88">
        <v>6.1224489795918364</v>
      </c>
      <c r="BI98" s="87">
        <v>12</v>
      </c>
      <c r="BJ98" s="68">
        <v>0</v>
      </c>
      <c r="BK98" s="69">
        <v>0</v>
      </c>
      <c r="BL98" s="68">
        <v>0</v>
      </c>
      <c r="BM98" s="69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>
        <v>18.8</v>
      </c>
      <c r="BW98" s="67">
        <v>84.4</v>
      </c>
      <c r="BX98" s="67">
        <v>73</v>
      </c>
      <c r="BY98" s="88">
        <v>84</v>
      </c>
      <c r="BZ98" s="67">
        <v>85.5</v>
      </c>
      <c r="CA98" s="67">
        <v>90.8</v>
      </c>
      <c r="CB98" s="67">
        <v>80</v>
      </c>
      <c r="CC98" s="96" t="s">
        <v>3123</v>
      </c>
      <c r="CD98" s="96" t="s">
        <v>3124</v>
      </c>
      <c r="CE98" s="99">
        <v>63.636363636363633</v>
      </c>
      <c r="CF98" s="67" t="s">
        <v>1075</v>
      </c>
      <c r="CG98" s="67" t="s">
        <v>3125</v>
      </c>
      <c r="CH98" s="67">
        <v>0</v>
      </c>
      <c r="CI98" s="67">
        <v>0</v>
      </c>
      <c r="CJ98" s="86">
        <v>0.9624639076034649</v>
      </c>
      <c r="CK98" s="87">
        <v>1</v>
      </c>
      <c r="CL98" s="106">
        <v>0</v>
      </c>
      <c r="CM98" s="89">
        <v>0</v>
      </c>
      <c r="CN98" s="67">
        <v>192.31</v>
      </c>
      <c r="CO98" s="67">
        <v>2</v>
      </c>
      <c r="CP98" s="67">
        <v>0</v>
      </c>
      <c r="CQ98" s="67">
        <v>0</v>
      </c>
      <c r="CR98" s="67">
        <v>0</v>
      </c>
      <c r="CS98" s="67">
        <v>0</v>
      </c>
      <c r="CT98" s="67">
        <v>0</v>
      </c>
      <c r="CU98" s="67">
        <v>0</v>
      </c>
      <c r="CV98" s="67">
        <v>0</v>
      </c>
      <c r="CW98" s="67">
        <v>0</v>
      </c>
      <c r="CX98" s="67">
        <v>0</v>
      </c>
      <c r="CY98" s="67">
        <v>0</v>
      </c>
      <c r="CZ98" s="67">
        <v>0</v>
      </c>
      <c r="DA98" s="67">
        <v>0</v>
      </c>
      <c r="DB98" s="62">
        <f>VLOOKUP(A98,'[3]2017'!$A$8:$I$140,9,0)</f>
        <v>0.99601593625498008</v>
      </c>
      <c r="DC98" s="63">
        <f>VLOOKUP(A98,'[3]2017'!$A$8:$I$140,8,0)</f>
        <v>1</v>
      </c>
      <c r="DD98" s="96" t="s">
        <v>3126</v>
      </c>
      <c r="DE98" s="96" t="s">
        <v>3127</v>
      </c>
      <c r="DF98" s="99">
        <v>2.7879677182685256</v>
      </c>
      <c r="DG98" s="100">
        <v>5.0769230769230766</v>
      </c>
      <c r="DH98" s="67">
        <v>0</v>
      </c>
      <c r="DI98" s="67">
        <v>0</v>
      </c>
      <c r="DJ98" s="67">
        <v>0</v>
      </c>
      <c r="DK98" s="67">
        <v>0</v>
      </c>
      <c r="DL98" s="67">
        <v>0</v>
      </c>
      <c r="DM98" s="67">
        <v>0</v>
      </c>
      <c r="DN98" s="67">
        <v>0</v>
      </c>
      <c r="DO98" s="67">
        <v>0</v>
      </c>
      <c r="DP98" s="67">
        <v>87.41</v>
      </c>
      <c r="DQ98" s="67">
        <v>1</v>
      </c>
      <c r="DR98" s="67">
        <v>87.41</v>
      </c>
      <c r="DS98" s="67">
        <v>1</v>
      </c>
      <c r="DT98" s="67">
        <v>0</v>
      </c>
      <c r="DU98" s="67">
        <v>0</v>
      </c>
      <c r="DV98" s="67">
        <v>0</v>
      </c>
      <c r="DW98" s="67">
        <v>0</v>
      </c>
      <c r="DX98" s="67">
        <v>0</v>
      </c>
      <c r="DY98" s="67">
        <v>0</v>
      </c>
      <c r="DZ98" s="101">
        <f>VLOOKUP(A98,[5]Embarazos!$A$7:$D$139,4,0)</f>
        <v>0.46082949308755761</v>
      </c>
      <c r="EA98" s="63">
        <f>VLOOKUP(A98,[5]Embarazos!$A$7:$D$139,3,0)</f>
        <v>1</v>
      </c>
      <c r="EB98" s="62">
        <f>VLOOKUP(A98,[5]Embarazos!$A$7:$F$139,6,0)</f>
        <v>22.119815668202765</v>
      </c>
      <c r="EC98" s="63">
        <f>VLOOKUP(A98,[5]Embarazos!$A$7:$F$139,5,0)</f>
        <v>48</v>
      </c>
      <c r="ED98" s="62">
        <f>VLOOKUP(A98,'[3]2017'!$A$8:$K$140,11,0)</f>
        <v>3.2930845225027441</v>
      </c>
      <c r="EE98" s="63">
        <f>VLOOKUP(A98,'[3]2017'!$A$8:$K$140,10,0)</f>
        <v>3</v>
      </c>
      <c r="EF98" s="96" t="s">
        <v>3128</v>
      </c>
      <c r="EG98" s="96" t="s">
        <v>3129</v>
      </c>
      <c r="EH98" s="99">
        <v>4.3525571273122958</v>
      </c>
      <c r="EI98" s="104">
        <v>2.7906976744186047</v>
      </c>
      <c r="EJ98" s="174" t="s">
        <v>3130</v>
      </c>
      <c r="EK98" s="174" t="s">
        <v>3131</v>
      </c>
      <c r="EL98" s="96" t="s">
        <v>3132</v>
      </c>
      <c r="EM98" s="96" t="s">
        <v>2940</v>
      </c>
      <c r="EN98" s="99">
        <v>1.8450184501845017</v>
      </c>
      <c r="EO98" s="100">
        <v>0.98039215686274506</v>
      </c>
      <c r="EP98" s="67">
        <v>0</v>
      </c>
      <c r="EQ98" s="67">
        <v>0</v>
      </c>
      <c r="ER98" s="67">
        <v>0</v>
      </c>
      <c r="ES98" s="67">
        <v>0</v>
      </c>
      <c r="ET98" s="92">
        <v>174.82517482517483</v>
      </c>
      <c r="EU98" s="67">
        <v>2</v>
      </c>
      <c r="EV98" s="67">
        <v>0</v>
      </c>
      <c r="EW98" s="67">
        <v>0</v>
      </c>
      <c r="EX98" s="67">
        <v>0</v>
      </c>
      <c r="EY98" s="62">
        <f>VLOOKUP(A98,[5]Embarazos!$A$7:$H$139,8,0)</f>
        <v>24.423963133640552</v>
      </c>
      <c r="EZ98" s="63">
        <f>VLOOKUP(A98,[5]Embarazos!$A$7:$H$139,7,0)</f>
        <v>53</v>
      </c>
      <c r="FA98" s="62">
        <f>VLOOKUP(A98,[5]Embarazos!$A$7:$J$139,10,0)</f>
        <v>20.276497695852534</v>
      </c>
      <c r="FB98" s="63">
        <f>VLOOKUP(A98,[5]Embarazos!$A$7:$J$139,9,0)</f>
        <v>44</v>
      </c>
      <c r="FC98" s="67">
        <v>299.25</v>
      </c>
      <c r="FD98" s="67">
        <v>6</v>
      </c>
      <c r="FE98" s="67">
        <v>49.68</v>
      </c>
      <c r="FF98" s="67">
        <v>1</v>
      </c>
      <c r="FG98" s="67">
        <v>0</v>
      </c>
      <c r="FH98" s="67">
        <v>0</v>
      </c>
      <c r="FI98" s="67">
        <v>0</v>
      </c>
      <c r="FJ98" s="67">
        <v>0</v>
      </c>
      <c r="FK98" s="92">
        <v>349.12718204488777</v>
      </c>
      <c r="FL98" s="105">
        <v>7</v>
      </c>
      <c r="FM98" s="67">
        <v>301.2</v>
      </c>
      <c r="FN98" s="67">
        <v>7</v>
      </c>
      <c r="FO98" s="67">
        <v>349.13</v>
      </c>
      <c r="FP98" s="67">
        <v>7</v>
      </c>
      <c r="FQ98" s="67">
        <v>0</v>
      </c>
      <c r="FR98" s="67">
        <v>0</v>
      </c>
      <c r="FS98" s="62">
        <f>VLOOKUP(A98,'[3]2017'!$A$8:$M$140,13,0)</f>
        <v>7.4866310160427805</v>
      </c>
      <c r="FT98" s="63">
        <f>VLOOKUP(A98,'[3]2017'!$A$8:$M$140,12,0)</f>
        <v>7</v>
      </c>
      <c r="FU98" s="62">
        <f>VLOOKUP(A98,'[3]2017'!$A$8:$O$140,15,0)</f>
        <v>1.1454753722794961</v>
      </c>
      <c r="FV98" s="63">
        <f>VLOOKUP(A98,'[3]2017'!$A$8:$O$140,14,0)</f>
        <v>1</v>
      </c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M98" s="67"/>
      <c r="GN98" s="67"/>
      <c r="GO98" s="67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67"/>
      <c r="IS98" s="67"/>
      <c r="IT98" s="67"/>
      <c r="IU98" s="67"/>
      <c r="IV98" s="67"/>
      <c r="IW98" s="67"/>
      <c r="IX98" s="67"/>
      <c r="IY98" s="67"/>
      <c r="IZ98" s="67"/>
      <c r="JA98" s="67"/>
      <c r="JB98" s="67"/>
      <c r="JC98" s="67"/>
      <c r="JD98" s="67"/>
      <c r="JE98" s="67"/>
      <c r="JF98" s="67"/>
      <c r="JG98" s="67"/>
      <c r="JH98" s="67"/>
      <c r="JI98" s="67"/>
      <c r="JJ98" s="67"/>
      <c r="JK98" s="67"/>
      <c r="JL98" s="67"/>
      <c r="JM98" s="67"/>
      <c r="JN98" s="67"/>
      <c r="JO98" s="67"/>
      <c r="JP98" s="67"/>
      <c r="JQ98" s="67"/>
      <c r="JR98" s="67"/>
      <c r="JS98" s="67"/>
      <c r="JT98" s="67"/>
      <c r="JU98" s="67"/>
      <c r="JV98" s="67"/>
      <c r="JW98" s="67"/>
      <c r="JX98" s="67"/>
      <c r="JY98" s="67"/>
      <c r="JZ98" s="67"/>
      <c r="KA98" s="67"/>
      <c r="KB98" s="67"/>
      <c r="KC98" s="67"/>
      <c r="KD98" s="67"/>
      <c r="KE98" s="67"/>
      <c r="KF98" s="67"/>
      <c r="KG98" s="67"/>
      <c r="KH98" s="67"/>
      <c r="KI98" s="67"/>
      <c r="KJ98" s="67"/>
      <c r="KK98" s="67"/>
      <c r="KL98" s="67"/>
      <c r="KM98" s="67"/>
      <c r="KN98" s="67"/>
      <c r="KO98" s="67"/>
      <c r="KP98" s="67"/>
      <c r="KQ98" s="67"/>
      <c r="KR98" s="67"/>
      <c r="KS98" s="67"/>
      <c r="KT98" s="67"/>
      <c r="KU98" s="67"/>
      <c r="KV98" s="67"/>
      <c r="KW98" s="67"/>
      <c r="KX98" s="67"/>
      <c r="KY98" s="67"/>
      <c r="KZ98" s="67"/>
      <c r="LA98" s="67"/>
      <c r="LB98" s="67"/>
      <c r="LC98" s="67"/>
      <c r="LD98" s="67"/>
      <c r="LE98" s="67"/>
      <c r="LF98" s="67"/>
      <c r="LG98" s="67"/>
      <c r="LH98" s="67"/>
      <c r="LI98" s="67"/>
      <c r="LJ98" s="67"/>
      <c r="LK98" s="67"/>
      <c r="LL98" s="67"/>
      <c r="LM98" s="67"/>
      <c r="LN98" s="67"/>
      <c r="LO98" s="67"/>
      <c r="LP98" s="67"/>
      <c r="LQ98" s="67"/>
      <c r="LR98" s="67"/>
      <c r="LS98" s="67"/>
      <c r="LT98" s="67"/>
      <c r="LU98" s="67"/>
      <c r="LV98" s="67"/>
      <c r="LW98" s="67"/>
      <c r="LX98" s="67"/>
      <c r="LY98" s="67"/>
      <c r="LZ98" s="67"/>
      <c r="MA98" s="67"/>
      <c r="MB98" s="67"/>
      <c r="MC98" s="67"/>
      <c r="MD98" s="67"/>
      <c r="ME98" s="67"/>
      <c r="MF98" s="67"/>
      <c r="MG98" s="67"/>
      <c r="MH98" s="67"/>
      <c r="MI98" s="67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67"/>
      <c r="MU98" s="67"/>
      <c r="MV98" s="67"/>
      <c r="MW98" s="67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67"/>
      <c r="NI98" s="67"/>
      <c r="NJ98" s="67"/>
      <c r="NK98" s="67"/>
      <c r="NL98" s="67"/>
      <c r="NM98" s="67"/>
      <c r="NN98" s="67"/>
      <c r="NO98" s="67"/>
      <c r="NP98" s="67"/>
      <c r="NQ98" s="67"/>
    </row>
    <row r="99" spans="1:381">
      <c r="A99" s="96" t="s">
        <v>1337</v>
      </c>
      <c r="B99" s="56" t="s">
        <v>1338</v>
      </c>
      <c r="C99" s="96" t="s">
        <v>514</v>
      </c>
      <c r="D99" s="74">
        <v>6</v>
      </c>
      <c r="E99" s="67">
        <v>2017</v>
      </c>
      <c r="F99" s="161">
        <v>75.361757794931307</v>
      </c>
      <c r="G99" s="67">
        <v>27513</v>
      </c>
      <c r="H99" s="67">
        <v>14611</v>
      </c>
      <c r="I99" s="67">
        <v>12902</v>
      </c>
      <c r="J99" s="67">
        <v>50.63</v>
      </c>
      <c r="K99" s="78">
        <v>13930</v>
      </c>
      <c r="L99" s="67">
        <v>34.26</v>
      </c>
      <c r="M99" s="78">
        <v>9425</v>
      </c>
      <c r="N99" s="67">
        <v>2625</v>
      </c>
      <c r="O99" s="67">
        <v>1340</v>
      </c>
      <c r="P99" s="67">
        <v>1285</v>
      </c>
      <c r="Q99" s="67">
        <v>3145</v>
      </c>
      <c r="R99" s="67">
        <v>1605</v>
      </c>
      <c r="S99" s="67">
        <v>1540</v>
      </c>
      <c r="T99" s="67">
        <v>2643</v>
      </c>
      <c r="U99" s="67">
        <v>1338</v>
      </c>
      <c r="V99" s="67">
        <v>1305</v>
      </c>
      <c r="W99" s="67">
        <v>3220</v>
      </c>
      <c r="X99" s="67">
        <v>1625</v>
      </c>
      <c r="Y99" s="67">
        <v>1595</v>
      </c>
      <c r="Z99" s="67">
        <v>2722</v>
      </c>
      <c r="AA99" s="67">
        <v>1377</v>
      </c>
      <c r="AB99" s="67">
        <v>1345</v>
      </c>
      <c r="AC99" s="67">
        <v>3115</v>
      </c>
      <c r="AD99" s="67">
        <v>1602</v>
      </c>
      <c r="AE99" s="67">
        <v>1513</v>
      </c>
      <c r="AF99" s="67">
        <v>2489</v>
      </c>
      <c r="AG99" s="67">
        <v>1302</v>
      </c>
      <c r="AH99" s="67">
        <v>1187</v>
      </c>
      <c r="AI99" s="67">
        <v>4752</v>
      </c>
      <c r="AJ99" s="67">
        <v>2476</v>
      </c>
      <c r="AK99" s="67">
        <v>2276</v>
      </c>
      <c r="AL99" s="67">
        <v>2684</v>
      </c>
      <c r="AM99" s="67">
        <v>1398</v>
      </c>
      <c r="AN99" s="67">
        <v>1286</v>
      </c>
      <c r="AO99" s="67">
        <v>2593</v>
      </c>
      <c r="AP99" s="67">
        <v>1340</v>
      </c>
      <c r="AQ99" s="67">
        <v>1253</v>
      </c>
      <c r="AR99" s="67" t="s">
        <v>428</v>
      </c>
      <c r="AS99" s="67"/>
      <c r="AT99" s="67" t="s">
        <v>428</v>
      </c>
      <c r="AU99" s="59">
        <v>356</v>
      </c>
      <c r="AV99" s="59">
        <v>0</v>
      </c>
      <c r="AW99" s="59">
        <v>129</v>
      </c>
      <c r="AX99" s="97">
        <f>VLOOKUP(A99,[2]INFANTIL!$A$8:$AA$140,27,0)</f>
        <v>6.5359477124183005</v>
      </c>
      <c r="AY99" s="98">
        <f>VLOOKUP(A99,[2]INFANTIL!$A$8:$AA$140,16,0)</f>
        <v>2</v>
      </c>
      <c r="AZ99" s="62">
        <f>VLOOKUP(A99,'[3]2017'!$A$8:$E$140,5,0)</f>
        <v>1.142857142857143</v>
      </c>
      <c r="BA99" s="63">
        <f>VLOOKUP(A99,'[3]2017'!$A$8:$E$140,4,0)</f>
        <v>3</v>
      </c>
      <c r="BB99" s="62">
        <f>VLOOKUP(A99,[2]MATERNAS!$A$8:$AA$140,27,0)</f>
        <v>0</v>
      </c>
      <c r="BC99" s="63">
        <f>VLOOKUP(A99,[2]MATERNAS!$A$8:$AA$140,26,0)</f>
        <v>0</v>
      </c>
      <c r="BD99" s="68">
        <v>0</v>
      </c>
      <c r="BE99" s="69">
        <v>0</v>
      </c>
      <c r="BF99" s="60">
        <f>VLOOKUP(A99,[4]Controles!$A$7:$L$139,12,0)</f>
        <v>4.9019607843137258</v>
      </c>
      <c r="BG99" s="61">
        <f>VLOOKUP(A99,[4]Controles!$A$7:$L$139,11,0)</f>
        <v>15</v>
      </c>
      <c r="BH99" s="88">
        <v>10.457516339869281</v>
      </c>
      <c r="BI99" s="87">
        <v>32</v>
      </c>
      <c r="BJ99" s="68">
        <v>0</v>
      </c>
      <c r="BK99" s="69">
        <v>0</v>
      </c>
      <c r="BL99" s="68">
        <v>0</v>
      </c>
      <c r="BM99" s="69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>
        <v>30.3</v>
      </c>
      <c r="BW99" s="67">
        <v>99.1</v>
      </c>
      <c r="BX99" s="67">
        <v>103.2</v>
      </c>
      <c r="BY99" s="67">
        <v>99.1</v>
      </c>
      <c r="BZ99" s="67">
        <v>112.7</v>
      </c>
      <c r="CA99" s="67">
        <v>99.4</v>
      </c>
      <c r="CB99" s="67">
        <v>96.9</v>
      </c>
      <c r="CC99" s="96" t="s">
        <v>3133</v>
      </c>
      <c r="CD99" s="96" t="s">
        <v>3134</v>
      </c>
      <c r="CE99" s="99">
        <v>40.625</v>
      </c>
      <c r="CF99" s="67" t="s">
        <v>1098</v>
      </c>
      <c r="CG99" s="67" t="s">
        <v>1458</v>
      </c>
      <c r="CH99" s="67">
        <v>0</v>
      </c>
      <c r="CI99" s="67">
        <v>0</v>
      </c>
      <c r="CJ99" s="86">
        <v>0</v>
      </c>
      <c r="CK99" s="87">
        <v>0</v>
      </c>
      <c r="CL99" s="106">
        <v>0</v>
      </c>
      <c r="CM99" s="89">
        <v>0</v>
      </c>
      <c r="CN99" s="67">
        <v>76.510000000000005</v>
      </c>
      <c r="CO99" s="67">
        <v>2</v>
      </c>
      <c r="CP99" s="67">
        <v>0</v>
      </c>
      <c r="CQ99" s="67">
        <v>0</v>
      </c>
      <c r="CR99" s="67">
        <v>0</v>
      </c>
      <c r="CS99" s="67">
        <v>0</v>
      </c>
      <c r="CT99" s="67">
        <v>0</v>
      </c>
      <c r="CU99" s="67">
        <v>0</v>
      </c>
      <c r="CV99" s="67">
        <v>0</v>
      </c>
      <c r="CW99" s="67">
        <v>0</v>
      </c>
      <c r="CX99" s="67">
        <v>0</v>
      </c>
      <c r="CY99" s="67">
        <v>0</v>
      </c>
      <c r="CZ99" s="67">
        <v>0</v>
      </c>
      <c r="DA99" s="67">
        <v>0</v>
      </c>
      <c r="DB99" s="62">
        <f>VLOOKUP(A99,'[3]2017'!$A$8:$I$140,9,0)</f>
        <v>0</v>
      </c>
      <c r="DC99" s="63">
        <f>VLOOKUP(A99,'[3]2017'!$A$8:$I$140,8,0)</f>
        <v>0</v>
      </c>
      <c r="DD99" s="96" t="s">
        <v>3135</v>
      </c>
      <c r="DE99" s="96" t="s">
        <v>3136</v>
      </c>
      <c r="DF99" s="99">
        <v>2.072289156626506</v>
      </c>
      <c r="DG99" s="100">
        <v>5.785123966942149</v>
      </c>
      <c r="DH99" s="67">
        <v>31.06</v>
      </c>
      <c r="DI99" s="67">
        <v>1</v>
      </c>
      <c r="DJ99" s="67">
        <v>62.11</v>
      </c>
      <c r="DK99" s="67">
        <v>2</v>
      </c>
      <c r="DL99" s="67">
        <v>0</v>
      </c>
      <c r="DM99" s="67">
        <v>0</v>
      </c>
      <c r="DN99" s="67">
        <v>32.1</v>
      </c>
      <c r="DO99" s="67">
        <v>1</v>
      </c>
      <c r="DP99" s="67">
        <v>32.1</v>
      </c>
      <c r="DQ99" s="67">
        <v>1</v>
      </c>
      <c r="DR99" s="67">
        <v>32.1</v>
      </c>
      <c r="DS99" s="67">
        <v>1</v>
      </c>
      <c r="DT99" s="67">
        <v>0</v>
      </c>
      <c r="DU99" s="67">
        <v>0</v>
      </c>
      <c r="DV99" s="67">
        <v>0</v>
      </c>
      <c r="DW99" s="67">
        <v>0</v>
      </c>
      <c r="DX99" s="67">
        <v>0</v>
      </c>
      <c r="DY99" s="67">
        <v>0</v>
      </c>
      <c r="DZ99" s="101">
        <f>VLOOKUP(A99,[5]Embarazos!$A$7:$D$139,4,0)</f>
        <v>0.3125</v>
      </c>
      <c r="EA99" s="63">
        <f>VLOOKUP(A99,[5]Embarazos!$A$7:$D$139,3,0)</f>
        <v>1</v>
      </c>
      <c r="EB99" s="62">
        <f>VLOOKUP(A99,[5]Embarazos!$A$7:$F$139,6,0)</f>
        <v>23.4375</v>
      </c>
      <c r="EC99" s="63">
        <f>VLOOKUP(A99,[5]Embarazos!$A$7:$F$139,5,0)</f>
        <v>75</v>
      </c>
      <c r="ED99" s="62">
        <f>VLOOKUP(A99,'[3]2017'!$A$8:$K$140,11,0)</f>
        <v>1.2053033346725592</v>
      </c>
      <c r="EE99" s="63">
        <f>VLOOKUP(A99,'[3]2017'!$A$8:$K$140,10,0)</f>
        <v>3</v>
      </c>
      <c r="EF99" s="96" t="s">
        <v>3137</v>
      </c>
      <c r="EG99" s="96" t="s">
        <v>3138</v>
      </c>
      <c r="EH99" s="99">
        <v>1.9764957264957264</v>
      </c>
      <c r="EI99" s="104">
        <v>5.376344086021505</v>
      </c>
      <c r="EJ99" s="174" t="s">
        <v>3139</v>
      </c>
      <c r="EK99" s="174" t="s">
        <v>3140</v>
      </c>
      <c r="EL99" s="96" t="s">
        <v>2394</v>
      </c>
      <c r="EM99" s="96" t="s">
        <v>1992</v>
      </c>
      <c r="EN99" s="99">
        <v>0.65703022339027595</v>
      </c>
      <c r="EO99" s="100">
        <v>3.5087719298245612</v>
      </c>
      <c r="EP99" s="67">
        <v>0</v>
      </c>
      <c r="EQ99" s="67">
        <v>0</v>
      </c>
      <c r="ER99" s="67">
        <v>96.31</v>
      </c>
      <c r="ES99" s="67">
        <v>3</v>
      </c>
      <c r="ET99" s="92">
        <v>64.205457463884429</v>
      </c>
      <c r="EU99" s="67">
        <v>2</v>
      </c>
      <c r="EV99" s="67">
        <v>0</v>
      </c>
      <c r="EW99" s="67">
        <v>0</v>
      </c>
      <c r="EX99" s="67">
        <v>18</v>
      </c>
      <c r="EY99" s="62">
        <f>VLOOKUP(A99,[5]Embarazos!$A$7:$H$139,8,0)</f>
        <v>32.8125</v>
      </c>
      <c r="EZ99" s="63">
        <f>VLOOKUP(A99,[5]Embarazos!$A$7:$H$139,7,0)</f>
        <v>105</v>
      </c>
      <c r="FA99" s="62">
        <f>VLOOKUP(A99,[5]Embarazos!$A$7:$J$139,10,0)</f>
        <v>19.0625</v>
      </c>
      <c r="FB99" s="63">
        <f>VLOOKUP(A99,[5]Embarazos!$A$7:$J$139,9,0)</f>
        <v>61</v>
      </c>
      <c r="FC99" s="67">
        <v>17.28</v>
      </c>
      <c r="FD99" s="67">
        <v>1</v>
      </c>
      <c r="FE99" s="67">
        <v>34.57</v>
      </c>
      <c r="FF99" s="67">
        <v>2</v>
      </c>
      <c r="FG99" s="67">
        <v>17.28</v>
      </c>
      <c r="FH99" s="67">
        <v>1</v>
      </c>
      <c r="FI99" s="67">
        <v>0</v>
      </c>
      <c r="FJ99" s="67">
        <v>0</v>
      </c>
      <c r="FK99" s="92">
        <v>69.132388524023511</v>
      </c>
      <c r="FL99" s="105">
        <v>4</v>
      </c>
      <c r="FM99" s="67">
        <v>155.55000000000001</v>
      </c>
      <c r="FN99" s="67">
        <v>9</v>
      </c>
      <c r="FO99" s="67">
        <v>86.42</v>
      </c>
      <c r="FP99" s="67">
        <v>5</v>
      </c>
      <c r="FQ99" s="67">
        <v>0</v>
      </c>
      <c r="FR99" s="67">
        <v>0</v>
      </c>
      <c r="FS99" s="62">
        <f>VLOOKUP(A99,'[3]2017'!$A$8:$M$140,13,0)</f>
        <v>0.37257824143070045</v>
      </c>
      <c r="FT99" s="63">
        <f>VLOOKUP(A99,'[3]2017'!$A$8:$M$140,12,0)</f>
        <v>1</v>
      </c>
      <c r="FU99" s="62">
        <f>VLOOKUP(A99,'[3]2017'!$A$8:$O$140,15,0)</f>
        <v>1.1569610489780178</v>
      </c>
      <c r="FV99" s="63">
        <f>VLOOKUP(A99,'[3]2017'!$A$8:$O$140,14,0)</f>
        <v>3</v>
      </c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  <c r="IX99" s="67"/>
      <c r="IY99" s="67"/>
      <c r="IZ99" s="67"/>
      <c r="JA99" s="67"/>
      <c r="JB99" s="67"/>
      <c r="JC99" s="67"/>
      <c r="JD99" s="67"/>
      <c r="JE99" s="67"/>
      <c r="JF99" s="67"/>
      <c r="JG99" s="67"/>
      <c r="JH99" s="67"/>
      <c r="JI99" s="67"/>
      <c r="JJ99" s="67"/>
      <c r="JK99" s="67"/>
      <c r="JL99" s="67"/>
      <c r="JM99" s="67"/>
      <c r="JN99" s="67"/>
      <c r="JO99" s="67"/>
      <c r="JP99" s="67"/>
      <c r="JQ99" s="67"/>
      <c r="JR99" s="67"/>
      <c r="JS99" s="67"/>
      <c r="JT99" s="67"/>
      <c r="JU99" s="67"/>
      <c r="JV99" s="67"/>
      <c r="JW99" s="67"/>
      <c r="JX99" s="67"/>
      <c r="JY99" s="67"/>
      <c r="JZ99" s="67"/>
      <c r="KA99" s="67"/>
      <c r="KB99" s="67"/>
      <c r="KC99" s="67"/>
      <c r="KD99" s="67"/>
      <c r="KE99" s="67"/>
      <c r="KF99" s="67"/>
      <c r="KG99" s="67"/>
      <c r="KH99" s="67"/>
      <c r="KI99" s="67"/>
      <c r="KJ99" s="67"/>
      <c r="KK99" s="67"/>
      <c r="KL99" s="67"/>
      <c r="KM99" s="67"/>
      <c r="KN99" s="67"/>
      <c r="KO99" s="67"/>
      <c r="KP99" s="67"/>
      <c r="KQ99" s="67"/>
      <c r="KR99" s="67"/>
      <c r="KS99" s="67"/>
      <c r="KT99" s="67"/>
      <c r="KU99" s="67"/>
      <c r="KV99" s="67"/>
      <c r="KW99" s="67"/>
      <c r="KX99" s="67"/>
      <c r="KY99" s="67"/>
      <c r="KZ99" s="67"/>
      <c r="LA99" s="67"/>
      <c r="LB99" s="67"/>
      <c r="LC99" s="67"/>
      <c r="LD99" s="67"/>
      <c r="LE99" s="67"/>
      <c r="LF99" s="67"/>
      <c r="LG99" s="67"/>
      <c r="LH99" s="67"/>
      <c r="LI99" s="67"/>
      <c r="LJ99" s="67"/>
      <c r="LK99" s="67"/>
      <c r="LL99" s="67"/>
      <c r="LM99" s="67"/>
      <c r="LN99" s="67"/>
      <c r="LO99" s="67"/>
      <c r="LP99" s="67"/>
      <c r="LQ99" s="67"/>
      <c r="LR99" s="67"/>
      <c r="LS99" s="67"/>
      <c r="LT99" s="67"/>
      <c r="LU99" s="67"/>
      <c r="LV99" s="67"/>
      <c r="LW99" s="67"/>
      <c r="LX99" s="67"/>
      <c r="LY99" s="67"/>
      <c r="LZ99" s="67"/>
      <c r="MA99" s="67"/>
      <c r="MB99" s="67"/>
      <c r="MC99" s="67"/>
      <c r="MD99" s="67"/>
      <c r="ME99" s="67"/>
      <c r="MF99" s="67"/>
      <c r="MG99" s="67"/>
      <c r="MH99" s="67"/>
      <c r="MI99" s="67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67"/>
      <c r="MU99" s="67"/>
      <c r="MV99" s="67"/>
      <c r="MW99" s="67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67"/>
      <c r="NI99" s="67"/>
      <c r="NJ99" s="67"/>
      <c r="NK99" s="67"/>
      <c r="NL99" s="67"/>
      <c r="NM99" s="67"/>
      <c r="NN99" s="67"/>
      <c r="NO99" s="67"/>
      <c r="NP99" s="67"/>
      <c r="NQ99" s="67"/>
    </row>
    <row r="100" spans="1:381">
      <c r="A100" s="96" t="s">
        <v>2051</v>
      </c>
      <c r="B100" s="56" t="s">
        <v>1347</v>
      </c>
      <c r="C100" s="96" t="s">
        <v>547</v>
      </c>
      <c r="D100" s="74">
        <v>6</v>
      </c>
      <c r="E100" s="67">
        <v>2017</v>
      </c>
      <c r="F100" s="161">
        <v>68.286937341742288</v>
      </c>
      <c r="G100" s="67">
        <v>31802</v>
      </c>
      <c r="H100" s="67">
        <v>14547</v>
      </c>
      <c r="I100" s="67">
        <v>17255</v>
      </c>
      <c r="J100" s="67">
        <v>8.02</v>
      </c>
      <c r="K100" s="78">
        <v>2551</v>
      </c>
      <c r="L100" s="67">
        <v>95.64</v>
      </c>
      <c r="M100" s="78">
        <v>30416</v>
      </c>
      <c r="N100" s="67">
        <v>3857</v>
      </c>
      <c r="O100" s="67">
        <v>1972</v>
      </c>
      <c r="P100" s="67">
        <v>1885</v>
      </c>
      <c r="Q100" s="67">
        <v>4603</v>
      </c>
      <c r="R100" s="67">
        <v>2355</v>
      </c>
      <c r="S100" s="67">
        <v>2248</v>
      </c>
      <c r="T100" s="67">
        <v>3667</v>
      </c>
      <c r="U100" s="67">
        <v>1887</v>
      </c>
      <c r="V100" s="67">
        <v>1780</v>
      </c>
      <c r="W100" s="67">
        <v>4340</v>
      </c>
      <c r="X100" s="67">
        <v>2235</v>
      </c>
      <c r="Y100" s="67">
        <v>2105</v>
      </c>
      <c r="Z100" s="67">
        <v>3433</v>
      </c>
      <c r="AA100" s="67">
        <v>1769</v>
      </c>
      <c r="AB100" s="67">
        <v>1664</v>
      </c>
      <c r="AC100" s="67">
        <v>3810</v>
      </c>
      <c r="AD100" s="67">
        <v>1959</v>
      </c>
      <c r="AE100" s="67">
        <v>1851</v>
      </c>
      <c r="AF100" s="67">
        <v>2944</v>
      </c>
      <c r="AG100" s="67">
        <v>1512</v>
      </c>
      <c r="AH100" s="67">
        <v>1432</v>
      </c>
      <c r="AI100" s="67">
        <v>5149</v>
      </c>
      <c r="AJ100" s="67">
        <v>2668</v>
      </c>
      <c r="AK100" s="67">
        <v>2481</v>
      </c>
      <c r="AL100" s="67">
        <v>2879</v>
      </c>
      <c r="AM100" s="67">
        <v>1497</v>
      </c>
      <c r="AN100" s="67">
        <v>1382</v>
      </c>
      <c r="AO100" s="67">
        <v>2695</v>
      </c>
      <c r="AP100" s="67">
        <v>1388</v>
      </c>
      <c r="AQ100" s="67">
        <v>1307</v>
      </c>
      <c r="AR100" s="67" t="s">
        <v>428</v>
      </c>
      <c r="AS100" s="67"/>
      <c r="AT100" s="67" t="s">
        <v>428</v>
      </c>
      <c r="AU100" s="59">
        <v>1211</v>
      </c>
      <c r="AV100" s="59">
        <v>0</v>
      </c>
      <c r="AW100" s="59">
        <v>355</v>
      </c>
      <c r="AX100" s="97" t="e">
        <f>VLOOKUP(A100,[2]INFANTIL!$A$8:$AA$140,27,0)</f>
        <v>#N/A</v>
      </c>
      <c r="AY100" s="98" t="e">
        <f>VLOOKUP(A100,[2]INFANTIL!$A$8:$AA$140,16,0)</f>
        <v>#N/A</v>
      </c>
      <c r="AZ100" s="62">
        <f>VLOOKUP(A100,'[3]2017'!$A$8:$E$140,5,0)</f>
        <v>1.55561317085818</v>
      </c>
      <c r="BA100" s="63">
        <f>VLOOKUP(A100,'[3]2017'!$A$8:$E$140,4,0)</f>
        <v>6</v>
      </c>
      <c r="BB100" s="62">
        <f>VLOOKUP(A100,[2]MATERNAS!$A$8:$AA$140,27,0)</f>
        <v>0</v>
      </c>
      <c r="BC100" s="63">
        <f>VLOOKUP(A100,[2]MATERNAS!$A$8:$AA$140,26,0)</f>
        <v>0</v>
      </c>
      <c r="BD100" s="68">
        <v>0</v>
      </c>
      <c r="BE100" s="69">
        <v>0</v>
      </c>
      <c r="BF100" s="60">
        <f>VLOOKUP(A100,[4]Controles!$A$7:$L$139,12,0)</f>
        <v>8.235294117647058</v>
      </c>
      <c r="BG100" s="61">
        <f>VLOOKUP(A100,[4]Controles!$A$7:$L$139,11,0)</f>
        <v>42</v>
      </c>
      <c r="BH100" s="88">
        <v>7.8431372549019605</v>
      </c>
      <c r="BI100" s="87">
        <v>40</v>
      </c>
      <c r="BJ100" s="68">
        <v>0</v>
      </c>
      <c r="BK100" s="69">
        <v>0</v>
      </c>
      <c r="BL100" s="68">
        <v>0</v>
      </c>
      <c r="BM100" s="69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42.3</v>
      </c>
      <c r="BW100" s="67">
        <v>94.5</v>
      </c>
      <c r="BX100" s="67">
        <v>91.3</v>
      </c>
      <c r="BY100" s="67">
        <v>94.5</v>
      </c>
      <c r="BZ100" s="67">
        <v>100.2</v>
      </c>
      <c r="CA100" s="67">
        <v>94.3</v>
      </c>
      <c r="CB100" s="67">
        <v>101.5</v>
      </c>
      <c r="CC100" s="96" t="s">
        <v>3141</v>
      </c>
      <c r="CD100" s="96" t="s">
        <v>3142</v>
      </c>
      <c r="CE100" s="99">
        <v>10.76923076923077</v>
      </c>
      <c r="CF100" s="67" t="s">
        <v>1407</v>
      </c>
      <c r="CG100" s="67" t="s">
        <v>3143</v>
      </c>
      <c r="CH100" s="67">
        <v>0</v>
      </c>
      <c r="CI100" s="67">
        <v>0</v>
      </c>
      <c r="CJ100" s="86">
        <v>0.27270248159258248</v>
      </c>
      <c r="CK100" s="87">
        <v>1</v>
      </c>
      <c r="CL100" s="106">
        <v>0</v>
      </c>
      <c r="CM100" s="89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2">
        <f>VLOOKUP(A100,'[3]2017'!$A$8:$I$140,9,0)</f>
        <v>0.29129041654529564</v>
      </c>
      <c r="DC100" s="63">
        <f>VLOOKUP(A100,'[3]2017'!$A$8:$I$140,8,0)</f>
        <v>1</v>
      </c>
      <c r="DD100" s="96" t="s">
        <v>3144</v>
      </c>
      <c r="DE100" s="96" t="s">
        <v>3145</v>
      </c>
      <c r="DF100" s="99">
        <v>3.240848682676615</v>
      </c>
      <c r="DG100" s="100">
        <v>4.0086673889490791</v>
      </c>
      <c r="DH100" s="67">
        <v>0</v>
      </c>
      <c r="DI100" s="67">
        <v>0</v>
      </c>
      <c r="DJ100" s="67">
        <v>0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101">
        <f>VLOOKUP(A100,[5]Embarazos!$A$7:$D$139,4,0)</f>
        <v>2.4263431542461005</v>
      </c>
      <c r="EA100" s="63">
        <f>VLOOKUP(A100,[5]Embarazos!$A$7:$D$139,3,0)</f>
        <v>14</v>
      </c>
      <c r="EB100" s="62">
        <f>VLOOKUP(A100,[5]Embarazos!$A$7:$F$139,6,0)</f>
        <v>28.942807625649912</v>
      </c>
      <c r="EC100" s="63">
        <f>VLOOKUP(A100,[5]Embarazos!$A$7:$F$139,5,0)</f>
        <v>167</v>
      </c>
      <c r="ED100" s="62">
        <f>VLOOKUP(A100,'[3]2017'!$A$8:$K$140,11,0)</f>
        <v>0.67934782608695654</v>
      </c>
      <c r="EE100" s="63">
        <f>VLOOKUP(A100,'[3]2017'!$A$8:$K$140,10,0)</f>
        <v>2</v>
      </c>
      <c r="EF100" s="96" t="s">
        <v>3146</v>
      </c>
      <c r="EG100" s="96" t="s">
        <v>3147</v>
      </c>
      <c r="EH100" s="99">
        <v>2.8071334214002643</v>
      </c>
      <c r="EI100" s="104">
        <v>2.6400862068965516</v>
      </c>
      <c r="EJ100" s="174" t="s">
        <v>746</v>
      </c>
      <c r="EK100" s="174" t="s">
        <v>3148</v>
      </c>
      <c r="EL100" s="96" t="s">
        <v>3149</v>
      </c>
      <c r="EM100" s="96" t="s">
        <v>2785</v>
      </c>
      <c r="EN100" s="99">
        <v>2.0044543429844097</v>
      </c>
      <c r="EO100" s="100">
        <v>1.4362657091561939</v>
      </c>
      <c r="EP100" s="67">
        <v>0</v>
      </c>
      <c r="EQ100" s="67">
        <v>0</v>
      </c>
      <c r="ER100" s="67">
        <v>26.25</v>
      </c>
      <c r="ES100" s="67">
        <v>1</v>
      </c>
      <c r="ET100" s="67">
        <v>0</v>
      </c>
      <c r="EU100" s="67">
        <v>0</v>
      </c>
      <c r="EV100" s="67">
        <v>0</v>
      </c>
      <c r="EW100" s="67">
        <v>0</v>
      </c>
      <c r="EX100" s="67">
        <v>296</v>
      </c>
      <c r="EY100" s="62">
        <f>VLOOKUP(A100,[5]Embarazos!$A$7:$H$139,8,0)</f>
        <v>29.809358752166375</v>
      </c>
      <c r="EZ100" s="63">
        <f>VLOOKUP(A100,[5]Embarazos!$A$7:$H$139,7,0)</f>
        <v>172</v>
      </c>
      <c r="FA100" s="62">
        <f>VLOOKUP(A100,[5]Embarazos!$A$7:$J$139,10,0)</f>
        <v>20.450606585788559</v>
      </c>
      <c r="FB100" s="63">
        <f>VLOOKUP(A100,[5]Embarazos!$A$7:$J$139,9,0)</f>
        <v>118</v>
      </c>
      <c r="FC100" s="67">
        <v>16.07</v>
      </c>
      <c r="FD100" s="67">
        <v>1</v>
      </c>
      <c r="FE100" s="67">
        <v>0</v>
      </c>
      <c r="FF100" s="67">
        <v>0</v>
      </c>
      <c r="FG100" s="67">
        <v>0</v>
      </c>
      <c r="FH100" s="67">
        <v>0</v>
      </c>
      <c r="FI100" s="67">
        <v>0</v>
      </c>
      <c r="FJ100" s="67">
        <v>0</v>
      </c>
      <c r="FK100" s="92">
        <v>16.069419893941827</v>
      </c>
      <c r="FL100" s="105">
        <v>1</v>
      </c>
      <c r="FM100" s="67">
        <v>0</v>
      </c>
      <c r="FN100" s="67">
        <v>0</v>
      </c>
      <c r="FO100" s="67">
        <v>0</v>
      </c>
      <c r="FP100" s="67">
        <v>0</v>
      </c>
      <c r="FQ100" s="67">
        <v>0</v>
      </c>
      <c r="FR100" s="67">
        <v>0</v>
      </c>
      <c r="FS100" s="62">
        <f>VLOOKUP(A100,'[3]2017'!$A$8:$M$140,13,0)</f>
        <v>0.34734282737061478</v>
      </c>
      <c r="FT100" s="63">
        <f>VLOOKUP(A100,'[3]2017'!$A$8:$M$140,12,0)</f>
        <v>1</v>
      </c>
      <c r="FU100" s="62">
        <f>VLOOKUP(A100,'[3]2017'!$A$8:$O$140,15,0)</f>
        <v>1.484230055658627</v>
      </c>
      <c r="FV100" s="63">
        <f>VLOOKUP(A100,'[3]2017'!$A$8:$O$140,14,0)</f>
        <v>4</v>
      </c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67"/>
      <c r="IS100" s="67"/>
      <c r="IT100" s="67"/>
      <c r="IU100" s="67"/>
      <c r="IV100" s="67"/>
      <c r="IW100" s="67"/>
      <c r="IX100" s="67"/>
      <c r="IY100" s="67"/>
      <c r="IZ100" s="67"/>
      <c r="JA100" s="67"/>
      <c r="JB100" s="67"/>
      <c r="JC100" s="67"/>
      <c r="JD100" s="67"/>
      <c r="JE100" s="67"/>
      <c r="JF100" s="67"/>
      <c r="JG100" s="67"/>
      <c r="JH100" s="67"/>
      <c r="JI100" s="67"/>
      <c r="JJ100" s="67"/>
      <c r="JK100" s="67"/>
      <c r="JL100" s="67"/>
      <c r="JM100" s="67"/>
      <c r="JN100" s="67"/>
      <c r="JO100" s="67"/>
      <c r="JP100" s="67"/>
      <c r="JQ100" s="67"/>
      <c r="JR100" s="67"/>
      <c r="JS100" s="67"/>
      <c r="JT100" s="67"/>
      <c r="JU100" s="67"/>
      <c r="JV100" s="67"/>
      <c r="JW100" s="67"/>
      <c r="JX100" s="67"/>
      <c r="JY100" s="67"/>
      <c r="JZ100" s="67"/>
      <c r="KA100" s="67"/>
      <c r="KB100" s="67"/>
      <c r="KC100" s="67"/>
      <c r="KD100" s="67"/>
      <c r="KE100" s="67"/>
      <c r="KF100" s="67"/>
      <c r="KG100" s="67"/>
      <c r="KH100" s="67"/>
      <c r="KI100" s="67"/>
      <c r="KJ100" s="67"/>
      <c r="KK100" s="67"/>
      <c r="KL100" s="67"/>
      <c r="KM100" s="67"/>
      <c r="KN100" s="67"/>
      <c r="KO100" s="67"/>
      <c r="KP100" s="67"/>
      <c r="KQ100" s="67"/>
      <c r="KR100" s="67"/>
      <c r="KS100" s="67"/>
      <c r="KT100" s="67"/>
      <c r="KU100" s="67"/>
      <c r="KV100" s="67"/>
      <c r="KW100" s="67"/>
      <c r="KX100" s="67"/>
      <c r="KY100" s="67"/>
      <c r="KZ100" s="67"/>
      <c r="LA100" s="67"/>
      <c r="LB100" s="67"/>
      <c r="LC100" s="67"/>
      <c r="LD100" s="67"/>
      <c r="LE100" s="67"/>
      <c r="LF100" s="67"/>
      <c r="LG100" s="67"/>
      <c r="LH100" s="67"/>
      <c r="LI100" s="67"/>
      <c r="LJ100" s="67"/>
      <c r="LK100" s="67"/>
      <c r="LL100" s="67"/>
      <c r="LM100" s="67"/>
      <c r="LN100" s="67"/>
      <c r="LO100" s="67"/>
      <c r="LP100" s="67"/>
      <c r="LQ100" s="67"/>
      <c r="LR100" s="67"/>
      <c r="LS100" s="67"/>
      <c r="LT100" s="67"/>
      <c r="LU100" s="67"/>
      <c r="LV100" s="67"/>
      <c r="LW100" s="67"/>
      <c r="LX100" s="67"/>
      <c r="LY100" s="67"/>
      <c r="LZ100" s="67"/>
      <c r="MA100" s="67"/>
      <c r="MB100" s="67"/>
      <c r="MC100" s="67"/>
      <c r="MD100" s="67"/>
      <c r="ME100" s="67"/>
      <c r="MF100" s="67"/>
      <c r="MG100" s="67"/>
      <c r="MH100" s="67"/>
      <c r="MI100" s="67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67"/>
      <c r="MU100" s="67"/>
      <c r="MV100" s="67"/>
      <c r="MW100" s="67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67"/>
      <c r="NI100" s="67"/>
      <c r="NJ100" s="67"/>
      <c r="NK100" s="67"/>
      <c r="NL100" s="67"/>
      <c r="NM100" s="67"/>
      <c r="NN100" s="67"/>
      <c r="NO100" s="67"/>
      <c r="NP100" s="67"/>
      <c r="NQ100" s="67"/>
    </row>
    <row r="101" spans="1:381">
      <c r="A101" s="96" t="s">
        <v>2055</v>
      </c>
      <c r="B101" s="56" t="s">
        <v>1352</v>
      </c>
      <c r="C101" s="96" t="s">
        <v>427</v>
      </c>
      <c r="D101" s="74">
        <v>6</v>
      </c>
      <c r="E101" s="67">
        <v>2017</v>
      </c>
      <c r="F101" s="161">
        <v>65.044292353523417</v>
      </c>
      <c r="G101" s="67">
        <v>12874</v>
      </c>
      <c r="H101" s="67">
        <v>6251</v>
      </c>
      <c r="I101" s="67">
        <v>6623</v>
      </c>
      <c r="J101" s="67">
        <v>24.61</v>
      </c>
      <c r="K101" s="78">
        <v>3168</v>
      </c>
      <c r="L101" s="67">
        <v>71.040000000000006</v>
      </c>
      <c r="M101" s="78">
        <v>9146</v>
      </c>
      <c r="N101" s="67">
        <v>1042</v>
      </c>
      <c r="O101" s="67">
        <v>537</v>
      </c>
      <c r="P101" s="67">
        <v>505</v>
      </c>
      <c r="Q101" s="67">
        <v>1257</v>
      </c>
      <c r="R101" s="67">
        <v>649</v>
      </c>
      <c r="S101" s="67">
        <v>608</v>
      </c>
      <c r="T101" s="67">
        <v>1026</v>
      </c>
      <c r="U101" s="67">
        <v>539</v>
      </c>
      <c r="V101" s="67">
        <v>487</v>
      </c>
      <c r="W101" s="67">
        <v>1179</v>
      </c>
      <c r="X101" s="67">
        <v>624</v>
      </c>
      <c r="Y101" s="67">
        <v>555</v>
      </c>
      <c r="Z101" s="67">
        <v>917</v>
      </c>
      <c r="AA101" s="67">
        <v>491</v>
      </c>
      <c r="AB101" s="67">
        <v>426</v>
      </c>
      <c r="AC101" s="67">
        <v>1181</v>
      </c>
      <c r="AD101" s="67">
        <v>624</v>
      </c>
      <c r="AE101" s="67">
        <v>557</v>
      </c>
      <c r="AF101" s="67">
        <v>1072</v>
      </c>
      <c r="AG101" s="67">
        <v>558</v>
      </c>
      <c r="AH101" s="67">
        <v>514</v>
      </c>
      <c r="AI101" s="67">
        <v>1934</v>
      </c>
      <c r="AJ101" s="67">
        <v>994</v>
      </c>
      <c r="AK101" s="67">
        <v>940</v>
      </c>
      <c r="AL101" s="67">
        <v>1083</v>
      </c>
      <c r="AM101" s="67">
        <v>559</v>
      </c>
      <c r="AN101" s="67">
        <v>524</v>
      </c>
      <c r="AO101" s="67">
        <v>990</v>
      </c>
      <c r="AP101" s="67">
        <v>495</v>
      </c>
      <c r="AQ101" s="67">
        <v>495</v>
      </c>
      <c r="AR101" s="67" t="s">
        <v>428</v>
      </c>
      <c r="AS101" s="67"/>
      <c r="AT101" s="67" t="s">
        <v>428</v>
      </c>
      <c r="AU101" s="59">
        <v>438</v>
      </c>
      <c r="AV101" s="59">
        <v>0</v>
      </c>
      <c r="AW101" s="59">
        <v>0</v>
      </c>
      <c r="AX101" s="97" t="e">
        <f>VLOOKUP(A101,[2]INFANTIL!$A$8:$AA$140,27,0)</f>
        <v>#N/A</v>
      </c>
      <c r="AY101" s="98" t="e">
        <f>VLOOKUP(A101,[2]INFANTIL!$A$8:$AA$140,16,0)</f>
        <v>#N/A</v>
      </c>
      <c r="AZ101" s="62">
        <f>VLOOKUP(A101,'[3]2017'!$A$8:$E$140,5,0)</f>
        <v>1.9193857965451055</v>
      </c>
      <c r="BA101" s="63">
        <f>VLOOKUP(A101,'[3]2017'!$A$8:$E$140,4,0)</f>
        <v>2</v>
      </c>
      <c r="BB101" s="62">
        <f>VLOOKUP(A101,[2]MATERNAS!$A$8:$AA$140,27,0)</f>
        <v>0</v>
      </c>
      <c r="BC101" s="63">
        <f>VLOOKUP(A101,[2]MATERNAS!$A$8:$AA$140,26,0)</f>
        <v>0</v>
      </c>
      <c r="BD101" s="68">
        <v>0</v>
      </c>
      <c r="BE101" s="69">
        <v>0</v>
      </c>
      <c r="BF101" s="60">
        <f>VLOOKUP(A101,[4]Controles!$A$7:$L$139,12,0)</f>
        <v>6.0402684563758395</v>
      </c>
      <c r="BG101" s="61">
        <f>VLOOKUP(A101,[4]Controles!$A$7:$L$139,11,0)</f>
        <v>9</v>
      </c>
      <c r="BH101" s="88">
        <v>6.0402684563758395</v>
      </c>
      <c r="BI101" s="87">
        <v>9</v>
      </c>
      <c r="BJ101" s="68">
        <v>0</v>
      </c>
      <c r="BK101" s="69">
        <v>0</v>
      </c>
      <c r="BL101" s="68">
        <v>0</v>
      </c>
      <c r="BM101" s="69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34.200000000000003</v>
      </c>
      <c r="BW101" s="67">
        <v>89.7</v>
      </c>
      <c r="BX101" s="67">
        <v>84.2</v>
      </c>
      <c r="BY101" s="67">
        <v>89.7</v>
      </c>
      <c r="BZ101" s="67">
        <v>84.8</v>
      </c>
      <c r="CA101" s="67">
        <v>95.4</v>
      </c>
      <c r="CB101" s="67">
        <v>92.9</v>
      </c>
      <c r="CC101" s="96" t="s">
        <v>3150</v>
      </c>
      <c r="CD101" s="96" t="s">
        <v>3151</v>
      </c>
      <c r="CE101" s="99">
        <v>27.27272727272727</v>
      </c>
      <c r="CF101" s="67" t="s">
        <v>3093</v>
      </c>
      <c r="CG101" s="67" t="s">
        <v>901</v>
      </c>
      <c r="CH101" s="67">
        <v>0</v>
      </c>
      <c r="CI101" s="67">
        <v>0</v>
      </c>
      <c r="CJ101" s="86">
        <v>0</v>
      </c>
      <c r="CK101" s="87">
        <v>0</v>
      </c>
      <c r="CL101" s="106">
        <v>0</v>
      </c>
      <c r="CM101" s="89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0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0</v>
      </c>
      <c r="DB101" s="62">
        <f>VLOOKUP(A101,'[3]2017'!$A$8:$I$140,9,0)</f>
        <v>0</v>
      </c>
      <c r="DC101" s="63">
        <f>VLOOKUP(A101,'[3]2017'!$A$8:$I$140,8,0)</f>
        <v>0</v>
      </c>
      <c r="DD101" s="96" t="s">
        <v>3152</v>
      </c>
      <c r="DE101" s="96" t="s">
        <v>3153</v>
      </c>
      <c r="DF101" s="99">
        <v>1.0185185185185186</v>
      </c>
      <c r="DG101" s="100">
        <v>0.55658627087198509</v>
      </c>
      <c r="DH101" s="67">
        <v>0</v>
      </c>
      <c r="DI101" s="67">
        <v>0</v>
      </c>
      <c r="DJ101" s="67">
        <v>84.82</v>
      </c>
      <c r="DK101" s="67">
        <v>1</v>
      </c>
      <c r="DL101" s="67">
        <v>0</v>
      </c>
      <c r="DM101" s="67">
        <v>0</v>
      </c>
      <c r="DN101" s="67">
        <v>0</v>
      </c>
      <c r="DO101" s="67">
        <v>0</v>
      </c>
      <c r="DP101" s="67">
        <v>0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101">
        <f>VLOOKUP(A101,[5]Embarazos!$A$7:$D$139,4,0)</f>
        <v>1.2422360248447204</v>
      </c>
      <c r="EA101" s="63">
        <f>VLOOKUP(A101,[5]Embarazos!$A$7:$D$139,3,0)</f>
        <v>2</v>
      </c>
      <c r="EB101" s="62">
        <f>VLOOKUP(A101,[5]Embarazos!$A$7:$F$139,6,0)</f>
        <v>24.844720496894411</v>
      </c>
      <c r="EC101" s="63">
        <f>VLOOKUP(A101,[5]Embarazos!$A$7:$F$139,5,0)</f>
        <v>40</v>
      </c>
      <c r="ED101" s="62">
        <f>VLOOKUP(A101,'[3]2017'!$A$8:$K$140,11,0)</f>
        <v>0.93283582089552242</v>
      </c>
      <c r="EE101" s="63">
        <f>VLOOKUP(A101,'[3]2017'!$A$8:$K$140,10,0)</f>
        <v>1</v>
      </c>
      <c r="EF101" s="96" t="s">
        <v>3154</v>
      </c>
      <c r="EG101" s="96" t="s">
        <v>3155</v>
      </c>
      <c r="EH101" s="99">
        <v>2.5069637883008355</v>
      </c>
      <c r="EI101" s="104">
        <v>2.2690437601296596</v>
      </c>
      <c r="EJ101" s="174" t="s">
        <v>3156</v>
      </c>
      <c r="EK101" s="174" t="s">
        <v>3157</v>
      </c>
      <c r="EL101" s="96" t="s">
        <v>3158</v>
      </c>
      <c r="EM101" s="96" t="s">
        <v>3159</v>
      </c>
      <c r="EN101" s="99">
        <v>1.2106537530266344</v>
      </c>
      <c r="EO101" s="100">
        <v>1.153846153846154</v>
      </c>
      <c r="EP101" s="67">
        <v>0</v>
      </c>
      <c r="EQ101" s="67">
        <v>0</v>
      </c>
      <c r="ER101" s="67">
        <v>338.7</v>
      </c>
      <c r="ES101" s="67">
        <v>4</v>
      </c>
      <c r="ET101" s="92">
        <v>338.69602032176118</v>
      </c>
      <c r="EU101" s="105">
        <v>4</v>
      </c>
      <c r="EV101" s="67">
        <v>0</v>
      </c>
      <c r="EW101" s="67">
        <v>0</v>
      </c>
      <c r="EX101" s="67">
        <v>0</v>
      </c>
      <c r="EY101" s="62">
        <f>VLOOKUP(A101,[5]Embarazos!$A$7:$H$139,8,0)</f>
        <v>29.813664596273291</v>
      </c>
      <c r="EZ101" s="63">
        <f>VLOOKUP(A101,[5]Embarazos!$A$7:$H$139,7,0)</f>
        <v>48</v>
      </c>
      <c r="FA101" s="62">
        <f>VLOOKUP(A101,[5]Embarazos!$A$7:$J$139,10,0)</f>
        <v>19.875776397515526</v>
      </c>
      <c r="FB101" s="63">
        <f>VLOOKUP(A101,[5]Embarazos!$A$7:$J$139,9,0)</f>
        <v>32</v>
      </c>
      <c r="FC101" s="67">
        <v>0</v>
      </c>
      <c r="FD101" s="67">
        <v>0</v>
      </c>
      <c r="FE101" s="67">
        <v>0</v>
      </c>
      <c r="FF101" s="67">
        <v>0</v>
      </c>
      <c r="FG101" s="67">
        <v>43.03</v>
      </c>
      <c r="FH101" s="67">
        <v>1</v>
      </c>
      <c r="FI101" s="67">
        <v>43.03</v>
      </c>
      <c r="FJ101" s="67">
        <v>1</v>
      </c>
      <c r="FK101" s="92">
        <v>86.058519793459553</v>
      </c>
      <c r="FL101" s="105">
        <v>2</v>
      </c>
      <c r="FM101" s="67">
        <v>301.2</v>
      </c>
      <c r="FN101" s="67">
        <v>7</v>
      </c>
      <c r="FO101" s="67">
        <v>989.67</v>
      </c>
      <c r="FP101" s="67">
        <v>23</v>
      </c>
      <c r="FQ101" s="92">
        <v>43.029259896729776</v>
      </c>
      <c r="FR101" s="67">
        <v>1</v>
      </c>
      <c r="FS101" s="62">
        <f>VLOOKUP(A101,'[3]2017'!$A$8:$M$140,13,0)</f>
        <v>0</v>
      </c>
      <c r="FT101" s="63">
        <f>VLOOKUP(A101,'[3]2017'!$A$8:$M$140,12,0)</f>
        <v>0</v>
      </c>
      <c r="FU101" s="62">
        <f>VLOOKUP(A101,'[3]2017'!$A$8:$O$140,15,0)</f>
        <v>2.0202020202020203</v>
      </c>
      <c r="FV101" s="63">
        <f>VLOOKUP(A101,'[3]2017'!$A$8:$O$140,14,0)</f>
        <v>2</v>
      </c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67"/>
      <c r="IS101" s="67"/>
      <c r="IT101" s="67"/>
      <c r="IU101" s="67"/>
      <c r="IV101" s="67"/>
      <c r="IW101" s="67"/>
      <c r="IX101" s="67"/>
      <c r="IY101" s="67"/>
      <c r="IZ101" s="67"/>
      <c r="JA101" s="67"/>
      <c r="JB101" s="67"/>
      <c r="JC101" s="67"/>
      <c r="JD101" s="67"/>
      <c r="JE101" s="67"/>
      <c r="JF101" s="67"/>
      <c r="JG101" s="67"/>
      <c r="JH101" s="67"/>
      <c r="JI101" s="67"/>
      <c r="JJ101" s="67"/>
      <c r="JK101" s="67"/>
      <c r="JL101" s="67"/>
      <c r="JM101" s="67"/>
      <c r="JN101" s="67"/>
      <c r="JO101" s="67"/>
      <c r="JP101" s="67"/>
      <c r="JQ101" s="67"/>
      <c r="JR101" s="67"/>
      <c r="JS101" s="67"/>
      <c r="JT101" s="67"/>
      <c r="JU101" s="67"/>
      <c r="JV101" s="67"/>
      <c r="JW101" s="67"/>
      <c r="JX101" s="67"/>
      <c r="JY101" s="67"/>
      <c r="JZ101" s="67"/>
      <c r="KA101" s="67"/>
      <c r="KB101" s="67"/>
      <c r="KC101" s="67"/>
      <c r="KD101" s="67"/>
      <c r="KE101" s="67"/>
      <c r="KF101" s="67"/>
      <c r="KG101" s="67"/>
      <c r="KH101" s="67"/>
      <c r="KI101" s="67"/>
      <c r="KJ101" s="67"/>
      <c r="KK101" s="67"/>
      <c r="KL101" s="67"/>
      <c r="KM101" s="67"/>
      <c r="KN101" s="67"/>
      <c r="KO101" s="67"/>
      <c r="KP101" s="67"/>
      <c r="KQ101" s="67"/>
      <c r="KR101" s="67"/>
      <c r="KS101" s="67"/>
      <c r="KT101" s="67"/>
      <c r="KU101" s="67"/>
      <c r="KV101" s="67"/>
      <c r="KW101" s="67"/>
      <c r="KX101" s="67"/>
      <c r="KY101" s="67"/>
      <c r="KZ101" s="67"/>
      <c r="LA101" s="67"/>
      <c r="LB101" s="67"/>
      <c r="LC101" s="67"/>
      <c r="LD101" s="67"/>
      <c r="LE101" s="67"/>
      <c r="LF101" s="67"/>
      <c r="LG101" s="67"/>
      <c r="LH101" s="67"/>
      <c r="LI101" s="67"/>
      <c r="LJ101" s="67"/>
      <c r="LK101" s="67"/>
      <c r="LL101" s="67"/>
      <c r="LM101" s="67"/>
      <c r="LN101" s="67"/>
      <c r="LO101" s="67"/>
      <c r="LP101" s="67"/>
      <c r="LQ101" s="67"/>
      <c r="LR101" s="67"/>
      <c r="LS101" s="67"/>
      <c r="LT101" s="67"/>
      <c r="LU101" s="67"/>
      <c r="LV101" s="67"/>
      <c r="LW101" s="67"/>
      <c r="LX101" s="67"/>
      <c r="LY101" s="67"/>
      <c r="LZ101" s="67"/>
      <c r="MA101" s="67"/>
      <c r="MB101" s="67"/>
      <c r="MC101" s="67"/>
      <c r="MD101" s="67"/>
      <c r="ME101" s="67"/>
      <c r="MF101" s="67"/>
      <c r="MG101" s="67"/>
      <c r="MH101" s="67"/>
      <c r="MI101" s="67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67"/>
      <c r="MU101" s="67"/>
      <c r="MV101" s="67"/>
      <c r="MW101" s="67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67"/>
      <c r="NI101" s="67"/>
      <c r="NJ101" s="67"/>
      <c r="NK101" s="67"/>
      <c r="NL101" s="67"/>
      <c r="NM101" s="67"/>
      <c r="NN101" s="67"/>
      <c r="NO101" s="67"/>
      <c r="NP101" s="67"/>
      <c r="NQ101" s="67"/>
    </row>
    <row r="102" spans="1:381">
      <c r="A102" s="96" t="s">
        <v>1358</v>
      </c>
      <c r="B102" s="56" t="s">
        <v>1359</v>
      </c>
      <c r="C102" s="96" t="s">
        <v>479</v>
      </c>
      <c r="D102" s="74">
        <v>6</v>
      </c>
      <c r="E102" s="67">
        <v>2017</v>
      </c>
      <c r="F102" s="161">
        <v>68.244348857413982</v>
      </c>
      <c r="G102" s="67">
        <v>16520</v>
      </c>
      <c r="H102" s="67">
        <v>6341</v>
      </c>
      <c r="I102" s="67">
        <v>10179</v>
      </c>
      <c r="J102" s="67">
        <v>20.39</v>
      </c>
      <c r="K102" s="78">
        <v>3368</v>
      </c>
      <c r="L102" s="67">
        <v>82.03</v>
      </c>
      <c r="M102" s="78">
        <v>13551</v>
      </c>
      <c r="N102" s="67">
        <v>1675</v>
      </c>
      <c r="O102" s="67">
        <v>856</v>
      </c>
      <c r="P102" s="67">
        <v>819</v>
      </c>
      <c r="Q102" s="67">
        <v>2014</v>
      </c>
      <c r="R102" s="67">
        <v>1030</v>
      </c>
      <c r="S102" s="67">
        <v>984</v>
      </c>
      <c r="T102" s="67">
        <v>1661</v>
      </c>
      <c r="U102" s="67">
        <v>850</v>
      </c>
      <c r="V102" s="67">
        <v>811</v>
      </c>
      <c r="W102" s="67">
        <v>1954</v>
      </c>
      <c r="X102" s="67">
        <v>999</v>
      </c>
      <c r="Y102" s="67">
        <v>955</v>
      </c>
      <c r="Z102" s="67">
        <v>1537</v>
      </c>
      <c r="AA102" s="67">
        <v>786</v>
      </c>
      <c r="AB102" s="67">
        <v>751</v>
      </c>
      <c r="AC102" s="67">
        <v>1764</v>
      </c>
      <c r="AD102" s="67">
        <v>901</v>
      </c>
      <c r="AE102" s="67">
        <v>863</v>
      </c>
      <c r="AF102" s="67">
        <v>1423</v>
      </c>
      <c r="AG102" s="67">
        <v>725</v>
      </c>
      <c r="AH102" s="67">
        <v>698</v>
      </c>
      <c r="AI102" s="67">
        <v>2517</v>
      </c>
      <c r="AJ102" s="67">
        <v>1274</v>
      </c>
      <c r="AK102" s="67">
        <v>1243</v>
      </c>
      <c r="AL102" s="67">
        <v>1412</v>
      </c>
      <c r="AM102" s="67">
        <v>715</v>
      </c>
      <c r="AN102" s="67">
        <v>697</v>
      </c>
      <c r="AO102" s="67">
        <v>1284</v>
      </c>
      <c r="AP102" s="67">
        <v>645</v>
      </c>
      <c r="AQ102" s="67">
        <v>639</v>
      </c>
      <c r="AR102" s="67" t="s">
        <v>428</v>
      </c>
      <c r="AS102" s="67"/>
      <c r="AT102" s="67" t="s">
        <v>428</v>
      </c>
      <c r="AU102" s="59">
        <v>764</v>
      </c>
      <c r="AV102" s="59">
        <v>0</v>
      </c>
      <c r="AW102" s="59">
        <v>157</v>
      </c>
      <c r="AX102" s="97">
        <f>VLOOKUP(A102,[2]INFANTIL!$A$8:$AA$140,27,0)</f>
        <v>0</v>
      </c>
      <c r="AY102" s="98">
        <f>VLOOKUP(A102,[2]INFANTIL!$A$8:$AA$140,16,0)</f>
        <v>4</v>
      </c>
      <c r="AZ102" s="62">
        <f>VLOOKUP(A102,'[3]2017'!$A$8:$E$140,5,0)</f>
        <v>0.59701492537313439</v>
      </c>
      <c r="BA102" s="63">
        <f>VLOOKUP(A102,'[3]2017'!$A$8:$E$140,4,0)</f>
        <v>1</v>
      </c>
      <c r="BB102" s="62">
        <f>VLOOKUP(A102,[2]MATERNAS!$A$8:$AA$140,27,0)</f>
        <v>0</v>
      </c>
      <c r="BC102" s="63">
        <f>VLOOKUP(A102,[2]MATERNAS!$A$8:$AA$140,26,0)</f>
        <v>0</v>
      </c>
      <c r="BD102" s="68">
        <v>0</v>
      </c>
      <c r="BE102" s="69">
        <v>0</v>
      </c>
      <c r="BF102" s="60">
        <f>VLOOKUP(A102,[4]Controles!$A$7:$L$139,12,0)</f>
        <v>4.2105263157894735</v>
      </c>
      <c r="BG102" s="61">
        <f>VLOOKUP(A102,[4]Controles!$A$7:$L$139,11,0)</f>
        <v>8</v>
      </c>
      <c r="BH102" s="88">
        <v>6.8421052631578956</v>
      </c>
      <c r="BI102" s="87">
        <v>13</v>
      </c>
      <c r="BJ102" s="68">
        <v>0</v>
      </c>
      <c r="BK102" s="69">
        <v>0</v>
      </c>
      <c r="BL102" s="68">
        <v>0</v>
      </c>
      <c r="BM102" s="69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28</v>
      </c>
      <c r="BW102" s="67">
        <v>87</v>
      </c>
      <c r="BX102" s="67">
        <v>84.6</v>
      </c>
      <c r="BY102" s="88">
        <v>87</v>
      </c>
      <c r="BZ102" s="67">
        <v>84.6</v>
      </c>
      <c r="CA102" s="67">
        <v>86.2</v>
      </c>
      <c r="CB102" s="67">
        <v>89.4</v>
      </c>
      <c r="CC102" s="96" t="s">
        <v>2871</v>
      </c>
      <c r="CD102" s="96" t="s">
        <v>3160</v>
      </c>
      <c r="CE102" s="99">
        <v>16.666666666666664</v>
      </c>
      <c r="CF102" s="67" t="s">
        <v>1724</v>
      </c>
      <c r="CG102" s="67" t="s">
        <v>3161</v>
      </c>
      <c r="CH102" s="67">
        <v>178.25</v>
      </c>
      <c r="CI102" s="67">
        <v>3</v>
      </c>
      <c r="CJ102" s="86">
        <v>1.2040939193257074</v>
      </c>
      <c r="CK102" s="87">
        <v>2</v>
      </c>
      <c r="CL102" s="106">
        <v>178.25</v>
      </c>
      <c r="CM102" s="89">
        <v>3</v>
      </c>
      <c r="CN102" s="67">
        <v>237.67</v>
      </c>
      <c r="CO102" s="67">
        <v>4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2">
        <f>VLOOKUP(A102,'[3]2017'!$A$8:$I$140,9,0)</f>
        <v>0.65061808718282377</v>
      </c>
      <c r="DC102" s="63">
        <f>VLOOKUP(A102,'[3]2017'!$A$8:$I$140,8,0)</f>
        <v>1</v>
      </c>
      <c r="DD102" s="96" t="s">
        <v>3162</v>
      </c>
      <c r="DE102" s="96" t="s">
        <v>3163</v>
      </c>
      <c r="DF102" s="99">
        <v>3.5254616675993287</v>
      </c>
      <c r="DG102" s="100">
        <v>3.9087947882736152</v>
      </c>
      <c r="DH102" s="67">
        <v>204.71</v>
      </c>
      <c r="DI102" s="67">
        <v>4</v>
      </c>
      <c r="DJ102" s="67">
        <v>102.35</v>
      </c>
      <c r="DK102" s="67">
        <v>2</v>
      </c>
      <c r="DL102" s="67">
        <v>51.18</v>
      </c>
      <c r="DM102" s="67">
        <v>1</v>
      </c>
      <c r="DN102" s="67">
        <v>113.38</v>
      </c>
      <c r="DO102" s="67">
        <v>2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101">
        <f>VLOOKUP(A102,[5]Embarazos!$A$7:$D$139,4,0)</f>
        <v>2.4154589371980677</v>
      </c>
      <c r="EA102" s="63">
        <f>VLOOKUP(A102,[5]Embarazos!$A$7:$D$139,3,0)</f>
        <v>5</v>
      </c>
      <c r="EB102" s="62">
        <f>VLOOKUP(A102,[5]Embarazos!$A$7:$F$139,6,0)</f>
        <v>28.502415458937197</v>
      </c>
      <c r="EC102" s="63">
        <f>VLOOKUP(A102,[5]Embarazos!$A$7:$F$139,5,0)</f>
        <v>59</v>
      </c>
      <c r="ED102" s="62">
        <f>VLOOKUP(A102,'[3]2017'!$A$8:$K$140,11,0)</f>
        <v>0</v>
      </c>
      <c r="EE102" s="63">
        <f>VLOOKUP(A102,'[3]2017'!$A$8:$K$140,10,0)</f>
        <v>0</v>
      </c>
      <c r="EF102" s="96" t="s">
        <v>3164</v>
      </c>
      <c r="EG102" s="96" t="s">
        <v>3165</v>
      </c>
      <c r="EH102" s="99">
        <v>2.3336214347450301</v>
      </c>
      <c r="EI102" s="104">
        <v>3.9889958734525441</v>
      </c>
      <c r="EJ102" s="174" t="s">
        <v>1694</v>
      </c>
      <c r="EK102" s="174" t="s">
        <v>3166</v>
      </c>
      <c r="EL102" s="96" t="s">
        <v>3167</v>
      </c>
      <c r="EM102" s="96" t="s">
        <v>3168</v>
      </c>
      <c r="EN102" s="99">
        <v>1.3157894736842104</v>
      </c>
      <c r="EO102" s="100">
        <v>6.403940886699508</v>
      </c>
      <c r="EP102" s="67">
        <v>56.69</v>
      </c>
      <c r="EQ102" s="67">
        <v>1</v>
      </c>
      <c r="ER102" s="67">
        <v>566.89</v>
      </c>
      <c r="ES102" s="67">
        <v>10</v>
      </c>
      <c r="ET102" s="92">
        <v>566.8934240362812</v>
      </c>
      <c r="EU102" s="105">
        <v>10</v>
      </c>
      <c r="EV102" s="67">
        <v>56.69</v>
      </c>
      <c r="EW102" s="67">
        <v>1</v>
      </c>
      <c r="EX102" s="67">
        <v>0</v>
      </c>
      <c r="EY102" s="62">
        <f>VLOOKUP(A102,[5]Embarazos!$A$7:$H$139,8,0)</f>
        <v>28.019323671497588</v>
      </c>
      <c r="EZ102" s="63">
        <f>VLOOKUP(A102,[5]Embarazos!$A$7:$H$139,7,0)</f>
        <v>58</v>
      </c>
      <c r="FA102" s="62">
        <f>VLOOKUP(A102,[5]Embarazos!$A$7:$J$139,10,0)</f>
        <v>20.289855072463769</v>
      </c>
      <c r="FB102" s="63">
        <f>VLOOKUP(A102,[5]Embarazos!$A$7:$J$139,9,0)</f>
        <v>42</v>
      </c>
      <c r="FC102" s="67">
        <v>66.069999999999993</v>
      </c>
      <c r="FD102" s="67">
        <v>2</v>
      </c>
      <c r="FE102" s="67">
        <v>198.22</v>
      </c>
      <c r="FF102" s="67">
        <v>6</v>
      </c>
      <c r="FG102" s="67">
        <v>33.04</v>
      </c>
      <c r="FH102" s="67">
        <v>1</v>
      </c>
      <c r="FI102" s="67">
        <v>33.04</v>
      </c>
      <c r="FJ102" s="67">
        <v>1</v>
      </c>
      <c r="FK102" s="92">
        <v>330.36009250082589</v>
      </c>
      <c r="FL102" s="105">
        <v>10</v>
      </c>
      <c r="FM102" s="67">
        <v>429.47</v>
      </c>
      <c r="FN102" s="67">
        <v>13</v>
      </c>
      <c r="FO102" s="67">
        <v>792.86</v>
      </c>
      <c r="FP102" s="67">
        <v>24</v>
      </c>
      <c r="FQ102" s="92">
        <v>33.036009250082586</v>
      </c>
      <c r="FR102" s="67">
        <v>1</v>
      </c>
      <c r="FS102" s="62">
        <f>VLOOKUP(A102,'[3]2017'!$A$8:$M$140,13,0)</f>
        <v>2.8328611898017</v>
      </c>
      <c r="FT102" s="63">
        <f>VLOOKUP(A102,'[3]2017'!$A$8:$M$140,12,0)</f>
        <v>4</v>
      </c>
      <c r="FU102" s="62">
        <f>VLOOKUP(A102,'[3]2017'!$A$8:$O$140,15,0)</f>
        <v>4.6728971962616823</v>
      </c>
      <c r="FV102" s="63">
        <f>VLOOKUP(A102,'[3]2017'!$A$8:$O$140,14,0)</f>
        <v>6</v>
      </c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67"/>
      <c r="GP102" s="67"/>
      <c r="GQ102" s="67"/>
      <c r="GR102" s="67"/>
      <c r="GS102" s="67"/>
      <c r="GT102" s="67"/>
      <c r="GU102" s="67"/>
      <c r="GV102" s="67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67"/>
      <c r="HY102" s="67"/>
      <c r="HZ102" s="67"/>
      <c r="IA102" s="67"/>
      <c r="IB102" s="67"/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67"/>
      <c r="IS102" s="67"/>
      <c r="IT102" s="67"/>
      <c r="IU102" s="67"/>
      <c r="IV102" s="67"/>
      <c r="IW102" s="67"/>
      <c r="IX102" s="67"/>
      <c r="IY102" s="67"/>
      <c r="IZ102" s="67"/>
      <c r="JA102" s="67"/>
      <c r="JB102" s="67"/>
      <c r="JC102" s="67"/>
      <c r="JD102" s="67"/>
      <c r="JE102" s="67"/>
      <c r="JF102" s="67"/>
      <c r="JG102" s="67"/>
      <c r="JH102" s="67"/>
      <c r="JI102" s="67"/>
      <c r="JJ102" s="67"/>
      <c r="JK102" s="67"/>
      <c r="JL102" s="67"/>
      <c r="JM102" s="67"/>
      <c r="JN102" s="67"/>
      <c r="JO102" s="67"/>
      <c r="JP102" s="67"/>
      <c r="JQ102" s="67"/>
      <c r="JR102" s="67"/>
      <c r="JS102" s="67"/>
      <c r="JT102" s="67"/>
      <c r="JU102" s="67"/>
      <c r="JV102" s="67"/>
      <c r="JW102" s="67"/>
      <c r="JX102" s="67"/>
      <c r="JY102" s="67"/>
      <c r="JZ102" s="67"/>
      <c r="KA102" s="67"/>
      <c r="KB102" s="67"/>
      <c r="KC102" s="67"/>
      <c r="KD102" s="67"/>
      <c r="KE102" s="67"/>
      <c r="KF102" s="67"/>
      <c r="KG102" s="67"/>
      <c r="KH102" s="67"/>
      <c r="KI102" s="67"/>
      <c r="KJ102" s="67"/>
      <c r="KK102" s="67"/>
      <c r="KL102" s="67"/>
      <c r="KM102" s="67"/>
      <c r="KN102" s="67"/>
      <c r="KO102" s="67"/>
      <c r="KP102" s="67"/>
      <c r="KQ102" s="67"/>
      <c r="KR102" s="67"/>
      <c r="KS102" s="67"/>
      <c r="KT102" s="67"/>
      <c r="KU102" s="67"/>
      <c r="KV102" s="67"/>
      <c r="KW102" s="67"/>
      <c r="KX102" s="67"/>
      <c r="KY102" s="67"/>
      <c r="KZ102" s="67"/>
      <c r="LA102" s="67"/>
      <c r="LB102" s="67"/>
      <c r="LC102" s="67"/>
      <c r="LD102" s="67"/>
      <c r="LE102" s="67"/>
      <c r="LF102" s="67"/>
      <c r="LG102" s="67"/>
      <c r="LH102" s="67"/>
      <c r="LI102" s="67"/>
      <c r="LJ102" s="67"/>
      <c r="LK102" s="67"/>
      <c r="LL102" s="67"/>
      <c r="LM102" s="67"/>
      <c r="LN102" s="67"/>
      <c r="LO102" s="67"/>
      <c r="LP102" s="67"/>
      <c r="LQ102" s="67"/>
      <c r="LR102" s="67"/>
      <c r="LS102" s="67"/>
      <c r="LT102" s="67"/>
      <c r="LU102" s="67"/>
      <c r="LV102" s="67"/>
      <c r="LW102" s="67"/>
      <c r="LX102" s="67"/>
      <c r="LY102" s="67"/>
      <c r="LZ102" s="67"/>
      <c r="MA102" s="67"/>
      <c r="MB102" s="67"/>
      <c r="MC102" s="67"/>
      <c r="MD102" s="67"/>
      <c r="ME102" s="67"/>
      <c r="MF102" s="67"/>
      <c r="MG102" s="67"/>
      <c r="MH102" s="67"/>
      <c r="MI102" s="67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67"/>
      <c r="MU102" s="67"/>
      <c r="MV102" s="67"/>
      <c r="MW102" s="67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67"/>
      <c r="NI102" s="67"/>
      <c r="NJ102" s="67"/>
      <c r="NK102" s="67"/>
      <c r="NL102" s="67"/>
      <c r="NM102" s="67"/>
      <c r="NN102" s="67"/>
      <c r="NO102" s="67"/>
      <c r="NP102" s="67"/>
      <c r="NQ102" s="67"/>
    </row>
    <row r="103" spans="1:381">
      <c r="A103" s="96" t="s">
        <v>2062</v>
      </c>
      <c r="B103" s="56" t="s">
        <v>1364</v>
      </c>
      <c r="C103" s="96" t="s">
        <v>427</v>
      </c>
      <c r="D103" s="74">
        <v>6</v>
      </c>
      <c r="E103" s="67">
        <v>2017</v>
      </c>
      <c r="F103" s="161">
        <v>69.012385099712318</v>
      </c>
      <c r="G103" s="67">
        <v>16733</v>
      </c>
      <c r="H103" s="67">
        <v>7405</v>
      </c>
      <c r="I103" s="67">
        <v>9328</v>
      </c>
      <c r="J103" s="67">
        <v>12.66</v>
      </c>
      <c r="K103" s="78">
        <v>2118</v>
      </c>
      <c r="L103" s="67">
        <v>73.319999999999993</v>
      </c>
      <c r="M103" s="78">
        <v>12269</v>
      </c>
      <c r="N103" s="67">
        <v>1350</v>
      </c>
      <c r="O103" s="67">
        <v>695</v>
      </c>
      <c r="P103" s="67">
        <v>655</v>
      </c>
      <c r="Q103" s="67">
        <v>1627</v>
      </c>
      <c r="R103" s="67">
        <v>839</v>
      </c>
      <c r="S103" s="67">
        <v>788</v>
      </c>
      <c r="T103" s="67">
        <v>1381</v>
      </c>
      <c r="U103" s="67">
        <v>716</v>
      </c>
      <c r="V103" s="67">
        <v>665</v>
      </c>
      <c r="W103" s="67">
        <v>1655</v>
      </c>
      <c r="X103" s="67">
        <v>858</v>
      </c>
      <c r="Y103" s="67">
        <v>797</v>
      </c>
      <c r="Z103" s="67">
        <v>1374</v>
      </c>
      <c r="AA103" s="67">
        <v>712</v>
      </c>
      <c r="AB103" s="67">
        <v>662</v>
      </c>
      <c r="AC103" s="67">
        <v>1647</v>
      </c>
      <c r="AD103" s="67">
        <v>850</v>
      </c>
      <c r="AE103" s="67">
        <v>797</v>
      </c>
      <c r="AF103" s="67">
        <v>1390</v>
      </c>
      <c r="AG103" s="67">
        <v>715</v>
      </c>
      <c r="AH103" s="67">
        <v>675</v>
      </c>
      <c r="AI103" s="67">
        <v>2618</v>
      </c>
      <c r="AJ103" s="67">
        <v>1345</v>
      </c>
      <c r="AK103" s="67">
        <v>1273</v>
      </c>
      <c r="AL103" s="67">
        <v>1472</v>
      </c>
      <c r="AM103" s="67">
        <v>757</v>
      </c>
      <c r="AN103" s="67">
        <v>715</v>
      </c>
      <c r="AO103" s="67">
        <v>1405</v>
      </c>
      <c r="AP103" s="67">
        <v>719</v>
      </c>
      <c r="AQ103" s="67">
        <v>686</v>
      </c>
      <c r="AR103" s="67" t="s">
        <v>428</v>
      </c>
      <c r="AS103" s="67"/>
      <c r="AT103" s="67" t="s">
        <v>428</v>
      </c>
      <c r="AU103" s="59">
        <v>331</v>
      </c>
      <c r="AV103" s="59">
        <v>0</v>
      </c>
      <c r="AW103" s="59">
        <v>67</v>
      </c>
      <c r="AX103" s="97" t="e">
        <f>VLOOKUP(A103,[2]INFANTIL!$A$8:$AA$140,27,0)</f>
        <v>#N/A</v>
      </c>
      <c r="AY103" s="98" t="e">
        <f>VLOOKUP(A103,[2]INFANTIL!$A$8:$AA$140,16,0)</f>
        <v>#N/A</v>
      </c>
      <c r="AZ103" s="62">
        <f>VLOOKUP(A103,'[3]2017'!$A$8:$E$140,5,0)</f>
        <v>2.2222222222222223</v>
      </c>
      <c r="BA103" s="63">
        <f>VLOOKUP(A103,'[3]2017'!$A$8:$E$140,4,0)</f>
        <v>3</v>
      </c>
      <c r="BB103" s="62">
        <f>VLOOKUP(A103,[2]MATERNAS!$A$8:$AA$140,27,0)</f>
        <v>0</v>
      </c>
      <c r="BC103" s="63">
        <f>VLOOKUP(A103,[2]MATERNAS!$A$8:$AA$140,26,0)</f>
        <v>0</v>
      </c>
      <c r="BD103" s="68">
        <v>0</v>
      </c>
      <c r="BE103" s="69">
        <v>0</v>
      </c>
      <c r="BF103" s="60">
        <f>VLOOKUP(A103,[4]Controles!$A$7:$L$139,12,0)</f>
        <v>5.2356020942408374</v>
      </c>
      <c r="BG103" s="61">
        <f>VLOOKUP(A103,[4]Controles!$A$7:$L$139,11,0)</f>
        <v>10</v>
      </c>
      <c r="BH103" s="88">
        <v>10.471204188481675</v>
      </c>
      <c r="BI103" s="87">
        <v>20</v>
      </c>
      <c r="BJ103" s="68">
        <v>0</v>
      </c>
      <c r="BK103" s="69">
        <v>0</v>
      </c>
      <c r="BL103" s="68">
        <v>0</v>
      </c>
      <c r="BM103" s="69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9</v>
      </c>
      <c r="BW103" s="67">
        <v>88.5</v>
      </c>
      <c r="BX103" s="67">
        <v>90</v>
      </c>
      <c r="BY103" s="67">
        <v>88.5</v>
      </c>
      <c r="BZ103" s="67">
        <v>90.5</v>
      </c>
      <c r="CA103" s="67">
        <v>91.7</v>
      </c>
      <c r="CB103" s="67">
        <v>85.8</v>
      </c>
      <c r="CC103" s="96" t="s">
        <v>3169</v>
      </c>
      <c r="CD103" s="96" t="s">
        <v>3170</v>
      </c>
      <c r="CE103" s="99">
        <v>45.454545454545453</v>
      </c>
      <c r="CF103" s="67" t="s">
        <v>3171</v>
      </c>
      <c r="CG103" s="67" t="s">
        <v>902</v>
      </c>
      <c r="CH103" s="67">
        <v>0</v>
      </c>
      <c r="CI103" s="67">
        <v>0</v>
      </c>
      <c r="CJ103" s="86">
        <v>0</v>
      </c>
      <c r="CK103" s="87">
        <v>0</v>
      </c>
      <c r="CL103" s="106">
        <v>0</v>
      </c>
      <c r="CM103" s="89">
        <v>0</v>
      </c>
      <c r="CN103" s="67">
        <v>749.06</v>
      </c>
      <c r="CO103" s="67">
        <v>2</v>
      </c>
      <c r="CP103" s="67">
        <v>0</v>
      </c>
      <c r="CQ103" s="67">
        <v>0</v>
      </c>
      <c r="CR103" s="67">
        <v>0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2">
        <f>VLOOKUP(A103,'[3]2017'!$A$8:$I$140,9,0)</f>
        <v>0</v>
      </c>
      <c r="DC103" s="63">
        <f>VLOOKUP(A103,'[3]2017'!$A$8:$I$140,8,0)</f>
        <v>0</v>
      </c>
      <c r="DD103" s="96" t="s">
        <v>3172</v>
      </c>
      <c r="DE103" s="96" t="s">
        <v>3173</v>
      </c>
      <c r="DF103" s="99">
        <v>1.75561797752809</v>
      </c>
      <c r="DG103" s="100">
        <v>8.3948339483394836</v>
      </c>
      <c r="DH103" s="67">
        <v>60.42</v>
      </c>
      <c r="DI103" s="67">
        <v>1</v>
      </c>
      <c r="DJ103" s="67">
        <v>60.42</v>
      </c>
      <c r="DK103" s="67">
        <v>1</v>
      </c>
      <c r="DL103" s="67">
        <v>0</v>
      </c>
      <c r="DM103" s="67">
        <v>0</v>
      </c>
      <c r="DN103" s="67">
        <v>0</v>
      </c>
      <c r="DO103" s="67">
        <v>0</v>
      </c>
      <c r="DP103" s="67">
        <v>60.72</v>
      </c>
      <c r="DQ103" s="67">
        <v>1</v>
      </c>
      <c r="DR103" s="67">
        <v>0</v>
      </c>
      <c r="DS103" s="67">
        <v>0</v>
      </c>
      <c r="DT103" s="67">
        <v>60.72</v>
      </c>
      <c r="DU103" s="67">
        <v>1</v>
      </c>
      <c r="DV103" s="67">
        <v>0</v>
      </c>
      <c r="DW103" s="67">
        <v>0</v>
      </c>
      <c r="DX103" s="67">
        <v>0</v>
      </c>
      <c r="DY103" s="67">
        <v>0</v>
      </c>
      <c r="DZ103" s="101">
        <f>VLOOKUP(A103,[5]Embarazos!$A$7:$D$139,4,0)</f>
        <v>0</v>
      </c>
      <c r="EA103" s="63">
        <f>VLOOKUP(A103,[5]Embarazos!$A$7:$D$139,3,0)</f>
        <v>0</v>
      </c>
      <c r="EB103" s="62">
        <f>VLOOKUP(A103,[5]Embarazos!$A$7:$F$139,6,0)</f>
        <v>18.407960199004975</v>
      </c>
      <c r="EC103" s="63">
        <f>VLOOKUP(A103,[5]Embarazos!$A$7:$F$139,5,0)</f>
        <v>37</v>
      </c>
      <c r="ED103" s="62">
        <f>VLOOKUP(A103,'[3]2017'!$A$8:$K$140,11,0)</f>
        <v>1.4388489208633093</v>
      </c>
      <c r="EE103" s="63">
        <f>VLOOKUP(A103,'[3]2017'!$A$8:$K$140,10,0)</f>
        <v>2</v>
      </c>
      <c r="EF103" s="96" t="s">
        <v>3174</v>
      </c>
      <c r="EG103" s="96" t="s">
        <v>3175</v>
      </c>
      <c r="EH103" s="99">
        <v>1.9867549668874174</v>
      </c>
      <c r="EI103" s="104">
        <v>13.459516298633018</v>
      </c>
      <c r="EJ103" s="174" t="s">
        <v>3176</v>
      </c>
      <c r="EK103" s="174" t="s">
        <v>3177</v>
      </c>
      <c r="EL103" s="96" t="s">
        <v>3178</v>
      </c>
      <c r="EM103" s="96" t="s">
        <v>3179</v>
      </c>
      <c r="EN103" s="99">
        <v>1.9900497512437811</v>
      </c>
      <c r="EO103" s="100">
        <v>6.7741935483870979</v>
      </c>
      <c r="EP103" s="67">
        <v>0</v>
      </c>
      <c r="EQ103" s="67">
        <v>0</v>
      </c>
      <c r="ER103" s="67">
        <v>121.43</v>
      </c>
      <c r="ES103" s="67">
        <v>2</v>
      </c>
      <c r="ET103" s="92">
        <v>60.716454159077117</v>
      </c>
      <c r="EU103" s="105">
        <v>1</v>
      </c>
      <c r="EV103" s="67">
        <v>0</v>
      </c>
      <c r="EW103" s="67">
        <v>0</v>
      </c>
      <c r="EX103" s="67">
        <v>0</v>
      </c>
      <c r="EY103" s="62">
        <f>VLOOKUP(A103,[5]Embarazos!$A$7:$H$139,8,0)</f>
        <v>34.328358208955223</v>
      </c>
      <c r="EZ103" s="63">
        <f>VLOOKUP(A103,[5]Embarazos!$A$7:$H$139,7,0)</f>
        <v>69</v>
      </c>
      <c r="FA103" s="62">
        <f>VLOOKUP(A103,[5]Embarazos!$A$7:$J$139,10,0)</f>
        <v>18.407960199004975</v>
      </c>
      <c r="FB103" s="63">
        <f>VLOOKUP(A103,[5]Embarazos!$A$7:$J$139,9,0)</f>
        <v>37</v>
      </c>
      <c r="FC103" s="67">
        <v>31.48</v>
      </c>
      <c r="FD103" s="67">
        <v>1</v>
      </c>
      <c r="FE103" s="67">
        <v>31.48</v>
      </c>
      <c r="FF103" s="67">
        <v>1</v>
      </c>
      <c r="FG103" s="67">
        <v>0</v>
      </c>
      <c r="FH103" s="67">
        <v>0</v>
      </c>
      <c r="FI103" s="67">
        <v>31.28</v>
      </c>
      <c r="FJ103" s="67">
        <v>1</v>
      </c>
      <c r="FK103" s="92">
        <v>94.428706326723329</v>
      </c>
      <c r="FL103" s="105">
        <v>3</v>
      </c>
      <c r="FM103" s="67">
        <v>0</v>
      </c>
      <c r="FN103" s="67">
        <v>0</v>
      </c>
      <c r="FO103" s="67">
        <v>94.43</v>
      </c>
      <c r="FP103" s="67">
        <v>3</v>
      </c>
      <c r="FQ103" s="67">
        <v>0</v>
      </c>
      <c r="FR103" s="67">
        <v>0</v>
      </c>
      <c r="FS103" s="62">
        <f>VLOOKUP(A103,'[3]2017'!$A$8:$M$140,13,0)</f>
        <v>0.67934782608695654</v>
      </c>
      <c r="FT103" s="63">
        <f>VLOOKUP(A103,'[3]2017'!$A$8:$M$140,12,0)</f>
        <v>1</v>
      </c>
      <c r="FU103" s="62">
        <f>VLOOKUP(A103,'[3]2017'!$A$8:$O$140,15,0)</f>
        <v>0.71174377224199292</v>
      </c>
      <c r="FV103" s="63">
        <f>VLOOKUP(A103,'[3]2017'!$A$8:$O$140,14,0)</f>
        <v>1</v>
      </c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67"/>
      <c r="GP103" s="67"/>
      <c r="GQ103" s="67"/>
      <c r="GR103" s="67"/>
      <c r="GS103" s="67"/>
      <c r="GT103" s="67"/>
      <c r="GU103" s="67"/>
      <c r="GV103" s="67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67"/>
      <c r="IS103" s="67"/>
      <c r="IT103" s="67"/>
      <c r="IU103" s="67"/>
      <c r="IV103" s="67"/>
      <c r="IW103" s="67"/>
      <c r="IX103" s="67"/>
      <c r="IY103" s="67"/>
      <c r="IZ103" s="67"/>
      <c r="JA103" s="67"/>
      <c r="JB103" s="67"/>
      <c r="JC103" s="67"/>
      <c r="JD103" s="67"/>
      <c r="JE103" s="67"/>
      <c r="JF103" s="67"/>
      <c r="JG103" s="67"/>
      <c r="JH103" s="67"/>
      <c r="JI103" s="67"/>
      <c r="JJ103" s="67"/>
      <c r="JK103" s="67"/>
      <c r="JL103" s="67"/>
      <c r="JM103" s="67"/>
      <c r="JN103" s="67"/>
      <c r="JO103" s="67"/>
      <c r="JP103" s="67"/>
      <c r="JQ103" s="67"/>
      <c r="JR103" s="67"/>
      <c r="JS103" s="67"/>
      <c r="JT103" s="67"/>
      <c r="JU103" s="67"/>
      <c r="JV103" s="67"/>
      <c r="JW103" s="67"/>
      <c r="JX103" s="67"/>
      <c r="JY103" s="67"/>
      <c r="JZ103" s="67"/>
      <c r="KA103" s="67"/>
      <c r="KB103" s="67"/>
      <c r="KC103" s="67"/>
      <c r="KD103" s="67"/>
      <c r="KE103" s="67"/>
      <c r="KF103" s="67"/>
      <c r="KG103" s="67"/>
      <c r="KH103" s="67"/>
      <c r="KI103" s="67"/>
      <c r="KJ103" s="67"/>
      <c r="KK103" s="67"/>
      <c r="KL103" s="67"/>
      <c r="KM103" s="67"/>
      <c r="KN103" s="67"/>
      <c r="KO103" s="67"/>
      <c r="KP103" s="67"/>
      <c r="KQ103" s="67"/>
      <c r="KR103" s="67"/>
      <c r="KS103" s="67"/>
      <c r="KT103" s="67"/>
      <c r="KU103" s="67"/>
      <c r="KV103" s="67"/>
      <c r="KW103" s="67"/>
      <c r="KX103" s="67"/>
      <c r="KY103" s="67"/>
      <c r="KZ103" s="67"/>
      <c r="LA103" s="67"/>
      <c r="LB103" s="67"/>
      <c r="LC103" s="67"/>
      <c r="LD103" s="67"/>
      <c r="LE103" s="67"/>
      <c r="LF103" s="67"/>
      <c r="LG103" s="67"/>
      <c r="LH103" s="67"/>
      <c r="LI103" s="67"/>
      <c r="LJ103" s="67"/>
      <c r="LK103" s="67"/>
      <c r="LL103" s="67"/>
      <c r="LM103" s="67"/>
      <c r="LN103" s="67"/>
      <c r="LO103" s="67"/>
      <c r="LP103" s="67"/>
      <c r="LQ103" s="67"/>
      <c r="LR103" s="67"/>
      <c r="LS103" s="67"/>
      <c r="LT103" s="67"/>
      <c r="LU103" s="67"/>
      <c r="LV103" s="67"/>
      <c r="LW103" s="67"/>
      <c r="LX103" s="67"/>
      <c r="LY103" s="67"/>
      <c r="LZ103" s="67"/>
      <c r="MA103" s="67"/>
      <c r="MB103" s="67"/>
      <c r="MC103" s="67"/>
      <c r="MD103" s="67"/>
      <c r="ME103" s="67"/>
      <c r="MF103" s="67"/>
      <c r="MG103" s="67"/>
      <c r="MH103" s="67"/>
      <c r="MI103" s="67"/>
      <c r="MJ103" s="67"/>
      <c r="MK103" s="67"/>
      <c r="ML103" s="67"/>
      <c r="MM103" s="67"/>
      <c r="MN103" s="67"/>
      <c r="MO103" s="67"/>
      <c r="MP103" s="67"/>
      <c r="MQ103" s="67"/>
      <c r="MR103" s="67"/>
      <c r="MS103" s="67"/>
      <c r="MT103" s="67"/>
      <c r="MU103" s="67"/>
      <c r="MV103" s="67"/>
      <c r="MW103" s="67"/>
      <c r="MX103" s="67"/>
      <c r="MY103" s="67"/>
      <c r="MZ103" s="67"/>
      <c r="NA103" s="67"/>
      <c r="NB103" s="67"/>
      <c r="NC103" s="67"/>
      <c r="ND103" s="67"/>
      <c r="NE103" s="67"/>
      <c r="NF103" s="67"/>
      <c r="NG103" s="67"/>
      <c r="NH103" s="67"/>
      <c r="NI103" s="67"/>
      <c r="NJ103" s="67"/>
      <c r="NK103" s="67"/>
      <c r="NL103" s="67"/>
      <c r="NM103" s="67"/>
      <c r="NN103" s="67"/>
      <c r="NO103" s="67"/>
      <c r="NP103" s="67"/>
      <c r="NQ103" s="67"/>
    </row>
    <row r="104" spans="1:381">
      <c r="A104" s="96" t="s">
        <v>2067</v>
      </c>
      <c r="B104" s="56" t="s">
        <v>1373</v>
      </c>
      <c r="C104" s="96" t="s">
        <v>466</v>
      </c>
      <c r="D104" s="74">
        <v>6</v>
      </c>
      <c r="E104" s="67">
        <v>2017</v>
      </c>
      <c r="F104" s="159">
        <v>70.467321153565024</v>
      </c>
      <c r="G104" s="67">
        <v>21754</v>
      </c>
      <c r="H104" s="67">
        <v>10274</v>
      </c>
      <c r="I104" s="67">
        <v>11480</v>
      </c>
      <c r="J104" s="67">
        <v>28.68</v>
      </c>
      <c r="K104" s="78">
        <v>6240</v>
      </c>
      <c r="L104" s="67">
        <v>61.63</v>
      </c>
      <c r="M104" s="78">
        <v>13407</v>
      </c>
      <c r="N104" s="67">
        <v>1987</v>
      </c>
      <c r="O104" s="67">
        <v>1013</v>
      </c>
      <c r="P104" s="67">
        <v>974</v>
      </c>
      <c r="Q104" s="67">
        <v>2380</v>
      </c>
      <c r="R104" s="67">
        <v>1212</v>
      </c>
      <c r="S104" s="67">
        <v>1168</v>
      </c>
      <c r="T104" s="67">
        <v>1971</v>
      </c>
      <c r="U104" s="67">
        <v>1001</v>
      </c>
      <c r="V104" s="67">
        <v>970</v>
      </c>
      <c r="W104" s="67">
        <v>2373</v>
      </c>
      <c r="X104" s="67">
        <v>1213</v>
      </c>
      <c r="Y104" s="67">
        <v>1160</v>
      </c>
      <c r="Z104" s="67">
        <v>1962</v>
      </c>
      <c r="AA104" s="67">
        <v>1014</v>
      </c>
      <c r="AB104" s="67">
        <v>948</v>
      </c>
      <c r="AC104" s="67">
        <v>2252</v>
      </c>
      <c r="AD104" s="67">
        <v>1150</v>
      </c>
      <c r="AE104" s="67">
        <v>1102</v>
      </c>
      <c r="AF104" s="67">
        <v>1821</v>
      </c>
      <c r="AG104" s="67">
        <v>914</v>
      </c>
      <c r="AH104" s="67">
        <v>907</v>
      </c>
      <c r="AI104" s="67">
        <v>3493</v>
      </c>
      <c r="AJ104" s="67">
        <v>1742</v>
      </c>
      <c r="AK104" s="67">
        <v>1751</v>
      </c>
      <c r="AL104" s="67">
        <v>1991</v>
      </c>
      <c r="AM104" s="67">
        <v>990</v>
      </c>
      <c r="AN104" s="67">
        <v>1001</v>
      </c>
      <c r="AO104" s="67">
        <v>1835</v>
      </c>
      <c r="AP104" s="67">
        <v>926</v>
      </c>
      <c r="AQ104" s="67">
        <v>909</v>
      </c>
      <c r="AR104" s="67" t="s">
        <v>428</v>
      </c>
      <c r="AS104" s="67"/>
      <c r="AT104" s="67" t="s">
        <v>428</v>
      </c>
      <c r="AU104" s="59">
        <v>496</v>
      </c>
      <c r="AV104" s="59">
        <v>0</v>
      </c>
      <c r="AW104" s="59">
        <v>0</v>
      </c>
      <c r="AX104" s="97" t="e">
        <f>VLOOKUP(A104,[2]INFANTIL!$A$8:$AA$140,27,0)</f>
        <v>#N/A</v>
      </c>
      <c r="AY104" s="98" t="e">
        <f>VLOOKUP(A104,[2]INFANTIL!$A$8:$AA$140,16,0)</f>
        <v>#N/A</v>
      </c>
      <c r="AZ104" s="62">
        <f>VLOOKUP(A104,'[3]2017'!$A$8:$E$140,5,0)</f>
        <v>0.50327126321087068</v>
      </c>
      <c r="BA104" s="63">
        <f>VLOOKUP(A104,'[3]2017'!$A$8:$E$140,4,0)</f>
        <v>1</v>
      </c>
      <c r="BB104" s="62">
        <f>VLOOKUP(A104,[2]MATERNAS!$A$8:$AA$140,27,0)</f>
        <v>0</v>
      </c>
      <c r="BC104" s="63">
        <f>VLOOKUP(A104,[2]MATERNAS!$A$8:$AA$140,26,0)</f>
        <v>0</v>
      </c>
      <c r="BD104" s="68">
        <v>0</v>
      </c>
      <c r="BE104" s="69">
        <v>0</v>
      </c>
      <c r="BF104" s="60">
        <f>VLOOKUP(A104,[4]Controles!$A$7:$L$139,12,0)</f>
        <v>3.3333333333333335</v>
      </c>
      <c r="BG104" s="61">
        <f>VLOOKUP(A104,[4]Controles!$A$7:$L$139,11,0)</f>
        <v>6</v>
      </c>
      <c r="BH104" s="88">
        <v>7.7777777777777777</v>
      </c>
      <c r="BI104" s="87">
        <v>14</v>
      </c>
      <c r="BJ104" s="68">
        <v>0</v>
      </c>
      <c r="BK104" s="69">
        <v>0</v>
      </c>
      <c r="BL104" s="68">
        <v>0</v>
      </c>
      <c r="BM104" s="69">
        <v>0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31.8</v>
      </c>
      <c r="BW104" s="67">
        <v>93.6</v>
      </c>
      <c r="BX104" s="67">
        <v>90.3</v>
      </c>
      <c r="BY104" s="67">
        <v>94.1</v>
      </c>
      <c r="BZ104" s="67">
        <v>103.4</v>
      </c>
      <c r="CA104" s="67">
        <v>83.9</v>
      </c>
      <c r="CB104" s="67">
        <v>82.6</v>
      </c>
      <c r="CC104" s="96" t="s">
        <v>3180</v>
      </c>
      <c r="CD104" s="96" t="s">
        <v>791</v>
      </c>
      <c r="CE104" s="99">
        <v>31.578947368421051</v>
      </c>
      <c r="CF104" s="67" t="s">
        <v>2695</v>
      </c>
      <c r="CG104" s="67" t="s">
        <v>581</v>
      </c>
      <c r="CH104" s="67">
        <v>0</v>
      </c>
      <c r="CI104" s="67">
        <v>0</v>
      </c>
      <c r="CJ104" s="86">
        <v>0</v>
      </c>
      <c r="CK104" s="87">
        <v>0</v>
      </c>
      <c r="CL104" s="106">
        <v>0</v>
      </c>
      <c r="CM104" s="89">
        <v>0</v>
      </c>
      <c r="CN104" s="67">
        <v>101.01</v>
      </c>
      <c r="CO104" s="67">
        <v>2</v>
      </c>
      <c r="CP104" s="67">
        <v>50.51</v>
      </c>
      <c r="CQ104" s="67">
        <v>1</v>
      </c>
      <c r="CR104" s="67">
        <v>0</v>
      </c>
      <c r="CS104" s="67">
        <v>0</v>
      </c>
      <c r="CT104" s="67">
        <v>0</v>
      </c>
      <c r="CU104" s="67">
        <v>0</v>
      </c>
      <c r="CV104" s="67">
        <v>0</v>
      </c>
      <c r="CW104" s="67">
        <v>0</v>
      </c>
      <c r="CX104" s="67">
        <v>0</v>
      </c>
      <c r="CY104" s="67">
        <v>0</v>
      </c>
      <c r="CZ104" s="67">
        <v>0</v>
      </c>
      <c r="DA104" s="67">
        <v>0</v>
      </c>
      <c r="DB104" s="62">
        <f>VLOOKUP(A104,'[3]2017'!$A$8:$I$140,9,0)</f>
        <v>0</v>
      </c>
      <c r="DC104" s="63">
        <f>VLOOKUP(A104,'[3]2017'!$A$8:$I$140,8,0)</f>
        <v>0</v>
      </c>
      <c r="DD104" s="96" t="s">
        <v>3181</v>
      </c>
      <c r="DE104" s="96" t="s">
        <v>2992</v>
      </c>
      <c r="DF104" s="99">
        <v>2.3442319555829738</v>
      </c>
      <c r="DG104" s="100">
        <v>4.1194644696189497</v>
      </c>
      <c r="DH104" s="67">
        <v>0</v>
      </c>
      <c r="DI104" s="67">
        <v>0</v>
      </c>
      <c r="DJ104" s="67">
        <v>168.56</v>
      </c>
      <c r="DK104" s="67">
        <v>4</v>
      </c>
      <c r="DL104" s="67">
        <v>0</v>
      </c>
      <c r="DM104" s="67">
        <v>0</v>
      </c>
      <c r="DN104" s="67">
        <v>310.83</v>
      </c>
      <c r="DO104" s="67">
        <v>7</v>
      </c>
      <c r="DP104" s="67">
        <v>88.81</v>
      </c>
      <c r="DQ104" s="67">
        <v>2</v>
      </c>
      <c r="DR104" s="67">
        <v>0</v>
      </c>
      <c r="DS104" s="67">
        <v>0</v>
      </c>
      <c r="DT104" s="67">
        <v>88.81</v>
      </c>
      <c r="DU104" s="67">
        <v>2</v>
      </c>
      <c r="DV104" s="67">
        <v>0</v>
      </c>
      <c r="DW104" s="67">
        <v>0</v>
      </c>
      <c r="DX104" s="67">
        <v>0</v>
      </c>
      <c r="DY104" s="67">
        <v>0</v>
      </c>
      <c r="DZ104" s="101">
        <f>VLOOKUP(A104,[5]Embarazos!$A$7:$D$139,4,0)</f>
        <v>1.6042780748663104</v>
      </c>
      <c r="EA104" s="63">
        <f>VLOOKUP(A104,[5]Embarazos!$A$7:$D$139,3,0)</f>
        <v>3</v>
      </c>
      <c r="EB104" s="62">
        <f>VLOOKUP(A104,[5]Embarazos!$A$7:$F$139,6,0)</f>
        <v>28.877005347593581</v>
      </c>
      <c r="EC104" s="63">
        <f>VLOOKUP(A104,[5]Embarazos!$A$7:$F$139,5,0)</f>
        <v>54</v>
      </c>
      <c r="ED104" s="62">
        <f>VLOOKUP(A104,'[3]2017'!$A$8:$K$140,11,0)</f>
        <v>1.0982976386600769</v>
      </c>
      <c r="EE104" s="63">
        <f>VLOOKUP(A104,'[3]2017'!$A$8:$K$140,10,0)</f>
        <v>2</v>
      </c>
      <c r="EF104" s="96" t="s">
        <v>3182</v>
      </c>
      <c r="EG104" s="96" t="s">
        <v>3183</v>
      </c>
      <c r="EH104" s="99">
        <v>2.4665257223396759</v>
      </c>
      <c r="EI104" s="104">
        <v>6.2211981566820276</v>
      </c>
      <c r="EJ104" s="174" t="s">
        <v>2065</v>
      </c>
      <c r="EK104" s="174" t="s">
        <v>1734</v>
      </c>
      <c r="EL104" s="96" t="s">
        <v>3184</v>
      </c>
      <c r="EM104" s="96" t="s">
        <v>3185</v>
      </c>
      <c r="EN104" s="99">
        <v>1.7441860465116279</v>
      </c>
      <c r="EO104" s="100">
        <v>5.9016393442622954</v>
      </c>
      <c r="EP104" s="67">
        <v>133.21</v>
      </c>
      <c r="EQ104" s="67">
        <v>3</v>
      </c>
      <c r="ER104" s="67">
        <v>177.62</v>
      </c>
      <c r="ES104" s="67">
        <v>4</v>
      </c>
      <c r="ET104" s="92">
        <v>266.42984014209594</v>
      </c>
      <c r="EU104" s="105">
        <v>6</v>
      </c>
      <c r="EV104" s="67">
        <v>133.21</v>
      </c>
      <c r="EW104" s="67">
        <v>3</v>
      </c>
      <c r="EX104" s="67">
        <v>2</v>
      </c>
      <c r="EY104" s="62">
        <f>VLOOKUP(A104,[5]Embarazos!$A$7:$H$139,8,0)</f>
        <v>28.342245989304814</v>
      </c>
      <c r="EZ104" s="63">
        <f>VLOOKUP(A104,[5]Embarazos!$A$7:$H$139,7,0)</f>
        <v>53</v>
      </c>
      <c r="FA104" s="62">
        <f>VLOOKUP(A104,[5]Embarazos!$A$7:$J$139,10,0)</f>
        <v>16.577540106951872</v>
      </c>
      <c r="FB104" s="63">
        <f>VLOOKUP(A104,[5]Embarazos!$A$7:$J$139,9,0)</f>
        <v>31</v>
      </c>
      <c r="FC104" s="67">
        <v>47.42</v>
      </c>
      <c r="FD104" s="67">
        <v>2</v>
      </c>
      <c r="FE104" s="67">
        <v>94.83</v>
      </c>
      <c r="FF104" s="67">
        <v>4</v>
      </c>
      <c r="FG104" s="67">
        <v>0</v>
      </c>
      <c r="FH104" s="67">
        <v>0</v>
      </c>
      <c r="FI104" s="67">
        <v>0</v>
      </c>
      <c r="FJ104" s="67">
        <v>0</v>
      </c>
      <c r="FK104" s="92">
        <v>142.24751066856331</v>
      </c>
      <c r="FL104" s="105">
        <v>6</v>
      </c>
      <c r="FM104" s="67">
        <v>284.5</v>
      </c>
      <c r="FN104" s="67">
        <v>12</v>
      </c>
      <c r="FO104" s="67">
        <v>331.91</v>
      </c>
      <c r="FP104" s="67">
        <v>14</v>
      </c>
      <c r="FQ104" s="92">
        <v>23.707918444760551</v>
      </c>
      <c r="FR104" s="67">
        <v>1</v>
      </c>
      <c r="FS104" s="62">
        <f>VLOOKUP(A104,'[3]2017'!$A$8:$M$140,13,0)</f>
        <v>1.0045203415369162</v>
      </c>
      <c r="FT104" s="63">
        <f>VLOOKUP(A104,'[3]2017'!$A$8:$M$140,12,0)</f>
        <v>2</v>
      </c>
      <c r="FU104" s="62">
        <f>VLOOKUP(A104,'[3]2017'!$A$8:$O$140,15,0)</f>
        <v>3.8147138964577656</v>
      </c>
      <c r="FV104" s="63">
        <f>VLOOKUP(A104,'[3]2017'!$A$8:$O$140,14,0)</f>
        <v>7</v>
      </c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M104" s="67"/>
      <c r="GN104" s="67"/>
      <c r="GO104" s="67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67"/>
      <c r="IS104" s="67"/>
      <c r="IT104" s="67"/>
      <c r="IU104" s="67"/>
      <c r="IV104" s="67"/>
      <c r="IW104" s="67"/>
      <c r="IX104" s="67"/>
      <c r="IY104" s="67"/>
      <c r="IZ104" s="67"/>
      <c r="JA104" s="67"/>
      <c r="JB104" s="67"/>
      <c r="JC104" s="67"/>
      <c r="JD104" s="67"/>
      <c r="JE104" s="67"/>
      <c r="JF104" s="67"/>
      <c r="JG104" s="67"/>
      <c r="JH104" s="67"/>
      <c r="JI104" s="67"/>
      <c r="JJ104" s="67"/>
      <c r="JK104" s="67"/>
      <c r="JL104" s="67"/>
      <c r="JM104" s="67"/>
      <c r="JN104" s="67"/>
      <c r="JO104" s="67"/>
      <c r="JP104" s="67"/>
      <c r="JQ104" s="67"/>
      <c r="JR104" s="67"/>
      <c r="JS104" s="67"/>
      <c r="JT104" s="67"/>
      <c r="JU104" s="67"/>
      <c r="JV104" s="67"/>
      <c r="JW104" s="67"/>
      <c r="JX104" s="67"/>
      <c r="JY104" s="67"/>
      <c r="JZ104" s="67"/>
      <c r="KA104" s="67"/>
      <c r="KB104" s="67"/>
      <c r="KC104" s="67"/>
      <c r="KD104" s="67"/>
      <c r="KE104" s="67"/>
      <c r="KF104" s="67"/>
      <c r="KG104" s="67"/>
      <c r="KH104" s="67"/>
      <c r="KI104" s="67"/>
      <c r="KJ104" s="67"/>
      <c r="KK104" s="67"/>
      <c r="KL104" s="67"/>
      <c r="KM104" s="67"/>
      <c r="KN104" s="67"/>
      <c r="KO104" s="67"/>
      <c r="KP104" s="67"/>
      <c r="KQ104" s="67"/>
      <c r="KR104" s="67"/>
      <c r="KS104" s="67"/>
      <c r="KT104" s="67"/>
      <c r="KU104" s="67"/>
      <c r="KV104" s="67"/>
      <c r="KW104" s="67"/>
      <c r="KX104" s="67"/>
      <c r="KY104" s="67"/>
      <c r="KZ104" s="67"/>
      <c r="LA104" s="67"/>
      <c r="LB104" s="67"/>
      <c r="LC104" s="67"/>
      <c r="LD104" s="67"/>
      <c r="LE104" s="67"/>
      <c r="LF104" s="67"/>
      <c r="LG104" s="67"/>
      <c r="LH104" s="67"/>
      <c r="LI104" s="67"/>
      <c r="LJ104" s="67"/>
      <c r="LK104" s="67"/>
      <c r="LL104" s="67"/>
      <c r="LM104" s="67"/>
      <c r="LN104" s="67"/>
      <c r="LO104" s="67"/>
      <c r="LP104" s="67"/>
      <c r="LQ104" s="67"/>
      <c r="LR104" s="67"/>
      <c r="LS104" s="67"/>
      <c r="LT104" s="67"/>
      <c r="LU104" s="67"/>
      <c r="LV104" s="67"/>
      <c r="LW104" s="67"/>
      <c r="LX104" s="67"/>
      <c r="LY104" s="67"/>
      <c r="LZ104" s="67"/>
      <c r="MA104" s="67"/>
      <c r="MB104" s="67"/>
      <c r="MC104" s="67"/>
      <c r="MD104" s="67"/>
      <c r="ME104" s="67"/>
      <c r="MF104" s="67"/>
      <c r="MG104" s="67"/>
      <c r="MH104" s="67"/>
      <c r="MI104" s="67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67"/>
      <c r="MU104" s="67"/>
      <c r="MV104" s="67"/>
      <c r="MW104" s="67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67"/>
      <c r="NI104" s="67"/>
      <c r="NJ104" s="67"/>
      <c r="NK104" s="67"/>
      <c r="NL104" s="67"/>
      <c r="NM104" s="67"/>
      <c r="NN104" s="67"/>
      <c r="NO104" s="67"/>
      <c r="NP104" s="67"/>
      <c r="NQ104" s="67"/>
    </row>
    <row r="105" spans="1:381">
      <c r="A105" s="96" t="s">
        <v>1381</v>
      </c>
      <c r="B105" s="56" t="s">
        <v>1382</v>
      </c>
      <c r="C105" s="96" t="s">
        <v>441</v>
      </c>
      <c r="D105" s="74">
        <v>5</v>
      </c>
      <c r="E105" s="67">
        <v>2017</v>
      </c>
      <c r="F105" s="161">
        <v>73.858855821096725</v>
      </c>
      <c r="G105" s="67">
        <v>24905</v>
      </c>
      <c r="H105" s="67">
        <v>15974</v>
      </c>
      <c r="I105" s="67">
        <v>8931</v>
      </c>
      <c r="J105" s="67">
        <v>36.58</v>
      </c>
      <c r="K105" s="78">
        <v>9110</v>
      </c>
      <c r="L105" s="67">
        <v>68.099999999999994</v>
      </c>
      <c r="M105" s="78">
        <v>16960</v>
      </c>
      <c r="N105" s="67">
        <v>2602</v>
      </c>
      <c r="O105" s="67">
        <v>1336</v>
      </c>
      <c r="P105" s="67">
        <v>1266</v>
      </c>
      <c r="Q105" s="67">
        <v>3105</v>
      </c>
      <c r="R105" s="67">
        <v>1598</v>
      </c>
      <c r="S105" s="67">
        <v>1507</v>
      </c>
      <c r="T105" s="67">
        <v>2474</v>
      </c>
      <c r="U105" s="67">
        <v>1292</v>
      </c>
      <c r="V105" s="67">
        <v>1182</v>
      </c>
      <c r="W105" s="67">
        <v>2931</v>
      </c>
      <c r="X105" s="67">
        <v>1530</v>
      </c>
      <c r="Y105" s="67">
        <v>1401</v>
      </c>
      <c r="Z105" s="67">
        <v>2343</v>
      </c>
      <c r="AA105" s="67">
        <v>1221</v>
      </c>
      <c r="AB105" s="67">
        <v>1122</v>
      </c>
      <c r="AC105" s="67">
        <v>2664</v>
      </c>
      <c r="AD105" s="67">
        <v>1390</v>
      </c>
      <c r="AE105" s="67">
        <v>1274</v>
      </c>
      <c r="AF105" s="67">
        <v>2155</v>
      </c>
      <c r="AG105" s="67">
        <v>1126</v>
      </c>
      <c r="AH105" s="67">
        <v>1029</v>
      </c>
      <c r="AI105" s="67">
        <v>4121</v>
      </c>
      <c r="AJ105" s="67">
        <v>2164</v>
      </c>
      <c r="AK105" s="67">
        <v>1957</v>
      </c>
      <c r="AL105" s="67">
        <v>2363</v>
      </c>
      <c r="AM105" s="67">
        <v>1239</v>
      </c>
      <c r="AN105" s="67">
        <v>1124</v>
      </c>
      <c r="AO105" s="67">
        <v>2067</v>
      </c>
      <c r="AP105" s="67">
        <v>1096</v>
      </c>
      <c r="AQ105" s="67">
        <v>971</v>
      </c>
      <c r="AR105" s="67" t="s">
        <v>428</v>
      </c>
      <c r="AS105" s="67"/>
      <c r="AT105" s="67" t="s">
        <v>428</v>
      </c>
      <c r="AU105" s="59">
        <v>822</v>
      </c>
      <c r="AV105" s="59">
        <v>0</v>
      </c>
      <c r="AW105" s="59">
        <v>92</v>
      </c>
      <c r="AX105" s="97">
        <f>VLOOKUP(A105,[2]INFANTIL!$A$8:$AA$140,27,0)</f>
        <v>2.3529411764705879</v>
      </c>
      <c r="AY105" s="98">
        <f>VLOOKUP(A105,[2]INFANTIL!$A$8:$AA$140,16,0)</f>
        <v>2</v>
      </c>
      <c r="AZ105" s="62">
        <f>VLOOKUP(A105,'[3]2017'!$A$8:$E$140,5,0)</f>
        <v>1.1529592621060722</v>
      </c>
      <c r="BA105" s="63">
        <f>VLOOKUP(A105,'[3]2017'!$A$8:$E$140,4,0)</f>
        <v>3</v>
      </c>
      <c r="BB105" s="62">
        <f>VLOOKUP(A105,[2]MATERNAS!$A$8:$AA$140,27,0)</f>
        <v>0</v>
      </c>
      <c r="BC105" s="63">
        <f>VLOOKUP(A105,[2]MATERNAS!$A$8:$AA$140,26,0)</f>
        <v>0</v>
      </c>
      <c r="BD105" s="68">
        <v>0</v>
      </c>
      <c r="BE105" s="69">
        <v>0</v>
      </c>
      <c r="BF105" s="60">
        <f>VLOOKUP(A105,[4]Controles!$A$7:$L$139,12,0)</f>
        <v>7.0588235294117645</v>
      </c>
      <c r="BG105" s="61">
        <f>VLOOKUP(A105,[4]Controles!$A$7:$L$139,11,0)</f>
        <v>30</v>
      </c>
      <c r="BH105" s="88">
        <v>10.352941176470589</v>
      </c>
      <c r="BI105" s="87">
        <v>44</v>
      </c>
      <c r="BJ105" s="68">
        <v>0</v>
      </c>
      <c r="BK105" s="69">
        <v>0</v>
      </c>
      <c r="BL105" s="68">
        <v>0</v>
      </c>
      <c r="BM105" s="69">
        <v>0</v>
      </c>
      <c r="BN105" s="67">
        <v>77.73</v>
      </c>
      <c r="BO105" s="67">
        <v>2</v>
      </c>
      <c r="BP105" s="67">
        <v>77.73</v>
      </c>
      <c r="BQ105" s="67">
        <v>2</v>
      </c>
      <c r="BR105" s="67">
        <v>0</v>
      </c>
      <c r="BS105" s="67">
        <v>0</v>
      </c>
      <c r="BT105" s="67">
        <v>0</v>
      </c>
      <c r="BU105" s="67">
        <v>0</v>
      </c>
      <c r="BV105" s="67">
        <v>302.2</v>
      </c>
      <c r="BW105" s="67">
        <v>80.3</v>
      </c>
      <c r="BX105" s="67">
        <v>84.9</v>
      </c>
      <c r="BY105" s="67">
        <v>80.3</v>
      </c>
      <c r="BZ105" s="67">
        <v>87.1</v>
      </c>
      <c r="CA105" s="67">
        <v>83.6</v>
      </c>
      <c r="CB105" s="67">
        <v>81.5</v>
      </c>
      <c r="CC105" s="96" t="s">
        <v>3186</v>
      </c>
      <c r="CD105" s="96" t="s">
        <v>3131</v>
      </c>
      <c r="CE105" s="99">
        <v>22.58064516129032</v>
      </c>
      <c r="CF105" s="67" t="s">
        <v>2590</v>
      </c>
      <c r="CG105" s="67" t="s">
        <v>3187</v>
      </c>
      <c r="CH105" s="67">
        <v>0</v>
      </c>
      <c r="CI105" s="67">
        <v>0</v>
      </c>
      <c r="CJ105" s="86">
        <v>0.40420371867421179</v>
      </c>
      <c r="CK105" s="87">
        <v>1</v>
      </c>
      <c r="CL105" s="106">
        <v>0</v>
      </c>
      <c r="CM105" s="89">
        <v>0</v>
      </c>
      <c r="CN105" s="67">
        <v>194.33</v>
      </c>
      <c r="CO105" s="67">
        <v>5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0</v>
      </c>
      <c r="CZ105" s="67">
        <v>0</v>
      </c>
      <c r="DA105" s="67">
        <v>0</v>
      </c>
      <c r="DB105" s="62">
        <f>VLOOKUP(A105,'[3]2017'!$A$8:$I$140,9,0)</f>
        <v>0</v>
      </c>
      <c r="DC105" s="63">
        <f>VLOOKUP(A105,'[3]2017'!$A$8:$I$140,8,0)</f>
        <v>0</v>
      </c>
      <c r="DD105" s="67">
        <v>118.5</v>
      </c>
      <c r="DE105" s="96" t="s">
        <v>3188</v>
      </c>
      <c r="DF105" s="99">
        <v>2.028584601198709</v>
      </c>
      <c r="DG105" s="100">
        <v>12.212212212212211</v>
      </c>
      <c r="DH105" s="67">
        <v>0</v>
      </c>
      <c r="DI105" s="67">
        <v>0</v>
      </c>
      <c r="DJ105" s="67">
        <v>443.53</v>
      </c>
      <c r="DK105" s="67">
        <v>13</v>
      </c>
      <c r="DL105" s="67">
        <v>136.47</v>
      </c>
      <c r="DM105" s="67">
        <v>4</v>
      </c>
      <c r="DN105" s="67">
        <v>0</v>
      </c>
      <c r="DO105" s="67">
        <v>0</v>
      </c>
      <c r="DP105" s="67">
        <v>0</v>
      </c>
      <c r="DQ105" s="67">
        <v>0</v>
      </c>
      <c r="DR105" s="67">
        <v>0</v>
      </c>
      <c r="DS105" s="67">
        <v>0</v>
      </c>
      <c r="DT105" s="67">
        <v>0</v>
      </c>
      <c r="DU105" s="67">
        <v>0</v>
      </c>
      <c r="DV105" s="67">
        <v>0</v>
      </c>
      <c r="DW105" s="67">
        <v>0</v>
      </c>
      <c r="DX105" s="67">
        <v>0</v>
      </c>
      <c r="DY105" s="67">
        <v>0</v>
      </c>
      <c r="DZ105" s="101">
        <f>VLOOKUP(A105,[5]Embarazos!$A$7:$D$139,4,0)</f>
        <v>0.45977011494252873</v>
      </c>
      <c r="EA105" s="63">
        <f>VLOOKUP(A105,[5]Embarazos!$A$7:$D$139,3,0)</f>
        <v>2</v>
      </c>
      <c r="EB105" s="62">
        <f>VLOOKUP(A105,[5]Embarazos!$A$7:$F$139,6,0)</f>
        <v>22.528735632183906</v>
      </c>
      <c r="EC105" s="63">
        <f>VLOOKUP(A105,[5]Embarazos!$A$7:$F$139,5,0)</f>
        <v>98</v>
      </c>
      <c r="ED105" s="62">
        <f>VLOOKUP(A105,'[3]2017'!$A$8:$K$140,11,0)</f>
        <v>1.8561484918793503</v>
      </c>
      <c r="EE105" s="63">
        <f>VLOOKUP(A105,'[3]2017'!$A$8:$K$140,10,0)</f>
        <v>4</v>
      </c>
      <c r="EF105" s="96" t="s">
        <v>3189</v>
      </c>
      <c r="EG105" s="96" t="s">
        <v>3190</v>
      </c>
      <c r="EH105" s="99">
        <v>2.7517564402810302</v>
      </c>
      <c r="EI105" s="104">
        <v>6.5508021390374331</v>
      </c>
      <c r="EJ105" s="174" t="s">
        <v>2546</v>
      </c>
      <c r="EK105" s="174" t="s">
        <v>2948</v>
      </c>
      <c r="EL105" s="96" t="s">
        <v>3191</v>
      </c>
      <c r="EM105" s="96" t="s">
        <v>1663</v>
      </c>
      <c r="EN105" s="99">
        <v>0.36363636363636365</v>
      </c>
      <c r="EO105" s="100">
        <v>8.4577114427860707</v>
      </c>
      <c r="EP105" s="67">
        <v>37.54</v>
      </c>
      <c r="EQ105" s="67">
        <v>1</v>
      </c>
      <c r="ER105" s="67">
        <v>187.69</v>
      </c>
      <c r="ES105" s="67">
        <v>5</v>
      </c>
      <c r="ET105" s="92">
        <v>75.075075075075077</v>
      </c>
      <c r="EU105" s="67">
        <v>2</v>
      </c>
      <c r="EV105" s="67">
        <v>37.54</v>
      </c>
      <c r="EW105" s="67">
        <v>1</v>
      </c>
      <c r="EX105" s="67">
        <v>0</v>
      </c>
      <c r="EY105" s="62">
        <f>VLOOKUP(A105,[5]Embarazos!$A$7:$H$139,8,0)</f>
        <v>30.804597701149426</v>
      </c>
      <c r="EZ105" s="63">
        <f>VLOOKUP(A105,[5]Embarazos!$A$7:$H$139,7,0)</f>
        <v>134</v>
      </c>
      <c r="FA105" s="62">
        <f>VLOOKUP(A105,[5]Embarazos!$A$7:$J$139,10,0)</f>
        <v>20.919540229885058</v>
      </c>
      <c r="FB105" s="63">
        <f>VLOOKUP(A105,[5]Embarazos!$A$7:$J$139,9,0)</f>
        <v>91</v>
      </c>
      <c r="FC105" s="67">
        <v>81.069999999999993</v>
      </c>
      <c r="FD105" s="67">
        <v>4</v>
      </c>
      <c r="FE105" s="67">
        <v>162.13999999999999</v>
      </c>
      <c r="FF105" s="67">
        <v>8</v>
      </c>
      <c r="FG105" s="67">
        <v>20.27</v>
      </c>
      <c r="FH105" s="67">
        <v>1</v>
      </c>
      <c r="FI105" s="67">
        <v>0</v>
      </c>
      <c r="FJ105" s="67">
        <v>0</v>
      </c>
      <c r="FK105" s="67">
        <v>263.48</v>
      </c>
      <c r="FL105" s="67">
        <v>13</v>
      </c>
      <c r="FM105" s="67">
        <v>202.68</v>
      </c>
      <c r="FN105" s="67">
        <v>10</v>
      </c>
      <c r="FO105" s="67">
        <v>749.9</v>
      </c>
      <c r="FP105" s="67">
        <v>37</v>
      </c>
      <c r="FQ105" s="92">
        <v>101.33765707336846</v>
      </c>
      <c r="FR105" s="67">
        <v>5</v>
      </c>
      <c r="FS105" s="62">
        <f>VLOOKUP(A105,'[3]2017'!$A$8:$M$140,13,0)</f>
        <v>1.6927634363097757</v>
      </c>
      <c r="FT105" s="63">
        <f>VLOOKUP(A105,'[3]2017'!$A$8:$M$140,12,0)</f>
        <v>4</v>
      </c>
      <c r="FU105" s="62">
        <f>VLOOKUP(A105,'[3]2017'!$A$8:$O$140,15,0)</f>
        <v>1.9351717464925011</v>
      </c>
      <c r="FV105" s="63">
        <f>VLOOKUP(A105,'[3]2017'!$A$8:$O$140,14,0)</f>
        <v>4</v>
      </c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C105" s="67"/>
      <c r="JD105" s="67"/>
      <c r="JE105" s="67"/>
      <c r="JF105" s="67"/>
      <c r="JG105" s="67"/>
      <c r="JH105" s="67"/>
      <c r="JI105" s="67"/>
      <c r="JJ105" s="67"/>
      <c r="JK105" s="67"/>
      <c r="JL105" s="67"/>
      <c r="JM105" s="67"/>
      <c r="JN105" s="67"/>
      <c r="JO105" s="67"/>
      <c r="JP105" s="67"/>
      <c r="JQ105" s="67"/>
      <c r="JR105" s="67"/>
      <c r="JS105" s="67"/>
      <c r="JT105" s="67"/>
      <c r="JU105" s="67"/>
      <c r="JV105" s="67"/>
      <c r="JW105" s="67"/>
      <c r="JX105" s="67"/>
      <c r="JY105" s="67"/>
      <c r="JZ105" s="67"/>
      <c r="KA105" s="67"/>
      <c r="KB105" s="67"/>
      <c r="KC105" s="67"/>
      <c r="KD105" s="67"/>
      <c r="KE105" s="67"/>
      <c r="KF105" s="67"/>
      <c r="KG105" s="67"/>
      <c r="KH105" s="67"/>
      <c r="KI105" s="67"/>
      <c r="KJ105" s="67"/>
      <c r="KK105" s="67"/>
      <c r="KL105" s="67"/>
      <c r="KM105" s="67"/>
      <c r="KN105" s="67"/>
      <c r="KO105" s="67"/>
      <c r="KP105" s="67"/>
      <c r="KQ105" s="67"/>
      <c r="KR105" s="67"/>
      <c r="KS105" s="67"/>
      <c r="KT105" s="67"/>
      <c r="KU105" s="67"/>
      <c r="KV105" s="67"/>
      <c r="KW105" s="67"/>
      <c r="KX105" s="67"/>
      <c r="KY105" s="67"/>
      <c r="KZ105" s="67"/>
      <c r="LA105" s="67"/>
      <c r="LB105" s="67"/>
      <c r="LC105" s="67"/>
      <c r="LD105" s="67"/>
      <c r="LE105" s="67"/>
      <c r="LF105" s="67"/>
      <c r="LG105" s="67"/>
      <c r="LH105" s="67"/>
      <c r="LI105" s="67"/>
      <c r="LJ105" s="67"/>
      <c r="LK105" s="67"/>
      <c r="LL105" s="67"/>
      <c r="LM105" s="67"/>
      <c r="LN105" s="67"/>
      <c r="LO105" s="67"/>
      <c r="LP105" s="67"/>
      <c r="LQ105" s="67"/>
      <c r="LR105" s="67"/>
      <c r="LS105" s="67"/>
      <c r="LT105" s="67"/>
      <c r="LU105" s="67"/>
      <c r="LV105" s="67"/>
      <c r="LW105" s="67"/>
      <c r="LX105" s="67"/>
      <c r="LY105" s="67"/>
      <c r="LZ105" s="67"/>
      <c r="MA105" s="67"/>
      <c r="MB105" s="67"/>
      <c r="MC105" s="67"/>
      <c r="MD105" s="67"/>
      <c r="ME105" s="67"/>
      <c r="MF105" s="67"/>
      <c r="MG105" s="67"/>
      <c r="MH105" s="67"/>
      <c r="MI105" s="67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67"/>
      <c r="MU105" s="67"/>
      <c r="MV105" s="67"/>
      <c r="MW105" s="67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67"/>
      <c r="NI105" s="67"/>
      <c r="NJ105" s="67"/>
      <c r="NK105" s="67"/>
      <c r="NL105" s="67"/>
      <c r="NM105" s="67"/>
      <c r="NN105" s="67"/>
      <c r="NO105" s="67"/>
      <c r="NP105" s="67"/>
      <c r="NQ105" s="67"/>
    </row>
    <row r="106" spans="1:381">
      <c r="A106" s="96" t="s">
        <v>1389</v>
      </c>
      <c r="B106" s="56" t="s">
        <v>1390</v>
      </c>
      <c r="C106" s="96" t="s">
        <v>514</v>
      </c>
      <c r="D106" s="74">
        <v>5</v>
      </c>
      <c r="E106" s="67">
        <v>2017</v>
      </c>
      <c r="F106" s="159">
        <v>73.497833483047074</v>
      </c>
      <c r="G106" s="67">
        <v>36548</v>
      </c>
      <c r="H106" s="67">
        <v>19375</v>
      </c>
      <c r="I106" s="67">
        <v>17173</v>
      </c>
      <c r="J106" s="67">
        <v>49.02</v>
      </c>
      <c r="K106" s="78">
        <v>17915</v>
      </c>
      <c r="L106" s="67">
        <v>43.46</v>
      </c>
      <c r="M106" s="78">
        <v>15883</v>
      </c>
      <c r="N106" s="67">
        <v>3269</v>
      </c>
      <c r="O106" s="67">
        <v>1668</v>
      </c>
      <c r="P106" s="67">
        <v>1601</v>
      </c>
      <c r="Q106" s="67">
        <v>3930</v>
      </c>
      <c r="R106" s="67">
        <v>2008</v>
      </c>
      <c r="S106" s="67">
        <v>1922</v>
      </c>
      <c r="T106" s="67">
        <v>3312</v>
      </c>
      <c r="U106" s="67">
        <v>1691</v>
      </c>
      <c r="V106" s="67">
        <v>1621</v>
      </c>
      <c r="W106" s="67">
        <v>3974</v>
      </c>
      <c r="X106" s="67">
        <v>2015</v>
      </c>
      <c r="Y106" s="67">
        <v>1959</v>
      </c>
      <c r="Z106" s="67">
        <v>3329</v>
      </c>
      <c r="AA106" s="67">
        <v>1684</v>
      </c>
      <c r="AB106" s="67">
        <v>1645</v>
      </c>
      <c r="AC106" s="67">
        <v>4059</v>
      </c>
      <c r="AD106" s="67">
        <v>2124</v>
      </c>
      <c r="AE106" s="67">
        <v>1935</v>
      </c>
      <c r="AF106" s="67">
        <v>3442</v>
      </c>
      <c r="AG106" s="67">
        <v>1846</v>
      </c>
      <c r="AH106" s="67">
        <v>1596</v>
      </c>
      <c r="AI106" s="67">
        <v>6254</v>
      </c>
      <c r="AJ106" s="67">
        <v>3254</v>
      </c>
      <c r="AK106" s="67">
        <v>3000</v>
      </c>
      <c r="AL106" s="67">
        <v>3489</v>
      </c>
      <c r="AM106" s="67">
        <v>1784</v>
      </c>
      <c r="AN106" s="67">
        <v>1705</v>
      </c>
      <c r="AO106" s="67">
        <v>3345</v>
      </c>
      <c r="AP106" s="67">
        <v>1783</v>
      </c>
      <c r="AQ106" s="67">
        <v>1562</v>
      </c>
      <c r="AR106" s="67" t="s">
        <v>428</v>
      </c>
      <c r="AS106" s="67"/>
      <c r="AT106" s="67" t="s">
        <v>428</v>
      </c>
      <c r="AU106" s="59">
        <v>658</v>
      </c>
      <c r="AV106" s="59">
        <v>0</v>
      </c>
      <c r="AW106" s="59">
        <v>85</v>
      </c>
      <c r="AX106" s="97">
        <f>VLOOKUP(A106,[2]INFANTIL!$A$8:$AA$140,27,0)</f>
        <v>9.2592592592592595</v>
      </c>
      <c r="AY106" s="98">
        <f>VLOOKUP(A106,[2]INFANTIL!$A$8:$AA$140,16,0)</f>
        <v>5</v>
      </c>
      <c r="AZ106" s="62">
        <f>VLOOKUP(A106,'[3]2017'!$A$8:$E$140,5,0)</f>
        <v>1.8354236769654328</v>
      </c>
      <c r="BA106" s="63">
        <f>VLOOKUP(A106,'[3]2017'!$A$8:$E$140,4,0)</f>
        <v>6</v>
      </c>
      <c r="BB106" s="62">
        <f>VLOOKUP(A106,[2]MATERNAS!$A$8:$AA$140,27,0)</f>
        <v>0</v>
      </c>
      <c r="BC106" s="63">
        <f>VLOOKUP(A106,[2]MATERNAS!$A$8:$AA$140,26,0)</f>
        <v>0</v>
      </c>
      <c r="BD106" s="68">
        <v>0</v>
      </c>
      <c r="BE106" s="69">
        <v>0</v>
      </c>
      <c r="BF106" s="60">
        <f>VLOOKUP(A106,[4]Controles!$A$7:$L$139,12,0)</f>
        <v>6.0185185185185182</v>
      </c>
      <c r="BG106" s="61">
        <f>VLOOKUP(A106,[4]Controles!$A$7:$L$139,11,0)</f>
        <v>26</v>
      </c>
      <c r="BH106" s="88">
        <v>12.268518518518519</v>
      </c>
      <c r="BI106" s="87">
        <v>53</v>
      </c>
      <c r="BJ106" s="68">
        <v>0</v>
      </c>
      <c r="BK106" s="69">
        <v>0</v>
      </c>
      <c r="BL106" s="68">
        <v>0</v>
      </c>
      <c r="BM106" s="69">
        <v>0</v>
      </c>
      <c r="BN106" s="67">
        <v>0</v>
      </c>
      <c r="BO106" s="67">
        <v>0</v>
      </c>
      <c r="BP106" s="67">
        <v>30.48</v>
      </c>
      <c r="BQ106" s="67">
        <v>1</v>
      </c>
      <c r="BR106" s="67">
        <v>0</v>
      </c>
      <c r="BS106" s="67">
        <v>0</v>
      </c>
      <c r="BT106" s="67">
        <v>30.48</v>
      </c>
      <c r="BU106" s="67">
        <v>1</v>
      </c>
      <c r="BV106" s="67">
        <v>30.4</v>
      </c>
      <c r="BW106" s="67">
        <v>93</v>
      </c>
      <c r="BX106" s="67">
        <v>89.6</v>
      </c>
      <c r="BY106" s="88">
        <v>93</v>
      </c>
      <c r="BZ106" s="67">
        <v>100.2</v>
      </c>
      <c r="CA106" s="67">
        <v>102.4</v>
      </c>
      <c r="CB106" s="67">
        <v>103</v>
      </c>
      <c r="CC106" s="96" t="s">
        <v>3192</v>
      </c>
      <c r="CD106" s="96" t="s">
        <v>3193</v>
      </c>
      <c r="CE106" s="99">
        <v>9.8484848484848477</v>
      </c>
      <c r="CF106" s="67" t="s">
        <v>3194</v>
      </c>
      <c r="CG106" s="67" t="s">
        <v>1377</v>
      </c>
      <c r="CH106" s="67">
        <v>0</v>
      </c>
      <c r="CI106" s="67">
        <v>0</v>
      </c>
      <c r="CJ106" s="86">
        <v>0.30193236714975846</v>
      </c>
      <c r="CK106" s="87">
        <v>1</v>
      </c>
      <c r="CL106" s="106">
        <v>0</v>
      </c>
      <c r="CM106" s="89">
        <v>0</v>
      </c>
      <c r="CN106" s="67">
        <v>60.96</v>
      </c>
      <c r="CO106" s="67">
        <v>2</v>
      </c>
      <c r="CP106" s="67">
        <v>0</v>
      </c>
      <c r="CQ106" s="67">
        <v>0</v>
      </c>
      <c r="CR106" s="67">
        <v>25.16</v>
      </c>
      <c r="CS106" s="67">
        <v>1</v>
      </c>
      <c r="CT106" s="67">
        <v>0</v>
      </c>
      <c r="CU106" s="67">
        <v>0</v>
      </c>
      <c r="CV106" s="67">
        <v>0</v>
      </c>
      <c r="CW106" s="67">
        <v>0</v>
      </c>
      <c r="CX106" s="67">
        <v>25.16</v>
      </c>
      <c r="CY106" s="67">
        <v>1</v>
      </c>
      <c r="CZ106" s="67">
        <v>0</v>
      </c>
      <c r="DA106" s="67">
        <v>0</v>
      </c>
      <c r="DB106" s="62">
        <f>VLOOKUP(A106,'[3]2017'!$A$8:$I$140,9,0)</f>
        <v>0.6007810153199159</v>
      </c>
      <c r="DC106" s="63">
        <f>VLOOKUP(A106,'[3]2017'!$A$8:$I$140,8,0)</f>
        <v>2</v>
      </c>
      <c r="DD106" s="96" t="s">
        <v>3195</v>
      </c>
      <c r="DE106" s="96" t="s">
        <v>3196</v>
      </c>
      <c r="DF106" s="99">
        <v>3.4393251135626217</v>
      </c>
      <c r="DG106" s="100">
        <v>3.0498533724340176</v>
      </c>
      <c r="DH106" s="67">
        <v>25.16</v>
      </c>
      <c r="DI106" s="67">
        <v>1</v>
      </c>
      <c r="DJ106" s="67">
        <v>100.65</v>
      </c>
      <c r="DK106" s="67">
        <v>4</v>
      </c>
      <c r="DL106" s="67">
        <v>0</v>
      </c>
      <c r="DM106" s="67">
        <v>0</v>
      </c>
      <c r="DN106" s="67">
        <v>0</v>
      </c>
      <c r="DO106" s="67">
        <v>0</v>
      </c>
      <c r="DP106" s="67">
        <v>49.27</v>
      </c>
      <c r="DQ106" s="67">
        <v>2</v>
      </c>
      <c r="DR106" s="67">
        <v>24.64</v>
      </c>
      <c r="DS106" s="67">
        <v>1</v>
      </c>
      <c r="DT106" s="67">
        <v>0</v>
      </c>
      <c r="DU106" s="67">
        <v>0</v>
      </c>
      <c r="DV106" s="67">
        <v>0</v>
      </c>
      <c r="DW106" s="67">
        <v>0</v>
      </c>
      <c r="DX106" s="67">
        <v>24.64</v>
      </c>
      <c r="DY106" s="67">
        <v>1</v>
      </c>
      <c r="DZ106" s="101">
        <f>VLOOKUP(A106,[5]Embarazos!$A$7:$D$139,4,0)</f>
        <v>1.3215859030837005</v>
      </c>
      <c r="EA106" s="63">
        <f>VLOOKUP(A106,[5]Embarazos!$A$7:$D$139,3,0)</f>
        <v>6</v>
      </c>
      <c r="EB106" s="62">
        <f>VLOOKUP(A106,[5]Embarazos!$A$7:$F$139,6,0)</f>
        <v>25.110132158590311</v>
      </c>
      <c r="EC106" s="63">
        <f>VLOOKUP(A106,[5]Embarazos!$A$7:$F$139,5,0)</f>
        <v>114</v>
      </c>
      <c r="ED106" s="62">
        <f>VLOOKUP(A106,'[3]2017'!$A$8:$K$140,11,0)</f>
        <v>1.4526438117373619</v>
      </c>
      <c r="EE106" s="63">
        <f>VLOOKUP(A106,'[3]2017'!$A$8:$K$140,10,0)</f>
        <v>5</v>
      </c>
      <c r="EF106" s="96" t="s">
        <v>3197</v>
      </c>
      <c r="EG106" s="96" t="s">
        <v>3198</v>
      </c>
      <c r="EH106" s="99">
        <v>2.6705012325390305</v>
      </c>
      <c r="EI106" s="104">
        <v>1.600609756097561</v>
      </c>
      <c r="EJ106" s="174" t="s">
        <v>3199</v>
      </c>
      <c r="EK106" s="174" t="s">
        <v>438</v>
      </c>
      <c r="EL106" s="96" t="s">
        <v>3200</v>
      </c>
      <c r="EM106" s="96" t="s">
        <v>3201</v>
      </c>
      <c r="EN106" s="99">
        <v>1.005586592178771</v>
      </c>
      <c r="EO106" s="100">
        <v>1.9911504424778761</v>
      </c>
      <c r="EP106" s="67">
        <v>0</v>
      </c>
      <c r="EQ106" s="67">
        <v>0</v>
      </c>
      <c r="ER106" s="67">
        <v>271</v>
      </c>
      <c r="ES106" s="67">
        <v>11</v>
      </c>
      <c r="ET106" s="92">
        <v>271.00271002710025</v>
      </c>
      <c r="EU106" s="105">
        <v>11</v>
      </c>
      <c r="EV106" s="67">
        <v>0</v>
      </c>
      <c r="EW106" s="67">
        <v>0</v>
      </c>
      <c r="EX106" s="67">
        <v>0</v>
      </c>
      <c r="EY106" s="62">
        <f>VLOOKUP(A106,[5]Embarazos!$A$7:$H$139,8,0)</f>
        <v>29.735682819383257</v>
      </c>
      <c r="EZ106" s="63">
        <f>VLOOKUP(A106,[5]Embarazos!$A$7:$H$139,7,0)</f>
        <v>135</v>
      </c>
      <c r="FA106" s="62">
        <f>VLOOKUP(A106,[5]Embarazos!$A$7:$J$139,10,0)</f>
        <v>18.502202643171806</v>
      </c>
      <c r="FB106" s="63">
        <f>VLOOKUP(A106,[5]Embarazos!$A$7:$J$139,9,0)</f>
        <v>84</v>
      </c>
      <c r="FC106" s="67">
        <v>26.36</v>
      </c>
      <c r="FD106" s="67">
        <v>2</v>
      </c>
      <c r="FE106" s="67">
        <v>13.18</v>
      </c>
      <c r="FF106" s="67">
        <v>1</v>
      </c>
      <c r="FG106" s="67">
        <v>0</v>
      </c>
      <c r="FH106" s="67">
        <v>0</v>
      </c>
      <c r="FI106" s="67">
        <v>52.72</v>
      </c>
      <c r="FJ106" s="67">
        <v>4</v>
      </c>
      <c r="FK106" s="92">
        <v>92.263081586924997</v>
      </c>
      <c r="FL106" s="105">
        <v>7</v>
      </c>
      <c r="FM106" s="67">
        <v>184.53</v>
      </c>
      <c r="FN106" s="67">
        <v>14</v>
      </c>
      <c r="FO106" s="67">
        <v>421.77</v>
      </c>
      <c r="FP106" s="67">
        <v>32</v>
      </c>
      <c r="FQ106" s="92">
        <v>39.541320680110715</v>
      </c>
      <c r="FR106" s="67">
        <v>3</v>
      </c>
      <c r="FS106" s="62">
        <f>VLOOKUP(A106,'[3]2017'!$A$8:$M$140,13,0)</f>
        <v>1.1464603038119805</v>
      </c>
      <c r="FT106" s="63">
        <f>VLOOKUP(A106,'[3]2017'!$A$8:$M$140,12,0)</f>
        <v>4</v>
      </c>
      <c r="FU106" s="62">
        <f>VLOOKUP(A106,'[3]2017'!$A$8:$O$140,15,0)</f>
        <v>1.195814648729447</v>
      </c>
      <c r="FV106" s="63">
        <f>VLOOKUP(A106,'[3]2017'!$A$8:$O$140,14,0)</f>
        <v>4</v>
      </c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  <c r="JD106" s="67"/>
      <c r="JE106" s="67"/>
      <c r="JF106" s="67"/>
      <c r="JG106" s="67"/>
      <c r="JH106" s="67"/>
      <c r="JI106" s="67"/>
      <c r="JJ106" s="67"/>
      <c r="JK106" s="67"/>
      <c r="JL106" s="67"/>
      <c r="JM106" s="67"/>
      <c r="JN106" s="67"/>
      <c r="JO106" s="67"/>
      <c r="JP106" s="67"/>
      <c r="JQ106" s="67"/>
      <c r="JR106" s="67"/>
      <c r="JS106" s="67"/>
      <c r="JT106" s="67"/>
      <c r="JU106" s="67"/>
      <c r="JV106" s="67"/>
      <c r="JW106" s="67"/>
      <c r="JX106" s="67"/>
      <c r="JY106" s="67"/>
      <c r="JZ106" s="67"/>
      <c r="KA106" s="67"/>
      <c r="KB106" s="67"/>
      <c r="KC106" s="67"/>
      <c r="KD106" s="67"/>
      <c r="KE106" s="67"/>
      <c r="KF106" s="67"/>
      <c r="KG106" s="67"/>
      <c r="KH106" s="67"/>
      <c r="KI106" s="67"/>
      <c r="KJ106" s="67"/>
      <c r="KK106" s="67"/>
      <c r="KL106" s="67"/>
      <c r="KM106" s="67"/>
      <c r="KN106" s="67"/>
      <c r="KO106" s="67"/>
      <c r="KP106" s="67"/>
      <c r="KQ106" s="67"/>
      <c r="KR106" s="67"/>
      <c r="KS106" s="67"/>
      <c r="KT106" s="67"/>
      <c r="KU106" s="67"/>
      <c r="KV106" s="67"/>
      <c r="KW106" s="67"/>
      <c r="KX106" s="67"/>
      <c r="KY106" s="67"/>
      <c r="KZ106" s="67"/>
      <c r="LA106" s="67"/>
      <c r="LB106" s="67"/>
      <c r="LC106" s="67"/>
      <c r="LD106" s="67"/>
      <c r="LE106" s="67"/>
      <c r="LF106" s="67"/>
      <c r="LG106" s="67"/>
      <c r="LH106" s="67"/>
      <c r="LI106" s="67"/>
      <c r="LJ106" s="67"/>
      <c r="LK106" s="67"/>
      <c r="LL106" s="67"/>
      <c r="LM106" s="67"/>
      <c r="LN106" s="67"/>
      <c r="LO106" s="67"/>
      <c r="LP106" s="67"/>
      <c r="LQ106" s="67"/>
      <c r="LR106" s="67"/>
      <c r="LS106" s="67"/>
      <c r="LT106" s="67"/>
      <c r="LU106" s="67"/>
      <c r="LV106" s="67"/>
      <c r="LW106" s="67"/>
      <c r="LX106" s="67"/>
      <c r="LY106" s="67"/>
      <c r="LZ106" s="67"/>
      <c r="MA106" s="67"/>
      <c r="MB106" s="67"/>
      <c r="MC106" s="67"/>
      <c r="MD106" s="67"/>
      <c r="ME106" s="67"/>
      <c r="MF106" s="67"/>
      <c r="MG106" s="67"/>
      <c r="MH106" s="67"/>
      <c r="MI106" s="67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67"/>
      <c r="MU106" s="67"/>
      <c r="MV106" s="67"/>
      <c r="MW106" s="67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67"/>
      <c r="NI106" s="67"/>
      <c r="NJ106" s="67"/>
      <c r="NK106" s="67"/>
      <c r="NL106" s="67"/>
      <c r="NM106" s="67"/>
      <c r="NN106" s="67"/>
      <c r="NO106" s="67"/>
      <c r="NP106" s="67"/>
      <c r="NQ106" s="67"/>
    </row>
    <row r="107" spans="1:381">
      <c r="A107" s="96" t="s">
        <v>1394</v>
      </c>
      <c r="B107" s="56" t="s">
        <v>1395</v>
      </c>
      <c r="C107" s="96" t="s">
        <v>479</v>
      </c>
      <c r="D107" s="74">
        <v>6</v>
      </c>
      <c r="E107" s="67">
        <v>2017</v>
      </c>
      <c r="F107" s="159">
        <v>77.285952202078306</v>
      </c>
      <c r="G107" s="67">
        <v>10173</v>
      </c>
      <c r="H107" s="67">
        <v>1943</v>
      </c>
      <c r="I107" s="67">
        <v>8230</v>
      </c>
      <c r="J107" s="67">
        <v>12.19</v>
      </c>
      <c r="K107" s="78">
        <v>1240</v>
      </c>
      <c r="L107" s="67">
        <v>65.28</v>
      </c>
      <c r="M107" s="78">
        <v>6641</v>
      </c>
      <c r="N107" s="67">
        <v>985</v>
      </c>
      <c r="O107" s="67">
        <v>507</v>
      </c>
      <c r="P107" s="67">
        <v>478</v>
      </c>
      <c r="Q107" s="67">
        <v>1180</v>
      </c>
      <c r="R107" s="67">
        <v>608</v>
      </c>
      <c r="S107" s="67">
        <v>572</v>
      </c>
      <c r="T107" s="67">
        <v>985</v>
      </c>
      <c r="U107" s="67">
        <v>509</v>
      </c>
      <c r="V107" s="67">
        <v>476</v>
      </c>
      <c r="W107" s="67">
        <v>1185</v>
      </c>
      <c r="X107" s="67">
        <v>610</v>
      </c>
      <c r="Y107" s="67">
        <v>575</v>
      </c>
      <c r="Z107" s="67">
        <v>971</v>
      </c>
      <c r="AA107" s="67">
        <v>499</v>
      </c>
      <c r="AB107" s="67">
        <v>472</v>
      </c>
      <c r="AC107" s="67">
        <v>1101</v>
      </c>
      <c r="AD107" s="67">
        <v>575</v>
      </c>
      <c r="AE107" s="67">
        <v>526</v>
      </c>
      <c r="AF107" s="67">
        <v>877</v>
      </c>
      <c r="AG107" s="67">
        <v>465</v>
      </c>
      <c r="AH107" s="67">
        <v>412</v>
      </c>
      <c r="AI107" s="67">
        <v>1652</v>
      </c>
      <c r="AJ107" s="67">
        <v>873</v>
      </c>
      <c r="AK107" s="67">
        <v>779</v>
      </c>
      <c r="AL107" s="67">
        <v>938</v>
      </c>
      <c r="AM107" s="67">
        <v>494</v>
      </c>
      <c r="AN107" s="67">
        <v>444</v>
      </c>
      <c r="AO107" s="67">
        <v>860</v>
      </c>
      <c r="AP107" s="67">
        <v>455</v>
      </c>
      <c r="AQ107" s="67">
        <v>405</v>
      </c>
      <c r="AR107" s="67" t="s">
        <v>428</v>
      </c>
      <c r="AS107" s="67"/>
      <c r="AT107" s="67" t="s">
        <v>428</v>
      </c>
      <c r="AU107" s="59">
        <v>297</v>
      </c>
      <c r="AV107" s="59">
        <v>0</v>
      </c>
      <c r="AW107" s="59">
        <v>43</v>
      </c>
      <c r="AX107" s="97">
        <f>VLOOKUP(A107,[2]INFANTIL!$A$8:$AA$140,27,0)</f>
        <v>0</v>
      </c>
      <c r="AY107" s="98">
        <f>VLOOKUP(A107,[2]INFANTIL!$A$8:$AA$140,16,0)</f>
        <v>0</v>
      </c>
      <c r="AZ107" s="62">
        <f>VLOOKUP(A107,'[3]2017'!$A$8:$E$140,5,0)</f>
        <v>0</v>
      </c>
      <c r="BA107" s="63">
        <f>VLOOKUP(A107,'[3]2017'!$A$8:$E$140,4,0)</f>
        <v>0</v>
      </c>
      <c r="BB107" s="62">
        <f>VLOOKUP(A107,[2]MATERNAS!$A$8:$AA$140,27,0)</f>
        <v>0</v>
      </c>
      <c r="BC107" s="63">
        <f>VLOOKUP(A107,[2]MATERNAS!$A$8:$AA$140,26,0)</f>
        <v>0</v>
      </c>
      <c r="BD107" s="68">
        <v>0</v>
      </c>
      <c r="BE107" s="69">
        <v>0</v>
      </c>
      <c r="BF107" s="60">
        <f>VLOOKUP(A107,[4]Controles!$A$7:$L$139,12,0)</f>
        <v>5.9405940594059405</v>
      </c>
      <c r="BG107" s="61">
        <f>VLOOKUP(A107,[4]Controles!$A$7:$L$139,11,0)</f>
        <v>6</v>
      </c>
      <c r="BH107" s="88">
        <v>7.9207920792079207</v>
      </c>
      <c r="BI107" s="87">
        <v>8</v>
      </c>
      <c r="BJ107" s="68">
        <v>0</v>
      </c>
      <c r="BK107" s="69">
        <v>0</v>
      </c>
      <c r="BL107" s="68">
        <v>0</v>
      </c>
      <c r="BM107" s="69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21.6</v>
      </c>
      <c r="BW107" s="67">
        <v>133</v>
      </c>
      <c r="BX107" s="67">
        <v>122.7</v>
      </c>
      <c r="BY107" s="67">
        <v>133</v>
      </c>
      <c r="BZ107" s="67">
        <v>123.9</v>
      </c>
      <c r="CA107" s="67">
        <v>85.2</v>
      </c>
      <c r="CB107" s="67">
        <v>108</v>
      </c>
      <c r="CC107" s="96" t="s">
        <v>3202</v>
      </c>
      <c r="CD107" s="96" t="s">
        <v>3203</v>
      </c>
      <c r="CE107" s="99">
        <v>41.666666666666671</v>
      </c>
      <c r="CF107" s="67" t="s">
        <v>3204</v>
      </c>
      <c r="CG107" s="67" t="s">
        <v>3204</v>
      </c>
      <c r="CH107" s="67">
        <v>101.83</v>
      </c>
      <c r="CI107" s="67">
        <v>1</v>
      </c>
      <c r="CJ107" s="86">
        <v>1.0152284263959392</v>
      </c>
      <c r="CK107" s="87">
        <v>1</v>
      </c>
      <c r="CL107" s="106">
        <v>101.83</v>
      </c>
      <c r="CM107" s="89">
        <v>1</v>
      </c>
      <c r="CN107" s="67">
        <v>203.67</v>
      </c>
      <c r="CO107" s="67">
        <v>2</v>
      </c>
      <c r="CP107" s="67">
        <v>0</v>
      </c>
      <c r="CQ107" s="67">
        <v>0</v>
      </c>
      <c r="CR107" s="67">
        <v>0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0</v>
      </c>
      <c r="DB107" s="62">
        <f>VLOOKUP(A107,'[3]2017'!$A$8:$I$140,9,0)</f>
        <v>0</v>
      </c>
      <c r="DC107" s="63">
        <f>VLOOKUP(A107,'[3]2017'!$A$8:$I$140,8,0)</f>
        <v>0</v>
      </c>
      <c r="DD107" s="96" t="s">
        <v>3205</v>
      </c>
      <c r="DE107" s="96" t="s">
        <v>3206</v>
      </c>
      <c r="DF107" s="99">
        <v>2.6137463697967087</v>
      </c>
      <c r="DG107" s="104">
        <v>2.7251184834123223</v>
      </c>
      <c r="DH107" s="67">
        <v>0</v>
      </c>
      <c r="DI107" s="67">
        <v>0</v>
      </c>
      <c r="DJ107" s="67">
        <v>337.55</v>
      </c>
      <c r="DK107" s="67">
        <v>4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101">
        <f>VLOOKUP(A107,[5]Embarazos!$A$7:$D$139,4,0)</f>
        <v>0</v>
      </c>
      <c r="EA107" s="63">
        <f>VLOOKUP(A107,[5]Embarazos!$A$7:$D$139,3,0)</f>
        <v>0</v>
      </c>
      <c r="EB107" s="62">
        <f>VLOOKUP(A107,[5]Embarazos!$A$7:$F$139,6,0)</f>
        <v>19.26605504587156</v>
      </c>
      <c r="EC107" s="63">
        <f>VLOOKUP(A107,[5]Embarazos!$A$7:$F$139,5,0)</f>
        <v>21</v>
      </c>
      <c r="ED107" s="62">
        <f>VLOOKUP(A107,'[3]2017'!$A$8:$K$140,11,0)</f>
        <v>0</v>
      </c>
      <c r="EE107" s="63">
        <f>VLOOKUP(A107,'[3]2017'!$A$8:$K$140,10,0)</f>
        <v>0</v>
      </c>
      <c r="EF107" s="96" t="s">
        <v>3207</v>
      </c>
      <c r="EG107" s="96" t="s">
        <v>3208</v>
      </c>
      <c r="EH107" s="99">
        <v>2.2675736961451247</v>
      </c>
      <c r="EI107" s="104">
        <v>2.2941970310391366</v>
      </c>
      <c r="EJ107" s="174" t="s">
        <v>3209</v>
      </c>
      <c r="EK107" s="174" t="s">
        <v>2114</v>
      </c>
      <c r="EL107" s="96" t="s">
        <v>3210</v>
      </c>
      <c r="EM107" s="96" t="s">
        <v>3211</v>
      </c>
      <c r="EN107" s="99">
        <v>0.33112582781456956</v>
      </c>
      <c r="EO107" s="100">
        <v>1.2605042016806722</v>
      </c>
      <c r="EP107" s="67">
        <v>0</v>
      </c>
      <c r="EQ107" s="67">
        <v>0</v>
      </c>
      <c r="ER107" s="67">
        <v>0</v>
      </c>
      <c r="ES107" s="67">
        <v>0</v>
      </c>
      <c r="ET107" s="92">
        <v>272.47956403269751</v>
      </c>
      <c r="EU107" s="105">
        <v>3</v>
      </c>
      <c r="EV107" s="67">
        <v>0</v>
      </c>
      <c r="EW107" s="67">
        <v>0</v>
      </c>
      <c r="EX107" s="67">
        <v>0</v>
      </c>
      <c r="EY107" s="62">
        <f>VLOOKUP(A107,[5]Embarazos!$A$7:$H$139,8,0)</f>
        <v>25.688073394495415</v>
      </c>
      <c r="EZ107" s="63">
        <f>VLOOKUP(A107,[5]Embarazos!$A$7:$H$139,7,0)</f>
        <v>28</v>
      </c>
      <c r="FA107" s="62">
        <f>VLOOKUP(A107,[5]Embarazos!$A$7:$J$139,10,0)</f>
        <v>22.018348623853214</v>
      </c>
      <c r="FB107" s="63">
        <f>VLOOKUP(A107,[5]Embarazos!$A$7:$J$139,9,0)</f>
        <v>24</v>
      </c>
      <c r="FC107" s="67">
        <v>50.2</v>
      </c>
      <c r="FD107" s="67">
        <v>1</v>
      </c>
      <c r="FE107" s="67">
        <v>100.4</v>
      </c>
      <c r="FF107" s="67">
        <v>2</v>
      </c>
      <c r="FG107" s="67">
        <v>0</v>
      </c>
      <c r="FH107" s="67">
        <v>0</v>
      </c>
      <c r="FI107" s="67">
        <v>50.2</v>
      </c>
      <c r="FJ107" s="67">
        <v>1</v>
      </c>
      <c r="FK107" s="92">
        <v>200.80321285140559</v>
      </c>
      <c r="FL107" s="105">
        <v>4</v>
      </c>
      <c r="FM107" s="67">
        <v>200.8</v>
      </c>
      <c r="FN107" s="67">
        <v>4</v>
      </c>
      <c r="FO107" s="67">
        <v>301.2</v>
      </c>
      <c r="FP107" s="67">
        <v>6</v>
      </c>
      <c r="FQ107" s="67">
        <v>0</v>
      </c>
      <c r="FR107" s="67">
        <v>0</v>
      </c>
      <c r="FS107" s="62">
        <f>VLOOKUP(A107,'[3]2017'!$A$8:$M$140,13,0)</f>
        <v>0</v>
      </c>
      <c r="FT107" s="63">
        <f>VLOOKUP(A107,'[3]2017'!$A$8:$M$140,12,0)</f>
        <v>0</v>
      </c>
      <c r="FU107" s="62">
        <f>VLOOKUP(A107,'[3]2017'!$A$8:$O$140,15,0)</f>
        <v>3.4883720930232558</v>
      </c>
      <c r="FV107" s="63">
        <f>VLOOKUP(A107,'[3]2017'!$A$8:$O$140,14,0)</f>
        <v>3</v>
      </c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</row>
    <row r="108" spans="1:381">
      <c r="A108" s="96" t="s">
        <v>1402</v>
      </c>
      <c r="B108" s="56" t="s">
        <v>1403</v>
      </c>
      <c r="C108" s="96" t="s">
        <v>479</v>
      </c>
      <c r="D108" s="74">
        <v>5</v>
      </c>
      <c r="E108" s="67">
        <v>2017</v>
      </c>
      <c r="F108" s="161">
        <v>64.023513946848425</v>
      </c>
      <c r="G108" s="67">
        <v>41205</v>
      </c>
      <c r="H108" s="67">
        <v>32697</v>
      </c>
      <c r="I108" s="67">
        <v>8508</v>
      </c>
      <c r="J108" s="67">
        <v>34.68</v>
      </c>
      <c r="K108" s="78">
        <v>14288</v>
      </c>
      <c r="L108" s="67">
        <v>57.22</v>
      </c>
      <c r="M108" s="78">
        <v>23578</v>
      </c>
      <c r="N108" s="67">
        <v>4356</v>
      </c>
      <c r="O108" s="67">
        <v>2236</v>
      </c>
      <c r="P108" s="67">
        <v>2120</v>
      </c>
      <c r="Q108" s="67">
        <v>5188</v>
      </c>
      <c r="R108" s="67">
        <v>2665</v>
      </c>
      <c r="S108" s="67">
        <v>2523</v>
      </c>
      <c r="T108" s="67">
        <v>4099</v>
      </c>
      <c r="U108" s="67">
        <v>2118</v>
      </c>
      <c r="V108" s="67">
        <v>1981</v>
      </c>
      <c r="W108" s="67">
        <v>4077</v>
      </c>
      <c r="X108" s="67">
        <v>2108</v>
      </c>
      <c r="Y108" s="67">
        <v>1969</v>
      </c>
      <c r="Z108" s="67">
        <v>4049</v>
      </c>
      <c r="AA108" s="67">
        <v>2098</v>
      </c>
      <c r="AB108" s="67">
        <v>1951</v>
      </c>
      <c r="AC108" s="67">
        <v>5665</v>
      </c>
      <c r="AD108" s="67">
        <v>2938</v>
      </c>
      <c r="AE108" s="67">
        <v>2727</v>
      </c>
      <c r="AF108" s="67">
        <v>4073</v>
      </c>
      <c r="AG108" s="67">
        <v>2115</v>
      </c>
      <c r="AH108" s="67">
        <v>1958</v>
      </c>
      <c r="AI108" s="67">
        <v>7419</v>
      </c>
      <c r="AJ108" s="67">
        <v>3859</v>
      </c>
      <c r="AK108" s="67">
        <v>3560</v>
      </c>
      <c r="AL108" s="67">
        <v>4190</v>
      </c>
      <c r="AM108" s="67">
        <v>2179</v>
      </c>
      <c r="AN108" s="67">
        <v>2011</v>
      </c>
      <c r="AO108" s="67">
        <v>3793</v>
      </c>
      <c r="AP108" s="67">
        <v>1973</v>
      </c>
      <c r="AQ108" s="67">
        <v>1820</v>
      </c>
      <c r="AR108" s="67" t="s">
        <v>428</v>
      </c>
      <c r="AS108" s="67"/>
      <c r="AT108" s="67" t="s">
        <v>428</v>
      </c>
      <c r="AU108" s="59">
        <v>1551</v>
      </c>
      <c r="AV108" s="59">
        <v>1</v>
      </c>
      <c r="AW108" s="59">
        <v>329</v>
      </c>
      <c r="AX108" s="97">
        <f>VLOOKUP(A108,[2]INFANTIL!$A$8:$AA$140,27,0)</f>
        <v>5.4446460980036298</v>
      </c>
      <c r="AY108" s="98">
        <f>VLOOKUP(A108,[2]INFANTIL!$A$8:$AA$140,16,0)</f>
        <v>9</v>
      </c>
      <c r="AZ108" s="62">
        <f>VLOOKUP(A108,'[3]2017'!$A$8:$E$140,5,0)</f>
        <v>0.68870523415977969</v>
      </c>
      <c r="BA108" s="63">
        <f>VLOOKUP(A108,'[3]2017'!$A$8:$E$140,4,0)</f>
        <v>3</v>
      </c>
      <c r="BB108" s="62">
        <f>VLOOKUP(A108,[2]MATERNAS!$A$8:$AA$140,27,0)</f>
        <v>0</v>
      </c>
      <c r="BC108" s="63">
        <f>VLOOKUP(A108,[2]MATERNAS!$A$8:$AA$140,26,0)</f>
        <v>0</v>
      </c>
      <c r="BD108" s="68">
        <v>0</v>
      </c>
      <c r="BE108" s="69">
        <v>0</v>
      </c>
      <c r="BF108" s="60">
        <f>VLOOKUP(A108,[4]Controles!$A$7:$L$139,12,0)</f>
        <v>13.06715063520871</v>
      </c>
      <c r="BG108" s="61">
        <f>VLOOKUP(A108,[4]Controles!$A$7:$L$139,11,0)</f>
        <v>72</v>
      </c>
      <c r="BH108" s="88">
        <v>7.2595281306715069</v>
      </c>
      <c r="BI108" s="87">
        <v>40</v>
      </c>
      <c r="BJ108" s="68">
        <v>0</v>
      </c>
      <c r="BK108" s="69">
        <v>0</v>
      </c>
      <c r="BL108" s="68">
        <v>0</v>
      </c>
      <c r="BM108" s="69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29.9</v>
      </c>
      <c r="BW108" s="67">
        <v>82.9</v>
      </c>
      <c r="BX108" s="67">
        <v>84.5</v>
      </c>
      <c r="BY108" s="67">
        <v>82.9</v>
      </c>
      <c r="BZ108" s="67">
        <v>96.1</v>
      </c>
      <c r="CA108" s="67">
        <v>84.5</v>
      </c>
      <c r="CB108" s="67">
        <v>86.9</v>
      </c>
      <c r="CC108" s="96" t="s">
        <v>3212</v>
      </c>
      <c r="CD108" s="96" t="s">
        <v>3213</v>
      </c>
      <c r="CE108" s="99">
        <v>27.586206896551722</v>
      </c>
      <c r="CF108" s="67" t="s">
        <v>3214</v>
      </c>
      <c r="CG108" s="67" t="s">
        <v>1840</v>
      </c>
      <c r="CH108" s="67">
        <v>23.33</v>
      </c>
      <c r="CI108" s="67">
        <v>1</v>
      </c>
      <c r="CJ108" s="86">
        <v>0.24396194193705781</v>
      </c>
      <c r="CK108" s="87">
        <v>1</v>
      </c>
      <c r="CL108" s="106">
        <v>23.33</v>
      </c>
      <c r="CM108" s="89">
        <v>1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0</v>
      </c>
      <c r="DB108" s="62">
        <f>VLOOKUP(A108,'[3]2017'!$A$8:$I$140,9,0)</f>
        <v>0.2469745616201531</v>
      </c>
      <c r="DC108" s="63">
        <f>VLOOKUP(A108,'[3]2017'!$A$8:$I$140,8,0)</f>
        <v>1</v>
      </c>
      <c r="DD108" s="96" t="s">
        <v>3215</v>
      </c>
      <c r="DE108" s="96" t="s">
        <v>3216</v>
      </c>
      <c r="DF108" s="99">
        <v>6.1206386753400359</v>
      </c>
      <c r="DG108" s="104">
        <v>1.6587677725118484</v>
      </c>
      <c r="DH108" s="67">
        <v>0</v>
      </c>
      <c r="DI108" s="67">
        <v>0</v>
      </c>
      <c r="DJ108" s="67">
        <v>40.93</v>
      </c>
      <c r="DK108" s="67">
        <v>2</v>
      </c>
      <c r="DL108" s="67">
        <v>0</v>
      </c>
      <c r="DM108" s="67">
        <v>0</v>
      </c>
      <c r="DN108" s="67">
        <v>41.19</v>
      </c>
      <c r="DO108" s="67">
        <v>2</v>
      </c>
      <c r="DP108" s="67">
        <v>61.78</v>
      </c>
      <c r="DQ108" s="67">
        <v>3</v>
      </c>
      <c r="DR108" s="67">
        <v>0</v>
      </c>
      <c r="DS108" s="67">
        <v>0</v>
      </c>
      <c r="DT108" s="67">
        <v>20.59</v>
      </c>
      <c r="DU108" s="67">
        <v>1</v>
      </c>
      <c r="DV108" s="67">
        <v>0</v>
      </c>
      <c r="DW108" s="67">
        <v>0</v>
      </c>
      <c r="DX108" s="67">
        <v>41.19</v>
      </c>
      <c r="DY108" s="67">
        <v>2</v>
      </c>
      <c r="DZ108" s="101">
        <f>VLOOKUP(A108,[5]Embarazos!$A$7:$D$139,4,0)</f>
        <v>1.9769357495881383</v>
      </c>
      <c r="EA108" s="63">
        <f>VLOOKUP(A108,[5]Embarazos!$A$7:$D$139,3,0)</f>
        <v>12</v>
      </c>
      <c r="EB108" s="62">
        <f>VLOOKUP(A108,[5]Embarazos!$A$7:$F$139,6,0)</f>
        <v>24.382207578253706</v>
      </c>
      <c r="EC108" s="63">
        <f>VLOOKUP(A108,[5]Embarazos!$A$7:$F$139,5,0)</f>
        <v>148</v>
      </c>
      <c r="ED108" s="62">
        <f>VLOOKUP(A108,'[3]2017'!$A$8:$K$140,11,0)</f>
        <v>2.9462312791554139</v>
      </c>
      <c r="EE108" s="63">
        <f>VLOOKUP(A108,'[3]2017'!$A$8:$K$140,10,0)</f>
        <v>12</v>
      </c>
      <c r="EF108" s="96" t="s">
        <v>3217</v>
      </c>
      <c r="EG108" s="96" t="s">
        <v>3218</v>
      </c>
      <c r="EH108" s="99">
        <v>3.0389363722697058</v>
      </c>
      <c r="EI108" s="104">
        <v>1.3029315960912053</v>
      </c>
      <c r="EJ108" s="174" t="s">
        <v>3219</v>
      </c>
      <c r="EK108" s="174" t="s">
        <v>3220</v>
      </c>
      <c r="EL108" s="96" t="s">
        <v>3221</v>
      </c>
      <c r="EM108" s="96" t="s">
        <v>3222</v>
      </c>
      <c r="EN108" s="99">
        <v>1.3725490196078431</v>
      </c>
      <c r="EO108" s="100">
        <v>2.0512820512820511</v>
      </c>
      <c r="EP108" s="67">
        <v>35.26</v>
      </c>
      <c r="EQ108" s="67">
        <v>3</v>
      </c>
      <c r="ER108" s="67">
        <v>82.37</v>
      </c>
      <c r="ES108" s="67">
        <v>4</v>
      </c>
      <c r="ET108" s="92">
        <v>41.186161449752881</v>
      </c>
      <c r="EU108" s="105">
        <v>2</v>
      </c>
      <c r="EV108" s="67">
        <v>54.76</v>
      </c>
      <c r="EW108" s="67">
        <v>3</v>
      </c>
      <c r="EX108" s="67">
        <v>44</v>
      </c>
      <c r="EY108" s="62">
        <f>VLOOKUP(A108,[5]Embarazos!$A$7:$H$139,8,0)</f>
        <v>32.289950576606259</v>
      </c>
      <c r="EZ108" s="63">
        <f>VLOOKUP(A108,[5]Embarazos!$A$7:$H$139,7,0)</f>
        <v>196</v>
      </c>
      <c r="FA108" s="62">
        <f>VLOOKUP(A108,[5]Embarazos!$A$7:$J$139,10,0)</f>
        <v>21.416803953871501</v>
      </c>
      <c r="FB108" s="63">
        <f>VLOOKUP(A108,[5]Embarazos!$A$7:$J$139,9,0)</f>
        <v>130</v>
      </c>
      <c r="FC108" s="67">
        <v>11.22</v>
      </c>
      <c r="FD108" s="67">
        <v>1</v>
      </c>
      <c r="FE108" s="67">
        <v>100.95</v>
      </c>
      <c r="FF108" s="67">
        <v>9</v>
      </c>
      <c r="FG108" s="67">
        <v>0</v>
      </c>
      <c r="FH108" s="67">
        <v>0</v>
      </c>
      <c r="FI108" s="67">
        <v>33.65</v>
      </c>
      <c r="FJ108" s="67">
        <v>3</v>
      </c>
      <c r="FK108" s="92">
        <v>145.82164890633763</v>
      </c>
      <c r="FL108" s="105">
        <v>13</v>
      </c>
      <c r="FM108" s="67">
        <v>33.65</v>
      </c>
      <c r="FN108" s="67">
        <v>3</v>
      </c>
      <c r="FO108" s="67">
        <v>123.39</v>
      </c>
      <c r="FP108" s="67">
        <v>11</v>
      </c>
      <c r="FQ108" s="92">
        <v>44.868199663488504</v>
      </c>
      <c r="FR108" s="105">
        <v>4</v>
      </c>
      <c r="FS108" s="62">
        <f>VLOOKUP(A108,'[3]2017'!$A$8:$M$140,13,0)</f>
        <v>3.5799522673031028</v>
      </c>
      <c r="FT108" s="63">
        <f>VLOOKUP(A108,'[3]2017'!$A$8:$M$140,12,0)</f>
        <v>15</v>
      </c>
      <c r="FU108" s="62">
        <f>VLOOKUP(A108,'[3]2017'!$A$8:$O$140,15,0)</f>
        <v>2.9000790930661746</v>
      </c>
      <c r="FV108" s="63">
        <f>VLOOKUP(A108,'[3]2017'!$A$8:$O$140,14,0)</f>
        <v>11</v>
      </c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  <c r="IX108" s="67"/>
      <c r="IY108" s="67"/>
      <c r="IZ108" s="67"/>
      <c r="JA108" s="67"/>
      <c r="JB108" s="67"/>
      <c r="JC108" s="67"/>
      <c r="JD108" s="67"/>
      <c r="JE108" s="67"/>
      <c r="JF108" s="67"/>
      <c r="JG108" s="67"/>
      <c r="JH108" s="67"/>
      <c r="JI108" s="67"/>
      <c r="JJ108" s="67"/>
      <c r="JK108" s="67"/>
      <c r="JL108" s="67"/>
      <c r="JM108" s="67"/>
      <c r="JN108" s="67"/>
      <c r="JO108" s="67"/>
      <c r="JP108" s="67"/>
      <c r="JQ108" s="67"/>
      <c r="JR108" s="67"/>
      <c r="JS108" s="67"/>
      <c r="JT108" s="67"/>
      <c r="JU108" s="67"/>
      <c r="JV108" s="67"/>
      <c r="JW108" s="67"/>
      <c r="JX108" s="67"/>
      <c r="JY108" s="67"/>
      <c r="JZ108" s="67"/>
      <c r="KA108" s="67"/>
      <c r="KB108" s="67"/>
      <c r="KC108" s="67"/>
      <c r="KD108" s="67"/>
      <c r="KE108" s="67"/>
      <c r="KF108" s="67"/>
      <c r="KG108" s="67"/>
      <c r="KH108" s="67"/>
      <c r="KI108" s="67"/>
      <c r="KJ108" s="67"/>
      <c r="KK108" s="67"/>
      <c r="KL108" s="67"/>
      <c r="KM108" s="67"/>
      <c r="KN108" s="67"/>
      <c r="KO108" s="67"/>
      <c r="KP108" s="67"/>
      <c r="KQ108" s="67"/>
      <c r="KR108" s="67"/>
      <c r="KS108" s="67"/>
      <c r="KT108" s="67"/>
      <c r="KU108" s="67"/>
      <c r="KV108" s="67"/>
      <c r="KW108" s="67"/>
      <c r="KX108" s="67"/>
      <c r="KY108" s="67"/>
      <c r="KZ108" s="67"/>
      <c r="LA108" s="67"/>
      <c r="LB108" s="67"/>
      <c r="LC108" s="67"/>
      <c r="LD108" s="67"/>
      <c r="LE108" s="67"/>
      <c r="LF108" s="67"/>
      <c r="LG108" s="67"/>
      <c r="LH108" s="67"/>
      <c r="LI108" s="67"/>
      <c r="LJ108" s="67"/>
      <c r="LK108" s="67"/>
      <c r="LL108" s="67"/>
      <c r="LM108" s="67"/>
      <c r="LN108" s="67"/>
      <c r="LO108" s="67"/>
      <c r="LP108" s="67"/>
      <c r="LQ108" s="67"/>
      <c r="LR108" s="67"/>
      <c r="LS108" s="67"/>
      <c r="LT108" s="67"/>
      <c r="LU108" s="67"/>
      <c r="LV108" s="67"/>
      <c r="LW108" s="67"/>
      <c r="LX108" s="67"/>
      <c r="LY108" s="67"/>
      <c r="LZ108" s="67"/>
      <c r="MA108" s="67"/>
      <c r="MB108" s="67"/>
      <c r="MC108" s="67"/>
      <c r="MD108" s="67"/>
      <c r="ME108" s="67"/>
      <c r="MF108" s="67"/>
      <c r="MG108" s="67"/>
      <c r="MH108" s="67"/>
      <c r="MI108" s="67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67"/>
      <c r="MU108" s="67"/>
      <c r="MV108" s="67"/>
      <c r="MW108" s="67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67"/>
      <c r="NI108" s="67"/>
      <c r="NJ108" s="67"/>
      <c r="NK108" s="67"/>
      <c r="NL108" s="67"/>
      <c r="NM108" s="67"/>
      <c r="NN108" s="67"/>
      <c r="NO108" s="67"/>
      <c r="NP108" s="67"/>
      <c r="NQ108" s="67"/>
    </row>
    <row r="109" spans="1:381">
      <c r="A109" s="96" t="s">
        <v>1410</v>
      </c>
      <c r="B109" s="56" t="s">
        <v>1411</v>
      </c>
      <c r="C109" s="96" t="s">
        <v>427</v>
      </c>
      <c r="D109" s="74">
        <v>5</v>
      </c>
      <c r="E109" s="67">
        <v>2017</v>
      </c>
      <c r="F109" s="161">
        <v>75.901339123791658</v>
      </c>
      <c r="G109" s="67">
        <v>34696</v>
      </c>
      <c r="H109" s="67">
        <v>14988</v>
      </c>
      <c r="I109" s="67">
        <v>19708</v>
      </c>
      <c r="J109" s="67">
        <v>16.53</v>
      </c>
      <c r="K109" s="78">
        <v>5734</v>
      </c>
      <c r="L109" s="67">
        <v>68.19</v>
      </c>
      <c r="M109" s="78">
        <v>23659</v>
      </c>
      <c r="N109" s="67">
        <v>2980</v>
      </c>
      <c r="O109" s="67">
        <v>1519</v>
      </c>
      <c r="P109" s="67">
        <v>1461</v>
      </c>
      <c r="Q109" s="67">
        <v>618</v>
      </c>
      <c r="R109" s="67">
        <v>316</v>
      </c>
      <c r="S109" s="67">
        <v>302</v>
      </c>
      <c r="T109" s="67">
        <v>3142</v>
      </c>
      <c r="U109" s="67">
        <v>1606</v>
      </c>
      <c r="V109" s="67">
        <v>1536</v>
      </c>
      <c r="W109" s="67">
        <v>4426</v>
      </c>
      <c r="X109" s="67">
        <v>2262</v>
      </c>
      <c r="Y109" s="67">
        <v>2164</v>
      </c>
      <c r="Z109" s="67">
        <v>3175</v>
      </c>
      <c r="AA109" s="67">
        <v>1622</v>
      </c>
      <c r="AB109" s="67">
        <v>1553</v>
      </c>
      <c r="AC109" s="67">
        <v>3652</v>
      </c>
      <c r="AD109" s="67">
        <v>1867</v>
      </c>
      <c r="AE109" s="67">
        <v>1785</v>
      </c>
      <c r="AF109" s="67">
        <v>2972</v>
      </c>
      <c r="AG109" s="67">
        <v>1518</v>
      </c>
      <c r="AH109" s="67">
        <v>1454</v>
      </c>
      <c r="AI109" s="67">
        <v>5890</v>
      </c>
      <c r="AJ109" s="67">
        <v>2982</v>
      </c>
      <c r="AK109" s="67">
        <v>2908</v>
      </c>
      <c r="AL109" s="67">
        <v>3345</v>
      </c>
      <c r="AM109" s="67">
        <v>1693</v>
      </c>
      <c r="AN109" s="67">
        <v>1652</v>
      </c>
      <c r="AO109" s="67">
        <v>3195</v>
      </c>
      <c r="AP109" s="67">
        <v>1607</v>
      </c>
      <c r="AQ109" s="67">
        <v>1588</v>
      </c>
      <c r="AR109" s="67" t="s">
        <v>428</v>
      </c>
      <c r="AS109" s="67"/>
      <c r="AT109" s="67" t="s">
        <v>428</v>
      </c>
      <c r="AU109" s="59">
        <v>1549</v>
      </c>
      <c r="AV109" s="59">
        <v>0</v>
      </c>
      <c r="AW109" s="59">
        <v>120</v>
      </c>
      <c r="AX109" s="97">
        <f>VLOOKUP(A109,[2]INFANTIL!$A$8:$AA$140,27,0)</f>
        <v>15.957446808510637</v>
      </c>
      <c r="AY109" s="98">
        <f>VLOOKUP(A109,[2]INFANTIL!$A$8:$AA$140,16,0)</f>
        <v>5</v>
      </c>
      <c r="AZ109" s="62">
        <f>VLOOKUP(A109,'[3]2017'!$A$8:$E$140,5,0)</f>
        <v>2.348993288590604</v>
      </c>
      <c r="BA109" s="63">
        <f>VLOOKUP(A109,'[3]2017'!$A$8:$E$140,4,0)</f>
        <v>7</v>
      </c>
      <c r="BB109" s="62">
        <f>VLOOKUP(A109,[2]MATERNAS!$A$8:$AA$140,27,0)</f>
        <v>0</v>
      </c>
      <c r="BC109" s="63">
        <f>VLOOKUP(A109,[2]MATERNAS!$A$8:$AA$140,26,0)</f>
        <v>0</v>
      </c>
      <c r="BD109" s="68">
        <v>0</v>
      </c>
      <c r="BE109" s="69">
        <v>0</v>
      </c>
      <c r="BF109" s="60">
        <f>VLOOKUP(A109,[4]Controles!$A$7:$L$139,12,0)</f>
        <v>2.6595744680851063</v>
      </c>
      <c r="BG109" s="61">
        <f>VLOOKUP(A109,[4]Controles!$A$7:$L$139,11,0)</f>
        <v>10</v>
      </c>
      <c r="BH109" s="88">
        <v>13.829787234042554</v>
      </c>
      <c r="BI109" s="87">
        <v>52</v>
      </c>
      <c r="BJ109" s="68">
        <v>0</v>
      </c>
      <c r="BK109" s="69">
        <v>0</v>
      </c>
      <c r="BL109" s="68">
        <v>0</v>
      </c>
      <c r="BM109" s="69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33.799999999999997</v>
      </c>
      <c r="BW109" s="67">
        <v>102</v>
      </c>
      <c r="BX109" s="67">
        <v>111.4</v>
      </c>
      <c r="BY109" s="67">
        <v>102</v>
      </c>
      <c r="BZ109" s="67">
        <v>102</v>
      </c>
      <c r="CA109" s="67">
        <v>94.8</v>
      </c>
      <c r="CB109" s="67">
        <v>97.3</v>
      </c>
      <c r="CC109" s="96" t="s">
        <v>3223</v>
      </c>
      <c r="CD109" s="96" t="s">
        <v>3224</v>
      </c>
      <c r="CE109" s="99">
        <v>28.000000000000004</v>
      </c>
      <c r="CF109" s="67" t="s">
        <v>1203</v>
      </c>
      <c r="CG109" s="67" t="s">
        <v>2735</v>
      </c>
      <c r="CH109" s="67">
        <v>66.290000000000006</v>
      </c>
      <c r="CI109" s="67">
        <v>2</v>
      </c>
      <c r="CJ109" s="86">
        <v>0</v>
      </c>
      <c r="CK109" s="87">
        <v>0</v>
      </c>
      <c r="CL109" s="106">
        <v>66.290000000000006</v>
      </c>
      <c r="CM109" s="89">
        <v>2</v>
      </c>
      <c r="CN109" s="67">
        <v>99.44</v>
      </c>
      <c r="CO109" s="67">
        <v>3</v>
      </c>
      <c r="CP109" s="67">
        <v>172.12</v>
      </c>
      <c r="CQ109" s="67">
        <v>1</v>
      </c>
      <c r="CR109" s="67">
        <v>0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0</v>
      </c>
      <c r="DB109" s="62">
        <f>VLOOKUP(A109,'[3]2017'!$A$8:$I$140,9,0)</f>
        <v>0.31496062992125984</v>
      </c>
      <c r="DC109" s="63">
        <f>VLOOKUP(A109,'[3]2017'!$A$8:$I$140,8,0)</f>
        <v>1</v>
      </c>
      <c r="DD109" s="96" t="s">
        <v>3225</v>
      </c>
      <c r="DE109" s="96" t="s">
        <v>3226</v>
      </c>
      <c r="DF109" s="99">
        <v>2.9551630434782608</v>
      </c>
      <c r="DG109" s="104">
        <v>5.5643879173290935</v>
      </c>
      <c r="DH109" s="67">
        <v>105.04</v>
      </c>
      <c r="DI109" s="67">
        <v>4</v>
      </c>
      <c r="DJ109" s="67">
        <v>288.87</v>
      </c>
      <c r="DK109" s="67">
        <v>11</v>
      </c>
      <c r="DL109" s="67">
        <v>26.26</v>
      </c>
      <c r="DM109" s="67">
        <v>1</v>
      </c>
      <c r="DN109" s="67">
        <v>82.15</v>
      </c>
      <c r="DO109" s="67">
        <v>3</v>
      </c>
      <c r="DP109" s="67">
        <v>82.15</v>
      </c>
      <c r="DQ109" s="67">
        <v>3</v>
      </c>
      <c r="DR109" s="67">
        <v>0</v>
      </c>
      <c r="DS109" s="67">
        <v>0</v>
      </c>
      <c r="DT109" s="67">
        <v>27.38</v>
      </c>
      <c r="DU109" s="67">
        <v>1</v>
      </c>
      <c r="DV109" s="67">
        <v>27.38</v>
      </c>
      <c r="DW109" s="67">
        <v>1</v>
      </c>
      <c r="DX109" s="67">
        <v>27.38</v>
      </c>
      <c r="DY109" s="67">
        <v>1</v>
      </c>
      <c r="DZ109" s="101">
        <f>VLOOKUP(A109,[5]Embarazos!$A$7:$D$139,4,0)</f>
        <v>1.0178117048346056</v>
      </c>
      <c r="EA109" s="63">
        <f>VLOOKUP(A109,[5]Embarazos!$A$7:$D$139,3,0)</f>
        <v>4</v>
      </c>
      <c r="EB109" s="62">
        <f>VLOOKUP(A109,[5]Embarazos!$A$7:$F$139,6,0)</f>
        <v>25.699745547073793</v>
      </c>
      <c r="EC109" s="63">
        <f>VLOOKUP(A109,[5]Embarazos!$A$7:$F$139,5,0)</f>
        <v>101</v>
      </c>
      <c r="ED109" s="62">
        <f>VLOOKUP(A109,'[3]2017'!$A$8:$K$140,11,0)</f>
        <v>2.018842530282638</v>
      </c>
      <c r="EE109" s="63">
        <f>VLOOKUP(A109,'[3]2017'!$A$8:$K$140,10,0)</f>
        <v>6</v>
      </c>
      <c r="EF109" s="96" t="s">
        <v>3227</v>
      </c>
      <c r="EG109" s="96" t="s">
        <v>3228</v>
      </c>
      <c r="EH109" s="99">
        <v>3.0303030303030303</v>
      </c>
      <c r="EI109" s="104">
        <v>4.4035228182546033</v>
      </c>
      <c r="EJ109" s="174" t="s">
        <v>1020</v>
      </c>
      <c r="EK109" s="174" t="s">
        <v>3229</v>
      </c>
      <c r="EL109" s="96" t="s">
        <v>3169</v>
      </c>
      <c r="EM109" s="96" t="s">
        <v>1206</v>
      </c>
      <c r="EN109" s="99">
        <v>1.6107382550335572</v>
      </c>
      <c r="EO109" s="100">
        <v>5.9701492537313428</v>
      </c>
      <c r="EP109" s="67">
        <v>0</v>
      </c>
      <c r="EQ109" s="67">
        <v>0</v>
      </c>
      <c r="ER109" s="67">
        <v>301.2</v>
      </c>
      <c r="ES109" s="67">
        <v>11</v>
      </c>
      <c r="ET109" s="92">
        <v>273.82256297918946</v>
      </c>
      <c r="EU109" s="105">
        <v>10</v>
      </c>
      <c r="EV109" s="67">
        <v>0</v>
      </c>
      <c r="EW109" s="67">
        <v>0</v>
      </c>
      <c r="EX109" s="67">
        <v>39</v>
      </c>
      <c r="EY109" s="62">
        <f>VLOOKUP(A109,[5]Embarazos!$A$7:$H$139,8,0)</f>
        <v>26.717557251908396</v>
      </c>
      <c r="EZ109" s="63">
        <f>VLOOKUP(A109,[5]Embarazos!$A$7:$H$139,7,0)</f>
        <v>105</v>
      </c>
      <c r="FA109" s="62">
        <f>VLOOKUP(A109,[5]Embarazos!$A$7:$J$139,10,0)</f>
        <v>23.409669211195929</v>
      </c>
      <c r="FB109" s="63">
        <f>VLOOKUP(A109,[5]Embarazos!$A$7:$J$139,9,0)</f>
        <v>92</v>
      </c>
      <c r="FC109" s="67">
        <v>27.92</v>
      </c>
      <c r="FD109" s="67">
        <v>2</v>
      </c>
      <c r="FE109" s="67">
        <v>69.8</v>
      </c>
      <c r="FF109" s="67">
        <v>5</v>
      </c>
      <c r="FG109" s="67">
        <v>13.96</v>
      </c>
      <c r="FH109" s="67">
        <v>1</v>
      </c>
      <c r="FI109" s="67">
        <v>13.96</v>
      </c>
      <c r="FJ109" s="67">
        <v>1</v>
      </c>
      <c r="FK109" s="92">
        <v>125.64567918469913</v>
      </c>
      <c r="FL109" s="105">
        <v>9</v>
      </c>
      <c r="FM109" s="67">
        <v>139.61000000000001</v>
      </c>
      <c r="FN109" s="67">
        <v>10</v>
      </c>
      <c r="FO109" s="67">
        <v>502.58</v>
      </c>
      <c r="FP109" s="67">
        <v>36</v>
      </c>
      <c r="FQ109" s="92">
        <v>27.921262041044258</v>
      </c>
      <c r="FR109" s="105">
        <v>2</v>
      </c>
      <c r="FS109" s="62">
        <f>VLOOKUP(A109,'[3]2017'!$A$8:$M$140,13,0)</f>
        <v>0.89686098654708524</v>
      </c>
      <c r="FT109" s="63">
        <f>VLOOKUP(A109,'[3]2017'!$A$8:$M$140,12,0)</f>
        <v>3</v>
      </c>
      <c r="FU109" s="62">
        <f>VLOOKUP(A109,'[3]2017'!$A$8:$O$140,15,0)</f>
        <v>2.1909233176838812</v>
      </c>
      <c r="FV109" s="63">
        <f>VLOOKUP(A109,'[3]2017'!$A$8:$O$140,14,0)</f>
        <v>7</v>
      </c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  <c r="IV109" s="67"/>
      <c r="IW109" s="67"/>
      <c r="IX109" s="67"/>
      <c r="IY109" s="67"/>
      <c r="IZ109" s="67"/>
      <c r="JA109" s="67"/>
      <c r="JB109" s="67"/>
      <c r="JC109" s="67"/>
      <c r="JD109" s="67"/>
      <c r="JE109" s="67"/>
      <c r="JF109" s="67"/>
      <c r="JG109" s="67"/>
      <c r="JH109" s="67"/>
      <c r="JI109" s="67"/>
      <c r="JJ109" s="67"/>
      <c r="JK109" s="67"/>
      <c r="JL109" s="67"/>
      <c r="JM109" s="67"/>
      <c r="JN109" s="67"/>
      <c r="JO109" s="67"/>
      <c r="JP109" s="67"/>
      <c r="JQ109" s="67"/>
      <c r="JR109" s="67"/>
      <c r="JS109" s="67"/>
      <c r="JT109" s="67"/>
      <c r="JU109" s="67"/>
      <c r="JV109" s="67"/>
      <c r="JW109" s="67"/>
      <c r="JX109" s="67"/>
      <c r="JY109" s="67"/>
      <c r="JZ109" s="67"/>
      <c r="KA109" s="67"/>
      <c r="KB109" s="67"/>
      <c r="KC109" s="67"/>
      <c r="KD109" s="67"/>
      <c r="KE109" s="67"/>
      <c r="KF109" s="67"/>
      <c r="KG109" s="67"/>
      <c r="KH109" s="67"/>
      <c r="KI109" s="67"/>
      <c r="KJ109" s="67"/>
      <c r="KK109" s="67"/>
      <c r="KL109" s="67"/>
      <c r="KM109" s="67"/>
      <c r="KN109" s="67"/>
      <c r="KO109" s="67"/>
      <c r="KP109" s="67"/>
      <c r="KQ109" s="67"/>
      <c r="KR109" s="67"/>
      <c r="KS109" s="67"/>
      <c r="KT109" s="67"/>
      <c r="KU109" s="67"/>
      <c r="KV109" s="67"/>
      <c r="KW109" s="67"/>
      <c r="KX109" s="67"/>
      <c r="KY109" s="67"/>
      <c r="KZ109" s="67"/>
      <c r="LA109" s="67"/>
      <c r="LB109" s="67"/>
      <c r="LC109" s="67"/>
      <c r="LD109" s="67"/>
      <c r="LE109" s="67"/>
      <c r="LF109" s="67"/>
      <c r="LG109" s="67"/>
      <c r="LH109" s="67"/>
      <c r="LI109" s="67"/>
      <c r="LJ109" s="67"/>
      <c r="LK109" s="67"/>
      <c r="LL109" s="67"/>
      <c r="LM109" s="67"/>
      <c r="LN109" s="67"/>
      <c r="LO109" s="67"/>
      <c r="LP109" s="67"/>
      <c r="LQ109" s="67"/>
      <c r="LR109" s="67"/>
      <c r="LS109" s="67"/>
      <c r="LT109" s="67"/>
      <c r="LU109" s="67"/>
      <c r="LV109" s="67"/>
      <c r="LW109" s="67"/>
      <c r="LX109" s="67"/>
      <c r="LY109" s="67"/>
      <c r="LZ109" s="67"/>
      <c r="MA109" s="67"/>
      <c r="MB109" s="67"/>
      <c r="MC109" s="67"/>
      <c r="MD109" s="67"/>
      <c r="ME109" s="67"/>
      <c r="MF109" s="67"/>
      <c r="MG109" s="67"/>
      <c r="MH109" s="67"/>
      <c r="MI109" s="67"/>
      <c r="MJ109" s="67"/>
      <c r="MK109" s="67"/>
      <c r="ML109" s="67"/>
      <c r="MM109" s="67"/>
      <c r="MN109" s="67"/>
      <c r="MO109" s="67"/>
      <c r="MP109" s="67"/>
      <c r="MQ109" s="67"/>
      <c r="MR109" s="67"/>
      <c r="MS109" s="67"/>
      <c r="MT109" s="67"/>
      <c r="MU109" s="67"/>
      <c r="MV109" s="67"/>
      <c r="MW109" s="67"/>
      <c r="MX109" s="67"/>
      <c r="MY109" s="67"/>
      <c r="MZ109" s="67"/>
      <c r="NA109" s="67"/>
      <c r="NB109" s="67"/>
      <c r="NC109" s="67"/>
      <c r="ND109" s="67"/>
      <c r="NE109" s="67"/>
      <c r="NF109" s="67"/>
      <c r="NG109" s="67"/>
      <c r="NH109" s="67"/>
      <c r="NI109" s="67"/>
      <c r="NJ109" s="67"/>
      <c r="NK109" s="67"/>
      <c r="NL109" s="67"/>
      <c r="NM109" s="67"/>
      <c r="NN109" s="67"/>
      <c r="NO109" s="67"/>
      <c r="NP109" s="67"/>
      <c r="NQ109" s="67"/>
    </row>
    <row r="110" spans="1:381">
      <c r="A110" s="96" t="s">
        <v>2096</v>
      </c>
      <c r="B110" s="56" t="s">
        <v>1419</v>
      </c>
      <c r="C110" s="96" t="s">
        <v>441</v>
      </c>
      <c r="D110" s="74">
        <v>6</v>
      </c>
      <c r="E110" s="67">
        <v>2017</v>
      </c>
      <c r="F110" s="161">
        <v>71.525791194111292</v>
      </c>
      <c r="G110" s="67">
        <v>14936</v>
      </c>
      <c r="H110" s="67">
        <v>7101</v>
      </c>
      <c r="I110" s="67">
        <v>7835</v>
      </c>
      <c r="J110" s="67">
        <v>18.95</v>
      </c>
      <c r="K110" s="78">
        <v>2831</v>
      </c>
      <c r="L110" s="67">
        <v>50.88</v>
      </c>
      <c r="M110" s="78">
        <v>7600</v>
      </c>
      <c r="N110" s="67">
        <v>1327</v>
      </c>
      <c r="O110" s="67">
        <v>681</v>
      </c>
      <c r="P110" s="67">
        <v>646</v>
      </c>
      <c r="Q110" s="67">
        <v>1595</v>
      </c>
      <c r="R110" s="67">
        <v>818</v>
      </c>
      <c r="S110" s="67">
        <v>777</v>
      </c>
      <c r="T110" s="67">
        <v>1337</v>
      </c>
      <c r="U110" s="67">
        <v>689</v>
      </c>
      <c r="V110" s="67">
        <v>648</v>
      </c>
      <c r="W110" s="67">
        <v>1601</v>
      </c>
      <c r="X110" s="67">
        <v>831</v>
      </c>
      <c r="Y110" s="67">
        <v>770</v>
      </c>
      <c r="Z110" s="67">
        <v>1322</v>
      </c>
      <c r="AA110" s="67">
        <v>699</v>
      </c>
      <c r="AB110" s="67">
        <v>623</v>
      </c>
      <c r="AC110" s="67">
        <v>1569</v>
      </c>
      <c r="AD110" s="67">
        <v>838</v>
      </c>
      <c r="AE110" s="67">
        <v>731</v>
      </c>
      <c r="AF110" s="67">
        <v>1310</v>
      </c>
      <c r="AG110" s="67">
        <v>705</v>
      </c>
      <c r="AH110" s="67">
        <v>605</v>
      </c>
      <c r="AI110" s="67">
        <v>2458</v>
      </c>
      <c r="AJ110" s="67">
        <v>1330</v>
      </c>
      <c r="AK110" s="67">
        <v>1128</v>
      </c>
      <c r="AL110" s="67">
        <v>1388</v>
      </c>
      <c r="AM110" s="67">
        <v>753</v>
      </c>
      <c r="AN110" s="67">
        <v>635</v>
      </c>
      <c r="AO110" s="67">
        <v>1292</v>
      </c>
      <c r="AP110" s="67">
        <v>692</v>
      </c>
      <c r="AQ110" s="67">
        <v>600</v>
      </c>
      <c r="AR110" s="67" t="s">
        <v>428</v>
      </c>
      <c r="AS110" s="67"/>
      <c r="AT110" s="67" t="s">
        <v>428</v>
      </c>
      <c r="AU110" s="59">
        <v>464</v>
      </c>
      <c r="AV110" s="59">
        <v>0</v>
      </c>
      <c r="AW110" s="59">
        <v>103</v>
      </c>
      <c r="AX110" s="97" t="e">
        <f>VLOOKUP(A110,[2]INFANTIL!$A$8:$AA$140,27,0)</f>
        <v>#N/A</v>
      </c>
      <c r="AY110" s="98" t="e">
        <f>VLOOKUP(A110,[2]INFANTIL!$A$8:$AA$140,16,0)</f>
        <v>#N/A</v>
      </c>
      <c r="AZ110" s="62">
        <f>VLOOKUP(A110,'[3]2017'!$A$8:$E$140,5,0)</f>
        <v>0.75357950263752826</v>
      </c>
      <c r="BA110" s="63">
        <f>VLOOKUP(A110,'[3]2017'!$A$8:$E$140,4,0)</f>
        <v>1</v>
      </c>
      <c r="BB110" s="62">
        <f>VLOOKUP(A110,[2]MATERNAS!$A$8:$AA$140,27,0)</f>
        <v>0</v>
      </c>
      <c r="BC110" s="63">
        <f>VLOOKUP(A110,[2]MATERNAS!$A$8:$AA$140,26,0)</f>
        <v>0</v>
      </c>
      <c r="BD110" s="68">
        <v>0</v>
      </c>
      <c r="BE110" s="69">
        <v>0</v>
      </c>
      <c r="BF110" s="60">
        <f>VLOOKUP(A110,[4]Controles!$A$7:$L$139,12,0)</f>
        <v>3.4013605442176873</v>
      </c>
      <c r="BG110" s="61">
        <f>VLOOKUP(A110,[4]Controles!$A$7:$L$139,11,0)</f>
        <v>5</v>
      </c>
      <c r="BH110" s="88">
        <v>15.646258503401361</v>
      </c>
      <c r="BI110" s="87">
        <v>23</v>
      </c>
      <c r="BJ110" s="68">
        <v>0</v>
      </c>
      <c r="BK110" s="69">
        <v>0</v>
      </c>
      <c r="BL110" s="68">
        <v>0</v>
      </c>
      <c r="BM110" s="69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12.9</v>
      </c>
      <c r="BW110" s="67">
        <v>103.8</v>
      </c>
      <c r="BX110" s="67">
        <v>109.8</v>
      </c>
      <c r="BY110" s="67">
        <v>103.8</v>
      </c>
      <c r="BZ110" s="67">
        <v>109.8</v>
      </c>
      <c r="CA110" s="67">
        <v>93.4</v>
      </c>
      <c r="CB110" s="67">
        <v>97.1</v>
      </c>
      <c r="CC110" s="96" t="s">
        <v>3230</v>
      </c>
      <c r="CD110" s="96" t="s">
        <v>3231</v>
      </c>
      <c r="CE110" s="99">
        <v>6.5217391304347823</v>
      </c>
      <c r="CF110" s="67" t="s">
        <v>1504</v>
      </c>
      <c r="CG110" s="67" t="s">
        <v>532</v>
      </c>
      <c r="CH110" s="67">
        <v>0</v>
      </c>
      <c r="CI110" s="67">
        <v>0</v>
      </c>
      <c r="CJ110" s="86">
        <v>1.4958863126402393</v>
      </c>
      <c r="CK110" s="87">
        <v>2</v>
      </c>
      <c r="CL110" s="106">
        <v>0</v>
      </c>
      <c r="CM110" s="89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124.92</v>
      </c>
      <c r="CS110" s="67">
        <v>2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124.92</v>
      </c>
      <c r="DA110" s="67">
        <v>2</v>
      </c>
      <c r="DB110" s="62">
        <f>VLOOKUP(A110,'[3]2017'!$A$8:$I$140,9,0)</f>
        <v>0</v>
      </c>
      <c r="DC110" s="63">
        <f>VLOOKUP(A110,'[3]2017'!$A$8:$I$140,8,0)</f>
        <v>0</v>
      </c>
      <c r="DD110" s="96" t="s">
        <v>3232</v>
      </c>
      <c r="DE110" s="96" t="s">
        <v>3233</v>
      </c>
      <c r="DF110" s="99">
        <v>2.4390243902439024</v>
      </c>
      <c r="DG110" s="104">
        <v>7.1999999999999993</v>
      </c>
      <c r="DH110" s="67">
        <v>0</v>
      </c>
      <c r="DI110" s="67">
        <v>0</v>
      </c>
      <c r="DJ110" s="67">
        <v>0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101">
        <f>VLOOKUP(A110,[5]Embarazos!$A$7:$D$139,4,0)</f>
        <v>2.6845637583892619</v>
      </c>
      <c r="EA110" s="63">
        <f>VLOOKUP(A110,[5]Embarazos!$A$7:$D$139,3,0)</f>
        <v>4</v>
      </c>
      <c r="EB110" s="62">
        <f>VLOOKUP(A110,[5]Embarazos!$A$7:$F$139,6,0)</f>
        <v>24.161073825503358</v>
      </c>
      <c r="EC110" s="63">
        <f>VLOOKUP(A110,[5]Embarazos!$A$7:$F$139,5,0)</f>
        <v>36</v>
      </c>
      <c r="ED110" s="62">
        <f>VLOOKUP(A110,'[3]2017'!$A$8:$K$140,11,0)</f>
        <v>0.76335877862595414</v>
      </c>
      <c r="EE110" s="63">
        <f>VLOOKUP(A110,'[3]2017'!$A$8:$K$140,10,0)</f>
        <v>1</v>
      </c>
      <c r="EF110" s="96" t="s">
        <v>3234</v>
      </c>
      <c r="EG110" s="96" t="s">
        <v>3235</v>
      </c>
      <c r="EH110" s="99">
        <v>2.0948180815876514</v>
      </c>
      <c r="EI110" s="104">
        <v>5.4574638844301768</v>
      </c>
      <c r="EJ110" s="174" t="s">
        <v>745</v>
      </c>
      <c r="EK110" s="174" t="s">
        <v>3236</v>
      </c>
      <c r="EL110" s="96" t="s">
        <v>3237</v>
      </c>
      <c r="EM110" s="96" t="s">
        <v>3238</v>
      </c>
      <c r="EN110" s="99">
        <v>3.9877300613496933</v>
      </c>
      <c r="EO110" s="100">
        <v>5.6872037914691944</v>
      </c>
      <c r="EP110" s="67">
        <v>0</v>
      </c>
      <c r="EQ110" s="67">
        <v>0</v>
      </c>
      <c r="ER110" s="67">
        <v>127.47</v>
      </c>
      <c r="ES110" s="67">
        <v>2</v>
      </c>
      <c r="ET110" s="67">
        <v>0</v>
      </c>
      <c r="EU110" s="67">
        <v>0</v>
      </c>
      <c r="EV110" s="67">
        <v>0</v>
      </c>
      <c r="EW110" s="67">
        <v>0</v>
      </c>
      <c r="EX110" s="67">
        <v>0</v>
      </c>
      <c r="EY110" s="62">
        <f>VLOOKUP(A110,[5]Embarazos!$A$7:$H$139,8,0)</f>
        <v>24.832214765100673</v>
      </c>
      <c r="EZ110" s="63">
        <f>VLOOKUP(A110,[5]Embarazos!$A$7:$H$139,7,0)</f>
        <v>37</v>
      </c>
      <c r="FA110" s="62">
        <f>VLOOKUP(A110,[5]Embarazos!$A$7:$J$139,10,0)</f>
        <v>22.818791946308725</v>
      </c>
      <c r="FB110" s="63">
        <f>VLOOKUP(A110,[5]Embarazos!$A$7:$J$139,9,0)</f>
        <v>34</v>
      </c>
      <c r="FC110" s="67">
        <v>0</v>
      </c>
      <c r="FD110" s="67">
        <v>0</v>
      </c>
      <c r="FE110" s="67">
        <v>168.41</v>
      </c>
      <c r="FF110" s="67">
        <v>5</v>
      </c>
      <c r="FG110" s="67">
        <v>0</v>
      </c>
      <c r="FH110" s="67">
        <v>0</v>
      </c>
      <c r="FI110" s="67">
        <v>0</v>
      </c>
      <c r="FJ110" s="67">
        <v>0</v>
      </c>
      <c r="FK110" s="92">
        <v>168.40687100033682</v>
      </c>
      <c r="FL110" s="105">
        <v>5</v>
      </c>
      <c r="FM110" s="67">
        <v>0</v>
      </c>
      <c r="FN110" s="67">
        <v>0</v>
      </c>
      <c r="FO110" s="67">
        <v>67.36</v>
      </c>
      <c r="FP110" s="67">
        <v>2</v>
      </c>
      <c r="FQ110" s="92">
        <v>33.68137420006736</v>
      </c>
      <c r="FR110" s="105">
        <v>1</v>
      </c>
      <c r="FS110" s="62">
        <f>VLOOKUP(A110,'[3]2017'!$A$8:$M$140,13,0)</f>
        <v>2.8818443804034581</v>
      </c>
      <c r="FT110" s="63">
        <f>VLOOKUP(A110,'[3]2017'!$A$8:$M$140,12,0)</f>
        <v>4</v>
      </c>
      <c r="FU110" s="62">
        <f>VLOOKUP(A110,'[3]2017'!$A$8:$O$140,15,0)</f>
        <v>0.77399380804953566</v>
      </c>
      <c r="FV110" s="63">
        <f>VLOOKUP(A110,'[3]2017'!$A$8:$O$140,14,0)</f>
        <v>1</v>
      </c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  <c r="JD110" s="67"/>
      <c r="JE110" s="67"/>
      <c r="JF110" s="67"/>
      <c r="JG110" s="67"/>
      <c r="JH110" s="67"/>
      <c r="JI110" s="67"/>
      <c r="JJ110" s="67"/>
      <c r="JK110" s="67"/>
      <c r="JL110" s="67"/>
      <c r="JM110" s="67"/>
      <c r="JN110" s="67"/>
      <c r="JO110" s="67"/>
      <c r="JP110" s="67"/>
      <c r="JQ110" s="67"/>
      <c r="JR110" s="67"/>
      <c r="JS110" s="67"/>
      <c r="JT110" s="67"/>
      <c r="JU110" s="67"/>
      <c r="JV110" s="67"/>
      <c r="JW110" s="67"/>
      <c r="JX110" s="67"/>
      <c r="JY110" s="67"/>
      <c r="JZ110" s="67"/>
      <c r="KA110" s="67"/>
      <c r="KB110" s="67"/>
      <c r="KC110" s="67"/>
      <c r="KD110" s="67"/>
      <c r="KE110" s="67"/>
      <c r="KF110" s="67"/>
      <c r="KG110" s="67"/>
      <c r="KH110" s="67"/>
      <c r="KI110" s="67"/>
      <c r="KJ110" s="67"/>
      <c r="KK110" s="67"/>
      <c r="KL110" s="67"/>
      <c r="KM110" s="67"/>
      <c r="KN110" s="67"/>
      <c r="KO110" s="67"/>
      <c r="KP110" s="67"/>
      <c r="KQ110" s="67"/>
      <c r="KR110" s="67"/>
      <c r="KS110" s="67"/>
      <c r="KT110" s="67"/>
      <c r="KU110" s="67"/>
      <c r="KV110" s="67"/>
      <c r="KW110" s="67"/>
      <c r="KX110" s="67"/>
      <c r="KY110" s="67"/>
      <c r="KZ110" s="67"/>
      <c r="LA110" s="67"/>
      <c r="LB110" s="67"/>
      <c r="LC110" s="67"/>
      <c r="LD110" s="67"/>
      <c r="LE110" s="67"/>
      <c r="LF110" s="67"/>
      <c r="LG110" s="67"/>
      <c r="LH110" s="67"/>
      <c r="LI110" s="67"/>
      <c r="LJ110" s="67"/>
      <c r="LK110" s="67"/>
      <c r="LL110" s="67"/>
      <c r="LM110" s="67"/>
      <c r="LN110" s="67"/>
      <c r="LO110" s="67"/>
      <c r="LP110" s="67"/>
      <c r="LQ110" s="67"/>
      <c r="LR110" s="67"/>
      <c r="LS110" s="67"/>
      <c r="LT110" s="67"/>
      <c r="LU110" s="67"/>
      <c r="LV110" s="67"/>
      <c r="LW110" s="67"/>
      <c r="LX110" s="67"/>
      <c r="LY110" s="67"/>
      <c r="LZ110" s="67"/>
      <c r="MA110" s="67"/>
      <c r="MB110" s="67"/>
      <c r="MC110" s="67"/>
      <c r="MD110" s="67"/>
      <c r="ME110" s="67"/>
      <c r="MF110" s="67"/>
      <c r="MG110" s="67"/>
      <c r="MH110" s="67"/>
      <c r="MI110" s="67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67"/>
      <c r="MU110" s="67"/>
      <c r="MV110" s="67"/>
      <c r="MW110" s="67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67"/>
      <c r="NI110" s="67"/>
      <c r="NJ110" s="67"/>
      <c r="NK110" s="67"/>
      <c r="NL110" s="67"/>
      <c r="NM110" s="67"/>
      <c r="NN110" s="67"/>
      <c r="NO110" s="67"/>
      <c r="NP110" s="67"/>
      <c r="NQ110" s="67"/>
    </row>
    <row r="111" spans="1:381">
      <c r="A111" s="96" t="s">
        <v>2101</v>
      </c>
      <c r="B111" s="56" t="s">
        <v>1423</v>
      </c>
      <c r="C111" s="96" t="s">
        <v>466</v>
      </c>
      <c r="D111" s="74">
        <v>6</v>
      </c>
      <c r="E111" s="67">
        <v>2017</v>
      </c>
      <c r="F111" s="161">
        <v>72.78266147834259</v>
      </c>
      <c r="G111" s="67">
        <v>14391</v>
      </c>
      <c r="H111" s="67">
        <v>6494</v>
      </c>
      <c r="I111" s="67">
        <v>7897</v>
      </c>
      <c r="J111" s="67">
        <v>29.29</v>
      </c>
      <c r="K111" s="78">
        <v>4230</v>
      </c>
      <c r="L111" s="67">
        <v>62.3</v>
      </c>
      <c r="M111" s="78">
        <v>8966</v>
      </c>
      <c r="N111" s="67">
        <v>1100</v>
      </c>
      <c r="O111" s="67">
        <v>560</v>
      </c>
      <c r="P111" s="67">
        <v>540</v>
      </c>
      <c r="Q111" s="67">
        <v>1329</v>
      </c>
      <c r="R111" s="67">
        <v>677</v>
      </c>
      <c r="S111" s="67">
        <v>652</v>
      </c>
      <c r="T111" s="67">
        <v>1160</v>
      </c>
      <c r="U111" s="67">
        <v>593</v>
      </c>
      <c r="V111" s="67">
        <v>567</v>
      </c>
      <c r="W111" s="67">
        <v>1391</v>
      </c>
      <c r="X111" s="67">
        <v>712</v>
      </c>
      <c r="Y111" s="67">
        <v>679</v>
      </c>
      <c r="Z111" s="67">
        <v>1140</v>
      </c>
      <c r="AA111" s="67">
        <v>585</v>
      </c>
      <c r="AB111" s="67">
        <v>555</v>
      </c>
      <c r="AC111" s="67">
        <v>1351</v>
      </c>
      <c r="AD111" s="67">
        <v>694</v>
      </c>
      <c r="AE111" s="67">
        <v>657</v>
      </c>
      <c r="AF111" s="67">
        <v>1125</v>
      </c>
      <c r="AG111" s="67">
        <v>580</v>
      </c>
      <c r="AH111" s="67">
        <v>545</v>
      </c>
      <c r="AI111" s="67">
        <v>2024</v>
      </c>
      <c r="AJ111" s="67">
        <v>1059</v>
      </c>
      <c r="AK111" s="67">
        <v>965</v>
      </c>
      <c r="AL111" s="67">
        <v>1151</v>
      </c>
      <c r="AM111" s="67">
        <v>603</v>
      </c>
      <c r="AN111" s="67">
        <v>548</v>
      </c>
      <c r="AO111" s="67">
        <v>976</v>
      </c>
      <c r="AP111" s="67">
        <v>517</v>
      </c>
      <c r="AQ111" s="67">
        <v>459</v>
      </c>
      <c r="AR111" s="67" t="s">
        <v>428</v>
      </c>
      <c r="AS111" s="67"/>
      <c r="AT111" s="67" t="s">
        <v>428</v>
      </c>
      <c r="AU111" s="59">
        <v>751</v>
      </c>
      <c r="AV111" s="59">
        <v>0</v>
      </c>
      <c r="AW111" s="59">
        <v>63</v>
      </c>
      <c r="AX111" s="97" t="e">
        <f>VLOOKUP(A111,[2]INFANTIL!$A$8:$AA$140,27,0)</f>
        <v>#N/A</v>
      </c>
      <c r="AY111" s="98" t="e">
        <f>VLOOKUP(A111,[2]INFANTIL!$A$8:$AA$140,16,0)</f>
        <v>#N/A</v>
      </c>
      <c r="AZ111" s="62">
        <f>VLOOKUP(A111,'[3]2017'!$A$8:$E$140,5,0)</f>
        <v>1.8181818181818181</v>
      </c>
      <c r="BA111" s="63">
        <f>VLOOKUP(A111,'[3]2017'!$A$8:$E$140,4,0)</f>
        <v>2</v>
      </c>
      <c r="BB111" s="62">
        <f>VLOOKUP(A111,[2]MATERNAS!$A$8:$AA$140,27,0)</f>
        <v>0</v>
      </c>
      <c r="BC111" s="63">
        <f>VLOOKUP(A111,[2]MATERNAS!$A$8:$AA$140,26,0)</f>
        <v>0</v>
      </c>
      <c r="BD111" s="68">
        <v>0</v>
      </c>
      <c r="BE111" s="69">
        <v>0</v>
      </c>
      <c r="BF111" s="60">
        <f>VLOOKUP(A111,[4]Controles!$A$7:$L$139,12,0)</f>
        <v>4.4642857142857144</v>
      </c>
      <c r="BG111" s="61">
        <f>VLOOKUP(A111,[4]Controles!$A$7:$L$139,11,0)</f>
        <v>5</v>
      </c>
      <c r="BH111" s="88">
        <v>7.1428571428571423</v>
      </c>
      <c r="BI111" s="87">
        <v>8</v>
      </c>
      <c r="BJ111" s="68">
        <v>0</v>
      </c>
      <c r="BK111" s="69">
        <v>0</v>
      </c>
      <c r="BL111" s="68">
        <v>0</v>
      </c>
      <c r="BM111" s="69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40</v>
      </c>
      <c r="BW111" s="67">
        <v>78.099999999999994</v>
      </c>
      <c r="BX111" s="67">
        <v>78.7</v>
      </c>
      <c r="BY111" s="67">
        <v>78.099999999999994</v>
      </c>
      <c r="BZ111" s="67">
        <v>78.099999999999994</v>
      </c>
      <c r="CA111" s="67">
        <v>98.8</v>
      </c>
      <c r="CB111" s="67">
        <v>82.7</v>
      </c>
      <c r="CC111" s="96" t="s">
        <v>3239</v>
      </c>
      <c r="CD111" s="96" t="s">
        <v>3240</v>
      </c>
      <c r="CE111" s="99">
        <v>5.2631578947368416</v>
      </c>
      <c r="CF111" s="67" t="s">
        <v>724</v>
      </c>
      <c r="CG111" s="67" t="s">
        <v>1361</v>
      </c>
      <c r="CH111" s="67">
        <v>0</v>
      </c>
      <c r="CI111" s="67">
        <v>0</v>
      </c>
      <c r="CJ111" s="86">
        <v>0</v>
      </c>
      <c r="CK111" s="87">
        <v>0</v>
      </c>
      <c r="CL111" s="106">
        <v>0</v>
      </c>
      <c r="CM111" s="89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2">
        <f>VLOOKUP(A111,'[3]2017'!$A$8:$I$140,9,0)</f>
        <v>0.87719298245614041</v>
      </c>
      <c r="DC111" s="63">
        <f>VLOOKUP(A111,'[3]2017'!$A$8:$I$140,8,0)</f>
        <v>1</v>
      </c>
      <c r="DD111" s="96" t="s">
        <v>3241</v>
      </c>
      <c r="DE111" s="96" t="s">
        <v>3242</v>
      </c>
      <c r="DF111" s="99">
        <v>2.2115384615384617</v>
      </c>
      <c r="DG111" s="104">
        <v>6.7019400352733687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67">
        <v>0</v>
      </c>
      <c r="DN111" s="67">
        <v>0</v>
      </c>
      <c r="DO111" s="67">
        <v>0</v>
      </c>
      <c r="DP111" s="67">
        <v>0</v>
      </c>
      <c r="DQ111" s="67">
        <v>0</v>
      </c>
      <c r="DR111" s="67">
        <v>0</v>
      </c>
      <c r="DS111" s="67">
        <v>0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101">
        <f>VLOOKUP(A111,[5]Embarazos!$A$7:$D$139,4,0)</f>
        <v>2.5423728813559325</v>
      </c>
      <c r="EA111" s="63">
        <f>VLOOKUP(A111,[5]Embarazos!$A$7:$D$139,3,0)</f>
        <v>3</v>
      </c>
      <c r="EB111" s="62">
        <f>VLOOKUP(A111,[5]Embarazos!$A$7:$F$139,6,0)</f>
        <v>24.576271186440678</v>
      </c>
      <c r="EC111" s="63">
        <f>VLOOKUP(A111,[5]Embarazos!$A$7:$F$139,5,0)</f>
        <v>29</v>
      </c>
      <c r="ED111" s="62">
        <f>VLOOKUP(A111,'[3]2017'!$A$8:$K$140,11,0)</f>
        <v>1.7777777777777779</v>
      </c>
      <c r="EE111" s="63">
        <f>VLOOKUP(A111,'[3]2017'!$A$8:$K$140,10,0)</f>
        <v>2</v>
      </c>
      <c r="EF111" s="96" t="s">
        <v>3243</v>
      </c>
      <c r="EG111" s="96" t="s">
        <v>3244</v>
      </c>
      <c r="EH111" s="99">
        <v>3.2007759456838021</v>
      </c>
      <c r="EI111" s="104">
        <v>6.7503924646781783</v>
      </c>
      <c r="EJ111" s="174" t="s">
        <v>3245</v>
      </c>
      <c r="EK111" s="174" t="s">
        <v>3246</v>
      </c>
      <c r="EL111" s="96" t="s">
        <v>3247</v>
      </c>
      <c r="EM111" s="96" t="s">
        <v>2071</v>
      </c>
      <c r="EN111" s="99">
        <v>0.49261083743842365</v>
      </c>
      <c r="EO111" s="100">
        <v>6.3636363636363633</v>
      </c>
      <c r="EP111" s="67">
        <v>0</v>
      </c>
      <c r="EQ111" s="67">
        <v>0</v>
      </c>
      <c r="ER111" s="67">
        <v>0</v>
      </c>
      <c r="ES111" s="67">
        <v>0</v>
      </c>
      <c r="ET111" s="67">
        <v>0</v>
      </c>
      <c r="EU111" s="67">
        <v>0</v>
      </c>
      <c r="EV111" s="67">
        <v>0</v>
      </c>
      <c r="EW111" s="67">
        <v>0</v>
      </c>
      <c r="EX111" s="67">
        <v>0</v>
      </c>
      <c r="EY111" s="62">
        <f>VLOOKUP(A111,[5]Embarazos!$A$7:$H$139,8,0)</f>
        <v>27.118644067796609</v>
      </c>
      <c r="EZ111" s="63">
        <f>VLOOKUP(A111,[5]Embarazos!$A$7:$H$139,7,0)</f>
        <v>32</v>
      </c>
      <c r="FA111" s="62">
        <f>VLOOKUP(A111,[5]Embarazos!$A$7:$J$139,10,0)</f>
        <v>18.64406779661017</v>
      </c>
      <c r="FB111" s="63">
        <f>VLOOKUP(A111,[5]Embarazos!$A$7:$J$139,9,0)</f>
        <v>22</v>
      </c>
      <c r="FC111" s="67">
        <v>0</v>
      </c>
      <c r="FD111" s="67">
        <v>0</v>
      </c>
      <c r="FE111" s="67">
        <v>41.56</v>
      </c>
      <c r="FF111" s="67">
        <v>1</v>
      </c>
      <c r="FG111" s="67">
        <v>0</v>
      </c>
      <c r="FH111" s="67">
        <v>0</v>
      </c>
      <c r="FI111" s="67">
        <v>0</v>
      </c>
      <c r="FJ111" s="67">
        <v>0</v>
      </c>
      <c r="FK111" s="92">
        <v>41.562759767248544</v>
      </c>
      <c r="FL111" s="105">
        <v>1</v>
      </c>
      <c r="FM111" s="67">
        <v>0</v>
      </c>
      <c r="FN111" s="67">
        <v>0</v>
      </c>
      <c r="FO111" s="67">
        <v>0</v>
      </c>
      <c r="FP111" s="67">
        <v>0</v>
      </c>
      <c r="FQ111" s="67">
        <v>0</v>
      </c>
      <c r="FR111" s="67">
        <v>0</v>
      </c>
      <c r="FS111" s="62">
        <f>VLOOKUP(A111,'[3]2017'!$A$8:$M$140,13,0)</f>
        <v>1.737619461337967</v>
      </c>
      <c r="FT111" s="63">
        <f>VLOOKUP(A111,'[3]2017'!$A$8:$M$140,12,0)</f>
        <v>2</v>
      </c>
      <c r="FU111" s="62">
        <f>VLOOKUP(A111,'[3]2017'!$A$8:$O$140,15,0)</f>
        <v>1.0245901639344264</v>
      </c>
      <c r="FV111" s="63">
        <f>VLOOKUP(A111,'[3]2017'!$A$8:$O$140,14,0)</f>
        <v>1</v>
      </c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67"/>
      <c r="IS111" s="67"/>
      <c r="IT111" s="67"/>
      <c r="IU111" s="67"/>
      <c r="IV111" s="67"/>
      <c r="IW111" s="67"/>
      <c r="IX111" s="67"/>
      <c r="IY111" s="67"/>
      <c r="IZ111" s="67"/>
      <c r="JA111" s="67"/>
      <c r="JB111" s="67"/>
      <c r="JC111" s="67"/>
      <c r="JD111" s="67"/>
      <c r="JE111" s="67"/>
      <c r="JF111" s="67"/>
      <c r="JG111" s="67"/>
      <c r="JH111" s="67"/>
      <c r="JI111" s="67"/>
      <c r="JJ111" s="67"/>
      <c r="JK111" s="67"/>
      <c r="JL111" s="67"/>
      <c r="JM111" s="67"/>
      <c r="JN111" s="67"/>
      <c r="JO111" s="67"/>
      <c r="JP111" s="67"/>
      <c r="JQ111" s="67"/>
      <c r="JR111" s="67"/>
      <c r="JS111" s="67"/>
      <c r="JT111" s="67"/>
      <c r="JU111" s="67"/>
      <c r="JV111" s="67"/>
      <c r="JW111" s="67"/>
      <c r="JX111" s="67"/>
      <c r="JY111" s="67"/>
      <c r="JZ111" s="67"/>
      <c r="KA111" s="67"/>
      <c r="KB111" s="67"/>
      <c r="KC111" s="67"/>
      <c r="KD111" s="67"/>
      <c r="KE111" s="67"/>
      <c r="KF111" s="67"/>
      <c r="KG111" s="67"/>
      <c r="KH111" s="67"/>
      <c r="KI111" s="67"/>
      <c r="KJ111" s="67"/>
      <c r="KK111" s="67"/>
      <c r="KL111" s="67"/>
      <c r="KM111" s="67"/>
      <c r="KN111" s="67"/>
      <c r="KO111" s="67"/>
      <c r="KP111" s="67"/>
      <c r="KQ111" s="67"/>
      <c r="KR111" s="67"/>
      <c r="KS111" s="67"/>
      <c r="KT111" s="67"/>
      <c r="KU111" s="67"/>
      <c r="KV111" s="67"/>
      <c r="KW111" s="67"/>
      <c r="KX111" s="67"/>
      <c r="KY111" s="67"/>
      <c r="KZ111" s="67"/>
      <c r="LA111" s="67"/>
      <c r="LB111" s="67"/>
      <c r="LC111" s="67"/>
      <c r="LD111" s="67"/>
      <c r="LE111" s="67"/>
      <c r="LF111" s="67"/>
      <c r="LG111" s="67"/>
      <c r="LH111" s="67"/>
      <c r="LI111" s="67"/>
      <c r="LJ111" s="67"/>
      <c r="LK111" s="67"/>
      <c r="LL111" s="67"/>
      <c r="LM111" s="67"/>
      <c r="LN111" s="67"/>
      <c r="LO111" s="67"/>
      <c r="LP111" s="67"/>
      <c r="LQ111" s="67"/>
      <c r="LR111" s="67"/>
      <c r="LS111" s="67"/>
      <c r="LT111" s="67"/>
      <c r="LU111" s="67"/>
      <c r="LV111" s="67"/>
      <c r="LW111" s="67"/>
      <c r="LX111" s="67"/>
      <c r="LY111" s="67"/>
      <c r="LZ111" s="67"/>
      <c r="MA111" s="67"/>
      <c r="MB111" s="67"/>
      <c r="MC111" s="67"/>
      <c r="MD111" s="67"/>
      <c r="ME111" s="67"/>
      <c r="MF111" s="67"/>
      <c r="MG111" s="67"/>
      <c r="MH111" s="67"/>
      <c r="MI111" s="67"/>
      <c r="MJ111" s="67"/>
      <c r="MK111" s="67"/>
      <c r="ML111" s="67"/>
      <c r="MM111" s="67"/>
      <c r="MN111" s="67"/>
      <c r="MO111" s="67"/>
      <c r="MP111" s="67"/>
      <c r="MQ111" s="67"/>
      <c r="MR111" s="67"/>
      <c r="MS111" s="67"/>
      <c r="MT111" s="67"/>
      <c r="MU111" s="67"/>
      <c r="MV111" s="67"/>
      <c r="MW111" s="67"/>
      <c r="MX111" s="67"/>
      <c r="MY111" s="67"/>
      <c r="MZ111" s="67"/>
      <c r="NA111" s="67"/>
      <c r="NB111" s="67"/>
      <c r="NC111" s="67"/>
      <c r="ND111" s="67"/>
      <c r="NE111" s="67"/>
      <c r="NF111" s="67"/>
      <c r="NG111" s="67"/>
      <c r="NH111" s="67"/>
      <c r="NI111" s="67"/>
      <c r="NJ111" s="67"/>
      <c r="NK111" s="67"/>
      <c r="NL111" s="67"/>
      <c r="NM111" s="67"/>
      <c r="NN111" s="67"/>
      <c r="NO111" s="67"/>
      <c r="NP111" s="67"/>
      <c r="NQ111" s="67"/>
    </row>
    <row r="112" spans="1:381">
      <c r="A112" s="96" t="s">
        <v>2107</v>
      </c>
      <c r="B112" s="56" t="s">
        <v>1429</v>
      </c>
      <c r="C112" s="96" t="s">
        <v>675</v>
      </c>
      <c r="D112" s="74">
        <v>6</v>
      </c>
      <c r="E112" s="67">
        <v>2017</v>
      </c>
      <c r="F112" s="161">
        <v>64.870033268089799</v>
      </c>
      <c r="G112" s="67">
        <v>45083</v>
      </c>
      <c r="H112" s="67">
        <v>28835</v>
      </c>
      <c r="I112" s="67">
        <v>16248</v>
      </c>
      <c r="J112" s="67">
        <v>5.57</v>
      </c>
      <c r="K112" s="78">
        <v>2510</v>
      </c>
      <c r="L112" s="67">
        <v>69.02</v>
      </c>
      <c r="M112" s="78">
        <v>31118</v>
      </c>
      <c r="N112" s="67">
        <v>5947</v>
      </c>
      <c r="O112" s="67">
        <v>3031</v>
      </c>
      <c r="P112" s="67">
        <v>2916</v>
      </c>
      <c r="Q112" s="67">
        <v>7070</v>
      </c>
      <c r="R112" s="67">
        <v>3605</v>
      </c>
      <c r="S112" s="67">
        <v>3465</v>
      </c>
      <c r="T112" s="67">
        <v>5484</v>
      </c>
      <c r="U112" s="67">
        <v>2807</v>
      </c>
      <c r="V112" s="67">
        <v>2677</v>
      </c>
      <c r="W112" s="67">
        <v>6478</v>
      </c>
      <c r="X112" s="67">
        <v>3318</v>
      </c>
      <c r="Y112" s="67">
        <v>3160</v>
      </c>
      <c r="Z112" s="67">
        <v>5190</v>
      </c>
      <c r="AA112" s="67">
        <v>2664</v>
      </c>
      <c r="AB112" s="67">
        <v>2526</v>
      </c>
      <c r="AC112" s="67">
        <v>5973</v>
      </c>
      <c r="AD112" s="67">
        <v>3073</v>
      </c>
      <c r="AE112" s="67">
        <v>2900</v>
      </c>
      <c r="AF112" s="67">
        <v>4717</v>
      </c>
      <c r="AG112" s="67">
        <v>2429</v>
      </c>
      <c r="AH112" s="67">
        <v>2288</v>
      </c>
      <c r="AI112" s="67">
        <v>7522</v>
      </c>
      <c r="AJ112" s="67">
        <v>3820</v>
      </c>
      <c r="AK112" s="67">
        <v>3702</v>
      </c>
      <c r="AL112" s="67">
        <v>4135</v>
      </c>
      <c r="AM112" s="67">
        <v>2101</v>
      </c>
      <c r="AN112" s="67">
        <v>2034</v>
      </c>
      <c r="AO112" s="67">
        <v>3855</v>
      </c>
      <c r="AP112" s="67">
        <v>1914</v>
      </c>
      <c r="AQ112" s="67">
        <v>1941</v>
      </c>
      <c r="AR112" s="67" t="s">
        <v>428</v>
      </c>
      <c r="AS112" s="67"/>
      <c r="AT112" s="67" t="s">
        <v>428</v>
      </c>
      <c r="AU112" s="59">
        <v>2269</v>
      </c>
      <c r="AV112" s="59">
        <v>0</v>
      </c>
      <c r="AW112" s="59">
        <v>556</v>
      </c>
      <c r="AX112" s="97" t="e">
        <f>VLOOKUP(A112,[2]INFANTIL!$A$8:$AA$140,27,0)</f>
        <v>#N/A</v>
      </c>
      <c r="AY112" s="98" t="e">
        <f>VLOOKUP(A112,[2]INFANTIL!$A$8:$AA$140,16,0)</f>
        <v>#N/A</v>
      </c>
      <c r="AZ112" s="62">
        <f>VLOOKUP(A112,'[3]2017'!$A$8:$E$140,5,0)</f>
        <v>1.3452160753321001</v>
      </c>
      <c r="BA112" s="63">
        <f>VLOOKUP(A112,'[3]2017'!$A$8:$E$140,4,0)</f>
        <v>8</v>
      </c>
      <c r="BB112" s="62">
        <f>VLOOKUP(A112,[2]MATERNAS!$A$8:$AA$140,27,0)</f>
        <v>0</v>
      </c>
      <c r="BC112" s="63">
        <f>VLOOKUP(A112,[2]MATERNAS!$A$8:$AA$140,26,0)</f>
        <v>0</v>
      </c>
      <c r="BD112" s="68">
        <v>0</v>
      </c>
      <c r="BE112" s="69">
        <v>0</v>
      </c>
      <c r="BF112" s="60">
        <f>VLOOKUP(A112,[4]Controles!$A$7:$L$139,12,0)</f>
        <v>7.2897196261682247</v>
      </c>
      <c r="BG112" s="61">
        <f>VLOOKUP(A112,[4]Controles!$A$7:$L$139,11,0)</f>
        <v>39</v>
      </c>
      <c r="BH112" s="88">
        <v>9.9065420560747661</v>
      </c>
      <c r="BI112" s="87">
        <v>53</v>
      </c>
      <c r="BJ112" s="68">
        <v>0</v>
      </c>
      <c r="BK112" s="69">
        <v>0</v>
      </c>
      <c r="BL112" s="68">
        <v>0</v>
      </c>
      <c r="BM112" s="69">
        <v>0</v>
      </c>
      <c r="BN112" s="67">
        <v>34.29</v>
      </c>
      <c r="BO112" s="67">
        <v>2</v>
      </c>
      <c r="BP112" s="67">
        <v>34.29</v>
      </c>
      <c r="BQ112" s="67">
        <v>2</v>
      </c>
      <c r="BR112" s="67">
        <v>0</v>
      </c>
      <c r="BS112" s="67">
        <v>0</v>
      </c>
      <c r="BT112" s="67">
        <v>0</v>
      </c>
      <c r="BU112" s="67">
        <v>0</v>
      </c>
      <c r="BV112" s="67">
        <v>33.6</v>
      </c>
      <c r="BW112" s="67">
        <v>94.9</v>
      </c>
      <c r="BX112" s="67">
        <v>88.7</v>
      </c>
      <c r="BY112" s="67">
        <v>94.9</v>
      </c>
      <c r="BZ112" s="67">
        <v>103.5</v>
      </c>
      <c r="CA112" s="67">
        <v>78.5</v>
      </c>
      <c r="CB112" s="67">
        <v>88.1</v>
      </c>
      <c r="CC112" s="96" t="s">
        <v>1859</v>
      </c>
      <c r="CD112" s="96" t="s">
        <v>3248</v>
      </c>
      <c r="CE112" s="99">
        <v>43.478260869565219</v>
      </c>
      <c r="CF112" s="67" t="s">
        <v>3249</v>
      </c>
      <c r="CG112" s="67" t="s">
        <v>3250</v>
      </c>
      <c r="CH112" s="67">
        <v>0</v>
      </c>
      <c r="CI112" s="67">
        <v>0</v>
      </c>
      <c r="CJ112" s="86">
        <v>0.54704595185995619</v>
      </c>
      <c r="CK112" s="87">
        <v>3</v>
      </c>
      <c r="CL112" s="106">
        <v>0</v>
      </c>
      <c r="CM112" s="89">
        <v>0</v>
      </c>
      <c r="CN112" s="67">
        <v>80.84</v>
      </c>
      <c r="CO112" s="67">
        <v>2</v>
      </c>
      <c r="CP112" s="67">
        <v>0</v>
      </c>
      <c r="CQ112" s="67">
        <v>0</v>
      </c>
      <c r="CR112" s="67">
        <v>46.31</v>
      </c>
      <c r="CS112" s="67">
        <v>3</v>
      </c>
      <c r="CT112" s="67">
        <v>0</v>
      </c>
      <c r="CU112" s="67">
        <v>0</v>
      </c>
      <c r="CV112" s="67">
        <v>0</v>
      </c>
      <c r="CW112" s="67">
        <v>0</v>
      </c>
      <c r="CX112" s="67">
        <v>15.44</v>
      </c>
      <c r="CY112" s="67">
        <v>1</v>
      </c>
      <c r="CZ112" s="67">
        <v>30.87</v>
      </c>
      <c r="DA112" s="67">
        <v>2</v>
      </c>
      <c r="DB112" s="62">
        <f>VLOOKUP(A112,'[3]2017'!$A$8:$I$140,9,0)</f>
        <v>0.77071290944123316</v>
      </c>
      <c r="DC112" s="63">
        <f>VLOOKUP(A112,'[3]2017'!$A$8:$I$140,8,0)</f>
        <v>4</v>
      </c>
      <c r="DD112" s="96" t="s">
        <v>3251</v>
      </c>
      <c r="DE112" s="96" t="s">
        <v>3252</v>
      </c>
      <c r="DF112" s="99">
        <v>6.9974909395037628</v>
      </c>
      <c r="DG112" s="104">
        <v>8.7827426810477665</v>
      </c>
      <c r="DH112" s="67">
        <v>15.44</v>
      </c>
      <c r="DI112" s="67">
        <v>1</v>
      </c>
      <c r="DJ112" s="67">
        <v>30.87</v>
      </c>
      <c r="DK112" s="67">
        <v>2</v>
      </c>
      <c r="DL112" s="67">
        <v>15.44</v>
      </c>
      <c r="DM112" s="67">
        <v>1</v>
      </c>
      <c r="DN112" s="67">
        <v>66.97</v>
      </c>
      <c r="DO112" s="67">
        <v>4</v>
      </c>
      <c r="DP112" s="67">
        <v>50.23</v>
      </c>
      <c r="DQ112" s="67">
        <v>3</v>
      </c>
      <c r="DR112" s="67">
        <v>16.739999999999998</v>
      </c>
      <c r="DS112" s="67">
        <v>1</v>
      </c>
      <c r="DT112" s="67">
        <v>33.479999999999997</v>
      </c>
      <c r="DU112" s="67">
        <v>2</v>
      </c>
      <c r="DV112" s="67">
        <v>0</v>
      </c>
      <c r="DW112" s="67">
        <v>0</v>
      </c>
      <c r="DX112" s="67">
        <v>0</v>
      </c>
      <c r="DY112" s="67">
        <v>0</v>
      </c>
      <c r="DZ112" s="101">
        <f>VLOOKUP(A112,[5]Embarazos!$A$7:$D$139,4,0)</f>
        <v>2.7624309392265194</v>
      </c>
      <c r="EA112" s="63">
        <f>VLOOKUP(A112,[5]Embarazos!$A$7:$D$139,3,0)</f>
        <v>15</v>
      </c>
      <c r="EB112" s="62">
        <f>VLOOKUP(A112,[5]Embarazos!$A$7:$F$139,6,0)</f>
        <v>28.913443830570902</v>
      </c>
      <c r="EC112" s="63">
        <f>VLOOKUP(A112,[5]Embarazos!$A$7:$F$139,5,0)</f>
        <v>157</v>
      </c>
      <c r="ED112" s="62">
        <f>VLOOKUP(A112,'[3]2017'!$A$8:$K$140,11,0)</f>
        <v>0.42399830400678395</v>
      </c>
      <c r="EE112" s="63">
        <f>VLOOKUP(A112,'[3]2017'!$A$8:$K$140,10,0)</f>
        <v>2</v>
      </c>
      <c r="EF112" s="96" t="s">
        <v>3253</v>
      </c>
      <c r="EG112" s="96" t="s">
        <v>3254</v>
      </c>
      <c r="EH112" s="99">
        <v>2.5967143614202435</v>
      </c>
      <c r="EI112" s="104">
        <v>6.0313630880579012</v>
      </c>
      <c r="EJ112" s="174" t="s">
        <v>3255</v>
      </c>
      <c r="EK112" s="174" t="s">
        <v>3256</v>
      </c>
      <c r="EL112" s="96" t="s">
        <v>2446</v>
      </c>
      <c r="EM112" s="96" t="s">
        <v>3257</v>
      </c>
      <c r="EN112" s="99">
        <v>1.392757660167131</v>
      </c>
      <c r="EO112" s="100">
        <v>1.6129032258064515</v>
      </c>
      <c r="EP112" s="67">
        <v>16.739999999999998</v>
      </c>
      <c r="EQ112" s="67">
        <v>1</v>
      </c>
      <c r="ER112" s="67">
        <v>16.739999999999998</v>
      </c>
      <c r="ES112" s="67">
        <v>1</v>
      </c>
      <c r="ET112" s="92">
        <v>50.226017076845814</v>
      </c>
      <c r="EU112" s="105">
        <v>3</v>
      </c>
      <c r="EV112" s="67">
        <v>16.739999999999998</v>
      </c>
      <c r="EW112" s="67">
        <v>1</v>
      </c>
      <c r="EX112" s="67">
        <v>0</v>
      </c>
      <c r="EY112" s="62">
        <f>VLOOKUP(A112,[5]Embarazos!$A$7:$H$139,8,0)</f>
        <v>30.018416206261513</v>
      </c>
      <c r="EZ112" s="63">
        <f>VLOOKUP(A112,[5]Embarazos!$A$7:$H$139,7,0)</f>
        <v>163</v>
      </c>
      <c r="FA112" s="62">
        <f>VLOOKUP(A112,[5]Embarazos!$A$7:$J$139,10,0)</f>
        <v>19.705340699815839</v>
      </c>
      <c r="FB112" s="63">
        <f>VLOOKUP(A112,[5]Embarazos!$A$7:$J$139,9,0)</f>
        <v>107</v>
      </c>
      <c r="FC112" s="67">
        <v>33.130000000000003</v>
      </c>
      <c r="FD112" s="67">
        <v>3</v>
      </c>
      <c r="FE112" s="67">
        <v>154.59</v>
      </c>
      <c r="FF112" s="67">
        <v>14</v>
      </c>
      <c r="FG112" s="67">
        <v>11.04</v>
      </c>
      <c r="FH112" s="67">
        <v>1</v>
      </c>
      <c r="FI112" s="67">
        <v>22.08</v>
      </c>
      <c r="FJ112" s="67">
        <v>2</v>
      </c>
      <c r="FK112" s="92">
        <v>220.84805653710248</v>
      </c>
      <c r="FL112" s="105">
        <v>20</v>
      </c>
      <c r="FM112" s="67">
        <v>33.130000000000003</v>
      </c>
      <c r="FN112" s="67">
        <v>3</v>
      </c>
      <c r="FO112" s="67">
        <v>44.17</v>
      </c>
      <c r="FP112" s="67">
        <v>4</v>
      </c>
      <c r="FQ112" s="67">
        <v>0</v>
      </c>
      <c r="FR112" s="67">
        <v>0</v>
      </c>
      <c r="FS112" s="62">
        <f>VLOOKUP(A112,'[3]2017'!$A$8:$M$140,13,0)</f>
        <v>2.6602176541717051</v>
      </c>
      <c r="FT112" s="63">
        <f>VLOOKUP(A112,'[3]2017'!$A$8:$M$140,12,0)</f>
        <v>11</v>
      </c>
      <c r="FU112" s="62">
        <f>VLOOKUP(A112,'[3]2017'!$A$8:$O$140,15,0)</f>
        <v>3.1128404669260701</v>
      </c>
      <c r="FV112" s="63">
        <f>VLOOKUP(A112,'[3]2017'!$A$8:$O$140,14,0)</f>
        <v>12</v>
      </c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67"/>
      <c r="GQ112" s="67"/>
      <c r="GR112" s="67"/>
      <c r="GS112" s="67"/>
      <c r="GT112" s="67"/>
      <c r="GU112" s="67"/>
      <c r="GV112" s="67"/>
      <c r="GW112" s="67"/>
      <c r="GX112" s="67"/>
      <c r="GY112" s="67"/>
      <c r="GZ112" s="67"/>
      <c r="HA112" s="67"/>
      <c r="HB112" s="67"/>
      <c r="HC112" s="67"/>
      <c r="HD112" s="67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67"/>
      <c r="HX112" s="67"/>
      <c r="HY112" s="67"/>
      <c r="HZ112" s="67"/>
      <c r="IA112" s="67"/>
      <c r="IB112" s="67"/>
      <c r="IC112" s="67"/>
      <c r="ID112" s="67"/>
      <c r="IE112" s="67"/>
      <c r="IF112" s="67"/>
      <c r="IG112" s="67"/>
      <c r="IH112" s="67"/>
      <c r="II112" s="67"/>
      <c r="IJ112" s="67"/>
      <c r="IK112" s="67"/>
      <c r="IL112" s="67"/>
      <c r="IM112" s="67"/>
      <c r="IN112" s="67"/>
      <c r="IO112" s="67"/>
      <c r="IP112" s="67"/>
      <c r="IQ112" s="67"/>
      <c r="IR112" s="67"/>
      <c r="IS112" s="67"/>
      <c r="IT112" s="67"/>
      <c r="IU112" s="67"/>
      <c r="IV112" s="67"/>
      <c r="IW112" s="67"/>
      <c r="IX112" s="67"/>
      <c r="IY112" s="67"/>
      <c r="IZ112" s="67"/>
      <c r="JA112" s="67"/>
      <c r="JB112" s="67"/>
      <c r="JC112" s="67"/>
      <c r="JD112" s="67"/>
      <c r="JE112" s="67"/>
      <c r="JF112" s="67"/>
      <c r="JG112" s="67"/>
      <c r="JH112" s="67"/>
      <c r="JI112" s="67"/>
      <c r="JJ112" s="67"/>
      <c r="JK112" s="67"/>
      <c r="JL112" s="67"/>
      <c r="JM112" s="67"/>
      <c r="JN112" s="67"/>
      <c r="JO112" s="67"/>
      <c r="JP112" s="67"/>
      <c r="JQ112" s="67"/>
      <c r="JR112" s="67"/>
      <c r="JS112" s="67"/>
      <c r="JT112" s="67"/>
      <c r="JU112" s="67"/>
      <c r="JV112" s="67"/>
      <c r="JW112" s="67"/>
      <c r="JX112" s="67"/>
      <c r="JY112" s="67"/>
      <c r="JZ112" s="67"/>
      <c r="KA112" s="67"/>
      <c r="KB112" s="67"/>
      <c r="KC112" s="67"/>
      <c r="KD112" s="67"/>
      <c r="KE112" s="67"/>
      <c r="KF112" s="67"/>
      <c r="KG112" s="67"/>
      <c r="KH112" s="67"/>
      <c r="KI112" s="67"/>
      <c r="KJ112" s="67"/>
      <c r="KK112" s="67"/>
      <c r="KL112" s="67"/>
      <c r="KM112" s="67"/>
      <c r="KN112" s="67"/>
      <c r="KO112" s="67"/>
      <c r="KP112" s="67"/>
      <c r="KQ112" s="67"/>
      <c r="KR112" s="67"/>
      <c r="KS112" s="67"/>
      <c r="KT112" s="67"/>
      <c r="KU112" s="67"/>
      <c r="KV112" s="67"/>
      <c r="KW112" s="67"/>
      <c r="KX112" s="67"/>
      <c r="KY112" s="67"/>
      <c r="KZ112" s="67"/>
      <c r="LA112" s="67"/>
      <c r="LB112" s="67"/>
      <c r="LC112" s="67"/>
      <c r="LD112" s="67"/>
      <c r="LE112" s="67"/>
      <c r="LF112" s="67"/>
      <c r="LG112" s="67"/>
      <c r="LH112" s="67"/>
      <c r="LI112" s="67"/>
      <c r="LJ112" s="67"/>
      <c r="LK112" s="67"/>
      <c r="LL112" s="67"/>
      <c r="LM112" s="67"/>
      <c r="LN112" s="67"/>
      <c r="LO112" s="67"/>
      <c r="LP112" s="67"/>
      <c r="LQ112" s="67"/>
      <c r="LR112" s="67"/>
      <c r="LS112" s="67"/>
      <c r="LT112" s="67"/>
      <c r="LU112" s="67"/>
      <c r="LV112" s="67"/>
      <c r="LW112" s="67"/>
      <c r="LX112" s="67"/>
      <c r="LY112" s="67"/>
      <c r="LZ112" s="67"/>
      <c r="MA112" s="67"/>
      <c r="MB112" s="67"/>
      <c r="MC112" s="67"/>
      <c r="MD112" s="67"/>
      <c r="ME112" s="67"/>
      <c r="MF112" s="67"/>
      <c r="MG112" s="67"/>
      <c r="MH112" s="67"/>
      <c r="MI112" s="67"/>
      <c r="MJ112" s="67"/>
      <c r="MK112" s="67"/>
      <c r="ML112" s="67"/>
      <c r="MM112" s="67"/>
      <c r="MN112" s="67"/>
      <c r="MO112" s="67"/>
      <c r="MP112" s="67"/>
      <c r="MQ112" s="67"/>
      <c r="MR112" s="67"/>
      <c r="MS112" s="67"/>
      <c r="MT112" s="67"/>
      <c r="MU112" s="67"/>
      <c r="MV112" s="67"/>
      <c r="MW112" s="67"/>
      <c r="MX112" s="67"/>
      <c r="MY112" s="67"/>
      <c r="MZ112" s="67"/>
      <c r="NA112" s="67"/>
      <c r="NB112" s="67"/>
      <c r="NC112" s="67"/>
      <c r="ND112" s="67"/>
      <c r="NE112" s="67"/>
      <c r="NF112" s="67"/>
      <c r="NG112" s="67"/>
      <c r="NH112" s="67"/>
      <c r="NI112" s="67"/>
      <c r="NJ112" s="67"/>
      <c r="NK112" s="67"/>
      <c r="NL112" s="67"/>
      <c r="NM112" s="67"/>
      <c r="NN112" s="67"/>
      <c r="NO112" s="67"/>
      <c r="NP112" s="67"/>
      <c r="NQ112" s="67"/>
    </row>
    <row r="113" spans="1:381">
      <c r="A113" s="96" t="s">
        <v>1435</v>
      </c>
      <c r="B113" s="56" t="s">
        <v>1436</v>
      </c>
      <c r="C113" s="96" t="s">
        <v>466</v>
      </c>
      <c r="D113" s="74">
        <v>6</v>
      </c>
      <c r="E113" s="67">
        <v>2017</v>
      </c>
      <c r="F113" s="161">
        <v>60.661167434239673</v>
      </c>
      <c r="G113" s="67">
        <v>7955</v>
      </c>
      <c r="H113" s="67">
        <v>4015</v>
      </c>
      <c r="I113" s="67">
        <v>3940</v>
      </c>
      <c r="J113" s="67">
        <v>23.41</v>
      </c>
      <c r="K113" s="78">
        <v>1862</v>
      </c>
      <c r="L113" s="67">
        <v>39.47</v>
      </c>
      <c r="M113" s="78">
        <v>3140</v>
      </c>
      <c r="N113" s="67">
        <v>811</v>
      </c>
      <c r="O113" s="67">
        <v>420</v>
      </c>
      <c r="P113" s="67">
        <v>391</v>
      </c>
      <c r="Q113" s="67">
        <v>968</v>
      </c>
      <c r="R113" s="67">
        <v>502</v>
      </c>
      <c r="S113" s="67">
        <v>466</v>
      </c>
      <c r="T113" s="67">
        <v>776</v>
      </c>
      <c r="U113" s="67">
        <v>407</v>
      </c>
      <c r="V113" s="67">
        <v>369</v>
      </c>
      <c r="W113" s="67">
        <v>927</v>
      </c>
      <c r="X113" s="67">
        <v>487</v>
      </c>
      <c r="Y113" s="67">
        <v>440</v>
      </c>
      <c r="Z113" s="67">
        <v>762</v>
      </c>
      <c r="AA113" s="67">
        <v>400</v>
      </c>
      <c r="AB113" s="67">
        <v>362</v>
      </c>
      <c r="AC113" s="67">
        <v>884</v>
      </c>
      <c r="AD113" s="67">
        <v>463</v>
      </c>
      <c r="AE113" s="67">
        <v>421</v>
      </c>
      <c r="AF113" s="67">
        <v>714</v>
      </c>
      <c r="AG113" s="67">
        <v>374</v>
      </c>
      <c r="AH113" s="67">
        <v>340</v>
      </c>
      <c r="AI113" s="67">
        <v>1333</v>
      </c>
      <c r="AJ113" s="67">
        <v>700</v>
      </c>
      <c r="AK113" s="67">
        <v>633</v>
      </c>
      <c r="AL113" s="67">
        <v>743</v>
      </c>
      <c r="AM113" s="67">
        <v>390</v>
      </c>
      <c r="AN113" s="67">
        <v>353</v>
      </c>
      <c r="AO113" s="67">
        <v>751</v>
      </c>
      <c r="AP113" s="67">
        <v>394</v>
      </c>
      <c r="AQ113" s="67">
        <v>357</v>
      </c>
      <c r="AR113" s="67" t="s">
        <v>428</v>
      </c>
      <c r="AS113" s="67"/>
      <c r="AT113" s="67" t="s">
        <v>428</v>
      </c>
      <c r="AU113" s="59">
        <v>221</v>
      </c>
      <c r="AV113" s="59">
        <v>0</v>
      </c>
      <c r="AW113" s="59">
        <v>11</v>
      </c>
      <c r="AX113" s="97">
        <f>VLOOKUP(A113,[2]INFANTIL!$A$8:$AA$140,27,0)</f>
        <v>0</v>
      </c>
      <c r="AY113" s="98">
        <f>VLOOKUP(A113,[2]INFANTIL!$A$8:$AA$140,16,0)</f>
        <v>1</v>
      </c>
      <c r="AZ113" s="62">
        <f>VLOOKUP(A113,'[3]2017'!$A$8:$E$140,5,0)</f>
        <v>0</v>
      </c>
      <c r="BA113" s="63">
        <f>VLOOKUP(A113,'[3]2017'!$A$8:$E$140,4,0)</f>
        <v>0</v>
      </c>
      <c r="BB113" s="62">
        <f>VLOOKUP(A113,[2]MATERNAS!$A$8:$AA$140,27,0)</f>
        <v>0</v>
      </c>
      <c r="BC113" s="63">
        <f>VLOOKUP(A113,[2]MATERNAS!$A$8:$AA$140,26,0)</f>
        <v>0</v>
      </c>
      <c r="BD113" s="68">
        <v>0</v>
      </c>
      <c r="BE113" s="69">
        <v>0</v>
      </c>
      <c r="BF113" s="60">
        <f>VLOOKUP(A113,[4]Controles!$A$7:$L$139,12,0)</f>
        <v>3.278688524590164</v>
      </c>
      <c r="BG113" s="61">
        <f>VLOOKUP(A113,[4]Controles!$A$7:$L$139,11,0)</f>
        <v>2</v>
      </c>
      <c r="BH113" s="88">
        <v>3.278688524590164</v>
      </c>
      <c r="BI113" s="87">
        <v>2</v>
      </c>
      <c r="BJ113" s="68">
        <v>0</v>
      </c>
      <c r="BK113" s="69">
        <v>0</v>
      </c>
      <c r="BL113" s="68">
        <v>0</v>
      </c>
      <c r="BM113" s="69">
        <v>0</v>
      </c>
      <c r="BN113" s="67">
        <v>0</v>
      </c>
      <c r="BO113" s="67">
        <v>0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>
        <v>30.9</v>
      </c>
      <c r="BW113" s="67">
        <v>82.4</v>
      </c>
      <c r="BX113" s="67">
        <v>82.4</v>
      </c>
      <c r="BY113" s="67">
        <v>82.4</v>
      </c>
      <c r="BZ113" s="67">
        <v>104.4</v>
      </c>
      <c r="CA113" s="67">
        <v>101.4</v>
      </c>
      <c r="CB113" s="67">
        <v>94.4</v>
      </c>
      <c r="CC113" s="96" t="s">
        <v>3258</v>
      </c>
      <c r="CD113" s="96" t="s">
        <v>3259</v>
      </c>
      <c r="CE113" s="99">
        <v>11.111111111111111</v>
      </c>
      <c r="CF113" s="67" t="s">
        <v>3260</v>
      </c>
      <c r="CG113" s="67" t="s">
        <v>3261</v>
      </c>
      <c r="CH113" s="67">
        <v>0</v>
      </c>
      <c r="CI113" s="67">
        <v>0</v>
      </c>
      <c r="CJ113" s="86">
        <v>0</v>
      </c>
      <c r="CK113" s="87">
        <v>0</v>
      </c>
      <c r="CL113" s="106">
        <v>0</v>
      </c>
      <c r="CM113" s="89">
        <v>0</v>
      </c>
      <c r="CN113" s="67">
        <v>0</v>
      </c>
      <c r="CO113" s="67">
        <v>0</v>
      </c>
      <c r="CP113" s="67">
        <v>0</v>
      </c>
      <c r="CQ113" s="67">
        <v>0</v>
      </c>
      <c r="CR113" s="67">
        <v>0</v>
      </c>
      <c r="CS113" s="67">
        <v>0</v>
      </c>
      <c r="CT113" s="67">
        <v>0</v>
      </c>
      <c r="CU113" s="67">
        <v>0</v>
      </c>
      <c r="CV113" s="67">
        <v>0</v>
      </c>
      <c r="CW113" s="67">
        <v>0</v>
      </c>
      <c r="CX113" s="67">
        <v>0</v>
      </c>
      <c r="CY113" s="67">
        <v>0</v>
      </c>
      <c r="CZ113" s="67">
        <v>0</v>
      </c>
      <c r="DA113" s="67">
        <v>0</v>
      </c>
      <c r="DB113" s="62">
        <f>VLOOKUP(A113,'[3]2017'!$A$8:$I$140,9,0)</f>
        <v>0</v>
      </c>
      <c r="DC113" s="63">
        <f>VLOOKUP(A113,'[3]2017'!$A$8:$I$140,8,0)</f>
        <v>0</v>
      </c>
      <c r="DD113" s="96" t="s">
        <v>3262</v>
      </c>
      <c r="DE113" s="96" t="s">
        <v>2044</v>
      </c>
      <c r="DF113" s="99">
        <v>0.24630541871921183</v>
      </c>
      <c r="DG113" s="104">
        <v>13.043478260869565</v>
      </c>
      <c r="DH113" s="67">
        <v>0</v>
      </c>
      <c r="DI113" s="67">
        <v>0</v>
      </c>
      <c r="DJ113" s="67">
        <v>0</v>
      </c>
      <c r="DK113" s="67">
        <v>0</v>
      </c>
      <c r="DL113" s="67">
        <v>107.87</v>
      </c>
      <c r="DM113" s="67">
        <v>1</v>
      </c>
      <c r="DN113" s="67">
        <v>0</v>
      </c>
      <c r="DO113" s="67">
        <v>0</v>
      </c>
      <c r="DP113" s="67">
        <v>0</v>
      </c>
      <c r="DQ113" s="67">
        <v>0</v>
      </c>
      <c r="DR113" s="67">
        <v>0</v>
      </c>
      <c r="DS113" s="67">
        <v>0</v>
      </c>
      <c r="DT113" s="67">
        <v>0</v>
      </c>
      <c r="DU113" s="67">
        <v>0</v>
      </c>
      <c r="DV113" s="67">
        <v>0</v>
      </c>
      <c r="DW113" s="67">
        <v>0</v>
      </c>
      <c r="DX113" s="67">
        <v>0</v>
      </c>
      <c r="DY113" s="67">
        <v>0</v>
      </c>
      <c r="DZ113" s="101">
        <f>VLOOKUP(A113,[5]Embarazos!$A$7:$D$139,4,0)</f>
        <v>1.6129032258064515</v>
      </c>
      <c r="EA113" s="63">
        <f>VLOOKUP(A113,[5]Embarazos!$A$7:$D$139,3,0)</f>
        <v>1</v>
      </c>
      <c r="EB113" s="62">
        <f>VLOOKUP(A113,[5]Embarazos!$A$7:$F$139,6,0)</f>
        <v>22.58064516129032</v>
      </c>
      <c r="EC113" s="63">
        <f>VLOOKUP(A113,[5]Embarazos!$A$7:$F$139,5,0)</f>
        <v>14</v>
      </c>
      <c r="ED113" s="62">
        <f>VLOOKUP(A113,'[3]2017'!$A$8:$K$140,11,0)</f>
        <v>0</v>
      </c>
      <c r="EE113" s="63">
        <f>VLOOKUP(A113,'[3]2017'!$A$8:$K$140,10,0)</f>
        <v>0</v>
      </c>
      <c r="EF113" s="96" t="s">
        <v>3263</v>
      </c>
      <c r="EG113" s="96" t="s">
        <v>3264</v>
      </c>
      <c r="EH113" s="99">
        <v>3.0379746835443036</v>
      </c>
      <c r="EI113" s="104">
        <v>19.021739130434785</v>
      </c>
      <c r="EJ113" s="174" t="s">
        <v>3037</v>
      </c>
      <c r="EK113" s="174" t="s">
        <v>3265</v>
      </c>
      <c r="EL113" s="96" t="s">
        <v>3266</v>
      </c>
      <c r="EM113" s="96" t="s">
        <v>3267</v>
      </c>
      <c r="EN113" s="99">
        <v>0</v>
      </c>
      <c r="EO113" s="100">
        <v>1.3698630136986301</v>
      </c>
      <c r="EP113" s="67">
        <v>0</v>
      </c>
      <c r="EQ113" s="67">
        <v>0</v>
      </c>
      <c r="ER113" s="67">
        <v>113.12</v>
      </c>
      <c r="ES113" s="67">
        <v>1</v>
      </c>
      <c r="ET113" s="67">
        <v>0</v>
      </c>
      <c r="EU113" s="67">
        <v>0</v>
      </c>
      <c r="EV113" s="67">
        <v>0</v>
      </c>
      <c r="EW113" s="67">
        <v>0</v>
      </c>
      <c r="EX113" s="67">
        <v>0</v>
      </c>
      <c r="EY113" s="62">
        <f>VLOOKUP(A113,[5]Embarazos!$A$7:$H$139,8,0)</f>
        <v>24.193548387096776</v>
      </c>
      <c r="EZ113" s="63">
        <f>VLOOKUP(A113,[5]Embarazos!$A$7:$H$139,7,0)</f>
        <v>15</v>
      </c>
      <c r="FA113" s="62">
        <f>VLOOKUP(A113,[5]Embarazos!$A$7:$J$139,10,0)</f>
        <v>16.129032258064516</v>
      </c>
      <c r="FB113" s="63">
        <f>VLOOKUP(A113,[5]Embarazos!$A$7:$J$139,9,0)</f>
        <v>10</v>
      </c>
      <c r="FC113" s="67">
        <v>122.32</v>
      </c>
      <c r="FD113" s="67">
        <v>2</v>
      </c>
      <c r="FE113" s="67">
        <v>122.32</v>
      </c>
      <c r="FF113" s="67">
        <v>2</v>
      </c>
      <c r="FG113" s="67">
        <v>0</v>
      </c>
      <c r="FH113" s="67">
        <v>0</v>
      </c>
      <c r="FI113" s="67">
        <v>0</v>
      </c>
      <c r="FJ113" s="67">
        <v>0</v>
      </c>
      <c r="FK113" s="92">
        <v>244.64831804281343</v>
      </c>
      <c r="FL113" s="105">
        <v>4</v>
      </c>
      <c r="FM113" s="67">
        <v>0</v>
      </c>
      <c r="FN113" s="67">
        <v>0</v>
      </c>
      <c r="FO113" s="67">
        <v>61.16</v>
      </c>
      <c r="FP113" s="67">
        <v>1</v>
      </c>
      <c r="FQ113" s="67">
        <v>0</v>
      </c>
      <c r="FR113" s="67">
        <v>0</v>
      </c>
      <c r="FS113" s="62">
        <f>VLOOKUP(A113,'[3]2017'!$A$8:$M$140,13,0)</f>
        <v>2.6917900403768504</v>
      </c>
      <c r="FT113" s="63">
        <f>VLOOKUP(A113,'[3]2017'!$A$8:$M$140,12,0)</f>
        <v>2</v>
      </c>
      <c r="FU113" s="62">
        <f>VLOOKUP(A113,'[3]2017'!$A$8:$O$140,15,0)</f>
        <v>3.9946737683089215</v>
      </c>
      <c r="FV113" s="63">
        <f>VLOOKUP(A113,'[3]2017'!$A$8:$O$140,14,0)</f>
        <v>3</v>
      </c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7"/>
      <c r="IU113" s="67"/>
      <c r="IV113" s="67"/>
      <c r="IW113" s="67"/>
      <c r="IX113" s="67"/>
      <c r="IY113" s="67"/>
      <c r="IZ113" s="67"/>
      <c r="JA113" s="67"/>
      <c r="JB113" s="67"/>
      <c r="JC113" s="67"/>
      <c r="JD113" s="67"/>
      <c r="JE113" s="67"/>
      <c r="JF113" s="67"/>
      <c r="JG113" s="67"/>
      <c r="JH113" s="67"/>
      <c r="JI113" s="67"/>
      <c r="JJ113" s="67"/>
      <c r="JK113" s="67"/>
      <c r="JL113" s="67"/>
      <c r="JM113" s="67"/>
      <c r="JN113" s="67"/>
      <c r="JO113" s="67"/>
      <c r="JP113" s="67"/>
      <c r="JQ113" s="67"/>
      <c r="JR113" s="67"/>
      <c r="JS113" s="67"/>
      <c r="JT113" s="67"/>
      <c r="JU113" s="67"/>
      <c r="JV113" s="67"/>
      <c r="JW113" s="67"/>
      <c r="JX113" s="67"/>
      <c r="JY113" s="67"/>
      <c r="JZ113" s="67"/>
      <c r="KA113" s="67"/>
      <c r="KB113" s="67"/>
      <c r="KC113" s="67"/>
      <c r="KD113" s="67"/>
      <c r="KE113" s="67"/>
      <c r="KF113" s="67"/>
      <c r="KG113" s="67"/>
      <c r="KH113" s="67"/>
      <c r="KI113" s="67"/>
      <c r="KJ113" s="67"/>
      <c r="KK113" s="67"/>
      <c r="KL113" s="67"/>
      <c r="KM113" s="67"/>
      <c r="KN113" s="67"/>
      <c r="KO113" s="67"/>
      <c r="KP113" s="67"/>
      <c r="KQ113" s="67"/>
      <c r="KR113" s="67"/>
      <c r="KS113" s="67"/>
      <c r="KT113" s="67"/>
      <c r="KU113" s="67"/>
      <c r="KV113" s="67"/>
      <c r="KW113" s="67"/>
      <c r="KX113" s="67"/>
      <c r="KY113" s="67"/>
      <c r="KZ113" s="67"/>
      <c r="LA113" s="67"/>
      <c r="LB113" s="67"/>
      <c r="LC113" s="67"/>
      <c r="LD113" s="67"/>
      <c r="LE113" s="67"/>
      <c r="LF113" s="67"/>
      <c r="LG113" s="67"/>
      <c r="LH113" s="67"/>
      <c r="LI113" s="67"/>
      <c r="LJ113" s="67"/>
      <c r="LK113" s="67"/>
      <c r="LL113" s="67"/>
      <c r="LM113" s="67"/>
      <c r="LN113" s="67"/>
      <c r="LO113" s="67"/>
      <c r="LP113" s="67"/>
      <c r="LQ113" s="67"/>
      <c r="LR113" s="67"/>
      <c r="LS113" s="67"/>
      <c r="LT113" s="67"/>
      <c r="LU113" s="67"/>
      <c r="LV113" s="67"/>
      <c r="LW113" s="67"/>
      <c r="LX113" s="67"/>
      <c r="LY113" s="67"/>
      <c r="LZ113" s="67"/>
      <c r="MA113" s="67"/>
      <c r="MB113" s="67"/>
      <c r="MC113" s="67"/>
      <c r="MD113" s="67"/>
      <c r="ME113" s="67"/>
      <c r="MF113" s="67"/>
      <c r="MG113" s="67"/>
      <c r="MH113" s="67"/>
      <c r="MI113" s="67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67"/>
      <c r="MU113" s="67"/>
      <c r="MV113" s="67"/>
      <c r="MW113" s="67"/>
      <c r="MX113" s="67"/>
      <c r="MY113" s="67"/>
      <c r="MZ113" s="67"/>
      <c r="NA113" s="67"/>
      <c r="NB113" s="67"/>
      <c r="NC113" s="67"/>
      <c r="ND113" s="67"/>
      <c r="NE113" s="67"/>
      <c r="NF113" s="67"/>
      <c r="NG113" s="67"/>
      <c r="NH113" s="67"/>
      <c r="NI113" s="67"/>
      <c r="NJ113" s="67"/>
      <c r="NK113" s="67"/>
      <c r="NL113" s="67"/>
      <c r="NM113" s="67"/>
      <c r="NN113" s="67"/>
      <c r="NO113" s="67"/>
      <c r="NP113" s="67"/>
      <c r="NQ113" s="67"/>
    </row>
    <row r="114" spans="1:381">
      <c r="A114" s="96" t="s">
        <v>2116</v>
      </c>
      <c r="B114" s="56" t="s">
        <v>1445</v>
      </c>
      <c r="C114" s="96" t="s">
        <v>466</v>
      </c>
      <c r="D114" s="74">
        <v>6</v>
      </c>
      <c r="E114" s="67">
        <v>2017</v>
      </c>
      <c r="F114" s="161">
        <v>69.964190494209234</v>
      </c>
      <c r="G114" s="67">
        <v>14602</v>
      </c>
      <c r="H114" s="67">
        <v>8290</v>
      </c>
      <c r="I114" s="67">
        <v>6312</v>
      </c>
      <c r="J114" s="67">
        <v>24.56</v>
      </c>
      <c r="K114" s="78">
        <v>3586</v>
      </c>
      <c r="L114" s="67">
        <v>25.48</v>
      </c>
      <c r="M114" s="78">
        <v>3720</v>
      </c>
      <c r="N114" s="67">
        <v>1125</v>
      </c>
      <c r="O114" s="67">
        <v>578</v>
      </c>
      <c r="P114" s="67">
        <v>547</v>
      </c>
      <c r="Q114" s="67">
        <v>1354</v>
      </c>
      <c r="R114" s="67">
        <v>696</v>
      </c>
      <c r="S114" s="67">
        <v>658</v>
      </c>
      <c r="T114" s="67">
        <v>1154</v>
      </c>
      <c r="U114" s="67">
        <v>597</v>
      </c>
      <c r="V114" s="67">
        <v>557</v>
      </c>
      <c r="W114" s="67">
        <v>1387</v>
      </c>
      <c r="X114" s="67">
        <v>719</v>
      </c>
      <c r="Y114" s="67">
        <v>668</v>
      </c>
      <c r="Z114" s="67">
        <v>1146</v>
      </c>
      <c r="AA114" s="67">
        <v>596</v>
      </c>
      <c r="AB114" s="67">
        <v>550</v>
      </c>
      <c r="AC114" s="67">
        <v>1342</v>
      </c>
      <c r="AD114" s="67">
        <v>699</v>
      </c>
      <c r="AE114" s="67">
        <v>643</v>
      </c>
      <c r="AF114" s="67">
        <v>1105</v>
      </c>
      <c r="AG114" s="67">
        <v>576</v>
      </c>
      <c r="AH114" s="67">
        <v>529</v>
      </c>
      <c r="AI114" s="67">
        <v>2103</v>
      </c>
      <c r="AJ114" s="67">
        <v>1091</v>
      </c>
      <c r="AK114" s="67">
        <v>1012</v>
      </c>
      <c r="AL114" s="67">
        <v>1180</v>
      </c>
      <c r="AM114" s="67">
        <v>612</v>
      </c>
      <c r="AN114" s="67">
        <v>568</v>
      </c>
      <c r="AO114" s="67">
        <v>1164</v>
      </c>
      <c r="AP114" s="67">
        <v>598</v>
      </c>
      <c r="AQ114" s="67">
        <v>566</v>
      </c>
      <c r="AR114" s="67" t="s">
        <v>428</v>
      </c>
      <c r="AS114" s="67"/>
      <c r="AT114" s="67" t="s">
        <v>428</v>
      </c>
      <c r="AU114" s="59">
        <v>181</v>
      </c>
      <c r="AV114" s="59">
        <v>0</v>
      </c>
      <c r="AW114" s="59">
        <v>31</v>
      </c>
      <c r="AX114" s="97" t="e">
        <f>VLOOKUP(A114,[2]INFANTIL!$A$8:$AA$140,27,0)</f>
        <v>#N/A</v>
      </c>
      <c r="AY114" s="98" t="e">
        <f>VLOOKUP(A114,[2]INFANTIL!$A$8:$AA$140,16,0)</f>
        <v>#N/A</v>
      </c>
      <c r="AZ114" s="62">
        <f>VLOOKUP(A114,'[3]2017'!$A$8:$E$140,5,0)</f>
        <v>0</v>
      </c>
      <c r="BA114" s="63">
        <f>VLOOKUP(A114,'[3]2017'!$A$8:$E$140,4,0)</f>
        <v>0</v>
      </c>
      <c r="BB114" s="62">
        <f>VLOOKUP(A114,[2]MATERNAS!$A$8:$AA$140,27,0)</f>
        <v>0</v>
      </c>
      <c r="BC114" s="63">
        <f>VLOOKUP(A114,[2]MATERNAS!$A$8:$AA$140,26,0)</f>
        <v>0</v>
      </c>
      <c r="BD114" s="68">
        <v>0</v>
      </c>
      <c r="BE114" s="69">
        <v>0</v>
      </c>
      <c r="BF114" s="60">
        <f>VLOOKUP(A114,[4]Controles!$A$7:$L$139,12,0)</f>
        <v>5.7142857142857144</v>
      </c>
      <c r="BG114" s="61">
        <f>VLOOKUP(A114,[4]Controles!$A$7:$L$139,11,0)</f>
        <v>4</v>
      </c>
      <c r="BH114" s="88">
        <v>11.428571428571429</v>
      </c>
      <c r="BI114" s="87">
        <v>8</v>
      </c>
      <c r="BJ114" s="68">
        <v>0</v>
      </c>
      <c r="BK114" s="69">
        <v>0</v>
      </c>
      <c r="BL114" s="68">
        <v>0</v>
      </c>
      <c r="BM114" s="69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45.5</v>
      </c>
      <c r="BW114" s="67">
        <v>118.2</v>
      </c>
      <c r="BX114" s="67">
        <v>115.2</v>
      </c>
      <c r="BY114" s="67">
        <v>115.2</v>
      </c>
      <c r="BZ114" s="67">
        <v>112.1</v>
      </c>
      <c r="CA114" s="67">
        <v>102.9</v>
      </c>
      <c r="CB114" s="67">
        <v>95.7</v>
      </c>
      <c r="CC114" s="96" t="s">
        <v>2365</v>
      </c>
      <c r="CD114" s="96" t="s">
        <v>3268</v>
      </c>
      <c r="CE114" s="99">
        <v>0</v>
      </c>
      <c r="CF114" s="67" t="s">
        <v>2512</v>
      </c>
      <c r="CG114" s="67" t="s">
        <v>3269</v>
      </c>
      <c r="CH114" s="67">
        <v>0</v>
      </c>
      <c r="CI114" s="67">
        <v>0</v>
      </c>
      <c r="CJ114" s="86">
        <v>0</v>
      </c>
      <c r="CK114" s="87">
        <v>0</v>
      </c>
      <c r="CL114" s="106">
        <v>0</v>
      </c>
      <c r="CM114" s="89">
        <v>0</v>
      </c>
      <c r="CN114" s="67">
        <v>0</v>
      </c>
      <c r="CO114" s="67">
        <v>0</v>
      </c>
      <c r="CP114" s="67">
        <v>0</v>
      </c>
      <c r="CQ114" s="67">
        <v>0</v>
      </c>
      <c r="CR114" s="67">
        <v>0</v>
      </c>
      <c r="CS114" s="67">
        <v>0</v>
      </c>
      <c r="CT114" s="67">
        <v>0</v>
      </c>
      <c r="CU114" s="67">
        <v>0</v>
      </c>
      <c r="CV114" s="67">
        <v>0</v>
      </c>
      <c r="CW114" s="67">
        <v>0</v>
      </c>
      <c r="CX114" s="67">
        <v>0</v>
      </c>
      <c r="CY114" s="67">
        <v>0</v>
      </c>
      <c r="CZ114" s="67">
        <v>0</v>
      </c>
      <c r="DA114" s="67">
        <v>0</v>
      </c>
      <c r="DB114" s="62">
        <f>VLOOKUP(A114,'[3]2017'!$A$8:$I$140,9,0)</f>
        <v>0</v>
      </c>
      <c r="DC114" s="63">
        <f>VLOOKUP(A114,'[3]2017'!$A$8:$I$140,8,0)</f>
        <v>0</v>
      </c>
      <c r="DD114" s="96" t="s">
        <v>3270</v>
      </c>
      <c r="DE114" s="96" t="s">
        <v>3271</v>
      </c>
      <c r="DF114" s="99">
        <v>3.2</v>
      </c>
      <c r="DG114" s="104">
        <v>2.9729729729729732</v>
      </c>
      <c r="DH114" s="67">
        <v>0</v>
      </c>
      <c r="DI114" s="67">
        <v>0</v>
      </c>
      <c r="DJ114" s="67">
        <v>144.19999999999999</v>
      </c>
      <c r="DK114" s="67">
        <v>2</v>
      </c>
      <c r="DL114" s="67">
        <v>72.099999999999994</v>
      </c>
      <c r="DM114" s="67">
        <v>1</v>
      </c>
      <c r="DN114" s="67">
        <v>74.52</v>
      </c>
      <c r="DO114" s="67">
        <v>1</v>
      </c>
      <c r="DP114" s="67">
        <v>0</v>
      </c>
      <c r="DQ114" s="67">
        <v>0</v>
      </c>
      <c r="DR114" s="67">
        <v>0</v>
      </c>
      <c r="DS114" s="67">
        <v>0</v>
      </c>
      <c r="DT114" s="67">
        <v>0</v>
      </c>
      <c r="DU114" s="67">
        <v>0</v>
      </c>
      <c r="DV114" s="67">
        <v>0</v>
      </c>
      <c r="DW114" s="67">
        <v>0</v>
      </c>
      <c r="DX114" s="67">
        <v>0</v>
      </c>
      <c r="DY114" s="67">
        <v>0</v>
      </c>
      <c r="DZ114" s="101">
        <f>VLOOKUP(A114,[5]Embarazos!$A$7:$D$139,4,0)</f>
        <v>1.4285714285714286</v>
      </c>
      <c r="EA114" s="63">
        <f>VLOOKUP(A114,[5]Embarazos!$A$7:$D$139,3,0)</f>
        <v>1</v>
      </c>
      <c r="EB114" s="62">
        <f>VLOOKUP(A114,[5]Embarazos!$A$7:$F$139,6,0)</f>
        <v>17.142857142857142</v>
      </c>
      <c r="EC114" s="63">
        <f>VLOOKUP(A114,[5]Embarazos!$A$7:$F$139,5,0)</f>
        <v>12</v>
      </c>
      <c r="ED114" s="62">
        <f>VLOOKUP(A114,'[3]2017'!$A$8:$K$140,11,0)</f>
        <v>1.8099547511312217</v>
      </c>
      <c r="EE114" s="63">
        <f>VLOOKUP(A114,'[3]2017'!$A$8:$K$140,10,0)</f>
        <v>2</v>
      </c>
      <c r="EF114" s="96" t="s">
        <v>3272</v>
      </c>
      <c r="EG114" s="96" t="s">
        <v>1787</v>
      </c>
      <c r="EH114" s="99">
        <v>4.2226487523992322</v>
      </c>
      <c r="EI114" s="104">
        <v>2.9585798816568047</v>
      </c>
      <c r="EJ114" s="174" t="s">
        <v>3273</v>
      </c>
      <c r="EK114" s="174" t="s">
        <v>2140</v>
      </c>
      <c r="EL114" s="96" t="s">
        <v>3274</v>
      </c>
      <c r="EM114" s="96" t="s">
        <v>3275</v>
      </c>
      <c r="EN114" s="99">
        <v>1.5384615384615385</v>
      </c>
      <c r="EO114" s="100">
        <v>15</v>
      </c>
      <c r="EP114" s="67">
        <v>74.52</v>
      </c>
      <c r="EQ114" s="67">
        <v>1</v>
      </c>
      <c r="ER114" s="67">
        <v>223.55</v>
      </c>
      <c r="ES114" s="67">
        <v>3</v>
      </c>
      <c r="ET114" s="92">
        <v>372.57824143070047</v>
      </c>
      <c r="EU114" s="67">
        <v>5</v>
      </c>
      <c r="EV114" s="67">
        <v>74.52</v>
      </c>
      <c r="EW114" s="67">
        <v>1</v>
      </c>
      <c r="EX114" s="67">
        <v>0</v>
      </c>
      <c r="EY114" s="62">
        <f>VLOOKUP(A114,[5]Embarazos!$A$7:$H$139,8,0)</f>
        <v>35.714285714285715</v>
      </c>
      <c r="EZ114" s="63">
        <f>VLOOKUP(A114,[5]Embarazos!$A$7:$H$139,7,0)</f>
        <v>25</v>
      </c>
      <c r="FA114" s="62">
        <f>VLOOKUP(A114,[5]Embarazos!$A$7:$J$139,10,0)</f>
        <v>27.142857142857142</v>
      </c>
      <c r="FB114" s="63">
        <f>VLOOKUP(A114,[5]Embarazos!$A$7:$J$139,9,0)</f>
        <v>19</v>
      </c>
      <c r="FC114" s="67">
        <v>116.78</v>
      </c>
      <c r="FD114" s="67">
        <v>3</v>
      </c>
      <c r="FE114" s="67">
        <v>0</v>
      </c>
      <c r="FF114" s="67">
        <v>0</v>
      </c>
      <c r="FG114" s="67">
        <v>0</v>
      </c>
      <c r="FH114" s="67">
        <v>0</v>
      </c>
      <c r="FI114" s="67">
        <v>0</v>
      </c>
      <c r="FJ114" s="67">
        <v>0</v>
      </c>
      <c r="FK114" s="92">
        <v>116.77695601401324</v>
      </c>
      <c r="FL114" s="105">
        <v>3</v>
      </c>
      <c r="FM114" s="67">
        <v>0</v>
      </c>
      <c r="FN114" s="67">
        <v>0</v>
      </c>
      <c r="FO114" s="67">
        <v>116.78</v>
      </c>
      <c r="FP114" s="67">
        <v>3</v>
      </c>
      <c r="FQ114" s="92">
        <v>38.925652004671079</v>
      </c>
      <c r="FR114" s="105">
        <v>1</v>
      </c>
      <c r="FS114" s="62">
        <f>VLOOKUP(A114,'[3]2017'!$A$8:$M$140,13,0)</f>
        <v>0.84745762711864403</v>
      </c>
      <c r="FT114" s="63">
        <f>VLOOKUP(A114,'[3]2017'!$A$8:$M$140,12,0)</f>
        <v>1</v>
      </c>
      <c r="FU114" s="62">
        <f>VLOOKUP(A114,'[3]2017'!$A$8:$O$140,15,0)</f>
        <v>2.5773195876288661</v>
      </c>
      <c r="FV114" s="63">
        <f>VLOOKUP(A114,'[3]2017'!$A$8:$O$140,14,0)</f>
        <v>3</v>
      </c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  <c r="IV114" s="67"/>
      <c r="IW114" s="67"/>
      <c r="IX114" s="67"/>
      <c r="IY114" s="67"/>
      <c r="IZ114" s="67"/>
      <c r="JA114" s="67"/>
      <c r="JB114" s="67"/>
      <c r="JC114" s="67"/>
      <c r="JD114" s="67"/>
      <c r="JE114" s="67"/>
      <c r="JF114" s="67"/>
      <c r="JG114" s="67"/>
      <c r="JH114" s="67"/>
      <c r="JI114" s="67"/>
      <c r="JJ114" s="67"/>
      <c r="JK114" s="67"/>
      <c r="JL114" s="67"/>
      <c r="JM114" s="67"/>
      <c r="JN114" s="67"/>
      <c r="JO114" s="67"/>
      <c r="JP114" s="67"/>
      <c r="JQ114" s="67"/>
      <c r="JR114" s="67"/>
      <c r="JS114" s="67"/>
      <c r="JT114" s="67"/>
      <c r="JU114" s="67"/>
      <c r="JV114" s="67"/>
      <c r="JW114" s="67"/>
      <c r="JX114" s="67"/>
      <c r="JY114" s="67"/>
      <c r="JZ114" s="67"/>
      <c r="KA114" s="67"/>
      <c r="KB114" s="67"/>
      <c r="KC114" s="67"/>
      <c r="KD114" s="67"/>
      <c r="KE114" s="67"/>
      <c r="KF114" s="67"/>
      <c r="KG114" s="67"/>
      <c r="KH114" s="67"/>
      <c r="KI114" s="67"/>
      <c r="KJ114" s="67"/>
      <c r="KK114" s="67"/>
      <c r="KL114" s="67"/>
      <c r="KM114" s="67"/>
      <c r="KN114" s="67"/>
      <c r="KO114" s="67"/>
      <c r="KP114" s="67"/>
      <c r="KQ114" s="67"/>
      <c r="KR114" s="67"/>
      <c r="KS114" s="67"/>
      <c r="KT114" s="67"/>
      <c r="KU114" s="67"/>
      <c r="KV114" s="67"/>
      <c r="KW114" s="67"/>
      <c r="KX114" s="67"/>
      <c r="KY114" s="67"/>
      <c r="KZ114" s="67"/>
      <c r="LA114" s="67"/>
      <c r="LB114" s="67"/>
      <c r="LC114" s="67"/>
      <c r="LD114" s="67"/>
      <c r="LE114" s="67"/>
      <c r="LF114" s="67"/>
      <c r="LG114" s="67"/>
      <c r="LH114" s="67"/>
      <c r="LI114" s="67"/>
      <c r="LJ114" s="67"/>
      <c r="LK114" s="67"/>
      <c r="LL114" s="67"/>
      <c r="LM114" s="67"/>
      <c r="LN114" s="67"/>
      <c r="LO114" s="67"/>
      <c r="LP114" s="67"/>
      <c r="LQ114" s="67"/>
      <c r="LR114" s="67"/>
      <c r="LS114" s="67"/>
      <c r="LT114" s="67"/>
      <c r="LU114" s="67"/>
      <c r="LV114" s="67"/>
      <c r="LW114" s="67"/>
      <c r="LX114" s="67"/>
      <c r="LY114" s="67"/>
      <c r="LZ114" s="67"/>
      <c r="MA114" s="67"/>
      <c r="MB114" s="67"/>
      <c r="MC114" s="67"/>
      <c r="MD114" s="67"/>
      <c r="ME114" s="67"/>
      <c r="MF114" s="67"/>
      <c r="MG114" s="67"/>
      <c r="MH114" s="67"/>
      <c r="MI114" s="67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67"/>
      <c r="MU114" s="67"/>
      <c r="MV114" s="67"/>
      <c r="MW114" s="67"/>
      <c r="MX114" s="67"/>
      <c r="MY114" s="67"/>
      <c r="MZ114" s="67"/>
      <c r="NA114" s="67"/>
      <c r="NB114" s="67"/>
      <c r="NC114" s="67"/>
      <c r="ND114" s="67"/>
      <c r="NE114" s="67"/>
      <c r="NF114" s="67"/>
      <c r="NG114" s="67"/>
      <c r="NH114" s="67"/>
      <c r="NI114" s="67"/>
      <c r="NJ114" s="67"/>
      <c r="NK114" s="67"/>
      <c r="NL114" s="67"/>
      <c r="NM114" s="67"/>
      <c r="NN114" s="67"/>
      <c r="NO114" s="67"/>
      <c r="NP114" s="67"/>
      <c r="NQ114" s="67"/>
    </row>
    <row r="115" spans="1:381">
      <c r="A115" s="96" t="s">
        <v>1452</v>
      </c>
      <c r="B115" s="56" t="s">
        <v>1453</v>
      </c>
      <c r="C115" s="96" t="s">
        <v>514</v>
      </c>
      <c r="D115" s="74">
        <v>6</v>
      </c>
      <c r="E115" s="67">
        <v>2017</v>
      </c>
      <c r="F115" s="161">
        <v>67.395285031717478</v>
      </c>
      <c r="G115" s="67">
        <v>6552</v>
      </c>
      <c r="H115" s="67">
        <v>1016</v>
      </c>
      <c r="I115" s="67">
        <v>5536</v>
      </c>
      <c r="J115" s="67">
        <v>15.43</v>
      </c>
      <c r="K115" s="78">
        <v>1011</v>
      </c>
      <c r="L115" s="67">
        <v>61.81</v>
      </c>
      <c r="M115" s="78">
        <v>4050</v>
      </c>
      <c r="N115" s="67">
        <v>761</v>
      </c>
      <c r="O115" s="67">
        <v>393</v>
      </c>
      <c r="P115" s="67">
        <v>368</v>
      </c>
      <c r="Q115" s="67">
        <v>908</v>
      </c>
      <c r="R115" s="67">
        <v>469</v>
      </c>
      <c r="S115" s="67">
        <v>439</v>
      </c>
      <c r="T115" s="67">
        <v>708</v>
      </c>
      <c r="U115" s="67">
        <v>365</v>
      </c>
      <c r="V115" s="67">
        <v>343</v>
      </c>
      <c r="W115" s="67">
        <v>826</v>
      </c>
      <c r="X115" s="67">
        <v>426</v>
      </c>
      <c r="Y115" s="67">
        <v>400</v>
      </c>
      <c r="Z115" s="67">
        <v>640</v>
      </c>
      <c r="AA115" s="67">
        <v>330</v>
      </c>
      <c r="AB115" s="67">
        <v>310</v>
      </c>
      <c r="AC115" s="67">
        <v>721</v>
      </c>
      <c r="AD115" s="67">
        <v>371</v>
      </c>
      <c r="AE115" s="67">
        <v>350</v>
      </c>
      <c r="AF115" s="67">
        <v>570</v>
      </c>
      <c r="AG115" s="67">
        <v>294</v>
      </c>
      <c r="AH115" s="67">
        <v>276</v>
      </c>
      <c r="AI115" s="67">
        <v>978</v>
      </c>
      <c r="AJ115" s="67">
        <v>509</v>
      </c>
      <c r="AK115" s="67">
        <v>469</v>
      </c>
      <c r="AL115" s="67">
        <v>550</v>
      </c>
      <c r="AM115" s="67">
        <v>286</v>
      </c>
      <c r="AN115" s="67">
        <v>264</v>
      </c>
      <c r="AO115" s="67">
        <v>492</v>
      </c>
      <c r="AP115" s="67">
        <v>257</v>
      </c>
      <c r="AQ115" s="67">
        <v>235</v>
      </c>
      <c r="AR115" s="67" t="s">
        <v>428</v>
      </c>
      <c r="AS115" s="67"/>
      <c r="AT115" s="67" t="s">
        <v>428</v>
      </c>
      <c r="AU115" s="59">
        <v>293</v>
      </c>
      <c r="AV115" s="59">
        <v>0</v>
      </c>
      <c r="AW115" s="59">
        <v>49</v>
      </c>
      <c r="AX115" s="97">
        <f>VLOOKUP(A115,[2]INFANTIL!$A$8:$AA$140,27,0)</f>
        <v>14.925373134328359</v>
      </c>
      <c r="AY115" s="98">
        <f>VLOOKUP(A115,[2]INFANTIL!$A$8:$AA$140,16,0)</f>
        <v>0</v>
      </c>
      <c r="AZ115" s="62">
        <f>VLOOKUP(A115,'[3]2017'!$A$8:$E$140,5,0)</f>
        <v>1.3140604467805519</v>
      </c>
      <c r="BA115" s="63">
        <f>VLOOKUP(A115,'[3]2017'!$A$8:$E$140,4,0)</f>
        <v>1</v>
      </c>
      <c r="BB115" s="62">
        <f>VLOOKUP(A115,[2]MATERNAS!$A$8:$AA$140,27,0)</f>
        <v>1492.5373134328358</v>
      </c>
      <c r="BC115" s="63">
        <f>VLOOKUP(A115,[2]MATERNAS!$A$8:$AA$140,26,0)</f>
        <v>1</v>
      </c>
      <c r="BD115" s="68">
        <v>0</v>
      </c>
      <c r="BE115" s="69">
        <v>0</v>
      </c>
      <c r="BF115" s="60">
        <f>VLOOKUP(A115,[4]Controles!$A$7:$L$139,12,0)</f>
        <v>8.9552238805970141</v>
      </c>
      <c r="BG115" s="61">
        <f>VLOOKUP(A115,[4]Controles!$A$7:$L$139,11,0)</f>
        <v>6</v>
      </c>
      <c r="BH115" s="88">
        <v>14.925373134328357</v>
      </c>
      <c r="BI115" s="87">
        <v>10</v>
      </c>
      <c r="BJ115" s="68">
        <v>0</v>
      </c>
      <c r="BK115" s="69">
        <v>0</v>
      </c>
      <c r="BL115" s="68">
        <v>0</v>
      </c>
      <c r="BM115" s="69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28.4</v>
      </c>
      <c r="BW115" s="67">
        <v>100</v>
      </c>
      <c r="BX115" s="67">
        <v>108.1</v>
      </c>
      <c r="BY115" s="67">
        <v>100</v>
      </c>
      <c r="BZ115" s="67">
        <v>108.1</v>
      </c>
      <c r="CA115" s="67">
        <v>96.3</v>
      </c>
      <c r="CB115" s="67">
        <v>95.1</v>
      </c>
      <c r="CC115" s="96" t="s">
        <v>3276</v>
      </c>
      <c r="CD115" s="96" t="s">
        <v>3277</v>
      </c>
      <c r="CE115" s="99">
        <v>40</v>
      </c>
      <c r="CF115" s="67" t="s">
        <v>3278</v>
      </c>
      <c r="CG115" s="67" t="s">
        <v>3279</v>
      </c>
      <c r="CH115" s="67">
        <v>0</v>
      </c>
      <c r="CI115" s="67">
        <v>0</v>
      </c>
      <c r="CJ115" s="86">
        <v>0</v>
      </c>
      <c r="CK115" s="87">
        <v>0</v>
      </c>
      <c r="CL115" s="106">
        <v>0</v>
      </c>
      <c r="CM115" s="89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0</v>
      </c>
      <c r="DB115" s="62">
        <f>VLOOKUP(A115,'[3]2017'!$A$8:$I$140,9,0)</f>
        <v>0</v>
      </c>
      <c r="DC115" s="63">
        <f>VLOOKUP(A115,'[3]2017'!$A$8:$I$140,8,0)</f>
        <v>0</v>
      </c>
      <c r="DD115" s="96" t="s">
        <v>3280</v>
      </c>
      <c r="DE115" s="96" t="s">
        <v>3281</v>
      </c>
      <c r="DF115" s="99">
        <v>1.8237082066869299</v>
      </c>
      <c r="DG115" s="104">
        <v>22.562141491395792</v>
      </c>
      <c r="DH115" s="67">
        <v>121.07</v>
      </c>
      <c r="DI115" s="67">
        <v>1</v>
      </c>
      <c r="DJ115" s="67">
        <v>0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101">
        <f>VLOOKUP(A115,[5]Embarazos!$A$7:$D$139,4,0)</f>
        <v>2.9411764705882351</v>
      </c>
      <c r="EA115" s="63">
        <f>VLOOKUP(A115,[5]Embarazos!$A$7:$D$139,3,0)</f>
        <v>2</v>
      </c>
      <c r="EB115" s="62">
        <f>VLOOKUP(A115,[5]Embarazos!$A$7:$F$139,6,0)</f>
        <v>26.47058823529412</v>
      </c>
      <c r="EC115" s="63">
        <f>VLOOKUP(A115,[5]Embarazos!$A$7:$F$139,5,0)</f>
        <v>18</v>
      </c>
      <c r="ED115" s="62">
        <f>VLOOKUP(A115,'[3]2017'!$A$8:$K$140,11,0)</f>
        <v>0</v>
      </c>
      <c r="EE115" s="63">
        <f>VLOOKUP(A115,'[3]2017'!$A$8:$K$140,10,0)</f>
        <v>0</v>
      </c>
      <c r="EF115" s="96" t="s">
        <v>3282</v>
      </c>
      <c r="EG115" s="96" t="s">
        <v>3283</v>
      </c>
      <c r="EH115" s="99">
        <v>2.5510204081632653</v>
      </c>
      <c r="EI115" s="104">
        <v>12.195121951219512</v>
      </c>
      <c r="EJ115" s="174" t="s">
        <v>3284</v>
      </c>
      <c r="EK115" s="174" t="s">
        <v>3285</v>
      </c>
      <c r="EL115" s="96" t="s">
        <v>3286</v>
      </c>
      <c r="EM115" s="96" t="s">
        <v>3287</v>
      </c>
      <c r="EN115" s="99">
        <v>0</v>
      </c>
      <c r="EO115" s="100">
        <v>0</v>
      </c>
      <c r="EP115" s="67">
        <v>0</v>
      </c>
      <c r="EQ115" s="67">
        <v>0</v>
      </c>
      <c r="ER115" s="67">
        <v>416.09</v>
      </c>
      <c r="ES115" s="67">
        <v>3</v>
      </c>
      <c r="ET115" s="92">
        <v>138.69625520110958</v>
      </c>
      <c r="EU115" s="105">
        <v>1</v>
      </c>
      <c r="EV115" s="67">
        <v>0</v>
      </c>
      <c r="EW115" s="67">
        <v>0</v>
      </c>
      <c r="EX115" s="67">
        <v>0</v>
      </c>
      <c r="EY115" s="62">
        <f>VLOOKUP(A115,[5]Embarazos!$A$7:$H$139,8,0)</f>
        <v>17.647058823529413</v>
      </c>
      <c r="EZ115" s="63">
        <f>VLOOKUP(A115,[5]Embarazos!$A$7:$H$139,7,0)</f>
        <v>12</v>
      </c>
      <c r="FA115" s="62">
        <f>VLOOKUP(A115,[5]Embarazos!$A$7:$J$139,10,0)</f>
        <v>26.47058823529412</v>
      </c>
      <c r="FB115" s="63">
        <f>VLOOKUP(A115,[5]Embarazos!$A$7:$J$139,9,0)</f>
        <v>18</v>
      </c>
      <c r="FC115" s="67">
        <v>0</v>
      </c>
      <c r="FD115" s="67">
        <v>0</v>
      </c>
      <c r="FE115" s="67">
        <v>255.97</v>
      </c>
      <c r="FF115" s="67">
        <v>3</v>
      </c>
      <c r="FG115" s="67">
        <v>0</v>
      </c>
      <c r="FH115" s="67">
        <v>0</v>
      </c>
      <c r="FI115" s="67">
        <v>0</v>
      </c>
      <c r="FJ115" s="67">
        <v>0</v>
      </c>
      <c r="FK115" s="92">
        <v>255.97269624573377</v>
      </c>
      <c r="FL115" s="105">
        <v>3</v>
      </c>
      <c r="FM115" s="67">
        <v>85.32</v>
      </c>
      <c r="FN115" s="67">
        <v>1</v>
      </c>
      <c r="FO115" s="67">
        <v>597.27</v>
      </c>
      <c r="FP115" s="67">
        <v>7</v>
      </c>
      <c r="FQ115" s="92">
        <v>170.64846416382252</v>
      </c>
      <c r="FR115" s="105">
        <v>2</v>
      </c>
      <c r="FS115" s="62">
        <f>VLOOKUP(A115,'[3]2017'!$A$8:$M$140,13,0)</f>
        <v>1.8181818181818181</v>
      </c>
      <c r="FT115" s="63">
        <f>VLOOKUP(A115,'[3]2017'!$A$8:$M$140,12,0)</f>
        <v>1</v>
      </c>
      <c r="FU115" s="62">
        <f>VLOOKUP(A115,'[3]2017'!$A$8:$O$140,15,0)</f>
        <v>2.0325203252032522</v>
      </c>
      <c r="FV115" s="63">
        <f>VLOOKUP(A115,'[3]2017'!$A$8:$O$140,14,0)</f>
        <v>1</v>
      </c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</row>
    <row r="116" spans="1:381">
      <c r="A116" s="96" t="s">
        <v>1461</v>
      </c>
      <c r="B116" s="56" t="s">
        <v>1462</v>
      </c>
      <c r="C116" s="96" t="s">
        <v>547</v>
      </c>
      <c r="D116" s="74">
        <v>4</v>
      </c>
      <c r="E116" s="67">
        <v>2017</v>
      </c>
      <c r="F116" s="161">
        <v>70.534819210829042</v>
      </c>
      <c r="G116" s="67">
        <v>167886</v>
      </c>
      <c r="H116" s="67">
        <v>67148</v>
      </c>
      <c r="I116" s="67">
        <v>100738</v>
      </c>
      <c r="J116" s="67">
        <v>21.75</v>
      </c>
      <c r="K116" s="78">
        <v>36516</v>
      </c>
      <c r="L116" s="67">
        <v>54.91</v>
      </c>
      <c r="M116" s="78">
        <v>92186</v>
      </c>
      <c r="N116" s="67">
        <v>20806</v>
      </c>
      <c r="O116" s="67">
        <v>10691</v>
      </c>
      <c r="P116" s="67">
        <v>10115</v>
      </c>
      <c r="Q116" s="67">
        <v>24738</v>
      </c>
      <c r="R116" s="67">
        <v>12706</v>
      </c>
      <c r="S116" s="67">
        <v>12032</v>
      </c>
      <c r="T116" s="67">
        <v>19030</v>
      </c>
      <c r="U116" s="67">
        <v>9820</v>
      </c>
      <c r="V116" s="67">
        <v>9210</v>
      </c>
      <c r="W116" s="67">
        <v>22331</v>
      </c>
      <c r="X116" s="67">
        <v>11596</v>
      </c>
      <c r="Y116" s="67">
        <v>10735</v>
      </c>
      <c r="Z116" s="67">
        <v>17961</v>
      </c>
      <c r="AA116" s="67">
        <v>9312</v>
      </c>
      <c r="AB116" s="67">
        <v>8649</v>
      </c>
      <c r="AC116" s="67">
        <v>21634</v>
      </c>
      <c r="AD116" s="67">
        <v>10746</v>
      </c>
      <c r="AE116" s="67">
        <v>10888</v>
      </c>
      <c r="AF116" s="67">
        <v>18087</v>
      </c>
      <c r="AG116" s="67">
        <v>8691</v>
      </c>
      <c r="AH116" s="67">
        <v>9396</v>
      </c>
      <c r="AI116" s="67">
        <v>30681</v>
      </c>
      <c r="AJ116" s="67">
        <v>15545</v>
      </c>
      <c r="AK116" s="67">
        <v>15136</v>
      </c>
      <c r="AL116" s="67">
        <v>17015</v>
      </c>
      <c r="AM116" s="67">
        <v>8777</v>
      </c>
      <c r="AN116" s="67">
        <v>8238</v>
      </c>
      <c r="AO116" s="67">
        <v>15535</v>
      </c>
      <c r="AP116" s="67">
        <v>7810</v>
      </c>
      <c r="AQ116" s="67">
        <v>7725</v>
      </c>
      <c r="AR116" s="67" t="s">
        <v>428</v>
      </c>
      <c r="AS116" s="67"/>
      <c r="AT116" s="67" t="s">
        <v>428</v>
      </c>
      <c r="AU116" s="59">
        <v>4990</v>
      </c>
      <c r="AV116" s="59">
        <v>0</v>
      </c>
      <c r="AW116" s="59">
        <v>1213</v>
      </c>
      <c r="AX116" s="97">
        <f>VLOOKUP(A116,[2]INFANTIL!$A$8:$AA$140,27,0)</f>
        <v>10.108303249097473</v>
      </c>
      <c r="AY116" s="98">
        <f>VLOOKUP(A116,[2]INFANTIL!$A$8:$AA$140,16,0)</f>
        <v>37</v>
      </c>
      <c r="AZ116" s="62">
        <f>VLOOKUP(A116,'[3]2017'!$A$8:$E$140,5,0)</f>
        <v>1.5860809381909065</v>
      </c>
      <c r="BA116" s="63">
        <f>VLOOKUP(A116,'[3]2017'!$A$8:$E$140,4,0)</f>
        <v>33</v>
      </c>
      <c r="BB116" s="62">
        <f>VLOOKUP(A116,[2]MATERNAS!$A$8:$AA$140,27,0)</f>
        <v>0</v>
      </c>
      <c r="BC116" s="63">
        <f>VLOOKUP(A116,[2]MATERNAS!$A$8:$AA$140,26,0)</f>
        <v>0</v>
      </c>
      <c r="BD116" s="68">
        <v>0</v>
      </c>
      <c r="BE116" s="69">
        <v>0</v>
      </c>
      <c r="BF116" s="60">
        <f>VLOOKUP(A116,[4]Controles!$A$7:$L$139,12,0)</f>
        <v>9.530685920577616</v>
      </c>
      <c r="BG116" s="61">
        <f>VLOOKUP(A116,[4]Controles!$A$7:$L$139,11,0)</f>
        <v>264</v>
      </c>
      <c r="BH116" s="88">
        <v>7.653429602888087</v>
      </c>
      <c r="BI116" s="87">
        <v>212</v>
      </c>
      <c r="BJ116" s="68">
        <v>4.8063058733057771</v>
      </c>
      <c r="BK116" s="69">
        <v>1</v>
      </c>
      <c r="BL116" s="68">
        <v>14.41891761991733</v>
      </c>
      <c r="BM116" s="69">
        <v>3</v>
      </c>
      <c r="BN116" s="67">
        <v>0</v>
      </c>
      <c r="BO116" s="67">
        <v>0</v>
      </c>
      <c r="BP116" s="67">
        <v>20.21</v>
      </c>
      <c r="BQ116" s="67">
        <v>5</v>
      </c>
      <c r="BR116" s="67">
        <v>0</v>
      </c>
      <c r="BS116" s="67">
        <v>0</v>
      </c>
      <c r="BT116" s="67">
        <v>19.600000000000001</v>
      </c>
      <c r="BU116" s="67">
        <v>5</v>
      </c>
      <c r="BV116" s="67">
        <v>84.4</v>
      </c>
      <c r="BW116" s="67">
        <v>85.1</v>
      </c>
      <c r="BX116" s="67">
        <v>76.3</v>
      </c>
      <c r="BY116" s="67">
        <v>84.5</v>
      </c>
      <c r="BZ116" s="67">
        <v>86.7</v>
      </c>
      <c r="CA116" s="67">
        <v>70.099999999999994</v>
      </c>
      <c r="CB116" s="67">
        <v>85</v>
      </c>
      <c r="CC116" s="96" t="s">
        <v>3288</v>
      </c>
      <c r="CD116" s="96" t="s">
        <v>3199</v>
      </c>
      <c r="CE116" s="67" t="s">
        <v>428</v>
      </c>
      <c r="CF116" s="67" t="s">
        <v>3204</v>
      </c>
      <c r="CG116" s="67" t="s">
        <v>2736</v>
      </c>
      <c r="CH116" s="67">
        <v>14.7</v>
      </c>
      <c r="CI116" s="67">
        <v>3</v>
      </c>
      <c r="CJ116" s="86">
        <v>0.31529164477141353</v>
      </c>
      <c r="CK116" s="87">
        <v>6</v>
      </c>
      <c r="CL116" s="106">
        <v>14.7</v>
      </c>
      <c r="CM116" s="89">
        <v>3</v>
      </c>
      <c r="CN116" s="67">
        <v>19.600000000000001</v>
      </c>
      <c r="CO116" s="67">
        <v>4</v>
      </c>
      <c r="CP116" s="67">
        <v>4.9000000000000004</v>
      </c>
      <c r="CQ116" s="67">
        <v>1</v>
      </c>
      <c r="CR116" s="67">
        <v>8.9600000000000009</v>
      </c>
      <c r="CS116" s="67">
        <v>2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8.9600000000000009</v>
      </c>
      <c r="DA116" s="67">
        <v>2</v>
      </c>
      <c r="DB116" s="62">
        <f>VLOOKUP(A116,'[3]2017'!$A$8:$I$140,9,0)</f>
        <v>0.11135237458938811</v>
      </c>
      <c r="DC116" s="63">
        <f>VLOOKUP(A116,'[3]2017'!$A$8:$I$140,8,0)</f>
        <v>2</v>
      </c>
      <c r="DD116" s="96" t="s">
        <v>3289</v>
      </c>
      <c r="DE116" s="96" t="s">
        <v>3290</v>
      </c>
      <c r="DF116" s="100" t="s">
        <v>428</v>
      </c>
      <c r="DG116" s="67" t="s">
        <v>428</v>
      </c>
      <c r="DH116" s="67">
        <v>40.299999999999997</v>
      </c>
      <c r="DI116" s="67">
        <v>9</v>
      </c>
      <c r="DJ116" s="67">
        <v>71.650000000000006</v>
      </c>
      <c r="DK116" s="67">
        <v>16</v>
      </c>
      <c r="DL116" s="67">
        <v>8.9600000000000009</v>
      </c>
      <c r="DM116" s="67">
        <v>2</v>
      </c>
      <c r="DN116" s="67">
        <v>50.85</v>
      </c>
      <c r="DO116" s="67">
        <v>11</v>
      </c>
      <c r="DP116" s="67">
        <v>83.2</v>
      </c>
      <c r="DQ116" s="67">
        <v>18</v>
      </c>
      <c r="DR116" s="67">
        <v>18.489999999999998</v>
      </c>
      <c r="DS116" s="67">
        <v>4</v>
      </c>
      <c r="DT116" s="67">
        <v>64.709999999999994</v>
      </c>
      <c r="DU116" s="67">
        <v>14</v>
      </c>
      <c r="DV116" s="67">
        <v>0</v>
      </c>
      <c r="DW116" s="67">
        <v>0</v>
      </c>
      <c r="DX116" s="67">
        <v>0</v>
      </c>
      <c r="DY116" s="67">
        <v>0</v>
      </c>
      <c r="DZ116" s="101">
        <f>VLOOKUP(A116,[5]Embarazos!$A$7:$D$139,4,0)</f>
        <v>1.756803306923872</v>
      </c>
      <c r="EA116" s="63">
        <f>VLOOKUP(A116,[5]Embarazos!$A$7:$D$139,3,0)</f>
        <v>51</v>
      </c>
      <c r="EB116" s="62">
        <f>VLOOKUP(A116,[5]Embarazos!$A$7:$F$139,6,0)</f>
        <v>28.728901136755081</v>
      </c>
      <c r="EC116" s="63">
        <f>VLOOKUP(A116,[5]Embarazos!$A$7:$F$139,5,0)</f>
        <v>834</v>
      </c>
      <c r="ED116" s="62">
        <f>VLOOKUP(A116,'[3]2017'!$A$8:$K$140,11,0)</f>
        <v>1.935091502183889</v>
      </c>
      <c r="EE116" s="63">
        <f>VLOOKUP(A116,'[3]2017'!$A$8:$K$140,10,0)</f>
        <v>35</v>
      </c>
      <c r="EF116" s="96" t="s">
        <v>2534</v>
      </c>
      <c r="EG116" s="96" t="s">
        <v>3291</v>
      </c>
      <c r="EH116" s="96" t="s">
        <v>428</v>
      </c>
      <c r="EI116" s="67" t="s">
        <v>428</v>
      </c>
      <c r="EJ116" s="174" t="s">
        <v>1706</v>
      </c>
      <c r="EK116" s="174" t="s">
        <v>3292</v>
      </c>
      <c r="EL116" s="96" t="s">
        <v>2412</v>
      </c>
      <c r="EM116" s="96" t="s">
        <v>3293</v>
      </c>
      <c r="EN116" s="67" t="s">
        <v>428</v>
      </c>
      <c r="EO116" s="100">
        <v>4.0752351097178678</v>
      </c>
      <c r="EP116" s="67">
        <v>23.11</v>
      </c>
      <c r="EQ116" s="67">
        <v>5</v>
      </c>
      <c r="ER116" s="67">
        <v>115.56</v>
      </c>
      <c r="ES116" s="67">
        <v>25</v>
      </c>
      <c r="ET116" s="92">
        <v>143.29296477766479</v>
      </c>
      <c r="EU116" s="105">
        <v>31</v>
      </c>
      <c r="EV116" s="67">
        <v>23.11</v>
      </c>
      <c r="EW116" s="67">
        <v>5</v>
      </c>
      <c r="EX116" s="67">
        <v>3</v>
      </c>
      <c r="EY116" s="62">
        <f>VLOOKUP(A116,[5]Embarazos!$A$7:$H$139,8,0)</f>
        <v>29.555632104719255</v>
      </c>
      <c r="EZ116" s="63">
        <f>VLOOKUP(A116,[5]Embarazos!$A$7:$H$139,7,0)</f>
        <v>858</v>
      </c>
      <c r="FA116" s="62">
        <f>VLOOKUP(A116,[5]Embarazos!$A$7:$J$139,10,0)</f>
        <v>20.496038580778507</v>
      </c>
      <c r="FB116" s="63">
        <f>VLOOKUP(A116,[5]Embarazos!$A$7:$J$139,9,0)</f>
        <v>595</v>
      </c>
      <c r="FC116" s="67">
        <v>32.57</v>
      </c>
      <c r="FD116" s="67">
        <v>12</v>
      </c>
      <c r="FE116" s="67">
        <v>127.55</v>
      </c>
      <c r="FF116" s="67">
        <v>47</v>
      </c>
      <c r="FG116" s="67">
        <v>8.14</v>
      </c>
      <c r="FH116" s="67">
        <v>3</v>
      </c>
      <c r="FI116" s="67">
        <v>0</v>
      </c>
      <c r="FJ116" s="67">
        <v>0</v>
      </c>
      <c r="FK116" s="92">
        <v>168.25879287885365</v>
      </c>
      <c r="FL116" s="105">
        <v>62</v>
      </c>
      <c r="FM116" s="67">
        <v>203.54</v>
      </c>
      <c r="FN116" s="67">
        <v>75</v>
      </c>
      <c r="FO116" s="67">
        <v>187.26</v>
      </c>
      <c r="FP116" s="67">
        <v>69</v>
      </c>
      <c r="FQ116" s="92">
        <v>10.855405992184108</v>
      </c>
      <c r="FR116" s="105">
        <v>4</v>
      </c>
      <c r="FS116" s="62">
        <f>VLOOKUP(A116,'[3]2017'!$A$8:$M$140,13,0)</f>
        <v>2.1745518660005878</v>
      </c>
      <c r="FT116" s="63">
        <f>VLOOKUP(A116,'[3]2017'!$A$8:$M$140,12,0)</f>
        <v>37</v>
      </c>
      <c r="FU116" s="62">
        <f>VLOOKUP(A116,'[3]2017'!$A$8:$O$140,15,0)</f>
        <v>1.4161570646926296</v>
      </c>
      <c r="FV116" s="63">
        <f>VLOOKUP(A116,'[3]2017'!$A$8:$O$140,14,0)</f>
        <v>22</v>
      </c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67"/>
      <c r="IS116" s="67"/>
      <c r="IT116" s="67"/>
      <c r="IU116" s="67"/>
      <c r="IV116" s="67"/>
      <c r="IW116" s="67"/>
      <c r="IX116" s="67"/>
      <c r="IY116" s="67"/>
      <c r="IZ116" s="67"/>
      <c r="JA116" s="67"/>
      <c r="JB116" s="67"/>
      <c r="JC116" s="67"/>
      <c r="JD116" s="67"/>
      <c r="JE116" s="67"/>
      <c r="JF116" s="67"/>
      <c r="JG116" s="67"/>
      <c r="JH116" s="67"/>
      <c r="JI116" s="67"/>
      <c r="JJ116" s="67"/>
      <c r="JK116" s="67"/>
      <c r="JL116" s="67"/>
      <c r="JM116" s="67"/>
      <c r="JN116" s="67"/>
      <c r="JO116" s="67"/>
      <c r="JP116" s="67"/>
      <c r="JQ116" s="67"/>
      <c r="JR116" s="67"/>
      <c r="JS116" s="67"/>
      <c r="JT116" s="67"/>
      <c r="JU116" s="67"/>
      <c r="JV116" s="67"/>
      <c r="JW116" s="67"/>
      <c r="JX116" s="67"/>
      <c r="JY116" s="67"/>
      <c r="JZ116" s="67"/>
      <c r="KA116" s="67"/>
      <c r="KB116" s="67"/>
      <c r="KC116" s="67"/>
      <c r="KD116" s="67"/>
      <c r="KE116" s="67"/>
      <c r="KF116" s="67"/>
      <c r="KG116" s="67"/>
      <c r="KH116" s="67"/>
      <c r="KI116" s="67"/>
      <c r="KJ116" s="67"/>
      <c r="KK116" s="67"/>
      <c r="KL116" s="67"/>
      <c r="KM116" s="67"/>
      <c r="KN116" s="67"/>
      <c r="KO116" s="67"/>
      <c r="KP116" s="67"/>
      <c r="KQ116" s="67"/>
      <c r="KR116" s="67"/>
      <c r="KS116" s="67"/>
      <c r="KT116" s="67"/>
      <c r="KU116" s="67"/>
      <c r="KV116" s="67"/>
      <c r="KW116" s="67"/>
      <c r="KX116" s="67"/>
      <c r="KY116" s="67"/>
      <c r="KZ116" s="67"/>
      <c r="LA116" s="67"/>
      <c r="LB116" s="67"/>
      <c r="LC116" s="67"/>
      <c r="LD116" s="67"/>
      <c r="LE116" s="67"/>
      <c r="LF116" s="67"/>
      <c r="LG116" s="67"/>
      <c r="LH116" s="67"/>
      <c r="LI116" s="67"/>
      <c r="LJ116" s="67"/>
      <c r="LK116" s="67"/>
      <c r="LL116" s="67"/>
      <c r="LM116" s="67"/>
      <c r="LN116" s="67"/>
      <c r="LO116" s="67"/>
      <c r="LP116" s="67"/>
      <c r="LQ116" s="67"/>
      <c r="LR116" s="67"/>
      <c r="LS116" s="67"/>
      <c r="LT116" s="67"/>
      <c r="LU116" s="67"/>
      <c r="LV116" s="67"/>
      <c r="LW116" s="67"/>
      <c r="LX116" s="67"/>
      <c r="LY116" s="67"/>
      <c r="LZ116" s="67"/>
      <c r="MA116" s="67"/>
      <c r="MB116" s="67"/>
      <c r="MC116" s="67"/>
      <c r="MD116" s="67"/>
      <c r="ME116" s="67"/>
      <c r="MF116" s="67"/>
      <c r="MG116" s="67"/>
      <c r="MH116" s="67"/>
      <c r="MI116" s="67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67"/>
      <c r="MU116" s="67"/>
      <c r="MV116" s="67"/>
      <c r="MW116" s="67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67"/>
      <c r="NI116" s="67"/>
      <c r="NJ116" s="67"/>
      <c r="NK116" s="67"/>
      <c r="NL116" s="67"/>
      <c r="NM116" s="67"/>
      <c r="NN116" s="67"/>
      <c r="NO116" s="67"/>
      <c r="NP116" s="67"/>
      <c r="NQ116" s="67"/>
    </row>
    <row r="117" spans="1:381">
      <c r="A117" s="96" t="s">
        <v>1468</v>
      </c>
      <c r="B117" s="56" t="s">
        <v>1469</v>
      </c>
      <c r="C117" s="96" t="s">
        <v>441</v>
      </c>
      <c r="D117" s="74">
        <v>6</v>
      </c>
      <c r="E117" s="67">
        <v>2017</v>
      </c>
      <c r="F117" s="161">
        <v>65.773419236413005</v>
      </c>
      <c r="G117" s="67">
        <v>8221</v>
      </c>
      <c r="H117" s="67">
        <v>2613</v>
      </c>
      <c r="I117" s="67">
        <v>5608</v>
      </c>
      <c r="J117" s="67">
        <v>6.88</v>
      </c>
      <c r="K117" s="78">
        <v>566</v>
      </c>
      <c r="L117" s="67">
        <v>68.540000000000006</v>
      </c>
      <c r="M117" s="78">
        <v>5635</v>
      </c>
      <c r="N117" s="67">
        <v>842</v>
      </c>
      <c r="O117" s="67">
        <v>842</v>
      </c>
      <c r="P117" s="67">
        <v>401</v>
      </c>
      <c r="Q117" s="67">
        <v>1007</v>
      </c>
      <c r="R117" s="67">
        <v>528</v>
      </c>
      <c r="S117" s="67">
        <v>479</v>
      </c>
      <c r="T117" s="67">
        <v>803</v>
      </c>
      <c r="U117" s="67">
        <v>803</v>
      </c>
      <c r="V117" s="67">
        <v>374</v>
      </c>
      <c r="W117" s="67">
        <v>943</v>
      </c>
      <c r="X117" s="67">
        <v>506</v>
      </c>
      <c r="Y117" s="67">
        <v>437</v>
      </c>
      <c r="Z117" s="67">
        <v>753</v>
      </c>
      <c r="AA117" s="67">
        <v>753</v>
      </c>
      <c r="AB117" s="67">
        <v>346</v>
      </c>
      <c r="AC117" s="67">
        <v>910</v>
      </c>
      <c r="AD117" s="67">
        <v>494</v>
      </c>
      <c r="AE117" s="67">
        <v>416</v>
      </c>
      <c r="AF117" s="67">
        <v>765</v>
      </c>
      <c r="AG117" s="67">
        <v>765</v>
      </c>
      <c r="AH117" s="67">
        <v>349</v>
      </c>
      <c r="AI117" s="67">
        <v>1303</v>
      </c>
      <c r="AJ117" s="67">
        <v>718</v>
      </c>
      <c r="AK117" s="67">
        <v>585</v>
      </c>
      <c r="AL117" s="67">
        <v>711</v>
      </c>
      <c r="AM117" s="67">
        <v>711</v>
      </c>
      <c r="AN117" s="67">
        <v>317</v>
      </c>
      <c r="AO117" s="67">
        <v>703</v>
      </c>
      <c r="AP117" s="67">
        <v>703</v>
      </c>
      <c r="AQ117" s="67">
        <v>317</v>
      </c>
      <c r="AR117" s="67" t="s">
        <v>428</v>
      </c>
      <c r="AS117" s="67"/>
      <c r="AT117" s="67" t="s">
        <v>428</v>
      </c>
      <c r="AU117" s="59">
        <v>119</v>
      </c>
      <c r="AV117" s="59">
        <v>0</v>
      </c>
      <c r="AW117" s="59">
        <v>75</v>
      </c>
      <c r="AX117" s="97">
        <f>VLOOKUP(A117,[2]INFANTIL!$A$8:$AA$140,27,0)</f>
        <v>0</v>
      </c>
      <c r="AY117" s="98">
        <f>VLOOKUP(A117,[2]INFANTIL!$A$8:$AA$140,16,0)</f>
        <v>2</v>
      </c>
      <c r="AZ117" s="62">
        <f>VLOOKUP(A117,'[3]2017'!$A$8:$E$140,5,0)</f>
        <v>0</v>
      </c>
      <c r="BA117" s="63">
        <f>VLOOKUP(A117,'[3]2017'!$A$8:$E$140,4,0)</f>
        <v>0</v>
      </c>
      <c r="BB117" s="62">
        <f>VLOOKUP(A117,[2]MATERNAS!$A$8:$AA$140,27,0)</f>
        <v>0</v>
      </c>
      <c r="BC117" s="63">
        <f>VLOOKUP(A117,[2]MATERNAS!$A$8:$AA$140,26,0)</f>
        <v>0</v>
      </c>
      <c r="BD117" s="68">
        <v>0</v>
      </c>
      <c r="BE117" s="69">
        <v>0</v>
      </c>
      <c r="BF117" s="60">
        <f>VLOOKUP(A117,[4]Controles!$A$7:$L$139,12,0)</f>
        <v>6.8181818181818175</v>
      </c>
      <c r="BG117" s="61">
        <f>VLOOKUP(A117,[4]Controles!$A$7:$L$139,11,0)</f>
        <v>6</v>
      </c>
      <c r="BH117" s="88">
        <v>9.0909090909090917</v>
      </c>
      <c r="BI117" s="87">
        <v>8</v>
      </c>
      <c r="BJ117" s="68">
        <v>0</v>
      </c>
      <c r="BK117" s="69">
        <v>0</v>
      </c>
      <c r="BL117" s="68">
        <v>0</v>
      </c>
      <c r="BM117" s="69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58.3</v>
      </c>
      <c r="BW117" s="67">
        <v>106</v>
      </c>
      <c r="BX117" s="67">
        <v>111.9</v>
      </c>
      <c r="BY117" s="67">
        <v>106</v>
      </c>
      <c r="BZ117" s="67">
        <v>113.1</v>
      </c>
      <c r="CA117" s="67">
        <v>100</v>
      </c>
      <c r="CB117" s="67">
        <v>90.4</v>
      </c>
      <c r="CC117" s="96" t="s">
        <v>3294</v>
      </c>
      <c r="CD117" s="96" t="s">
        <v>3295</v>
      </c>
      <c r="CE117" s="99">
        <v>10.344827586206897</v>
      </c>
      <c r="CF117" s="67" t="s">
        <v>1765</v>
      </c>
      <c r="CG117" s="67" t="s">
        <v>1936</v>
      </c>
      <c r="CH117" s="67">
        <v>239.52</v>
      </c>
      <c r="CI117" s="67">
        <v>2</v>
      </c>
      <c r="CJ117" s="86">
        <v>1.2453300124533002</v>
      </c>
      <c r="CK117" s="87">
        <v>1</v>
      </c>
      <c r="CL117" s="106">
        <v>239.52</v>
      </c>
      <c r="CM117" s="89">
        <v>2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0</v>
      </c>
      <c r="DB117" s="62">
        <f>VLOOKUP(A117,'[3]2017'!$A$8:$I$140,9,0)</f>
        <v>0</v>
      </c>
      <c r="DC117" s="63">
        <f>VLOOKUP(A117,'[3]2017'!$A$8:$I$140,8,0)</f>
        <v>0</v>
      </c>
      <c r="DD117" s="96" t="s">
        <v>3296</v>
      </c>
      <c r="DE117" s="96" t="s">
        <v>3297</v>
      </c>
      <c r="DF117" s="99">
        <v>2.9715762273901807</v>
      </c>
      <c r="DG117" s="104">
        <v>8.5106382978723403</v>
      </c>
      <c r="DH117" s="67">
        <v>212.09</v>
      </c>
      <c r="DI117" s="67">
        <v>2</v>
      </c>
      <c r="DJ117" s="67">
        <v>212.09</v>
      </c>
      <c r="DK117" s="67">
        <v>2</v>
      </c>
      <c r="DL117" s="67">
        <v>0</v>
      </c>
      <c r="DM117" s="67">
        <v>0</v>
      </c>
      <c r="DN117" s="67">
        <v>219.78</v>
      </c>
      <c r="DO117" s="67">
        <v>2</v>
      </c>
      <c r="DP117" s="67">
        <v>109.89</v>
      </c>
      <c r="DQ117" s="67">
        <v>1</v>
      </c>
      <c r="DR117" s="67">
        <v>0</v>
      </c>
      <c r="DS117" s="67">
        <v>0</v>
      </c>
      <c r="DT117" s="67">
        <v>109.89</v>
      </c>
      <c r="DU117" s="67">
        <v>1</v>
      </c>
      <c r="DV117" s="67">
        <v>0</v>
      </c>
      <c r="DW117" s="67">
        <v>0</v>
      </c>
      <c r="DX117" s="67">
        <v>0</v>
      </c>
      <c r="DY117" s="67">
        <v>0</v>
      </c>
      <c r="DZ117" s="101">
        <f>VLOOKUP(A117,[5]Embarazos!$A$7:$D$139,4,0)</f>
        <v>0</v>
      </c>
      <c r="EA117" s="63">
        <f>VLOOKUP(A117,[5]Embarazos!$A$7:$D$139,3,0)</f>
        <v>0</v>
      </c>
      <c r="EB117" s="62">
        <f>VLOOKUP(A117,[5]Embarazos!$A$7:$F$139,6,0)</f>
        <v>31.818181818181817</v>
      </c>
      <c r="EC117" s="63">
        <f>VLOOKUP(A117,[5]Embarazos!$A$7:$F$139,5,0)</f>
        <v>28</v>
      </c>
      <c r="ED117" s="62">
        <f>VLOOKUP(A117,'[3]2017'!$A$8:$K$140,11,0)</f>
        <v>1.3071895424836601</v>
      </c>
      <c r="EE117" s="63">
        <f>VLOOKUP(A117,'[3]2017'!$A$8:$K$140,10,0)</f>
        <v>1</v>
      </c>
      <c r="EF117" s="96" t="s">
        <v>3298</v>
      </c>
      <c r="EG117" s="96" t="s">
        <v>1169</v>
      </c>
      <c r="EH117" s="99">
        <v>5.4862842892768073</v>
      </c>
      <c r="EI117" s="104">
        <v>2.4193548387096775</v>
      </c>
      <c r="EJ117" s="174" t="s">
        <v>3299</v>
      </c>
      <c r="EK117" s="174" t="s">
        <v>2996</v>
      </c>
      <c r="EL117" s="96" t="s">
        <v>2671</v>
      </c>
      <c r="EM117" s="96" t="s">
        <v>3300</v>
      </c>
      <c r="EN117" s="99">
        <v>0.64102564102564097</v>
      </c>
      <c r="EO117" s="100">
        <v>0</v>
      </c>
      <c r="EP117" s="67">
        <v>219.78</v>
      </c>
      <c r="EQ117" s="67">
        <v>2</v>
      </c>
      <c r="ER117" s="67">
        <v>329.67</v>
      </c>
      <c r="ES117" s="67">
        <v>3</v>
      </c>
      <c r="ET117" s="67">
        <v>0</v>
      </c>
      <c r="EU117" s="67">
        <v>0</v>
      </c>
      <c r="EV117" s="67">
        <v>219.78</v>
      </c>
      <c r="EW117" s="67">
        <v>2</v>
      </c>
      <c r="EX117" s="67">
        <v>0</v>
      </c>
      <c r="EY117" s="62">
        <f>VLOOKUP(A117,[5]Embarazos!$A$7:$H$139,8,0)</f>
        <v>26.136363636363637</v>
      </c>
      <c r="EZ117" s="63">
        <f>VLOOKUP(A117,[5]Embarazos!$A$7:$H$139,7,0)</f>
        <v>23</v>
      </c>
      <c r="FA117" s="62">
        <f>VLOOKUP(A117,[5]Embarazos!$A$7:$J$139,10,0)</f>
        <v>21.59090909090909</v>
      </c>
      <c r="FB117" s="63">
        <f>VLOOKUP(A117,[5]Embarazos!$A$7:$J$139,9,0)</f>
        <v>19</v>
      </c>
      <c r="FC117" s="67">
        <v>0</v>
      </c>
      <c r="FD117" s="67">
        <v>0</v>
      </c>
      <c r="FE117" s="67">
        <v>0</v>
      </c>
      <c r="FF117" s="67">
        <v>0</v>
      </c>
      <c r="FG117" s="67">
        <v>0</v>
      </c>
      <c r="FH117" s="67">
        <v>0</v>
      </c>
      <c r="FI117" s="67">
        <v>0</v>
      </c>
      <c r="FJ117" s="67">
        <v>0</v>
      </c>
      <c r="FK117" s="67">
        <v>0</v>
      </c>
      <c r="FL117" s="67">
        <v>0</v>
      </c>
      <c r="FM117" s="67">
        <v>63.05</v>
      </c>
      <c r="FN117" s="67">
        <v>1</v>
      </c>
      <c r="FO117" s="67">
        <v>63.05</v>
      </c>
      <c r="FP117" s="67">
        <v>1</v>
      </c>
      <c r="FQ117" s="67">
        <v>0</v>
      </c>
      <c r="FR117" s="67">
        <v>0</v>
      </c>
      <c r="FS117" s="62">
        <f>VLOOKUP(A117,'[3]2017'!$A$8:$M$140,13,0)</f>
        <v>1.4064697609001406</v>
      </c>
      <c r="FT117" s="63">
        <f>VLOOKUP(A117,'[3]2017'!$A$8:$M$140,12,0)</f>
        <v>1</v>
      </c>
      <c r="FU117" s="62">
        <f>VLOOKUP(A117,'[3]2017'!$A$8:$O$140,15,0)</f>
        <v>0</v>
      </c>
      <c r="FV117" s="63">
        <f>VLOOKUP(A117,'[3]2017'!$A$8:$O$140,14,0)</f>
        <v>0</v>
      </c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M117" s="67"/>
      <c r="GN117" s="67"/>
      <c r="GO117" s="67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67"/>
      <c r="IS117" s="67"/>
      <c r="IT117" s="67"/>
      <c r="IU117" s="67"/>
      <c r="IV117" s="67"/>
      <c r="IW117" s="67"/>
      <c r="IX117" s="67"/>
      <c r="IY117" s="67"/>
      <c r="IZ117" s="67"/>
      <c r="JA117" s="67"/>
      <c r="JB117" s="67"/>
      <c r="JC117" s="67"/>
      <c r="JD117" s="67"/>
      <c r="JE117" s="67"/>
      <c r="JF117" s="67"/>
      <c r="JG117" s="67"/>
      <c r="JH117" s="67"/>
      <c r="JI117" s="67"/>
      <c r="JJ117" s="67"/>
      <c r="JK117" s="67"/>
      <c r="JL117" s="67"/>
      <c r="JM117" s="67"/>
      <c r="JN117" s="67"/>
      <c r="JO117" s="67"/>
      <c r="JP117" s="67"/>
      <c r="JQ117" s="67"/>
      <c r="JR117" s="67"/>
      <c r="JS117" s="67"/>
      <c r="JT117" s="67"/>
      <c r="JU117" s="67"/>
      <c r="JV117" s="67"/>
      <c r="JW117" s="67"/>
      <c r="JX117" s="67"/>
      <c r="JY117" s="67"/>
      <c r="JZ117" s="67"/>
      <c r="KA117" s="67"/>
      <c r="KB117" s="67"/>
      <c r="KC117" s="67"/>
      <c r="KD117" s="67"/>
      <c r="KE117" s="67"/>
      <c r="KF117" s="67"/>
      <c r="KG117" s="67"/>
      <c r="KH117" s="67"/>
      <c r="KI117" s="67"/>
      <c r="KJ117" s="67"/>
      <c r="KK117" s="67"/>
      <c r="KL117" s="67"/>
      <c r="KM117" s="67"/>
      <c r="KN117" s="67"/>
      <c r="KO117" s="67"/>
      <c r="KP117" s="67"/>
      <c r="KQ117" s="67"/>
      <c r="KR117" s="67"/>
      <c r="KS117" s="67"/>
      <c r="KT117" s="67"/>
      <c r="KU117" s="67"/>
      <c r="KV117" s="67"/>
      <c r="KW117" s="67"/>
      <c r="KX117" s="67"/>
      <c r="KY117" s="67"/>
      <c r="KZ117" s="67"/>
      <c r="LA117" s="67"/>
      <c r="LB117" s="67"/>
      <c r="LC117" s="67"/>
      <c r="LD117" s="67"/>
      <c r="LE117" s="67"/>
      <c r="LF117" s="67"/>
      <c r="LG117" s="67"/>
      <c r="LH117" s="67"/>
      <c r="LI117" s="67"/>
      <c r="LJ117" s="67"/>
      <c r="LK117" s="67"/>
      <c r="LL117" s="67"/>
      <c r="LM117" s="67"/>
      <c r="LN117" s="67"/>
      <c r="LO117" s="67"/>
      <c r="LP117" s="67"/>
      <c r="LQ117" s="67"/>
      <c r="LR117" s="67"/>
      <c r="LS117" s="67"/>
      <c r="LT117" s="67"/>
      <c r="LU117" s="67"/>
      <c r="LV117" s="67"/>
      <c r="LW117" s="67"/>
      <c r="LX117" s="67"/>
      <c r="LY117" s="67"/>
      <c r="LZ117" s="67"/>
      <c r="MA117" s="67"/>
      <c r="MB117" s="67"/>
      <c r="MC117" s="67"/>
      <c r="MD117" s="67"/>
      <c r="ME117" s="67"/>
      <c r="MF117" s="67"/>
      <c r="MG117" s="67"/>
      <c r="MH117" s="67"/>
      <c r="MI117" s="67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67"/>
      <c r="MU117" s="67"/>
      <c r="MV117" s="67"/>
      <c r="MW117" s="67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67"/>
      <c r="NI117" s="67"/>
      <c r="NJ117" s="67"/>
      <c r="NK117" s="67"/>
      <c r="NL117" s="67"/>
      <c r="NM117" s="67"/>
      <c r="NN117" s="67"/>
      <c r="NO117" s="67"/>
      <c r="NP117" s="67"/>
      <c r="NQ117" s="67"/>
    </row>
    <row r="118" spans="1:381">
      <c r="A118" s="96" t="s">
        <v>1475</v>
      </c>
      <c r="B118" s="56" t="s">
        <v>1476</v>
      </c>
      <c r="C118" s="96" t="s">
        <v>466</v>
      </c>
      <c r="D118" s="74">
        <v>6</v>
      </c>
      <c r="E118" s="67">
        <v>2017</v>
      </c>
      <c r="F118" s="161">
        <v>67.066724158341984</v>
      </c>
      <c r="G118" s="67">
        <v>45896</v>
      </c>
      <c r="H118" s="67">
        <v>17893</v>
      </c>
      <c r="I118" s="67">
        <v>28003</v>
      </c>
      <c r="J118" s="67">
        <v>8.4700000000000006</v>
      </c>
      <c r="K118" s="78">
        <v>3887</v>
      </c>
      <c r="L118" s="67">
        <v>54.31</v>
      </c>
      <c r="M118" s="78">
        <v>24926</v>
      </c>
      <c r="N118" s="67">
        <v>4692</v>
      </c>
      <c r="O118" s="67">
        <v>441</v>
      </c>
      <c r="P118" s="67">
        <v>2287</v>
      </c>
      <c r="Q118" s="67">
        <v>5623</v>
      </c>
      <c r="R118" s="67">
        <v>2884</v>
      </c>
      <c r="S118" s="67">
        <v>2739</v>
      </c>
      <c r="T118" s="67">
        <v>4581</v>
      </c>
      <c r="U118" s="67">
        <v>429</v>
      </c>
      <c r="V118" s="67">
        <v>2205</v>
      </c>
      <c r="W118" s="67">
        <v>4538</v>
      </c>
      <c r="X118" s="67">
        <v>2364</v>
      </c>
      <c r="Y118" s="67">
        <v>2174</v>
      </c>
      <c r="Z118" s="67">
        <v>4333</v>
      </c>
      <c r="AA118" s="67">
        <v>407</v>
      </c>
      <c r="AB118" s="67">
        <v>2028</v>
      </c>
      <c r="AC118" s="67">
        <v>5940</v>
      </c>
      <c r="AD118" s="67">
        <v>3183</v>
      </c>
      <c r="AE118" s="67">
        <v>2757</v>
      </c>
      <c r="AF118" s="67">
        <v>4110</v>
      </c>
      <c r="AG118" s="67">
        <v>416</v>
      </c>
      <c r="AH118" s="67">
        <v>1890</v>
      </c>
      <c r="AI118" s="67">
        <v>6927</v>
      </c>
      <c r="AJ118" s="67">
        <v>3729</v>
      </c>
      <c r="AK118" s="67">
        <v>3198</v>
      </c>
      <c r="AL118" s="67">
        <v>3843</v>
      </c>
      <c r="AM118" s="67">
        <v>394</v>
      </c>
      <c r="AN118" s="67">
        <v>1764</v>
      </c>
      <c r="AO118" s="67">
        <v>3509</v>
      </c>
      <c r="AP118" s="67">
        <v>386</v>
      </c>
      <c r="AQ118" s="67">
        <v>1669</v>
      </c>
      <c r="AR118" s="67" t="s">
        <v>428</v>
      </c>
      <c r="AS118" s="67"/>
      <c r="AT118" s="67" t="s">
        <v>428</v>
      </c>
      <c r="AU118" s="59">
        <v>1103</v>
      </c>
      <c r="AV118" s="59">
        <v>0</v>
      </c>
      <c r="AW118" s="59">
        <v>151</v>
      </c>
      <c r="AX118" s="97">
        <f>VLOOKUP(A118,[2]INFANTIL!$A$8:$AA$140,27,0)</f>
        <v>8.3160083160083165</v>
      </c>
      <c r="AY118" s="98">
        <f>VLOOKUP(A118,[2]INFANTIL!$A$8:$AA$140,16,0)</f>
        <v>5</v>
      </c>
      <c r="AZ118" s="62">
        <f>VLOOKUP(A118,'[3]2017'!$A$8:$E$140,5,0)</f>
        <v>0.85251491901108267</v>
      </c>
      <c r="BA118" s="63">
        <f>VLOOKUP(A118,'[3]2017'!$A$8:$E$140,4,0)</f>
        <v>4</v>
      </c>
      <c r="BB118" s="62">
        <f>VLOOKUP(A118,[2]MATERNAS!$A$8:$AA$140,27,0)</f>
        <v>0</v>
      </c>
      <c r="BC118" s="63">
        <f>VLOOKUP(A118,[2]MATERNAS!$A$8:$AA$140,26,0)</f>
        <v>0</v>
      </c>
      <c r="BD118" s="68">
        <v>0</v>
      </c>
      <c r="BE118" s="69">
        <v>0</v>
      </c>
      <c r="BF118" s="60">
        <f>VLOOKUP(A118,[4]Controles!$A$7:$L$139,12,0)</f>
        <v>3.5343035343035343</v>
      </c>
      <c r="BG118" s="61">
        <f>VLOOKUP(A118,[4]Controles!$A$7:$L$139,11,0)</f>
        <v>17</v>
      </c>
      <c r="BH118" s="88">
        <v>7.4844074844074848</v>
      </c>
      <c r="BI118" s="87">
        <v>36</v>
      </c>
      <c r="BJ118" s="68">
        <v>0</v>
      </c>
      <c r="BK118" s="69">
        <v>0</v>
      </c>
      <c r="BL118" s="68">
        <v>0</v>
      </c>
      <c r="BM118" s="69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67.2</v>
      </c>
      <c r="BW118" s="67">
        <v>85</v>
      </c>
      <c r="BX118" s="67">
        <v>77.2</v>
      </c>
      <c r="BY118" s="67">
        <v>85</v>
      </c>
      <c r="BZ118" s="67">
        <v>93.7</v>
      </c>
      <c r="CA118" s="67">
        <v>88.9</v>
      </c>
      <c r="CB118" s="67">
        <v>95.1</v>
      </c>
      <c r="CC118" s="96" t="s">
        <v>3301</v>
      </c>
      <c r="CD118" s="96" t="s">
        <v>3302</v>
      </c>
      <c r="CE118" s="99">
        <v>37.5</v>
      </c>
      <c r="CF118" s="67" t="s">
        <v>3303</v>
      </c>
      <c r="CG118" s="67" t="s">
        <v>3304</v>
      </c>
      <c r="CH118" s="67">
        <v>21.36</v>
      </c>
      <c r="CI118" s="67">
        <v>1</v>
      </c>
      <c r="CJ118" s="86">
        <v>0.21829294913774286</v>
      </c>
      <c r="CK118" s="87">
        <v>1</v>
      </c>
      <c r="CL118" s="106">
        <v>21.36</v>
      </c>
      <c r="CM118" s="89">
        <v>1</v>
      </c>
      <c r="CN118" s="67">
        <v>21.36</v>
      </c>
      <c r="CO118" s="67">
        <v>1</v>
      </c>
      <c r="CP118" s="67">
        <v>0</v>
      </c>
      <c r="CQ118" s="67">
        <v>0</v>
      </c>
      <c r="CR118" s="67">
        <v>18.47</v>
      </c>
      <c r="CS118" s="67">
        <v>1</v>
      </c>
      <c r="CT118" s="67">
        <v>0</v>
      </c>
      <c r="CU118" s="67">
        <v>0</v>
      </c>
      <c r="CV118" s="67">
        <v>0</v>
      </c>
      <c r="CW118" s="67">
        <v>0</v>
      </c>
      <c r="CX118" s="67">
        <v>18.47</v>
      </c>
      <c r="CY118" s="67">
        <v>1</v>
      </c>
      <c r="CZ118" s="67">
        <v>0</v>
      </c>
      <c r="DA118" s="67">
        <v>0</v>
      </c>
      <c r="DB118" s="62">
        <f>VLOOKUP(A118,'[3]2017'!$A$8:$I$140,9,0)</f>
        <v>0.46157396722824834</v>
      </c>
      <c r="DC118" s="63">
        <f>VLOOKUP(A118,'[3]2017'!$A$8:$I$140,8,0)</f>
        <v>2</v>
      </c>
      <c r="DD118" s="96" t="s">
        <v>3305</v>
      </c>
      <c r="DE118" s="96" t="s">
        <v>3306</v>
      </c>
      <c r="DF118" s="99">
        <v>4.4202652159129547</v>
      </c>
      <c r="DG118" s="104">
        <v>13.948256467941508</v>
      </c>
      <c r="DH118" s="67">
        <v>92.35</v>
      </c>
      <c r="DI118" s="67">
        <v>5</v>
      </c>
      <c r="DJ118" s="67">
        <v>55.41</v>
      </c>
      <c r="DK118" s="67">
        <v>3</v>
      </c>
      <c r="DL118" s="67">
        <v>0</v>
      </c>
      <c r="DM118" s="67">
        <v>0</v>
      </c>
      <c r="DN118" s="67">
        <v>138.22999999999999</v>
      </c>
      <c r="DO118" s="67">
        <v>7</v>
      </c>
      <c r="DP118" s="67">
        <v>19.75</v>
      </c>
      <c r="DQ118" s="67">
        <v>1</v>
      </c>
      <c r="DR118" s="67">
        <v>0</v>
      </c>
      <c r="DS118" s="67">
        <v>0</v>
      </c>
      <c r="DT118" s="67">
        <v>0</v>
      </c>
      <c r="DU118" s="67">
        <v>0</v>
      </c>
      <c r="DV118" s="67">
        <v>19.75</v>
      </c>
      <c r="DW118" s="67">
        <v>1</v>
      </c>
      <c r="DX118" s="67">
        <v>0</v>
      </c>
      <c r="DY118" s="67">
        <v>0</v>
      </c>
      <c r="DZ118" s="101">
        <f>VLOOKUP(A118,[5]Embarazos!$A$7:$D$139,4,0)</f>
        <v>3.2653061224489797</v>
      </c>
      <c r="EA118" s="63">
        <f>VLOOKUP(A118,[5]Embarazos!$A$7:$D$139,3,0)</f>
        <v>16</v>
      </c>
      <c r="EB118" s="62">
        <f>VLOOKUP(A118,[5]Embarazos!$A$7:$F$139,6,0)</f>
        <v>24.081632653061224</v>
      </c>
      <c r="EC118" s="63">
        <f>VLOOKUP(A118,[5]Embarazos!$A$7:$F$139,5,0)</f>
        <v>118</v>
      </c>
      <c r="ED118" s="62">
        <f>VLOOKUP(A118,'[3]2017'!$A$8:$K$140,11,0)</f>
        <v>0.72992700729927007</v>
      </c>
      <c r="EE118" s="63">
        <f>VLOOKUP(A118,'[3]2017'!$A$8:$K$140,10,0)</f>
        <v>3</v>
      </c>
      <c r="EF118" s="96" t="s">
        <v>3307</v>
      </c>
      <c r="EG118" s="96" t="s">
        <v>3308</v>
      </c>
      <c r="EH118" s="99">
        <v>3.8988408851422554</v>
      </c>
      <c r="EI118" s="104">
        <v>4.2716319824753564</v>
      </c>
      <c r="EJ118" s="174" t="s">
        <v>1927</v>
      </c>
      <c r="EK118" s="174" t="s">
        <v>3309</v>
      </c>
      <c r="EL118" s="96" t="s">
        <v>3310</v>
      </c>
      <c r="EM118" s="96" t="s">
        <v>2468</v>
      </c>
      <c r="EN118" s="99">
        <v>2.5139664804469275</v>
      </c>
      <c r="EO118" s="100">
        <v>0</v>
      </c>
      <c r="EP118" s="67">
        <v>138.22999999999999</v>
      </c>
      <c r="EQ118" s="67">
        <v>7</v>
      </c>
      <c r="ER118" s="67">
        <v>236.97</v>
      </c>
      <c r="ES118" s="67">
        <v>12</v>
      </c>
      <c r="ET118" s="92">
        <v>157.9778830963665</v>
      </c>
      <c r="EU118" s="67">
        <v>8</v>
      </c>
      <c r="EV118" s="67">
        <v>138.22999999999999</v>
      </c>
      <c r="EW118" s="67">
        <v>7</v>
      </c>
      <c r="EX118" s="67">
        <v>0</v>
      </c>
      <c r="EY118" s="62">
        <f>VLOOKUP(A118,[5]Embarazos!$A$7:$H$139,8,0)</f>
        <v>31.020408163265305</v>
      </c>
      <c r="EZ118" s="63">
        <f>VLOOKUP(A118,[5]Embarazos!$A$7:$H$139,7,0)</f>
        <v>152</v>
      </c>
      <c r="FA118" s="62">
        <f>VLOOKUP(A118,[5]Embarazos!$A$7:$J$139,10,0)</f>
        <v>19.795918367346939</v>
      </c>
      <c r="FB118" s="63">
        <f>VLOOKUP(A118,[5]Embarazos!$A$7:$J$139,9,0)</f>
        <v>97</v>
      </c>
      <c r="FC118" s="67">
        <v>48.6</v>
      </c>
      <c r="FD118" s="67">
        <v>4</v>
      </c>
      <c r="FE118" s="67">
        <v>72.09</v>
      </c>
      <c r="FF118" s="67">
        <v>6</v>
      </c>
      <c r="FG118" s="67">
        <v>0</v>
      </c>
      <c r="FH118" s="67">
        <v>0</v>
      </c>
      <c r="FI118" s="67">
        <v>0</v>
      </c>
      <c r="FJ118" s="67">
        <v>0</v>
      </c>
      <c r="FK118" s="92">
        <v>120.14898474107893</v>
      </c>
      <c r="FL118" s="105">
        <v>10</v>
      </c>
      <c r="FM118" s="67">
        <v>144.18</v>
      </c>
      <c r="FN118" s="67">
        <v>12</v>
      </c>
      <c r="FO118" s="67">
        <v>228.28</v>
      </c>
      <c r="FP118" s="67">
        <v>19</v>
      </c>
      <c r="FQ118" s="92">
        <v>24.029796948215786</v>
      </c>
      <c r="FR118" s="67">
        <v>2</v>
      </c>
      <c r="FS118" s="62">
        <f>VLOOKUP(A118,'[3]2017'!$A$8:$M$140,13,0)</f>
        <v>1.8214936247723132</v>
      </c>
      <c r="FT118" s="63">
        <f>VLOOKUP(A118,'[3]2017'!$A$8:$M$140,12,0)</f>
        <v>7</v>
      </c>
      <c r="FU118" s="62">
        <f>VLOOKUP(A118,'[3]2017'!$A$8:$O$140,15,0)</f>
        <v>1.4249073810202335</v>
      </c>
      <c r="FV118" s="63">
        <f>VLOOKUP(A118,'[3]2017'!$A$8:$O$140,14,0)</f>
        <v>5</v>
      </c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</row>
    <row r="119" spans="1:381">
      <c r="A119" s="96" t="s">
        <v>1483</v>
      </c>
      <c r="B119" s="56" t="s">
        <v>1484</v>
      </c>
      <c r="C119" s="96" t="s">
        <v>514</v>
      </c>
      <c r="D119" s="74">
        <v>6</v>
      </c>
      <c r="E119" s="67">
        <v>2017</v>
      </c>
      <c r="F119" s="161">
        <v>71.410585400806625</v>
      </c>
      <c r="G119" s="67">
        <v>23333</v>
      </c>
      <c r="H119" s="67">
        <v>6908</v>
      </c>
      <c r="I119" s="67">
        <v>16425</v>
      </c>
      <c r="J119" s="67">
        <v>5.79</v>
      </c>
      <c r="K119" s="78">
        <v>1351</v>
      </c>
      <c r="L119" s="67">
        <v>56.24</v>
      </c>
      <c r="M119" s="78">
        <v>13123</v>
      </c>
      <c r="N119" s="67">
        <v>2979</v>
      </c>
      <c r="O119" s="67">
        <v>2405</v>
      </c>
      <c r="P119" s="67">
        <v>1453</v>
      </c>
      <c r="Q119" s="67">
        <v>3534</v>
      </c>
      <c r="R119" s="67">
        <v>1811</v>
      </c>
      <c r="S119" s="67">
        <v>1723</v>
      </c>
      <c r="T119" s="67">
        <v>2654</v>
      </c>
      <c r="U119" s="67">
        <v>2376</v>
      </c>
      <c r="V119" s="67">
        <v>1290</v>
      </c>
      <c r="W119" s="67">
        <v>3092</v>
      </c>
      <c r="X119" s="67">
        <v>1590</v>
      </c>
      <c r="Y119" s="67">
        <v>1502</v>
      </c>
      <c r="Z119" s="67">
        <v>2439</v>
      </c>
      <c r="AA119" s="67">
        <v>2305</v>
      </c>
      <c r="AB119" s="67">
        <v>1182</v>
      </c>
      <c r="AC119" s="67">
        <v>2867</v>
      </c>
      <c r="AD119" s="67">
        <v>1483</v>
      </c>
      <c r="AE119" s="67">
        <v>1384</v>
      </c>
      <c r="AF119" s="67">
        <v>2376</v>
      </c>
      <c r="AG119" s="67">
        <v>2220</v>
      </c>
      <c r="AH119" s="67">
        <v>1143</v>
      </c>
      <c r="AI119" s="67">
        <v>4231</v>
      </c>
      <c r="AJ119" s="67">
        <v>2175</v>
      </c>
      <c r="AK119" s="67">
        <v>2056</v>
      </c>
      <c r="AL119" s="67">
        <v>2399</v>
      </c>
      <c r="AM119" s="67">
        <v>2079</v>
      </c>
      <c r="AN119" s="67">
        <v>1166</v>
      </c>
      <c r="AO119" s="67">
        <v>2048</v>
      </c>
      <c r="AP119" s="67">
        <v>1840</v>
      </c>
      <c r="AQ119" s="67">
        <v>1015</v>
      </c>
      <c r="AR119" s="67" t="s">
        <v>428</v>
      </c>
      <c r="AS119" s="67"/>
      <c r="AT119" s="67" t="s">
        <v>428</v>
      </c>
      <c r="AU119" s="59">
        <v>621</v>
      </c>
      <c r="AV119" s="59">
        <v>0</v>
      </c>
      <c r="AW119" s="59">
        <v>6</v>
      </c>
      <c r="AX119" s="97">
        <f>VLOOKUP(A119,[2]INFANTIL!$A$8:$AA$140,27,0)</f>
        <v>22.641509433962263</v>
      </c>
      <c r="AY119" s="98">
        <f>VLOOKUP(A119,[2]INFANTIL!$A$8:$AA$140,16,0)</f>
        <v>3</v>
      </c>
      <c r="AZ119" s="62">
        <f>VLOOKUP(A119,'[3]2017'!$A$8:$E$140,5,0)</f>
        <v>2.0140986908358509</v>
      </c>
      <c r="BA119" s="63">
        <f>VLOOKUP(A119,'[3]2017'!$A$8:$E$140,4,0)</f>
        <v>6</v>
      </c>
      <c r="BB119" s="62">
        <f>VLOOKUP(A119,[2]MATERNAS!$A$8:$AA$140,27,0)</f>
        <v>0</v>
      </c>
      <c r="BC119" s="63">
        <f>VLOOKUP(A119,[2]MATERNAS!$A$8:$AA$140,26,0)</f>
        <v>0</v>
      </c>
      <c r="BD119" s="68">
        <v>33.568311513930851</v>
      </c>
      <c r="BE119" s="69">
        <v>1</v>
      </c>
      <c r="BF119" s="60">
        <f>VLOOKUP(A119,[4]Controles!$A$7:$L$139,12,0)</f>
        <v>11.320754716981133</v>
      </c>
      <c r="BG119" s="61">
        <f>VLOOKUP(A119,[4]Controles!$A$7:$L$139,11,0)</f>
        <v>30</v>
      </c>
      <c r="BH119" s="88">
        <v>8.6792452830188669</v>
      </c>
      <c r="BI119" s="87">
        <v>23</v>
      </c>
      <c r="BJ119" s="68">
        <v>0</v>
      </c>
      <c r="BK119" s="69">
        <v>0</v>
      </c>
      <c r="BL119" s="68">
        <v>0</v>
      </c>
      <c r="BM119" s="69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26</v>
      </c>
      <c r="BW119" s="67">
        <v>105.8</v>
      </c>
      <c r="BX119" s="67">
        <v>98.9</v>
      </c>
      <c r="BY119" s="67">
        <v>106.1</v>
      </c>
      <c r="BZ119" s="67">
        <v>106.9</v>
      </c>
      <c r="CA119" s="67">
        <v>82.7</v>
      </c>
      <c r="CB119" s="67">
        <v>103.9</v>
      </c>
      <c r="CC119" s="96" t="s">
        <v>1443</v>
      </c>
      <c r="CD119" s="96" t="s">
        <v>3311</v>
      </c>
      <c r="CE119" s="99">
        <v>26.666666666666668</v>
      </c>
      <c r="CF119" s="67" t="s">
        <v>498</v>
      </c>
      <c r="CG119" s="67" t="s">
        <v>3312</v>
      </c>
      <c r="CH119" s="67">
        <v>0</v>
      </c>
      <c r="CI119" s="67">
        <v>0</v>
      </c>
      <c r="CJ119" s="86">
        <v>0</v>
      </c>
      <c r="CK119" s="87">
        <v>0</v>
      </c>
      <c r="CL119" s="106">
        <v>0</v>
      </c>
      <c r="CM119" s="89">
        <v>0</v>
      </c>
      <c r="CN119" s="67">
        <v>0</v>
      </c>
      <c r="CO119" s="67">
        <v>0</v>
      </c>
      <c r="CP119" s="67">
        <v>0</v>
      </c>
      <c r="CQ119" s="67">
        <v>0</v>
      </c>
      <c r="CR119" s="67">
        <v>32.340000000000003</v>
      </c>
      <c r="CS119" s="67">
        <v>1</v>
      </c>
      <c r="CT119" s="67">
        <v>32.340000000000003</v>
      </c>
      <c r="CU119" s="67">
        <v>1</v>
      </c>
      <c r="CV119" s="67">
        <v>0</v>
      </c>
      <c r="CW119" s="67">
        <v>0</v>
      </c>
      <c r="CX119" s="67">
        <v>0</v>
      </c>
      <c r="CY119" s="67">
        <v>0</v>
      </c>
      <c r="CZ119" s="67">
        <v>0</v>
      </c>
      <c r="DA119" s="67">
        <v>0</v>
      </c>
      <c r="DB119" s="62">
        <f>VLOOKUP(A119,'[3]2017'!$A$8:$I$140,9,0)</f>
        <v>1.2300123001230012</v>
      </c>
      <c r="DC119" s="63">
        <f>VLOOKUP(A119,'[3]2017'!$A$8:$I$140,8,0)</f>
        <v>3</v>
      </c>
      <c r="DD119" s="96" t="s">
        <v>3313</v>
      </c>
      <c r="DE119" s="96" t="s">
        <v>3314</v>
      </c>
      <c r="DF119" s="99">
        <v>6.7001675041876041</v>
      </c>
      <c r="DG119" s="104">
        <v>1.8786127167630058</v>
      </c>
      <c r="DH119" s="67">
        <v>0</v>
      </c>
      <c r="DI119" s="67">
        <v>0</v>
      </c>
      <c r="DJ119" s="67">
        <v>0</v>
      </c>
      <c r="DK119" s="67">
        <v>0</v>
      </c>
      <c r="DL119" s="67">
        <v>0</v>
      </c>
      <c r="DM119" s="67">
        <v>0</v>
      </c>
      <c r="DN119" s="67">
        <v>0</v>
      </c>
      <c r="DO119" s="67">
        <v>0</v>
      </c>
      <c r="DP119" s="67">
        <v>0</v>
      </c>
      <c r="DQ119" s="67">
        <v>0</v>
      </c>
      <c r="DR119" s="67">
        <v>0</v>
      </c>
      <c r="DS119" s="67">
        <v>0</v>
      </c>
      <c r="DT119" s="67">
        <v>0</v>
      </c>
      <c r="DU119" s="67">
        <v>0</v>
      </c>
      <c r="DV119" s="67">
        <v>0</v>
      </c>
      <c r="DW119" s="67">
        <v>0</v>
      </c>
      <c r="DX119" s="67">
        <v>0</v>
      </c>
      <c r="DY119" s="67">
        <v>0</v>
      </c>
      <c r="DZ119" s="101">
        <f>VLOOKUP(A119,[5]Embarazos!$A$7:$D$139,4,0)</f>
        <v>3.7453183520599254</v>
      </c>
      <c r="EA119" s="63">
        <f>VLOOKUP(A119,[5]Embarazos!$A$7:$D$139,3,0)</f>
        <v>10</v>
      </c>
      <c r="EB119" s="62">
        <f>VLOOKUP(A119,[5]Embarazos!$A$7:$F$139,6,0)</f>
        <v>29.213483146067414</v>
      </c>
      <c r="EC119" s="63">
        <f>VLOOKUP(A119,[5]Embarazos!$A$7:$F$139,5,0)</f>
        <v>78</v>
      </c>
      <c r="ED119" s="62">
        <f>VLOOKUP(A119,'[3]2017'!$A$8:$K$140,11,0)</f>
        <v>1.2626262626262628</v>
      </c>
      <c r="EE119" s="63">
        <f>VLOOKUP(A119,'[3]2017'!$A$8:$K$140,10,0)</f>
        <v>3</v>
      </c>
      <c r="EF119" s="96" t="s">
        <v>3315</v>
      </c>
      <c r="EG119" s="96" t="s">
        <v>3316</v>
      </c>
      <c r="EH119" s="99">
        <v>6.2656641604010019</v>
      </c>
      <c r="EI119" s="104">
        <v>0.20242914979757085</v>
      </c>
      <c r="EJ119" s="174" t="s">
        <v>3317</v>
      </c>
      <c r="EK119" s="174" t="s">
        <v>3318</v>
      </c>
      <c r="EL119" s="96" t="s">
        <v>3319</v>
      </c>
      <c r="EM119" s="96" t="s">
        <v>3027</v>
      </c>
      <c r="EN119" s="99">
        <v>3.4285714285714288</v>
      </c>
      <c r="EO119" s="100">
        <v>0</v>
      </c>
      <c r="EP119" s="67">
        <v>0</v>
      </c>
      <c r="EQ119" s="67">
        <v>0</v>
      </c>
      <c r="ER119" s="67">
        <v>69.760000000000005</v>
      </c>
      <c r="ES119" s="67">
        <v>2</v>
      </c>
      <c r="ET119" s="67">
        <v>0</v>
      </c>
      <c r="EU119" s="67">
        <v>0</v>
      </c>
      <c r="EV119" s="67">
        <v>0</v>
      </c>
      <c r="EW119" s="67">
        <v>0</v>
      </c>
      <c r="EX119" s="67">
        <v>0</v>
      </c>
      <c r="EY119" s="62">
        <f>VLOOKUP(A119,[5]Embarazos!$A$7:$H$139,8,0)</f>
        <v>28.08988764044944</v>
      </c>
      <c r="EZ119" s="63">
        <f>VLOOKUP(A119,[5]Embarazos!$A$7:$H$139,7,0)</f>
        <v>75</v>
      </c>
      <c r="FA119" s="62">
        <f>VLOOKUP(A119,[5]Embarazos!$A$7:$J$139,10,0)</f>
        <v>20.973782771535582</v>
      </c>
      <c r="FB119" s="63">
        <f>VLOOKUP(A119,[5]Embarazos!$A$7:$J$139,9,0)</f>
        <v>56</v>
      </c>
      <c r="FC119" s="67">
        <v>19.86</v>
      </c>
      <c r="FD119" s="67">
        <v>1</v>
      </c>
      <c r="FE119" s="67">
        <v>19.86</v>
      </c>
      <c r="FF119" s="67">
        <v>1</v>
      </c>
      <c r="FG119" s="67">
        <v>0</v>
      </c>
      <c r="FH119" s="67">
        <v>0</v>
      </c>
      <c r="FI119" s="67">
        <v>0</v>
      </c>
      <c r="FJ119" s="67">
        <v>0</v>
      </c>
      <c r="FK119" s="92">
        <v>39.729837107667855</v>
      </c>
      <c r="FL119" s="105">
        <v>2</v>
      </c>
      <c r="FM119" s="67">
        <v>0</v>
      </c>
      <c r="FN119" s="67">
        <v>0</v>
      </c>
      <c r="FO119" s="67">
        <v>19.86</v>
      </c>
      <c r="FP119" s="67">
        <v>1</v>
      </c>
      <c r="FQ119" s="67">
        <v>0</v>
      </c>
      <c r="FR119" s="67">
        <v>0</v>
      </c>
      <c r="FS119" s="62">
        <f>VLOOKUP(A119,'[3]2017'!$A$8:$M$140,13,0)</f>
        <v>3.3347228011671532</v>
      </c>
      <c r="FT119" s="63">
        <f>VLOOKUP(A119,'[3]2017'!$A$8:$M$140,12,0)</f>
        <v>8</v>
      </c>
      <c r="FU119" s="62">
        <f>VLOOKUP(A119,'[3]2017'!$A$8:$O$140,15,0)</f>
        <v>1.46484375</v>
      </c>
      <c r="FV119" s="63">
        <f>VLOOKUP(A119,'[3]2017'!$A$8:$O$140,14,0)</f>
        <v>3</v>
      </c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  <c r="IW119" s="67"/>
      <c r="IX119" s="67"/>
      <c r="IY119" s="67"/>
      <c r="IZ119" s="67"/>
      <c r="JA119" s="67"/>
      <c r="JB119" s="67"/>
      <c r="JC119" s="67"/>
      <c r="JD119" s="67"/>
      <c r="JE119" s="67"/>
      <c r="JF119" s="67"/>
      <c r="JG119" s="67"/>
      <c r="JH119" s="67"/>
      <c r="JI119" s="67"/>
      <c r="JJ119" s="67"/>
      <c r="JK119" s="67"/>
      <c r="JL119" s="67"/>
      <c r="JM119" s="67"/>
      <c r="JN119" s="67"/>
      <c r="JO119" s="67"/>
      <c r="JP119" s="67"/>
      <c r="JQ119" s="67"/>
      <c r="JR119" s="67"/>
      <c r="JS119" s="67"/>
      <c r="JT119" s="67"/>
      <c r="JU119" s="67"/>
      <c r="JV119" s="67"/>
      <c r="JW119" s="67"/>
      <c r="JX119" s="67"/>
      <c r="JY119" s="67"/>
      <c r="JZ119" s="67"/>
      <c r="KA119" s="67"/>
      <c r="KB119" s="67"/>
      <c r="KC119" s="67"/>
      <c r="KD119" s="67"/>
      <c r="KE119" s="67"/>
      <c r="KF119" s="67"/>
      <c r="KG119" s="67"/>
      <c r="KH119" s="67"/>
      <c r="KI119" s="67"/>
      <c r="KJ119" s="67"/>
      <c r="KK119" s="67"/>
      <c r="KL119" s="67"/>
      <c r="KM119" s="67"/>
      <c r="KN119" s="67"/>
      <c r="KO119" s="67"/>
      <c r="KP119" s="67"/>
      <c r="KQ119" s="67"/>
      <c r="KR119" s="67"/>
      <c r="KS119" s="67"/>
      <c r="KT119" s="67"/>
      <c r="KU119" s="67"/>
      <c r="KV119" s="67"/>
      <c r="KW119" s="67"/>
      <c r="KX119" s="67"/>
      <c r="KY119" s="67"/>
      <c r="KZ119" s="67"/>
      <c r="LA119" s="67"/>
      <c r="LB119" s="67"/>
      <c r="LC119" s="67"/>
      <c r="LD119" s="67"/>
      <c r="LE119" s="67"/>
      <c r="LF119" s="67"/>
      <c r="LG119" s="67"/>
      <c r="LH119" s="67"/>
      <c r="LI119" s="67"/>
      <c r="LJ119" s="67"/>
      <c r="LK119" s="67"/>
      <c r="LL119" s="67"/>
      <c r="LM119" s="67"/>
      <c r="LN119" s="67"/>
      <c r="LO119" s="67"/>
      <c r="LP119" s="67"/>
      <c r="LQ119" s="67"/>
      <c r="LR119" s="67"/>
      <c r="LS119" s="67"/>
      <c r="LT119" s="67"/>
      <c r="LU119" s="67"/>
      <c r="LV119" s="67"/>
      <c r="LW119" s="67"/>
      <c r="LX119" s="67"/>
      <c r="LY119" s="67"/>
      <c r="LZ119" s="67"/>
      <c r="MA119" s="67"/>
      <c r="MB119" s="67"/>
      <c r="MC119" s="67"/>
      <c r="MD119" s="67"/>
      <c r="ME119" s="67"/>
      <c r="MF119" s="67"/>
      <c r="MG119" s="67"/>
      <c r="MH119" s="67"/>
      <c r="MI119" s="67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67"/>
      <c r="MU119" s="67"/>
      <c r="MV119" s="67"/>
      <c r="MW119" s="67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67"/>
      <c r="NI119" s="67"/>
      <c r="NJ119" s="67"/>
      <c r="NK119" s="67"/>
      <c r="NL119" s="67"/>
      <c r="NM119" s="67"/>
      <c r="NN119" s="67"/>
      <c r="NO119" s="67"/>
      <c r="NP119" s="67"/>
      <c r="NQ119" s="67"/>
    </row>
    <row r="120" spans="1:381">
      <c r="A120" s="96" t="s">
        <v>2144</v>
      </c>
      <c r="B120" s="56" t="s">
        <v>1494</v>
      </c>
      <c r="C120" s="96" t="s">
        <v>466</v>
      </c>
      <c r="D120" s="74">
        <v>6</v>
      </c>
      <c r="E120" s="67">
        <v>2017</v>
      </c>
      <c r="F120" s="161">
        <v>66.237997604887084</v>
      </c>
      <c r="G120" s="67">
        <v>6131</v>
      </c>
      <c r="H120" s="67">
        <v>3374</v>
      </c>
      <c r="I120" s="67">
        <v>2757</v>
      </c>
      <c r="J120" s="67">
        <v>25.77</v>
      </c>
      <c r="K120" s="78">
        <v>1580</v>
      </c>
      <c r="L120" s="67">
        <v>53.32</v>
      </c>
      <c r="M120" s="78">
        <v>3269</v>
      </c>
      <c r="N120" s="67">
        <v>577</v>
      </c>
      <c r="O120" s="67">
        <v>297</v>
      </c>
      <c r="P120" s="67">
        <v>280</v>
      </c>
      <c r="Q120" s="67">
        <v>691</v>
      </c>
      <c r="R120" s="67">
        <v>357</v>
      </c>
      <c r="S120" s="67">
        <v>334</v>
      </c>
      <c r="T120" s="67">
        <v>575</v>
      </c>
      <c r="U120" s="67">
        <v>303</v>
      </c>
      <c r="V120" s="67">
        <v>272</v>
      </c>
      <c r="W120" s="67">
        <v>694</v>
      </c>
      <c r="X120" s="67">
        <v>365</v>
      </c>
      <c r="Y120" s="67">
        <v>329</v>
      </c>
      <c r="Z120" s="67">
        <v>579</v>
      </c>
      <c r="AA120" s="67">
        <v>301</v>
      </c>
      <c r="AB120" s="67">
        <v>278</v>
      </c>
      <c r="AC120" s="67">
        <v>661</v>
      </c>
      <c r="AD120" s="67">
        <v>343</v>
      </c>
      <c r="AE120" s="67">
        <v>318</v>
      </c>
      <c r="AF120" s="67">
        <v>528</v>
      </c>
      <c r="AG120" s="67">
        <v>273</v>
      </c>
      <c r="AH120" s="67">
        <v>255</v>
      </c>
      <c r="AI120" s="67">
        <v>1008</v>
      </c>
      <c r="AJ120" s="67">
        <v>515</v>
      </c>
      <c r="AK120" s="67">
        <v>493</v>
      </c>
      <c r="AL120" s="67">
        <v>571</v>
      </c>
      <c r="AM120" s="67">
        <v>291</v>
      </c>
      <c r="AN120" s="67">
        <v>280</v>
      </c>
      <c r="AO120" s="67">
        <v>536</v>
      </c>
      <c r="AP120" s="67">
        <v>277</v>
      </c>
      <c r="AQ120" s="67">
        <v>259</v>
      </c>
      <c r="AR120" s="67" t="s">
        <v>428</v>
      </c>
      <c r="AS120" s="67"/>
      <c r="AT120" s="67" t="s">
        <v>428</v>
      </c>
      <c r="AU120" s="59">
        <v>199</v>
      </c>
      <c r="AV120" s="59">
        <v>0</v>
      </c>
      <c r="AW120" s="59">
        <v>26</v>
      </c>
      <c r="AX120" s="97" t="e">
        <f>VLOOKUP(A120,[2]INFANTIL!$A$8:$AA$140,27,0)</f>
        <v>#N/A</v>
      </c>
      <c r="AY120" s="98" t="e">
        <f>VLOOKUP(A120,[2]INFANTIL!$A$8:$AA$140,16,0)</f>
        <v>#N/A</v>
      </c>
      <c r="AZ120" s="62">
        <f>VLOOKUP(A120,'[3]2017'!$A$8:$E$140,5,0)</f>
        <v>1.7331022530329288</v>
      </c>
      <c r="BA120" s="63">
        <f>VLOOKUP(A120,'[3]2017'!$A$8:$E$140,4,0)</f>
        <v>1</v>
      </c>
      <c r="BB120" s="62">
        <f>VLOOKUP(A120,[2]MATERNAS!$A$8:$AA$140,27,0)</f>
        <v>0</v>
      </c>
      <c r="BC120" s="63">
        <f>VLOOKUP(A120,[2]MATERNAS!$A$8:$AA$140,26,0)</f>
        <v>0</v>
      </c>
      <c r="BD120" s="68">
        <v>0</v>
      </c>
      <c r="BE120" s="69">
        <v>0</v>
      </c>
      <c r="BF120" s="60">
        <f>VLOOKUP(A120,[4]Controles!$A$7:$L$139,12,0)</f>
        <v>5.5555555555555554</v>
      </c>
      <c r="BG120" s="61">
        <f>VLOOKUP(A120,[4]Controles!$A$7:$L$139,11,0)</f>
        <v>3</v>
      </c>
      <c r="BH120" s="88">
        <v>7.4074074074074066</v>
      </c>
      <c r="BI120" s="87">
        <v>4</v>
      </c>
      <c r="BJ120" s="68">
        <v>0</v>
      </c>
      <c r="BK120" s="69">
        <v>0</v>
      </c>
      <c r="BL120" s="68">
        <v>0</v>
      </c>
      <c r="BM120" s="69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28.6</v>
      </c>
      <c r="BW120" s="67">
        <v>75</v>
      </c>
      <c r="BX120" s="67">
        <v>66.099999999999994</v>
      </c>
      <c r="BY120" s="88">
        <v>75</v>
      </c>
      <c r="BZ120" s="67">
        <v>71.400000000000006</v>
      </c>
      <c r="CA120" s="67">
        <v>108.6</v>
      </c>
      <c r="CB120" s="67">
        <v>75.900000000000006</v>
      </c>
      <c r="CC120" s="96" t="s">
        <v>3320</v>
      </c>
      <c r="CD120" s="96" t="s">
        <v>2721</v>
      </c>
      <c r="CE120" s="99">
        <v>0</v>
      </c>
      <c r="CF120" s="67" t="s">
        <v>1656</v>
      </c>
      <c r="CG120" s="67" t="s">
        <v>735</v>
      </c>
      <c r="CH120" s="67">
        <v>0</v>
      </c>
      <c r="CI120" s="67">
        <v>0</v>
      </c>
      <c r="CJ120" s="86">
        <v>0</v>
      </c>
      <c r="CK120" s="87">
        <v>0</v>
      </c>
      <c r="CL120" s="106">
        <v>0</v>
      </c>
      <c r="CM120" s="89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2">
        <f>VLOOKUP(A120,'[3]2017'!$A$8:$I$140,9,0)</f>
        <v>0</v>
      </c>
      <c r="DC120" s="63">
        <f>VLOOKUP(A120,'[3]2017'!$A$8:$I$140,8,0)</f>
        <v>0</v>
      </c>
      <c r="DD120" s="96" t="s">
        <v>2782</v>
      </c>
      <c r="DE120" s="96" t="s">
        <v>3321</v>
      </c>
      <c r="DF120" s="99">
        <v>2.9411764705882351</v>
      </c>
      <c r="DG120" s="104">
        <v>1.7751479289940828</v>
      </c>
      <c r="DH120" s="67">
        <v>0</v>
      </c>
      <c r="DI120" s="67">
        <v>0</v>
      </c>
      <c r="DJ120" s="67">
        <v>144.09</v>
      </c>
      <c r="DK120" s="67">
        <v>1</v>
      </c>
      <c r="DL120" s="67">
        <v>0</v>
      </c>
      <c r="DM120" s="67">
        <v>0</v>
      </c>
      <c r="DN120" s="67">
        <v>151.29</v>
      </c>
      <c r="DO120" s="67">
        <v>1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101">
        <f>VLOOKUP(A120,[5]Embarazos!$A$7:$D$139,4,0)</f>
        <v>6.7796610169491522</v>
      </c>
      <c r="EA120" s="63">
        <f>VLOOKUP(A120,[5]Embarazos!$A$7:$D$139,3,0)</f>
        <v>4</v>
      </c>
      <c r="EB120" s="62">
        <f>VLOOKUP(A120,[5]Embarazos!$A$7:$F$139,6,0)</f>
        <v>25.423728813559322</v>
      </c>
      <c r="EC120" s="63">
        <f>VLOOKUP(A120,[5]Embarazos!$A$7:$F$139,5,0)</f>
        <v>15</v>
      </c>
      <c r="ED120" s="62">
        <f>VLOOKUP(A120,'[3]2017'!$A$8:$K$140,11,0)</f>
        <v>0</v>
      </c>
      <c r="EE120" s="63">
        <f>VLOOKUP(A120,'[3]2017'!$A$8:$K$140,10,0)</f>
        <v>0</v>
      </c>
      <c r="EF120" s="96" t="s">
        <v>3322</v>
      </c>
      <c r="EG120" s="96" t="s">
        <v>1734</v>
      </c>
      <c r="EH120" s="99">
        <v>5.9800664451827243</v>
      </c>
      <c r="EI120" s="104">
        <v>0.77519379844961245</v>
      </c>
      <c r="EJ120" s="174" t="s">
        <v>3323</v>
      </c>
      <c r="EK120" s="174" t="s">
        <v>810</v>
      </c>
      <c r="EL120" s="96" t="s">
        <v>3324</v>
      </c>
      <c r="EM120" s="96" t="s">
        <v>3325</v>
      </c>
      <c r="EN120" s="99">
        <v>0</v>
      </c>
      <c r="EO120" s="100">
        <v>0</v>
      </c>
      <c r="EP120" s="67">
        <v>151.29</v>
      </c>
      <c r="EQ120" s="67">
        <v>1</v>
      </c>
      <c r="ER120" s="67">
        <v>0</v>
      </c>
      <c r="ES120" s="67">
        <v>0</v>
      </c>
      <c r="ET120" s="67">
        <v>0</v>
      </c>
      <c r="EU120" s="67">
        <v>0</v>
      </c>
      <c r="EV120" s="67">
        <v>151.29</v>
      </c>
      <c r="EW120" s="67">
        <v>1</v>
      </c>
      <c r="EX120" s="67">
        <v>0</v>
      </c>
      <c r="EY120" s="62">
        <f>VLOOKUP(A120,[5]Embarazos!$A$7:$H$139,8,0)</f>
        <v>23.728813559322035</v>
      </c>
      <c r="EZ120" s="63">
        <f>VLOOKUP(A120,[5]Embarazos!$A$7:$H$139,7,0)</f>
        <v>14</v>
      </c>
      <c r="FA120" s="62">
        <f>VLOOKUP(A120,[5]Embarazos!$A$7:$J$139,10,0)</f>
        <v>16.949152542372879</v>
      </c>
      <c r="FB120" s="63">
        <f>VLOOKUP(A120,[5]Embarazos!$A$7:$J$139,9,0)</f>
        <v>10</v>
      </c>
      <c r="FC120" s="67">
        <v>0</v>
      </c>
      <c r="FD120" s="67">
        <v>0</v>
      </c>
      <c r="FE120" s="67">
        <v>0</v>
      </c>
      <c r="FF120" s="67">
        <v>0</v>
      </c>
      <c r="FG120" s="67">
        <v>0</v>
      </c>
      <c r="FH120" s="67">
        <v>0</v>
      </c>
      <c r="FI120" s="67">
        <v>0</v>
      </c>
      <c r="FJ120" s="67">
        <v>0</v>
      </c>
      <c r="FK120" s="67">
        <v>0</v>
      </c>
      <c r="FL120" s="67">
        <v>0</v>
      </c>
      <c r="FM120" s="67">
        <v>0</v>
      </c>
      <c r="FN120" s="67">
        <v>0</v>
      </c>
      <c r="FO120" s="67">
        <v>0</v>
      </c>
      <c r="FP120" s="67">
        <v>0</v>
      </c>
      <c r="FQ120" s="67">
        <v>0</v>
      </c>
      <c r="FR120" s="67">
        <v>0</v>
      </c>
      <c r="FS120" s="62">
        <f>VLOOKUP(A120,'[3]2017'!$A$8:$M$140,13,0)</f>
        <v>0</v>
      </c>
      <c r="FT120" s="63">
        <f>VLOOKUP(A120,'[3]2017'!$A$8:$M$140,12,0)</f>
        <v>0</v>
      </c>
      <c r="FU120" s="62">
        <f>VLOOKUP(A120,'[3]2017'!$A$8:$O$140,15,0)</f>
        <v>1.8656716417910448</v>
      </c>
      <c r="FV120" s="63">
        <f>VLOOKUP(A120,'[3]2017'!$A$8:$O$140,14,0)</f>
        <v>1</v>
      </c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67"/>
      <c r="GU120" s="67"/>
      <c r="GV120" s="67"/>
      <c r="GW120" s="67"/>
      <c r="GX120" s="67"/>
      <c r="GY120" s="67"/>
      <c r="GZ120" s="67"/>
      <c r="HA120" s="67"/>
      <c r="HB120" s="67"/>
      <c r="HC120" s="67"/>
      <c r="HD120" s="67"/>
      <c r="HE120" s="67"/>
      <c r="HF120" s="67"/>
      <c r="HG120" s="67"/>
      <c r="HH120" s="67"/>
      <c r="HI120" s="67"/>
      <c r="HJ120" s="67"/>
      <c r="HK120" s="67"/>
      <c r="HL120" s="67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67"/>
      <c r="IS120" s="67"/>
      <c r="IT120" s="67"/>
      <c r="IU120" s="67"/>
      <c r="IV120" s="67"/>
      <c r="IW120" s="67"/>
      <c r="IX120" s="67"/>
      <c r="IY120" s="67"/>
      <c r="IZ120" s="67"/>
      <c r="JA120" s="67"/>
      <c r="JB120" s="67"/>
      <c r="JC120" s="67"/>
      <c r="JD120" s="67"/>
      <c r="JE120" s="67"/>
      <c r="JF120" s="67"/>
      <c r="JG120" s="67"/>
      <c r="JH120" s="67"/>
      <c r="JI120" s="67"/>
      <c r="JJ120" s="67"/>
      <c r="JK120" s="67"/>
      <c r="JL120" s="67"/>
      <c r="JM120" s="67"/>
      <c r="JN120" s="67"/>
      <c r="JO120" s="67"/>
      <c r="JP120" s="67"/>
      <c r="JQ120" s="67"/>
      <c r="JR120" s="67"/>
      <c r="JS120" s="67"/>
      <c r="JT120" s="67"/>
      <c r="JU120" s="67"/>
      <c r="JV120" s="67"/>
      <c r="JW120" s="67"/>
      <c r="JX120" s="67"/>
      <c r="JY120" s="67"/>
      <c r="JZ120" s="67"/>
      <c r="KA120" s="67"/>
      <c r="KB120" s="67"/>
      <c r="KC120" s="67"/>
      <c r="KD120" s="67"/>
      <c r="KE120" s="67"/>
      <c r="KF120" s="67"/>
      <c r="KG120" s="67"/>
      <c r="KH120" s="67"/>
      <c r="KI120" s="67"/>
      <c r="KJ120" s="67"/>
      <c r="KK120" s="67"/>
      <c r="KL120" s="67"/>
      <c r="KM120" s="67"/>
      <c r="KN120" s="67"/>
      <c r="KO120" s="67"/>
      <c r="KP120" s="67"/>
      <c r="KQ120" s="67"/>
      <c r="KR120" s="67"/>
      <c r="KS120" s="67"/>
      <c r="KT120" s="67"/>
      <c r="KU120" s="67"/>
      <c r="KV120" s="67"/>
      <c r="KW120" s="67"/>
      <c r="KX120" s="67"/>
      <c r="KY120" s="67"/>
      <c r="KZ120" s="67"/>
      <c r="LA120" s="67"/>
      <c r="LB120" s="67"/>
      <c r="LC120" s="67"/>
      <c r="LD120" s="67"/>
      <c r="LE120" s="67"/>
      <c r="LF120" s="67"/>
      <c r="LG120" s="67"/>
      <c r="LH120" s="67"/>
      <c r="LI120" s="67"/>
      <c r="LJ120" s="67"/>
      <c r="LK120" s="67"/>
      <c r="LL120" s="67"/>
      <c r="LM120" s="67"/>
      <c r="LN120" s="67"/>
      <c r="LO120" s="67"/>
      <c r="LP120" s="67"/>
      <c r="LQ120" s="67"/>
      <c r="LR120" s="67"/>
      <c r="LS120" s="67"/>
      <c r="LT120" s="67"/>
      <c r="LU120" s="67"/>
      <c r="LV120" s="67"/>
      <c r="LW120" s="67"/>
      <c r="LX120" s="67"/>
      <c r="LY120" s="67"/>
      <c r="LZ120" s="67"/>
      <c r="MA120" s="67"/>
      <c r="MB120" s="67"/>
      <c r="MC120" s="67"/>
      <c r="MD120" s="67"/>
      <c r="ME120" s="67"/>
      <c r="MF120" s="67"/>
      <c r="MG120" s="67"/>
      <c r="MH120" s="67"/>
      <c r="MI120" s="67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67"/>
      <c r="MU120" s="67"/>
      <c r="MV120" s="67"/>
      <c r="MW120" s="67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67"/>
      <c r="NI120" s="67"/>
      <c r="NJ120" s="67"/>
      <c r="NK120" s="67"/>
      <c r="NL120" s="67"/>
      <c r="NM120" s="67"/>
      <c r="NN120" s="67"/>
      <c r="NO120" s="67"/>
      <c r="NP120" s="67"/>
      <c r="NQ120" s="67"/>
    </row>
    <row r="121" spans="1:381">
      <c r="A121" s="96" t="s">
        <v>1499</v>
      </c>
      <c r="B121" s="56" t="s">
        <v>1500</v>
      </c>
      <c r="C121" s="96" t="s">
        <v>479</v>
      </c>
      <c r="D121" s="74">
        <v>6</v>
      </c>
      <c r="E121" s="67">
        <v>2017</v>
      </c>
      <c r="F121" s="161">
        <v>67.352316519541972</v>
      </c>
      <c r="G121" s="67">
        <v>9108</v>
      </c>
      <c r="H121" s="67">
        <v>5515</v>
      </c>
      <c r="I121" s="67">
        <v>3593</v>
      </c>
      <c r="J121" s="67">
        <v>21.7</v>
      </c>
      <c r="K121" s="78">
        <v>1976</v>
      </c>
      <c r="L121" s="67">
        <v>113.92</v>
      </c>
      <c r="M121" s="78">
        <v>10376</v>
      </c>
      <c r="N121" s="67">
        <v>1006</v>
      </c>
      <c r="O121" s="67">
        <v>517</v>
      </c>
      <c r="P121" s="67">
        <v>489</v>
      </c>
      <c r="Q121" s="67">
        <v>1208</v>
      </c>
      <c r="R121" s="67">
        <v>622</v>
      </c>
      <c r="S121" s="67">
        <v>586</v>
      </c>
      <c r="T121" s="67">
        <v>996</v>
      </c>
      <c r="U121" s="67">
        <v>514</v>
      </c>
      <c r="V121" s="67">
        <v>482</v>
      </c>
      <c r="W121" s="67">
        <v>1179</v>
      </c>
      <c r="X121" s="67">
        <v>604</v>
      </c>
      <c r="Y121" s="67">
        <v>575</v>
      </c>
      <c r="Z121" s="67">
        <v>940</v>
      </c>
      <c r="AA121" s="67">
        <v>475</v>
      </c>
      <c r="AB121" s="67">
        <v>465</v>
      </c>
      <c r="AC121" s="67">
        <v>1070</v>
      </c>
      <c r="AD121" s="67">
        <v>544</v>
      </c>
      <c r="AE121" s="67">
        <v>526</v>
      </c>
      <c r="AF121" s="67">
        <v>837</v>
      </c>
      <c r="AG121" s="67">
        <v>429</v>
      </c>
      <c r="AH121" s="67">
        <v>408</v>
      </c>
      <c r="AI121" s="67">
        <v>1348</v>
      </c>
      <c r="AJ121" s="67">
        <v>666</v>
      </c>
      <c r="AK121" s="67">
        <v>682</v>
      </c>
      <c r="AL121" s="67">
        <v>745</v>
      </c>
      <c r="AM121" s="67">
        <v>370</v>
      </c>
      <c r="AN121" s="67">
        <v>375</v>
      </c>
      <c r="AO121" s="67">
        <v>670</v>
      </c>
      <c r="AP121" s="67">
        <v>309</v>
      </c>
      <c r="AQ121" s="67">
        <v>361</v>
      </c>
      <c r="AR121" s="67" t="s">
        <v>428</v>
      </c>
      <c r="AS121" s="67"/>
      <c r="AT121" s="67" t="s">
        <v>428</v>
      </c>
      <c r="AU121" s="59">
        <v>635</v>
      </c>
      <c r="AV121" s="59">
        <v>0</v>
      </c>
      <c r="AW121" s="59">
        <v>115</v>
      </c>
      <c r="AX121" s="97">
        <f>VLOOKUP(A121,[2]INFANTIL!$A$8:$AA$140,27,0)</f>
        <v>0</v>
      </c>
      <c r="AY121" s="98">
        <f>VLOOKUP(A121,[2]INFANTIL!$A$8:$AA$140,16,0)</f>
        <v>2</v>
      </c>
      <c r="AZ121" s="62">
        <f>VLOOKUP(A121,'[3]2017'!$A$8:$E$140,5,0)</f>
        <v>0</v>
      </c>
      <c r="BA121" s="63">
        <f>VLOOKUP(A121,'[3]2017'!$A$8:$E$140,4,0)</f>
        <v>0</v>
      </c>
      <c r="BB121" s="62">
        <f>VLOOKUP(A121,[2]MATERNAS!$A$8:$AA$140,27,0)</f>
        <v>0</v>
      </c>
      <c r="BC121" s="63">
        <f>VLOOKUP(A121,[2]MATERNAS!$A$8:$AA$140,26,0)</f>
        <v>0</v>
      </c>
      <c r="BD121" s="68">
        <v>0</v>
      </c>
      <c r="BE121" s="69">
        <v>0</v>
      </c>
      <c r="BF121" s="60">
        <f>VLOOKUP(A121,[4]Controles!$A$7:$L$139,12,0)</f>
        <v>8.8235294117647065</v>
      </c>
      <c r="BG121" s="61">
        <f>VLOOKUP(A121,[4]Controles!$A$7:$L$139,11,0)</f>
        <v>15</v>
      </c>
      <c r="BH121" s="88">
        <v>8.235294117647058</v>
      </c>
      <c r="BI121" s="87">
        <v>14</v>
      </c>
      <c r="BJ121" s="68">
        <v>0</v>
      </c>
      <c r="BK121" s="69">
        <v>0</v>
      </c>
      <c r="BL121" s="68">
        <v>0</v>
      </c>
      <c r="BM121" s="69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43.6</v>
      </c>
      <c r="BW121" s="67">
        <v>89.9</v>
      </c>
      <c r="BX121" s="67">
        <v>75.5</v>
      </c>
      <c r="BY121" s="67">
        <v>89.9</v>
      </c>
      <c r="BZ121" s="67">
        <v>82.4</v>
      </c>
      <c r="CA121" s="67">
        <v>89.4</v>
      </c>
      <c r="CB121" s="67">
        <v>79.900000000000006</v>
      </c>
      <c r="CC121" s="96" t="s">
        <v>3326</v>
      </c>
      <c r="CD121" s="96" t="s">
        <v>2462</v>
      </c>
      <c r="CE121" s="99">
        <v>20</v>
      </c>
      <c r="CF121" s="67" t="s">
        <v>461</v>
      </c>
      <c r="CG121" s="67" t="s">
        <v>3327</v>
      </c>
      <c r="CH121" s="67">
        <v>500</v>
      </c>
      <c r="CI121" s="67">
        <v>1</v>
      </c>
      <c r="CJ121" s="86">
        <v>0</v>
      </c>
      <c r="CK121" s="87">
        <v>0</v>
      </c>
      <c r="CL121" s="106">
        <v>500</v>
      </c>
      <c r="CM121" s="89">
        <v>1</v>
      </c>
      <c r="CN121" s="67">
        <v>99.21</v>
      </c>
      <c r="CO121" s="67">
        <v>1</v>
      </c>
      <c r="CP121" s="67">
        <v>0</v>
      </c>
      <c r="CQ121" s="67">
        <v>0</v>
      </c>
      <c r="CR121" s="67">
        <v>0</v>
      </c>
      <c r="CS121" s="67">
        <v>0</v>
      </c>
      <c r="CT121" s="67">
        <v>0</v>
      </c>
      <c r="CU121" s="67">
        <v>0</v>
      </c>
      <c r="CV121" s="67">
        <v>0</v>
      </c>
      <c r="CW121" s="67">
        <v>0</v>
      </c>
      <c r="CX121" s="67">
        <v>0</v>
      </c>
      <c r="CY121" s="67">
        <v>0</v>
      </c>
      <c r="CZ121" s="67">
        <v>0</v>
      </c>
      <c r="DA121" s="67">
        <v>0</v>
      </c>
      <c r="DB121" s="62">
        <f>VLOOKUP(A121,'[3]2017'!$A$8:$I$140,9,0)</f>
        <v>0</v>
      </c>
      <c r="DC121" s="63">
        <f>VLOOKUP(A121,'[3]2017'!$A$8:$I$140,8,0)</f>
        <v>0</v>
      </c>
      <c r="DD121" s="96" t="s">
        <v>3328</v>
      </c>
      <c r="DE121" s="96" t="s">
        <v>3329</v>
      </c>
      <c r="DF121" s="99">
        <v>4.4062733383121735</v>
      </c>
      <c r="DG121" s="104">
        <v>0.41067761806981523</v>
      </c>
      <c r="DH121" s="67">
        <v>0</v>
      </c>
      <c r="DI121" s="67">
        <v>0</v>
      </c>
      <c r="DJ121" s="67">
        <v>84.82</v>
      </c>
      <c r="DK121" s="67">
        <v>1</v>
      </c>
      <c r="DL121" s="67">
        <v>0</v>
      </c>
      <c r="DM121" s="67">
        <v>0</v>
      </c>
      <c r="DN121" s="67">
        <v>0</v>
      </c>
      <c r="DO121" s="67">
        <v>0</v>
      </c>
      <c r="DP121" s="67">
        <v>280.37</v>
      </c>
      <c r="DQ121" s="67">
        <v>3</v>
      </c>
      <c r="DR121" s="67">
        <v>93.46</v>
      </c>
      <c r="DS121" s="67">
        <v>1</v>
      </c>
      <c r="DT121" s="67">
        <v>186.92</v>
      </c>
      <c r="DU121" s="67">
        <v>2</v>
      </c>
      <c r="DV121" s="67">
        <v>0</v>
      </c>
      <c r="DW121" s="67">
        <v>0</v>
      </c>
      <c r="DX121" s="67">
        <v>0</v>
      </c>
      <c r="DY121" s="67">
        <v>0</v>
      </c>
      <c r="DZ121" s="101">
        <f>VLOOKUP(A121,[5]Embarazos!$A$7:$D$139,4,0)</f>
        <v>2.0942408376963351</v>
      </c>
      <c r="EA121" s="63">
        <f>VLOOKUP(A121,[5]Embarazos!$A$7:$D$139,3,0)</f>
        <v>4</v>
      </c>
      <c r="EB121" s="62">
        <f>VLOOKUP(A121,[5]Embarazos!$A$7:$F$139,6,0)</f>
        <v>29.842931937172771</v>
      </c>
      <c r="EC121" s="63">
        <f>VLOOKUP(A121,[5]Embarazos!$A$7:$F$139,5,0)</f>
        <v>57</v>
      </c>
      <c r="ED121" s="62">
        <f>VLOOKUP(A121,'[3]2017'!$A$8:$K$140,11,0)</f>
        <v>4.7789725209080043</v>
      </c>
      <c r="EE121" s="63">
        <f>VLOOKUP(A121,'[3]2017'!$A$8:$K$140,10,0)</f>
        <v>4</v>
      </c>
      <c r="EF121" s="96" t="s">
        <v>3330</v>
      </c>
      <c r="EG121" s="96" t="s">
        <v>3331</v>
      </c>
      <c r="EH121" s="99">
        <v>2.0338983050847457</v>
      </c>
      <c r="EI121" s="104">
        <v>0.29498525073746312</v>
      </c>
      <c r="EJ121" s="174" t="s">
        <v>3332</v>
      </c>
      <c r="EK121" s="174" t="s">
        <v>3333</v>
      </c>
      <c r="EL121" s="96" t="s">
        <v>3334</v>
      </c>
      <c r="EM121" s="96" t="s">
        <v>3335</v>
      </c>
      <c r="EN121" s="99">
        <v>1.824817518248175</v>
      </c>
      <c r="EO121" s="100">
        <v>0.73529411764705876</v>
      </c>
      <c r="EP121" s="67">
        <v>0</v>
      </c>
      <c r="EQ121" s="67">
        <v>0</v>
      </c>
      <c r="ER121" s="67">
        <v>0</v>
      </c>
      <c r="ES121" s="67">
        <v>0</v>
      </c>
      <c r="ET121" s="67">
        <v>0</v>
      </c>
      <c r="EU121" s="67">
        <v>0</v>
      </c>
      <c r="EV121" s="67">
        <v>0</v>
      </c>
      <c r="EW121" s="67">
        <v>0</v>
      </c>
      <c r="EX121" s="67">
        <v>0</v>
      </c>
      <c r="EY121" s="62">
        <f>VLOOKUP(A121,[5]Embarazos!$A$7:$H$139,8,0)</f>
        <v>25.654450261780106</v>
      </c>
      <c r="EZ121" s="63">
        <f>VLOOKUP(A121,[5]Embarazos!$A$7:$H$139,7,0)</f>
        <v>49</v>
      </c>
      <c r="FA121" s="62">
        <f>VLOOKUP(A121,[5]Embarazos!$A$7:$J$139,10,0)</f>
        <v>25.654450261780106</v>
      </c>
      <c r="FB121" s="63">
        <f>VLOOKUP(A121,[5]Embarazos!$A$7:$J$139,9,0)</f>
        <v>49</v>
      </c>
      <c r="FC121" s="67">
        <v>0</v>
      </c>
      <c r="FD121" s="67">
        <v>0</v>
      </c>
      <c r="FE121" s="67">
        <v>309.60000000000002</v>
      </c>
      <c r="FF121" s="67">
        <v>5</v>
      </c>
      <c r="FG121" s="67">
        <v>0</v>
      </c>
      <c r="FH121" s="67">
        <v>0</v>
      </c>
      <c r="FI121" s="67">
        <v>0</v>
      </c>
      <c r="FJ121" s="67">
        <v>0</v>
      </c>
      <c r="FK121" s="92">
        <v>309.59752321981426</v>
      </c>
      <c r="FL121" s="105">
        <v>5</v>
      </c>
      <c r="FM121" s="67">
        <v>61.92</v>
      </c>
      <c r="FN121" s="67">
        <v>1</v>
      </c>
      <c r="FO121" s="67">
        <v>247.68</v>
      </c>
      <c r="FP121" s="67">
        <v>4</v>
      </c>
      <c r="FQ121" s="92">
        <v>123.83900928792571</v>
      </c>
      <c r="FR121" s="67">
        <v>2</v>
      </c>
      <c r="FS121" s="62">
        <f>VLOOKUP(A121,'[3]2017'!$A$8:$M$140,13,0)</f>
        <v>0</v>
      </c>
      <c r="FT121" s="63">
        <f>VLOOKUP(A121,'[3]2017'!$A$8:$M$140,12,0)</f>
        <v>0</v>
      </c>
      <c r="FU121" s="62">
        <f>VLOOKUP(A121,'[3]2017'!$A$8:$O$140,15,0)</f>
        <v>8.9552238805970159</v>
      </c>
      <c r="FV121" s="63">
        <f>VLOOKUP(A121,'[3]2017'!$A$8:$O$140,14,0)</f>
        <v>6</v>
      </c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67"/>
      <c r="IS121" s="67"/>
      <c r="IT121" s="67"/>
      <c r="IU121" s="67"/>
      <c r="IV121" s="67"/>
      <c r="IW121" s="67"/>
      <c r="IX121" s="67"/>
      <c r="IY121" s="67"/>
      <c r="IZ121" s="67"/>
      <c r="JA121" s="67"/>
      <c r="JB121" s="67"/>
      <c r="JC121" s="67"/>
      <c r="JD121" s="67"/>
      <c r="JE121" s="67"/>
      <c r="JF121" s="67"/>
      <c r="JG121" s="67"/>
      <c r="JH121" s="67"/>
      <c r="JI121" s="67"/>
      <c r="JJ121" s="67"/>
      <c r="JK121" s="67"/>
      <c r="JL121" s="67"/>
      <c r="JM121" s="67"/>
      <c r="JN121" s="67"/>
      <c r="JO121" s="67"/>
      <c r="JP121" s="67"/>
      <c r="JQ121" s="67"/>
      <c r="JR121" s="67"/>
      <c r="JS121" s="67"/>
      <c r="JT121" s="67"/>
      <c r="JU121" s="67"/>
      <c r="JV121" s="67"/>
      <c r="JW121" s="67"/>
      <c r="JX121" s="67"/>
      <c r="JY121" s="67"/>
      <c r="JZ121" s="67"/>
      <c r="KA121" s="67"/>
      <c r="KB121" s="67"/>
      <c r="KC121" s="67"/>
      <c r="KD121" s="67"/>
      <c r="KE121" s="67"/>
      <c r="KF121" s="67"/>
      <c r="KG121" s="67"/>
      <c r="KH121" s="67"/>
      <c r="KI121" s="67"/>
      <c r="KJ121" s="67"/>
      <c r="KK121" s="67"/>
      <c r="KL121" s="67"/>
      <c r="KM121" s="67"/>
      <c r="KN121" s="67"/>
      <c r="KO121" s="67"/>
      <c r="KP121" s="67"/>
      <c r="KQ121" s="67"/>
      <c r="KR121" s="67"/>
      <c r="KS121" s="67"/>
      <c r="KT121" s="67"/>
      <c r="KU121" s="67"/>
      <c r="KV121" s="67"/>
      <c r="KW121" s="67"/>
      <c r="KX121" s="67"/>
      <c r="KY121" s="67"/>
      <c r="KZ121" s="67"/>
      <c r="LA121" s="67"/>
      <c r="LB121" s="67"/>
      <c r="LC121" s="67"/>
      <c r="LD121" s="67"/>
      <c r="LE121" s="67"/>
      <c r="LF121" s="67"/>
      <c r="LG121" s="67"/>
      <c r="LH121" s="67"/>
      <c r="LI121" s="67"/>
      <c r="LJ121" s="67"/>
      <c r="LK121" s="67"/>
      <c r="LL121" s="67"/>
      <c r="LM121" s="67"/>
      <c r="LN121" s="67"/>
      <c r="LO121" s="67"/>
      <c r="LP121" s="67"/>
      <c r="LQ121" s="67"/>
      <c r="LR121" s="67"/>
      <c r="LS121" s="67"/>
      <c r="LT121" s="67"/>
      <c r="LU121" s="67"/>
      <c r="LV121" s="67"/>
      <c r="LW121" s="67"/>
      <c r="LX121" s="67"/>
      <c r="LY121" s="67"/>
      <c r="LZ121" s="67"/>
      <c r="MA121" s="67"/>
      <c r="MB121" s="67"/>
      <c r="MC121" s="67"/>
      <c r="MD121" s="67"/>
      <c r="ME121" s="67"/>
      <c r="MF121" s="67"/>
      <c r="MG121" s="67"/>
      <c r="MH121" s="67"/>
      <c r="MI121" s="67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67"/>
      <c r="MU121" s="67"/>
      <c r="MV121" s="67"/>
      <c r="MW121" s="67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67"/>
      <c r="NI121" s="67"/>
      <c r="NJ121" s="67"/>
      <c r="NK121" s="67"/>
      <c r="NL121" s="67"/>
      <c r="NM121" s="67"/>
      <c r="NN121" s="67"/>
      <c r="NO121" s="67"/>
      <c r="NP121" s="67"/>
      <c r="NQ121" s="67"/>
    </row>
    <row r="122" spans="1:381">
      <c r="A122" s="96" t="s">
        <v>1507</v>
      </c>
      <c r="B122" s="56" t="s">
        <v>1508</v>
      </c>
      <c r="C122" s="96" t="s">
        <v>466</v>
      </c>
      <c r="D122" s="74">
        <v>6</v>
      </c>
      <c r="E122" s="67">
        <v>2017</v>
      </c>
      <c r="F122" s="161">
        <v>73.5215250730934</v>
      </c>
      <c r="G122" s="67">
        <v>13208</v>
      </c>
      <c r="H122" s="67">
        <v>6910</v>
      </c>
      <c r="I122" s="67">
        <v>6298</v>
      </c>
      <c r="J122" s="67">
        <v>31.53</v>
      </c>
      <c r="K122" s="78">
        <v>4165</v>
      </c>
      <c r="L122" s="67">
        <v>44.56</v>
      </c>
      <c r="M122" s="78">
        <v>5885</v>
      </c>
      <c r="N122" s="67">
        <v>1050</v>
      </c>
      <c r="O122" s="67">
        <v>537</v>
      </c>
      <c r="P122" s="67">
        <v>513</v>
      </c>
      <c r="Q122" s="67">
        <v>1262</v>
      </c>
      <c r="R122" s="67">
        <v>646</v>
      </c>
      <c r="S122" s="67">
        <v>616</v>
      </c>
      <c r="T122" s="67">
        <v>1047</v>
      </c>
      <c r="U122" s="67">
        <v>542</v>
      </c>
      <c r="V122" s="67">
        <v>505</v>
      </c>
      <c r="W122" s="67">
        <v>1238</v>
      </c>
      <c r="X122" s="67">
        <v>644</v>
      </c>
      <c r="Y122" s="67">
        <v>594</v>
      </c>
      <c r="Z122" s="67">
        <v>1005</v>
      </c>
      <c r="AA122" s="67">
        <v>527</v>
      </c>
      <c r="AB122" s="67">
        <v>478</v>
      </c>
      <c r="AC122" s="67">
        <v>1227</v>
      </c>
      <c r="AD122" s="67">
        <v>649</v>
      </c>
      <c r="AE122" s="67">
        <v>578</v>
      </c>
      <c r="AF122" s="67">
        <v>1049</v>
      </c>
      <c r="AG122" s="67">
        <v>560</v>
      </c>
      <c r="AH122" s="67">
        <v>489</v>
      </c>
      <c r="AI122" s="67">
        <v>1918</v>
      </c>
      <c r="AJ122" s="67">
        <v>1030</v>
      </c>
      <c r="AK122" s="67">
        <v>888</v>
      </c>
      <c r="AL122" s="67">
        <v>1069</v>
      </c>
      <c r="AM122" s="67">
        <v>574</v>
      </c>
      <c r="AN122" s="67">
        <v>495</v>
      </c>
      <c r="AO122" s="67">
        <v>1035</v>
      </c>
      <c r="AP122" s="67">
        <v>558</v>
      </c>
      <c r="AQ122" s="67">
        <v>477</v>
      </c>
      <c r="AR122" s="67" t="s">
        <v>428</v>
      </c>
      <c r="AS122" s="67"/>
      <c r="AT122" s="67" t="s">
        <v>428</v>
      </c>
      <c r="AU122" s="59">
        <v>306</v>
      </c>
      <c r="AV122" s="59">
        <v>0</v>
      </c>
      <c r="AW122" s="59">
        <v>66</v>
      </c>
      <c r="AX122" s="97">
        <f>VLOOKUP(A122,[2]INFANTIL!$A$8:$AA$140,27,0)</f>
        <v>0</v>
      </c>
      <c r="AY122" s="98">
        <f>VLOOKUP(A122,[2]INFANTIL!$A$8:$AA$140,16,0)</f>
        <v>1</v>
      </c>
      <c r="AZ122" s="62">
        <f>VLOOKUP(A122,'[3]2017'!$A$8:$E$140,5,0)</f>
        <v>0</v>
      </c>
      <c r="BA122" s="63">
        <f>VLOOKUP(A122,'[3]2017'!$A$8:$E$140,4,0)</f>
        <v>0</v>
      </c>
      <c r="BB122" s="62">
        <f>VLOOKUP(A122,[2]MATERNAS!$A$8:$AA$140,27,0)</f>
        <v>0</v>
      </c>
      <c r="BC122" s="63">
        <f>VLOOKUP(A122,[2]MATERNAS!$A$8:$AA$140,26,0)</f>
        <v>0</v>
      </c>
      <c r="BD122" s="68">
        <v>0</v>
      </c>
      <c r="BE122" s="69">
        <v>0</v>
      </c>
      <c r="BF122" s="60">
        <f>VLOOKUP(A122,[4]Controles!$A$7:$L$139,12,0)</f>
        <v>10.256410256410255</v>
      </c>
      <c r="BG122" s="61">
        <f>VLOOKUP(A122,[4]Controles!$A$7:$L$139,11,0)</f>
        <v>8</v>
      </c>
      <c r="BH122" s="88">
        <v>8.9743589743589745</v>
      </c>
      <c r="BI122" s="87">
        <v>7</v>
      </c>
      <c r="BJ122" s="68">
        <v>0</v>
      </c>
      <c r="BK122" s="69">
        <v>0</v>
      </c>
      <c r="BL122" s="68">
        <v>0</v>
      </c>
      <c r="BM122" s="69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16.5</v>
      </c>
      <c r="BW122" s="67">
        <v>101</v>
      </c>
      <c r="BX122" s="67">
        <v>97.1</v>
      </c>
      <c r="BY122" s="88">
        <v>101</v>
      </c>
      <c r="BZ122" s="67">
        <v>99</v>
      </c>
      <c r="CA122" s="67">
        <v>109.3</v>
      </c>
      <c r="CB122" s="67">
        <v>103.7</v>
      </c>
      <c r="CC122" s="96" t="s">
        <v>3336</v>
      </c>
      <c r="CD122" s="96" t="s">
        <v>3337</v>
      </c>
      <c r="CE122" s="99">
        <v>71.428571428571431</v>
      </c>
      <c r="CF122" s="67" t="s">
        <v>1646</v>
      </c>
      <c r="CG122" s="67" t="s">
        <v>3338</v>
      </c>
      <c r="CH122" s="67">
        <v>0</v>
      </c>
      <c r="CI122" s="67">
        <v>0</v>
      </c>
      <c r="CJ122" s="86">
        <v>0</v>
      </c>
      <c r="CK122" s="87">
        <v>0</v>
      </c>
      <c r="CL122" s="106">
        <v>0</v>
      </c>
      <c r="CM122" s="89">
        <v>0</v>
      </c>
      <c r="CN122" s="67">
        <v>94.7</v>
      </c>
      <c r="CO122" s="67">
        <v>1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0</v>
      </c>
      <c r="DB122" s="62">
        <f>VLOOKUP(A122,'[3]2017'!$A$8:$I$140,9,0)</f>
        <v>0.99502487562189046</v>
      </c>
      <c r="DC122" s="63">
        <f>VLOOKUP(A122,'[3]2017'!$A$8:$I$140,8,0)</f>
        <v>1</v>
      </c>
      <c r="DD122" s="96" t="s">
        <v>3339</v>
      </c>
      <c r="DE122" s="96" t="s">
        <v>3340</v>
      </c>
      <c r="DF122" s="99">
        <v>4.7158403869407497</v>
      </c>
      <c r="DG122" s="104">
        <v>0</v>
      </c>
      <c r="DH122" s="67">
        <v>80.78</v>
      </c>
      <c r="DI122" s="67">
        <v>1</v>
      </c>
      <c r="DJ122" s="67">
        <v>565.42999999999995</v>
      </c>
      <c r="DK122" s="67">
        <v>7</v>
      </c>
      <c r="DL122" s="67">
        <v>0</v>
      </c>
      <c r="DM122" s="67">
        <v>0</v>
      </c>
      <c r="DN122" s="67">
        <v>0</v>
      </c>
      <c r="DO122" s="67">
        <v>0</v>
      </c>
      <c r="DP122" s="67">
        <v>81.5</v>
      </c>
      <c r="DQ122" s="67">
        <v>1</v>
      </c>
      <c r="DR122" s="67">
        <v>0</v>
      </c>
      <c r="DS122" s="67">
        <v>0</v>
      </c>
      <c r="DT122" s="67">
        <v>81.5</v>
      </c>
      <c r="DU122" s="67">
        <v>1</v>
      </c>
      <c r="DV122" s="67">
        <v>0</v>
      </c>
      <c r="DW122" s="67">
        <v>0</v>
      </c>
      <c r="DX122" s="67">
        <v>0</v>
      </c>
      <c r="DY122" s="67">
        <v>0</v>
      </c>
      <c r="DZ122" s="101">
        <f>VLOOKUP(A122,[5]Embarazos!$A$7:$D$139,4,0)</f>
        <v>0</v>
      </c>
      <c r="EA122" s="63">
        <f>VLOOKUP(A122,[5]Embarazos!$A$7:$D$139,3,0)</f>
        <v>0</v>
      </c>
      <c r="EB122" s="62">
        <f>VLOOKUP(A122,[5]Embarazos!$A$7:$F$139,6,0)</f>
        <v>33.75</v>
      </c>
      <c r="EC122" s="63">
        <f>VLOOKUP(A122,[5]Embarazos!$A$7:$F$139,5,0)</f>
        <v>27</v>
      </c>
      <c r="ED122" s="62">
        <f>VLOOKUP(A122,'[3]2017'!$A$8:$K$140,11,0)</f>
        <v>3.8131553860819829</v>
      </c>
      <c r="EE122" s="63">
        <f>VLOOKUP(A122,'[3]2017'!$A$8:$K$140,10,0)</f>
        <v>4</v>
      </c>
      <c r="EF122" s="96" t="s">
        <v>3341</v>
      </c>
      <c r="EG122" s="96" t="s">
        <v>3342</v>
      </c>
      <c r="EH122" s="99">
        <v>3.2061068702290076</v>
      </c>
      <c r="EI122" s="104">
        <v>0.53050397877984079</v>
      </c>
      <c r="EJ122" s="174" t="s">
        <v>3343</v>
      </c>
      <c r="EK122" s="174" t="s">
        <v>3344</v>
      </c>
      <c r="EL122" s="96" t="s">
        <v>3345</v>
      </c>
      <c r="EM122" s="96" t="s">
        <v>3346</v>
      </c>
      <c r="EN122" s="99">
        <v>2.8037383177570092</v>
      </c>
      <c r="EO122" s="100">
        <v>8.3333333333333321</v>
      </c>
      <c r="EP122" s="67">
        <v>0</v>
      </c>
      <c r="EQ122" s="67">
        <v>0</v>
      </c>
      <c r="ER122" s="67">
        <v>326</v>
      </c>
      <c r="ES122" s="67">
        <v>4</v>
      </c>
      <c r="ET122" s="92">
        <v>81.499592502037487</v>
      </c>
      <c r="EU122" s="67">
        <v>1</v>
      </c>
      <c r="EV122" s="67">
        <v>0</v>
      </c>
      <c r="EW122" s="67">
        <v>0</v>
      </c>
      <c r="EX122" s="67">
        <v>0</v>
      </c>
      <c r="EY122" s="62">
        <f>VLOOKUP(A122,[5]Embarazos!$A$7:$H$139,8,0)</f>
        <v>27.500000000000004</v>
      </c>
      <c r="EZ122" s="63">
        <f>VLOOKUP(A122,[5]Embarazos!$A$7:$H$139,7,0)</f>
        <v>22</v>
      </c>
      <c r="FA122" s="62">
        <f>VLOOKUP(A122,[5]Embarazos!$A$7:$J$139,10,0)</f>
        <v>20</v>
      </c>
      <c r="FB122" s="63">
        <f>VLOOKUP(A122,[5]Embarazos!$A$7:$J$139,9,0)</f>
        <v>16</v>
      </c>
      <c r="FC122" s="67">
        <v>85.8</v>
      </c>
      <c r="FD122" s="67">
        <v>2</v>
      </c>
      <c r="FE122" s="67">
        <v>257.39999999999998</v>
      </c>
      <c r="FF122" s="67">
        <v>6</v>
      </c>
      <c r="FG122" s="67">
        <v>0</v>
      </c>
      <c r="FH122" s="67">
        <v>0</v>
      </c>
      <c r="FI122" s="67">
        <v>0</v>
      </c>
      <c r="FJ122" s="67">
        <v>0</v>
      </c>
      <c r="FK122" s="92">
        <v>343.20034320034318</v>
      </c>
      <c r="FL122" s="105">
        <v>8</v>
      </c>
      <c r="FM122" s="67">
        <v>0</v>
      </c>
      <c r="FN122" s="67">
        <v>0</v>
      </c>
      <c r="FO122" s="67">
        <v>128.69999999999999</v>
      </c>
      <c r="FP122" s="67">
        <v>3</v>
      </c>
      <c r="FQ122" s="67">
        <v>0</v>
      </c>
      <c r="FR122" s="67">
        <v>0</v>
      </c>
      <c r="FS122" s="62">
        <f>VLOOKUP(A122,'[3]2017'!$A$8:$M$140,13,0)</f>
        <v>3.7418147801683816</v>
      </c>
      <c r="FT122" s="63">
        <f>VLOOKUP(A122,'[3]2017'!$A$8:$M$140,12,0)</f>
        <v>4</v>
      </c>
      <c r="FU122" s="62">
        <f>VLOOKUP(A122,'[3]2017'!$A$8:$O$140,15,0)</f>
        <v>1.932367149758454</v>
      </c>
      <c r="FV122" s="63">
        <f>VLOOKUP(A122,'[3]2017'!$A$8:$O$140,14,0)</f>
        <v>2</v>
      </c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67"/>
      <c r="GS122" s="67"/>
      <c r="GT122" s="67"/>
      <c r="GU122" s="67"/>
      <c r="GV122" s="67"/>
      <c r="GW122" s="67"/>
      <c r="GX122" s="67"/>
      <c r="GY122" s="67"/>
      <c r="GZ122" s="67"/>
      <c r="HA122" s="67"/>
      <c r="HB122" s="67"/>
      <c r="HC122" s="67"/>
      <c r="HD122" s="67"/>
      <c r="HE122" s="67"/>
      <c r="HF122" s="67"/>
      <c r="HG122" s="67"/>
      <c r="HH122" s="67"/>
      <c r="HI122" s="67"/>
      <c r="HJ122" s="67"/>
      <c r="HK122" s="67"/>
      <c r="HL122" s="67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67"/>
      <c r="IS122" s="67"/>
      <c r="IT122" s="67"/>
      <c r="IU122" s="67"/>
      <c r="IV122" s="67"/>
      <c r="IW122" s="67"/>
      <c r="IX122" s="67"/>
      <c r="IY122" s="67"/>
      <c r="IZ122" s="67"/>
      <c r="JA122" s="67"/>
      <c r="JB122" s="67"/>
      <c r="JC122" s="67"/>
      <c r="JD122" s="67"/>
      <c r="JE122" s="67"/>
      <c r="JF122" s="67"/>
      <c r="JG122" s="67"/>
      <c r="JH122" s="67"/>
      <c r="JI122" s="67"/>
      <c r="JJ122" s="67"/>
      <c r="JK122" s="67"/>
      <c r="JL122" s="67"/>
      <c r="JM122" s="67"/>
      <c r="JN122" s="67"/>
      <c r="JO122" s="67"/>
      <c r="JP122" s="67"/>
      <c r="JQ122" s="67"/>
      <c r="JR122" s="67"/>
      <c r="JS122" s="67"/>
      <c r="JT122" s="67"/>
      <c r="JU122" s="67"/>
      <c r="JV122" s="67"/>
      <c r="JW122" s="67"/>
      <c r="JX122" s="67"/>
      <c r="JY122" s="67"/>
      <c r="JZ122" s="67"/>
      <c r="KA122" s="67"/>
      <c r="KB122" s="67"/>
      <c r="KC122" s="67"/>
      <c r="KD122" s="67"/>
      <c r="KE122" s="67"/>
      <c r="KF122" s="67"/>
      <c r="KG122" s="67"/>
      <c r="KH122" s="67"/>
      <c r="KI122" s="67"/>
      <c r="KJ122" s="67"/>
      <c r="KK122" s="67"/>
      <c r="KL122" s="67"/>
      <c r="KM122" s="67"/>
      <c r="KN122" s="67"/>
      <c r="KO122" s="67"/>
      <c r="KP122" s="67"/>
      <c r="KQ122" s="67"/>
      <c r="KR122" s="67"/>
      <c r="KS122" s="67"/>
      <c r="KT122" s="67"/>
      <c r="KU122" s="67"/>
      <c r="KV122" s="67"/>
      <c r="KW122" s="67"/>
      <c r="KX122" s="67"/>
      <c r="KY122" s="67"/>
      <c r="KZ122" s="67"/>
      <c r="LA122" s="67"/>
      <c r="LB122" s="67"/>
      <c r="LC122" s="67"/>
      <c r="LD122" s="67"/>
      <c r="LE122" s="67"/>
      <c r="LF122" s="67"/>
      <c r="LG122" s="67"/>
      <c r="LH122" s="67"/>
      <c r="LI122" s="67"/>
      <c r="LJ122" s="67"/>
      <c r="LK122" s="67"/>
      <c r="LL122" s="67"/>
      <c r="LM122" s="67"/>
      <c r="LN122" s="67"/>
      <c r="LO122" s="67"/>
      <c r="LP122" s="67"/>
      <c r="LQ122" s="67"/>
      <c r="LR122" s="67"/>
      <c r="LS122" s="67"/>
      <c r="LT122" s="67"/>
      <c r="LU122" s="67"/>
      <c r="LV122" s="67"/>
      <c r="LW122" s="67"/>
      <c r="LX122" s="67"/>
      <c r="LY122" s="67"/>
      <c r="LZ122" s="67"/>
      <c r="MA122" s="67"/>
      <c r="MB122" s="67"/>
      <c r="MC122" s="67"/>
      <c r="MD122" s="67"/>
      <c r="ME122" s="67"/>
      <c r="MF122" s="67"/>
      <c r="MG122" s="67"/>
      <c r="MH122" s="67"/>
      <c r="MI122" s="67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67"/>
      <c r="MU122" s="67"/>
      <c r="MV122" s="67"/>
      <c r="MW122" s="67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67"/>
      <c r="NI122" s="67"/>
      <c r="NJ122" s="67"/>
      <c r="NK122" s="67"/>
      <c r="NL122" s="67"/>
      <c r="NM122" s="67"/>
      <c r="NN122" s="67"/>
      <c r="NO122" s="67"/>
      <c r="NP122" s="67"/>
      <c r="NQ122" s="67"/>
    </row>
    <row r="123" spans="1:381">
      <c r="A123" s="96" t="s">
        <v>1516</v>
      </c>
      <c r="B123" s="56" t="s">
        <v>1517</v>
      </c>
      <c r="C123" s="96" t="s">
        <v>547</v>
      </c>
      <c r="D123" s="74">
        <v>6</v>
      </c>
      <c r="E123" s="67">
        <v>2017</v>
      </c>
      <c r="F123" s="161">
        <v>63.851640496076293</v>
      </c>
      <c r="G123" s="67">
        <v>5606</v>
      </c>
      <c r="H123" s="67">
        <v>2105</v>
      </c>
      <c r="I123" s="67">
        <v>3501</v>
      </c>
      <c r="J123" s="67">
        <v>2.64</v>
      </c>
      <c r="K123" s="78">
        <v>148</v>
      </c>
      <c r="L123" s="67">
        <v>124.55</v>
      </c>
      <c r="M123" s="78">
        <v>6982</v>
      </c>
      <c r="N123" s="67">
        <v>591</v>
      </c>
      <c r="O123" s="67">
        <v>302</v>
      </c>
      <c r="P123" s="67">
        <v>289</v>
      </c>
      <c r="Q123" s="67">
        <v>702</v>
      </c>
      <c r="R123" s="67">
        <v>359</v>
      </c>
      <c r="S123" s="67">
        <v>343</v>
      </c>
      <c r="T123" s="67">
        <v>529</v>
      </c>
      <c r="U123" s="67">
        <v>271</v>
      </c>
      <c r="V123" s="67">
        <v>258</v>
      </c>
      <c r="W123" s="67">
        <v>617</v>
      </c>
      <c r="X123" s="67">
        <v>317</v>
      </c>
      <c r="Y123" s="67">
        <v>300</v>
      </c>
      <c r="Z123" s="67">
        <v>494</v>
      </c>
      <c r="AA123" s="67">
        <v>254</v>
      </c>
      <c r="AB123" s="67">
        <v>240</v>
      </c>
      <c r="AC123" s="67">
        <v>591</v>
      </c>
      <c r="AD123" s="67">
        <v>302</v>
      </c>
      <c r="AE123" s="67">
        <v>289</v>
      </c>
      <c r="AF123" s="67">
        <v>500</v>
      </c>
      <c r="AG123" s="67">
        <v>256</v>
      </c>
      <c r="AH123" s="67">
        <v>244</v>
      </c>
      <c r="AI123" s="67">
        <v>960</v>
      </c>
      <c r="AJ123" s="67">
        <v>498</v>
      </c>
      <c r="AK123" s="67">
        <v>462</v>
      </c>
      <c r="AL123" s="67">
        <v>541</v>
      </c>
      <c r="AM123" s="67">
        <v>280</v>
      </c>
      <c r="AN123" s="67">
        <v>261</v>
      </c>
      <c r="AO123" s="67">
        <v>510</v>
      </c>
      <c r="AP123" s="67">
        <v>270</v>
      </c>
      <c r="AQ123" s="67">
        <v>240</v>
      </c>
      <c r="AR123" s="67" t="s">
        <v>428</v>
      </c>
      <c r="AS123" s="67"/>
      <c r="AT123" s="67" t="s">
        <v>428</v>
      </c>
      <c r="AU123" s="59">
        <v>550</v>
      </c>
      <c r="AV123" s="59">
        <v>0</v>
      </c>
      <c r="AW123" s="59">
        <v>160</v>
      </c>
      <c r="AX123" s="97">
        <f>VLOOKUP(A123,[2]INFANTIL!$A$8:$AA$140,27,0)</f>
        <v>7.7519379844961236</v>
      </c>
      <c r="AY123" s="98">
        <f>VLOOKUP(A123,[2]INFANTIL!$A$8:$AA$140,16,0)</f>
        <v>4</v>
      </c>
      <c r="AZ123" s="62">
        <f>VLOOKUP(A123,'[3]2017'!$A$8:$E$140,5,0)</f>
        <v>1.6920473773265652</v>
      </c>
      <c r="BA123" s="63">
        <f>VLOOKUP(A123,'[3]2017'!$A$8:$E$140,4,0)</f>
        <v>1</v>
      </c>
      <c r="BB123" s="62">
        <f>VLOOKUP(A123,[2]MATERNAS!$A$8:$AA$140,27,0)</f>
        <v>0</v>
      </c>
      <c r="BC123" s="63">
        <f>VLOOKUP(A123,[2]MATERNAS!$A$8:$AA$140,26,0)</f>
        <v>0</v>
      </c>
      <c r="BD123" s="68">
        <v>0</v>
      </c>
      <c r="BE123" s="69">
        <v>0</v>
      </c>
      <c r="BF123" s="60">
        <f>VLOOKUP(A123,[4]Controles!$A$7:$L$139,12,0)</f>
        <v>10.077519379844961</v>
      </c>
      <c r="BG123" s="61">
        <f>VLOOKUP(A123,[4]Controles!$A$7:$L$139,11,0)</f>
        <v>13</v>
      </c>
      <c r="BH123" s="88">
        <v>6.2015503875968996</v>
      </c>
      <c r="BI123" s="87">
        <v>8</v>
      </c>
      <c r="BJ123" s="68">
        <v>0</v>
      </c>
      <c r="BK123" s="69">
        <v>0</v>
      </c>
      <c r="BL123" s="68">
        <v>0</v>
      </c>
      <c r="BM123" s="69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86.3</v>
      </c>
      <c r="BW123" s="67">
        <v>97.6</v>
      </c>
      <c r="BX123" s="67">
        <v>88.1</v>
      </c>
      <c r="BY123" s="67">
        <v>97.6</v>
      </c>
      <c r="BZ123" s="67">
        <v>88.7</v>
      </c>
      <c r="CA123" s="67">
        <v>85.3</v>
      </c>
      <c r="CB123" s="67">
        <v>121.2</v>
      </c>
      <c r="CC123" s="96" t="s">
        <v>3347</v>
      </c>
      <c r="CD123" s="96" t="s">
        <v>3348</v>
      </c>
      <c r="CE123" s="99">
        <v>0</v>
      </c>
      <c r="CF123" s="67" t="s">
        <v>1106</v>
      </c>
      <c r="CG123" s="67" t="s">
        <v>581</v>
      </c>
      <c r="CH123" s="67">
        <v>0</v>
      </c>
      <c r="CI123" s="67">
        <v>0</v>
      </c>
      <c r="CJ123" s="86">
        <v>0</v>
      </c>
      <c r="CK123" s="87">
        <v>0</v>
      </c>
      <c r="CL123" s="106">
        <v>0</v>
      </c>
      <c r="CM123" s="89">
        <v>0</v>
      </c>
      <c r="CN123" s="67">
        <v>346.62</v>
      </c>
      <c r="CO123" s="67">
        <v>2</v>
      </c>
      <c r="CP123" s="67">
        <v>0</v>
      </c>
      <c r="CQ123" s="67">
        <v>0</v>
      </c>
      <c r="CR123" s="67">
        <v>0</v>
      </c>
      <c r="CS123" s="67">
        <v>0</v>
      </c>
      <c r="CT123" s="67">
        <v>0</v>
      </c>
      <c r="CU123" s="67">
        <v>0</v>
      </c>
      <c r="CV123" s="67">
        <v>0</v>
      </c>
      <c r="CW123" s="67">
        <v>0</v>
      </c>
      <c r="CX123" s="67">
        <v>0</v>
      </c>
      <c r="CY123" s="67">
        <v>0</v>
      </c>
      <c r="CZ123" s="67">
        <v>0</v>
      </c>
      <c r="DA123" s="67">
        <v>0</v>
      </c>
      <c r="DB123" s="62">
        <f>VLOOKUP(A123,'[3]2017'!$A$8:$I$140,9,0)</f>
        <v>2.0242914979757085</v>
      </c>
      <c r="DC123" s="63">
        <f>VLOOKUP(A123,'[3]2017'!$A$8:$I$140,8,0)</f>
        <v>1</v>
      </c>
      <c r="DD123" s="96" t="s">
        <v>3349</v>
      </c>
      <c r="DE123" s="96" t="s">
        <v>3350</v>
      </c>
      <c r="DF123" s="99">
        <v>2.7407407407407409</v>
      </c>
      <c r="DG123" s="104">
        <v>0.92592592592592582</v>
      </c>
      <c r="DH123" s="67">
        <v>0</v>
      </c>
      <c r="DI123" s="67">
        <v>0</v>
      </c>
      <c r="DJ123" s="67">
        <v>324.14999999999998</v>
      </c>
      <c r="DK123" s="67">
        <v>2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0</v>
      </c>
      <c r="DR123" s="67">
        <v>0</v>
      </c>
      <c r="DS123" s="67">
        <v>0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101">
        <f>VLOOKUP(A123,[5]Embarazos!$A$7:$D$139,4,0)</f>
        <v>5.4421768707482991</v>
      </c>
      <c r="EA123" s="63">
        <f>VLOOKUP(A123,[5]Embarazos!$A$7:$D$139,3,0)</f>
        <v>8</v>
      </c>
      <c r="EB123" s="62">
        <f>VLOOKUP(A123,[5]Embarazos!$A$7:$F$139,6,0)</f>
        <v>25.170068027210885</v>
      </c>
      <c r="EC123" s="63">
        <f>VLOOKUP(A123,[5]Embarazos!$A$7:$F$139,5,0)</f>
        <v>37</v>
      </c>
      <c r="ED123" s="62">
        <f>VLOOKUP(A123,'[3]2017'!$A$8:$K$140,11,0)</f>
        <v>0</v>
      </c>
      <c r="EE123" s="63">
        <f>VLOOKUP(A123,'[3]2017'!$A$8:$K$140,10,0)</f>
        <v>0</v>
      </c>
      <c r="EF123" s="96" t="s">
        <v>3351</v>
      </c>
      <c r="EG123" s="96" t="s">
        <v>3352</v>
      </c>
      <c r="EH123" s="99">
        <v>4.2622950819672125</v>
      </c>
      <c r="EI123" s="104">
        <v>0.2857142857142857</v>
      </c>
      <c r="EJ123" s="174" t="s">
        <v>3353</v>
      </c>
      <c r="EK123" s="174" t="s">
        <v>3354</v>
      </c>
      <c r="EL123" s="96" t="s">
        <v>3355</v>
      </c>
      <c r="EM123" s="96" t="s">
        <v>1350</v>
      </c>
      <c r="EN123" s="99">
        <v>3.0567685589519651</v>
      </c>
      <c r="EO123" s="100">
        <v>1.0676156583629894</v>
      </c>
      <c r="EP123" s="67">
        <v>0</v>
      </c>
      <c r="EQ123" s="67">
        <v>0</v>
      </c>
      <c r="ER123" s="67">
        <v>0</v>
      </c>
      <c r="ES123" s="67">
        <v>0</v>
      </c>
      <c r="ET123" s="67">
        <v>0</v>
      </c>
      <c r="EU123" s="67">
        <v>0</v>
      </c>
      <c r="EV123" s="67">
        <v>0</v>
      </c>
      <c r="EW123" s="67">
        <v>0</v>
      </c>
      <c r="EX123" s="67">
        <v>0</v>
      </c>
      <c r="EY123" s="62">
        <f>VLOOKUP(A123,[5]Embarazos!$A$7:$H$139,8,0)</f>
        <v>25.850340136054424</v>
      </c>
      <c r="EZ123" s="63">
        <f>VLOOKUP(A123,[5]Embarazos!$A$7:$H$139,7,0)</f>
        <v>38</v>
      </c>
      <c r="FA123" s="62">
        <f>VLOOKUP(A123,[5]Embarazos!$A$7:$J$139,10,0)</f>
        <v>16.326530612244898</v>
      </c>
      <c r="FB123" s="63">
        <f>VLOOKUP(A123,[5]Embarazos!$A$7:$J$139,9,0)</f>
        <v>24</v>
      </c>
      <c r="FC123" s="67">
        <v>0</v>
      </c>
      <c r="FD123" s="67">
        <v>0</v>
      </c>
      <c r="FE123" s="67">
        <v>0</v>
      </c>
      <c r="FF123" s="67">
        <v>0</v>
      </c>
      <c r="FG123" s="67">
        <v>0</v>
      </c>
      <c r="FH123" s="67">
        <v>0</v>
      </c>
      <c r="FI123" s="67">
        <v>0</v>
      </c>
      <c r="FJ123" s="67">
        <v>0</v>
      </c>
      <c r="FK123" s="67">
        <v>0</v>
      </c>
      <c r="FL123" s="67">
        <v>0</v>
      </c>
      <c r="FM123" s="67">
        <v>0</v>
      </c>
      <c r="FN123" s="67">
        <v>0</v>
      </c>
      <c r="FO123" s="67">
        <v>0</v>
      </c>
      <c r="FP123" s="67">
        <v>0</v>
      </c>
      <c r="FQ123" s="67">
        <v>0</v>
      </c>
      <c r="FR123" s="67">
        <v>0</v>
      </c>
      <c r="FS123" s="62">
        <f>VLOOKUP(A123,'[3]2017'!$A$8:$M$140,13,0)</f>
        <v>0</v>
      </c>
      <c r="FT123" s="63">
        <f>VLOOKUP(A123,'[3]2017'!$A$8:$M$140,12,0)</f>
        <v>0</v>
      </c>
      <c r="FU123" s="62">
        <f>VLOOKUP(A123,'[3]2017'!$A$8:$O$140,15,0)</f>
        <v>1.9607843137254901</v>
      </c>
      <c r="FV123" s="63">
        <f>VLOOKUP(A123,'[3]2017'!$A$8:$O$140,14,0)</f>
        <v>1</v>
      </c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  <c r="IW123" s="67"/>
      <c r="IX123" s="67"/>
      <c r="IY123" s="67"/>
      <c r="IZ123" s="67"/>
      <c r="JA123" s="67"/>
      <c r="JB123" s="67"/>
      <c r="JC123" s="67"/>
      <c r="JD123" s="67"/>
      <c r="JE123" s="67"/>
      <c r="JF123" s="67"/>
      <c r="JG123" s="67"/>
      <c r="JH123" s="67"/>
      <c r="JI123" s="67"/>
      <c r="JJ123" s="67"/>
      <c r="JK123" s="67"/>
      <c r="JL123" s="67"/>
      <c r="JM123" s="67"/>
      <c r="JN123" s="67"/>
      <c r="JO123" s="67"/>
      <c r="JP123" s="67"/>
      <c r="JQ123" s="67"/>
      <c r="JR123" s="67"/>
      <c r="JS123" s="67"/>
      <c r="JT123" s="67"/>
      <c r="JU123" s="67"/>
      <c r="JV123" s="67"/>
      <c r="JW123" s="67"/>
      <c r="JX123" s="67"/>
      <c r="JY123" s="67"/>
      <c r="JZ123" s="67"/>
      <c r="KA123" s="67"/>
      <c r="KB123" s="67"/>
      <c r="KC123" s="67"/>
      <c r="KD123" s="67"/>
      <c r="KE123" s="67"/>
      <c r="KF123" s="67"/>
      <c r="KG123" s="67"/>
      <c r="KH123" s="67"/>
      <c r="KI123" s="67"/>
      <c r="KJ123" s="67"/>
      <c r="KK123" s="67"/>
      <c r="KL123" s="67"/>
      <c r="KM123" s="67"/>
      <c r="KN123" s="67"/>
      <c r="KO123" s="67"/>
      <c r="KP123" s="67"/>
      <c r="KQ123" s="67"/>
      <c r="KR123" s="67"/>
      <c r="KS123" s="67"/>
      <c r="KT123" s="67"/>
      <c r="KU123" s="67"/>
      <c r="KV123" s="67"/>
      <c r="KW123" s="67"/>
      <c r="KX123" s="67"/>
      <c r="KY123" s="67"/>
      <c r="KZ123" s="67"/>
      <c r="LA123" s="67"/>
      <c r="LB123" s="67"/>
      <c r="LC123" s="67"/>
      <c r="LD123" s="67"/>
      <c r="LE123" s="67"/>
      <c r="LF123" s="67"/>
      <c r="LG123" s="67"/>
      <c r="LH123" s="67"/>
      <c r="LI123" s="67"/>
      <c r="LJ123" s="67"/>
      <c r="LK123" s="67"/>
      <c r="LL123" s="67"/>
      <c r="LM123" s="67"/>
      <c r="LN123" s="67"/>
      <c r="LO123" s="67"/>
      <c r="LP123" s="67"/>
      <c r="LQ123" s="67"/>
      <c r="LR123" s="67"/>
      <c r="LS123" s="67"/>
      <c r="LT123" s="67"/>
      <c r="LU123" s="67"/>
      <c r="LV123" s="67"/>
      <c r="LW123" s="67"/>
      <c r="LX123" s="67"/>
      <c r="LY123" s="67"/>
      <c r="LZ123" s="67"/>
      <c r="MA123" s="67"/>
      <c r="MB123" s="67"/>
      <c r="MC123" s="67"/>
      <c r="MD123" s="67"/>
      <c r="ME123" s="67"/>
      <c r="MF123" s="67"/>
      <c r="MG123" s="67"/>
      <c r="MH123" s="67"/>
      <c r="MI123" s="67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67"/>
      <c r="MU123" s="67"/>
      <c r="MV123" s="67"/>
      <c r="MW123" s="67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67"/>
      <c r="NI123" s="67"/>
      <c r="NJ123" s="67"/>
      <c r="NK123" s="67"/>
      <c r="NL123" s="67"/>
      <c r="NM123" s="67"/>
      <c r="NN123" s="67"/>
      <c r="NO123" s="67"/>
      <c r="NP123" s="67"/>
      <c r="NQ123" s="67"/>
    </row>
    <row r="124" spans="1:381">
      <c r="A124" s="96" t="s">
        <v>2166</v>
      </c>
      <c r="B124" s="56" t="s">
        <v>1527</v>
      </c>
      <c r="C124" s="96" t="s">
        <v>479</v>
      </c>
      <c r="D124" s="74">
        <v>6</v>
      </c>
      <c r="E124" s="67">
        <v>2017</v>
      </c>
      <c r="F124" s="161">
        <v>62.658564781678571</v>
      </c>
      <c r="G124" s="67">
        <v>8486</v>
      </c>
      <c r="H124" s="67">
        <v>3260</v>
      </c>
      <c r="I124" s="67">
        <v>5226</v>
      </c>
      <c r="J124" s="67">
        <v>9.4700000000000006</v>
      </c>
      <c r="K124" s="78">
        <v>804</v>
      </c>
      <c r="L124" s="67">
        <v>63.79</v>
      </c>
      <c r="M124" s="78">
        <v>5413</v>
      </c>
      <c r="N124" s="67">
        <v>1018</v>
      </c>
      <c r="O124" s="67">
        <v>519</v>
      </c>
      <c r="P124" s="67">
        <v>499</v>
      </c>
      <c r="Q124" s="67">
        <v>1207</v>
      </c>
      <c r="R124" s="67">
        <v>617</v>
      </c>
      <c r="S124" s="67">
        <v>590</v>
      </c>
      <c r="T124" s="67">
        <v>921</v>
      </c>
      <c r="U124" s="67">
        <v>478</v>
      </c>
      <c r="V124" s="67">
        <v>443</v>
      </c>
      <c r="W124" s="67">
        <v>1092</v>
      </c>
      <c r="X124" s="67">
        <v>568</v>
      </c>
      <c r="Y124" s="67">
        <v>524</v>
      </c>
      <c r="Z124" s="67">
        <v>884</v>
      </c>
      <c r="AA124" s="67">
        <v>463</v>
      </c>
      <c r="AB124" s="67">
        <v>421</v>
      </c>
      <c r="AC124" s="67">
        <v>1011</v>
      </c>
      <c r="AD124" s="67">
        <v>531</v>
      </c>
      <c r="AE124" s="67">
        <v>480</v>
      </c>
      <c r="AF124" s="67">
        <v>805</v>
      </c>
      <c r="AG124" s="67">
        <v>424</v>
      </c>
      <c r="AH124" s="67">
        <v>381</v>
      </c>
      <c r="AI124" s="67">
        <v>1407</v>
      </c>
      <c r="AJ124" s="67">
        <v>746</v>
      </c>
      <c r="AK124" s="67">
        <v>661</v>
      </c>
      <c r="AL124" s="67">
        <v>793</v>
      </c>
      <c r="AM124" s="67">
        <v>420</v>
      </c>
      <c r="AN124" s="67">
        <v>373</v>
      </c>
      <c r="AO124" s="67">
        <v>702</v>
      </c>
      <c r="AP124" s="67">
        <v>374</v>
      </c>
      <c r="AQ124" s="67">
        <v>328</v>
      </c>
      <c r="AR124" s="67" t="s">
        <v>428</v>
      </c>
      <c r="AS124" s="67"/>
      <c r="AT124" s="67" t="s">
        <v>428</v>
      </c>
      <c r="AU124" s="59">
        <v>256</v>
      </c>
      <c r="AV124" s="59">
        <v>0</v>
      </c>
      <c r="AW124" s="59">
        <v>41</v>
      </c>
      <c r="AX124" s="97" t="e">
        <f>VLOOKUP(A124,[2]INFANTIL!$A$8:$AA$140,27,0)</f>
        <v>#N/A</v>
      </c>
      <c r="AY124" s="98" t="e">
        <f>VLOOKUP(A124,[2]INFANTIL!$A$8:$AA$140,16,0)</f>
        <v>#N/A</v>
      </c>
      <c r="AZ124" s="62">
        <f>VLOOKUP(A124,'[3]2017'!$A$8:$E$140,5,0)</f>
        <v>1.9646365422396854</v>
      </c>
      <c r="BA124" s="63">
        <f>VLOOKUP(A124,'[3]2017'!$A$8:$E$140,4,0)</f>
        <v>2</v>
      </c>
      <c r="BB124" s="62">
        <f>VLOOKUP(A124,[2]MATERNAS!$A$8:$AA$140,27,0)</f>
        <v>0</v>
      </c>
      <c r="BC124" s="63">
        <f>VLOOKUP(A124,[2]MATERNAS!$A$8:$AA$140,26,0)</f>
        <v>0</v>
      </c>
      <c r="BD124" s="68">
        <v>0</v>
      </c>
      <c r="BE124" s="69">
        <v>0</v>
      </c>
      <c r="BF124" s="60">
        <f>VLOOKUP(A124,[4]Controles!$A$7:$L$139,12,0)</f>
        <v>8.9552238805970141</v>
      </c>
      <c r="BG124" s="61">
        <f>VLOOKUP(A124,[4]Controles!$A$7:$L$139,11,0)</f>
        <v>6</v>
      </c>
      <c r="BH124" s="88">
        <v>14.925373134328357</v>
      </c>
      <c r="BI124" s="87">
        <v>10</v>
      </c>
      <c r="BJ124" s="68">
        <v>0</v>
      </c>
      <c r="BK124" s="69">
        <v>0</v>
      </c>
      <c r="BL124" s="68">
        <v>0</v>
      </c>
      <c r="BM124" s="69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25.5</v>
      </c>
      <c r="BW124" s="67">
        <v>85.1</v>
      </c>
      <c r="BX124" s="67">
        <v>86.2</v>
      </c>
      <c r="BY124" s="67">
        <v>85.1</v>
      </c>
      <c r="BZ124" s="67">
        <v>90.4</v>
      </c>
      <c r="CA124" s="67">
        <v>84</v>
      </c>
      <c r="CB124" s="67">
        <v>99</v>
      </c>
      <c r="CC124" s="96" t="s">
        <v>1658</v>
      </c>
      <c r="CD124" s="96" t="s">
        <v>2890</v>
      </c>
      <c r="CE124" s="99">
        <v>50</v>
      </c>
      <c r="CF124" s="67" t="s">
        <v>1840</v>
      </c>
      <c r="CG124" s="67" t="s">
        <v>1966</v>
      </c>
      <c r="CH124" s="67">
        <v>0</v>
      </c>
      <c r="CI124" s="67">
        <v>0</v>
      </c>
      <c r="CJ124" s="86">
        <v>1.0857763300760044</v>
      </c>
      <c r="CK124" s="87">
        <v>1</v>
      </c>
      <c r="CL124" s="106">
        <v>0</v>
      </c>
      <c r="CM124" s="89">
        <v>0</v>
      </c>
      <c r="CN124" s="67">
        <v>0</v>
      </c>
      <c r="CO124" s="67">
        <v>0</v>
      </c>
      <c r="CP124" s="67">
        <v>0</v>
      </c>
      <c r="CQ124" s="67">
        <v>0</v>
      </c>
      <c r="CR124" s="67">
        <v>0</v>
      </c>
      <c r="CS124" s="67">
        <v>0</v>
      </c>
      <c r="CT124" s="67">
        <v>0</v>
      </c>
      <c r="CU124" s="67">
        <v>0</v>
      </c>
      <c r="CV124" s="67">
        <v>0</v>
      </c>
      <c r="CW124" s="67">
        <v>0</v>
      </c>
      <c r="CX124" s="67">
        <v>0</v>
      </c>
      <c r="CY124" s="67">
        <v>0</v>
      </c>
      <c r="CZ124" s="67">
        <v>0</v>
      </c>
      <c r="DA124" s="67">
        <v>0</v>
      </c>
      <c r="DB124" s="62">
        <f>VLOOKUP(A124,'[3]2017'!$A$8:$I$140,9,0)</f>
        <v>0</v>
      </c>
      <c r="DC124" s="63">
        <f>VLOOKUP(A124,'[3]2017'!$A$8:$I$140,8,0)</f>
        <v>0</v>
      </c>
      <c r="DD124" s="96" t="s">
        <v>3356</v>
      </c>
      <c r="DE124" s="96" t="s">
        <v>3357</v>
      </c>
      <c r="DF124" s="99">
        <v>4.5936395759717312</v>
      </c>
      <c r="DG124" s="104">
        <v>4.225352112676056</v>
      </c>
      <c r="DH124" s="67">
        <v>0</v>
      </c>
      <c r="DI124" s="67">
        <v>0</v>
      </c>
      <c r="DJ124" s="67">
        <v>0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98.91</v>
      </c>
      <c r="DQ124" s="67">
        <v>1</v>
      </c>
      <c r="DR124" s="67">
        <v>0</v>
      </c>
      <c r="DS124" s="67">
        <v>0</v>
      </c>
      <c r="DT124" s="67">
        <v>98.91</v>
      </c>
      <c r="DU124" s="67">
        <v>1</v>
      </c>
      <c r="DV124" s="67">
        <v>0</v>
      </c>
      <c r="DW124" s="67">
        <v>0</v>
      </c>
      <c r="DX124" s="67">
        <v>0</v>
      </c>
      <c r="DY124" s="67">
        <v>0</v>
      </c>
      <c r="DZ124" s="101">
        <f>VLOOKUP(A124,[5]Embarazos!$A$7:$D$139,4,0)</f>
        <v>2.8169014084507045</v>
      </c>
      <c r="EA124" s="63">
        <f>VLOOKUP(A124,[5]Embarazos!$A$7:$D$139,3,0)</f>
        <v>2</v>
      </c>
      <c r="EB124" s="62">
        <f>VLOOKUP(A124,[5]Embarazos!$A$7:$F$139,6,0)</f>
        <v>23.943661971830984</v>
      </c>
      <c r="EC124" s="63">
        <f>VLOOKUP(A124,[5]Embarazos!$A$7:$F$139,5,0)</f>
        <v>17</v>
      </c>
      <c r="ED124" s="62">
        <f>VLOOKUP(A124,'[3]2017'!$A$8:$K$140,11,0)</f>
        <v>2.4844720496894412</v>
      </c>
      <c r="EE124" s="63">
        <f>VLOOKUP(A124,'[3]2017'!$A$8:$K$140,10,0)</f>
        <v>2</v>
      </c>
      <c r="EF124" s="96" t="s">
        <v>3358</v>
      </c>
      <c r="EG124" s="96" t="s">
        <v>1561</v>
      </c>
      <c r="EH124" s="99">
        <v>6.7331670822942637</v>
      </c>
      <c r="EI124" s="104">
        <v>4.455445544554455</v>
      </c>
      <c r="EJ124" s="174" t="s">
        <v>3359</v>
      </c>
      <c r="EK124" s="174" t="s">
        <v>1554</v>
      </c>
      <c r="EL124" s="96" t="s">
        <v>2982</v>
      </c>
      <c r="EM124" s="96" t="s">
        <v>3360</v>
      </c>
      <c r="EN124" s="99">
        <v>3.75</v>
      </c>
      <c r="EO124" s="100">
        <v>0.31347962382445138</v>
      </c>
      <c r="EP124" s="67">
        <v>0</v>
      </c>
      <c r="EQ124" s="67">
        <v>0</v>
      </c>
      <c r="ER124" s="67">
        <v>0</v>
      </c>
      <c r="ES124" s="67">
        <v>0</v>
      </c>
      <c r="ET124" s="67">
        <v>0</v>
      </c>
      <c r="EU124" s="67">
        <v>0</v>
      </c>
      <c r="EV124" s="67">
        <v>0</v>
      </c>
      <c r="EW124" s="67">
        <v>0</v>
      </c>
      <c r="EX124" s="67">
        <v>0</v>
      </c>
      <c r="EY124" s="62">
        <f>VLOOKUP(A124,[5]Embarazos!$A$7:$H$139,8,0)</f>
        <v>28.169014084507044</v>
      </c>
      <c r="EZ124" s="63">
        <f>VLOOKUP(A124,[5]Embarazos!$A$7:$H$139,7,0)</f>
        <v>20</v>
      </c>
      <c r="FA124" s="62">
        <f>VLOOKUP(A124,[5]Embarazos!$A$7:$J$139,10,0)</f>
        <v>18.30985915492958</v>
      </c>
      <c r="FB124" s="63">
        <f>VLOOKUP(A124,[5]Embarazos!$A$7:$J$139,9,0)</f>
        <v>13</v>
      </c>
      <c r="FC124" s="67">
        <v>0</v>
      </c>
      <c r="FD124" s="67">
        <v>0</v>
      </c>
      <c r="FE124" s="67">
        <v>297.08999999999997</v>
      </c>
      <c r="FF124" s="67">
        <v>5</v>
      </c>
      <c r="FG124" s="67">
        <v>59.42</v>
      </c>
      <c r="FH124" s="67">
        <v>1</v>
      </c>
      <c r="FI124" s="67">
        <v>0</v>
      </c>
      <c r="FJ124" s="67">
        <v>0</v>
      </c>
      <c r="FK124" s="92">
        <v>356.50623885918003</v>
      </c>
      <c r="FL124" s="105">
        <v>6</v>
      </c>
      <c r="FM124" s="67">
        <v>0</v>
      </c>
      <c r="FN124" s="67">
        <v>0</v>
      </c>
      <c r="FO124" s="67">
        <v>0</v>
      </c>
      <c r="FP124" s="67">
        <v>0</v>
      </c>
      <c r="FQ124" s="67">
        <v>0</v>
      </c>
      <c r="FR124" s="67">
        <v>0</v>
      </c>
      <c r="FS124" s="62">
        <f>VLOOKUP(A124,'[3]2017'!$A$8:$M$140,13,0)</f>
        <v>3.7831021437578816</v>
      </c>
      <c r="FT124" s="63">
        <f>VLOOKUP(A124,'[3]2017'!$A$8:$M$140,12,0)</f>
        <v>3</v>
      </c>
      <c r="FU124" s="62">
        <f>VLOOKUP(A124,'[3]2017'!$A$8:$O$140,15,0)</f>
        <v>4.2735042735042743</v>
      </c>
      <c r="FV124" s="63">
        <f>VLOOKUP(A124,'[3]2017'!$A$8:$O$140,14,0)</f>
        <v>3</v>
      </c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67"/>
      <c r="IS124" s="67"/>
      <c r="IT124" s="67"/>
      <c r="IU124" s="67"/>
      <c r="IV124" s="67"/>
      <c r="IW124" s="67"/>
      <c r="IX124" s="67"/>
      <c r="IY124" s="67"/>
      <c r="IZ124" s="67"/>
      <c r="JA124" s="67"/>
      <c r="JB124" s="67"/>
      <c r="JC124" s="67"/>
      <c r="JD124" s="67"/>
      <c r="JE124" s="67"/>
      <c r="JF124" s="67"/>
      <c r="JG124" s="67"/>
      <c r="JH124" s="67"/>
      <c r="JI124" s="67"/>
      <c r="JJ124" s="67"/>
      <c r="JK124" s="67"/>
      <c r="JL124" s="67"/>
      <c r="JM124" s="67"/>
      <c r="JN124" s="67"/>
      <c r="JO124" s="67"/>
      <c r="JP124" s="67"/>
      <c r="JQ124" s="67"/>
      <c r="JR124" s="67"/>
      <c r="JS124" s="67"/>
      <c r="JT124" s="67"/>
      <c r="JU124" s="67"/>
      <c r="JV124" s="67"/>
      <c r="JW124" s="67"/>
      <c r="JX124" s="67"/>
      <c r="JY124" s="67"/>
      <c r="JZ124" s="67"/>
      <c r="KA124" s="67"/>
      <c r="KB124" s="67"/>
      <c r="KC124" s="67"/>
      <c r="KD124" s="67"/>
      <c r="KE124" s="67"/>
      <c r="KF124" s="67"/>
      <c r="KG124" s="67"/>
      <c r="KH124" s="67"/>
      <c r="KI124" s="67"/>
      <c r="KJ124" s="67"/>
      <c r="KK124" s="67"/>
      <c r="KL124" s="67"/>
      <c r="KM124" s="67"/>
      <c r="KN124" s="67"/>
      <c r="KO124" s="67"/>
      <c r="KP124" s="67"/>
      <c r="KQ124" s="67"/>
      <c r="KR124" s="67"/>
      <c r="KS124" s="67"/>
      <c r="KT124" s="67"/>
      <c r="KU124" s="67"/>
      <c r="KV124" s="67"/>
      <c r="KW124" s="67"/>
      <c r="KX124" s="67"/>
      <c r="KY124" s="67"/>
      <c r="KZ124" s="67"/>
      <c r="LA124" s="67"/>
      <c r="LB124" s="67"/>
      <c r="LC124" s="67"/>
      <c r="LD124" s="67"/>
      <c r="LE124" s="67"/>
      <c r="LF124" s="67"/>
      <c r="LG124" s="67"/>
      <c r="LH124" s="67"/>
      <c r="LI124" s="67"/>
      <c r="LJ124" s="67"/>
      <c r="LK124" s="67"/>
      <c r="LL124" s="67"/>
      <c r="LM124" s="67"/>
      <c r="LN124" s="67"/>
      <c r="LO124" s="67"/>
      <c r="LP124" s="67"/>
      <c r="LQ124" s="67"/>
      <c r="LR124" s="67"/>
      <c r="LS124" s="67"/>
      <c r="LT124" s="67"/>
      <c r="LU124" s="67"/>
      <c r="LV124" s="67"/>
      <c r="LW124" s="67"/>
      <c r="LX124" s="67"/>
      <c r="LY124" s="67"/>
      <c r="LZ124" s="67"/>
      <c r="MA124" s="67"/>
      <c r="MB124" s="67"/>
      <c r="MC124" s="67"/>
      <c r="MD124" s="67"/>
      <c r="ME124" s="67"/>
      <c r="MF124" s="67"/>
      <c r="MG124" s="67"/>
      <c r="MH124" s="67"/>
      <c r="MI124" s="67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67"/>
      <c r="MU124" s="67"/>
      <c r="MV124" s="67"/>
      <c r="MW124" s="67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67"/>
      <c r="NI124" s="67"/>
      <c r="NJ124" s="67"/>
      <c r="NK124" s="67"/>
      <c r="NL124" s="67"/>
      <c r="NM124" s="67"/>
      <c r="NN124" s="67"/>
      <c r="NO124" s="67"/>
      <c r="NP124" s="67"/>
      <c r="NQ124" s="67"/>
    </row>
    <row r="125" spans="1:381">
      <c r="A125" s="96" t="s">
        <v>1531</v>
      </c>
      <c r="B125" s="56" t="s">
        <v>1532</v>
      </c>
      <c r="C125" s="96" t="s">
        <v>514</v>
      </c>
      <c r="D125" s="74">
        <v>6</v>
      </c>
      <c r="E125" s="67">
        <v>2017</v>
      </c>
      <c r="F125" s="161">
        <v>73.675861758659295</v>
      </c>
      <c r="G125" s="67">
        <v>47995</v>
      </c>
      <c r="H125" s="67">
        <v>31286</v>
      </c>
      <c r="I125" s="67">
        <v>16709</v>
      </c>
      <c r="J125" s="67">
        <v>31.96</v>
      </c>
      <c r="K125" s="78">
        <v>15341</v>
      </c>
      <c r="L125" s="67">
        <v>59.45</v>
      </c>
      <c r="M125" s="78">
        <v>28531</v>
      </c>
      <c r="N125" s="67">
        <v>5010</v>
      </c>
      <c r="O125" s="67">
        <v>2571</v>
      </c>
      <c r="P125" s="67">
        <v>2439</v>
      </c>
      <c r="Q125" s="67">
        <v>6005</v>
      </c>
      <c r="R125" s="67">
        <v>3079</v>
      </c>
      <c r="S125" s="67">
        <v>2926</v>
      </c>
      <c r="T125" s="67">
        <v>4964</v>
      </c>
      <c r="U125" s="67">
        <v>2536</v>
      </c>
      <c r="V125" s="67">
        <v>2428</v>
      </c>
      <c r="W125" s="67">
        <v>5954</v>
      </c>
      <c r="X125" s="67">
        <v>3045</v>
      </c>
      <c r="Y125" s="67">
        <v>2909</v>
      </c>
      <c r="Z125" s="67">
        <v>4869</v>
      </c>
      <c r="AA125" s="67">
        <v>2497</v>
      </c>
      <c r="AB125" s="67">
        <v>2372</v>
      </c>
      <c r="AC125" s="67">
        <v>5508</v>
      </c>
      <c r="AD125" s="67">
        <v>2820</v>
      </c>
      <c r="AE125" s="67">
        <v>2688</v>
      </c>
      <c r="AF125" s="67">
        <v>4392</v>
      </c>
      <c r="AG125" s="67">
        <v>2237</v>
      </c>
      <c r="AH125" s="67">
        <v>2155</v>
      </c>
      <c r="AI125" s="67">
        <v>8213</v>
      </c>
      <c r="AJ125" s="67">
        <v>4138</v>
      </c>
      <c r="AK125" s="67">
        <v>4075</v>
      </c>
      <c r="AL125" s="67">
        <v>4716</v>
      </c>
      <c r="AM125" s="67">
        <v>2374</v>
      </c>
      <c r="AN125" s="67">
        <v>2342</v>
      </c>
      <c r="AO125" s="67">
        <v>4086</v>
      </c>
      <c r="AP125" s="67">
        <v>2044</v>
      </c>
      <c r="AQ125" s="67">
        <v>2042</v>
      </c>
      <c r="AR125" s="67" t="s">
        <v>428</v>
      </c>
      <c r="AS125" s="67"/>
      <c r="AT125" s="67" t="s">
        <v>428</v>
      </c>
      <c r="AU125" s="59">
        <v>1116</v>
      </c>
      <c r="AV125" s="59">
        <v>19</v>
      </c>
      <c r="AW125" s="59">
        <v>346</v>
      </c>
      <c r="AX125" s="97">
        <f>VLOOKUP(A125,[2]INFANTIL!$A$8:$AA$140,27,0)</f>
        <v>7.6804915514592933</v>
      </c>
      <c r="AY125" s="98">
        <f>VLOOKUP(A125,[2]INFANTIL!$A$8:$AA$140,16,0)</f>
        <v>4</v>
      </c>
      <c r="AZ125" s="62">
        <f>VLOOKUP(A125,'[3]2017'!$A$8:$E$140,5,0)</f>
        <v>1.3972055888223553</v>
      </c>
      <c r="BA125" s="63">
        <f>VLOOKUP(A125,'[3]2017'!$A$8:$E$140,4,0)</f>
        <v>7</v>
      </c>
      <c r="BB125" s="62">
        <f>VLOOKUP(A125,[2]MATERNAS!$A$8:$AA$140,27,0)</f>
        <v>0</v>
      </c>
      <c r="BC125" s="63">
        <f>VLOOKUP(A125,[2]MATERNAS!$A$8:$AA$140,26,0)</f>
        <v>0</v>
      </c>
      <c r="BD125" s="68">
        <v>0</v>
      </c>
      <c r="BE125" s="69">
        <v>0</v>
      </c>
      <c r="BF125" s="60">
        <f>VLOOKUP(A125,[4]Controles!$A$7:$L$139,12,0)</f>
        <v>7.0660522273425492</v>
      </c>
      <c r="BG125" s="61">
        <f>VLOOKUP(A125,[4]Controles!$A$7:$L$139,11,0)</f>
        <v>46</v>
      </c>
      <c r="BH125" s="88">
        <v>10.138248847926267</v>
      </c>
      <c r="BI125" s="87">
        <v>66</v>
      </c>
      <c r="BJ125" s="68">
        <v>0</v>
      </c>
      <c r="BK125" s="69">
        <v>0</v>
      </c>
      <c r="BL125" s="68">
        <v>0</v>
      </c>
      <c r="BM125" s="69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178.2</v>
      </c>
      <c r="BW125" s="67">
        <v>88.9</v>
      </c>
      <c r="BX125" s="67">
        <v>85.5</v>
      </c>
      <c r="BY125" s="67">
        <v>88.9</v>
      </c>
      <c r="BZ125" s="67">
        <v>94.8</v>
      </c>
      <c r="CA125" s="67">
        <v>90.5</v>
      </c>
      <c r="CB125" s="67">
        <v>84.6</v>
      </c>
      <c r="CC125" s="96" t="s">
        <v>3361</v>
      </c>
      <c r="CD125" s="96" t="s">
        <v>3362</v>
      </c>
      <c r="CE125" s="99">
        <v>25.581395348837212</v>
      </c>
      <c r="CF125" s="67" t="s">
        <v>3363</v>
      </c>
      <c r="CG125" s="67" t="s">
        <v>3364</v>
      </c>
      <c r="CH125" s="67">
        <v>0</v>
      </c>
      <c r="CI125" s="67">
        <v>0</v>
      </c>
      <c r="CJ125" s="86">
        <v>0</v>
      </c>
      <c r="CK125" s="87">
        <v>0</v>
      </c>
      <c r="CL125" s="106">
        <v>0</v>
      </c>
      <c r="CM125" s="89">
        <v>0</v>
      </c>
      <c r="CN125" s="67">
        <v>20.010000000000002</v>
      </c>
      <c r="CO125" s="67">
        <v>1</v>
      </c>
      <c r="CP125" s="67">
        <v>0</v>
      </c>
      <c r="CQ125" s="67">
        <v>0</v>
      </c>
      <c r="CR125" s="67">
        <v>0</v>
      </c>
      <c r="CS125" s="67">
        <v>0</v>
      </c>
      <c r="CT125" s="67">
        <v>0</v>
      </c>
      <c r="CU125" s="67">
        <v>0</v>
      </c>
      <c r="CV125" s="67">
        <v>0</v>
      </c>
      <c r="CW125" s="67">
        <v>0</v>
      </c>
      <c r="CX125" s="67">
        <v>0</v>
      </c>
      <c r="CY125" s="67">
        <v>0</v>
      </c>
      <c r="CZ125" s="67">
        <v>0</v>
      </c>
      <c r="DA125" s="67">
        <v>0</v>
      </c>
      <c r="DB125" s="62">
        <f>VLOOKUP(A125,'[3]2017'!$A$8:$I$140,9,0)</f>
        <v>0.20538098172109262</v>
      </c>
      <c r="DC125" s="63">
        <f>VLOOKUP(A125,'[3]2017'!$A$8:$I$140,8,0)</f>
        <v>1</v>
      </c>
      <c r="DD125" s="96" t="s">
        <v>3365</v>
      </c>
      <c r="DE125" s="96" t="s">
        <v>3366</v>
      </c>
      <c r="DF125" s="99">
        <v>3.7139689578713968</v>
      </c>
      <c r="DG125" s="104">
        <v>3.4653465346534658</v>
      </c>
      <c r="DH125" s="67">
        <v>16.8</v>
      </c>
      <c r="DI125" s="67">
        <v>1</v>
      </c>
      <c r="DJ125" s="67">
        <v>50.39</v>
      </c>
      <c r="DK125" s="67">
        <v>3</v>
      </c>
      <c r="DL125" s="67">
        <v>0</v>
      </c>
      <c r="DM125" s="67">
        <v>0</v>
      </c>
      <c r="DN125" s="67">
        <v>54.47</v>
      </c>
      <c r="DO125" s="67">
        <v>3</v>
      </c>
      <c r="DP125" s="67">
        <v>54.4</v>
      </c>
      <c r="DQ125" s="67">
        <v>3</v>
      </c>
      <c r="DR125" s="67">
        <v>0</v>
      </c>
      <c r="DS125" s="67">
        <v>0</v>
      </c>
      <c r="DT125" s="67">
        <v>18.16</v>
      </c>
      <c r="DU125" s="67">
        <v>1</v>
      </c>
      <c r="DV125" s="67">
        <v>36.31</v>
      </c>
      <c r="DW125" s="67">
        <v>2</v>
      </c>
      <c r="DX125" s="67">
        <v>0</v>
      </c>
      <c r="DY125" s="67">
        <v>0</v>
      </c>
      <c r="DZ125" s="101">
        <f>VLOOKUP(A125,[5]Embarazos!$A$7:$D$139,4,0)</f>
        <v>1.2195121951219512</v>
      </c>
      <c r="EA125" s="63">
        <f>VLOOKUP(A125,[5]Embarazos!$A$7:$D$139,3,0)</f>
        <v>8</v>
      </c>
      <c r="EB125" s="62">
        <f>VLOOKUP(A125,[5]Embarazos!$A$7:$F$139,6,0)</f>
        <v>27.286585365853661</v>
      </c>
      <c r="EC125" s="63">
        <f>VLOOKUP(A125,[5]Embarazos!$A$7:$F$139,5,0)</f>
        <v>179</v>
      </c>
      <c r="ED125" s="62">
        <f>VLOOKUP(A125,'[3]2017'!$A$8:$K$140,11,0)</f>
        <v>1.5938069216757742</v>
      </c>
      <c r="EE125" s="63">
        <f>VLOOKUP(A125,'[3]2017'!$A$8:$K$140,10,0)</f>
        <v>7</v>
      </c>
      <c r="EF125" s="96" t="s">
        <v>3367</v>
      </c>
      <c r="EG125" s="96" t="s">
        <v>3368</v>
      </c>
      <c r="EH125" s="99">
        <v>3.4039597082320254</v>
      </c>
      <c r="EI125" s="104">
        <v>1.6359918200409</v>
      </c>
      <c r="EJ125" s="174" t="s">
        <v>3369</v>
      </c>
      <c r="EK125" s="174" t="s">
        <v>3370</v>
      </c>
      <c r="EL125" s="96" t="s">
        <v>3371</v>
      </c>
      <c r="EM125" s="96" t="s">
        <v>3372</v>
      </c>
      <c r="EN125" s="99">
        <v>2.3001095290251916</v>
      </c>
      <c r="EO125" s="100">
        <v>2.8169014084507045</v>
      </c>
      <c r="EP125" s="67">
        <v>18.16</v>
      </c>
      <c r="EQ125" s="67">
        <v>1</v>
      </c>
      <c r="ER125" s="67">
        <v>108.93</v>
      </c>
      <c r="ES125" s="67">
        <v>6</v>
      </c>
      <c r="ET125" s="92">
        <v>272.33115468409585</v>
      </c>
      <c r="EU125" s="105">
        <v>15</v>
      </c>
      <c r="EV125" s="67">
        <v>18.16</v>
      </c>
      <c r="EW125" s="67">
        <v>1</v>
      </c>
      <c r="EX125" s="67">
        <v>9</v>
      </c>
      <c r="EY125" s="62">
        <f>VLOOKUP(A125,[5]Embarazos!$A$7:$H$139,8,0)</f>
        <v>30.640243902439025</v>
      </c>
      <c r="EZ125" s="63">
        <f>VLOOKUP(A125,[5]Embarazos!$A$7:$H$139,7,0)</f>
        <v>201</v>
      </c>
      <c r="FA125" s="62">
        <f>VLOOKUP(A125,[5]Embarazos!$A$7:$J$139,10,0)</f>
        <v>18.75</v>
      </c>
      <c r="FB125" s="63">
        <f>VLOOKUP(A125,[5]Embarazos!$A$7:$J$139,9,0)</f>
        <v>123</v>
      </c>
      <c r="FC125" s="67">
        <v>0</v>
      </c>
      <c r="FD125" s="67">
        <v>0</v>
      </c>
      <c r="FE125" s="67">
        <v>101.93</v>
      </c>
      <c r="FF125" s="67">
        <v>10</v>
      </c>
      <c r="FG125" s="67">
        <v>10.19</v>
      </c>
      <c r="FH125" s="67">
        <v>1</v>
      </c>
      <c r="FI125" s="67">
        <v>0</v>
      </c>
      <c r="FJ125" s="67">
        <v>0</v>
      </c>
      <c r="FK125" s="92">
        <v>112.11905004586689</v>
      </c>
      <c r="FL125" s="105">
        <v>11</v>
      </c>
      <c r="FM125" s="67">
        <v>244.62</v>
      </c>
      <c r="FN125" s="67">
        <v>24</v>
      </c>
      <c r="FO125" s="67">
        <v>519.82000000000005</v>
      </c>
      <c r="FP125" s="67">
        <v>51</v>
      </c>
      <c r="FQ125" s="92">
        <v>10.192640913260625</v>
      </c>
      <c r="FR125" s="67">
        <v>1</v>
      </c>
      <c r="FS125" s="62">
        <f>VLOOKUP(A125,'[3]2017'!$A$8:$M$140,13,0)</f>
        <v>0.63613231552162852</v>
      </c>
      <c r="FT125" s="63">
        <f>VLOOKUP(A125,'[3]2017'!$A$8:$M$140,12,0)</f>
        <v>3</v>
      </c>
      <c r="FU125" s="62">
        <f>VLOOKUP(A125,'[3]2017'!$A$8:$O$140,15,0)</f>
        <v>1.9579050416054824</v>
      </c>
      <c r="FV125" s="63">
        <f>VLOOKUP(A125,'[3]2017'!$A$8:$O$140,14,0)</f>
        <v>8</v>
      </c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  <c r="IW125" s="67"/>
      <c r="IX125" s="67"/>
      <c r="IY125" s="67"/>
      <c r="IZ125" s="67"/>
      <c r="JA125" s="67"/>
      <c r="JB125" s="67"/>
      <c r="JC125" s="67"/>
      <c r="JD125" s="67"/>
      <c r="JE125" s="67"/>
      <c r="JF125" s="67"/>
      <c r="JG125" s="67"/>
      <c r="JH125" s="67"/>
      <c r="JI125" s="67"/>
      <c r="JJ125" s="67"/>
      <c r="JK125" s="67"/>
      <c r="JL125" s="67"/>
      <c r="JM125" s="67"/>
      <c r="JN125" s="67"/>
      <c r="JO125" s="67"/>
      <c r="JP125" s="67"/>
      <c r="JQ125" s="67"/>
      <c r="JR125" s="67"/>
      <c r="JS125" s="67"/>
      <c r="JT125" s="67"/>
      <c r="JU125" s="67"/>
      <c r="JV125" s="67"/>
      <c r="JW125" s="67"/>
      <c r="JX125" s="67"/>
      <c r="JY125" s="67"/>
      <c r="JZ125" s="67"/>
      <c r="KA125" s="67"/>
      <c r="KB125" s="67"/>
      <c r="KC125" s="67"/>
      <c r="KD125" s="67"/>
      <c r="KE125" s="67"/>
      <c r="KF125" s="67"/>
      <c r="KG125" s="67"/>
      <c r="KH125" s="67"/>
      <c r="KI125" s="67"/>
      <c r="KJ125" s="67"/>
      <c r="KK125" s="67"/>
      <c r="KL125" s="67"/>
      <c r="KM125" s="67"/>
      <c r="KN125" s="67"/>
      <c r="KO125" s="67"/>
      <c r="KP125" s="67"/>
      <c r="KQ125" s="67"/>
      <c r="KR125" s="67"/>
      <c r="KS125" s="67"/>
      <c r="KT125" s="67"/>
      <c r="KU125" s="67"/>
      <c r="KV125" s="67"/>
      <c r="KW125" s="67"/>
      <c r="KX125" s="67"/>
      <c r="KY125" s="67"/>
      <c r="KZ125" s="67"/>
      <c r="LA125" s="67"/>
      <c r="LB125" s="67"/>
      <c r="LC125" s="67"/>
      <c r="LD125" s="67"/>
      <c r="LE125" s="67"/>
      <c r="LF125" s="67"/>
      <c r="LG125" s="67"/>
      <c r="LH125" s="67"/>
      <c r="LI125" s="67"/>
      <c r="LJ125" s="67"/>
      <c r="LK125" s="67"/>
      <c r="LL125" s="67"/>
      <c r="LM125" s="67"/>
      <c r="LN125" s="67"/>
      <c r="LO125" s="67"/>
      <c r="LP125" s="67"/>
      <c r="LQ125" s="67"/>
      <c r="LR125" s="67"/>
      <c r="LS125" s="67"/>
      <c r="LT125" s="67"/>
      <c r="LU125" s="67"/>
      <c r="LV125" s="67"/>
      <c r="LW125" s="67"/>
      <c r="LX125" s="67"/>
      <c r="LY125" s="67"/>
      <c r="LZ125" s="67"/>
      <c r="MA125" s="67"/>
      <c r="MB125" s="67"/>
      <c r="MC125" s="67"/>
      <c r="MD125" s="67"/>
      <c r="ME125" s="67"/>
      <c r="MF125" s="67"/>
      <c r="MG125" s="67"/>
      <c r="MH125" s="67"/>
      <c r="MI125" s="67"/>
      <c r="MJ125" s="67"/>
      <c r="MK125" s="67"/>
      <c r="ML125" s="67"/>
      <c r="MM125" s="67"/>
      <c r="MN125" s="67"/>
      <c r="MO125" s="67"/>
      <c r="MP125" s="67"/>
      <c r="MQ125" s="67"/>
      <c r="MR125" s="67"/>
      <c r="MS125" s="67"/>
      <c r="MT125" s="67"/>
      <c r="MU125" s="67"/>
      <c r="MV125" s="67"/>
      <c r="MW125" s="67"/>
      <c r="MX125" s="67"/>
      <c r="MY125" s="67"/>
      <c r="MZ125" s="67"/>
      <c r="NA125" s="67"/>
      <c r="NB125" s="67"/>
      <c r="NC125" s="67"/>
      <c r="ND125" s="67"/>
      <c r="NE125" s="67"/>
      <c r="NF125" s="67"/>
      <c r="NG125" s="67"/>
      <c r="NH125" s="67"/>
      <c r="NI125" s="67"/>
      <c r="NJ125" s="67"/>
      <c r="NK125" s="67"/>
      <c r="NL125" s="67"/>
      <c r="NM125" s="67"/>
      <c r="NN125" s="67"/>
      <c r="NO125" s="67"/>
      <c r="NP125" s="67"/>
      <c r="NQ125" s="67"/>
    </row>
    <row r="126" spans="1:381">
      <c r="A126" s="96" t="s">
        <v>1539</v>
      </c>
      <c r="B126" s="56" t="s">
        <v>1540</v>
      </c>
      <c r="C126" s="96" t="s">
        <v>479</v>
      </c>
      <c r="D126" s="74">
        <v>6</v>
      </c>
      <c r="E126" s="67">
        <v>2017</v>
      </c>
      <c r="F126" s="161">
        <v>73.369092628988355</v>
      </c>
      <c r="G126" s="67">
        <v>24809</v>
      </c>
      <c r="H126" s="67">
        <v>7438</v>
      </c>
      <c r="I126" s="67">
        <v>17371</v>
      </c>
      <c r="J126" s="67">
        <v>11.45</v>
      </c>
      <c r="K126" s="78">
        <v>2841</v>
      </c>
      <c r="L126" s="67">
        <v>58.98</v>
      </c>
      <c r="M126" s="78">
        <v>14633</v>
      </c>
      <c r="N126" s="67">
        <v>2427</v>
      </c>
      <c r="O126" s="67">
        <v>1239</v>
      </c>
      <c r="P126" s="67">
        <v>1188</v>
      </c>
      <c r="Q126" s="67">
        <v>2915</v>
      </c>
      <c r="R126" s="67">
        <v>1488</v>
      </c>
      <c r="S126" s="67">
        <v>1427</v>
      </c>
      <c r="T126" s="67">
        <v>2449</v>
      </c>
      <c r="U126" s="67">
        <v>1253</v>
      </c>
      <c r="V126" s="67">
        <v>1196</v>
      </c>
      <c r="W126" s="67">
        <v>2938</v>
      </c>
      <c r="X126" s="67">
        <v>1505</v>
      </c>
      <c r="Y126" s="67">
        <v>1433</v>
      </c>
      <c r="Z126" s="67">
        <v>2388</v>
      </c>
      <c r="AA126" s="67">
        <v>1226</v>
      </c>
      <c r="AB126" s="67">
        <v>1162</v>
      </c>
      <c r="AC126" s="67">
        <v>2684</v>
      </c>
      <c r="AD126" s="67">
        <v>1381</v>
      </c>
      <c r="AE126" s="67">
        <v>1303</v>
      </c>
      <c r="AF126" s="67">
        <v>2128</v>
      </c>
      <c r="AG126" s="67">
        <v>1097</v>
      </c>
      <c r="AH126" s="67">
        <v>1031</v>
      </c>
      <c r="AI126" s="67">
        <v>4096</v>
      </c>
      <c r="AJ126" s="67">
        <v>2112</v>
      </c>
      <c r="AK126" s="67">
        <v>1984</v>
      </c>
      <c r="AL126" s="67">
        <v>2324</v>
      </c>
      <c r="AM126" s="67">
        <v>1198</v>
      </c>
      <c r="AN126" s="67">
        <v>1126</v>
      </c>
      <c r="AO126" s="67">
        <v>2185</v>
      </c>
      <c r="AP126" s="67">
        <v>1126</v>
      </c>
      <c r="AQ126" s="67">
        <v>1059</v>
      </c>
      <c r="AR126" s="67" t="s">
        <v>428</v>
      </c>
      <c r="AS126" s="67"/>
      <c r="AT126" s="67" t="s">
        <v>428</v>
      </c>
      <c r="AU126" s="59">
        <v>1162</v>
      </c>
      <c r="AV126" s="59">
        <v>0</v>
      </c>
      <c r="AW126" s="59">
        <v>220</v>
      </c>
      <c r="AX126" s="97">
        <f>VLOOKUP(A126,[2]INFANTIL!$A$8:$AA$140,27,0)</f>
        <v>16.326530612244898</v>
      </c>
      <c r="AY126" s="98">
        <f>VLOOKUP(A126,[2]INFANTIL!$A$8:$AA$140,16,0)</f>
        <v>2</v>
      </c>
      <c r="AZ126" s="62">
        <f>VLOOKUP(A126,'[3]2017'!$A$8:$E$140,5,0)</f>
        <v>1.6481252575195715</v>
      </c>
      <c r="BA126" s="63">
        <f>VLOOKUP(A126,'[3]2017'!$A$8:$E$140,4,0)</f>
        <v>4</v>
      </c>
      <c r="BB126" s="62">
        <f>VLOOKUP(A126,[2]MATERNAS!$A$8:$AA$140,27,0)</f>
        <v>0</v>
      </c>
      <c r="BC126" s="63">
        <f>VLOOKUP(A126,[2]MATERNAS!$A$8:$AA$140,26,0)</f>
        <v>0</v>
      </c>
      <c r="BD126" s="68">
        <v>0</v>
      </c>
      <c r="BE126" s="69">
        <v>0</v>
      </c>
      <c r="BF126" s="60">
        <f>VLOOKUP(A126,[4]Controles!$A$7:$L$139,12,0)</f>
        <v>7.3469387755102051</v>
      </c>
      <c r="BG126" s="61">
        <f>VLOOKUP(A126,[4]Controles!$A$7:$L$139,11,0)</f>
        <v>18</v>
      </c>
      <c r="BH126" s="88">
        <v>8.1632653061224492</v>
      </c>
      <c r="BI126" s="87">
        <v>20</v>
      </c>
      <c r="BJ126" s="68">
        <v>0</v>
      </c>
      <c r="BK126" s="69">
        <v>0</v>
      </c>
      <c r="BL126" s="68">
        <v>0</v>
      </c>
      <c r="BM126" s="69">
        <v>0</v>
      </c>
      <c r="BN126" s="67">
        <v>0</v>
      </c>
      <c r="BO126" s="67">
        <v>0</v>
      </c>
      <c r="BP126" s="67">
        <v>0</v>
      </c>
      <c r="BQ126" s="67">
        <v>0</v>
      </c>
      <c r="BR126" s="67">
        <v>0</v>
      </c>
      <c r="BS126" s="67">
        <v>0</v>
      </c>
      <c r="BT126" s="67">
        <v>0</v>
      </c>
      <c r="BU126" s="67">
        <v>0</v>
      </c>
      <c r="BV126" s="67">
        <v>476.5</v>
      </c>
      <c r="BW126" s="67">
        <v>96.2</v>
      </c>
      <c r="BX126" s="67">
        <v>87.3</v>
      </c>
      <c r="BY126" s="67">
        <v>96.2</v>
      </c>
      <c r="BZ126" s="67">
        <v>95.8</v>
      </c>
      <c r="CA126" s="67">
        <v>94.4</v>
      </c>
      <c r="CB126" s="67">
        <v>95.3</v>
      </c>
      <c r="CC126" s="96" t="s">
        <v>3373</v>
      </c>
      <c r="CD126" s="96" t="s">
        <v>3374</v>
      </c>
      <c r="CE126" s="99">
        <v>20</v>
      </c>
      <c r="CF126" s="67" t="s">
        <v>3375</v>
      </c>
      <c r="CG126" s="67" t="s">
        <v>1713</v>
      </c>
      <c r="CH126" s="67">
        <v>41.08</v>
      </c>
      <c r="CI126" s="67">
        <v>1</v>
      </c>
      <c r="CJ126" s="86">
        <v>0</v>
      </c>
      <c r="CK126" s="87">
        <v>0</v>
      </c>
      <c r="CL126" s="106">
        <v>41.08</v>
      </c>
      <c r="CM126" s="89">
        <v>1</v>
      </c>
      <c r="CN126" s="67">
        <v>82.17</v>
      </c>
      <c r="CO126" s="67">
        <v>2</v>
      </c>
      <c r="CP126" s="67">
        <v>0</v>
      </c>
      <c r="CQ126" s="67">
        <v>0</v>
      </c>
      <c r="CR126" s="67">
        <v>0</v>
      </c>
      <c r="CS126" s="67">
        <v>0</v>
      </c>
      <c r="CT126" s="67">
        <v>0</v>
      </c>
      <c r="CU126" s="67">
        <v>0</v>
      </c>
      <c r="CV126" s="67">
        <v>0</v>
      </c>
      <c r="CW126" s="67">
        <v>0</v>
      </c>
      <c r="CX126" s="67">
        <v>0</v>
      </c>
      <c r="CY126" s="67">
        <v>0</v>
      </c>
      <c r="CZ126" s="67">
        <v>0</v>
      </c>
      <c r="DA126" s="67">
        <v>0</v>
      </c>
      <c r="DB126" s="62">
        <f>VLOOKUP(A126,'[3]2017'!$A$8:$I$140,9,0)</f>
        <v>0</v>
      </c>
      <c r="DC126" s="63">
        <f>VLOOKUP(A126,'[3]2017'!$A$8:$I$140,8,0)</f>
        <v>0</v>
      </c>
      <c r="DD126" s="96" t="s">
        <v>3376</v>
      </c>
      <c r="DE126" s="96" t="s">
        <v>2547</v>
      </c>
      <c r="DF126" s="99">
        <v>3.4446210916799154</v>
      </c>
      <c r="DG126" s="104">
        <v>0.47581284694686754</v>
      </c>
      <c r="DH126" s="67">
        <v>0</v>
      </c>
      <c r="DI126" s="67">
        <v>0</v>
      </c>
      <c r="DJ126" s="67">
        <v>34.04</v>
      </c>
      <c r="DK126" s="67">
        <v>1</v>
      </c>
      <c r="DL126" s="67">
        <v>34.04</v>
      </c>
      <c r="DM126" s="67">
        <v>1</v>
      </c>
      <c r="DN126" s="67">
        <v>0</v>
      </c>
      <c r="DO126" s="67">
        <v>0</v>
      </c>
      <c r="DP126" s="67">
        <v>0</v>
      </c>
      <c r="DQ126" s="67">
        <v>0</v>
      </c>
      <c r="DR126" s="67">
        <v>0</v>
      </c>
      <c r="DS126" s="67">
        <v>0</v>
      </c>
      <c r="DT126" s="67">
        <v>0</v>
      </c>
      <c r="DU126" s="67">
        <v>0</v>
      </c>
      <c r="DV126" s="67">
        <v>0</v>
      </c>
      <c r="DW126" s="67">
        <v>0</v>
      </c>
      <c r="DX126" s="67">
        <v>0</v>
      </c>
      <c r="DY126" s="67">
        <v>0</v>
      </c>
      <c r="DZ126" s="101">
        <f>VLOOKUP(A126,[5]Embarazos!$A$7:$D$139,4,0)</f>
        <v>1.0344827586206897</v>
      </c>
      <c r="EA126" s="63">
        <f>VLOOKUP(A126,[5]Embarazos!$A$7:$D$139,3,0)</f>
        <v>3</v>
      </c>
      <c r="EB126" s="62">
        <f>VLOOKUP(A126,[5]Embarazos!$A$7:$F$139,6,0)</f>
        <v>27.931034482758619</v>
      </c>
      <c r="EC126" s="63">
        <f>VLOOKUP(A126,[5]Embarazos!$A$7:$F$139,5,0)</f>
        <v>81</v>
      </c>
      <c r="ED126" s="62">
        <f>VLOOKUP(A126,'[3]2017'!$A$8:$K$140,11,0)</f>
        <v>0.93984962406015038</v>
      </c>
      <c r="EE126" s="63">
        <f>VLOOKUP(A126,'[3]2017'!$A$8:$K$140,10,0)</f>
        <v>2</v>
      </c>
      <c r="EF126" s="96" t="s">
        <v>3377</v>
      </c>
      <c r="EG126" s="96" t="s">
        <v>3378</v>
      </c>
      <c r="EH126" s="99">
        <v>4</v>
      </c>
      <c r="EI126" s="104">
        <v>1.7505470459518599</v>
      </c>
      <c r="EJ126" s="174" t="s">
        <v>930</v>
      </c>
      <c r="EK126" s="174" t="s">
        <v>2385</v>
      </c>
      <c r="EL126" s="96" t="s">
        <v>3379</v>
      </c>
      <c r="EM126" s="96" t="s">
        <v>3380</v>
      </c>
      <c r="EN126" s="99">
        <v>1.4256619144602851</v>
      </c>
      <c r="EO126" s="100">
        <v>0</v>
      </c>
      <c r="EP126" s="67">
        <v>0</v>
      </c>
      <c r="EQ126" s="67">
        <v>0</v>
      </c>
      <c r="ER126" s="67">
        <v>74.52</v>
      </c>
      <c r="ES126" s="67">
        <v>2</v>
      </c>
      <c r="ET126" s="92">
        <v>74.515648286140092</v>
      </c>
      <c r="EU126" s="105">
        <v>2</v>
      </c>
      <c r="EV126" s="67">
        <v>0</v>
      </c>
      <c r="EW126" s="67">
        <v>0</v>
      </c>
      <c r="EX126" s="67">
        <v>91</v>
      </c>
      <c r="EY126" s="62">
        <f>VLOOKUP(A126,[5]Embarazos!$A$7:$H$139,8,0)</f>
        <v>23.793103448275861</v>
      </c>
      <c r="EZ126" s="63">
        <f>VLOOKUP(A126,[5]Embarazos!$A$7:$H$139,7,0)</f>
        <v>69</v>
      </c>
      <c r="FA126" s="62">
        <f>VLOOKUP(A126,[5]Embarazos!$A$7:$J$139,10,0)</f>
        <v>20</v>
      </c>
      <c r="FB126" s="63">
        <f>VLOOKUP(A126,[5]Embarazos!$A$7:$J$139,9,0)</f>
        <v>58</v>
      </c>
      <c r="FC126" s="67">
        <v>60.41</v>
      </c>
      <c r="FD126" s="67">
        <v>3</v>
      </c>
      <c r="FE126" s="67">
        <v>40.270000000000003</v>
      </c>
      <c r="FF126" s="67">
        <v>2</v>
      </c>
      <c r="FG126" s="67">
        <v>0</v>
      </c>
      <c r="FH126" s="67">
        <v>0</v>
      </c>
      <c r="FI126" s="67">
        <v>20.14</v>
      </c>
      <c r="FJ126" s="67">
        <v>1</v>
      </c>
      <c r="FK126" s="92">
        <v>120.82158679017317</v>
      </c>
      <c r="FL126" s="105">
        <v>6</v>
      </c>
      <c r="FM126" s="67">
        <v>40.270000000000003</v>
      </c>
      <c r="FN126" s="67">
        <v>2</v>
      </c>
      <c r="FO126" s="67">
        <v>80.55</v>
      </c>
      <c r="FP126" s="67">
        <v>4</v>
      </c>
      <c r="FQ126" s="67">
        <v>0</v>
      </c>
      <c r="FR126" s="67">
        <v>0</v>
      </c>
      <c r="FS126" s="62">
        <f>VLOOKUP(A126,'[3]2017'!$A$8:$M$140,13,0)</f>
        <v>1.7211703958691911</v>
      </c>
      <c r="FT126" s="63">
        <f>VLOOKUP(A126,'[3]2017'!$A$8:$M$140,12,0)</f>
        <v>4</v>
      </c>
      <c r="FU126" s="62">
        <f>VLOOKUP(A126,'[3]2017'!$A$8:$O$140,15,0)</f>
        <v>1.3729977116704806</v>
      </c>
      <c r="FV126" s="63">
        <f>VLOOKUP(A126,'[3]2017'!$A$8:$O$140,14,0)</f>
        <v>3</v>
      </c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</row>
    <row r="127" spans="1:381">
      <c r="A127" s="96" t="s">
        <v>2176</v>
      </c>
      <c r="B127" s="56" t="s">
        <v>1547</v>
      </c>
      <c r="C127" s="96" t="s">
        <v>730</v>
      </c>
      <c r="D127" s="74">
        <v>6</v>
      </c>
      <c r="E127" s="67">
        <v>2017</v>
      </c>
      <c r="F127" s="161">
        <v>78.094345336399471</v>
      </c>
      <c r="G127" s="67">
        <v>19365</v>
      </c>
      <c r="H127" s="67">
        <v>9834</v>
      </c>
      <c r="I127" s="67">
        <v>9531</v>
      </c>
      <c r="J127" s="67"/>
      <c r="K127" s="78">
        <v>668</v>
      </c>
      <c r="L127" s="67">
        <v>52.82</v>
      </c>
      <c r="M127" s="78">
        <v>10229</v>
      </c>
      <c r="N127" s="67">
        <v>1936</v>
      </c>
      <c r="O127" s="67">
        <v>992</v>
      </c>
      <c r="P127" s="67">
        <v>944</v>
      </c>
      <c r="Q127" s="67">
        <v>2314</v>
      </c>
      <c r="R127" s="67">
        <v>1187</v>
      </c>
      <c r="S127" s="67">
        <v>1127</v>
      </c>
      <c r="T127" s="67">
        <v>1852</v>
      </c>
      <c r="U127" s="67">
        <v>953</v>
      </c>
      <c r="V127" s="67">
        <v>899</v>
      </c>
      <c r="W127" s="67">
        <v>2188</v>
      </c>
      <c r="X127" s="67">
        <v>1124</v>
      </c>
      <c r="Y127" s="67">
        <v>1064</v>
      </c>
      <c r="Z127" s="67">
        <v>1781</v>
      </c>
      <c r="AA127" s="67">
        <v>913</v>
      </c>
      <c r="AB127" s="67">
        <v>868</v>
      </c>
      <c r="AC127" s="67">
        <v>2158</v>
      </c>
      <c r="AD127" s="67">
        <v>1111</v>
      </c>
      <c r="AE127" s="67">
        <v>1047</v>
      </c>
      <c r="AF127" s="67">
        <v>1826</v>
      </c>
      <c r="AG127" s="67">
        <v>944</v>
      </c>
      <c r="AH127" s="67">
        <v>882</v>
      </c>
      <c r="AI127" s="67">
        <v>3308</v>
      </c>
      <c r="AJ127" s="67">
        <v>1699</v>
      </c>
      <c r="AK127" s="67">
        <v>1609</v>
      </c>
      <c r="AL127" s="67">
        <v>1844</v>
      </c>
      <c r="AM127" s="67">
        <v>944</v>
      </c>
      <c r="AN127" s="67">
        <v>900</v>
      </c>
      <c r="AO127" s="67">
        <v>1788</v>
      </c>
      <c r="AP127" s="67">
        <v>919</v>
      </c>
      <c r="AQ127" s="67">
        <v>869</v>
      </c>
      <c r="AR127" s="67" t="s">
        <v>428</v>
      </c>
      <c r="AS127" s="67"/>
      <c r="AT127" s="67" t="s">
        <v>428</v>
      </c>
      <c r="AU127" s="59">
        <v>578</v>
      </c>
      <c r="AV127" s="59">
        <v>0</v>
      </c>
      <c r="AW127" s="59">
        <v>228</v>
      </c>
      <c r="AX127" s="97" t="e">
        <f>VLOOKUP(A127,[2]INFANTIL!$A$8:$AA$140,27,0)</f>
        <v>#N/A</v>
      </c>
      <c r="AY127" s="98" t="e">
        <f>VLOOKUP(A127,[2]INFANTIL!$A$8:$AA$140,16,0)</f>
        <v>#N/A</v>
      </c>
      <c r="AZ127" s="62">
        <f>VLOOKUP(A127,'[3]2017'!$A$8:$E$140,5,0)</f>
        <v>0.51652892561983477</v>
      </c>
      <c r="BA127" s="63">
        <f>VLOOKUP(A127,'[3]2017'!$A$8:$E$140,4,0)</f>
        <v>1</v>
      </c>
      <c r="BB127" s="62">
        <f>VLOOKUP(A127,[2]MATERNAS!$A$8:$AA$140,27,0)</f>
        <v>0</v>
      </c>
      <c r="BC127" s="63">
        <f>VLOOKUP(A127,[2]MATERNAS!$A$8:$AA$140,26,0)</f>
        <v>0</v>
      </c>
      <c r="BD127" s="68">
        <v>0</v>
      </c>
      <c r="BE127" s="69">
        <v>0</v>
      </c>
      <c r="BF127" s="60">
        <f>VLOOKUP(A127,[4]Controles!$A$7:$L$139,12,0)</f>
        <v>10.909090909090908</v>
      </c>
      <c r="BG127" s="61">
        <f>VLOOKUP(A127,[4]Controles!$A$7:$L$139,11,0)</f>
        <v>30</v>
      </c>
      <c r="BH127" s="88">
        <v>8.3636363636363633</v>
      </c>
      <c r="BI127" s="87">
        <v>23</v>
      </c>
      <c r="BJ127" s="68">
        <v>0</v>
      </c>
      <c r="BK127" s="69">
        <v>0</v>
      </c>
      <c r="BL127" s="68">
        <v>51.652892561983471</v>
      </c>
      <c r="BM127" s="69">
        <v>1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25.2</v>
      </c>
      <c r="BW127" s="67">
        <v>103</v>
      </c>
      <c r="BX127" s="67">
        <v>92.1</v>
      </c>
      <c r="BY127" s="67">
        <v>103</v>
      </c>
      <c r="BZ127" s="67">
        <v>101</v>
      </c>
      <c r="CA127" s="67">
        <v>93.7</v>
      </c>
      <c r="CB127" s="67">
        <v>108.2</v>
      </c>
      <c r="CC127" s="96" t="s">
        <v>3381</v>
      </c>
      <c r="CD127" s="96" t="s">
        <v>2774</v>
      </c>
      <c r="CE127" s="99">
        <v>37.037037037037038</v>
      </c>
      <c r="CF127" s="67" t="s">
        <v>3382</v>
      </c>
      <c r="CG127" s="67" t="s">
        <v>3383</v>
      </c>
      <c r="CH127" s="67">
        <v>0</v>
      </c>
      <c r="CI127" s="67">
        <v>0</v>
      </c>
      <c r="CJ127" s="86">
        <v>0.53995680345572361</v>
      </c>
      <c r="CK127" s="87">
        <v>1</v>
      </c>
      <c r="CL127" s="106">
        <v>0</v>
      </c>
      <c r="CM127" s="89">
        <v>0</v>
      </c>
      <c r="CN127" s="67">
        <v>52.03</v>
      </c>
      <c r="CO127" s="67">
        <v>1</v>
      </c>
      <c r="CP127" s="67">
        <v>0</v>
      </c>
      <c r="CQ127" s="67">
        <v>0</v>
      </c>
      <c r="CR127" s="67">
        <v>0</v>
      </c>
      <c r="CS127" s="67">
        <v>0</v>
      </c>
      <c r="CT127" s="67">
        <v>0</v>
      </c>
      <c r="CU127" s="67">
        <v>0</v>
      </c>
      <c r="CV127" s="67">
        <v>0</v>
      </c>
      <c r="CW127" s="67">
        <v>0</v>
      </c>
      <c r="CX127" s="67">
        <v>0</v>
      </c>
      <c r="CY127" s="67">
        <v>0</v>
      </c>
      <c r="CZ127" s="67">
        <v>0</v>
      </c>
      <c r="DA127" s="67">
        <v>0</v>
      </c>
      <c r="DB127" s="62">
        <f>VLOOKUP(A127,'[3]2017'!$A$8:$I$140,9,0)</f>
        <v>0.56148231330713083</v>
      </c>
      <c r="DC127" s="63">
        <f>VLOOKUP(A127,'[3]2017'!$A$8:$I$140,8,0)</f>
        <v>1</v>
      </c>
      <c r="DD127" s="96" t="s">
        <v>3384</v>
      </c>
      <c r="DE127" s="96" t="s">
        <v>3385</v>
      </c>
      <c r="DF127" s="99">
        <v>4.2194092827004219</v>
      </c>
      <c r="DG127" s="104">
        <v>6.075216972034716</v>
      </c>
      <c r="DH127" s="67">
        <v>0</v>
      </c>
      <c r="DI127" s="67">
        <v>0</v>
      </c>
      <c r="DJ127" s="67">
        <v>0</v>
      </c>
      <c r="DK127" s="67">
        <v>0</v>
      </c>
      <c r="DL127" s="67">
        <v>0</v>
      </c>
      <c r="DM127" s="67">
        <v>0</v>
      </c>
      <c r="DN127" s="67">
        <v>0</v>
      </c>
      <c r="DO127" s="67">
        <v>0</v>
      </c>
      <c r="DP127" s="67">
        <v>92.68</v>
      </c>
      <c r="DQ127" s="67">
        <v>2</v>
      </c>
      <c r="DR127" s="67">
        <v>0</v>
      </c>
      <c r="DS127" s="67">
        <v>0</v>
      </c>
      <c r="DT127" s="67">
        <v>46.34</v>
      </c>
      <c r="DU127" s="67">
        <v>1</v>
      </c>
      <c r="DV127" s="67">
        <v>0</v>
      </c>
      <c r="DW127" s="67">
        <v>0</v>
      </c>
      <c r="DX127" s="67">
        <v>46.34</v>
      </c>
      <c r="DY127" s="67">
        <v>1</v>
      </c>
      <c r="DZ127" s="101">
        <f>VLOOKUP(A127,[5]Embarazos!$A$7:$D$139,4,0)</f>
        <v>1.0714285714285714</v>
      </c>
      <c r="EA127" s="63">
        <f>VLOOKUP(A127,[5]Embarazos!$A$7:$D$139,3,0)</f>
        <v>3</v>
      </c>
      <c r="EB127" s="62">
        <f>VLOOKUP(A127,[5]Embarazos!$A$7:$F$139,6,0)</f>
        <v>23.214285714285715</v>
      </c>
      <c r="EC127" s="63">
        <f>VLOOKUP(A127,[5]Embarazos!$A$7:$F$139,5,0)</f>
        <v>65</v>
      </c>
      <c r="ED127" s="62">
        <f>VLOOKUP(A127,'[3]2017'!$A$8:$K$140,11,0)</f>
        <v>0.547645125958379</v>
      </c>
      <c r="EE127" s="63">
        <f>VLOOKUP(A127,'[3]2017'!$A$8:$K$140,10,0)</f>
        <v>1</v>
      </c>
      <c r="EF127" s="96" t="s">
        <v>3386</v>
      </c>
      <c r="EG127" s="96" t="s">
        <v>3387</v>
      </c>
      <c r="EH127" s="99">
        <v>2.9211295034079843</v>
      </c>
      <c r="EI127" s="104">
        <v>6.7915690866510543</v>
      </c>
      <c r="EJ127" s="174" t="s">
        <v>3388</v>
      </c>
      <c r="EK127" s="174" t="s">
        <v>1345</v>
      </c>
      <c r="EL127" s="96" t="s">
        <v>3389</v>
      </c>
      <c r="EM127" s="96" t="s">
        <v>3390</v>
      </c>
      <c r="EN127" s="99">
        <v>2.5210084033613445</v>
      </c>
      <c r="EO127" s="100">
        <v>0</v>
      </c>
      <c r="EP127" s="67">
        <v>0</v>
      </c>
      <c r="EQ127" s="67">
        <v>0</v>
      </c>
      <c r="ER127" s="67">
        <v>139.02000000000001</v>
      </c>
      <c r="ES127" s="67">
        <v>3</v>
      </c>
      <c r="ET127" s="92">
        <v>46.339202965708992</v>
      </c>
      <c r="EU127" s="105">
        <v>1</v>
      </c>
      <c r="EV127" s="67">
        <v>0</v>
      </c>
      <c r="EW127" s="67">
        <v>0</v>
      </c>
      <c r="EX127" s="67">
        <v>4</v>
      </c>
      <c r="EY127" s="62">
        <f>VLOOKUP(A127,[5]Embarazos!$A$7:$H$139,8,0)</f>
        <v>31.428571428571427</v>
      </c>
      <c r="EZ127" s="63">
        <f>VLOOKUP(A127,[5]Embarazos!$A$7:$H$139,7,0)</f>
        <v>88</v>
      </c>
      <c r="FA127" s="62">
        <f>VLOOKUP(A127,[5]Embarazos!$A$7:$J$139,10,0)</f>
        <v>20</v>
      </c>
      <c r="FB127" s="63">
        <f>VLOOKUP(A127,[5]Embarazos!$A$7:$J$139,9,0)</f>
        <v>56</v>
      </c>
      <c r="FC127" s="67">
        <v>74.569999999999993</v>
      </c>
      <c r="FD127" s="67">
        <v>3</v>
      </c>
      <c r="FE127" s="67">
        <v>24.86</v>
      </c>
      <c r="FF127" s="67">
        <v>1</v>
      </c>
      <c r="FG127" s="67">
        <v>0</v>
      </c>
      <c r="FH127" s="67">
        <v>0</v>
      </c>
      <c r="FI127" s="67">
        <v>0</v>
      </c>
      <c r="FJ127" s="67">
        <v>0</v>
      </c>
      <c r="FK127" s="92">
        <v>99.428287347750427</v>
      </c>
      <c r="FL127" s="105">
        <v>4</v>
      </c>
      <c r="FM127" s="67">
        <v>149.13999999999999</v>
      </c>
      <c r="FN127" s="67">
        <v>6</v>
      </c>
      <c r="FO127" s="67">
        <v>174</v>
      </c>
      <c r="FP127" s="67">
        <v>7</v>
      </c>
      <c r="FQ127" s="67">
        <v>0</v>
      </c>
      <c r="FR127" s="67">
        <v>0</v>
      </c>
      <c r="FS127" s="62">
        <f>VLOOKUP(A127,'[3]2017'!$A$8:$M$140,13,0)</f>
        <v>2.1691973969631237</v>
      </c>
      <c r="FT127" s="63">
        <f>VLOOKUP(A127,'[3]2017'!$A$8:$M$140,12,0)</f>
        <v>4</v>
      </c>
      <c r="FU127" s="62">
        <f>VLOOKUP(A127,'[3]2017'!$A$8:$O$140,15,0)</f>
        <v>0.5592841163310962</v>
      </c>
      <c r="FV127" s="63">
        <f>VLOOKUP(A127,'[3]2017'!$A$8:$O$140,14,0)</f>
        <v>1</v>
      </c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67"/>
      <c r="IS127" s="67"/>
      <c r="IT127" s="67"/>
      <c r="IU127" s="67"/>
      <c r="IV127" s="67"/>
      <c r="IW127" s="67"/>
      <c r="IX127" s="67"/>
      <c r="IY127" s="67"/>
      <c r="IZ127" s="67"/>
      <c r="JA127" s="67"/>
      <c r="JB127" s="67"/>
      <c r="JC127" s="67"/>
      <c r="JD127" s="67"/>
      <c r="JE127" s="67"/>
      <c r="JF127" s="67"/>
      <c r="JG127" s="67"/>
      <c r="JH127" s="67"/>
      <c r="JI127" s="67"/>
      <c r="JJ127" s="67"/>
      <c r="JK127" s="67"/>
      <c r="JL127" s="67"/>
      <c r="JM127" s="67"/>
      <c r="JN127" s="67"/>
      <c r="JO127" s="67"/>
      <c r="JP127" s="67"/>
      <c r="JQ127" s="67"/>
      <c r="JR127" s="67"/>
      <c r="JS127" s="67"/>
      <c r="JT127" s="67"/>
      <c r="JU127" s="67"/>
      <c r="JV127" s="67"/>
      <c r="JW127" s="67"/>
      <c r="JX127" s="67"/>
      <c r="JY127" s="67"/>
      <c r="JZ127" s="67"/>
      <c r="KA127" s="67"/>
      <c r="KB127" s="67"/>
      <c r="KC127" s="67"/>
      <c r="KD127" s="67"/>
      <c r="KE127" s="67"/>
      <c r="KF127" s="67"/>
      <c r="KG127" s="67"/>
      <c r="KH127" s="67"/>
      <c r="KI127" s="67"/>
      <c r="KJ127" s="67"/>
      <c r="KK127" s="67"/>
      <c r="KL127" s="67"/>
      <c r="KM127" s="67"/>
      <c r="KN127" s="67"/>
      <c r="KO127" s="67"/>
      <c r="KP127" s="67"/>
      <c r="KQ127" s="67"/>
      <c r="KR127" s="67"/>
      <c r="KS127" s="67"/>
      <c r="KT127" s="67"/>
      <c r="KU127" s="67"/>
      <c r="KV127" s="67"/>
      <c r="KW127" s="67"/>
      <c r="KX127" s="67"/>
      <c r="KY127" s="67"/>
      <c r="KZ127" s="67"/>
      <c r="LA127" s="67"/>
      <c r="LB127" s="67"/>
      <c r="LC127" s="67"/>
      <c r="LD127" s="67"/>
      <c r="LE127" s="67"/>
      <c r="LF127" s="67"/>
      <c r="LG127" s="67"/>
      <c r="LH127" s="67"/>
      <c r="LI127" s="67"/>
      <c r="LJ127" s="67"/>
      <c r="LK127" s="67"/>
      <c r="LL127" s="67"/>
      <c r="LM127" s="67"/>
      <c r="LN127" s="67"/>
      <c r="LO127" s="67"/>
      <c r="LP127" s="67"/>
      <c r="LQ127" s="67"/>
      <c r="LR127" s="67"/>
      <c r="LS127" s="67"/>
      <c r="LT127" s="67"/>
      <c r="LU127" s="67"/>
      <c r="LV127" s="67"/>
      <c r="LW127" s="67"/>
      <c r="LX127" s="67"/>
      <c r="LY127" s="67"/>
      <c r="LZ127" s="67"/>
      <c r="MA127" s="67"/>
      <c r="MB127" s="67"/>
      <c r="MC127" s="67"/>
      <c r="MD127" s="67"/>
      <c r="ME127" s="67"/>
      <c r="MF127" s="67"/>
      <c r="MG127" s="67"/>
      <c r="MH127" s="67"/>
      <c r="MI127" s="67"/>
      <c r="MJ127" s="67"/>
      <c r="MK127" s="67"/>
      <c r="ML127" s="67"/>
      <c r="MM127" s="67"/>
      <c r="MN127" s="67"/>
      <c r="MO127" s="67"/>
      <c r="MP127" s="67"/>
      <c r="MQ127" s="67"/>
      <c r="MR127" s="67"/>
      <c r="MS127" s="67"/>
      <c r="MT127" s="67"/>
      <c r="MU127" s="67"/>
      <c r="MV127" s="67"/>
      <c r="MW127" s="67"/>
      <c r="MX127" s="67"/>
      <c r="MY127" s="67"/>
      <c r="MZ127" s="67"/>
      <c r="NA127" s="67"/>
      <c r="NB127" s="67"/>
      <c r="NC127" s="67"/>
      <c r="ND127" s="67"/>
      <c r="NE127" s="67"/>
      <c r="NF127" s="67"/>
      <c r="NG127" s="67"/>
      <c r="NH127" s="67"/>
      <c r="NI127" s="67"/>
      <c r="NJ127" s="67"/>
      <c r="NK127" s="67"/>
      <c r="NL127" s="67"/>
      <c r="NM127" s="67"/>
      <c r="NN127" s="67"/>
      <c r="NO127" s="67"/>
      <c r="NP127" s="67"/>
      <c r="NQ127" s="67"/>
    </row>
    <row r="128" spans="1:381">
      <c r="A128" s="96" t="s">
        <v>1556</v>
      </c>
      <c r="B128" s="56" t="s">
        <v>1557</v>
      </c>
      <c r="C128" s="96" t="s">
        <v>675</v>
      </c>
      <c r="D128" s="75">
        <v>6</v>
      </c>
      <c r="E128" s="56">
        <v>2017</v>
      </c>
      <c r="F128" s="159">
        <v>71.723632199331632</v>
      </c>
      <c r="G128" s="56">
        <v>31503</v>
      </c>
      <c r="H128" s="56">
        <v>14291</v>
      </c>
      <c r="I128" s="56">
        <v>17212</v>
      </c>
      <c r="J128" s="56">
        <v>6.88</v>
      </c>
      <c r="K128" s="111">
        <v>2168</v>
      </c>
      <c r="L128" s="56">
        <v>71.959999999999994</v>
      </c>
      <c r="M128" s="111">
        <v>22668</v>
      </c>
      <c r="N128" s="56">
        <v>3570</v>
      </c>
      <c r="O128" s="56">
        <v>1833</v>
      </c>
      <c r="P128" s="56">
        <v>1737</v>
      </c>
      <c r="Q128" s="56">
        <v>4237</v>
      </c>
      <c r="R128" s="56">
        <v>2176</v>
      </c>
      <c r="S128" s="56">
        <v>2061</v>
      </c>
      <c r="T128" s="56">
        <v>3286</v>
      </c>
      <c r="U128" s="56">
        <v>1691</v>
      </c>
      <c r="V128" s="56">
        <v>1595</v>
      </c>
      <c r="W128" s="56">
        <v>3930</v>
      </c>
      <c r="X128" s="56">
        <v>2025</v>
      </c>
      <c r="Y128" s="56">
        <v>1905</v>
      </c>
      <c r="Z128" s="56">
        <v>3260</v>
      </c>
      <c r="AA128" s="56">
        <v>1686</v>
      </c>
      <c r="AB128" s="56">
        <v>1574</v>
      </c>
      <c r="AC128" s="56">
        <v>3812</v>
      </c>
      <c r="AD128" s="56">
        <v>1977</v>
      </c>
      <c r="AE128" s="56">
        <v>1835</v>
      </c>
      <c r="AF128" s="56">
        <v>3117</v>
      </c>
      <c r="AG128" s="56">
        <v>1623</v>
      </c>
      <c r="AH128" s="56">
        <v>1494</v>
      </c>
      <c r="AI128" s="56">
        <v>5725</v>
      </c>
      <c r="AJ128" s="56">
        <v>3011</v>
      </c>
      <c r="AK128" s="56">
        <v>2714</v>
      </c>
      <c r="AL128" s="56">
        <v>3245</v>
      </c>
      <c r="AM128" s="56">
        <v>1707</v>
      </c>
      <c r="AN128" s="56">
        <v>1538</v>
      </c>
      <c r="AO128" s="56">
        <v>2949</v>
      </c>
      <c r="AP128" s="56">
        <v>1565</v>
      </c>
      <c r="AQ128" s="56">
        <v>1384</v>
      </c>
      <c r="AR128" s="56" t="s">
        <v>428</v>
      </c>
      <c r="AS128" s="56"/>
      <c r="AT128" s="56" t="s">
        <v>428</v>
      </c>
      <c r="AU128" s="59">
        <v>824</v>
      </c>
      <c r="AV128" s="59">
        <v>0</v>
      </c>
      <c r="AW128" s="59">
        <v>191</v>
      </c>
      <c r="AX128" s="97">
        <f>VLOOKUP(A128,[2]INFANTIL!$A$8:$AA$140,27,0)</f>
        <v>23.640661938534279</v>
      </c>
      <c r="AY128" s="98">
        <f>VLOOKUP(A128,[2]INFANTIL!$A$8:$AA$140,16,0)</f>
        <v>5</v>
      </c>
      <c r="AZ128" s="62">
        <f>VLOOKUP(A128,'[3]2017'!$A$8:$E$140,5,0)</f>
        <v>3.6414565826330532</v>
      </c>
      <c r="BA128" s="63">
        <f>VLOOKUP(A128,'[3]2017'!$A$8:$E$140,4,0)</f>
        <v>13</v>
      </c>
      <c r="BB128" s="62">
        <f>VLOOKUP(A128,[2]MATERNAS!$A$8:$AA$140,27,0)</f>
        <v>0</v>
      </c>
      <c r="BC128" s="63">
        <f>VLOOKUP(A128,[2]MATERNAS!$A$8:$AA$140,26,0)</f>
        <v>0</v>
      </c>
      <c r="BD128" s="64">
        <v>0</v>
      </c>
      <c r="BE128" s="65">
        <v>0</v>
      </c>
      <c r="BF128" s="60">
        <f>VLOOKUP(A128,[4]Controles!$A$7:$L$139,12,0)</f>
        <v>13.475177304964539</v>
      </c>
      <c r="BG128" s="61">
        <f>VLOOKUP(A128,[4]Controles!$A$7:$L$139,11,0)</f>
        <v>57</v>
      </c>
      <c r="BH128" s="62">
        <v>6.8557919621749415</v>
      </c>
      <c r="BI128" s="61">
        <v>29</v>
      </c>
      <c r="BJ128" s="64">
        <v>0</v>
      </c>
      <c r="BK128" s="65">
        <v>0</v>
      </c>
      <c r="BL128" s="64">
        <v>0</v>
      </c>
      <c r="BM128" s="65">
        <v>0</v>
      </c>
      <c r="BN128" s="56">
        <v>0</v>
      </c>
      <c r="BO128" s="56">
        <v>0</v>
      </c>
      <c r="BP128" s="56">
        <v>57.39</v>
      </c>
      <c r="BQ128" s="56">
        <v>2</v>
      </c>
      <c r="BR128" s="56">
        <v>28.69</v>
      </c>
      <c r="BS128" s="56">
        <v>1</v>
      </c>
      <c r="BT128" s="56">
        <v>28.69</v>
      </c>
      <c r="BU128" s="56">
        <v>1</v>
      </c>
      <c r="BV128" s="56">
        <v>38</v>
      </c>
      <c r="BW128" s="56">
        <v>78.2</v>
      </c>
      <c r="BX128" s="56">
        <v>73.5</v>
      </c>
      <c r="BY128" s="56">
        <v>78.8</v>
      </c>
      <c r="BZ128" s="56">
        <v>89.5</v>
      </c>
      <c r="CA128" s="56">
        <v>77</v>
      </c>
      <c r="CB128" s="56">
        <v>78.3</v>
      </c>
      <c r="CC128" s="96" t="s">
        <v>3391</v>
      </c>
      <c r="CD128" s="96" t="s">
        <v>3392</v>
      </c>
      <c r="CE128" s="99">
        <v>20</v>
      </c>
      <c r="CF128" s="56" t="s">
        <v>1202</v>
      </c>
      <c r="CG128" s="56" t="s">
        <v>3393</v>
      </c>
      <c r="CH128" s="56">
        <v>0</v>
      </c>
      <c r="CI128" s="56">
        <v>0</v>
      </c>
      <c r="CJ128" s="60">
        <v>0.60864272671941566</v>
      </c>
      <c r="CK128" s="61">
        <v>2</v>
      </c>
      <c r="CL128" s="107">
        <v>0</v>
      </c>
      <c r="CM128" s="63">
        <v>0</v>
      </c>
      <c r="CN128" s="56">
        <v>28.69</v>
      </c>
      <c r="CO128" s="56">
        <v>1</v>
      </c>
      <c r="CP128" s="56">
        <v>0</v>
      </c>
      <c r="CQ128" s="56">
        <v>0</v>
      </c>
      <c r="CR128" s="56">
        <v>0</v>
      </c>
      <c r="CS128" s="56">
        <v>0</v>
      </c>
      <c r="CT128" s="56">
        <v>0</v>
      </c>
      <c r="CU128" s="56">
        <v>0</v>
      </c>
      <c r="CV128" s="56">
        <v>0</v>
      </c>
      <c r="CW128" s="56">
        <v>0</v>
      </c>
      <c r="CX128" s="56">
        <v>0</v>
      </c>
      <c r="CY128" s="56">
        <v>0</v>
      </c>
      <c r="CZ128" s="56">
        <v>0</v>
      </c>
      <c r="DA128" s="56">
        <v>0</v>
      </c>
      <c r="DB128" s="62">
        <f>VLOOKUP(A128,'[3]2017'!$A$8:$I$140,9,0)</f>
        <v>0.30674846625766872</v>
      </c>
      <c r="DC128" s="63">
        <f>VLOOKUP(A128,'[3]2017'!$A$8:$I$140,8,0)</f>
        <v>1</v>
      </c>
      <c r="DD128" s="96" t="s">
        <v>3394</v>
      </c>
      <c r="DE128" s="96" t="s">
        <v>3395</v>
      </c>
      <c r="DF128" s="99">
        <v>4.8809810050492901</v>
      </c>
      <c r="DG128" s="102">
        <v>0.37205456800330716</v>
      </c>
      <c r="DH128" s="56">
        <v>0</v>
      </c>
      <c r="DI128" s="56">
        <v>0</v>
      </c>
      <c r="DJ128" s="56">
        <v>0</v>
      </c>
      <c r="DK128" s="56">
        <v>0</v>
      </c>
      <c r="DL128" s="56">
        <v>0</v>
      </c>
      <c r="DM128" s="56">
        <v>0</v>
      </c>
      <c r="DN128" s="56">
        <v>26.23</v>
      </c>
      <c r="DO128" s="56">
        <v>1</v>
      </c>
      <c r="DP128" s="56">
        <v>52.47</v>
      </c>
      <c r="DQ128" s="56">
        <v>2</v>
      </c>
      <c r="DR128" s="56">
        <v>0</v>
      </c>
      <c r="DS128" s="56">
        <v>0</v>
      </c>
      <c r="DT128" s="56">
        <v>0</v>
      </c>
      <c r="DU128" s="56">
        <v>0</v>
      </c>
      <c r="DV128" s="56">
        <v>26.23</v>
      </c>
      <c r="DW128" s="56">
        <v>1</v>
      </c>
      <c r="DX128" s="56">
        <v>26.23</v>
      </c>
      <c r="DY128" s="56">
        <v>1</v>
      </c>
      <c r="DZ128" s="101">
        <f>VLOOKUP(A128,[5]Embarazos!$A$7:$D$139,4,0)</f>
        <v>3.0023094688221708</v>
      </c>
      <c r="EA128" s="63">
        <f>VLOOKUP(A128,[5]Embarazos!$A$7:$D$139,3,0)</f>
        <v>13</v>
      </c>
      <c r="EB128" s="62">
        <f>VLOOKUP(A128,[5]Embarazos!$A$7:$F$139,6,0)</f>
        <v>29.330254041570434</v>
      </c>
      <c r="EC128" s="63">
        <f>VLOOKUP(A128,[5]Embarazos!$A$7:$F$139,5,0)</f>
        <v>127</v>
      </c>
      <c r="ED128" s="62">
        <f>VLOOKUP(A128,'[3]2017'!$A$8:$K$140,11,0)</f>
        <v>1.6041065126724414</v>
      </c>
      <c r="EE128" s="63">
        <f>VLOOKUP(A128,'[3]2017'!$A$8:$K$140,10,0)</f>
        <v>5</v>
      </c>
      <c r="EF128" s="96" t="s">
        <v>3396</v>
      </c>
      <c r="EG128" s="96" t="s">
        <v>3109</v>
      </c>
      <c r="EH128" s="99">
        <v>3.2243415077202542</v>
      </c>
      <c r="EI128" s="102">
        <v>0.33613445378151263</v>
      </c>
      <c r="EJ128" s="173" t="s">
        <v>3397</v>
      </c>
      <c r="EK128" s="173" t="s">
        <v>3398</v>
      </c>
      <c r="EL128" s="96" t="s">
        <v>3399</v>
      </c>
      <c r="EM128" s="96" t="s">
        <v>2334</v>
      </c>
      <c r="EN128" s="99">
        <v>0.50632911392405067</v>
      </c>
      <c r="EO128" s="100">
        <v>0</v>
      </c>
      <c r="EP128" s="56">
        <v>26.23</v>
      </c>
      <c r="EQ128" s="56">
        <v>1</v>
      </c>
      <c r="ER128" s="56">
        <v>26.23</v>
      </c>
      <c r="ES128" s="56">
        <v>1</v>
      </c>
      <c r="ET128" s="56">
        <v>0</v>
      </c>
      <c r="EU128" s="56">
        <v>0</v>
      </c>
      <c r="EV128" s="56">
        <v>26.23</v>
      </c>
      <c r="EW128" s="56">
        <v>1</v>
      </c>
      <c r="EX128" s="56">
        <v>595</v>
      </c>
      <c r="EY128" s="62">
        <f>VLOOKUP(A128,[5]Embarazos!$A$7:$H$139,8,0)</f>
        <v>30.946882217090071</v>
      </c>
      <c r="EZ128" s="63">
        <f>VLOOKUP(A128,[5]Embarazos!$A$7:$H$139,7,0)</f>
        <v>134</v>
      </c>
      <c r="FA128" s="62">
        <f>VLOOKUP(A128,[5]Embarazos!$A$7:$J$139,10,0)</f>
        <v>19.399538106235568</v>
      </c>
      <c r="FB128" s="63">
        <f>VLOOKUP(A128,[5]Embarazos!$A$7:$J$139,9,0)</f>
        <v>84</v>
      </c>
      <c r="FC128" s="56">
        <v>14.52</v>
      </c>
      <c r="FD128" s="56">
        <v>1</v>
      </c>
      <c r="FE128" s="56">
        <v>58.06</v>
      </c>
      <c r="FF128" s="56">
        <v>4</v>
      </c>
      <c r="FG128" s="56">
        <v>58.06</v>
      </c>
      <c r="FH128" s="56">
        <v>4</v>
      </c>
      <c r="FI128" s="56">
        <v>0</v>
      </c>
      <c r="FJ128" s="56">
        <v>0</v>
      </c>
      <c r="FK128" s="103">
        <v>130.64305414428802</v>
      </c>
      <c r="FL128" s="108">
        <v>9</v>
      </c>
      <c r="FM128" s="56">
        <v>0</v>
      </c>
      <c r="FN128" s="56">
        <v>0</v>
      </c>
      <c r="FO128" s="56">
        <v>29.03</v>
      </c>
      <c r="FP128" s="56">
        <v>2</v>
      </c>
      <c r="FQ128" s="56">
        <v>0</v>
      </c>
      <c r="FR128" s="56">
        <v>0</v>
      </c>
      <c r="FS128" s="62">
        <f>VLOOKUP(A128,'[3]2017'!$A$8:$M$140,13,0)</f>
        <v>1.5408320493066257</v>
      </c>
      <c r="FT128" s="63">
        <f>VLOOKUP(A128,'[3]2017'!$A$8:$M$140,12,0)</f>
        <v>5</v>
      </c>
      <c r="FU128" s="62">
        <f>VLOOKUP(A128,'[3]2017'!$A$8:$O$140,15,0)</f>
        <v>1.0172939979654119</v>
      </c>
      <c r="FV128" s="63">
        <f>VLOOKUP(A128,'[3]2017'!$A$8:$O$140,14,0)</f>
        <v>3</v>
      </c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  <c r="IW128" s="56"/>
      <c r="IX128" s="56"/>
      <c r="IY128" s="56"/>
      <c r="IZ128" s="56"/>
      <c r="JA128" s="56"/>
      <c r="JB128" s="56"/>
      <c r="JC128" s="56"/>
      <c r="JD128" s="56"/>
      <c r="JE128" s="56"/>
      <c r="JF128" s="56"/>
      <c r="JG128" s="56"/>
      <c r="JH128" s="56"/>
      <c r="JI128" s="56"/>
      <c r="JJ128" s="56"/>
      <c r="JK128" s="56"/>
      <c r="JL128" s="56"/>
      <c r="JM128" s="56"/>
      <c r="JN128" s="56"/>
      <c r="JO128" s="56"/>
      <c r="JP128" s="56"/>
      <c r="JQ128" s="56"/>
      <c r="JR128" s="56"/>
      <c r="JS128" s="56"/>
      <c r="JT128" s="56"/>
      <c r="JU128" s="56"/>
      <c r="JV128" s="56"/>
      <c r="JW128" s="56"/>
      <c r="JX128" s="56"/>
      <c r="JY128" s="56"/>
      <c r="JZ128" s="56"/>
      <c r="KA128" s="56"/>
      <c r="KB128" s="56"/>
      <c r="KC128" s="56"/>
      <c r="KD128" s="56"/>
      <c r="KE128" s="56"/>
      <c r="KF128" s="56"/>
      <c r="KG128" s="56"/>
      <c r="KH128" s="56"/>
      <c r="KI128" s="56"/>
      <c r="KJ128" s="56"/>
      <c r="KK128" s="56"/>
      <c r="KL128" s="56"/>
      <c r="KM128" s="56"/>
      <c r="KN128" s="56"/>
      <c r="KO128" s="56"/>
      <c r="KP128" s="56"/>
      <c r="KQ128" s="56"/>
      <c r="KR128" s="56"/>
      <c r="KS128" s="56"/>
      <c r="KT128" s="56"/>
      <c r="KU128" s="56"/>
      <c r="KV128" s="56"/>
      <c r="KW128" s="56"/>
      <c r="KX128" s="56"/>
      <c r="KY128" s="56"/>
      <c r="KZ128" s="56"/>
      <c r="LA128" s="56"/>
      <c r="LB128" s="56"/>
      <c r="LC128" s="56"/>
      <c r="LD128" s="56"/>
      <c r="LE128" s="56"/>
      <c r="LF128" s="56"/>
      <c r="LG128" s="56"/>
      <c r="LH128" s="56"/>
      <c r="LI128" s="56"/>
      <c r="LJ128" s="56"/>
      <c r="LK128" s="56"/>
      <c r="LL128" s="56"/>
      <c r="LM128" s="56"/>
      <c r="LN128" s="56"/>
      <c r="LO128" s="56"/>
      <c r="LP128" s="56"/>
      <c r="LQ128" s="56"/>
      <c r="LR128" s="56"/>
      <c r="LS128" s="56"/>
      <c r="LT128" s="56"/>
      <c r="LU128" s="56"/>
      <c r="LV128" s="56"/>
      <c r="LW128" s="56"/>
      <c r="LX128" s="56"/>
      <c r="LY128" s="56"/>
      <c r="LZ128" s="56"/>
      <c r="MA128" s="56"/>
      <c r="MB128" s="56"/>
      <c r="MC128" s="56"/>
      <c r="MD128" s="56"/>
      <c r="ME128" s="56"/>
      <c r="MF128" s="56"/>
      <c r="MG128" s="56"/>
      <c r="MH128" s="56"/>
      <c r="MI128" s="56"/>
      <c r="MJ128" s="56"/>
      <c r="MK128" s="56"/>
      <c r="ML128" s="56"/>
      <c r="MM128" s="56"/>
      <c r="MN128" s="56"/>
      <c r="MO128" s="56"/>
      <c r="MP128" s="56"/>
      <c r="MQ128" s="56"/>
      <c r="MR128" s="56"/>
      <c r="MS128" s="56"/>
      <c r="MT128" s="56"/>
      <c r="MU128" s="56"/>
      <c r="MV128" s="56"/>
      <c r="MW128" s="56"/>
      <c r="MX128" s="56"/>
      <c r="MY128" s="56"/>
      <c r="MZ128" s="56"/>
      <c r="NA128" s="56"/>
      <c r="NB128" s="56"/>
      <c r="NC128" s="56"/>
      <c r="ND128" s="56"/>
      <c r="NE128" s="56"/>
      <c r="NF128" s="56"/>
      <c r="NG128" s="56"/>
      <c r="NH128" s="56"/>
      <c r="NI128" s="56"/>
      <c r="NJ128" s="56"/>
      <c r="NK128" s="56"/>
      <c r="NL128" s="56"/>
      <c r="NM128" s="56"/>
      <c r="NN128" s="56"/>
      <c r="NO128" s="56"/>
      <c r="NP128" s="56"/>
      <c r="NQ128" s="56"/>
    </row>
  </sheetData>
  <conditionalFormatting sqref="B4:B128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T69"/>
  <sheetViews>
    <sheetView workbookViewId="0">
      <selection activeCell="C13" sqref="C13"/>
    </sheetView>
  </sheetViews>
  <sheetFormatPr defaultColWidth="11.42578125" defaultRowHeight="15"/>
  <sheetData>
    <row r="1" spans="1:410" ht="120">
      <c r="A1" s="14" t="s">
        <v>0</v>
      </c>
      <c r="B1" s="14" t="s">
        <v>3998</v>
      </c>
      <c r="C1" s="14" t="s">
        <v>2</v>
      </c>
      <c r="D1" s="14" t="s">
        <v>3</v>
      </c>
      <c r="E1" s="14" t="s">
        <v>4</v>
      </c>
      <c r="F1" s="14" t="s">
        <v>3999</v>
      </c>
      <c r="G1" s="14" t="s">
        <v>4000</v>
      </c>
      <c r="H1" s="14" t="s">
        <v>7</v>
      </c>
      <c r="I1" s="14" t="s">
        <v>8</v>
      </c>
      <c r="J1" s="14" t="s">
        <v>4001</v>
      </c>
      <c r="K1" s="14" t="s">
        <v>4002</v>
      </c>
      <c r="L1" s="14" t="s">
        <v>4003</v>
      </c>
      <c r="M1" s="14" t="s">
        <v>4004</v>
      </c>
      <c r="N1" s="81" t="s">
        <v>4005</v>
      </c>
      <c r="O1" s="81" t="s">
        <v>4006</v>
      </c>
      <c r="P1" s="81" t="s">
        <v>4007</v>
      </c>
      <c r="Q1" s="14" t="s">
        <v>4008</v>
      </c>
      <c r="R1" s="14" t="s">
        <v>4009</v>
      </c>
      <c r="S1" s="14" t="s">
        <v>4010</v>
      </c>
      <c r="T1" s="81" t="s">
        <v>4011</v>
      </c>
      <c r="U1" s="81" t="s">
        <v>4012</v>
      </c>
      <c r="V1" s="81" t="s">
        <v>4013</v>
      </c>
      <c r="W1" s="14" t="s">
        <v>4014</v>
      </c>
      <c r="X1" s="14" t="s">
        <v>4015</v>
      </c>
      <c r="Y1" s="14" t="s">
        <v>4016</v>
      </c>
      <c r="Z1" s="81" t="s">
        <v>4017</v>
      </c>
      <c r="AA1" s="81" t="s">
        <v>4018</v>
      </c>
      <c r="AB1" s="81" t="s">
        <v>4019</v>
      </c>
      <c r="AC1" s="14" t="s">
        <v>4020</v>
      </c>
      <c r="AD1" s="14" t="s">
        <v>4021</v>
      </c>
      <c r="AE1" s="14" t="s">
        <v>4022</v>
      </c>
      <c r="AF1" s="81" t="s">
        <v>4023</v>
      </c>
      <c r="AG1" s="81" t="s">
        <v>4024</v>
      </c>
      <c r="AH1" s="81" t="s">
        <v>4025</v>
      </c>
      <c r="AI1" s="14" t="s">
        <v>4026</v>
      </c>
      <c r="AJ1" s="14" t="s">
        <v>4027</v>
      </c>
      <c r="AK1" s="14" t="s">
        <v>4028</v>
      </c>
      <c r="AL1" s="81" t="s">
        <v>4383</v>
      </c>
      <c r="AM1" s="81" t="s">
        <v>4030</v>
      </c>
      <c r="AN1" s="81" t="s">
        <v>4031</v>
      </c>
      <c r="AO1" s="81" t="s">
        <v>4032</v>
      </c>
      <c r="AP1" s="81" t="s">
        <v>4033</v>
      </c>
      <c r="AQ1" s="81" t="s">
        <v>4034</v>
      </c>
      <c r="AR1" s="81" t="s">
        <v>4035</v>
      </c>
      <c r="AS1" s="81" t="s">
        <v>4384</v>
      </c>
      <c r="AT1" s="81" t="s">
        <v>4385</v>
      </c>
      <c r="AU1" s="81" t="s">
        <v>4386</v>
      </c>
      <c r="AV1" s="81" t="s">
        <v>4387</v>
      </c>
      <c r="AW1" s="81" t="s">
        <v>4388</v>
      </c>
      <c r="AX1" s="183" t="s">
        <v>4389</v>
      </c>
      <c r="AY1" s="183" t="s">
        <v>4390</v>
      </c>
      <c r="AZ1" s="81" t="s">
        <v>4391</v>
      </c>
      <c r="BA1" s="81" t="s">
        <v>4392</v>
      </c>
      <c r="BB1" s="81" t="s">
        <v>4393</v>
      </c>
      <c r="BC1" s="81" t="s">
        <v>4394</v>
      </c>
      <c r="BD1" s="14" t="s">
        <v>4047</v>
      </c>
      <c r="BE1" s="14" t="s">
        <v>4048</v>
      </c>
      <c r="BF1" s="14" t="s">
        <v>4049</v>
      </c>
      <c r="BG1" s="14" t="s">
        <v>4050</v>
      </c>
      <c r="BH1" s="14" t="s">
        <v>4051</v>
      </c>
      <c r="BI1" s="14" t="s">
        <v>4052</v>
      </c>
      <c r="BJ1" s="14" t="s">
        <v>4053</v>
      </c>
      <c r="BK1" s="14" t="s">
        <v>4054</v>
      </c>
      <c r="BL1" s="14" t="s">
        <v>4055</v>
      </c>
      <c r="BM1" s="14" t="s">
        <v>4056</v>
      </c>
      <c r="BN1" s="14" t="s">
        <v>4057</v>
      </c>
      <c r="BO1" s="14" t="s">
        <v>4058</v>
      </c>
      <c r="BP1" s="14" t="s">
        <v>4059</v>
      </c>
      <c r="BQ1" s="14" t="s">
        <v>4060</v>
      </c>
      <c r="BR1" s="14" t="s">
        <v>4061</v>
      </c>
      <c r="BS1" s="14" t="s">
        <v>4062</v>
      </c>
      <c r="BT1" s="14" t="s">
        <v>4063</v>
      </c>
      <c r="BU1" s="14" t="s">
        <v>4064</v>
      </c>
      <c r="BV1" s="44" t="s">
        <v>4065</v>
      </c>
      <c r="BW1" s="14" t="s">
        <v>4066</v>
      </c>
      <c r="BX1" s="14" t="s">
        <v>4067</v>
      </c>
      <c r="BY1" s="14" t="s">
        <v>4068</v>
      </c>
      <c r="BZ1" s="14" t="s">
        <v>4069</v>
      </c>
      <c r="CA1" s="14" t="s">
        <v>4070</v>
      </c>
      <c r="CB1" s="14" t="s">
        <v>4071</v>
      </c>
      <c r="CC1" s="14" t="s">
        <v>4072</v>
      </c>
      <c r="CD1" s="14" t="s">
        <v>4073</v>
      </c>
      <c r="CE1" s="14" t="s">
        <v>4074</v>
      </c>
      <c r="CF1" s="14" t="s">
        <v>4075</v>
      </c>
      <c r="CG1" s="14" t="s">
        <v>4076</v>
      </c>
      <c r="CH1" s="14" t="s">
        <v>4077</v>
      </c>
      <c r="CI1" s="14" t="s">
        <v>4078</v>
      </c>
      <c r="CJ1" s="14" t="s">
        <v>4079</v>
      </c>
      <c r="CK1" s="14" t="s">
        <v>4080</v>
      </c>
      <c r="CL1" s="14" t="s">
        <v>4081</v>
      </c>
      <c r="CM1" s="14" t="s">
        <v>4082</v>
      </c>
      <c r="CN1" s="14" t="s">
        <v>4083</v>
      </c>
      <c r="CO1" s="14" t="s">
        <v>4084</v>
      </c>
      <c r="CP1" s="14" t="s">
        <v>4085</v>
      </c>
      <c r="CQ1" s="14" t="s">
        <v>4086</v>
      </c>
      <c r="CR1" s="14" t="s">
        <v>4087</v>
      </c>
      <c r="CS1" s="14" t="s">
        <v>4088</v>
      </c>
      <c r="CT1" s="14" t="s">
        <v>4089</v>
      </c>
      <c r="CU1" s="14" t="s">
        <v>4090</v>
      </c>
      <c r="CV1" s="14" t="s">
        <v>4091</v>
      </c>
      <c r="CW1" s="14" t="s">
        <v>4092</v>
      </c>
      <c r="CX1" s="14" t="s">
        <v>4093</v>
      </c>
      <c r="CY1" s="14" t="s">
        <v>4094</v>
      </c>
      <c r="CZ1" s="14" t="s">
        <v>4095</v>
      </c>
      <c r="DA1" s="14" t="s">
        <v>4096</v>
      </c>
      <c r="DB1" s="14" t="s">
        <v>4097</v>
      </c>
      <c r="DC1" s="14" t="s">
        <v>4098</v>
      </c>
      <c r="DD1" s="14" t="s">
        <v>4099</v>
      </c>
      <c r="DE1" s="14" t="s">
        <v>4100</v>
      </c>
      <c r="DF1" s="14" t="s">
        <v>4101</v>
      </c>
      <c r="DG1" s="14" t="s">
        <v>4102</v>
      </c>
      <c r="DH1" s="14" t="s">
        <v>4103</v>
      </c>
      <c r="DI1" s="14" t="s">
        <v>4104</v>
      </c>
      <c r="DJ1" s="14" t="s">
        <v>4105</v>
      </c>
      <c r="DK1" s="14" t="s">
        <v>4106</v>
      </c>
      <c r="DL1" s="14" t="s">
        <v>4107</v>
      </c>
      <c r="DM1" s="14" t="s">
        <v>4108</v>
      </c>
      <c r="DN1" s="14" t="s">
        <v>4109</v>
      </c>
      <c r="DO1" s="14" t="s">
        <v>4110</v>
      </c>
      <c r="DP1" s="14" t="s">
        <v>4111</v>
      </c>
      <c r="DQ1" s="14" t="s">
        <v>4112</v>
      </c>
      <c r="DR1" s="14" t="s">
        <v>4113</v>
      </c>
      <c r="DS1" s="14" t="s">
        <v>4114</v>
      </c>
      <c r="DT1" s="14" t="s">
        <v>4115</v>
      </c>
      <c r="DU1" s="14" t="s">
        <v>4116</v>
      </c>
      <c r="DV1" s="14" t="s">
        <v>4117</v>
      </c>
      <c r="DW1" s="14" t="s">
        <v>4118</v>
      </c>
      <c r="DX1" s="14" t="s">
        <v>4119</v>
      </c>
      <c r="DY1" s="139" t="s">
        <v>4120</v>
      </c>
      <c r="DZ1" s="14" t="s">
        <v>4121</v>
      </c>
      <c r="EA1" s="14" t="s">
        <v>4122</v>
      </c>
      <c r="EB1" s="14" t="s">
        <v>4123</v>
      </c>
      <c r="EC1" s="14" t="s">
        <v>4124</v>
      </c>
      <c r="ED1" s="14" t="s">
        <v>4125</v>
      </c>
      <c r="EE1" s="14" t="s">
        <v>4126</v>
      </c>
      <c r="EF1" s="14" t="s">
        <v>4127</v>
      </c>
      <c r="EG1" s="14" t="s">
        <v>4128</v>
      </c>
      <c r="EH1" s="14" t="s">
        <v>4129</v>
      </c>
      <c r="EI1" s="14" t="s">
        <v>4130</v>
      </c>
      <c r="EJ1" s="14" t="s">
        <v>4131</v>
      </c>
      <c r="EK1" s="14" t="s">
        <v>4132</v>
      </c>
      <c r="EL1" s="14" t="s">
        <v>4133</v>
      </c>
      <c r="EM1" s="14" t="s">
        <v>4134</v>
      </c>
      <c r="EN1" s="14" t="s">
        <v>4135</v>
      </c>
      <c r="EO1" s="14" t="s">
        <v>4136</v>
      </c>
      <c r="EP1" s="14" t="s">
        <v>4137</v>
      </c>
      <c r="EQ1" s="14" t="s">
        <v>4138</v>
      </c>
      <c r="ER1" s="14" t="s">
        <v>4139</v>
      </c>
      <c r="ES1" s="14" t="s">
        <v>4140</v>
      </c>
      <c r="ET1" s="14" t="s">
        <v>4239</v>
      </c>
      <c r="EU1" s="14" t="s">
        <v>4240</v>
      </c>
      <c r="EV1" s="14" t="s">
        <v>4395</v>
      </c>
      <c r="EW1" s="14" t="s">
        <v>4396</v>
      </c>
      <c r="EX1" s="14" t="s">
        <v>4145</v>
      </c>
      <c r="EY1" s="14" t="s">
        <v>4146</v>
      </c>
      <c r="EZ1" s="14" t="s">
        <v>4147</v>
      </c>
      <c r="FA1" s="14" t="s">
        <v>4148</v>
      </c>
      <c r="FB1" s="14" t="s">
        <v>4149</v>
      </c>
      <c r="FC1" s="14" t="s">
        <v>4150</v>
      </c>
      <c r="FD1" s="14" t="s">
        <v>4151</v>
      </c>
      <c r="FE1" s="14" t="s">
        <v>4152</v>
      </c>
      <c r="FF1" s="14" t="s">
        <v>4153</v>
      </c>
      <c r="FG1" s="14" t="s">
        <v>4154</v>
      </c>
      <c r="FH1" s="14" t="s">
        <v>4155</v>
      </c>
      <c r="FI1" s="14" t="s">
        <v>4156</v>
      </c>
      <c r="FJ1" s="14" t="s">
        <v>4157</v>
      </c>
      <c r="FK1" s="14" t="s">
        <v>4158</v>
      </c>
      <c r="FL1" s="14" t="s">
        <v>4159</v>
      </c>
      <c r="FM1" s="14" t="s">
        <v>4160</v>
      </c>
      <c r="FN1" s="14" t="s">
        <v>4161</v>
      </c>
      <c r="FO1" s="14" t="s">
        <v>4162</v>
      </c>
      <c r="FP1" s="14" t="s">
        <v>4163</v>
      </c>
      <c r="FQ1" s="14" t="s">
        <v>4164</v>
      </c>
      <c r="FR1" s="14" t="s">
        <v>4165</v>
      </c>
      <c r="FS1" s="14" t="s">
        <v>4166</v>
      </c>
      <c r="FT1" s="14" t="s">
        <v>4167</v>
      </c>
      <c r="FU1" s="14" t="s">
        <v>4168</v>
      </c>
      <c r="FV1" s="14" t="s">
        <v>4169</v>
      </c>
      <c r="FW1" s="14" t="s">
        <v>178</v>
      </c>
      <c r="FX1" s="14" t="s">
        <v>4170</v>
      </c>
      <c r="FY1" s="14" t="s">
        <v>4171</v>
      </c>
      <c r="FZ1" s="14" t="s">
        <v>4172</v>
      </c>
      <c r="GA1" s="14" t="s">
        <v>4173</v>
      </c>
      <c r="GB1" s="14" t="s">
        <v>4174</v>
      </c>
      <c r="GC1" s="14" t="s">
        <v>4175</v>
      </c>
      <c r="GD1" s="14" t="s">
        <v>4176</v>
      </c>
      <c r="GE1" s="14" t="s">
        <v>4177</v>
      </c>
      <c r="GF1" s="14" t="s">
        <v>4178</v>
      </c>
      <c r="GG1" s="14" t="s">
        <v>4179</v>
      </c>
      <c r="GH1" s="14" t="s">
        <v>4180</v>
      </c>
      <c r="GI1" s="14" t="s">
        <v>4181</v>
      </c>
      <c r="GJ1" s="14" t="s">
        <v>4182</v>
      </c>
      <c r="GK1" s="14" t="s">
        <v>4183</v>
      </c>
      <c r="GL1" s="14" t="s">
        <v>4397</v>
      </c>
      <c r="GM1" s="14" t="s">
        <v>4398</v>
      </c>
      <c r="GN1" s="14" t="s">
        <v>4399</v>
      </c>
      <c r="GO1" s="14" t="s">
        <v>4400</v>
      </c>
      <c r="GP1" s="14" t="s">
        <v>4401</v>
      </c>
      <c r="GQ1" s="14" t="s">
        <v>4402</v>
      </c>
      <c r="GR1" s="14" t="s">
        <v>4190</v>
      </c>
      <c r="GS1" s="14" t="s">
        <v>4191</v>
      </c>
      <c r="GT1" s="14" t="s">
        <v>4192</v>
      </c>
      <c r="GU1" s="14" t="s">
        <v>4193</v>
      </c>
      <c r="GV1" s="14" t="s">
        <v>4194</v>
      </c>
      <c r="GW1" s="14" t="s">
        <v>4195</v>
      </c>
      <c r="GX1" s="14" t="s">
        <v>4196</v>
      </c>
      <c r="GY1" s="14" t="s">
        <v>4197</v>
      </c>
      <c r="GZ1" s="14" t="s">
        <v>4198</v>
      </c>
      <c r="HA1" s="14" t="s">
        <v>4199</v>
      </c>
      <c r="HB1" s="14" t="s">
        <v>4200</v>
      </c>
      <c r="HC1" s="14" t="s">
        <v>4201</v>
      </c>
      <c r="HD1" s="14" t="s">
        <v>4202</v>
      </c>
      <c r="HE1" s="14" t="s">
        <v>4203</v>
      </c>
      <c r="HF1" s="14" t="s">
        <v>4204</v>
      </c>
      <c r="HG1" s="14" t="s">
        <v>4205</v>
      </c>
      <c r="HH1" s="14" t="s">
        <v>4206</v>
      </c>
      <c r="HI1" s="14" t="s">
        <v>4207</v>
      </c>
      <c r="HJ1" s="14" t="s">
        <v>4208</v>
      </c>
      <c r="HK1" s="14" t="s">
        <v>4209</v>
      </c>
      <c r="HL1" s="14" t="s">
        <v>4210</v>
      </c>
      <c r="HM1" s="14" t="s">
        <v>4211</v>
      </c>
      <c r="HN1" s="14" t="s">
        <v>4212</v>
      </c>
      <c r="HO1" s="14" t="s">
        <v>4213</v>
      </c>
      <c r="HP1" s="14" t="s">
        <v>4214</v>
      </c>
      <c r="HQ1" s="14" t="s">
        <v>4215</v>
      </c>
      <c r="HR1" s="14" t="s">
        <v>4216</v>
      </c>
      <c r="HS1" s="14" t="s">
        <v>4217</v>
      </c>
      <c r="HT1" s="14" t="s">
        <v>4218</v>
      </c>
      <c r="HU1" s="14" t="s">
        <v>4219</v>
      </c>
      <c r="HV1" s="14" t="s">
        <v>4220</v>
      </c>
      <c r="HW1" s="14" t="s">
        <v>4221</v>
      </c>
      <c r="HX1" s="14" t="s">
        <v>4222</v>
      </c>
      <c r="HY1" s="14" t="s">
        <v>4223</v>
      </c>
      <c r="HZ1" s="14" t="s">
        <v>4224</v>
      </c>
      <c r="IA1" s="14" t="s">
        <v>4225</v>
      </c>
      <c r="IB1" s="14" t="s">
        <v>4226</v>
      </c>
      <c r="IC1" s="14" t="s">
        <v>4227</v>
      </c>
      <c r="ID1" s="14" t="s">
        <v>4228</v>
      </c>
      <c r="IE1" s="14" t="s">
        <v>4229</v>
      </c>
      <c r="IF1" s="14" t="s">
        <v>4230</v>
      </c>
      <c r="IG1" s="14" t="s">
        <v>4231</v>
      </c>
      <c r="IH1" s="14" t="s">
        <v>4232</v>
      </c>
      <c r="II1" s="14" t="s">
        <v>4233</v>
      </c>
      <c r="IJ1" s="14" t="s">
        <v>4242</v>
      </c>
      <c r="IK1" s="14" t="s">
        <v>4243</v>
      </c>
      <c r="IL1" s="14" t="s">
        <v>4244</v>
      </c>
      <c r="IM1" s="14" t="s">
        <v>4245</v>
      </c>
      <c r="IN1" s="14" t="s">
        <v>4246</v>
      </c>
      <c r="IO1" s="14" t="s">
        <v>4247</v>
      </c>
      <c r="IP1" s="14" t="s">
        <v>4248</v>
      </c>
      <c r="IQ1" s="14" t="s">
        <v>4249</v>
      </c>
      <c r="IR1" s="14" t="s">
        <v>4250</v>
      </c>
      <c r="IS1" s="14" t="s">
        <v>4251</v>
      </c>
      <c r="IT1" s="14" t="s">
        <v>4252</v>
      </c>
      <c r="IU1" s="14" t="s">
        <v>4253</v>
      </c>
      <c r="IV1" s="14" t="s">
        <v>4254</v>
      </c>
      <c r="IW1" s="14" t="s">
        <v>4255</v>
      </c>
      <c r="IX1" s="14" t="s">
        <v>4256</v>
      </c>
      <c r="IY1" s="14" t="s">
        <v>4257</v>
      </c>
      <c r="IZ1" s="14" t="s">
        <v>4258</v>
      </c>
      <c r="JA1" s="14" t="s">
        <v>4259</v>
      </c>
      <c r="JB1" s="14" t="s">
        <v>4260</v>
      </c>
      <c r="JC1" s="14" t="s">
        <v>4261</v>
      </c>
      <c r="JD1" s="14" t="s">
        <v>4262</v>
      </c>
      <c r="JE1" s="14" t="s">
        <v>4263</v>
      </c>
      <c r="JF1" s="14" t="s">
        <v>4264</v>
      </c>
      <c r="JG1" s="14" t="s">
        <v>4265</v>
      </c>
      <c r="JH1" s="14" t="s">
        <v>4266</v>
      </c>
      <c r="JI1" s="14" t="s">
        <v>4267</v>
      </c>
      <c r="JJ1" s="14" t="s">
        <v>4268</v>
      </c>
      <c r="JK1" s="14" t="s">
        <v>4269</v>
      </c>
      <c r="JL1" s="14" t="s">
        <v>4270</v>
      </c>
      <c r="JM1" s="14" t="s">
        <v>4271</v>
      </c>
      <c r="JN1" s="14" t="s">
        <v>4272</v>
      </c>
      <c r="JO1" s="14" t="s">
        <v>4273</v>
      </c>
      <c r="JP1" s="14" t="s">
        <v>4274</v>
      </c>
      <c r="JQ1" s="14" t="s">
        <v>4275</v>
      </c>
      <c r="JR1" s="14" t="s">
        <v>4276</v>
      </c>
      <c r="JS1" s="14" t="s">
        <v>4277</v>
      </c>
      <c r="JT1" s="14" t="s">
        <v>4278</v>
      </c>
      <c r="JU1" s="14" t="s">
        <v>4279</v>
      </c>
      <c r="JV1" s="14" t="s">
        <v>4280</v>
      </c>
      <c r="JW1" s="14" t="s">
        <v>4281</v>
      </c>
      <c r="JX1" s="14" t="s">
        <v>4282</v>
      </c>
      <c r="JY1" s="14" t="s">
        <v>4283</v>
      </c>
      <c r="JZ1" s="14" t="s">
        <v>4284</v>
      </c>
      <c r="KA1" s="14" t="s">
        <v>4285</v>
      </c>
      <c r="KB1" s="14" t="s">
        <v>4286</v>
      </c>
      <c r="KC1" s="14" t="s">
        <v>4287</v>
      </c>
      <c r="KD1" s="14" t="s">
        <v>4288</v>
      </c>
      <c r="KE1" s="14" t="s">
        <v>4289</v>
      </c>
      <c r="KF1" s="14" t="s">
        <v>4290</v>
      </c>
      <c r="KG1" s="14" t="s">
        <v>4291</v>
      </c>
      <c r="KH1" s="14" t="s">
        <v>4292</v>
      </c>
      <c r="KI1" s="14" t="s">
        <v>4293</v>
      </c>
      <c r="KJ1" s="14" t="s">
        <v>4294</v>
      </c>
      <c r="KK1" s="14" t="s">
        <v>4295</v>
      </c>
      <c r="KL1" s="14" t="s">
        <v>4296</v>
      </c>
      <c r="KM1" s="14" t="s">
        <v>4297</v>
      </c>
      <c r="KN1" s="14" t="s">
        <v>4298</v>
      </c>
      <c r="KO1" s="14" t="s">
        <v>4299</v>
      </c>
      <c r="KP1" s="14" t="s">
        <v>4300</v>
      </c>
      <c r="KQ1" s="14" t="s">
        <v>4301</v>
      </c>
      <c r="KR1" s="14" t="s">
        <v>4302</v>
      </c>
      <c r="KS1" s="14" t="s">
        <v>4303</v>
      </c>
      <c r="KT1" s="14" t="s">
        <v>4304</v>
      </c>
      <c r="KU1" s="14" t="s">
        <v>4305</v>
      </c>
      <c r="KV1" s="14" t="s">
        <v>4306</v>
      </c>
      <c r="KW1" s="14" t="s">
        <v>4307</v>
      </c>
      <c r="KX1" s="14" t="s">
        <v>4308</v>
      </c>
      <c r="KY1" s="14" t="s">
        <v>4309</v>
      </c>
      <c r="KZ1" s="14" t="s">
        <v>4310</v>
      </c>
      <c r="LA1" s="14" t="s">
        <v>4311</v>
      </c>
      <c r="LB1" s="14" t="s">
        <v>4312</v>
      </c>
      <c r="LC1" s="14" t="s">
        <v>4313</v>
      </c>
      <c r="LD1" s="14" t="s">
        <v>4314</v>
      </c>
      <c r="LE1" s="14" t="s">
        <v>4315</v>
      </c>
      <c r="LF1" s="14" t="s">
        <v>4316</v>
      </c>
      <c r="LG1" s="14" t="s">
        <v>4317</v>
      </c>
      <c r="LH1" s="14" t="s">
        <v>4318</v>
      </c>
      <c r="LI1" s="14" t="s">
        <v>4319</v>
      </c>
      <c r="LJ1" s="14" t="s">
        <v>4320</v>
      </c>
      <c r="LK1" s="14" t="s">
        <v>4321</v>
      </c>
      <c r="LL1" s="14" t="s">
        <v>4322</v>
      </c>
      <c r="LM1" s="14" t="s">
        <v>4323</v>
      </c>
      <c r="LN1" s="14" t="s">
        <v>4324</v>
      </c>
      <c r="LO1" s="14" t="s">
        <v>4325</v>
      </c>
      <c r="LP1" s="14" t="s">
        <v>4326</v>
      </c>
      <c r="LQ1" s="14" t="s">
        <v>4327</v>
      </c>
      <c r="LR1" s="14" t="s">
        <v>4328</v>
      </c>
      <c r="LS1" s="14" t="s">
        <v>4329</v>
      </c>
      <c r="LT1" s="14" t="s">
        <v>4330</v>
      </c>
      <c r="LU1" s="14" t="s">
        <v>4331</v>
      </c>
      <c r="LV1" s="14" t="s">
        <v>4332</v>
      </c>
      <c r="LW1" s="14" t="s">
        <v>4333</v>
      </c>
      <c r="LX1" s="14" t="s">
        <v>4334</v>
      </c>
      <c r="LY1" s="14" t="s">
        <v>4334</v>
      </c>
      <c r="LZ1" s="14" t="s">
        <v>4335</v>
      </c>
      <c r="MA1" s="14" t="s">
        <v>4336</v>
      </c>
      <c r="MB1" s="14" t="s">
        <v>4337</v>
      </c>
      <c r="MC1" s="14" t="s">
        <v>4338</v>
      </c>
      <c r="MD1" s="14" t="s">
        <v>4339</v>
      </c>
      <c r="ME1" s="14" t="s">
        <v>4340</v>
      </c>
      <c r="MF1" s="14" t="s">
        <v>4341</v>
      </c>
      <c r="MG1" s="14" t="s">
        <v>4342</v>
      </c>
      <c r="MH1" s="14" t="s">
        <v>4343</v>
      </c>
      <c r="MI1" s="14" t="s">
        <v>4344</v>
      </c>
      <c r="MJ1" s="14" t="s">
        <v>4345</v>
      </c>
      <c r="MK1" s="14" t="s">
        <v>4346</v>
      </c>
      <c r="ML1" s="14" t="s">
        <v>4347</v>
      </c>
      <c r="MM1" s="14" t="s">
        <v>4348</v>
      </c>
      <c r="MN1" s="14" t="s">
        <v>4349</v>
      </c>
      <c r="MO1" s="14" t="s">
        <v>4350</v>
      </c>
      <c r="MP1" s="14" t="s">
        <v>4351</v>
      </c>
      <c r="MQ1" s="14" t="s">
        <v>4352</v>
      </c>
      <c r="MR1" s="14" t="s">
        <v>4353</v>
      </c>
      <c r="MS1" s="14" t="s">
        <v>4354</v>
      </c>
      <c r="MT1" s="14" t="s">
        <v>4355</v>
      </c>
      <c r="MU1" s="14" t="s">
        <v>4356</v>
      </c>
      <c r="MV1" s="14" t="s">
        <v>4357</v>
      </c>
      <c r="MW1" s="14" t="s">
        <v>4357</v>
      </c>
      <c r="MX1" s="14" t="s">
        <v>4358</v>
      </c>
      <c r="MY1" s="14" t="s">
        <v>4359</v>
      </c>
      <c r="MZ1" s="14" t="s">
        <v>4360</v>
      </c>
      <c r="NA1" s="14" t="s">
        <v>4361</v>
      </c>
      <c r="NB1" s="14" t="s">
        <v>4362</v>
      </c>
      <c r="NC1" s="14" t="s">
        <v>4363</v>
      </c>
      <c r="ND1" s="14" t="s">
        <v>4364</v>
      </c>
      <c r="NE1" s="14" t="s">
        <v>4365</v>
      </c>
      <c r="NF1" s="14" t="s">
        <v>4366</v>
      </c>
      <c r="NG1" s="14" t="s">
        <v>4367</v>
      </c>
      <c r="NH1" s="14" t="s">
        <v>4368</v>
      </c>
      <c r="NI1" s="14" t="s">
        <v>4369</v>
      </c>
      <c r="NJ1" s="14" t="s">
        <v>4370</v>
      </c>
      <c r="NK1" s="14" t="s">
        <v>4371</v>
      </c>
      <c r="NL1" s="14" t="s">
        <v>4372</v>
      </c>
      <c r="NM1" s="14" t="s">
        <v>4373</v>
      </c>
      <c r="NN1" s="14" t="s">
        <v>4374</v>
      </c>
      <c r="NO1" s="14" t="s">
        <v>4375</v>
      </c>
      <c r="NP1" s="14" t="s">
        <v>4376</v>
      </c>
      <c r="NQ1" s="14" t="s">
        <v>4377</v>
      </c>
      <c r="NR1" s="14"/>
      <c r="NS1" s="14" t="s">
        <v>4403</v>
      </c>
      <c r="NT1" s="14" t="s">
        <v>4404</v>
      </c>
      <c r="NU1" s="14" t="s">
        <v>4405</v>
      </c>
      <c r="NV1" s="14" t="s">
        <v>4406</v>
      </c>
      <c r="NW1" s="14" t="s">
        <v>4407</v>
      </c>
      <c r="NX1" s="14" t="s">
        <v>4408</v>
      </c>
      <c r="NY1" s="14" t="s">
        <v>4409</v>
      </c>
      <c r="NZ1" s="14" t="s">
        <v>4410</v>
      </c>
      <c r="OA1" s="14" t="s">
        <v>4411</v>
      </c>
      <c r="OB1" s="14" t="s">
        <v>4412</v>
      </c>
      <c r="OC1" s="14" t="s">
        <v>4413</v>
      </c>
      <c r="OD1" s="14" t="s">
        <v>4414</v>
      </c>
      <c r="OE1" s="14" t="s">
        <v>4415</v>
      </c>
      <c r="OF1" s="14" t="s">
        <v>4416</v>
      </c>
      <c r="OG1" s="14" t="s">
        <v>4417</v>
      </c>
      <c r="OH1" s="14" t="s">
        <v>4418</v>
      </c>
      <c r="OI1" s="14" t="s">
        <v>4419</v>
      </c>
      <c r="OJ1" s="14" t="s">
        <v>4420</v>
      </c>
      <c r="OK1" s="14" t="s">
        <v>4421</v>
      </c>
      <c r="OL1" s="14" t="s">
        <v>4422</v>
      </c>
      <c r="OM1" s="14" t="s">
        <v>4423</v>
      </c>
      <c r="ON1" s="14" t="s">
        <v>4424</v>
      </c>
      <c r="OO1" s="14" t="s">
        <v>4425</v>
      </c>
      <c r="OP1" s="14" t="s">
        <v>4426</v>
      </c>
      <c r="OQ1" s="14" t="s">
        <v>4427</v>
      </c>
      <c r="OR1" s="14" t="s">
        <v>4428</v>
      </c>
      <c r="OS1" s="14" t="s">
        <v>4429</v>
      </c>
      <c r="OT1" s="14" t="s">
        <v>4430</v>
      </c>
    </row>
    <row r="2" spans="1:410" ht="24">
      <c r="A2" s="13"/>
      <c r="B2" s="14" t="s">
        <v>408</v>
      </c>
      <c r="C2" s="14"/>
      <c r="D2" s="14"/>
      <c r="E2" s="14">
        <v>2018</v>
      </c>
      <c r="F2" s="14" t="s">
        <v>408</v>
      </c>
      <c r="G2" s="14" t="s">
        <v>408</v>
      </c>
      <c r="H2" s="14" t="s">
        <v>408</v>
      </c>
      <c r="I2" s="14" t="s">
        <v>408</v>
      </c>
      <c r="J2" s="14" t="s">
        <v>409</v>
      </c>
      <c r="K2" s="14" t="s">
        <v>409</v>
      </c>
      <c r="L2" s="14" t="s">
        <v>409</v>
      </c>
      <c r="M2" s="14" t="s">
        <v>409</v>
      </c>
      <c r="N2" s="81" t="s">
        <v>408</v>
      </c>
      <c r="O2" s="81" t="s">
        <v>408</v>
      </c>
      <c r="P2" s="81" t="s">
        <v>408</v>
      </c>
      <c r="Q2" s="14" t="s">
        <v>408</v>
      </c>
      <c r="R2" s="14" t="s">
        <v>408</v>
      </c>
      <c r="S2" s="14" t="s">
        <v>408</v>
      </c>
      <c r="T2" s="81" t="s">
        <v>408</v>
      </c>
      <c r="U2" s="81" t="s">
        <v>408</v>
      </c>
      <c r="V2" s="81" t="s">
        <v>408</v>
      </c>
      <c r="W2" s="14" t="s">
        <v>408</v>
      </c>
      <c r="X2" s="14" t="s">
        <v>408</v>
      </c>
      <c r="Y2" s="14" t="s">
        <v>408</v>
      </c>
      <c r="Z2" s="81" t="s">
        <v>408</v>
      </c>
      <c r="AA2" s="81" t="s">
        <v>408</v>
      </c>
      <c r="AB2" s="81" t="s">
        <v>408</v>
      </c>
      <c r="AC2" s="14" t="s">
        <v>408</v>
      </c>
      <c r="AD2" s="14" t="s">
        <v>408</v>
      </c>
      <c r="AE2" s="14" t="s">
        <v>408</v>
      </c>
      <c r="AF2" s="81" t="s">
        <v>408</v>
      </c>
      <c r="AG2" s="81" t="s">
        <v>408</v>
      </c>
      <c r="AH2" s="81" t="s">
        <v>408</v>
      </c>
      <c r="AI2" s="6" t="s">
        <v>408</v>
      </c>
      <c r="AJ2" s="6" t="s">
        <v>408</v>
      </c>
      <c r="AK2" s="6" t="s">
        <v>408</v>
      </c>
      <c r="AL2" s="81" t="s">
        <v>408</v>
      </c>
      <c r="AM2" s="81" t="s">
        <v>408</v>
      </c>
      <c r="AN2" s="81" t="s">
        <v>408</v>
      </c>
      <c r="AO2" s="81" t="s">
        <v>408</v>
      </c>
      <c r="AP2" s="81" t="s">
        <v>408</v>
      </c>
      <c r="AQ2" s="81" t="s">
        <v>408</v>
      </c>
      <c r="AR2" s="14" t="s">
        <v>408</v>
      </c>
      <c r="AS2" s="14" t="s">
        <v>410</v>
      </c>
      <c r="AT2" s="14" t="s">
        <v>408</v>
      </c>
      <c r="AU2" s="14" t="s">
        <v>412</v>
      </c>
      <c r="AV2" s="14" t="s">
        <v>412</v>
      </c>
      <c r="AW2" s="14" t="s">
        <v>412</v>
      </c>
      <c r="AX2" s="43" t="s">
        <v>409</v>
      </c>
      <c r="AY2" s="43" t="s">
        <v>409</v>
      </c>
      <c r="AZ2" s="43" t="s">
        <v>409</v>
      </c>
      <c r="BA2" s="14" t="s">
        <v>4378</v>
      </c>
      <c r="BB2" s="14" t="s">
        <v>4378</v>
      </c>
      <c r="BC2" s="14" t="s">
        <v>4378</v>
      </c>
      <c r="BD2" s="14" t="s">
        <v>4378</v>
      </c>
      <c r="BE2" s="14" t="s">
        <v>4378</v>
      </c>
      <c r="BF2" s="14" t="s">
        <v>4378</v>
      </c>
      <c r="BG2" s="14" t="s">
        <v>4378</v>
      </c>
      <c r="BH2" s="14" t="s">
        <v>4378</v>
      </c>
      <c r="BI2" s="14" t="s">
        <v>4378</v>
      </c>
      <c r="BJ2" s="14" t="s">
        <v>4378</v>
      </c>
      <c r="BK2" s="14" t="s">
        <v>4378</v>
      </c>
      <c r="BL2" s="14" t="s">
        <v>4378</v>
      </c>
      <c r="BM2" s="14" t="s">
        <v>4378</v>
      </c>
      <c r="BN2" s="14" t="s">
        <v>414</v>
      </c>
      <c r="BO2" s="14" t="s">
        <v>414</v>
      </c>
      <c r="BP2" s="14" t="s">
        <v>414</v>
      </c>
      <c r="BQ2" s="14" t="s">
        <v>414</v>
      </c>
      <c r="BR2" s="14" t="s">
        <v>414</v>
      </c>
      <c r="BS2" s="14" t="s">
        <v>414</v>
      </c>
      <c r="BT2" s="14" t="s">
        <v>414</v>
      </c>
      <c r="BU2" s="14" t="s">
        <v>414</v>
      </c>
      <c r="BV2" s="44" t="s">
        <v>409</v>
      </c>
      <c r="BW2" s="44" t="s">
        <v>409</v>
      </c>
      <c r="BX2" s="44" t="s">
        <v>409</v>
      </c>
      <c r="BY2" s="44" t="s">
        <v>409</v>
      </c>
      <c r="BZ2" s="44" t="s">
        <v>409</v>
      </c>
      <c r="CA2" s="44" t="s">
        <v>409</v>
      </c>
      <c r="CB2" s="44" t="s">
        <v>409</v>
      </c>
      <c r="CC2" s="14" t="s">
        <v>4234</v>
      </c>
      <c r="CD2" s="14" t="s">
        <v>4234</v>
      </c>
      <c r="CE2" s="14" t="s">
        <v>4234</v>
      </c>
      <c r="CF2" s="14" t="s">
        <v>4234</v>
      </c>
      <c r="CG2" s="14" t="s">
        <v>4234</v>
      </c>
      <c r="CH2" s="14" t="s">
        <v>414</v>
      </c>
      <c r="CI2" s="14" t="s">
        <v>414</v>
      </c>
      <c r="CJ2" s="14" t="s">
        <v>409</v>
      </c>
      <c r="CK2" s="14" t="s">
        <v>409</v>
      </c>
      <c r="CL2" s="14" t="s">
        <v>414</v>
      </c>
      <c r="CM2" s="14" t="s">
        <v>414</v>
      </c>
      <c r="CN2" s="14" t="s">
        <v>414</v>
      </c>
      <c r="CO2" s="14" t="s">
        <v>414</v>
      </c>
      <c r="CP2" s="14" t="s">
        <v>414</v>
      </c>
      <c r="CQ2" s="14" t="s">
        <v>414</v>
      </c>
      <c r="CR2" s="14" t="s">
        <v>414</v>
      </c>
      <c r="CS2" s="14" t="s">
        <v>414</v>
      </c>
      <c r="CT2" s="14" t="s">
        <v>414</v>
      </c>
      <c r="CU2" s="14" t="s">
        <v>414</v>
      </c>
      <c r="CV2" s="14" t="s">
        <v>414</v>
      </c>
      <c r="CW2" s="14" t="s">
        <v>414</v>
      </c>
      <c r="CX2" s="14" t="s">
        <v>414</v>
      </c>
      <c r="CY2" s="14" t="s">
        <v>414</v>
      </c>
      <c r="CZ2" s="14" t="s">
        <v>414</v>
      </c>
      <c r="DA2" s="14" t="s">
        <v>414</v>
      </c>
      <c r="DB2" s="14" t="s">
        <v>414</v>
      </c>
      <c r="DC2" s="14" t="s">
        <v>414</v>
      </c>
      <c r="DD2" s="14" t="s">
        <v>4234</v>
      </c>
      <c r="DE2" s="14" t="s">
        <v>4234</v>
      </c>
      <c r="DF2" s="14" t="s">
        <v>4234</v>
      </c>
      <c r="DG2" s="14" t="s">
        <v>4234</v>
      </c>
      <c r="DH2" s="14" t="s">
        <v>414</v>
      </c>
      <c r="DI2" s="14" t="s">
        <v>414</v>
      </c>
      <c r="DJ2" s="14" t="s">
        <v>414</v>
      </c>
      <c r="DK2" s="14" t="s">
        <v>414</v>
      </c>
      <c r="DL2" s="14" t="s">
        <v>414</v>
      </c>
      <c r="DM2" s="14" t="s">
        <v>414</v>
      </c>
      <c r="DN2" s="14" t="s">
        <v>414</v>
      </c>
      <c r="DO2" s="14" t="s">
        <v>414</v>
      </c>
      <c r="DP2" s="14" t="s">
        <v>414</v>
      </c>
      <c r="DQ2" s="14" t="s">
        <v>414</v>
      </c>
      <c r="DR2" s="14" t="s">
        <v>414</v>
      </c>
      <c r="DS2" s="14" t="s">
        <v>414</v>
      </c>
      <c r="DT2" s="14" t="s">
        <v>414</v>
      </c>
      <c r="DU2" s="14" t="s">
        <v>414</v>
      </c>
      <c r="DV2" s="14" t="s">
        <v>414</v>
      </c>
      <c r="DW2" s="14" t="s">
        <v>414</v>
      </c>
      <c r="DX2" s="14" t="s">
        <v>414</v>
      </c>
      <c r="DY2" s="14" t="s">
        <v>414</v>
      </c>
      <c r="DZ2" s="14" t="s">
        <v>409</v>
      </c>
      <c r="EA2" s="14" t="s">
        <v>409</v>
      </c>
      <c r="EB2" s="14" t="s">
        <v>409</v>
      </c>
      <c r="EC2" s="14" t="s">
        <v>409</v>
      </c>
      <c r="ED2" s="14" t="s">
        <v>409</v>
      </c>
      <c r="EE2" s="14" t="s">
        <v>409</v>
      </c>
      <c r="EF2" s="14" t="s">
        <v>4234</v>
      </c>
      <c r="EG2" s="14" t="s">
        <v>4234</v>
      </c>
      <c r="EH2" s="14" t="s">
        <v>4234</v>
      </c>
      <c r="EI2" s="14" t="s">
        <v>4234</v>
      </c>
      <c r="EJ2" s="14" t="s">
        <v>4234</v>
      </c>
      <c r="EK2" s="14" t="s">
        <v>4234</v>
      </c>
      <c r="EL2" s="14" t="s">
        <v>4234</v>
      </c>
      <c r="EM2" s="14" t="s">
        <v>4234</v>
      </c>
      <c r="EN2" s="14" t="s">
        <v>4234</v>
      </c>
      <c r="EO2" s="14" t="s">
        <v>4234</v>
      </c>
      <c r="EP2" s="14" t="s">
        <v>414</v>
      </c>
      <c r="EQ2" s="14" t="s">
        <v>414</v>
      </c>
      <c r="ER2" s="14" t="s">
        <v>414</v>
      </c>
      <c r="ES2" s="14" t="s">
        <v>414</v>
      </c>
      <c r="ET2" s="14" t="s">
        <v>414</v>
      </c>
      <c r="EU2" s="14" t="s">
        <v>414</v>
      </c>
      <c r="EV2" s="14" t="s">
        <v>414</v>
      </c>
      <c r="EW2" s="14" t="s">
        <v>414</v>
      </c>
      <c r="EX2" s="14" t="s">
        <v>416</v>
      </c>
      <c r="EY2" s="14" t="s">
        <v>414</v>
      </c>
      <c r="EZ2" s="14" t="s">
        <v>409</v>
      </c>
      <c r="FA2" s="14" t="s">
        <v>409</v>
      </c>
      <c r="FB2" s="14" t="s">
        <v>409</v>
      </c>
      <c r="FC2" s="14" t="s">
        <v>414</v>
      </c>
      <c r="FD2" s="14" t="s">
        <v>414</v>
      </c>
      <c r="FE2" s="14" t="s">
        <v>414</v>
      </c>
      <c r="FF2" s="14" t="s">
        <v>414</v>
      </c>
      <c r="FG2" s="14" t="s">
        <v>414</v>
      </c>
      <c r="FH2" s="14" t="s">
        <v>414</v>
      </c>
      <c r="FI2" s="14" t="s">
        <v>414</v>
      </c>
      <c r="FJ2" s="14" t="s">
        <v>414</v>
      </c>
      <c r="FK2" s="14" t="s">
        <v>414</v>
      </c>
      <c r="FL2" s="14" t="s">
        <v>414</v>
      </c>
      <c r="FM2" s="14" t="s">
        <v>414</v>
      </c>
      <c r="FN2" s="14" t="s">
        <v>414</v>
      </c>
      <c r="FO2" s="14" t="s">
        <v>414</v>
      </c>
      <c r="FP2" s="14" t="s">
        <v>414</v>
      </c>
      <c r="FQ2" s="14" t="s">
        <v>414</v>
      </c>
      <c r="FR2" s="14" t="s">
        <v>414</v>
      </c>
      <c r="FS2" s="14" t="s">
        <v>409</v>
      </c>
      <c r="FT2" s="14" t="s">
        <v>409</v>
      </c>
      <c r="FU2" s="14" t="s">
        <v>409</v>
      </c>
      <c r="FV2" s="14" t="s">
        <v>409</v>
      </c>
      <c r="FW2" s="14" t="s">
        <v>408</v>
      </c>
      <c r="FX2" s="14" t="s">
        <v>408</v>
      </c>
      <c r="FY2" s="14" t="s">
        <v>408</v>
      </c>
      <c r="FZ2" s="14" t="s">
        <v>408</v>
      </c>
      <c r="GA2" s="14" t="s">
        <v>408</v>
      </c>
      <c r="GB2" s="14" t="s">
        <v>408</v>
      </c>
      <c r="GC2" s="14" t="s">
        <v>408</v>
      </c>
      <c r="GD2" s="14" t="s">
        <v>408</v>
      </c>
      <c r="GE2" s="14" t="s">
        <v>408</v>
      </c>
      <c r="GF2" s="14" t="s">
        <v>408</v>
      </c>
      <c r="GG2" s="14" t="s">
        <v>408</v>
      </c>
      <c r="GH2" s="14" t="s">
        <v>408</v>
      </c>
      <c r="GI2" s="14" t="s">
        <v>408</v>
      </c>
      <c r="GJ2" s="14" t="s">
        <v>408</v>
      </c>
      <c r="GK2" s="14" t="s">
        <v>408</v>
      </c>
      <c r="GL2" s="14" t="s">
        <v>408</v>
      </c>
      <c r="GM2" s="14" t="s">
        <v>408</v>
      </c>
      <c r="GN2" s="14" t="s">
        <v>408</v>
      </c>
      <c r="GO2" s="14" t="s">
        <v>408</v>
      </c>
      <c r="GP2" s="14" t="s">
        <v>408</v>
      </c>
      <c r="GQ2" s="14" t="s">
        <v>408</v>
      </c>
      <c r="GR2" s="14" t="s">
        <v>408</v>
      </c>
      <c r="GS2" s="14" t="s">
        <v>408</v>
      </c>
      <c r="GT2" s="14" t="s">
        <v>408</v>
      </c>
      <c r="GU2" s="14" t="s">
        <v>408</v>
      </c>
      <c r="GV2" s="14" t="s">
        <v>408</v>
      </c>
      <c r="GW2" s="14" t="s">
        <v>408</v>
      </c>
      <c r="GX2" s="14" t="s">
        <v>408</v>
      </c>
      <c r="GY2" s="14" t="s">
        <v>408</v>
      </c>
      <c r="GZ2" s="14" t="s">
        <v>408</v>
      </c>
      <c r="HA2" s="14" t="s">
        <v>408</v>
      </c>
      <c r="HB2" s="14" t="s">
        <v>408</v>
      </c>
      <c r="HC2" s="14" t="s">
        <v>408</v>
      </c>
      <c r="HD2" s="14" t="s">
        <v>408</v>
      </c>
      <c r="HE2" s="14" t="s">
        <v>408</v>
      </c>
      <c r="HF2" s="14" t="s">
        <v>408</v>
      </c>
      <c r="HG2" s="14" t="s">
        <v>408</v>
      </c>
      <c r="HH2" s="14" t="s">
        <v>408</v>
      </c>
      <c r="HI2" s="14" t="s">
        <v>408</v>
      </c>
      <c r="HJ2" s="14" t="s">
        <v>408</v>
      </c>
      <c r="HK2" s="14" t="s">
        <v>408</v>
      </c>
      <c r="HL2" s="14" t="s">
        <v>408</v>
      </c>
      <c r="HM2" s="14" t="s">
        <v>408</v>
      </c>
      <c r="HN2" s="14" t="s">
        <v>408</v>
      </c>
      <c r="HO2" s="14" t="s">
        <v>408</v>
      </c>
      <c r="HP2" s="14" t="s">
        <v>408</v>
      </c>
      <c r="HQ2" s="14" t="s">
        <v>408</v>
      </c>
      <c r="HR2" s="14" t="s">
        <v>408</v>
      </c>
      <c r="HS2" s="14" t="s">
        <v>408</v>
      </c>
      <c r="HT2" s="14" t="s">
        <v>408</v>
      </c>
      <c r="HU2" s="14" t="s">
        <v>408</v>
      </c>
      <c r="HV2" s="14" t="s">
        <v>408</v>
      </c>
      <c r="HW2" s="14" t="s">
        <v>408</v>
      </c>
      <c r="HX2" s="14" t="s">
        <v>408</v>
      </c>
      <c r="HY2" s="14" t="s">
        <v>408</v>
      </c>
      <c r="HZ2" s="14" t="s">
        <v>408</v>
      </c>
      <c r="IA2" s="14" t="s">
        <v>408</v>
      </c>
      <c r="IB2" s="14" t="s">
        <v>408</v>
      </c>
      <c r="IC2" s="14" t="s">
        <v>408</v>
      </c>
      <c r="ID2" s="14" t="s">
        <v>408</v>
      </c>
      <c r="IE2" s="14" t="s">
        <v>408</v>
      </c>
      <c r="IF2" s="14" t="s">
        <v>408</v>
      </c>
      <c r="IG2" s="14" t="s">
        <v>408</v>
      </c>
      <c r="IH2" s="14" t="s">
        <v>408</v>
      </c>
      <c r="II2" s="14" t="s">
        <v>408</v>
      </c>
      <c r="IJ2" s="14" t="s">
        <v>408</v>
      </c>
      <c r="IK2" s="14" t="s">
        <v>408</v>
      </c>
      <c r="IL2" s="14" t="s">
        <v>408</v>
      </c>
      <c r="IM2" s="14" t="s">
        <v>408</v>
      </c>
      <c r="IN2" s="14" t="s">
        <v>408</v>
      </c>
      <c r="IO2" s="14" t="s">
        <v>408</v>
      </c>
      <c r="IP2" s="14" t="s">
        <v>408</v>
      </c>
      <c r="IQ2" s="14" t="s">
        <v>408</v>
      </c>
      <c r="IR2" s="14" t="s">
        <v>408</v>
      </c>
      <c r="IS2" s="14" t="s">
        <v>408</v>
      </c>
      <c r="IT2" s="14" t="s">
        <v>408</v>
      </c>
      <c r="IU2" s="14" t="s">
        <v>408</v>
      </c>
      <c r="IV2" s="14" t="s">
        <v>408</v>
      </c>
      <c r="IW2" s="14" t="s">
        <v>408</v>
      </c>
      <c r="IX2" s="14" t="s">
        <v>408</v>
      </c>
      <c r="IY2" s="14" t="s">
        <v>408</v>
      </c>
      <c r="IZ2" s="14" t="s">
        <v>408</v>
      </c>
      <c r="JA2" s="14" t="s">
        <v>408</v>
      </c>
      <c r="JB2" s="14" t="s">
        <v>408</v>
      </c>
      <c r="JC2" s="14" t="s">
        <v>408</v>
      </c>
      <c r="JD2" s="14" t="s">
        <v>408</v>
      </c>
      <c r="JE2" s="14" t="s">
        <v>408</v>
      </c>
      <c r="JF2" s="14" t="s">
        <v>408</v>
      </c>
      <c r="JG2" s="14" t="s">
        <v>408</v>
      </c>
      <c r="JH2" s="14" t="s">
        <v>408</v>
      </c>
      <c r="JI2" s="14" t="s">
        <v>408</v>
      </c>
      <c r="JJ2" s="14" t="s">
        <v>408</v>
      </c>
      <c r="JK2" s="14" t="s">
        <v>408</v>
      </c>
      <c r="JL2" s="14" t="s">
        <v>408</v>
      </c>
      <c r="JM2" s="14" t="s">
        <v>408</v>
      </c>
      <c r="JN2" s="14" t="s">
        <v>408</v>
      </c>
      <c r="JO2" s="14" t="s">
        <v>408</v>
      </c>
      <c r="JP2" s="14" t="s">
        <v>408</v>
      </c>
      <c r="JQ2" s="14" t="s">
        <v>408</v>
      </c>
      <c r="JR2" s="14" t="s">
        <v>408</v>
      </c>
      <c r="JS2" s="14" t="s">
        <v>408</v>
      </c>
      <c r="JT2" s="14" t="s">
        <v>408</v>
      </c>
      <c r="JU2" s="14" t="s">
        <v>408</v>
      </c>
      <c r="JV2" s="14" t="s">
        <v>408</v>
      </c>
      <c r="JW2" s="14" t="s">
        <v>408</v>
      </c>
      <c r="JX2" s="14" t="s">
        <v>408</v>
      </c>
      <c r="JY2" s="14" t="s">
        <v>408</v>
      </c>
      <c r="JZ2" s="14" t="s">
        <v>408</v>
      </c>
      <c r="KA2" s="14" t="s">
        <v>408</v>
      </c>
      <c r="KB2" s="14" t="s">
        <v>408</v>
      </c>
      <c r="KC2" s="14" t="s">
        <v>408</v>
      </c>
      <c r="KD2" s="14" t="s">
        <v>408</v>
      </c>
      <c r="KE2" s="14" t="s">
        <v>408</v>
      </c>
      <c r="KF2" s="14" t="s">
        <v>408</v>
      </c>
      <c r="KG2" s="14" t="s">
        <v>408</v>
      </c>
      <c r="KH2" s="14" t="s">
        <v>408</v>
      </c>
      <c r="KI2" s="14" t="s">
        <v>408</v>
      </c>
      <c r="KJ2" s="14" t="s">
        <v>408</v>
      </c>
      <c r="KK2" s="14" t="s">
        <v>408</v>
      </c>
      <c r="KL2" s="14" t="s">
        <v>408</v>
      </c>
      <c r="KM2" s="14" t="s">
        <v>408</v>
      </c>
      <c r="KN2" s="14" t="s">
        <v>408</v>
      </c>
      <c r="KO2" s="14" t="s">
        <v>408</v>
      </c>
      <c r="KP2" s="14" t="s">
        <v>408</v>
      </c>
      <c r="KQ2" s="14" t="s">
        <v>408</v>
      </c>
      <c r="KR2" s="14" t="s">
        <v>408</v>
      </c>
      <c r="KS2" s="14" t="s">
        <v>408</v>
      </c>
      <c r="KT2" s="14" t="s">
        <v>408</v>
      </c>
      <c r="KU2" s="14" t="s">
        <v>408</v>
      </c>
      <c r="KV2" s="14" t="s">
        <v>408</v>
      </c>
      <c r="KW2" s="14" t="s">
        <v>408</v>
      </c>
      <c r="KX2" s="14" t="s">
        <v>408</v>
      </c>
      <c r="KY2" s="14" t="s">
        <v>408</v>
      </c>
      <c r="KZ2" s="14" t="s">
        <v>408</v>
      </c>
      <c r="LA2" s="14" t="s">
        <v>408</v>
      </c>
      <c r="LB2" s="14" t="s">
        <v>408</v>
      </c>
      <c r="LC2" s="14" t="s">
        <v>408</v>
      </c>
      <c r="LD2" s="14" t="s">
        <v>408</v>
      </c>
      <c r="LE2" s="14" t="s">
        <v>408</v>
      </c>
      <c r="LF2" s="14" t="s">
        <v>408</v>
      </c>
      <c r="LG2" s="14" t="s">
        <v>408</v>
      </c>
      <c r="LH2" s="14" t="s">
        <v>408</v>
      </c>
      <c r="LI2" s="14" t="s">
        <v>408</v>
      </c>
      <c r="LJ2" s="14" t="s">
        <v>408</v>
      </c>
      <c r="LK2" s="14" t="s">
        <v>408</v>
      </c>
      <c r="LL2" s="14" t="s">
        <v>408</v>
      </c>
      <c r="LM2" s="14" t="s">
        <v>408</v>
      </c>
      <c r="LN2" s="14" t="s">
        <v>408</v>
      </c>
      <c r="LO2" s="14" t="s">
        <v>408</v>
      </c>
      <c r="LP2" s="14" t="s">
        <v>408</v>
      </c>
      <c r="LQ2" s="14" t="s">
        <v>408</v>
      </c>
      <c r="LR2" s="14" t="s">
        <v>408</v>
      </c>
      <c r="LS2" s="14" t="s">
        <v>408</v>
      </c>
      <c r="LT2" s="14" t="s">
        <v>408</v>
      </c>
      <c r="LU2" s="14" t="s">
        <v>408</v>
      </c>
      <c r="LV2" s="14" t="s">
        <v>408</v>
      </c>
      <c r="LW2" s="14" t="s">
        <v>408</v>
      </c>
      <c r="LX2" s="14" t="s">
        <v>408</v>
      </c>
      <c r="LY2" s="14" t="s">
        <v>408</v>
      </c>
      <c r="LZ2" s="14" t="s">
        <v>408</v>
      </c>
      <c r="MA2" s="14" t="s">
        <v>408</v>
      </c>
      <c r="MB2" s="14" t="s">
        <v>408</v>
      </c>
      <c r="MC2" s="14" t="s">
        <v>408</v>
      </c>
      <c r="MD2" s="14" t="s">
        <v>408</v>
      </c>
      <c r="ME2" s="14" t="s">
        <v>408</v>
      </c>
      <c r="MF2" s="14" t="s">
        <v>408</v>
      </c>
      <c r="MG2" s="14" t="s">
        <v>408</v>
      </c>
      <c r="MH2" s="14" t="s">
        <v>408</v>
      </c>
      <c r="MI2" s="14" t="s">
        <v>408</v>
      </c>
      <c r="MJ2" s="14" t="s">
        <v>408</v>
      </c>
      <c r="MK2" s="14" t="s">
        <v>408</v>
      </c>
      <c r="ML2" s="14" t="s">
        <v>408</v>
      </c>
      <c r="MM2" s="14" t="s">
        <v>408</v>
      </c>
      <c r="MN2" s="14" t="s">
        <v>408</v>
      </c>
      <c r="MO2" s="14" t="s">
        <v>408</v>
      </c>
      <c r="MP2" s="14" t="s">
        <v>408</v>
      </c>
      <c r="MQ2" s="14" t="s">
        <v>408</v>
      </c>
      <c r="MR2" s="14" t="s">
        <v>408</v>
      </c>
      <c r="MS2" s="14" t="s">
        <v>408</v>
      </c>
      <c r="MT2" s="14" t="s">
        <v>408</v>
      </c>
      <c r="MU2" s="14" t="s">
        <v>408</v>
      </c>
      <c r="MV2" s="14" t="s">
        <v>408</v>
      </c>
      <c r="MW2" s="14" t="s">
        <v>408</v>
      </c>
      <c r="MX2" s="14" t="s">
        <v>408</v>
      </c>
      <c r="MY2" s="14" t="s">
        <v>408</v>
      </c>
      <c r="MZ2" s="14" t="s">
        <v>408</v>
      </c>
      <c r="NA2" s="14" t="s">
        <v>408</v>
      </c>
      <c r="NB2" s="14" t="s">
        <v>408</v>
      </c>
      <c r="NC2" s="14" t="s">
        <v>408</v>
      </c>
      <c r="ND2" s="14" t="s">
        <v>408</v>
      </c>
      <c r="NE2" s="14" t="s">
        <v>408</v>
      </c>
      <c r="NF2" s="14" t="s">
        <v>408</v>
      </c>
      <c r="NG2" s="14" t="s">
        <v>408</v>
      </c>
      <c r="NH2" s="14" t="s">
        <v>408</v>
      </c>
      <c r="NI2" s="14" t="s">
        <v>408</v>
      </c>
      <c r="NJ2" s="14" t="s">
        <v>408</v>
      </c>
      <c r="NK2" s="14" t="s">
        <v>408</v>
      </c>
      <c r="NL2" s="14" t="s">
        <v>408</v>
      </c>
      <c r="NM2" s="14" t="s">
        <v>408</v>
      </c>
      <c r="NN2" s="14" t="s">
        <v>408</v>
      </c>
      <c r="NO2" s="14" t="s">
        <v>408</v>
      </c>
      <c r="NP2" s="14" t="s">
        <v>408</v>
      </c>
      <c r="NQ2" s="14" t="s">
        <v>408</v>
      </c>
      <c r="NR2" s="14" t="s">
        <v>408</v>
      </c>
      <c r="NS2" s="14" t="s">
        <v>408</v>
      </c>
      <c r="NT2" s="14" t="s">
        <v>408</v>
      </c>
      <c r="NU2" s="14" t="s">
        <v>408</v>
      </c>
      <c r="NV2" s="14" t="s">
        <v>408</v>
      </c>
      <c r="NW2" s="14" t="s">
        <v>408</v>
      </c>
      <c r="NX2" s="14" t="s">
        <v>408</v>
      </c>
      <c r="NY2" s="14" t="s">
        <v>408</v>
      </c>
      <c r="NZ2" s="14" t="s">
        <v>408</v>
      </c>
      <c r="OA2" s="14" t="s">
        <v>408</v>
      </c>
      <c r="OB2" s="14" t="s">
        <v>408</v>
      </c>
      <c r="OC2" s="14" t="s">
        <v>408</v>
      </c>
      <c r="OD2" s="14" t="s">
        <v>408</v>
      </c>
      <c r="OE2" s="14" t="s">
        <v>408</v>
      </c>
      <c r="OF2" s="14" t="s">
        <v>408</v>
      </c>
      <c r="OG2" s="14" t="s">
        <v>408</v>
      </c>
      <c r="OH2" s="14" t="s">
        <v>408</v>
      </c>
      <c r="OI2" s="14" t="s">
        <v>408</v>
      </c>
      <c r="OJ2" s="14" t="s">
        <v>408</v>
      </c>
      <c r="OK2" s="14" t="s">
        <v>408</v>
      </c>
      <c r="OL2" s="14" t="s">
        <v>408</v>
      </c>
      <c r="OM2" s="14" t="s">
        <v>408</v>
      </c>
      <c r="ON2" s="14" t="s">
        <v>408</v>
      </c>
      <c r="OO2" s="14" t="s">
        <v>408</v>
      </c>
      <c r="OP2" s="14" t="s">
        <v>408</v>
      </c>
      <c r="OQ2" s="14" t="s">
        <v>408</v>
      </c>
      <c r="OR2" s="14" t="s">
        <v>408</v>
      </c>
      <c r="OS2" s="14" t="s">
        <v>408</v>
      </c>
      <c r="OT2" s="14" t="s">
        <v>408</v>
      </c>
    </row>
    <row r="3" spans="1:410">
      <c r="A3" s="45" t="s">
        <v>417</v>
      </c>
      <c r="B3" s="46"/>
      <c r="C3" s="46"/>
      <c r="D3" s="46"/>
      <c r="E3" s="46">
        <v>2018</v>
      </c>
      <c r="F3" s="46"/>
      <c r="G3" s="82">
        <v>6407102</v>
      </c>
      <c r="H3" s="82">
        <v>4972941</v>
      </c>
      <c r="I3" s="82">
        <v>1434161</v>
      </c>
      <c r="J3" s="46">
        <v>59.18</v>
      </c>
      <c r="K3" s="82">
        <v>3791942</v>
      </c>
      <c r="L3" s="46">
        <v>36.5</v>
      </c>
      <c r="M3" s="82">
        <v>2338345</v>
      </c>
      <c r="N3" s="82">
        <v>451139</v>
      </c>
      <c r="O3" s="82">
        <v>230491</v>
      </c>
      <c r="P3" s="82">
        <v>220648</v>
      </c>
      <c r="Q3" s="82">
        <v>542105</v>
      </c>
      <c r="R3" s="82">
        <v>276981</v>
      </c>
      <c r="S3" s="82">
        <v>265124</v>
      </c>
      <c r="T3" s="175">
        <v>459957</v>
      </c>
      <c r="U3" s="175">
        <v>235055</v>
      </c>
      <c r="V3" s="175">
        <v>224902</v>
      </c>
      <c r="W3" s="175">
        <v>558334</v>
      </c>
      <c r="X3" s="175">
        <v>285286</v>
      </c>
      <c r="Y3" s="175">
        <v>273048</v>
      </c>
      <c r="Z3" s="175">
        <v>483185</v>
      </c>
      <c r="AA3" s="175">
        <v>246682</v>
      </c>
      <c r="AB3" s="175">
        <v>236503</v>
      </c>
      <c r="AC3" s="82">
        <v>603572</v>
      </c>
      <c r="AD3" s="82">
        <v>307657</v>
      </c>
      <c r="AE3" s="82">
        <v>295915</v>
      </c>
      <c r="AF3" s="175">
        <v>527055</v>
      </c>
      <c r="AG3" s="175">
        <v>267830</v>
      </c>
      <c r="AH3" s="176">
        <v>259225</v>
      </c>
      <c r="AI3" s="182"/>
      <c r="AJ3" s="182"/>
      <c r="AK3" s="182"/>
      <c r="AL3" s="175">
        <v>566674</v>
      </c>
      <c r="AM3" s="175">
        <v>284886</v>
      </c>
      <c r="AN3" s="175">
        <v>281788</v>
      </c>
      <c r="AO3" s="175">
        <v>551560</v>
      </c>
      <c r="AP3" s="175">
        <v>274746</v>
      </c>
      <c r="AQ3" s="175">
        <v>276814</v>
      </c>
      <c r="AR3" s="82">
        <v>47166</v>
      </c>
      <c r="AS3" s="82">
        <v>136827</v>
      </c>
      <c r="AT3" s="46"/>
      <c r="AU3" s="82">
        <v>185853</v>
      </c>
      <c r="AV3" s="46">
        <v>381</v>
      </c>
      <c r="AW3" s="82">
        <v>66627</v>
      </c>
      <c r="AX3" s="83">
        <v>8.5</v>
      </c>
      <c r="AY3" s="83">
        <v>632</v>
      </c>
      <c r="AZ3" s="83">
        <v>1.7</v>
      </c>
      <c r="BA3" s="46">
        <v>759</v>
      </c>
      <c r="BB3" s="46">
        <v>22.8</v>
      </c>
      <c r="BC3" s="46">
        <v>17</v>
      </c>
      <c r="BD3" s="46">
        <v>2.2000000000000002</v>
      </c>
      <c r="BE3" s="46">
        <v>10</v>
      </c>
      <c r="BF3" s="46">
        <v>5.5</v>
      </c>
      <c r="BG3" s="82">
        <v>4079</v>
      </c>
      <c r="BH3" s="46">
        <v>9.5</v>
      </c>
      <c r="BI3" s="82">
        <v>7101</v>
      </c>
      <c r="BJ3" s="46">
        <v>2.7</v>
      </c>
      <c r="BK3" s="46">
        <v>12</v>
      </c>
      <c r="BL3" s="46">
        <v>7.5</v>
      </c>
      <c r="BM3" s="46">
        <v>34</v>
      </c>
      <c r="BN3" s="46">
        <v>24.72</v>
      </c>
      <c r="BO3" s="46">
        <v>7</v>
      </c>
      <c r="BP3" s="46">
        <v>9.4700000000000006</v>
      </c>
      <c r="BQ3" s="46">
        <v>44</v>
      </c>
      <c r="BR3" s="46">
        <v>5.67</v>
      </c>
      <c r="BS3" s="46">
        <v>9</v>
      </c>
      <c r="BT3" s="46">
        <v>10.09</v>
      </c>
      <c r="BU3" s="46">
        <v>28</v>
      </c>
      <c r="BV3" s="84">
        <v>95</v>
      </c>
      <c r="BW3" s="84">
        <v>94.1</v>
      </c>
      <c r="BX3" s="84">
        <v>91</v>
      </c>
      <c r="BY3" s="84">
        <v>94</v>
      </c>
      <c r="BZ3" s="84">
        <v>95.2</v>
      </c>
      <c r="CA3" s="84">
        <v>85.9</v>
      </c>
      <c r="CB3" s="84">
        <v>95.9</v>
      </c>
      <c r="CC3" s="46">
        <v>74.63</v>
      </c>
      <c r="CD3" s="46" t="s">
        <v>3400</v>
      </c>
      <c r="CE3" s="46"/>
      <c r="CF3" s="46">
        <v>3.97</v>
      </c>
      <c r="CG3" s="46">
        <v>3.13</v>
      </c>
      <c r="CH3" s="46">
        <v>50.44</v>
      </c>
      <c r="CI3" s="46">
        <v>215</v>
      </c>
      <c r="CJ3" s="46">
        <v>0.2</v>
      </c>
      <c r="CK3" s="46">
        <v>96</v>
      </c>
      <c r="CL3" s="46">
        <v>50.44</v>
      </c>
      <c r="CM3" s="46">
        <v>215</v>
      </c>
      <c r="CN3" s="46">
        <v>125.79</v>
      </c>
      <c r="CO3" s="46">
        <v>630</v>
      </c>
      <c r="CP3" s="46">
        <v>10.79</v>
      </c>
      <c r="CQ3" s="46">
        <v>30</v>
      </c>
      <c r="CR3" s="46">
        <v>4.22</v>
      </c>
      <c r="CS3" s="46">
        <v>30</v>
      </c>
      <c r="CT3" s="46">
        <v>3.32</v>
      </c>
      <c r="CU3" s="46">
        <v>8</v>
      </c>
      <c r="CV3" s="46">
        <v>16.850000000000001</v>
      </c>
      <c r="CW3" s="46">
        <v>8</v>
      </c>
      <c r="CX3" s="46">
        <v>2.54</v>
      </c>
      <c r="CY3" s="46">
        <v>5</v>
      </c>
      <c r="CZ3" s="46">
        <v>3.98</v>
      </c>
      <c r="DA3" s="46">
        <v>9</v>
      </c>
      <c r="DB3" s="46">
        <v>0.3</v>
      </c>
      <c r="DC3" s="46">
        <v>154</v>
      </c>
      <c r="DD3" s="46">
        <v>99.27</v>
      </c>
      <c r="DE3" s="46">
        <v>80.03</v>
      </c>
      <c r="DF3" s="46"/>
      <c r="DG3" s="46"/>
      <c r="DH3" s="46">
        <v>82.76</v>
      </c>
      <c r="DI3" s="46">
        <v>416</v>
      </c>
      <c r="DJ3" s="46">
        <v>183.15</v>
      </c>
      <c r="DK3" s="82">
        <v>1084</v>
      </c>
      <c r="DL3" s="46">
        <v>20.98</v>
      </c>
      <c r="DM3" s="46">
        <v>89</v>
      </c>
      <c r="DN3" s="46">
        <v>82.76</v>
      </c>
      <c r="DO3" s="46">
        <v>416</v>
      </c>
      <c r="DP3" s="46">
        <v>16.32</v>
      </c>
      <c r="DQ3" s="46">
        <v>245</v>
      </c>
      <c r="DR3" s="109">
        <v>12.5</v>
      </c>
      <c r="DS3" s="46">
        <v>49</v>
      </c>
      <c r="DT3" s="46">
        <v>34.49</v>
      </c>
      <c r="DU3" s="46">
        <v>142</v>
      </c>
      <c r="DV3" s="46">
        <v>9.7100000000000009</v>
      </c>
      <c r="DW3" s="46">
        <v>41</v>
      </c>
      <c r="DX3" s="46">
        <v>4.72</v>
      </c>
      <c r="DY3" s="46">
        <v>13</v>
      </c>
      <c r="DZ3" s="46">
        <v>3.4</v>
      </c>
      <c r="EA3" s="46">
        <v>805</v>
      </c>
      <c r="EB3" s="46">
        <v>57.7</v>
      </c>
      <c r="EC3" s="46">
        <v>14947</v>
      </c>
      <c r="ED3" s="46">
        <v>1.1000000000000001</v>
      </c>
      <c r="EE3" s="46">
        <v>576</v>
      </c>
      <c r="EF3" s="46">
        <v>99.27</v>
      </c>
      <c r="EG3" s="46">
        <v>80.03</v>
      </c>
      <c r="EH3" s="46"/>
      <c r="EI3" s="46"/>
      <c r="EJ3" s="46"/>
      <c r="EK3" s="46"/>
      <c r="EL3" s="46">
        <v>81.819999999999993</v>
      </c>
      <c r="EM3" s="46">
        <v>41.96</v>
      </c>
      <c r="EN3" s="46"/>
      <c r="EO3" s="46"/>
      <c r="EP3" s="46">
        <v>100.03</v>
      </c>
      <c r="EQ3" s="46">
        <v>552</v>
      </c>
      <c r="ER3" s="46">
        <v>191.94</v>
      </c>
      <c r="ES3" s="82">
        <v>1149</v>
      </c>
      <c r="ET3" s="46">
        <v>188.23</v>
      </c>
      <c r="EU3" s="82">
        <v>1109</v>
      </c>
      <c r="EV3" s="46">
        <v>126.63</v>
      </c>
      <c r="EW3" s="46">
        <v>703</v>
      </c>
      <c r="EX3" s="46"/>
      <c r="EY3" s="109">
        <v>81</v>
      </c>
      <c r="EZ3" s="46">
        <v>22809</v>
      </c>
      <c r="FA3" s="46">
        <v>68</v>
      </c>
      <c r="FB3" s="46">
        <v>18831</v>
      </c>
      <c r="FC3" s="46">
        <v>22.53</v>
      </c>
      <c r="FD3" s="46">
        <v>248</v>
      </c>
      <c r="FE3" s="46">
        <v>82.86</v>
      </c>
      <c r="FF3" s="46">
        <v>977</v>
      </c>
      <c r="FG3" s="46">
        <v>8.3800000000000008</v>
      </c>
      <c r="FH3" s="46">
        <v>81</v>
      </c>
      <c r="FI3" s="46">
        <v>13.76</v>
      </c>
      <c r="FJ3" s="46">
        <v>132</v>
      </c>
      <c r="FK3" s="46">
        <v>118.39</v>
      </c>
      <c r="FL3" s="46">
        <v>1438</v>
      </c>
      <c r="FM3" s="46">
        <v>266.8</v>
      </c>
      <c r="FN3" s="82">
        <v>3120</v>
      </c>
      <c r="FO3" s="46">
        <v>387.73</v>
      </c>
      <c r="FP3" s="82">
        <v>4642</v>
      </c>
      <c r="FQ3" s="46">
        <v>26.52</v>
      </c>
      <c r="FR3" s="46">
        <v>272</v>
      </c>
      <c r="FS3" s="46">
        <v>1.7</v>
      </c>
      <c r="FT3" s="46">
        <v>975</v>
      </c>
      <c r="FU3" s="46">
        <v>1.6</v>
      </c>
      <c r="FV3" s="46">
        <v>867</v>
      </c>
      <c r="FW3" s="46" t="s">
        <v>3401</v>
      </c>
      <c r="FX3" s="46">
        <v>3.74</v>
      </c>
      <c r="FY3" s="46"/>
      <c r="FZ3" s="82">
        <v>1983566</v>
      </c>
      <c r="GA3" s="82">
        <v>2322286</v>
      </c>
      <c r="GB3" s="46">
        <v>44.21</v>
      </c>
      <c r="GC3" s="46" t="s">
        <v>3402</v>
      </c>
      <c r="GD3" s="46">
        <v>29.96</v>
      </c>
      <c r="GE3" s="46">
        <v>73.37</v>
      </c>
      <c r="GF3" s="46">
        <v>90.6</v>
      </c>
      <c r="GG3" s="46">
        <v>82.62</v>
      </c>
      <c r="GH3" s="46">
        <v>98.8</v>
      </c>
      <c r="GI3" s="46">
        <v>62.2</v>
      </c>
      <c r="GJ3" s="46">
        <v>52.46</v>
      </c>
      <c r="GK3" s="46">
        <v>88.9</v>
      </c>
      <c r="GL3" s="46">
        <v>1.97</v>
      </c>
      <c r="GM3" s="46">
        <v>11.68</v>
      </c>
      <c r="GN3" s="46">
        <v>3.81</v>
      </c>
      <c r="GO3" s="46">
        <v>25.65</v>
      </c>
      <c r="GP3" s="46">
        <v>5.95</v>
      </c>
      <c r="GQ3" s="46">
        <v>3.42</v>
      </c>
      <c r="GR3" s="46">
        <v>11.59</v>
      </c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</row>
    <row r="4" spans="1:410">
      <c r="A4" s="55" t="s">
        <v>425</v>
      </c>
      <c r="B4" s="56" t="s">
        <v>426</v>
      </c>
      <c r="C4" s="55" t="s">
        <v>427</v>
      </c>
      <c r="D4" s="57">
        <v>6</v>
      </c>
      <c r="E4" s="96">
        <v>2018</v>
      </c>
      <c r="F4" s="56">
        <v>68.489999999999995</v>
      </c>
      <c r="G4" s="110">
        <v>20367</v>
      </c>
      <c r="H4" s="110">
        <v>7674</v>
      </c>
      <c r="I4" s="110">
        <v>12693</v>
      </c>
      <c r="J4" s="110">
        <v>12.97</v>
      </c>
      <c r="K4" s="110">
        <v>2464</v>
      </c>
      <c r="L4" s="100">
        <v>61.94</v>
      </c>
      <c r="M4" s="110">
        <v>12615</v>
      </c>
      <c r="N4" s="111">
        <v>1328</v>
      </c>
      <c r="O4" s="56">
        <v>659</v>
      </c>
      <c r="P4" s="56">
        <v>669</v>
      </c>
      <c r="Q4" s="112">
        <v>1606</v>
      </c>
      <c r="R4" s="113">
        <v>800</v>
      </c>
      <c r="S4" s="113">
        <v>806</v>
      </c>
      <c r="T4" s="111">
        <v>1469</v>
      </c>
      <c r="U4" s="56">
        <v>754</v>
      </c>
      <c r="V4" s="56">
        <v>715</v>
      </c>
      <c r="W4" s="114">
        <v>1836</v>
      </c>
      <c r="X4" s="113">
        <v>951</v>
      </c>
      <c r="Y4" s="113">
        <v>885</v>
      </c>
      <c r="Z4" s="111">
        <v>1656</v>
      </c>
      <c r="AA4" s="56">
        <v>874</v>
      </c>
      <c r="AB4" s="56">
        <v>782</v>
      </c>
      <c r="AC4" s="112">
        <v>2042</v>
      </c>
      <c r="AD4" s="112">
        <v>1089</v>
      </c>
      <c r="AE4" s="112">
        <v>953</v>
      </c>
      <c r="AF4" s="111">
        <v>1690</v>
      </c>
      <c r="AG4" s="56">
        <v>909</v>
      </c>
      <c r="AH4" s="177">
        <v>781</v>
      </c>
      <c r="AI4" s="182"/>
      <c r="AJ4" s="182"/>
      <c r="AK4" s="182"/>
      <c r="AL4" s="111">
        <v>1460</v>
      </c>
      <c r="AM4" s="56">
        <v>795</v>
      </c>
      <c r="AN4" s="56">
        <v>665</v>
      </c>
      <c r="AO4" s="111">
        <v>1249</v>
      </c>
      <c r="AP4" s="56">
        <v>657</v>
      </c>
      <c r="AQ4" s="56">
        <v>592</v>
      </c>
      <c r="AR4" s="56">
        <v>97</v>
      </c>
      <c r="AS4" s="80">
        <v>146</v>
      </c>
      <c r="AT4" s="115" t="s">
        <v>428</v>
      </c>
      <c r="AU4" s="59">
        <v>928</v>
      </c>
      <c r="AV4" s="59">
        <v>0</v>
      </c>
      <c r="AW4" s="59">
        <v>97</v>
      </c>
      <c r="AX4" s="59">
        <v>12.8</v>
      </c>
      <c r="AY4" s="59">
        <v>2</v>
      </c>
      <c r="AZ4" s="62">
        <v>1.1771630370806356</v>
      </c>
      <c r="BA4" s="63">
        <v>2</v>
      </c>
      <c r="BB4" s="62">
        <v>0</v>
      </c>
      <c r="BC4" s="63">
        <v>0</v>
      </c>
      <c r="BD4" s="64">
        <v>0</v>
      </c>
      <c r="BE4" s="65">
        <v>0</v>
      </c>
      <c r="BF4" s="62">
        <v>1.2820512820512819</v>
      </c>
      <c r="BG4" s="63">
        <v>2</v>
      </c>
      <c r="BH4" s="62">
        <v>11.538461538461538</v>
      </c>
      <c r="BI4" s="63">
        <v>18</v>
      </c>
      <c r="BJ4" s="64">
        <v>0</v>
      </c>
      <c r="BK4" s="65">
        <v>0</v>
      </c>
      <c r="BL4" s="64">
        <v>58.858151854031782</v>
      </c>
      <c r="BM4" s="65">
        <v>1</v>
      </c>
      <c r="BN4" s="56">
        <v>0</v>
      </c>
      <c r="BO4" s="56">
        <v>0</v>
      </c>
      <c r="BP4" s="56">
        <v>0</v>
      </c>
      <c r="BQ4" s="56">
        <v>0</v>
      </c>
      <c r="BR4" s="56">
        <v>0</v>
      </c>
      <c r="BS4" s="56">
        <v>0</v>
      </c>
      <c r="BT4" s="56">
        <v>0</v>
      </c>
      <c r="BU4" s="56">
        <v>0</v>
      </c>
      <c r="BV4" s="116">
        <v>23.8</v>
      </c>
      <c r="BW4" s="70">
        <v>0.78712871287128716</v>
      </c>
      <c r="BX4" s="56">
        <v>82.1</v>
      </c>
      <c r="BY4" s="107">
        <v>78.2</v>
      </c>
      <c r="BZ4" s="56">
        <v>75.2</v>
      </c>
      <c r="CA4" s="56">
        <v>82.3</v>
      </c>
      <c r="CB4" s="56">
        <v>75.5</v>
      </c>
      <c r="CC4" s="96" t="s">
        <v>3403</v>
      </c>
      <c r="CD4" s="96" t="s">
        <v>3404</v>
      </c>
      <c r="CE4" s="96" t="s">
        <v>555</v>
      </c>
      <c r="CF4" s="96" t="s">
        <v>3405</v>
      </c>
      <c r="CG4" s="96" t="s">
        <v>2093</v>
      </c>
      <c r="CH4" s="56">
        <v>0</v>
      </c>
      <c r="CI4" s="56">
        <v>0</v>
      </c>
      <c r="CJ4" s="60">
        <v>0</v>
      </c>
      <c r="CK4" s="61">
        <v>0</v>
      </c>
      <c r="CL4" s="61">
        <v>0</v>
      </c>
      <c r="CM4" s="61">
        <v>0</v>
      </c>
      <c r="CN4" s="56">
        <v>118.84</v>
      </c>
      <c r="CO4" s="56">
        <v>2</v>
      </c>
      <c r="CP4" s="56">
        <v>0</v>
      </c>
      <c r="CQ4" s="56">
        <v>0</v>
      </c>
      <c r="CR4" s="56">
        <v>52.88</v>
      </c>
      <c r="CS4" s="56">
        <v>1</v>
      </c>
      <c r="CT4" s="56">
        <v>0</v>
      </c>
      <c r="CU4" s="56">
        <v>0</v>
      </c>
      <c r="CV4" s="56">
        <v>0</v>
      </c>
      <c r="CW4" s="56">
        <v>0</v>
      </c>
      <c r="CX4" s="56">
        <v>52.08</v>
      </c>
      <c r="CY4" s="56">
        <v>1</v>
      </c>
      <c r="CZ4" s="56">
        <v>0</v>
      </c>
      <c r="DA4" s="56">
        <v>0</v>
      </c>
      <c r="DB4" s="60">
        <v>0.66006600660066006</v>
      </c>
      <c r="DC4" s="61">
        <v>1</v>
      </c>
      <c r="DD4" s="56" t="s">
        <v>3406</v>
      </c>
      <c r="DE4" s="56" t="s">
        <v>3407</v>
      </c>
      <c r="DF4" s="96" t="s">
        <v>555</v>
      </c>
      <c r="DG4" s="96" t="s">
        <v>555</v>
      </c>
      <c r="DH4" s="56">
        <v>105.76</v>
      </c>
      <c r="DI4" s="56">
        <v>2</v>
      </c>
      <c r="DJ4" s="56">
        <v>264.41000000000003</v>
      </c>
      <c r="DK4" s="56">
        <v>5</v>
      </c>
      <c r="DL4" s="56">
        <v>0</v>
      </c>
      <c r="DM4" s="56">
        <v>0</v>
      </c>
      <c r="DN4" s="56">
        <v>168.07</v>
      </c>
      <c r="DO4" s="56">
        <v>2</v>
      </c>
      <c r="DP4" s="107">
        <v>56.022408963585427</v>
      </c>
      <c r="DQ4" s="56">
        <v>1</v>
      </c>
      <c r="DR4" s="56">
        <v>0</v>
      </c>
      <c r="DS4" s="56">
        <v>0</v>
      </c>
      <c r="DT4" s="56">
        <v>0</v>
      </c>
      <c r="DU4" s="56">
        <v>0</v>
      </c>
      <c r="DV4" s="56">
        <v>0</v>
      </c>
      <c r="DW4" s="56">
        <v>0</v>
      </c>
      <c r="DX4" s="56">
        <v>56.02</v>
      </c>
      <c r="DY4" s="56">
        <v>1</v>
      </c>
      <c r="DZ4" s="62">
        <v>1.2345679012345678</v>
      </c>
      <c r="EA4" s="63">
        <v>2</v>
      </c>
      <c r="EB4" s="62">
        <v>30.246913580246915</v>
      </c>
      <c r="EC4" s="63">
        <v>49</v>
      </c>
      <c r="ED4" s="60">
        <v>2.0352781546811398</v>
      </c>
      <c r="EE4" s="61">
        <v>3</v>
      </c>
      <c r="EF4" s="56" t="s">
        <v>3408</v>
      </c>
      <c r="EG4" s="56" t="s">
        <v>3291</v>
      </c>
      <c r="EH4" s="56" t="s">
        <v>555</v>
      </c>
      <c r="EI4" s="56" t="s">
        <v>555</v>
      </c>
      <c r="EJ4" s="56" t="s">
        <v>3409</v>
      </c>
      <c r="EK4" s="56" t="s">
        <v>3410</v>
      </c>
      <c r="EL4" s="56" t="s">
        <v>2431</v>
      </c>
      <c r="EM4" s="56" t="s">
        <v>3411</v>
      </c>
      <c r="EN4" s="56" t="s">
        <v>555</v>
      </c>
      <c r="EO4" s="56" t="s">
        <v>555</v>
      </c>
      <c r="EP4" s="56">
        <v>168.07</v>
      </c>
      <c r="EQ4" s="56">
        <v>3</v>
      </c>
      <c r="ER4" s="56">
        <v>448.18</v>
      </c>
      <c r="ES4" s="56">
        <v>8</v>
      </c>
      <c r="ET4" s="56">
        <v>168.07</v>
      </c>
      <c r="EU4" s="56">
        <v>3</v>
      </c>
      <c r="EV4" s="107">
        <v>224.09</v>
      </c>
      <c r="EW4" s="56">
        <v>4</v>
      </c>
      <c r="EX4" s="56">
        <v>1</v>
      </c>
      <c r="EY4" s="62">
        <v>72.180451127819552</v>
      </c>
      <c r="EZ4" s="63">
        <v>48</v>
      </c>
      <c r="FA4" s="62">
        <v>52.364864864864863</v>
      </c>
      <c r="FB4" s="63">
        <v>31</v>
      </c>
      <c r="FC4" s="56">
        <v>0</v>
      </c>
      <c r="FD4" s="56">
        <v>0</v>
      </c>
      <c r="FE4" s="56">
        <v>30.59</v>
      </c>
      <c r="FF4" s="56">
        <v>1</v>
      </c>
      <c r="FG4" s="56">
        <v>0</v>
      </c>
      <c r="FH4" s="56">
        <v>0</v>
      </c>
      <c r="FI4" s="56">
        <v>30.59</v>
      </c>
      <c r="FJ4" s="56">
        <v>1</v>
      </c>
      <c r="FK4" s="56">
        <v>61.18</v>
      </c>
      <c r="FL4" s="56">
        <v>2</v>
      </c>
      <c r="FM4" s="56">
        <v>91.77</v>
      </c>
      <c r="FN4" s="56">
        <v>3</v>
      </c>
      <c r="FO4" s="56">
        <v>489.45</v>
      </c>
      <c r="FP4" s="56">
        <v>16</v>
      </c>
      <c r="FQ4" s="56">
        <v>30.59</v>
      </c>
      <c r="FR4" s="56">
        <v>1</v>
      </c>
      <c r="FS4" s="60">
        <v>1</v>
      </c>
      <c r="FT4" s="61">
        <v>1</v>
      </c>
      <c r="FU4" s="60">
        <v>0</v>
      </c>
      <c r="FV4" s="61">
        <v>0</v>
      </c>
      <c r="FW4" s="56" t="s">
        <v>3412</v>
      </c>
      <c r="FX4" s="56">
        <v>2.92</v>
      </c>
      <c r="FY4" s="56">
        <v>11.7</v>
      </c>
      <c r="FZ4" s="111">
        <v>6028</v>
      </c>
      <c r="GA4" s="111">
        <v>8511</v>
      </c>
      <c r="GB4" s="56">
        <v>27.87</v>
      </c>
      <c r="GC4" s="56">
        <v>72.13</v>
      </c>
      <c r="GD4" s="56">
        <v>29.25</v>
      </c>
      <c r="GE4" s="56">
        <v>81.790000000000006</v>
      </c>
      <c r="GF4" s="56">
        <v>68.63</v>
      </c>
      <c r="GG4" s="56">
        <v>43.64</v>
      </c>
      <c r="GH4" s="56">
        <v>99.01</v>
      </c>
      <c r="GI4" s="56">
        <v>24.87</v>
      </c>
      <c r="GJ4" s="56">
        <v>19.14</v>
      </c>
      <c r="GK4" s="56">
        <v>43.42</v>
      </c>
      <c r="GL4" s="56">
        <v>1.9</v>
      </c>
      <c r="GM4" s="56">
        <v>16.13</v>
      </c>
      <c r="GN4" s="56">
        <v>3.3</v>
      </c>
      <c r="GO4" s="56">
        <v>10.55</v>
      </c>
      <c r="GP4" s="56">
        <v>1.32</v>
      </c>
      <c r="GQ4" s="56">
        <v>1.28</v>
      </c>
      <c r="GR4" s="56">
        <v>1.82</v>
      </c>
      <c r="GS4" s="56">
        <v>0.89</v>
      </c>
      <c r="GT4" s="56">
        <v>7.52</v>
      </c>
      <c r="GU4" s="56">
        <v>13.99</v>
      </c>
      <c r="GV4" s="117">
        <v>0.86</v>
      </c>
      <c r="GW4" s="117">
        <v>32.619999999999997</v>
      </c>
      <c r="GX4" s="117">
        <v>59.23</v>
      </c>
      <c r="GY4" s="117">
        <v>6.58</v>
      </c>
      <c r="GZ4" s="117">
        <v>0.14000000000000001</v>
      </c>
      <c r="HA4" s="117">
        <v>0.28999999999999998</v>
      </c>
      <c r="HB4" s="117">
        <v>0.28999999999999998</v>
      </c>
      <c r="HC4" s="117">
        <v>0.28999999999999998</v>
      </c>
      <c r="HD4" s="118">
        <v>0</v>
      </c>
      <c r="HE4" s="118">
        <v>0</v>
      </c>
      <c r="HF4" s="118">
        <v>0</v>
      </c>
      <c r="HG4" s="118">
        <v>0</v>
      </c>
      <c r="HH4" s="118">
        <v>2</v>
      </c>
      <c r="HI4" s="118">
        <v>150</v>
      </c>
      <c r="HJ4" s="118">
        <v>1</v>
      </c>
      <c r="HK4" s="118">
        <v>153</v>
      </c>
      <c r="HL4" s="119">
        <v>0</v>
      </c>
      <c r="HM4" s="119">
        <v>0</v>
      </c>
      <c r="HN4" s="119">
        <v>0</v>
      </c>
      <c r="HO4" s="119">
        <v>0</v>
      </c>
      <c r="HP4" s="119">
        <v>1</v>
      </c>
      <c r="HQ4" s="119">
        <v>171</v>
      </c>
      <c r="HR4" s="119">
        <v>1</v>
      </c>
      <c r="HS4" s="119">
        <v>173</v>
      </c>
      <c r="HT4" s="119">
        <v>0</v>
      </c>
      <c r="HU4" s="119">
        <v>0</v>
      </c>
      <c r="HV4" s="119">
        <v>0</v>
      </c>
      <c r="HW4" s="119">
        <v>0</v>
      </c>
      <c r="HX4" s="119">
        <v>6</v>
      </c>
      <c r="HY4" s="119">
        <v>208</v>
      </c>
      <c r="HZ4" s="119">
        <v>2</v>
      </c>
      <c r="IA4" s="119">
        <v>216</v>
      </c>
      <c r="IB4" s="119">
        <v>1</v>
      </c>
      <c r="IC4" s="119">
        <v>0</v>
      </c>
      <c r="ID4" s="119">
        <v>0</v>
      </c>
      <c r="IE4" s="119">
        <v>0</v>
      </c>
      <c r="IF4" s="119">
        <v>18</v>
      </c>
      <c r="IG4" s="119">
        <v>361</v>
      </c>
      <c r="IH4" s="119">
        <v>2</v>
      </c>
      <c r="II4" s="119">
        <v>383</v>
      </c>
      <c r="IJ4" s="119">
        <v>0</v>
      </c>
      <c r="IK4" s="119">
        <v>0</v>
      </c>
      <c r="IL4" s="119">
        <v>0</v>
      </c>
      <c r="IM4" s="119">
        <v>0</v>
      </c>
      <c r="IN4" s="119">
        <v>0</v>
      </c>
      <c r="IO4" s="119">
        <v>0</v>
      </c>
      <c r="IP4" s="119">
        <v>0</v>
      </c>
      <c r="IQ4" s="119">
        <v>0</v>
      </c>
      <c r="IR4" s="119">
        <v>0</v>
      </c>
      <c r="IS4" s="119">
        <v>0</v>
      </c>
      <c r="IT4" s="119">
        <v>0</v>
      </c>
      <c r="IU4" s="119">
        <v>0</v>
      </c>
      <c r="IV4" s="119">
        <v>0</v>
      </c>
      <c r="IW4" s="119">
        <v>0</v>
      </c>
      <c r="IX4" s="119">
        <v>0</v>
      </c>
      <c r="IY4" s="119">
        <v>0</v>
      </c>
      <c r="IZ4" s="119">
        <v>0</v>
      </c>
      <c r="JA4" s="119">
        <v>0</v>
      </c>
      <c r="JB4" s="119">
        <v>0</v>
      </c>
      <c r="JC4" s="119">
        <v>0</v>
      </c>
      <c r="JD4" s="119">
        <v>0</v>
      </c>
      <c r="JE4" s="119">
        <v>0</v>
      </c>
      <c r="JF4" s="119">
        <v>0</v>
      </c>
      <c r="JG4" s="119">
        <v>0</v>
      </c>
      <c r="JH4" s="119">
        <v>0</v>
      </c>
      <c r="JI4" s="119">
        <v>0</v>
      </c>
      <c r="JJ4" s="119">
        <v>0</v>
      </c>
      <c r="JK4" s="119">
        <v>0</v>
      </c>
      <c r="JL4" s="119">
        <v>0</v>
      </c>
      <c r="JM4" s="119">
        <v>0</v>
      </c>
      <c r="JN4" s="119">
        <v>0</v>
      </c>
      <c r="JO4" s="119">
        <v>0</v>
      </c>
      <c r="JP4" s="119">
        <v>0</v>
      </c>
      <c r="JQ4" s="119">
        <v>0</v>
      </c>
      <c r="JR4" s="119">
        <v>0</v>
      </c>
      <c r="JS4" s="119">
        <v>0</v>
      </c>
      <c r="JT4" s="119">
        <v>0</v>
      </c>
      <c r="JU4" s="119">
        <v>0</v>
      </c>
      <c r="JV4" s="119">
        <v>0</v>
      </c>
      <c r="JW4" s="119">
        <v>0</v>
      </c>
      <c r="JX4" s="119">
        <v>0</v>
      </c>
      <c r="JY4" s="119">
        <v>0</v>
      </c>
      <c r="JZ4" s="119">
        <v>0</v>
      </c>
      <c r="KA4" s="119">
        <v>0</v>
      </c>
      <c r="KB4" s="119">
        <v>0</v>
      </c>
      <c r="KC4" s="119">
        <v>0</v>
      </c>
      <c r="KD4" s="119">
        <v>0</v>
      </c>
      <c r="KE4" s="119">
        <v>0</v>
      </c>
      <c r="KF4" s="119">
        <v>0</v>
      </c>
      <c r="KG4" s="119">
        <v>0</v>
      </c>
      <c r="KH4" s="119">
        <v>0</v>
      </c>
      <c r="KI4" s="119">
        <v>0</v>
      </c>
      <c r="KJ4" s="119">
        <v>0</v>
      </c>
      <c r="KK4" s="119">
        <v>0</v>
      </c>
      <c r="KL4" s="119">
        <v>0</v>
      </c>
      <c r="KM4" s="119">
        <v>0</v>
      </c>
      <c r="KN4" s="119">
        <v>0</v>
      </c>
      <c r="KO4" s="119">
        <v>0</v>
      </c>
      <c r="KP4" s="119">
        <v>0</v>
      </c>
      <c r="KQ4" s="119">
        <v>0</v>
      </c>
      <c r="KR4" s="119">
        <v>0</v>
      </c>
      <c r="KS4" s="119">
        <v>0</v>
      </c>
      <c r="KT4" s="119">
        <v>0</v>
      </c>
      <c r="KU4" s="119">
        <v>0</v>
      </c>
      <c r="KV4" s="119">
        <v>0</v>
      </c>
      <c r="KW4" s="119">
        <v>0</v>
      </c>
      <c r="KX4" s="119">
        <v>0</v>
      </c>
      <c r="KY4" s="119">
        <v>0</v>
      </c>
      <c r="KZ4" s="119">
        <v>0</v>
      </c>
      <c r="LA4" s="119">
        <v>0</v>
      </c>
      <c r="LB4" s="119">
        <v>0</v>
      </c>
      <c r="LC4" s="119">
        <v>0</v>
      </c>
      <c r="LD4" s="119">
        <v>0</v>
      </c>
      <c r="LE4" s="119">
        <v>0</v>
      </c>
      <c r="LF4" s="119">
        <v>0</v>
      </c>
      <c r="LG4" s="119">
        <v>0</v>
      </c>
      <c r="LH4" s="119">
        <v>0</v>
      </c>
      <c r="LI4" s="119">
        <v>0</v>
      </c>
      <c r="LJ4" s="119">
        <v>0</v>
      </c>
      <c r="LK4" s="119">
        <v>0</v>
      </c>
      <c r="LL4" s="119">
        <v>0</v>
      </c>
      <c r="LM4" s="119">
        <v>0</v>
      </c>
      <c r="LN4" s="119">
        <v>0</v>
      </c>
      <c r="LO4" s="119">
        <v>0</v>
      </c>
      <c r="LP4" s="119">
        <v>0</v>
      </c>
      <c r="LQ4" s="119">
        <v>0</v>
      </c>
      <c r="LR4" s="119">
        <v>0</v>
      </c>
      <c r="LS4" s="119">
        <v>0</v>
      </c>
      <c r="LT4" s="119">
        <v>0</v>
      </c>
      <c r="LU4" s="119">
        <v>0</v>
      </c>
      <c r="LV4" s="119">
        <v>0</v>
      </c>
      <c r="LW4" s="119">
        <v>0</v>
      </c>
      <c r="LX4" s="119">
        <v>0</v>
      </c>
      <c r="LY4" s="119">
        <v>0</v>
      </c>
      <c r="LZ4" s="119">
        <v>0</v>
      </c>
      <c r="MA4" s="119">
        <v>0</v>
      </c>
      <c r="MB4" s="119">
        <v>0</v>
      </c>
      <c r="MC4" s="119">
        <v>0</v>
      </c>
      <c r="MD4" s="119">
        <v>0</v>
      </c>
      <c r="ME4" s="119">
        <v>0</v>
      </c>
      <c r="MF4" s="119">
        <v>0</v>
      </c>
      <c r="MG4" s="119">
        <v>0</v>
      </c>
      <c r="MH4" s="119">
        <v>0</v>
      </c>
      <c r="MI4" s="119">
        <v>0</v>
      </c>
      <c r="MJ4" s="119">
        <v>0</v>
      </c>
      <c r="MK4" s="119">
        <v>0</v>
      </c>
      <c r="ML4" s="119">
        <v>0</v>
      </c>
      <c r="MM4" s="119">
        <v>0</v>
      </c>
      <c r="MN4" s="119">
        <v>0</v>
      </c>
      <c r="MO4" s="119">
        <v>0</v>
      </c>
      <c r="MP4" s="119">
        <v>0</v>
      </c>
      <c r="MQ4" s="119">
        <v>0</v>
      </c>
      <c r="MR4" s="119">
        <v>0</v>
      </c>
      <c r="MS4" s="119">
        <v>0</v>
      </c>
      <c r="MT4" s="119">
        <v>0</v>
      </c>
      <c r="MU4" s="119">
        <v>0</v>
      </c>
      <c r="MV4" s="119">
        <v>0</v>
      </c>
      <c r="MW4" s="119">
        <v>0</v>
      </c>
      <c r="MX4" s="119">
        <v>0</v>
      </c>
      <c r="MY4" s="119">
        <v>0</v>
      </c>
      <c r="MZ4" s="119">
        <v>0</v>
      </c>
      <c r="NA4" s="119">
        <v>0</v>
      </c>
      <c r="NB4" s="119">
        <v>0</v>
      </c>
      <c r="NC4" s="119">
        <v>0</v>
      </c>
      <c r="ND4" s="119">
        <v>0</v>
      </c>
      <c r="NE4" s="119">
        <v>0</v>
      </c>
      <c r="NF4" s="119">
        <v>0</v>
      </c>
      <c r="NG4" s="119">
        <v>0</v>
      </c>
      <c r="NH4" s="119">
        <v>0</v>
      </c>
      <c r="NI4" s="119">
        <v>0</v>
      </c>
      <c r="NJ4" s="119">
        <v>0</v>
      </c>
      <c r="NK4" s="119">
        <v>0</v>
      </c>
      <c r="NL4" s="119">
        <v>0</v>
      </c>
      <c r="NM4" s="119">
        <v>0</v>
      </c>
      <c r="NN4" s="119">
        <v>0</v>
      </c>
      <c r="NO4" s="119">
        <v>0</v>
      </c>
      <c r="NP4" s="119">
        <v>0</v>
      </c>
      <c r="NQ4" s="119">
        <v>0</v>
      </c>
      <c r="NR4" s="119">
        <v>0</v>
      </c>
      <c r="NS4" s="119">
        <v>0</v>
      </c>
      <c r="NT4" s="119">
        <v>0</v>
      </c>
      <c r="NU4" s="119">
        <v>0</v>
      </c>
      <c r="NV4" s="119">
        <v>0</v>
      </c>
      <c r="NW4" s="119">
        <v>0</v>
      </c>
      <c r="NX4" s="119">
        <v>0</v>
      </c>
      <c r="NY4" s="119">
        <v>0</v>
      </c>
      <c r="NZ4" s="119">
        <v>0</v>
      </c>
      <c r="OA4" s="119">
        <v>0</v>
      </c>
      <c r="OB4" s="119">
        <v>0</v>
      </c>
      <c r="OC4" s="119">
        <v>0</v>
      </c>
      <c r="OD4" s="119">
        <v>0</v>
      </c>
      <c r="OE4" s="119">
        <v>0</v>
      </c>
      <c r="OF4" s="119">
        <v>0</v>
      </c>
      <c r="OG4" s="119">
        <v>0</v>
      </c>
      <c r="OH4" s="119">
        <v>0</v>
      </c>
      <c r="OI4" s="119">
        <v>0</v>
      </c>
      <c r="OJ4" s="119">
        <v>0</v>
      </c>
      <c r="OK4" s="119">
        <v>0</v>
      </c>
      <c r="OL4" s="119">
        <v>0</v>
      </c>
      <c r="OM4" s="119">
        <v>0</v>
      </c>
      <c r="ON4" s="119">
        <v>0</v>
      </c>
      <c r="OO4" s="119">
        <v>0</v>
      </c>
      <c r="OP4" s="119">
        <v>0</v>
      </c>
      <c r="OQ4" s="119">
        <v>0</v>
      </c>
      <c r="OR4" s="119">
        <v>0</v>
      </c>
      <c r="OS4" s="119">
        <v>0</v>
      </c>
      <c r="OT4" s="119">
        <v>0</v>
      </c>
    </row>
    <row r="5" spans="1:410">
      <c r="A5" s="55" t="s">
        <v>489</v>
      </c>
      <c r="B5" s="56" t="s">
        <v>490</v>
      </c>
      <c r="C5" s="55" t="s">
        <v>466</v>
      </c>
      <c r="D5" s="57">
        <v>6</v>
      </c>
      <c r="E5" s="96">
        <v>2018</v>
      </c>
      <c r="F5" s="56">
        <v>66.44</v>
      </c>
      <c r="G5" s="110">
        <v>43269</v>
      </c>
      <c r="H5" s="110">
        <v>20250</v>
      </c>
      <c r="I5" s="110">
        <v>23019</v>
      </c>
      <c r="J5" s="110">
        <v>17.64</v>
      </c>
      <c r="K5" s="110">
        <v>8291</v>
      </c>
      <c r="L5" s="100">
        <v>62.1</v>
      </c>
      <c r="M5" s="110">
        <v>29188</v>
      </c>
      <c r="N5" s="111">
        <v>3162</v>
      </c>
      <c r="O5" s="111">
        <v>1655</v>
      </c>
      <c r="P5" s="111">
        <v>1507</v>
      </c>
      <c r="Q5" s="112">
        <v>3795</v>
      </c>
      <c r="R5" s="113">
        <v>1986</v>
      </c>
      <c r="S5" s="113">
        <v>1809</v>
      </c>
      <c r="T5" s="111">
        <v>3198</v>
      </c>
      <c r="U5" s="111">
        <v>1673</v>
      </c>
      <c r="V5" s="111">
        <v>1525</v>
      </c>
      <c r="W5" s="114">
        <v>3880</v>
      </c>
      <c r="X5" s="113">
        <v>2029</v>
      </c>
      <c r="Y5" s="113">
        <v>1851</v>
      </c>
      <c r="Z5" s="111">
        <v>3347</v>
      </c>
      <c r="AA5" s="111">
        <v>1747</v>
      </c>
      <c r="AB5" s="111">
        <v>1600</v>
      </c>
      <c r="AC5" s="112">
        <v>4135</v>
      </c>
      <c r="AD5" s="112">
        <v>2151</v>
      </c>
      <c r="AE5" s="112">
        <v>1984</v>
      </c>
      <c r="AF5" s="111">
        <v>3693</v>
      </c>
      <c r="AG5" s="111">
        <v>1993</v>
      </c>
      <c r="AH5" s="178">
        <v>1700</v>
      </c>
      <c r="AI5" s="182"/>
      <c r="AJ5" s="182"/>
      <c r="AK5" s="182"/>
      <c r="AL5" s="111">
        <v>3680</v>
      </c>
      <c r="AM5" s="111">
        <v>2016</v>
      </c>
      <c r="AN5" s="111">
        <v>1664</v>
      </c>
      <c r="AO5" s="111">
        <v>3235</v>
      </c>
      <c r="AP5" s="111">
        <v>1706</v>
      </c>
      <c r="AQ5" s="111">
        <v>1529</v>
      </c>
      <c r="AR5" s="56">
        <v>561</v>
      </c>
      <c r="AS5" s="80">
        <v>154</v>
      </c>
      <c r="AT5" s="115" t="s">
        <v>3413</v>
      </c>
      <c r="AU5" s="59">
        <v>1130</v>
      </c>
      <c r="AV5" s="59">
        <v>2</v>
      </c>
      <c r="AW5" s="59">
        <v>350</v>
      </c>
      <c r="AX5" s="59">
        <v>12.3</v>
      </c>
      <c r="AY5" s="59">
        <v>5</v>
      </c>
      <c r="AZ5" s="62">
        <v>1.144950767117014</v>
      </c>
      <c r="BA5" s="63">
        <v>5</v>
      </c>
      <c r="BB5" s="62">
        <v>0</v>
      </c>
      <c r="BC5" s="63">
        <v>0</v>
      </c>
      <c r="BD5" s="64">
        <v>0</v>
      </c>
      <c r="BE5" s="65">
        <v>0</v>
      </c>
      <c r="BF5" s="62">
        <v>3.7128712871287126</v>
      </c>
      <c r="BG5" s="63">
        <v>15</v>
      </c>
      <c r="BH5" s="62">
        <v>8.9108910891089099</v>
      </c>
      <c r="BI5" s="63">
        <v>36</v>
      </c>
      <c r="BJ5" s="64">
        <v>0</v>
      </c>
      <c r="BK5" s="65">
        <v>0</v>
      </c>
      <c r="BL5" s="64">
        <v>0</v>
      </c>
      <c r="BM5" s="65">
        <v>0</v>
      </c>
      <c r="BN5" s="56">
        <v>0</v>
      </c>
      <c r="BO5" s="56">
        <v>0</v>
      </c>
      <c r="BP5" s="56">
        <v>0</v>
      </c>
      <c r="BQ5" s="56">
        <v>0</v>
      </c>
      <c r="BR5" s="56">
        <v>0</v>
      </c>
      <c r="BS5" s="56">
        <v>0</v>
      </c>
      <c r="BT5" s="56">
        <v>0</v>
      </c>
      <c r="BU5" s="56">
        <v>0</v>
      </c>
      <c r="BV5" s="116">
        <v>34.6</v>
      </c>
      <c r="BW5" s="70">
        <v>0.91451292246520877</v>
      </c>
      <c r="BX5" s="56">
        <v>87.9</v>
      </c>
      <c r="BY5" s="107">
        <v>91.1</v>
      </c>
      <c r="BZ5" s="56">
        <v>91.1</v>
      </c>
      <c r="CA5" s="56">
        <v>95</v>
      </c>
      <c r="CB5" s="56">
        <v>103</v>
      </c>
      <c r="CC5" s="96" t="s">
        <v>3414</v>
      </c>
      <c r="CD5" s="96" t="s">
        <v>1663</v>
      </c>
      <c r="CE5" s="96" t="s">
        <v>555</v>
      </c>
      <c r="CF5" s="96" t="s">
        <v>2500</v>
      </c>
      <c r="CG5" s="96" t="s">
        <v>3415</v>
      </c>
      <c r="CH5" s="56">
        <v>23.01</v>
      </c>
      <c r="CI5" s="56">
        <v>1</v>
      </c>
      <c r="CJ5" s="60">
        <v>0.46242774566473988</v>
      </c>
      <c r="CK5" s="61">
        <v>2</v>
      </c>
      <c r="CL5" s="107">
        <v>23.014959723820482</v>
      </c>
      <c r="CM5" s="56">
        <v>1</v>
      </c>
      <c r="CN5" s="56">
        <v>92.06</v>
      </c>
      <c r="CO5" s="56">
        <v>4</v>
      </c>
      <c r="CP5" s="56">
        <v>113.38</v>
      </c>
      <c r="CQ5" s="56">
        <v>1</v>
      </c>
      <c r="CR5" s="56">
        <v>19.170000000000002</v>
      </c>
      <c r="CS5" s="56">
        <v>1</v>
      </c>
      <c r="CT5" s="56">
        <v>0</v>
      </c>
      <c r="CU5" s="56">
        <v>0</v>
      </c>
      <c r="CV5" s="56">
        <v>19.170000000000002</v>
      </c>
      <c r="CW5" s="56">
        <v>1</v>
      </c>
      <c r="CX5" s="56">
        <v>0</v>
      </c>
      <c r="CY5" s="56">
        <v>0</v>
      </c>
      <c r="CZ5" s="56">
        <v>0</v>
      </c>
      <c r="DA5" s="56">
        <v>0</v>
      </c>
      <c r="DB5" s="60">
        <v>0.46178711613945972</v>
      </c>
      <c r="DC5" s="61">
        <v>2</v>
      </c>
      <c r="DD5" s="56" t="s">
        <v>3416</v>
      </c>
      <c r="DE5" s="56" t="s">
        <v>3417</v>
      </c>
      <c r="DF5" s="96" t="s">
        <v>555</v>
      </c>
      <c r="DG5" s="96" t="s">
        <v>555</v>
      </c>
      <c r="DH5" s="56">
        <v>57.5</v>
      </c>
      <c r="DI5" s="56">
        <v>3</v>
      </c>
      <c r="DJ5" s="56">
        <v>230.02</v>
      </c>
      <c r="DK5" s="56">
        <v>12</v>
      </c>
      <c r="DL5" s="56">
        <v>57.5</v>
      </c>
      <c r="DM5" s="56">
        <v>3</v>
      </c>
      <c r="DN5" s="107">
        <v>57.5</v>
      </c>
      <c r="DO5" s="56">
        <v>3</v>
      </c>
      <c r="DP5" s="107">
        <v>20.048115477145149</v>
      </c>
      <c r="DQ5" s="56">
        <v>3</v>
      </c>
      <c r="DR5" s="56">
        <v>20.05</v>
      </c>
      <c r="DS5" s="56">
        <v>1</v>
      </c>
      <c r="DT5" s="56">
        <v>20.05</v>
      </c>
      <c r="DU5" s="56">
        <v>1</v>
      </c>
      <c r="DV5" s="56">
        <v>20.05</v>
      </c>
      <c r="DW5" s="56">
        <v>1</v>
      </c>
      <c r="DX5" s="56">
        <v>0</v>
      </c>
      <c r="DY5" s="56">
        <v>0</v>
      </c>
      <c r="DZ5" s="62">
        <v>0.96852300242130751</v>
      </c>
      <c r="EA5" s="63">
        <v>4</v>
      </c>
      <c r="EB5" s="62">
        <v>24.455205811138015</v>
      </c>
      <c r="EC5" s="63">
        <v>101</v>
      </c>
      <c r="ED5" s="77">
        <v>1.2503125781445361</v>
      </c>
      <c r="EE5" s="72">
        <v>5</v>
      </c>
      <c r="EF5" s="56" t="s">
        <v>3418</v>
      </c>
      <c r="EG5" s="56" t="s">
        <v>3419</v>
      </c>
      <c r="EH5" s="56" t="s">
        <v>555</v>
      </c>
      <c r="EI5" s="56" t="s">
        <v>555</v>
      </c>
      <c r="EJ5" s="56" t="s">
        <v>2847</v>
      </c>
      <c r="EK5" s="56" t="s">
        <v>3420</v>
      </c>
      <c r="EL5" s="56" t="s">
        <v>3421</v>
      </c>
      <c r="EM5" s="56" t="s">
        <v>3422</v>
      </c>
      <c r="EN5" s="56" t="s">
        <v>555</v>
      </c>
      <c r="EO5" s="56" t="s">
        <v>555</v>
      </c>
      <c r="EP5" s="56">
        <v>60.14</v>
      </c>
      <c r="EQ5" s="56">
        <v>3</v>
      </c>
      <c r="ER5" s="56">
        <v>220.53</v>
      </c>
      <c r="ES5" s="56">
        <v>11</v>
      </c>
      <c r="ET5" s="56">
        <v>461.11</v>
      </c>
      <c r="EU5" s="56">
        <v>23</v>
      </c>
      <c r="EV5" s="107">
        <v>100.24</v>
      </c>
      <c r="EW5" s="56">
        <v>5</v>
      </c>
      <c r="EX5" s="56">
        <v>0</v>
      </c>
      <c r="EY5" s="62">
        <v>77.524038461538467</v>
      </c>
      <c r="EZ5" s="63">
        <v>129</v>
      </c>
      <c r="FA5" s="62">
        <v>52.321778940483973</v>
      </c>
      <c r="FB5" s="63">
        <v>80</v>
      </c>
      <c r="FC5" s="56">
        <v>32.58</v>
      </c>
      <c r="FD5" s="111">
        <v>3</v>
      </c>
      <c r="FE5" s="56">
        <v>173.74</v>
      </c>
      <c r="FF5" s="56">
        <v>16</v>
      </c>
      <c r="FG5" s="56">
        <v>0</v>
      </c>
      <c r="FH5" s="56">
        <v>0</v>
      </c>
      <c r="FI5" s="56">
        <v>32.58</v>
      </c>
      <c r="FJ5" s="56">
        <v>3</v>
      </c>
      <c r="FK5" s="56">
        <v>238.9</v>
      </c>
      <c r="FL5" s="56">
        <v>22</v>
      </c>
      <c r="FM5" s="56">
        <v>358.35</v>
      </c>
      <c r="FN5" s="56">
        <v>33</v>
      </c>
      <c r="FO5" s="56">
        <v>542.95000000000005</v>
      </c>
      <c r="FP5" s="56">
        <v>50</v>
      </c>
      <c r="FQ5" s="56">
        <v>10.86</v>
      </c>
      <c r="FR5" s="56">
        <v>1</v>
      </c>
      <c r="FS5" s="60">
        <v>9</v>
      </c>
      <c r="FT5" s="61">
        <v>9</v>
      </c>
      <c r="FU5" s="60">
        <v>4.945904173106646</v>
      </c>
      <c r="FV5" s="61">
        <v>16</v>
      </c>
      <c r="FW5" s="56" t="s">
        <v>3423</v>
      </c>
      <c r="FX5" s="56">
        <v>3.02</v>
      </c>
      <c r="FY5" s="56">
        <v>30.01</v>
      </c>
      <c r="FZ5" s="111">
        <v>12242</v>
      </c>
      <c r="GA5" s="111">
        <v>14552</v>
      </c>
      <c r="GB5" s="56">
        <v>32.630000000000003</v>
      </c>
      <c r="GC5" s="56">
        <v>67.37</v>
      </c>
      <c r="GD5" s="56">
        <v>26.02</v>
      </c>
      <c r="GE5" s="56">
        <v>79.290000000000006</v>
      </c>
      <c r="GF5" s="56">
        <v>68.06</v>
      </c>
      <c r="GG5" s="56">
        <v>54.21</v>
      </c>
      <c r="GH5" s="56">
        <v>98.88</v>
      </c>
      <c r="GI5" s="56">
        <v>13.69</v>
      </c>
      <c r="GJ5" s="56">
        <v>19.88</v>
      </c>
      <c r="GK5" s="56">
        <v>70.95</v>
      </c>
      <c r="GL5" s="56">
        <v>1.66</v>
      </c>
      <c r="GM5" s="56">
        <v>14.69</v>
      </c>
      <c r="GN5" s="56">
        <v>3.22</v>
      </c>
      <c r="GO5" s="56">
        <v>15.99</v>
      </c>
      <c r="GP5" s="56">
        <v>2.16</v>
      </c>
      <c r="GQ5" s="56">
        <v>1.46</v>
      </c>
      <c r="GR5" s="56">
        <v>3.56</v>
      </c>
      <c r="GS5" s="56">
        <v>0.76</v>
      </c>
      <c r="GT5" s="56">
        <v>7.99</v>
      </c>
      <c r="GU5" s="56">
        <v>12.26</v>
      </c>
      <c r="GV5" s="120">
        <v>0.19005196733481799</v>
      </c>
      <c r="GW5" s="120">
        <v>0.654788418708241</v>
      </c>
      <c r="GX5" s="120">
        <v>0.15219005196733501</v>
      </c>
      <c r="GY5" s="120">
        <v>2.2271714922049001E-3</v>
      </c>
      <c r="GZ5" s="120">
        <v>7.4239049740163301E-4</v>
      </c>
      <c r="HA5" s="113">
        <v>0</v>
      </c>
      <c r="HB5" s="113">
        <v>0</v>
      </c>
      <c r="HC5" s="113">
        <v>0</v>
      </c>
      <c r="HD5" s="121">
        <v>1</v>
      </c>
      <c r="HE5" s="121">
        <v>0</v>
      </c>
      <c r="HF5" s="121">
        <v>0</v>
      </c>
      <c r="HG5" s="121">
        <v>0</v>
      </c>
      <c r="HH5" s="121">
        <v>0</v>
      </c>
      <c r="HI5" s="121">
        <v>216</v>
      </c>
      <c r="HJ5" s="121">
        <v>0</v>
      </c>
      <c r="HK5" s="121">
        <v>217</v>
      </c>
      <c r="HL5" s="121">
        <v>1</v>
      </c>
      <c r="HM5" s="121">
        <v>0</v>
      </c>
      <c r="HN5" s="121">
        <v>0</v>
      </c>
      <c r="HO5" s="121">
        <v>0</v>
      </c>
      <c r="HP5" s="121">
        <v>0</v>
      </c>
      <c r="HQ5" s="121">
        <v>289</v>
      </c>
      <c r="HR5" s="121">
        <v>0</v>
      </c>
      <c r="HS5" s="121">
        <v>290</v>
      </c>
      <c r="HT5" s="121">
        <v>0</v>
      </c>
      <c r="HU5" s="121">
        <v>0</v>
      </c>
      <c r="HV5" s="121">
        <v>0</v>
      </c>
      <c r="HW5" s="121">
        <v>0</v>
      </c>
      <c r="HX5" s="121">
        <v>0</v>
      </c>
      <c r="HY5" s="121">
        <v>344</v>
      </c>
      <c r="HZ5" s="121">
        <v>0</v>
      </c>
      <c r="IA5" s="121">
        <v>344</v>
      </c>
      <c r="IB5" s="121">
        <v>0</v>
      </c>
      <c r="IC5" s="121">
        <v>0</v>
      </c>
      <c r="ID5" s="121">
        <v>0</v>
      </c>
      <c r="IE5" s="121">
        <v>0</v>
      </c>
      <c r="IF5" s="121">
        <v>1</v>
      </c>
      <c r="IG5" s="121">
        <v>482</v>
      </c>
      <c r="IH5" s="121">
        <v>1</v>
      </c>
      <c r="II5" s="121">
        <v>484</v>
      </c>
      <c r="IJ5" s="122">
        <v>0</v>
      </c>
      <c r="IK5" s="123">
        <v>0</v>
      </c>
      <c r="IL5" s="122">
        <v>0</v>
      </c>
      <c r="IM5" s="123">
        <v>0</v>
      </c>
      <c r="IN5" s="122">
        <v>0</v>
      </c>
      <c r="IO5" s="122">
        <v>0</v>
      </c>
      <c r="IP5" s="122">
        <v>0</v>
      </c>
      <c r="IQ5" s="122">
        <v>0</v>
      </c>
      <c r="IR5" s="122">
        <v>0</v>
      </c>
      <c r="IS5" s="122">
        <v>0</v>
      </c>
      <c r="IT5" s="122">
        <v>0</v>
      </c>
      <c r="IU5" s="122">
        <v>0</v>
      </c>
      <c r="IV5" s="122">
        <v>0</v>
      </c>
      <c r="IW5" s="122">
        <v>0</v>
      </c>
      <c r="IX5" s="122">
        <v>0</v>
      </c>
      <c r="IY5" s="122">
        <v>0</v>
      </c>
      <c r="IZ5" s="122">
        <v>3</v>
      </c>
      <c r="JA5" s="123">
        <v>1</v>
      </c>
      <c r="JB5" s="122">
        <v>0</v>
      </c>
      <c r="JC5" s="122">
        <v>0</v>
      </c>
      <c r="JD5" s="122">
        <v>0</v>
      </c>
      <c r="JE5" s="122">
        <v>0</v>
      </c>
      <c r="JF5" s="122">
        <v>0</v>
      </c>
      <c r="JG5" s="122">
        <v>0</v>
      </c>
      <c r="JH5" s="122">
        <v>0</v>
      </c>
      <c r="JI5" s="122">
        <v>0</v>
      </c>
      <c r="JJ5" s="122">
        <v>0</v>
      </c>
      <c r="JK5" s="122">
        <v>0</v>
      </c>
      <c r="JL5" s="122">
        <v>0</v>
      </c>
      <c r="JM5" s="122">
        <v>0</v>
      </c>
      <c r="JN5" s="122">
        <v>0</v>
      </c>
      <c r="JO5" s="122">
        <v>0</v>
      </c>
      <c r="JP5" s="122">
        <v>0</v>
      </c>
      <c r="JQ5" s="122">
        <v>0</v>
      </c>
      <c r="JR5" s="122">
        <v>0</v>
      </c>
      <c r="JS5" s="119">
        <v>0</v>
      </c>
      <c r="JT5" s="119">
        <v>0</v>
      </c>
      <c r="JU5" s="119">
        <v>0</v>
      </c>
      <c r="JV5" s="119">
        <v>0</v>
      </c>
      <c r="JW5" s="119">
        <v>0</v>
      </c>
      <c r="JX5" s="119">
        <v>0</v>
      </c>
      <c r="JY5" s="119">
        <v>0</v>
      </c>
      <c r="JZ5" s="119">
        <v>0</v>
      </c>
      <c r="KA5" s="119"/>
      <c r="KB5" s="119"/>
      <c r="KC5" s="119"/>
      <c r="KD5" s="119">
        <v>0</v>
      </c>
      <c r="KE5" s="119">
        <v>0</v>
      </c>
      <c r="KF5" s="119">
        <v>0</v>
      </c>
      <c r="KG5" s="119">
        <v>0</v>
      </c>
      <c r="KH5" s="119">
        <v>0</v>
      </c>
      <c r="KI5" s="119">
        <v>0</v>
      </c>
      <c r="KJ5" s="119">
        <v>0</v>
      </c>
      <c r="KK5" s="119">
        <v>0</v>
      </c>
      <c r="KL5" s="119">
        <v>0</v>
      </c>
      <c r="KM5" s="119">
        <v>0</v>
      </c>
      <c r="KN5" s="119">
        <v>0</v>
      </c>
      <c r="KO5" s="119">
        <v>0</v>
      </c>
      <c r="KP5" s="119">
        <v>0</v>
      </c>
      <c r="KQ5" s="119">
        <v>0</v>
      </c>
      <c r="KR5" s="119">
        <v>0</v>
      </c>
      <c r="KS5" s="119">
        <v>0</v>
      </c>
      <c r="KT5" s="119">
        <v>0</v>
      </c>
      <c r="KU5" s="119">
        <v>0</v>
      </c>
      <c r="KV5" s="119">
        <v>0</v>
      </c>
      <c r="KW5" s="119">
        <v>0</v>
      </c>
      <c r="KX5" s="119">
        <v>0</v>
      </c>
      <c r="KY5" s="119">
        <v>0</v>
      </c>
      <c r="KZ5" s="119">
        <v>0</v>
      </c>
      <c r="LA5" s="119">
        <v>0</v>
      </c>
      <c r="LB5" s="119">
        <v>0</v>
      </c>
      <c r="LC5" s="119">
        <v>0</v>
      </c>
      <c r="LD5" s="119">
        <v>0</v>
      </c>
      <c r="LE5" s="119">
        <v>0</v>
      </c>
      <c r="LF5" s="119">
        <v>0</v>
      </c>
      <c r="LG5" s="119">
        <v>0</v>
      </c>
      <c r="LH5" s="119">
        <v>0</v>
      </c>
      <c r="LI5" s="119">
        <v>0</v>
      </c>
      <c r="LJ5" s="119">
        <v>0</v>
      </c>
      <c r="LK5" s="119">
        <v>0</v>
      </c>
      <c r="LL5" s="119">
        <v>0</v>
      </c>
      <c r="LM5" s="119">
        <v>0</v>
      </c>
      <c r="LN5" s="119">
        <v>0</v>
      </c>
      <c r="LO5" s="119">
        <v>0</v>
      </c>
      <c r="LP5" s="119">
        <v>0</v>
      </c>
      <c r="LQ5" s="119">
        <v>0</v>
      </c>
      <c r="LR5" s="119">
        <v>0</v>
      </c>
      <c r="LS5" s="119">
        <v>0</v>
      </c>
      <c r="LT5" s="119">
        <v>0</v>
      </c>
      <c r="LU5" s="119">
        <v>0</v>
      </c>
      <c r="LV5" s="119">
        <v>0</v>
      </c>
      <c r="LW5" s="119">
        <v>0</v>
      </c>
      <c r="LX5" s="119">
        <v>0</v>
      </c>
      <c r="LY5" s="119">
        <v>0</v>
      </c>
      <c r="LZ5" s="119">
        <v>0</v>
      </c>
      <c r="MA5" s="119">
        <v>0</v>
      </c>
      <c r="MB5" s="119">
        <v>0</v>
      </c>
      <c r="MC5" s="119">
        <v>0</v>
      </c>
      <c r="MD5" s="119">
        <v>0</v>
      </c>
      <c r="ME5" s="119">
        <v>0</v>
      </c>
      <c r="MF5" s="119">
        <v>0</v>
      </c>
      <c r="MG5" s="119">
        <v>0</v>
      </c>
      <c r="MH5" s="119">
        <v>0</v>
      </c>
      <c r="MI5" s="119">
        <v>0</v>
      </c>
      <c r="MJ5" s="119">
        <v>0</v>
      </c>
      <c r="MK5" s="119">
        <v>0</v>
      </c>
      <c r="ML5" s="119">
        <v>0</v>
      </c>
      <c r="MM5" s="119">
        <v>0</v>
      </c>
      <c r="MN5" s="119">
        <v>0</v>
      </c>
      <c r="MO5" s="119">
        <v>0</v>
      </c>
      <c r="MP5" s="119">
        <v>0</v>
      </c>
      <c r="MQ5" s="119">
        <v>0</v>
      </c>
      <c r="MR5" s="119">
        <v>0</v>
      </c>
      <c r="MS5" s="119">
        <v>0</v>
      </c>
      <c r="MT5" s="119">
        <v>0</v>
      </c>
      <c r="MU5" s="119">
        <v>0</v>
      </c>
      <c r="MV5" s="119">
        <v>0</v>
      </c>
      <c r="MW5" s="119">
        <v>0</v>
      </c>
      <c r="MX5" s="119">
        <v>0</v>
      </c>
      <c r="MY5" s="119">
        <v>0</v>
      </c>
      <c r="MZ5" s="119">
        <v>0</v>
      </c>
      <c r="NA5" s="119">
        <v>0</v>
      </c>
      <c r="NB5" s="119">
        <v>0</v>
      </c>
      <c r="NC5" s="119">
        <v>0</v>
      </c>
      <c r="ND5" s="119">
        <v>0</v>
      </c>
      <c r="NE5" s="119">
        <v>0</v>
      </c>
      <c r="NF5" s="119">
        <v>0</v>
      </c>
      <c r="NG5" s="119">
        <v>0</v>
      </c>
      <c r="NH5" s="119">
        <v>0</v>
      </c>
      <c r="NI5" s="119">
        <v>0</v>
      </c>
      <c r="NJ5" s="119">
        <v>0</v>
      </c>
      <c r="NK5" s="119">
        <v>0</v>
      </c>
      <c r="NL5" s="119">
        <v>0</v>
      </c>
      <c r="NM5" s="119">
        <v>0</v>
      </c>
      <c r="NN5" s="119">
        <v>0</v>
      </c>
      <c r="NO5" s="119">
        <v>0</v>
      </c>
      <c r="NP5" s="119">
        <v>0</v>
      </c>
      <c r="NQ5" s="119">
        <v>0</v>
      </c>
      <c r="NR5" s="119">
        <v>0</v>
      </c>
      <c r="NS5" s="119">
        <v>0</v>
      </c>
      <c r="NT5" s="119">
        <v>0</v>
      </c>
      <c r="NU5" s="119">
        <v>0</v>
      </c>
      <c r="NV5" s="119">
        <v>0</v>
      </c>
      <c r="NW5" s="119">
        <v>0</v>
      </c>
      <c r="NX5" s="119">
        <v>0</v>
      </c>
      <c r="NY5" s="119">
        <v>0</v>
      </c>
      <c r="NZ5" s="119">
        <v>0</v>
      </c>
      <c r="OA5" s="119">
        <v>0</v>
      </c>
      <c r="OB5" s="119">
        <v>0</v>
      </c>
      <c r="OC5" s="119">
        <v>0</v>
      </c>
      <c r="OD5" s="119">
        <v>0</v>
      </c>
      <c r="OE5" s="119">
        <v>0</v>
      </c>
      <c r="OF5" s="119">
        <v>0</v>
      </c>
      <c r="OG5" s="119">
        <v>0</v>
      </c>
      <c r="OH5" s="119">
        <v>0</v>
      </c>
      <c r="OI5" s="119">
        <v>0</v>
      </c>
      <c r="OJ5" s="119">
        <v>0</v>
      </c>
      <c r="OK5" s="119">
        <v>0</v>
      </c>
      <c r="OL5" s="119">
        <v>0</v>
      </c>
      <c r="OM5" s="119">
        <v>0</v>
      </c>
      <c r="ON5" s="119">
        <v>0</v>
      </c>
      <c r="OO5" s="119">
        <v>0</v>
      </c>
      <c r="OP5" s="119">
        <v>0</v>
      </c>
      <c r="OQ5" s="119">
        <v>0</v>
      </c>
      <c r="OR5" s="119">
        <v>0</v>
      </c>
      <c r="OS5" s="119">
        <v>0</v>
      </c>
      <c r="OT5" s="119">
        <v>0</v>
      </c>
    </row>
    <row r="6" spans="1:410">
      <c r="A6" s="55" t="s">
        <v>596</v>
      </c>
      <c r="B6" s="56" t="s">
        <v>597</v>
      </c>
      <c r="C6" s="55" t="s">
        <v>598</v>
      </c>
      <c r="D6" s="57">
        <v>4</v>
      </c>
      <c r="E6" s="96">
        <v>2018</v>
      </c>
      <c r="F6" s="56">
        <v>72.61</v>
      </c>
      <c r="G6" s="110">
        <v>51969</v>
      </c>
      <c r="H6" s="110">
        <v>22174</v>
      </c>
      <c r="I6" s="110">
        <v>29795</v>
      </c>
      <c r="J6" s="100">
        <v>45.11</v>
      </c>
      <c r="K6" s="110">
        <v>23634</v>
      </c>
      <c r="L6" s="100">
        <v>32.700000000000003</v>
      </c>
      <c r="M6" s="110">
        <v>17132</v>
      </c>
      <c r="N6" s="111">
        <v>3227</v>
      </c>
      <c r="O6" s="111">
        <v>1606</v>
      </c>
      <c r="P6" s="111">
        <v>1621</v>
      </c>
      <c r="Q6" s="112">
        <v>3881</v>
      </c>
      <c r="R6" s="113">
        <v>1934</v>
      </c>
      <c r="S6" s="113">
        <v>1947</v>
      </c>
      <c r="T6" s="111">
        <v>3361</v>
      </c>
      <c r="U6" s="111">
        <v>1697</v>
      </c>
      <c r="V6" s="111">
        <v>1664</v>
      </c>
      <c r="W6" s="114">
        <v>4136</v>
      </c>
      <c r="X6" s="113">
        <v>2097</v>
      </c>
      <c r="Y6" s="113">
        <v>2039</v>
      </c>
      <c r="Z6" s="111">
        <v>3692</v>
      </c>
      <c r="AA6" s="111">
        <v>1886</v>
      </c>
      <c r="AB6" s="111">
        <v>1806</v>
      </c>
      <c r="AC6" s="112">
        <v>4697</v>
      </c>
      <c r="AD6" s="112">
        <v>2403</v>
      </c>
      <c r="AE6" s="112">
        <v>2294</v>
      </c>
      <c r="AF6" s="111">
        <v>4141</v>
      </c>
      <c r="AG6" s="124">
        <v>2113</v>
      </c>
      <c r="AH6" s="179">
        <v>2028</v>
      </c>
      <c r="AI6" s="182"/>
      <c r="AJ6" s="182"/>
      <c r="AK6" s="182"/>
      <c r="AL6" s="111">
        <v>4357</v>
      </c>
      <c r="AM6" s="111">
        <v>2217</v>
      </c>
      <c r="AN6" s="111">
        <v>2140</v>
      </c>
      <c r="AO6" s="111">
        <v>4165</v>
      </c>
      <c r="AP6" s="111">
        <v>2116</v>
      </c>
      <c r="AQ6" s="111">
        <v>2049</v>
      </c>
      <c r="AR6" s="56">
        <v>417</v>
      </c>
      <c r="AS6" s="80">
        <v>375</v>
      </c>
      <c r="AT6" s="115" t="s">
        <v>3413</v>
      </c>
      <c r="AU6" s="59">
        <v>702</v>
      </c>
      <c r="AV6" s="59">
        <v>0</v>
      </c>
      <c r="AW6" s="59">
        <v>309</v>
      </c>
      <c r="AX6" s="59">
        <v>7.7</v>
      </c>
      <c r="AY6" s="59">
        <v>3</v>
      </c>
      <c r="AZ6" s="62">
        <v>0.62526052521884112</v>
      </c>
      <c r="BA6" s="63">
        <v>3</v>
      </c>
      <c r="BB6" s="62">
        <v>255.75447570332483</v>
      </c>
      <c r="BC6" s="63">
        <v>1</v>
      </c>
      <c r="BD6" s="64">
        <v>0</v>
      </c>
      <c r="BE6" s="65">
        <v>0</v>
      </c>
      <c r="BF6" s="62">
        <v>4.6035805626598467</v>
      </c>
      <c r="BG6" s="63">
        <v>18</v>
      </c>
      <c r="BH6" s="62">
        <v>7.9283887468030692</v>
      </c>
      <c r="BI6" s="63">
        <v>31</v>
      </c>
      <c r="BJ6" s="64">
        <v>0</v>
      </c>
      <c r="BK6" s="65">
        <v>0</v>
      </c>
      <c r="BL6" s="64">
        <v>20.842017507294706</v>
      </c>
      <c r="BM6" s="65">
        <v>1</v>
      </c>
      <c r="BN6" s="56">
        <v>0</v>
      </c>
      <c r="BO6" s="56">
        <v>0</v>
      </c>
      <c r="BP6" s="56">
        <v>0</v>
      </c>
      <c r="BQ6" s="56">
        <v>0</v>
      </c>
      <c r="BR6" s="56">
        <v>0</v>
      </c>
      <c r="BS6" s="56">
        <v>0</v>
      </c>
      <c r="BT6" s="56">
        <v>0</v>
      </c>
      <c r="BU6" s="56">
        <v>0</v>
      </c>
      <c r="BV6" s="116">
        <v>14.2</v>
      </c>
      <c r="BW6" s="70">
        <v>0.99555555555555553</v>
      </c>
      <c r="BX6" s="56">
        <v>92.7</v>
      </c>
      <c r="BY6" s="107">
        <v>99.1</v>
      </c>
      <c r="BZ6" s="56">
        <v>93.8</v>
      </c>
      <c r="CA6" s="56">
        <v>94.5</v>
      </c>
      <c r="CB6" s="56">
        <v>108.4</v>
      </c>
      <c r="CC6" s="96" t="s">
        <v>3424</v>
      </c>
      <c r="CD6" s="96" t="s">
        <v>3425</v>
      </c>
      <c r="CE6" s="96" t="s">
        <v>555</v>
      </c>
      <c r="CF6" s="96" t="s">
        <v>2069</v>
      </c>
      <c r="CG6" s="96" t="s">
        <v>3426</v>
      </c>
      <c r="CH6" s="56">
        <v>20.95</v>
      </c>
      <c r="CI6" s="56">
        <v>1</v>
      </c>
      <c r="CJ6" s="60">
        <v>0</v>
      </c>
      <c r="CK6" s="61">
        <v>0</v>
      </c>
      <c r="CL6" s="111">
        <v>4773</v>
      </c>
      <c r="CM6" s="56">
        <v>1</v>
      </c>
      <c r="CN6" s="56">
        <v>167.61</v>
      </c>
      <c r="CO6" s="56">
        <v>8</v>
      </c>
      <c r="CP6" s="56">
        <v>102.9</v>
      </c>
      <c r="CQ6" s="56">
        <v>1</v>
      </c>
      <c r="CR6" s="56">
        <v>17.48</v>
      </c>
      <c r="CS6" s="56">
        <v>1</v>
      </c>
      <c r="CT6" s="56">
        <v>0</v>
      </c>
      <c r="CU6" s="56">
        <v>0</v>
      </c>
      <c r="CV6" s="56">
        <v>0</v>
      </c>
      <c r="CW6" s="56">
        <v>0</v>
      </c>
      <c r="CX6" s="56">
        <v>17.48</v>
      </c>
      <c r="CY6" s="56">
        <v>1</v>
      </c>
      <c r="CZ6" s="56">
        <v>0</v>
      </c>
      <c r="DA6" s="56">
        <v>0</v>
      </c>
      <c r="DB6" s="60">
        <v>0.41779820346772506</v>
      </c>
      <c r="DC6" s="61">
        <v>2</v>
      </c>
      <c r="DD6" s="56" t="s">
        <v>3427</v>
      </c>
      <c r="DE6" s="56" t="s">
        <v>3428</v>
      </c>
      <c r="DF6" s="96" t="s">
        <v>555</v>
      </c>
      <c r="DG6" s="96" t="s">
        <v>555</v>
      </c>
      <c r="DH6" s="56">
        <v>122.36</v>
      </c>
      <c r="DI6" s="56">
        <v>7</v>
      </c>
      <c r="DJ6" s="56">
        <v>244.71</v>
      </c>
      <c r="DK6" s="56">
        <v>14</v>
      </c>
      <c r="DL6" s="56">
        <v>0</v>
      </c>
      <c r="DM6" s="56">
        <v>0</v>
      </c>
      <c r="DN6" s="56">
        <v>122.36</v>
      </c>
      <c r="DO6" s="56">
        <v>7</v>
      </c>
      <c r="DP6" s="107">
        <v>17.790428749332857</v>
      </c>
      <c r="DQ6" s="56">
        <v>2</v>
      </c>
      <c r="DR6" s="56">
        <v>17.79</v>
      </c>
      <c r="DS6" s="56">
        <v>1</v>
      </c>
      <c r="DT6" s="56">
        <v>0</v>
      </c>
      <c r="DU6" s="56">
        <v>0</v>
      </c>
      <c r="DV6" s="56">
        <v>17.79</v>
      </c>
      <c r="DW6" s="56">
        <v>1</v>
      </c>
      <c r="DX6" s="56">
        <v>0</v>
      </c>
      <c r="DY6" s="56">
        <v>0</v>
      </c>
      <c r="DZ6" s="62">
        <v>0.67962997923352841</v>
      </c>
      <c r="EA6" s="63">
        <v>36</v>
      </c>
      <c r="EB6" s="62">
        <v>15.782518406645272</v>
      </c>
      <c r="EC6" s="63">
        <v>836</v>
      </c>
      <c r="ED6" s="60">
        <v>1.3057671381936886</v>
      </c>
      <c r="EE6" s="61">
        <v>6</v>
      </c>
      <c r="EF6" s="56" t="s">
        <v>3429</v>
      </c>
      <c r="EG6" s="56" t="s">
        <v>2312</v>
      </c>
      <c r="EH6" s="56" t="s">
        <v>555</v>
      </c>
      <c r="EI6" s="56" t="s">
        <v>555</v>
      </c>
      <c r="EJ6" s="56" t="s">
        <v>1249</v>
      </c>
      <c r="EK6" s="56" t="s">
        <v>3430</v>
      </c>
      <c r="EL6" s="56" t="s">
        <v>3431</v>
      </c>
      <c r="EM6" s="56" t="s">
        <v>3432</v>
      </c>
      <c r="EN6" s="56" t="s">
        <v>555</v>
      </c>
      <c r="EO6" s="56" t="s">
        <v>555</v>
      </c>
      <c r="EP6" s="56">
        <v>142.32</v>
      </c>
      <c r="EQ6" s="56">
        <v>8</v>
      </c>
      <c r="ER6" s="56">
        <v>284.64999999999998</v>
      </c>
      <c r="ES6" s="56">
        <v>16</v>
      </c>
      <c r="ET6" s="56">
        <v>106.74</v>
      </c>
      <c r="EU6" s="56">
        <v>6</v>
      </c>
      <c r="EV6" s="107">
        <v>213.49</v>
      </c>
      <c r="EW6" s="56">
        <v>12</v>
      </c>
      <c r="EX6" s="56">
        <v>2</v>
      </c>
      <c r="EY6" s="62">
        <v>62.616822429906541</v>
      </c>
      <c r="EZ6" s="63">
        <v>134</v>
      </c>
      <c r="FA6" s="62">
        <v>47.340165934602247</v>
      </c>
      <c r="FB6" s="63">
        <v>97</v>
      </c>
      <c r="FC6" s="56">
        <v>77.319999999999993</v>
      </c>
      <c r="FD6" s="111">
        <v>8</v>
      </c>
      <c r="FE6" s="56">
        <v>67.66</v>
      </c>
      <c r="FF6" s="56">
        <v>7</v>
      </c>
      <c r="FG6" s="56">
        <v>0</v>
      </c>
      <c r="FH6" s="56">
        <v>0</v>
      </c>
      <c r="FI6" s="56">
        <v>19.329999999999998</v>
      </c>
      <c r="FJ6" s="56">
        <v>2</v>
      </c>
      <c r="FK6" s="56">
        <v>164.31</v>
      </c>
      <c r="FL6" s="56">
        <v>17</v>
      </c>
      <c r="FM6" s="56">
        <v>318.95999999999998</v>
      </c>
      <c r="FN6" s="56">
        <v>33</v>
      </c>
      <c r="FO6" s="56">
        <v>425.29</v>
      </c>
      <c r="FP6" s="56">
        <v>44</v>
      </c>
      <c r="FQ6" s="56">
        <v>48.33</v>
      </c>
      <c r="FR6" s="56">
        <v>5</v>
      </c>
      <c r="FS6" s="60">
        <v>40</v>
      </c>
      <c r="FT6" s="61">
        <v>40</v>
      </c>
      <c r="FU6" s="60">
        <v>1.007626348441143</v>
      </c>
      <c r="FV6" s="61">
        <v>51</v>
      </c>
      <c r="FW6" s="56" t="s">
        <v>3433</v>
      </c>
      <c r="FX6" s="56">
        <v>2.77</v>
      </c>
      <c r="FY6" s="56">
        <v>77.38</v>
      </c>
      <c r="FZ6" s="111">
        <v>16130</v>
      </c>
      <c r="GA6" s="111">
        <v>19220</v>
      </c>
      <c r="GB6" s="56">
        <v>36.659999999999997</v>
      </c>
      <c r="GC6" s="56">
        <v>63.34</v>
      </c>
      <c r="GD6" s="56">
        <v>34.520000000000003</v>
      </c>
      <c r="GE6" s="56">
        <v>80.97</v>
      </c>
      <c r="GF6" s="56">
        <v>72.58</v>
      </c>
      <c r="GG6" s="56">
        <v>53.03</v>
      </c>
      <c r="GH6" s="56">
        <v>99.48</v>
      </c>
      <c r="GI6" s="56">
        <v>37.79</v>
      </c>
      <c r="GJ6" s="56">
        <v>31.78</v>
      </c>
      <c r="GK6" s="56">
        <v>78.17</v>
      </c>
      <c r="GL6" s="56">
        <v>1.66</v>
      </c>
      <c r="GM6" s="56">
        <v>14.55</v>
      </c>
      <c r="GN6" s="56">
        <v>3.59</v>
      </c>
      <c r="GO6" s="56">
        <v>24.92</v>
      </c>
      <c r="GP6" s="56">
        <v>5.57</v>
      </c>
      <c r="GQ6" s="56">
        <v>2.8</v>
      </c>
      <c r="GR6" s="56">
        <v>4.33</v>
      </c>
      <c r="GS6" s="56">
        <v>0.75</v>
      </c>
      <c r="GT6" s="56">
        <v>4.3499999999999996</v>
      </c>
      <c r="GU6" s="99">
        <v>6.9205082808543059</v>
      </c>
      <c r="GV6" s="120">
        <v>1.7233976110547299E-2</v>
      </c>
      <c r="GW6" s="120">
        <v>0.25764436463944601</v>
      </c>
      <c r="GX6" s="120">
        <v>0.32309964347984499</v>
      </c>
      <c r="GY6" s="120">
        <v>0.343963879563848</v>
      </c>
      <c r="GZ6" s="120">
        <v>5.6282041273063202E-2</v>
      </c>
      <c r="HA6" s="120">
        <v>5.2697322195331404E-4</v>
      </c>
      <c r="HB6" s="120">
        <v>2.7324537434616299E-4</v>
      </c>
      <c r="HC6" s="120">
        <v>9.75876336950582E-4</v>
      </c>
      <c r="HD6" s="121">
        <v>24</v>
      </c>
      <c r="HE6" s="121">
        <v>0</v>
      </c>
      <c r="HF6" s="121">
        <v>3</v>
      </c>
      <c r="HG6" s="121">
        <v>1</v>
      </c>
      <c r="HH6" s="121">
        <v>703</v>
      </c>
      <c r="HI6" s="121">
        <v>31677</v>
      </c>
      <c r="HJ6" s="121">
        <v>225</v>
      </c>
      <c r="HK6" s="121">
        <v>32633</v>
      </c>
      <c r="HL6" s="121">
        <v>22</v>
      </c>
      <c r="HM6" s="121">
        <v>0</v>
      </c>
      <c r="HN6" s="121">
        <v>5</v>
      </c>
      <c r="HO6" s="121">
        <v>2</v>
      </c>
      <c r="HP6" s="121">
        <v>777</v>
      </c>
      <c r="HQ6" s="121">
        <v>35000</v>
      </c>
      <c r="HR6" s="121">
        <v>246</v>
      </c>
      <c r="HS6" s="121">
        <v>36052</v>
      </c>
      <c r="HT6" s="121">
        <v>31</v>
      </c>
      <c r="HU6" s="121">
        <v>1</v>
      </c>
      <c r="HV6" s="121">
        <v>8</v>
      </c>
      <c r="HW6" s="121">
        <v>2</v>
      </c>
      <c r="HX6" s="121">
        <v>928</v>
      </c>
      <c r="HY6" s="121">
        <v>40856</v>
      </c>
      <c r="HZ6" s="121">
        <v>244</v>
      </c>
      <c r="IA6" s="121">
        <v>42070</v>
      </c>
      <c r="IB6" s="121">
        <v>102</v>
      </c>
      <c r="IC6" s="121">
        <v>1</v>
      </c>
      <c r="ID6" s="121">
        <v>16</v>
      </c>
      <c r="IE6" s="121">
        <v>4</v>
      </c>
      <c r="IF6" s="121">
        <v>2017</v>
      </c>
      <c r="IG6" s="121">
        <v>99466</v>
      </c>
      <c r="IH6" s="121">
        <v>1721</v>
      </c>
      <c r="II6" s="121">
        <v>103327</v>
      </c>
      <c r="IJ6" s="122">
        <v>84</v>
      </c>
      <c r="IK6" s="123">
        <v>0.27722772277227697</v>
      </c>
      <c r="IL6" s="122">
        <v>27</v>
      </c>
      <c r="IM6" s="123">
        <v>8.9108910891089105E-2</v>
      </c>
      <c r="IN6" s="122">
        <v>42</v>
      </c>
      <c r="IO6" s="123">
        <v>0.13861386138613899</v>
      </c>
      <c r="IP6" s="119">
        <v>0</v>
      </c>
      <c r="IQ6" s="119">
        <v>0</v>
      </c>
      <c r="IR6" s="122">
        <v>4</v>
      </c>
      <c r="IS6" s="123">
        <v>1.32013201320132E-2</v>
      </c>
      <c r="IT6" s="122">
        <v>0</v>
      </c>
      <c r="IU6" s="123">
        <v>0</v>
      </c>
      <c r="IV6" s="122">
        <v>3</v>
      </c>
      <c r="IW6" s="123">
        <v>9.9009900990098994E-3</v>
      </c>
      <c r="IX6" s="122">
        <v>54</v>
      </c>
      <c r="IY6" s="123">
        <v>0.17821782178217799</v>
      </c>
      <c r="IZ6" s="122">
        <v>13</v>
      </c>
      <c r="JA6" s="123">
        <v>4.2904290429042903E-2</v>
      </c>
      <c r="JB6" s="122">
        <v>6</v>
      </c>
      <c r="JC6" s="123">
        <v>1.9801980198019799E-2</v>
      </c>
      <c r="JD6" s="122">
        <v>0</v>
      </c>
      <c r="JE6" s="123">
        <v>0</v>
      </c>
      <c r="JF6" s="122">
        <v>0</v>
      </c>
      <c r="JG6" s="123">
        <v>0</v>
      </c>
      <c r="JH6" s="122">
        <v>0</v>
      </c>
      <c r="JI6" s="123">
        <v>0</v>
      </c>
      <c r="JJ6" s="122">
        <v>9</v>
      </c>
      <c r="JK6" s="123">
        <v>2.9702970297029702E-2</v>
      </c>
      <c r="JL6" s="122">
        <v>1</v>
      </c>
      <c r="JM6" s="123">
        <v>3.3003300330032999E-3</v>
      </c>
      <c r="JN6" s="122">
        <v>3</v>
      </c>
      <c r="JO6" s="123">
        <v>9.9009900990098994E-3</v>
      </c>
      <c r="JP6" s="122">
        <v>0</v>
      </c>
      <c r="JQ6" s="123">
        <v>0</v>
      </c>
      <c r="JR6" s="122">
        <v>1</v>
      </c>
      <c r="JS6" s="123">
        <v>3.3003300330032999E-3</v>
      </c>
      <c r="JT6" s="122">
        <v>1</v>
      </c>
      <c r="JU6" s="123">
        <v>3.3003300330032999E-3</v>
      </c>
      <c r="JV6" s="122">
        <v>2</v>
      </c>
      <c r="JW6" s="123">
        <v>6.6006600660065999E-3</v>
      </c>
      <c r="JX6" s="122">
        <v>0</v>
      </c>
      <c r="JY6" s="123">
        <v>0</v>
      </c>
      <c r="JZ6" s="122">
        <v>0</v>
      </c>
      <c r="KA6" s="123">
        <v>0</v>
      </c>
      <c r="KB6" s="122">
        <v>12</v>
      </c>
      <c r="KC6" s="123">
        <v>3.9603960396039598E-2</v>
      </c>
      <c r="KD6" s="122">
        <v>3</v>
      </c>
      <c r="KE6" s="123">
        <v>9.9009900990098994E-3</v>
      </c>
      <c r="KF6" s="122">
        <v>2</v>
      </c>
      <c r="KG6" s="123">
        <v>6.6006600660065999E-3</v>
      </c>
      <c r="KH6" s="122">
        <v>8</v>
      </c>
      <c r="KI6" s="123">
        <v>2.6402640264026399E-2</v>
      </c>
      <c r="KJ6" s="122">
        <v>0</v>
      </c>
      <c r="KK6" s="123">
        <v>0</v>
      </c>
      <c r="KL6" s="122">
        <v>0</v>
      </c>
      <c r="KM6" s="123">
        <v>0</v>
      </c>
      <c r="KN6" s="122">
        <v>0</v>
      </c>
      <c r="KO6" s="123">
        <v>0</v>
      </c>
      <c r="KP6" s="122">
        <v>0</v>
      </c>
      <c r="KQ6" s="123">
        <v>0</v>
      </c>
      <c r="KR6" s="119">
        <v>0</v>
      </c>
      <c r="KS6" s="119">
        <v>0</v>
      </c>
      <c r="KT6" s="119">
        <v>0</v>
      </c>
      <c r="KU6" s="119">
        <v>0</v>
      </c>
      <c r="KV6" s="119">
        <v>0</v>
      </c>
      <c r="KW6" s="119">
        <v>0</v>
      </c>
      <c r="KX6" s="119">
        <v>0</v>
      </c>
      <c r="KY6" s="119">
        <v>0</v>
      </c>
      <c r="KZ6" s="119">
        <v>0</v>
      </c>
      <c r="LA6" s="119">
        <v>0</v>
      </c>
      <c r="LB6" s="119">
        <v>0</v>
      </c>
      <c r="LC6" s="119">
        <v>0</v>
      </c>
      <c r="LD6" s="119">
        <v>0</v>
      </c>
      <c r="LE6" s="119">
        <v>0</v>
      </c>
      <c r="LF6" s="119">
        <v>0</v>
      </c>
      <c r="LG6" s="119">
        <v>0</v>
      </c>
      <c r="LH6" s="119">
        <v>0</v>
      </c>
      <c r="LI6" s="119">
        <v>0</v>
      </c>
      <c r="LJ6" s="119">
        <v>0</v>
      </c>
      <c r="LK6" s="119">
        <v>0</v>
      </c>
      <c r="LL6" s="119">
        <v>0</v>
      </c>
      <c r="LM6" s="119">
        <v>0</v>
      </c>
      <c r="LN6" s="119">
        <v>0</v>
      </c>
      <c r="LO6" s="119">
        <v>0</v>
      </c>
      <c r="LP6" s="119">
        <v>0</v>
      </c>
      <c r="LQ6" s="119">
        <v>0</v>
      </c>
      <c r="LR6" s="119">
        <v>0</v>
      </c>
      <c r="LS6" s="119">
        <v>0</v>
      </c>
      <c r="LT6" s="119">
        <v>0</v>
      </c>
      <c r="LU6" s="119">
        <v>0</v>
      </c>
      <c r="LV6" s="119">
        <v>0</v>
      </c>
      <c r="LW6" s="119">
        <v>0</v>
      </c>
      <c r="LX6" s="119">
        <v>0</v>
      </c>
      <c r="LY6" s="119">
        <v>0</v>
      </c>
      <c r="LZ6" s="119">
        <v>0</v>
      </c>
      <c r="MA6" s="119">
        <v>0</v>
      </c>
      <c r="MB6" s="119">
        <v>0</v>
      </c>
      <c r="MC6" s="119">
        <v>0</v>
      </c>
      <c r="MD6" s="119">
        <v>0</v>
      </c>
      <c r="ME6" s="119">
        <v>0</v>
      </c>
      <c r="MF6" s="119">
        <v>0</v>
      </c>
      <c r="MG6" s="119">
        <v>0</v>
      </c>
      <c r="MH6" s="119">
        <v>0</v>
      </c>
      <c r="MI6" s="119">
        <v>0</v>
      </c>
      <c r="MJ6" s="119">
        <v>0</v>
      </c>
      <c r="MK6" s="119">
        <v>0</v>
      </c>
      <c r="ML6" s="119">
        <v>0</v>
      </c>
      <c r="MM6" s="119">
        <v>0</v>
      </c>
      <c r="MN6" s="119">
        <v>0</v>
      </c>
      <c r="MO6" s="119">
        <v>0</v>
      </c>
      <c r="MP6" s="119">
        <v>0</v>
      </c>
      <c r="MQ6" s="119">
        <v>0</v>
      </c>
      <c r="MR6" s="119">
        <v>0</v>
      </c>
      <c r="MS6" s="119">
        <v>0</v>
      </c>
      <c r="MT6" s="119">
        <v>0</v>
      </c>
      <c r="MU6" s="119">
        <v>0</v>
      </c>
      <c r="MV6" s="119">
        <v>0</v>
      </c>
      <c r="MW6" s="119">
        <v>0</v>
      </c>
      <c r="MX6" s="119">
        <v>0</v>
      </c>
      <c r="MY6" s="119">
        <v>0</v>
      </c>
      <c r="MZ6" s="119">
        <v>0</v>
      </c>
      <c r="NA6" s="119">
        <v>0</v>
      </c>
      <c r="NB6" s="119">
        <v>0</v>
      </c>
      <c r="NC6" s="119">
        <v>0</v>
      </c>
      <c r="ND6" s="119">
        <v>0</v>
      </c>
      <c r="NE6" s="119">
        <v>0</v>
      </c>
      <c r="NF6" s="119">
        <v>0</v>
      </c>
      <c r="NG6" s="119">
        <v>0</v>
      </c>
      <c r="NH6" s="119">
        <v>0</v>
      </c>
      <c r="NI6" s="119">
        <v>0</v>
      </c>
      <c r="NJ6" s="119">
        <v>0</v>
      </c>
      <c r="NK6" s="119">
        <v>0</v>
      </c>
      <c r="NL6" s="119">
        <v>0</v>
      </c>
      <c r="NM6" s="119">
        <v>0</v>
      </c>
      <c r="NN6" s="119">
        <v>0</v>
      </c>
      <c r="NO6" s="119">
        <v>0</v>
      </c>
      <c r="NP6" s="119">
        <v>0</v>
      </c>
      <c r="NQ6" s="119">
        <v>0</v>
      </c>
      <c r="NR6" s="119">
        <v>0</v>
      </c>
      <c r="NS6" s="119">
        <v>0</v>
      </c>
      <c r="NT6" s="119">
        <v>0</v>
      </c>
      <c r="NU6" s="119">
        <v>0</v>
      </c>
      <c r="NV6" s="119">
        <v>0</v>
      </c>
      <c r="NW6" s="119">
        <v>0</v>
      </c>
      <c r="NX6" s="119">
        <v>0</v>
      </c>
      <c r="NY6" s="119">
        <v>0</v>
      </c>
      <c r="NZ6" s="119">
        <v>0</v>
      </c>
      <c r="OA6" s="119">
        <v>0</v>
      </c>
      <c r="OB6" s="119">
        <v>0</v>
      </c>
      <c r="OC6" s="119">
        <v>0</v>
      </c>
      <c r="OD6" s="119">
        <v>0</v>
      </c>
      <c r="OE6" s="119">
        <v>0</v>
      </c>
      <c r="OF6" s="119">
        <v>0</v>
      </c>
      <c r="OG6" s="119">
        <v>0</v>
      </c>
      <c r="OH6" s="119">
        <v>0</v>
      </c>
      <c r="OI6" s="119">
        <v>0</v>
      </c>
      <c r="OJ6" s="119">
        <v>0</v>
      </c>
      <c r="OK6" s="119">
        <v>0</v>
      </c>
      <c r="OL6" s="119">
        <v>0</v>
      </c>
      <c r="OM6" s="119">
        <v>0</v>
      </c>
      <c r="ON6" s="119">
        <v>0</v>
      </c>
      <c r="OO6" s="119">
        <v>0</v>
      </c>
      <c r="OP6" s="119">
        <v>0</v>
      </c>
      <c r="OQ6" s="119">
        <v>0</v>
      </c>
      <c r="OR6" s="119">
        <v>0</v>
      </c>
      <c r="OS6" s="119">
        <v>0</v>
      </c>
      <c r="OT6" s="119">
        <v>0</v>
      </c>
    </row>
    <row r="7" spans="1:410">
      <c r="A7" s="55" t="s">
        <v>610</v>
      </c>
      <c r="B7" s="56" t="s">
        <v>611</v>
      </c>
      <c r="C7" s="55" t="s">
        <v>598</v>
      </c>
      <c r="D7" s="57">
        <v>1</v>
      </c>
      <c r="E7" s="96">
        <v>2018</v>
      </c>
      <c r="F7" s="56">
        <v>79.260000000000005</v>
      </c>
      <c r="G7" s="48">
        <v>522264</v>
      </c>
      <c r="H7" s="111">
        <v>495483</v>
      </c>
      <c r="I7" s="111">
        <v>26781</v>
      </c>
      <c r="J7" s="100">
        <v>63.1</v>
      </c>
      <c r="K7" s="110">
        <v>304323</v>
      </c>
      <c r="L7" s="100">
        <v>18.32</v>
      </c>
      <c r="M7" s="110">
        <v>88357</v>
      </c>
      <c r="N7" s="111">
        <v>34307</v>
      </c>
      <c r="O7" s="111">
        <v>17653</v>
      </c>
      <c r="P7" s="111">
        <v>16654</v>
      </c>
      <c r="Q7" s="112">
        <v>41241</v>
      </c>
      <c r="R7" s="113">
        <v>21207</v>
      </c>
      <c r="S7" s="113">
        <v>20034</v>
      </c>
      <c r="T7" s="111">
        <v>34947</v>
      </c>
      <c r="U7" s="111">
        <v>17846</v>
      </c>
      <c r="V7" s="111">
        <v>17101</v>
      </c>
      <c r="W7" s="114">
        <v>42411</v>
      </c>
      <c r="X7" s="113">
        <v>21595</v>
      </c>
      <c r="Y7" s="113">
        <v>20816</v>
      </c>
      <c r="Z7" s="111">
        <v>37048</v>
      </c>
      <c r="AA7" s="111">
        <v>18737</v>
      </c>
      <c r="AB7" s="111">
        <v>18311</v>
      </c>
      <c r="AC7" s="112">
        <v>47351</v>
      </c>
      <c r="AD7" s="112">
        <v>23837</v>
      </c>
      <c r="AE7" s="112">
        <v>23514</v>
      </c>
      <c r="AF7" s="111">
        <v>42833</v>
      </c>
      <c r="AG7" s="124">
        <v>21460</v>
      </c>
      <c r="AH7" s="179">
        <v>21373</v>
      </c>
      <c r="AI7" s="182"/>
      <c r="AJ7" s="182"/>
      <c r="AK7" s="182"/>
      <c r="AL7" s="111">
        <v>50186</v>
      </c>
      <c r="AM7" s="111">
        <v>25167</v>
      </c>
      <c r="AN7" s="111">
        <v>25019</v>
      </c>
      <c r="AO7" s="111">
        <v>50614</v>
      </c>
      <c r="AP7" s="111">
        <v>25670</v>
      </c>
      <c r="AQ7" s="111">
        <v>24944</v>
      </c>
      <c r="AR7" s="56">
        <v>1251</v>
      </c>
      <c r="AS7" s="112">
        <v>12439</v>
      </c>
      <c r="AT7" s="115" t="s">
        <v>3434</v>
      </c>
      <c r="AU7" s="59">
        <v>5722</v>
      </c>
      <c r="AV7" s="59">
        <v>19</v>
      </c>
      <c r="AW7" s="59">
        <v>2281</v>
      </c>
      <c r="AX7" s="59">
        <v>7.7</v>
      </c>
      <c r="AY7" s="59">
        <v>39</v>
      </c>
      <c r="AZ7" s="62">
        <v>1.0989853553811946</v>
      </c>
      <c r="BA7" s="63">
        <v>43</v>
      </c>
      <c r="BB7" s="62">
        <v>39.525691699604742</v>
      </c>
      <c r="BC7" s="63">
        <v>2</v>
      </c>
      <c r="BD7" s="64">
        <v>0</v>
      </c>
      <c r="BE7" s="65">
        <v>0</v>
      </c>
      <c r="BF7" s="62">
        <v>4.3280632411067197</v>
      </c>
      <c r="BG7" s="63">
        <v>219</v>
      </c>
      <c r="BH7" s="62">
        <v>10.454545454545453</v>
      </c>
      <c r="BI7" s="63">
        <v>529</v>
      </c>
      <c r="BJ7" s="64">
        <v>2.555779896235336</v>
      </c>
      <c r="BK7" s="65">
        <v>1</v>
      </c>
      <c r="BL7" s="64">
        <v>7.6673396887060088</v>
      </c>
      <c r="BM7" s="65">
        <v>3</v>
      </c>
      <c r="BN7" s="56">
        <v>0</v>
      </c>
      <c r="BO7" s="56">
        <v>0</v>
      </c>
      <c r="BP7" s="56">
        <v>0</v>
      </c>
      <c r="BQ7" s="56">
        <v>0</v>
      </c>
      <c r="BR7" s="56">
        <v>0</v>
      </c>
      <c r="BS7" s="56">
        <v>0</v>
      </c>
      <c r="BT7" s="56">
        <v>0</v>
      </c>
      <c r="BU7" s="56">
        <v>0</v>
      </c>
      <c r="BV7" s="116">
        <v>1.4</v>
      </c>
      <c r="BW7" s="70">
        <v>0.99784693677823444</v>
      </c>
      <c r="BX7" s="56">
        <v>98</v>
      </c>
      <c r="BY7" s="107">
        <v>99.4</v>
      </c>
      <c r="BZ7" s="56">
        <v>99.4</v>
      </c>
      <c r="CA7" s="56">
        <v>93.8</v>
      </c>
      <c r="CB7" s="56">
        <v>101.2</v>
      </c>
      <c r="CC7" s="96" t="s">
        <v>2289</v>
      </c>
      <c r="CD7" s="96" t="s">
        <v>3435</v>
      </c>
      <c r="CE7" s="96" t="s">
        <v>555</v>
      </c>
      <c r="CF7" s="96" t="s">
        <v>1772</v>
      </c>
      <c r="CG7" s="96" t="s">
        <v>3436</v>
      </c>
      <c r="CH7" s="56">
        <v>12.84</v>
      </c>
      <c r="CI7" s="56">
        <v>5</v>
      </c>
      <c r="CJ7" s="60">
        <v>0.12906889697720644</v>
      </c>
      <c r="CK7" s="61">
        <v>5</v>
      </c>
      <c r="CL7" s="61">
        <v>0</v>
      </c>
      <c r="CM7" s="61">
        <v>0</v>
      </c>
      <c r="CN7" s="56">
        <v>100.29</v>
      </c>
      <c r="CO7" s="56">
        <v>47</v>
      </c>
      <c r="CP7" s="56">
        <v>6.4</v>
      </c>
      <c r="CQ7" s="56">
        <v>3</v>
      </c>
      <c r="CR7" s="56">
        <v>0</v>
      </c>
      <c r="CS7" s="56">
        <v>0</v>
      </c>
      <c r="CT7" s="56">
        <v>0</v>
      </c>
      <c r="CU7" s="56">
        <v>0</v>
      </c>
      <c r="CV7" s="56">
        <v>0</v>
      </c>
      <c r="CW7" s="56">
        <v>0</v>
      </c>
      <c r="CX7" s="56">
        <v>0</v>
      </c>
      <c r="CY7" s="56">
        <v>0</v>
      </c>
      <c r="CZ7" s="56">
        <v>0</v>
      </c>
      <c r="DA7" s="56">
        <v>0</v>
      </c>
      <c r="DB7" s="60">
        <v>0.2274450341167551</v>
      </c>
      <c r="DC7" s="61">
        <v>9</v>
      </c>
      <c r="DD7" s="56" t="s">
        <v>3437</v>
      </c>
      <c r="DE7" s="56" t="s">
        <v>3438</v>
      </c>
      <c r="DF7" s="96" t="s">
        <v>555</v>
      </c>
      <c r="DG7" s="96" t="s">
        <v>555</v>
      </c>
      <c r="DH7" s="56">
        <v>120.63</v>
      </c>
      <c r="DI7" s="56">
        <v>1</v>
      </c>
      <c r="DJ7" s="56">
        <v>158.49</v>
      </c>
      <c r="DK7" s="56">
        <v>74</v>
      </c>
      <c r="DL7" s="56">
        <v>10.71</v>
      </c>
      <c r="DM7" s="56">
        <v>5</v>
      </c>
      <c r="DN7" s="56">
        <v>38.549999999999997</v>
      </c>
      <c r="DO7" s="56">
        <v>18</v>
      </c>
      <c r="DP7" s="56">
        <v>8.99</v>
      </c>
      <c r="DQ7" s="56">
        <v>13</v>
      </c>
      <c r="DR7" s="56">
        <v>6.23</v>
      </c>
      <c r="DS7" s="56">
        <v>3</v>
      </c>
      <c r="DT7" s="56">
        <v>16.600000000000001</v>
      </c>
      <c r="DU7" s="56">
        <v>8</v>
      </c>
      <c r="DV7" s="56">
        <v>4.1500000000000004</v>
      </c>
      <c r="DW7" s="56">
        <v>2</v>
      </c>
      <c r="DX7" s="56">
        <v>0</v>
      </c>
      <c r="DY7" s="56">
        <v>0</v>
      </c>
      <c r="DZ7" s="62">
        <v>0.58823529411764708</v>
      </c>
      <c r="EA7" s="63">
        <v>5</v>
      </c>
      <c r="EB7" s="62">
        <v>16.352941176470591</v>
      </c>
      <c r="EC7" s="63">
        <v>139</v>
      </c>
      <c r="ED7" s="60">
        <v>0.82222920848347081</v>
      </c>
      <c r="EE7" s="61">
        <v>34</v>
      </c>
      <c r="EF7" s="56" t="s">
        <v>2919</v>
      </c>
      <c r="EG7" s="56" t="s">
        <v>3439</v>
      </c>
      <c r="EH7" s="56" t="s">
        <v>555</v>
      </c>
      <c r="EI7" s="56" t="s">
        <v>555</v>
      </c>
      <c r="EJ7" s="56" t="s">
        <v>2535</v>
      </c>
      <c r="EK7" s="56" t="s">
        <v>1238</v>
      </c>
      <c r="EL7" s="56" t="s">
        <v>3440</v>
      </c>
      <c r="EM7" s="56" t="s">
        <v>3441</v>
      </c>
      <c r="EN7" s="56" t="s">
        <v>555</v>
      </c>
      <c r="EO7" s="56" t="s">
        <v>555</v>
      </c>
      <c r="EP7" s="56">
        <v>97.54</v>
      </c>
      <c r="EQ7" s="56">
        <v>47</v>
      </c>
      <c r="ER7" s="56">
        <v>174.33</v>
      </c>
      <c r="ES7" s="56">
        <v>84</v>
      </c>
      <c r="ET7" s="56">
        <v>132.82</v>
      </c>
      <c r="EU7" s="56">
        <v>64</v>
      </c>
      <c r="EV7" s="107">
        <v>132.82</v>
      </c>
      <c r="EW7" s="56">
        <v>64</v>
      </c>
      <c r="EX7" s="56">
        <v>0</v>
      </c>
      <c r="EY7" s="62">
        <v>59.674647268076257</v>
      </c>
      <c r="EZ7" s="63">
        <v>1493</v>
      </c>
      <c r="FA7" s="62">
        <v>55.08338678640154</v>
      </c>
      <c r="FB7" s="63">
        <v>1374</v>
      </c>
      <c r="FC7" s="56">
        <v>9.99</v>
      </c>
      <c r="FD7" s="111">
        <v>10</v>
      </c>
      <c r="FE7" s="56">
        <v>34.950000000000003</v>
      </c>
      <c r="FF7" s="56">
        <v>35</v>
      </c>
      <c r="FG7" s="56">
        <v>3</v>
      </c>
      <c r="FH7" s="56">
        <v>3</v>
      </c>
      <c r="FI7" s="56">
        <v>8.99</v>
      </c>
      <c r="FJ7" s="56">
        <v>9</v>
      </c>
      <c r="FK7" s="56">
        <v>56.92</v>
      </c>
      <c r="FL7" s="56">
        <v>57</v>
      </c>
      <c r="FM7" s="56">
        <v>239.67</v>
      </c>
      <c r="FN7" s="56">
        <v>240</v>
      </c>
      <c r="FO7" s="56">
        <v>211.71</v>
      </c>
      <c r="FP7" s="56">
        <v>212</v>
      </c>
      <c r="FQ7" s="56">
        <v>15.98</v>
      </c>
      <c r="FR7" s="56">
        <v>16</v>
      </c>
      <c r="FS7" s="60">
        <v>14</v>
      </c>
      <c r="FT7" s="61">
        <v>14</v>
      </c>
      <c r="FU7" s="60">
        <v>0.99971436732362184</v>
      </c>
      <c r="FV7" s="61">
        <v>7</v>
      </c>
      <c r="FW7" s="56" t="s">
        <v>3442</v>
      </c>
      <c r="FX7" s="56">
        <v>2.95</v>
      </c>
      <c r="FY7" s="102">
        <v>1049.2</v>
      </c>
      <c r="FZ7" s="111">
        <v>161647</v>
      </c>
      <c r="GA7" s="111">
        <v>175988</v>
      </c>
      <c r="GB7" s="56">
        <v>45.42</v>
      </c>
      <c r="GC7" s="56">
        <v>54.58</v>
      </c>
      <c r="GD7" s="56">
        <v>30.18</v>
      </c>
      <c r="GE7" s="56">
        <v>73.69</v>
      </c>
      <c r="GF7" s="56">
        <v>93.31</v>
      </c>
      <c r="GG7" s="56">
        <v>92.62</v>
      </c>
      <c r="GH7" s="56">
        <v>99.15</v>
      </c>
      <c r="GI7" s="56">
        <v>75.459999999999994</v>
      </c>
      <c r="GJ7" s="56">
        <v>62.74</v>
      </c>
      <c r="GK7" s="56">
        <v>96.99</v>
      </c>
      <c r="GL7" s="56">
        <v>1.84</v>
      </c>
      <c r="GM7" s="56">
        <v>10.95</v>
      </c>
      <c r="GN7" s="56">
        <v>4.34</v>
      </c>
      <c r="GO7" s="56">
        <v>26.32</v>
      </c>
      <c r="GP7" s="56">
        <v>8.3000000000000007</v>
      </c>
      <c r="GQ7" s="56">
        <v>4.63</v>
      </c>
      <c r="GR7" s="56">
        <v>9.2899999999999991</v>
      </c>
      <c r="GS7" s="56">
        <v>1.66</v>
      </c>
      <c r="GT7" s="56">
        <v>2.0099999999999998</v>
      </c>
      <c r="GU7" s="99">
        <v>5.5</v>
      </c>
      <c r="GV7" s="120">
        <v>3.6073776691685601E-3</v>
      </c>
      <c r="GW7" s="120">
        <v>0.53790655728166603</v>
      </c>
      <c r="GX7" s="120">
        <v>0.30005236515971401</v>
      </c>
      <c r="GY7" s="120">
        <v>0.13239657880956501</v>
      </c>
      <c r="GZ7" s="120">
        <v>2.14115319718392E-2</v>
      </c>
      <c r="HA7" s="120">
        <v>1.8618723453773199E-3</v>
      </c>
      <c r="HB7" s="120">
        <v>1E-4</v>
      </c>
      <c r="HC7" s="120">
        <v>2.6764414964799001E-3</v>
      </c>
      <c r="HD7" s="121">
        <v>117</v>
      </c>
      <c r="HE7" s="121">
        <v>0</v>
      </c>
      <c r="HF7" s="121">
        <v>3</v>
      </c>
      <c r="HG7" s="125">
        <v>0</v>
      </c>
      <c r="HH7" s="125">
        <v>3816</v>
      </c>
      <c r="HI7" s="121">
        <v>6605</v>
      </c>
      <c r="HJ7" s="121">
        <v>45</v>
      </c>
      <c r="HK7" s="121">
        <v>10586</v>
      </c>
      <c r="HL7" s="121">
        <v>95</v>
      </c>
      <c r="HM7" s="121">
        <v>0</v>
      </c>
      <c r="HN7" s="121">
        <v>1</v>
      </c>
      <c r="HO7" s="121">
        <v>0</v>
      </c>
      <c r="HP7" s="121">
        <v>4836</v>
      </c>
      <c r="HQ7" s="121">
        <v>7152</v>
      </c>
      <c r="HR7" s="121">
        <v>43</v>
      </c>
      <c r="HS7" s="121">
        <v>12127</v>
      </c>
      <c r="HT7" s="121">
        <v>105</v>
      </c>
      <c r="HU7" s="121">
        <v>0</v>
      </c>
      <c r="HV7" s="121">
        <v>2</v>
      </c>
      <c r="HW7" s="121">
        <v>0</v>
      </c>
      <c r="HX7" s="121">
        <v>5742</v>
      </c>
      <c r="HY7" s="121">
        <v>8008</v>
      </c>
      <c r="HZ7" s="121">
        <v>70</v>
      </c>
      <c r="IA7" s="121">
        <v>13927</v>
      </c>
      <c r="IB7" s="121">
        <v>171</v>
      </c>
      <c r="IC7" s="121">
        <v>2</v>
      </c>
      <c r="ID7" s="121">
        <v>3</v>
      </c>
      <c r="IE7" s="121">
        <v>2</v>
      </c>
      <c r="IF7" s="121">
        <v>8968</v>
      </c>
      <c r="IG7" s="121">
        <v>14610</v>
      </c>
      <c r="IH7" s="121">
        <v>184</v>
      </c>
      <c r="II7" s="121">
        <v>23941</v>
      </c>
      <c r="IJ7" s="122">
        <v>189</v>
      </c>
      <c r="IK7" s="123">
        <v>0.233333333333333</v>
      </c>
      <c r="IL7" s="122">
        <v>97</v>
      </c>
      <c r="IM7" s="123">
        <v>0.119753086419753</v>
      </c>
      <c r="IN7" s="122">
        <v>122</v>
      </c>
      <c r="IO7" s="123">
        <v>0.15061728395061699</v>
      </c>
      <c r="IP7" s="119">
        <v>0</v>
      </c>
      <c r="IQ7" s="119">
        <v>0</v>
      </c>
      <c r="IR7" s="122">
        <v>1</v>
      </c>
      <c r="IS7" s="123">
        <v>1.23456790123457E-3</v>
      </c>
      <c r="IT7" s="122">
        <v>0</v>
      </c>
      <c r="IU7" s="123">
        <v>0</v>
      </c>
      <c r="IV7" s="122">
        <v>14</v>
      </c>
      <c r="IW7" s="123">
        <v>1.0160493827160499</v>
      </c>
      <c r="IX7" s="122">
        <v>347</v>
      </c>
      <c r="IY7" s="123">
        <v>0.42839506172839498</v>
      </c>
      <c r="IZ7" s="122">
        <v>0</v>
      </c>
      <c r="JA7" s="123">
        <v>0</v>
      </c>
      <c r="JB7" s="122">
        <v>7</v>
      </c>
      <c r="JC7" s="123">
        <v>8.6419753086419797E-3</v>
      </c>
      <c r="JD7" s="122">
        <v>0</v>
      </c>
      <c r="JE7" s="123">
        <v>0</v>
      </c>
      <c r="JF7" s="122">
        <v>3</v>
      </c>
      <c r="JG7" s="123">
        <v>3.7037037037036999E-3</v>
      </c>
      <c r="JH7" s="122">
        <v>0</v>
      </c>
      <c r="JI7" s="123">
        <v>0</v>
      </c>
      <c r="JJ7" s="122">
        <v>1</v>
      </c>
      <c r="JK7" s="123">
        <v>1.23456790123457E-3</v>
      </c>
      <c r="JL7" s="122">
        <v>0</v>
      </c>
      <c r="JM7" s="123">
        <v>0</v>
      </c>
      <c r="JN7" s="122">
        <v>1</v>
      </c>
      <c r="JO7" s="123">
        <v>1.23456790123457E-3</v>
      </c>
      <c r="JP7" s="122">
        <v>3</v>
      </c>
      <c r="JQ7" s="123">
        <v>3.7037037037036999E-3</v>
      </c>
      <c r="JR7" s="122">
        <v>3</v>
      </c>
      <c r="JS7" s="123">
        <v>3.7037037037036999E-3</v>
      </c>
      <c r="JT7" s="122">
        <v>1</v>
      </c>
      <c r="JU7" s="123">
        <v>1.23456790123457E-3</v>
      </c>
      <c r="JV7" s="122">
        <v>1</v>
      </c>
      <c r="JW7" s="123">
        <v>1.23456790123457E-3</v>
      </c>
      <c r="JX7" s="122">
        <v>2</v>
      </c>
      <c r="JY7" s="123">
        <v>2.4691358024691401E-3</v>
      </c>
      <c r="JZ7" s="122">
        <v>1</v>
      </c>
      <c r="KA7" s="123">
        <v>1.23456790123457E-3</v>
      </c>
      <c r="KB7" s="122">
        <v>6</v>
      </c>
      <c r="KC7" s="123">
        <v>7.4074074074074103E-3</v>
      </c>
      <c r="KD7" s="122">
        <v>2</v>
      </c>
      <c r="KE7" s="123">
        <v>2.4691358024691401E-3</v>
      </c>
      <c r="KF7" s="122">
        <v>1</v>
      </c>
      <c r="KG7" s="123">
        <v>1.23456790123457E-3</v>
      </c>
      <c r="KH7" s="122">
        <v>5</v>
      </c>
      <c r="KI7" s="123">
        <v>6.17283950617284E-3</v>
      </c>
      <c r="KJ7" s="122">
        <v>1</v>
      </c>
      <c r="KK7" s="123">
        <v>1.23456790123457E-3</v>
      </c>
      <c r="KL7" s="122">
        <v>1</v>
      </c>
      <c r="KM7" s="123">
        <v>1.23456790123457E-3</v>
      </c>
      <c r="KN7" s="122">
        <v>1</v>
      </c>
      <c r="KO7" s="123">
        <v>1.23456790123457E-3</v>
      </c>
      <c r="KP7" s="122">
        <v>1</v>
      </c>
      <c r="KQ7" s="123">
        <v>1.23456790123457E-3</v>
      </c>
      <c r="KR7" s="119">
        <v>0</v>
      </c>
      <c r="KS7" s="119">
        <v>0</v>
      </c>
      <c r="KT7" s="119">
        <v>0</v>
      </c>
      <c r="KU7" s="119">
        <v>0</v>
      </c>
      <c r="KV7" s="119">
        <v>0</v>
      </c>
      <c r="KW7" s="119">
        <v>0</v>
      </c>
      <c r="KX7" s="119"/>
      <c r="KY7" s="119">
        <v>0</v>
      </c>
      <c r="KZ7" s="119">
        <v>0</v>
      </c>
      <c r="LA7" s="119">
        <v>0</v>
      </c>
      <c r="LB7" s="119">
        <v>0</v>
      </c>
      <c r="LC7" s="119">
        <v>0</v>
      </c>
      <c r="LD7" s="119">
        <v>0</v>
      </c>
      <c r="LE7" s="119">
        <v>0</v>
      </c>
      <c r="LF7" s="119">
        <v>0</v>
      </c>
      <c r="LG7" s="119">
        <v>0</v>
      </c>
      <c r="LH7" s="119">
        <v>0</v>
      </c>
      <c r="LI7" s="119">
        <v>0</v>
      </c>
      <c r="LJ7" s="119">
        <v>0</v>
      </c>
      <c r="LK7" s="119">
        <v>0</v>
      </c>
      <c r="LL7" s="119">
        <v>0</v>
      </c>
      <c r="LM7" s="119">
        <v>0</v>
      </c>
      <c r="LN7" s="119">
        <v>0</v>
      </c>
      <c r="LO7" s="119">
        <v>0</v>
      </c>
      <c r="LP7" s="119">
        <v>0</v>
      </c>
      <c r="LQ7" s="119">
        <v>0</v>
      </c>
      <c r="LR7" s="119">
        <v>0</v>
      </c>
      <c r="LS7" s="119">
        <v>0</v>
      </c>
      <c r="LT7" s="119">
        <v>0</v>
      </c>
      <c r="LU7" s="119">
        <v>0</v>
      </c>
      <c r="LV7" s="119">
        <v>0</v>
      </c>
      <c r="LW7" s="119">
        <v>0</v>
      </c>
      <c r="LX7" s="119">
        <v>0</v>
      </c>
      <c r="LY7" s="119">
        <v>0</v>
      </c>
      <c r="LZ7" s="119">
        <v>0</v>
      </c>
      <c r="MA7" s="119">
        <v>0</v>
      </c>
      <c r="MB7" s="119">
        <v>0</v>
      </c>
      <c r="MC7" s="119">
        <v>0</v>
      </c>
      <c r="MD7" s="119">
        <v>0</v>
      </c>
      <c r="ME7" s="119">
        <v>0</v>
      </c>
      <c r="MF7" s="119">
        <v>0</v>
      </c>
      <c r="MG7" s="119">
        <v>0</v>
      </c>
      <c r="MH7" s="119">
        <v>0</v>
      </c>
      <c r="MI7" s="119">
        <v>0</v>
      </c>
      <c r="MJ7" s="119">
        <v>0</v>
      </c>
      <c r="MK7" s="119">
        <v>0</v>
      </c>
      <c r="ML7" s="119">
        <v>0</v>
      </c>
      <c r="MM7" s="119">
        <v>0</v>
      </c>
      <c r="MN7" s="119">
        <v>0</v>
      </c>
      <c r="MO7" s="119">
        <v>0</v>
      </c>
      <c r="MP7" s="119">
        <v>0</v>
      </c>
      <c r="MQ7" s="119">
        <v>0</v>
      </c>
      <c r="MR7" s="119">
        <v>0</v>
      </c>
      <c r="MS7" s="119">
        <v>0</v>
      </c>
      <c r="MT7" s="119">
        <v>0</v>
      </c>
      <c r="MU7" s="119">
        <v>0</v>
      </c>
      <c r="MV7" s="119">
        <v>0</v>
      </c>
      <c r="MW7" s="119">
        <v>0</v>
      </c>
      <c r="MX7" s="119">
        <v>0</v>
      </c>
      <c r="MY7" s="119">
        <v>0</v>
      </c>
      <c r="MZ7" s="119">
        <v>0</v>
      </c>
      <c r="NA7" s="119">
        <v>0</v>
      </c>
      <c r="NB7" s="119">
        <v>0</v>
      </c>
      <c r="NC7" s="119">
        <v>0</v>
      </c>
      <c r="ND7" s="119">
        <v>0</v>
      </c>
      <c r="NE7" s="119">
        <v>0</v>
      </c>
      <c r="NF7" s="119">
        <v>0</v>
      </c>
      <c r="NG7" s="119">
        <v>0</v>
      </c>
      <c r="NH7" s="119">
        <v>0</v>
      </c>
      <c r="NI7" s="119">
        <v>0</v>
      </c>
      <c r="NJ7" s="119">
        <v>0</v>
      </c>
      <c r="NK7" s="119">
        <v>0</v>
      </c>
      <c r="NL7" s="119">
        <v>0</v>
      </c>
      <c r="NM7" s="119">
        <v>0</v>
      </c>
      <c r="NN7" s="119">
        <v>0</v>
      </c>
      <c r="NO7" s="119">
        <v>0</v>
      </c>
      <c r="NP7" s="119">
        <v>0</v>
      </c>
      <c r="NQ7" s="119">
        <v>0</v>
      </c>
      <c r="NR7" s="119">
        <v>0</v>
      </c>
      <c r="NS7" s="119">
        <v>0</v>
      </c>
      <c r="NT7" s="119">
        <v>0</v>
      </c>
      <c r="NU7" s="119">
        <v>0</v>
      </c>
      <c r="NV7" s="119">
        <v>0</v>
      </c>
      <c r="NW7" s="119">
        <v>0</v>
      </c>
      <c r="NX7" s="119">
        <v>0</v>
      </c>
      <c r="NY7" s="119">
        <v>0</v>
      </c>
      <c r="NZ7" s="119">
        <v>0</v>
      </c>
      <c r="OA7" s="119">
        <v>0</v>
      </c>
      <c r="OB7" s="119">
        <v>0</v>
      </c>
      <c r="OC7" s="119">
        <v>0</v>
      </c>
      <c r="OD7" s="119">
        <v>0</v>
      </c>
      <c r="OE7" s="119">
        <v>0</v>
      </c>
      <c r="OF7" s="119">
        <v>0</v>
      </c>
      <c r="OG7" s="119">
        <v>0</v>
      </c>
      <c r="OH7" s="119">
        <v>0</v>
      </c>
      <c r="OI7" s="119">
        <v>0</v>
      </c>
      <c r="OJ7" s="119">
        <v>0</v>
      </c>
      <c r="OK7" s="119">
        <v>0</v>
      </c>
      <c r="OL7" s="119">
        <v>0</v>
      </c>
      <c r="OM7" s="119">
        <v>0</v>
      </c>
      <c r="ON7" s="119">
        <v>0</v>
      </c>
      <c r="OO7" s="119">
        <v>0</v>
      </c>
      <c r="OP7" s="119">
        <v>0</v>
      </c>
      <c r="OQ7" s="119">
        <v>0</v>
      </c>
      <c r="OR7" s="119">
        <v>0</v>
      </c>
      <c r="OS7" s="119">
        <v>0</v>
      </c>
      <c r="OT7" s="119">
        <v>0</v>
      </c>
    </row>
    <row r="8" spans="1:410">
      <c r="A8" s="55" t="s">
        <v>619</v>
      </c>
      <c r="B8" s="56" t="s">
        <v>620</v>
      </c>
      <c r="C8" s="55" t="s">
        <v>514</v>
      </c>
      <c r="D8" s="57">
        <v>6</v>
      </c>
      <c r="E8" s="96">
        <v>2018</v>
      </c>
      <c r="F8" s="56">
        <v>66.069999999999993</v>
      </c>
      <c r="G8" s="48">
        <v>6000</v>
      </c>
      <c r="H8" s="111">
        <v>1623</v>
      </c>
      <c r="I8" s="110">
        <v>4377</v>
      </c>
      <c r="J8" s="100">
        <v>15.63</v>
      </c>
      <c r="K8" s="110">
        <v>1083</v>
      </c>
      <c r="L8" s="100">
        <v>41.47</v>
      </c>
      <c r="M8" s="110">
        <v>2874</v>
      </c>
      <c r="N8" s="56">
        <v>490</v>
      </c>
      <c r="O8" s="56">
        <v>247</v>
      </c>
      <c r="P8" s="56">
        <v>243</v>
      </c>
      <c r="Q8" s="112">
        <v>591</v>
      </c>
      <c r="R8" s="113">
        <v>297</v>
      </c>
      <c r="S8" s="113">
        <v>294</v>
      </c>
      <c r="T8" s="56">
        <v>532</v>
      </c>
      <c r="U8" s="56">
        <v>266</v>
      </c>
      <c r="V8" s="56">
        <v>266</v>
      </c>
      <c r="W8" s="114">
        <v>660</v>
      </c>
      <c r="X8" s="113">
        <v>331</v>
      </c>
      <c r="Y8" s="113">
        <v>329</v>
      </c>
      <c r="Z8" s="56">
        <v>590</v>
      </c>
      <c r="AA8" s="56">
        <v>298</v>
      </c>
      <c r="AB8" s="56">
        <v>292</v>
      </c>
      <c r="AC8" s="112">
        <v>722</v>
      </c>
      <c r="AD8" s="112">
        <v>367</v>
      </c>
      <c r="AE8" s="112">
        <v>355</v>
      </c>
      <c r="AF8" s="56">
        <v>592</v>
      </c>
      <c r="AG8" s="56">
        <v>304</v>
      </c>
      <c r="AH8" s="177">
        <v>288</v>
      </c>
      <c r="AI8" s="182"/>
      <c r="AJ8" s="182"/>
      <c r="AK8" s="182"/>
      <c r="AL8" s="56">
        <v>517</v>
      </c>
      <c r="AM8" s="56">
        <v>270</v>
      </c>
      <c r="AN8" s="56">
        <v>247</v>
      </c>
      <c r="AO8" s="56">
        <v>418</v>
      </c>
      <c r="AP8" s="56">
        <v>212</v>
      </c>
      <c r="AQ8" s="56">
        <v>206</v>
      </c>
      <c r="AR8" s="56">
        <v>98</v>
      </c>
      <c r="AS8" s="80">
        <v>22</v>
      </c>
      <c r="AT8" s="115" t="s">
        <v>428</v>
      </c>
      <c r="AU8" s="59">
        <v>185</v>
      </c>
      <c r="AV8" s="59">
        <v>1</v>
      </c>
      <c r="AW8" s="59">
        <v>37</v>
      </c>
      <c r="AX8" s="59">
        <v>20</v>
      </c>
      <c r="AY8" s="59">
        <v>1</v>
      </c>
      <c r="AZ8" s="62">
        <v>1.3422818791946307</v>
      </c>
      <c r="BA8" s="63">
        <v>1</v>
      </c>
      <c r="BB8" s="62">
        <v>0</v>
      </c>
      <c r="BC8" s="63">
        <v>0</v>
      </c>
      <c r="BD8" s="64">
        <v>0</v>
      </c>
      <c r="BE8" s="65">
        <v>0</v>
      </c>
      <c r="BF8" s="62">
        <v>6</v>
      </c>
      <c r="BG8" s="63">
        <v>3</v>
      </c>
      <c r="BH8" s="62">
        <v>12</v>
      </c>
      <c r="BI8" s="63">
        <v>6</v>
      </c>
      <c r="BJ8" s="64">
        <v>0</v>
      </c>
      <c r="BK8" s="65">
        <v>0</v>
      </c>
      <c r="BL8" s="64">
        <v>0</v>
      </c>
      <c r="BM8" s="65">
        <v>0</v>
      </c>
      <c r="BN8" s="56">
        <v>0</v>
      </c>
      <c r="BO8" s="56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116">
        <v>25</v>
      </c>
      <c r="BW8" s="70">
        <v>0.91176470588235292</v>
      </c>
      <c r="BX8" s="56">
        <v>83.8</v>
      </c>
      <c r="BY8" s="107">
        <v>91.2</v>
      </c>
      <c r="BZ8" s="56">
        <v>91.2</v>
      </c>
      <c r="CA8" s="56">
        <v>88.2</v>
      </c>
      <c r="CB8" s="56">
        <v>95.6</v>
      </c>
      <c r="CC8" s="96" t="s">
        <v>3443</v>
      </c>
      <c r="CD8" s="96" t="s">
        <v>1573</v>
      </c>
      <c r="CE8" s="96" t="s">
        <v>555</v>
      </c>
      <c r="CF8" s="96" t="s">
        <v>2346</v>
      </c>
      <c r="CG8" s="96" t="s">
        <v>1157</v>
      </c>
      <c r="CH8" s="56">
        <v>0</v>
      </c>
      <c r="CI8" s="56">
        <v>0</v>
      </c>
      <c r="CJ8" s="60">
        <v>0</v>
      </c>
      <c r="CK8" s="61">
        <v>0</v>
      </c>
      <c r="CL8" s="111">
        <v>38942</v>
      </c>
      <c r="CM8" s="56">
        <v>5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56">
        <v>0</v>
      </c>
      <c r="CU8" s="56">
        <v>0</v>
      </c>
      <c r="CV8" s="56">
        <v>0</v>
      </c>
      <c r="CW8" s="56">
        <v>0</v>
      </c>
      <c r="CX8" s="56">
        <v>0</v>
      </c>
      <c r="CY8" s="56">
        <v>0</v>
      </c>
      <c r="CZ8" s="56">
        <v>0</v>
      </c>
      <c r="DA8" s="56">
        <v>0</v>
      </c>
      <c r="DB8" s="60">
        <v>1.5082956259426847</v>
      </c>
      <c r="DC8" s="61">
        <v>1</v>
      </c>
      <c r="DD8" s="56" t="s">
        <v>3444</v>
      </c>
      <c r="DE8" s="56" t="s">
        <v>3445</v>
      </c>
      <c r="DF8" s="96" t="s">
        <v>555</v>
      </c>
      <c r="DG8" s="96" t="s">
        <v>555</v>
      </c>
      <c r="DH8" s="56">
        <v>38.549999999999997</v>
      </c>
      <c r="DI8" s="56">
        <v>18</v>
      </c>
      <c r="DJ8" s="56">
        <v>120.63</v>
      </c>
      <c r="DK8" s="56">
        <v>1</v>
      </c>
      <c r="DL8" s="56">
        <v>0</v>
      </c>
      <c r="DM8" s="56">
        <v>0</v>
      </c>
      <c r="DN8" s="56">
        <v>120.63</v>
      </c>
      <c r="DO8" s="56">
        <v>1</v>
      </c>
      <c r="DP8" s="107">
        <v>126.58227848101266</v>
      </c>
      <c r="DQ8" s="56">
        <v>1</v>
      </c>
      <c r="DR8" s="56">
        <v>126.58</v>
      </c>
      <c r="DS8" s="56">
        <v>1</v>
      </c>
      <c r="DT8" s="56">
        <v>0</v>
      </c>
      <c r="DU8" s="56">
        <v>0</v>
      </c>
      <c r="DV8" s="56">
        <v>0</v>
      </c>
      <c r="DW8" s="56">
        <v>0</v>
      </c>
      <c r="DX8" s="56">
        <v>0</v>
      </c>
      <c r="DY8" s="56">
        <v>0</v>
      </c>
      <c r="DZ8" s="62">
        <v>3.9215686274509802</v>
      </c>
      <c r="EA8" s="63">
        <v>2</v>
      </c>
      <c r="EB8" s="62">
        <v>21.568627450980394</v>
      </c>
      <c r="EC8" s="63">
        <v>11</v>
      </c>
      <c r="ED8" s="60">
        <v>0</v>
      </c>
      <c r="EE8" s="61">
        <v>0</v>
      </c>
      <c r="EF8" s="56" t="s">
        <v>3446</v>
      </c>
      <c r="EG8" s="56" t="s">
        <v>3447</v>
      </c>
      <c r="EH8" s="56" t="s">
        <v>555</v>
      </c>
      <c r="EI8" s="56" t="s">
        <v>555</v>
      </c>
      <c r="EJ8" s="56" t="s">
        <v>3448</v>
      </c>
      <c r="EK8" s="56" t="s">
        <v>3449</v>
      </c>
      <c r="EL8" s="56" t="s">
        <v>3450</v>
      </c>
      <c r="EM8" s="56" t="s">
        <v>3451</v>
      </c>
      <c r="EN8" s="56" t="s">
        <v>555</v>
      </c>
      <c r="EO8" s="56" t="s">
        <v>555</v>
      </c>
      <c r="EP8" s="56">
        <v>126.58</v>
      </c>
      <c r="EQ8" s="56">
        <v>1</v>
      </c>
      <c r="ER8" s="56">
        <v>379.75</v>
      </c>
      <c r="ES8" s="56">
        <v>3</v>
      </c>
      <c r="ET8" s="56">
        <v>153.16</v>
      </c>
      <c r="EU8" s="56">
        <v>2</v>
      </c>
      <c r="EV8" s="107">
        <v>126.58</v>
      </c>
      <c r="EW8" s="56">
        <v>1</v>
      </c>
      <c r="EX8" s="56">
        <v>0</v>
      </c>
      <c r="EY8" s="62">
        <v>52.631578947368418</v>
      </c>
      <c r="EZ8" s="63">
        <v>13</v>
      </c>
      <c r="FA8" s="62">
        <v>72.815533980582515</v>
      </c>
      <c r="FB8" s="63">
        <v>15</v>
      </c>
      <c r="FC8" s="56">
        <v>0</v>
      </c>
      <c r="FD8" s="56">
        <v>0</v>
      </c>
      <c r="FE8" s="56">
        <v>0</v>
      </c>
      <c r="FF8" s="56">
        <v>0</v>
      </c>
      <c r="FG8" s="56">
        <v>0</v>
      </c>
      <c r="FH8" s="56">
        <v>0</v>
      </c>
      <c r="FI8" s="56">
        <v>0</v>
      </c>
      <c r="FJ8" s="56">
        <v>0</v>
      </c>
      <c r="FK8" s="56">
        <v>0</v>
      </c>
      <c r="FL8" s="56">
        <v>0</v>
      </c>
      <c r="FM8" s="56">
        <v>356.13</v>
      </c>
      <c r="FN8" s="56">
        <v>5</v>
      </c>
      <c r="FO8" s="56">
        <v>0</v>
      </c>
      <c r="FP8" s="56">
        <v>0</v>
      </c>
      <c r="FQ8" s="56">
        <v>0</v>
      </c>
      <c r="FR8" s="56">
        <v>0</v>
      </c>
      <c r="FS8" s="60">
        <v>0</v>
      </c>
      <c r="FT8" s="61">
        <v>0</v>
      </c>
      <c r="FU8" s="60">
        <v>2.3923444976076556</v>
      </c>
      <c r="FV8" s="61">
        <v>1</v>
      </c>
      <c r="FW8" s="56" t="s">
        <v>3452</v>
      </c>
      <c r="FX8" s="56">
        <v>3.42</v>
      </c>
      <c r="FY8" s="56">
        <v>5.21</v>
      </c>
      <c r="FZ8" s="111">
        <v>1563</v>
      </c>
      <c r="GA8" s="111">
        <v>2295</v>
      </c>
      <c r="GB8" s="56">
        <v>30.84</v>
      </c>
      <c r="GC8" s="56">
        <v>69.16</v>
      </c>
      <c r="GD8" s="56">
        <v>24.61</v>
      </c>
      <c r="GE8" s="56">
        <v>74.069999999999993</v>
      </c>
      <c r="GF8" s="56">
        <v>57.91</v>
      </c>
      <c r="GG8" s="56">
        <v>38.520000000000003</v>
      </c>
      <c r="GH8" s="56">
        <v>98.51</v>
      </c>
      <c r="GI8" s="56">
        <v>26.33</v>
      </c>
      <c r="GJ8" s="56">
        <v>16.21</v>
      </c>
      <c r="GK8" s="56">
        <v>52.85</v>
      </c>
      <c r="GL8" s="56">
        <v>2.5499999999999998</v>
      </c>
      <c r="GM8" s="56">
        <v>17.329999999999998</v>
      </c>
      <c r="GN8" s="56">
        <v>3.31</v>
      </c>
      <c r="GO8" s="56">
        <v>18.73</v>
      </c>
      <c r="GP8" s="56">
        <v>3.39</v>
      </c>
      <c r="GQ8" s="56">
        <v>1.38</v>
      </c>
      <c r="GR8" s="56">
        <v>1.76</v>
      </c>
      <c r="GS8" s="56">
        <v>0.5</v>
      </c>
      <c r="GT8" s="56">
        <v>4.3099999999999996</v>
      </c>
      <c r="GU8" s="99">
        <v>13.42</v>
      </c>
      <c r="GV8" s="120">
        <v>1.9749835418038202E-3</v>
      </c>
      <c r="GW8" s="120">
        <v>0.197498354180382</v>
      </c>
      <c r="GX8" s="120">
        <v>0.68136932192231703</v>
      </c>
      <c r="GY8" s="120">
        <v>0.11454904542462099</v>
      </c>
      <c r="GZ8" s="120">
        <v>2.6333113890717602E-3</v>
      </c>
      <c r="HA8" s="120">
        <v>6.5832784726793897E-4</v>
      </c>
      <c r="HB8" s="113">
        <v>0</v>
      </c>
      <c r="HC8" s="120">
        <v>1.3166556945358801E-3</v>
      </c>
      <c r="HD8" s="121">
        <v>0</v>
      </c>
      <c r="HE8" s="121">
        <v>0</v>
      </c>
      <c r="HF8" s="121">
        <v>0</v>
      </c>
      <c r="HG8" s="121">
        <v>0</v>
      </c>
      <c r="HH8" s="121">
        <v>134</v>
      </c>
      <c r="HI8" s="121">
        <v>286</v>
      </c>
      <c r="HJ8" s="121">
        <v>0</v>
      </c>
      <c r="HK8" s="121">
        <v>420</v>
      </c>
      <c r="HL8" s="121">
        <v>0</v>
      </c>
      <c r="HM8" s="121">
        <v>0</v>
      </c>
      <c r="HN8" s="121">
        <v>0</v>
      </c>
      <c r="HO8" s="121">
        <v>0</v>
      </c>
      <c r="HP8" s="121">
        <v>203</v>
      </c>
      <c r="HQ8" s="121">
        <v>315</v>
      </c>
      <c r="HR8" s="121">
        <v>0</v>
      </c>
      <c r="HS8" s="121">
        <v>518</v>
      </c>
      <c r="HT8" s="121">
        <v>0</v>
      </c>
      <c r="HU8" s="121">
        <v>0</v>
      </c>
      <c r="HV8" s="121">
        <v>0</v>
      </c>
      <c r="HW8" s="121">
        <v>0</v>
      </c>
      <c r="HX8" s="121">
        <v>285</v>
      </c>
      <c r="HY8" s="121">
        <v>422</v>
      </c>
      <c r="HZ8" s="121">
        <v>3</v>
      </c>
      <c r="IA8" s="121">
        <v>710</v>
      </c>
      <c r="IB8" s="121">
        <v>1</v>
      </c>
      <c r="IC8" s="121">
        <v>0</v>
      </c>
      <c r="ID8" s="121">
        <v>0</v>
      </c>
      <c r="IE8" s="121">
        <v>0</v>
      </c>
      <c r="IF8" s="121">
        <v>389</v>
      </c>
      <c r="IG8" s="121">
        <v>589</v>
      </c>
      <c r="IH8" s="121">
        <v>6</v>
      </c>
      <c r="II8" s="121">
        <v>985</v>
      </c>
      <c r="IJ8" s="122">
        <v>0</v>
      </c>
      <c r="IK8" s="123">
        <v>0</v>
      </c>
      <c r="IL8" s="122">
        <v>0</v>
      </c>
      <c r="IM8" s="123">
        <v>0</v>
      </c>
      <c r="IN8" s="122">
        <v>1</v>
      </c>
      <c r="IO8" s="123">
        <v>1</v>
      </c>
      <c r="IP8" s="119">
        <v>0</v>
      </c>
      <c r="IQ8" s="119">
        <v>0</v>
      </c>
      <c r="IR8" s="119">
        <v>0</v>
      </c>
      <c r="IS8" s="122">
        <v>0</v>
      </c>
      <c r="IT8" s="122">
        <v>0</v>
      </c>
      <c r="IU8" s="122">
        <v>0</v>
      </c>
      <c r="IV8" s="122">
        <v>0</v>
      </c>
      <c r="IW8" s="122">
        <v>0</v>
      </c>
      <c r="IX8" s="122">
        <v>0</v>
      </c>
      <c r="IY8" s="122">
        <v>0</v>
      </c>
      <c r="IZ8" s="122">
        <v>0</v>
      </c>
      <c r="JA8" s="122">
        <v>0</v>
      </c>
      <c r="JB8" s="122">
        <v>0</v>
      </c>
      <c r="JC8" s="122">
        <v>0</v>
      </c>
      <c r="JD8" s="122">
        <v>0</v>
      </c>
      <c r="JE8" s="122">
        <v>0</v>
      </c>
      <c r="JF8" s="122">
        <v>0</v>
      </c>
      <c r="JG8" s="122">
        <v>0</v>
      </c>
      <c r="JH8" s="122">
        <v>0</v>
      </c>
      <c r="JI8" s="122">
        <v>0</v>
      </c>
      <c r="JJ8" s="122">
        <v>0</v>
      </c>
      <c r="JK8" s="122">
        <v>0</v>
      </c>
      <c r="JL8" s="122">
        <v>0</v>
      </c>
      <c r="JM8" s="119">
        <v>0</v>
      </c>
      <c r="JN8" s="119">
        <v>0</v>
      </c>
      <c r="JO8" s="119">
        <v>0</v>
      </c>
      <c r="JP8" s="119">
        <v>0</v>
      </c>
      <c r="JQ8" s="119">
        <v>0</v>
      </c>
      <c r="JR8" s="119">
        <v>0</v>
      </c>
      <c r="JS8" s="119">
        <v>0</v>
      </c>
      <c r="JT8" s="119">
        <v>0</v>
      </c>
      <c r="JU8" s="119">
        <v>0</v>
      </c>
      <c r="JV8" s="119">
        <v>0</v>
      </c>
      <c r="JW8" s="119">
        <v>0</v>
      </c>
      <c r="JX8" s="119">
        <v>0</v>
      </c>
      <c r="JY8" s="119">
        <v>0</v>
      </c>
      <c r="JZ8" s="119">
        <v>0</v>
      </c>
      <c r="KA8" s="119">
        <v>0</v>
      </c>
      <c r="KB8" s="119">
        <v>0</v>
      </c>
      <c r="KC8" s="119">
        <v>0</v>
      </c>
      <c r="KD8" s="119">
        <v>0</v>
      </c>
      <c r="KE8" s="119">
        <v>0</v>
      </c>
      <c r="KF8" s="119">
        <v>0</v>
      </c>
      <c r="KG8" s="119">
        <v>0</v>
      </c>
      <c r="KH8" s="119">
        <v>0</v>
      </c>
      <c r="KI8" s="119">
        <v>0</v>
      </c>
      <c r="KJ8" s="119">
        <v>0</v>
      </c>
      <c r="KK8" s="119">
        <v>0</v>
      </c>
      <c r="KL8" s="119">
        <v>0</v>
      </c>
      <c r="KM8" s="119">
        <v>0</v>
      </c>
      <c r="KN8" s="119">
        <v>0</v>
      </c>
      <c r="KO8" s="119">
        <v>0</v>
      </c>
      <c r="KP8" s="119">
        <v>0</v>
      </c>
      <c r="KQ8" s="119">
        <v>0</v>
      </c>
      <c r="KR8" s="119">
        <v>0</v>
      </c>
      <c r="KS8" s="119">
        <v>0</v>
      </c>
      <c r="KT8" s="119">
        <v>0</v>
      </c>
      <c r="KU8" s="119">
        <v>0</v>
      </c>
      <c r="KV8" s="119">
        <v>0</v>
      </c>
      <c r="KW8" s="119">
        <v>0</v>
      </c>
      <c r="KX8" s="122">
        <v>1</v>
      </c>
      <c r="KY8" s="123">
        <v>3.3003300330032999E-3</v>
      </c>
      <c r="KZ8" s="122">
        <v>3</v>
      </c>
      <c r="LA8" s="123">
        <v>9.9009900990098994E-3</v>
      </c>
      <c r="LB8" s="122">
        <v>4</v>
      </c>
      <c r="LC8" s="123">
        <v>1.32013201320132E-2</v>
      </c>
      <c r="LD8" s="122">
        <v>1</v>
      </c>
      <c r="LE8" s="123">
        <v>3.3003300330032999E-3</v>
      </c>
      <c r="LF8" s="122">
        <v>2</v>
      </c>
      <c r="LG8" s="123">
        <v>6.6006600660065999E-3</v>
      </c>
      <c r="LH8" s="122">
        <v>1</v>
      </c>
      <c r="LI8" s="123">
        <v>3.3003300330032999E-3</v>
      </c>
      <c r="LJ8" s="122">
        <v>4</v>
      </c>
      <c r="LK8" s="123">
        <v>1.32013201320132E-2</v>
      </c>
      <c r="LL8" s="122">
        <v>1</v>
      </c>
      <c r="LM8" s="123">
        <v>3.3003300330032999E-3</v>
      </c>
      <c r="LN8" s="122">
        <v>1</v>
      </c>
      <c r="LO8" s="123">
        <v>3.3003300330032999E-3</v>
      </c>
      <c r="LP8" s="122">
        <v>2</v>
      </c>
      <c r="LQ8" s="123">
        <v>6.6006600660065999E-3</v>
      </c>
      <c r="LR8" s="122">
        <v>4</v>
      </c>
      <c r="LS8" s="123">
        <v>1.32013201320132E-2</v>
      </c>
      <c r="LT8" s="122">
        <v>1</v>
      </c>
      <c r="LU8" s="123">
        <v>3.3003300330032999E-3</v>
      </c>
      <c r="LV8" s="122">
        <v>1</v>
      </c>
      <c r="LW8" s="123">
        <v>3.3003300330032999E-3</v>
      </c>
      <c r="LX8" s="122">
        <v>1</v>
      </c>
      <c r="LY8" s="123">
        <v>3.3003300330032999E-3</v>
      </c>
      <c r="LZ8" s="122">
        <v>1</v>
      </c>
      <c r="MA8" s="123">
        <v>3.3003300330032999E-3</v>
      </c>
      <c r="MB8" s="119"/>
      <c r="MC8" s="119"/>
      <c r="MD8" s="119">
        <v>0</v>
      </c>
      <c r="ME8" s="119">
        <v>0</v>
      </c>
      <c r="MF8" s="119">
        <v>0</v>
      </c>
      <c r="MG8" s="119">
        <v>0</v>
      </c>
      <c r="MH8" s="119">
        <v>0</v>
      </c>
      <c r="MI8" s="119">
        <v>0</v>
      </c>
      <c r="MJ8" s="119">
        <v>0</v>
      </c>
      <c r="MK8" s="119">
        <v>0</v>
      </c>
      <c r="ML8" s="119">
        <v>0</v>
      </c>
      <c r="MM8" s="119">
        <v>0</v>
      </c>
      <c r="MN8" s="119">
        <v>0</v>
      </c>
      <c r="MO8" s="119">
        <v>0</v>
      </c>
      <c r="MP8" s="119">
        <v>0</v>
      </c>
      <c r="MQ8" s="119">
        <v>0</v>
      </c>
      <c r="MR8" s="119">
        <v>0</v>
      </c>
      <c r="MS8" s="119">
        <v>0</v>
      </c>
      <c r="MT8" s="119">
        <v>0</v>
      </c>
      <c r="MU8" s="119">
        <v>0</v>
      </c>
      <c r="MV8" s="119">
        <v>0</v>
      </c>
      <c r="MW8" s="119">
        <v>0</v>
      </c>
      <c r="MX8" s="119">
        <v>0</v>
      </c>
      <c r="MY8" s="119">
        <v>0</v>
      </c>
      <c r="MZ8" s="119">
        <v>0</v>
      </c>
      <c r="NA8" s="119">
        <v>0</v>
      </c>
      <c r="NB8" s="119">
        <v>0</v>
      </c>
      <c r="NC8" s="119">
        <v>0</v>
      </c>
      <c r="ND8" s="119">
        <v>0</v>
      </c>
      <c r="NE8" s="119">
        <v>0</v>
      </c>
      <c r="NF8" s="119">
        <v>0</v>
      </c>
      <c r="NG8" s="119">
        <v>0</v>
      </c>
      <c r="NH8" s="119">
        <v>0</v>
      </c>
      <c r="NI8" s="119">
        <v>0</v>
      </c>
      <c r="NJ8" s="119">
        <v>0</v>
      </c>
      <c r="NK8" s="119">
        <v>0</v>
      </c>
      <c r="NL8" s="119">
        <v>0</v>
      </c>
      <c r="NM8" s="119">
        <v>0</v>
      </c>
      <c r="NN8" s="119">
        <v>0</v>
      </c>
      <c r="NO8" s="119">
        <v>0</v>
      </c>
      <c r="NP8" s="119">
        <v>0</v>
      </c>
      <c r="NQ8" s="119">
        <v>0</v>
      </c>
      <c r="NR8" s="119">
        <v>0</v>
      </c>
      <c r="NS8" s="119">
        <v>0</v>
      </c>
      <c r="NT8" s="119">
        <v>0</v>
      </c>
      <c r="NU8" s="119">
        <v>0</v>
      </c>
      <c r="NV8" s="119">
        <v>0</v>
      </c>
      <c r="NW8" s="119">
        <v>0</v>
      </c>
      <c r="NX8" s="119">
        <v>0</v>
      </c>
      <c r="NY8" s="119">
        <v>0</v>
      </c>
      <c r="NZ8" s="119">
        <v>0</v>
      </c>
      <c r="OA8" s="119">
        <v>0</v>
      </c>
      <c r="OB8" s="119">
        <v>0</v>
      </c>
      <c r="OC8" s="119">
        <v>0</v>
      </c>
      <c r="OD8" s="119">
        <v>0</v>
      </c>
      <c r="OE8" s="119">
        <v>0</v>
      </c>
      <c r="OF8" s="119">
        <v>0</v>
      </c>
      <c r="OG8" s="119">
        <v>0</v>
      </c>
      <c r="OH8" s="119">
        <v>0</v>
      </c>
      <c r="OI8" s="119">
        <v>0</v>
      </c>
      <c r="OJ8" s="119">
        <v>0</v>
      </c>
      <c r="OK8" s="119">
        <v>0</v>
      </c>
      <c r="OL8" s="119">
        <v>0</v>
      </c>
      <c r="OM8" s="119">
        <v>0</v>
      </c>
      <c r="ON8" s="119">
        <v>0</v>
      </c>
      <c r="OO8" s="119">
        <v>0</v>
      </c>
      <c r="OP8" s="119">
        <v>0</v>
      </c>
      <c r="OQ8" s="119">
        <v>0</v>
      </c>
      <c r="OR8" s="119">
        <v>0</v>
      </c>
      <c r="OS8" s="119">
        <v>0</v>
      </c>
      <c r="OT8" s="119">
        <v>0</v>
      </c>
    </row>
    <row r="9" spans="1:410">
      <c r="A9" s="55" t="s">
        <v>631</v>
      </c>
      <c r="B9" s="56" t="s">
        <v>632</v>
      </c>
      <c r="C9" s="55" t="s">
        <v>466</v>
      </c>
      <c r="D9" s="57">
        <v>6</v>
      </c>
      <c r="E9" s="96">
        <v>2018</v>
      </c>
      <c r="F9" s="56">
        <v>60.58</v>
      </c>
      <c r="G9" s="48">
        <v>10323</v>
      </c>
      <c r="H9" s="111">
        <v>3601</v>
      </c>
      <c r="I9" s="110">
        <v>6722</v>
      </c>
      <c r="J9" s="100">
        <v>9.2245989304812834</v>
      </c>
      <c r="K9" s="110">
        <v>828</v>
      </c>
      <c r="L9" s="100">
        <v>72.11</v>
      </c>
      <c r="M9" s="110">
        <v>6473</v>
      </c>
      <c r="N9" s="56">
        <v>805</v>
      </c>
      <c r="O9" s="56">
        <v>420</v>
      </c>
      <c r="P9" s="56">
        <v>385</v>
      </c>
      <c r="Q9" s="112">
        <v>973</v>
      </c>
      <c r="R9" s="113">
        <v>507</v>
      </c>
      <c r="S9" s="113">
        <v>466</v>
      </c>
      <c r="T9" s="56">
        <v>876</v>
      </c>
      <c r="U9" s="56">
        <v>446</v>
      </c>
      <c r="V9" s="56">
        <v>430</v>
      </c>
      <c r="W9" s="114">
        <v>1084</v>
      </c>
      <c r="X9" s="113">
        <v>548</v>
      </c>
      <c r="Y9" s="113">
        <v>536</v>
      </c>
      <c r="Z9" s="56">
        <v>956</v>
      </c>
      <c r="AA9" s="56">
        <v>480</v>
      </c>
      <c r="AB9" s="56">
        <v>476</v>
      </c>
      <c r="AC9" s="112">
        <v>1161</v>
      </c>
      <c r="AD9" s="112">
        <v>587</v>
      </c>
      <c r="AE9" s="112">
        <v>574</v>
      </c>
      <c r="AF9" s="56">
        <v>952</v>
      </c>
      <c r="AG9" s="56">
        <v>488</v>
      </c>
      <c r="AH9" s="177">
        <v>464</v>
      </c>
      <c r="AI9" s="182"/>
      <c r="AJ9" s="182"/>
      <c r="AK9" s="182"/>
      <c r="AL9" s="56">
        <v>827</v>
      </c>
      <c r="AM9" s="56">
        <v>429</v>
      </c>
      <c r="AN9" s="56">
        <v>398</v>
      </c>
      <c r="AO9" s="56">
        <v>693</v>
      </c>
      <c r="AP9" s="56">
        <v>356</v>
      </c>
      <c r="AQ9" s="56">
        <v>337</v>
      </c>
      <c r="AR9" s="56">
        <v>76</v>
      </c>
      <c r="AS9" s="80">
        <v>17</v>
      </c>
      <c r="AT9" s="126" t="s">
        <v>3413</v>
      </c>
      <c r="AU9" s="59">
        <v>354</v>
      </c>
      <c r="AV9" s="59">
        <v>0</v>
      </c>
      <c r="AW9" s="59">
        <v>70</v>
      </c>
      <c r="AX9" s="59">
        <v>0</v>
      </c>
      <c r="AY9" s="59">
        <v>0</v>
      </c>
      <c r="AZ9" s="62">
        <v>0</v>
      </c>
      <c r="BA9" s="63">
        <v>0</v>
      </c>
      <c r="BB9" s="62">
        <v>0</v>
      </c>
      <c r="BC9" s="63">
        <v>0</v>
      </c>
      <c r="BD9" s="64">
        <v>0</v>
      </c>
      <c r="BE9" s="65">
        <v>0</v>
      </c>
      <c r="BF9" s="62">
        <v>3.3333333333333335</v>
      </c>
      <c r="BG9" s="63">
        <v>3</v>
      </c>
      <c r="BH9" s="62">
        <v>11.111111111111111</v>
      </c>
      <c r="BI9" s="63">
        <v>10</v>
      </c>
      <c r="BJ9" s="64">
        <v>0</v>
      </c>
      <c r="BK9" s="65">
        <v>0</v>
      </c>
      <c r="BL9" s="64">
        <v>0</v>
      </c>
      <c r="BM9" s="65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116">
        <v>28.7</v>
      </c>
      <c r="BW9" s="70">
        <v>0.81481481481481477</v>
      </c>
      <c r="BX9" s="56">
        <v>75</v>
      </c>
      <c r="BY9" s="107">
        <v>80.599999999999994</v>
      </c>
      <c r="BZ9" s="56">
        <v>76.900000000000006</v>
      </c>
      <c r="CA9" s="56">
        <v>73.599999999999994</v>
      </c>
      <c r="CB9" s="56">
        <v>80</v>
      </c>
      <c r="CC9" s="96" t="s">
        <v>3453</v>
      </c>
      <c r="CD9" s="96" t="s">
        <v>3454</v>
      </c>
      <c r="CE9" s="96" t="s">
        <v>555</v>
      </c>
      <c r="CF9" s="96" t="s">
        <v>3455</v>
      </c>
      <c r="CG9" s="96" t="s">
        <v>3456</v>
      </c>
      <c r="CH9" s="56">
        <v>0</v>
      </c>
      <c r="CI9" s="56">
        <v>0</v>
      </c>
      <c r="CJ9" s="60">
        <v>0</v>
      </c>
      <c r="CK9" s="61">
        <v>0</v>
      </c>
      <c r="CL9" s="61">
        <v>0</v>
      </c>
      <c r="CM9" s="61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56">
        <v>0</v>
      </c>
      <c r="CU9" s="56">
        <v>0</v>
      </c>
      <c r="CV9" s="56">
        <v>0</v>
      </c>
      <c r="CW9" s="56">
        <v>0</v>
      </c>
      <c r="CX9" s="56">
        <v>0</v>
      </c>
      <c r="CY9" s="56">
        <v>0</v>
      </c>
      <c r="CZ9" s="56">
        <v>0</v>
      </c>
      <c r="DA9" s="56">
        <v>0</v>
      </c>
      <c r="DB9" s="60">
        <v>0</v>
      </c>
      <c r="DC9" s="61">
        <v>0</v>
      </c>
      <c r="DD9" s="56" t="s">
        <v>3457</v>
      </c>
      <c r="DE9" s="56" t="s">
        <v>3458</v>
      </c>
      <c r="DF9" s="96" t="s">
        <v>555</v>
      </c>
      <c r="DG9" s="96" t="s">
        <v>555</v>
      </c>
      <c r="DH9" s="56">
        <v>92.76</v>
      </c>
      <c r="DI9" s="56">
        <v>1</v>
      </c>
      <c r="DJ9" s="56">
        <v>92.76</v>
      </c>
      <c r="DK9" s="56">
        <v>1</v>
      </c>
      <c r="DL9" s="56">
        <v>0</v>
      </c>
      <c r="DM9" s="56">
        <v>0</v>
      </c>
      <c r="DN9" s="56">
        <v>92.76</v>
      </c>
      <c r="DO9" s="56">
        <v>1</v>
      </c>
      <c r="DP9" s="56">
        <v>0</v>
      </c>
      <c r="DQ9" s="56">
        <v>0</v>
      </c>
      <c r="DR9" s="56">
        <v>0</v>
      </c>
      <c r="DS9" s="56">
        <v>0</v>
      </c>
      <c r="DT9" s="56">
        <v>0</v>
      </c>
      <c r="DU9" s="56">
        <v>0</v>
      </c>
      <c r="DV9" s="56">
        <v>0</v>
      </c>
      <c r="DW9" s="56">
        <v>0</v>
      </c>
      <c r="DX9" s="56">
        <v>0</v>
      </c>
      <c r="DY9" s="56">
        <v>0</v>
      </c>
      <c r="DZ9" s="62">
        <v>0</v>
      </c>
      <c r="EA9" s="63">
        <v>0</v>
      </c>
      <c r="EB9" s="62">
        <v>24.210526315789473</v>
      </c>
      <c r="EC9" s="63">
        <v>23</v>
      </c>
      <c r="ED9" s="77">
        <v>0</v>
      </c>
      <c r="EE9" s="72">
        <v>0</v>
      </c>
      <c r="EF9" s="56" t="s">
        <v>3459</v>
      </c>
      <c r="EG9" s="56" t="s">
        <v>3460</v>
      </c>
      <c r="EH9" s="56" t="s">
        <v>555</v>
      </c>
      <c r="EI9" s="56" t="s">
        <v>555</v>
      </c>
      <c r="EJ9" s="56" t="s">
        <v>892</v>
      </c>
      <c r="EK9" s="56" t="s">
        <v>3461</v>
      </c>
      <c r="EL9" s="56" t="s">
        <v>3462</v>
      </c>
      <c r="EM9" s="56" t="s">
        <v>3463</v>
      </c>
      <c r="EN9" s="56" t="s">
        <v>555</v>
      </c>
      <c r="EO9" s="56" t="s">
        <v>555</v>
      </c>
      <c r="EP9" s="56">
        <v>0</v>
      </c>
      <c r="EQ9" s="56">
        <v>0</v>
      </c>
      <c r="ER9" s="56">
        <v>97.47</v>
      </c>
      <c r="ES9" s="56">
        <v>1</v>
      </c>
      <c r="ET9" s="56">
        <v>0</v>
      </c>
      <c r="EU9" s="56">
        <v>0</v>
      </c>
      <c r="EV9" s="56">
        <v>0</v>
      </c>
      <c r="EW9" s="56">
        <v>0</v>
      </c>
      <c r="EX9" s="56">
        <v>0</v>
      </c>
      <c r="EY9" s="62">
        <v>75.37688442211055</v>
      </c>
      <c r="EZ9" s="63">
        <v>30</v>
      </c>
      <c r="FA9" s="62">
        <v>47.477744807121667</v>
      </c>
      <c r="FB9" s="63">
        <v>16</v>
      </c>
      <c r="FC9" s="56">
        <v>0</v>
      </c>
      <c r="FD9" s="56">
        <v>0</v>
      </c>
      <c r="FE9" s="56">
        <v>165.75</v>
      </c>
      <c r="FF9" s="56">
        <v>3</v>
      </c>
      <c r="FG9" s="56">
        <v>0</v>
      </c>
      <c r="FH9" s="56">
        <v>0</v>
      </c>
      <c r="FI9" s="56">
        <v>0</v>
      </c>
      <c r="FJ9" s="56">
        <v>0</v>
      </c>
      <c r="FK9" s="56">
        <v>165.75</v>
      </c>
      <c r="FL9" s="56">
        <v>3</v>
      </c>
      <c r="FM9" s="56">
        <v>0</v>
      </c>
      <c r="FN9" s="56">
        <v>0</v>
      </c>
      <c r="FO9" s="56">
        <v>55.25</v>
      </c>
      <c r="FP9" s="56">
        <v>1</v>
      </c>
      <c r="FQ9" s="56">
        <v>55.25</v>
      </c>
      <c r="FR9" s="56">
        <v>1</v>
      </c>
      <c r="FS9" s="60">
        <v>0</v>
      </c>
      <c r="FT9" s="61">
        <v>0</v>
      </c>
      <c r="FU9" s="60">
        <v>4.329004329004329</v>
      </c>
      <c r="FV9" s="61">
        <v>3</v>
      </c>
      <c r="FW9" s="56" t="s">
        <v>3464</v>
      </c>
      <c r="FX9" s="56">
        <v>3.23</v>
      </c>
      <c r="FY9" s="56">
        <v>14.36</v>
      </c>
      <c r="FZ9" s="111">
        <v>2663</v>
      </c>
      <c r="GA9" s="111">
        <v>3656</v>
      </c>
      <c r="GB9" s="56">
        <v>31.96</v>
      </c>
      <c r="GC9" s="56">
        <v>68.040000000000006</v>
      </c>
      <c r="GD9" s="56">
        <v>25.5</v>
      </c>
      <c r="GE9" s="56">
        <v>65.099999999999994</v>
      </c>
      <c r="GF9" s="56">
        <v>57.08</v>
      </c>
      <c r="GG9" s="56">
        <v>45.7</v>
      </c>
      <c r="GH9" s="56">
        <v>98.19</v>
      </c>
      <c r="GI9" s="56">
        <v>33.74</v>
      </c>
      <c r="GJ9" s="56">
        <v>13.42</v>
      </c>
      <c r="GK9" s="56">
        <v>47.05</v>
      </c>
      <c r="GL9" s="56">
        <v>2.4300000000000002</v>
      </c>
      <c r="GM9" s="56">
        <v>15.21</v>
      </c>
      <c r="GN9" s="56">
        <v>3.48</v>
      </c>
      <c r="GO9" s="56">
        <v>11.83</v>
      </c>
      <c r="GP9" s="56">
        <v>2.25</v>
      </c>
      <c r="GQ9" s="56">
        <v>0.87</v>
      </c>
      <c r="GR9" s="56">
        <v>2.16</v>
      </c>
      <c r="GS9" s="56">
        <v>0.43</v>
      </c>
      <c r="GT9" s="56">
        <v>10.65</v>
      </c>
      <c r="GU9" s="99">
        <v>16.13</v>
      </c>
      <c r="GV9" s="120">
        <v>6.6771406127258404E-3</v>
      </c>
      <c r="GW9" s="120">
        <v>0.146504320502749</v>
      </c>
      <c r="GX9" s="120">
        <v>0.757266300078554</v>
      </c>
      <c r="GY9" s="120">
        <v>8.7588373919874299E-2</v>
      </c>
      <c r="GZ9" s="120">
        <v>3.9277297721916702E-4</v>
      </c>
      <c r="HA9" s="120">
        <v>3.9277297721916702E-4</v>
      </c>
      <c r="HB9" s="120">
        <v>1.1783189316575001E-3</v>
      </c>
      <c r="HC9" s="113"/>
      <c r="HD9" s="121">
        <v>1</v>
      </c>
      <c r="HE9" s="121">
        <v>0</v>
      </c>
      <c r="HF9" s="121">
        <v>0</v>
      </c>
      <c r="HG9" s="121">
        <v>0</v>
      </c>
      <c r="HH9" s="121">
        <v>9</v>
      </c>
      <c r="HI9" s="121">
        <v>634</v>
      </c>
      <c r="HJ9" s="121">
        <v>2</v>
      </c>
      <c r="HK9" s="121">
        <v>646</v>
      </c>
      <c r="HL9" s="121">
        <v>3</v>
      </c>
      <c r="HM9" s="121">
        <v>0</v>
      </c>
      <c r="HN9" s="121">
        <v>0</v>
      </c>
      <c r="HO9" s="121">
        <v>0</v>
      </c>
      <c r="HP9" s="121">
        <v>7</v>
      </c>
      <c r="HQ9" s="121">
        <v>813</v>
      </c>
      <c r="HR9" s="121">
        <v>2</v>
      </c>
      <c r="HS9" s="121">
        <v>825</v>
      </c>
      <c r="HT9" s="121">
        <v>4</v>
      </c>
      <c r="HU9" s="121">
        <v>0</v>
      </c>
      <c r="HV9" s="121">
        <v>0</v>
      </c>
      <c r="HW9" s="121">
        <v>0</v>
      </c>
      <c r="HX9" s="121">
        <v>6</v>
      </c>
      <c r="HY9" s="121">
        <v>1021</v>
      </c>
      <c r="HZ9" s="121">
        <v>1</v>
      </c>
      <c r="IA9" s="121">
        <v>1032</v>
      </c>
      <c r="IB9" s="121">
        <v>14</v>
      </c>
      <c r="IC9" s="121">
        <v>0</v>
      </c>
      <c r="ID9" s="121">
        <v>0</v>
      </c>
      <c r="IE9" s="121">
        <v>0</v>
      </c>
      <c r="IF9" s="121">
        <v>14</v>
      </c>
      <c r="IG9" s="121">
        <v>1468</v>
      </c>
      <c r="IH9" s="121">
        <v>7</v>
      </c>
      <c r="II9" s="121">
        <v>1503</v>
      </c>
      <c r="IJ9" s="122">
        <v>7</v>
      </c>
      <c r="IK9" s="123">
        <v>0.21875</v>
      </c>
      <c r="IL9" s="122">
        <v>11</v>
      </c>
      <c r="IM9" s="123">
        <v>0.34375</v>
      </c>
      <c r="IN9" s="122">
        <v>11</v>
      </c>
      <c r="IO9" s="123">
        <v>0.34375</v>
      </c>
      <c r="IP9" s="119">
        <v>0</v>
      </c>
      <c r="IQ9" s="119">
        <v>0</v>
      </c>
      <c r="IR9" s="122">
        <v>0</v>
      </c>
      <c r="IS9" s="122">
        <v>0</v>
      </c>
      <c r="IT9" s="122">
        <v>0</v>
      </c>
      <c r="IU9" s="122">
        <v>0</v>
      </c>
      <c r="IV9" s="122">
        <v>0</v>
      </c>
      <c r="IW9" s="122">
        <v>0</v>
      </c>
      <c r="IX9" s="122">
        <v>0</v>
      </c>
      <c r="IY9" s="122">
        <v>0</v>
      </c>
      <c r="IZ9" s="122">
        <v>0</v>
      </c>
      <c r="JA9" s="122">
        <v>0</v>
      </c>
      <c r="JB9" s="122">
        <v>0</v>
      </c>
      <c r="JC9" s="122">
        <v>0</v>
      </c>
      <c r="JD9" s="122">
        <v>0</v>
      </c>
      <c r="JE9" s="122">
        <v>0</v>
      </c>
      <c r="JF9" s="122">
        <v>0</v>
      </c>
      <c r="JG9" s="122">
        <v>0</v>
      </c>
      <c r="JH9" s="122">
        <v>0</v>
      </c>
      <c r="JI9" s="122">
        <v>0</v>
      </c>
      <c r="JJ9" s="122">
        <v>0</v>
      </c>
      <c r="JK9" s="122">
        <v>0</v>
      </c>
      <c r="JL9" s="122">
        <v>0</v>
      </c>
      <c r="JM9" s="122">
        <v>0</v>
      </c>
      <c r="JN9" s="122">
        <v>1</v>
      </c>
      <c r="JO9" s="123">
        <v>3.125E-2</v>
      </c>
      <c r="JP9" s="119">
        <v>0</v>
      </c>
      <c r="JQ9" s="119">
        <v>0</v>
      </c>
      <c r="JR9" s="119">
        <v>0</v>
      </c>
      <c r="JS9" s="119">
        <v>0</v>
      </c>
      <c r="JT9" s="119">
        <v>0</v>
      </c>
      <c r="JU9" s="119">
        <v>0</v>
      </c>
      <c r="JV9" s="119">
        <v>0</v>
      </c>
      <c r="JW9" s="119">
        <v>0</v>
      </c>
      <c r="JX9" s="119">
        <v>0</v>
      </c>
      <c r="JY9" s="119">
        <v>0</v>
      </c>
      <c r="JZ9" s="119">
        <v>0</v>
      </c>
      <c r="KA9" s="119">
        <v>0</v>
      </c>
      <c r="KB9" s="122">
        <v>1</v>
      </c>
      <c r="KC9" s="123">
        <v>3.125E-2</v>
      </c>
      <c r="KD9" s="119">
        <v>0</v>
      </c>
      <c r="KE9" s="119">
        <v>0</v>
      </c>
      <c r="KF9" s="119">
        <v>0</v>
      </c>
      <c r="KG9" s="119">
        <v>0</v>
      </c>
      <c r="KH9" s="119">
        <v>0</v>
      </c>
      <c r="KI9" s="119">
        <v>0</v>
      </c>
      <c r="KJ9" s="119">
        <v>0</v>
      </c>
      <c r="KK9" s="119">
        <v>0</v>
      </c>
      <c r="KL9" s="119">
        <v>0</v>
      </c>
      <c r="KM9" s="119">
        <v>0</v>
      </c>
      <c r="KN9" s="119">
        <v>0</v>
      </c>
      <c r="KO9" s="119">
        <v>0</v>
      </c>
      <c r="KP9" s="119">
        <v>0</v>
      </c>
      <c r="KQ9" s="119">
        <v>0</v>
      </c>
      <c r="KR9" s="119">
        <v>0</v>
      </c>
      <c r="KS9" s="119">
        <v>0</v>
      </c>
      <c r="KT9" s="119">
        <v>0</v>
      </c>
      <c r="KU9" s="119">
        <v>0</v>
      </c>
      <c r="KV9" s="119">
        <v>0</v>
      </c>
      <c r="KW9" s="119">
        <v>0</v>
      </c>
      <c r="KX9" s="119">
        <v>0</v>
      </c>
      <c r="KY9" s="119">
        <v>0</v>
      </c>
      <c r="KZ9" s="119">
        <v>0</v>
      </c>
      <c r="LA9" s="119">
        <v>0</v>
      </c>
      <c r="LB9" s="119">
        <v>0</v>
      </c>
      <c r="LC9" s="119">
        <v>0</v>
      </c>
      <c r="LD9" s="119">
        <v>0</v>
      </c>
      <c r="LE9" s="119">
        <v>0</v>
      </c>
      <c r="LF9" s="119">
        <v>0</v>
      </c>
      <c r="LG9" s="119">
        <v>0</v>
      </c>
      <c r="LH9" s="119">
        <v>0</v>
      </c>
      <c r="LI9" s="119">
        <v>0</v>
      </c>
      <c r="LJ9" s="119">
        <v>0</v>
      </c>
      <c r="LK9" s="119">
        <v>0</v>
      </c>
      <c r="LL9" s="119">
        <v>0</v>
      </c>
      <c r="LM9" s="119">
        <v>0</v>
      </c>
      <c r="LN9" s="119">
        <v>0</v>
      </c>
      <c r="LO9" s="119">
        <v>0</v>
      </c>
      <c r="LP9" s="119">
        <v>0</v>
      </c>
      <c r="LQ9" s="119">
        <v>0</v>
      </c>
      <c r="LR9" s="119">
        <v>0</v>
      </c>
      <c r="LS9" s="119">
        <v>0</v>
      </c>
      <c r="LT9" s="119">
        <v>0</v>
      </c>
      <c r="LU9" s="119">
        <v>0</v>
      </c>
      <c r="LV9" s="119">
        <v>0</v>
      </c>
      <c r="LW9" s="119">
        <v>0</v>
      </c>
      <c r="LX9" s="119">
        <v>0</v>
      </c>
      <c r="LY9" s="119">
        <v>0</v>
      </c>
      <c r="LZ9" s="119">
        <v>0</v>
      </c>
      <c r="MA9" s="119">
        <v>0</v>
      </c>
      <c r="MB9" s="122">
        <v>1</v>
      </c>
      <c r="MC9" s="123">
        <v>3.125E-2</v>
      </c>
      <c r="MD9" s="119">
        <v>0</v>
      </c>
      <c r="ME9" s="119">
        <v>0</v>
      </c>
      <c r="MF9" s="119">
        <v>0</v>
      </c>
      <c r="MG9" s="119">
        <v>0</v>
      </c>
      <c r="MH9" s="119">
        <v>0</v>
      </c>
      <c r="MI9" s="119">
        <v>0</v>
      </c>
      <c r="MJ9" s="119">
        <v>0</v>
      </c>
      <c r="MK9" s="119">
        <v>0</v>
      </c>
      <c r="ML9" s="119">
        <v>0</v>
      </c>
      <c r="MM9" s="119">
        <v>0</v>
      </c>
      <c r="MN9" s="119">
        <v>0</v>
      </c>
      <c r="MO9" s="119">
        <v>0</v>
      </c>
      <c r="MP9" s="119">
        <v>0</v>
      </c>
      <c r="MQ9" s="119">
        <v>0</v>
      </c>
      <c r="MR9" s="119">
        <v>0</v>
      </c>
      <c r="MS9" s="119">
        <v>0</v>
      </c>
      <c r="MT9" s="119">
        <v>0</v>
      </c>
      <c r="MU9" s="119">
        <v>0</v>
      </c>
      <c r="MV9" s="119">
        <v>0</v>
      </c>
      <c r="MW9" s="119">
        <v>0</v>
      </c>
      <c r="MX9" s="119">
        <v>0</v>
      </c>
      <c r="MY9" s="119">
        <v>0</v>
      </c>
      <c r="MZ9" s="119">
        <v>0</v>
      </c>
      <c r="NA9" s="119">
        <v>0</v>
      </c>
      <c r="NB9" s="119">
        <v>0</v>
      </c>
      <c r="NC9" s="119">
        <v>0</v>
      </c>
      <c r="ND9" s="119">
        <v>0</v>
      </c>
      <c r="NE9" s="119">
        <v>0</v>
      </c>
      <c r="NF9" s="119">
        <v>0</v>
      </c>
      <c r="NG9" s="119">
        <v>0</v>
      </c>
      <c r="NH9" s="119">
        <v>0</v>
      </c>
      <c r="NI9" s="119">
        <v>0</v>
      </c>
      <c r="NJ9" s="119">
        <v>0</v>
      </c>
      <c r="NK9" s="119">
        <v>0</v>
      </c>
      <c r="NL9" s="119">
        <v>0</v>
      </c>
      <c r="NM9" s="119">
        <v>0</v>
      </c>
      <c r="NN9" s="119">
        <v>0</v>
      </c>
      <c r="NO9" s="119">
        <v>0</v>
      </c>
      <c r="NP9" s="119">
        <v>0</v>
      </c>
      <c r="NQ9" s="119">
        <v>0</v>
      </c>
      <c r="NR9" s="119">
        <v>0</v>
      </c>
      <c r="NS9" s="119">
        <v>0</v>
      </c>
      <c r="NT9" s="119">
        <v>0</v>
      </c>
      <c r="NU9" s="119">
        <v>0</v>
      </c>
      <c r="NV9" s="119">
        <v>0</v>
      </c>
      <c r="NW9" s="119">
        <v>0</v>
      </c>
      <c r="NX9" s="119">
        <v>0</v>
      </c>
      <c r="NY9" s="119">
        <v>0</v>
      </c>
      <c r="NZ9" s="119">
        <v>0</v>
      </c>
      <c r="OA9" s="119">
        <v>0</v>
      </c>
      <c r="OB9" s="119">
        <v>0</v>
      </c>
      <c r="OC9" s="119">
        <v>0</v>
      </c>
      <c r="OD9" s="119">
        <v>0</v>
      </c>
      <c r="OE9" s="119">
        <v>0</v>
      </c>
      <c r="OF9" s="119">
        <v>0</v>
      </c>
      <c r="OG9" s="119">
        <v>0</v>
      </c>
      <c r="OH9" s="119">
        <v>0</v>
      </c>
      <c r="OI9" s="119">
        <v>0</v>
      </c>
      <c r="OJ9" s="119">
        <v>0</v>
      </c>
      <c r="OK9" s="119">
        <v>0</v>
      </c>
      <c r="OL9" s="119">
        <v>0</v>
      </c>
      <c r="OM9" s="119">
        <v>0</v>
      </c>
      <c r="ON9" s="119">
        <v>0</v>
      </c>
      <c r="OO9" s="119">
        <v>0</v>
      </c>
      <c r="OP9" s="119">
        <v>0</v>
      </c>
      <c r="OQ9" s="119">
        <v>0</v>
      </c>
      <c r="OR9" s="119">
        <v>0</v>
      </c>
      <c r="OS9" s="119">
        <v>0</v>
      </c>
      <c r="OT9" s="119">
        <v>0</v>
      </c>
    </row>
    <row r="10" spans="1:410">
      <c r="A10" s="55" t="s">
        <v>640</v>
      </c>
      <c r="B10" s="56" t="s">
        <v>641</v>
      </c>
      <c r="C10" s="55" t="s">
        <v>466</v>
      </c>
      <c r="D10" s="57">
        <v>6</v>
      </c>
      <c r="E10" s="96">
        <v>2018</v>
      </c>
      <c r="F10" s="56">
        <v>63.69</v>
      </c>
      <c r="G10" s="48">
        <v>15607</v>
      </c>
      <c r="H10" s="111">
        <v>4274</v>
      </c>
      <c r="I10" s="110">
        <v>11333</v>
      </c>
      <c r="J10" s="100">
        <v>6.5609838655082919</v>
      </c>
      <c r="K10" s="110">
        <v>1163</v>
      </c>
      <c r="L10" s="100">
        <v>78.81</v>
      </c>
      <c r="M10" s="110">
        <v>13969</v>
      </c>
      <c r="N10" s="111">
        <v>1380</v>
      </c>
      <c r="O10" s="56">
        <v>708</v>
      </c>
      <c r="P10" s="56">
        <v>672</v>
      </c>
      <c r="Q10" s="112">
        <v>1656</v>
      </c>
      <c r="R10" s="113">
        <v>850</v>
      </c>
      <c r="S10" s="113">
        <v>806</v>
      </c>
      <c r="T10" s="111">
        <v>1414</v>
      </c>
      <c r="U10" s="56">
        <v>731</v>
      </c>
      <c r="V10" s="56">
        <v>683</v>
      </c>
      <c r="W10" s="114">
        <v>1725</v>
      </c>
      <c r="X10" s="113">
        <v>892</v>
      </c>
      <c r="Y10" s="113">
        <v>833</v>
      </c>
      <c r="Z10" s="111">
        <v>1486</v>
      </c>
      <c r="AA10" s="56">
        <v>768</v>
      </c>
      <c r="AB10" s="56">
        <v>718</v>
      </c>
      <c r="AC10" s="112">
        <v>1797</v>
      </c>
      <c r="AD10" s="112">
        <v>927</v>
      </c>
      <c r="AE10" s="112">
        <v>870</v>
      </c>
      <c r="AF10" s="111">
        <v>1473</v>
      </c>
      <c r="AG10" s="56">
        <v>755</v>
      </c>
      <c r="AH10" s="177">
        <v>718</v>
      </c>
      <c r="AI10" s="182"/>
      <c r="AJ10" s="182"/>
      <c r="AK10" s="182"/>
      <c r="AL10" s="111">
        <v>1287</v>
      </c>
      <c r="AM10" s="56">
        <v>660</v>
      </c>
      <c r="AN10" s="56">
        <v>627</v>
      </c>
      <c r="AO10" s="111">
        <v>1123</v>
      </c>
      <c r="AP10" s="56">
        <v>582</v>
      </c>
      <c r="AQ10" s="56">
        <v>541</v>
      </c>
      <c r="AR10" s="56">
        <v>207</v>
      </c>
      <c r="AS10" s="80">
        <v>4</v>
      </c>
      <c r="AT10" s="126" t="s">
        <v>3413</v>
      </c>
      <c r="AU10" s="59">
        <v>611</v>
      </c>
      <c r="AV10" s="59">
        <v>0</v>
      </c>
      <c r="AW10" s="59">
        <v>119</v>
      </c>
      <c r="AX10" s="59">
        <v>11</v>
      </c>
      <c r="AY10" s="59">
        <v>2</v>
      </c>
      <c r="AZ10" s="62">
        <v>1.10803324099723</v>
      </c>
      <c r="BA10" s="63">
        <v>2</v>
      </c>
      <c r="BB10" s="62">
        <v>0</v>
      </c>
      <c r="BC10" s="63">
        <v>0</v>
      </c>
      <c r="BD10" s="64">
        <v>55.4016620498615</v>
      </c>
      <c r="BE10" s="65">
        <v>1</v>
      </c>
      <c r="BF10" s="62">
        <v>3.296703296703297</v>
      </c>
      <c r="BG10" s="63">
        <v>6</v>
      </c>
      <c r="BH10" s="62">
        <v>9.3406593406593412</v>
      </c>
      <c r="BI10" s="63">
        <v>17</v>
      </c>
      <c r="BJ10" s="64">
        <v>0</v>
      </c>
      <c r="BK10" s="65">
        <v>0</v>
      </c>
      <c r="BL10" s="64">
        <v>0</v>
      </c>
      <c r="BM10" s="65">
        <v>0</v>
      </c>
      <c r="BN10" s="56">
        <v>0</v>
      </c>
      <c r="BO10" s="56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116">
        <v>32.5</v>
      </c>
      <c r="BW10" s="70">
        <v>0.78968253968253965</v>
      </c>
      <c r="BX10" s="56">
        <v>81</v>
      </c>
      <c r="BY10" s="107">
        <v>80.2</v>
      </c>
      <c r="BZ10" s="56">
        <v>80.599999999999994</v>
      </c>
      <c r="CA10" s="56">
        <v>88</v>
      </c>
      <c r="CB10" s="56">
        <v>85.3</v>
      </c>
      <c r="CC10" s="96" t="s">
        <v>3465</v>
      </c>
      <c r="CD10" s="96" t="s">
        <v>3466</v>
      </c>
      <c r="CE10" s="96" t="s">
        <v>555</v>
      </c>
      <c r="CF10" s="96" t="s">
        <v>1638</v>
      </c>
      <c r="CG10" s="96" t="s">
        <v>557</v>
      </c>
      <c r="CH10" s="56">
        <v>0</v>
      </c>
      <c r="CI10" s="56">
        <v>0</v>
      </c>
      <c r="CJ10" s="60">
        <v>0.5617977528089888</v>
      </c>
      <c r="CK10" s="61">
        <v>1</v>
      </c>
      <c r="CL10" s="61">
        <v>0</v>
      </c>
      <c r="CM10" s="61">
        <v>0</v>
      </c>
      <c r="CN10" s="56">
        <v>95.59</v>
      </c>
      <c r="CO10" s="56">
        <v>2</v>
      </c>
      <c r="CP10" s="56">
        <v>0</v>
      </c>
      <c r="CQ10" s="56">
        <v>0</v>
      </c>
      <c r="CR10" s="56">
        <v>46.6</v>
      </c>
      <c r="CS10" s="56">
        <v>1</v>
      </c>
      <c r="CT10" s="56">
        <v>0</v>
      </c>
      <c r="CU10" s="56">
        <v>0</v>
      </c>
      <c r="CV10" s="56">
        <v>0</v>
      </c>
      <c r="CW10" s="56">
        <v>0</v>
      </c>
      <c r="CX10" s="56">
        <v>0</v>
      </c>
      <c r="CY10" s="56">
        <v>0</v>
      </c>
      <c r="CZ10" s="107">
        <v>46.598322460391422</v>
      </c>
      <c r="DA10" s="56">
        <v>1</v>
      </c>
      <c r="DB10" s="60">
        <v>0.56497175141242939</v>
      </c>
      <c r="DC10" s="61">
        <v>1</v>
      </c>
      <c r="DD10" s="56" t="s">
        <v>3467</v>
      </c>
      <c r="DE10" s="56" t="s">
        <v>3468</v>
      </c>
      <c r="DF10" s="96" t="s">
        <v>555</v>
      </c>
      <c r="DG10" s="96" t="s">
        <v>555</v>
      </c>
      <c r="DH10" s="56">
        <v>93.2</v>
      </c>
      <c r="DI10" s="56">
        <v>2</v>
      </c>
      <c r="DJ10" s="56">
        <v>372.79</v>
      </c>
      <c r="DK10" s="56">
        <v>8</v>
      </c>
      <c r="DL10" s="56">
        <v>0</v>
      </c>
      <c r="DM10" s="56">
        <v>0</v>
      </c>
      <c r="DN10" s="56">
        <v>93.2</v>
      </c>
      <c r="DO10" s="56">
        <v>2</v>
      </c>
      <c r="DP10" s="56">
        <v>0</v>
      </c>
      <c r="DQ10" s="56">
        <v>0</v>
      </c>
      <c r="DR10" s="56">
        <v>0</v>
      </c>
      <c r="DS10" s="56">
        <v>0</v>
      </c>
      <c r="DT10" s="56">
        <v>0</v>
      </c>
      <c r="DU10" s="56">
        <v>0</v>
      </c>
      <c r="DV10" s="56">
        <v>0</v>
      </c>
      <c r="DW10" s="56">
        <v>0</v>
      </c>
      <c r="DX10" s="56">
        <v>0</v>
      </c>
      <c r="DY10" s="56">
        <v>0</v>
      </c>
      <c r="DZ10" s="62">
        <v>2.1857923497267762</v>
      </c>
      <c r="EA10" s="63">
        <v>4</v>
      </c>
      <c r="EB10" s="62">
        <v>29.508196721311474</v>
      </c>
      <c r="EC10" s="63">
        <v>54</v>
      </c>
      <c r="ED10" s="77">
        <v>1.2779552715654952</v>
      </c>
      <c r="EE10" s="72">
        <v>2</v>
      </c>
      <c r="EF10" s="56" t="s">
        <v>3469</v>
      </c>
      <c r="EG10" s="56" t="s">
        <v>3470</v>
      </c>
      <c r="EH10" s="56" t="s">
        <v>555</v>
      </c>
      <c r="EI10" s="56" t="s">
        <v>555</v>
      </c>
      <c r="EJ10" s="56" t="s">
        <v>487</v>
      </c>
      <c r="EK10" s="56" t="s">
        <v>3471</v>
      </c>
      <c r="EL10" s="56" t="s">
        <v>3472</v>
      </c>
      <c r="EM10" s="56" t="s">
        <v>3473</v>
      </c>
      <c r="EN10" s="56" t="s">
        <v>555</v>
      </c>
      <c r="EO10" s="56" t="s">
        <v>555</v>
      </c>
      <c r="EP10" s="56">
        <v>0</v>
      </c>
      <c r="EQ10" s="56">
        <v>0</v>
      </c>
      <c r="ER10" s="56">
        <v>100.25</v>
      </c>
      <c r="ES10" s="56">
        <v>2</v>
      </c>
      <c r="ET10" s="56">
        <v>150.38</v>
      </c>
      <c r="EU10" s="56">
        <v>3</v>
      </c>
      <c r="EV10" s="56">
        <v>50.13</v>
      </c>
      <c r="EW10" s="56">
        <v>1</v>
      </c>
      <c r="EX10" s="56">
        <v>0</v>
      </c>
      <c r="EY10" s="62">
        <v>94.098883572567786</v>
      </c>
      <c r="EZ10" s="63">
        <v>59</v>
      </c>
      <c r="FA10" s="62">
        <v>62.846580406654347</v>
      </c>
      <c r="FB10" s="63">
        <v>34</v>
      </c>
      <c r="FC10" s="56">
        <v>0</v>
      </c>
      <c r="FD10" s="56">
        <v>0</v>
      </c>
      <c r="FE10" s="56">
        <v>27.71</v>
      </c>
      <c r="FF10" s="56">
        <v>1</v>
      </c>
      <c r="FG10" s="56">
        <v>0</v>
      </c>
      <c r="FH10" s="56">
        <v>0</v>
      </c>
      <c r="FI10" s="56">
        <v>0</v>
      </c>
      <c r="FJ10" s="56">
        <v>0</v>
      </c>
      <c r="FK10" s="56">
        <v>27.71</v>
      </c>
      <c r="FL10" s="56">
        <v>1</v>
      </c>
      <c r="FM10" s="56">
        <v>221.67</v>
      </c>
      <c r="FN10" s="56">
        <v>8</v>
      </c>
      <c r="FO10" s="56">
        <v>166.25</v>
      </c>
      <c r="FP10" s="56">
        <v>6</v>
      </c>
      <c r="FQ10" s="56">
        <v>0</v>
      </c>
      <c r="FR10" s="56">
        <v>0</v>
      </c>
      <c r="FS10" s="60">
        <v>4</v>
      </c>
      <c r="FT10" s="61">
        <v>4</v>
      </c>
      <c r="FU10" s="60">
        <v>2.6714158504007126</v>
      </c>
      <c r="FV10" s="61">
        <v>3</v>
      </c>
      <c r="FW10" s="56" t="s">
        <v>3474</v>
      </c>
      <c r="FX10" s="56">
        <v>3.17</v>
      </c>
      <c r="FY10" s="56">
        <v>17.95</v>
      </c>
      <c r="FZ10" s="111">
        <v>4754</v>
      </c>
      <c r="GA10" s="111">
        <v>6633</v>
      </c>
      <c r="GB10" s="56">
        <v>30.67</v>
      </c>
      <c r="GC10" s="56">
        <v>69.33</v>
      </c>
      <c r="GD10" s="56">
        <v>21.72</v>
      </c>
      <c r="GE10" s="56">
        <v>73.459999999999994</v>
      </c>
      <c r="GF10" s="56">
        <v>75.75</v>
      </c>
      <c r="GG10" s="56">
        <v>39.54</v>
      </c>
      <c r="GH10" s="56">
        <v>97.37</v>
      </c>
      <c r="GI10" s="56">
        <v>21.68</v>
      </c>
      <c r="GJ10" s="56">
        <v>10.85</v>
      </c>
      <c r="GK10" s="56">
        <v>39.03</v>
      </c>
      <c r="GL10" s="56">
        <v>2.2599999999999998</v>
      </c>
      <c r="GM10" s="56">
        <v>15.57</v>
      </c>
      <c r="GN10" s="56">
        <v>3.48</v>
      </c>
      <c r="GO10" s="56">
        <v>11.84</v>
      </c>
      <c r="GP10" s="56">
        <v>1.51</v>
      </c>
      <c r="GQ10" s="56">
        <v>0.83</v>
      </c>
      <c r="GR10" s="56">
        <v>1.1499999999999999</v>
      </c>
      <c r="GS10" s="56">
        <v>0.33</v>
      </c>
      <c r="GT10" s="56">
        <v>10.85</v>
      </c>
      <c r="GU10" s="99">
        <v>17.13</v>
      </c>
      <c r="GV10" s="120">
        <v>6.9792802617230096E-3</v>
      </c>
      <c r="GW10" s="120">
        <v>0.583206106870229</v>
      </c>
      <c r="GX10" s="120">
        <v>0.26761177753544202</v>
      </c>
      <c r="GY10" s="120">
        <v>6.4994547437295505E-2</v>
      </c>
      <c r="GZ10" s="120">
        <v>8.5059978189749204E-3</v>
      </c>
      <c r="HA10" s="120">
        <v>1.5267175572519099E-3</v>
      </c>
      <c r="HB10" s="120">
        <v>8.7241003271537599E-4</v>
      </c>
      <c r="HC10" s="120">
        <v>6.6303162486368597E-2</v>
      </c>
      <c r="HD10" s="121">
        <v>7</v>
      </c>
      <c r="HE10" s="121">
        <v>0</v>
      </c>
      <c r="HF10" s="121">
        <v>0</v>
      </c>
      <c r="HG10" s="121">
        <v>0</v>
      </c>
      <c r="HH10" s="121">
        <v>8</v>
      </c>
      <c r="HI10" s="121">
        <v>1243</v>
      </c>
      <c r="HJ10" s="121">
        <v>3</v>
      </c>
      <c r="HK10" s="121">
        <v>1261</v>
      </c>
      <c r="HL10" s="121">
        <v>1</v>
      </c>
      <c r="HM10" s="121">
        <v>0</v>
      </c>
      <c r="HN10" s="121">
        <v>0</v>
      </c>
      <c r="HO10" s="121">
        <v>0</v>
      </c>
      <c r="HP10" s="121">
        <v>12</v>
      </c>
      <c r="HQ10" s="121">
        <v>1482</v>
      </c>
      <c r="HR10" s="121">
        <v>4</v>
      </c>
      <c r="HS10" s="121">
        <v>1499</v>
      </c>
      <c r="HT10" s="121">
        <v>2</v>
      </c>
      <c r="HU10" s="121">
        <v>0</v>
      </c>
      <c r="HV10" s="121">
        <v>0</v>
      </c>
      <c r="HW10" s="121">
        <v>0</v>
      </c>
      <c r="HX10" s="121">
        <v>10</v>
      </c>
      <c r="HY10" s="121">
        <v>2000</v>
      </c>
      <c r="HZ10" s="121">
        <v>6</v>
      </c>
      <c r="IA10" s="121">
        <v>2018</v>
      </c>
      <c r="IB10" s="121">
        <v>8</v>
      </c>
      <c r="IC10" s="121">
        <v>0</v>
      </c>
      <c r="ID10" s="121">
        <v>0</v>
      </c>
      <c r="IE10" s="121">
        <v>0</v>
      </c>
      <c r="IF10" s="121">
        <v>10</v>
      </c>
      <c r="IG10" s="121">
        <v>2654</v>
      </c>
      <c r="IH10" s="121">
        <v>23</v>
      </c>
      <c r="II10" s="121">
        <v>2695</v>
      </c>
      <c r="IJ10" s="122">
        <v>0</v>
      </c>
      <c r="IK10" s="123">
        <v>0</v>
      </c>
      <c r="IL10" s="122">
        <v>11</v>
      </c>
      <c r="IM10" s="123">
        <v>0.407407407407407</v>
      </c>
      <c r="IN10" s="122">
        <v>1</v>
      </c>
      <c r="IO10" s="123">
        <v>3.7037037037037E-2</v>
      </c>
      <c r="IP10" s="119">
        <v>0</v>
      </c>
      <c r="IQ10" s="119">
        <v>0</v>
      </c>
      <c r="IR10" s="119">
        <v>0</v>
      </c>
      <c r="IS10" s="119">
        <v>0</v>
      </c>
      <c r="IT10" s="119">
        <v>0</v>
      </c>
      <c r="IU10" s="119">
        <v>0</v>
      </c>
      <c r="IV10" s="119">
        <v>0</v>
      </c>
      <c r="IW10" s="119">
        <v>0</v>
      </c>
      <c r="IX10" s="122">
        <v>2</v>
      </c>
      <c r="IY10" s="123">
        <v>7.4074074074074098E-2</v>
      </c>
      <c r="IZ10" s="122">
        <v>0</v>
      </c>
      <c r="JA10" s="122">
        <v>0</v>
      </c>
      <c r="JB10" s="122">
        <v>0</v>
      </c>
      <c r="JC10" s="122">
        <v>0</v>
      </c>
      <c r="JD10" s="122">
        <v>0</v>
      </c>
      <c r="JE10" s="122">
        <v>0</v>
      </c>
      <c r="JF10" s="122">
        <v>0</v>
      </c>
      <c r="JG10" s="122">
        <v>0</v>
      </c>
      <c r="JH10" s="122">
        <v>0</v>
      </c>
      <c r="JI10" s="122">
        <v>0</v>
      </c>
      <c r="JJ10" s="122">
        <v>1</v>
      </c>
      <c r="JK10" s="123">
        <v>3.7037037037037E-2</v>
      </c>
      <c r="JL10" s="122">
        <v>6</v>
      </c>
      <c r="JM10" s="123">
        <v>0.22222222222222199</v>
      </c>
      <c r="JN10" s="119">
        <v>0</v>
      </c>
      <c r="JO10" s="119">
        <v>0</v>
      </c>
      <c r="JP10" s="119">
        <v>0</v>
      </c>
      <c r="JQ10" s="119">
        <v>0</v>
      </c>
      <c r="JR10" s="119">
        <v>0</v>
      </c>
      <c r="JS10" s="119">
        <v>0</v>
      </c>
      <c r="JT10" s="119">
        <v>0</v>
      </c>
      <c r="JU10" s="119">
        <v>0</v>
      </c>
      <c r="JV10" s="122">
        <v>1</v>
      </c>
      <c r="JW10" s="123">
        <v>3.7037037037037E-2</v>
      </c>
      <c r="JX10" s="119"/>
      <c r="JY10" s="119">
        <v>0</v>
      </c>
      <c r="JZ10" s="119">
        <v>0</v>
      </c>
      <c r="KA10" s="119">
        <v>0</v>
      </c>
      <c r="KB10" s="119">
        <v>0</v>
      </c>
      <c r="KC10" s="119">
        <v>0</v>
      </c>
      <c r="KD10" s="119">
        <v>0</v>
      </c>
      <c r="KE10" s="119">
        <v>0</v>
      </c>
      <c r="KF10" s="119">
        <v>0</v>
      </c>
      <c r="KG10" s="119">
        <v>0</v>
      </c>
      <c r="KH10" s="119">
        <v>0</v>
      </c>
      <c r="KI10" s="119">
        <v>0</v>
      </c>
      <c r="KJ10" s="119">
        <v>0</v>
      </c>
      <c r="KK10" s="119">
        <v>0</v>
      </c>
      <c r="KL10" s="119">
        <v>0</v>
      </c>
      <c r="KM10" s="119">
        <v>0</v>
      </c>
      <c r="KN10" s="119">
        <v>0</v>
      </c>
      <c r="KO10" s="119">
        <v>0</v>
      </c>
      <c r="KP10" s="119">
        <v>0</v>
      </c>
      <c r="KQ10" s="119">
        <v>0</v>
      </c>
      <c r="KR10" s="119">
        <v>0</v>
      </c>
      <c r="KS10" s="119">
        <v>0</v>
      </c>
      <c r="KT10" s="122">
        <v>5</v>
      </c>
      <c r="KU10" s="123">
        <v>0.18518518518518501</v>
      </c>
      <c r="KV10" s="119">
        <v>0</v>
      </c>
      <c r="KW10" s="119">
        <v>0</v>
      </c>
      <c r="KX10" s="119">
        <v>0</v>
      </c>
      <c r="KY10" s="119">
        <v>0</v>
      </c>
      <c r="KZ10" s="119">
        <v>0</v>
      </c>
      <c r="LA10" s="119">
        <v>0</v>
      </c>
      <c r="LB10" s="119">
        <v>0</v>
      </c>
      <c r="LC10" s="119">
        <v>0</v>
      </c>
      <c r="LD10" s="119">
        <v>0</v>
      </c>
      <c r="LE10" s="119">
        <v>0</v>
      </c>
      <c r="LF10" s="119">
        <v>0</v>
      </c>
      <c r="LG10" s="119">
        <v>0</v>
      </c>
      <c r="LH10" s="119">
        <v>0</v>
      </c>
      <c r="LI10" s="119">
        <v>0</v>
      </c>
      <c r="LJ10" s="119">
        <v>0</v>
      </c>
      <c r="LK10" s="119">
        <v>0</v>
      </c>
      <c r="LL10" s="119">
        <v>0</v>
      </c>
      <c r="LM10" s="119">
        <v>0</v>
      </c>
      <c r="LN10" s="119">
        <v>0</v>
      </c>
      <c r="LO10" s="119">
        <v>0</v>
      </c>
      <c r="LP10" s="119">
        <v>0</v>
      </c>
      <c r="LQ10" s="119">
        <v>0</v>
      </c>
      <c r="LR10" s="119">
        <v>0</v>
      </c>
      <c r="LS10" s="119">
        <v>0</v>
      </c>
      <c r="LT10" s="119">
        <v>0</v>
      </c>
      <c r="LU10" s="119">
        <v>0</v>
      </c>
      <c r="LV10" s="119">
        <v>0</v>
      </c>
      <c r="LW10" s="119">
        <v>0</v>
      </c>
      <c r="LX10" s="119">
        <v>0</v>
      </c>
      <c r="LY10" s="119">
        <v>0</v>
      </c>
      <c r="LZ10" s="119">
        <v>0</v>
      </c>
      <c r="MA10" s="119">
        <v>0</v>
      </c>
      <c r="MB10" s="119">
        <v>0</v>
      </c>
      <c r="MC10" s="119">
        <v>0</v>
      </c>
      <c r="MD10" s="119">
        <v>0</v>
      </c>
      <c r="ME10" s="119">
        <v>0</v>
      </c>
      <c r="MF10" s="119">
        <v>0</v>
      </c>
      <c r="MG10" s="119">
        <v>0</v>
      </c>
      <c r="MH10" s="119">
        <v>0</v>
      </c>
      <c r="MI10" s="119">
        <v>0</v>
      </c>
      <c r="MJ10" s="119">
        <v>0</v>
      </c>
      <c r="MK10" s="119">
        <v>0</v>
      </c>
      <c r="ML10" s="119">
        <v>0</v>
      </c>
      <c r="MM10" s="119">
        <v>0</v>
      </c>
      <c r="MN10" s="119">
        <v>0</v>
      </c>
      <c r="MO10" s="119">
        <v>0</v>
      </c>
      <c r="MP10" s="119">
        <v>0</v>
      </c>
      <c r="MQ10" s="119">
        <v>0</v>
      </c>
      <c r="MR10" s="119">
        <v>0</v>
      </c>
      <c r="MS10" s="119">
        <v>0</v>
      </c>
      <c r="MT10" s="119">
        <v>0</v>
      </c>
      <c r="MU10" s="119">
        <v>0</v>
      </c>
      <c r="MV10" s="119">
        <v>0</v>
      </c>
      <c r="MW10" s="119">
        <v>0</v>
      </c>
      <c r="MX10" s="119">
        <v>0</v>
      </c>
      <c r="MY10" s="119">
        <v>0</v>
      </c>
      <c r="MZ10" s="119">
        <v>0</v>
      </c>
      <c r="NA10" s="119">
        <v>0</v>
      </c>
      <c r="NB10" s="119">
        <v>0</v>
      </c>
      <c r="NC10" s="119">
        <v>0</v>
      </c>
      <c r="ND10" s="119">
        <v>0</v>
      </c>
      <c r="NE10" s="119">
        <v>0</v>
      </c>
      <c r="NF10" s="119">
        <v>0</v>
      </c>
      <c r="NG10" s="119">
        <v>0</v>
      </c>
      <c r="NH10" s="119">
        <v>0</v>
      </c>
      <c r="NI10" s="119">
        <v>0</v>
      </c>
      <c r="NJ10" s="119">
        <v>0</v>
      </c>
      <c r="NK10" s="119">
        <v>0</v>
      </c>
      <c r="NL10" s="119">
        <v>0</v>
      </c>
      <c r="NM10" s="119">
        <v>0</v>
      </c>
      <c r="NN10" s="119">
        <v>0</v>
      </c>
      <c r="NO10" s="119">
        <v>0</v>
      </c>
      <c r="NP10" s="119">
        <v>0</v>
      </c>
      <c r="NQ10" s="119">
        <v>0</v>
      </c>
      <c r="NR10" s="119">
        <v>0</v>
      </c>
      <c r="NS10" s="119">
        <v>0</v>
      </c>
      <c r="NT10" s="119">
        <v>0</v>
      </c>
      <c r="NU10" s="119">
        <v>0</v>
      </c>
      <c r="NV10" s="119">
        <v>0</v>
      </c>
      <c r="NW10" s="119">
        <v>0</v>
      </c>
      <c r="NX10" s="119">
        <v>0</v>
      </c>
      <c r="NY10" s="119">
        <v>0</v>
      </c>
      <c r="NZ10" s="119">
        <v>0</v>
      </c>
      <c r="OA10" s="119">
        <v>0</v>
      </c>
      <c r="OB10" s="119">
        <v>0</v>
      </c>
      <c r="OC10" s="119">
        <v>0</v>
      </c>
      <c r="OD10" s="119">
        <v>0</v>
      </c>
      <c r="OE10" s="119">
        <v>0</v>
      </c>
      <c r="OF10" s="119">
        <v>0</v>
      </c>
      <c r="OG10" s="119">
        <v>0</v>
      </c>
      <c r="OH10" s="119">
        <v>0</v>
      </c>
      <c r="OI10" s="119">
        <v>0</v>
      </c>
      <c r="OJ10" s="119">
        <v>0</v>
      </c>
      <c r="OK10" s="119">
        <v>0</v>
      </c>
      <c r="OL10" s="119">
        <v>0</v>
      </c>
      <c r="OM10" s="119">
        <v>0</v>
      </c>
      <c r="ON10" s="119">
        <v>0</v>
      </c>
      <c r="OO10" s="119">
        <v>0</v>
      </c>
      <c r="OP10" s="119">
        <v>0</v>
      </c>
      <c r="OQ10" s="119">
        <v>0</v>
      </c>
      <c r="OR10" s="119">
        <v>0</v>
      </c>
      <c r="OS10" s="119">
        <v>0</v>
      </c>
      <c r="OT10" s="119">
        <v>0</v>
      </c>
    </row>
    <row r="11" spans="1:410">
      <c r="A11" s="55" t="s">
        <v>1670</v>
      </c>
      <c r="B11" s="56" t="s">
        <v>652</v>
      </c>
      <c r="C11" s="55" t="s">
        <v>514</v>
      </c>
      <c r="D11" s="57">
        <v>6</v>
      </c>
      <c r="E11" s="96">
        <v>2018</v>
      </c>
      <c r="F11" s="56">
        <v>82.68</v>
      </c>
      <c r="G11" s="48">
        <v>8039</v>
      </c>
      <c r="H11" s="110">
        <v>2552</v>
      </c>
      <c r="I11" s="110">
        <v>5487</v>
      </c>
      <c r="J11" s="100">
        <v>9.0500000000000007</v>
      </c>
      <c r="K11" s="96">
        <v>785</v>
      </c>
      <c r="L11" s="100">
        <v>68.64</v>
      </c>
      <c r="M11" s="110">
        <v>5953</v>
      </c>
      <c r="N11" s="56">
        <v>844</v>
      </c>
      <c r="O11" s="56">
        <v>416</v>
      </c>
      <c r="P11" s="56">
        <v>428</v>
      </c>
      <c r="Q11" s="112">
        <v>1011</v>
      </c>
      <c r="R11" s="113">
        <v>501</v>
      </c>
      <c r="S11" s="113">
        <v>510</v>
      </c>
      <c r="T11" s="112">
        <v>834</v>
      </c>
      <c r="U11" s="112">
        <v>435</v>
      </c>
      <c r="V11" s="112">
        <v>399</v>
      </c>
      <c r="W11" s="114">
        <v>999</v>
      </c>
      <c r="X11" s="113">
        <v>530</v>
      </c>
      <c r="Y11" s="113">
        <v>469</v>
      </c>
      <c r="Z11" s="56">
        <v>827</v>
      </c>
      <c r="AA11" s="56">
        <v>451</v>
      </c>
      <c r="AB11" s="56">
        <v>376</v>
      </c>
      <c r="AC11" s="112">
        <v>976</v>
      </c>
      <c r="AD11" s="112">
        <v>529</v>
      </c>
      <c r="AE11" s="112">
        <v>447</v>
      </c>
      <c r="AF11" s="56">
        <v>778</v>
      </c>
      <c r="AG11" s="56">
        <v>413</v>
      </c>
      <c r="AH11" s="177">
        <v>365</v>
      </c>
      <c r="AI11" s="182"/>
      <c r="AJ11" s="182"/>
      <c r="AK11" s="182"/>
      <c r="AL11" s="56">
        <v>657</v>
      </c>
      <c r="AM11" s="56">
        <v>337</v>
      </c>
      <c r="AN11" s="56">
        <v>320</v>
      </c>
      <c r="AO11" s="56">
        <v>603</v>
      </c>
      <c r="AP11" s="56">
        <v>303</v>
      </c>
      <c r="AQ11" s="56">
        <v>300</v>
      </c>
      <c r="AR11" s="56">
        <v>62</v>
      </c>
      <c r="AS11" s="80">
        <v>4</v>
      </c>
      <c r="AT11" s="115" t="s">
        <v>428</v>
      </c>
      <c r="AU11" s="59">
        <v>280</v>
      </c>
      <c r="AV11" s="59">
        <v>0</v>
      </c>
      <c r="AW11" s="59">
        <v>72</v>
      </c>
      <c r="AX11" s="59">
        <v>18.899999999999999</v>
      </c>
      <c r="AY11" s="59">
        <v>2</v>
      </c>
      <c r="AZ11" s="62">
        <v>2.2346368715083798</v>
      </c>
      <c r="BA11" s="63">
        <v>2</v>
      </c>
      <c r="BB11" s="62">
        <v>0</v>
      </c>
      <c r="BC11" s="63">
        <v>0</v>
      </c>
      <c r="BD11" s="64">
        <v>0</v>
      </c>
      <c r="BE11" s="65">
        <v>0</v>
      </c>
      <c r="BF11" s="62">
        <v>8.5714285714285712</v>
      </c>
      <c r="BG11" s="63">
        <v>9</v>
      </c>
      <c r="BH11" s="62">
        <v>4.7619047619047619</v>
      </c>
      <c r="BI11" s="63">
        <v>5</v>
      </c>
      <c r="BJ11" s="64">
        <v>0</v>
      </c>
      <c r="BK11" s="65">
        <v>0</v>
      </c>
      <c r="BL11" s="64">
        <v>0</v>
      </c>
      <c r="BM11" s="65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116">
        <v>28.2</v>
      </c>
      <c r="BW11" s="70">
        <v>0.82905982905982911</v>
      </c>
      <c r="BX11" s="56">
        <v>88</v>
      </c>
      <c r="BY11" s="107">
        <v>82.9</v>
      </c>
      <c r="BZ11" s="56">
        <v>88</v>
      </c>
      <c r="CA11" s="56">
        <v>91.5</v>
      </c>
      <c r="CB11" s="56">
        <v>74.400000000000006</v>
      </c>
      <c r="CC11" s="96" t="s">
        <v>3475</v>
      </c>
      <c r="CD11" s="96" t="s">
        <v>1062</v>
      </c>
      <c r="CE11" s="96" t="s">
        <v>555</v>
      </c>
      <c r="CF11" s="96" t="s">
        <v>3476</v>
      </c>
      <c r="CG11" s="96" t="s">
        <v>1878</v>
      </c>
      <c r="CH11" s="56">
        <v>0</v>
      </c>
      <c r="CI11" s="56">
        <v>0</v>
      </c>
      <c r="CJ11" s="60">
        <v>0</v>
      </c>
      <c r="CK11" s="61">
        <v>0</v>
      </c>
      <c r="CL11" s="61">
        <v>0</v>
      </c>
      <c r="CM11" s="61">
        <v>0</v>
      </c>
      <c r="CN11" s="56">
        <v>223.71</v>
      </c>
      <c r="CO11" s="56">
        <v>2</v>
      </c>
      <c r="CP11" s="56">
        <v>111.86</v>
      </c>
      <c r="CQ11" s="56">
        <v>1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6">
        <v>0</v>
      </c>
      <c r="DA11" s="56">
        <v>0</v>
      </c>
      <c r="DB11" s="60">
        <v>0</v>
      </c>
      <c r="DC11" s="61">
        <v>0</v>
      </c>
      <c r="DD11" s="56" t="s">
        <v>3477</v>
      </c>
      <c r="DE11" s="56" t="s">
        <v>3478</v>
      </c>
      <c r="DF11" s="96" t="s">
        <v>555</v>
      </c>
      <c r="DG11" s="96" t="s">
        <v>555</v>
      </c>
      <c r="DH11" s="56">
        <v>371.4</v>
      </c>
      <c r="DI11" s="56">
        <v>4</v>
      </c>
      <c r="DJ11" s="56">
        <v>649.95000000000005</v>
      </c>
      <c r="DK11" s="56">
        <v>7</v>
      </c>
      <c r="DL11" s="56">
        <v>92.85</v>
      </c>
      <c r="DM11" s="56">
        <v>1</v>
      </c>
      <c r="DN11" s="56">
        <v>371.4</v>
      </c>
      <c r="DO11" s="56">
        <v>4</v>
      </c>
      <c r="DP11" s="107">
        <v>200.80321285140559</v>
      </c>
      <c r="DQ11" s="56">
        <v>2</v>
      </c>
      <c r="DR11" s="56">
        <v>0</v>
      </c>
      <c r="DS11" s="56">
        <v>0</v>
      </c>
      <c r="DT11" s="56">
        <v>200.8</v>
      </c>
      <c r="DU11" s="56">
        <v>2</v>
      </c>
      <c r="DV11" s="56">
        <v>0</v>
      </c>
      <c r="DW11" s="56">
        <v>0</v>
      </c>
      <c r="DX11" s="56">
        <v>0</v>
      </c>
      <c r="DY11" s="56">
        <v>0</v>
      </c>
      <c r="DZ11" s="62">
        <v>3.7383177570093453</v>
      </c>
      <c r="EA11" s="63">
        <v>4</v>
      </c>
      <c r="EB11" s="62">
        <v>23.364485981308412</v>
      </c>
      <c r="EC11" s="63">
        <v>25</v>
      </c>
      <c r="ED11" s="60">
        <v>3.8265306122448979</v>
      </c>
      <c r="EE11" s="61">
        <v>3</v>
      </c>
      <c r="EF11" s="56" t="s">
        <v>3479</v>
      </c>
      <c r="EG11" s="56" t="s">
        <v>3480</v>
      </c>
      <c r="EH11" s="56" t="s">
        <v>555</v>
      </c>
      <c r="EI11" s="56" t="s">
        <v>555</v>
      </c>
      <c r="EJ11" s="56" t="s">
        <v>1726</v>
      </c>
      <c r="EK11" s="56" t="s">
        <v>3481</v>
      </c>
      <c r="EL11" s="56" t="s">
        <v>3482</v>
      </c>
      <c r="EM11" s="56" t="s">
        <v>3483</v>
      </c>
      <c r="EN11" s="56" t="s">
        <v>555</v>
      </c>
      <c r="EO11" s="56" t="s">
        <v>555</v>
      </c>
      <c r="EP11" s="56">
        <v>301.2</v>
      </c>
      <c r="EQ11" s="56">
        <v>3</v>
      </c>
      <c r="ER11" s="56">
        <v>301.2</v>
      </c>
      <c r="ES11" s="56">
        <v>3</v>
      </c>
      <c r="ET11" s="56">
        <v>200.8</v>
      </c>
      <c r="EU11" s="56">
        <v>2</v>
      </c>
      <c r="EV11" s="107">
        <v>301.20481927710847</v>
      </c>
      <c r="EW11" s="56">
        <v>3</v>
      </c>
      <c r="EX11" s="56">
        <v>0</v>
      </c>
      <c r="EY11" s="62">
        <v>87.5</v>
      </c>
      <c r="EZ11" s="63">
        <v>28</v>
      </c>
      <c r="FA11" s="62">
        <v>70</v>
      </c>
      <c r="FB11" s="63">
        <v>21</v>
      </c>
      <c r="FC11" s="56">
        <v>0</v>
      </c>
      <c r="FD11" s="56">
        <v>0</v>
      </c>
      <c r="FE11" s="56">
        <v>399.54</v>
      </c>
      <c r="FF11" s="56">
        <v>7</v>
      </c>
      <c r="FG11" s="56">
        <v>114.16</v>
      </c>
      <c r="FH11" s="56">
        <v>2</v>
      </c>
      <c r="FI11" s="56">
        <v>57.08</v>
      </c>
      <c r="FJ11" s="56">
        <v>1</v>
      </c>
      <c r="FK11" s="56">
        <v>570.78</v>
      </c>
      <c r="FL11" s="56">
        <v>10</v>
      </c>
      <c r="FM11" s="56">
        <v>285.39</v>
      </c>
      <c r="FN11" s="56">
        <v>5</v>
      </c>
      <c r="FO11" s="56">
        <v>513.70000000000005</v>
      </c>
      <c r="FP11" s="56">
        <v>9</v>
      </c>
      <c r="FQ11" s="56">
        <v>57.08</v>
      </c>
      <c r="FR11" s="56">
        <v>1</v>
      </c>
      <c r="FS11" s="60">
        <v>7</v>
      </c>
      <c r="FT11" s="61">
        <v>7</v>
      </c>
      <c r="FU11" s="60">
        <v>1.6583747927031509</v>
      </c>
      <c r="FV11" s="61">
        <v>1</v>
      </c>
      <c r="FW11" s="56" t="s">
        <v>3484</v>
      </c>
      <c r="FX11" s="56">
        <v>2.93</v>
      </c>
      <c r="FY11" s="56">
        <v>5.09</v>
      </c>
      <c r="FZ11" s="111">
        <v>2032</v>
      </c>
      <c r="GA11" s="111">
        <v>2646</v>
      </c>
      <c r="GB11" s="56">
        <v>34.6</v>
      </c>
      <c r="GC11" s="56">
        <v>65.400000000000006</v>
      </c>
      <c r="GD11" s="56">
        <v>34.76</v>
      </c>
      <c r="GE11" s="56">
        <v>76.959999999999994</v>
      </c>
      <c r="GF11" s="56">
        <v>56.69</v>
      </c>
      <c r="GG11" s="56">
        <v>50.94</v>
      </c>
      <c r="GH11" s="56">
        <v>95.09</v>
      </c>
      <c r="GI11" s="56">
        <v>1.04</v>
      </c>
      <c r="GJ11" s="56">
        <v>3.19</v>
      </c>
      <c r="GK11" s="56">
        <v>49.63</v>
      </c>
      <c r="GL11" s="56">
        <v>3.87</v>
      </c>
      <c r="GM11" s="56">
        <v>16.41</v>
      </c>
      <c r="GN11" s="56">
        <v>2.69</v>
      </c>
      <c r="GO11" s="56">
        <v>9.14</v>
      </c>
      <c r="GP11" s="56">
        <v>3.36</v>
      </c>
      <c r="GQ11" s="56">
        <v>0.85</v>
      </c>
      <c r="GR11" s="56">
        <v>2.4500000000000002</v>
      </c>
      <c r="GS11" s="56">
        <v>0.35</v>
      </c>
      <c r="GT11" s="56">
        <v>11.74</v>
      </c>
      <c r="GU11" s="99">
        <v>25.33</v>
      </c>
      <c r="GV11" s="120">
        <v>3.2967032967033002E-3</v>
      </c>
      <c r="GW11" s="120">
        <v>0.57362637362637403</v>
      </c>
      <c r="GX11" s="120">
        <v>0.356043956043956</v>
      </c>
      <c r="GY11" s="120">
        <v>6.4285714285714293E-2</v>
      </c>
      <c r="GZ11" s="120">
        <v>5.4945054945054902E-4</v>
      </c>
      <c r="HA11" s="120">
        <v>0</v>
      </c>
      <c r="HB11" s="120">
        <v>0</v>
      </c>
      <c r="HC11" s="120">
        <v>2.1978021978022E-3</v>
      </c>
      <c r="HD11" s="121">
        <v>0</v>
      </c>
      <c r="HE11" s="121">
        <v>0</v>
      </c>
      <c r="HF11" s="121">
        <v>0</v>
      </c>
      <c r="HG11" s="121">
        <v>0</v>
      </c>
      <c r="HH11" s="121">
        <v>3</v>
      </c>
      <c r="HI11" s="121">
        <v>561</v>
      </c>
      <c r="HJ11" s="121">
        <v>1</v>
      </c>
      <c r="HK11" s="121">
        <v>565</v>
      </c>
      <c r="HL11" s="121">
        <v>1</v>
      </c>
      <c r="HM11" s="121">
        <v>0</v>
      </c>
      <c r="HN11" s="121">
        <v>0</v>
      </c>
      <c r="HO11" s="121">
        <v>0</v>
      </c>
      <c r="HP11" s="121">
        <v>3</v>
      </c>
      <c r="HQ11" s="121">
        <v>741</v>
      </c>
      <c r="HR11" s="121">
        <v>0</v>
      </c>
      <c r="HS11" s="121">
        <v>745</v>
      </c>
      <c r="HT11" s="121">
        <v>0</v>
      </c>
      <c r="HU11" s="121">
        <v>0</v>
      </c>
      <c r="HV11" s="121">
        <v>0</v>
      </c>
      <c r="HW11" s="121">
        <v>0</v>
      </c>
      <c r="HX11" s="121">
        <v>1</v>
      </c>
      <c r="HY11" s="121">
        <v>833</v>
      </c>
      <c r="HZ11" s="121">
        <v>1</v>
      </c>
      <c r="IA11" s="121">
        <v>836</v>
      </c>
      <c r="IB11" s="121">
        <v>2</v>
      </c>
      <c r="IC11" s="119"/>
      <c r="ID11" s="119"/>
      <c r="IE11" s="119"/>
      <c r="IF11" s="119"/>
      <c r="IG11" s="119"/>
      <c r="IH11" s="119"/>
      <c r="II11" s="119"/>
      <c r="IJ11" s="122">
        <v>0</v>
      </c>
      <c r="IK11" s="122">
        <v>0</v>
      </c>
      <c r="IL11" s="122">
        <v>0</v>
      </c>
      <c r="IM11" s="122">
        <v>0</v>
      </c>
      <c r="IN11" s="122">
        <v>0</v>
      </c>
      <c r="IO11" s="122">
        <v>0</v>
      </c>
      <c r="IP11" s="122">
        <v>0</v>
      </c>
      <c r="IQ11" s="119">
        <v>0</v>
      </c>
      <c r="IR11" s="122">
        <v>1</v>
      </c>
      <c r="IS11" s="123">
        <v>0.33333333333333298</v>
      </c>
      <c r="IT11" s="119"/>
      <c r="IU11" s="119">
        <v>0</v>
      </c>
      <c r="IV11" s="119">
        <v>0</v>
      </c>
      <c r="IW11" s="119"/>
      <c r="IX11" s="119"/>
      <c r="IY11" s="119"/>
      <c r="IZ11" s="122">
        <v>0</v>
      </c>
      <c r="JA11" s="122">
        <v>0</v>
      </c>
      <c r="JB11" s="122">
        <v>0</v>
      </c>
      <c r="JC11" s="122">
        <v>0</v>
      </c>
      <c r="JD11" s="122">
        <v>0</v>
      </c>
      <c r="JE11" s="122">
        <v>0</v>
      </c>
      <c r="JF11" s="122">
        <v>0</v>
      </c>
      <c r="JG11" s="122">
        <v>0</v>
      </c>
      <c r="JH11" s="122">
        <v>0</v>
      </c>
      <c r="JI11" s="122">
        <v>0</v>
      </c>
      <c r="JJ11" s="122">
        <v>1</v>
      </c>
      <c r="JK11" s="123">
        <v>0.33333333333333298</v>
      </c>
      <c r="JL11" s="119">
        <v>0</v>
      </c>
      <c r="JM11" s="119">
        <v>0</v>
      </c>
      <c r="JN11" s="119">
        <v>0</v>
      </c>
      <c r="JO11" s="119">
        <v>0</v>
      </c>
      <c r="JP11" s="119">
        <v>0</v>
      </c>
      <c r="JQ11" s="119">
        <v>0</v>
      </c>
      <c r="JR11" s="119">
        <v>0</v>
      </c>
      <c r="JS11" s="119">
        <v>0</v>
      </c>
      <c r="JT11" s="119">
        <v>0</v>
      </c>
      <c r="JU11" s="119">
        <v>0</v>
      </c>
      <c r="JV11" s="119">
        <v>0</v>
      </c>
      <c r="JW11" s="119">
        <v>0</v>
      </c>
      <c r="JX11" s="119">
        <v>0</v>
      </c>
      <c r="JY11" s="119">
        <v>0</v>
      </c>
      <c r="JZ11" s="119">
        <v>0</v>
      </c>
      <c r="KA11" s="119">
        <v>0</v>
      </c>
      <c r="KB11" s="119"/>
      <c r="KC11" s="119"/>
      <c r="KD11" s="119">
        <v>0</v>
      </c>
      <c r="KE11" s="119">
        <v>0</v>
      </c>
      <c r="KF11" s="119">
        <v>0</v>
      </c>
      <c r="KG11" s="119">
        <v>0</v>
      </c>
      <c r="KH11" s="119">
        <v>0</v>
      </c>
      <c r="KI11" s="119">
        <v>0</v>
      </c>
      <c r="KJ11" s="119">
        <v>0</v>
      </c>
      <c r="KK11" s="119">
        <v>0</v>
      </c>
      <c r="KL11" s="119">
        <v>0</v>
      </c>
      <c r="KM11" s="119">
        <v>0</v>
      </c>
      <c r="KN11" s="119">
        <v>0</v>
      </c>
      <c r="KO11" s="119">
        <v>0</v>
      </c>
      <c r="KP11" s="119">
        <v>0</v>
      </c>
      <c r="KQ11" s="119">
        <v>0</v>
      </c>
      <c r="KR11" s="119">
        <v>0</v>
      </c>
      <c r="KS11" s="119">
        <v>0</v>
      </c>
      <c r="KT11" s="119">
        <v>0</v>
      </c>
      <c r="KU11" s="119">
        <v>0</v>
      </c>
      <c r="KV11" s="119">
        <v>0</v>
      </c>
      <c r="KW11" s="119">
        <v>0</v>
      </c>
      <c r="KX11" s="119">
        <v>0</v>
      </c>
      <c r="KY11" s="119">
        <v>0</v>
      </c>
      <c r="KZ11" s="119">
        <v>0</v>
      </c>
      <c r="LA11" s="119">
        <v>0</v>
      </c>
      <c r="LB11" s="119">
        <v>0</v>
      </c>
      <c r="LC11" s="119">
        <v>0</v>
      </c>
      <c r="LD11" s="119">
        <v>0</v>
      </c>
      <c r="LE11" s="119">
        <v>0</v>
      </c>
      <c r="LF11" s="119">
        <v>0</v>
      </c>
      <c r="LG11" s="119">
        <v>0</v>
      </c>
      <c r="LH11" s="119">
        <v>0</v>
      </c>
      <c r="LI11" s="119">
        <v>0</v>
      </c>
      <c r="LJ11" s="119">
        <v>0</v>
      </c>
      <c r="LK11" s="119">
        <v>0</v>
      </c>
      <c r="LL11" s="119">
        <v>0</v>
      </c>
      <c r="LM11" s="119">
        <v>0</v>
      </c>
      <c r="LN11" s="119">
        <v>0</v>
      </c>
      <c r="LO11" s="119">
        <v>0</v>
      </c>
      <c r="LP11" s="119">
        <v>0</v>
      </c>
      <c r="LQ11" s="119">
        <v>0</v>
      </c>
      <c r="LR11" s="119">
        <v>0</v>
      </c>
      <c r="LS11" s="119">
        <v>0</v>
      </c>
      <c r="LT11" s="119">
        <v>0</v>
      </c>
      <c r="LU11" s="119">
        <v>0</v>
      </c>
      <c r="LV11" s="119">
        <v>0</v>
      </c>
      <c r="LW11" s="119">
        <v>0</v>
      </c>
      <c r="LX11" s="119">
        <v>0</v>
      </c>
      <c r="LY11" s="119">
        <v>0</v>
      </c>
      <c r="LZ11" s="119">
        <v>0</v>
      </c>
      <c r="MA11" s="119">
        <v>0</v>
      </c>
      <c r="MB11" s="119">
        <v>0</v>
      </c>
      <c r="MC11" s="119">
        <v>0</v>
      </c>
      <c r="MD11" s="122">
        <v>1</v>
      </c>
      <c r="ME11" s="123">
        <v>0.33333333333333298</v>
      </c>
      <c r="MF11" s="119"/>
      <c r="MG11" s="119"/>
      <c r="MH11" s="119">
        <v>0</v>
      </c>
      <c r="MI11" s="119">
        <v>0</v>
      </c>
      <c r="MJ11" s="119">
        <v>0</v>
      </c>
      <c r="MK11" s="119">
        <v>0</v>
      </c>
      <c r="ML11" s="119">
        <v>0</v>
      </c>
      <c r="MM11" s="119">
        <v>0</v>
      </c>
      <c r="MN11" s="119">
        <v>0</v>
      </c>
      <c r="MO11" s="119">
        <v>0</v>
      </c>
      <c r="MP11" s="119">
        <v>0</v>
      </c>
      <c r="MQ11" s="119">
        <v>0</v>
      </c>
      <c r="MR11" s="119">
        <v>0</v>
      </c>
      <c r="MS11" s="119">
        <v>0</v>
      </c>
      <c r="MT11" s="119">
        <v>0</v>
      </c>
      <c r="MU11" s="119">
        <v>0</v>
      </c>
      <c r="MV11" s="119">
        <v>0</v>
      </c>
      <c r="MW11" s="119">
        <v>0</v>
      </c>
      <c r="MX11" s="119">
        <v>0</v>
      </c>
      <c r="MY11" s="119">
        <v>0</v>
      </c>
      <c r="MZ11" s="119">
        <v>0</v>
      </c>
      <c r="NA11" s="119">
        <v>0</v>
      </c>
      <c r="NB11" s="119">
        <v>0</v>
      </c>
      <c r="NC11" s="119">
        <v>0</v>
      </c>
      <c r="ND11" s="119">
        <v>0</v>
      </c>
      <c r="NE11" s="119">
        <v>0</v>
      </c>
      <c r="NF11" s="119">
        <v>0</v>
      </c>
      <c r="NG11" s="119">
        <v>0</v>
      </c>
      <c r="NH11" s="119">
        <v>0</v>
      </c>
      <c r="NI11" s="119">
        <v>0</v>
      </c>
      <c r="NJ11" s="119">
        <v>0</v>
      </c>
      <c r="NK11" s="119">
        <v>0</v>
      </c>
      <c r="NL11" s="119">
        <v>0</v>
      </c>
      <c r="NM11" s="119">
        <v>0</v>
      </c>
      <c r="NN11" s="119">
        <v>0</v>
      </c>
      <c r="NO11" s="119">
        <v>0</v>
      </c>
      <c r="NP11" s="119">
        <v>0</v>
      </c>
      <c r="NQ11" s="119">
        <v>0</v>
      </c>
      <c r="NR11" s="119">
        <v>0</v>
      </c>
      <c r="NS11" s="119">
        <v>0</v>
      </c>
      <c r="NT11" s="119">
        <v>0</v>
      </c>
      <c r="NU11" s="119">
        <v>0</v>
      </c>
      <c r="NV11" s="119">
        <v>0</v>
      </c>
      <c r="NW11" s="119">
        <v>0</v>
      </c>
      <c r="NX11" s="119">
        <v>0</v>
      </c>
      <c r="NY11" s="119">
        <v>0</v>
      </c>
      <c r="NZ11" s="119">
        <v>0</v>
      </c>
      <c r="OA11" s="119">
        <v>0</v>
      </c>
      <c r="OB11" s="119">
        <v>0</v>
      </c>
      <c r="OC11" s="119">
        <v>0</v>
      </c>
      <c r="OD11" s="119">
        <v>0</v>
      </c>
      <c r="OE11" s="119">
        <v>0</v>
      </c>
      <c r="OF11" s="119">
        <v>0</v>
      </c>
      <c r="OG11" s="119">
        <v>0</v>
      </c>
      <c r="OH11" s="119">
        <v>0</v>
      </c>
      <c r="OI11" s="119">
        <v>0</v>
      </c>
      <c r="OJ11" s="119">
        <v>0</v>
      </c>
      <c r="OK11" s="119">
        <v>0</v>
      </c>
      <c r="OL11" s="119">
        <v>0</v>
      </c>
      <c r="OM11" s="119">
        <v>0</v>
      </c>
      <c r="ON11" s="119">
        <v>0</v>
      </c>
      <c r="OO11" s="119">
        <v>0</v>
      </c>
      <c r="OP11" s="119">
        <v>0</v>
      </c>
      <c r="OQ11" s="119">
        <v>0</v>
      </c>
      <c r="OR11" s="119">
        <v>0</v>
      </c>
      <c r="OS11" s="119">
        <v>0</v>
      </c>
      <c r="OT11" s="119">
        <v>0</v>
      </c>
    </row>
    <row r="12" spans="1:410">
      <c r="A12" s="55" t="s">
        <v>696</v>
      </c>
      <c r="B12" s="56" t="s">
        <v>697</v>
      </c>
      <c r="C12" s="55" t="s">
        <v>598</v>
      </c>
      <c r="D12" s="57">
        <v>3</v>
      </c>
      <c r="E12" s="96">
        <v>2018</v>
      </c>
      <c r="F12" s="56">
        <v>75.739999999999995</v>
      </c>
      <c r="G12" s="110">
        <v>79638</v>
      </c>
      <c r="H12" s="110">
        <v>62987</v>
      </c>
      <c r="I12" s="110">
        <v>16651</v>
      </c>
      <c r="J12" s="100">
        <v>79.430000000000007</v>
      </c>
      <c r="K12" s="110">
        <v>63962</v>
      </c>
      <c r="L12" s="100">
        <v>17.899999999999999</v>
      </c>
      <c r="M12" s="110">
        <v>14418</v>
      </c>
      <c r="N12" s="111">
        <v>4357</v>
      </c>
      <c r="O12" s="111">
        <v>2241</v>
      </c>
      <c r="P12" s="111">
        <v>2116</v>
      </c>
      <c r="Q12" s="112">
        <v>5243</v>
      </c>
      <c r="R12" s="113">
        <v>2694</v>
      </c>
      <c r="S12" s="113">
        <v>2549</v>
      </c>
      <c r="T12" s="111">
        <v>4539</v>
      </c>
      <c r="U12" s="111">
        <v>2311</v>
      </c>
      <c r="V12" s="111">
        <v>2228</v>
      </c>
      <c r="W12" s="114">
        <v>5579</v>
      </c>
      <c r="X12" s="113">
        <v>2831</v>
      </c>
      <c r="Y12" s="113">
        <v>2748</v>
      </c>
      <c r="Z12" s="111">
        <v>5010</v>
      </c>
      <c r="AA12" s="111">
        <v>2524</v>
      </c>
      <c r="AB12" s="111">
        <v>2486</v>
      </c>
      <c r="AC12" s="112">
        <v>6493</v>
      </c>
      <c r="AD12" s="112">
        <v>3258</v>
      </c>
      <c r="AE12" s="112">
        <v>3235</v>
      </c>
      <c r="AF12" s="111">
        <v>5922</v>
      </c>
      <c r="AG12" s="111">
        <v>2959</v>
      </c>
      <c r="AH12" s="178">
        <v>2963</v>
      </c>
      <c r="AI12" s="182"/>
      <c r="AJ12" s="182"/>
      <c r="AK12" s="182"/>
      <c r="AL12" s="111">
        <v>6983</v>
      </c>
      <c r="AM12" s="111">
        <v>3475</v>
      </c>
      <c r="AN12" s="111">
        <v>3508</v>
      </c>
      <c r="AO12" s="111">
        <v>7002</v>
      </c>
      <c r="AP12" s="111">
        <v>3476</v>
      </c>
      <c r="AQ12" s="111">
        <v>3526</v>
      </c>
      <c r="AR12" s="56">
        <v>486</v>
      </c>
      <c r="AS12" s="80">
        <v>804</v>
      </c>
      <c r="AT12" s="115" t="s">
        <v>3413</v>
      </c>
      <c r="AU12" s="59">
        <v>473</v>
      </c>
      <c r="AV12" s="59">
        <v>0</v>
      </c>
      <c r="AW12" s="59">
        <v>990</v>
      </c>
      <c r="AX12" s="59">
        <v>6.1</v>
      </c>
      <c r="AY12" s="59">
        <v>5</v>
      </c>
      <c r="AZ12" s="62">
        <v>1.0617589807113785</v>
      </c>
      <c r="BA12" s="63">
        <v>6</v>
      </c>
      <c r="BB12" s="62">
        <v>0</v>
      </c>
      <c r="BC12" s="63">
        <v>0</v>
      </c>
      <c r="BD12" s="64">
        <v>0</v>
      </c>
      <c r="BE12" s="65">
        <v>0</v>
      </c>
      <c r="BF12" s="62">
        <v>3.9024390243902438</v>
      </c>
      <c r="BG12" s="63">
        <v>32</v>
      </c>
      <c r="BH12" s="62">
        <v>9.3902439024390247</v>
      </c>
      <c r="BI12" s="63">
        <v>77</v>
      </c>
      <c r="BJ12" s="64">
        <v>0</v>
      </c>
      <c r="BK12" s="65">
        <v>0</v>
      </c>
      <c r="BL12" s="64">
        <v>17.695983011856306</v>
      </c>
      <c r="BM12" s="65">
        <v>1</v>
      </c>
      <c r="BN12" s="56">
        <v>0</v>
      </c>
      <c r="BO12" s="56">
        <v>0</v>
      </c>
      <c r="BP12" s="56">
        <v>88.57</v>
      </c>
      <c r="BQ12" s="56">
        <v>1</v>
      </c>
      <c r="BR12" s="56">
        <v>88.57</v>
      </c>
      <c r="BS12" s="56">
        <v>1</v>
      </c>
      <c r="BT12" s="56">
        <v>0</v>
      </c>
      <c r="BU12" s="56">
        <v>0</v>
      </c>
      <c r="BV12" s="116">
        <v>132.69999999999999</v>
      </c>
      <c r="BW12" s="70">
        <v>0.98231132075471694</v>
      </c>
      <c r="BX12" s="56">
        <v>88</v>
      </c>
      <c r="BY12" s="107">
        <v>97.3</v>
      </c>
      <c r="BZ12" s="56">
        <v>98.3</v>
      </c>
      <c r="CA12" s="56">
        <v>86.4</v>
      </c>
      <c r="CB12" s="56">
        <v>94.4</v>
      </c>
      <c r="CC12" s="96" t="s">
        <v>3485</v>
      </c>
      <c r="CD12" s="96" t="s">
        <v>3486</v>
      </c>
      <c r="CE12" s="96" t="s">
        <v>555</v>
      </c>
      <c r="CF12" s="96" t="s">
        <v>2500</v>
      </c>
      <c r="CG12" s="96" t="s">
        <v>2724</v>
      </c>
      <c r="CH12" s="56">
        <v>17.66</v>
      </c>
      <c r="CI12" s="56">
        <v>1</v>
      </c>
      <c r="CJ12" s="60">
        <v>0.34217279726261762</v>
      </c>
      <c r="CK12" s="61">
        <v>2</v>
      </c>
      <c r="CL12" s="111">
        <v>5663</v>
      </c>
      <c r="CM12" s="56">
        <v>1</v>
      </c>
      <c r="CN12" s="56">
        <v>103.06</v>
      </c>
      <c r="CO12" s="56">
        <v>7</v>
      </c>
      <c r="CP12" s="56">
        <v>0</v>
      </c>
      <c r="CQ12" s="56">
        <v>0</v>
      </c>
      <c r="CR12" s="56">
        <v>0</v>
      </c>
      <c r="CS12" s="56">
        <v>0</v>
      </c>
      <c r="CT12" s="56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6">
        <v>0</v>
      </c>
      <c r="DA12" s="56">
        <v>0</v>
      </c>
      <c r="DB12" s="60">
        <v>0.16066838046272491</v>
      </c>
      <c r="DC12" s="61">
        <v>1</v>
      </c>
      <c r="DD12" s="56" t="s">
        <v>3487</v>
      </c>
      <c r="DE12" s="56" t="s">
        <v>2300</v>
      </c>
      <c r="DF12" s="96" t="s">
        <v>555</v>
      </c>
      <c r="DG12" s="96" t="s">
        <v>555</v>
      </c>
      <c r="DH12" s="56">
        <v>69.77</v>
      </c>
      <c r="DI12" s="56">
        <v>5</v>
      </c>
      <c r="DJ12" s="56">
        <v>223.28</v>
      </c>
      <c r="DK12" s="56">
        <v>16</v>
      </c>
      <c r="DL12" s="56">
        <v>41.86</v>
      </c>
      <c r="DM12" s="56">
        <v>3</v>
      </c>
      <c r="DN12" s="56">
        <v>69.77</v>
      </c>
      <c r="DO12" s="56">
        <v>5</v>
      </c>
      <c r="DP12" s="107">
        <v>26.755852842809364</v>
      </c>
      <c r="DQ12" s="56">
        <v>2</v>
      </c>
      <c r="DR12" s="56">
        <v>26.76</v>
      </c>
      <c r="DS12" s="56">
        <v>2</v>
      </c>
      <c r="DT12" s="56">
        <v>0</v>
      </c>
      <c r="DU12" s="56">
        <v>0</v>
      </c>
      <c r="DV12" s="56">
        <v>0</v>
      </c>
      <c r="DW12" s="56">
        <v>0</v>
      </c>
      <c r="DX12" s="56">
        <v>0</v>
      </c>
      <c r="DY12" s="56">
        <v>0</v>
      </c>
      <c r="DZ12" s="62">
        <v>0.32840722495894908</v>
      </c>
      <c r="EA12" s="63">
        <v>2</v>
      </c>
      <c r="EB12" s="62">
        <v>13.957307060755337</v>
      </c>
      <c r="EC12" s="63">
        <v>85</v>
      </c>
      <c r="ED12" s="60">
        <v>0.63775510204081631</v>
      </c>
      <c r="EE12" s="61">
        <v>4</v>
      </c>
      <c r="EF12" s="56" t="s">
        <v>3488</v>
      </c>
      <c r="EG12" s="56" t="s">
        <v>3489</v>
      </c>
      <c r="EH12" s="56" t="s">
        <v>555</v>
      </c>
      <c r="EI12" s="56" t="s">
        <v>555</v>
      </c>
      <c r="EJ12" s="56" t="s">
        <v>2872</v>
      </c>
      <c r="EK12" s="56" t="s">
        <v>1020</v>
      </c>
      <c r="EL12" s="56" t="s">
        <v>3490</v>
      </c>
      <c r="EM12" s="56" t="s">
        <v>3491</v>
      </c>
      <c r="EN12" s="56" t="s">
        <v>555</v>
      </c>
      <c r="EO12" s="56" t="s">
        <v>555</v>
      </c>
      <c r="EP12" s="56">
        <v>80.27</v>
      </c>
      <c r="EQ12" s="56">
        <v>6</v>
      </c>
      <c r="ER12" s="56">
        <v>147.16</v>
      </c>
      <c r="ES12" s="56">
        <v>11</v>
      </c>
      <c r="ET12" s="56">
        <v>173.91</v>
      </c>
      <c r="EU12" s="56">
        <v>13</v>
      </c>
      <c r="EV12" s="107">
        <v>107.2</v>
      </c>
      <c r="EW12" s="56">
        <v>8</v>
      </c>
      <c r="EX12" s="56">
        <v>0</v>
      </c>
      <c r="EY12" s="62">
        <v>73.831242873432146</v>
      </c>
      <c r="EZ12" s="63">
        <v>259</v>
      </c>
      <c r="FA12" s="62">
        <v>62.393647192285876</v>
      </c>
      <c r="FB12" s="63">
        <v>220</v>
      </c>
      <c r="FC12" s="56">
        <v>26.61</v>
      </c>
      <c r="FD12" s="111">
        <v>4</v>
      </c>
      <c r="FE12" s="56">
        <v>86.48</v>
      </c>
      <c r="FF12" s="56">
        <v>13</v>
      </c>
      <c r="FG12" s="56">
        <v>13.3</v>
      </c>
      <c r="FH12" s="56">
        <v>2</v>
      </c>
      <c r="FI12" s="56">
        <v>19.96</v>
      </c>
      <c r="FJ12" s="56">
        <v>3</v>
      </c>
      <c r="FK12" s="56">
        <v>146.34</v>
      </c>
      <c r="FL12" s="56">
        <v>22</v>
      </c>
      <c r="FM12" s="56">
        <v>146.34</v>
      </c>
      <c r="FN12" s="56">
        <v>22</v>
      </c>
      <c r="FO12" s="56">
        <v>232.82</v>
      </c>
      <c r="FP12" s="56">
        <v>35</v>
      </c>
      <c r="FQ12" s="56">
        <v>0</v>
      </c>
      <c r="FR12" s="56">
        <v>0</v>
      </c>
      <c r="FS12" s="60">
        <v>7</v>
      </c>
      <c r="FT12" s="61">
        <v>7</v>
      </c>
      <c r="FU12" s="60">
        <v>0.58927519151443719</v>
      </c>
      <c r="FV12" s="61">
        <v>4</v>
      </c>
      <c r="FW12" s="56" t="s">
        <v>3492</v>
      </c>
      <c r="FX12" s="56">
        <v>3.1</v>
      </c>
      <c r="FY12" s="56">
        <v>182.01</v>
      </c>
      <c r="FZ12" s="111">
        <v>24476</v>
      </c>
      <c r="GA12" s="111">
        <v>26536</v>
      </c>
      <c r="GB12" s="56">
        <v>41.86</v>
      </c>
      <c r="GC12" s="56">
        <v>58.14</v>
      </c>
      <c r="GD12" s="56">
        <v>25.46</v>
      </c>
      <c r="GE12" s="56">
        <v>74.069999999999993</v>
      </c>
      <c r="GF12" s="56">
        <v>95.15</v>
      </c>
      <c r="GG12" s="56">
        <v>88.44</v>
      </c>
      <c r="GH12" s="56">
        <v>99.71</v>
      </c>
      <c r="GI12" s="56">
        <v>66.59</v>
      </c>
      <c r="GJ12" s="56">
        <v>63.2</v>
      </c>
      <c r="GK12" s="56">
        <v>97.11</v>
      </c>
      <c r="GL12" s="56">
        <v>1.64</v>
      </c>
      <c r="GM12" s="56">
        <v>14.45</v>
      </c>
      <c r="GN12" s="56">
        <v>3.74</v>
      </c>
      <c r="GO12" s="56">
        <v>26.21</v>
      </c>
      <c r="GP12" s="56">
        <v>7.54</v>
      </c>
      <c r="GQ12" s="56">
        <v>4.2300000000000004</v>
      </c>
      <c r="GR12" s="56">
        <v>6.9</v>
      </c>
      <c r="GS12" s="56">
        <v>1.28</v>
      </c>
      <c r="GT12" s="56">
        <v>2.54</v>
      </c>
      <c r="GU12" s="99">
        <v>5.4547129825854599</v>
      </c>
      <c r="GV12" s="120">
        <v>5.1050053955341602E-3</v>
      </c>
      <c r="GW12" s="120">
        <v>9.8987299742674506E-2</v>
      </c>
      <c r="GX12" s="120">
        <v>0.65024487424254995</v>
      </c>
      <c r="GY12" s="120">
        <v>0.23869013032290201</v>
      </c>
      <c r="GZ12" s="120">
        <v>4.0258985639578301E-3</v>
      </c>
      <c r="HA12" s="120">
        <v>1.9921972275255299E-3</v>
      </c>
      <c r="HB12" s="120">
        <v>3.3203287125425403E-4</v>
      </c>
      <c r="HC12" s="120">
        <v>6.2256163360172598E-4</v>
      </c>
      <c r="HD12" s="118">
        <v>2</v>
      </c>
      <c r="HE12" s="118">
        <v>0</v>
      </c>
      <c r="HF12" s="118">
        <v>0</v>
      </c>
      <c r="HG12" s="118">
        <v>0</v>
      </c>
      <c r="HH12" s="122">
        <v>18</v>
      </c>
      <c r="HI12" s="122">
        <v>4199</v>
      </c>
      <c r="HJ12" s="122">
        <v>28</v>
      </c>
      <c r="HK12" s="122">
        <v>4247</v>
      </c>
      <c r="HL12" s="118">
        <v>3</v>
      </c>
      <c r="HM12" s="118">
        <v>0</v>
      </c>
      <c r="HN12" s="118">
        <v>0</v>
      </c>
      <c r="HO12" s="118">
        <v>2</v>
      </c>
      <c r="HP12" s="122">
        <v>30</v>
      </c>
      <c r="HQ12" s="122">
        <v>4896</v>
      </c>
      <c r="HR12" s="122">
        <v>64</v>
      </c>
      <c r="HS12" s="122">
        <v>4995</v>
      </c>
      <c r="HT12" s="118">
        <v>2</v>
      </c>
      <c r="HU12" s="118">
        <v>0</v>
      </c>
      <c r="HV12" s="118">
        <v>0</v>
      </c>
      <c r="HW12" s="118">
        <v>1</v>
      </c>
      <c r="HX12" s="122">
        <v>43</v>
      </c>
      <c r="HY12" s="122">
        <v>5931</v>
      </c>
      <c r="HZ12" s="122">
        <v>99</v>
      </c>
      <c r="IA12" s="122">
        <v>6076</v>
      </c>
      <c r="IB12" s="118">
        <v>31</v>
      </c>
      <c r="IC12" s="118">
        <v>0</v>
      </c>
      <c r="ID12" s="118">
        <v>0</v>
      </c>
      <c r="IE12" s="118">
        <v>0</v>
      </c>
      <c r="IF12" s="122">
        <v>79</v>
      </c>
      <c r="IG12" s="122">
        <v>14553</v>
      </c>
      <c r="IH12" s="122">
        <v>164</v>
      </c>
      <c r="II12" s="122">
        <v>14827</v>
      </c>
      <c r="IJ12" s="122">
        <v>0</v>
      </c>
      <c r="IK12" s="122">
        <v>0</v>
      </c>
      <c r="IL12" s="122">
        <v>5</v>
      </c>
      <c r="IM12" s="123">
        <v>0.102040816326531</v>
      </c>
      <c r="IN12" s="122">
        <v>33</v>
      </c>
      <c r="IO12" s="123">
        <v>0.67346938775510201</v>
      </c>
      <c r="IP12" s="119">
        <v>0</v>
      </c>
      <c r="IQ12" s="119">
        <v>0</v>
      </c>
      <c r="IR12" s="122">
        <v>1</v>
      </c>
      <c r="IS12" s="123">
        <v>2.04081632653061E-2</v>
      </c>
      <c r="IT12" s="122">
        <v>0</v>
      </c>
      <c r="IU12" s="119">
        <v>0</v>
      </c>
      <c r="IV12" s="119">
        <v>0</v>
      </c>
      <c r="IW12" s="119">
        <v>0</v>
      </c>
      <c r="IX12" s="119">
        <v>0</v>
      </c>
      <c r="IY12" s="119">
        <v>0</v>
      </c>
      <c r="IZ12" s="119">
        <v>0</v>
      </c>
      <c r="JA12" s="119">
        <v>0</v>
      </c>
      <c r="JB12" s="119">
        <v>0</v>
      </c>
      <c r="JC12" s="119">
        <v>0</v>
      </c>
      <c r="JD12" s="119">
        <v>0</v>
      </c>
      <c r="JE12" s="119">
        <v>0</v>
      </c>
      <c r="JF12" s="119">
        <v>0</v>
      </c>
      <c r="JG12" s="119">
        <v>0</v>
      </c>
      <c r="JH12" s="119">
        <v>0</v>
      </c>
      <c r="JI12" s="119">
        <v>0</v>
      </c>
      <c r="JJ12" s="122">
        <v>1</v>
      </c>
      <c r="JK12" s="123">
        <v>2.04081632653061E-2</v>
      </c>
      <c r="JL12" s="122">
        <v>0</v>
      </c>
      <c r="JM12" s="122">
        <v>0</v>
      </c>
      <c r="JN12" s="122">
        <v>0</v>
      </c>
      <c r="JO12" s="122">
        <v>0</v>
      </c>
      <c r="JP12" s="122">
        <v>0</v>
      </c>
      <c r="JQ12" s="122">
        <v>0</v>
      </c>
      <c r="JR12" s="122">
        <v>0</v>
      </c>
      <c r="JS12" s="122">
        <v>0</v>
      </c>
      <c r="JT12" s="122">
        <v>0</v>
      </c>
      <c r="JU12" s="122">
        <v>0</v>
      </c>
      <c r="JV12" s="122">
        <v>4</v>
      </c>
      <c r="JW12" s="123">
        <v>8.1632653061224497E-2</v>
      </c>
      <c r="JX12" s="122">
        <v>0</v>
      </c>
      <c r="JY12" s="122">
        <v>0</v>
      </c>
      <c r="JZ12" s="122">
        <v>0</v>
      </c>
      <c r="KA12" s="122">
        <v>0</v>
      </c>
      <c r="KB12" s="122">
        <v>1</v>
      </c>
      <c r="KC12" s="123">
        <v>2.04081632653061E-2</v>
      </c>
      <c r="KD12" s="122">
        <v>0</v>
      </c>
      <c r="KE12" s="122">
        <v>0</v>
      </c>
      <c r="KF12" s="122">
        <v>0</v>
      </c>
      <c r="KG12" s="122">
        <v>0</v>
      </c>
      <c r="KH12" s="122">
        <v>0</v>
      </c>
      <c r="KI12" s="122">
        <v>0</v>
      </c>
      <c r="KJ12" s="122">
        <v>0</v>
      </c>
      <c r="KK12" s="122">
        <v>0</v>
      </c>
      <c r="KL12" s="122">
        <v>3</v>
      </c>
      <c r="KM12" s="123">
        <v>6.1224489795918401E-2</v>
      </c>
      <c r="KN12" s="122">
        <v>0</v>
      </c>
      <c r="KO12" s="122">
        <v>0</v>
      </c>
      <c r="KP12" s="122">
        <v>0</v>
      </c>
      <c r="KQ12" s="122">
        <v>0</v>
      </c>
      <c r="KR12" s="122">
        <v>0</v>
      </c>
      <c r="KS12" s="122">
        <v>0</v>
      </c>
      <c r="KT12" s="122">
        <v>0</v>
      </c>
      <c r="KU12" s="122">
        <v>0</v>
      </c>
      <c r="KV12" s="119">
        <v>0</v>
      </c>
      <c r="KW12" s="119">
        <v>0</v>
      </c>
      <c r="KX12" s="122">
        <v>0</v>
      </c>
      <c r="KY12" s="122">
        <v>0</v>
      </c>
      <c r="KZ12" s="122">
        <v>0</v>
      </c>
      <c r="LA12" s="122">
        <v>0</v>
      </c>
      <c r="LB12" s="122">
        <v>0</v>
      </c>
      <c r="LC12" s="122">
        <v>0</v>
      </c>
      <c r="LD12" s="119">
        <v>0</v>
      </c>
      <c r="LE12" s="119">
        <v>0</v>
      </c>
      <c r="LF12" s="119">
        <v>0</v>
      </c>
      <c r="LG12" s="119">
        <v>0</v>
      </c>
      <c r="LH12" s="119">
        <v>0</v>
      </c>
      <c r="LI12" s="119">
        <v>0</v>
      </c>
      <c r="LJ12" s="119">
        <v>0</v>
      </c>
      <c r="LK12" s="119">
        <v>0</v>
      </c>
      <c r="LL12" s="119">
        <v>0</v>
      </c>
      <c r="LM12" s="119">
        <v>0</v>
      </c>
      <c r="LN12" s="119">
        <v>0</v>
      </c>
      <c r="LO12" s="119">
        <v>0</v>
      </c>
      <c r="LP12" s="119">
        <v>0</v>
      </c>
      <c r="LQ12" s="119">
        <v>0</v>
      </c>
      <c r="LR12" s="119">
        <v>0</v>
      </c>
      <c r="LS12" s="119">
        <v>0</v>
      </c>
      <c r="LT12" s="119">
        <v>0</v>
      </c>
      <c r="LU12" s="119">
        <v>0</v>
      </c>
      <c r="LV12" s="119">
        <v>0</v>
      </c>
      <c r="LW12" s="119">
        <v>0</v>
      </c>
      <c r="LX12" s="119">
        <v>0</v>
      </c>
      <c r="LY12" s="119">
        <v>0</v>
      </c>
      <c r="LZ12" s="119">
        <v>0</v>
      </c>
      <c r="MA12" s="119">
        <v>0</v>
      </c>
      <c r="MB12" s="119">
        <v>0</v>
      </c>
      <c r="MC12" s="119">
        <v>0</v>
      </c>
      <c r="MD12" s="119">
        <v>0</v>
      </c>
      <c r="ME12" s="119">
        <v>0</v>
      </c>
      <c r="MF12" s="119">
        <v>0</v>
      </c>
      <c r="MG12" s="119">
        <v>0</v>
      </c>
      <c r="MH12" s="122">
        <v>2</v>
      </c>
      <c r="MI12" s="123">
        <v>1.0204081632653099</v>
      </c>
      <c r="MJ12" s="119">
        <v>0</v>
      </c>
      <c r="MK12" s="119">
        <v>0</v>
      </c>
      <c r="ML12" s="119">
        <v>0</v>
      </c>
      <c r="MM12" s="119">
        <v>0</v>
      </c>
      <c r="MN12" s="119">
        <v>0</v>
      </c>
      <c r="MO12" s="119">
        <v>0</v>
      </c>
      <c r="MP12" s="119">
        <v>0</v>
      </c>
      <c r="MQ12" s="119">
        <v>0</v>
      </c>
      <c r="MR12" s="119">
        <v>0</v>
      </c>
      <c r="MS12" s="119">
        <v>0</v>
      </c>
      <c r="MT12" s="119">
        <v>0</v>
      </c>
      <c r="MU12" s="119">
        <v>0</v>
      </c>
      <c r="MV12" s="119">
        <v>0</v>
      </c>
      <c r="MW12" s="119">
        <v>0</v>
      </c>
      <c r="MX12" s="119">
        <v>0</v>
      </c>
      <c r="MY12" s="119">
        <v>0</v>
      </c>
      <c r="MZ12" s="119">
        <v>0</v>
      </c>
      <c r="NA12" s="119">
        <v>0</v>
      </c>
      <c r="NB12" s="119">
        <v>0</v>
      </c>
      <c r="NC12" s="119">
        <v>0</v>
      </c>
      <c r="ND12" s="119">
        <v>0</v>
      </c>
      <c r="NE12" s="119">
        <v>0</v>
      </c>
      <c r="NF12" s="119">
        <v>0</v>
      </c>
      <c r="NG12" s="119">
        <v>0</v>
      </c>
      <c r="NH12" s="119">
        <v>0</v>
      </c>
      <c r="NI12" s="119">
        <v>0</v>
      </c>
      <c r="NJ12" s="119">
        <v>0</v>
      </c>
      <c r="NK12" s="119">
        <v>0</v>
      </c>
      <c r="NL12" s="119">
        <v>0</v>
      </c>
      <c r="NM12" s="119">
        <v>0</v>
      </c>
      <c r="NN12" s="119">
        <v>0</v>
      </c>
      <c r="NO12" s="119">
        <v>0</v>
      </c>
      <c r="NP12" s="119">
        <v>0</v>
      </c>
      <c r="NQ12" s="119">
        <v>0</v>
      </c>
      <c r="NR12" s="119">
        <v>0</v>
      </c>
      <c r="NS12" s="119">
        <v>0</v>
      </c>
      <c r="NT12" s="119">
        <v>0</v>
      </c>
      <c r="NU12" s="119">
        <v>0</v>
      </c>
      <c r="NV12" s="119">
        <v>0</v>
      </c>
      <c r="NW12" s="119">
        <v>0</v>
      </c>
      <c r="NX12" s="119">
        <v>0</v>
      </c>
      <c r="NY12" s="119">
        <v>0</v>
      </c>
      <c r="NZ12" s="119">
        <v>0</v>
      </c>
      <c r="OA12" s="119">
        <v>0</v>
      </c>
      <c r="OB12" s="119">
        <v>0</v>
      </c>
      <c r="OC12" s="119">
        <v>0</v>
      </c>
      <c r="OD12" s="119">
        <v>0</v>
      </c>
      <c r="OE12" s="119">
        <v>0</v>
      </c>
      <c r="OF12" s="119">
        <v>0</v>
      </c>
      <c r="OG12" s="119">
        <v>0</v>
      </c>
      <c r="OH12" s="119">
        <v>0</v>
      </c>
      <c r="OI12" s="119">
        <v>0</v>
      </c>
      <c r="OJ12" s="119">
        <v>0</v>
      </c>
      <c r="OK12" s="119">
        <v>0</v>
      </c>
      <c r="OL12" s="119">
        <v>0</v>
      </c>
      <c r="OM12" s="119">
        <v>0</v>
      </c>
      <c r="ON12" s="119">
        <v>0</v>
      </c>
      <c r="OO12" s="119">
        <v>0</v>
      </c>
      <c r="OP12" s="119">
        <v>0</v>
      </c>
      <c r="OQ12" s="119">
        <v>0</v>
      </c>
      <c r="OR12" s="119">
        <v>0</v>
      </c>
      <c r="OS12" s="119">
        <v>0</v>
      </c>
      <c r="OT12" s="119">
        <v>0</v>
      </c>
    </row>
    <row r="13" spans="1:410">
      <c r="A13" s="55" t="s">
        <v>718</v>
      </c>
      <c r="B13" s="56" t="s">
        <v>719</v>
      </c>
      <c r="C13" s="55" t="s">
        <v>441</v>
      </c>
      <c r="D13" s="57">
        <v>6</v>
      </c>
      <c r="E13" s="96">
        <v>2018</v>
      </c>
      <c r="F13" s="56">
        <v>64.66</v>
      </c>
      <c r="G13" s="110">
        <v>15523</v>
      </c>
      <c r="H13" s="110">
        <v>5076</v>
      </c>
      <c r="I13" s="110">
        <v>10447</v>
      </c>
      <c r="J13" s="99">
        <v>11.49</v>
      </c>
      <c r="K13" s="110">
        <v>1923</v>
      </c>
      <c r="L13" s="100">
        <v>67.88</v>
      </c>
      <c r="M13" s="110">
        <v>11361</v>
      </c>
      <c r="N13" s="111">
        <v>1262</v>
      </c>
      <c r="O13" s="56">
        <v>632</v>
      </c>
      <c r="P13" s="56">
        <v>630</v>
      </c>
      <c r="Q13" s="112">
        <v>1517</v>
      </c>
      <c r="R13" s="113">
        <v>761</v>
      </c>
      <c r="S13" s="113">
        <v>756</v>
      </c>
      <c r="T13" s="111">
        <v>1309</v>
      </c>
      <c r="U13" s="56">
        <v>654</v>
      </c>
      <c r="V13" s="56">
        <v>655</v>
      </c>
      <c r="W13" s="114">
        <v>1599</v>
      </c>
      <c r="X13" s="113">
        <v>795</v>
      </c>
      <c r="Y13" s="113">
        <v>804</v>
      </c>
      <c r="Z13" s="111">
        <v>1381</v>
      </c>
      <c r="AA13" s="56">
        <v>684</v>
      </c>
      <c r="AB13" s="56">
        <v>697</v>
      </c>
      <c r="AC13" s="112">
        <v>1677</v>
      </c>
      <c r="AD13" s="112">
        <v>834</v>
      </c>
      <c r="AE13" s="112">
        <v>843</v>
      </c>
      <c r="AF13" s="111">
        <v>1383</v>
      </c>
      <c r="AG13" s="56">
        <v>690</v>
      </c>
      <c r="AH13" s="177">
        <v>693</v>
      </c>
      <c r="AI13" s="182"/>
      <c r="AJ13" s="182"/>
      <c r="AK13" s="182"/>
      <c r="AL13" s="111">
        <v>1215</v>
      </c>
      <c r="AM13" s="111">
        <v>600</v>
      </c>
      <c r="AN13" s="56">
        <v>615</v>
      </c>
      <c r="AO13" s="111">
        <v>1051</v>
      </c>
      <c r="AP13" s="56">
        <v>513</v>
      </c>
      <c r="AQ13" s="56">
        <v>538</v>
      </c>
      <c r="AR13" s="56">
        <v>265</v>
      </c>
      <c r="AS13" s="80">
        <v>5</v>
      </c>
      <c r="AT13" s="115" t="s">
        <v>3413</v>
      </c>
      <c r="AU13" s="59">
        <v>668</v>
      </c>
      <c r="AV13" s="59">
        <v>0</v>
      </c>
      <c r="AW13" s="59">
        <v>99</v>
      </c>
      <c r="AX13" s="59">
        <v>0</v>
      </c>
      <c r="AY13" s="59">
        <v>0</v>
      </c>
      <c r="AZ13" s="62">
        <v>0.52246603970741912</v>
      </c>
      <c r="BA13" s="63">
        <v>1</v>
      </c>
      <c r="BB13" s="62">
        <v>0</v>
      </c>
      <c r="BC13" s="63">
        <v>0</v>
      </c>
      <c r="BD13" s="64">
        <v>0</v>
      </c>
      <c r="BE13" s="65">
        <v>0</v>
      </c>
      <c r="BF13" s="62">
        <v>4.0650406504065035</v>
      </c>
      <c r="BG13" s="63">
        <v>5</v>
      </c>
      <c r="BH13" s="62">
        <v>8.1300813008130071</v>
      </c>
      <c r="BI13" s="63">
        <v>10</v>
      </c>
      <c r="BJ13" s="64">
        <v>0</v>
      </c>
      <c r="BK13" s="65">
        <v>0</v>
      </c>
      <c r="BL13" s="64">
        <v>0</v>
      </c>
      <c r="BM13" s="65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116">
        <v>25.9</v>
      </c>
      <c r="BW13" s="70">
        <v>0.80540540540540539</v>
      </c>
      <c r="BX13" s="56">
        <v>79.5</v>
      </c>
      <c r="BY13" s="107">
        <v>81.099999999999994</v>
      </c>
      <c r="BZ13" s="56">
        <v>78.900000000000006</v>
      </c>
      <c r="CA13" s="56">
        <v>97.4</v>
      </c>
      <c r="CB13" s="56">
        <v>95.9</v>
      </c>
      <c r="CC13" s="96" t="s">
        <v>3493</v>
      </c>
      <c r="CD13" s="96" t="s">
        <v>3494</v>
      </c>
      <c r="CE13" s="96" t="s">
        <v>555</v>
      </c>
      <c r="CF13" s="96" t="s">
        <v>2064</v>
      </c>
      <c r="CG13" s="96" t="s">
        <v>2724</v>
      </c>
      <c r="CH13" s="56">
        <v>0</v>
      </c>
      <c r="CI13" s="56">
        <v>0</v>
      </c>
      <c r="CJ13" s="60">
        <v>0</v>
      </c>
      <c r="CK13" s="61">
        <v>0</v>
      </c>
      <c r="CL13" s="61">
        <v>0</v>
      </c>
      <c r="CM13" s="61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60">
        <v>0</v>
      </c>
      <c r="DC13" s="61">
        <v>0</v>
      </c>
      <c r="DD13" s="56" t="s">
        <v>3495</v>
      </c>
      <c r="DE13" s="56" t="s">
        <v>3496</v>
      </c>
      <c r="DF13" s="96" t="s">
        <v>555</v>
      </c>
      <c r="DG13" s="96" t="s">
        <v>555</v>
      </c>
      <c r="DH13" s="56">
        <v>93.68</v>
      </c>
      <c r="DI13" s="56">
        <v>2</v>
      </c>
      <c r="DJ13" s="56">
        <v>0</v>
      </c>
      <c r="DK13" s="56">
        <v>0</v>
      </c>
      <c r="DL13" s="56">
        <v>0</v>
      </c>
      <c r="DM13" s="56">
        <v>0</v>
      </c>
      <c r="DN13" s="56">
        <v>93.68</v>
      </c>
      <c r="DO13" s="56">
        <v>2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62">
        <v>2.3809523809523809</v>
      </c>
      <c r="EA13" s="63">
        <v>7</v>
      </c>
      <c r="EB13" s="62">
        <v>26.870748299319729</v>
      </c>
      <c r="EC13" s="63">
        <v>79</v>
      </c>
      <c r="ED13" s="77">
        <v>0</v>
      </c>
      <c r="EE13" s="72">
        <v>0</v>
      </c>
      <c r="EF13" s="56" t="s">
        <v>3497</v>
      </c>
      <c r="EG13" s="56" t="s">
        <v>3498</v>
      </c>
      <c r="EH13" s="56" t="s">
        <v>555</v>
      </c>
      <c r="EI13" s="56" t="s">
        <v>555</v>
      </c>
      <c r="EJ13" s="56" t="s">
        <v>3065</v>
      </c>
      <c r="EK13" s="56" t="s">
        <v>3499</v>
      </c>
      <c r="EL13" s="56" t="s">
        <v>3500</v>
      </c>
      <c r="EM13" s="56" t="s">
        <v>3501</v>
      </c>
      <c r="EN13" s="56" t="s">
        <v>555</v>
      </c>
      <c r="EO13" s="56" t="s">
        <v>555</v>
      </c>
      <c r="EP13" s="56">
        <v>106.61</v>
      </c>
      <c r="EQ13" s="56">
        <v>2</v>
      </c>
      <c r="ER13" s="56">
        <v>266.52</v>
      </c>
      <c r="ES13" s="56">
        <v>5</v>
      </c>
      <c r="ET13" s="56">
        <v>0</v>
      </c>
      <c r="EU13" s="56">
        <v>0</v>
      </c>
      <c r="EV13" s="107">
        <v>159.91</v>
      </c>
      <c r="EW13" s="56">
        <v>3</v>
      </c>
      <c r="EX13" s="56">
        <v>0</v>
      </c>
      <c r="EY13" s="62">
        <v>61.788617886178862</v>
      </c>
      <c r="EZ13" s="63">
        <v>38</v>
      </c>
      <c r="FA13" s="62">
        <v>44.609665427509292</v>
      </c>
      <c r="FB13" s="63">
        <v>24</v>
      </c>
      <c r="FC13" s="56">
        <v>0</v>
      </c>
      <c r="FD13" s="56">
        <v>0</v>
      </c>
      <c r="FE13" s="56">
        <v>31.86</v>
      </c>
      <c r="FF13" s="56">
        <v>1</v>
      </c>
      <c r="FG13" s="56">
        <v>31.85</v>
      </c>
      <c r="FH13" s="56">
        <v>1</v>
      </c>
      <c r="FI13" s="56">
        <v>0</v>
      </c>
      <c r="FJ13" s="56">
        <v>0</v>
      </c>
      <c r="FK13" s="56">
        <v>63.69</v>
      </c>
      <c r="FL13" s="56">
        <v>2</v>
      </c>
      <c r="FM13" s="56">
        <v>95.54</v>
      </c>
      <c r="FN13" s="56">
        <v>3</v>
      </c>
      <c r="FO13" s="56">
        <v>127.39</v>
      </c>
      <c r="FP13" s="56">
        <v>4</v>
      </c>
      <c r="FQ13" s="56">
        <v>0</v>
      </c>
      <c r="FR13" s="56">
        <v>0</v>
      </c>
      <c r="FS13" s="60">
        <v>4</v>
      </c>
      <c r="FT13" s="61">
        <v>4</v>
      </c>
      <c r="FU13" s="60">
        <v>3.5885167464114835</v>
      </c>
      <c r="FV13" s="61">
        <v>6</v>
      </c>
      <c r="FW13" s="56" t="s">
        <v>3502</v>
      </c>
      <c r="FX13" s="56">
        <v>3.07</v>
      </c>
      <c r="FY13" s="56">
        <v>11.95</v>
      </c>
      <c r="FZ13" s="111">
        <v>4418</v>
      </c>
      <c r="GA13" s="111">
        <v>5354</v>
      </c>
      <c r="GB13" s="56">
        <v>41.58</v>
      </c>
      <c r="GC13" s="56">
        <v>58.42</v>
      </c>
      <c r="GD13" s="56">
        <v>36.380000000000003</v>
      </c>
      <c r="GE13" s="56">
        <v>67.83</v>
      </c>
      <c r="GF13" s="56">
        <v>65.489999999999995</v>
      </c>
      <c r="GG13" s="56">
        <v>40.06</v>
      </c>
      <c r="GH13" s="56">
        <v>97.11</v>
      </c>
      <c r="GI13" s="56">
        <v>26.55</v>
      </c>
      <c r="GJ13" s="56">
        <v>8.85</v>
      </c>
      <c r="GK13" s="56">
        <v>40.840000000000003</v>
      </c>
      <c r="GL13" s="56">
        <v>1.6</v>
      </c>
      <c r="GM13" s="56">
        <v>13.24</v>
      </c>
      <c r="GN13" s="56">
        <v>3.36</v>
      </c>
      <c r="GO13" s="56">
        <v>20.12</v>
      </c>
      <c r="GP13" s="56">
        <v>2.29</v>
      </c>
      <c r="GQ13" s="56">
        <v>1.18</v>
      </c>
      <c r="GR13" s="56">
        <v>1.7</v>
      </c>
      <c r="GS13" s="56">
        <v>0.72</v>
      </c>
      <c r="GT13" s="56">
        <v>8.5399999999999991</v>
      </c>
      <c r="GU13" s="99">
        <v>22.835864916678958</v>
      </c>
      <c r="GV13" s="120">
        <v>1.41676505312869E-3</v>
      </c>
      <c r="GW13" s="120">
        <v>0.65950413223140503</v>
      </c>
      <c r="GX13" s="120">
        <v>0.32798110979929201</v>
      </c>
      <c r="GY13" s="120">
        <v>9.9173553719008305E-3</v>
      </c>
      <c r="GZ13" s="120">
        <v>2.36127508854782E-4</v>
      </c>
      <c r="HA13" s="120">
        <v>2.36127508854782E-4</v>
      </c>
      <c r="HB13" s="120">
        <v>0</v>
      </c>
      <c r="HC13" s="120">
        <v>7.0838252656434499E-4</v>
      </c>
      <c r="HD13" s="118">
        <v>0</v>
      </c>
      <c r="HE13" s="118">
        <v>0</v>
      </c>
      <c r="HF13" s="118">
        <v>0</v>
      </c>
      <c r="HG13" s="118">
        <v>0</v>
      </c>
      <c r="HH13" s="122">
        <v>3</v>
      </c>
      <c r="HI13" s="122">
        <v>1054</v>
      </c>
      <c r="HJ13" s="122">
        <v>7</v>
      </c>
      <c r="HK13" s="122">
        <v>1064</v>
      </c>
      <c r="HL13" s="118">
        <v>0</v>
      </c>
      <c r="HM13" s="118">
        <v>0</v>
      </c>
      <c r="HN13" s="118">
        <v>0</v>
      </c>
      <c r="HO13" s="118">
        <v>0</v>
      </c>
      <c r="HP13" s="118">
        <v>4</v>
      </c>
      <c r="HQ13" s="122">
        <v>1272</v>
      </c>
      <c r="HR13" s="122">
        <v>2</v>
      </c>
      <c r="HS13" s="122">
        <v>1278</v>
      </c>
      <c r="HT13" s="118">
        <v>0</v>
      </c>
      <c r="HU13" s="118">
        <v>0</v>
      </c>
      <c r="HV13" s="118">
        <v>0</v>
      </c>
      <c r="HW13" s="118">
        <v>0</v>
      </c>
      <c r="HX13" s="118">
        <v>3</v>
      </c>
      <c r="HY13" s="122">
        <v>1606</v>
      </c>
      <c r="HZ13" s="118">
        <v>6</v>
      </c>
      <c r="IA13" s="122">
        <v>1615</v>
      </c>
      <c r="IB13" s="118">
        <v>0</v>
      </c>
      <c r="IC13" s="118">
        <v>0</v>
      </c>
      <c r="ID13" s="118">
        <v>0</v>
      </c>
      <c r="IE13" s="118">
        <v>0</v>
      </c>
      <c r="IF13" s="122">
        <v>15</v>
      </c>
      <c r="IG13" s="122">
        <v>2304</v>
      </c>
      <c r="IH13" s="118">
        <v>18</v>
      </c>
      <c r="II13" s="122">
        <v>2337</v>
      </c>
      <c r="IJ13" s="122">
        <v>0</v>
      </c>
      <c r="IK13" s="122">
        <v>0</v>
      </c>
      <c r="IL13" s="122">
        <v>0</v>
      </c>
      <c r="IM13" s="122">
        <v>0</v>
      </c>
      <c r="IN13" s="122">
        <v>1</v>
      </c>
      <c r="IO13" s="123">
        <v>0.33333333333333298</v>
      </c>
      <c r="IP13" s="119">
        <v>0</v>
      </c>
      <c r="IQ13" s="119">
        <v>0</v>
      </c>
      <c r="IR13" s="122">
        <v>0</v>
      </c>
      <c r="IS13" s="122">
        <v>0</v>
      </c>
      <c r="IT13" s="122">
        <v>0</v>
      </c>
      <c r="IU13" s="119">
        <v>0</v>
      </c>
      <c r="IV13" s="119">
        <v>0</v>
      </c>
      <c r="IW13" s="122">
        <v>0</v>
      </c>
      <c r="IX13" s="122">
        <v>0</v>
      </c>
      <c r="IY13" s="122">
        <v>0</v>
      </c>
      <c r="IZ13" s="122">
        <v>0</v>
      </c>
      <c r="JA13" s="122">
        <v>0</v>
      </c>
      <c r="JB13" s="122">
        <v>0</v>
      </c>
      <c r="JC13" s="122">
        <v>0</v>
      </c>
      <c r="JD13" s="122">
        <v>0</v>
      </c>
      <c r="JE13" s="122">
        <v>0</v>
      </c>
      <c r="JF13" s="122">
        <v>0</v>
      </c>
      <c r="JG13" s="122">
        <v>0</v>
      </c>
      <c r="JH13" s="122">
        <v>0</v>
      </c>
      <c r="JI13" s="122">
        <v>0</v>
      </c>
      <c r="JJ13" s="122">
        <v>0</v>
      </c>
      <c r="JK13" s="122">
        <v>0</v>
      </c>
      <c r="JL13" s="122">
        <v>0</v>
      </c>
      <c r="JM13" s="122">
        <v>0</v>
      </c>
      <c r="JN13" s="122">
        <v>0</v>
      </c>
      <c r="JO13" s="122">
        <v>0</v>
      </c>
      <c r="JP13" s="122">
        <v>0</v>
      </c>
      <c r="JQ13" s="122">
        <v>0</v>
      </c>
      <c r="JR13" s="122">
        <v>0</v>
      </c>
      <c r="JS13" s="122">
        <v>0</v>
      </c>
      <c r="JT13" s="122">
        <v>0</v>
      </c>
      <c r="JU13" s="122">
        <v>0</v>
      </c>
      <c r="JV13" s="122">
        <v>0</v>
      </c>
      <c r="JW13" s="122">
        <v>0</v>
      </c>
      <c r="JX13" s="122">
        <v>1</v>
      </c>
      <c r="JY13" s="123">
        <v>0.33333333333333298</v>
      </c>
      <c r="JZ13" s="122">
        <v>0</v>
      </c>
      <c r="KA13" s="122">
        <v>0</v>
      </c>
      <c r="KB13" s="122">
        <v>0</v>
      </c>
      <c r="KC13" s="122">
        <v>0</v>
      </c>
      <c r="KD13" s="122">
        <v>0</v>
      </c>
      <c r="KE13" s="122">
        <v>0</v>
      </c>
      <c r="KF13" s="122">
        <v>0</v>
      </c>
      <c r="KG13" s="122">
        <v>0</v>
      </c>
      <c r="KH13" s="122">
        <v>0</v>
      </c>
      <c r="KI13" s="122">
        <v>0</v>
      </c>
      <c r="KJ13" s="122">
        <v>0</v>
      </c>
      <c r="KK13" s="122">
        <v>0</v>
      </c>
      <c r="KL13" s="122">
        <v>0</v>
      </c>
      <c r="KM13" s="122">
        <v>0</v>
      </c>
      <c r="KN13" s="122">
        <v>0</v>
      </c>
      <c r="KO13" s="122">
        <v>0</v>
      </c>
      <c r="KP13" s="122">
        <v>0</v>
      </c>
      <c r="KQ13" s="122">
        <v>0</v>
      </c>
      <c r="KR13" s="122">
        <v>0</v>
      </c>
      <c r="KS13" s="119">
        <v>0</v>
      </c>
      <c r="KT13" s="122">
        <v>0</v>
      </c>
      <c r="KU13" s="122">
        <v>0</v>
      </c>
      <c r="KV13" s="119">
        <v>0</v>
      </c>
      <c r="KW13" s="122">
        <v>0</v>
      </c>
      <c r="KX13" s="122">
        <v>0</v>
      </c>
      <c r="KY13" s="122">
        <v>0</v>
      </c>
      <c r="KZ13" s="122">
        <v>0</v>
      </c>
      <c r="LA13" s="122">
        <v>0</v>
      </c>
      <c r="LB13" s="122">
        <v>0</v>
      </c>
      <c r="LC13" s="122">
        <v>0</v>
      </c>
      <c r="LD13" s="119">
        <v>0</v>
      </c>
      <c r="LE13" s="119">
        <v>0</v>
      </c>
      <c r="LF13" s="119">
        <v>0</v>
      </c>
      <c r="LG13" s="119">
        <v>0</v>
      </c>
      <c r="LH13" s="119">
        <v>0</v>
      </c>
      <c r="LI13" s="119">
        <v>0</v>
      </c>
      <c r="LJ13" s="122">
        <v>1</v>
      </c>
      <c r="LK13" s="123">
        <v>0.33333333333333298</v>
      </c>
      <c r="LL13" s="119">
        <v>0</v>
      </c>
      <c r="LM13" s="119">
        <v>0</v>
      </c>
      <c r="LN13" s="122">
        <v>0</v>
      </c>
      <c r="LO13" s="122">
        <v>0</v>
      </c>
      <c r="LP13" s="119">
        <v>0</v>
      </c>
      <c r="LQ13" s="122">
        <v>0</v>
      </c>
      <c r="LR13" s="119">
        <v>0</v>
      </c>
      <c r="LS13" s="119">
        <v>0</v>
      </c>
      <c r="LT13" s="122">
        <v>0</v>
      </c>
      <c r="LU13" s="122">
        <v>0</v>
      </c>
      <c r="LV13" s="122">
        <v>0</v>
      </c>
      <c r="LW13" s="122">
        <v>0</v>
      </c>
      <c r="LX13" s="122">
        <v>0</v>
      </c>
      <c r="LY13" s="122">
        <v>0</v>
      </c>
      <c r="LZ13" s="122">
        <v>0</v>
      </c>
      <c r="MA13" s="122">
        <v>0</v>
      </c>
      <c r="MB13" s="122">
        <v>0</v>
      </c>
      <c r="MC13" s="122">
        <v>0</v>
      </c>
      <c r="MD13" s="119">
        <v>0</v>
      </c>
      <c r="ME13" s="119">
        <v>0</v>
      </c>
      <c r="MF13" s="119">
        <v>0</v>
      </c>
      <c r="MG13" s="119">
        <v>0</v>
      </c>
      <c r="MH13" s="122">
        <v>0</v>
      </c>
      <c r="MI13" s="122">
        <v>0</v>
      </c>
      <c r="MJ13" s="119">
        <v>0</v>
      </c>
      <c r="MK13" s="119">
        <v>0</v>
      </c>
      <c r="ML13" s="119">
        <v>0</v>
      </c>
      <c r="MM13" s="119">
        <v>0</v>
      </c>
      <c r="MN13" s="119">
        <v>0</v>
      </c>
      <c r="MO13" s="119">
        <v>0</v>
      </c>
      <c r="MP13" s="119">
        <v>0</v>
      </c>
      <c r="MQ13" s="119">
        <v>0</v>
      </c>
      <c r="MR13" s="119">
        <v>0</v>
      </c>
      <c r="MS13" s="119">
        <v>0</v>
      </c>
      <c r="MT13" s="119">
        <v>0</v>
      </c>
      <c r="MU13" s="119">
        <v>0</v>
      </c>
      <c r="MV13" s="119">
        <v>0</v>
      </c>
      <c r="MW13" s="119">
        <v>0</v>
      </c>
      <c r="MX13" s="119">
        <v>0</v>
      </c>
      <c r="MY13" s="119">
        <v>0</v>
      </c>
      <c r="MZ13" s="119">
        <v>0</v>
      </c>
      <c r="NA13" s="119">
        <v>0</v>
      </c>
      <c r="NB13" s="119">
        <v>0</v>
      </c>
      <c r="NC13" s="119">
        <v>0</v>
      </c>
      <c r="ND13" s="119">
        <v>0</v>
      </c>
      <c r="NE13" s="119">
        <v>0</v>
      </c>
      <c r="NF13" s="119">
        <v>0</v>
      </c>
      <c r="NG13" s="119">
        <v>0</v>
      </c>
      <c r="NH13" s="119">
        <v>0</v>
      </c>
      <c r="NI13" s="119">
        <v>0</v>
      </c>
      <c r="NJ13" s="119">
        <v>0</v>
      </c>
      <c r="NK13" s="119">
        <v>0</v>
      </c>
      <c r="NL13" s="119">
        <v>0</v>
      </c>
      <c r="NM13" s="119">
        <v>0</v>
      </c>
      <c r="NN13" s="119">
        <v>0</v>
      </c>
      <c r="NO13" s="119">
        <v>0</v>
      </c>
      <c r="NP13" s="119">
        <v>0</v>
      </c>
      <c r="NQ13" s="119">
        <v>0</v>
      </c>
      <c r="NR13" s="119">
        <v>0</v>
      </c>
      <c r="NS13" s="119">
        <v>0</v>
      </c>
      <c r="NT13" s="119">
        <v>0</v>
      </c>
      <c r="NU13" s="119">
        <v>0</v>
      </c>
      <c r="NV13" s="119">
        <v>0</v>
      </c>
      <c r="NW13" s="119">
        <v>0</v>
      </c>
      <c r="NX13" s="119">
        <v>0</v>
      </c>
      <c r="NY13" s="119">
        <v>0</v>
      </c>
      <c r="NZ13" s="119">
        <v>0</v>
      </c>
      <c r="OA13" s="119">
        <v>0</v>
      </c>
      <c r="OB13" s="119">
        <v>0</v>
      </c>
      <c r="OC13" s="119">
        <v>0</v>
      </c>
      <c r="OD13" s="119">
        <v>0</v>
      </c>
      <c r="OE13" s="119">
        <v>0</v>
      </c>
      <c r="OF13" s="119">
        <v>0</v>
      </c>
      <c r="OG13" s="119">
        <v>0</v>
      </c>
      <c r="OH13" s="119">
        <v>0</v>
      </c>
      <c r="OI13" s="119">
        <v>0</v>
      </c>
      <c r="OJ13" s="119">
        <v>0</v>
      </c>
      <c r="OK13" s="119">
        <v>0</v>
      </c>
      <c r="OL13" s="119">
        <v>0</v>
      </c>
      <c r="OM13" s="119">
        <v>0</v>
      </c>
      <c r="ON13" s="119">
        <v>0</v>
      </c>
      <c r="OO13" s="119">
        <v>0</v>
      </c>
      <c r="OP13" s="119">
        <v>0</v>
      </c>
      <c r="OQ13" s="119">
        <v>0</v>
      </c>
      <c r="OR13" s="119">
        <v>0</v>
      </c>
      <c r="OS13" s="119">
        <v>0</v>
      </c>
      <c r="OT13" s="119">
        <v>0</v>
      </c>
    </row>
    <row r="14" spans="1:410">
      <c r="A14" s="55" t="s">
        <v>757</v>
      </c>
      <c r="B14" s="56" t="s">
        <v>758</v>
      </c>
      <c r="C14" s="55" t="s">
        <v>514</v>
      </c>
      <c r="D14" s="57">
        <v>6</v>
      </c>
      <c r="E14" s="96">
        <v>2018</v>
      </c>
      <c r="F14" s="56">
        <v>64.02</v>
      </c>
      <c r="G14" s="110">
        <v>3954</v>
      </c>
      <c r="H14" s="110">
        <v>2929</v>
      </c>
      <c r="I14" s="110">
        <v>1025</v>
      </c>
      <c r="J14" s="100">
        <v>31.55</v>
      </c>
      <c r="K14" s="110">
        <v>1108</v>
      </c>
      <c r="L14" s="100">
        <v>45.22</v>
      </c>
      <c r="M14" s="110">
        <v>1588</v>
      </c>
      <c r="N14" s="56">
        <v>181</v>
      </c>
      <c r="O14" s="56">
        <v>99</v>
      </c>
      <c r="P14" s="56">
        <v>82</v>
      </c>
      <c r="Q14" s="112">
        <v>219</v>
      </c>
      <c r="R14" s="113">
        <v>119</v>
      </c>
      <c r="S14" s="113">
        <v>100</v>
      </c>
      <c r="T14" s="56">
        <v>213</v>
      </c>
      <c r="U14" s="56">
        <v>112</v>
      </c>
      <c r="V14" s="56">
        <v>101</v>
      </c>
      <c r="W14" s="114">
        <v>273</v>
      </c>
      <c r="X14" s="113">
        <v>143</v>
      </c>
      <c r="Y14" s="113">
        <v>130</v>
      </c>
      <c r="Z14" s="56">
        <v>261</v>
      </c>
      <c r="AA14" s="56">
        <v>135</v>
      </c>
      <c r="AB14" s="56">
        <v>126</v>
      </c>
      <c r="AC14" s="112">
        <v>342</v>
      </c>
      <c r="AD14" s="112">
        <v>174</v>
      </c>
      <c r="AE14" s="112">
        <v>168</v>
      </c>
      <c r="AF14" s="56">
        <v>295</v>
      </c>
      <c r="AG14" s="56">
        <v>148</v>
      </c>
      <c r="AH14" s="177">
        <v>147</v>
      </c>
      <c r="AI14" s="182"/>
      <c r="AJ14" s="182"/>
      <c r="AK14" s="182"/>
      <c r="AL14" s="56">
        <v>274</v>
      </c>
      <c r="AM14" s="56">
        <v>144</v>
      </c>
      <c r="AN14" s="56">
        <v>130</v>
      </c>
      <c r="AO14" s="56">
        <v>264</v>
      </c>
      <c r="AP14" s="56">
        <v>148</v>
      </c>
      <c r="AQ14" s="56">
        <v>116</v>
      </c>
      <c r="AR14" s="56">
        <v>72</v>
      </c>
      <c r="AS14" s="80">
        <v>6</v>
      </c>
      <c r="AT14" s="115" t="s">
        <v>3413</v>
      </c>
      <c r="AU14" s="59">
        <v>80</v>
      </c>
      <c r="AV14" s="59">
        <v>0</v>
      </c>
      <c r="AW14" s="59">
        <v>12</v>
      </c>
      <c r="AX14" s="59">
        <v>0</v>
      </c>
      <c r="AY14" s="59">
        <v>0</v>
      </c>
      <c r="AZ14" s="62">
        <v>7.042253521126761</v>
      </c>
      <c r="BA14" s="63">
        <v>2</v>
      </c>
      <c r="BB14" s="62">
        <v>44.822949350067233</v>
      </c>
      <c r="BC14" s="63">
        <v>0</v>
      </c>
      <c r="BD14" s="64">
        <v>0</v>
      </c>
      <c r="BE14" s="65">
        <v>0</v>
      </c>
      <c r="BF14" s="62">
        <v>4.7619047619047619</v>
      </c>
      <c r="BG14" s="63">
        <v>1</v>
      </c>
      <c r="BH14" s="62">
        <v>9.5238095238095237</v>
      </c>
      <c r="BI14" s="63">
        <v>2</v>
      </c>
      <c r="BJ14" s="64">
        <v>0</v>
      </c>
      <c r="BK14" s="65">
        <v>0</v>
      </c>
      <c r="BL14" s="64">
        <v>0</v>
      </c>
      <c r="BM14" s="65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>
        <v>0</v>
      </c>
      <c r="BU14" s="56">
        <v>0</v>
      </c>
      <c r="BV14" s="116">
        <v>17.2</v>
      </c>
      <c r="BW14" s="70">
        <v>0.82758620689655171</v>
      </c>
      <c r="BX14" s="56">
        <v>62.1</v>
      </c>
      <c r="BY14" s="107">
        <v>82.8</v>
      </c>
      <c r="BZ14" s="56">
        <v>72.400000000000006</v>
      </c>
      <c r="CA14" s="56">
        <v>65.5</v>
      </c>
      <c r="CB14" s="56">
        <v>62.1</v>
      </c>
      <c r="CC14" s="96" t="s">
        <v>3503</v>
      </c>
      <c r="CD14" s="96" t="s">
        <v>3252</v>
      </c>
      <c r="CE14" s="96" t="s">
        <v>555</v>
      </c>
      <c r="CF14" s="96" t="s">
        <v>3504</v>
      </c>
      <c r="CG14" s="96" t="s">
        <v>3505</v>
      </c>
      <c r="CH14" s="56">
        <v>355.87</v>
      </c>
      <c r="CI14" s="56">
        <v>1</v>
      </c>
      <c r="CJ14" s="60">
        <v>0</v>
      </c>
      <c r="CK14" s="61">
        <v>0</v>
      </c>
      <c r="CL14" s="107">
        <v>355.87188612099641</v>
      </c>
      <c r="CM14" s="56">
        <v>1</v>
      </c>
      <c r="CN14" s="56">
        <v>0</v>
      </c>
      <c r="CO14" s="56">
        <v>0</v>
      </c>
      <c r="CP14" s="56">
        <v>0</v>
      </c>
      <c r="CQ14" s="56">
        <v>0</v>
      </c>
      <c r="CR14" s="56">
        <v>0</v>
      </c>
      <c r="CS14" s="56">
        <v>0</v>
      </c>
      <c r="CT14" s="56">
        <v>0</v>
      </c>
      <c r="CU14" s="56">
        <v>0</v>
      </c>
      <c r="CV14" s="56">
        <v>0</v>
      </c>
      <c r="CW14" s="56">
        <v>0</v>
      </c>
      <c r="CX14" s="56">
        <v>0</v>
      </c>
      <c r="CY14" s="56">
        <v>0</v>
      </c>
      <c r="CZ14" s="56">
        <v>0</v>
      </c>
      <c r="DA14" s="56">
        <v>0</v>
      </c>
      <c r="DB14" s="60">
        <v>0</v>
      </c>
      <c r="DC14" s="61">
        <v>0</v>
      </c>
      <c r="DD14" s="56" t="s">
        <v>3506</v>
      </c>
      <c r="DE14" s="56" t="s">
        <v>3507</v>
      </c>
      <c r="DF14" s="96" t="s">
        <v>555</v>
      </c>
      <c r="DG14" s="96" t="s">
        <v>555</v>
      </c>
      <c r="DH14" s="56">
        <v>0</v>
      </c>
      <c r="DI14" s="56">
        <v>0</v>
      </c>
      <c r="DJ14" s="56">
        <v>291.55</v>
      </c>
      <c r="DK14" s="56">
        <v>1</v>
      </c>
      <c r="DL14" s="56">
        <v>0</v>
      </c>
      <c r="DM14" s="56">
        <v>0</v>
      </c>
      <c r="DN14" s="56">
        <v>0</v>
      </c>
      <c r="DO14" s="56">
        <v>0</v>
      </c>
      <c r="DP14" s="56">
        <v>0</v>
      </c>
      <c r="DQ14" s="56">
        <v>0</v>
      </c>
      <c r="DR14" s="56">
        <v>0</v>
      </c>
      <c r="DS14" s="56">
        <v>0</v>
      </c>
      <c r="DT14" s="56">
        <v>0</v>
      </c>
      <c r="DU14" s="56">
        <v>0</v>
      </c>
      <c r="DV14" s="56">
        <v>0</v>
      </c>
      <c r="DW14" s="56">
        <v>0</v>
      </c>
      <c r="DX14" s="56">
        <v>0</v>
      </c>
      <c r="DY14" s="56">
        <v>0</v>
      </c>
      <c r="DZ14" s="62">
        <v>0</v>
      </c>
      <c r="EA14" s="63">
        <v>0</v>
      </c>
      <c r="EB14" s="62">
        <v>18.181818181818183</v>
      </c>
      <c r="EC14" s="63">
        <v>4</v>
      </c>
      <c r="ED14" s="60">
        <v>0</v>
      </c>
      <c r="EE14" s="61">
        <v>0</v>
      </c>
      <c r="EF14" s="56" t="s">
        <v>3508</v>
      </c>
      <c r="EG14" s="56" t="s">
        <v>3509</v>
      </c>
      <c r="EH14" s="56" t="s">
        <v>555</v>
      </c>
      <c r="EI14" s="56" t="s">
        <v>555</v>
      </c>
      <c r="EJ14" s="56" t="s">
        <v>3510</v>
      </c>
      <c r="EK14" s="56" t="s">
        <v>3511</v>
      </c>
      <c r="EL14" s="56" t="s">
        <v>3512</v>
      </c>
      <c r="EM14" s="56" t="s">
        <v>2890</v>
      </c>
      <c r="EN14" s="56" t="s">
        <v>555</v>
      </c>
      <c r="EO14" s="56" t="s">
        <v>555</v>
      </c>
      <c r="EP14" s="56">
        <v>595.24</v>
      </c>
      <c r="EQ14" s="56">
        <v>2</v>
      </c>
      <c r="ER14" s="56">
        <v>297.62</v>
      </c>
      <c r="ES14" s="56">
        <v>1</v>
      </c>
      <c r="ET14" s="56">
        <v>297.62</v>
      </c>
      <c r="EU14" s="56">
        <v>1</v>
      </c>
      <c r="EV14" s="107">
        <v>595.23809523809518</v>
      </c>
      <c r="EW14" s="56">
        <v>2</v>
      </c>
      <c r="EX14" s="56">
        <v>0</v>
      </c>
      <c r="EY14" s="62">
        <v>61.53846153846154</v>
      </c>
      <c r="EZ14" s="63">
        <v>8</v>
      </c>
      <c r="FA14" s="62">
        <v>34.482758620689651</v>
      </c>
      <c r="FB14" s="63">
        <v>4</v>
      </c>
      <c r="FC14" s="56">
        <v>0</v>
      </c>
      <c r="FD14" s="56">
        <v>0</v>
      </c>
      <c r="FE14" s="56">
        <v>0</v>
      </c>
      <c r="FF14" s="56">
        <v>0</v>
      </c>
      <c r="FG14" s="56">
        <v>0</v>
      </c>
      <c r="FH14" s="56">
        <v>0</v>
      </c>
      <c r="FI14" s="56">
        <v>0</v>
      </c>
      <c r="FJ14" s="56">
        <v>0</v>
      </c>
      <c r="FK14" s="56">
        <v>0</v>
      </c>
      <c r="FL14" s="56">
        <v>0</v>
      </c>
      <c r="FM14" s="56">
        <v>0</v>
      </c>
      <c r="FN14" s="56">
        <v>0</v>
      </c>
      <c r="FO14" s="56">
        <v>641.03</v>
      </c>
      <c r="FP14" s="56">
        <v>4</v>
      </c>
      <c r="FQ14" s="56">
        <v>0</v>
      </c>
      <c r="FR14" s="56">
        <v>0</v>
      </c>
      <c r="FS14" s="60">
        <v>0</v>
      </c>
      <c r="FT14" s="61">
        <v>0</v>
      </c>
      <c r="FU14" s="60">
        <v>0</v>
      </c>
      <c r="FV14" s="61">
        <v>0</v>
      </c>
      <c r="FW14" s="56" t="s">
        <v>3513</v>
      </c>
      <c r="FX14" s="56">
        <v>2.56</v>
      </c>
      <c r="FY14" s="56">
        <v>8.41</v>
      </c>
      <c r="FZ14" s="111">
        <v>1297</v>
      </c>
      <c r="GA14" s="111">
        <v>1727</v>
      </c>
      <c r="GB14" s="56">
        <v>46.57</v>
      </c>
      <c r="GC14" s="56">
        <v>53.43</v>
      </c>
      <c r="GD14" s="56">
        <v>44.01</v>
      </c>
      <c r="GE14" s="56">
        <v>77.319999999999993</v>
      </c>
      <c r="GF14" s="56">
        <v>86.65</v>
      </c>
      <c r="GG14" s="56">
        <v>82.91</v>
      </c>
      <c r="GH14" s="56">
        <v>99.36</v>
      </c>
      <c r="GI14" s="56">
        <v>66.53</v>
      </c>
      <c r="GJ14" s="56">
        <v>23.37</v>
      </c>
      <c r="GK14" s="56">
        <v>90.94</v>
      </c>
      <c r="GL14" s="56">
        <v>1.1200000000000001</v>
      </c>
      <c r="GM14" s="56">
        <v>13.91</v>
      </c>
      <c r="GN14" s="56">
        <v>4.51</v>
      </c>
      <c r="GO14" s="56">
        <v>22.84</v>
      </c>
      <c r="GP14" s="56">
        <v>5.29</v>
      </c>
      <c r="GQ14" s="56">
        <v>2.4</v>
      </c>
      <c r="GR14" s="56">
        <v>4.8499999999999996</v>
      </c>
      <c r="GS14" s="56">
        <v>1.92</v>
      </c>
      <c r="GT14" s="56">
        <v>5.01</v>
      </c>
      <c r="GU14" s="99">
        <v>6.2</v>
      </c>
      <c r="GV14" s="120">
        <v>8.0000000000000004E-4</v>
      </c>
      <c r="GW14" s="120">
        <v>0.32319999999999999</v>
      </c>
      <c r="GX14" s="120">
        <v>0.64559999999999995</v>
      </c>
      <c r="GY14" s="120">
        <v>2.1600000000000001E-2</v>
      </c>
      <c r="GZ14" s="120">
        <v>1.6000000000000001E-3</v>
      </c>
      <c r="HA14" s="120">
        <v>8.0000000000000004E-4</v>
      </c>
      <c r="HB14" s="120">
        <v>5.5999999999999999E-3</v>
      </c>
      <c r="HC14" s="120">
        <v>8.0000000000000004E-4</v>
      </c>
      <c r="HD14" s="118">
        <v>0</v>
      </c>
      <c r="HE14" s="118">
        <v>0</v>
      </c>
      <c r="HF14" s="118">
        <v>0</v>
      </c>
      <c r="HG14" s="118">
        <v>0</v>
      </c>
      <c r="HH14" s="122">
        <v>2</v>
      </c>
      <c r="HI14" s="122">
        <v>155</v>
      </c>
      <c r="HJ14" s="118">
        <v>1</v>
      </c>
      <c r="HK14" s="122">
        <v>158</v>
      </c>
      <c r="HL14" s="118">
        <v>0</v>
      </c>
      <c r="HM14" s="118">
        <v>0</v>
      </c>
      <c r="HN14" s="118">
        <v>0</v>
      </c>
      <c r="HO14" s="118">
        <v>0</v>
      </c>
      <c r="HP14" s="118">
        <v>4</v>
      </c>
      <c r="HQ14" s="122">
        <v>220</v>
      </c>
      <c r="HR14" s="118">
        <v>0</v>
      </c>
      <c r="HS14" s="122">
        <v>224</v>
      </c>
      <c r="HT14" s="118">
        <v>1</v>
      </c>
      <c r="HU14" s="118">
        <v>0</v>
      </c>
      <c r="HV14" s="118">
        <v>0</v>
      </c>
      <c r="HW14" s="118">
        <v>0</v>
      </c>
      <c r="HX14" s="118">
        <v>1</v>
      </c>
      <c r="HY14" s="122">
        <v>320</v>
      </c>
      <c r="HZ14" s="122">
        <v>3</v>
      </c>
      <c r="IA14" s="122">
        <v>325</v>
      </c>
      <c r="IB14" s="118">
        <v>1</v>
      </c>
      <c r="IC14" s="118">
        <v>0</v>
      </c>
      <c r="ID14" s="118">
        <v>0</v>
      </c>
      <c r="IE14" s="118">
        <v>0</v>
      </c>
      <c r="IF14" s="122">
        <v>8</v>
      </c>
      <c r="IG14" s="122">
        <v>479</v>
      </c>
      <c r="IH14" s="122">
        <v>5</v>
      </c>
      <c r="II14" s="122">
        <v>493</v>
      </c>
      <c r="IJ14" s="122">
        <v>0</v>
      </c>
      <c r="IK14" s="122">
        <v>0</v>
      </c>
      <c r="IL14" s="122">
        <v>0</v>
      </c>
      <c r="IM14" s="122">
        <v>0</v>
      </c>
      <c r="IN14" s="122">
        <v>0</v>
      </c>
      <c r="IO14" s="122">
        <v>0</v>
      </c>
      <c r="IP14" s="119">
        <v>0</v>
      </c>
      <c r="IQ14" s="119">
        <v>0</v>
      </c>
      <c r="IR14" s="122">
        <v>0</v>
      </c>
      <c r="IS14" s="122">
        <v>0</v>
      </c>
      <c r="IT14" s="122">
        <v>0</v>
      </c>
      <c r="IU14" s="122">
        <v>0</v>
      </c>
      <c r="IV14" s="122">
        <v>0</v>
      </c>
      <c r="IW14" s="122">
        <v>0</v>
      </c>
      <c r="IX14" s="122">
        <v>1</v>
      </c>
      <c r="IY14" s="123">
        <v>0.125</v>
      </c>
      <c r="IZ14" s="122">
        <v>0</v>
      </c>
      <c r="JA14" s="122">
        <v>0</v>
      </c>
      <c r="JB14" s="122">
        <v>0</v>
      </c>
      <c r="JC14" s="122">
        <v>0</v>
      </c>
      <c r="JD14" s="122">
        <v>0</v>
      </c>
      <c r="JE14" s="122">
        <v>0</v>
      </c>
      <c r="JF14" s="122">
        <v>0</v>
      </c>
      <c r="JG14" s="122">
        <v>0</v>
      </c>
      <c r="JH14" s="122">
        <v>0</v>
      </c>
      <c r="JI14" s="122">
        <v>0</v>
      </c>
      <c r="JJ14" s="122">
        <v>0</v>
      </c>
      <c r="JK14" s="122">
        <v>0</v>
      </c>
      <c r="JL14" s="122">
        <v>0</v>
      </c>
      <c r="JM14" s="122">
        <v>0</v>
      </c>
      <c r="JN14" s="122">
        <v>0</v>
      </c>
      <c r="JO14" s="122">
        <v>0</v>
      </c>
      <c r="JP14" s="122">
        <v>0</v>
      </c>
      <c r="JQ14" s="122">
        <v>0</v>
      </c>
      <c r="JR14" s="122">
        <v>0</v>
      </c>
      <c r="JS14" s="122">
        <v>0</v>
      </c>
      <c r="JT14" s="122">
        <v>0</v>
      </c>
      <c r="JU14" s="122">
        <v>0</v>
      </c>
      <c r="JV14" s="122">
        <v>0</v>
      </c>
      <c r="JW14" s="122">
        <v>0</v>
      </c>
      <c r="JX14" s="122">
        <v>0</v>
      </c>
      <c r="JY14" s="122">
        <v>0</v>
      </c>
      <c r="JZ14" s="122">
        <v>0</v>
      </c>
      <c r="KA14" s="122">
        <v>0</v>
      </c>
      <c r="KB14" s="122">
        <v>6</v>
      </c>
      <c r="KC14" s="123">
        <v>0.75</v>
      </c>
      <c r="KD14" s="122">
        <v>0</v>
      </c>
      <c r="KE14" s="122">
        <v>0</v>
      </c>
      <c r="KF14" s="122">
        <v>0</v>
      </c>
      <c r="KG14" s="122">
        <v>0</v>
      </c>
      <c r="KH14" s="122">
        <v>0</v>
      </c>
      <c r="KI14" s="122">
        <v>0</v>
      </c>
      <c r="KJ14" s="122">
        <v>0</v>
      </c>
      <c r="KK14" s="122">
        <v>0</v>
      </c>
      <c r="KL14" s="122">
        <v>0</v>
      </c>
      <c r="KM14" s="122">
        <v>0</v>
      </c>
      <c r="KN14" s="122">
        <v>0</v>
      </c>
      <c r="KO14" s="122">
        <v>0</v>
      </c>
      <c r="KP14" s="122">
        <v>0</v>
      </c>
      <c r="KQ14" s="122">
        <v>0</v>
      </c>
      <c r="KR14" s="122">
        <v>1</v>
      </c>
      <c r="KS14" s="123">
        <v>0.125</v>
      </c>
      <c r="KT14" s="122">
        <v>0</v>
      </c>
      <c r="KU14" s="122">
        <v>0</v>
      </c>
      <c r="KV14" s="122">
        <v>0</v>
      </c>
      <c r="KW14" s="122">
        <v>0</v>
      </c>
      <c r="KX14" s="122">
        <v>0</v>
      </c>
      <c r="KY14" s="122">
        <v>0</v>
      </c>
      <c r="KZ14" s="122">
        <v>0</v>
      </c>
      <c r="LA14" s="122">
        <v>0</v>
      </c>
      <c r="LB14" s="122">
        <v>0</v>
      </c>
      <c r="LC14" s="122">
        <v>0</v>
      </c>
      <c r="LD14" s="119">
        <v>0</v>
      </c>
      <c r="LE14" s="119">
        <v>0</v>
      </c>
      <c r="LF14" s="119">
        <v>0</v>
      </c>
      <c r="LG14" s="119">
        <v>0</v>
      </c>
      <c r="LH14" s="122">
        <v>0</v>
      </c>
      <c r="LI14" s="122">
        <v>0</v>
      </c>
      <c r="LJ14" s="122">
        <v>0</v>
      </c>
      <c r="LK14" s="122">
        <v>0</v>
      </c>
      <c r="LL14" s="122">
        <v>0</v>
      </c>
      <c r="LM14" s="122">
        <v>0</v>
      </c>
      <c r="LN14" s="122">
        <v>0</v>
      </c>
      <c r="LO14" s="122">
        <v>0</v>
      </c>
      <c r="LP14" s="122">
        <v>0</v>
      </c>
      <c r="LQ14" s="122">
        <v>0</v>
      </c>
      <c r="LR14" s="122">
        <v>0</v>
      </c>
      <c r="LS14" s="119">
        <v>0</v>
      </c>
      <c r="LT14" s="122">
        <v>0</v>
      </c>
      <c r="LU14" s="122">
        <v>0</v>
      </c>
      <c r="LV14" s="122">
        <v>0</v>
      </c>
      <c r="LW14" s="122">
        <v>0</v>
      </c>
      <c r="LX14" s="122">
        <v>0</v>
      </c>
      <c r="LY14" s="122">
        <v>0</v>
      </c>
      <c r="LZ14" s="122">
        <v>0</v>
      </c>
      <c r="MA14" s="122">
        <v>0</v>
      </c>
      <c r="MB14" s="122">
        <v>0</v>
      </c>
      <c r="MC14" s="122">
        <v>0</v>
      </c>
      <c r="MD14" s="122">
        <v>0</v>
      </c>
      <c r="ME14" s="122">
        <v>0</v>
      </c>
      <c r="MF14" s="122">
        <v>0</v>
      </c>
      <c r="MG14" s="122">
        <v>0</v>
      </c>
      <c r="MH14" s="122">
        <v>0</v>
      </c>
      <c r="MI14" s="122">
        <v>0</v>
      </c>
      <c r="MJ14" s="119">
        <v>0</v>
      </c>
      <c r="MK14" s="119">
        <v>0</v>
      </c>
      <c r="ML14" s="119">
        <v>0</v>
      </c>
      <c r="MM14" s="119">
        <v>0</v>
      </c>
      <c r="MN14" s="119">
        <v>0</v>
      </c>
      <c r="MO14" s="119">
        <v>0</v>
      </c>
      <c r="MP14" s="119">
        <v>0</v>
      </c>
      <c r="MQ14" s="119">
        <v>0</v>
      </c>
      <c r="MR14" s="119">
        <v>0</v>
      </c>
      <c r="MS14" s="119">
        <v>0</v>
      </c>
      <c r="MT14" s="119">
        <v>0</v>
      </c>
      <c r="MU14" s="119">
        <v>0</v>
      </c>
      <c r="MV14" s="119">
        <v>0</v>
      </c>
      <c r="MW14" s="119">
        <v>0</v>
      </c>
      <c r="MX14" s="119">
        <v>0</v>
      </c>
      <c r="MY14" s="119">
        <v>0</v>
      </c>
      <c r="MZ14" s="119">
        <v>0</v>
      </c>
      <c r="NA14" s="119">
        <v>0</v>
      </c>
      <c r="NB14" s="119">
        <v>0</v>
      </c>
      <c r="NC14" s="119">
        <v>0</v>
      </c>
      <c r="ND14" s="119">
        <v>0</v>
      </c>
      <c r="NE14" s="119">
        <v>0</v>
      </c>
      <c r="NF14" s="119">
        <v>0</v>
      </c>
      <c r="NG14" s="119">
        <v>0</v>
      </c>
      <c r="NH14" s="119">
        <v>0</v>
      </c>
      <c r="NI14" s="119">
        <v>0</v>
      </c>
      <c r="NJ14" s="119">
        <v>0</v>
      </c>
      <c r="NK14" s="119">
        <v>0</v>
      </c>
      <c r="NL14" s="119">
        <v>0</v>
      </c>
      <c r="NM14" s="119">
        <v>0</v>
      </c>
      <c r="NN14" s="119">
        <v>0</v>
      </c>
      <c r="NO14" s="119">
        <v>0</v>
      </c>
      <c r="NP14" s="119">
        <v>0</v>
      </c>
      <c r="NQ14" s="119">
        <v>0</v>
      </c>
      <c r="NR14" s="119">
        <v>0</v>
      </c>
      <c r="NS14" s="119">
        <v>0</v>
      </c>
      <c r="NT14" s="119">
        <v>0</v>
      </c>
      <c r="NU14" s="119">
        <v>0</v>
      </c>
      <c r="NV14" s="119">
        <v>0</v>
      </c>
      <c r="NW14" s="119">
        <v>0</v>
      </c>
      <c r="NX14" s="119">
        <v>0</v>
      </c>
      <c r="NY14" s="119">
        <v>0</v>
      </c>
      <c r="NZ14" s="119">
        <v>0</v>
      </c>
      <c r="OA14" s="119">
        <v>0</v>
      </c>
      <c r="OB14" s="119">
        <v>0</v>
      </c>
      <c r="OC14" s="119">
        <v>0</v>
      </c>
      <c r="OD14" s="119">
        <v>0</v>
      </c>
      <c r="OE14" s="119">
        <v>0</v>
      </c>
      <c r="OF14" s="119">
        <v>0</v>
      </c>
      <c r="OG14" s="119">
        <v>0</v>
      </c>
      <c r="OH14" s="119">
        <v>0</v>
      </c>
      <c r="OI14" s="119">
        <v>0</v>
      </c>
      <c r="OJ14" s="119">
        <v>0</v>
      </c>
      <c r="OK14" s="119">
        <v>0</v>
      </c>
      <c r="OL14" s="119">
        <v>0</v>
      </c>
      <c r="OM14" s="119">
        <v>0</v>
      </c>
      <c r="ON14" s="119">
        <v>0</v>
      </c>
      <c r="OO14" s="119">
        <v>0</v>
      </c>
      <c r="OP14" s="119">
        <v>0</v>
      </c>
      <c r="OQ14" s="119">
        <v>0</v>
      </c>
      <c r="OR14" s="119">
        <v>0</v>
      </c>
      <c r="OS14" s="119">
        <v>0</v>
      </c>
      <c r="OT14" s="119">
        <v>0</v>
      </c>
    </row>
    <row r="15" spans="1:410">
      <c r="A15" s="55" t="s">
        <v>767</v>
      </c>
      <c r="B15" s="56" t="s">
        <v>768</v>
      </c>
      <c r="C15" s="55" t="s">
        <v>675</v>
      </c>
      <c r="D15" s="57">
        <v>5</v>
      </c>
      <c r="E15" s="96">
        <v>2018</v>
      </c>
      <c r="F15" s="56">
        <v>75.27</v>
      </c>
      <c r="G15" s="110">
        <v>90213</v>
      </c>
      <c r="H15" s="110">
        <v>76772</v>
      </c>
      <c r="I15" s="110">
        <v>13441</v>
      </c>
      <c r="J15" s="100">
        <v>21.74</v>
      </c>
      <c r="K15" s="110">
        <v>26192</v>
      </c>
      <c r="L15" s="110">
        <v>61.17</v>
      </c>
      <c r="M15" s="110">
        <v>73698</v>
      </c>
      <c r="N15" s="111">
        <v>9228</v>
      </c>
      <c r="O15" s="111">
        <v>4706</v>
      </c>
      <c r="P15" s="111">
        <v>4522</v>
      </c>
      <c r="Q15" s="112">
        <v>11088</v>
      </c>
      <c r="R15" s="113">
        <v>5654</v>
      </c>
      <c r="S15" s="113">
        <v>5434</v>
      </c>
      <c r="T15" s="111">
        <v>9297</v>
      </c>
      <c r="U15" s="111">
        <v>4726</v>
      </c>
      <c r="V15" s="111">
        <v>4571</v>
      </c>
      <c r="W15" s="114">
        <v>11134</v>
      </c>
      <c r="X15" s="113">
        <v>5646</v>
      </c>
      <c r="Y15" s="113">
        <v>5488</v>
      </c>
      <c r="Z15" s="111">
        <v>9172</v>
      </c>
      <c r="AA15" s="111">
        <v>4618</v>
      </c>
      <c r="AB15" s="111">
        <v>4554</v>
      </c>
      <c r="AC15" s="112">
        <v>10779</v>
      </c>
      <c r="AD15" s="112">
        <v>5389</v>
      </c>
      <c r="AE15" s="112">
        <v>5390</v>
      </c>
      <c r="AF15" s="111">
        <v>8676</v>
      </c>
      <c r="AG15" s="111">
        <v>4296</v>
      </c>
      <c r="AH15" s="178">
        <v>4380</v>
      </c>
      <c r="AI15" s="182"/>
      <c r="AJ15" s="182"/>
      <c r="AK15" s="182"/>
      <c r="AL15" s="111">
        <v>7837</v>
      </c>
      <c r="AM15" s="111">
        <v>3775</v>
      </c>
      <c r="AN15" s="111">
        <v>4062</v>
      </c>
      <c r="AO15" s="111">
        <v>7158</v>
      </c>
      <c r="AP15" s="111">
        <v>3386</v>
      </c>
      <c r="AQ15" s="111">
        <v>3772</v>
      </c>
      <c r="AR15" s="56">
        <v>804</v>
      </c>
      <c r="AS15" s="112">
        <v>1913</v>
      </c>
      <c r="AT15" s="115" t="s">
        <v>3413</v>
      </c>
      <c r="AU15" s="59">
        <v>3261</v>
      </c>
      <c r="AV15" s="59">
        <v>5</v>
      </c>
      <c r="AW15" s="59">
        <v>2201</v>
      </c>
      <c r="AX15" s="59">
        <v>10.3</v>
      </c>
      <c r="AY15" s="59">
        <v>23</v>
      </c>
      <c r="AZ15" s="62">
        <v>2.0871985157699444</v>
      </c>
      <c r="BA15" s="63">
        <v>27</v>
      </c>
      <c r="BB15" s="62">
        <v>0</v>
      </c>
      <c r="BC15" s="63">
        <v>1</v>
      </c>
      <c r="BD15" s="64">
        <v>7.7303648732220163</v>
      </c>
      <c r="BE15" s="65">
        <v>1</v>
      </c>
      <c r="BF15" s="62">
        <v>10.171017101710172</v>
      </c>
      <c r="BG15" s="63">
        <v>226</v>
      </c>
      <c r="BH15" s="62">
        <v>6.3456345634563451</v>
      </c>
      <c r="BI15" s="63">
        <v>141</v>
      </c>
      <c r="BJ15" s="64">
        <v>7.7303648732220163</v>
      </c>
      <c r="BK15" s="65">
        <v>1</v>
      </c>
      <c r="BL15" s="64">
        <v>7.7303648732220163</v>
      </c>
      <c r="BM15" s="65">
        <v>1</v>
      </c>
      <c r="BN15" s="56">
        <v>0</v>
      </c>
      <c r="BO15" s="56">
        <v>0</v>
      </c>
      <c r="BP15" s="56">
        <v>7.8</v>
      </c>
      <c r="BQ15" s="56">
        <v>1</v>
      </c>
      <c r="BR15" s="56">
        <v>0</v>
      </c>
      <c r="BS15" s="56">
        <v>0</v>
      </c>
      <c r="BT15" s="56">
        <v>7.8</v>
      </c>
      <c r="BU15" s="56">
        <v>1</v>
      </c>
      <c r="BV15" s="116">
        <v>230.8</v>
      </c>
      <c r="BW15" s="70">
        <v>0.98936170212765961</v>
      </c>
      <c r="BX15" s="56">
        <v>86.1</v>
      </c>
      <c r="BY15" s="107">
        <v>99.1</v>
      </c>
      <c r="BZ15" s="56">
        <v>110</v>
      </c>
      <c r="CA15" s="56">
        <v>99.5</v>
      </c>
      <c r="CB15" s="56">
        <v>100.4</v>
      </c>
      <c r="CC15" s="96" t="s">
        <v>3514</v>
      </c>
      <c r="CD15" s="96" t="s">
        <v>3515</v>
      </c>
      <c r="CE15" s="96" t="s">
        <v>555</v>
      </c>
      <c r="CF15" s="96" t="s">
        <v>3516</v>
      </c>
      <c r="CG15" s="96" t="s">
        <v>2346</v>
      </c>
      <c r="CH15" s="56">
        <v>15.61</v>
      </c>
      <c r="CI15" s="56">
        <v>2</v>
      </c>
      <c r="CJ15" s="60">
        <v>8.1779522407589136E-2</v>
      </c>
      <c r="CK15" s="61">
        <v>1</v>
      </c>
      <c r="CL15" s="107">
        <v>15.609146960118631</v>
      </c>
      <c r="CM15" s="56">
        <v>2</v>
      </c>
      <c r="CN15" s="56">
        <v>64.72</v>
      </c>
      <c r="CO15" s="56">
        <v>10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60">
        <v>0</v>
      </c>
      <c r="DC15" s="61">
        <v>0</v>
      </c>
      <c r="DD15" s="56" t="s">
        <v>2849</v>
      </c>
      <c r="DE15" s="56" t="s">
        <v>3475</v>
      </c>
      <c r="DF15" s="96" t="s">
        <v>555</v>
      </c>
      <c r="DG15" s="96" t="s">
        <v>555</v>
      </c>
      <c r="DH15" s="56">
        <v>20.89</v>
      </c>
      <c r="DI15" s="56">
        <v>3</v>
      </c>
      <c r="DJ15" s="56">
        <v>174.05</v>
      </c>
      <c r="DK15" s="56">
        <v>25</v>
      </c>
      <c r="DL15" s="56">
        <v>13.92</v>
      </c>
      <c r="DM15" s="56">
        <v>2</v>
      </c>
      <c r="DN15" s="56">
        <v>20.89</v>
      </c>
      <c r="DO15" s="56">
        <v>3</v>
      </c>
      <c r="DP15" s="56">
        <v>39.159999999999997</v>
      </c>
      <c r="DQ15" s="56">
        <v>11</v>
      </c>
      <c r="DR15" s="56">
        <v>0</v>
      </c>
      <c r="DS15" s="56">
        <v>0</v>
      </c>
      <c r="DT15" s="56">
        <v>71.209999999999994</v>
      </c>
      <c r="DU15" s="56">
        <v>10</v>
      </c>
      <c r="DV15" s="56">
        <v>0</v>
      </c>
      <c r="DW15" s="56">
        <v>0</v>
      </c>
      <c r="DX15" s="56">
        <v>7.12</v>
      </c>
      <c r="DY15" s="56">
        <v>1</v>
      </c>
      <c r="DZ15" s="62">
        <v>1.7325633051976899</v>
      </c>
      <c r="EA15" s="63">
        <v>39</v>
      </c>
      <c r="EB15" s="62">
        <v>24.966681474900042</v>
      </c>
      <c r="EC15" s="63">
        <v>562</v>
      </c>
      <c r="ED15" s="60">
        <v>1.5924901517056407</v>
      </c>
      <c r="EE15" s="61">
        <v>19</v>
      </c>
      <c r="EF15" s="56" t="s">
        <v>3517</v>
      </c>
      <c r="EG15" s="56" t="s">
        <v>3345</v>
      </c>
      <c r="EH15" s="56" t="s">
        <v>555</v>
      </c>
      <c r="EI15" s="56" t="s">
        <v>555</v>
      </c>
      <c r="EJ15" s="56" t="s">
        <v>3518</v>
      </c>
      <c r="EK15" s="56" t="s">
        <v>3519</v>
      </c>
      <c r="EL15" s="56" t="s">
        <v>3486</v>
      </c>
      <c r="EM15" s="56" t="s">
        <v>3520</v>
      </c>
      <c r="EN15" s="56" t="s">
        <v>555</v>
      </c>
      <c r="EO15" s="56" t="s">
        <v>555</v>
      </c>
      <c r="EP15" s="56">
        <v>7.12</v>
      </c>
      <c r="EQ15" s="56">
        <v>1</v>
      </c>
      <c r="ER15" s="56">
        <v>149.54</v>
      </c>
      <c r="ES15" s="56">
        <v>21</v>
      </c>
      <c r="ET15" s="56">
        <v>99.69</v>
      </c>
      <c r="EU15" s="56">
        <v>14</v>
      </c>
      <c r="EV15" s="107">
        <v>14.24</v>
      </c>
      <c r="EW15" s="56">
        <v>2</v>
      </c>
      <c r="EX15" s="56">
        <v>0</v>
      </c>
      <c r="EY15" s="62">
        <v>165.4357459379616</v>
      </c>
      <c r="EZ15" s="63">
        <v>672</v>
      </c>
      <c r="FA15" s="62">
        <v>137.32767762460233</v>
      </c>
      <c r="FB15" s="63">
        <v>518</v>
      </c>
      <c r="FC15" s="56">
        <v>7.86</v>
      </c>
      <c r="FD15" s="111">
        <v>2</v>
      </c>
      <c r="FE15" s="56">
        <v>251.67</v>
      </c>
      <c r="FF15" s="56">
        <v>64</v>
      </c>
      <c r="FG15" s="56">
        <v>3.93</v>
      </c>
      <c r="FH15" s="56">
        <v>1</v>
      </c>
      <c r="FI15" s="56">
        <v>3.93</v>
      </c>
      <c r="FJ15" s="56">
        <v>1</v>
      </c>
      <c r="FK15" s="56">
        <v>267.39999999999998</v>
      </c>
      <c r="FL15" s="56">
        <v>68</v>
      </c>
      <c r="FM15" s="56">
        <v>173.02</v>
      </c>
      <c r="FN15" s="56">
        <v>44</v>
      </c>
      <c r="FO15" s="56">
        <v>263.47000000000003</v>
      </c>
      <c r="FP15" s="56">
        <v>67</v>
      </c>
      <c r="FQ15" s="56">
        <v>23.59</v>
      </c>
      <c r="FR15" s="56">
        <v>6</v>
      </c>
      <c r="FS15" s="60">
        <v>39</v>
      </c>
      <c r="FT15" s="61">
        <v>39</v>
      </c>
      <c r="FU15" s="60">
        <v>2.7940765576976809</v>
      </c>
      <c r="FV15" s="61">
        <v>20</v>
      </c>
      <c r="FW15" s="56" t="s">
        <v>3521</v>
      </c>
      <c r="FX15" s="56">
        <v>3.34</v>
      </c>
      <c r="FY15" s="56">
        <v>17.149999999999999</v>
      </c>
      <c r="FZ15" s="111">
        <v>25315</v>
      </c>
      <c r="GA15" s="111">
        <v>30599</v>
      </c>
      <c r="GB15" s="56">
        <v>57.34</v>
      </c>
      <c r="GC15" s="56">
        <v>42.66</v>
      </c>
      <c r="GD15" s="56">
        <v>30.73</v>
      </c>
      <c r="GE15" s="56">
        <v>54.33</v>
      </c>
      <c r="GF15" s="56">
        <v>86.17</v>
      </c>
      <c r="GG15" s="56">
        <v>81.36</v>
      </c>
      <c r="GH15" s="56">
        <v>99.01</v>
      </c>
      <c r="GI15" s="56">
        <v>53.23</v>
      </c>
      <c r="GJ15" s="56">
        <v>25.04</v>
      </c>
      <c r="GK15" s="56">
        <v>88.03</v>
      </c>
      <c r="GL15" s="56">
        <v>2.73</v>
      </c>
      <c r="GM15" s="56">
        <v>12.93</v>
      </c>
      <c r="GN15" s="56">
        <v>4.32</v>
      </c>
      <c r="GO15" s="56">
        <v>20.27</v>
      </c>
      <c r="GP15" s="56">
        <v>4.25</v>
      </c>
      <c r="GQ15" s="56">
        <v>3.08</v>
      </c>
      <c r="GR15" s="56">
        <v>4.12</v>
      </c>
      <c r="GS15" s="56">
        <v>1.05</v>
      </c>
      <c r="GT15" s="56">
        <v>6.85</v>
      </c>
      <c r="GU15" s="99">
        <v>22.050935957091607</v>
      </c>
      <c r="GV15" s="120">
        <v>6.7180480567118703E-3</v>
      </c>
      <c r="GW15" s="120">
        <v>0.56138977043234495</v>
      </c>
      <c r="GX15" s="120">
        <v>0.31533610847792898</v>
      </c>
      <c r="GY15" s="120">
        <v>0.105345587932243</v>
      </c>
      <c r="GZ15" s="120">
        <v>8.8612290318592097E-3</v>
      </c>
      <c r="HA15" s="120">
        <v>7.8308535630383701E-4</v>
      </c>
      <c r="HB15" s="120">
        <v>2.4729011251700098E-4</v>
      </c>
      <c r="HC15" s="120">
        <v>1.31888060009067E-3</v>
      </c>
      <c r="HD15" s="122">
        <v>106</v>
      </c>
      <c r="HE15" s="118">
        <v>0</v>
      </c>
      <c r="HF15" s="118">
        <v>0</v>
      </c>
      <c r="HG15" s="118">
        <v>0</v>
      </c>
      <c r="HH15" s="122">
        <v>341</v>
      </c>
      <c r="HI15" s="122">
        <v>8161</v>
      </c>
      <c r="HJ15" s="122">
        <v>39</v>
      </c>
      <c r="HK15" s="122">
        <v>8647</v>
      </c>
      <c r="HL15" s="122">
        <v>146</v>
      </c>
      <c r="HM15" s="118">
        <v>0</v>
      </c>
      <c r="HN15" s="118">
        <v>0</v>
      </c>
      <c r="HO15" s="118">
        <v>0</v>
      </c>
      <c r="HP15" s="122">
        <v>421</v>
      </c>
      <c r="HQ15" s="122">
        <v>9096</v>
      </c>
      <c r="HR15" s="122">
        <v>60</v>
      </c>
      <c r="HS15" s="122">
        <v>9724</v>
      </c>
      <c r="HT15" s="122">
        <v>150</v>
      </c>
      <c r="HU15" s="118">
        <v>0</v>
      </c>
      <c r="HV15" s="118">
        <v>0</v>
      </c>
      <c r="HW15" s="118">
        <v>0</v>
      </c>
      <c r="HX15" s="122">
        <v>459</v>
      </c>
      <c r="HY15" s="122">
        <v>9885</v>
      </c>
      <c r="HZ15" s="122">
        <v>47</v>
      </c>
      <c r="IA15" s="122">
        <v>10541</v>
      </c>
      <c r="IB15" s="122">
        <v>188</v>
      </c>
      <c r="IC15" s="118">
        <v>1</v>
      </c>
      <c r="ID15" s="118">
        <v>2</v>
      </c>
      <c r="IE15" s="118">
        <v>0</v>
      </c>
      <c r="IF15" s="122">
        <v>573</v>
      </c>
      <c r="IG15" s="122">
        <v>15423</v>
      </c>
      <c r="IH15" s="122">
        <v>128</v>
      </c>
      <c r="II15" s="122">
        <v>16315</v>
      </c>
      <c r="IJ15" s="122">
        <v>3</v>
      </c>
      <c r="IK15" s="123">
        <v>2.7855153203342601E-3</v>
      </c>
      <c r="IL15" s="122">
        <v>3</v>
      </c>
      <c r="IM15" s="123">
        <v>2.7855153203342601E-3</v>
      </c>
      <c r="IN15" s="122">
        <v>961</v>
      </c>
      <c r="IO15" s="123">
        <v>0.89229340761374198</v>
      </c>
      <c r="IP15" s="119">
        <v>0</v>
      </c>
      <c r="IQ15" s="119">
        <v>0</v>
      </c>
      <c r="IR15" s="122">
        <v>20</v>
      </c>
      <c r="IS15" s="123">
        <v>1.8570102135561699E-2</v>
      </c>
      <c r="IT15" s="122">
        <v>0</v>
      </c>
      <c r="IU15" s="122">
        <v>0</v>
      </c>
      <c r="IV15" s="122">
        <v>3</v>
      </c>
      <c r="IW15" s="123">
        <v>2.7855153203342601E-3</v>
      </c>
      <c r="IX15" s="122">
        <v>63</v>
      </c>
      <c r="IY15" s="123">
        <v>5.8495821727019497E-2</v>
      </c>
      <c r="IZ15" s="122">
        <v>4</v>
      </c>
      <c r="JA15" s="123">
        <v>3.71402042711235E-3</v>
      </c>
      <c r="JB15" s="122">
        <v>2</v>
      </c>
      <c r="JC15" s="123">
        <v>1.85701021355617E-3</v>
      </c>
      <c r="JD15" s="122">
        <v>0</v>
      </c>
      <c r="JE15" s="122">
        <v>0</v>
      </c>
      <c r="JF15" s="122">
        <v>0</v>
      </c>
      <c r="JG15" s="122">
        <v>0</v>
      </c>
      <c r="JH15" s="122">
        <v>0</v>
      </c>
      <c r="JI15" s="122">
        <v>0</v>
      </c>
      <c r="JJ15" s="122">
        <v>1</v>
      </c>
      <c r="JK15" s="123">
        <v>9.2850510677808696E-4</v>
      </c>
      <c r="JL15" s="122">
        <v>0</v>
      </c>
      <c r="JM15" s="122">
        <v>0</v>
      </c>
      <c r="JN15" s="122">
        <v>0</v>
      </c>
      <c r="JO15" s="122">
        <v>0</v>
      </c>
      <c r="JP15" s="122">
        <v>2</v>
      </c>
      <c r="JQ15" s="123">
        <v>1.85701021355617E-3</v>
      </c>
      <c r="JR15" s="122">
        <v>0</v>
      </c>
      <c r="JS15" s="122">
        <v>0</v>
      </c>
      <c r="JT15" s="122">
        <v>0</v>
      </c>
      <c r="JU15" s="122">
        <v>0</v>
      </c>
      <c r="JV15" s="122">
        <v>0</v>
      </c>
      <c r="JW15" s="122">
        <v>0</v>
      </c>
      <c r="JX15" s="122">
        <v>0</v>
      </c>
      <c r="JY15" s="122">
        <v>0</v>
      </c>
      <c r="JZ15" s="122">
        <v>0</v>
      </c>
      <c r="KA15" s="122">
        <v>0</v>
      </c>
      <c r="KB15" s="122">
        <v>1</v>
      </c>
      <c r="KC15" s="123">
        <v>9.2850510677808696E-4</v>
      </c>
      <c r="KD15" s="122">
        <v>0</v>
      </c>
      <c r="KE15" s="122">
        <v>0</v>
      </c>
      <c r="KF15" s="122">
        <v>0</v>
      </c>
      <c r="KG15" s="122">
        <v>0</v>
      </c>
      <c r="KH15" s="122">
        <v>0</v>
      </c>
      <c r="KI15" s="122">
        <v>0</v>
      </c>
      <c r="KJ15" s="122">
        <v>0</v>
      </c>
      <c r="KK15" s="122">
        <v>0</v>
      </c>
      <c r="KL15" s="122">
        <v>0</v>
      </c>
      <c r="KM15" s="122">
        <v>0</v>
      </c>
      <c r="KN15" s="122">
        <v>0</v>
      </c>
      <c r="KO15" s="122">
        <v>0</v>
      </c>
      <c r="KP15" s="122">
        <v>0</v>
      </c>
      <c r="KQ15" s="122">
        <v>0</v>
      </c>
      <c r="KR15" s="122">
        <v>0</v>
      </c>
      <c r="KS15" s="122">
        <v>0</v>
      </c>
      <c r="KT15" s="122">
        <v>0</v>
      </c>
      <c r="KU15" s="122">
        <v>0</v>
      </c>
      <c r="KV15" s="122">
        <v>0</v>
      </c>
      <c r="KW15" s="122">
        <v>0</v>
      </c>
      <c r="KX15" s="122">
        <v>0</v>
      </c>
      <c r="KY15" s="122">
        <v>0</v>
      </c>
      <c r="KZ15" s="122">
        <v>0</v>
      </c>
      <c r="LA15" s="122">
        <v>0</v>
      </c>
      <c r="LB15" s="122">
        <v>0</v>
      </c>
      <c r="LC15" s="122">
        <v>0</v>
      </c>
      <c r="LD15" s="119">
        <v>0</v>
      </c>
      <c r="LE15" s="122">
        <v>0</v>
      </c>
      <c r="LF15" s="119">
        <v>0</v>
      </c>
      <c r="LG15" s="119">
        <v>0</v>
      </c>
      <c r="LH15" s="122">
        <v>1</v>
      </c>
      <c r="LI15" s="123">
        <v>9.2850510677808696E-4</v>
      </c>
      <c r="LJ15" s="122">
        <v>9</v>
      </c>
      <c r="LK15" s="123">
        <v>8.3565459610027894E-3</v>
      </c>
      <c r="LL15" s="122">
        <v>0</v>
      </c>
      <c r="LM15" s="122">
        <v>0</v>
      </c>
      <c r="LN15" s="122">
        <v>0</v>
      </c>
      <c r="LO15" s="122">
        <v>0</v>
      </c>
      <c r="LP15" s="122">
        <v>0</v>
      </c>
      <c r="LQ15" s="122">
        <v>0</v>
      </c>
      <c r="LR15" s="122">
        <v>0</v>
      </c>
      <c r="LS15" s="119">
        <v>0</v>
      </c>
      <c r="LT15" s="122">
        <v>0</v>
      </c>
      <c r="LU15" s="122">
        <v>0</v>
      </c>
      <c r="LV15" s="122">
        <v>0</v>
      </c>
      <c r="LW15" s="122">
        <v>0</v>
      </c>
      <c r="LX15" s="122">
        <v>0</v>
      </c>
      <c r="LY15" s="122">
        <v>0</v>
      </c>
      <c r="LZ15" s="122">
        <v>0</v>
      </c>
      <c r="MA15" s="122">
        <v>0</v>
      </c>
      <c r="MB15" s="122">
        <v>0</v>
      </c>
      <c r="MC15" s="122">
        <v>0</v>
      </c>
      <c r="MD15" s="122">
        <v>0</v>
      </c>
      <c r="ME15" s="122">
        <v>0</v>
      </c>
      <c r="MF15" s="122">
        <v>2</v>
      </c>
      <c r="MG15" s="123">
        <v>1.85701021355617E-3</v>
      </c>
      <c r="MH15" s="122">
        <v>0</v>
      </c>
      <c r="MI15" s="122">
        <v>0</v>
      </c>
      <c r="MJ15" s="119">
        <v>0</v>
      </c>
      <c r="MK15" s="122">
        <v>0</v>
      </c>
      <c r="ML15" s="122">
        <v>1</v>
      </c>
      <c r="MM15" s="123">
        <v>9.2850510677808696E-4</v>
      </c>
      <c r="MN15" s="122">
        <v>1</v>
      </c>
      <c r="MO15" s="123">
        <v>9.2850510677808696E-4</v>
      </c>
      <c r="MP15" s="119"/>
      <c r="MQ15" s="119"/>
      <c r="MR15" s="119"/>
      <c r="MS15" s="119"/>
      <c r="MT15" s="119"/>
      <c r="MU15" s="119"/>
      <c r="MV15" s="119">
        <v>0</v>
      </c>
      <c r="MW15" s="119">
        <v>0</v>
      </c>
      <c r="MX15" s="119">
        <v>0</v>
      </c>
      <c r="MY15" s="119">
        <v>0</v>
      </c>
      <c r="MZ15" s="119">
        <v>0</v>
      </c>
      <c r="NA15" s="119">
        <v>0</v>
      </c>
      <c r="NB15" s="119">
        <v>0</v>
      </c>
      <c r="NC15" s="119">
        <v>0</v>
      </c>
      <c r="ND15" s="119">
        <v>0</v>
      </c>
      <c r="NE15" s="119">
        <v>0</v>
      </c>
      <c r="NF15" s="119">
        <v>0</v>
      </c>
      <c r="NG15" s="119">
        <v>0</v>
      </c>
      <c r="NH15" s="119">
        <v>0</v>
      </c>
      <c r="NI15" s="119">
        <v>0</v>
      </c>
      <c r="NJ15" s="119">
        <v>0</v>
      </c>
      <c r="NK15" s="119">
        <v>0</v>
      </c>
      <c r="NL15" s="119">
        <v>0</v>
      </c>
      <c r="NM15" s="119">
        <v>0</v>
      </c>
      <c r="NN15" s="119">
        <v>0</v>
      </c>
      <c r="NO15" s="119">
        <v>0</v>
      </c>
      <c r="NP15" s="119">
        <v>0</v>
      </c>
      <c r="NQ15" s="119">
        <v>0</v>
      </c>
      <c r="NR15" s="119">
        <v>0</v>
      </c>
      <c r="NS15" s="119">
        <v>0</v>
      </c>
      <c r="NT15" s="119">
        <v>0</v>
      </c>
      <c r="NU15" s="119">
        <v>0</v>
      </c>
      <c r="NV15" s="119">
        <v>0</v>
      </c>
      <c r="NW15" s="119">
        <v>0</v>
      </c>
      <c r="NX15" s="119">
        <v>0</v>
      </c>
      <c r="NY15" s="119">
        <v>0</v>
      </c>
      <c r="NZ15" s="119">
        <v>0</v>
      </c>
      <c r="OA15" s="119">
        <v>0</v>
      </c>
      <c r="OB15" s="119">
        <v>0</v>
      </c>
      <c r="OC15" s="119">
        <v>0</v>
      </c>
      <c r="OD15" s="119">
        <v>0</v>
      </c>
      <c r="OE15" s="119">
        <v>0</v>
      </c>
      <c r="OF15" s="119">
        <v>0</v>
      </c>
      <c r="OG15" s="119">
        <v>0</v>
      </c>
      <c r="OH15" s="119">
        <v>0</v>
      </c>
      <c r="OI15" s="119">
        <v>0</v>
      </c>
      <c r="OJ15" s="119">
        <v>0</v>
      </c>
      <c r="OK15" s="119">
        <v>0</v>
      </c>
      <c r="OL15" s="119">
        <v>0</v>
      </c>
      <c r="OM15" s="119">
        <v>0</v>
      </c>
      <c r="ON15" s="119">
        <v>0</v>
      </c>
      <c r="OO15" s="119">
        <v>0</v>
      </c>
      <c r="OP15" s="119">
        <v>0</v>
      </c>
      <c r="OQ15" s="119">
        <v>0</v>
      </c>
      <c r="OR15" s="119">
        <v>0</v>
      </c>
      <c r="OS15" s="119">
        <v>0</v>
      </c>
      <c r="OT15" s="119">
        <v>0</v>
      </c>
    </row>
    <row r="16" spans="1:410">
      <c r="A16" s="55" t="s">
        <v>776</v>
      </c>
      <c r="B16" s="56" t="s">
        <v>777</v>
      </c>
      <c r="C16" s="55" t="s">
        <v>547</v>
      </c>
      <c r="D16" s="57">
        <v>5</v>
      </c>
      <c r="E16" s="96">
        <v>2018</v>
      </c>
      <c r="F16" s="56">
        <v>74.38</v>
      </c>
      <c r="G16" s="110">
        <v>57375</v>
      </c>
      <c r="H16" s="110">
        <v>47046</v>
      </c>
      <c r="I16" s="110">
        <v>10329</v>
      </c>
      <c r="J16" s="100">
        <v>35.81</v>
      </c>
      <c r="K16" s="110">
        <v>29416</v>
      </c>
      <c r="L16" s="100">
        <v>42.54</v>
      </c>
      <c r="M16" s="110">
        <v>34951</v>
      </c>
      <c r="N16" s="111">
        <v>5640</v>
      </c>
      <c r="O16" s="111">
        <v>2931</v>
      </c>
      <c r="P16" s="111">
        <v>2709</v>
      </c>
      <c r="Q16" s="112">
        <v>6798</v>
      </c>
      <c r="R16" s="113">
        <v>3531</v>
      </c>
      <c r="S16" s="113">
        <v>3267</v>
      </c>
      <c r="T16" s="111">
        <v>5933</v>
      </c>
      <c r="U16" s="111">
        <v>3062</v>
      </c>
      <c r="V16" s="111">
        <v>2871</v>
      </c>
      <c r="W16" s="114">
        <v>7233</v>
      </c>
      <c r="X16" s="113">
        <v>3720</v>
      </c>
      <c r="Y16" s="113">
        <v>3513</v>
      </c>
      <c r="Z16" s="111">
        <v>6188</v>
      </c>
      <c r="AA16" s="111">
        <v>3153</v>
      </c>
      <c r="AB16" s="111">
        <v>3035</v>
      </c>
      <c r="AC16" s="112">
        <v>7403</v>
      </c>
      <c r="AD16" s="112">
        <v>3743</v>
      </c>
      <c r="AE16" s="112">
        <v>3660</v>
      </c>
      <c r="AF16" s="111">
        <v>6015</v>
      </c>
      <c r="AG16" s="111">
        <v>3009</v>
      </c>
      <c r="AH16" s="178">
        <v>3006</v>
      </c>
      <c r="AI16" s="182"/>
      <c r="AJ16" s="182"/>
      <c r="AK16" s="182"/>
      <c r="AL16" s="111">
        <v>5391</v>
      </c>
      <c r="AM16" s="111">
        <v>2625</v>
      </c>
      <c r="AN16" s="111">
        <v>2766</v>
      </c>
      <c r="AO16" s="111">
        <v>4758</v>
      </c>
      <c r="AP16" s="111">
        <v>2232</v>
      </c>
      <c r="AQ16" s="111">
        <v>2526</v>
      </c>
      <c r="AR16" s="56">
        <v>396</v>
      </c>
      <c r="AS16" s="80">
        <v>392</v>
      </c>
      <c r="AT16" s="115" t="s">
        <v>3413</v>
      </c>
      <c r="AU16" s="59">
        <v>4042</v>
      </c>
      <c r="AV16" s="59">
        <v>0</v>
      </c>
      <c r="AW16" s="59">
        <v>1302</v>
      </c>
      <c r="AX16" s="59">
        <v>8.1</v>
      </c>
      <c r="AY16" s="59">
        <v>9</v>
      </c>
      <c r="AZ16" s="62">
        <v>1.5070832914699086</v>
      </c>
      <c r="BA16" s="63">
        <v>15</v>
      </c>
      <c r="BB16" s="62">
        <v>0</v>
      </c>
      <c r="BC16" s="63">
        <v>0</v>
      </c>
      <c r="BD16" s="64">
        <v>0</v>
      </c>
      <c r="BE16" s="65">
        <v>0</v>
      </c>
      <c r="BF16" s="62">
        <v>9.502262443438914</v>
      </c>
      <c r="BG16" s="63">
        <v>105</v>
      </c>
      <c r="BH16" s="62">
        <v>8.4162895927601813</v>
      </c>
      <c r="BI16" s="63">
        <v>93</v>
      </c>
      <c r="BJ16" s="64">
        <v>20.094443886265449</v>
      </c>
      <c r="BK16" s="65">
        <v>2</v>
      </c>
      <c r="BL16" s="64">
        <v>10.047221943132724</v>
      </c>
      <c r="BM16" s="65">
        <v>1</v>
      </c>
      <c r="BN16" s="56">
        <v>10.24</v>
      </c>
      <c r="BO16" s="56">
        <v>1</v>
      </c>
      <c r="BP16" s="56">
        <v>10.24</v>
      </c>
      <c r="BQ16" s="56">
        <v>1</v>
      </c>
      <c r="BR16" s="56">
        <v>0</v>
      </c>
      <c r="BS16" s="56">
        <v>0</v>
      </c>
      <c r="BT16" s="56">
        <v>0</v>
      </c>
      <c r="BU16" s="56">
        <v>0</v>
      </c>
      <c r="BV16" s="116">
        <v>169.4</v>
      </c>
      <c r="BW16" s="70">
        <v>0.88265306122448983</v>
      </c>
      <c r="BX16" s="56">
        <v>88.9</v>
      </c>
      <c r="BY16" s="107">
        <v>87.8</v>
      </c>
      <c r="BZ16" s="56">
        <v>93.6</v>
      </c>
      <c r="CA16" s="56">
        <v>93.8</v>
      </c>
      <c r="CB16" s="56">
        <v>91</v>
      </c>
      <c r="CC16" s="96" t="s">
        <v>3522</v>
      </c>
      <c r="CD16" s="96" t="s">
        <v>1862</v>
      </c>
      <c r="CE16" s="96" t="s">
        <v>555</v>
      </c>
      <c r="CF16" s="96" t="s">
        <v>3523</v>
      </c>
      <c r="CG16" s="96" t="s">
        <v>1061</v>
      </c>
      <c r="CH16" s="56">
        <v>0</v>
      </c>
      <c r="CI16" s="56">
        <v>0</v>
      </c>
      <c r="CJ16" s="60">
        <v>0.32826348615822304</v>
      </c>
      <c r="CK16" s="61">
        <v>3</v>
      </c>
      <c r="CL16" s="61">
        <v>0</v>
      </c>
      <c r="CM16" s="61">
        <v>0</v>
      </c>
      <c r="CN16" s="56">
        <v>42.23</v>
      </c>
      <c r="CO16" s="56">
        <v>5</v>
      </c>
      <c r="CP16" s="56">
        <v>0</v>
      </c>
      <c r="CQ16" s="56">
        <v>0</v>
      </c>
      <c r="CR16" s="56">
        <v>9.31</v>
      </c>
      <c r="CS16" s="56">
        <v>1</v>
      </c>
      <c r="CT16" s="56">
        <v>9.31</v>
      </c>
      <c r="CU16" s="56">
        <v>1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60">
        <v>0.11657729074376311</v>
      </c>
      <c r="DC16" s="61">
        <v>1</v>
      </c>
      <c r="DD16" s="56" t="s">
        <v>3524</v>
      </c>
      <c r="DE16" s="56" t="s">
        <v>3525</v>
      </c>
      <c r="DF16" s="96" t="s">
        <v>555</v>
      </c>
      <c r="DG16" s="96" t="s">
        <v>555</v>
      </c>
      <c r="DH16" s="56">
        <v>9.31</v>
      </c>
      <c r="DI16" s="56">
        <v>1</v>
      </c>
      <c r="DJ16" s="56">
        <v>93.09</v>
      </c>
      <c r="DK16" s="56">
        <v>10</v>
      </c>
      <c r="DL16" s="56">
        <v>0</v>
      </c>
      <c r="DM16" s="56">
        <v>0</v>
      </c>
      <c r="DN16" s="56">
        <v>9.31</v>
      </c>
      <c r="DO16" s="56">
        <v>1</v>
      </c>
      <c r="DP16" s="56">
        <v>24.9</v>
      </c>
      <c r="DQ16" s="56">
        <v>5</v>
      </c>
      <c r="DR16" s="56">
        <v>0</v>
      </c>
      <c r="DS16" s="56">
        <v>0</v>
      </c>
      <c r="DT16" s="56">
        <v>29.88</v>
      </c>
      <c r="DU16" s="56">
        <v>3</v>
      </c>
      <c r="DV16" s="56">
        <v>19.920000000000002</v>
      </c>
      <c r="DW16" s="56">
        <v>2</v>
      </c>
      <c r="DX16" s="56">
        <v>0</v>
      </c>
      <c r="DY16" s="56">
        <v>0</v>
      </c>
      <c r="DZ16" s="62">
        <v>1.7391304347826086</v>
      </c>
      <c r="EA16" s="63">
        <v>22</v>
      </c>
      <c r="EB16" s="62">
        <v>27.27272727272727</v>
      </c>
      <c r="EC16" s="63">
        <v>345</v>
      </c>
      <c r="ED16" s="60">
        <v>1.578627808136005</v>
      </c>
      <c r="EE16" s="61">
        <v>13</v>
      </c>
      <c r="EF16" s="56" t="s">
        <v>2761</v>
      </c>
      <c r="EG16" s="56" t="s">
        <v>3526</v>
      </c>
      <c r="EH16" s="56" t="s">
        <v>555</v>
      </c>
      <c r="EI16" s="56" t="s">
        <v>555</v>
      </c>
      <c r="EJ16" s="56" t="s">
        <v>3527</v>
      </c>
      <c r="EK16" s="56" t="s">
        <v>3528</v>
      </c>
      <c r="EL16" s="56" t="s">
        <v>3529</v>
      </c>
      <c r="EM16" s="56" t="s">
        <v>3530</v>
      </c>
      <c r="EN16" s="56" t="s">
        <v>555</v>
      </c>
      <c r="EO16" s="56" t="s">
        <v>555</v>
      </c>
      <c r="EP16" s="56">
        <v>29.88</v>
      </c>
      <c r="EQ16" s="56">
        <v>3</v>
      </c>
      <c r="ER16" s="56">
        <v>79.680000000000007</v>
      </c>
      <c r="ES16" s="56">
        <v>8</v>
      </c>
      <c r="ET16" s="56">
        <v>49.8</v>
      </c>
      <c r="EU16" s="56">
        <v>5</v>
      </c>
      <c r="EV16" s="107">
        <v>39.840000000000003</v>
      </c>
      <c r="EW16" s="56">
        <v>4</v>
      </c>
      <c r="EX16" s="56">
        <v>0</v>
      </c>
      <c r="EY16" s="62">
        <v>132.6825741142444</v>
      </c>
      <c r="EZ16" s="63">
        <v>367</v>
      </c>
      <c r="FA16" s="62">
        <v>111.24307205067301</v>
      </c>
      <c r="FB16" s="63">
        <v>281</v>
      </c>
      <c r="FC16" s="56">
        <v>22.79</v>
      </c>
      <c r="FD16" s="111">
        <v>4</v>
      </c>
      <c r="FE16" s="56">
        <v>159.52000000000001</v>
      </c>
      <c r="FF16" s="56">
        <v>28</v>
      </c>
      <c r="FG16" s="56">
        <v>5.7</v>
      </c>
      <c r="FH16" s="56">
        <v>1</v>
      </c>
      <c r="FI16" s="56">
        <v>5.7</v>
      </c>
      <c r="FJ16" s="56">
        <v>1</v>
      </c>
      <c r="FK16" s="56">
        <v>193.7</v>
      </c>
      <c r="FL16" s="56">
        <v>34</v>
      </c>
      <c r="FM16" s="56">
        <v>96.85</v>
      </c>
      <c r="FN16" s="56">
        <v>17</v>
      </c>
      <c r="FO16" s="56">
        <v>119.64</v>
      </c>
      <c r="FP16" s="56">
        <v>21</v>
      </c>
      <c r="FQ16" s="56">
        <v>5.7</v>
      </c>
      <c r="FR16" s="56">
        <v>1</v>
      </c>
      <c r="FS16" s="60">
        <v>18</v>
      </c>
      <c r="FT16" s="61">
        <v>18</v>
      </c>
      <c r="FU16" s="60">
        <v>2.7322404371584699</v>
      </c>
      <c r="FV16" s="61">
        <v>13</v>
      </c>
      <c r="FW16" s="56" t="s">
        <v>3531</v>
      </c>
      <c r="FX16" s="56">
        <v>3.28</v>
      </c>
      <c r="FY16" s="56">
        <v>22.75</v>
      </c>
      <c r="FZ16" s="111">
        <v>16927</v>
      </c>
      <c r="GA16" s="111">
        <v>19561</v>
      </c>
      <c r="GB16" s="56">
        <v>41.23</v>
      </c>
      <c r="GC16" s="56">
        <v>58.77</v>
      </c>
      <c r="GD16" s="56">
        <v>26.06</v>
      </c>
      <c r="GE16" s="56">
        <v>77.400000000000006</v>
      </c>
      <c r="GF16" s="56">
        <v>80.48</v>
      </c>
      <c r="GG16" s="56">
        <v>83.65</v>
      </c>
      <c r="GH16" s="56">
        <v>98.1</v>
      </c>
      <c r="GI16" s="56">
        <v>57.8</v>
      </c>
      <c r="GJ16" s="56">
        <v>22.29</v>
      </c>
      <c r="GK16" s="56">
        <v>90.96</v>
      </c>
      <c r="GL16" s="56">
        <v>2.48</v>
      </c>
      <c r="GM16" s="56">
        <v>11.56</v>
      </c>
      <c r="GN16" s="56">
        <v>4.6100000000000003</v>
      </c>
      <c r="GO16" s="56">
        <v>21.56</v>
      </c>
      <c r="GP16" s="56">
        <v>3.89</v>
      </c>
      <c r="GQ16" s="56">
        <v>1.7</v>
      </c>
      <c r="GR16" s="56">
        <v>2.87</v>
      </c>
      <c r="GS16" s="56">
        <v>0.6</v>
      </c>
      <c r="GT16" s="56">
        <v>7.77</v>
      </c>
      <c r="GU16" s="99">
        <v>21.077072608805214</v>
      </c>
      <c r="GV16" s="120">
        <v>7.8852601514963396E-3</v>
      </c>
      <c r="GW16" s="120">
        <v>0.59158077735005599</v>
      </c>
      <c r="GX16" s="120">
        <v>0.38451508754501401</v>
      </c>
      <c r="GY16" s="120">
        <v>1.41562150751273E-2</v>
      </c>
      <c r="GZ16" s="120">
        <v>6.8297528871228102E-4</v>
      </c>
      <c r="HA16" s="120">
        <v>1.24177325220415E-4</v>
      </c>
      <c r="HB16" s="120">
        <v>1E-4</v>
      </c>
      <c r="HC16" s="120">
        <v>9.9341860176331803E-4</v>
      </c>
      <c r="HD16" s="122">
        <v>396</v>
      </c>
      <c r="HE16" s="118">
        <v>0</v>
      </c>
      <c r="HF16" s="118">
        <v>0</v>
      </c>
      <c r="HG16" s="118">
        <v>0</v>
      </c>
      <c r="HH16" s="122">
        <v>2636</v>
      </c>
      <c r="HI16" s="122">
        <v>2450</v>
      </c>
      <c r="HJ16" s="122">
        <v>17</v>
      </c>
      <c r="HK16" s="122">
        <v>5499</v>
      </c>
      <c r="HL16" s="122">
        <v>427</v>
      </c>
      <c r="HM16" s="118">
        <v>0</v>
      </c>
      <c r="HN16" s="118">
        <v>0</v>
      </c>
      <c r="HO16" s="118">
        <v>0</v>
      </c>
      <c r="HP16" s="122">
        <v>3252</v>
      </c>
      <c r="HQ16" s="122">
        <v>2926</v>
      </c>
      <c r="HR16" s="122">
        <v>11</v>
      </c>
      <c r="HS16" s="122">
        <v>6616</v>
      </c>
      <c r="HT16" s="122">
        <v>338</v>
      </c>
      <c r="HU16" s="118">
        <v>0</v>
      </c>
      <c r="HV16" s="118">
        <v>0</v>
      </c>
      <c r="HW16" s="118">
        <v>0</v>
      </c>
      <c r="HX16" s="122">
        <v>3772</v>
      </c>
      <c r="HY16" s="122">
        <v>3346</v>
      </c>
      <c r="HZ16" s="122">
        <v>16</v>
      </c>
      <c r="IA16" s="122">
        <v>7472</v>
      </c>
      <c r="IB16" s="122">
        <v>459</v>
      </c>
      <c r="IC16" s="118">
        <v>0</v>
      </c>
      <c r="ID16" s="118">
        <v>0</v>
      </c>
      <c r="IE16" s="118">
        <v>1</v>
      </c>
      <c r="IF16" s="122">
        <v>5641</v>
      </c>
      <c r="IG16" s="122">
        <v>5229</v>
      </c>
      <c r="IH16" s="122">
        <v>86</v>
      </c>
      <c r="II16" s="122">
        <v>11417</v>
      </c>
      <c r="IJ16" s="122">
        <v>240</v>
      </c>
      <c r="IK16" s="123">
        <v>0.108108108108108</v>
      </c>
      <c r="IL16" s="122">
        <v>61</v>
      </c>
      <c r="IM16" s="123">
        <v>2.7477477477477499E-2</v>
      </c>
      <c r="IN16" s="122">
        <v>1</v>
      </c>
      <c r="IO16" s="123">
        <v>4.5045045045045002E-4</v>
      </c>
      <c r="IP16" s="119">
        <v>0</v>
      </c>
      <c r="IQ16" s="119">
        <v>0</v>
      </c>
      <c r="IR16" s="122">
        <v>0</v>
      </c>
      <c r="IS16" s="122">
        <v>0</v>
      </c>
      <c r="IT16" s="122">
        <v>1</v>
      </c>
      <c r="IU16" s="123">
        <v>4.5045045045045002E-4</v>
      </c>
      <c r="IV16" s="122">
        <v>0</v>
      </c>
      <c r="IW16" s="122">
        <v>0</v>
      </c>
      <c r="IX16" s="122">
        <v>1898</v>
      </c>
      <c r="IY16" s="123">
        <v>0.85495495495495499</v>
      </c>
      <c r="IZ16" s="122">
        <v>1</v>
      </c>
      <c r="JA16" s="123">
        <v>4.5045045045045002E-4</v>
      </c>
      <c r="JB16" s="122">
        <v>1</v>
      </c>
      <c r="JC16" s="123">
        <v>4.5045045045045002E-4</v>
      </c>
      <c r="JD16" s="122">
        <v>0</v>
      </c>
      <c r="JE16" s="122">
        <v>0</v>
      </c>
      <c r="JF16" s="122">
        <v>0</v>
      </c>
      <c r="JG16" s="122">
        <v>0</v>
      </c>
      <c r="JH16" s="122">
        <v>0</v>
      </c>
      <c r="JI16" s="122">
        <v>0</v>
      </c>
      <c r="JJ16" s="122">
        <v>1</v>
      </c>
      <c r="JK16" s="123">
        <v>4.5045045045045002E-4</v>
      </c>
      <c r="JL16" s="122">
        <v>0</v>
      </c>
      <c r="JM16" s="122">
        <v>0</v>
      </c>
      <c r="JN16" s="122">
        <v>0</v>
      </c>
      <c r="JO16" s="122">
        <v>0</v>
      </c>
      <c r="JP16" s="122">
        <v>0</v>
      </c>
      <c r="JQ16" s="122">
        <v>0</v>
      </c>
      <c r="JR16" s="122">
        <v>0</v>
      </c>
      <c r="JS16" s="122">
        <v>0</v>
      </c>
      <c r="JT16" s="122">
        <v>0</v>
      </c>
      <c r="JU16" s="122">
        <v>0</v>
      </c>
      <c r="JV16" s="122">
        <v>1</v>
      </c>
      <c r="JW16" s="123">
        <v>4.5045045045045002E-4</v>
      </c>
      <c r="JX16" s="122">
        <v>1</v>
      </c>
      <c r="JY16" s="123">
        <v>4.5045045045045002E-4</v>
      </c>
      <c r="JZ16" s="122">
        <v>0</v>
      </c>
      <c r="KA16" s="122">
        <v>0</v>
      </c>
      <c r="KB16" s="122">
        <v>0</v>
      </c>
      <c r="KC16" s="122">
        <v>0</v>
      </c>
      <c r="KD16" s="122">
        <v>0</v>
      </c>
      <c r="KE16" s="122">
        <v>0</v>
      </c>
      <c r="KF16" s="122">
        <v>0</v>
      </c>
      <c r="KG16" s="122">
        <v>0</v>
      </c>
      <c r="KH16" s="122">
        <v>9</v>
      </c>
      <c r="KI16" s="123">
        <v>4.0540540540540499E-3</v>
      </c>
      <c r="KJ16" s="122">
        <v>0</v>
      </c>
      <c r="KK16" s="122">
        <v>0</v>
      </c>
      <c r="KL16" s="122">
        <v>0</v>
      </c>
      <c r="KM16" s="122">
        <v>0</v>
      </c>
      <c r="KN16" s="122">
        <v>0</v>
      </c>
      <c r="KO16" s="122">
        <v>0</v>
      </c>
      <c r="KP16" s="122">
        <v>0</v>
      </c>
      <c r="KQ16" s="122">
        <v>0</v>
      </c>
      <c r="KR16" s="122">
        <v>0</v>
      </c>
      <c r="KS16" s="122">
        <v>0</v>
      </c>
      <c r="KT16" s="122">
        <v>1</v>
      </c>
      <c r="KU16" s="123">
        <v>4.5045045045045002E-4</v>
      </c>
      <c r="KV16" s="122">
        <v>0</v>
      </c>
      <c r="KW16" s="122">
        <v>0</v>
      </c>
      <c r="KX16" s="122">
        <v>0</v>
      </c>
      <c r="KY16" s="122">
        <v>0</v>
      </c>
      <c r="KZ16" s="122">
        <v>0</v>
      </c>
      <c r="LA16" s="122">
        <v>0</v>
      </c>
      <c r="LB16" s="122">
        <v>0</v>
      </c>
      <c r="LC16" s="122">
        <v>0</v>
      </c>
      <c r="LD16" s="122">
        <v>0</v>
      </c>
      <c r="LE16" s="122">
        <v>0</v>
      </c>
      <c r="LF16" s="119">
        <v>0</v>
      </c>
      <c r="LG16" s="119">
        <v>0</v>
      </c>
      <c r="LH16" s="122">
        <v>0</v>
      </c>
      <c r="LI16" s="122">
        <v>0</v>
      </c>
      <c r="LJ16" s="122">
        <v>0</v>
      </c>
      <c r="LK16" s="122">
        <v>0</v>
      </c>
      <c r="LL16" s="122">
        <v>0</v>
      </c>
      <c r="LM16" s="122">
        <v>0</v>
      </c>
      <c r="LN16" s="122">
        <v>0</v>
      </c>
      <c r="LO16" s="122">
        <v>0</v>
      </c>
      <c r="LP16" s="122">
        <v>0</v>
      </c>
      <c r="LQ16" s="122">
        <v>0</v>
      </c>
      <c r="LR16" s="122">
        <v>0</v>
      </c>
      <c r="LS16" s="119">
        <v>0</v>
      </c>
      <c r="LT16" s="122">
        <v>0</v>
      </c>
      <c r="LU16" s="122">
        <v>0</v>
      </c>
      <c r="LV16" s="122">
        <v>0</v>
      </c>
      <c r="LW16" s="122">
        <v>0</v>
      </c>
      <c r="LX16" s="122">
        <v>0</v>
      </c>
      <c r="LY16" s="122">
        <v>0</v>
      </c>
      <c r="LZ16" s="122">
        <v>0</v>
      </c>
      <c r="MA16" s="122">
        <v>0</v>
      </c>
      <c r="MB16" s="122">
        <v>0</v>
      </c>
      <c r="MC16" s="122">
        <v>0</v>
      </c>
      <c r="MD16" s="122">
        <v>0</v>
      </c>
      <c r="ME16" s="122">
        <v>0</v>
      </c>
      <c r="MF16" s="122">
        <v>1</v>
      </c>
      <c r="MG16" s="123">
        <v>4.5045045045045002E-4</v>
      </c>
      <c r="MH16" s="122">
        <v>0</v>
      </c>
      <c r="MI16" s="122">
        <v>0</v>
      </c>
      <c r="MJ16" s="119">
        <v>0</v>
      </c>
      <c r="MK16" s="122">
        <v>0</v>
      </c>
      <c r="ML16" s="122">
        <v>0</v>
      </c>
      <c r="MM16" s="122">
        <v>0</v>
      </c>
      <c r="MN16" s="122">
        <v>0</v>
      </c>
      <c r="MO16" s="122">
        <v>0</v>
      </c>
      <c r="MP16" s="122">
        <v>1</v>
      </c>
      <c r="MQ16" s="123">
        <v>4.5045045045045002E-4</v>
      </c>
      <c r="MR16" s="122">
        <v>1</v>
      </c>
      <c r="MS16" s="123">
        <v>4.5045045045045002E-4</v>
      </c>
      <c r="MT16" s="122">
        <v>1</v>
      </c>
      <c r="MU16" s="123">
        <v>4.5045045045045002E-4</v>
      </c>
      <c r="MV16" s="119">
        <v>0</v>
      </c>
      <c r="MW16" s="119">
        <v>0</v>
      </c>
      <c r="MX16" s="119">
        <v>0</v>
      </c>
      <c r="MY16" s="119">
        <v>0</v>
      </c>
      <c r="MZ16" s="119">
        <v>0</v>
      </c>
      <c r="NA16" s="119">
        <v>0</v>
      </c>
      <c r="NB16" s="119">
        <v>0</v>
      </c>
      <c r="NC16" s="119">
        <v>0</v>
      </c>
      <c r="ND16" s="119">
        <v>0</v>
      </c>
      <c r="NE16" s="119">
        <v>0</v>
      </c>
      <c r="NF16" s="119">
        <v>0</v>
      </c>
      <c r="NG16" s="119">
        <v>0</v>
      </c>
      <c r="NH16" s="119">
        <v>0</v>
      </c>
      <c r="NI16" s="119">
        <v>0</v>
      </c>
      <c r="NJ16" s="119">
        <v>0</v>
      </c>
      <c r="NK16" s="119">
        <v>0</v>
      </c>
      <c r="NL16" s="119">
        <v>0</v>
      </c>
      <c r="NM16" s="119">
        <v>0</v>
      </c>
      <c r="NN16" s="119">
        <v>0</v>
      </c>
      <c r="NO16" s="119">
        <v>0</v>
      </c>
      <c r="NP16" s="119">
        <v>0</v>
      </c>
      <c r="NQ16" s="119">
        <v>0</v>
      </c>
      <c r="NR16" s="119">
        <v>0</v>
      </c>
      <c r="NS16" s="119">
        <v>0</v>
      </c>
      <c r="NT16" s="119">
        <v>0</v>
      </c>
      <c r="NU16" s="119">
        <v>0</v>
      </c>
      <c r="NV16" s="119">
        <v>0</v>
      </c>
      <c r="NW16" s="119">
        <v>0</v>
      </c>
      <c r="NX16" s="119">
        <v>0</v>
      </c>
      <c r="NY16" s="119">
        <v>0</v>
      </c>
      <c r="NZ16" s="119">
        <v>0</v>
      </c>
      <c r="OA16" s="119">
        <v>0</v>
      </c>
      <c r="OB16" s="119">
        <v>0</v>
      </c>
      <c r="OC16" s="119">
        <v>0</v>
      </c>
      <c r="OD16" s="119">
        <v>0</v>
      </c>
      <c r="OE16" s="119">
        <v>0</v>
      </c>
      <c r="OF16" s="119">
        <v>0</v>
      </c>
      <c r="OG16" s="119">
        <v>0</v>
      </c>
      <c r="OH16" s="119">
        <v>0</v>
      </c>
      <c r="OI16" s="119">
        <v>0</v>
      </c>
      <c r="OJ16" s="119">
        <v>0</v>
      </c>
      <c r="OK16" s="119">
        <v>0</v>
      </c>
      <c r="OL16" s="119">
        <v>0</v>
      </c>
      <c r="OM16" s="119">
        <v>0</v>
      </c>
      <c r="ON16" s="119">
        <v>0</v>
      </c>
      <c r="OO16" s="119">
        <v>0</v>
      </c>
      <c r="OP16" s="119">
        <v>0</v>
      </c>
      <c r="OQ16" s="119">
        <v>0</v>
      </c>
      <c r="OR16" s="119">
        <v>0</v>
      </c>
      <c r="OS16" s="119">
        <v>0</v>
      </c>
      <c r="OT16" s="119">
        <v>0</v>
      </c>
    </row>
    <row r="17" spans="1:410">
      <c r="A17" s="55" t="s">
        <v>784</v>
      </c>
      <c r="B17" s="56" t="s">
        <v>785</v>
      </c>
      <c r="C17" s="55" t="s">
        <v>479</v>
      </c>
      <c r="D17" s="57">
        <v>6</v>
      </c>
      <c r="E17" s="96">
        <v>2018</v>
      </c>
      <c r="F17" s="56">
        <v>66.760000000000005</v>
      </c>
      <c r="G17" s="110">
        <v>9775</v>
      </c>
      <c r="H17" s="110">
        <v>8415</v>
      </c>
      <c r="I17" s="110">
        <v>1360</v>
      </c>
      <c r="J17" s="100">
        <v>32.799999999999997</v>
      </c>
      <c r="K17" s="110">
        <v>2909</v>
      </c>
      <c r="L17" s="110">
        <v>6446</v>
      </c>
      <c r="M17" s="110">
        <v>6446</v>
      </c>
      <c r="N17" s="56">
        <v>639</v>
      </c>
      <c r="O17" s="56">
        <v>327</v>
      </c>
      <c r="P17" s="56">
        <v>312</v>
      </c>
      <c r="Q17" s="112">
        <v>772</v>
      </c>
      <c r="R17" s="113">
        <v>394</v>
      </c>
      <c r="S17" s="113">
        <v>378</v>
      </c>
      <c r="T17" s="56">
        <v>696</v>
      </c>
      <c r="U17" s="56">
        <v>351</v>
      </c>
      <c r="V17" s="56">
        <v>345</v>
      </c>
      <c r="W17" s="114">
        <v>859</v>
      </c>
      <c r="X17" s="113">
        <v>433</v>
      </c>
      <c r="Y17" s="113">
        <v>426</v>
      </c>
      <c r="Z17" s="56">
        <v>752</v>
      </c>
      <c r="AA17" s="56">
        <v>376</v>
      </c>
      <c r="AB17" s="56">
        <v>376</v>
      </c>
      <c r="AC17" s="112">
        <v>152</v>
      </c>
      <c r="AD17" s="112">
        <v>76</v>
      </c>
      <c r="AE17" s="112">
        <v>76</v>
      </c>
      <c r="AF17" s="56">
        <v>754</v>
      </c>
      <c r="AG17" s="56">
        <v>376</v>
      </c>
      <c r="AH17" s="177">
        <v>378</v>
      </c>
      <c r="AI17" s="182"/>
      <c r="AJ17" s="182"/>
      <c r="AK17" s="182"/>
      <c r="AL17" s="56">
        <v>721</v>
      </c>
      <c r="AM17" s="56">
        <v>350</v>
      </c>
      <c r="AN17" s="56">
        <v>371</v>
      </c>
      <c r="AO17" s="56">
        <v>706</v>
      </c>
      <c r="AP17" s="56">
        <v>338</v>
      </c>
      <c r="AQ17" s="56">
        <v>368</v>
      </c>
      <c r="AR17" s="56">
        <v>124</v>
      </c>
      <c r="AS17" s="80">
        <v>14</v>
      </c>
      <c r="AT17" s="115" t="s">
        <v>3413</v>
      </c>
      <c r="AU17" s="59">
        <v>397</v>
      </c>
      <c r="AV17" s="59">
        <v>0</v>
      </c>
      <c r="AW17" s="59">
        <v>116</v>
      </c>
      <c r="AX17" s="59">
        <v>0</v>
      </c>
      <c r="AY17" s="59">
        <v>0</v>
      </c>
      <c r="AZ17" s="62">
        <v>0</v>
      </c>
      <c r="BA17" s="63">
        <v>0</v>
      </c>
      <c r="BB17" s="62">
        <v>0</v>
      </c>
      <c r="BC17" s="63">
        <v>0</v>
      </c>
      <c r="BD17" s="64">
        <v>0</v>
      </c>
      <c r="BE17" s="65">
        <v>0</v>
      </c>
      <c r="BF17" s="62">
        <v>7.6923076923076925</v>
      </c>
      <c r="BG17" s="63">
        <v>8</v>
      </c>
      <c r="BH17" s="62">
        <v>4.8076923076923084</v>
      </c>
      <c r="BI17" s="63">
        <v>5</v>
      </c>
      <c r="BJ17" s="64">
        <v>0</v>
      </c>
      <c r="BK17" s="65">
        <v>0</v>
      </c>
      <c r="BL17" s="64">
        <v>0</v>
      </c>
      <c r="BM17" s="65">
        <v>0</v>
      </c>
      <c r="BN17" s="56">
        <v>0</v>
      </c>
      <c r="BO17" s="56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116">
        <v>21.8</v>
      </c>
      <c r="BW17" s="70">
        <v>1.1512605042016806</v>
      </c>
      <c r="BX17" s="56">
        <v>104.2</v>
      </c>
      <c r="BY17" s="107">
        <v>116</v>
      </c>
      <c r="BZ17" s="56">
        <v>104.2</v>
      </c>
      <c r="CA17" s="56">
        <v>105.7</v>
      </c>
      <c r="CB17" s="56">
        <v>116.4</v>
      </c>
      <c r="CC17" s="96" t="s">
        <v>3532</v>
      </c>
      <c r="CD17" s="96" t="s">
        <v>1721</v>
      </c>
      <c r="CE17" s="96" t="s">
        <v>555</v>
      </c>
      <c r="CF17" s="96" t="s">
        <v>1865</v>
      </c>
      <c r="CG17" s="96" t="s">
        <v>2831</v>
      </c>
      <c r="CH17" s="56">
        <v>0</v>
      </c>
      <c r="CI17" s="56">
        <v>0</v>
      </c>
      <c r="CJ17" s="60">
        <v>0</v>
      </c>
      <c r="CK17" s="61">
        <v>0</v>
      </c>
      <c r="CL17" s="61">
        <v>0</v>
      </c>
      <c r="CM17" s="61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56">
        <v>0</v>
      </c>
      <c r="CU17" s="56">
        <v>0</v>
      </c>
      <c r="CV17" s="56">
        <v>0</v>
      </c>
      <c r="CW17" s="56">
        <v>0</v>
      </c>
      <c r="CX17" s="56">
        <v>0</v>
      </c>
      <c r="CY17" s="56">
        <v>0</v>
      </c>
      <c r="CZ17" s="56">
        <v>0</v>
      </c>
      <c r="DA17" s="56">
        <v>0</v>
      </c>
      <c r="DB17" s="60">
        <v>0</v>
      </c>
      <c r="DC17" s="61">
        <v>0</v>
      </c>
      <c r="DD17" s="56" t="s">
        <v>3533</v>
      </c>
      <c r="DE17" s="56" t="s">
        <v>3534</v>
      </c>
      <c r="DF17" s="96" t="s">
        <v>555</v>
      </c>
      <c r="DG17" s="96" t="s">
        <v>555</v>
      </c>
      <c r="DH17" s="56">
        <v>112.99</v>
      </c>
      <c r="DI17" s="56">
        <v>1</v>
      </c>
      <c r="DJ17" s="56">
        <v>338.98</v>
      </c>
      <c r="DK17" s="56">
        <v>3</v>
      </c>
      <c r="DL17" s="56">
        <v>0</v>
      </c>
      <c r="DM17" s="56">
        <v>0</v>
      </c>
      <c r="DN17" s="56">
        <v>366.3</v>
      </c>
      <c r="DO17" s="56">
        <v>1</v>
      </c>
      <c r="DP17" s="56">
        <v>118.48</v>
      </c>
      <c r="DQ17" s="56">
        <v>2</v>
      </c>
      <c r="DR17" s="56">
        <v>118.48</v>
      </c>
      <c r="DS17" s="56">
        <v>1</v>
      </c>
      <c r="DT17" s="56">
        <v>118.48</v>
      </c>
      <c r="DU17" s="56">
        <v>1</v>
      </c>
      <c r="DV17" s="56">
        <v>0</v>
      </c>
      <c r="DW17" s="56">
        <v>0</v>
      </c>
      <c r="DX17" s="56">
        <v>0</v>
      </c>
      <c r="DY17" s="56">
        <v>0</v>
      </c>
      <c r="DZ17" s="62">
        <v>2.4390243902439024</v>
      </c>
      <c r="EA17" s="63">
        <v>3</v>
      </c>
      <c r="EB17" s="62">
        <v>19.512195121951219</v>
      </c>
      <c r="EC17" s="63">
        <v>24</v>
      </c>
      <c r="ED17" s="60">
        <v>2.8776978417266186</v>
      </c>
      <c r="EE17" s="61">
        <v>2</v>
      </c>
      <c r="EF17" s="56" t="s">
        <v>3535</v>
      </c>
      <c r="EG17" s="56" t="s">
        <v>3536</v>
      </c>
      <c r="EH17" s="56" t="s">
        <v>555</v>
      </c>
      <c r="EI17" s="56" t="s">
        <v>555</v>
      </c>
      <c r="EJ17" s="56" t="s">
        <v>608</v>
      </c>
      <c r="EK17" s="56" t="s">
        <v>3537</v>
      </c>
      <c r="EL17" s="56" t="s">
        <v>3538</v>
      </c>
      <c r="EM17" s="56" t="s">
        <v>2804</v>
      </c>
      <c r="EN17" s="56" t="s">
        <v>555</v>
      </c>
      <c r="EO17" s="56" t="s">
        <v>555</v>
      </c>
      <c r="EP17" s="56">
        <v>0</v>
      </c>
      <c r="EQ17" s="56">
        <v>0</v>
      </c>
      <c r="ER17" s="56">
        <v>473.93</v>
      </c>
      <c r="ES17" s="56">
        <v>4</v>
      </c>
      <c r="ET17" s="56">
        <v>473.93</v>
      </c>
      <c r="EU17" s="56">
        <v>4</v>
      </c>
      <c r="EV17" s="56">
        <v>0</v>
      </c>
      <c r="EW17" s="56">
        <v>0</v>
      </c>
      <c r="EX17" s="56">
        <v>0</v>
      </c>
      <c r="EY17" s="62">
        <v>99.730458221024264</v>
      </c>
      <c r="EZ17" s="63">
        <v>37</v>
      </c>
      <c r="FA17" s="62">
        <v>81.521739130434781</v>
      </c>
      <c r="FB17" s="63">
        <v>30</v>
      </c>
      <c r="FC17" s="56">
        <v>0</v>
      </c>
      <c r="FD17" s="56">
        <v>0</v>
      </c>
      <c r="FE17" s="56">
        <v>396.04</v>
      </c>
      <c r="FF17" s="56">
        <v>6</v>
      </c>
      <c r="FG17" s="56">
        <v>0</v>
      </c>
      <c r="FH17" s="56">
        <v>0</v>
      </c>
      <c r="FI17" s="56">
        <v>0</v>
      </c>
      <c r="FJ17" s="56">
        <v>0</v>
      </c>
      <c r="FK17" s="56">
        <v>396.04</v>
      </c>
      <c r="FL17" s="56">
        <v>6</v>
      </c>
      <c r="FM17" s="56">
        <v>264.02999999999997</v>
      </c>
      <c r="FN17" s="56">
        <v>4</v>
      </c>
      <c r="FO17" s="56">
        <v>1056.1099999999999</v>
      </c>
      <c r="FP17" s="56">
        <v>16</v>
      </c>
      <c r="FQ17" s="56">
        <v>0</v>
      </c>
      <c r="FR17" s="56"/>
      <c r="FS17" s="60">
        <v>5</v>
      </c>
      <c r="FT17" s="61">
        <v>5</v>
      </c>
      <c r="FU17" s="60">
        <v>2.8328611898017</v>
      </c>
      <c r="FV17" s="61">
        <v>2</v>
      </c>
      <c r="FW17" s="56" t="s">
        <v>3539</v>
      </c>
      <c r="FX17" s="56">
        <v>2.77</v>
      </c>
      <c r="FY17" s="56">
        <v>65.900000000000006</v>
      </c>
      <c r="FZ17" s="111">
        <v>3207</v>
      </c>
      <c r="GA17" s="111">
        <v>3950</v>
      </c>
      <c r="GB17" s="56">
        <v>49.83</v>
      </c>
      <c r="GC17" s="56">
        <v>50.17</v>
      </c>
      <c r="GD17" s="56">
        <v>35.18</v>
      </c>
      <c r="GE17" s="56">
        <v>68.209999999999994</v>
      </c>
      <c r="GF17" s="56">
        <v>66.31</v>
      </c>
      <c r="GG17" s="56">
        <v>64.73</v>
      </c>
      <c r="GH17" s="56">
        <v>99.52</v>
      </c>
      <c r="GI17" s="56">
        <v>56.39</v>
      </c>
      <c r="GJ17" s="56">
        <v>26.93</v>
      </c>
      <c r="GK17" s="56">
        <v>85.22</v>
      </c>
      <c r="GL17" s="56">
        <v>1.67</v>
      </c>
      <c r="GM17" s="56">
        <v>12.86</v>
      </c>
      <c r="GN17" s="56">
        <v>3.8</v>
      </c>
      <c r="GO17" s="56">
        <v>23.67</v>
      </c>
      <c r="GP17" s="56">
        <v>3.44</v>
      </c>
      <c r="GQ17" s="56">
        <v>3.88</v>
      </c>
      <c r="GR17" s="56">
        <v>2.4500000000000002</v>
      </c>
      <c r="GS17" s="56">
        <v>1.1000000000000001</v>
      </c>
      <c r="GT17" s="56">
        <v>4.42</v>
      </c>
      <c r="GU17" s="99">
        <v>13.148127319761556</v>
      </c>
      <c r="GV17" s="120">
        <v>7.7972709551656898E-3</v>
      </c>
      <c r="GW17" s="120">
        <v>0.34730344379467198</v>
      </c>
      <c r="GX17" s="120">
        <v>0.53541260558804404</v>
      </c>
      <c r="GY17" s="120">
        <v>0.10623781676413301</v>
      </c>
      <c r="GZ17" s="120">
        <v>2.59909031838856E-3</v>
      </c>
      <c r="HA17" s="120">
        <v>0</v>
      </c>
      <c r="HB17" s="120">
        <v>0</v>
      </c>
      <c r="HC17" s="120">
        <v>6.4977257959714096E-4</v>
      </c>
      <c r="HD17" s="118">
        <v>1</v>
      </c>
      <c r="HE17" s="118">
        <v>0</v>
      </c>
      <c r="HF17" s="118">
        <v>0</v>
      </c>
      <c r="HG17" s="118">
        <v>0</v>
      </c>
      <c r="HH17" s="122">
        <v>8</v>
      </c>
      <c r="HI17" s="122">
        <v>566</v>
      </c>
      <c r="HJ17" s="122">
        <v>4</v>
      </c>
      <c r="HK17" s="122">
        <v>579</v>
      </c>
      <c r="HL17" s="118">
        <v>1</v>
      </c>
      <c r="HM17" s="118">
        <v>0</v>
      </c>
      <c r="HN17" s="118">
        <v>0</v>
      </c>
      <c r="HO17" s="118">
        <v>0</v>
      </c>
      <c r="HP17" s="118">
        <v>13</v>
      </c>
      <c r="HQ17" s="122">
        <v>718</v>
      </c>
      <c r="HR17" s="122">
        <v>2</v>
      </c>
      <c r="HS17" s="122">
        <v>734</v>
      </c>
      <c r="HT17" s="118">
        <v>0</v>
      </c>
      <c r="HU17" s="118">
        <v>0</v>
      </c>
      <c r="HV17" s="118">
        <v>0</v>
      </c>
      <c r="HW17" s="118">
        <v>0</v>
      </c>
      <c r="HX17" s="122">
        <v>10</v>
      </c>
      <c r="HY17" s="122">
        <v>858</v>
      </c>
      <c r="HZ17" s="118">
        <v>6</v>
      </c>
      <c r="IA17" s="122">
        <v>874</v>
      </c>
      <c r="IB17" s="118">
        <v>1</v>
      </c>
      <c r="IC17" s="118">
        <v>0</v>
      </c>
      <c r="ID17" s="118">
        <v>0</v>
      </c>
      <c r="IE17" s="118">
        <v>0</v>
      </c>
      <c r="IF17" s="118">
        <v>19</v>
      </c>
      <c r="IG17" s="122">
        <v>1417</v>
      </c>
      <c r="IH17" s="122">
        <v>14</v>
      </c>
      <c r="II17" s="122">
        <v>1451</v>
      </c>
      <c r="IJ17" s="122">
        <v>0</v>
      </c>
      <c r="IK17" s="122">
        <v>0</v>
      </c>
      <c r="IL17" s="122">
        <v>0</v>
      </c>
      <c r="IM17" s="122">
        <v>0</v>
      </c>
      <c r="IN17" s="122">
        <v>3</v>
      </c>
      <c r="IO17" s="123">
        <v>0.5</v>
      </c>
      <c r="IP17" s="119">
        <v>0</v>
      </c>
      <c r="IQ17" s="119">
        <v>0</v>
      </c>
      <c r="IR17" s="122">
        <v>0</v>
      </c>
      <c r="IS17" s="122">
        <v>0</v>
      </c>
      <c r="IT17" s="122">
        <v>0</v>
      </c>
      <c r="IU17" s="122">
        <v>0</v>
      </c>
      <c r="IV17" s="122">
        <v>0</v>
      </c>
      <c r="IW17" s="122">
        <v>0</v>
      </c>
      <c r="IX17" s="122">
        <v>0</v>
      </c>
      <c r="IY17" s="122">
        <v>0</v>
      </c>
      <c r="IZ17" s="122">
        <v>0</v>
      </c>
      <c r="JA17" s="122">
        <v>0</v>
      </c>
      <c r="JB17" s="122">
        <v>0</v>
      </c>
      <c r="JC17" s="122">
        <v>0</v>
      </c>
      <c r="JD17" s="122">
        <v>0</v>
      </c>
      <c r="JE17" s="122">
        <v>0</v>
      </c>
      <c r="JF17" s="122">
        <v>0</v>
      </c>
      <c r="JG17" s="122">
        <v>0</v>
      </c>
      <c r="JH17" s="122">
        <v>0</v>
      </c>
      <c r="JI17" s="122">
        <v>0</v>
      </c>
      <c r="JJ17" s="122">
        <v>0</v>
      </c>
      <c r="JK17" s="122">
        <v>0</v>
      </c>
      <c r="JL17" s="122">
        <v>0</v>
      </c>
      <c r="JM17" s="122">
        <v>0</v>
      </c>
      <c r="JN17" s="122">
        <v>0</v>
      </c>
      <c r="JO17" s="122">
        <v>0</v>
      </c>
      <c r="JP17" s="122">
        <v>0</v>
      </c>
      <c r="JQ17" s="122">
        <v>0</v>
      </c>
      <c r="JR17" s="122">
        <v>0</v>
      </c>
      <c r="JS17" s="122">
        <v>0</v>
      </c>
      <c r="JT17" s="122">
        <v>0</v>
      </c>
      <c r="JU17" s="122">
        <v>0</v>
      </c>
      <c r="JV17" s="122">
        <v>0</v>
      </c>
      <c r="JW17" s="122">
        <v>0</v>
      </c>
      <c r="JX17" s="122">
        <v>0</v>
      </c>
      <c r="JY17" s="122">
        <v>0</v>
      </c>
      <c r="JZ17" s="122">
        <v>0</v>
      </c>
      <c r="KA17" s="122">
        <v>0</v>
      </c>
      <c r="KB17" s="122">
        <v>2</v>
      </c>
      <c r="KC17" s="123">
        <v>0.33333333333333298</v>
      </c>
      <c r="KD17" s="119">
        <v>0</v>
      </c>
      <c r="KE17" s="119">
        <v>0</v>
      </c>
      <c r="KF17" s="119">
        <v>0</v>
      </c>
      <c r="KG17" s="119">
        <v>0</v>
      </c>
      <c r="KH17" s="119">
        <v>0</v>
      </c>
      <c r="KI17" s="119">
        <v>0</v>
      </c>
      <c r="KJ17" s="119">
        <v>0</v>
      </c>
      <c r="KK17" s="119">
        <v>0</v>
      </c>
      <c r="KL17" s="119">
        <v>0</v>
      </c>
      <c r="KM17" s="119">
        <v>0</v>
      </c>
      <c r="KN17" s="119">
        <v>0</v>
      </c>
      <c r="KO17" s="119">
        <v>0</v>
      </c>
      <c r="KP17" s="119">
        <v>0</v>
      </c>
      <c r="KQ17" s="119">
        <v>0</v>
      </c>
      <c r="KR17" s="119">
        <v>0</v>
      </c>
      <c r="KS17" s="119">
        <v>0</v>
      </c>
      <c r="KT17" s="119">
        <v>0</v>
      </c>
      <c r="KU17" s="119">
        <v>0</v>
      </c>
      <c r="KV17" s="119">
        <v>0</v>
      </c>
      <c r="KW17" s="119">
        <v>0</v>
      </c>
      <c r="KX17" s="119">
        <v>0</v>
      </c>
      <c r="KY17" s="119">
        <v>0</v>
      </c>
      <c r="KZ17" s="119">
        <v>0</v>
      </c>
      <c r="LA17" s="119">
        <v>0</v>
      </c>
      <c r="LB17" s="119">
        <v>0</v>
      </c>
      <c r="LC17" s="122">
        <v>0</v>
      </c>
      <c r="LD17" s="122">
        <v>0</v>
      </c>
      <c r="LE17" s="122">
        <v>0</v>
      </c>
      <c r="LF17" s="119">
        <v>0</v>
      </c>
      <c r="LG17" s="122">
        <v>0</v>
      </c>
      <c r="LH17" s="122">
        <v>0</v>
      </c>
      <c r="LI17" s="122">
        <v>0</v>
      </c>
      <c r="LJ17" s="122">
        <v>0</v>
      </c>
      <c r="LK17" s="122">
        <v>0</v>
      </c>
      <c r="LL17" s="122">
        <v>0</v>
      </c>
      <c r="LM17" s="119">
        <v>0</v>
      </c>
      <c r="LN17" s="119">
        <v>0</v>
      </c>
      <c r="LO17" s="119">
        <v>0</v>
      </c>
      <c r="LP17" s="119">
        <v>0</v>
      </c>
      <c r="LQ17" s="119">
        <v>0</v>
      </c>
      <c r="LR17" s="122">
        <v>0</v>
      </c>
      <c r="LS17" s="119">
        <v>0</v>
      </c>
      <c r="LT17" s="122">
        <v>0</v>
      </c>
      <c r="LU17" s="122">
        <v>0</v>
      </c>
      <c r="LV17" s="122">
        <v>0</v>
      </c>
      <c r="LW17" s="122">
        <v>0</v>
      </c>
      <c r="LX17" s="122">
        <v>0</v>
      </c>
      <c r="LY17" s="119">
        <v>0</v>
      </c>
      <c r="LZ17" s="119">
        <v>0</v>
      </c>
      <c r="MA17" s="119">
        <v>0</v>
      </c>
      <c r="MB17" s="119">
        <v>0</v>
      </c>
      <c r="MC17" s="119">
        <v>0</v>
      </c>
      <c r="MD17" s="122">
        <v>1</v>
      </c>
      <c r="ME17" s="123">
        <v>0.16666666666666699</v>
      </c>
      <c r="MF17" s="122">
        <v>0</v>
      </c>
      <c r="MG17" s="122">
        <v>0</v>
      </c>
      <c r="MH17" s="122">
        <v>0</v>
      </c>
      <c r="MI17" s="122">
        <v>0</v>
      </c>
      <c r="MJ17" s="122">
        <v>0</v>
      </c>
      <c r="MK17" s="122">
        <v>0</v>
      </c>
      <c r="ML17" s="122">
        <v>0</v>
      </c>
      <c r="MM17" s="122">
        <v>0</v>
      </c>
      <c r="MN17" s="122">
        <v>0</v>
      </c>
      <c r="MO17" s="122">
        <v>0</v>
      </c>
      <c r="MP17" s="122">
        <v>0</v>
      </c>
      <c r="MQ17" s="122">
        <v>0</v>
      </c>
      <c r="MR17" s="122">
        <v>0</v>
      </c>
      <c r="MS17" s="122">
        <v>0</v>
      </c>
      <c r="MT17" s="122">
        <v>0</v>
      </c>
      <c r="MU17" s="122">
        <v>0</v>
      </c>
      <c r="MV17" s="119">
        <v>0</v>
      </c>
      <c r="MW17" s="119">
        <v>0</v>
      </c>
      <c r="MX17" s="119">
        <v>0</v>
      </c>
      <c r="MY17" s="119">
        <v>0</v>
      </c>
      <c r="MZ17" s="119">
        <v>0</v>
      </c>
      <c r="NA17" s="119">
        <v>0</v>
      </c>
      <c r="NB17" s="119">
        <v>0</v>
      </c>
      <c r="NC17" s="119">
        <v>0</v>
      </c>
      <c r="ND17" s="119">
        <v>0</v>
      </c>
      <c r="NE17" s="119">
        <v>0</v>
      </c>
      <c r="NF17" s="119">
        <v>0</v>
      </c>
      <c r="NG17" s="119">
        <v>0</v>
      </c>
      <c r="NH17" s="119">
        <v>0</v>
      </c>
      <c r="NI17" s="119">
        <v>0</v>
      </c>
      <c r="NJ17" s="119">
        <v>0</v>
      </c>
      <c r="NK17" s="119">
        <v>0</v>
      </c>
      <c r="NL17" s="119">
        <v>0</v>
      </c>
      <c r="NM17" s="119">
        <v>0</v>
      </c>
      <c r="NN17" s="119">
        <v>0</v>
      </c>
      <c r="NO17" s="119">
        <v>0</v>
      </c>
      <c r="NP17" s="119">
        <v>0</v>
      </c>
      <c r="NQ17" s="119">
        <v>0</v>
      </c>
      <c r="NR17" s="119">
        <v>0</v>
      </c>
      <c r="NS17" s="119">
        <v>0</v>
      </c>
      <c r="NT17" s="119">
        <v>0</v>
      </c>
      <c r="NU17" s="119">
        <v>0</v>
      </c>
      <c r="NV17" s="119">
        <v>0</v>
      </c>
      <c r="NW17" s="119">
        <v>0</v>
      </c>
      <c r="NX17" s="119">
        <v>0</v>
      </c>
      <c r="NY17" s="119">
        <v>0</v>
      </c>
      <c r="NZ17" s="119">
        <v>0</v>
      </c>
      <c r="OA17" s="119">
        <v>0</v>
      </c>
      <c r="OB17" s="119">
        <v>0</v>
      </c>
      <c r="OC17" s="119">
        <v>0</v>
      </c>
      <c r="OD17" s="119">
        <v>0</v>
      </c>
      <c r="OE17" s="119">
        <v>0</v>
      </c>
      <c r="OF17" s="119">
        <v>0</v>
      </c>
      <c r="OG17" s="119">
        <v>0</v>
      </c>
      <c r="OH17" s="119">
        <v>0</v>
      </c>
      <c r="OI17" s="119">
        <v>0</v>
      </c>
      <c r="OJ17" s="119">
        <v>0</v>
      </c>
      <c r="OK17" s="119">
        <v>0</v>
      </c>
      <c r="OL17" s="119">
        <v>0</v>
      </c>
      <c r="OM17" s="119">
        <v>0</v>
      </c>
      <c r="ON17" s="119">
        <v>0</v>
      </c>
      <c r="OO17" s="119">
        <v>0</v>
      </c>
      <c r="OP17" s="119">
        <v>0</v>
      </c>
      <c r="OQ17" s="119">
        <v>0</v>
      </c>
      <c r="OR17" s="119">
        <v>0</v>
      </c>
      <c r="OS17" s="119">
        <v>0</v>
      </c>
      <c r="OT17" s="119">
        <v>0</v>
      </c>
    </row>
    <row r="18" spans="1:410">
      <c r="A18" s="55" t="s">
        <v>793</v>
      </c>
      <c r="B18" s="56" t="s">
        <v>794</v>
      </c>
      <c r="C18" s="55" t="s">
        <v>466</v>
      </c>
      <c r="D18" s="57">
        <v>6</v>
      </c>
      <c r="E18" s="96">
        <v>2018</v>
      </c>
      <c r="F18" s="56">
        <v>69.680000000000007</v>
      </c>
      <c r="G18" s="48">
        <v>26118</v>
      </c>
      <c r="H18" s="111">
        <v>15604</v>
      </c>
      <c r="I18" s="110">
        <v>10514</v>
      </c>
      <c r="J18" s="100">
        <v>28.301745449097311</v>
      </c>
      <c r="K18" s="110">
        <v>7556</v>
      </c>
      <c r="L18" s="100">
        <v>70.38</v>
      </c>
      <c r="M18" s="110">
        <v>18789</v>
      </c>
      <c r="N18" s="111">
        <v>1874</v>
      </c>
      <c r="O18" s="56">
        <v>970</v>
      </c>
      <c r="P18" s="56">
        <v>904</v>
      </c>
      <c r="Q18" s="112">
        <v>2261</v>
      </c>
      <c r="R18" s="113">
        <v>1171</v>
      </c>
      <c r="S18" s="113">
        <v>1090</v>
      </c>
      <c r="T18" s="114">
        <v>2016</v>
      </c>
      <c r="U18" s="114">
        <v>1049</v>
      </c>
      <c r="V18" s="114">
        <v>967</v>
      </c>
      <c r="W18" s="114">
        <v>2487</v>
      </c>
      <c r="X18" s="113">
        <v>1295</v>
      </c>
      <c r="Y18" s="113">
        <v>1192</v>
      </c>
      <c r="Z18" s="111">
        <v>2178</v>
      </c>
      <c r="AA18" s="111">
        <v>1133</v>
      </c>
      <c r="AB18" s="111">
        <v>1045</v>
      </c>
      <c r="AC18" s="112">
        <v>2643</v>
      </c>
      <c r="AD18" s="112">
        <v>1368</v>
      </c>
      <c r="AE18" s="112">
        <v>1275</v>
      </c>
      <c r="AF18" s="111">
        <v>2175</v>
      </c>
      <c r="AG18" s="111">
        <v>1114</v>
      </c>
      <c r="AH18" s="178">
        <v>1061</v>
      </c>
      <c r="AI18" s="182"/>
      <c r="AJ18" s="182"/>
      <c r="AK18" s="182"/>
      <c r="AL18" s="111">
        <v>2011</v>
      </c>
      <c r="AM18" s="111">
        <v>1032</v>
      </c>
      <c r="AN18" s="56">
        <v>979</v>
      </c>
      <c r="AO18" s="111">
        <v>1852</v>
      </c>
      <c r="AP18" s="56">
        <v>949</v>
      </c>
      <c r="AQ18" s="56">
        <v>903</v>
      </c>
      <c r="AR18" s="56">
        <v>142</v>
      </c>
      <c r="AS18" s="80">
        <v>103</v>
      </c>
      <c r="AT18" s="115" t="s">
        <v>428</v>
      </c>
      <c r="AU18" s="59">
        <v>1146</v>
      </c>
      <c r="AV18" s="59">
        <v>0</v>
      </c>
      <c r="AW18" s="59">
        <v>335</v>
      </c>
      <c r="AX18" s="59">
        <v>6.5</v>
      </c>
      <c r="AY18" s="59">
        <v>2</v>
      </c>
      <c r="AZ18" s="62">
        <v>1.1737089201877935</v>
      </c>
      <c r="BA18" s="63">
        <v>3</v>
      </c>
      <c r="BB18" s="62">
        <v>0</v>
      </c>
      <c r="BC18" s="63">
        <v>0</v>
      </c>
      <c r="BD18" s="64">
        <v>0</v>
      </c>
      <c r="BE18" s="65">
        <v>0</v>
      </c>
      <c r="BF18" s="62">
        <v>3.2679738562091507</v>
      </c>
      <c r="BG18" s="63">
        <v>10</v>
      </c>
      <c r="BH18" s="62">
        <v>6.5359477124183014</v>
      </c>
      <c r="BI18" s="63">
        <v>20</v>
      </c>
      <c r="BJ18" s="64">
        <v>0</v>
      </c>
      <c r="BK18" s="65">
        <v>0</v>
      </c>
      <c r="BL18" s="64">
        <v>0</v>
      </c>
      <c r="BM18" s="65">
        <v>0</v>
      </c>
      <c r="BN18" s="56">
        <v>0</v>
      </c>
      <c r="BO18" s="56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116">
        <v>166</v>
      </c>
      <c r="BW18" s="70">
        <v>0.73756906077348061</v>
      </c>
      <c r="BX18" s="56">
        <v>72.099999999999994</v>
      </c>
      <c r="BY18" s="107">
        <v>73.5</v>
      </c>
      <c r="BZ18" s="56">
        <v>72.7</v>
      </c>
      <c r="CA18" s="56">
        <v>78</v>
      </c>
      <c r="CB18" s="56">
        <v>75.8</v>
      </c>
      <c r="CC18" s="96" t="s">
        <v>3540</v>
      </c>
      <c r="CD18" s="96" t="s">
        <v>3541</v>
      </c>
      <c r="CE18" s="96" t="s">
        <v>555</v>
      </c>
      <c r="CF18" s="96" t="s">
        <v>3542</v>
      </c>
      <c r="CG18" s="96" t="s">
        <v>1002</v>
      </c>
      <c r="CH18" s="56">
        <v>39.32</v>
      </c>
      <c r="CI18" s="56">
        <v>1</v>
      </c>
      <c r="CJ18" s="60">
        <v>0</v>
      </c>
      <c r="CK18" s="61">
        <v>0</v>
      </c>
      <c r="CL18" s="111">
        <v>2543</v>
      </c>
      <c r="CM18" s="56">
        <v>1</v>
      </c>
      <c r="CN18" s="56">
        <v>78.650000000000006</v>
      </c>
      <c r="CO18" s="56">
        <v>2</v>
      </c>
      <c r="CP18" s="56">
        <v>0</v>
      </c>
      <c r="CQ18" s="56">
        <v>0</v>
      </c>
      <c r="CR18" s="56">
        <v>0</v>
      </c>
      <c r="CS18" s="56">
        <v>0</v>
      </c>
      <c r="CT18" s="56">
        <v>0</v>
      </c>
      <c r="CU18" s="56">
        <v>0</v>
      </c>
      <c r="CV18" s="56">
        <v>0</v>
      </c>
      <c r="CW18" s="56">
        <v>0</v>
      </c>
      <c r="CX18" s="56">
        <v>0</v>
      </c>
      <c r="CY18" s="56">
        <v>0</v>
      </c>
      <c r="CZ18" s="56">
        <v>0</v>
      </c>
      <c r="DA18" s="56">
        <v>0</v>
      </c>
      <c r="DB18" s="60">
        <v>0</v>
      </c>
      <c r="DC18" s="61">
        <v>0</v>
      </c>
      <c r="DD18" s="56" t="s">
        <v>3543</v>
      </c>
      <c r="DE18" s="56" t="s">
        <v>3544</v>
      </c>
      <c r="DF18" s="96" t="s">
        <v>555</v>
      </c>
      <c r="DG18" s="96" t="s">
        <v>555</v>
      </c>
      <c r="DH18" s="56">
        <v>0</v>
      </c>
      <c r="DI18" s="56">
        <v>0</v>
      </c>
      <c r="DJ18" s="56">
        <v>133.96</v>
      </c>
      <c r="DK18" s="56">
        <v>4</v>
      </c>
      <c r="DL18" s="56">
        <v>0</v>
      </c>
      <c r="DM18" s="56">
        <v>0</v>
      </c>
      <c r="DN18" s="56">
        <v>33.49</v>
      </c>
      <c r="DO18" s="56">
        <v>1</v>
      </c>
      <c r="DP18" s="107">
        <v>68.989306657468092</v>
      </c>
      <c r="DQ18" s="56">
        <v>2</v>
      </c>
      <c r="DR18" s="56">
        <v>0</v>
      </c>
      <c r="DS18" s="56">
        <v>0</v>
      </c>
      <c r="DT18" s="56">
        <v>68.989999999999995</v>
      </c>
      <c r="DU18" s="56">
        <v>2</v>
      </c>
      <c r="DV18" s="56">
        <v>0</v>
      </c>
      <c r="DW18" s="56">
        <v>0</v>
      </c>
      <c r="DX18" s="56">
        <v>0</v>
      </c>
      <c r="DY18" s="56">
        <v>0</v>
      </c>
      <c r="DZ18" s="62">
        <v>0</v>
      </c>
      <c r="EA18" s="63">
        <v>0</v>
      </c>
      <c r="EB18" s="62">
        <v>28.125</v>
      </c>
      <c r="EC18" s="63">
        <v>9</v>
      </c>
      <c r="ED18" s="77">
        <v>3.357112882920688</v>
      </c>
      <c r="EE18" s="72">
        <v>8</v>
      </c>
      <c r="EF18" s="56" t="s">
        <v>3545</v>
      </c>
      <c r="EG18" s="56" t="s">
        <v>3546</v>
      </c>
      <c r="EH18" s="56" t="s">
        <v>555</v>
      </c>
      <c r="EI18" s="56" t="s">
        <v>555</v>
      </c>
      <c r="EJ18" s="56" t="s">
        <v>834</v>
      </c>
      <c r="EK18" s="56" t="s">
        <v>3547</v>
      </c>
      <c r="EL18" s="56" t="s">
        <v>3170</v>
      </c>
      <c r="EM18" s="56" t="s">
        <v>3548</v>
      </c>
      <c r="EN18" s="56" t="s">
        <v>555</v>
      </c>
      <c r="EO18" s="56" t="s">
        <v>555</v>
      </c>
      <c r="EP18" s="56">
        <v>34.49</v>
      </c>
      <c r="EQ18" s="56">
        <v>1</v>
      </c>
      <c r="ER18" s="56">
        <v>103.48</v>
      </c>
      <c r="ES18" s="56">
        <v>3</v>
      </c>
      <c r="ET18" s="56">
        <v>103.48</v>
      </c>
      <c r="EU18" s="56">
        <v>3</v>
      </c>
      <c r="EV18" s="107">
        <v>34.494653328734046</v>
      </c>
      <c r="EW18" s="56">
        <v>1</v>
      </c>
      <c r="EX18" s="56">
        <v>0</v>
      </c>
      <c r="EY18" s="62">
        <v>90.909090909090907</v>
      </c>
      <c r="EZ18" s="63">
        <v>89</v>
      </c>
      <c r="FA18" s="62">
        <v>75.304540420819492</v>
      </c>
      <c r="FB18" s="63">
        <v>68</v>
      </c>
      <c r="FC18" s="56">
        <v>0</v>
      </c>
      <c r="FD18" s="56">
        <v>0</v>
      </c>
      <c r="FE18" s="56">
        <v>338.35</v>
      </c>
      <c r="FF18" s="56">
        <v>18</v>
      </c>
      <c r="FG18" s="56">
        <v>0</v>
      </c>
      <c r="FH18" s="56">
        <v>0</v>
      </c>
      <c r="FI18" s="56">
        <v>0</v>
      </c>
      <c r="FJ18" s="56">
        <v>0</v>
      </c>
      <c r="FK18" s="56">
        <v>338.35</v>
      </c>
      <c r="FL18" s="56">
        <v>18</v>
      </c>
      <c r="FM18" s="56">
        <v>169.17</v>
      </c>
      <c r="FN18" s="56">
        <v>9</v>
      </c>
      <c r="FO18" s="56">
        <v>225.56</v>
      </c>
      <c r="FP18" s="56">
        <v>12</v>
      </c>
      <c r="FQ18" s="56">
        <v>37.590000000000003</v>
      </c>
      <c r="FR18" s="56">
        <v>2</v>
      </c>
      <c r="FS18" s="60">
        <v>0</v>
      </c>
      <c r="FT18" s="61">
        <v>0</v>
      </c>
      <c r="FU18" s="60">
        <v>0</v>
      </c>
      <c r="FV18" s="61">
        <v>0</v>
      </c>
      <c r="FW18" s="56" t="s">
        <v>3549</v>
      </c>
      <c r="FX18" s="56">
        <v>3.08</v>
      </c>
      <c r="FY18" s="56">
        <v>28.16</v>
      </c>
      <c r="FZ18" s="111">
        <v>7495</v>
      </c>
      <c r="GA18" s="111">
        <v>9375</v>
      </c>
      <c r="GB18" s="56">
        <v>37.81</v>
      </c>
      <c r="GC18" s="56">
        <v>62.19</v>
      </c>
      <c r="GD18" s="56">
        <v>27.16</v>
      </c>
      <c r="GE18" s="56">
        <v>74.239999999999995</v>
      </c>
      <c r="GF18" s="56">
        <v>79.92</v>
      </c>
      <c r="GG18" s="56">
        <v>65.47</v>
      </c>
      <c r="GH18" s="56">
        <v>99.09</v>
      </c>
      <c r="GI18" s="56">
        <v>39.85</v>
      </c>
      <c r="GJ18" s="56">
        <v>24.98</v>
      </c>
      <c r="GK18" s="56">
        <v>78.28</v>
      </c>
      <c r="GL18" s="56">
        <v>2.2599999999999998</v>
      </c>
      <c r="GM18" s="56">
        <v>14.76</v>
      </c>
      <c r="GN18" s="56">
        <v>3.34</v>
      </c>
      <c r="GO18" s="56">
        <v>16.010000000000002</v>
      </c>
      <c r="GP18" s="56">
        <v>2.83</v>
      </c>
      <c r="GQ18" s="56">
        <v>1.55</v>
      </c>
      <c r="GR18" s="56">
        <v>3.07</v>
      </c>
      <c r="GS18" s="56">
        <v>0.8</v>
      </c>
      <c r="GT18" s="56">
        <v>8.8000000000000007</v>
      </c>
      <c r="GU18" s="99">
        <v>11.71</v>
      </c>
      <c r="GV18" s="120">
        <v>1.1557512383048999E-2</v>
      </c>
      <c r="GW18" s="120">
        <v>0.21876719867914099</v>
      </c>
      <c r="GX18" s="120">
        <v>0.46780407264722101</v>
      </c>
      <c r="GY18" s="120">
        <v>0.26086956521739102</v>
      </c>
      <c r="GZ18" s="120">
        <v>5.3659878921298804E-3</v>
      </c>
      <c r="HA18" s="120">
        <v>4.1276829939460599E-4</v>
      </c>
      <c r="HB18" s="120">
        <v>0</v>
      </c>
      <c r="HC18" s="120">
        <v>3.52228948816731E-2</v>
      </c>
      <c r="HD18" s="121">
        <v>28</v>
      </c>
      <c r="HE18" s="121">
        <v>0</v>
      </c>
      <c r="HF18" s="121">
        <v>0</v>
      </c>
      <c r="HG18" s="125">
        <v>0</v>
      </c>
      <c r="HH18" s="121">
        <v>13</v>
      </c>
      <c r="HI18" s="121">
        <v>1586</v>
      </c>
      <c r="HJ18" s="121">
        <v>4</v>
      </c>
      <c r="HK18" s="121">
        <v>1634</v>
      </c>
      <c r="HL18" s="121">
        <v>23</v>
      </c>
      <c r="HM18" s="121">
        <v>0</v>
      </c>
      <c r="HN18" s="121">
        <v>0</v>
      </c>
      <c r="HO18" s="121">
        <v>0</v>
      </c>
      <c r="HP18" s="121">
        <v>14</v>
      </c>
      <c r="HQ18" s="121">
        <v>1996</v>
      </c>
      <c r="HR18" s="121">
        <v>3</v>
      </c>
      <c r="HS18" s="121">
        <v>2036</v>
      </c>
      <c r="HT18" s="121">
        <v>45</v>
      </c>
      <c r="HU18" s="121">
        <v>0</v>
      </c>
      <c r="HV18" s="121">
        <v>0</v>
      </c>
      <c r="HW18" s="121">
        <v>0</v>
      </c>
      <c r="HX18" s="121">
        <v>20</v>
      </c>
      <c r="HY18" s="121">
        <v>2500</v>
      </c>
      <c r="HZ18" s="121">
        <v>8</v>
      </c>
      <c r="IA18" s="121">
        <v>2573</v>
      </c>
      <c r="IB18" s="121">
        <v>56</v>
      </c>
      <c r="IC18" s="121">
        <v>0</v>
      </c>
      <c r="ID18" s="121">
        <v>0</v>
      </c>
      <c r="IE18" s="121">
        <v>0</v>
      </c>
      <c r="IF18" s="121">
        <v>29</v>
      </c>
      <c r="IG18" s="121">
        <v>3813</v>
      </c>
      <c r="IH18" s="121">
        <v>23</v>
      </c>
      <c r="II18" s="121">
        <v>3921</v>
      </c>
      <c r="IJ18" s="122">
        <v>226</v>
      </c>
      <c r="IK18" s="123">
        <v>0.88627450980392197</v>
      </c>
      <c r="IL18" s="122">
        <v>2</v>
      </c>
      <c r="IM18" s="123">
        <v>7.8431372549019607E-3</v>
      </c>
      <c r="IN18" s="119">
        <v>0</v>
      </c>
      <c r="IO18" s="122">
        <v>0</v>
      </c>
      <c r="IP18" s="119">
        <v>0</v>
      </c>
      <c r="IQ18" s="119">
        <v>0</v>
      </c>
      <c r="IR18" s="122">
        <v>0</v>
      </c>
      <c r="IS18" s="122">
        <v>0</v>
      </c>
      <c r="IT18" s="122">
        <v>0</v>
      </c>
      <c r="IU18" s="122">
        <v>0</v>
      </c>
      <c r="IV18" s="122">
        <v>3</v>
      </c>
      <c r="IW18" s="123">
        <v>1.1764705882352899E-2</v>
      </c>
      <c r="IX18" s="122">
        <v>15</v>
      </c>
      <c r="IY18" s="123">
        <v>5.8823529411764698E-2</v>
      </c>
      <c r="IZ18" s="122">
        <v>0</v>
      </c>
      <c r="JA18" s="122">
        <v>0</v>
      </c>
      <c r="JB18" s="122">
        <v>0</v>
      </c>
      <c r="JC18" s="122">
        <v>0</v>
      </c>
      <c r="JD18" s="122">
        <v>0</v>
      </c>
      <c r="JE18" s="122">
        <v>0</v>
      </c>
      <c r="JF18" s="122">
        <v>0</v>
      </c>
      <c r="JG18" s="122">
        <v>0</v>
      </c>
      <c r="JH18" s="122">
        <v>0</v>
      </c>
      <c r="JI18" s="122">
        <v>0</v>
      </c>
      <c r="JJ18" s="122">
        <v>7</v>
      </c>
      <c r="JK18" s="123">
        <v>2.7450980392156901E-2</v>
      </c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22">
        <v>0</v>
      </c>
      <c r="KA18" s="122">
        <v>0</v>
      </c>
      <c r="KB18" s="119"/>
      <c r="KC18" s="119"/>
      <c r="KD18" s="119"/>
      <c r="KE18" s="119"/>
      <c r="KF18" s="122">
        <v>1</v>
      </c>
      <c r="KG18" s="123">
        <v>3.9215686274509803E-3</v>
      </c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22">
        <v>0</v>
      </c>
      <c r="LD18" s="122">
        <v>0</v>
      </c>
      <c r="LE18" s="122">
        <v>0</v>
      </c>
      <c r="LF18" s="119">
        <v>0</v>
      </c>
      <c r="LG18" s="122">
        <v>0</v>
      </c>
      <c r="LH18" s="122">
        <v>0</v>
      </c>
      <c r="LI18" s="119"/>
      <c r="LJ18" s="119"/>
      <c r="LK18" s="119"/>
      <c r="LL18" s="119"/>
      <c r="LM18" s="119"/>
      <c r="LN18" s="119"/>
      <c r="LO18" s="119"/>
      <c r="LP18" s="119"/>
      <c r="LQ18" s="119"/>
      <c r="LR18" s="122">
        <v>0</v>
      </c>
      <c r="LS18" s="119">
        <v>0</v>
      </c>
      <c r="LT18" s="122">
        <v>0</v>
      </c>
      <c r="LU18" s="122">
        <v>0</v>
      </c>
      <c r="LV18" s="122">
        <v>0</v>
      </c>
      <c r="LW18" s="122">
        <v>0</v>
      </c>
      <c r="LX18" s="122">
        <v>0</v>
      </c>
      <c r="LY18" s="122">
        <v>0</v>
      </c>
      <c r="LZ18" s="122">
        <v>0</v>
      </c>
      <c r="MA18" s="122">
        <v>0</v>
      </c>
      <c r="MB18" s="122">
        <v>0</v>
      </c>
      <c r="MC18" s="122">
        <v>0</v>
      </c>
      <c r="MD18" s="122">
        <v>0</v>
      </c>
      <c r="ME18" s="122">
        <v>0</v>
      </c>
      <c r="MF18" s="122">
        <v>0</v>
      </c>
      <c r="MG18" s="122">
        <v>0</v>
      </c>
      <c r="MH18" s="122">
        <v>0</v>
      </c>
      <c r="MI18" s="122">
        <v>0</v>
      </c>
      <c r="MJ18" s="122">
        <v>0</v>
      </c>
      <c r="MK18" s="122">
        <v>0</v>
      </c>
      <c r="ML18" s="122">
        <v>0</v>
      </c>
      <c r="MM18" s="122">
        <v>0</v>
      </c>
      <c r="MN18" s="122">
        <v>0</v>
      </c>
      <c r="MO18" s="122">
        <v>0</v>
      </c>
      <c r="MP18" s="122">
        <v>0</v>
      </c>
      <c r="MQ18" s="122">
        <v>0</v>
      </c>
      <c r="MR18" s="122">
        <v>0</v>
      </c>
      <c r="MS18" s="122">
        <v>0</v>
      </c>
      <c r="MT18" s="122">
        <v>0</v>
      </c>
      <c r="MU18" s="122">
        <v>0</v>
      </c>
      <c r="MV18" s="119">
        <v>0</v>
      </c>
      <c r="MW18" s="119">
        <v>0</v>
      </c>
      <c r="MX18" s="119">
        <v>0</v>
      </c>
      <c r="MY18" s="119">
        <v>0</v>
      </c>
      <c r="MZ18" s="119">
        <v>0</v>
      </c>
      <c r="NA18" s="119">
        <v>0</v>
      </c>
      <c r="NB18" s="119">
        <v>0</v>
      </c>
      <c r="NC18" s="119">
        <v>0</v>
      </c>
      <c r="ND18" s="119">
        <v>0</v>
      </c>
      <c r="NE18" s="119">
        <v>0</v>
      </c>
      <c r="NF18" s="119">
        <v>0</v>
      </c>
      <c r="NG18" s="119">
        <v>0</v>
      </c>
      <c r="NH18" s="119">
        <v>0</v>
      </c>
      <c r="NI18" s="119">
        <v>0</v>
      </c>
      <c r="NJ18" s="119">
        <v>0</v>
      </c>
      <c r="NK18" s="119">
        <v>0</v>
      </c>
      <c r="NL18" s="119">
        <v>0</v>
      </c>
      <c r="NM18" s="119">
        <v>0</v>
      </c>
      <c r="NN18" s="119">
        <v>0</v>
      </c>
      <c r="NO18" s="119">
        <v>0</v>
      </c>
      <c r="NP18" s="119">
        <v>0</v>
      </c>
      <c r="NQ18" s="119">
        <v>0</v>
      </c>
      <c r="NR18" s="119">
        <v>0</v>
      </c>
      <c r="NS18" s="119">
        <v>0</v>
      </c>
      <c r="NT18" s="119">
        <v>0</v>
      </c>
      <c r="NU18" s="119">
        <v>0</v>
      </c>
      <c r="NV18" s="119">
        <v>0</v>
      </c>
      <c r="NW18" s="119">
        <v>0</v>
      </c>
      <c r="NX18" s="119">
        <v>0</v>
      </c>
      <c r="NY18" s="119">
        <v>0</v>
      </c>
      <c r="NZ18" s="119">
        <v>0</v>
      </c>
      <c r="OA18" s="119">
        <v>0</v>
      </c>
      <c r="OB18" s="119">
        <v>0</v>
      </c>
      <c r="OC18" s="119">
        <v>0</v>
      </c>
      <c r="OD18" s="119">
        <v>0</v>
      </c>
      <c r="OE18" s="119">
        <v>0</v>
      </c>
      <c r="OF18" s="119">
        <v>0</v>
      </c>
      <c r="OG18" s="119">
        <v>0</v>
      </c>
      <c r="OH18" s="119">
        <v>0</v>
      </c>
      <c r="OI18" s="119">
        <v>0</v>
      </c>
      <c r="OJ18" s="119">
        <v>0</v>
      </c>
      <c r="OK18" s="119">
        <v>0</v>
      </c>
      <c r="OL18" s="119">
        <v>0</v>
      </c>
      <c r="OM18" s="119">
        <v>0</v>
      </c>
      <c r="ON18" s="119">
        <v>0</v>
      </c>
      <c r="OO18" s="119">
        <v>0</v>
      </c>
      <c r="OP18" s="119">
        <v>0</v>
      </c>
      <c r="OQ18" s="119">
        <v>0</v>
      </c>
      <c r="OR18" s="119">
        <v>0</v>
      </c>
      <c r="OS18" s="119">
        <v>0</v>
      </c>
      <c r="OT18" s="119">
        <v>0</v>
      </c>
    </row>
    <row r="19" spans="1:410">
      <c r="A19" s="55" t="s">
        <v>811</v>
      </c>
      <c r="B19" s="56" t="s">
        <v>812</v>
      </c>
      <c r="C19" s="55" t="s">
        <v>427</v>
      </c>
      <c r="D19" s="57">
        <v>6</v>
      </c>
      <c r="E19" s="96">
        <v>2018</v>
      </c>
      <c r="F19" s="56">
        <v>59.32</v>
      </c>
      <c r="G19" s="110">
        <v>4797</v>
      </c>
      <c r="H19" s="110">
        <v>1908</v>
      </c>
      <c r="I19" s="110">
        <v>2889</v>
      </c>
      <c r="J19" s="100">
        <v>19.91</v>
      </c>
      <c r="K19" s="110">
        <v>636</v>
      </c>
      <c r="L19" s="100">
        <v>90.08</v>
      </c>
      <c r="M19" s="110">
        <v>2877</v>
      </c>
      <c r="N19" s="56">
        <v>348</v>
      </c>
      <c r="O19" s="56">
        <v>188</v>
      </c>
      <c r="P19" s="56">
        <v>160</v>
      </c>
      <c r="Q19" s="112">
        <v>419</v>
      </c>
      <c r="R19" s="113">
        <v>228</v>
      </c>
      <c r="S19" s="113">
        <v>191</v>
      </c>
      <c r="T19" s="56">
        <v>356</v>
      </c>
      <c r="U19" s="56">
        <v>197</v>
      </c>
      <c r="V19" s="56">
        <v>159</v>
      </c>
      <c r="W19" s="114">
        <v>432</v>
      </c>
      <c r="X19" s="113">
        <v>239</v>
      </c>
      <c r="Y19" s="113">
        <v>193</v>
      </c>
      <c r="Z19" s="56">
        <v>369</v>
      </c>
      <c r="AA19" s="56">
        <v>205</v>
      </c>
      <c r="AB19" s="56">
        <v>164</v>
      </c>
      <c r="AC19" s="112">
        <v>442</v>
      </c>
      <c r="AD19" s="112">
        <v>242</v>
      </c>
      <c r="AE19" s="112">
        <v>200</v>
      </c>
      <c r="AF19" s="56">
        <v>365</v>
      </c>
      <c r="AG19" s="56">
        <v>195</v>
      </c>
      <c r="AH19" s="177">
        <v>170</v>
      </c>
      <c r="AI19" s="182"/>
      <c r="AJ19" s="182"/>
      <c r="AK19" s="182"/>
      <c r="AL19" s="56">
        <v>338</v>
      </c>
      <c r="AM19" s="56">
        <v>172</v>
      </c>
      <c r="AN19" s="56">
        <v>166</v>
      </c>
      <c r="AO19" s="56">
        <v>280</v>
      </c>
      <c r="AP19" s="56">
        <v>136</v>
      </c>
      <c r="AQ19" s="56">
        <v>144</v>
      </c>
      <c r="AR19" s="56">
        <v>127</v>
      </c>
      <c r="AS19" s="80">
        <v>11</v>
      </c>
      <c r="AT19" s="115" t="s">
        <v>3550</v>
      </c>
      <c r="AU19" s="59">
        <v>234</v>
      </c>
      <c r="AV19" s="59">
        <v>0</v>
      </c>
      <c r="AW19" s="59">
        <v>22</v>
      </c>
      <c r="AX19" s="59">
        <v>68.2</v>
      </c>
      <c r="AY19" s="59">
        <v>3</v>
      </c>
      <c r="AZ19" s="62">
        <v>13.45291479820628</v>
      </c>
      <c r="BA19" s="63">
        <v>3</v>
      </c>
      <c r="BB19" s="62">
        <v>0</v>
      </c>
      <c r="BC19" s="63">
        <v>0</v>
      </c>
      <c r="BD19" s="64">
        <v>0</v>
      </c>
      <c r="BE19" s="65">
        <v>0</v>
      </c>
      <c r="BF19" s="62">
        <v>4.5454545454545459</v>
      </c>
      <c r="BG19" s="63">
        <v>2</v>
      </c>
      <c r="BH19" s="62">
        <v>9.0909090909090917</v>
      </c>
      <c r="BI19" s="63">
        <v>4</v>
      </c>
      <c r="BJ19" s="64">
        <v>0</v>
      </c>
      <c r="BK19" s="65">
        <v>0</v>
      </c>
      <c r="BL19" s="64">
        <v>0</v>
      </c>
      <c r="BM19" s="65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116">
        <v>19.600000000000001</v>
      </c>
      <c r="BW19" s="70">
        <v>0.73913043478260865</v>
      </c>
      <c r="BX19" s="56">
        <v>73.900000000000006</v>
      </c>
      <c r="BY19" s="107">
        <v>69.599999999999994</v>
      </c>
      <c r="BZ19" s="56">
        <v>73.900000000000006</v>
      </c>
      <c r="CA19" s="56">
        <v>82.6</v>
      </c>
      <c r="CB19" s="56">
        <v>65.2</v>
      </c>
      <c r="CC19" s="96" t="s">
        <v>3551</v>
      </c>
      <c r="CD19" s="96" t="s">
        <v>3552</v>
      </c>
      <c r="CE19" s="96" t="s">
        <v>555</v>
      </c>
      <c r="CF19" s="96" t="s">
        <v>3553</v>
      </c>
      <c r="CG19" s="96" t="s">
        <v>3554</v>
      </c>
      <c r="CH19" s="56">
        <v>0</v>
      </c>
      <c r="CI19" s="56">
        <v>0</v>
      </c>
      <c r="CJ19" s="60">
        <v>0</v>
      </c>
      <c r="CK19" s="61">
        <v>0</v>
      </c>
      <c r="CL19" s="61">
        <v>0</v>
      </c>
      <c r="CM19" s="61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60">
        <v>4.5871559633027523</v>
      </c>
      <c r="DC19" s="61">
        <v>1</v>
      </c>
      <c r="DD19" s="56" t="s">
        <v>3555</v>
      </c>
      <c r="DE19" s="56" t="s">
        <v>3556</v>
      </c>
      <c r="DF19" s="96" t="s">
        <v>555</v>
      </c>
      <c r="DG19" s="96" t="s">
        <v>555</v>
      </c>
      <c r="DH19" s="56">
        <v>366.3</v>
      </c>
      <c r="DI19" s="56">
        <v>1</v>
      </c>
      <c r="DJ19" s="56">
        <v>1098.9000000000001</v>
      </c>
      <c r="DK19" s="56">
        <v>3</v>
      </c>
      <c r="DL19" s="56">
        <v>0</v>
      </c>
      <c r="DM19" s="56">
        <v>0</v>
      </c>
      <c r="DN19" s="56">
        <v>366.3</v>
      </c>
      <c r="DO19" s="56">
        <v>1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62">
        <v>0.6775067750677507</v>
      </c>
      <c r="EA19" s="63">
        <v>5</v>
      </c>
      <c r="EB19" s="62">
        <v>19.512195121951219</v>
      </c>
      <c r="EC19" s="63">
        <v>144</v>
      </c>
      <c r="ED19" s="60">
        <v>4.7619047619047628</v>
      </c>
      <c r="EE19" s="61">
        <v>1</v>
      </c>
      <c r="EF19" s="56" t="s">
        <v>3557</v>
      </c>
      <c r="EG19" s="56" t="s">
        <v>1268</v>
      </c>
      <c r="EH19" s="56" t="s">
        <v>555</v>
      </c>
      <c r="EI19" s="56" t="s">
        <v>555</v>
      </c>
      <c r="EJ19" s="56" t="s">
        <v>1960</v>
      </c>
      <c r="EK19" s="56" t="s">
        <v>3558</v>
      </c>
      <c r="EL19" s="56" t="s">
        <v>3559</v>
      </c>
      <c r="EM19" s="56" t="s">
        <v>3560</v>
      </c>
      <c r="EN19" s="56" t="s">
        <v>555</v>
      </c>
      <c r="EO19" s="56" t="s">
        <v>555</v>
      </c>
      <c r="EP19" s="56">
        <v>0</v>
      </c>
      <c r="EQ19" s="56">
        <v>0</v>
      </c>
      <c r="ER19" s="99">
        <v>395.25691699604738</v>
      </c>
      <c r="ES19" s="96">
        <v>1</v>
      </c>
      <c r="ET19" s="56">
        <v>0</v>
      </c>
      <c r="EU19" s="56">
        <v>0</v>
      </c>
      <c r="EV19" s="56">
        <v>0</v>
      </c>
      <c r="EW19" s="56">
        <v>0</v>
      </c>
      <c r="EX19" s="56">
        <v>0</v>
      </c>
      <c r="EY19" s="62">
        <v>72.289156626506028</v>
      </c>
      <c r="EZ19" s="63">
        <v>12</v>
      </c>
      <c r="FA19" s="62">
        <v>55.55555555555555</v>
      </c>
      <c r="FB19" s="63">
        <v>8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v>0</v>
      </c>
      <c r="FP19" s="56">
        <v>0</v>
      </c>
      <c r="FQ19" s="56">
        <v>0</v>
      </c>
      <c r="FR19" s="56">
        <v>0</v>
      </c>
      <c r="FS19" s="60">
        <v>7</v>
      </c>
      <c r="FT19" s="61">
        <v>7</v>
      </c>
      <c r="FU19" s="60">
        <v>0.77851304009342148</v>
      </c>
      <c r="FV19" s="61">
        <v>4</v>
      </c>
      <c r="FW19" s="56" t="s">
        <v>3561</v>
      </c>
      <c r="FX19" s="56">
        <v>2.78</v>
      </c>
      <c r="FY19" s="56">
        <v>6.82</v>
      </c>
      <c r="FZ19" s="111">
        <v>1404</v>
      </c>
      <c r="GA19" s="111">
        <v>2676</v>
      </c>
      <c r="GB19" s="56">
        <v>30.98</v>
      </c>
      <c r="GC19" s="56">
        <v>69.02</v>
      </c>
      <c r="GD19" s="56">
        <v>28.17</v>
      </c>
      <c r="GE19" s="56">
        <v>82.99</v>
      </c>
      <c r="GF19" s="56">
        <v>51.41</v>
      </c>
      <c r="GG19" s="56">
        <v>46.92</v>
      </c>
      <c r="GH19" s="56">
        <v>99.06</v>
      </c>
      <c r="GI19" s="56">
        <v>35.9</v>
      </c>
      <c r="GJ19" s="56">
        <v>12.81</v>
      </c>
      <c r="GK19" s="56">
        <v>48.44</v>
      </c>
      <c r="GL19" s="56">
        <v>2.15</v>
      </c>
      <c r="GM19" s="56">
        <v>15.73</v>
      </c>
      <c r="GN19" s="56">
        <v>3.66</v>
      </c>
      <c r="GO19" s="56">
        <v>15.94</v>
      </c>
      <c r="GP19" s="56">
        <v>3.12</v>
      </c>
      <c r="GQ19" s="56">
        <v>2.4700000000000002</v>
      </c>
      <c r="GR19" s="56">
        <v>2.63</v>
      </c>
      <c r="GS19" s="56">
        <v>0.7</v>
      </c>
      <c r="GT19" s="56">
        <v>5.24</v>
      </c>
      <c r="GU19" s="99">
        <v>12.15</v>
      </c>
      <c r="GV19" s="120">
        <v>1.02489019033675E-2</v>
      </c>
      <c r="GW19" s="120">
        <v>0.24011713030746701</v>
      </c>
      <c r="GX19" s="120">
        <v>0.59809663250365996</v>
      </c>
      <c r="GY19" s="120">
        <v>0.149341142020498</v>
      </c>
      <c r="GZ19" s="120">
        <v>7.3206442166910701E-4</v>
      </c>
      <c r="HA19" s="120">
        <v>7.3206442166910701E-4</v>
      </c>
      <c r="HB19" s="120">
        <v>0</v>
      </c>
      <c r="HC19" s="120">
        <v>7.3206442166910701E-4</v>
      </c>
      <c r="HD19" s="118">
        <v>0</v>
      </c>
      <c r="HE19" s="118">
        <v>0</v>
      </c>
      <c r="HF19" s="118">
        <v>0</v>
      </c>
      <c r="HG19" s="118">
        <v>0</v>
      </c>
      <c r="HH19" s="118">
        <v>0</v>
      </c>
      <c r="HI19" s="122">
        <v>263</v>
      </c>
      <c r="HJ19" s="118">
        <v>1</v>
      </c>
      <c r="HK19" s="122">
        <v>264</v>
      </c>
      <c r="HL19" s="118">
        <v>0</v>
      </c>
      <c r="HM19" s="118">
        <v>0</v>
      </c>
      <c r="HN19" s="118">
        <v>0</v>
      </c>
      <c r="HO19" s="118">
        <v>0</v>
      </c>
      <c r="HP19" s="118">
        <v>0</v>
      </c>
      <c r="HQ19" s="122">
        <v>319</v>
      </c>
      <c r="HR19" s="118">
        <v>0</v>
      </c>
      <c r="HS19" s="122">
        <v>319</v>
      </c>
      <c r="HT19" s="118">
        <v>0</v>
      </c>
      <c r="HU19" s="118">
        <v>0</v>
      </c>
      <c r="HV19" s="118">
        <v>0</v>
      </c>
      <c r="HW19" s="118">
        <v>0</v>
      </c>
      <c r="HX19" s="118">
        <v>1</v>
      </c>
      <c r="HY19" s="122">
        <v>370</v>
      </c>
      <c r="HZ19" s="118">
        <v>0</v>
      </c>
      <c r="IA19" s="122">
        <v>371</v>
      </c>
      <c r="IB19" s="118">
        <v>0</v>
      </c>
      <c r="IC19" s="118">
        <v>0</v>
      </c>
      <c r="ID19" s="118">
        <v>0</v>
      </c>
      <c r="IE19" s="118">
        <v>0</v>
      </c>
      <c r="IF19" s="122">
        <v>5</v>
      </c>
      <c r="IG19" s="122">
        <v>599</v>
      </c>
      <c r="IH19" s="118">
        <v>5</v>
      </c>
      <c r="II19" s="122">
        <v>609</v>
      </c>
      <c r="IJ19" s="122">
        <v>0</v>
      </c>
      <c r="IK19" s="122">
        <v>0</v>
      </c>
      <c r="IL19" s="122">
        <v>0</v>
      </c>
      <c r="IM19" s="122">
        <v>0</v>
      </c>
      <c r="IN19" s="122">
        <v>0</v>
      </c>
      <c r="IO19" s="122">
        <v>0</v>
      </c>
      <c r="IP19" s="119">
        <v>0</v>
      </c>
      <c r="IQ19" s="119">
        <v>0</v>
      </c>
      <c r="IR19" s="122">
        <v>0</v>
      </c>
      <c r="IS19" s="122">
        <v>0</v>
      </c>
      <c r="IT19" s="122">
        <v>0</v>
      </c>
      <c r="IU19" s="122">
        <v>0</v>
      </c>
      <c r="IV19" s="122">
        <v>0</v>
      </c>
      <c r="IW19" s="122">
        <v>0</v>
      </c>
      <c r="IX19" s="122">
        <v>0</v>
      </c>
      <c r="IY19" s="122">
        <v>0</v>
      </c>
      <c r="IZ19" s="122">
        <v>0</v>
      </c>
      <c r="JA19" s="122">
        <v>0</v>
      </c>
      <c r="JB19" s="122">
        <v>0</v>
      </c>
      <c r="JC19" s="122">
        <v>0</v>
      </c>
      <c r="JD19" s="122">
        <v>0</v>
      </c>
      <c r="JE19" s="122">
        <v>0</v>
      </c>
      <c r="JF19" s="122">
        <v>0</v>
      </c>
      <c r="JG19" s="122">
        <v>0</v>
      </c>
      <c r="JH19" s="122">
        <v>0</v>
      </c>
      <c r="JI19" s="122">
        <v>0</v>
      </c>
      <c r="JJ19" s="122">
        <v>0</v>
      </c>
      <c r="JK19" s="122">
        <v>0</v>
      </c>
      <c r="JL19" s="122">
        <v>0</v>
      </c>
      <c r="JM19" s="122">
        <v>0</v>
      </c>
      <c r="JN19" s="122">
        <v>0</v>
      </c>
      <c r="JO19" s="122">
        <v>0</v>
      </c>
      <c r="JP19" s="122">
        <v>0</v>
      </c>
      <c r="JQ19" s="122">
        <v>0</v>
      </c>
      <c r="JR19" s="122">
        <v>0</v>
      </c>
      <c r="JS19" s="122">
        <v>0</v>
      </c>
      <c r="JT19" s="122">
        <v>0</v>
      </c>
      <c r="JU19" s="118">
        <v>0</v>
      </c>
      <c r="JV19" s="122">
        <v>0</v>
      </c>
      <c r="JW19" s="122">
        <v>0</v>
      </c>
      <c r="JX19" s="122">
        <v>0</v>
      </c>
      <c r="JY19" s="122">
        <v>0</v>
      </c>
      <c r="JZ19" s="122">
        <v>0</v>
      </c>
      <c r="KA19" s="122">
        <v>0</v>
      </c>
      <c r="KB19" s="122">
        <v>0</v>
      </c>
      <c r="KC19" s="122">
        <v>0</v>
      </c>
      <c r="KD19" s="122">
        <v>0</v>
      </c>
      <c r="KE19" s="122">
        <v>0</v>
      </c>
      <c r="KF19" s="122">
        <v>0</v>
      </c>
      <c r="KG19" s="122">
        <v>0</v>
      </c>
      <c r="KH19" s="122">
        <v>0</v>
      </c>
      <c r="KI19" s="122">
        <v>0</v>
      </c>
      <c r="KJ19" s="122">
        <v>0</v>
      </c>
      <c r="KK19" s="122">
        <v>0</v>
      </c>
      <c r="KL19" s="122">
        <v>0</v>
      </c>
      <c r="KM19" s="122">
        <v>0</v>
      </c>
      <c r="KN19" s="122">
        <v>0</v>
      </c>
      <c r="KO19" s="122">
        <v>0</v>
      </c>
      <c r="KP19" s="122">
        <v>0</v>
      </c>
      <c r="KQ19" s="122">
        <v>0</v>
      </c>
      <c r="KR19" s="122">
        <v>0</v>
      </c>
      <c r="KS19" s="122">
        <v>0</v>
      </c>
      <c r="KT19" s="122">
        <v>0</v>
      </c>
      <c r="KU19" s="122">
        <v>0</v>
      </c>
      <c r="KV19" s="122">
        <v>0</v>
      </c>
      <c r="KW19" s="122">
        <v>0</v>
      </c>
      <c r="KX19" s="122">
        <v>0</v>
      </c>
      <c r="KY19" s="122">
        <v>0</v>
      </c>
      <c r="KZ19" s="122">
        <v>0</v>
      </c>
      <c r="LA19" s="122">
        <v>0</v>
      </c>
      <c r="LB19" s="122">
        <v>0</v>
      </c>
      <c r="LC19" s="122">
        <v>0</v>
      </c>
      <c r="LD19" s="122">
        <v>0</v>
      </c>
      <c r="LE19" s="122">
        <v>0</v>
      </c>
      <c r="LF19" s="119">
        <v>0</v>
      </c>
      <c r="LG19" s="122">
        <v>0</v>
      </c>
      <c r="LH19" s="122">
        <v>0</v>
      </c>
      <c r="LI19" s="122">
        <v>0</v>
      </c>
      <c r="LJ19" s="122">
        <v>0</v>
      </c>
      <c r="LK19" s="122">
        <v>0</v>
      </c>
      <c r="LL19" s="122">
        <v>0</v>
      </c>
      <c r="LM19" s="122">
        <v>0</v>
      </c>
      <c r="LN19" s="122">
        <v>0</v>
      </c>
      <c r="LO19" s="122">
        <v>0</v>
      </c>
      <c r="LP19" s="122">
        <v>0</v>
      </c>
      <c r="LQ19" s="122">
        <v>0</v>
      </c>
      <c r="LR19" s="122">
        <v>0</v>
      </c>
      <c r="LS19" s="119">
        <v>0</v>
      </c>
      <c r="LT19" s="122">
        <v>0</v>
      </c>
      <c r="LU19" s="122">
        <v>0</v>
      </c>
      <c r="LV19" s="122">
        <v>0</v>
      </c>
      <c r="LW19" s="122">
        <v>0</v>
      </c>
      <c r="LX19" s="122">
        <v>0</v>
      </c>
      <c r="LY19" s="122">
        <v>0</v>
      </c>
      <c r="LZ19" s="122">
        <v>0</v>
      </c>
      <c r="MA19" s="122">
        <v>0</v>
      </c>
      <c r="MB19" s="122">
        <v>0</v>
      </c>
      <c r="MC19" s="122">
        <v>0</v>
      </c>
      <c r="MD19" s="122">
        <v>0</v>
      </c>
      <c r="ME19" s="122">
        <v>0</v>
      </c>
      <c r="MF19" s="122">
        <v>0</v>
      </c>
      <c r="MG19" s="122">
        <v>0</v>
      </c>
      <c r="MH19" s="122">
        <v>0</v>
      </c>
      <c r="MI19" s="122">
        <v>0</v>
      </c>
      <c r="MJ19" s="122">
        <v>0</v>
      </c>
      <c r="MK19" s="122">
        <v>0</v>
      </c>
      <c r="ML19" s="122">
        <v>0</v>
      </c>
      <c r="MM19" s="122">
        <v>0</v>
      </c>
      <c r="MN19" s="122">
        <v>0</v>
      </c>
      <c r="MO19" s="122">
        <v>0</v>
      </c>
      <c r="MP19" s="122">
        <v>0</v>
      </c>
      <c r="MQ19" s="122">
        <v>0</v>
      </c>
      <c r="MR19" s="122">
        <v>0</v>
      </c>
      <c r="MS19" s="122">
        <v>0</v>
      </c>
      <c r="MT19" s="122">
        <v>0</v>
      </c>
      <c r="MU19" s="122">
        <v>0</v>
      </c>
      <c r="MV19" s="119">
        <v>0</v>
      </c>
      <c r="MW19" s="119">
        <v>0</v>
      </c>
      <c r="MX19" s="119">
        <v>0</v>
      </c>
      <c r="MY19" s="119">
        <v>0</v>
      </c>
      <c r="MZ19" s="119">
        <v>0</v>
      </c>
      <c r="NA19" s="119">
        <v>0</v>
      </c>
      <c r="NB19" s="119">
        <v>0</v>
      </c>
      <c r="NC19" s="119">
        <v>0</v>
      </c>
      <c r="ND19" s="119">
        <v>0</v>
      </c>
      <c r="NE19" s="119">
        <v>0</v>
      </c>
      <c r="NF19" s="119">
        <v>0</v>
      </c>
      <c r="NG19" s="119">
        <v>0</v>
      </c>
      <c r="NH19" s="119">
        <v>0</v>
      </c>
      <c r="NI19" s="119">
        <v>0</v>
      </c>
      <c r="NJ19" s="119">
        <v>0</v>
      </c>
      <c r="NK19" s="119">
        <v>0</v>
      </c>
      <c r="NL19" s="119">
        <v>0</v>
      </c>
      <c r="NM19" s="119">
        <v>0</v>
      </c>
      <c r="NN19" s="119">
        <v>0</v>
      </c>
      <c r="NO19" s="119">
        <v>0</v>
      </c>
      <c r="NP19" s="119">
        <v>0</v>
      </c>
      <c r="NQ19" s="119">
        <v>0</v>
      </c>
      <c r="NR19" s="119">
        <v>0</v>
      </c>
      <c r="NS19" s="119">
        <v>0</v>
      </c>
      <c r="NT19" s="119">
        <v>0</v>
      </c>
      <c r="NU19" s="119">
        <v>0</v>
      </c>
      <c r="NV19" s="119">
        <v>0</v>
      </c>
      <c r="NW19" s="119">
        <v>0</v>
      </c>
      <c r="NX19" s="119">
        <v>0</v>
      </c>
      <c r="NY19" s="119">
        <v>0</v>
      </c>
      <c r="NZ19" s="119">
        <v>0</v>
      </c>
      <c r="OA19" s="119">
        <v>0</v>
      </c>
      <c r="OB19" s="119">
        <v>0</v>
      </c>
      <c r="OC19" s="119">
        <v>0</v>
      </c>
      <c r="OD19" s="119">
        <v>0</v>
      </c>
      <c r="OE19" s="119">
        <v>0</v>
      </c>
      <c r="OF19" s="119">
        <v>0</v>
      </c>
      <c r="OG19" s="119">
        <v>0</v>
      </c>
      <c r="OH19" s="119">
        <v>0</v>
      </c>
      <c r="OI19" s="119">
        <v>0</v>
      </c>
      <c r="OJ19" s="119">
        <v>0</v>
      </c>
      <c r="OK19" s="119">
        <v>0</v>
      </c>
      <c r="OL19" s="119">
        <v>0</v>
      </c>
      <c r="OM19" s="119">
        <v>0</v>
      </c>
      <c r="ON19" s="119">
        <v>0</v>
      </c>
      <c r="OO19" s="119">
        <v>0</v>
      </c>
      <c r="OP19" s="119">
        <v>0</v>
      </c>
      <c r="OQ19" s="119">
        <v>0</v>
      </c>
      <c r="OR19" s="119">
        <v>0</v>
      </c>
      <c r="OS19" s="119">
        <v>0</v>
      </c>
      <c r="OT19" s="119">
        <v>0</v>
      </c>
    </row>
    <row r="20" spans="1:410">
      <c r="A20" s="55" t="s">
        <v>821</v>
      </c>
      <c r="B20" s="56" t="s">
        <v>822</v>
      </c>
      <c r="C20" s="55" t="s">
        <v>466</v>
      </c>
      <c r="D20" s="57">
        <v>6</v>
      </c>
      <c r="E20" s="96">
        <v>2018</v>
      </c>
      <c r="F20" s="56">
        <v>66.569999999999993</v>
      </c>
      <c r="G20" s="110">
        <v>21377</v>
      </c>
      <c r="H20" s="110">
        <v>7349</v>
      </c>
      <c r="I20" s="110">
        <v>14028</v>
      </c>
      <c r="J20" s="100">
        <v>15.54</v>
      </c>
      <c r="K20" s="110">
        <v>3166</v>
      </c>
      <c r="L20" s="100">
        <v>66.739999999999995</v>
      </c>
      <c r="M20" s="110">
        <v>13595</v>
      </c>
      <c r="N20" s="111">
        <v>1495</v>
      </c>
      <c r="O20" s="56">
        <v>771</v>
      </c>
      <c r="P20" s="56">
        <v>724</v>
      </c>
      <c r="Q20" s="112">
        <v>1806</v>
      </c>
      <c r="R20" s="113">
        <v>932</v>
      </c>
      <c r="S20" s="113">
        <v>874</v>
      </c>
      <c r="T20" s="111">
        <v>1645</v>
      </c>
      <c r="U20" s="56">
        <v>848</v>
      </c>
      <c r="V20" s="56">
        <v>797</v>
      </c>
      <c r="W20" s="114">
        <v>2052</v>
      </c>
      <c r="X20" s="113">
        <v>1056</v>
      </c>
      <c r="Y20" s="113">
        <v>996</v>
      </c>
      <c r="Z20" s="111">
        <v>1845</v>
      </c>
      <c r="AA20" s="56">
        <v>945</v>
      </c>
      <c r="AB20" s="56">
        <v>900</v>
      </c>
      <c r="AC20" s="112">
        <v>2277</v>
      </c>
      <c r="AD20" s="112">
        <v>1159</v>
      </c>
      <c r="AE20" s="112">
        <v>1118</v>
      </c>
      <c r="AF20" s="111">
        <v>1897</v>
      </c>
      <c r="AG20" s="56">
        <v>957</v>
      </c>
      <c r="AH20" s="177">
        <v>940</v>
      </c>
      <c r="AI20" s="182"/>
      <c r="AJ20" s="182"/>
      <c r="AK20" s="182"/>
      <c r="AL20" s="111">
        <v>1698</v>
      </c>
      <c r="AM20" s="56">
        <v>849</v>
      </c>
      <c r="AN20" s="56">
        <v>849</v>
      </c>
      <c r="AO20" s="111">
        <v>1461</v>
      </c>
      <c r="AP20" s="56">
        <v>730</v>
      </c>
      <c r="AQ20" s="56">
        <v>731</v>
      </c>
      <c r="AR20" s="56">
        <v>225</v>
      </c>
      <c r="AS20" s="80">
        <v>12</v>
      </c>
      <c r="AT20" s="115" t="s">
        <v>3413</v>
      </c>
      <c r="AU20" s="59">
        <v>885</v>
      </c>
      <c r="AV20" s="59">
        <v>0</v>
      </c>
      <c r="AW20" s="59">
        <v>152</v>
      </c>
      <c r="AX20" s="59">
        <v>10</v>
      </c>
      <c r="AY20" s="59">
        <v>2</v>
      </c>
      <c r="AZ20" s="62">
        <v>1.4251781472684086</v>
      </c>
      <c r="BA20" s="63">
        <v>3</v>
      </c>
      <c r="BB20" s="62">
        <v>0</v>
      </c>
      <c r="BC20" s="63">
        <v>0</v>
      </c>
      <c r="BD20" s="64">
        <v>0</v>
      </c>
      <c r="BE20" s="65">
        <v>0</v>
      </c>
      <c r="BF20" s="62">
        <v>4.5</v>
      </c>
      <c r="BG20" s="63">
        <v>9</v>
      </c>
      <c r="BH20" s="62">
        <v>9</v>
      </c>
      <c r="BI20" s="63">
        <v>18</v>
      </c>
      <c r="BJ20" s="64">
        <v>0</v>
      </c>
      <c r="BK20" s="65">
        <v>0</v>
      </c>
      <c r="BL20" s="64">
        <v>0</v>
      </c>
      <c r="BM20" s="65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116">
        <v>46.2</v>
      </c>
      <c r="BW20" s="70">
        <v>1.0285714285714285</v>
      </c>
      <c r="BX20" s="56">
        <v>100.5</v>
      </c>
      <c r="BY20" s="107">
        <v>102.4</v>
      </c>
      <c r="BZ20" s="56">
        <v>98.1</v>
      </c>
      <c r="CA20" s="56">
        <v>88.4</v>
      </c>
      <c r="CB20" s="56">
        <v>94</v>
      </c>
      <c r="CC20" s="96" t="s">
        <v>3562</v>
      </c>
      <c r="CD20" s="96" t="s">
        <v>3563</v>
      </c>
      <c r="CE20" s="96" t="s">
        <v>555</v>
      </c>
      <c r="CF20" s="96" t="s">
        <v>3093</v>
      </c>
      <c r="CG20" s="96" t="s">
        <v>3564</v>
      </c>
      <c r="CH20" s="56">
        <v>47.92</v>
      </c>
      <c r="CI20" s="56">
        <v>1</v>
      </c>
      <c r="CJ20" s="60">
        <v>0</v>
      </c>
      <c r="CK20" s="61">
        <v>0</v>
      </c>
      <c r="CL20" s="107">
        <v>47.915668423574509</v>
      </c>
      <c r="CM20" s="56">
        <v>1</v>
      </c>
      <c r="CN20" s="56">
        <v>95.83</v>
      </c>
      <c r="CO20" s="56">
        <v>2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60">
        <v>0.48520135856380397</v>
      </c>
      <c r="DC20" s="61">
        <v>1</v>
      </c>
      <c r="DD20" s="56" t="s">
        <v>3565</v>
      </c>
      <c r="DE20" s="56" t="s">
        <v>3566</v>
      </c>
      <c r="DF20" s="96" t="s">
        <v>555</v>
      </c>
      <c r="DG20" s="96" t="s">
        <v>555</v>
      </c>
      <c r="DH20" s="56">
        <v>40.19</v>
      </c>
      <c r="DI20" s="56">
        <v>1</v>
      </c>
      <c r="DJ20" s="56">
        <v>442.12</v>
      </c>
      <c r="DK20" s="56">
        <v>11</v>
      </c>
      <c r="DL20" s="56">
        <v>0</v>
      </c>
      <c r="DM20" s="56">
        <v>0</v>
      </c>
      <c r="DN20" s="56">
        <v>40.19</v>
      </c>
      <c r="DO20" s="56">
        <v>1</v>
      </c>
      <c r="DP20" s="107">
        <v>42.571306939123033</v>
      </c>
      <c r="DQ20" s="56">
        <v>1</v>
      </c>
      <c r="DR20" s="56">
        <v>42.57</v>
      </c>
      <c r="DS20" s="56">
        <v>1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62">
        <v>0.48309178743961351</v>
      </c>
      <c r="EA20" s="63">
        <v>1</v>
      </c>
      <c r="EB20" s="62">
        <v>27.053140096618357</v>
      </c>
      <c r="EC20" s="63">
        <v>56</v>
      </c>
      <c r="ED20" s="77">
        <v>0</v>
      </c>
      <c r="EE20" s="72">
        <v>0</v>
      </c>
      <c r="EF20" s="56" t="s">
        <v>3567</v>
      </c>
      <c r="EG20" s="56" t="s">
        <v>3568</v>
      </c>
      <c r="EH20" s="56" t="s">
        <v>555</v>
      </c>
      <c r="EI20" s="56" t="s">
        <v>555</v>
      </c>
      <c r="EJ20" s="56" t="s">
        <v>3569</v>
      </c>
      <c r="EK20" s="56" t="s">
        <v>1862</v>
      </c>
      <c r="EL20" s="56" t="s">
        <v>3570</v>
      </c>
      <c r="EM20" s="56" t="s">
        <v>3571</v>
      </c>
      <c r="EN20" s="56" t="s">
        <v>555</v>
      </c>
      <c r="EO20" s="56" t="s">
        <v>555</v>
      </c>
      <c r="EP20" s="56" t="s">
        <v>3572</v>
      </c>
      <c r="EQ20" s="56">
        <v>2</v>
      </c>
      <c r="ER20" s="99">
        <v>638.56960408684552</v>
      </c>
      <c r="ES20" s="96">
        <v>15</v>
      </c>
      <c r="ET20" s="56">
        <v>212.86</v>
      </c>
      <c r="EU20" s="56">
        <v>5</v>
      </c>
      <c r="EV20" s="107">
        <v>170.29</v>
      </c>
      <c r="EW20" s="56">
        <v>4</v>
      </c>
      <c r="EX20" s="56">
        <v>1</v>
      </c>
      <c r="EY20" s="62">
        <v>77.738515901060069</v>
      </c>
      <c r="EZ20" s="63">
        <v>66</v>
      </c>
      <c r="FA20" s="62">
        <v>49.247606019151846</v>
      </c>
      <c r="FB20" s="63">
        <v>36</v>
      </c>
      <c r="FC20" s="56">
        <v>24.75</v>
      </c>
      <c r="FD20" s="111">
        <v>1</v>
      </c>
      <c r="FE20" s="56">
        <v>49.5</v>
      </c>
      <c r="FF20" s="56">
        <v>2</v>
      </c>
      <c r="FG20" s="56">
        <v>49.5</v>
      </c>
      <c r="FH20" s="56">
        <v>2</v>
      </c>
      <c r="FI20" s="56">
        <v>0</v>
      </c>
      <c r="FJ20" s="56">
        <v>0</v>
      </c>
      <c r="FK20" s="56">
        <v>123.76</v>
      </c>
      <c r="FL20" s="56">
        <v>5</v>
      </c>
      <c r="FM20" s="56">
        <v>148.51</v>
      </c>
      <c r="FN20" s="56">
        <v>6</v>
      </c>
      <c r="FO20" s="56">
        <v>742.57</v>
      </c>
      <c r="FP20" s="56">
        <v>30</v>
      </c>
      <c r="FQ20" s="56">
        <v>24.75</v>
      </c>
      <c r="FR20" s="56">
        <v>1</v>
      </c>
      <c r="FS20" s="60">
        <v>3</v>
      </c>
      <c r="FT20" s="61">
        <v>3</v>
      </c>
      <c r="FU20" s="60">
        <v>1.3689253935660506</v>
      </c>
      <c r="FV20" s="61">
        <v>2</v>
      </c>
      <c r="FW20" s="56" t="s">
        <v>3573</v>
      </c>
      <c r="FX20" s="56">
        <v>3.02</v>
      </c>
      <c r="FY20" s="56">
        <v>21.23</v>
      </c>
      <c r="FZ20" s="111">
        <v>5311</v>
      </c>
      <c r="GA20" s="111">
        <v>6885</v>
      </c>
      <c r="GB20" s="56">
        <v>31.44</v>
      </c>
      <c r="GC20" s="56">
        <v>68.56</v>
      </c>
      <c r="GD20" s="56">
        <v>25.32</v>
      </c>
      <c r="GE20" s="56">
        <v>85.75</v>
      </c>
      <c r="GF20" s="56">
        <v>63.23</v>
      </c>
      <c r="GG20" s="56">
        <v>53.79</v>
      </c>
      <c r="GH20" s="56">
        <v>99.35</v>
      </c>
      <c r="GI20" s="56">
        <v>30.82</v>
      </c>
      <c r="GJ20" s="56">
        <v>12.05</v>
      </c>
      <c r="GK20" s="56">
        <v>50.75</v>
      </c>
      <c r="GL20" s="56">
        <v>1.72</v>
      </c>
      <c r="GM20" s="56">
        <v>14.31</v>
      </c>
      <c r="GN20" s="56">
        <v>2.85</v>
      </c>
      <c r="GO20" s="56">
        <v>13.1</v>
      </c>
      <c r="GP20" s="56">
        <v>1.76</v>
      </c>
      <c r="GQ20" s="56">
        <v>1.1499999999999999</v>
      </c>
      <c r="GR20" s="56">
        <v>1.81</v>
      </c>
      <c r="GS20" s="56">
        <v>0.47</v>
      </c>
      <c r="GT20" s="56">
        <v>13.35</v>
      </c>
      <c r="GU20" s="99">
        <v>18.45</v>
      </c>
      <c r="GV20" s="120">
        <v>3.8248231019315398E-3</v>
      </c>
      <c r="GW20" s="120">
        <v>0.240007649646204</v>
      </c>
      <c r="GX20" s="120">
        <v>0.58844903423216699</v>
      </c>
      <c r="GY20" s="120">
        <v>0.155096576783324</v>
      </c>
      <c r="GZ20" s="120">
        <v>1.01357812201186E-2</v>
      </c>
      <c r="HA20" s="120">
        <v>1.1474469305794599E-3</v>
      </c>
      <c r="HB20" s="120">
        <v>5.7372346528972997E-4</v>
      </c>
      <c r="HC20" s="120">
        <v>7.6496462038630703E-4</v>
      </c>
      <c r="HD20" s="118">
        <v>0</v>
      </c>
      <c r="HE20" s="118">
        <v>0</v>
      </c>
      <c r="HF20" s="118">
        <v>0</v>
      </c>
      <c r="HG20" s="118">
        <v>0</v>
      </c>
      <c r="HH20" s="118">
        <v>2</v>
      </c>
      <c r="HI20" s="122">
        <v>1099</v>
      </c>
      <c r="HJ20" s="118">
        <v>2</v>
      </c>
      <c r="HK20" s="122">
        <v>1103</v>
      </c>
      <c r="HL20" s="118">
        <v>0</v>
      </c>
      <c r="HM20" s="118">
        <v>0</v>
      </c>
      <c r="HN20" s="118">
        <v>0</v>
      </c>
      <c r="HO20" s="118">
        <v>0</v>
      </c>
      <c r="HP20" s="122">
        <v>6</v>
      </c>
      <c r="HQ20" s="122">
        <v>1334</v>
      </c>
      <c r="HR20" s="122">
        <v>5</v>
      </c>
      <c r="HS20" s="122">
        <v>1345</v>
      </c>
      <c r="HT20" s="118">
        <v>0</v>
      </c>
      <c r="HU20" s="118">
        <v>0</v>
      </c>
      <c r="HV20" s="118">
        <v>0</v>
      </c>
      <c r="HW20" s="118">
        <v>0</v>
      </c>
      <c r="HX20" s="118">
        <v>4</v>
      </c>
      <c r="HY20" s="122">
        <v>1839</v>
      </c>
      <c r="HZ20" s="118">
        <v>5</v>
      </c>
      <c r="IA20" s="122">
        <v>1848</v>
      </c>
      <c r="IB20" s="118">
        <v>0</v>
      </c>
      <c r="IC20" s="118">
        <v>0</v>
      </c>
      <c r="ID20" s="118">
        <v>0</v>
      </c>
      <c r="IE20" s="118">
        <v>0</v>
      </c>
      <c r="IF20" s="122">
        <v>7</v>
      </c>
      <c r="IG20" s="122">
        <v>2741</v>
      </c>
      <c r="IH20" s="122">
        <v>16</v>
      </c>
      <c r="II20" s="122">
        <v>2764</v>
      </c>
      <c r="IJ20" s="122">
        <v>0</v>
      </c>
      <c r="IK20" s="122">
        <v>0</v>
      </c>
      <c r="IL20" s="122">
        <v>0</v>
      </c>
      <c r="IM20" s="122">
        <v>0</v>
      </c>
      <c r="IN20" s="122">
        <v>0</v>
      </c>
      <c r="IO20" s="122">
        <v>0</v>
      </c>
      <c r="IP20" s="119">
        <v>0</v>
      </c>
      <c r="IQ20" s="119">
        <v>0</v>
      </c>
      <c r="IR20" s="122">
        <v>0</v>
      </c>
      <c r="IS20" s="122">
        <v>0</v>
      </c>
      <c r="IT20" s="122">
        <v>0</v>
      </c>
      <c r="IU20" s="122">
        <v>0</v>
      </c>
      <c r="IV20" s="122">
        <v>0</v>
      </c>
      <c r="IW20" s="122">
        <v>0</v>
      </c>
      <c r="IX20" s="122">
        <v>0</v>
      </c>
      <c r="IY20" s="122">
        <v>0</v>
      </c>
      <c r="IZ20" s="122">
        <v>0</v>
      </c>
      <c r="JA20" s="122">
        <v>0</v>
      </c>
      <c r="JB20" s="122">
        <v>0</v>
      </c>
      <c r="JC20" s="122">
        <v>0</v>
      </c>
      <c r="JD20" s="122">
        <v>0</v>
      </c>
      <c r="JE20" s="122">
        <v>0</v>
      </c>
      <c r="JF20" s="122">
        <v>0</v>
      </c>
      <c r="JG20" s="122">
        <v>0</v>
      </c>
      <c r="JH20" s="122">
        <v>0</v>
      </c>
      <c r="JI20" s="122">
        <v>0</v>
      </c>
      <c r="JJ20" s="122">
        <v>0</v>
      </c>
      <c r="JK20" s="122">
        <v>0</v>
      </c>
      <c r="JL20" s="122">
        <v>0</v>
      </c>
      <c r="JM20" s="122">
        <v>0</v>
      </c>
      <c r="JN20" s="122">
        <v>0</v>
      </c>
      <c r="JO20" s="122">
        <v>0</v>
      </c>
      <c r="JP20" s="122">
        <v>0</v>
      </c>
      <c r="JQ20" s="122">
        <v>0</v>
      </c>
      <c r="JR20" s="122">
        <v>0</v>
      </c>
      <c r="JS20" s="122">
        <v>0</v>
      </c>
      <c r="JT20" s="122">
        <v>0</v>
      </c>
      <c r="JU20" s="118">
        <v>0</v>
      </c>
      <c r="JV20" s="122">
        <v>0</v>
      </c>
      <c r="JW20" s="122">
        <v>0</v>
      </c>
      <c r="JX20" s="122">
        <v>0</v>
      </c>
      <c r="JY20" s="122">
        <v>0</v>
      </c>
      <c r="JZ20" s="122">
        <v>0</v>
      </c>
      <c r="KA20" s="122">
        <v>0</v>
      </c>
      <c r="KB20" s="122">
        <v>0</v>
      </c>
      <c r="KC20" s="122">
        <v>0</v>
      </c>
      <c r="KD20" s="122">
        <v>0</v>
      </c>
      <c r="KE20" s="122">
        <v>0</v>
      </c>
      <c r="KF20" s="122">
        <v>0</v>
      </c>
      <c r="KG20" s="122">
        <v>0</v>
      </c>
      <c r="KH20" s="122">
        <v>0</v>
      </c>
      <c r="KI20" s="122">
        <v>0</v>
      </c>
      <c r="KJ20" s="122">
        <v>0</v>
      </c>
      <c r="KK20" s="122">
        <v>0</v>
      </c>
      <c r="KL20" s="122">
        <v>0</v>
      </c>
      <c r="KM20" s="122">
        <v>0</v>
      </c>
      <c r="KN20" s="122">
        <v>0</v>
      </c>
      <c r="KO20" s="122">
        <v>0</v>
      </c>
      <c r="KP20" s="122">
        <v>0</v>
      </c>
      <c r="KQ20" s="122">
        <v>0</v>
      </c>
      <c r="KR20" s="122">
        <v>0</v>
      </c>
      <c r="KS20" s="122">
        <v>0</v>
      </c>
      <c r="KT20" s="122">
        <v>0</v>
      </c>
      <c r="KU20" s="122">
        <v>0</v>
      </c>
      <c r="KV20" s="122">
        <v>0</v>
      </c>
      <c r="KW20" s="122">
        <v>0</v>
      </c>
      <c r="KX20" s="122">
        <v>0</v>
      </c>
      <c r="KY20" s="122">
        <v>0</v>
      </c>
      <c r="KZ20" s="122">
        <v>0</v>
      </c>
      <c r="LA20" s="122">
        <v>0</v>
      </c>
      <c r="LB20" s="122">
        <v>0</v>
      </c>
      <c r="LC20" s="122">
        <v>0</v>
      </c>
      <c r="LD20" s="122">
        <v>0</v>
      </c>
      <c r="LE20" s="122">
        <v>0</v>
      </c>
      <c r="LF20" s="119">
        <v>0</v>
      </c>
      <c r="LG20" s="122">
        <v>0</v>
      </c>
      <c r="LH20" s="122">
        <v>0</v>
      </c>
      <c r="LI20" s="122">
        <v>0</v>
      </c>
      <c r="LJ20" s="122">
        <v>0</v>
      </c>
      <c r="LK20" s="122">
        <v>0</v>
      </c>
      <c r="LL20" s="122">
        <v>0</v>
      </c>
      <c r="LM20" s="122">
        <v>0</v>
      </c>
      <c r="LN20" s="122">
        <v>0</v>
      </c>
      <c r="LO20" s="122">
        <v>0</v>
      </c>
      <c r="LP20" s="122">
        <v>0</v>
      </c>
      <c r="LQ20" s="122">
        <v>0</v>
      </c>
      <c r="LR20" s="122">
        <v>0</v>
      </c>
      <c r="LS20" s="119">
        <v>0</v>
      </c>
      <c r="LT20" s="122">
        <v>0</v>
      </c>
      <c r="LU20" s="122">
        <v>0</v>
      </c>
      <c r="LV20" s="122">
        <v>0</v>
      </c>
      <c r="LW20" s="122">
        <v>0</v>
      </c>
      <c r="LX20" s="122">
        <v>0</v>
      </c>
      <c r="LY20" s="122">
        <v>0</v>
      </c>
      <c r="LZ20" s="122">
        <v>0</v>
      </c>
      <c r="MA20" s="122">
        <v>0</v>
      </c>
      <c r="MB20" s="122">
        <v>0</v>
      </c>
      <c r="MC20" s="122">
        <v>0</v>
      </c>
      <c r="MD20" s="122">
        <v>0</v>
      </c>
      <c r="ME20" s="122">
        <v>0</v>
      </c>
      <c r="MF20" s="122">
        <v>0</v>
      </c>
      <c r="MG20" s="122">
        <v>0</v>
      </c>
      <c r="MH20" s="122">
        <v>0</v>
      </c>
      <c r="MI20" s="122">
        <v>0</v>
      </c>
      <c r="MJ20" s="122">
        <v>0</v>
      </c>
      <c r="MK20" s="122">
        <v>0</v>
      </c>
      <c r="ML20" s="122">
        <v>0</v>
      </c>
      <c r="MM20" s="122">
        <v>0</v>
      </c>
      <c r="MN20" s="122">
        <v>0</v>
      </c>
      <c r="MO20" s="122">
        <v>0</v>
      </c>
      <c r="MP20" s="122">
        <v>0</v>
      </c>
      <c r="MQ20" s="122">
        <v>0</v>
      </c>
      <c r="MR20" s="122">
        <v>0</v>
      </c>
      <c r="MS20" s="122">
        <v>0</v>
      </c>
      <c r="MT20" s="122">
        <v>0</v>
      </c>
      <c r="MU20" s="122">
        <v>0</v>
      </c>
      <c r="MV20" s="119">
        <v>0</v>
      </c>
      <c r="MW20" s="119">
        <v>0</v>
      </c>
      <c r="MX20" s="119">
        <v>0</v>
      </c>
      <c r="MY20" s="119">
        <v>0</v>
      </c>
      <c r="MZ20" s="119">
        <v>0</v>
      </c>
      <c r="NA20" s="119">
        <v>0</v>
      </c>
      <c r="NB20" s="119">
        <v>0</v>
      </c>
      <c r="NC20" s="119">
        <v>0</v>
      </c>
      <c r="ND20" s="119">
        <v>0</v>
      </c>
      <c r="NE20" s="119">
        <v>0</v>
      </c>
      <c r="NF20" s="119">
        <v>0</v>
      </c>
      <c r="NG20" s="119">
        <v>0</v>
      </c>
      <c r="NH20" s="119">
        <v>0</v>
      </c>
      <c r="NI20" s="119">
        <v>0</v>
      </c>
      <c r="NJ20" s="119">
        <v>0</v>
      </c>
      <c r="NK20" s="119">
        <v>0</v>
      </c>
      <c r="NL20" s="119">
        <v>0</v>
      </c>
      <c r="NM20" s="119">
        <v>0</v>
      </c>
      <c r="NN20" s="119">
        <v>0</v>
      </c>
      <c r="NO20" s="119">
        <v>0</v>
      </c>
      <c r="NP20" s="119">
        <v>0</v>
      </c>
      <c r="NQ20" s="119">
        <v>0</v>
      </c>
      <c r="NR20" s="119">
        <v>0</v>
      </c>
      <c r="NS20" s="119">
        <v>0</v>
      </c>
      <c r="NT20" s="119">
        <v>0</v>
      </c>
      <c r="NU20" s="119">
        <v>0</v>
      </c>
      <c r="NV20" s="119">
        <v>0</v>
      </c>
      <c r="NW20" s="119">
        <v>0</v>
      </c>
      <c r="NX20" s="119">
        <v>0</v>
      </c>
      <c r="NY20" s="119">
        <v>0</v>
      </c>
      <c r="NZ20" s="119">
        <v>0</v>
      </c>
      <c r="OA20" s="119">
        <v>0</v>
      </c>
      <c r="OB20" s="119">
        <v>0</v>
      </c>
      <c r="OC20" s="119">
        <v>0</v>
      </c>
      <c r="OD20" s="119">
        <v>0</v>
      </c>
      <c r="OE20" s="119">
        <v>0</v>
      </c>
      <c r="OF20" s="119">
        <v>0</v>
      </c>
      <c r="OG20" s="119">
        <v>0</v>
      </c>
      <c r="OH20" s="119">
        <v>0</v>
      </c>
      <c r="OI20" s="119">
        <v>0</v>
      </c>
      <c r="OJ20" s="119">
        <v>0</v>
      </c>
      <c r="OK20" s="119">
        <v>0</v>
      </c>
      <c r="OL20" s="119">
        <v>0</v>
      </c>
      <c r="OM20" s="119">
        <v>0</v>
      </c>
      <c r="ON20" s="119">
        <v>0</v>
      </c>
      <c r="OO20" s="119">
        <v>0</v>
      </c>
      <c r="OP20" s="119">
        <v>0</v>
      </c>
      <c r="OQ20" s="119">
        <v>0</v>
      </c>
      <c r="OR20" s="119">
        <v>0</v>
      </c>
      <c r="OS20" s="119">
        <v>0</v>
      </c>
      <c r="OT20" s="119">
        <v>0</v>
      </c>
    </row>
    <row r="21" spans="1:410">
      <c r="A21" s="55" t="s">
        <v>829</v>
      </c>
      <c r="B21" s="56" t="s">
        <v>830</v>
      </c>
      <c r="C21" s="55" t="s">
        <v>598</v>
      </c>
      <c r="D21" s="57">
        <v>3</v>
      </c>
      <c r="E21" s="96">
        <v>2018</v>
      </c>
      <c r="F21" s="56">
        <v>80.36</v>
      </c>
      <c r="G21" s="110">
        <v>77884</v>
      </c>
      <c r="H21" s="110">
        <v>62343</v>
      </c>
      <c r="I21" s="110">
        <v>15541</v>
      </c>
      <c r="J21" s="100">
        <v>59.46</v>
      </c>
      <c r="K21" s="110">
        <v>43249</v>
      </c>
      <c r="L21" s="100">
        <v>21.7</v>
      </c>
      <c r="M21" s="110">
        <v>15781</v>
      </c>
      <c r="N21" s="111">
        <v>4262</v>
      </c>
      <c r="O21" s="111">
        <v>2166</v>
      </c>
      <c r="P21" s="111">
        <v>2096</v>
      </c>
      <c r="Q21" s="112">
        <v>5133</v>
      </c>
      <c r="R21" s="113">
        <v>2610</v>
      </c>
      <c r="S21" s="113">
        <v>2523</v>
      </c>
      <c r="T21" s="111">
        <v>4495</v>
      </c>
      <c r="U21" s="111">
        <v>2297</v>
      </c>
      <c r="V21" s="111">
        <v>2198</v>
      </c>
      <c r="W21" s="114">
        <v>5557</v>
      </c>
      <c r="X21" s="113">
        <v>2843</v>
      </c>
      <c r="Y21" s="113">
        <v>2714</v>
      </c>
      <c r="Z21" s="111">
        <v>5057</v>
      </c>
      <c r="AA21" s="111">
        <v>2587</v>
      </c>
      <c r="AB21" s="111">
        <v>2470</v>
      </c>
      <c r="AC21" s="112">
        <v>6600</v>
      </c>
      <c r="AD21" s="112">
        <v>3360</v>
      </c>
      <c r="AE21" s="112">
        <v>3240</v>
      </c>
      <c r="AF21" s="111">
        <v>6033</v>
      </c>
      <c r="AG21" s="111">
        <v>3045</v>
      </c>
      <c r="AH21" s="178">
        <v>2988</v>
      </c>
      <c r="AI21" s="182"/>
      <c r="AJ21" s="182"/>
      <c r="AK21" s="182"/>
      <c r="AL21" s="111">
        <v>6935</v>
      </c>
      <c r="AM21" s="111">
        <v>3476</v>
      </c>
      <c r="AN21" s="111">
        <v>3459</v>
      </c>
      <c r="AO21" s="111">
        <v>6788</v>
      </c>
      <c r="AP21" s="111">
        <v>3444</v>
      </c>
      <c r="AQ21" s="111">
        <v>3344</v>
      </c>
      <c r="AR21" s="56">
        <v>633</v>
      </c>
      <c r="AS21" s="80">
        <v>802</v>
      </c>
      <c r="AT21" s="115" t="s">
        <v>3413</v>
      </c>
      <c r="AU21" s="59">
        <v>887</v>
      </c>
      <c r="AV21" s="59">
        <v>0</v>
      </c>
      <c r="AW21" s="59">
        <v>436</v>
      </c>
      <c r="AX21" s="59">
        <v>6.9</v>
      </c>
      <c r="AY21" s="59">
        <v>4</v>
      </c>
      <c r="AZ21" s="62">
        <v>0.85966043412851922</v>
      </c>
      <c r="BA21" s="63">
        <v>4</v>
      </c>
      <c r="BB21" s="62">
        <v>171.52658662092625</v>
      </c>
      <c r="BC21" s="63">
        <v>1</v>
      </c>
      <c r="BD21" s="64">
        <v>0</v>
      </c>
      <c r="BE21" s="65">
        <v>0</v>
      </c>
      <c r="BF21" s="62">
        <v>2.9159519725557463</v>
      </c>
      <c r="BG21" s="63">
        <v>17</v>
      </c>
      <c r="BH21" s="62">
        <v>7.7186963979416809</v>
      </c>
      <c r="BI21" s="63">
        <v>45</v>
      </c>
      <c r="BJ21" s="64">
        <v>0</v>
      </c>
      <c r="BK21" s="65">
        <v>0</v>
      </c>
      <c r="BL21" s="64">
        <v>0</v>
      </c>
      <c r="BM21" s="65">
        <v>0</v>
      </c>
      <c r="BN21" s="56">
        <v>0</v>
      </c>
      <c r="BO21" s="56">
        <v>0</v>
      </c>
      <c r="BP21" s="56">
        <v>21.05</v>
      </c>
      <c r="BQ21" s="56">
        <v>1</v>
      </c>
      <c r="BR21" s="56">
        <v>0</v>
      </c>
      <c r="BS21" s="56">
        <v>0</v>
      </c>
      <c r="BT21" s="56">
        <v>21.05</v>
      </c>
      <c r="BU21" s="56">
        <v>1</v>
      </c>
      <c r="BV21" s="116">
        <v>5.7</v>
      </c>
      <c r="BW21" s="70">
        <v>1.0129870129870129</v>
      </c>
      <c r="BX21" s="56">
        <v>96.3</v>
      </c>
      <c r="BY21" s="107">
        <v>101.1</v>
      </c>
      <c r="BZ21" s="56">
        <v>95.5</v>
      </c>
      <c r="CA21" s="56">
        <v>98.5</v>
      </c>
      <c r="CB21" s="56">
        <v>101.8</v>
      </c>
      <c r="CC21" s="96" t="s">
        <v>1371</v>
      </c>
      <c r="CD21" s="96" t="s">
        <v>3574</v>
      </c>
      <c r="CE21" s="96" t="s">
        <v>555</v>
      </c>
      <c r="CF21" s="96" t="s">
        <v>3575</v>
      </c>
      <c r="CG21" s="96" t="s">
        <v>2893</v>
      </c>
      <c r="CH21" s="56">
        <v>42.1</v>
      </c>
      <c r="CI21" s="56">
        <v>2</v>
      </c>
      <c r="CJ21" s="60">
        <v>0</v>
      </c>
      <c r="CK21" s="61">
        <v>0</v>
      </c>
      <c r="CL21" s="107">
        <v>42.096400757735211</v>
      </c>
      <c r="CM21" s="56">
        <v>2</v>
      </c>
      <c r="CN21" s="56">
        <v>147.34</v>
      </c>
      <c r="CO21" s="56">
        <v>7</v>
      </c>
      <c r="CP21" s="56">
        <v>21.05</v>
      </c>
      <c r="CQ21" s="56">
        <v>1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60">
        <v>0</v>
      </c>
      <c r="DC21" s="61">
        <v>0</v>
      </c>
      <c r="DD21" s="56" t="s">
        <v>3576</v>
      </c>
      <c r="DE21" s="56" t="s">
        <v>3577</v>
      </c>
      <c r="DF21" s="96" t="s">
        <v>555</v>
      </c>
      <c r="DG21" s="96" t="s">
        <v>555</v>
      </c>
      <c r="DH21" s="56">
        <v>50.25</v>
      </c>
      <c r="DI21" s="56">
        <v>3</v>
      </c>
      <c r="DJ21" s="56">
        <v>167.5</v>
      </c>
      <c r="DK21" s="56">
        <v>10</v>
      </c>
      <c r="DL21" s="56">
        <v>0</v>
      </c>
      <c r="DM21" s="56">
        <v>0</v>
      </c>
      <c r="DN21" s="56">
        <v>50.25</v>
      </c>
      <c r="DO21" s="56">
        <v>3</v>
      </c>
      <c r="DP21" s="107">
        <v>15.654351909830932</v>
      </c>
      <c r="DQ21" s="56">
        <v>1</v>
      </c>
      <c r="DR21" s="56">
        <v>0</v>
      </c>
      <c r="DS21" s="56">
        <v>0</v>
      </c>
      <c r="DT21" s="56">
        <v>0</v>
      </c>
      <c r="DU21" s="56">
        <v>0</v>
      </c>
      <c r="DV21" s="56">
        <v>15.65</v>
      </c>
      <c r="DW21" s="56">
        <v>1</v>
      </c>
      <c r="DX21" s="56">
        <v>0</v>
      </c>
      <c r="DY21" s="56">
        <v>0</v>
      </c>
      <c r="DZ21" s="62">
        <v>0</v>
      </c>
      <c r="EA21" s="63">
        <v>0</v>
      </c>
      <c r="EB21" s="62">
        <v>5.8553386911595871</v>
      </c>
      <c r="EC21" s="63">
        <v>102</v>
      </c>
      <c r="ED21" s="60">
        <v>0.35260930888575459</v>
      </c>
      <c r="EE21" s="61">
        <v>2</v>
      </c>
      <c r="EF21" s="56" t="s">
        <v>3578</v>
      </c>
      <c r="EG21" s="56" t="s">
        <v>3579</v>
      </c>
      <c r="EH21" s="56" t="s">
        <v>555</v>
      </c>
      <c r="EI21" s="56" t="s">
        <v>555</v>
      </c>
      <c r="EJ21" s="56" t="s">
        <v>3142</v>
      </c>
      <c r="EK21" s="56" t="s">
        <v>3580</v>
      </c>
      <c r="EL21" s="56" t="s">
        <v>3581</v>
      </c>
      <c r="EM21" s="56" t="s">
        <v>2373</v>
      </c>
      <c r="EN21" s="56" t="s">
        <v>555</v>
      </c>
      <c r="EO21" s="56" t="s">
        <v>555</v>
      </c>
      <c r="EP21" s="56">
        <v>125.23</v>
      </c>
      <c r="EQ21" s="56">
        <v>8</v>
      </c>
      <c r="ER21" s="99">
        <v>344.39574201628051</v>
      </c>
      <c r="ES21" s="96">
        <v>22</v>
      </c>
      <c r="ET21" s="56">
        <v>187.85</v>
      </c>
      <c r="EU21" s="56">
        <v>12</v>
      </c>
      <c r="EV21" s="107">
        <v>125.23481527864746</v>
      </c>
      <c r="EW21" s="56">
        <v>8</v>
      </c>
      <c r="EX21" s="56">
        <v>0</v>
      </c>
      <c r="EY21" s="62">
        <v>51.749060422087311</v>
      </c>
      <c r="EZ21" s="63">
        <v>179</v>
      </c>
      <c r="FA21" s="62">
        <v>49.641148325358856</v>
      </c>
      <c r="FB21" s="63">
        <v>166</v>
      </c>
      <c r="FC21" s="56">
        <v>30.12</v>
      </c>
      <c r="FD21" s="111">
        <v>4</v>
      </c>
      <c r="FE21" s="56">
        <v>97.88</v>
      </c>
      <c r="FF21" s="56">
        <v>13</v>
      </c>
      <c r="FG21" s="56">
        <v>7.53</v>
      </c>
      <c r="FH21" s="56">
        <v>1</v>
      </c>
      <c r="FI21" s="56">
        <v>0</v>
      </c>
      <c r="FJ21" s="56">
        <v>0</v>
      </c>
      <c r="FK21" s="56">
        <v>135.52000000000001</v>
      </c>
      <c r="FL21" s="56">
        <v>18</v>
      </c>
      <c r="FM21" s="56">
        <v>338.8</v>
      </c>
      <c r="FN21" s="56">
        <v>45</v>
      </c>
      <c r="FO21" s="56">
        <v>399.04</v>
      </c>
      <c r="FP21" s="56">
        <v>53</v>
      </c>
      <c r="FQ21" s="56">
        <v>45.17</v>
      </c>
      <c r="FR21" s="56">
        <v>6</v>
      </c>
      <c r="FS21" s="60">
        <v>13</v>
      </c>
      <c r="FT21" s="61">
        <v>13</v>
      </c>
      <c r="FU21" s="60">
        <v>0.6023106828012923</v>
      </c>
      <c r="FV21" s="61">
        <v>11</v>
      </c>
      <c r="FW21" s="56" t="s">
        <v>3582</v>
      </c>
      <c r="FX21" s="56">
        <v>3.03</v>
      </c>
      <c r="FY21" s="56">
        <v>361.95</v>
      </c>
      <c r="FZ21" s="111">
        <v>25114</v>
      </c>
      <c r="GA21" s="111">
        <v>27641</v>
      </c>
      <c r="GB21" s="56">
        <v>38.590000000000003</v>
      </c>
      <c r="GC21" s="56">
        <v>61.41</v>
      </c>
      <c r="GD21" s="56">
        <v>25.62</v>
      </c>
      <c r="GE21" s="56">
        <v>76.959999999999994</v>
      </c>
      <c r="GF21" s="56">
        <v>95.91</v>
      </c>
      <c r="GG21" s="56">
        <v>83.45</v>
      </c>
      <c r="GH21" s="56">
        <v>99.62</v>
      </c>
      <c r="GI21" s="56">
        <v>71.31</v>
      </c>
      <c r="GJ21" s="56">
        <v>66.209999999999994</v>
      </c>
      <c r="GK21" s="56">
        <v>95.54</v>
      </c>
      <c r="GL21" s="56">
        <v>2.0499999999999998</v>
      </c>
      <c r="GM21" s="56">
        <v>10.88</v>
      </c>
      <c r="GN21" s="56">
        <v>3.8</v>
      </c>
      <c r="GO21" s="56">
        <v>25.3</v>
      </c>
      <c r="GP21" s="56">
        <v>8.3000000000000007</v>
      </c>
      <c r="GQ21" s="56">
        <v>5.01</v>
      </c>
      <c r="GR21" s="56">
        <v>10.23</v>
      </c>
      <c r="GS21" s="56">
        <v>2.21</v>
      </c>
      <c r="GT21" s="56">
        <v>2.12</v>
      </c>
      <c r="GU21" s="99">
        <v>3.79</v>
      </c>
      <c r="GV21" s="120">
        <v>2.3328149300155501E-3</v>
      </c>
      <c r="GW21" s="120">
        <v>4.7884095931898199E-2</v>
      </c>
      <c r="GX21" s="120">
        <v>0.61844151592043894</v>
      </c>
      <c r="GY21" s="120">
        <v>0.307522304984857</v>
      </c>
      <c r="GZ21" s="120">
        <v>1.25235327821888E-2</v>
      </c>
      <c r="HA21" s="120">
        <v>6.01620692477695E-3</v>
      </c>
      <c r="HB21" s="120">
        <v>4.2972906605549602E-3</v>
      </c>
      <c r="HC21" s="120">
        <v>9.822378652697061E-4</v>
      </c>
      <c r="HD21" s="118">
        <v>3</v>
      </c>
      <c r="HE21" s="118">
        <v>0</v>
      </c>
      <c r="HF21" s="118">
        <v>0</v>
      </c>
      <c r="HG21" s="118">
        <v>0</v>
      </c>
      <c r="HH21" s="122">
        <v>27</v>
      </c>
      <c r="HI21" s="122">
        <v>4284</v>
      </c>
      <c r="HJ21" s="122">
        <v>27</v>
      </c>
      <c r="HK21" s="122">
        <v>4341</v>
      </c>
      <c r="HL21" s="122">
        <v>5</v>
      </c>
      <c r="HM21" s="118">
        <v>0</v>
      </c>
      <c r="HN21" s="118">
        <v>0</v>
      </c>
      <c r="HO21" s="118">
        <v>0</v>
      </c>
      <c r="HP21" s="122">
        <v>55</v>
      </c>
      <c r="HQ21" s="122">
        <v>5018</v>
      </c>
      <c r="HR21" s="122">
        <v>42</v>
      </c>
      <c r="HS21" s="122">
        <v>5120</v>
      </c>
      <c r="HT21" s="122">
        <v>3</v>
      </c>
      <c r="HU21" s="118">
        <v>1</v>
      </c>
      <c r="HV21" s="118">
        <v>0</v>
      </c>
      <c r="HW21" s="118">
        <v>0</v>
      </c>
      <c r="HX21" s="122">
        <v>60</v>
      </c>
      <c r="HY21" s="122">
        <v>6165</v>
      </c>
      <c r="HZ21" s="122">
        <v>44</v>
      </c>
      <c r="IA21" s="122">
        <v>6273</v>
      </c>
      <c r="IB21" s="118">
        <v>10</v>
      </c>
      <c r="IC21" s="118">
        <v>0</v>
      </c>
      <c r="ID21" s="118">
        <v>2</v>
      </c>
      <c r="IE21" s="118">
        <v>0</v>
      </c>
      <c r="IF21" s="122">
        <v>128</v>
      </c>
      <c r="IG21" s="122">
        <v>14694</v>
      </c>
      <c r="IH21" s="122">
        <v>206</v>
      </c>
      <c r="II21" s="122">
        <v>15040</v>
      </c>
      <c r="IJ21" s="122">
        <v>11</v>
      </c>
      <c r="IK21" s="123">
        <v>0.21153846153846201</v>
      </c>
      <c r="IL21" s="122">
        <v>2</v>
      </c>
      <c r="IM21" s="123">
        <v>3.8461538461538498E-2</v>
      </c>
      <c r="IN21" s="122">
        <v>6</v>
      </c>
      <c r="IO21" s="123">
        <v>0.115384615384615</v>
      </c>
      <c r="IP21" s="119">
        <v>0</v>
      </c>
      <c r="IQ21" s="119">
        <v>0</v>
      </c>
      <c r="IR21" s="122">
        <v>0</v>
      </c>
      <c r="IS21" s="122">
        <v>0</v>
      </c>
      <c r="IT21" s="122">
        <v>0</v>
      </c>
      <c r="IU21" s="122">
        <v>0</v>
      </c>
      <c r="IV21" s="119"/>
      <c r="IW21" s="119"/>
      <c r="IX21" s="122">
        <v>6</v>
      </c>
      <c r="IY21" s="123">
        <v>0.115384615384615</v>
      </c>
      <c r="IZ21" s="122">
        <v>0</v>
      </c>
      <c r="JA21" s="122">
        <v>0</v>
      </c>
      <c r="JB21" s="122">
        <v>0</v>
      </c>
      <c r="JC21" s="122">
        <v>0</v>
      </c>
      <c r="JD21" s="122">
        <v>0</v>
      </c>
      <c r="JE21" s="122">
        <v>0</v>
      </c>
      <c r="JF21" s="122">
        <v>0</v>
      </c>
      <c r="JG21" s="122">
        <v>0</v>
      </c>
      <c r="JH21" s="122">
        <v>0</v>
      </c>
      <c r="JI21" s="122">
        <v>0</v>
      </c>
      <c r="JJ21" s="122">
        <v>4</v>
      </c>
      <c r="JK21" s="123">
        <v>7.69230769230769E-2</v>
      </c>
      <c r="JL21" s="122">
        <v>1</v>
      </c>
      <c r="JM21" s="123">
        <v>1.9230769230769201E-2</v>
      </c>
      <c r="JN21" s="122">
        <v>0</v>
      </c>
      <c r="JO21" s="122">
        <v>0</v>
      </c>
      <c r="JP21" s="122">
        <v>5</v>
      </c>
      <c r="JQ21" s="123">
        <v>9.6153846153846201E-2</v>
      </c>
      <c r="JR21" s="119"/>
      <c r="JS21" s="119"/>
      <c r="JT21" s="119"/>
      <c r="JU21" s="118">
        <v>0</v>
      </c>
      <c r="JV21" s="119"/>
      <c r="JW21" s="119"/>
      <c r="JX21" s="119"/>
      <c r="JY21" s="119"/>
      <c r="JZ21" s="122">
        <v>0</v>
      </c>
      <c r="KA21" s="122">
        <v>0</v>
      </c>
      <c r="KB21" s="122">
        <v>6</v>
      </c>
      <c r="KC21" s="123">
        <v>0.115384615384615</v>
      </c>
      <c r="KD21" s="122">
        <v>1</v>
      </c>
      <c r="KE21" s="123">
        <v>1.9230769230769201E-2</v>
      </c>
      <c r="KF21" s="122">
        <v>0</v>
      </c>
      <c r="KG21" s="122">
        <v>0</v>
      </c>
      <c r="KH21" s="122">
        <v>0</v>
      </c>
      <c r="KI21" s="122">
        <v>0</v>
      </c>
      <c r="KJ21" s="122">
        <v>0</v>
      </c>
      <c r="KK21" s="122">
        <v>0</v>
      </c>
      <c r="KL21" s="122">
        <v>0</v>
      </c>
      <c r="KM21" s="122">
        <v>0</v>
      </c>
      <c r="KN21" s="122">
        <v>3</v>
      </c>
      <c r="KO21" s="123">
        <v>5.7692307692307702E-2</v>
      </c>
      <c r="KP21" s="122">
        <v>0</v>
      </c>
      <c r="KQ21" s="122">
        <v>0</v>
      </c>
      <c r="KR21" s="122">
        <v>0</v>
      </c>
      <c r="KS21" s="122">
        <v>0</v>
      </c>
      <c r="KT21" s="122">
        <v>1</v>
      </c>
      <c r="KU21" s="123">
        <v>1.9230769230769201E-2</v>
      </c>
      <c r="KV21" s="122">
        <v>1</v>
      </c>
      <c r="KW21" s="123">
        <v>1.9230769230769201E-2</v>
      </c>
      <c r="KX21" s="122">
        <v>1</v>
      </c>
      <c r="KY21" s="123">
        <v>1.9230769230769201E-2</v>
      </c>
      <c r="KZ21" s="122">
        <v>0</v>
      </c>
      <c r="LA21" s="122">
        <v>0</v>
      </c>
      <c r="LB21" s="122">
        <v>0</v>
      </c>
      <c r="LC21" s="122">
        <v>0</v>
      </c>
      <c r="LD21" s="122">
        <v>0</v>
      </c>
      <c r="LE21" s="122">
        <v>0</v>
      </c>
      <c r="LF21" s="122">
        <v>0</v>
      </c>
      <c r="LG21" s="122">
        <v>0</v>
      </c>
      <c r="LH21" s="122">
        <v>0</v>
      </c>
      <c r="LI21" s="122">
        <v>0</v>
      </c>
      <c r="LJ21" s="122">
        <v>0</v>
      </c>
      <c r="LK21" s="122">
        <v>0</v>
      </c>
      <c r="LL21" s="122">
        <v>0</v>
      </c>
      <c r="LM21" s="122">
        <v>0</v>
      </c>
      <c r="LN21" s="122">
        <v>0</v>
      </c>
      <c r="LO21" s="122">
        <v>0</v>
      </c>
      <c r="LP21" s="122">
        <v>1</v>
      </c>
      <c r="LQ21" s="123">
        <v>1.9230769230769201E-2</v>
      </c>
      <c r="LR21" s="122">
        <v>0</v>
      </c>
      <c r="LS21" s="122">
        <v>0</v>
      </c>
      <c r="LT21" s="122">
        <v>0</v>
      </c>
      <c r="LU21" s="122">
        <v>0</v>
      </c>
      <c r="LV21" s="122">
        <v>0</v>
      </c>
      <c r="LW21" s="122">
        <v>0</v>
      </c>
      <c r="LX21" s="122">
        <v>0</v>
      </c>
      <c r="LY21" s="122">
        <v>0</v>
      </c>
      <c r="LZ21" s="122">
        <v>0</v>
      </c>
      <c r="MA21" s="122">
        <v>0</v>
      </c>
      <c r="MB21" s="122">
        <v>0</v>
      </c>
      <c r="MC21" s="122">
        <v>0</v>
      </c>
      <c r="MD21" s="122">
        <v>0</v>
      </c>
      <c r="ME21" s="122">
        <v>0</v>
      </c>
      <c r="MF21" s="122">
        <v>0</v>
      </c>
      <c r="MG21" s="122">
        <v>0</v>
      </c>
      <c r="MH21" s="122">
        <v>0</v>
      </c>
      <c r="MI21" s="122">
        <v>0</v>
      </c>
      <c r="MJ21" s="122">
        <v>0</v>
      </c>
      <c r="MK21" s="122">
        <v>0</v>
      </c>
      <c r="ML21" s="122">
        <v>0</v>
      </c>
      <c r="MM21" s="122">
        <v>0</v>
      </c>
      <c r="MN21" s="122">
        <v>0</v>
      </c>
      <c r="MO21" s="122">
        <v>0</v>
      </c>
      <c r="MP21" s="122">
        <v>0</v>
      </c>
      <c r="MQ21" s="122">
        <v>0</v>
      </c>
      <c r="MR21" s="122">
        <v>0</v>
      </c>
      <c r="MS21" s="122">
        <v>0</v>
      </c>
      <c r="MT21" s="122">
        <v>0</v>
      </c>
      <c r="MU21" s="122">
        <v>0</v>
      </c>
      <c r="MV21" s="122">
        <v>1</v>
      </c>
      <c r="MW21" s="123">
        <v>1.9230769230769201E-2</v>
      </c>
      <c r="MX21" s="122">
        <v>1</v>
      </c>
      <c r="MY21" s="123">
        <v>1.9230769230769201E-2</v>
      </c>
      <c r="MZ21" s="119"/>
      <c r="NA21" s="119"/>
      <c r="NB21" s="119">
        <v>0</v>
      </c>
      <c r="NC21" s="119">
        <v>0</v>
      </c>
      <c r="ND21" s="119">
        <v>0</v>
      </c>
      <c r="NE21" s="119">
        <v>0</v>
      </c>
      <c r="NF21" s="119">
        <v>0</v>
      </c>
      <c r="NG21" s="119">
        <v>0</v>
      </c>
      <c r="NH21" s="119">
        <v>0</v>
      </c>
      <c r="NI21" s="119">
        <v>0</v>
      </c>
      <c r="NJ21" s="119">
        <v>0</v>
      </c>
      <c r="NK21" s="119">
        <v>0</v>
      </c>
      <c r="NL21" s="119">
        <v>0</v>
      </c>
      <c r="NM21" s="119">
        <v>0</v>
      </c>
      <c r="NN21" s="119">
        <v>0</v>
      </c>
      <c r="NO21" s="119">
        <v>0</v>
      </c>
      <c r="NP21" s="119">
        <v>0</v>
      </c>
      <c r="NQ21" s="119">
        <v>0</v>
      </c>
      <c r="NR21" s="119">
        <v>0</v>
      </c>
      <c r="NS21" s="119">
        <v>0</v>
      </c>
      <c r="NT21" s="119">
        <v>0</v>
      </c>
      <c r="NU21" s="119">
        <v>0</v>
      </c>
      <c r="NV21" s="119">
        <v>0</v>
      </c>
      <c r="NW21" s="119">
        <v>0</v>
      </c>
      <c r="NX21" s="119">
        <v>0</v>
      </c>
      <c r="NY21" s="119">
        <v>0</v>
      </c>
      <c r="NZ21" s="119">
        <v>0</v>
      </c>
      <c r="OA21" s="119">
        <v>0</v>
      </c>
      <c r="OB21" s="119">
        <v>0</v>
      </c>
      <c r="OC21" s="119">
        <v>0</v>
      </c>
      <c r="OD21" s="119">
        <v>0</v>
      </c>
      <c r="OE21" s="119">
        <v>0</v>
      </c>
      <c r="OF21" s="119">
        <v>0</v>
      </c>
      <c r="OG21" s="119">
        <v>0</v>
      </c>
      <c r="OH21" s="119">
        <v>0</v>
      </c>
      <c r="OI21" s="119">
        <v>0</v>
      </c>
      <c r="OJ21" s="119">
        <v>0</v>
      </c>
      <c r="OK21" s="119">
        <v>0</v>
      </c>
      <c r="OL21" s="119">
        <v>0</v>
      </c>
      <c r="OM21" s="119">
        <v>0</v>
      </c>
      <c r="ON21" s="119">
        <v>0</v>
      </c>
      <c r="OO21" s="119">
        <v>0</v>
      </c>
      <c r="OP21" s="119">
        <v>0</v>
      </c>
      <c r="OQ21" s="119">
        <v>0</v>
      </c>
      <c r="OR21" s="119">
        <v>0</v>
      </c>
      <c r="OS21" s="119">
        <v>0</v>
      </c>
      <c r="OT21" s="119">
        <v>0</v>
      </c>
    </row>
    <row r="22" spans="1:410">
      <c r="A22" s="55" t="s">
        <v>836</v>
      </c>
      <c r="B22" s="56" t="s">
        <v>837</v>
      </c>
      <c r="C22" s="55" t="s">
        <v>441</v>
      </c>
      <c r="D22" s="57">
        <v>6</v>
      </c>
      <c r="E22" s="96">
        <v>2018</v>
      </c>
      <c r="F22" s="56">
        <v>58.73</v>
      </c>
      <c r="G22" s="110">
        <v>23044</v>
      </c>
      <c r="H22" s="110">
        <v>9042</v>
      </c>
      <c r="I22" s="110">
        <v>14002</v>
      </c>
      <c r="J22" s="127">
        <v>22.763561924257932</v>
      </c>
      <c r="K22" s="110">
        <v>1841</v>
      </c>
      <c r="L22" s="100">
        <v>87.34</v>
      </c>
      <c r="M22" s="110">
        <v>20148</v>
      </c>
      <c r="N22" s="111">
        <v>3114</v>
      </c>
      <c r="O22" s="111">
        <v>1614</v>
      </c>
      <c r="P22" s="111">
        <v>1500</v>
      </c>
      <c r="Q22" s="112">
        <v>3703</v>
      </c>
      <c r="R22" s="113">
        <v>1920</v>
      </c>
      <c r="S22" s="113">
        <v>1783</v>
      </c>
      <c r="T22" s="111">
        <v>2810</v>
      </c>
      <c r="U22" s="111">
        <v>1454</v>
      </c>
      <c r="V22" s="111">
        <v>1356</v>
      </c>
      <c r="W22" s="114">
        <v>3250</v>
      </c>
      <c r="X22" s="113">
        <v>1676</v>
      </c>
      <c r="Y22" s="113">
        <v>1574</v>
      </c>
      <c r="Z22" s="111">
        <v>2486</v>
      </c>
      <c r="AA22" s="111">
        <v>1272</v>
      </c>
      <c r="AB22" s="111">
        <v>1214</v>
      </c>
      <c r="AC22" s="112">
        <v>2800</v>
      </c>
      <c r="AD22" s="112">
        <v>1423</v>
      </c>
      <c r="AE22" s="112">
        <v>1377</v>
      </c>
      <c r="AF22" s="111">
        <v>2160</v>
      </c>
      <c r="AG22" s="111">
        <v>1086</v>
      </c>
      <c r="AH22" s="178">
        <v>1074</v>
      </c>
      <c r="AI22" s="182"/>
      <c r="AJ22" s="182"/>
      <c r="AK22" s="182"/>
      <c r="AL22" s="111">
        <v>1849</v>
      </c>
      <c r="AM22" s="56">
        <v>913</v>
      </c>
      <c r="AN22" s="56">
        <v>936</v>
      </c>
      <c r="AO22" s="111">
        <v>1672</v>
      </c>
      <c r="AP22" s="56">
        <v>831</v>
      </c>
      <c r="AQ22" s="56">
        <v>841</v>
      </c>
      <c r="AR22" s="56">
        <v>196</v>
      </c>
      <c r="AS22" s="80">
        <v>18</v>
      </c>
      <c r="AT22" s="115" t="s">
        <v>3413</v>
      </c>
      <c r="AU22" s="59">
        <v>966</v>
      </c>
      <c r="AV22" s="59">
        <v>7</v>
      </c>
      <c r="AW22" s="59">
        <v>367</v>
      </c>
      <c r="AX22" s="59">
        <v>14</v>
      </c>
      <c r="AY22" s="59">
        <v>4</v>
      </c>
      <c r="AZ22" s="62">
        <v>2.9379360998898272</v>
      </c>
      <c r="BA22" s="63">
        <v>8</v>
      </c>
      <c r="BB22" s="62">
        <v>0</v>
      </c>
      <c r="BC22" s="63">
        <v>0</v>
      </c>
      <c r="BD22" s="64">
        <v>0</v>
      </c>
      <c r="BE22" s="65">
        <v>0</v>
      </c>
      <c r="BF22" s="62">
        <v>9.0909090909090917</v>
      </c>
      <c r="BG22" s="63">
        <v>26</v>
      </c>
      <c r="BH22" s="62">
        <v>3.8461538461538463</v>
      </c>
      <c r="BI22" s="63">
        <v>11</v>
      </c>
      <c r="BJ22" s="64">
        <v>36.72420124862284</v>
      </c>
      <c r="BK22" s="65">
        <v>1</v>
      </c>
      <c r="BL22" s="64">
        <v>0</v>
      </c>
      <c r="BM22" s="65">
        <v>0</v>
      </c>
      <c r="BN22" s="56">
        <v>174.52</v>
      </c>
      <c r="BO22" s="56">
        <v>1</v>
      </c>
      <c r="BP22" s="56">
        <v>174.52</v>
      </c>
      <c r="BQ22" s="56">
        <v>1</v>
      </c>
      <c r="BR22" s="56">
        <v>0</v>
      </c>
      <c r="BS22" s="56">
        <v>0</v>
      </c>
      <c r="BT22" s="56">
        <v>0</v>
      </c>
      <c r="BU22" s="56">
        <v>0</v>
      </c>
      <c r="BV22" s="116">
        <v>68.5</v>
      </c>
      <c r="BW22" s="70">
        <v>0.89830508474576276</v>
      </c>
      <c r="BX22" s="56">
        <v>87.2</v>
      </c>
      <c r="BY22" s="107">
        <v>90.1</v>
      </c>
      <c r="BZ22" s="56">
        <v>94.7</v>
      </c>
      <c r="CA22" s="56">
        <v>86.4</v>
      </c>
      <c r="CB22" s="56">
        <v>101.8</v>
      </c>
      <c r="CC22" s="96" t="s">
        <v>3583</v>
      </c>
      <c r="CD22" s="96" t="s">
        <v>3584</v>
      </c>
      <c r="CE22" s="96" t="s">
        <v>555</v>
      </c>
      <c r="CF22" s="96" t="s">
        <v>1266</v>
      </c>
      <c r="CG22" s="96" t="s">
        <v>1414</v>
      </c>
      <c r="CH22" s="56">
        <v>174.52</v>
      </c>
      <c r="CI22" s="56">
        <v>1</v>
      </c>
      <c r="CJ22" s="60">
        <v>0</v>
      </c>
      <c r="CK22" s="61">
        <v>0</v>
      </c>
      <c r="CL22" s="107">
        <v>174.52006980802793</v>
      </c>
      <c r="CM22" s="56">
        <v>1</v>
      </c>
      <c r="CN22" s="56">
        <v>112.95</v>
      </c>
      <c r="CO22" s="56">
        <v>3</v>
      </c>
      <c r="CP22" s="56">
        <v>0</v>
      </c>
      <c r="CQ22" s="56">
        <v>0</v>
      </c>
      <c r="CR22" s="56">
        <v>37.479999999999997</v>
      </c>
      <c r="CS22" s="56">
        <v>1</v>
      </c>
      <c r="CT22" s="56">
        <v>0</v>
      </c>
      <c r="CU22" s="56">
        <v>0</v>
      </c>
      <c r="CV22" s="56">
        <v>37.479999999999997</v>
      </c>
      <c r="CW22" s="56">
        <v>1</v>
      </c>
      <c r="CX22" s="56">
        <v>0</v>
      </c>
      <c r="CY22" s="56">
        <v>0</v>
      </c>
      <c r="CZ22" s="56">
        <v>0</v>
      </c>
      <c r="DA22" s="56">
        <v>0</v>
      </c>
      <c r="DB22" s="60">
        <v>0.48614487117160909</v>
      </c>
      <c r="DC22" s="61">
        <v>1</v>
      </c>
      <c r="DD22" s="56" t="s">
        <v>3585</v>
      </c>
      <c r="DE22" s="56" t="s">
        <v>3586</v>
      </c>
      <c r="DF22" s="96" t="s">
        <v>555</v>
      </c>
      <c r="DG22" s="96" t="s">
        <v>555</v>
      </c>
      <c r="DH22" s="56">
        <v>149.93</v>
      </c>
      <c r="DI22" s="56">
        <v>4</v>
      </c>
      <c r="DJ22" s="56">
        <v>224.89</v>
      </c>
      <c r="DK22" s="56">
        <v>6</v>
      </c>
      <c r="DL22" s="56">
        <v>37.479999999999997</v>
      </c>
      <c r="DM22" s="56">
        <v>1</v>
      </c>
      <c r="DN22" s="56">
        <v>149.93</v>
      </c>
      <c r="DO22" s="56">
        <v>4</v>
      </c>
      <c r="DP22" s="107">
        <v>37.41114852225963</v>
      </c>
      <c r="DQ22" s="56">
        <v>2</v>
      </c>
      <c r="DR22" s="56">
        <v>37.409999999999997</v>
      </c>
      <c r="DS22" s="56">
        <v>1</v>
      </c>
      <c r="DT22" s="56">
        <v>0</v>
      </c>
      <c r="DU22" s="56">
        <v>0</v>
      </c>
      <c r="DV22" s="56">
        <v>37.409999999999997</v>
      </c>
      <c r="DW22" s="56">
        <v>1</v>
      </c>
      <c r="DX22" s="56">
        <v>0</v>
      </c>
      <c r="DY22" s="56">
        <v>0</v>
      </c>
      <c r="DZ22" s="62">
        <v>0</v>
      </c>
      <c r="EA22" s="63">
        <v>0</v>
      </c>
      <c r="EB22" s="62">
        <v>18.811881188118811</v>
      </c>
      <c r="EC22" s="63">
        <v>19</v>
      </c>
      <c r="ED22" s="60">
        <v>0.83647009619406099</v>
      </c>
      <c r="EE22" s="61">
        <v>2</v>
      </c>
      <c r="EF22" s="56" t="s">
        <v>3587</v>
      </c>
      <c r="EG22" s="56" t="s">
        <v>3588</v>
      </c>
      <c r="EH22" s="56" t="s">
        <v>555</v>
      </c>
      <c r="EI22" s="56" t="s">
        <v>555</v>
      </c>
      <c r="EJ22" s="56" t="s">
        <v>3589</v>
      </c>
      <c r="EK22" s="56" t="s">
        <v>3274</v>
      </c>
      <c r="EL22" s="56" t="s">
        <v>3590</v>
      </c>
      <c r="EM22" s="56" t="s">
        <v>3591</v>
      </c>
      <c r="EN22" s="56" t="s">
        <v>555</v>
      </c>
      <c r="EO22" s="56" t="s">
        <v>555</v>
      </c>
      <c r="EP22" s="56">
        <v>37.409999999999997</v>
      </c>
      <c r="EQ22" s="56">
        <v>1</v>
      </c>
      <c r="ER22" s="99">
        <v>187.05574261129817</v>
      </c>
      <c r="ES22" s="96">
        <v>5</v>
      </c>
      <c r="ET22" s="56">
        <v>37.409999999999997</v>
      </c>
      <c r="EU22" s="56">
        <v>1</v>
      </c>
      <c r="EV22" s="107">
        <v>37.41114852225963</v>
      </c>
      <c r="EW22" s="56">
        <v>1</v>
      </c>
      <c r="EX22" s="56">
        <v>0</v>
      </c>
      <c r="EY22" s="62">
        <v>90.811965811965806</v>
      </c>
      <c r="EZ22" s="63">
        <v>85</v>
      </c>
      <c r="FA22" s="62">
        <v>73.721759809750296</v>
      </c>
      <c r="FB22" s="63">
        <v>62</v>
      </c>
      <c r="FC22" s="56">
        <v>0</v>
      </c>
      <c r="FD22" s="56">
        <v>0</v>
      </c>
      <c r="FE22" s="56">
        <v>112.99</v>
      </c>
      <c r="FF22" s="56">
        <v>5</v>
      </c>
      <c r="FG22" s="56">
        <v>22.6</v>
      </c>
      <c r="FH22" s="56">
        <v>1</v>
      </c>
      <c r="FI22" s="56">
        <v>45.2</v>
      </c>
      <c r="FJ22" s="56">
        <v>2</v>
      </c>
      <c r="FK22" s="56">
        <v>180.79</v>
      </c>
      <c r="FL22" s="56">
        <v>8</v>
      </c>
      <c r="FM22" s="56">
        <v>271.19</v>
      </c>
      <c r="FN22" s="56">
        <v>12</v>
      </c>
      <c r="FO22" s="56">
        <v>180.79</v>
      </c>
      <c r="FP22" s="56">
        <v>8</v>
      </c>
      <c r="FQ22" s="56">
        <v>0</v>
      </c>
      <c r="FR22" s="56">
        <v>0</v>
      </c>
      <c r="FS22" s="60">
        <v>1</v>
      </c>
      <c r="FT22" s="61">
        <v>1</v>
      </c>
      <c r="FU22" s="60">
        <v>1.4858841010401187</v>
      </c>
      <c r="FV22" s="61">
        <v>1</v>
      </c>
      <c r="FW22" s="56" t="s">
        <v>3592</v>
      </c>
      <c r="FX22" s="56">
        <v>3.47</v>
      </c>
      <c r="FY22" s="56">
        <v>3.3</v>
      </c>
      <c r="FZ22" s="111">
        <v>6544</v>
      </c>
      <c r="GA22" s="111">
        <v>7629</v>
      </c>
      <c r="GB22" s="56">
        <v>35.56</v>
      </c>
      <c r="GC22" s="56">
        <v>64.44</v>
      </c>
      <c r="GD22" s="56">
        <v>31.06</v>
      </c>
      <c r="GE22" s="56">
        <v>80.099999999999994</v>
      </c>
      <c r="GF22" s="56">
        <v>51.3</v>
      </c>
      <c r="GG22" s="56">
        <v>44.98</v>
      </c>
      <c r="GH22" s="56">
        <v>85.05</v>
      </c>
      <c r="GI22" s="56">
        <v>28.02</v>
      </c>
      <c r="GJ22" s="56">
        <v>10.43</v>
      </c>
      <c r="GK22" s="56">
        <v>44.51</v>
      </c>
      <c r="GL22" s="56">
        <v>2.52</v>
      </c>
      <c r="GM22" s="56">
        <v>11.43</v>
      </c>
      <c r="GN22" s="56">
        <v>3</v>
      </c>
      <c r="GO22" s="56">
        <v>11.93</v>
      </c>
      <c r="GP22" s="56">
        <v>2.75</v>
      </c>
      <c r="GQ22" s="56">
        <v>1.01</v>
      </c>
      <c r="GR22" s="56">
        <v>2.06</v>
      </c>
      <c r="GS22" s="56">
        <v>0.56999999999999995</v>
      </c>
      <c r="GT22" s="56">
        <v>17.350000000000001</v>
      </c>
      <c r="GU22" s="99">
        <v>47.22</v>
      </c>
      <c r="GV22" s="120">
        <v>7.6558512577469904E-3</v>
      </c>
      <c r="GW22" s="120">
        <v>0.662231133795115</v>
      </c>
      <c r="GX22" s="120">
        <v>0.20069267225665299</v>
      </c>
      <c r="GY22" s="120">
        <v>0.127232956616843</v>
      </c>
      <c r="GZ22" s="120">
        <v>1.458257382428E-3</v>
      </c>
      <c r="HA22" s="120">
        <v>0</v>
      </c>
      <c r="HB22" s="120">
        <v>0</v>
      </c>
      <c r="HC22" s="120">
        <v>0</v>
      </c>
      <c r="HD22" s="122">
        <v>1001</v>
      </c>
      <c r="HE22" s="118">
        <v>0</v>
      </c>
      <c r="HF22" s="118">
        <v>0</v>
      </c>
      <c r="HG22" s="118">
        <v>0</v>
      </c>
      <c r="HH22" s="122">
        <v>9</v>
      </c>
      <c r="HI22" s="122">
        <v>1696</v>
      </c>
      <c r="HJ22" s="122">
        <v>86</v>
      </c>
      <c r="HK22" s="122">
        <v>2792</v>
      </c>
      <c r="HL22" s="122">
        <v>941</v>
      </c>
      <c r="HM22" s="118">
        <v>0</v>
      </c>
      <c r="HN22" s="118">
        <v>0</v>
      </c>
      <c r="HO22" s="118">
        <v>0</v>
      </c>
      <c r="HP22" s="122">
        <v>10</v>
      </c>
      <c r="HQ22" s="122">
        <v>2100</v>
      </c>
      <c r="HR22" s="122">
        <v>38</v>
      </c>
      <c r="HS22" s="122">
        <v>3089</v>
      </c>
      <c r="HT22" s="122">
        <v>738</v>
      </c>
      <c r="HU22" s="118">
        <v>0</v>
      </c>
      <c r="HV22" s="118">
        <v>0</v>
      </c>
      <c r="HW22" s="118">
        <v>0</v>
      </c>
      <c r="HX22" s="122">
        <v>12</v>
      </c>
      <c r="HY22" s="122">
        <v>2281</v>
      </c>
      <c r="HZ22" s="122">
        <v>34</v>
      </c>
      <c r="IA22" s="122">
        <v>3065</v>
      </c>
      <c r="IB22" s="122">
        <v>891</v>
      </c>
      <c r="IC22" s="118">
        <v>0</v>
      </c>
      <c r="ID22" s="118">
        <v>0</v>
      </c>
      <c r="IE22" s="118">
        <v>0</v>
      </c>
      <c r="IF22" s="122">
        <v>27</v>
      </c>
      <c r="IG22" s="122">
        <v>3153</v>
      </c>
      <c r="IH22" s="122">
        <v>34</v>
      </c>
      <c r="II22" s="122">
        <v>4105</v>
      </c>
      <c r="IJ22" s="122">
        <v>27</v>
      </c>
      <c r="IK22" s="123">
        <v>5.6878028228354704E-3</v>
      </c>
      <c r="IL22" s="122">
        <v>37</v>
      </c>
      <c r="IM22" s="123">
        <v>7.7943964609226901E-3</v>
      </c>
      <c r="IN22" s="122">
        <v>11</v>
      </c>
      <c r="IO22" s="123">
        <v>2.31725300189593E-3</v>
      </c>
      <c r="IP22" s="119">
        <v>0</v>
      </c>
      <c r="IQ22" s="119">
        <v>0</v>
      </c>
      <c r="IR22" s="122">
        <v>0</v>
      </c>
      <c r="IS22" s="122">
        <v>0</v>
      </c>
      <c r="IT22" s="122">
        <v>0</v>
      </c>
      <c r="IU22" s="122">
        <v>0</v>
      </c>
      <c r="IV22" s="122">
        <v>3</v>
      </c>
      <c r="IW22" s="123">
        <v>6.31978091426164E-4</v>
      </c>
      <c r="IX22" s="122">
        <v>4652</v>
      </c>
      <c r="IY22" s="123">
        <v>0.97998736043817203</v>
      </c>
      <c r="IZ22" s="122">
        <v>0</v>
      </c>
      <c r="JA22" s="122">
        <v>0</v>
      </c>
      <c r="JB22" s="122">
        <v>1</v>
      </c>
      <c r="JC22" s="123">
        <v>2.10659363808721E-4</v>
      </c>
      <c r="JD22" s="122">
        <v>0</v>
      </c>
      <c r="JE22" s="122">
        <v>0</v>
      </c>
      <c r="JF22" s="122">
        <v>0</v>
      </c>
      <c r="JG22" s="122">
        <v>0</v>
      </c>
      <c r="JH22" s="122">
        <v>0</v>
      </c>
      <c r="JI22" s="122">
        <v>0</v>
      </c>
      <c r="JJ22" s="122">
        <v>11</v>
      </c>
      <c r="JK22" s="123">
        <v>2.31725300189593E-3</v>
      </c>
      <c r="JL22" s="119"/>
      <c r="JM22" s="119"/>
      <c r="JN22" s="122">
        <v>0</v>
      </c>
      <c r="JO22" s="122">
        <v>0</v>
      </c>
      <c r="JP22" s="119"/>
      <c r="JQ22" s="119"/>
      <c r="JR22" s="119"/>
      <c r="JS22" s="119"/>
      <c r="JT22" s="119"/>
      <c r="JU22" s="118">
        <v>0</v>
      </c>
      <c r="JV22" s="122">
        <v>1</v>
      </c>
      <c r="JW22" s="123">
        <v>2.10659363808721E-4</v>
      </c>
      <c r="JX22" s="119"/>
      <c r="JY22" s="119"/>
      <c r="JZ22" s="122">
        <v>0</v>
      </c>
      <c r="KA22" s="122">
        <v>0</v>
      </c>
      <c r="KB22" s="122">
        <v>1</v>
      </c>
      <c r="KC22" s="123">
        <v>2.10659363808721E-4</v>
      </c>
      <c r="KD22" s="119"/>
      <c r="KE22" s="119"/>
      <c r="KF22" s="122">
        <v>0</v>
      </c>
      <c r="KG22" s="122">
        <v>0</v>
      </c>
      <c r="KH22" s="122">
        <v>0</v>
      </c>
      <c r="KI22" s="122">
        <v>0</v>
      </c>
      <c r="KJ22" s="122">
        <v>0</v>
      </c>
      <c r="KK22" s="122">
        <v>0</v>
      </c>
      <c r="KL22" s="122">
        <v>0</v>
      </c>
      <c r="KM22" s="122">
        <v>0</v>
      </c>
      <c r="KN22" s="122">
        <v>0</v>
      </c>
      <c r="KO22" s="122">
        <v>0</v>
      </c>
      <c r="KP22" s="122">
        <v>0</v>
      </c>
      <c r="KQ22" s="122">
        <v>0</v>
      </c>
      <c r="KR22" s="122">
        <v>0</v>
      </c>
      <c r="KS22" s="122">
        <v>0</v>
      </c>
      <c r="KT22" s="122">
        <v>0</v>
      </c>
      <c r="KU22" s="122">
        <v>0</v>
      </c>
      <c r="KV22" s="122">
        <v>0</v>
      </c>
      <c r="KW22" s="122">
        <v>0</v>
      </c>
      <c r="KX22" s="122">
        <v>0</v>
      </c>
      <c r="KY22" s="122">
        <v>0</v>
      </c>
      <c r="KZ22" s="122">
        <v>0</v>
      </c>
      <c r="LA22" s="122">
        <v>0</v>
      </c>
      <c r="LB22" s="122">
        <v>0</v>
      </c>
      <c r="LC22" s="122">
        <v>0</v>
      </c>
      <c r="LD22" s="122">
        <v>0</v>
      </c>
      <c r="LE22" s="122">
        <v>0</v>
      </c>
      <c r="LF22" s="122">
        <v>0</v>
      </c>
      <c r="LG22" s="122">
        <v>0</v>
      </c>
      <c r="LH22" s="122">
        <v>0</v>
      </c>
      <c r="LI22" s="122">
        <v>0</v>
      </c>
      <c r="LJ22" s="122">
        <v>0</v>
      </c>
      <c r="LK22" s="122">
        <v>0</v>
      </c>
      <c r="LL22" s="122">
        <v>0</v>
      </c>
      <c r="LM22" s="122">
        <v>0</v>
      </c>
      <c r="LN22" s="122">
        <v>0</v>
      </c>
      <c r="LO22" s="122">
        <v>0</v>
      </c>
      <c r="LP22" s="122">
        <v>2</v>
      </c>
      <c r="LQ22" s="123">
        <v>4.2131872761744298E-4</v>
      </c>
      <c r="LR22" s="122">
        <v>0</v>
      </c>
      <c r="LS22" s="122">
        <v>0</v>
      </c>
      <c r="LT22" s="122">
        <v>0</v>
      </c>
      <c r="LU22" s="122">
        <v>0</v>
      </c>
      <c r="LV22" s="122">
        <v>0</v>
      </c>
      <c r="LW22" s="122">
        <v>0</v>
      </c>
      <c r="LX22" s="122">
        <v>0</v>
      </c>
      <c r="LY22" s="122">
        <v>0</v>
      </c>
      <c r="LZ22" s="122">
        <v>0</v>
      </c>
      <c r="MA22" s="122">
        <v>0</v>
      </c>
      <c r="MB22" s="122">
        <v>0</v>
      </c>
      <c r="MC22" s="122">
        <v>0</v>
      </c>
      <c r="MD22" s="122">
        <v>0</v>
      </c>
      <c r="ME22" s="122">
        <v>0</v>
      </c>
      <c r="MF22" s="122">
        <v>0</v>
      </c>
      <c r="MG22" s="122">
        <v>0</v>
      </c>
      <c r="MH22" s="122">
        <v>0</v>
      </c>
      <c r="MI22" s="122">
        <v>0</v>
      </c>
      <c r="MJ22" s="122">
        <v>0</v>
      </c>
      <c r="MK22" s="122">
        <v>0</v>
      </c>
      <c r="ML22" s="122">
        <v>0</v>
      </c>
      <c r="MM22" s="122">
        <v>0</v>
      </c>
      <c r="MN22" s="122">
        <v>0</v>
      </c>
      <c r="MO22" s="122">
        <v>0</v>
      </c>
      <c r="MP22" s="122">
        <v>0</v>
      </c>
      <c r="MQ22" s="122">
        <v>0</v>
      </c>
      <c r="MR22" s="122">
        <v>0</v>
      </c>
      <c r="MS22" s="122">
        <v>0</v>
      </c>
      <c r="MT22" s="122">
        <v>0</v>
      </c>
      <c r="MU22" s="122">
        <v>0</v>
      </c>
      <c r="MV22" s="119"/>
      <c r="MW22" s="119"/>
      <c r="MX22" s="119"/>
      <c r="MY22" s="119"/>
      <c r="MZ22" s="122">
        <v>1</v>
      </c>
      <c r="NA22" s="123">
        <v>2.10659363808721E-4</v>
      </c>
      <c r="NB22" s="119">
        <v>0</v>
      </c>
      <c r="NC22" s="119">
        <v>0</v>
      </c>
      <c r="ND22" s="119">
        <v>0</v>
      </c>
      <c r="NE22" s="119">
        <v>0</v>
      </c>
      <c r="NF22" s="119">
        <v>0</v>
      </c>
      <c r="NG22" s="119">
        <v>0</v>
      </c>
      <c r="NH22" s="119">
        <v>0</v>
      </c>
      <c r="NI22" s="119">
        <v>0</v>
      </c>
      <c r="NJ22" s="119">
        <v>0</v>
      </c>
      <c r="NK22" s="119">
        <v>0</v>
      </c>
      <c r="NL22" s="119">
        <v>0</v>
      </c>
      <c r="NM22" s="119">
        <v>0</v>
      </c>
      <c r="NN22" s="119">
        <v>0</v>
      </c>
      <c r="NO22" s="119">
        <v>0</v>
      </c>
      <c r="NP22" s="119">
        <v>0</v>
      </c>
      <c r="NQ22" s="119">
        <v>0</v>
      </c>
      <c r="NR22" s="119">
        <v>0</v>
      </c>
      <c r="NS22" s="119">
        <v>0</v>
      </c>
      <c r="NT22" s="119">
        <v>0</v>
      </c>
      <c r="NU22" s="119">
        <v>0</v>
      </c>
      <c r="NV22" s="119">
        <v>0</v>
      </c>
      <c r="NW22" s="119">
        <v>0</v>
      </c>
      <c r="NX22" s="119">
        <v>0</v>
      </c>
      <c r="NY22" s="119">
        <v>0</v>
      </c>
      <c r="NZ22" s="119">
        <v>0</v>
      </c>
      <c r="OA22" s="119">
        <v>0</v>
      </c>
      <c r="OB22" s="119">
        <v>0</v>
      </c>
      <c r="OC22" s="119">
        <v>0</v>
      </c>
      <c r="OD22" s="119">
        <v>0</v>
      </c>
      <c r="OE22" s="119">
        <v>0</v>
      </c>
      <c r="OF22" s="119">
        <v>0</v>
      </c>
      <c r="OG22" s="119">
        <v>0</v>
      </c>
      <c r="OH22" s="119">
        <v>0</v>
      </c>
      <c r="OI22" s="119">
        <v>0</v>
      </c>
      <c r="OJ22" s="119">
        <v>0</v>
      </c>
      <c r="OK22" s="119">
        <v>0</v>
      </c>
      <c r="OL22" s="119">
        <v>0</v>
      </c>
      <c r="OM22" s="119">
        <v>0</v>
      </c>
      <c r="ON22" s="119">
        <v>0</v>
      </c>
      <c r="OO22" s="119">
        <v>0</v>
      </c>
      <c r="OP22" s="119">
        <v>0</v>
      </c>
      <c r="OQ22" s="119">
        <v>0</v>
      </c>
      <c r="OR22" s="119">
        <v>0</v>
      </c>
      <c r="OS22" s="119">
        <v>0</v>
      </c>
      <c r="OT22" s="119">
        <v>0</v>
      </c>
    </row>
    <row r="23" spans="1:410">
      <c r="A23" s="55" t="s">
        <v>854</v>
      </c>
      <c r="B23" s="56" t="s">
        <v>855</v>
      </c>
      <c r="C23" s="55" t="s">
        <v>441</v>
      </c>
      <c r="D23" s="57">
        <v>6</v>
      </c>
      <c r="E23" s="96">
        <v>2018</v>
      </c>
      <c r="F23" s="56">
        <v>64.42</v>
      </c>
      <c r="G23" s="110">
        <v>12158</v>
      </c>
      <c r="H23" s="110">
        <v>2229</v>
      </c>
      <c r="I23" s="110">
        <v>9929</v>
      </c>
      <c r="J23" s="127">
        <v>31.277421532230846</v>
      </c>
      <c r="K23" s="110">
        <v>1789</v>
      </c>
      <c r="L23" s="100">
        <v>56.15</v>
      </c>
      <c r="M23" s="110">
        <v>7013</v>
      </c>
      <c r="N23" s="56">
        <v>723</v>
      </c>
      <c r="O23" s="56">
        <v>336</v>
      </c>
      <c r="P23" s="56">
        <v>387</v>
      </c>
      <c r="Q23" s="112">
        <v>873</v>
      </c>
      <c r="R23" s="113">
        <v>408</v>
      </c>
      <c r="S23" s="113">
        <v>465</v>
      </c>
      <c r="T23" s="56">
        <v>794</v>
      </c>
      <c r="U23" s="56">
        <v>393</v>
      </c>
      <c r="V23" s="56">
        <v>401</v>
      </c>
      <c r="W23" s="114">
        <v>990</v>
      </c>
      <c r="X23" s="113">
        <v>501</v>
      </c>
      <c r="Y23" s="113">
        <v>489</v>
      </c>
      <c r="Z23" s="56">
        <v>884</v>
      </c>
      <c r="AA23" s="56">
        <v>466</v>
      </c>
      <c r="AB23" s="56">
        <v>418</v>
      </c>
      <c r="AC23" s="112">
        <v>1080</v>
      </c>
      <c r="AD23" s="112">
        <v>583</v>
      </c>
      <c r="AE23" s="112">
        <v>497</v>
      </c>
      <c r="AF23" s="56">
        <v>883</v>
      </c>
      <c r="AG23" s="56">
        <v>486</v>
      </c>
      <c r="AH23" s="177">
        <v>397</v>
      </c>
      <c r="AI23" s="182"/>
      <c r="AJ23" s="182"/>
      <c r="AK23" s="182"/>
      <c r="AL23" s="56">
        <v>754</v>
      </c>
      <c r="AM23" s="56">
        <v>407</v>
      </c>
      <c r="AN23" s="56">
        <v>347</v>
      </c>
      <c r="AO23" s="56">
        <v>673</v>
      </c>
      <c r="AP23" s="56">
        <v>328</v>
      </c>
      <c r="AQ23" s="56">
        <v>345</v>
      </c>
      <c r="AR23" s="56">
        <v>264</v>
      </c>
      <c r="AS23" s="80">
        <v>17</v>
      </c>
      <c r="AT23" s="115" t="s">
        <v>3413</v>
      </c>
      <c r="AU23" s="59">
        <v>201</v>
      </c>
      <c r="AV23" s="59">
        <v>0</v>
      </c>
      <c r="AW23" s="59">
        <v>80</v>
      </c>
      <c r="AX23" s="59">
        <v>10</v>
      </c>
      <c r="AY23" s="59">
        <v>1</v>
      </c>
      <c r="AZ23" s="62">
        <v>0.84530853761622993</v>
      </c>
      <c r="BA23" s="63">
        <v>1</v>
      </c>
      <c r="BB23" s="62">
        <v>0</v>
      </c>
      <c r="BC23" s="63">
        <v>0</v>
      </c>
      <c r="BD23" s="64">
        <v>0</v>
      </c>
      <c r="BE23" s="65">
        <v>0</v>
      </c>
      <c r="BF23" s="62">
        <v>5</v>
      </c>
      <c r="BG23" s="63">
        <v>5</v>
      </c>
      <c r="BH23" s="62">
        <v>11</v>
      </c>
      <c r="BI23" s="63">
        <v>11</v>
      </c>
      <c r="BJ23" s="64">
        <v>0</v>
      </c>
      <c r="BK23" s="65">
        <v>0</v>
      </c>
      <c r="BL23" s="64">
        <v>0</v>
      </c>
      <c r="BM23" s="65">
        <v>0</v>
      </c>
      <c r="BN23" s="56">
        <v>0</v>
      </c>
      <c r="BO23" s="56">
        <v>0</v>
      </c>
      <c r="BP23" s="56">
        <v>0</v>
      </c>
      <c r="BQ23" s="56">
        <v>0</v>
      </c>
      <c r="BR23" s="56">
        <v>0</v>
      </c>
      <c r="BS23" s="56">
        <v>0</v>
      </c>
      <c r="BT23" s="56">
        <v>0</v>
      </c>
      <c r="BU23" s="56">
        <v>0</v>
      </c>
      <c r="BV23" s="116">
        <v>31.1</v>
      </c>
      <c r="BW23" s="70">
        <v>1.0555555555555556</v>
      </c>
      <c r="BX23" s="56">
        <v>111.1</v>
      </c>
      <c r="BY23" s="107">
        <v>105.6</v>
      </c>
      <c r="BZ23" s="56">
        <v>110</v>
      </c>
      <c r="CA23" s="56">
        <v>115.4</v>
      </c>
      <c r="CB23" s="56">
        <v>101.1</v>
      </c>
      <c r="CC23" s="96" t="s">
        <v>3593</v>
      </c>
      <c r="CD23" s="96" t="s">
        <v>3594</v>
      </c>
      <c r="CE23" s="96" t="s">
        <v>555</v>
      </c>
      <c r="CF23" s="96" t="s">
        <v>1572</v>
      </c>
      <c r="CG23" s="96" t="s">
        <v>1832</v>
      </c>
      <c r="CH23" s="56">
        <v>0</v>
      </c>
      <c r="CI23" s="56">
        <v>0</v>
      </c>
      <c r="CJ23" s="60">
        <v>0</v>
      </c>
      <c r="CK23" s="61">
        <v>0</v>
      </c>
      <c r="CL23" s="61">
        <v>0</v>
      </c>
      <c r="CM23" s="61">
        <v>0</v>
      </c>
      <c r="CN23" s="56">
        <v>169.2</v>
      </c>
      <c r="CO23" s="56">
        <v>2</v>
      </c>
      <c r="CP23" s="56">
        <v>0</v>
      </c>
      <c r="CQ23" s="56">
        <v>0</v>
      </c>
      <c r="CR23" s="56">
        <v>0</v>
      </c>
      <c r="CS23" s="56">
        <v>0</v>
      </c>
      <c r="CT23" s="56">
        <v>0</v>
      </c>
      <c r="CU23" s="56">
        <v>0</v>
      </c>
      <c r="CV23" s="56">
        <v>0</v>
      </c>
      <c r="CW23" s="56">
        <v>0</v>
      </c>
      <c r="CX23" s="56">
        <v>0</v>
      </c>
      <c r="CY23" s="56">
        <v>0</v>
      </c>
      <c r="CZ23" s="56">
        <v>0</v>
      </c>
      <c r="DA23" s="56">
        <v>0</v>
      </c>
      <c r="DB23" s="60">
        <v>0</v>
      </c>
      <c r="DC23" s="61">
        <v>0</v>
      </c>
      <c r="DD23" s="56" t="s">
        <v>3595</v>
      </c>
      <c r="DE23" s="56" t="s">
        <v>3596</v>
      </c>
      <c r="DF23" s="96" t="s">
        <v>555</v>
      </c>
      <c r="DG23" s="96" t="s">
        <v>555</v>
      </c>
      <c r="DH23" s="56">
        <v>72.73</v>
      </c>
      <c r="DI23" s="56">
        <v>1</v>
      </c>
      <c r="DJ23" s="56">
        <v>72.73</v>
      </c>
      <c r="DK23" s="56">
        <v>1</v>
      </c>
      <c r="DL23" s="56">
        <v>0</v>
      </c>
      <c r="DM23" s="56">
        <v>0</v>
      </c>
      <c r="DN23" s="56">
        <v>72.73</v>
      </c>
      <c r="DO23" s="56">
        <v>1</v>
      </c>
      <c r="DP23" s="56">
        <v>0</v>
      </c>
      <c r="DQ23" s="56">
        <v>0</v>
      </c>
      <c r="DR23" s="56">
        <v>0</v>
      </c>
      <c r="DS23" s="56">
        <v>0</v>
      </c>
      <c r="DT23" s="56">
        <v>0</v>
      </c>
      <c r="DU23" s="56">
        <v>0</v>
      </c>
      <c r="DV23" s="56">
        <v>0</v>
      </c>
      <c r="DW23" s="56">
        <v>0</v>
      </c>
      <c r="DX23" s="56">
        <v>0</v>
      </c>
      <c r="DY23" s="56">
        <v>0</v>
      </c>
      <c r="DZ23" s="62">
        <v>1.680672268907563</v>
      </c>
      <c r="EA23" s="63">
        <v>4</v>
      </c>
      <c r="EB23" s="62">
        <v>25.630252100840334</v>
      </c>
      <c r="EC23" s="63">
        <v>61</v>
      </c>
      <c r="ED23" s="60">
        <v>0.94339622641509435</v>
      </c>
      <c r="EE23" s="61">
        <v>1</v>
      </c>
      <c r="EF23" s="56" t="s">
        <v>3597</v>
      </c>
      <c r="EG23" s="56" t="s">
        <v>3221</v>
      </c>
      <c r="EH23" s="56" t="s">
        <v>555</v>
      </c>
      <c r="EI23" s="56" t="s">
        <v>555</v>
      </c>
      <c r="EJ23" s="56" t="s">
        <v>2708</v>
      </c>
      <c r="EK23" s="56" t="s">
        <v>3598</v>
      </c>
      <c r="EL23" s="56" t="s">
        <v>3599</v>
      </c>
      <c r="EM23" s="56" t="s">
        <v>3600</v>
      </c>
      <c r="EN23" s="56" t="s">
        <v>555</v>
      </c>
      <c r="EO23" s="56" t="s">
        <v>555</v>
      </c>
      <c r="EP23" s="56">
        <v>0</v>
      </c>
      <c r="EQ23" s="56">
        <v>0</v>
      </c>
      <c r="ER23" s="99">
        <v>387</v>
      </c>
      <c r="ES23" s="96">
        <v>5</v>
      </c>
      <c r="ET23" s="56">
        <v>154.80000000000001</v>
      </c>
      <c r="EU23" s="56">
        <v>2</v>
      </c>
      <c r="EV23" s="56">
        <v>154.80000000000001</v>
      </c>
      <c r="EW23" s="56">
        <v>2</v>
      </c>
      <c r="EX23" s="56">
        <v>0</v>
      </c>
      <c r="EY23" s="62">
        <v>77.809798270893381</v>
      </c>
      <c r="EZ23" s="63">
        <v>27</v>
      </c>
      <c r="FA23" s="62">
        <v>78.260869565217391</v>
      </c>
      <c r="FB23" s="63">
        <v>27</v>
      </c>
      <c r="FC23" s="56">
        <v>0</v>
      </c>
      <c r="FD23" s="56">
        <v>0</v>
      </c>
      <c r="FE23" s="56">
        <v>0</v>
      </c>
      <c r="FF23" s="56">
        <v>0</v>
      </c>
      <c r="FG23" s="56">
        <v>0</v>
      </c>
      <c r="FH23" s="56">
        <v>0</v>
      </c>
      <c r="FI23" s="56">
        <v>40.159999999999997</v>
      </c>
      <c r="FJ23" s="56">
        <v>1</v>
      </c>
      <c r="FK23" s="56">
        <v>40.159999999999997</v>
      </c>
      <c r="FL23" s="56">
        <v>1</v>
      </c>
      <c r="FM23" s="56">
        <v>200.8</v>
      </c>
      <c r="FN23" s="56">
        <v>5</v>
      </c>
      <c r="FO23" s="56">
        <v>80.319999999999993</v>
      </c>
      <c r="FP23" s="56">
        <v>2</v>
      </c>
      <c r="FQ23" s="56">
        <v>0</v>
      </c>
      <c r="FR23" s="56">
        <v>0</v>
      </c>
      <c r="FS23" s="60">
        <v>4</v>
      </c>
      <c r="FT23" s="61">
        <v>4</v>
      </c>
      <c r="FU23" s="60">
        <v>0.70521861777150918</v>
      </c>
      <c r="FV23" s="61">
        <v>1</v>
      </c>
      <c r="FW23" s="56" t="s">
        <v>3601</v>
      </c>
      <c r="FX23" s="56">
        <v>2.7</v>
      </c>
      <c r="FY23" s="56">
        <v>16</v>
      </c>
      <c r="FZ23" s="111">
        <v>3828</v>
      </c>
      <c r="GA23" s="111">
        <v>5348</v>
      </c>
      <c r="GB23" s="56">
        <v>29.49</v>
      </c>
      <c r="GC23" s="56">
        <v>70.510000000000005</v>
      </c>
      <c r="GD23" s="56">
        <v>32.979999999999997</v>
      </c>
      <c r="GE23" s="56">
        <v>87.78</v>
      </c>
      <c r="GF23" s="56">
        <v>90.54</v>
      </c>
      <c r="GG23" s="56">
        <v>51.12</v>
      </c>
      <c r="GH23" s="56">
        <v>97.87</v>
      </c>
      <c r="GI23" s="56">
        <v>0.53</v>
      </c>
      <c r="GJ23" s="56">
        <v>10.57</v>
      </c>
      <c r="GK23" s="56">
        <v>35.090000000000003</v>
      </c>
      <c r="GL23" s="56">
        <v>1.93</v>
      </c>
      <c r="GM23" s="56">
        <v>15.16</v>
      </c>
      <c r="GN23" s="56">
        <v>3.05</v>
      </c>
      <c r="GO23" s="56">
        <v>13.56</v>
      </c>
      <c r="GP23" s="56">
        <v>2.42</v>
      </c>
      <c r="GQ23" s="56">
        <v>0.88</v>
      </c>
      <c r="GR23" s="56">
        <v>2.21</v>
      </c>
      <c r="GS23" s="56">
        <v>0.83</v>
      </c>
      <c r="GT23" s="56">
        <v>9.6999999999999993</v>
      </c>
      <c r="GU23" s="99">
        <v>13.83</v>
      </c>
      <c r="GV23" s="120">
        <v>1.8796992481203E-3</v>
      </c>
      <c r="GW23" s="120">
        <v>0.60580021482277102</v>
      </c>
      <c r="GX23" s="120">
        <v>0.30773361976369501</v>
      </c>
      <c r="GY23" s="120">
        <v>7.1965628356605804E-2</v>
      </c>
      <c r="GZ23" s="120">
        <v>4.2964554242749704E-3</v>
      </c>
      <c r="HA23" s="120">
        <v>4.0279269602577902E-3</v>
      </c>
      <c r="HB23" s="120">
        <v>2.9538131041890398E-3</v>
      </c>
      <c r="HC23" s="120">
        <v>1.34264232008593E-3</v>
      </c>
      <c r="HD23" s="118">
        <v>0</v>
      </c>
      <c r="HE23" s="118">
        <v>0</v>
      </c>
      <c r="HF23" s="118">
        <v>0</v>
      </c>
      <c r="HG23" s="118">
        <v>0</v>
      </c>
      <c r="HH23" s="118">
        <v>3</v>
      </c>
      <c r="HI23" s="122">
        <v>462</v>
      </c>
      <c r="HJ23" s="122">
        <v>1</v>
      </c>
      <c r="HK23" s="122">
        <v>466</v>
      </c>
      <c r="HL23" s="118">
        <v>0</v>
      </c>
      <c r="HM23" s="118">
        <v>0</v>
      </c>
      <c r="HN23" s="118">
        <v>0</v>
      </c>
      <c r="HO23" s="118">
        <v>0</v>
      </c>
      <c r="HP23" s="118">
        <v>4</v>
      </c>
      <c r="HQ23" s="122">
        <v>771</v>
      </c>
      <c r="HR23" s="122">
        <v>6</v>
      </c>
      <c r="HS23" s="122">
        <v>781</v>
      </c>
      <c r="HT23" s="118">
        <v>0</v>
      </c>
      <c r="HU23" s="118">
        <v>0</v>
      </c>
      <c r="HV23" s="118">
        <v>0</v>
      </c>
      <c r="HW23" s="118">
        <v>0</v>
      </c>
      <c r="HX23" s="118">
        <v>4</v>
      </c>
      <c r="HY23" s="122">
        <v>1001</v>
      </c>
      <c r="HZ23" s="118">
        <v>1</v>
      </c>
      <c r="IA23" s="122">
        <v>1006</v>
      </c>
      <c r="IB23" s="118">
        <v>0</v>
      </c>
      <c r="IC23" s="118">
        <v>0</v>
      </c>
      <c r="ID23" s="118">
        <v>0</v>
      </c>
      <c r="IE23" s="118">
        <v>0</v>
      </c>
      <c r="IF23" s="122">
        <v>7</v>
      </c>
      <c r="IG23" s="122">
        <v>1425</v>
      </c>
      <c r="IH23" s="118">
        <v>14</v>
      </c>
      <c r="II23" s="122">
        <v>1446</v>
      </c>
      <c r="IJ23" s="122">
        <v>0</v>
      </c>
      <c r="IK23" s="122">
        <v>0</v>
      </c>
      <c r="IL23" s="122">
        <v>0</v>
      </c>
      <c r="IM23" s="122">
        <v>0</v>
      </c>
      <c r="IN23" s="122">
        <v>0</v>
      </c>
      <c r="IO23" s="122">
        <v>0</v>
      </c>
      <c r="IP23" s="119">
        <v>0</v>
      </c>
      <c r="IQ23" s="119">
        <v>0</v>
      </c>
      <c r="IR23" s="122">
        <v>0</v>
      </c>
      <c r="IS23" s="122">
        <v>0</v>
      </c>
      <c r="IT23" s="122">
        <v>0</v>
      </c>
      <c r="IU23" s="122">
        <v>0</v>
      </c>
      <c r="IV23" s="122">
        <v>0</v>
      </c>
      <c r="IW23" s="122">
        <v>0</v>
      </c>
      <c r="IX23" s="122">
        <v>0</v>
      </c>
      <c r="IY23" s="122">
        <v>0</v>
      </c>
      <c r="IZ23" s="122">
        <v>0</v>
      </c>
      <c r="JA23" s="122">
        <v>0</v>
      </c>
      <c r="JB23" s="122">
        <v>0</v>
      </c>
      <c r="JC23" s="122">
        <v>0</v>
      </c>
      <c r="JD23" s="122">
        <v>0</v>
      </c>
      <c r="JE23" s="122">
        <v>0</v>
      </c>
      <c r="JF23" s="122">
        <v>0</v>
      </c>
      <c r="JG23" s="122">
        <v>0</v>
      </c>
      <c r="JH23" s="122">
        <v>0</v>
      </c>
      <c r="JI23" s="122">
        <v>0</v>
      </c>
      <c r="JJ23" s="122">
        <v>0</v>
      </c>
      <c r="JK23" s="122">
        <v>0</v>
      </c>
      <c r="JL23" s="122">
        <v>0</v>
      </c>
      <c r="JM23" s="122">
        <v>0</v>
      </c>
      <c r="JN23" s="122">
        <v>0</v>
      </c>
      <c r="JO23" s="122">
        <v>0</v>
      </c>
      <c r="JP23" s="122">
        <v>0</v>
      </c>
      <c r="JQ23" s="122">
        <v>0</v>
      </c>
      <c r="JR23" s="122">
        <v>0</v>
      </c>
      <c r="JS23" s="122">
        <v>0</v>
      </c>
      <c r="JT23" s="122">
        <v>0</v>
      </c>
      <c r="JU23" s="118">
        <v>0</v>
      </c>
      <c r="JV23" s="122">
        <v>0</v>
      </c>
      <c r="JW23" s="122">
        <v>0</v>
      </c>
      <c r="JX23" s="122">
        <v>0</v>
      </c>
      <c r="JY23" s="122">
        <v>0</v>
      </c>
      <c r="JZ23" s="122">
        <v>0</v>
      </c>
      <c r="KA23" s="122">
        <v>0</v>
      </c>
      <c r="KB23" s="122">
        <v>0</v>
      </c>
      <c r="KC23" s="122">
        <v>0</v>
      </c>
      <c r="KD23" s="122">
        <v>0</v>
      </c>
      <c r="KE23" s="122">
        <v>0</v>
      </c>
      <c r="KF23" s="122">
        <v>0</v>
      </c>
      <c r="KG23" s="123">
        <v>1</v>
      </c>
      <c r="KH23" s="122">
        <v>0</v>
      </c>
      <c r="KI23" s="122">
        <v>0</v>
      </c>
      <c r="KJ23" s="122">
        <v>0</v>
      </c>
      <c r="KK23" s="122">
        <v>0</v>
      </c>
      <c r="KL23" s="122">
        <v>0</v>
      </c>
      <c r="KM23" s="122">
        <v>0</v>
      </c>
      <c r="KN23" s="122">
        <v>0</v>
      </c>
      <c r="KO23" s="122">
        <v>0</v>
      </c>
      <c r="KP23" s="122">
        <v>0</v>
      </c>
      <c r="KQ23" s="122">
        <v>0</v>
      </c>
      <c r="KR23" s="122">
        <v>0</v>
      </c>
      <c r="KS23" s="122">
        <v>0</v>
      </c>
      <c r="KT23" s="122">
        <v>0</v>
      </c>
      <c r="KU23" s="122">
        <v>0</v>
      </c>
      <c r="KV23" s="122">
        <v>0</v>
      </c>
      <c r="KW23" s="122">
        <v>0</v>
      </c>
      <c r="KX23" s="122">
        <v>0</v>
      </c>
      <c r="KY23" s="122">
        <v>0</v>
      </c>
      <c r="KZ23" s="122">
        <v>0</v>
      </c>
      <c r="LA23" s="122">
        <v>0</v>
      </c>
      <c r="LB23" s="122">
        <v>0</v>
      </c>
      <c r="LC23" s="122">
        <v>0</v>
      </c>
      <c r="LD23" s="122">
        <v>0</v>
      </c>
      <c r="LE23" s="122">
        <v>0</v>
      </c>
      <c r="LF23" s="122">
        <v>0</v>
      </c>
      <c r="LG23" s="122">
        <v>0</v>
      </c>
      <c r="LH23" s="122">
        <v>0</v>
      </c>
      <c r="LI23" s="122">
        <v>0</v>
      </c>
      <c r="LJ23" s="122">
        <v>0</v>
      </c>
      <c r="LK23" s="122">
        <v>0</v>
      </c>
      <c r="LL23" s="122">
        <v>0</v>
      </c>
      <c r="LM23" s="122">
        <v>0</v>
      </c>
      <c r="LN23" s="122">
        <v>0</v>
      </c>
      <c r="LO23" s="122">
        <v>0</v>
      </c>
      <c r="LP23" s="122">
        <v>0</v>
      </c>
      <c r="LQ23" s="122">
        <v>0</v>
      </c>
      <c r="LR23" s="122">
        <v>0</v>
      </c>
      <c r="LS23" s="122">
        <v>0</v>
      </c>
      <c r="LT23" s="122">
        <v>0</v>
      </c>
      <c r="LU23" s="122">
        <v>0</v>
      </c>
      <c r="LV23" s="122">
        <v>0</v>
      </c>
      <c r="LW23" s="122">
        <v>0</v>
      </c>
      <c r="LX23" s="122">
        <v>0</v>
      </c>
      <c r="LY23" s="122">
        <v>0</v>
      </c>
      <c r="LZ23" s="122">
        <v>0</v>
      </c>
      <c r="MA23" s="122">
        <v>0</v>
      </c>
      <c r="MB23" s="122">
        <v>0</v>
      </c>
      <c r="MC23" s="122">
        <v>0</v>
      </c>
      <c r="MD23" s="122">
        <v>0</v>
      </c>
      <c r="ME23" s="122">
        <v>0</v>
      </c>
      <c r="MF23" s="122">
        <v>0</v>
      </c>
      <c r="MG23" s="122">
        <v>0</v>
      </c>
      <c r="MH23" s="122">
        <v>0</v>
      </c>
      <c r="MI23" s="122">
        <v>0</v>
      </c>
      <c r="MJ23" s="122">
        <v>0</v>
      </c>
      <c r="MK23" s="122">
        <v>0</v>
      </c>
      <c r="ML23" s="122">
        <v>0</v>
      </c>
      <c r="MM23" s="122">
        <v>0</v>
      </c>
      <c r="MN23" s="122">
        <v>0</v>
      </c>
      <c r="MO23" s="122">
        <v>0</v>
      </c>
      <c r="MP23" s="122">
        <v>0</v>
      </c>
      <c r="MQ23" s="122">
        <v>0</v>
      </c>
      <c r="MR23" s="122">
        <v>0</v>
      </c>
      <c r="MS23" s="122">
        <v>0</v>
      </c>
      <c r="MT23" s="122">
        <v>0</v>
      </c>
      <c r="MU23" s="122">
        <v>0</v>
      </c>
      <c r="MV23" s="122">
        <v>0</v>
      </c>
      <c r="MW23" s="122">
        <v>0</v>
      </c>
      <c r="MX23" s="122">
        <v>0</v>
      </c>
      <c r="MY23" s="122">
        <v>0</v>
      </c>
      <c r="MZ23" s="122">
        <v>0</v>
      </c>
      <c r="NA23" s="122">
        <v>0</v>
      </c>
      <c r="NB23" s="119">
        <v>0</v>
      </c>
      <c r="NC23" s="119">
        <v>0</v>
      </c>
      <c r="ND23" s="119">
        <v>0</v>
      </c>
      <c r="NE23" s="119">
        <v>0</v>
      </c>
      <c r="NF23" s="119">
        <v>0</v>
      </c>
      <c r="NG23" s="119">
        <v>0</v>
      </c>
      <c r="NH23" s="119">
        <v>0</v>
      </c>
      <c r="NI23" s="119">
        <v>0</v>
      </c>
      <c r="NJ23" s="119">
        <v>0</v>
      </c>
      <c r="NK23" s="119">
        <v>0</v>
      </c>
      <c r="NL23" s="119">
        <v>0</v>
      </c>
      <c r="NM23" s="119">
        <v>0</v>
      </c>
      <c r="NN23" s="119">
        <v>0</v>
      </c>
      <c r="NO23" s="119">
        <v>0</v>
      </c>
      <c r="NP23" s="119">
        <v>0</v>
      </c>
      <c r="NQ23" s="119">
        <v>0</v>
      </c>
      <c r="NR23" s="119">
        <v>0</v>
      </c>
      <c r="NS23" s="119">
        <v>0</v>
      </c>
      <c r="NT23" s="119">
        <v>0</v>
      </c>
      <c r="NU23" s="119">
        <v>0</v>
      </c>
      <c r="NV23" s="119">
        <v>0</v>
      </c>
      <c r="NW23" s="119">
        <v>0</v>
      </c>
      <c r="NX23" s="119">
        <v>0</v>
      </c>
      <c r="NY23" s="119">
        <v>0</v>
      </c>
      <c r="NZ23" s="119">
        <v>0</v>
      </c>
      <c r="OA23" s="119">
        <v>0</v>
      </c>
      <c r="OB23" s="119">
        <v>0</v>
      </c>
      <c r="OC23" s="119">
        <v>0</v>
      </c>
      <c r="OD23" s="119">
        <v>0</v>
      </c>
      <c r="OE23" s="119">
        <v>0</v>
      </c>
      <c r="OF23" s="119">
        <v>0</v>
      </c>
      <c r="OG23" s="119">
        <v>0</v>
      </c>
      <c r="OH23" s="119">
        <v>0</v>
      </c>
      <c r="OI23" s="119">
        <v>0</v>
      </c>
      <c r="OJ23" s="119">
        <v>0</v>
      </c>
      <c r="OK23" s="119">
        <v>0</v>
      </c>
      <c r="OL23" s="119">
        <v>0</v>
      </c>
      <c r="OM23" s="119">
        <v>0</v>
      </c>
      <c r="ON23" s="119">
        <v>0</v>
      </c>
      <c r="OO23" s="119">
        <v>0</v>
      </c>
      <c r="OP23" s="119">
        <v>0</v>
      </c>
      <c r="OQ23" s="119">
        <v>0</v>
      </c>
      <c r="OR23" s="119">
        <v>0</v>
      </c>
      <c r="OS23" s="119">
        <v>0</v>
      </c>
      <c r="OT23" s="119">
        <v>0</v>
      </c>
    </row>
    <row r="24" spans="1:410">
      <c r="A24" s="55" t="s">
        <v>875</v>
      </c>
      <c r="B24" s="56" t="s">
        <v>876</v>
      </c>
      <c r="C24" s="55" t="s">
        <v>427</v>
      </c>
      <c r="D24" s="57">
        <v>4</v>
      </c>
      <c r="E24" s="96">
        <v>2018</v>
      </c>
      <c r="F24" s="56">
        <v>76.5</v>
      </c>
      <c r="G24" s="48">
        <v>59416</v>
      </c>
      <c r="H24" s="111">
        <v>34187</v>
      </c>
      <c r="I24" s="111">
        <v>25229</v>
      </c>
      <c r="J24" s="127">
        <v>14.437768240343349</v>
      </c>
      <c r="K24" s="110">
        <v>26091</v>
      </c>
      <c r="L24" s="100">
        <v>29.9</v>
      </c>
      <c r="M24" s="110">
        <v>14499</v>
      </c>
      <c r="N24" s="111">
        <v>4881</v>
      </c>
      <c r="O24" s="111">
        <v>2503</v>
      </c>
      <c r="P24" s="111">
        <v>2378</v>
      </c>
      <c r="Q24" s="112">
        <v>5833</v>
      </c>
      <c r="R24" s="113">
        <v>2990</v>
      </c>
      <c r="S24" s="113">
        <v>2843</v>
      </c>
      <c r="T24" s="111">
        <v>4683</v>
      </c>
      <c r="U24" s="111">
        <v>2379</v>
      </c>
      <c r="V24" s="111">
        <v>2304</v>
      </c>
      <c r="W24" s="114">
        <v>5571</v>
      </c>
      <c r="X24" s="113">
        <v>2817</v>
      </c>
      <c r="Y24" s="113">
        <v>2754</v>
      </c>
      <c r="Z24" s="111">
        <v>4637</v>
      </c>
      <c r="AA24" s="111">
        <v>2324</v>
      </c>
      <c r="AB24" s="111">
        <v>2313</v>
      </c>
      <c r="AC24" s="112">
        <v>5715</v>
      </c>
      <c r="AD24" s="112">
        <v>2853</v>
      </c>
      <c r="AE24" s="112">
        <v>2862</v>
      </c>
      <c r="AF24" s="111">
        <v>4967</v>
      </c>
      <c r="AG24" s="111">
        <v>2473</v>
      </c>
      <c r="AH24" s="178">
        <v>2494</v>
      </c>
      <c r="AI24" s="182"/>
      <c r="AJ24" s="182"/>
      <c r="AK24" s="182"/>
      <c r="AL24" s="111">
        <v>5328</v>
      </c>
      <c r="AM24" s="111">
        <v>2671</v>
      </c>
      <c r="AN24" s="111">
        <v>2657</v>
      </c>
      <c r="AO24" s="111">
        <v>5138</v>
      </c>
      <c r="AP24" s="111">
        <v>2596</v>
      </c>
      <c r="AQ24" s="111">
        <v>2542</v>
      </c>
      <c r="AR24" s="56">
        <v>495</v>
      </c>
      <c r="AS24" s="112">
        <v>1376</v>
      </c>
      <c r="AT24" s="115" t="s">
        <v>3413</v>
      </c>
      <c r="AU24" s="59">
        <v>1608</v>
      </c>
      <c r="AV24" s="59">
        <v>0</v>
      </c>
      <c r="AW24" s="59">
        <v>430</v>
      </c>
      <c r="AX24" s="59">
        <v>4.3</v>
      </c>
      <c r="AY24" s="59">
        <v>3</v>
      </c>
      <c r="AZ24" s="62">
        <v>0.81916854392791316</v>
      </c>
      <c r="BA24" s="63">
        <v>4</v>
      </c>
      <c r="BB24" s="62">
        <v>0</v>
      </c>
      <c r="BC24" s="63">
        <v>0</v>
      </c>
      <c r="BD24" s="64">
        <v>0</v>
      </c>
      <c r="BE24" s="65">
        <v>0</v>
      </c>
      <c r="BF24" s="62">
        <v>3.2904148783977112</v>
      </c>
      <c r="BG24" s="63">
        <v>23</v>
      </c>
      <c r="BH24" s="62">
        <v>11.874105865522175</v>
      </c>
      <c r="BI24" s="63">
        <v>83</v>
      </c>
      <c r="BJ24" s="64">
        <v>0</v>
      </c>
      <c r="BK24" s="65">
        <v>0</v>
      </c>
      <c r="BL24" s="64">
        <v>0</v>
      </c>
      <c r="BM24" s="65">
        <v>0</v>
      </c>
      <c r="BN24" s="56">
        <v>0</v>
      </c>
      <c r="BO24" s="56">
        <v>0</v>
      </c>
      <c r="BP24" s="56">
        <v>0</v>
      </c>
      <c r="BQ24" s="56">
        <v>0</v>
      </c>
      <c r="BR24" s="56">
        <v>0</v>
      </c>
      <c r="BS24" s="56">
        <v>0</v>
      </c>
      <c r="BT24" s="56">
        <v>0</v>
      </c>
      <c r="BU24" s="56">
        <v>0</v>
      </c>
      <c r="BV24" s="116">
        <v>11.3</v>
      </c>
      <c r="BW24" s="70">
        <v>1.2335766423357664</v>
      </c>
      <c r="BX24" s="56">
        <v>108</v>
      </c>
      <c r="BY24" s="107">
        <v>123.4</v>
      </c>
      <c r="BZ24" s="56">
        <v>117.5</v>
      </c>
      <c r="CA24" s="56">
        <v>105.2</v>
      </c>
      <c r="CB24" s="56">
        <v>110.4</v>
      </c>
      <c r="CC24" s="96" t="s">
        <v>3602</v>
      </c>
      <c r="CD24" s="96" t="s">
        <v>3603</v>
      </c>
      <c r="CE24" s="96" t="s">
        <v>555</v>
      </c>
      <c r="CF24" s="96" t="s">
        <v>1587</v>
      </c>
      <c r="CG24" s="96" t="s">
        <v>3604</v>
      </c>
      <c r="CH24" s="56">
        <v>20.59</v>
      </c>
      <c r="CI24" s="56">
        <v>1</v>
      </c>
      <c r="CJ24" s="60">
        <v>0.20920502092050208</v>
      </c>
      <c r="CK24" s="61">
        <v>1</v>
      </c>
      <c r="CL24" s="111">
        <v>4856</v>
      </c>
      <c r="CM24" s="56">
        <v>1</v>
      </c>
      <c r="CN24" s="56">
        <v>41.19</v>
      </c>
      <c r="CO24" s="56">
        <v>2</v>
      </c>
      <c r="CP24" s="56">
        <v>0</v>
      </c>
      <c r="CQ24" s="56">
        <v>0</v>
      </c>
      <c r="CR24" s="56">
        <v>0</v>
      </c>
      <c r="CS24" s="56">
        <v>0</v>
      </c>
      <c r="CT24" s="56">
        <v>0</v>
      </c>
      <c r="CU24" s="56">
        <v>0</v>
      </c>
      <c r="CV24" s="56">
        <v>0</v>
      </c>
      <c r="CW24" s="56">
        <v>0</v>
      </c>
      <c r="CX24" s="56">
        <v>0</v>
      </c>
      <c r="CY24" s="56">
        <v>0</v>
      </c>
      <c r="CZ24" s="56">
        <v>0</v>
      </c>
      <c r="DA24" s="56">
        <v>0</v>
      </c>
      <c r="DB24" s="60">
        <v>0.21376656690893542</v>
      </c>
      <c r="DC24" s="56">
        <v>1</v>
      </c>
      <c r="DD24" s="56" t="s">
        <v>3605</v>
      </c>
      <c r="DE24" s="56" t="s">
        <v>3606</v>
      </c>
      <c r="DF24" s="96" t="s">
        <v>555</v>
      </c>
      <c r="DG24" s="96" t="s">
        <v>555</v>
      </c>
      <c r="DH24" s="56">
        <v>0</v>
      </c>
      <c r="DI24" s="56">
        <v>0</v>
      </c>
      <c r="DJ24" s="56">
        <v>104.95</v>
      </c>
      <c r="DK24" s="56">
        <v>6</v>
      </c>
      <c r="DL24" s="56">
        <v>0</v>
      </c>
      <c r="DM24" s="56">
        <v>0</v>
      </c>
      <c r="DN24" s="56">
        <v>20.89</v>
      </c>
      <c r="DO24" s="56">
        <v>3</v>
      </c>
      <c r="DP24" s="56">
        <v>27.75</v>
      </c>
      <c r="DQ24" s="56">
        <v>3</v>
      </c>
      <c r="DR24" s="56">
        <v>0</v>
      </c>
      <c r="DS24" s="56">
        <v>0</v>
      </c>
      <c r="DT24" s="56">
        <v>37</v>
      </c>
      <c r="DU24" s="56">
        <v>2</v>
      </c>
      <c r="DV24" s="56">
        <v>18.5</v>
      </c>
      <c r="DW24" s="56">
        <v>1</v>
      </c>
      <c r="DX24" s="56">
        <v>0</v>
      </c>
      <c r="DY24" s="56">
        <v>0</v>
      </c>
      <c r="DZ24" s="62">
        <v>0.5181347150259068</v>
      </c>
      <c r="EA24" s="63">
        <v>1</v>
      </c>
      <c r="EB24" s="62">
        <v>17.098445595854923</v>
      </c>
      <c r="EC24" s="63">
        <v>33</v>
      </c>
      <c r="ED24" s="60">
        <v>1.3704888076747375</v>
      </c>
      <c r="EE24" s="61">
        <v>6</v>
      </c>
      <c r="EF24" s="56" t="s">
        <v>3607</v>
      </c>
      <c r="EG24" s="56" t="s">
        <v>3608</v>
      </c>
      <c r="EH24" s="56" t="s">
        <v>555</v>
      </c>
      <c r="EI24" s="56" t="s">
        <v>555</v>
      </c>
      <c r="EJ24" s="56" t="s">
        <v>3609</v>
      </c>
      <c r="EK24" s="56" t="s">
        <v>1841</v>
      </c>
      <c r="EL24" s="56" t="s">
        <v>3610</v>
      </c>
      <c r="EM24" s="56" t="s">
        <v>1350</v>
      </c>
      <c r="EN24" s="56" t="s">
        <v>555</v>
      </c>
      <c r="EO24" s="56" t="s">
        <v>555</v>
      </c>
      <c r="EP24" s="107">
        <v>37</v>
      </c>
      <c r="EQ24" s="56">
        <v>2</v>
      </c>
      <c r="ER24" s="56">
        <v>129.51</v>
      </c>
      <c r="ES24" s="56">
        <v>7</v>
      </c>
      <c r="ET24" s="56">
        <v>74.010000000000005</v>
      </c>
      <c r="EU24" s="56">
        <v>4</v>
      </c>
      <c r="EV24" s="107">
        <v>55.5</v>
      </c>
      <c r="EW24" s="56">
        <v>3</v>
      </c>
      <c r="EX24" s="56">
        <v>0</v>
      </c>
      <c r="EY24" s="62">
        <v>85.058336469702681</v>
      </c>
      <c r="EZ24" s="63">
        <v>226</v>
      </c>
      <c r="FA24" s="62">
        <v>69.236821400472081</v>
      </c>
      <c r="FB24" s="63">
        <v>176</v>
      </c>
      <c r="FC24" s="56">
        <v>19.88</v>
      </c>
      <c r="FD24" s="111">
        <v>2</v>
      </c>
      <c r="FE24" s="56">
        <v>59.63</v>
      </c>
      <c r="FF24" s="56">
        <v>6</v>
      </c>
      <c r="FG24" s="56">
        <v>9.94</v>
      </c>
      <c r="FH24" s="56">
        <v>1</v>
      </c>
      <c r="FI24" s="56">
        <v>9.94</v>
      </c>
      <c r="FJ24" s="56">
        <v>1</v>
      </c>
      <c r="FK24" s="56">
        <v>99.38</v>
      </c>
      <c r="FL24" s="56">
        <v>10</v>
      </c>
      <c r="FM24" s="56">
        <v>69.569999999999993</v>
      </c>
      <c r="FN24" s="56">
        <v>7</v>
      </c>
      <c r="FO24" s="56">
        <v>238.52</v>
      </c>
      <c r="FP24" s="56">
        <v>24</v>
      </c>
      <c r="FQ24" s="56">
        <v>9.94</v>
      </c>
      <c r="FR24" s="56">
        <v>1</v>
      </c>
      <c r="FS24" s="60">
        <v>2</v>
      </c>
      <c r="FT24" s="61">
        <v>2</v>
      </c>
      <c r="FU24" s="60">
        <v>1.9900497512437809</v>
      </c>
      <c r="FV24" s="61">
        <v>2</v>
      </c>
      <c r="FW24" s="56" t="s">
        <v>3611</v>
      </c>
      <c r="FX24" s="56">
        <v>3.17</v>
      </c>
      <c r="FY24" s="56">
        <v>38.799999999999997</v>
      </c>
      <c r="FZ24" s="111">
        <v>16907</v>
      </c>
      <c r="GA24" s="111">
        <v>21854</v>
      </c>
      <c r="GB24" s="56">
        <v>30.57</v>
      </c>
      <c r="GC24" s="56">
        <v>69.430000000000007</v>
      </c>
      <c r="GD24" s="56">
        <v>18.57</v>
      </c>
      <c r="GE24" s="56">
        <v>77.81</v>
      </c>
      <c r="GF24" s="56">
        <v>94.07</v>
      </c>
      <c r="GG24" s="56">
        <v>66.849999999999994</v>
      </c>
      <c r="GH24" s="56">
        <v>99.59</v>
      </c>
      <c r="GI24" s="56">
        <v>37.659999999999997</v>
      </c>
      <c r="GJ24" s="56">
        <v>40.29</v>
      </c>
      <c r="GK24" s="56">
        <v>91.33</v>
      </c>
      <c r="GL24" s="56">
        <v>2.7</v>
      </c>
      <c r="GM24" s="56">
        <v>13.79</v>
      </c>
      <c r="GN24" s="56">
        <v>3.79</v>
      </c>
      <c r="GO24" s="56">
        <v>25.6</v>
      </c>
      <c r="GP24" s="56">
        <v>4.83</v>
      </c>
      <c r="GQ24" s="56">
        <v>2.99</v>
      </c>
      <c r="GR24" s="56">
        <v>6.99</v>
      </c>
      <c r="GS24" s="56">
        <v>1.46</v>
      </c>
      <c r="GT24" s="56">
        <v>2.89</v>
      </c>
      <c r="GU24" s="99">
        <v>5.76</v>
      </c>
      <c r="GV24" s="120">
        <v>8.5532746823069404E-4</v>
      </c>
      <c r="GW24" s="120">
        <v>5.9750733137829901E-2</v>
      </c>
      <c r="GX24" s="120">
        <v>0.48869745845552298</v>
      </c>
      <c r="GY24" s="120">
        <v>0.43175708699902199</v>
      </c>
      <c r="GZ24" s="120">
        <v>1.31353861192571E-2</v>
      </c>
      <c r="HA24" s="120">
        <v>4.0933528836754598E-3</v>
      </c>
      <c r="HB24" s="120">
        <v>1.0386119257087001E-3</v>
      </c>
      <c r="HC24" s="120">
        <v>6.7204301075268801E-4</v>
      </c>
      <c r="HD24" s="118">
        <v>2</v>
      </c>
      <c r="HE24" s="118">
        <v>0</v>
      </c>
      <c r="HF24" s="118">
        <v>0</v>
      </c>
      <c r="HG24" s="118">
        <v>0</v>
      </c>
      <c r="HH24" s="122">
        <v>16</v>
      </c>
      <c r="HI24" s="122">
        <v>4299</v>
      </c>
      <c r="HJ24" s="122">
        <v>6</v>
      </c>
      <c r="HK24" s="122">
        <v>4323</v>
      </c>
      <c r="HL24" s="122">
        <v>5</v>
      </c>
      <c r="HM24" s="118">
        <v>0</v>
      </c>
      <c r="HN24" s="118">
        <v>0</v>
      </c>
      <c r="HO24" s="118">
        <v>0</v>
      </c>
      <c r="HP24" s="122">
        <v>12</v>
      </c>
      <c r="HQ24" s="122">
        <v>4476</v>
      </c>
      <c r="HR24" s="122">
        <v>12</v>
      </c>
      <c r="HS24" s="122">
        <v>4505</v>
      </c>
      <c r="HT24" s="118">
        <v>1</v>
      </c>
      <c r="HU24" s="118">
        <v>0</v>
      </c>
      <c r="HV24" s="118">
        <v>0</v>
      </c>
      <c r="HW24" s="118">
        <v>0</v>
      </c>
      <c r="HX24" s="122">
        <v>10</v>
      </c>
      <c r="HY24" s="122">
        <v>5255</v>
      </c>
      <c r="HZ24" s="122">
        <v>11</v>
      </c>
      <c r="IA24" s="122">
        <v>5277</v>
      </c>
      <c r="IB24" s="118">
        <v>9</v>
      </c>
      <c r="IC24" s="118">
        <v>0</v>
      </c>
      <c r="ID24" s="118">
        <v>0</v>
      </c>
      <c r="IE24" s="118">
        <v>0</v>
      </c>
      <c r="IF24" s="122">
        <v>29</v>
      </c>
      <c r="IG24" s="122">
        <v>10845</v>
      </c>
      <c r="IH24" s="122">
        <v>31</v>
      </c>
      <c r="II24" s="122">
        <v>10914</v>
      </c>
      <c r="IJ24" s="122">
        <v>2</v>
      </c>
      <c r="IK24" s="123">
        <v>7.1428571428571397E-2</v>
      </c>
      <c r="IL24" s="122">
        <v>2</v>
      </c>
      <c r="IM24" s="123">
        <v>7.1428571428571397E-2</v>
      </c>
      <c r="IN24" s="122">
        <v>2</v>
      </c>
      <c r="IO24" s="123">
        <v>7.1428571428571397E-2</v>
      </c>
      <c r="IP24" s="119">
        <v>0</v>
      </c>
      <c r="IQ24" s="119">
        <v>0</v>
      </c>
      <c r="IR24" s="122">
        <v>3</v>
      </c>
      <c r="IS24" s="123">
        <v>0.107142857142857</v>
      </c>
      <c r="IT24" s="122">
        <v>0</v>
      </c>
      <c r="IU24" s="122">
        <v>0</v>
      </c>
      <c r="IV24" s="122">
        <v>0</v>
      </c>
      <c r="IW24" s="122">
        <v>0</v>
      </c>
      <c r="IX24" s="122">
        <v>12</v>
      </c>
      <c r="IY24" s="123">
        <v>0.42857142857142899</v>
      </c>
      <c r="IZ24" s="122">
        <v>2</v>
      </c>
      <c r="JA24" s="123">
        <v>7.1428571428571397E-2</v>
      </c>
      <c r="JB24" s="122">
        <v>0</v>
      </c>
      <c r="JC24" s="122">
        <v>0</v>
      </c>
      <c r="JD24" s="122">
        <v>0</v>
      </c>
      <c r="JE24" s="122">
        <v>0</v>
      </c>
      <c r="JF24" s="122">
        <v>0</v>
      </c>
      <c r="JG24" s="122">
        <v>0</v>
      </c>
      <c r="JH24" s="122">
        <v>0</v>
      </c>
      <c r="JI24" s="122">
        <v>0</v>
      </c>
      <c r="JJ24" s="122">
        <v>3</v>
      </c>
      <c r="JK24" s="123">
        <v>0.107142857142857</v>
      </c>
      <c r="JL24" s="119"/>
      <c r="JM24" s="119"/>
      <c r="JN24" s="122">
        <v>0</v>
      </c>
      <c r="JO24" s="122">
        <v>0</v>
      </c>
      <c r="JP24" s="122">
        <v>0</v>
      </c>
      <c r="JQ24" s="122">
        <v>0</v>
      </c>
      <c r="JR24" s="122">
        <v>0</v>
      </c>
      <c r="JS24" s="122">
        <v>0</v>
      </c>
      <c r="JT24" s="122">
        <v>0</v>
      </c>
      <c r="JU24" s="118">
        <v>0</v>
      </c>
      <c r="JV24" s="122">
        <v>0</v>
      </c>
      <c r="JW24" s="122">
        <v>0</v>
      </c>
      <c r="JX24" s="122">
        <v>0</v>
      </c>
      <c r="JY24" s="122">
        <v>0</v>
      </c>
      <c r="JZ24" s="122">
        <v>0</v>
      </c>
      <c r="KA24" s="122">
        <v>0</v>
      </c>
      <c r="KB24" s="122">
        <v>1</v>
      </c>
      <c r="KC24" s="123">
        <v>3.5714285714285698E-2</v>
      </c>
      <c r="KD24" s="119">
        <v>0</v>
      </c>
      <c r="KE24" s="119">
        <v>0</v>
      </c>
      <c r="KF24" s="119">
        <v>0</v>
      </c>
      <c r="KG24" s="119">
        <v>0</v>
      </c>
      <c r="KH24" s="119">
        <v>0</v>
      </c>
      <c r="KI24" s="119">
        <v>0</v>
      </c>
      <c r="KJ24" s="122">
        <v>0</v>
      </c>
      <c r="KK24" s="122">
        <v>0</v>
      </c>
      <c r="KL24" s="119">
        <v>0</v>
      </c>
      <c r="KM24" s="122">
        <v>0</v>
      </c>
      <c r="KN24" s="122">
        <v>0</v>
      </c>
      <c r="KO24" s="122">
        <v>0</v>
      </c>
      <c r="KP24" s="122">
        <v>0</v>
      </c>
      <c r="KQ24" s="122">
        <v>0</v>
      </c>
      <c r="KR24" s="122">
        <v>0</v>
      </c>
      <c r="KS24" s="122">
        <v>0</v>
      </c>
      <c r="KT24" s="122">
        <v>0</v>
      </c>
      <c r="KU24" s="122">
        <v>0</v>
      </c>
      <c r="KV24" s="122">
        <v>0</v>
      </c>
      <c r="KW24" s="122">
        <v>0</v>
      </c>
      <c r="KX24" s="122">
        <v>0</v>
      </c>
      <c r="KY24" s="122">
        <v>0</v>
      </c>
      <c r="KZ24" s="122">
        <v>0</v>
      </c>
      <c r="LA24" s="122">
        <v>0</v>
      </c>
      <c r="LB24" s="122">
        <v>0</v>
      </c>
      <c r="LC24" s="122">
        <v>0</v>
      </c>
      <c r="LD24" s="122">
        <v>0</v>
      </c>
      <c r="LE24" s="122">
        <v>0</v>
      </c>
      <c r="LF24" s="122">
        <v>0</v>
      </c>
      <c r="LG24" s="122">
        <v>0</v>
      </c>
      <c r="LH24" s="122">
        <v>0</v>
      </c>
      <c r="LI24" s="122">
        <v>0</v>
      </c>
      <c r="LJ24" s="122">
        <v>0</v>
      </c>
      <c r="LK24" s="122">
        <v>0</v>
      </c>
      <c r="LL24" s="122">
        <v>0</v>
      </c>
      <c r="LM24" s="122">
        <v>0</v>
      </c>
      <c r="LN24" s="122">
        <v>0</v>
      </c>
      <c r="LO24" s="122">
        <v>0</v>
      </c>
      <c r="LP24" s="122">
        <v>1</v>
      </c>
      <c r="LQ24" s="123">
        <v>3.5714285714285698E-2</v>
      </c>
      <c r="LR24" s="122">
        <v>0</v>
      </c>
      <c r="LS24" s="122">
        <v>0</v>
      </c>
      <c r="LT24" s="122">
        <v>0</v>
      </c>
      <c r="LU24" s="122">
        <v>0</v>
      </c>
      <c r="LV24" s="122">
        <v>0</v>
      </c>
      <c r="LW24" s="122">
        <v>0</v>
      </c>
      <c r="LX24" s="122">
        <v>0</v>
      </c>
      <c r="LY24" s="122">
        <v>0</v>
      </c>
      <c r="LZ24" s="122">
        <v>0</v>
      </c>
      <c r="MA24" s="122">
        <v>0</v>
      </c>
      <c r="MB24" s="122">
        <v>0</v>
      </c>
      <c r="MC24" s="122">
        <v>0</v>
      </c>
      <c r="MD24" s="122">
        <v>0</v>
      </c>
      <c r="ME24" s="122">
        <v>0</v>
      </c>
      <c r="MF24" s="122">
        <v>0</v>
      </c>
      <c r="MG24" s="122">
        <v>0</v>
      </c>
      <c r="MH24" s="122">
        <v>0</v>
      </c>
      <c r="MI24" s="122">
        <v>0</v>
      </c>
      <c r="MJ24" s="122">
        <v>0</v>
      </c>
      <c r="MK24" s="122">
        <v>0</v>
      </c>
      <c r="ML24" s="122">
        <v>0</v>
      </c>
      <c r="MM24" s="122">
        <v>0</v>
      </c>
      <c r="MN24" s="122">
        <v>0</v>
      </c>
      <c r="MO24" s="122">
        <v>0</v>
      </c>
      <c r="MP24" s="122">
        <v>0</v>
      </c>
      <c r="MQ24" s="122">
        <v>0</v>
      </c>
      <c r="MR24" s="122">
        <v>0</v>
      </c>
      <c r="MS24" s="122">
        <v>0</v>
      </c>
      <c r="MT24" s="122">
        <v>0</v>
      </c>
      <c r="MU24" s="122">
        <v>0</v>
      </c>
      <c r="MV24" s="122">
        <v>0</v>
      </c>
      <c r="MW24" s="122">
        <v>0</v>
      </c>
      <c r="MX24" s="122">
        <v>0</v>
      </c>
      <c r="MY24" s="122">
        <v>0</v>
      </c>
      <c r="MZ24" s="122">
        <v>0</v>
      </c>
      <c r="NA24" s="122">
        <v>0</v>
      </c>
      <c r="NB24" s="119">
        <v>0</v>
      </c>
      <c r="NC24" s="119">
        <v>0</v>
      </c>
      <c r="ND24" s="119">
        <v>0</v>
      </c>
      <c r="NE24" s="119">
        <v>0</v>
      </c>
      <c r="NF24" s="119">
        <v>0</v>
      </c>
      <c r="NG24" s="119">
        <v>0</v>
      </c>
      <c r="NH24" s="119">
        <v>0</v>
      </c>
      <c r="NI24" s="119">
        <v>0</v>
      </c>
      <c r="NJ24" s="119">
        <v>0</v>
      </c>
      <c r="NK24" s="119">
        <v>0</v>
      </c>
      <c r="NL24" s="119">
        <v>0</v>
      </c>
      <c r="NM24" s="119">
        <v>0</v>
      </c>
      <c r="NN24" s="119">
        <v>0</v>
      </c>
      <c r="NO24" s="119">
        <v>0</v>
      </c>
      <c r="NP24" s="119">
        <v>0</v>
      </c>
      <c r="NQ24" s="119">
        <v>0</v>
      </c>
      <c r="NR24" s="119">
        <v>0</v>
      </c>
      <c r="NS24" s="119">
        <v>0</v>
      </c>
      <c r="NT24" s="119">
        <v>0</v>
      </c>
      <c r="NU24" s="119">
        <v>0</v>
      </c>
      <c r="NV24" s="119">
        <v>0</v>
      </c>
      <c r="NW24" s="119">
        <v>0</v>
      </c>
      <c r="NX24" s="119">
        <v>0</v>
      </c>
      <c r="NY24" s="119">
        <v>0</v>
      </c>
      <c r="NZ24" s="119">
        <v>0</v>
      </c>
      <c r="OA24" s="119">
        <v>0</v>
      </c>
      <c r="OB24" s="119">
        <v>0</v>
      </c>
      <c r="OC24" s="119">
        <v>0</v>
      </c>
      <c r="OD24" s="119">
        <v>0</v>
      </c>
      <c r="OE24" s="119">
        <v>0</v>
      </c>
      <c r="OF24" s="119">
        <v>0</v>
      </c>
      <c r="OG24" s="119">
        <v>0</v>
      </c>
      <c r="OH24" s="119">
        <v>0</v>
      </c>
      <c r="OI24" s="119">
        <v>0</v>
      </c>
      <c r="OJ24" s="119">
        <v>0</v>
      </c>
      <c r="OK24" s="119">
        <v>0</v>
      </c>
      <c r="OL24" s="119">
        <v>0</v>
      </c>
      <c r="OM24" s="119">
        <v>0</v>
      </c>
      <c r="ON24" s="119">
        <v>0</v>
      </c>
      <c r="OO24" s="119">
        <v>0</v>
      </c>
      <c r="OP24" s="119">
        <v>0</v>
      </c>
      <c r="OQ24" s="119">
        <v>0</v>
      </c>
      <c r="OR24" s="119">
        <v>0</v>
      </c>
      <c r="OS24" s="119">
        <v>0</v>
      </c>
      <c r="OT24" s="119">
        <v>0</v>
      </c>
    </row>
    <row r="25" spans="1:410">
      <c r="A25" s="55" t="s">
        <v>885</v>
      </c>
      <c r="B25" s="56" t="s">
        <v>886</v>
      </c>
      <c r="C25" s="55" t="s">
        <v>427</v>
      </c>
      <c r="D25" s="57">
        <v>6</v>
      </c>
      <c r="E25" s="96">
        <v>2018</v>
      </c>
      <c r="F25" s="56">
        <v>74.150000000000006</v>
      </c>
      <c r="G25" s="48">
        <v>35422</v>
      </c>
      <c r="H25" s="111">
        <v>24614</v>
      </c>
      <c r="I25" s="110">
        <v>10808</v>
      </c>
      <c r="J25" s="127">
        <v>17.258426966292134</v>
      </c>
      <c r="K25" s="110">
        <v>12259</v>
      </c>
      <c r="L25" s="100">
        <v>54.12</v>
      </c>
      <c r="M25" s="110">
        <v>14761</v>
      </c>
      <c r="N25" s="112">
        <v>3443</v>
      </c>
      <c r="O25" s="112">
        <v>1772</v>
      </c>
      <c r="P25" s="112">
        <v>1671</v>
      </c>
      <c r="Q25" s="112">
        <v>4117</v>
      </c>
      <c r="R25" s="113">
        <v>2119</v>
      </c>
      <c r="S25" s="113">
        <v>1998</v>
      </c>
      <c r="T25" s="114">
        <v>3290</v>
      </c>
      <c r="U25" s="114">
        <v>1695</v>
      </c>
      <c r="V25" s="114">
        <v>1595</v>
      </c>
      <c r="W25" s="114">
        <v>3876</v>
      </c>
      <c r="X25" s="113">
        <v>1996</v>
      </c>
      <c r="Y25" s="113">
        <v>1880</v>
      </c>
      <c r="Z25" s="112">
        <v>3111</v>
      </c>
      <c r="AA25" s="112">
        <v>1592</v>
      </c>
      <c r="AB25" s="112">
        <v>1519</v>
      </c>
      <c r="AC25" s="112">
        <v>3679</v>
      </c>
      <c r="AD25" s="112">
        <v>1860</v>
      </c>
      <c r="AE25" s="112">
        <v>1819</v>
      </c>
      <c r="AF25" s="112">
        <v>3039</v>
      </c>
      <c r="AG25" s="112">
        <v>1510</v>
      </c>
      <c r="AH25" s="180">
        <v>1529</v>
      </c>
      <c r="AI25" s="182"/>
      <c r="AJ25" s="182"/>
      <c r="AK25" s="182"/>
      <c r="AL25" s="112">
        <v>2933</v>
      </c>
      <c r="AM25" s="112">
        <v>1405</v>
      </c>
      <c r="AN25" s="112">
        <v>1528</v>
      </c>
      <c r="AO25" s="112">
        <v>2628</v>
      </c>
      <c r="AP25" s="112">
        <v>1245</v>
      </c>
      <c r="AQ25" s="112">
        <v>1383</v>
      </c>
      <c r="AR25" s="56">
        <v>611</v>
      </c>
      <c r="AS25" s="80">
        <v>729</v>
      </c>
      <c r="AT25" s="115" t="s">
        <v>3413</v>
      </c>
      <c r="AU25" s="59">
        <v>817</v>
      </c>
      <c r="AV25" s="59">
        <v>2</v>
      </c>
      <c r="AW25" s="59">
        <v>212</v>
      </c>
      <c r="AX25" s="59">
        <v>8</v>
      </c>
      <c r="AY25" s="59">
        <v>4</v>
      </c>
      <c r="AZ25" s="62">
        <v>1.8091361374943464</v>
      </c>
      <c r="BA25" s="63">
        <v>4</v>
      </c>
      <c r="BB25" s="62">
        <v>0</v>
      </c>
      <c r="BC25" s="63">
        <v>0</v>
      </c>
      <c r="BD25" s="64">
        <v>0</v>
      </c>
      <c r="BE25" s="65">
        <v>0</v>
      </c>
      <c r="BF25" s="62">
        <v>3.8076152304609221</v>
      </c>
      <c r="BG25" s="63">
        <v>19</v>
      </c>
      <c r="BH25" s="62">
        <v>12.625250501002002</v>
      </c>
      <c r="BI25" s="63">
        <v>63</v>
      </c>
      <c r="BJ25" s="64">
        <v>0</v>
      </c>
      <c r="BK25" s="65">
        <v>0</v>
      </c>
      <c r="BL25" s="64">
        <v>0</v>
      </c>
      <c r="BM25" s="65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116">
        <v>1</v>
      </c>
      <c r="BW25" s="70">
        <v>1.0079051383399209</v>
      </c>
      <c r="BX25" s="56">
        <v>89.7</v>
      </c>
      <c r="BY25" s="107">
        <v>101</v>
      </c>
      <c r="BZ25" s="56">
        <v>91.7</v>
      </c>
      <c r="CA25" s="56">
        <v>92.9</v>
      </c>
      <c r="CB25" s="56">
        <v>99.6</v>
      </c>
      <c r="CC25" s="96" t="s">
        <v>2775</v>
      </c>
      <c r="CD25" s="96" t="s">
        <v>3612</v>
      </c>
      <c r="CE25" s="96" t="s">
        <v>555</v>
      </c>
      <c r="CF25" s="96" t="s">
        <v>1970</v>
      </c>
      <c r="CG25" s="96" t="s">
        <v>2032</v>
      </c>
      <c r="CH25" s="56">
        <v>0</v>
      </c>
      <c r="CI25" s="56">
        <v>0</v>
      </c>
      <c r="CJ25" s="60">
        <v>1.8091361374943464</v>
      </c>
      <c r="CK25" s="61">
        <v>0</v>
      </c>
      <c r="CL25" s="61">
        <v>0</v>
      </c>
      <c r="CM25" s="61">
        <v>0</v>
      </c>
      <c r="CN25" s="56">
        <v>135.56</v>
      </c>
      <c r="CO25" s="56">
        <v>3</v>
      </c>
      <c r="CP25" s="56">
        <v>0</v>
      </c>
      <c r="CQ25" s="56">
        <v>0</v>
      </c>
      <c r="CR25" s="56">
        <v>38.049999999999997</v>
      </c>
      <c r="CS25" s="56">
        <v>1</v>
      </c>
      <c r="CT25" s="56">
        <v>38.049999999999997</v>
      </c>
      <c r="CU25" s="56">
        <v>1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60">
        <v>0</v>
      </c>
      <c r="DC25" s="61">
        <v>0</v>
      </c>
      <c r="DD25" s="56" t="s">
        <v>3613</v>
      </c>
      <c r="DE25" s="56" t="s">
        <v>3614</v>
      </c>
      <c r="DF25" s="96" t="s">
        <v>555</v>
      </c>
      <c r="DG25" s="96" t="s">
        <v>555</v>
      </c>
      <c r="DH25" s="56">
        <v>190.26</v>
      </c>
      <c r="DI25" s="56">
        <v>5</v>
      </c>
      <c r="DJ25" s="56">
        <v>304.41000000000003</v>
      </c>
      <c r="DK25" s="56">
        <v>8</v>
      </c>
      <c r="DL25" s="56">
        <v>0</v>
      </c>
      <c r="DM25" s="56">
        <v>0</v>
      </c>
      <c r="DN25" s="56">
        <v>190.26</v>
      </c>
      <c r="DO25" s="56">
        <v>5</v>
      </c>
      <c r="DP25" s="56">
        <v>57.14</v>
      </c>
      <c r="DQ25" s="56">
        <v>3</v>
      </c>
      <c r="DR25" s="56">
        <v>76.19</v>
      </c>
      <c r="DS25" s="56">
        <v>2</v>
      </c>
      <c r="DT25" s="56">
        <v>38.1</v>
      </c>
      <c r="DU25" s="56">
        <v>1</v>
      </c>
      <c r="DV25" s="56">
        <v>0</v>
      </c>
      <c r="DW25" s="56">
        <v>0</v>
      </c>
      <c r="DX25" s="56">
        <v>0</v>
      </c>
      <c r="DY25" s="56">
        <v>0</v>
      </c>
      <c r="DZ25" s="62">
        <v>0</v>
      </c>
      <c r="EA25" s="63">
        <v>0</v>
      </c>
      <c r="EB25" s="62">
        <v>15.625</v>
      </c>
      <c r="EC25" s="63">
        <v>30</v>
      </c>
      <c r="ED25" s="60">
        <v>1.8066847335140017</v>
      </c>
      <c r="EE25" s="61">
        <v>4</v>
      </c>
      <c r="EF25" s="56" t="s">
        <v>3615</v>
      </c>
      <c r="EG25" s="56" t="s">
        <v>3616</v>
      </c>
      <c r="EH25" s="56" t="s">
        <v>555</v>
      </c>
      <c r="EI25" s="56" t="s">
        <v>555</v>
      </c>
      <c r="EJ25" s="56" t="s">
        <v>3617</v>
      </c>
      <c r="EK25" s="56" t="s">
        <v>3618</v>
      </c>
      <c r="EL25" s="56" t="s">
        <v>3619</v>
      </c>
      <c r="EM25" s="56" t="s">
        <v>3620</v>
      </c>
      <c r="EN25" s="56" t="s">
        <v>555</v>
      </c>
      <c r="EO25" s="56" t="s">
        <v>555</v>
      </c>
      <c r="EP25" s="56">
        <v>38.1</v>
      </c>
      <c r="EQ25" s="56">
        <v>1</v>
      </c>
      <c r="ER25" s="99">
        <v>419.05</v>
      </c>
      <c r="ES25" s="96">
        <v>11</v>
      </c>
      <c r="ET25" s="56">
        <v>38.1</v>
      </c>
      <c r="EU25" s="56">
        <v>1</v>
      </c>
      <c r="EV25" s="107">
        <v>38.095238095238095</v>
      </c>
      <c r="EW25" s="56">
        <v>1</v>
      </c>
      <c r="EX25" s="56">
        <v>0</v>
      </c>
      <c r="EY25" s="62">
        <v>109.29319371727749</v>
      </c>
      <c r="EZ25" s="63">
        <v>167</v>
      </c>
      <c r="FA25" s="62">
        <v>96.167751265365141</v>
      </c>
      <c r="FB25" s="63">
        <v>133</v>
      </c>
      <c r="FC25" s="56">
        <v>19.86</v>
      </c>
      <c r="FD25" s="111">
        <v>1</v>
      </c>
      <c r="FE25" s="56">
        <v>39.72</v>
      </c>
      <c r="FF25" s="56">
        <v>2</v>
      </c>
      <c r="FG25" s="56">
        <v>0</v>
      </c>
      <c r="FH25" s="56">
        <v>0</v>
      </c>
      <c r="FI25" s="56">
        <v>39.72</v>
      </c>
      <c r="FJ25" s="56">
        <v>2</v>
      </c>
      <c r="FK25" s="56">
        <v>99.3</v>
      </c>
      <c r="FL25" s="56">
        <v>5</v>
      </c>
      <c r="FM25" s="56">
        <v>79.44</v>
      </c>
      <c r="FN25" s="56">
        <v>4</v>
      </c>
      <c r="FO25" s="56">
        <v>297.91000000000003</v>
      </c>
      <c r="FP25" s="56">
        <v>15</v>
      </c>
      <c r="FQ25" s="56">
        <v>158.88999999999999</v>
      </c>
      <c r="FR25" s="56">
        <v>8</v>
      </c>
      <c r="FS25" s="60">
        <v>2</v>
      </c>
      <c r="FT25" s="61">
        <v>2</v>
      </c>
      <c r="FU25" s="60">
        <v>0.59488399762046407</v>
      </c>
      <c r="FV25" s="61">
        <v>1</v>
      </c>
      <c r="FW25" s="56" t="s">
        <v>3401</v>
      </c>
      <c r="FX25" s="56">
        <v>3.39</v>
      </c>
      <c r="FY25" s="56">
        <v>105.39</v>
      </c>
      <c r="FZ25" s="111">
        <v>8923</v>
      </c>
      <c r="GA25" s="111">
        <v>11950</v>
      </c>
      <c r="GB25" s="56">
        <v>72.709999999999994</v>
      </c>
      <c r="GC25" s="56">
        <v>27.29</v>
      </c>
      <c r="GD25" s="56">
        <v>33.68</v>
      </c>
      <c r="GE25" s="56">
        <v>38.119999999999997</v>
      </c>
      <c r="GF25" s="56">
        <v>94.08</v>
      </c>
      <c r="GG25" s="56">
        <v>78.7</v>
      </c>
      <c r="GH25" s="56">
        <v>99.73</v>
      </c>
      <c r="GI25" s="56">
        <v>65.89</v>
      </c>
      <c r="GJ25" s="56">
        <v>32.18</v>
      </c>
      <c r="GK25" s="56">
        <v>87.14</v>
      </c>
      <c r="GL25" s="56">
        <v>2.61</v>
      </c>
      <c r="GM25" s="56">
        <v>16.22</v>
      </c>
      <c r="GN25" s="56">
        <v>3.79</v>
      </c>
      <c r="GO25" s="56">
        <v>23.43</v>
      </c>
      <c r="GP25" s="56">
        <v>2.29</v>
      </c>
      <c r="GQ25" s="56">
        <v>1.0900000000000001</v>
      </c>
      <c r="GR25" s="56">
        <v>3.92</v>
      </c>
      <c r="GS25" s="56">
        <v>0.85</v>
      </c>
      <c r="GT25" s="56">
        <v>3.26</v>
      </c>
      <c r="GU25" s="99">
        <v>6.75</v>
      </c>
      <c r="GV25" s="120">
        <v>1.9382054497776801E-3</v>
      </c>
      <c r="GW25" s="120">
        <v>0.13624444191084301</v>
      </c>
      <c r="GX25" s="120">
        <v>0.68772089841523198</v>
      </c>
      <c r="GY25" s="120">
        <v>0.16999201915403001</v>
      </c>
      <c r="GZ25" s="120">
        <v>2.3942537909018399E-3</v>
      </c>
      <c r="HA25" s="120">
        <v>9.12096682248318E-4</v>
      </c>
      <c r="HB25" s="120">
        <v>1.1401208528103999E-4</v>
      </c>
      <c r="HC25" s="120">
        <v>6.8407251168623904E-4</v>
      </c>
      <c r="HD25" s="118">
        <v>0</v>
      </c>
      <c r="HE25" s="118">
        <v>0</v>
      </c>
      <c r="HF25" s="118">
        <v>0</v>
      </c>
      <c r="HG25" s="118">
        <v>0</v>
      </c>
      <c r="HH25" s="122">
        <v>5</v>
      </c>
      <c r="HI25" s="122">
        <v>2810</v>
      </c>
      <c r="HJ25" s="122">
        <v>12</v>
      </c>
      <c r="HK25" s="122">
        <v>2827</v>
      </c>
      <c r="HL25" s="118">
        <v>0</v>
      </c>
      <c r="HM25" s="118">
        <v>0</v>
      </c>
      <c r="HN25" s="118">
        <v>0</v>
      </c>
      <c r="HO25" s="118">
        <v>0</v>
      </c>
      <c r="HP25" s="122">
        <v>4</v>
      </c>
      <c r="HQ25" s="122">
        <v>3017</v>
      </c>
      <c r="HR25" s="122">
        <v>16</v>
      </c>
      <c r="HS25" s="122">
        <v>3037</v>
      </c>
      <c r="HT25" s="118">
        <v>0</v>
      </c>
      <c r="HU25" s="118">
        <v>0</v>
      </c>
      <c r="HV25" s="118">
        <v>0</v>
      </c>
      <c r="HW25" s="118">
        <v>0</v>
      </c>
      <c r="HX25" s="122">
        <v>10</v>
      </c>
      <c r="HY25" s="122">
        <v>3175</v>
      </c>
      <c r="HZ25" s="122">
        <v>11</v>
      </c>
      <c r="IA25" s="122">
        <v>3196</v>
      </c>
      <c r="IB25" s="118">
        <v>1</v>
      </c>
      <c r="IC25" s="118">
        <v>2</v>
      </c>
      <c r="ID25" s="118">
        <v>0</v>
      </c>
      <c r="IE25" s="118">
        <v>0</v>
      </c>
      <c r="IF25" s="118">
        <v>15</v>
      </c>
      <c r="IG25" s="122">
        <v>5570</v>
      </c>
      <c r="IH25" s="118">
        <v>19</v>
      </c>
      <c r="II25" s="122">
        <v>5607</v>
      </c>
      <c r="IJ25" s="119">
        <v>0</v>
      </c>
      <c r="IK25" s="119"/>
      <c r="IL25" s="119">
        <v>0</v>
      </c>
      <c r="IM25" s="119"/>
      <c r="IN25" s="122">
        <v>9</v>
      </c>
      <c r="IO25" s="123">
        <v>9.0909090909090898E-2</v>
      </c>
      <c r="IP25" s="119">
        <v>0</v>
      </c>
      <c r="IQ25" s="119">
        <v>0</v>
      </c>
      <c r="IR25" s="119">
        <v>0</v>
      </c>
      <c r="IS25" s="122">
        <v>0</v>
      </c>
      <c r="IT25" s="122">
        <v>0</v>
      </c>
      <c r="IU25" s="122">
        <v>0</v>
      </c>
      <c r="IV25" s="122">
        <v>0</v>
      </c>
      <c r="IW25" s="122">
        <v>0</v>
      </c>
      <c r="IX25" s="122">
        <v>0</v>
      </c>
      <c r="IY25" s="122">
        <v>0</v>
      </c>
      <c r="IZ25" s="122">
        <v>0</v>
      </c>
      <c r="JA25" s="122">
        <v>0</v>
      </c>
      <c r="JB25" s="122">
        <v>0</v>
      </c>
      <c r="JC25" s="122">
        <v>0</v>
      </c>
      <c r="JD25" s="122">
        <v>0</v>
      </c>
      <c r="JE25" s="122">
        <v>0</v>
      </c>
      <c r="JF25" s="122">
        <v>0</v>
      </c>
      <c r="JG25" s="122">
        <v>0</v>
      </c>
      <c r="JH25" s="122">
        <v>0</v>
      </c>
      <c r="JI25" s="122">
        <v>0</v>
      </c>
      <c r="JJ25" s="122">
        <v>0</v>
      </c>
      <c r="JK25" s="122">
        <v>0</v>
      </c>
      <c r="JL25" s="122">
        <v>0</v>
      </c>
      <c r="JM25" s="122">
        <v>0</v>
      </c>
      <c r="JN25" s="122">
        <v>0</v>
      </c>
      <c r="JO25" s="122">
        <v>0</v>
      </c>
      <c r="JP25" s="122">
        <v>0</v>
      </c>
      <c r="JQ25" s="122">
        <v>0</v>
      </c>
      <c r="JR25" s="122">
        <v>0</v>
      </c>
      <c r="JS25" s="122">
        <v>0</v>
      </c>
      <c r="JT25" s="122">
        <v>0</v>
      </c>
      <c r="JU25" s="118">
        <v>0</v>
      </c>
      <c r="JV25" s="122">
        <v>0</v>
      </c>
      <c r="JW25" s="122">
        <v>0</v>
      </c>
      <c r="JX25" s="122">
        <v>0</v>
      </c>
      <c r="JY25" s="122">
        <v>0</v>
      </c>
      <c r="JZ25" s="122">
        <v>0</v>
      </c>
      <c r="KA25" s="122">
        <v>0</v>
      </c>
      <c r="KB25" s="119"/>
      <c r="KC25" s="119"/>
      <c r="KD25" s="119">
        <v>0</v>
      </c>
      <c r="KE25" s="119">
        <v>0</v>
      </c>
      <c r="KF25" s="119">
        <v>0</v>
      </c>
      <c r="KG25" s="119">
        <v>0</v>
      </c>
      <c r="KH25" s="119">
        <v>0</v>
      </c>
      <c r="KI25" s="119">
        <v>0</v>
      </c>
      <c r="KJ25" s="122">
        <v>0</v>
      </c>
      <c r="KK25" s="122">
        <v>0</v>
      </c>
      <c r="KL25" s="122">
        <v>0</v>
      </c>
      <c r="KM25" s="122">
        <v>0</v>
      </c>
      <c r="KN25" s="122">
        <v>0</v>
      </c>
      <c r="KO25" s="122">
        <v>0</v>
      </c>
      <c r="KP25" s="122">
        <v>0</v>
      </c>
      <c r="KQ25" s="122">
        <v>0</v>
      </c>
      <c r="KR25" s="122">
        <v>0</v>
      </c>
      <c r="KS25" s="122">
        <v>0</v>
      </c>
      <c r="KT25" s="122">
        <v>0</v>
      </c>
      <c r="KU25" s="122">
        <v>0</v>
      </c>
      <c r="KV25" s="122">
        <v>0</v>
      </c>
      <c r="KW25" s="122">
        <v>0</v>
      </c>
      <c r="KX25" s="122">
        <v>0</v>
      </c>
      <c r="KY25" s="122">
        <v>0</v>
      </c>
      <c r="KZ25" s="122">
        <v>0</v>
      </c>
      <c r="LA25" s="122">
        <v>0</v>
      </c>
      <c r="LB25" s="122">
        <v>0</v>
      </c>
      <c r="LC25" s="122">
        <v>0</v>
      </c>
      <c r="LD25" s="122">
        <v>0</v>
      </c>
      <c r="LE25" s="122">
        <v>0</v>
      </c>
      <c r="LF25" s="122">
        <v>0</v>
      </c>
      <c r="LG25" s="122">
        <v>0</v>
      </c>
      <c r="LH25" s="122">
        <v>0</v>
      </c>
      <c r="LI25" s="122">
        <v>0</v>
      </c>
      <c r="LJ25" s="122">
        <v>0</v>
      </c>
      <c r="LK25" s="122">
        <v>0</v>
      </c>
      <c r="LL25" s="122">
        <v>0</v>
      </c>
      <c r="LM25" s="122">
        <v>0</v>
      </c>
      <c r="LN25" s="122">
        <v>0</v>
      </c>
      <c r="LO25" s="122">
        <v>0</v>
      </c>
      <c r="LP25" s="122">
        <v>0</v>
      </c>
      <c r="LQ25" s="122">
        <v>0</v>
      </c>
      <c r="LR25" s="122">
        <v>0</v>
      </c>
      <c r="LS25" s="122">
        <v>0</v>
      </c>
      <c r="LT25" s="122">
        <v>0</v>
      </c>
      <c r="LU25" s="122">
        <v>0</v>
      </c>
      <c r="LV25" s="122">
        <v>0</v>
      </c>
      <c r="LW25" s="122">
        <v>0</v>
      </c>
      <c r="LX25" s="122">
        <v>0</v>
      </c>
      <c r="LY25" s="122">
        <v>0</v>
      </c>
      <c r="LZ25" s="122">
        <v>0</v>
      </c>
      <c r="MA25" s="122">
        <v>0</v>
      </c>
      <c r="MB25" s="122">
        <v>0</v>
      </c>
      <c r="MC25" s="122">
        <v>0</v>
      </c>
      <c r="MD25" s="122">
        <v>0</v>
      </c>
      <c r="ME25" s="122">
        <v>0</v>
      </c>
      <c r="MF25" s="122">
        <v>0</v>
      </c>
      <c r="MG25" s="122">
        <v>0</v>
      </c>
      <c r="MH25" s="122">
        <v>0</v>
      </c>
      <c r="MI25" s="122">
        <v>0</v>
      </c>
      <c r="MJ25" s="122">
        <v>0</v>
      </c>
      <c r="MK25" s="122">
        <v>0</v>
      </c>
      <c r="ML25" s="122">
        <v>0</v>
      </c>
      <c r="MM25" s="122">
        <v>0</v>
      </c>
      <c r="MN25" s="122">
        <v>0</v>
      </c>
      <c r="MO25" s="122">
        <v>0</v>
      </c>
      <c r="MP25" s="122">
        <v>0</v>
      </c>
      <c r="MQ25" s="122">
        <v>0</v>
      </c>
      <c r="MR25" s="122">
        <v>0</v>
      </c>
      <c r="MS25" s="122">
        <v>0</v>
      </c>
      <c r="MT25" s="122">
        <v>0</v>
      </c>
      <c r="MU25" s="122">
        <v>0</v>
      </c>
      <c r="MV25" s="122">
        <v>0</v>
      </c>
      <c r="MW25" s="122">
        <v>0</v>
      </c>
      <c r="MX25" s="122">
        <v>0</v>
      </c>
      <c r="MY25" s="122">
        <v>0</v>
      </c>
      <c r="MZ25" s="122">
        <v>0</v>
      </c>
      <c r="NA25" s="122">
        <v>0</v>
      </c>
      <c r="NB25" s="119">
        <v>0</v>
      </c>
      <c r="NC25" s="119">
        <v>0</v>
      </c>
      <c r="ND25" s="119">
        <v>0</v>
      </c>
      <c r="NE25" s="119">
        <v>0</v>
      </c>
      <c r="NF25" s="119">
        <v>0</v>
      </c>
      <c r="NG25" s="119">
        <v>0</v>
      </c>
      <c r="NH25" s="119">
        <v>0</v>
      </c>
      <c r="NI25" s="119">
        <v>0</v>
      </c>
      <c r="NJ25" s="119">
        <v>0</v>
      </c>
      <c r="NK25" s="119">
        <v>0</v>
      </c>
      <c r="NL25" s="119">
        <v>0</v>
      </c>
      <c r="NM25" s="119">
        <v>0</v>
      </c>
      <c r="NN25" s="119">
        <v>0</v>
      </c>
      <c r="NO25" s="119">
        <v>0</v>
      </c>
      <c r="NP25" s="119">
        <v>0</v>
      </c>
      <c r="NQ25" s="119">
        <v>0</v>
      </c>
      <c r="NR25" s="119">
        <v>0</v>
      </c>
      <c r="NS25" s="119">
        <v>0</v>
      </c>
      <c r="NT25" s="119">
        <v>0</v>
      </c>
      <c r="NU25" s="119">
        <v>0</v>
      </c>
      <c r="NV25" s="119">
        <v>0</v>
      </c>
      <c r="NW25" s="119">
        <v>0</v>
      </c>
      <c r="NX25" s="119">
        <v>0</v>
      </c>
      <c r="NY25" s="119">
        <v>0</v>
      </c>
      <c r="NZ25" s="119">
        <v>0</v>
      </c>
      <c r="OA25" s="119">
        <v>0</v>
      </c>
      <c r="OB25" s="119">
        <v>0</v>
      </c>
      <c r="OC25" s="119">
        <v>0</v>
      </c>
      <c r="OD25" s="119">
        <v>0</v>
      </c>
      <c r="OE25" s="119">
        <v>0</v>
      </c>
      <c r="OF25" s="119">
        <v>0</v>
      </c>
      <c r="OG25" s="119">
        <v>0</v>
      </c>
      <c r="OH25" s="119">
        <v>0</v>
      </c>
      <c r="OI25" s="119">
        <v>0</v>
      </c>
      <c r="OJ25" s="119">
        <v>0</v>
      </c>
      <c r="OK25" s="119">
        <v>0</v>
      </c>
      <c r="OL25" s="119">
        <v>0</v>
      </c>
      <c r="OM25" s="119">
        <v>0</v>
      </c>
      <c r="ON25" s="119">
        <v>0</v>
      </c>
      <c r="OO25" s="119">
        <v>0</v>
      </c>
      <c r="OP25" s="119">
        <v>0</v>
      </c>
      <c r="OQ25" s="119">
        <v>0</v>
      </c>
      <c r="OR25" s="119">
        <v>0</v>
      </c>
      <c r="OS25" s="119">
        <v>0</v>
      </c>
      <c r="OT25" s="119">
        <v>0</v>
      </c>
    </row>
    <row r="26" spans="1:410">
      <c r="A26" s="55" t="s">
        <v>894</v>
      </c>
      <c r="B26" s="56" t="s">
        <v>895</v>
      </c>
      <c r="C26" s="55" t="s">
        <v>514</v>
      </c>
      <c r="D26" s="57">
        <v>6</v>
      </c>
      <c r="E26" s="96">
        <v>2018</v>
      </c>
      <c r="F26" s="56">
        <v>67.180000000000007</v>
      </c>
      <c r="G26" s="110">
        <v>11159</v>
      </c>
      <c r="H26" s="110">
        <v>5643</v>
      </c>
      <c r="I26" s="110">
        <v>5516</v>
      </c>
      <c r="J26" s="127">
        <v>12.927516238431913</v>
      </c>
      <c r="K26" s="110">
        <v>6323</v>
      </c>
      <c r="L26" s="100">
        <v>22.9</v>
      </c>
      <c r="M26" s="110">
        <v>2382</v>
      </c>
      <c r="N26" s="56">
        <v>928</v>
      </c>
      <c r="O26" s="56">
        <v>443</v>
      </c>
      <c r="P26" s="56">
        <v>485</v>
      </c>
      <c r="Q26" s="112">
        <v>1112</v>
      </c>
      <c r="R26" s="113">
        <v>531</v>
      </c>
      <c r="S26" s="113">
        <v>581</v>
      </c>
      <c r="T26" s="56">
        <v>928</v>
      </c>
      <c r="U26" s="56">
        <v>445</v>
      </c>
      <c r="V26" s="56">
        <v>483</v>
      </c>
      <c r="W26" s="114">
        <v>1121</v>
      </c>
      <c r="X26" s="113">
        <v>539</v>
      </c>
      <c r="Y26" s="113">
        <v>582</v>
      </c>
      <c r="Z26" s="56">
        <v>950</v>
      </c>
      <c r="AA26" s="56">
        <v>462</v>
      </c>
      <c r="AB26" s="56">
        <v>488</v>
      </c>
      <c r="AC26" s="112">
        <v>1162</v>
      </c>
      <c r="AD26" s="112">
        <v>575</v>
      </c>
      <c r="AE26" s="112">
        <v>587</v>
      </c>
      <c r="AF26" s="56">
        <v>982</v>
      </c>
      <c r="AG26" s="56">
        <v>496</v>
      </c>
      <c r="AH26" s="177">
        <v>486</v>
      </c>
      <c r="AI26" s="182"/>
      <c r="AJ26" s="182"/>
      <c r="AK26" s="182"/>
      <c r="AL26" s="56">
        <v>971</v>
      </c>
      <c r="AM26" s="56">
        <v>501</v>
      </c>
      <c r="AN26" s="56">
        <v>470</v>
      </c>
      <c r="AO26" s="56">
        <v>893</v>
      </c>
      <c r="AP26" s="56">
        <v>462</v>
      </c>
      <c r="AQ26" s="56">
        <v>431</v>
      </c>
      <c r="AR26" s="56">
        <v>38</v>
      </c>
      <c r="AS26" s="80">
        <v>136</v>
      </c>
      <c r="AT26" s="115" t="s">
        <v>428</v>
      </c>
      <c r="AU26" s="59">
        <v>311</v>
      </c>
      <c r="AV26" s="59">
        <v>0</v>
      </c>
      <c r="AW26" s="59">
        <v>85</v>
      </c>
      <c r="AX26" s="59">
        <v>8.5</v>
      </c>
      <c r="AY26" s="59">
        <v>1</v>
      </c>
      <c r="AZ26" s="62">
        <v>1.0482180293501049</v>
      </c>
      <c r="BA26" s="63">
        <v>1</v>
      </c>
      <c r="BB26" s="62">
        <v>0</v>
      </c>
      <c r="BC26" s="63">
        <v>0</v>
      </c>
      <c r="BD26" s="64">
        <v>0</v>
      </c>
      <c r="BE26" s="65">
        <v>0</v>
      </c>
      <c r="BF26" s="62">
        <v>1.6949152542372881</v>
      </c>
      <c r="BG26" s="63">
        <v>2</v>
      </c>
      <c r="BH26" s="62">
        <v>12.711864406779661</v>
      </c>
      <c r="BI26" s="63">
        <v>15</v>
      </c>
      <c r="BJ26" s="64">
        <v>0</v>
      </c>
      <c r="BK26" s="65">
        <v>0</v>
      </c>
      <c r="BL26" s="64">
        <v>0</v>
      </c>
      <c r="BM26" s="65">
        <v>0</v>
      </c>
      <c r="BN26" s="56">
        <v>0</v>
      </c>
      <c r="BO26" s="56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116">
        <v>31.9</v>
      </c>
      <c r="BW26" s="70">
        <v>0.93333333333333335</v>
      </c>
      <c r="BX26" s="56">
        <v>98.5</v>
      </c>
      <c r="BY26" s="107">
        <v>93.3</v>
      </c>
      <c r="BZ26" s="56">
        <v>102.2</v>
      </c>
      <c r="CA26" s="56">
        <v>102.9</v>
      </c>
      <c r="CB26" s="56">
        <v>92.8</v>
      </c>
      <c r="CC26" s="96" t="s">
        <v>3621</v>
      </c>
      <c r="CD26" s="96" t="s">
        <v>2189</v>
      </c>
      <c r="CE26" s="96" t="s">
        <v>555</v>
      </c>
      <c r="CF26" s="96" t="s">
        <v>2060</v>
      </c>
      <c r="CG26" s="96" t="s">
        <v>3364</v>
      </c>
      <c r="CH26" s="56">
        <v>0</v>
      </c>
      <c r="CI26" s="56">
        <v>0</v>
      </c>
      <c r="CJ26" s="60">
        <v>1.0482180293501049</v>
      </c>
      <c r="CK26" s="61">
        <v>0</v>
      </c>
      <c r="CL26" s="61">
        <v>0</v>
      </c>
      <c r="CM26" s="61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56">
        <v>0</v>
      </c>
      <c r="CU26" s="56">
        <v>0</v>
      </c>
      <c r="CV26" s="56">
        <v>0</v>
      </c>
      <c r="CW26" s="56">
        <v>0</v>
      </c>
      <c r="CX26" s="56">
        <v>0</v>
      </c>
      <c r="CY26" s="56">
        <v>0</v>
      </c>
      <c r="CZ26" s="56">
        <v>0</v>
      </c>
      <c r="DA26" s="56">
        <v>0</v>
      </c>
      <c r="DB26" s="60">
        <v>1.0341261633919339</v>
      </c>
      <c r="DC26" s="61">
        <v>1</v>
      </c>
      <c r="DD26" s="56" t="s">
        <v>3622</v>
      </c>
      <c r="DE26" s="56" t="s">
        <v>3623</v>
      </c>
      <c r="DF26" s="96" t="s">
        <v>555</v>
      </c>
      <c r="DG26" s="96" t="s">
        <v>555</v>
      </c>
      <c r="DH26" s="56">
        <v>87.41</v>
      </c>
      <c r="DI26" s="56">
        <v>1</v>
      </c>
      <c r="DJ26" s="56">
        <v>174.83</v>
      </c>
      <c r="DK26" s="56">
        <v>2</v>
      </c>
      <c r="DL26" s="56">
        <v>0</v>
      </c>
      <c r="DM26" s="56">
        <v>0</v>
      </c>
      <c r="DN26" s="56">
        <v>87.41</v>
      </c>
      <c r="DO26" s="56">
        <v>1</v>
      </c>
      <c r="DP26" s="107">
        <v>90.009000900090001</v>
      </c>
      <c r="DQ26" s="56">
        <v>1</v>
      </c>
      <c r="DR26" s="56">
        <v>0</v>
      </c>
      <c r="DS26" s="56">
        <v>0</v>
      </c>
      <c r="DT26" s="56">
        <v>0</v>
      </c>
      <c r="DU26" s="56">
        <v>0</v>
      </c>
      <c r="DV26" s="56">
        <v>90.01</v>
      </c>
      <c r="DW26" s="56">
        <v>1</v>
      </c>
      <c r="DX26" s="56">
        <v>0</v>
      </c>
      <c r="DY26" s="56">
        <v>0</v>
      </c>
      <c r="DZ26" s="62">
        <v>0.84033613445378152</v>
      </c>
      <c r="EA26" s="63">
        <v>1</v>
      </c>
      <c r="EB26" s="62">
        <v>18.487394957983195</v>
      </c>
      <c r="EC26" s="63">
        <v>22</v>
      </c>
      <c r="ED26" s="60">
        <v>0</v>
      </c>
      <c r="EE26" s="61">
        <v>0</v>
      </c>
      <c r="EF26" s="56" t="s">
        <v>3624</v>
      </c>
      <c r="EG26" s="56" t="s">
        <v>2344</v>
      </c>
      <c r="EH26" s="56" t="s">
        <v>555</v>
      </c>
      <c r="EI26" s="56" t="s">
        <v>555</v>
      </c>
      <c r="EJ26" s="56" t="s">
        <v>2730</v>
      </c>
      <c r="EK26" s="56" t="s">
        <v>3625</v>
      </c>
      <c r="EL26" s="56" t="s">
        <v>3626</v>
      </c>
      <c r="EM26" s="56" t="s">
        <v>2907</v>
      </c>
      <c r="EN26" s="56" t="s">
        <v>555</v>
      </c>
      <c r="EO26" s="56" t="s">
        <v>555</v>
      </c>
      <c r="EP26" s="56">
        <v>270.02999999999997</v>
      </c>
      <c r="EQ26" s="56">
        <v>3</v>
      </c>
      <c r="ER26" s="99">
        <v>90.01</v>
      </c>
      <c r="ES26" s="96">
        <v>1</v>
      </c>
      <c r="ET26" s="56">
        <v>90.01</v>
      </c>
      <c r="EU26" s="56">
        <v>1</v>
      </c>
      <c r="EV26" s="107">
        <v>270.02700270027003</v>
      </c>
      <c r="EW26" s="56">
        <v>3</v>
      </c>
      <c r="EX26" s="56">
        <v>0</v>
      </c>
      <c r="EY26" s="62">
        <v>89.361702127659584</v>
      </c>
      <c r="EZ26" s="63">
        <v>42</v>
      </c>
      <c r="FA26" s="62">
        <v>51.04408352668213</v>
      </c>
      <c r="FB26" s="63">
        <v>22</v>
      </c>
      <c r="FC26" s="56">
        <v>98.23</v>
      </c>
      <c r="FD26" s="111">
        <v>2</v>
      </c>
      <c r="FE26" s="56">
        <v>49.12</v>
      </c>
      <c r="FF26" s="56">
        <v>1</v>
      </c>
      <c r="FG26" s="56">
        <v>49.12</v>
      </c>
      <c r="FH26" s="56">
        <v>1</v>
      </c>
      <c r="FI26" s="56">
        <v>0</v>
      </c>
      <c r="FJ26" s="56">
        <v>0</v>
      </c>
      <c r="FK26" s="56">
        <v>196.46</v>
      </c>
      <c r="FL26" s="56">
        <v>4</v>
      </c>
      <c r="FM26" s="56">
        <v>98.23</v>
      </c>
      <c r="FN26" s="56">
        <v>2</v>
      </c>
      <c r="FO26" s="56">
        <v>343.81</v>
      </c>
      <c r="FP26" s="56">
        <v>7</v>
      </c>
      <c r="FQ26" s="56">
        <v>0</v>
      </c>
      <c r="FR26" s="56">
        <v>0</v>
      </c>
      <c r="FS26" s="60">
        <v>2</v>
      </c>
      <c r="FT26" s="61">
        <v>2</v>
      </c>
      <c r="FU26" s="60">
        <v>3.3594624860022395</v>
      </c>
      <c r="FV26" s="61">
        <v>3</v>
      </c>
      <c r="FW26" s="56" t="s">
        <v>3627</v>
      </c>
      <c r="FX26" s="56">
        <v>3.14</v>
      </c>
      <c r="FY26" s="56">
        <v>12.86</v>
      </c>
      <c r="FZ26" s="111">
        <v>2799</v>
      </c>
      <c r="GA26" s="111">
        <v>3903</v>
      </c>
      <c r="GB26" s="56">
        <v>39.299999999999997</v>
      </c>
      <c r="GC26" s="56">
        <v>70.7</v>
      </c>
      <c r="GD26" s="56">
        <v>20.92</v>
      </c>
      <c r="GE26" s="56">
        <v>77.56</v>
      </c>
      <c r="GF26" s="56">
        <v>84.14</v>
      </c>
      <c r="GG26" s="56">
        <v>62.65</v>
      </c>
      <c r="GH26" s="56">
        <v>99.78</v>
      </c>
      <c r="GI26" s="56">
        <v>50.64</v>
      </c>
      <c r="GJ26" s="56">
        <v>36.299999999999997</v>
      </c>
      <c r="GK26" s="56">
        <v>75.72</v>
      </c>
      <c r="GL26" s="56">
        <v>2.31</v>
      </c>
      <c r="GM26" s="56">
        <v>16.47</v>
      </c>
      <c r="GN26" s="56">
        <v>4.0199999999999996</v>
      </c>
      <c r="GO26" s="56">
        <v>23.2</v>
      </c>
      <c r="GP26" s="56">
        <v>5.2</v>
      </c>
      <c r="GQ26" s="56">
        <v>2.38</v>
      </c>
      <c r="GR26" s="56">
        <v>4.8600000000000003</v>
      </c>
      <c r="GS26" s="56">
        <v>0.99</v>
      </c>
      <c r="GT26" s="56">
        <v>1.99</v>
      </c>
      <c r="GU26" s="99">
        <v>7.0623077799293767</v>
      </c>
      <c r="GV26" s="120">
        <v>1.8188432157148101E-3</v>
      </c>
      <c r="GW26" s="120">
        <v>3.9650782102582799E-2</v>
      </c>
      <c r="GX26" s="120">
        <v>0.287013459439796</v>
      </c>
      <c r="GY26" s="120">
        <v>0.56384139687158996</v>
      </c>
      <c r="GZ26" s="120">
        <v>0.10003637686431401</v>
      </c>
      <c r="HA26" s="120">
        <v>3.2739177882866498E-3</v>
      </c>
      <c r="HB26" s="120">
        <v>3.6376864314296101E-3</v>
      </c>
      <c r="HC26" s="120">
        <v>7.2753728628592205E-4</v>
      </c>
      <c r="HD26" s="118">
        <v>2</v>
      </c>
      <c r="HE26" s="118">
        <v>0</v>
      </c>
      <c r="HF26" s="118">
        <v>0</v>
      </c>
      <c r="HG26" s="118">
        <v>0</v>
      </c>
      <c r="HH26" s="118">
        <v>2</v>
      </c>
      <c r="HI26" s="122">
        <v>591</v>
      </c>
      <c r="HJ26" s="118">
        <v>0</v>
      </c>
      <c r="HK26" s="122">
        <v>595</v>
      </c>
      <c r="HL26" s="122">
        <v>1</v>
      </c>
      <c r="HM26" s="118">
        <v>0</v>
      </c>
      <c r="HN26" s="118">
        <v>0</v>
      </c>
      <c r="HO26" s="118">
        <v>0</v>
      </c>
      <c r="HP26" s="118">
        <v>1</v>
      </c>
      <c r="HQ26" s="122">
        <v>745</v>
      </c>
      <c r="HR26" s="118">
        <v>1</v>
      </c>
      <c r="HS26" s="122">
        <v>748</v>
      </c>
      <c r="HT26" s="118">
        <v>1</v>
      </c>
      <c r="HU26" s="118">
        <v>0</v>
      </c>
      <c r="HV26" s="118">
        <v>0</v>
      </c>
      <c r="HW26" s="118">
        <v>0</v>
      </c>
      <c r="HX26" s="118">
        <v>5</v>
      </c>
      <c r="HY26" s="122">
        <v>933</v>
      </c>
      <c r="HZ26" s="122">
        <v>3</v>
      </c>
      <c r="IA26" s="122">
        <v>942</v>
      </c>
      <c r="IB26" s="118">
        <v>1</v>
      </c>
      <c r="IC26" s="118">
        <v>0</v>
      </c>
      <c r="ID26" s="118">
        <v>0</v>
      </c>
      <c r="IE26" s="118">
        <v>0</v>
      </c>
      <c r="IF26" s="118">
        <v>6</v>
      </c>
      <c r="IG26" s="122">
        <v>1694</v>
      </c>
      <c r="IH26" s="118">
        <v>11</v>
      </c>
      <c r="II26" s="122">
        <v>1712</v>
      </c>
      <c r="IJ26" s="122">
        <v>1</v>
      </c>
      <c r="IK26" s="123">
        <v>0.14285714285714299</v>
      </c>
      <c r="IL26" s="119">
        <v>0</v>
      </c>
      <c r="IM26" s="119"/>
      <c r="IN26" s="119">
        <v>0</v>
      </c>
      <c r="IO26" s="122">
        <v>0</v>
      </c>
      <c r="IP26" s="119">
        <v>0</v>
      </c>
      <c r="IQ26" s="119">
        <v>0</v>
      </c>
      <c r="IR26" s="119">
        <v>0</v>
      </c>
      <c r="IS26" s="122">
        <v>0</v>
      </c>
      <c r="IT26" s="122">
        <v>0</v>
      </c>
      <c r="IU26" s="122">
        <v>0</v>
      </c>
      <c r="IV26" s="122">
        <v>0</v>
      </c>
      <c r="IW26" s="122">
        <v>0</v>
      </c>
      <c r="IX26" s="119"/>
      <c r="IY26" s="119"/>
      <c r="IZ26" s="119"/>
      <c r="JA26" s="119"/>
      <c r="JB26" s="122">
        <v>0</v>
      </c>
      <c r="JC26" s="122">
        <v>0</v>
      </c>
      <c r="JD26" s="122">
        <v>0</v>
      </c>
      <c r="JE26" s="122">
        <v>0</v>
      </c>
      <c r="JF26" s="122">
        <v>0</v>
      </c>
      <c r="JG26" s="122">
        <v>0</v>
      </c>
      <c r="JH26" s="122">
        <v>0</v>
      </c>
      <c r="JI26" s="122">
        <v>0</v>
      </c>
      <c r="JJ26" s="119"/>
      <c r="JK26" s="119"/>
      <c r="JL26" s="119"/>
      <c r="JM26" s="119"/>
      <c r="JN26" s="119"/>
      <c r="JO26" s="119"/>
      <c r="JP26" s="122">
        <v>0</v>
      </c>
      <c r="JQ26" s="122">
        <v>0</v>
      </c>
      <c r="JR26" s="122">
        <v>0</v>
      </c>
      <c r="JS26" s="122">
        <v>0</v>
      </c>
      <c r="JT26" s="122">
        <v>0</v>
      </c>
      <c r="JU26" s="118">
        <v>0</v>
      </c>
      <c r="JV26" s="122">
        <v>0</v>
      </c>
      <c r="JW26" s="122">
        <v>0</v>
      </c>
      <c r="JX26" s="122">
        <v>0</v>
      </c>
      <c r="JY26" s="122">
        <v>0</v>
      </c>
      <c r="JZ26" s="122">
        <v>0</v>
      </c>
      <c r="KA26" s="122">
        <v>0</v>
      </c>
      <c r="KB26" s="122">
        <v>2</v>
      </c>
      <c r="KC26" s="123">
        <v>0.28571428571428598</v>
      </c>
      <c r="KD26" s="119">
        <v>0</v>
      </c>
      <c r="KE26" s="119">
        <v>0</v>
      </c>
      <c r="KF26" s="119">
        <v>0</v>
      </c>
      <c r="KG26" s="119">
        <v>0</v>
      </c>
      <c r="KH26" s="119">
        <v>0</v>
      </c>
      <c r="KI26" s="119">
        <v>0</v>
      </c>
      <c r="KJ26" s="122">
        <v>0</v>
      </c>
      <c r="KK26" s="122">
        <v>0</v>
      </c>
      <c r="KL26" s="122">
        <v>0</v>
      </c>
      <c r="KM26" s="122">
        <v>0</v>
      </c>
      <c r="KN26" s="122">
        <v>0</v>
      </c>
      <c r="KO26" s="122">
        <v>0</v>
      </c>
      <c r="KP26" s="122">
        <v>0</v>
      </c>
      <c r="KQ26" s="122">
        <v>0</v>
      </c>
      <c r="KR26" s="122">
        <v>0</v>
      </c>
      <c r="KS26" s="122">
        <v>0</v>
      </c>
      <c r="KT26" s="122">
        <v>0</v>
      </c>
      <c r="KU26" s="122">
        <v>0</v>
      </c>
      <c r="KV26" s="122">
        <v>0</v>
      </c>
      <c r="KW26" s="122">
        <v>0</v>
      </c>
      <c r="KX26" s="122">
        <v>0</v>
      </c>
      <c r="KY26" s="122">
        <v>0</v>
      </c>
      <c r="KZ26" s="122">
        <v>0</v>
      </c>
      <c r="LA26" s="122">
        <v>0</v>
      </c>
      <c r="LB26" s="122">
        <v>0</v>
      </c>
      <c r="LC26" s="122">
        <v>0</v>
      </c>
      <c r="LD26" s="122">
        <v>0</v>
      </c>
      <c r="LE26" s="122">
        <v>0</v>
      </c>
      <c r="LF26" s="122">
        <v>0</v>
      </c>
      <c r="LG26" s="122">
        <v>0</v>
      </c>
      <c r="LH26" s="122">
        <v>0</v>
      </c>
      <c r="LI26" s="122">
        <v>0</v>
      </c>
      <c r="LJ26" s="122">
        <v>0</v>
      </c>
      <c r="LK26" s="122">
        <v>0</v>
      </c>
      <c r="LL26" s="122">
        <v>0</v>
      </c>
      <c r="LM26" s="122">
        <v>0</v>
      </c>
      <c r="LN26" s="122">
        <v>0</v>
      </c>
      <c r="LO26" s="122">
        <v>0</v>
      </c>
      <c r="LP26" s="122">
        <v>0</v>
      </c>
      <c r="LQ26" s="122">
        <v>0</v>
      </c>
      <c r="LR26" s="122">
        <v>0</v>
      </c>
      <c r="LS26" s="122">
        <v>0</v>
      </c>
      <c r="LT26" s="122">
        <v>0</v>
      </c>
      <c r="LU26" s="122">
        <v>0</v>
      </c>
      <c r="LV26" s="122">
        <v>0</v>
      </c>
      <c r="LW26" s="122">
        <v>0</v>
      </c>
      <c r="LX26" s="122">
        <v>0</v>
      </c>
      <c r="LY26" s="122">
        <v>0</v>
      </c>
      <c r="LZ26" s="122">
        <v>0</v>
      </c>
      <c r="MA26" s="122">
        <v>0</v>
      </c>
      <c r="MB26" s="122">
        <v>0</v>
      </c>
      <c r="MC26" s="122">
        <v>0</v>
      </c>
      <c r="MD26" s="122">
        <v>0</v>
      </c>
      <c r="ME26" s="122">
        <v>0</v>
      </c>
      <c r="MF26" s="122">
        <v>0</v>
      </c>
      <c r="MG26" s="122">
        <v>0</v>
      </c>
      <c r="MH26" s="122">
        <v>0</v>
      </c>
      <c r="MI26" s="122">
        <v>0</v>
      </c>
      <c r="MJ26" s="122">
        <v>0</v>
      </c>
      <c r="MK26" s="122">
        <v>0</v>
      </c>
      <c r="ML26" s="122">
        <v>0</v>
      </c>
      <c r="MM26" s="122">
        <v>0</v>
      </c>
      <c r="MN26" s="122">
        <v>0</v>
      </c>
      <c r="MO26" s="122">
        <v>0</v>
      </c>
      <c r="MP26" s="122">
        <v>0</v>
      </c>
      <c r="MQ26" s="122">
        <v>0</v>
      </c>
      <c r="MR26" s="122">
        <v>0</v>
      </c>
      <c r="MS26" s="122">
        <v>0</v>
      </c>
      <c r="MT26" s="122">
        <v>0</v>
      </c>
      <c r="MU26" s="122">
        <v>0</v>
      </c>
      <c r="MV26" s="122">
        <v>0</v>
      </c>
      <c r="MW26" s="122">
        <v>0</v>
      </c>
      <c r="MX26" s="122">
        <v>0</v>
      </c>
      <c r="MY26" s="122">
        <v>0</v>
      </c>
      <c r="MZ26" s="122">
        <v>0</v>
      </c>
      <c r="NA26" s="122">
        <v>0</v>
      </c>
      <c r="NB26" s="119">
        <v>0</v>
      </c>
      <c r="NC26" s="119">
        <v>0</v>
      </c>
      <c r="ND26" s="119">
        <v>0</v>
      </c>
      <c r="NE26" s="119">
        <v>0</v>
      </c>
      <c r="NF26" s="119">
        <v>0</v>
      </c>
      <c r="NG26" s="119">
        <v>0</v>
      </c>
      <c r="NH26" s="119">
        <v>0</v>
      </c>
      <c r="NI26" s="119">
        <v>0</v>
      </c>
      <c r="NJ26" s="119">
        <v>0</v>
      </c>
      <c r="NK26" s="119">
        <v>0</v>
      </c>
      <c r="NL26" s="119">
        <v>0</v>
      </c>
      <c r="NM26" s="119">
        <v>0</v>
      </c>
      <c r="NN26" s="119">
        <v>0</v>
      </c>
      <c r="NO26" s="119">
        <v>0</v>
      </c>
      <c r="NP26" s="119">
        <v>0</v>
      </c>
      <c r="NQ26" s="119">
        <v>0</v>
      </c>
      <c r="NR26" s="119">
        <v>0</v>
      </c>
      <c r="NS26" s="119">
        <v>0</v>
      </c>
      <c r="NT26" s="119">
        <v>0</v>
      </c>
      <c r="NU26" s="119">
        <v>0</v>
      </c>
      <c r="NV26" s="119">
        <v>0</v>
      </c>
      <c r="NW26" s="119">
        <v>0</v>
      </c>
      <c r="NX26" s="119">
        <v>0</v>
      </c>
      <c r="NY26" s="119">
        <v>0</v>
      </c>
      <c r="NZ26" s="119">
        <v>0</v>
      </c>
      <c r="OA26" s="119">
        <v>0</v>
      </c>
      <c r="OB26" s="119">
        <v>0</v>
      </c>
      <c r="OC26" s="119">
        <v>0</v>
      </c>
      <c r="OD26" s="119">
        <v>0</v>
      </c>
      <c r="OE26" s="119">
        <v>0</v>
      </c>
      <c r="OF26" s="119">
        <v>0</v>
      </c>
      <c r="OG26" s="119">
        <v>0</v>
      </c>
      <c r="OH26" s="119">
        <v>0</v>
      </c>
      <c r="OI26" s="119">
        <v>0</v>
      </c>
      <c r="OJ26" s="119">
        <v>0</v>
      </c>
      <c r="OK26" s="119">
        <v>0</v>
      </c>
      <c r="OL26" s="119">
        <v>0</v>
      </c>
      <c r="OM26" s="119">
        <v>0</v>
      </c>
      <c r="ON26" s="119">
        <v>0</v>
      </c>
      <c r="OO26" s="119">
        <v>0</v>
      </c>
      <c r="OP26" s="119">
        <v>0</v>
      </c>
      <c r="OQ26" s="119">
        <v>0</v>
      </c>
      <c r="OR26" s="119">
        <v>0</v>
      </c>
      <c r="OS26" s="119">
        <v>0</v>
      </c>
      <c r="OT26" s="119">
        <v>0</v>
      </c>
    </row>
    <row r="27" spans="1:410">
      <c r="A27" s="55" t="s">
        <v>904</v>
      </c>
      <c r="B27" s="56" t="s">
        <v>905</v>
      </c>
      <c r="C27" s="55" t="s">
        <v>598</v>
      </c>
      <c r="D27" s="57">
        <v>1</v>
      </c>
      <c r="E27" s="96">
        <v>2018</v>
      </c>
      <c r="F27" s="56">
        <v>82.52</v>
      </c>
      <c r="G27" s="110">
        <v>228848</v>
      </c>
      <c r="H27" s="110">
        <v>215766</v>
      </c>
      <c r="I27" s="110">
        <v>13082</v>
      </c>
      <c r="J27" s="100">
        <v>71.02</v>
      </c>
      <c r="K27" s="110">
        <v>169188</v>
      </c>
      <c r="L27" s="100">
        <v>6.55</v>
      </c>
      <c r="M27" s="110">
        <v>15593</v>
      </c>
      <c r="N27" s="111">
        <v>10407</v>
      </c>
      <c r="O27" s="111">
        <v>5320</v>
      </c>
      <c r="P27" s="111">
        <v>5087</v>
      </c>
      <c r="Q27" s="112">
        <v>12531</v>
      </c>
      <c r="R27" s="113">
        <v>6412</v>
      </c>
      <c r="S27" s="113">
        <v>6119</v>
      </c>
      <c r="T27" s="111">
        <v>10847</v>
      </c>
      <c r="U27" s="111">
        <v>5605</v>
      </c>
      <c r="V27" s="111">
        <v>5242</v>
      </c>
      <c r="W27" s="114">
        <v>13307</v>
      </c>
      <c r="X27" s="113">
        <v>6898</v>
      </c>
      <c r="Y27" s="113">
        <v>6409</v>
      </c>
      <c r="Z27" s="111">
        <v>11931</v>
      </c>
      <c r="AA27" s="111">
        <v>6203</v>
      </c>
      <c r="AB27" s="111">
        <v>5728</v>
      </c>
      <c r="AC27" s="112">
        <v>15524</v>
      </c>
      <c r="AD27" s="112">
        <v>8019</v>
      </c>
      <c r="AE27" s="112">
        <v>7505</v>
      </c>
      <c r="AF27" s="111">
        <v>14273</v>
      </c>
      <c r="AG27" s="111">
        <v>7276</v>
      </c>
      <c r="AH27" s="178">
        <v>6997</v>
      </c>
      <c r="AI27" s="182"/>
      <c r="AJ27" s="182"/>
      <c r="AK27" s="182"/>
      <c r="AL27" s="111">
        <v>17224</v>
      </c>
      <c r="AM27" s="111">
        <v>8482</v>
      </c>
      <c r="AN27" s="111">
        <v>8742</v>
      </c>
      <c r="AO27" s="111">
        <v>18263</v>
      </c>
      <c r="AP27" s="111">
        <v>8786</v>
      </c>
      <c r="AQ27" s="111">
        <v>9477</v>
      </c>
      <c r="AR27" s="111">
        <v>1543</v>
      </c>
      <c r="AS27" s="112">
        <v>6409</v>
      </c>
      <c r="AT27" s="126" t="s">
        <v>3413</v>
      </c>
      <c r="AU27" s="59">
        <v>1673</v>
      </c>
      <c r="AV27" s="59">
        <v>0</v>
      </c>
      <c r="AW27" s="59">
        <v>1736</v>
      </c>
      <c r="AX27" s="59">
        <v>1.8</v>
      </c>
      <c r="AY27" s="59">
        <v>3</v>
      </c>
      <c r="AZ27" s="62">
        <v>0.18234865061998543</v>
      </c>
      <c r="BA27" s="63">
        <v>3</v>
      </c>
      <c r="BB27" s="62">
        <v>0</v>
      </c>
      <c r="BC27" s="63">
        <v>0</v>
      </c>
      <c r="BD27" s="64">
        <v>0</v>
      </c>
      <c r="BE27" s="65">
        <v>0</v>
      </c>
      <c r="BF27" s="62">
        <v>1.6666666666666667</v>
      </c>
      <c r="BG27" s="63">
        <v>27</v>
      </c>
      <c r="BH27" s="62">
        <v>10.617283950617285</v>
      </c>
      <c r="BI27" s="63">
        <v>172</v>
      </c>
      <c r="BJ27" s="64">
        <v>0</v>
      </c>
      <c r="BK27" s="65">
        <v>0</v>
      </c>
      <c r="BL27" s="64">
        <v>0</v>
      </c>
      <c r="BM27" s="65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116">
        <v>257.2</v>
      </c>
      <c r="BW27" s="70">
        <v>0.84419817470664926</v>
      </c>
      <c r="BX27" s="56">
        <v>78.7</v>
      </c>
      <c r="BY27" s="107">
        <v>84.4</v>
      </c>
      <c r="BZ27" s="56">
        <v>83.8</v>
      </c>
      <c r="CA27" s="56">
        <v>87</v>
      </c>
      <c r="CB27" s="56">
        <v>89.3</v>
      </c>
      <c r="CC27" s="96" t="s">
        <v>3628</v>
      </c>
      <c r="CD27" s="96" t="s">
        <v>3337</v>
      </c>
      <c r="CE27" s="96" t="s">
        <v>555</v>
      </c>
      <c r="CF27" s="96" t="s">
        <v>3629</v>
      </c>
      <c r="CG27" s="96" t="s">
        <v>615</v>
      </c>
      <c r="CH27" s="56">
        <v>24.06</v>
      </c>
      <c r="CI27" s="56">
        <v>4</v>
      </c>
      <c r="CJ27" s="60">
        <v>0.18234865061998543</v>
      </c>
      <c r="CK27" s="61">
        <v>3</v>
      </c>
      <c r="CL27" s="107">
        <v>24.060150375939848</v>
      </c>
      <c r="CM27" s="56">
        <v>4</v>
      </c>
      <c r="CN27" s="56">
        <v>85.66</v>
      </c>
      <c r="CO27" s="56">
        <v>17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60">
        <v>0.16803898504453033</v>
      </c>
      <c r="DC27" s="61">
        <v>3</v>
      </c>
      <c r="DD27" s="56" t="s">
        <v>2250</v>
      </c>
      <c r="DE27" s="56" t="s">
        <v>3630</v>
      </c>
      <c r="DF27" s="96" t="s">
        <v>555</v>
      </c>
      <c r="DG27" s="96" t="s">
        <v>555</v>
      </c>
      <c r="DH27" s="56">
        <v>43.06</v>
      </c>
      <c r="DI27" s="56">
        <v>9</v>
      </c>
      <c r="DJ27" s="56">
        <v>28.71</v>
      </c>
      <c r="DK27" s="56">
        <v>6</v>
      </c>
      <c r="DL27" s="56">
        <v>14.35</v>
      </c>
      <c r="DM27" s="56">
        <v>3</v>
      </c>
      <c r="DN27" s="56">
        <v>43.06</v>
      </c>
      <c r="DO27" s="56">
        <v>9</v>
      </c>
      <c r="DP27" s="56">
        <v>6.1</v>
      </c>
      <c r="DQ27" s="56">
        <v>4</v>
      </c>
      <c r="DR27" s="56">
        <v>4.58</v>
      </c>
      <c r="DS27" s="56">
        <v>1</v>
      </c>
      <c r="DT27" s="56">
        <v>0</v>
      </c>
      <c r="DU27" s="56">
        <v>0</v>
      </c>
      <c r="DV27" s="56">
        <v>9.16</v>
      </c>
      <c r="DW27" s="56">
        <v>2</v>
      </c>
      <c r="DX27" s="56">
        <v>4.58</v>
      </c>
      <c r="DY27" s="56">
        <v>1</v>
      </c>
      <c r="DZ27" s="62">
        <v>0</v>
      </c>
      <c r="EA27" s="63">
        <v>0</v>
      </c>
      <c r="EB27" s="62">
        <v>18.454935622317599</v>
      </c>
      <c r="EC27" s="63">
        <v>86</v>
      </c>
      <c r="ED27" s="60">
        <v>0.53870602812045465</v>
      </c>
      <c r="EE27" s="61">
        <v>10</v>
      </c>
      <c r="EF27" s="56" t="s">
        <v>3631</v>
      </c>
      <c r="EG27" s="56" t="s">
        <v>2199</v>
      </c>
      <c r="EH27" s="56" t="s">
        <v>555</v>
      </c>
      <c r="EI27" s="56" t="s">
        <v>555</v>
      </c>
      <c r="EJ27" s="56" t="s">
        <v>3632</v>
      </c>
      <c r="EK27" s="56" t="s">
        <v>3633</v>
      </c>
      <c r="EL27" s="56" t="s">
        <v>2808</v>
      </c>
      <c r="EM27" s="56" t="s">
        <v>1554</v>
      </c>
      <c r="EN27" s="56" t="s">
        <v>555</v>
      </c>
      <c r="EO27" s="56" t="s">
        <v>555</v>
      </c>
      <c r="EP27" s="56">
        <v>105.31</v>
      </c>
      <c r="EQ27" s="56">
        <v>23</v>
      </c>
      <c r="ER27" s="99">
        <v>73.260000000000005</v>
      </c>
      <c r="ES27" s="96">
        <v>16</v>
      </c>
      <c r="ET27" s="56">
        <v>169.41</v>
      </c>
      <c r="EU27" s="56">
        <v>37</v>
      </c>
      <c r="EV27" s="107">
        <v>114.46</v>
      </c>
      <c r="EW27" s="56">
        <v>25</v>
      </c>
      <c r="EX27" s="56">
        <v>0</v>
      </c>
      <c r="EY27" s="62">
        <v>30.656600320292839</v>
      </c>
      <c r="EZ27" s="63">
        <v>268</v>
      </c>
      <c r="FA27" s="62">
        <v>45.267489711934161</v>
      </c>
      <c r="FB27" s="63">
        <v>429</v>
      </c>
      <c r="FC27" s="56">
        <v>18.920000000000002</v>
      </c>
      <c r="FD27" s="111">
        <v>8</v>
      </c>
      <c r="FE27" s="56">
        <v>7.09</v>
      </c>
      <c r="FF27" s="56">
        <v>3</v>
      </c>
      <c r="FG27" s="56">
        <v>7.09</v>
      </c>
      <c r="FH27" s="56">
        <v>3</v>
      </c>
      <c r="FI27" s="56">
        <v>7.09</v>
      </c>
      <c r="FJ27" s="56">
        <v>3</v>
      </c>
      <c r="FK27" s="56">
        <v>40.200000000000003</v>
      </c>
      <c r="FL27" s="56">
        <v>17</v>
      </c>
      <c r="FM27" s="56">
        <v>170.27</v>
      </c>
      <c r="FN27" s="56">
        <v>72</v>
      </c>
      <c r="FO27" s="56">
        <v>281.42</v>
      </c>
      <c r="FP27" s="56">
        <v>119</v>
      </c>
      <c r="FQ27" s="56">
        <v>7.09</v>
      </c>
      <c r="FR27" s="56">
        <v>3</v>
      </c>
      <c r="FS27" s="60">
        <v>3</v>
      </c>
      <c r="FT27" s="61">
        <v>3</v>
      </c>
      <c r="FU27" s="60">
        <v>0.44702726866338849</v>
      </c>
      <c r="FV27" s="61">
        <v>2</v>
      </c>
      <c r="FW27" s="56" t="s">
        <v>3634</v>
      </c>
      <c r="FX27" s="56">
        <v>2.84</v>
      </c>
      <c r="FY27" s="56">
        <v>937.43</v>
      </c>
      <c r="FZ27" s="111">
        <v>74474</v>
      </c>
      <c r="GA27" s="111">
        <v>81472</v>
      </c>
      <c r="GB27" s="56">
        <v>43.99</v>
      </c>
      <c r="GC27" s="56">
        <v>56.01</v>
      </c>
      <c r="GD27" s="56">
        <v>25.84</v>
      </c>
      <c r="GE27" s="56">
        <v>76.06</v>
      </c>
      <c r="GF27" s="56">
        <v>98.96</v>
      </c>
      <c r="GG27" s="56">
        <v>97.34</v>
      </c>
      <c r="GH27" s="56">
        <v>99.85</v>
      </c>
      <c r="GI27" s="56">
        <v>88.75</v>
      </c>
      <c r="GJ27" s="56">
        <v>86.78</v>
      </c>
      <c r="GK27" s="56">
        <v>99.67</v>
      </c>
      <c r="GL27" s="56">
        <v>1.39</v>
      </c>
      <c r="GM27" s="56">
        <v>7.55</v>
      </c>
      <c r="GN27" s="56">
        <v>3.47</v>
      </c>
      <c r="GO27" s="56">
        <v>20.149999999999999</v>
      </c>
      <c r="GP27" s="56">
        <v>7.53</v>
      </c>
      <c r="GQ27" s="56">
        <v>4.8099999999999996</v>
      </c>
      <c r="GR27" s="56">
        <v>23.54</v>
      </c>
      <c r="GS27" s="56">
        <v>9.31</v>
      </c>
      <c r="GT27" s="56">
        <v>1.42</v>
      </c>
      <c r="GU27" s="99">
        <v>2.0627912912770965</v>
      </c>
      <c r="GV27" s="120">
        <v>7.2593789806736197E-4</v>
      </c>
      <c r="GW27" s="120">
        <v>5.5335643550795104E-3</v>
      </c>
      <c r="GX27" s="120">
        <v>0.20690599789067099</v>
      </c>
      <c r="GY27" s="120">
        <v>0.34708049692503701</v>
      </c>
      <c r="GZ27" s="120">
        <v>0.18938760974674401</v>
      </c>
      <c r="HA27" s="120">
        <v>0.23021819227766399</v>
      </c>
      <c r="HB27" s="120">
        <v>1.8107356627265099E-2</v>
      </c>
      <c r="HC27" s="120">
        <v>2.0408442794723901E-3</v>
      </c>
      <c r="HD27" s="122">
        <v>5</v>
      </c>
      <c r="HE27" s="118">
        <v>2</v>
      </c>
      <c r="HF27" s="118">
        <v>0</v>
      </c>
      <c r="HG27" s="118">
        <v>0</v>
      </c>
      <c r="HH27" s="122">
        <v>38</v>
      </c>
      <c r="HI27" s="122">
        <v>7969</v>
      </c>
      <c r="HJ27" s="122">
        <v>94</v>
      </c>
      <c r="HK27" s="122">
        <v>8108</v>
      </c>
      <c r="HL27" s="122">
        <v>7</v>
      </c>
      <c r="HM27" s="118">
        <v>1</v>
      </c>
      <c r="HN27" s="118">
        <v>2</v>
      </c>
      <c r="HO27" s="118">
        <v>0</v>
      </c>
      <c r="HP27" s="122">
        <v>53</v>
      </c>
      <c r="HQ27" s="122">
        <v>11034</v>
      </c>
      <c r="HR27" s="122">
        <v>144</v>
      </c>
      <c r="HS27" s="122">
        <v>11241</v>
      </c>
      <c r="HT27" s="122">
        <v>3</v>
      </c>
      <c r="HU27" s="118">
        <v>0</v>
      </c>
      <c r="HV27" s="118">
        <v>0</v>
      </c>
      <c r="HW27" s="122">
        <v>1</v>
      </c>
      <c r="HX27" s="122">
        <v>83</v>
      </c>
      <c r="HY27" s="122">
        <v>13009</v>
      </c>
      <c r="HZ27" s="122">
        <v>132</v>
      </c>
      <c r="IA27" s="122">
        <v>13228</v>
      </c>
      <c r="IB27" s="122">
        <v>20</v>
      </c>
      <c r="IC27" s="118">
        <v>1</v>
      </c>
      <c r="ID27" s="118">
        <v>4</v>
      </c>
      <c r="IE27" s="118">
        <v>1</v>
      </c>
      <c r="IF27" s="122">
        <v>247</v>
      </c>
      <c r="IG27" s="122">
        <v>33961</v>
      </c>
      <c r="IH27" s="122">
        <v>565</v>
      </c>
      <c r="II27" s="122">
        <v>34799</v>
      </c>
      <c r="IJ27" s="122">
        <v>10</v>
      </c>
      <c r="IK27" s="123">
        <v>0.10101010101010099</v>
      </c>
      <c r="IL27" s="122">
        <v>1</v>
      </c>
      <c r="IM27" s="123">
        <v>1.01010101010101E-2</v>
      </c>
      <c r="IN27" s="119">
        <v>0</v>
      </c>
      <c r="IO27" s="122">
        <v>0</v>
      </c>
      <c r="IP27" s="119">
        <v>0</v>
      </c>
      <c r="IQ27" s="119">
        <v>0</v>
      </c>
      <c r="IR27" s="119">
        <v>0</v>
      </c>
      <c r="IS27" s="122">
        <v>0</v>
      </c>
      <c r="IT27" s="122">
        <v>0</v>
      </c>
      <c r="IU27" s="122">
        <v>0</v>
      </c>
      <c r="IV27" s="122">
        <v>0</v>
      </c>
      <c r="IW27" s="122">
        <v>0</v>
      </c>
      <c r="IX27" s="122">
        <v>6</v>
      </c>
      <c r="IY27" s="123">
        <v>6.0606060606060601E-2</v>
      </c>
      <c r="IZ27" s="122">
        <v>5</v>
      </c>
      <c r="JA27" s="123">
        <v>5.0505050505050497E-2</v>
      </c>
      <c r="JB27" s="122">
        <v>1</v>
      </c>
      <c r="JC27" s="123">
        <v>1.01010101010101E-2</v>
      </c>
      <c r="JD27" s="122">
        <v>0</v>
      </c>
      <c r="JE27" s="122">
        <v>0</v>
      </c>
      <c r="JF27" s="122">
        <v>0</v>
      </c>
      <c r="JG27" s="122">
        <v>0</v>
      </c>
      <c r="JH27" s="122">
        <v>0</v>
      </c>
      <c r="JI27" s="122">
        <v>0</v>
      </c>
      <c r="JJ27" s="122">
        <v>11</v>
      </c>
      <c r="JK27" s="123">
        <v>0.11111111111111099</v>
      </c>
      <c r="JL27" s="122">
        <v>1</v>
      </c>
      <c r="JM27" s="123">
        <v>1.01010101010101E-2</v>
      </c>
      <c r="JN27" s="122">
        <v>2</v>
      </c>
      <c r="JO27" s="123">
        <v>2.02020202020202E-2</v>
      </c>
      <c r="JP27" s="122">
        <v>1</v>
      </c>
      <c r="JQ27" s="123">
        <v>1.01010101010101E-2</v>
      </c>
      <c r="JR27" s="122">
        <v>0</v>
      </c>
      <c r="JS27" s="122">
        <v>0</v>
      </c>
      <c r="JT27" s="122">
        <v>0</v>
      </c>
      <c r="JU27" s="118">
        <v>0</v>
      </c>
      <c r="JV27" s="122">
        <v>4</v>
      </c>
      <c r="JW27" s="123">
        <v>4.0404040404040401E-2</v>
      </c>
      <c r="JX27" s="122">
        <v>0</v>
      </c>
      <c r="JY27" s="122">
        <v>0</v>
      </c>
      <c r="JZ27" s="122">
        <v>0</v>
      </c>
      <c r="KA27" s="122">
        <v>0</v>
      </c>
      <c r="KB27" s="122">
        <v>21</v>
      </c>
      <c r="KC27" s="123">
        <v>0.21212121212121199</v>
      </c>
      <c r="KD27" s="119">
        <v>0</v>
      </c>
      <c r="KE27" s="119">
        <v>0</v>
      </c>
      <c r="KF27" s="119">
        <v>0</v>
      </c>
      <c r="KG27" s="119">
        <v>0</v>
      </c>
      <c r="KH27" s="119">
        <v>0</v>
      </c>
      <c r="KI27" s="119">
        <v>0</v>
      </c>
      <c r="KJ27" s="122">
        <v>0</v>
      </c>
      <c r="KK27" s="119">
        <v>0</v>
      </c>
      <c r="KL27" s="122">
        <v>5</v>
      </c>
      <c r="KM27" s="123">
        <v>5.0505050505050497E-2</v>
      </c>
      <c r="KN27" s="122">
        <v>8</v>
      </c>
      <c r="KO27" s="123">
        <v>8.0808080808080801E-2</v>
      </c>
      <c r="KP27" s="122">
        <v>1</v>
      </c>
      <c r="KQ27" s="123">
        <v>1.01010101010101E-2</v>
      </c>
      <c r="KR27" s="122">
        <v>0</v>
      </c>
      <c r="KS27" s="122">
        <v>0</v>
      </c>
      <c r="KT27" s="122">
        <v>1</v>
      </c>
      <c r="KU27" s="123">
        <v>1.01010101010101E-2</v>
      </c>
      <c r="KV27" s="122">
        <v>0</v>
      </c>
      <c r="KW27" s="122">
        <v>0</v>
      </c>
      <c r="KX27" s="122">
        <v>0</v>
      </c>
      <c r="KY27" s="122">
        <v>0</v>
      </c>
      <c r="KZ27" s="122">
        <v>0</v>
      </c>
      <c r="LA27" s="122">
        <v>0</v>
      </c>
      <c r="LB27" s="122">
        <v>0</v>
      </c>
      <c r="LC27" s="122">
        <v>0</v>
      </c>
      <c r="LD27" s="122">
        <v>0</v>
      </c>
      <c r="LE27" s="122">
        <v>0</v>
      </c>
      <c r="LF27" s="122">
        <v>0</v>
      </c>
      <c r="LG27" s="122">
        <v>0</v>
      </c>
      <c r="LH27" s="122">
        <v>0</v>
      </c>
      <c r="LI27" s="122">
        <v>0</v>
      </c>
      <c r="LJ27" s="122">
        <v>1</v>
      </c>
      <c r="LK27" s="123">
        <v>1.01010101010101E-2</v>
      </c>
      <c r="LL27" s="122">
        <v>0</v>
      </c>
      <c r="LM27" s="122">
        <v>0</v>
      </c>
      <c r="LN27" s="122">
        <v>3</v>
      </c>
      <c r="LO27" s="123">
        <v>3.03030303030303E-2</v>
      </c>
      <c r="LP27" s="122">
        <v>0</v>
      </c>
      <c r="LQ27" s="122">
        <v>0</v>
      </c>
      <c r="LR27" s="122">
        <v>0</v>
      </c>
      <c r="LS27" s="122">
        <v>0</v>
      </c>
      <c r="LT27" s="122">
        <v>0</v>
      </c>
      <c r="LU27" s="122">
        <v>0</v>
      </c>
      <c r="LV27" s="122">
        <v>0</v>
      </c>
      <c r="LW27" s="122">
        <v>0</v>
      </c>
      <c r="LX27" s="122">
        <v>0</v>
      </c>
      <c r="LY27" s="122">
        <v>0</v>
      </c>
      <c r="LZ27" s="122">
        <v>0</v>
      </c>
      <c r="MA27" s="122">
        <v>0</v>
      </c>
      <c r="MB27" s="122">
        <v>0</v>
      </c>
      <c r="MC27" s="122">
        <v>0</v>
      </c>
      <c r="MD27" s="122">
        <v>0</v>
      </c>
      <c r="ME27" s="122">
        <v>0</v>
      </c>
      <c r="MF27" s="122">
        <v>0</v>
      </c>
      <c r="MG27" s="122">
        <v>0</v>
      </c>
      <c r="MH27" s="122">
        <v>0</v>
      </c>
      <c r="MI27" s="122">
        <v>0</v>
      </c>
      <c r="MJ27" s="122">
        <v>0</v>
      </c>
      <c r="MK27" s="122">
        <v>0</v>
      </c>
      <c r="ML27" s="122">
        <v>0</v>
      </c>
      <c r="MM27" s="122">
        <v>0</v>
      </c>
      <c r="MN27" s="122">
        <v>0</v>
      </c>
      <c r="MO27" s="122">
        <v>0</v>
      </c>
      <c r="MP27" s="122">
        <v>0</v>
      </c>
      <c r="MQ27" s="122">
        <v>0</v>
      </c>
      <c r="MR27" s="122">
        <v>0</v>
      </c>
      <c r="MS27" s="122">
        <v>0</v>
      </c>
      <c r="MT27" s="122">
        <v>0</v>
      </c>
      <c r="MU27" s="122">
        <v>0</v>
      </c>
      <c r="MV27" s="122">
        <v>0</v>
      </c>
      <c r="MW27" s="122">
        <v>0</v>
      </c>
      <c r="MX27" s="122">
        <v>0</v>
      </c>
      <c r="MY27" s="122">
        <v>0</v>
      </c>
      <c r="MZ27" s="122">
        <v>0</v>
      </c>
      <c r="NA27" s="122">
        <v>0</v>
      </c>
      <c r="NB27" s="122">
        <v>4</v>
      </c>
      <c r="NC27" s="123">
        <v>0.57142857142857095</v>
      </c>
      <c r="ND27" s="122">
        <v>1</v>
      </c>
      <c r="NE27" s="123">
        <v>1.01010101010101E-2</v>
      </c>
      <c r="NF27" s="122">
        <v>1</v>
      </c>
      <c r="NG27" s="123">
        <v>1.01010101010101E-2</v>
      </c>
      <c r="NH27" s="122">
        <v>3</v>
      </c>
      <c r="NI27" s="123">
        <v>3.03030303030303E-2</v>
      </c>
      <c r="NJ27" s="122">
        <v>1</v>
      </c>
      <c r="NK27" s="123">
        <v>1.01010101010101E-2</v>
      </c>
      <c r="NL27" s="122">
        <v>2</v>
      </c>
      <c r="NM27" s="123">
        <v>2.02020202020202E-2</v>
      </c>
      <c r="NN27" s="119"/>
      <c r="NO27" s="119"/>
      <c r="NP27" s="119"/>
      <c r="NQ27" s="119">
        <v>0</v>
      </c>
      <c r="NR27" s="119">
        <v>0</v>
      </c>
      <c r="NS27" s="119">
        <v>0</v>
      </c>
      <c r="NT27" s="119">
        <v>0</v>
      </c>
      <c r="NU27" s="119">
        <v>0</v>
      </c>
      <c r="NV27" s="119">
        <v>0</v>
      </c>
      <c r="NW27" s="119">
        <v>0</v>
      </c>
      <c r="NX27" s="119">
        <v>0</v>
      </c>
      <c r="NY27" s="119">
        <v>0</v>
      </c>
      <c r="NZ27" s="119">
        <v>0</v>
      </c>
      <c r="OA27" s="119">
        <v>0</v>
      </c>
      <c r="OB27" s="119">
        <v>0</v>
      </c>
      <c r="OC27" s="119">
        <v>0</v>
      </c>
      <c r="OD27" s="119">
        <v>0</v>
      </c>
      <c r="OE27" s="119">
        <v>0</v>
      </c>
      <c r="OF27" s="119">
        <v>0</v>
      </c>
      <c r="OG27" s="119">
        <v>0</v>
      </c>
      <c r="OH27" s="119">
        <v>0</v>
      </c>
      <c r="OI27" s="119">
        <v>0</v>
      </c>
      <c r="OJ27" s="119">
        <v>0</v>
      </c>
      <c r="OK27" s="119">
        <v>0</v>
      </c>
      <c r="OL27" s="119">
        <v>0</v>
      </c>
      <c r="OM27" s="119">
        <v>0</v>
      </c>
      <c r="ON27" s="119">
        <v>0</v>
      </c>
      <c r="OO27" s="119">
        <v>0</v>
      </c>
      <c r="OP27" s="119">
        <v>0</v>
      </c>
      <c r="OQ27" s="119">
        <v>0</v>
      </c>
      <c r="OR27" s="119">
        <v>0</v>
      </c>
      <c r="OS27" s="119">
        <v>0</v>
      </c>
      <c r="OT27" s="119">
        <v>0</v>
      </c>
    </row>
    <row r="28" spans="1:410">
      <c r="A28" s="55" t="s">
        <v>913</v>
      </c>
      <c r="B28" s="56" t="s">
        <v>914</v>
      </c>
      <c r="C28" s="55" t="s">
        <v>466</v>
      </c>
      <c r="D28" s="57">
        <v>6</v>
      </c>
      <c r="E28" s="96">
        <v>2018</v>
      </c>
      <c r="F28" s="56">
        <v>42.32</v>
      </c>
      <c r="G28" s="110">
        <v>24408</v>
      </c>
      <c r="H28" s="110">
        <v>8031</v>
      </c>
      <c r="I28" s="110">
        <v>16377</v>
      </c>
      <c r="J28" s="100">
        <v>33.04</v>
      </c>
      <c r="K28" s="110">
        <v>6985</v>
      </c>
      <c r="L28" s="100">
        <v>35.020000000000003</v>
      </c>
      <c r="M28" s="110">
        <v>7403</v>
      </c>
      <c r="N28" s="111">
        <v>1389</v>
      </c>
      <c r="O28" s="56">
        <v>663</v>
      </c>
      <c r="P28" s="56">
        <v>726</v>
      </c>
      <c r="Q28" s="112">
        <v>1679</v>
      </c>
      <c r="R28" s="113">
        <v>804</v>
      </c>
      <c r="S28" s="113">
        <v>875</v>
      </c>
      <c r="T28" s="111">
        <v>1537</v>
      </c>
      <c r="U28" s="56">
        <v>755</v>
      </c>
      <c r="V28" s="56">
        <v>782</v>
      </c>
      <c r="W28" s="114">
        <v>1925</v>
      </c>
      <c r="X28" s="113">
        <v>954</v>
      </c>
      <c r="Y28" s="113">
        <v>971</v>
      </c>
      <c r="Z28" s="111">
        <v>1746</v>
      </c>
      <c r="AA28" s="56">
        <v>883</v>
      </c>
      <c r="AB28" s="56">
        <v>863</v>
      </c>
      <c r="AC28" s="112">
        <v>2171</v>
      </c>
      <c r="AD28" s="112">
        <v>1115</v>
      </c>
      <c r="AE28" s="112">
        <v>1056</v>
      </c>
      <c r="AF28" s="111">
        <v>1825</v>
      </c>
      <c r="AG28" s="56">
        <v>949</v>
      </c>
      <c r="AH28" s="177">
        <v>876</v>
      </c>
      <c r="AI28" s="182"/>
      <c r="AJ28" s="182"/>
      <c r="AK28" s="182"/>
      <c r="AL28" s="111">
        <v>1696</v>
      </c>
      <c r="AM28" s="56">
        <v>892</v>
      </c>
      <c r="AN28" s="56">
        <v>804</v>
      </c>
      <c r="AO28" s="111">
        <v>1559</v>
      </c>
      <c r="AP28" s="56">
        <v>803</v>
      </c>
      <c r="AQ28" s="56">
        <v>756</v>
      </c>
      <c r="AR28" s="56">
        <v>62</v>
      </c>
      <c r="AS28" s="80">
        <v>59</v>
      </c>
      <c r="AT28" s="115" t="s">
        <v>428</v>
      </c>
      <c r="AU28" s="59">
        <v>690</v>
      </c>
      <c r="AV28" s="59">
        <v>0</v>
      </c>
      <c r="AW28" s="59">
        <v>98</v>
      </c>
      <c r="AX28" s="59">
        <v>0</v>
      </c>
      <c r="AY28" s="59">
        <v>0</v>
      </c>
      <c r="AZ28" s="62">
        <v>0.56657223796033995</v>
      </c>
      <c r="BA28" s="63">
        <v>1</v>
      </c>
      <c r="BB28" s="62">
        <v>0</v>
      </c>
      <c r="BC28" s="63">
        <v>0</v>
      </c>
      <c r="BD28" s="64">
        <v>0</v>
      </c>
      <c r="BE28" s="65">
        <v>0</v>
      </c>
      <c r="BF28" s="62">
        <v>5.2238805970149249</v>
      </c>
      <c r="BG28" s="63">
        <v>7</v>
      </c>
      <c r="BH28" s="62">
        <v>6.7164179104477615</v>
      </c>
      <c r="BI28" s="63">
        <v>9</v>
      </c>
      <c r="BJ28" s="64">
        <v>0</v>
      </c>
      <c r="BK28" s="65">
        <v>0</v>
      </c>
      <c r="BL28" s="64">
        <v>0</v>
      </c>
      <c r="BM28" s="65">
        <v>0</v>
      </c>
      <c r="BN28" s="56">
        <v>0</v>
      </c>
      <c r="BO28" s="56">
        <v>0</v>
      </c>
      <c r="BP28" s="56">
        <v>56.47</v>
      </c>
      <c r="BQ28" s="56">
        <v>1</v>
      </c>
      <c r="BR28" s="56">
        <v>56.47</v>
      </c>
      <c r="BS28" s="56">
        <v>1</v>
      </c>
      <c r="BT28" s="56">
        <v>0</v>
      </c>
      <c r="BU28" s="56">
        <v>0</v>
      </c>
      <c r="BV28" s="116">
        <v>19.7</v>
      </c>
      <c r="BW28" s="70">
        <v>0.7615062761506276</v>
      </c>
      <c r="BX28" s="56">
        <v>64.900000000000006</v>
      </c>
      <c r="BY28" s="107">
        <v>76.2</v>
      </c>
      <c r="BZ28" s="56">
        <v>64.900000000000006</v>
      </c>
      <c r="CA28" s="56">
        <v>71.099999999999994</v>
      </c>
      <c r="CB28" s="56">
        <v>83.7</v>
      </c>
      <c r="CC28" s="96" t="s">
        <v>3635</v>
      </c>
      <c r="CD28" s="96" t="s">
        <v>3636</v>
      </c>
      <c r="CE28" s="96" t="s">
        <v>555</v>
      </c>
      <c r="CF28" s="96" t="s">
        <v>1326</v>
      </c>
      <c r="CG28" s="96" t="s">
        <v>2100</v>
      </c>
      <c r="CH28" s="56">
        <v>0</v>
      </c>
      <c r="CI28" s="56">
        <v>0</v>
      </c>
      <c r="CJ28" s="60">
        <v>0.56657223796033995</v>
      </c>
      <c r="CK28" s="61">
        <v>0</v>
      </c>
      <c r="CL28" s="61">
        <v>0</v>
      </c>
      <c r="CM28" s="61">
        <v>0</v>
      </c>
      <c r="CN28" s="56">
        <v>112.93</v>
      </c>
      <c r="CO28" s="56">
        <v>2</v>
      </c>
      <c r="CP28" s="56">
        <v>56.47</v>
      </c>
      <c r="CQ28" s="56">
        <v>1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60">
        <v>0</v>
      </c>
      <c r="DC28" s="61">
        <v>0</v>
      </c>
      <c r="DD28" s="56" t="s">
        <v>3637</v>
      </c>
      <c r="DE28" s="56" t="s">
        <v>3638</v>
      </c>
      <c r="DF28" s="96" t="s">
        <v>555</v>
      </c>
      <c r="DG28" s="96" t="s">
        <v>555</v>
      </c>
      <c r="DH28" s="56">
        <v>183.65</v>
      </c>
      <c r="DI28" s="56">
        <v>4</v>
      </c>
      <c r="DJ28" s="56">
        <v>275.48</v>
      </c>
      <c r="DK28" s="56">
        <v>6</v>
      </c>
      <c r="DL28" s="56">
        <v>0</v>
      </c>
      <c r="DM28" s="56">
        <v>0</v>
      </c>
      <c r="DN28" s="56">
        <v>183.65</v>
      </c>
      <c r="DO28" s="56">
        <v>4</v>
      </c>
      <c r="DP28" s="56">
        <v>0</v>
      </c>
      <c r="DQ28" s="56">
        <v>0</v>
      </c>
      <c r="DR28" s="56">
        <v>0</v>
      </c>
      <c r="DS28" s="56">
        <v>0</v>
      </c>
      <c r="DT28" s="56">
        <v>0</v>
      </c>
      <c r="DU28" s="56">
        <v>0</v>
      </c>
      <c r="DV28" s="56">
        <v>0</v>
      </c>
      <c r="DW28" s="56">
        <v>0</v>
      </c>
      <c r="DX28" s="56">
        <v>0</v>
      </c>
      <c r="DY28" s="56">
        <v>0</v>
      </c>
      <c r="DZ28" s="62">
        <v>0.72992700729927007</v>
      </c>
      <c r="EA28" s="63">
        <v>1</v>
      </c>
      <c r="EB28" s="62">
        <v>24.817518248175183</v>
      </c>
      <c r="EC28" s="63">
        <v>34</v>
      </c>
      <c r="ED28" s="77">
        <v>0</v>
      </c>
      <c r="EE28" s="72">
        <v>0</v>
      </c>
      <c r="EF28" s="56" t="s">
        <v>3639</v>
      </c>
      <c r="EG28" s="56" t="s">
        <v>3640</v>
      </c>
      <c r="EH28" s="56" t="s">
        <v>555</v>
      </c>
      <c r="EI28" s="56" t="s">
        <v>555</v>
      </c>
      <c r="EJ28" s="56" t="s">
        <v>810</v>
      </c>
      <c r="EK28" s="56" t="s">
        <v>2164</v>
      </c>
      <c r="EL28" s="56" t="s">
        <v>3078</v>
      </c>
      <c r="EM28" s="56" t="s">
        <v>2307</v>
      </c>
      <c r="EN28" s="56" t="s">
        <v>555</v>
      </c>
      <c r="EO28" s="56" t="s">
        <v>555</v>
      </c>
      <c r="EP28" s="56">
        <v>138.88999999999999</v>
      </c>
      <c r="EQ28" s="56">
        <v>3</v>
      </c>
      <c r="ER28" s="99">
        <v>185.19</v>
      </c>
      <c r="ES28" s="96">
        <v>4</v>
      </c>
      <c r="ET28" s="56">
        <v>277.77999999999997</v>
      </c>
      <c r="EU28" s="56">
        <v>6</v>
      </c>
      <c r="EV28" s="107">
        <v>138.88888888888889</v>
      </c>
      <c r="EW28" s="56">
        <v>3</v>
      </c>
      <c r="EX28" s="56">
        <v>0</v>
      </c>
      <c r="EY28" s="62">
        <v>62.189054726368163</v>
      </c>
      <c r="EZ28" s="63">
        <v>50</v>
      </c>
      <c r="FA28" s="62">
        <v>33.06878306878307</v>
      </c>
      <c r="FB28" s="63">
        <v>25</v>
      </c>
      <c r="FC28" s="56">
        <v>0</v>
      </c>
      <c r="FD28" s="111">
        <v>0</v>
      </c>
      <c r="FE28" s="56">
        <v>170.77</v>
      </c>
      <c r="FF28" s="56">
        <v>7</v>
      </c>
      <c r="FG28" s="56">
        <v>48.79</v>
      </c>
      <c r="FH28" s="56">
        <v>2</v>
      </c>
      <c r="FI28" s="56">
        <v>24.4</v>
      </c>
      <c r="FJ28" s="56">
        <v>1</v>
      </c>
      <c r="FK28" s="56">
        <v>243.96</v>
      </c>
      <c r="FL28" s="56">
        <v>10</v>
      </c>
      <c r="FM28" s="56">
        <v>243.96</v>
      </c>
      <c r="FN28" s="56">
        <v>10</v>
      </c>
      <c r="FO28" s="56">
        <v>487.92</v>
      </c>
      <c r="FP28" s="56">
        <v>20</v>
      </c>
      <c r="FQ28" s="56">
        <v>48.79</v>
      </c>
      <c r="FR28" s="56">
        <v>2</v>
      </c>
      <c r="FS28" s="60">
        <v>3</v>
      </c>
      <c r="FT28" s="61">
        <v>3</v>
      </c>
      <c r="FU28" s="60">
        <v>4.490057729313663</v>
      </c>
      <c r="FV28" s="61">
        <v>7</v>
      </c>
      <c r="FW28" s="56" t="s">
        <v>3641</v>
      </c>
      <c r="FX28" s="56">
        <v>2.81</v>
      </c>
      <c r="FY28" s="56">
        <v>25.49</v>
      </c>
      <c r="FZ28" s="111">
        <v>6674</v>
      </c>
      <c r="GA28" s="111">
        <v>9147</v>
      </c>
      <c r="GB28" s="56">
        <v>40.11</v>
      </c>
      <c r="GC28" s="56">
        <v>59.89</v>
      </c>
      <c r="GD28" s="56">
        <v>34.4</v>
      </c>
      <c r="GE28" s="56">
        <v>70.23</v>
      </c>
      <c r="GF28" s="56">
        <v>82.61</v>
      </c>
      <c r="GG28" s="56">
        <v>55.81</v>
      </c>
      <c r="GH28" s="56">
        <v>99.04</v>
      </c>
      <c r="GI28" s="56">
        <v>29.37</v>
      </c>
      <c r="GJ28" s="56">
        <v>16.100000000000001</v>
      </c>
      <c r="GK28" s="56">
        <v>58.73</v>
      </c>
      <c r="GL28" s="56">
        <v>1.68</v>
      </c>
      <c r="GM28" s="56">
        <v>14.72</v>
      </c>
      <c r="GN28" s="56">
        <v>3.76</v>
      </c>
      <c r="GO28" s="56">
        <v>17.59</v>
      </c>
      <c r="GP28" s="56">
        <v>2.2599999999999998</v>
      </c>
      <c r="GQ28" s="56">
        <v>1.28</v>
      </c>
      <c r="GR28" s="56">
        <v>2.4500000000000002</v>
      </c>
      <c r="GS28" s="56">
        <v>1</v>
      </c>
      <c r="GT28" s="56">
        <v>6.62</v>
      </c>
      <c r="GU28" s="99">
        <v>10.995518565941101</v>
      </c>
      <c r="GV28" s="120">
        <v>7.6745970836531103E-4</v>
      </c>
      <c r="GW28" s="120">
        <v>0.35211051419800499</v>
      </c>
      <c r="GX28" s="120">
        <v>0.40306983883346098</v>
      </c>
      <c r="GY28" s="120">
        <v>0.221181887950883</v>
      </c>
      <c r="GZ28" s="120">
        <v>8.7490406753645399E-3</v>
      </c>
      <c r="HA28" s="120">
        <v>1.0590943975441299E-2</v>
      </c>
      <c r="HB28" s="120">
        <v>2.6093630084420599E-3</v>
      </c>
      <c r="HC28" s="120">
        <v>9.20951650038373E-4</v>
      </c>
      <c r="HD28" s="122">
        <v>1</v>
      </c>
      <c r="HE28" s="118">
        <v>0</v>
      </c>
      <c r="HF28" s="118">
        <v>0</v>
      </c>
      <c r="HG28" s="118">
        <v>0</v>
      </c>
      <c r="HH28" s="122">
        <v>3</v>
      </c>
      <c r="HI28" s="122">
        <v>851</v>
      </c>
      <c r="HJ28" s="118">
        <v>1</v>
      </c>
      <c r="HK28" s="122">
        <v>856</v>
      </c>
      <c r="HL28" s="118">
        <v>0</v>
      </c>
      <c r="HM28" s="118">
        <v>0</v>
      </c>
      <c r="HN28" s="118">
        <v>0</v>
      </c>
      <c r="HO28" s="118">
        <v>0</v>
      </c>
      <c r="HP28" s="122">
        <v>19</v>
      </c>
      <c r="HQ28" s="122">
        <v>1247</v>
      </c>
      <c r="HR28" s="118">
        <v>1</v>
      </c>
      <c r="HS28" s="122">
        <v>1267</v>
      </c>
      <c r="HT28" s="118">
        <v>2</v>
      </c>
      <c r="HU28" s="118">
        <v>0</v>
      </c>
      <c r="HV28" s="118">
        <v>0</v>
      </c>
      <c r="HW28" s="118">
        <v>0</v>
      </c>
      <c r="HX28" s="122">
        <v>18</v>
      </c>
      <c r="HY28" s="122">
        <v>1725</v>
      </c>
      <c r="HZ28" s="118">
        <v>1</v>
      </c>
      <c r="IA28" s="122">
        <v>1746</v>
      </c>
      <c r="IB28" s="118">
        <v>3</v>
      </c>
      <c r="IC28" s="118">
        <v>0</v>
      </c>
      <c r="ID28" s="118">
        <v>0</v>
      </c>
      <c r="IE28" s="118">
        <v>1</v>
      </c>
      <c r="IF28" s="122">
        <v>25</v>
      </c>
      <c r="IG28" s="122">
        <v>2893</v>
      </c>
      <c r="IH28" s="122">
        <v>11</v>
      </c>
      <c r="II28" s="122">
        <v>2933</v>
      </c>
      <c r="IJ28" s="122">
        <v>1</v>
      </c>
      <c r="IK28" s="123">
        <v>6.6666666666666693E-2</v>
      </c>
      <c r="IL28" s="122">
        <v>1</v>
      </c>
      <c r="IM28" s="123">
        <v>6.6666666666666693E-2</v>
      </c>
      <c r="IN28" s="119">
        <v>0</v>
      </c>
      <c r="IO28" s="122">
        <v>0</v>
      </c>
      <c r="IP28" s="119">
        <v>0</v>
      </c>
      <c r="IQ28" s="119">
        <v>0</v>
      </c>
      <c r="IR28" s="122">
        <v>1</v>
      </c>
      <c r="IS28" s="123">
        <v>6.6666666666666693E-2</v>
      </c>
      <c r="IT28" s="122">
        <v>0</v>
      </c>
      <c r="IU28" s="122">
        <v>0</v>
      </c>
      <c r="IV28" s="122">
        <v>0</v>
      </c>
      <c r="IW28" s="122">
        <v>0</v>
      </c>
      <c r="IX28" s="122">
        <v>2</v>
      </c>
      <c r="IY28" s="123">
        <v>0.133333333333333</v>
      </c>
      <c r="IZ28" s="119">
        <v>0</v>
      </c>
      <c r="JA28" s="119">
        <v>0</v>
      </c>
      <c r="JB28" s="119">
        <v>0</v>
      </c>
      <c r="JC28" s="119">
        <v>0</v>
      </c>
      <c r="JD28" s="119">
        <v>0</v>
      </c>
      <c r="JE28" s="119">
        <v>0</v>
      </c>
      <c r="JF28" s="119">
        <v>0</v>
      </c>
      <c r="JG28" s="119">
        <v>0</v>
      </c>
      <c r="JH28" s="122">
        <v>0</v>
      </c>
      <c r="JI28" s="122">
        <v>0</v>
      </c>
      <c r="JJ28" s="122">
        <v>1</v>
      </c>
      <c r="JK28" s="123">
        <v>6.6666666666666693E-2</v>
      </c>
      <c r="JL28" s="119">
        <v>0</v>
      </c>
      <c r="JM28" s="119">
        <v>0</v>
      </c>
      <c r="JN28" s="122">
        <v>8</v>
      </c>
      <c r="JO28" s="123">
        <v>0.53333333333333299</v>
      </c>
      <c r="JP28" s="119"/>
      <c r="JQ28" s="119"/>
      <c r="JR28" s="122">
        <v>0</v>
      </c>
      <c r="JS28" s="122">
        <v>0</v>
      </c>
      <c r="JT28" s="122">
        <v>0</v>
      </c>
      <c r="JU28" s="118">
        <v>0</v>
      </c>
      <c r="JV28" s="118">
        <v>0</v>
      </c>
      <c r="JW28" s="118">
        <v>0</v>
      </c>
      <c r="JX28" s="122">
        <v>0</v>
      </c>
      <c r="JY28" s="122">
        <v>0</v>
      </c>
      <c r="JZ28" s="118">
        <v>0</v>
      </c>
      <c r="KA28" s="122">
        <v>0</v>
      </c>
      <c r="KB28" s="122">
        <v>0</v>
      </c>
      <c r="KC28" s="122">
        <v>0</v>
      </c>
      <c r="KD28" s="122">
        <v>0</v>
      </c>
      <c r="KE28" s="122">
        <v>0</v>
      </c>
      <c r="KF28" s="122">
        <v>0</v>
      </c>
      <c r="KG28" s="122">
        <v>0</v>
      </c>
      <c r="KH28" s="119">
        <v>0</v>
      </c>
      <c r="KI28" s="119">
        <v>0</v>
      </c>
      <c r="KJ28" s="122">
        <v>0</v>
      </c>
      <c r="KK28" s="119">
        <v>0</v>
      </c>
      <c r="KL28" s="119">
        <v>0</v>
      </c>
      <c r="KM28" s="119">
        <v>0</v>
      </c>
      <c r="KN28" s="119">
        <v>0</v>
      </c>
      <c r="KO28" s="119">
        <v>0</v>
      </c>
      <c r="KP28" s="119">
        <v>0</v>
      </c>
      <c r="KQ28" s="119">
        <v>0</v>
      </c>
      <c r="KR28" s="122">
        <v>0</v>
      </c>
      <c r="KS28" s="122">
        <v>0</v>
      </c>
      <c r="KT28" s="119">
        <v>0</v>
      </c>
      <c r="KU28" s="119">
        <v>0</v>
      </c>
      <c r="KV28" s="119">
        <v>0</v>
      </c>
      <c r="KW28" s="122">
        <v>0</v>
      </c>
      <c r="KX28" s="122">
        <v>0</v>
      </c>
      <c r="KY28" s="122">
        <v>0</v>
      </c>
      <c r="KZ28" s="122">
        <v>0</v>
      </c>
      <c r="LA28" s="119">
        <v>0</v>
      </c>
      <c r="LB28" s="122">
        <v>0</v>
      </c>
      <c r="LC28" s="122">
        <v>0</v>
      </c>
      <c r="LD28" s="122">
        <v>0</v>
      </c>
      <c r="LE28" s="122">
        <v>0</v>
      </c>
      <c r="LF28" s="122">
        <v>0</v>
      </c>
      <c r="LG28" s="122">
        <v>0</v>
      </c>
      <c r="LH28" s="122">
        <v>0</v>
      </c>
      <c r="LI28" s="122">
        <v>0</v>
      </c>
      <c r="LJ28" s="122">
        <v>0</v>
      </c>
      <c r="LK28" s="122">
        <v>0</v>
      </c>
      <c r="LL28" s="122">
        <v>0</v>
      </c>
      <c r="LM28" s="122">
        <v>0</v>
      </c>
      <c r="LN28" s="122">
        <v>0</v>
      </c>
      <c r="LO28" s="122">
        <v>0</v>
      </c>
      <c r="LP28" s="122">
        <v>0</v>
      </c>
      <c r="LQ28" s="122">
        <v>0</v>
      </c>
      <c r="LR28" s="122">
        <v>0</v>
      </c>
      <c r="LS28" s="122">
        <v>0</v>
      </c>
      <c r="LT28" s="122">
        <v>0</v>
      </c>
      <c r="LU28" s="122">
        <v>0</v>
      </c>
      <c r="LV28" s="122">
        <v>0</v>
      </c>
      <c r="LW28" s="122">
        <v>0</v>
      </c>
      <c r="LX28" s="122">
        <v>0</v>
      </c>
      <c r="LY28" s="122">
        <v>0</v>
      </c>
      <c r="LZ28" s="122">
        <v>0</v>
      </c>
      <c r="MA28" s="122">
        <v>0</v>
      </c>
      <c r="MB28" s="122">
        <v>0</v>
      </c>
      <c r="MC28" s="122">
        <v>0</v>
      </c>
      <c r="MD28" s="122">
        <v>0</v>
      </c>
      <c r="ME28" s="122">
        <v>0</v>
      </c>
      <c r="MF28" s="122">
        <v>0</v>
      </c>
      <c r="MG28" s="122">
        <v>0</v>
      </c>
      <c r="MH28" s="122">
        <v>0</v>
      </c>
      <c r="MI28" s="122">
        <v>0</v>
      </c>
      <c r="MJ28" s="122">
        <v>0</v>
      </c>
      <c r="MK28" s="122">
        <v>0</v>
      </c>
      <c r="ML28" s="122">
        <v>0</v>
      </c>
      <c r="MM28" s="122">
        <v>0</v>
      </c>
      <c r="MN28" s="122">
        <v>0</v>
      </c>
      <c r="MO28" s="122">
        <v>0</v>
      </c>
      <c r="MP28" s="122">
        <v>0</v>
      </c>
      <c r="MQ28" s="122">
        <v>0</v>
      </c>
      <c r="MR28" s="122">
        <v>0</v>
      </c>
      <c r="MS28" s="122">
        <v>0</v>
      </c>
      <c r="MT28" s="122">
        <v>0</v>
      </c>
      <c r="MU28" s="122">
        <v>0</v>
      </c>
      <c r="MV28" s="122">
        <v>0</v>
      </c>
      <c r="MW28" s="122">
        <v>0</v>
      </c>
      <c r="MX28" s="122">
        <v>0</v>
      </c>
      <c r="MY28" s="122">
        <v>0</v>
      </c>
      <c r="MZ28" s="122">
        <v>0</v>
      </c>
      <c r="NA28" s="122">
        <v>0</v>
      </c>
      <c r="NB28" s="122">
        <v>0</v>
      </c>
      <c r="NC28" s="122">
        <v>0</v>
      </c>
      <c r="ND28" s="122">
        <v>0</v>
      </c>
      <c r="NE28" s="122">
        <v>0</v>
      </c>
      <c r="NF28" s="122">
        <v>0</v>
      </c>
      <c r="NG28" s="122">
        <v>0</v>
      </c>
      <c r="NH28" s="122">
        <v>0</v>
      </c>
      <c r="NI28" s="122">
        <v>0</v>
      </c>
      <c r="NJ28" s="122">
        <v>0</v>
      </c>
      <c r="NK28" s="122">
        <v>0</v>
      </c>
      <c r="NL28" s="122">
        <v>0</v>
      </c>
      <c r="NM28" s="122">
        <v>0</v>
      </c>
      <c r="NN28" s="122">
        <v>0</v>
      </c>
      <c r="NO28" s="122">
        <v>0</v>
      </c>
      <c r="NP28" s="122">
        <v>0</v>
      </c>
      <c r="NQ28" s="122">
        <v>0</v>
      </c>
      <c r="NR28" s="119">
        <v>0</v>
      </c>
      <c r="NS28" s="119">
        <v>0</v>
      </c>
      <c r="NT28" s="119">
        <v>0</v>
      </c>
      <c r="NU28" s="119">
        <v>0</v>
      </c>
      <c r="NV28" s="119">
        <v>0</v>
      </c>
      <c r="NW28" s="119">
        <v>0</v>
      </c>
      <c r="NX28" s="119">
        <v>0</v>
      </c>
      <c r="NY28" s="119">
        <v>0</v>
      </c>
      <c r="NZ28" s="119">
        <v>0</v>
      </c>
      <c r="OA28" s="119">
        <v>0</v>
      </c>
      <c r="OB28" s="119">
        <v>0</v>
      </c>
      <c r="OC28" s="119">
        <v>0</v>
      </c>
      <c r="OD28" s="119">
        <v>0</v>
      </c>
      <c r="OE28" s="119">
        <v>0</v>
      </c>
      <c r="OF28" s="119">
        <v>0</v>
      </c>
      <c r="OG28" s="119">
        <v>0</v>
      </c>
      <c r="OH28" s="119">
        <v>0</v>
      </c>
      <c r="OI28" s="119">
        <v>0</v>
      </c>
      <c r="OJ28" s="119">
        <v>0</v>
      </c>
      <c r="OK28" s="119">
        <v>0</v>
      </c>
      <c r="OL28" s="119">
        <v>0</v>
      </c>
      <c r="OM28" s="119">
        <v>0</v>
      </c>
      <c r="ON28" s="119">
        <v>0</v>
      </c>
      <c r="OO28" s="119">
        <v>0</v>
      </c>
      <c r="OP28" s="119">
        <v>0</v>
      </c>
      <c r="OQ28" s="119">
        <v>0</v>
      </c>
      <c r="OR28" s="119">
        <v>0</v>
      </c>
      <c r="OS28" s="119">
        <v>0</v>
      </c>
      <c r="OT28" s="119">
        <v>0</v>
      </c>
    </row>
    <row r="29" spans="1:410">
      <c r="A29" s="55" t="s">
        <v>923</v>
      </c>
      <c r="B29" s="56" t="s">
        <v>924</v>
      </c>
      <c r="C29" s="55" t="s">
        <v>441</v>
      </c>
      <c r="D29" s="57">
        <v>6</v>
      </c>
      <c r="E29" s="96">
        <v>2018</v>
      </c>
      <c r="F29" s="56">
        <v>61.03</v>
      </c>
      <c r="G29" s="110">
        <v>20739</v>
      </c>
      <c r="H29" s="110">
        <v>8639</v>
      </c>
      <c r="I29" s="110">
        <v>12100</v>
      </c>
      <c r="J29" s="127">
        <v>23.736181840765123</v>
      </c>
      <c r="K29" s="110">
        <v>2701</v>
      </c>
      <c r="L29" s="100">
        <v>118.23</v>
      </c>
      <c r="M29" s="110">
        <v>18565</v>
      </c>
      <c r="N29" s="111">
        <v>2473</v>
      </c>
      <c r="O29" s="111">
        <v>1261</v>
      </c>
      <c r="P29" s="111">
        <v>1212</v>
      </c>
      <c r="Q29" s="112">
        <v>2943</v>
      </c>
      <c r="R29" s="113">
        <v>1501</v>
      </c>
      <c r="S29" s="113">
        <v>1442</v>
      </c>
      <c r="T29" s="111">
        <v>2241</v>
      </c>
      <c r="U29" s="111">
        <v>1150</v>
      </c>
      <c r="V29" s="111">
        <v>1091</v>
      </c>
      <c r="W29" s="114">
        <v>2600</v>
      </c>
      <c r="X29" s="113">
        <v>1338</v>
      </c>
      <c r="Y29" s="113">
        <v>1262</v>
      </c>
      <c r="Z29" s="111">
        <v>2019</v>
      </c>
      <c r="AA29" s="111">
        <v>1046</v>
      </c>
      <c r="AB29" s="111">
        <v>973</v>
      </c>
      <c r="AC29" s="112">
        <v>2322</v>
      </c>
      <c r="AD29" s="112">
        <v>1207</v>
      </c>
      <c r="AE29" s="112">
        <v>1115</v>
      </c>
      <c r="AF29" s="111">
        <v>1848</v>
      </c>
      <c r="AG29" s="56">
        <v>962</v>
      </c>
      <c r="AH29" s="177">
        <v>886</v>
      </c>
      <c r="AI29" s="182"/>
      <c r="AJ29" s="182"/>
      <c r="AK29" s="182"/>
      <c r="AL29" s="111">
        <v>1630</v>
      </c>
      <c r="AM29" s="56">
        <v>836</v>
      </c>
      <c r="AN29" s="56">
        <v>794</v>
      </c>
      <c r="AO29" s="111">
        <v>1418</v>
      </c>
      <c r="AP29" s="56">
        <v>703</v>
      </c>
      <c r="AQ29" s="56">
        <v>715</v>
      </c>
      <c r="AR29" s="56">
        <v>251</v>
      </c>
      <c r="AS29" s="80">
        <v>6</v>
      </c>
      <c r="AT29" s="126" t="s">
        <v>3642</v>
      </c>
      <c r="AU29" s="59">
        <v>779</v>
      </c>
      <c r="AV29" s="59">
        <v>0</v>
      </c>
      <c r="AW29" s="59">
        <v>314</v>
      </c>
      <c r="AX29" s="59">
        <v>17.2</v>
      </c>
      <c r="AY29" s="59">
        <v>4</v>
      </c>
      <c r="AZ29" s="62">
        <v>2.8360748723766305</v>
      </c>
      <c r="BA29" s="63">
        <v>5</v>
      </c>
      <c r="BB29" s="62">
        <v>0</v>
      </c>
      <c r="BC29" s="63">
        <v>0</v>
      </c>
      <c r="BD29" s="64">
        <v>113.44299489506524</v>
      </c>
      <c r="BE29" s="65">
        <v>2</v>
      </c>
      <c r="BF29" s="62">
        <v>5.8558558558558556</v>
      </c>
      <c r="BG29" s="63">
        <v>13</v>
      </c>
      <c r="BH29" s="62">
        <v>12.162162162162163</v>
      </c>
      <c r="BI29" s="63">
        <v>27</v>
      </c>
      <c r="BJ29" s="64">
        <v>0</v>
      </c>
      <c r="BK29" s="65">
        <v>0</v>
      </c>
      <c r="BL29" s="64">
        <v>0</v>
      </c>
      <c r="BM29" s="65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116">
        <v>52.9</v>
      </c>
      <c r="BW29" s="70">
        <v>0.87277353689567427</v>
      </c>
      <c r="BX29" s="56">
        <v>79.099999999999994</v>
      </c>
      <c r="BY29" s="107">
        <v>88</v>
      </c>
      <c r="BZ29" s="56">
        <v>108.9</v>
      </c>
      <c r="CA29" s="56">
        <v>100.2</v>
      </c>
      <c r="CB29" s="56">
        <v>100.2</v>
      </c>
      <c r="CC29" s="96" t="s">
        <v>3643</v>
      </c>
      <c r="CD29" s="96" t="s">
        <v>3644</v>
      </c>
      <c r="CE29" s="96" t="s">
        <v>555</v>
      </c>
      <c r="CF29" s="96" t="s">
        <v>2647</v>
      </c>
      <c r="CG29" s="96" t="s">
        <v>2390</v>
      </c>
      <c r="CH29" s="56">
        <v>0</v>
      </c>
      <c r="CI29" s="56">
        <v>0</v>
      </c>
      <c r="CJ29" s="60">
        <v>2.8360748723766305</v>
      </c>
      <c r="CK29" s="61">
        <v>0</v>
      </c>
      <c r="CL29" s="61">
        <v>0</v>
      </c>
      <c r="CM29" s="61">
        <v>0</v>
      </c>
      <c r="CN29" s="56">
        <v>57.08</v>
      </c>
      <c r="CO29" s="56">
        <v>1</v>
      </c>
      <c r="CP29" s="56">
        <v>0</v>
      </c>
      <c r="CQ29" s="56">
        <v>0</v>
      </c>
      <c r="CR29" s="56">
        <v>0</v>
      </c>
      <c r="CS29" s="56">
        <v>0</v>
      </c>
      <c r="CT29" s="56">
        <v>0</v>
      </c>
      <c r="CU29" s="56">
        <v>0</v>
      </c>
      <c r="CV29" s="56">
        <v>0</v>
      </c>
      <c r="CW29" s="56">
        <v>0</v>
      </c>
      <c r="CX29" s="56">
        <v>0</v>
      </c>
      <c r="CY29" s="56">
        <v>0</v>
      </c>
      <c r="CZ29" s="56">
        <v>0</v>
      </c>
      <c r="DA29" s="56">
        <v>0</v>
      </c>
      <c r="DB29" s="60">
        <v>0</v>
      </c>
      <c r="DC29" s="61">
        <v>0</v>
      </c>
      <c r="DD29" s="56" t="s">
        <v>3645</v>
      </c>
      <c r="DE29" s="56" t="s">
        <v>3646</v>
      </c>
      <c r="DF29" s="96" t="s">
        <v>555</v>
      </c>
      <c r="DG29" s="96" t="s">
        <v>555</v>
      </c>
      <c r="DH29" s="56">
        <v>101.83</v>
      </c>
      <c r="DI29" s="56">
        <v>2</v>
      </c>
      <c r="DJ29" s="56">
        <v>50.92</v>
      </c>
      <c r="DK29" s="56">
        <v>1</v>
      </c>
      <c r="DL29" s="56">
        <v>0</v>
      </c>
      <c r="DM29" s="56">
        <v>0</v>
      </c>
      <c r="DN29" s="56">
        <v>101.83</v>
      </c>
      <c r="DO29" s="56">
        <v>2</v>
      </c>
      <c r="DP29" s="56">
        <v>0</v>
      </c>
      <c r="DQ29" s="56">
        <v>0</v>
      </c>
      <c r="DR29" s="56">
        <v>0</v>
      </c>
      <c r="DS29" s="56">
        <v>0</v>
      </c>
      <c r="DT29" s="56">
        <v>0</v>
      </c>
      <c r="DU29" s="56">
        <v>0</v>
      </c>
      <c r="DV29" s="56">
        <v>0</v>
      </c>
      <c r="DW29" s="56">
        <v>0</v>
      </c>
      <c r="DX29" s="56">
        <v>0</v>
      </c>
      <c r="DY29" s="56">
        <v>0</v>
      </c>
      <c r="DZ29" s="62">
        <v>0</v>
      </c>
      <c r="EA29" s="63">
        <v>0</v>
      </c>
      <c r="EB29" s="62">
        <v>31.343283582089555</v>
      </c>
      <c r="EC29" s="63">
        <v>21</v>
      </c>
      <c r="ED29" s="60">
        <v>0.67294751009421261</v>
      </c>
      <c r="EE29" s="61">
        <v>1</v>
      </c>
      <c r="EF29" s="56" t="s">
        <v>3647</v>
      </c>
      <c r="EG29" s="56" t="s">
        <v>3648</v>
      </c>
      <c r="EH29" s="56" t="s">
        <v>555</v>
      </c>
      <c r="EI29" s="56" t="s">
        <v>555</v>
      </c>
      <c r="EJ29" s="56" t="s">
        <v>3649</v>
      </c>
      <c r="EK29" s="56" t="s">
        <v>3598</v>
      </c>
      <c r="EL29" s="56" t="s">
        <v>3650</v>
      </c>
      <c r="EM29" s="56" t="s">
        <v>3131</v>
      </c>
      <c r="EN29" s="56" t="s">
        <v>555</v>
      </c>
      <c r="EO29" s="56" t="s">
        <v>555</v>
      </c>
      <c r="EP29" s="56">
        <v>0</v>
      </c>
      <c r="EQ29" s="56">
        <v>0</v>
      </c>
      <c r="ER29" s="128">
        <v>0</v>
      </c>
      <c r="ES29" s="96">
        <v>0</v>
      </c>
      <c r="ET29" s="56">
        <v>0</v>
      </c>
      <c r="EU29" s="56">
        <v>0</v>
      </c>
      <c r="EV29" s="56">
        <v>0</v>
      </c>
      <c r="EW29" s="56">
        <v>0</v>
      </c>
      <c r="EX29" s="56">
        <v>0</v>
      </c>
      <c r="EY29" s="62">
        <v>78.085642317380348</v>
      </c>
      <c r="EZ29" s="63">
        <v>62</v>
      </c>
      <c r="FA29" s="62">
        <v>55.944055944055947</v>
      </c>
      <c r="FB29" s="63">
        <v>40</v>
      </c>
      <c r="FC29" s="56">
        <v>31.63</v>
      </c>
      <c r="FD29" s="111">
        <v>1</v>
      </c>
      <c r="FE29" s="56">
        <v>31.63</v>
      </c>
      <c r="FF29" s="56">
        <v>1</v>
      </c>
      <c r="FG29" s="56">
        <v>0</v>
      </c>
      <c r="FH29" s="56">
        <v>0</v>
      </c>
      <c r="FI29" s="56">
        <v>31.63</v>
      </c>
      <c r="FJ29" s="56">
        <v>1</v>
      </c>
      <c r="FK29" s="56">
        <v>94.88</v>
      </c>
      <c r="FL29" s="56">
        <v>3</v>
      </c>
      <c r="FM29" s="56">
        <v>63.25</v>
      </c>
      <c r="FN29" s="56">
        <v>2</v>
      </c>
      <c r="FO29" s="56">
        <v>31.63</v>
      </c>
      <c r="FP29" s="56">
        <v>1</v>
      </c>
      <c r="FQ29" s="56">
        <v>0</v>
      </c>
      <c r="FR29" s="56"/>
      <c r="FS29" s="60">
        <v>1</v>
      </c>
      <c r="FT29" s="61">
        <v>1</v>
      </c>
      <c r="FU29" s="60">
        <v>0</v>
      </c>
      <c r="FV29" s="61">
        <v>0</v>
      </c>
      <c r="FW29" s="56" t="s">
        <v>3651</v>
      </c>
      <c r="FX29" s="56">
        <v>3.37</v>
      </c>
      <c r="FY29" s="56">
        <v>4.26</v>
      </c>
      <c r="FZ29" s="111">
        <v>5963</v>
      </c>
      <c r="GA29" s="111">
        <v>7445</v>
      </c>
      <c r="GB29" s="56">
        <v>33.83</v>
      </c>
      <c r="GC29" s="56">
        <v>66.17</v>
      </c>
      <c r="GD29" s="56">
        <v>28.16</v>
      </c>
      <c r="GE29" s="56">
        <v>83.29</v>
      </c>
      <c r="GF29" s="56">
        <v>71.34</v>
      </c>
      <c r="GG29" s="56">
        <v>51.89</v>
      </c>
      <c r="GH29" s="56">
        <v>87.3</v>
      </c>
      <c r="GI29" s="56">
        <v>32.76</v>
      </c>
      <c r="GJ29" s="56">
        <v>14.8</v>
      </c>
      <c r="GK29" s="56">
        <v>53.33</v>
      </c>
      <c r="GL29" s="56">
        <v>2.4700000000000002</v>
      </c>
      <c r="GM29" s="56">
        <v>12.68</v>
      </c>
      <c r="GN29" s="56">
        <v>3.15</v>
      </c>
      <c r="GO29" s="56">
        <v>13.49</v>
      </c>
      <c r="GP29" s="56">
        <v>2.1800000000000002</v>
      </c>
      <c r="GQ29" s="56">
        <v>1.54</v>
      </c>
      <c r="GR29" s="56">
        <v>2.4</v>
      </c>
      <c r="GS29" s="56">
        <v>1.1299999999999999</v>
      </c>
      <c r="GT29" s="56">
        <v>13.27</v>
      </c>
      <c r="GU29" s="99">
        <v>34.060961662771618</v>
      </c>
      <c r="GV29" s="120">
        <v>4.2735042735042696E-3</v>
      </c>
      <c r="GW29" s="120">
        <v>0.36868686868686901</v>
      </c>
      <c r="GX29" s="120">
        <v>0.43395493395493401</v>
      </c>
      <c r="GY29" s="120">
        <v>0.17890442890442901</v>
      </c>
      <c r="GZ29" s="120">
        <v>1.3014763014763E-2</v>
      </c>
      <c r="HA29" s="120">
        <v>1.9425019425019401E-4</v>
      </c>
      <c r="HB29" s="120">
        <v>3.8850038850038801E-4</v>
      </c>
      <c r="HC29" s="120">
        <v>5.8275058275058297E-4</v>
      </c>
      <c r="HD29" s="122">
        <v>889</v>
      </c>
      <c r="HE29" s="118">
        <v>0</v>
      </c>
      <c r="HF29" s="118">
        <v>0</v>
      </c>
      <c r="HG29" s="118">
        <v>0</v>
      </c>
      <c r="HH29" s="122">
        <v>10</v>
      </c>
      <c r="HI29" s="122">
        <v>1320</v>
      </c>
      <c r="HJ29" s="122">
        <v>34</v>
      </c>
      <c r="HK29" s="122">
        <v>2253</v>
      </c>
      <c r="HL29" s="122">
        <v>736</v>
      </c>
      <c r="HM29" s="118">
        <v>0</v>
      </c>
      <c r="HN29" s="118">
        <v>0</v>
      </c>
      <c r="HO29" s="118">
        <v>0</v>
      </c>
      <c r="HP29" s="122">
        <v>14</v>
      </c>
      <c r="HQ29" s="122">
        <v>1497</v>
      </c>
      <c r="HR29" s="122">
        <v>17</v>
      </c>
      <c r="HS29" s="122">
        <v>2264</v>
      </c>
      <c r="HT29" s="122">
        <v>1356</v>
      </c>
      <c r="HU29" s="118">
        <v>0</v>
      </c>
      <c r="HV29" s="118">
        <v>0</v>
      </c>
      <c r="HW29" s="118">
        <v>0</v>
      </c>
      <c r="HX29" s="122">
        <v>14</v>
      </c>
      <c r="HY29" s="122">
        <v>1902</v>
      </c>
      <c r="HZ29" s="122">
        <v>22</v>
      </c>
      <c r="IA29" s="122">
        <v>2558</v>
      </c>
      <c r="IB29" s="122">
        <v>715</v>
      </c>
      <c r="IC29" s="118">
        <v>0</v>
      </c>
      <c r="ID29" s="118">
        <v>0</v>
      </c>
      <c r="IE29" s="118">
        <v>0</v>
      </c>
      <c r="IF29" s="122">
        <v>12</v>
      </c>
      <c r="IG29" s="122">
        <v>2797</v>
      </c>
      <c r="IH29" s="122">
        <v>37</v>
      </c>
      <c r="II29" s="122">
        <v>3561</v>
      </c>
      <c r="IJ29" s="122">
        <v>4</v>
      </c>
      <c r="IK29" s="123">
        <v>1.04931794333683E-3</v>
      </c>
      <c r="IL29" s="122">
        <v>120</v>
      </c>
      <c r="IM29" s="123">
        <v>3.1479538300104901E-2</v>
      </c>
      <c r="IN29" s="119">
        <v>0</v>
      </c>
      <c r="IO29" s="122">
        <v>0</v>
      </c>
      <c r="IP29" s="119">
        <v>0</v>
      </c>
      <c r="IQ29" s="119">
        <v>0</v>
      </c>
      <c r="IR29" s="119">
        <v>0</v>
      </c>
      <c r="IS29" s="122">
        <v>0</v>
      </c>
      <c r="IT29" s="122">
        <v>0</v>
      </c>
      <c r="IU29" s="122">
        <v>0</v>
      </c>
      <c r="IV29" s="122">
        <v>0</v>
      </c>
      <c r="IW29" s="122">
        <v>0</v>
      </c>
      <c r="IX29" s="122">
        <v>3663</v>
      </c>
      <c r="IY29" s="123">
        <v>0.96091290661070305</v>
      </c>
      <c r="IZ29" s="119"/>
      <c r="JA29" s="119"/>
      <c r="JB29" s="122">
        <v>1</v>
      </c>
      <c r="JC29" s="123">
        <v>6.6666666666666693E-2</v>
      </c>
      <c r="JD29" s="122">
        <v>0</v>
      </c>
      <c r="JE29" s="122">
        <v>0</v>
      </c>
      <c r="JF29" s="122">
        <v>0</v>
      </c>
      <c r="JG29" s="122">
        <v>0</v>
      </c>
      <c r="JH29" s="122">
        <v>0</v>
      </c>
      <c r="JI29" s="122">
        <v>0</v>
      </c>
      <c r="JJ29" s="122">
        <v>16</v>
      </c>
      <c r="JK29" s="123">
        <v>4.19727177334732E-3</v>
      </c>
      <c r="JL29" s="119"/>
      <c r="JM29" s="119"/>
      <c r="JN29" s="119"/>
      <c r="JO29" s="119"/>
      <c r="JP29" s="119"/>
      <c r="JQ29" s="119"/>
      <c r="JR29" s="122">
        <v>1</v>
      </c>
      <c r="JS29" s="123">
        <v>2.6232948583420799E-4</v>
      </c>
      <c r="JT29" s="119"/>
      <c r="JU29" s="118">
        <v>0</v>
      </c>
      <c r="JV29" s="119"/>
      <c r="JW29" s="119"/>
      <c r="JX29" s="122">
        <v>0</v>
      </c>
      <c r="JY29" s="122">
        <v>0</v>
      </c>
      <c r="JZ29" s="122">
        <v>0</v>
      </c>
      <c r="KA29" s="122">
        <v>0</v>
      </c>
      <c r="KB29" s="122">
        <v>0</v>
      </c>
      <c r="KC29" s="122">
        <v>0</v>
      </c>
      <c r="KD29" s="122">
        <v>0</v>
      </c>
      <c r="KE29" s="122">
        <v>0</v>
      </c>
      <c r="KF29" s="122">
        <v>0</v>
      </c>
      <c r="KG29" s="119">
        <v>0</v>
      </c>
      <c r="KH29" s="119">
        <v>0</v>
      </c>
      <c r="KI29" s="119">
        <v>0</v>
      </c>
      <c r="KJ29" s="119">
        <v>0</v>
      </c>
      <c r="KK29" s="119">
        <v>0</v>
      </c>
      <c r="KL29" s="119"/>
      <c r="KM29" s="119"/>
      <c r="KN29" s="119"/>
      <c r="KO29" s="119"/>
      <c r="KP29" s="119"/>
      <c r="KQ29" s="119"/>
      <c r="KR29" s="122">
        <v>0</v>
      </c>
      <c r="KS29" s="122">
        <v>0</v>
      </c>
      <c r="KT29" s="122">
        <v>5</v>
      </c>
      <c r="KU29" s="123">
        <v>1.3116474291710401E-3</v>
      </c>
      <c r="KV29" s="122">
        <v>0</v>
      </c>
      <c r="KW29" s="122">
        <v>0</v>
      </c>
      <c r="KX29" s="122">
        <v>0</v>
      </c>
      <c r="KY29" s="122">
        <v>0</v>
      </c>
      <c r="KZ29" s="122">
        <v>0</v>
      </c>
      <c r="LA29" s="122">
        <v>0</v>
      </c>
      <c r="LB29" s="122">
        <v>0</v>
      </c>
      <c r="LC29" s="122">
        <v>0</v>
      </c>
      <c r="LD29" s="122">
        <v>0</v>
      </c>
      <c r="LE29" s="122">
        <v>0</v>
      </c>
      <c r="LF29" s="122">
        <v>0</v>
      </c>
      <c r="LG29" s="122">
        <v>0</v>
      </c>
      <c r="LH29" s="122">
        <v>0</v>
      </c>
      <c r="LI29" s="122">
        <v>0</v>
      </c>
      <c r="LJ29" s="122">
        <v>0</v>
      </c>
      <c r="LK29" s="122">
        <v>0</v>
      </c>
      <c r="LL29" s="122">
        <v>0</v>
      </c>
      <c r="LM29" s="122">
        <v>0</v>
      </c>
      <c r="LN29" s="122">
        <v>0</v>
      </c>
      <c r="LO29" s="122">
        <v>0</v>
      </c>
      <c r="LP29" s="122">
        <v>1</v>
      </c>
      <c r="LQ29" s="123">
        <v>2.6232948583420799E-4</v>
      </c>
      <c r="LR29" s="122">
        <v>0</v>
      </c>
      <c r="LS29" s="122">
        <v>0</v>
      </c>
      <c r="LT29" s="122">
        <v>0</v>
      </c>
      <c r="LU29" s="122">
        <v>0</v>
      </c>
      <c r="LV29" s="122">
        <v>0</v>
      </c>
      <c r="LW29" s="122">
        <v>0</v>
      </c>
      <c r="LX29" s="122">
        <v>0</v>
      </c>
      <c r="LY29" s="122">
        <v>0</v>
      </c>
      <c r="LZ29" s="122">
        <v>0</v>
      </c>
      <c r="MA29" s="122">
        <v>0</v>
      </c>
      <c r="MB29" s="122">
        <v>0</v>
      </c>
      <c r="MC29" s="122">
        <v>0</v>
      </c>
      <c r="MD29" s="122">
        <v>0</v>
      </c>
      <c r="ME29" s="122">
        <v>0</v>
      </c>
      <c r="MF29" s="122">
        <v>1</v>
      </c>
      <c r="MG29" s="123">
        <v>2.6232948583420799E-4</v>
      </c>
      <c r="MH29" s="122">
        <v>0</v>
      </c>
      <c r="MI29" s="122">
        <v>0</v>
      </c>
      <c r="MJ29" s="122">
        <v>0</v>
      </c>
      <c r="MK29" s="122">
        <v>0</v>
      </c>
      <c r="ML29" s="122">
        <v>0</v>
      </c>
      <c r="MM29" s="122">
        <v>0</v>
      </c>
      <c r="MN29" s="122">
        <v>0</v>
      </c>
      <c r="MO29" s="122">
        <v>0</v>
      </c>
      <c r="MP29" s="122">
        <v>0</v>
      </c>
      <c r="MQ29" s="122">
        <v>0</v>
      </c>
      <c r="MR29" s="122">
        <v>0</v>
      </c>
      <c r="MS29" s="122">
        <v>0</v>
      </c>
      <c r="MT29" s="122">
        <v>0</v>
      </c>
      <c r="MU29" s="122">
        <v>0</v>
      </c>
      <c r="MV29" s="122">
        <v>0</v>
      </c>
      <c r="MW29" s="122">
        <v>0</v>
      </c>
      <c r="MX29" s="122">
        <v>0</v>
      </c>
      <c r="MY29" s="122">
        <v>0</v>
      </c>
      <c r="MZ29" s="122">
        <v>0</v>
      </c>
      <c r="NA29" s="122">
        <v>0</v>
      </c>
      <c r="NB29" s="122">
        <v>0</v>
      </c>
      <c r="NC29" s="122">
        <v>0</v>
      </c>
      <c r="ND29" s="122">
        <v>0</v>
      </c>
      <c r="NE29" s="122">
        <v>0</v>
      </c>
      <c r="NF29" s="122">
        <v>0</v>
      </c>
      <c r="NG29" s="122">
        <v>0</v>
      </c>
      <c r="NH29" s="122">
        <v>0</v>
      </c>
      <c r="NI29" s="122">
        <v>0</v>
      </c>
      <c r="NJ29" s="122">
        <v>0</v>
      </c>
      <c r="NK29" s="122">
        <v>0</v>
      </c>
      <c r="NL29" s="122">
        <v>0</v>
      </c>
      <c r="NM29" s="122">
        <v>0</v>
      </c>
      <c r="NN29" s="122">
        <v>1</v>
      </c>
      <c r="NO29" s="123">
        <v>2.6232948583420799E-4</v>
      </c>
      <c r="NP29" s="119"/>
      <c r="NQ29" s="119">
        <v>0</v>
      </c>
      <c r="NR29" s="119">
        <v>0</v>
      </c>
      <c r="NS29" s="119">
        <v>0</v>
      </c>
      <c r="NT29" s="119">
        <v>0</v>
      </c>
      <c r="NU29" s="119">
        <v>0</v>
      </c>
      <c r="NV29" s="119">
        <v>0</v>
      </c>
      <c r="NW29" s="119">
        <v>0</v>
      </c>
      <c r="NX29" s="119">
        <v>0</v>
      </c>
      <c r="NY29" s="119">
        <v>0</v>
      </c>
      <c r="NZ29" s="119">
        <v>0</v>
      </c>
      <c r="OA29" s="119">
        <v>0</v>
      </c>
      <c r="OB29" s="119">
        <v>0</v>
      </c>
      <c r="OC29" s="119">
        <v>0</v>
      </c>
      <c r="OD29" s="119">
        <v>0</v>
      </c>
      <c r="OE29" s="119">
        <v>0</v>
      </c>
      <c r="OF29" s="119">
        <v>0</v>
      </c>
      <c r="OG29" s="119">
        <v>0</v>
      </c>
      <c r="OH29" s="119">
        <v>0</v>
      </c>
      <c r="OI29" s="119">
        <v>0</v>
      </c>
      <c r="OJ29" s="119">
        <v>0</v>
      </c>
      <c r="OK29" s="119">
        <v>0</v>
      </c>
      <c r="OL29" s="119">
        <v>0</v>
      </c>
      <c r="OM29" s="119">
        <v>0</v>
      </c>
      <c r="ON29" s="119">
        <v>0</v>
      </c>
      <c r="OO29" s="119">
        <v>0</v>
      </c>
      <c r="OP29" s="119">
        <v>0</v>
      </c>
      <c r="OQ29" s="119">
        <v>0</v>
      </c>
      <c r="OR29" s="119">
        <v>0</v>
      </c>
      <c r="OS29" s="119">
        <v>0</v>
      </c>
      <c r="OT29" s="119">
        <v>0</v>
      </c>
    </row>
    <row r="30" spans="1:410">
      <c r="A30" s="55" t="s">
        <v>943</v>
      </c>
      <c r="B30" s="56" t="s">
        <v>944</v>
      </c>
      <c r="C30" s="55" t="s">
        <v>598</v>
      </c>
      <c r="D30" s="57">
        <v>3</v>
      </c>
      <c r="E30" s="96">
        <v>2018</v>
      </c>
      <c r="F30" s="56">
        <v>78.790000000000006</v>
      </c>
      <c r="G30" s="110">
        <v>51662</v>
      </c>
      <c r="H30" s="110">
        <v>28652</v>
      </c>
      <c r="I30" s="110">
        <v>23010</v>
      </c>
      <c r="J30" s="100">
        <v>55.85</v>
      </c>
      <c r="K30" s="110">
        <v>32408</v>
      </c>
      <c r="L30" s="100">
        <v>22.04</v>
      </c>
      <c r="M30" s="110">
        <v>13022</v>
      </c>
      <c r="N30" s="111">
        <v>3200</v>
      </c>
      <c r="O30" s="111">
        <v>1690</v>
      </c>
      <c r="P30" s="111">
        <v>1510</v>
      </c>
      <c r="Q30" s="112">
        <v>3844</v>
      </c>
      <c r="R30" s="113">
        <v>2028</v>
      </c>
      <c r="S30" s="113">
        <v>1816</v>
      </c>
      <c r="T30" s="111">
        <v>3264</v>
      </c>
      <c r="U30" s="111">
        <v>1696</v>
      </c>
      <c r="V30" s="111">
        <v>1568</v>
      </c>
      <c r="W30" s="114">
        <v>3983</v>
      </c>
      <c r="X30" s="113">
        <v>2057</v>
      </c>
      <c r="Y30" s="113">
        <v>1926</v>
      </c>
      <c r="Z30" s="111">
        <v>3512</v>
      </c>
      <c r="AA30" s="111">
        <v>1793</v>
      </c>
      <c r="AB30" s="111">
        <v>1719</v>
      </c>
      <c r="AC30" s="112">
        <v>4471</v>
      </c>
      <c r="AD30" s="112">
        <v>2267</v>
      </c>
      <c r="AE30" s="112">
        <v>2204</v>
      </c>
      <c r="AF30" s="111">
        <v>3986</v>
      </c>
      <c r="AG30" s="111">
        <v>2008</v>
      </c>
      <c r="AH30" s="178">
        <v>1978</v>
      </c>
      <c r="AI30" s="182"/>
      <c r="AJ30" s="182"/>
      <c r="AK30" s="182"/>
      <c r="AL30" s="111">
        <v>4488</v>
      </c>
      <c r="AM30" s="111">
        <v>2259</v>
      </c>
      <c r="AN30" s="111">
        <v>2229</v>
      </c>
      <c r="AO30" s="111">
        <v>4474</v>
      </c>
      <c r="AP30" s="111">
        <v>2266</v>
      </c>
      <c r="AQ30" s="111">
        <v>2208</v>
      </c>
      <c r="AR30" s="56">
        <v>553</v>
      </c>
      <c r="AS30" s="80">
        <v>629</v>
      </c>
      <c r="AT30" s="126" t="s">
        <v>3413</v>
      </c>
      <c r="AU30" s="59">
        <v>827</v>
      </c>
      <c r="AV30" s="59">
        <v>0</v>
      </c>
      <c r="AW30" s="59">
        <v>347</v>
      </c>
      <c r="AX30" s="59">
        <v>8.9</v>
      </c>
      <c r="AY30" s="59">
        <v>4</v>
      </c>
      <c r="AZ30" s="62">
        <v>1.0377750103777501</v>
      </c>
      <c r="BA30" s="63">
        <v>5</v>
      </c>
      <c r="BB30" s="62">
        <v>0</v>
      </c>
      <c r="BC30" s="63">
        <v>0</v>
      </c>
      <c r="BD30" s="64">
        <v>0</v>
      </c>
      <c r="BE30" s="65">
        <v>0</v>
      </c>
      <c r="BF30" s="62">
        <v>3.3482142857142856</v>
      </c>
      <c r="BG30" s="63">
        <v>15</v>
      </c>
      <c r="BH30" s="62">
        <v>7.8125</v>
      </c>
      <c r="BI30" s="63">
        <v>35</v>
      </c>
      <c r="BJ30" s="64">
        <v>0</v>
      </c>
      <c r="BK30" s="65">
        <v>0</v>
      </c>
      <c r="BL30" s="64">
        <v>0</v>
      </c>
      <c r="BM30" s="65">
        <v>0</v>
      </c>
      <c r="BN30" s="56">
        <v>0</v>
      </c>
      <c r="BO30" s="56">
        <v>0</v>
      </c>
      <c r="BP30" s="56">
        <v>20.79</v>
      </c>
      <c r="BQ30" s="56">
        <v>1</v>
      </c>
      <c r="BR30" s="56">
        <v>0</v>
      </c>
      <c r="BS30" s="56">
        <v>0</v>
      </c>
      <c r="BT30" s="56">
        <v>20.79</v>
      </c>
      <c r="BU30" s="56">
        <v>1</v>
      </c>
      <c r="BV30" s="116">
        <v>9.5</v>
      </c>
      <c r="BW30" s="70">
        <v>0.97095435684647302</v>
      </c>
      <c r="BX30" s="56">
        <v>97.9</v>
      </c>
      <c r="BY30" s="107">
        <v>98.3</v>
      </c>
      <c r="BZ30" s="56">
        <v>102.7</v>
      </c>
      <c r="CA30" s="56">
        <v>102.5</v>
      </c>
      <c r="CB30" s="56">
        <v>99.2</v>
      </c>
      <c r="CC30" s="96" t="s">
        <v>3652</v>
      </c>
      <c r="CD30" s="96" t="s">
        <v>3102</v>
      </c>
      <c r="CE30" s="96" t="s">
        <v>555</v>
      </c>
      <c r="CF30" s="96" t="s">
        <v>637</v>
      </c>
      <c r="CG30" s="96" t="s">
        <v>3653</v>
      </c>
      <c r="CH30" s="56">
        <v>0</v>
      </c>
      <c r="CI30" s="56">
        <v>0</v>
      </c>
      <c r="CJ30" s="60">
        <v>1.0377750103777501</v>
      </c>
      <c r="CK30" s="61">
        <v>2</v>
      </c>
      <c r="CL30" s="61">
        <v>0</v>
      </c>
      <c r="CM30" s="61">
        <v>0</v>
      </c>
      <c r="CN30" s="56">
        <v>166.32</v>
      </c>
      <c r="CO30" s="56">
        <v>8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6">
        <v>0</v>
      </c>
      <c r="DA30" s="56">
        <v>0</v>
      </c>
      <c r="DB30" s="60">
        <v>0.19821605550049554</v>
      </c>
      <c r="DC30" s="61">
        <v>1</v>
      </c>
      <c r="DD30" s="56" t="s">
        <v>3654</v>
      </c>
      <c r="DE30" s="56" t="s">
        <v>3655</v>
      </c>
      <c r="DF30" s="96" t="s">
        <v>555</v>
      </c>
      <c r="DG30" s="96" t="s">
        <v>555</v>
      </c>
      <c r="DH30" s="56">
        <v>33.94</v>
      </c>
      <c r="DI30" s="56">
        <v>2</v>
      </c>
      <c r="DJ30" s="56">
        <v>135.75</v>
      </c>
      <c r="DK30" s="56">
        <v>8</v>
      </c>
      <c r="DL30" s="56">
        <v>16.97</v>
      </c>
      <c r="DM30" s="56">
        <v>1</v>
      </c>
      <c r="DN30" s="56">
        <v>33.94</v>
      </c>
      <c r="DO30" s="56">
        <v>2</v>
      </c>
      <c r="DP30" s="107">
        <v>16.326530612244898</v>
      </c>
      <c r="DQ30" s="56">
        <v>1</v>
      </c>
      <c r="DR30" s="56">
        <v>16.329999999999998</v>
      </c>
      <c r="DS30" s="56">
        <v>1</v>
      </c>
      <c r="DT30" s="56">
        <v>0</v>
      </c>
      <c r="DU30" s="56">
        <v>0</v>
      </c>
      <c r="DV30" s="56">
        <v>0</v>
      </c>
      <c r="DW30" s="56">
        <v>0</v>
      </c>
      <c r="DX30" s="56">
        <v>0</v>
      </c>
      <c r="DY30" s="56">
        <v>0</v>
      </c>
      <c r="DZ30" s="62">
        <v>0.40876997398736531</v>
      </c>
      <c r="EA30" s="63">
        <v>11</v>
      </c>
      <c r="EB30" s="62">
        <v>12.44890375325158</v>
      </c>
      <c r="EC30" s="63">
        <v>335</v>
      </c>
      <c r="ED30" s="60">
        <v>0.5806077027288562</v>
      </c>
      <c r="EE30" s="61">
        <v>3</v>
      </c>
      <c r="EF30" s="56" t="s">
        <v>3656</v>
      </c>
      <c r="EG30" s="56" t="s">
        <v>3657</v>
      </c>
      <c r="EH30" s="56" t="s">
        <v>555</v>
      </c>
      <c r="EI30" s="56" t="s">
        <v>555</v>
      </c>
      <c r="EJ30" s="56" t="s">
        <v>3658</v>
      </c>
      <c r="EK30" s="56" t="s">
        <v>2030</v>
      </c>
      <c r="EL30" s="56" t="s">
        <v>3659</v>
      </c>
      <c r="EM30" s="56" t="s">
        <v>3660</v>
      </c>
      <c r="EN30" s="56" t="s">
        <v>555</v>
      </c>
      <c r="EO30" s="56" t="s">
        <v>555</v>
      </c>
      <c r="EP30" s="56">
        <v>16.329999999999998</v>
      </c>
      <c r="EQ30" s="56">
        <v>1</v>
      </c>
      <c r="ER30" s="99">
        <v>212.24</v>
      </c>
      <c r="ES30" s="96">
        <v>13</v>
      </c>
      <c r="ET30" s="56">
        <v>81.63</v>
      </c>
      <c r="EU30" s="56">
        <v>5</v>
      </c>
      <c r="EV30" s="107">
        <v>16.326530612244898</v>
      </c>
      <c r="EW30" s="56">
        <v>1</v>
      </c>
      <c r="EX30" s="56">
        <v>0</v>
      </c>
      <c r="EY30" s="62">
        <v>58.770749214894572</v>
      </c>
      <c r="EZ30" s="63">
        <v>131</v>
      </c>
      <c r="FA30" s="62">
        <v>54.800724637681157</v>
      </c>
      <c r="FB30" s="63">
        <v>121</v>
      </c>
      <c r="FC30" s="56">
        <v>25.68</v>
      </c>
      <c r="FD30" s="111">
        <v>3</v>
      </c>
      <c r="FE30" s="56">
        <v>17.12</v>
      </c>
      <c r="FF30" s="56">
        <v>2</v>
      </c>
      <c r="FG30" s="56">
        <v>8.56</v>
      </c>
      <c r="FH30" s="56">
        <v>1</v>
      </c>
      <c r="FI30" s="56">
        <v>0</v>
      </c>
      <c r="FJ30" s="56">
        <v>0</v>
      </c>
      <c r="FK30" s="56">
        <v>51.36</v>
      </c>
      <c r="FL30" s="56">
        <v>6</v>
      </c>
      <c r="FM30" s="56">
        <v>128.4</v>
      </c>
      <c r="FN30" s="56">
        <v>15</v>
      </c>
      <c r="FO30" s="56">
        <v>188.32</v>
      </c>
      <c r="FP30" s="56">
        <v>22</v>
      </c>
      <c r="FQ30" s="56">
        <v>17.12</v>
      </c>
      <c r="FR30" s="56">
        <v>2</v>
      </c>
      <c r="FS30" s="60">
        <v>18</v>
      </c>
      <c r="FT30" s="61">
        <v>18</v>
      </c>
      <c r="FU30" s="60">
        <v>1.155490505719678</v>
      </c>
      <c r="FV30" s="61">
        <v>30</v>
      </c>
      <c r="FW30" s="56" t="s">
        <v>3661</v>
      </c>
      <c r="FX30" s="56">
        <v>3.15</v>
      </c>
      <c r="FY30" s="56">
        <v>182.2</v>
      </c>
      <c r="FZ30" s="111">
        <v>15344</v>
      </c>
      <c r="GA30" s="111">
        <v>17815</v>
      </c>
      <c r="GB30" s="56">
        <v>34.6</v>
      </c>
      <c r="GC30" s="56">
        <v>65.400000000000006</v>
      </c>
      <c r="GD30" s="56">
        <v>23.54</v>
      </c>
      <c r="GE30" s="56">
        <v>79.64</v>
      </c>
      <c r="GF30" s="56">
        <v>90.16</v>
      </c>
      <c r="GG30" s="56">
        <v>70.84</v>
      </c>
      <c r="GH30" s="56">
        <v>99.74</v>
      </c>
      <c r="GI30" s="56">
        <v>63.02</v>
      </c>
      <c r="GJ30" s="56">
        <v>54.27</v>
      </c>
      <c r="GK30" s="56">
        <v>90.04</v>
      </c>
      <c r="GL30" s="56">
        <v>1.42</v>
      </c>
      <c r="GM30" s="56">
        <v>12.23</v>
      </c>
      <c r="GN30" s="56">
        <v>3.86</v>
      </c>
      <c r="GO30" s="56">
        <v>26.41</v>
      </c>
      <c r="GP30" s="56">
        <v>6.83</v>
      </c>
      <c r="GQ30" s="56">
        <v>4.49</v>
      </c>
      <c r="GR30" s="56">
        <v>8.2899999999999991</v>
      </c>
      <c r="GS30" s="56">
        <v>1.35</v>
      </c>
      <c r="GT30" s="56">
        <v>2.66</v>
      </c>
      <c r="GU30" s="99">
        <v>4.97619540467812</v>
      </c>
      <c r="GV30" s="120">
        <v>2.6565716942285999E-3</v>
      </c>
      <c r="GW30" s="120">
        <v>6.6347878063359206E-2</v>
      </c>
      <c r="GX30" s="120">
        <v>0.79703792256093497</v>
      </c>
      <c r="GY30" s="120">
        <v>0.11469748289832001</v>
      </c>
      <c r="GZ30" s="120">
        <v>1.05598724845587E-2</v>
      </c>
      <c r="HA30" s="120">
        <v>4.4497575878328999E-3</v>
      </c>
      <c r="HB30" s="120">
        <v>2.3245002324500199E-3</v>
      </c>
      <c r="HC30" s="120">
        <v>1.9260144783157301E-3</v>
      </c>
      <c r="HD30" s="122">
        <v>7</v>
      </c>
      <c r="HE30" s="118">
        <v>0</v>
      </c>
      <c r="HF30" s="118">
        <v>0</v>
      </c>
      <c r="HG30" s="118">
        <v>0</v>
      </c>
      <c r="HH30" s="122">
        <v>179</v>
      </c>
      <c r="HI30" s="122">
        <v>2743</v>
      </c>
      <c r="HJ30" s="122">
        <v>23</v>
      </c>
      <c r="HK30" s="122">
        <v>2952</v>
      </c>
      <c r="HL30" s="122">
        <v>4</v>
      </c>
      <c r="HM30" s="118">
        <v>0</v>
      </c>
      <c r="HN30" s="118">
        <v>0</v>
      </c>
      <c r="HO30" s="118">
        <v>0</v>
      </c>
      <c r="HP30" s="122">
        <v>227</v>
      </c>
      <c r="HQ30" s="122">
        <v>3304</v>
      </c>
      <c r="HR30" s="122">
        <v>37</v>
      </c>
      <c r="HS30" s="122">
        <v>3572</v>
      </c>
      <c r="HT30" s="118">
        <v>4</v>
      </c>
      <c r="HU30" s="118">
        <v>0</v>
      </c>
      <c r="HV30" s="118">
        <v>1</v>
      </c>
      <c r="HW30" s="118">
        <v>0</v>
      </c>
      <c r="HX30" s="122">
        <v>252</v>
      </c>
      <c r="HY30" s="122">
        <v>3912</v>
      </c>
      <c r="HZ30" s="122">
        <v>34</v>
      </c>
      <c r="IA30" s="122">
        <v>4203</v>
      </c>
      <c r="IB30" s="122">
        <v>11</v>
      </c>
      <c r="IC30" s="118">
        <v>0</v>
      </c>
      <c r="ID30" s="118">
        <v>0</v>
      </c>
      <c r="IE30" s="118">
        <v>0</v>
      </c>
      <c r="IF30" s="122">
        <v>597</v>
      </c>
      <c r="IG30" s="122">
        <v>8883</v>
      </c>
      <c r="IH30" s="122">
        <v>94</v>
      </c>
      <c r="II30" s="122">
        <v>9586</v>
      </c>
      <c r="IJ30" s="122">
        <v>6</v>
      </c>
      <c r="IK30" s="123">
        <v>0.13043478260869601</v>
      </c>
      <c r="IL30" s="122">
        <v>1</v>
      </c>
      <c r="IM30" s="123">
        <v>2.1739130434782601E-2</v>
      </c>
      <c r="IN30" s="122">
        <v>6</v>
      </c>
      <c r="IO30" s="123">
        <v>0.13043478260869601</v>
      </c>
      <c r="IP30" s="119">
        <v>0</v>
      </c>
      <c r="IQ30" s="119">
        <v>0</v>
      </c>
      <c r="IR30" s="119">
        <v>0</v>
      </c>
      <c r="IS30" s="122">
        <v>0</v>
      </c>
      <c r="IT30" s="122">
        <v>0</v>
      </c>
      <c r="IU30" s="122">
        <v>0</v>
      </c>
      <c r="IV30" s="122">
        <v>1</v>
      </c>
      <c r="IW30" s="123">
        <v>2.1739130434782601E-2</v>
      </c>
      <c r="IX30" s="122">
        <v>7</v>
      </c>
      <c r="IY30" s="123">
        <v>0.15217391304347799</v>
      </c>
      <c r="IZ30" s="122">
        <v>0</v>
      </c>
      <c r="JA30" s="122">
        <v>0</v>
      </c>
      <c r="JB30" s="122">
        <v>10</v>
      </c>
      <c r="JC30" s="123">
        <v>0.217391304347826</v>
      </c>
      <c r="JD30" s="122">
        <v>0</v>
      </c>
      <c r="JE30" s="122">
        <v>0</v>
      </c>
      <c r="JF30" s="122">
        <v>0</v>
      </c>
      <c r="JG30" s="122">
        <v>0</v>
      </c>
      <c r="JH30" s="122">
        <v>2</v>
      </c>
      <c r="JI30" s="123">
        <v>4.3478260869565202E-2</v>
      </c>
      <c r="JJ30" s="122">
        <v>5</v>
      </c>
      <c r="JK30" s="123">
        <v>0.108695652173913</v>
      </c>
      <c r="JL30" s="122">
        <v>2</v>
      </c>
      <c r="JM30" s="123">
        <v>4.3478260869565202E-2</v>
      </c>
      <c r="JN30" s="119"/>
      <c r="JO30" s="119"/>
      <c r="JP30" s="122">
        <v>0</v>
      </c>
      <c r="JQ30" s="122">
        <v>0</v>
      </c>
      <c r="JR30" s="122">
        <v>0</v>
      </c>
      <c r="JS30" s="122">
        <v>0</v>
      </c>
      <c r="JT30" s="122">
        <v>0</v>
      </c>
      <c r="JU30" s="118">
        <v>0</v>
      </c>
      <c r="JV30" s="122">
        <v>1</v>
      </c>
      <c r="JW30" s="123">
        <v>2.1739130434782601E-2</v>
      </c>
      <c r="JX30" s="122">
        <v>0</v>
      </c>
      <c r="JY30" s="122">
        <v>0</v>
      </c>
      <c r="JZ30" s="119"/>
      <c r="KA30" s="122">
        <v>0</v>
      </c>
      <c r="KB30" s="122">
        <v>3</v>
      </c>
      <c r="KC30" s="123">
        <v>6.5217391304347797E-2</v>
      </c>
      <c r="KD30" s="119">
        <v>0</v>
      </c>
      <c r="KE30" s="119">
        <v>0</v>
      </c>
      <c r="KF30" s="119">
        <v>0</v>
      </c>
      <c r="KG30" s="119">
        <v>0</v>
      </c>
      <c r="KH30" s="119">
        <v>0</v>
      </c>
      <c r="KI30" s="119">
        <v>0</v>
      </c>
      <c r="KJ30" s="119">
        <v>0</v>
      </c>
      <c r="KK30" s="119">
        <v>0</v>
      </c>
      <c r="KL30" s="122">
        <v>0</v>
      </c>
      <c r="KM30" s="122">
        <v>0</v>
      </c>
      <c r="KN30" s="122">
        <v>0</v>
      </c>
      <c r="KO30" s="122">
        <v>0</v>
      </c>
      <c r="KP30" s="122">
        <v>0</v>
      </c>
      <c r="KQ30" s="122">
        <v>0</v>
      </c>
      <c r="KR30" s="122">
        <v>0</v>
      </c>
      <c r="KS30" s="122">
        <v>0</v>
      </c>
      <c r="KT30" s="122">
        <v>0</v>
      </c>
      <c r="KU30" s="122">
        <v>0</v>
      </c>
      <c r="KV30" s="122">
        <v>0</v>
      </c>
      <c r="KW30" s="122">
        <v>0</v>
      </c>
      <c r="KX30" s="122">
        <v>0</v>
      </c>
      <c r="KY30" s="122">
        <v>0</v>
      </c>
      <c r="KZ30" s="122">
        <v>0</v>
      </c>
      <c r="LA30" s="122">
        <v>0</v>
      </c>
      <c r="LB30" s="122">
        <v>0</v>
      </c>
      <c r="LC30" s="122">
        <v>0</v>
      </c>
      <c r="LD30" s="122">
        <v>0</v>
      </c>
      <c r="LE30" s="122">
        <v>0</v>
      </c>
      <c r="LF30" s="122">
        <v>0</v>
      </c>
      <c r="LG30" s="122">
        <v>0</v>
      </c>
      <c r="LH30" s="122">
        <v>0</v>
      </c>
      <c r="LI30" s="122">
        <v>0</v>
      </c>
      <c r="LJ30" s="122">
        <v>0</v>
      </c>
      <c r="LK30" s="122">
        <v>0</v>
      </c>
      <c r="LL30" s="122">
        <v>0</v>
      </c>
      <c r="LM30" s="122">
        <v>0</v>
      </c>
      <c r="LN30" s="122">
        <v>0</v>
      </c>
      <c r="LO30" s="122">
        <v>0</v>
      </c>
      <c r="LP30" s="122">
        <v>0</v>
      </c>
      <c r="LQ30" s="122">
        <v>0</v>
      </c>
      <c r="LR30" s="122">
        <v>0</v>
      </c>
      <c r="LS30" s="122">
        <v>0</v>
      </c>
      <c r="LT30" s="122">
        <v>0</v>
      </c>
      <c r="LU30" s="122">
        <v>0</v>
      </c>
      <c r="LV30" s="122">
        <v>0</v>
      </c>
      <c r="LW30" s="122">
        <v>0</v>
      </c>
      <c r="LX30" s="122">
        <v>0</v>
      </c>
      <c r="LY30" s="122">
        <v>0</v>
      </c>
      <c r="LZ30" s="122">
        <v>0</v>
      </c>
      <c r="MA30" s="122">
        <v>0</v>
      </c>
      <c r="MB30" s="122">
        <v>0</v>
      </c>
      <c r="MC30" s="122">
        <v>0</v>
      </c>
      <c r="MD30" s="122">
        <v>0</v>
      </c>
      <c r="ME30" s="122">
        <v>0</v>
      </c>
      <c r="MF30" s="122">
        <v>0</v>
      </c>
      <c r="MG30" s="122">
        <v>0</v>
      </c>
      <c r="MH30" s="122">
        <v>0</v>
      </c>
      <c r="MI30" s="122">
        <v>0</v>
      </c>
      <c r="MJ30" s="122">
        <v>0</v>
      </c>
      <c r="MK30" s="122">
        <v>0</v>
      </c>
      <c r="ML30" s="122">
        <v>0</v>
      </c>
      <c r="MM30" s="122">
        <v>0</v>
      </c>
      <c r="MN30" s="122">
        <v>0</v>
      </c>
      <c r="MO30" s="122">
        <v>0</v>
      </c>
      <c r="MP30" s="122">
        <v>0</v>
      </c>
      <c r="MQ30" s="122">
        <v>0</v>
      </c>
      <c r="MR30" s="122">
        <v>2</v>
      </c>
      <c r="MS30" s="123">
        <v>4.3478260869565202E-2</v>
      </c>
      <c r="MT30" s="122">
        <v>0</v>
      </c>
      <c r="MU30" s="122">
        <v>0</v>
      </c>
      <c r="MV30" s="122">
        <v>0</v>
      </c>
      <c r="MW30" s="122">
        <v>0</v>
      </c>
      <c r="MX30" s="122">
        <v>0</v>
      </c>
      <c r="MY30" s="122">
        <v>0</v>
      </c>
      <c r="MZ30" s="122">
        <v>0</v>
      </c>
      <c r="NA30" s="122">
        <v>0</v>
      </c>
      <c r="NB30" s="122">
        <v>0</v>
      </c>
      <c r="NC30" s="122">
        <v>0</v>
      </c>
      <c r="ND30" s="122">
        <v>0</v>
      </c>
      <c r="NE30" s="122">
        <v>0</v>
      </c>
      <c r="NF30" s="122">
        <v>0</v>
      </c>
      <c r="NG30" s="122">
        <v>0</v>
      </c>
      <c r="NH30" s="122">
        <v>0</v>
      </c>
      <c r="NI30" s="122">
        <v>0</v>
      </c>
      <c r="NJ30" s="122">
        <v>0</v>
      </c>
      <c r="NK30" s="122">
        <v>0</v>
      </c>
      <c r="NL30" s="122">
        <v>0</v>
      </c>
      <c r="NM30" s="122">
        <v>0</v>
      </c>
      <c r="NN30" s="122">
        <v>0</v>
      </c>
      <c r="NO30" s="122">
        <v>0</v>
      </c>
      <c r="NP30" s="122">
        <v>0</v>
      </c>
      <c r="NQ30" s="122">
        <v>0</v>
      </c>
      <c r="NR30" s="119">
        <v>0</v>
      </c>
      <c r="NS30" s="119">
        <v>0</v>
      </c>
      <c r="NT30" s="119">
        <v>0</v>
      </c>
      <c r="NU30" s="119">
        <v>0</v>
      </c>
      <c r="NV30" s="119">
        <v>0</v>
      </c>
      <c r="NW30" s="119">
        <v>0</v>
      </c>
      <c r="NX30" s="119">
        <v>0</v>
      </c>
      <c r="NY30" s="119">
        <v>0</v>
      </c>
      <c r="NZ30" s="119">
        <v>0</v>
      </c>
      <c r="OA30" s="119">
        <v>0</v>
      </c>
      <c r="OB30" s="119">
        <v>0</v>
      </c>
      <c r="OC30" s="119">
        <v>0</v>
      </c>
      <c r="OD30" s="119">
        <v>0</v>
      </c>
      <c r="OE30" s="119">
        <v>0</v>
      </c>
      <c r="OF30" s="119">
        <v>0</v>
      </c>
      <c r="OG30" s="119">
        <v>0</v>
      </c>
      <c r="OH30" s="119">
        <v>0</v>
      </c>
      <c r="OI30" s="119">
        <v>0</v>
      </c>
      <c r="OJ30" s="119">
        <v>0</v>
      </c>
      <c r="OK30" s="119">
        <v>0</v>
      </c>
      <c r="OL30" s="119">
        <v>0</v>
      </c>
      <c r="OM30" s="119">
        <v>0</v>
      </c>
      <c r="ON30" s="119">
        <v>0</v>
      </c>
      <c r="OO30" s="119">
        <v>0</v>
      </c>
      <c r="OP30" s="119">
        <v>0</v>
      </c>
      <c r="OQ30" s="119">
        <v>0</v>
      </c>
      <c r="OR30" s="119">
        <v>0</v>
      </c>
      <c r="OS30" s="119">
        <v>0</v>
      </c>
      <c r="OT30" s="119">
        <v>0</v>
      </c>
    </row>
    <row r="31" spans="1:410">
      <c r="A31" s="129" t="s">
        <v>3662</v>
      </c>
      <c r="B31" s="56" t="s">
        <v>955</v>
      </c>
      <c r="C31" s="55" t="s">
        <v>514</v>
      </c>
      <c r="D31" s="57">
        <v>6</v>
      </c>
      <c r="E31" s="96">
        <v>2018</v>
      </c>
      <c r="F31" s="56">
        <v>64.61</v>
      </c>
      <c r="G31" s="110">
        <v>9753</v>
      </c>
      <c r="H31" s="110">
        <v>5017</v>
      </c>
      <c r="I31" s="110">
        <v>4736</v>
      </c>
      <c r="J31" s="127">
        <v>25.23762700753851</v>
      </c>
      <c r="K31" s="110">
        <v>2243</v>
      </c>
      <c r="L31" s="100">
        <v>38.1</v>
      </c>
      <c r="M31" s="110">
        <v>5055</v>
      </c>
      <c r="N31" s="56">
        <v>620</v>
      </c>
      <c r="O31" s="56">
        <v>290</v>
      </c>
      <c r="P31" s="56">
        <v>330</v>
      </c>
      <c r="Q31" s="112" t="e">
        <v>#N/A</v>
      </c>
      <c r="R31" s="113" t="e">
        <v>#N/A</v>
      </c>
      <c r="S31" s="113" t="e">
        <v>#N/A</v>
      </c>
      <c r="T31" s="56">
        <v>695</v>
      </c>
      <c r="U31" s="56">
        <v>353</v>
      </c>
      <c r="V31" s="56">
        <v>342</v>
      </c>
      <c r="W31" s="114" t="e">
        <v>#N/A</v>
      </c>
      <c r="X31" s="113" t="e">
        <v>#N/A</v>
      </c>
      <c r="Y31" s="113" t="e">
        <v>#N/A</v>
      </c>
      <c r="Z31" s="56">
        <v>771</v>
      </c>
      <c r="AA31" s="56">
        <v>416</v>
      </c>
      <c r="AB31" s="56">
        <v>355</v>
      </c>
      <c r="AC31" s="112" t="e">
        <v>#N/A</v>
      </c>
      <c r="AD31" s="112" t="e">
        <v>#N/A</v>
      </c>
      <c r="AE31" s="112" t="e">
        <v>#N/A</v>
      </c>
      <c r="AF31" s="56">
        <v>743</v>
      </c>
      <c r="AG31" s="56">
        <v>406</v>
      </c>
      <c r="AH31" s="177">
        <v>337</v>
      </c>
      <c r="AI31" s="182"/>
      <c r="AJ31" s="182"/>
      <c r="AK31" s="182"/>
      <c r="AL31" s="56">
        <v>640</v>
      </c>
      <c r="AM31" s="56">
        <v>333</v>
      </c>
      <c r="AN31" s="56">
        <v>307</v>
      </c>
      <c r="AO31" s="56">
        <v>612</v>
      </c>
      <c r="AP31" s="56">
        <v>296</v>
      </c>
      <c r="AQ31" s="56">
        <v>316</v>
      </c>
      <c r="AR31" s="56">
        <v>130</v>
      </c>
      <c r="AS31" s="80">
        <v>39</v>
      </c>
      <c r="AT31" s="115" t="s">
        <v>3413</v>
      </c>
      <c r="AU31" s="59">
        <v>372</v>
      </c>
      <c r="AV31" s="59">
        <v>0</v>
      </c>
      <c r="AW31" s="59">
        <v>57</v>
      </c>
      <c r="AX31" s="59">
        <v>17.5</v>
      </c>
      <c r="AY31" s="59">
        <v>1</v>
      </c>
      <c r="AZ31" s="62">
        <v>0.85910652920962194</v>
      </c>
      <c r="BA31" s="63">
        <v>1</v>
      </c>
      <c r="BB31" s="62">
        <v>0</v>
      </c>
      <c r="BC31" s="63">
        <v>0</v>
      </c>
      <c r="BD31" s="64">
        <v>0</v>
      </c>
      <c r="BE31" s="65">
        <v>0</v>
      </c>
      <c r="BF31" s="62">
        <v>7.0175438596491224</v>
      </c>
      <c r="BG31" s="63">
        <v>4</v>
      </c>
      <c r="BH31" s="62">
        <v>5.2631578947368416</v>
      </c>
      <c r="BI31" s="63">
        <v>3</v>
      </c>
      <c r="BJ31" s="64">
        <v>0</v>
      </c>
      <c r="BK31" s="65">
        <v>0</v>
      </c>
      <c r="BL31" s="64">
        <v>0</v>
      </c>
      <c r="BM31" s="65">
        <v>0</v>
      </c>
      <c r="BN31" s="56">
        <v>0</v>
      </c>
      <c r="BO31" s="56">
        <v>0</v>
      </c>
      <c r="BP31" s="56">
        <v>0</v>
      </c>
      <c r="BQ31" s="56"/>
      <c r="BR31" s="56">
        <v>0</v>
      </c>
      <c r="BS31" s="56">
        <v>0</v>
      </c>
      <c r="BT31" s="56">
        <v>0</v>
      </c>
      <c r="BU31" s="56">
        <v>0</v>
      </c>
      <c r="BV31" s="116">
        <v>40.700000000000003</v>
      </c>
      <c r="BW31" s="70">
        <v>0.96296296296296291</v>
      </c>
      <c r="BX31" s="56">
        <v>90.1</v>
      </c>
      <c r="BY31" s="107">
        <v>96.3</v>
      </c>
      <c r="BZ31" s="56">
        <v>90.1</v>
      </c>
      <c r="CA31" s="56">
        <v>108.1</v>
      </c>
      <c r="CB31" s="56">
        <v>102.3</v>
      </c>
      <c r="CC31" s="96" t="s">
        <v>3663</v>
      </c>
      <c r="CD31" s="96" t="s">
        <v>2588</v>
      </c>
      <c r="CE31" s="96" t="s">
        <v>555</v>
      </c>
      <c r="CF31" s="96" t="s">
        <v>3564</v>
      </c>
      <c r="CG31" s="96" t="s">
        <v>1724</v>
      </c>
      <c r="CH31" s="56">
        <v>87.34</v>
      </c>
      <c r="CI31" s="56">
        <v>1</v>
      </c>
      <c r="CJ31" s="60">
        <v>0.85910652920962194</v>
      </c>
      <c r="CK31" s="61">
        <v>0</v>
      </c>
      <c r="CL31" s="107">
        <v>87.336244541484717</v>
      </c>
      <c r="CM31" s="56">
        <v>1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60">
        <v>0</v>
      </c>
      <c r="DC31" s="61">
        <v>0</v>
      </c>
      <c r="DD31" s="56" t="s">
        <v>3664</v>
      </c>
      <c r="DE31" s="56" t="s">
        <v>3665</v>
      </c>
      <c r="DF31" s="96" t="s">
        <v>555</v>
      </c>
      <c r="DG31" s="96" t="s">
        <v>555</v>
      </c>
      <c r="DH31" s="56">
        <v>232.74</v>
      </c>
      <c r="DI31" s="56">
        <v>3</v>
      </c>
      <c r="DJ31" s="56">
        <v>155.16</v>
      </c>
      <c r="DK31" s="56">
        <v>2</v>
      </c>
      <c r="DL31" s="56">
        <v>77.58</v>
      </c>
      <c r="DM31" s="56">
        <v>1</v>
      </c>
      <c r="DN31" s="56">
        <v>232.74</v>
      </c>
      <c r="DO31" s="56">
        <v>3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62">
        <v>0</v>
      </c>
      <c r="EA31" s="63">
        <v>0</v>
      </c>
      <c r="EB31" s="62">
        <v>15.625</v>
      </c>
      <c r="EC31" s="63">
        <v>10</v>
      </c>
      <c r="ED31" s="60">
        <v>0</v>
      </c>
      <c r="EE31" s="61">
        <v>0</v>
      </c>
      <c r="EF31" s="56" t="s">
        <v>3666</v>
      </c>
      <c r="EG31" s="56" t="s">
        <v>1763</v>
      </c>
      <c r="EH31" s="56" t="s">
        <v>555</v>
      </c>
      <c r="EI31" s="56" t="s">
        <v>555</v>
      </c>
      <c r="EJ31" s="56" t="s">
        <v>3317</v>
      </c>
      <c r="EK31" s="56" t="s">
        <v>2190</v>
      </c>
      <c r="EL31" s="56" t="s">
        <v>3667</v>
      </c>
      <c r="EM31" s="56" t="s">
        <v>3668</v>
      </c>
      <c r="EN31" s="56" t="s">
        <v>555</v>
      </c>
      <c r="EO31" s="56" t="s">
        <v>555</v>
      </c>
      <c r="EP31" s="56">
        <v>311.52999999999997</v>
      </c>
      <c r="EQ31" s="56">
        <v>4</v>
      </c>
      <c r="ER31" s="99">
        <v>155.76</v>
      </c>
      <c r="ES31" s="96">
        <v>2</v>
      </c>
      <c r="ET31" s="56">
        <v>545.16999999999996</v>
      </c>
      <c r="EU31" s="56">
        <v>7</v>
      </c>
      <c r="EV31" s="107">
        <v>311.52647975077883</v>
      </c>
      <c r="EW31" s="56">
        <v>4</v>
      </c>
      <c r="EX31" s="56">
        <v>0</v>
      </c>
      <c r="EY31" s="62">
        <v>74.918566775244301</v>
      </c>
      <c r="EZ31" s="63">
        <v>23</v>
      </c>
      <c r="FA31" s="62">
        <v>41.139240506329109</v>
      </c>
      <c r="FB31" s="63">
        <v>13</v>
      </c>
      <c r="FC31" s="56">
        <v>0</v>
      </c>
      <c r="FD31" s="56">
        <v>0</v>
      </c>
      <c r="FE31" s="56">
        <v>40.9</v>
      </c>
      <c r="FF31" s="56">
        <v>1</v>
      </c>
      <c r="FG31" s="56">
        <v>0</v>
      </c>
      <c r="FH31" s="56">
        <v>0</v>
      </c>
      <c r="FI31" s="56">
        <v>0</v>
      </c>
      <c r="FJ31" s="56">
        <v>0</v>
      </c>
      <c r="FK31" s="56">
        <v>40.9</v>
      </c>
      <c r="FL31" s="56">
        <v>1</v>
      </c>
      <c r="FM31" s="56">
        <v>163.6</v>
      </c>
      <c r="FN31" s="56">
        <v>4</v>
      </c>
      <c r="FO31" s="56">
        <v>286.3</v>
      </c>
      <c r="FP31" s="56">
        <v>7</v>
      </c>
      <c r="FQ31" s="56">
        <v>0</v>
      </c>
      <c r="FR31" s="56">
        <v>0</v>
      </c>
      <c r="FS31" s="60">
        <v>2</v>
      </c>
      <c r="FT31" s="61">
        <v>2</v>
      </c>
      <c r="FU31" s="60">
        <v>1.6339869281045751</v>
      </c>
      <c r="FV31" s="61">
        <v>1</v>
      </c>
      <c r="FW31" s="56" t="s">
        <v>3669</v>
      </c>
      <c r="FX31" s="56">
        <v>2.75</v>
      </c>
      <c r="FY31" s="56">
        <v>8.93</v>
      </c>
      <c r="FZ31" s="111">
        <v>2991</v>
      </c>
      <c r="GA31" s="111">
        <v>4473</v>
      </c>
      <c r="GB31" s="56">
        <v>39.020000000000003</v>
      </c>
      <c r="GC31" s="56">
        <v>60.98</v>
      </c>
      <c r="GD31" s="56">
        <v>37.99</v>
      </c>
      <c r="GE31" s="56">
        <v>77.63</v>
      </c>
      <c r="GF31" s="56">
        <v>76.010000000000005</v>
      </c>
      <c r="GG31" s="56">
        <v>63.98</v>
      </c>
      <c r="GH31" s="56">
        <v>98.42</v>
      </c>
      <c r="GI31" s="56">
        <v>47.04</v>
      </c>
      <c r="GJ31" s="56">
        <v>23.21</v>
      </c>
      <c r="GK31" s="56">
        <v>63.11</v>
      </c>
      <c r="GL31" s="56">
        <v>2.09</v>
      </c>
      <c r="GM31" s="56">
        <v>17.36</v>
      </c>
      <c r="GN31" s="56">
        <v>3.33</v>
      </c>
      <c r="GO31" s="56">
        <v>17.739999999999998</v>
      </c>
      <c r="GP31" s="56">
        <v>3.89</v>
      </c>
      <c r="GQ31" s="56">
        <v>2.12</v>
      </c>
      <c r="GR31" s="56">
        <v>2.0699999999999998</v>
      </c>
      <c r="GS31" s="56">
        <v>0.79</v>
      </c>
      <c r="GT31" s="56">
        <v>4.76</v>
      </c>
      <c r="GU31" s="99">
        <v>10.362883584997565</v>
      </c>
      <c r="GV31" s="120">
        <v>1.02704553235193E-3</v>
      </c>
      <c r="GW31" s="120">
        <v>0.41492639507018098</v>
      </c>
      <c r="GX31" s="120">
        <v>0.56898322492297204</v>
      </c>
      <c r="GY31" s="120">
        <v>1.33515919205751E-2</v>
      </c>
      <c r="GZ31" s="120">
        <v>1.02704553235193E-3</v>
      </c>
      <c r="HA31" s="120">
        <v>3.4234851078397802E-4</v>
      </c>
      <c r="HB31" s="120">
        <v>3.4234851078397802E-4</v>
      </c>
      <c r="HC31" s="120">
        <v>0</v>
      </c>
      <c r="HD31" s="118">
        <v>0</v>
      </c>
      <c r="HE31" s="118">
        <v>0</v>
      </c>
      <c r="HF31" s="118">
        <v>0</v>
      </c>
      <c r="HG31" s="118">
        <v>0</v>
      </c>
      <c r="HH31" s="118">
        <v>3</v>
      </c>
      <c r="HI31" s="122">
        <v>495</v>
      </c>
      <c r="HJ31" s="122">
        <v>7</v>
      </c>
      <c r="HK31" s="122">
        <v>505</v>
      </c>
      <c r="HL31" s="118">
        <v>0</v>
      </c>
      <c r="HM31" s="118">
        <v>0</v>
      </c>
      <c r="HN31" s="118">
        <v>0</v>
      </c>
      <c r="HO31" s="118">
        <v>0</v>
      </c>
      <c r="HP31" s="122">
        <v>11</v>
      </c>
      <c r="HQ31" s="122">
        <v>666</v>
      </c>
      <c r="HR31" s="118">
        <v>4</v>
      </c>
      <c r="HS31" s="122">
        <v>681</v>
      </c>
      <c r="HT31" s="118">
        <v>0</v>
      </c>
      <c r="HU31" s="118">
        <v>0</v>
      </c>
      <c r="HV31" s="118">
        <v>0</v>
      </c>
      <c r="HW31" s="118">
        <v>0</v>
      </c>
      <c r="HX31" s="122">
        <v>3</v>
      </c>
      <c r="HY31" s="122">
        <v>841</v>
      </c>
      <c r="HZ31" s="118">
        <v>4</v>
      </c>
      <c r="IA31" s="122">
        <v>848</v>
      </c>
      <c r="IB31" s="122">
        <v>1</v>
      </c>
      <c r="IC31" s="118">
        <v>0</v>
      </c>
      <c r="ID31" s="118">
        <v>0</v>
      </c>
      <c r="IE31" s="118">
        <v>0</v>
      </c>
      <c r="IF31" s="122">
        <v>7</v>
      </c>
      <c r="IG31" s="122">
        <v>1173</v>
      </c>
      <c r="IH31" s="122">
        <v>11</v>
      </c>
      <c r="II31" s="122">
        <v>1192</v>
      </c>
      <c r="IJ31" s="119">
        <v>0</v>
      </c>
      <c r="IK31" s="119"/>
      <c r="IL31" s="119">
        <v>0</v>
      </c>
      <c r="IM31" s="119"/>
      <c r="IN31" s="119">
        <v>0</v>
      </c>
      <c r="IO31" s="122">
        <v>0</v>
      </c>
      <c r="IP31" s="119">
        <v>0</v>
      </c>
      <c r="IQ31" s="119">
        <v>0</v>
      </c>
      <c r="IR31" s="119">
        <v>0</v>
      </c>
      <c r="IS31" s="122">
        <v>0</v>
      </c>
      <c r="IT31" s="122">
        <v>0</v>
      </c>
      <c r="IU31" s="122">
        <v>0</v>
      </c>
      <c r="IV31" s="122">
        <v>0</v>
      </c>
      <c r="IW31" s="122">
        <v>0</v>
      </c>
      <c r="IX31" s="122">
        <v>0</v>
      </c>
      <c r="IY31" s="122">
        <v>0</v>
      </c>
      <c r="IZ31" s="122">
        <v>0</v>
      </c>
      <c r="JA31" s="122">
        <v>0</v>
      </c>
      <c r="JB31" s="122">
        <v>0</v>
      </c>
      <c r="JC31" s="122">
        <v>0</v>
      </c>
      <c r="JD31" s="122">
        <v>0</v>
      </c>
      <c r="JE31" s="122">
        <v>0</v>
      </c>
      <c r="JF31" s="122">
        <v>0</v>
      </c>
      <c r="JG31" s="122">
        <v>0</v>
      </c>
      <c r="JH31" s="122">
        <v>0</v>
      </c>
      <c r="JI31" s="122">
        <v>0</v>
      </c>
      <c r="JJ31" s="122">
        <v>0</v>
      </c>
      <c r="JK31" s="122">
        <v>0</v>
      </c>
      <c r="JL31" s="122">
        <v>0</v>
      </c>
      <c r="JM31" s="122">
        <v>0</v>
      </c>
      <c r="JN31" s="122">
        <v>0</v>
      </c>
      <c r="JO31" s="122">
        <v>0</v>
      </c>
      <c r="JP31" s="122">
        <v>0</v>
      </c>
      <c r="JQ31" s="122">
        <v>0</v>
      </c>
      <c r="JR31" s="122">
        <v>0</v>
      </c>
      <c r="JS31" s="122">
        <v>0</v>
      </c>
      <c r="JT31" s="122">
        <v>0</v>
      </c>
      <c r="JU31" s="118">
        <v>0</v>
      </c>
      <c r="JV31" s="118">
        <v>0</v>
      </c>
      <c r="JW31" s="118">
        <v>0</v>
      </c>
      <c r="JX31" s="118">
        <v>0</v>
      </c>
      <c r="JY31" s="118">
        <v>0</v>
      </c>
      <c r="JZ31" s="118">
        <v>0</v>
      </c>
      <c r="KA31" s="122">
        <v>0</v>
      </c>
      <c r="KB31" s="118">
        <v>0</v>
      </c>
      <c r="KC31" s="118">
        <v>0</v>
      </c>
      <c r="KD31" s="130">
        <v>1</v>
      </c>
      <c r="KE31" s="131">
        <v>1</v>
      </c>
      <c r="KF31" s="122">
        <v>0</v>
      </c>
      <c r="KG31" s="122">
        <v>0</v>
      </c>
      <c r="KH31" s="122">
        <v>0</v>
      </c>
      <c r="KI31" s="122">
        <v>0</v>
      </c>
      <c r="KJ31" s="122">
        <v>0</v>
      </c>
      <c r="KK31" s="122">
        <v>0</v>
      </c>
      <c r="KL31" s="122">
        <v>0</v>
      </c>
      <c r="KM31" s="122">
        <v>0</v>
      </c>
      <c r="KN31" s="122">
        <v>0</v>
      </c>
      <c r="KO31" s="122">
        <v>0</v>
      </c>
      <c r="KP31" s="122">
        <v>0</v>
      </c>
      <c r="KQ31" s="122">
        <v>0</v>
      </c>
      <c r="KR31" s="122">
        <v>0</v>
      </c>
      <c r="KS31" s="122">
        <v>0</v>
      </c>
      <c r="KT31" s="122">
        <v>0</v>
      </c>
      <c r="KU31" s="122">
        <v>0</v>
      </c>
      <c r="KV31" s="122">
        <v>0</v>
      </c>
      <c r="KW31" s="122">
        <v>0</v>
      </c>
      <c r="KX31" s="122">
        <v>0</v>
      </c>
      <c r="KY31" s="122">
        <v>0</v>
      </c>
      <c r="KZ31" s="122">
        <v>0</v>
      </c>
      <c r="LA31" s="122">
        <v>0</v>
      </c>
      <c r="LB31" s="122">
        <v>0</v>
      </c>
      <c r="LC31" s="122">
        <v>0</v>
      </c>
      <c r="LD31" s="122">
        <v>0</v>
      </c>
      <c r="LE31" s="122">
        <v>0</v>
      </c>
      <c r="LF31" s="122">
        <v>0</v>
      </c>
      <c r="LG31" s="122">
        <v>0</v>
      </c>
      <c r="LH31" s="122">
        <v>0</v>
      </c>
      <c r="LI31" s="122">
        <v>0</v>
      </c>
      <c r="LJ31" s="122">
        <v>0</v>
      </c>
      <c r="LK31" s="122">
        <v>0</v>
      </c>
      <c r="LL31" s="122">
        <v>0</v>
      </c>
      <c r="LM31" s="122">
        <v>0</v>
      </c>
      <c r="LN31" s="122">
        <v>0</v>
      </c>
      <c r="LO31" s="122">
        <v>0</v>
      </c>
      <c r="LP31" s="122">
        <v>0</v>
      </c>
      <c r="LQ31" s="122">
        <v>0</v>
      </c>
      <c r="LR31" s="122">
        <v>0</v>
      </c>
      <c r="LS31" s="122">
        <v>0</v>
      </c>
      <c r="LT31" s="122">
        <v>0</v>
      </c>
      <c r="LU31" s="122">
        <v>0</v>
      </c>
      <c r="LV31" s="122">
        <v>0</v>
      </c>
      <c r="LW31" s="122">
        <v>0</v>
      </c>
      <c r="LX31" s="122">
        <v>0</v>
      </c>
      <c r="LY31" s="122">
        <v>0</v>
      </c>
      <c r="LZ31" s="122">
        <v>0</v>
      </c>
      <c r="MA31" s="122">
        <v>0</v>
      </c>
      <c r="MB31" s="122">
        <v>0</v>
      </c>
      <c r="MC31" s="122">
        <v>0</v>
      </c>
      <c r="MD31" s="122">
        <v>0</v>
      </c>
      <c r="ME31" s="122">
        <v>0</v>
      </c>
      <c r="MF31" s="122">
        <v>0</v>
      </c>
      <c r="MG31" s="122">
        <v>0</v>
      </c>
      <c r="MH31" s="122">
        <v>0</v>
      </c>
      <c r="MI31" s="122">
        <v>0</v>
      </c>
      <c r="MJ31" s="122">
        <v>0</v>
      </c>
      <c r="MK31" s="122">
        <v>0</v>
      </c>
      <c r="ML31" s="122">
        <v>0</v>
      </c>
      <c r="MM31" s="122">
        <v>0</v>
      </c>
      <c r="MN31" s="122">
        <v>0</v>
      </c>
      <c r="MO31" s="122">
        <v>0</v>
      </c>
      <c r="MP31" s="122">
        <v>0</v>
      </c>
      <c r="MQ31" s="122">
        <v>0</v>
      </c>
      <c r="MR31" s="122">
        <v>0</v>
      </c>
      <c r="MS31" s="122">
        <v>0</v>
      </c>
      <c r="MT31" s="122">
        <v>0</v>
      </c>
      <c r="MU31" s="122">
        <v>0</v>
      </c>
      <c r="MV31" s="122">
        <v>0</v>
      </c>
      <c r="MW31" s="122">
        <v>0</v>
      </c>
      <c r="MX31" s="122">
        <v>0</v>
      </c>
      <c r="MY31" s="122">
        <v>0</v>
      </c>
      <c r="MZ31" s="122">
        <v>0</v>
      </c>
      <c r="NA31" s="122">
        <v>0</v>
      </c>
      <c r="NB31" s="122">
        <v>0</v>
      </c>
      <c r="NC31" s="122">
        <v>0</v>
      </c>
      <c r="ND31" s="122">
        <v>0</v>
      </c>
      <c r="NE31" s="122">
        <v>0</v>
      </c>
      <c r="NF31" s="122">
        <v>0</v>
      </c>
      <c r="NG31" s="122">
        <v>0</v>
      </c>
      <c r="NH31" s="122">
        <v>0</v>
      </c>
      <c r="NI31" s="122">
        <v>0</v>
      </c>
      <c r="NJ31" s="122">
        <v>0</v>
      </c>
      <c r="NK31" s="122">
        <v>0</v>
      </c>
      <c r="NL31" s="122">
        <v>0</v>
      </c>
      <c r="NM31" s="122">
        <v>0</v>
      </c>
      <c r="NN31" s="122">
        <v>0</v>
      </c>
      <c r="NO31" s="122">
        <v>0</v>
      </c>
      <c r="NP31" s="122">
        <v>0</v>
      </c>
      <c r="NQ31" s="122">
        <v>0</v>
      </c>
      <c r="NR31" s="119">
        <v>0</v>
      </c>
      <c r="NS31" s="119">
        <v>0</v>
      </c>
      <c r="NT31" s="119">
        <v>0</v>
      </c>
      <c r="NU31" s="119">
        <v>0</v>
      </c>
      <c r="NV31" s="119">
        <v>0</v>
      </c>
      <c r="NW31" s="119">
        <v>0</v>
      </c>
      <c r="NX31" s="119">
        <v>0</v>
      </c>
      <c r="NY31" s="119">
        <v>0</v>
      </c>
      <c r="NZ31" s="119">
        <v>0</v>
      </c>
      <c r="OA31" s="119">
        <v>0</v>
      </c>
      <c r="OB31" s="119">
        <v>0</v>
      </c>
      <c r="OC31" s="119">
        <v>0</v>
      </c>
      <c r="OD31" s="119">
        <v>0</v>
      </c>
      <c r="OE31" s="119">
        <v>0</v>
      </c>
      <c r="OF31" s="119">
        <v>0</v>
      </c>
      <c r="OG31" s="119">
        <v>0</v>
      </c>
      <c r="OH31" s="119">
        <v>0</v>
      </c>
      <c r="OI31" s="119">
        <v>0</v>
      </c>
      <c r="OJ31" s="119">
        <v>0</v>
      </c>
      <c r="OK31" s="119">
        <v>0</v>
      </c>
      <c r="OL31" s="119">
        <v>0</v>
      </c>
      <c r="OM31" s="119">
        <v>0</v>
      </c>
      <c r="ON31" s="119">
        <v>0</v>
      </c>
      <c r="OO31" s="119">
        <v>0</v>
      </c>
      <c r="OP31" s="119">
        <v>0</v>
      </c>
      <c r="OQ31" s="119">
        <v>0</v>
      </c>
      <c r="OR31" s="119">
        <v>0</v>
      </c>
      <c r="OS31" s="119">
        <v>0</v>
      </c>
      <c r="OT31" s="119">
        <v>0</v>
      </c>
    </row>
    <row r="32" spans="1:410">
      <c r="A32" s="55" t="s">
        <v>962</v>
      </c>
      <c r="B32" s="56" t="s">
        <v>963</v>
      </c>
      <c r="C32" s="55" t="s">
        <v>427</v>
      </c>
      <c r="D32" s="57">
        <v>6</v>
      </c>
      <c r="E32" s="96">
        <v>2018</v>
      </c>
      <c r="F32" s="56">
        <v>64.13</v>
      </c>
      <c r="G32" s="110">
        <v>10117</v>
      </c>
      <c r="H32" s="110">
        <v>5541</v>
      </c>
      <c r="I32" s="110">
        <v>4576</v>
      </c>
      <c r="J32" s="127">
        <v>30.362560679611651</v>
      </c>
      <c r="K32" s="110">
        <v>1633</v>
      </c>
      <c r="L32" s="100">
        <v>68.010000000000005</v>
      </c>
      <c r="M32" s="110">
        <v>6720</v>
      </c>
      <c r="N32" s="111">
        <v>1033</v>
      </c>
      <c r="O32" s="56">
        <v>541</v>
      </c>
      <c r="P32" s="56">
        <v>492</v>
      </c>
      <c r="Q32" s="112">
        <v>1232</v>
      </c>
      <c r="R32" s="113">
        <v>646</v>
      </c>
      <c r="S32" s="113">
        <v>586</v>
      </c>
      <c r="T32" s="56">
        <v>973</v>
      </c>
      <c r="U32" s="56">
        <v>517</v>
      </c>
      <c r="V32" s="56">
        <v>456</v>
      </c>
      <c r="W32" s="114">
        <v>1143</v>
      </c>
      <c r="X32" s="113">
        <v>609</v>
      </c>
      <c r="Y32" s="113">
        <v>534</v>
      </c>
      <c r="Z32" s="56">
        <v>904</v>
      </c>
      <c r="AA32" s="56">
        <v>480</v>
      </c>
      <c r="AB32" s="56">
        <v>424</v>
      </c>
      <c r="AC32" s="112">
        <v>1052</v>
      </c>
      <c r="AD32" s="112">
        <v>548</v>
      </c>
      <c r="AE32" s="112">
        <v>504</v>
      </c>
      <c r="AF32" s="56">
        <v>847</v>
      </c>
      <c r="AG32" s="56">
        <v>427</v>
      </c>
      <c r="AH32" s="177">
        <v>420</v>
      </c>
      <c r="AI32" s="182"/>
      <c r="AJ32" s="182"/>
      <c r="AK32" s="182"/>
      <c r="AL32" s="56">
        <v>756</v>
      </c>
      <c r="AM32" s="56">
        <v>367</v>
      </c>
      <c r="AN32" s="56">
        <v>389</v>
      </c>
      <c r="AO32" s="56">
        <v>665</v>
      </c>
      <c r="AP32" s="56">
        <v>322</v>
      </c>
      <c r="AQ32" s="56">
        <v>343</v>
      </c>
      <c r="AR32" s="56">
        <v>105</v>
      </c>
      <c r="AS32" s="80">
        <v>55</v>
      </c>
      <c r="AT32" s="115" t="s">
        <v>428</v>
      </c>
      <c r="AU32" s="59">
        <v>240</v>
      </c>
      <c r="AV32" s="59">
        <v>0</v>
      </c>
      <c r="AW32" s="59">
        <v>84</v>
      </c>
      <c r="AX32" s="59">
        <v>8.1</v>
      </c>
      <c r="AY32" s="59">
        <v>1</v>
      </c>
      <c r="AZ32" s="62">
        <v>1.0940919037199124</v>
      </c>
      <c r="BA32" s="63">
        <v>1</v>
      </c>
      <c r="BB32" s="62">
        <v>0</v>
      </c>
      <c r="BC32" s="63">
        <v>0</v>
      </c>
      <c r="BD32" s="64">
        <v>0</v>
      </c>
      <c r="BE32" s="65">
        <v>0</v>
      </c>
      <c r="BF32" s="62">
        <v>6.5040650406504072</v>
      </c>
      <c r="BG32" s="63">
        <v>8</v>
      </c>
      <c r="BH32" s="62">
        <v>8.1300813008130071</v>
      </c>
      <c r="BI32" s="63">
        <v>10</v>
      </c>
      <c r="BJ32" s="64">
        <v>0</v>
      </c>
      <c r="BK32" s="65">
        <v>0</v>
      </c>
      <c r="BL32" s="64">
        <v>0</v>
      </c>
      <c r="BM32" s="65">
        <v>0</v>
      </c>
      <c r="BN32" s="56">
        <v>0</v>
      </c>
      <c r="BO32" s="56">
        <v>0</v>
      </c>
      <c r="BP32" s="56">
        <v>0</v>
      </c>
      <c r="BQ32" s="56"/>
      <c r="BR32" s="56">
        <v>0</v>
      </c>
      <c r="BS32" s="56">
        <v>0</v>
      </c>
      <c r="BT32" s="56">
        <v>0</v>
      </c>
      <c r="BU32" s="56">
        <v>0</v>
      </c>
      <c r="BV32" s="116">
        <v>5.0999999999999996</v>
      </c>
      <c r="BW32" s="70">
        <v>1.0144927536231885</v>
      </c>
      <c r="BX32" s="56">
        <v>9.6</v>
      </c>
      <c r="BY32" s="107">
        <v>102.2</v>
      </c>
      <c r="BZ32" s="56">
        <v>92</v>
      </c>
      <c r="CA32" s="56">
        <v>98.6</v>
      </c>
      <c r="CB32" s="56">
        <v>100.7</v>
      </c>
      <c r="CC32" s="96" t="s">
        <v>3670</v>
      </c>
      <c r="CD32" s="96" t="s">
        <v>2354</v>
      </c>
      <c r="CE32" s="96" t="s">
        <v>555</v>
      </c>
      <c r="CF32" s="96" t="s">
        <v>1046</v>
      </c>
      <c r="CG32" s="96" t="s">
        <v>1177</v>
      </c>
      <c r="CH32" s="56">
        <v>110.74</v>
      </c>
      <c r="CI32" s="56">
        <v>1</v>
      </c>
      <c r="CJ32" s="60">
        <v>1.0940919037199124</v>
      </c>
      <c r="CK32" s="61">
        <v>0</v>
      </c>
      <c r="CL32" s="107">
        <v>110.74197120708749</v>
      </c>
      <c r="CM32" s="56">
        <v>1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60">
        <v>0</v>
      </c>
      <c r="DC32" s="61">
        <v>0</v>
      </c>
      <c r="DD32" s="56" t="s">
        <v>3671</v>
      </c>
      <c r="DE32" s="56" t="s">
        <v>2761</v>
      </c>
      <c r="DF32" s="96" t="s">
        <v>555</v>
      </c>
      <c r="DG32" s="96" t="s">
        <v>555</v>
      </c>
      <c r="DH32" s="56">
        <v>198.22</v>
      </c>
      <c r="DI32" s="56">
        <v>2</v>
      </c>
      <c r="DJ32" s="56">
        <v>495.54</v>
      </c>
      <c r="DK32" s="56">
        <v>5</v>
      </c>
      <c r="DL32" s="56">
        <v>0</v>
      </c>
      <c r="DM32" s="56">
        <v>0</v>
      </c>
      <c r="DN32" s="56">
        <v>198.22</v>
      </c>
      <c r="DO32" s="56">
        <v>2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62">
        <v>0.37037037037037041</v>
      </c>
      <c r="EA32" s="63">
        <v>1</v>
      </c>
      <c r="EB32" s="62">
        <v>15.185185185185185</v>
      </c>
      <c r="EC32" s="63">
        <v>41</v>
      </c>
      <c r="ED32" s="60">
        <v>0</v>
      </c>
      <c r="EE32" s="61">
        <v>0</v>
      </c>
      <c r="EF32" s="56" t="s">
        <v>3672</v>
      </c>
      <c r="EG32" s="56" t="s">
        <v>2784</v>
      </c>
      <c r="EH32" s="56" t="s">
        <v>555</v>
      </c>
      <c r="EI32" s="56" t="s">
        <v>555</v>
      </c>
      <c r="EJ32" s="56" t="s">
        <v>2729</v>
      </c>
      <c r="EK32" s="56" t="s">
        <v>3673</v>
      </c>
      <c r="EL32" s="56" t="s">
        <v>3674</v>
      </c>
      <c r="EM32" s="56" t="s">
        <v>745</v>
      </c>
      <c r="EN32" s="56" t="s">
        <v>555</v>
      </c>
      <c r="EO32" s="56" t="s">
        <v>555</v>
      </c>
      <c r="EP32" s="56">
        <v>0</v>
      </c>
      <c r="EQ32" s="56">
        <v>0</v>
      </c>
      <c r="ER32" s="99">
        <v>0</v>
      </c>
      <c r="ES32" s="96">
        <v>0</v>
      </c>
      <c r="ET32" s="56">
        <v>102.04</v>
      </c>
      <c r="EU32" s="56">
        <v>1</v>
      </c>
      <c r="EV32" s="56">
        <v>0</v>
      </c>
      <c r="EW32" s="56">
        <v>0</v>
      </c>
      <c r="EX32" s="56">
        <v>0</v>
      </c>
      <c r="EY32" s="62">
        <v>89.974293059125969</v>
      </c>
      <c r="EZ32" s="63">
        <v>35</v>
      </c>
      <c r="FA32" s="62">
        <v>96.209912536443142</v>
      </c>
      <c r="FB32" s="63">
        <v>33</v>
      </c>
      <c r="FC32" s="56">
        <v>0</v>
      </c>
      <c r="FD32" s="56">
        <v>0</v>
      </c>
      <c r="FE32" s="56">
        <v>0</v>
      </c>
      <c r="FF32" s="56">
        <v>0</v>
      </c>
      <c r="FG32" s="56">
        <v>0</v>
      </c>
      <c r="FH32" s="56">
        <v>0</v>
      </c>
      <c r="FI32" s="56">
        <v>0</v>
      </c>
      <c r="FJ32" s="56">
        <v>0</v>
      </c>
      <c r="FK32" s="56">
        <v>0</v>
      </c>
      <c r="FL32" s="56">
        <v>0</v>
      </c>
      <c r="FM32" s="56">
        <v>213.33</v>
      </c>
      <c r="FN32" s="56">
        <v>4</v>
      </c>
      <c r="FO32" s="56">
        <v>213.33</v>
      </c>
      <c r="FP32" s="56">
        <v>4</v>
      </c>
      <c r="FQ32" s="56">
        <v>53.33</v>
      </c>
      <c r="FR32" s="56">
        <v>1</v>
      </c>
      <c r="FS32" s="60">
        <v>3</v>
      </c>
      <c r="FT32" s="61">
        <v>3</v>
      </c>
      <c r="FU32" s="60">
        <v>2.5396825396825395</v>
      </c>
      <c r="FV32" s="61">
        <v>4</v>
      </c>
      <c r="FW32" s="56" t="s">
        <v>3675</v>
      </c>
      <c r="FX32" s="56">
        <v>2.83</v>
      </c>
      <c r="FY32" s="56">
        <v>182.2</v>
      </c>
      <c r="FZ32" s="111">
        <v>3252</v>
      </c>
      <c r="GA32" s="111">
        <v>6405</v>
      </c>
      <c r="GB32" s="56">
        <v>68.2</v>
      </c>
      <c r="GC32" s="56">
        <v>31.8</v>
      </c>
      <c r="GD32" s="56">
        <v>53.58</v>
      </c>
      <c r="GE32" s="56">
        <v>41.03</v>
      </c>
      <c r="GF32" s="56">
        <v>88.54</v>
      </c>
      <c r="GG32" s="56">
        <v>63.4</v>
      </c>
      <c r="GH32" s="56">
        <v>98.14</v>
      </c>
      <c r="GI32" s="56">
        <v>30.61</v>
      </c>
      <c r="GJ32" s="56">
        <v>12.73</v>
      </c>
      <c r="GK32" s="56">
        <v>56.91</v>
      </c>
      <c r="GL32" s="56">
        <v>3.47</v>
      </c>
      <c r="GM32" s="56">
        <v>17.97</v>
      </c>
      <c r="GN32" s="56">
        <v>3.26</v>
      </c>
      <c r="GO32" s="56">
        <v>12.87</v>
      </c>
      <c r="GP32" s="56">
        <v>1.71</v>
      </c>
      <c r="GQ32" s="56">
        <v>1.23</v>
      </c>
      <c r="GR32" s="56">
        <v>2.4300000000000002</v>
      </c>
      <c r="GS32" s="56">
        <v>0.77</v>
      </c>
      <c r="GT32" s="56">
        <v>4.66</v>
      </c>
      <c r="GU32" s="99">
        <v>11.159404541997175</v>
      </c>
      <c r="GV32" s="120">
        <v>1.58177791838026E-3</v>
      </c>
      <c r="GW32" s="120">
        <v>0.36412527681113599</v>
      </c>
      <c r="GX32" s="120">
        <v>0.26921860170832002</v>
      </c>
      <c r="GY32" s="120">
        <v>0.33438785194558701</v>
      </c>
      <c r="GZ32" s="120">
        <v>6.3271116735210396E-4</v>
      </c>
      <c r="HA32" s="120">
        <v>3.1635558367605198E-4</v>
      </c>
      <c r="HB32" s="120">
        <v>2.9737424865548898E-2</v>
      </c>
      <c r="HC32" s="120">
        <v>0</v>
      </c>
      <c r="HD32" s="122">
        <v>37</v>
      </c>
      <c r="HE32" s="118">
        <v>0</v>
      </c>
      <c r="HF32" s="118">
        <v>0</v>
      </c>
      <c r="HG32" s="118">
        <v>0</v>
      </c>
      <c r="HH32" s="122">
        <v>30</v>
      </c>
      <c r="HI32" s="122">
        <v>827</v>
      </c>
      <c r="HJ32" s="122">
        <v>10</v>
      </c>
      <c r="HK32" s="122">
        <v>904</v>
      </c>
      <c r="HL32" s="122">
        <v>16</v>
      </c>
      <c r="HM32" s="118">
        <v>0</v>
      </c>
      <c r="HN32" s="118">
        <v>0</v>
      </c>
      <c r="HO32" s="118">
        <v>0</v>
      </c>
      <c r="HP32" s="122">
        <v>19</v>
      </c>
      <c r="HQ32" s="122">
        <v>910</v>
      </c>
      <c r="HR32" s="118">
        <v>6</v>
      </c>
      <c r="HS32" s="122">
        <v>951</v>
      </c>
      <c r="HT32" s="122">
        <v>13</v>
      </c>
      <c r="HU32" s="118">
        <v>0</v>
      </c>
      <c r="HV32" s="118">
        <v>0</v>
      </c>
      <c r="HW32" s="118">
        <v>0</v>
      </c>
      <c r="HX32" s="122">
        <v>25</v>
      </c>
      <c r="HY32" s="122">
        <v>976</v>
      </c>
      <c r="HZ32" s="118">
        <v>3</v>
      </c>
      <c r="IA32" s="122">
        <v>1018</v>
      </c>
      <c r="IB32" s="122">
        <v>28</v>
      </c>
      <c r="IC32" s="118">
        <v>0</v>
      </c>
      <c r="ID32" s="118">
        <v>0</v>
      </c>
      <c r="IE32" s="118">
        <v>0</v>
      </c>
      <c r="IF32" s="122">
        <v>35</v>
      </c>
      <c r="IG32" s="122">
        <v>1420</v>
      </c>
      <c r="IH32" s="122">
        <v>29</v>
      </c>
      <c r="II32" s="122">
        <v>1512</v>
      </c>
      <c r="IJ32" s="130">
        <v>13</v>
      </c>
      <c r="IK32" s="131">
        <v>0.11111111111111099</v>
      </c>
      <c r="IL32" s="119">
        <v>0</v>
      </c>
      <c r="IM32" s="119"/>
      <c r="IN32" s="119">
        <v>0</v>
      </c>
      <c r="IO32" s="122">
        <v>0</v>
      </c>
      <c r="IP32" s="119">
        <v>0</v>
      </c>
      <c r="IQ32" s="119">
        <v>0</v>
      </c>
      <c r="IR32" s="119">
        <v>0</v>
      </c>
      <c r="IS32" s="122">
        <v>0</v>
      </c>
      <c r="IT32" s="122">
        <v>0</v>
      </c>
      <c r="IU32" s="122">
        <v>0</v>
      </c>
      <c r="IV32" s="122">
        <v>0</v>
      </c>
      <c r="IW32" s="122">
        <v>0</v>
      </c>
      <c r="IX32" s="130">
        <v>100</v>
      </c>
      <c r="IY32" s="131">
        <v>0.854700854700855</v>
      </c>
      <c r="IZ32" s="122">
        <v>0</v>
      </c>
      <c r="JA32" s="122">
        <v>0</v>
      </c>
      <c r="JB32" s="122">
        <v>0</v>
      </c>
      <c r="JC32" s="122">
        <v>0</v>
      </c>
      <c r="JD32" s="122">
        <v>0</v>
      </c>
      <c r="JE32" s="122">
        <v>0</v>
      </c>
      <c r="JF32" s="122">
        <v>0</v>
      </c>
      <c r="JG32" s="122">
        <v>0</v>
      </c>
      <c r="JH32" s="122">
        <v>0</v>
      </c>
      <c r="JI32" s="122">
        <v>0</v>
      </c>
      <c r="JJ32" s="130">
        <v>4</v>
      </c>
      <c r="JK32" s="131">
        <v>3.4188034188034198E-2</v>
      </c>
      <c r="JL32" s="122">
        <v>0</v>
      </c>
      <c r="JM32" s="122">
        <v>0</v>
      </c>
      <c r="JN32" s="122">
        <v>0</v>
      </c>
      <c r="JO32" s="122">
        <v>0</v>
      </c>
      <c r="JP32" s="122">
        <v>0</v>
      </c>
      <c r="JQ32" s="122">
        <v>0</v>
      </c>
      <c r="JR32" s="122">
        <v>0</v>
      </c>
      <c r="JS32" s="122">
        <v>0</v>
      </c>
      <c r="JT32" s="122">
        <v>0</v>
      </c>
      <c r="JU32" s="118">
        <v>0</v>
      </c>
      <c r="JV32" s="119"/>
      <c r="JW32" s="119"/>
      <c r="JX32" s="122">
        <v>0</v>
      </c>
      <c r="JY32" s="122">
        <v>0</v>
      </c>
      <c r="JZ32" s="119"/>
      <c r="KA32" s="122">
        <v>0</v>
      </c>
      <c r="KB32" s="119"/>
      <c r="KC32" s="119"/>
      <c r="KD32" s="119"/>
      <c r="KE32" s="119"/>
      <c r="KF32" s="122">
        <v>0</v>
      </c>
      <c r="KG32" s="122">
        <v>0</v>
      </c>
      <c r="KH32" s="122">
        <v>0</v>
      </c>
      <c r="KI32" s="122">
        <v>0</v>
      </c>
      <c r="KJ32" s="122">
        <v>0</v>
      </c>
      <c r="KK32" s="122">
        <v>0</v>
      </c>
      <c r="KL32" s="122">
        <v>0</v>
      </c>
      <c r="KM32" s="122">
        <v>0</v>
      </c>
      <c r="KN32" s="122">
        <v>0</v>
      </c>
      <c r="KO32" s="122">
        <v>0</v>
      </c>
      <c r="KP32" s="122">
        <v>0</v>
      </c>
      <c r="KQ32" s="122">
        <v>0</v>
      </c>
      <c r="KR32" s="122">
        <v>0</v>
      </c>
      <c r="KS32" s="122">
        <v>0</v>
      </c>
      <c r="KT32" s="122">
        <v>0</v>
      </c>
      <c r="KU32" s="122">
        <v>0</v>
      </c>
      <c r="KV32" s="122">
        <v>0</v>
      </c>
      <c r="KW32" s="122">
        <v>0</v>
      </c>
      <c r="KX32" s="122">
        <v>0</v>
      </c>
      <c r="KY32" s="122">
        <v>0</v>
      </c>
      <c r="KZ32" s="122">
        <v>0</v>
      </c>
      <c r="LA32" s="122">
        <v>0</v>
      </c>
      <c r="LB32" s="122">
        <v>0</v>
      </c>
      <c r="LC32" s="122">
        <v>0</v>
      </c>
      <c r="LD32" s="122">
        <v>0</v>
      </c>
      <c r="LE32" s="122">
        <v>0</v>
      </c>
      <c r="LF32" s="122">
        <v>0</v>
      </c>
      <c r="LG32" s="122">
        <v>0</v>
      </c>
      <c r="LH32" s="122">
        <v>0</v>
      </c>
      <c r="LI32" s="122">
        <v>0</v>
      </c>
      <c r="LJ32" s="122">
        <v>0</v>
      </c>
      <c r="LK32" s="122">
        <v>0</v>
      </c>
      <c r="LL32" s="122">
        <v>0</v>
      </c>
      <c r="LM32" s="122">
        <v>0</v>
      </c>
      <c r="LN32" s="122">
        <v>0</v>
      </c>
      <c r="LO32" s="122">
        <v>0</v>
      </c>
      <c r="LP32" s="122">
        <v>0</v>
      </c>
      <c r="LQ32" s="122">
        <v>0</v>
      </c>
      <c r="LR32" s="122">
        <v>0</v>
      </c>
      <c r="LS32" s="122">
        <v>0</v>
      </c>
      <c r="LT32" s="122">
        <v>0</v>
      </c>
      <c r="LU32" s="122">
        <v>0</v>
      </c>
      <c r="LV32" s="122">
        <v>0</v>
      </c>
      <c r="LW32" s="122">
        <v>0</v>
      </c>
      <c r="LX32" s="122">
        <v>0</v>
      </c>
      <c r="LY32" s="122">
        <v>0</v>
      </c>
      <c r="LZ32" s="122">
        <v>0</v>
      </c>
      <c r="MA32" s="122">
        <v>0</v>
      </c>
      <c r="MB32" s="122">
        <v>0</v>
      </c>
      <c r="MC32" s="122">
        <v>0</v>
      </c>
      <c r="MD32" s="122">
        <v>0</v>
      </c>
      <c r="ME32" s="122">
        <v>0</v>
      </c>
      <c r="MF32" s="122">
        <v>0</v>
      </c>
      <c r="MG32" s="122">
        <v>0</v>
      </c>
      <c r="MH32" s="122">
        <v>0</v>
      </c>
      <c r="MI32" s="122">
        <v>0</v>
      </c>
      <c r="MJ32" s="122">
        <v>0</v>
      </c>
      <c r="MK32" s="122">
        <v>0</v>
      </c>
      <c r="ML32" s="122">
        <v>0</v>
      </c>
      <c r="MM32" s="122">
        <v>0</v>
      </c>
      <c r="MN32" s="122">
        <v>0</v>
      </c>
      <c r="MO32" s="122">
        <v>0</v>
      </c>
      <c r="MP32" s="122">
        <v>0</v>
      </c>
      <c r="MQ32" s="122">
        <v>0</v>
      </c>
      <c r="MR32" s="122">
        <v>0</v>
      </c>
      <c r="MS32" s="122">
        <v>0</v>
      </c>
      <c r="MT32" s="122">
        <v>0</v>
      </c>
      <c r="MU32" s="122">
        <v>0</v>
      </c>
      <c r="MV32" s="122">
        <v>0</v>
      </c>
      <c r="MW32" s="122">
        <v>0</v>
      </c>
      <c r="MX32" s="122">
        <v>0</v>
      </c>
      <c r="MY32" s="122">
        <v>0</v>
      </c>
      <c r="MZ32" s="122">
        <v>0</v>
      </c>
      <c r="NA32" s="122">
        <v>0</v>
      </c>
      <c r="NB32" s="122">
        <v>0</v>
      </c>
      <c r="NC32" s="122">
        <v>0</v>
      </c>
      <c r="ND32" s="122">
        <v>0</v>
      </c>
      <c r="NE32" s="122">
        <v>0</v>
      </c>
      <c r="NF32" s="122">
        <v>0</v>
      </c>
      <c r="NG32" s="122">
        <v>0</v>
      </c>
      <c r="NH32" s="122">
        <v>0</v>
      </c>
      <c r="NI32" s="122">
        <v>0</v>
      </c>
      <c r="NJ32" s="122">
        <v>0</v>
      </c>
      <c r="NK32" s="122">
        <v>0</v>
      </c>
      <c r="NL32" s="122">
        <v>0</v>
      </c>
      <c r="NM32" s="122">
        <v>0</v>
      </c>
      <c r="NN32" s="122">
        <v>0</v>
      </c>
      <c r="NO32" s="122">
        <v>0</v>
      </c>
      <c r="NP32" s="122">
        <v>0</v>
      </c>
      <c r="NQ32" s="122">
        <v>0</v>
      </c>
      <c r="NR32" s="119">
        <v>0</v>
      </c>
      <c r="NS32" s="119">
        <v>0</v>
      </c>
      <c r="NT32" s="119">
        <v>0</v>
      </c>
      <c r="NU32" s="119">
        <v>0</v>
      </c>
      <c r="NV32" s="119">
        <v>0</v>
      </c>
      <c r="NW32" s="119">
        <v>0</v>
      </c>
      <c r="NX32" s="119">
        <v>0</v>
      </c>
      <c r="NY32" s="119">
        <v>0</v>
      </c>
      <c r="NZ32" s="119">
        <v>0</v>
      </c>
      <c r="OA32" s="119">
        <v>0</v>
      </c>
      <c r="OB32" s="119">
        <v>0</v>
      </c>
      <c r="OC32" s="119">
        <v>0</v>
      </c>
      <c r="OD32" s="119">
        <v>0</v>
      </c>
      <c r="OE32" s="119">
        <v>0</v>
      </c>
      <c r="OF32" s="119">
        <v>0</v>
      </c>
      <c r="OG32" s="119">
        <v>0</v>
      </c>
      <c r="OH32" s="119">
        <v>0</v>
      </c>
      <c r="OI32" s="119">
        <v>0</v>
      </c>
      <c r="OJ32" s="119">
        <v>0</v>
      </c>
      <c r="OK32" s="119">
        <v>0</v>
      </c>
      <c r="OL32" s="119">
        <v>0</v>
      </c>
      <c r="OM32" s="119">
        <v>0</v>
      </c>
      <c r="ON32" s="119">
        <v>0</v>
      </c>
      <c r="OO32" s="119">
        <v>0</v>
      </c>
      <c r="OP32" s="119">
        <v>0</v>
      </c>
      <c r="OQ32" s="119">
        <v>0</v>
      </c>
      <c r="OR32" s="119">
        <v>0</v>
      </c>
      <c r="OS32" s="119">
        <v>0</v>
      </c>
      <c r="OT32" s="119">
        <v>0</v>
      </c>
    </row>
    <row r="33" spans="1:410">
      <c r="A33" s="55" t="s">
        <v>970</v>
      </c>
      <c r="B33" s="56" t="s">
        <v>971</v>
      </c>
      <c r="C33" s="55" t="s">
        <v>514</v>
      </c>
      <c r="D33" s="57">
        <v>6</v>
      </c>
      <c r="E33" s="96">
        <v>2018</v>
      </c>
      <c r="F33" s="56">
        <v>62.34</v>
      </c>
      <c r="G33" s="110">
        <v>6560</v>
      </c>
      <c r="H33" s="110">
        <v>2223</v>
      </c>
      <c r="I33" s="110">
        <v>4337</v>
      </c>
      <c r="J33" s="100">
        <v>19.149999999999999</v>
      </c>
      <c r="K33" s="110">
        <v>1210</v>
      </c>
      <c r="L33" s="100">
        <v>65.040000000000006</v>
      </c>
      <c r="M33" s="110">
        <v>4109</v>
      </c>
      <c r="N33" s="56">
        <v>503</v>
      </c>
      <c r="O33" s="56">
        <v>275</v>
      </c>
      <c r="P33" s="56">
        <v>228</v>
      </c>
      <c r="Q33" s="112">
        <v>607</v>
      </c>
      <c r="R33" s="113">
        <v>331</v>
      </c>
      <c r="S33" s="113">
        <v>276</v>
      </c>
      <c r="T33" s="56">
        <v>532</v>
      </c>
      <c r="U33" s="56">
        <v>280</v>
      </c>
      <c r="V33" s="56">
        <v>252</v>
      </c>
      <c r="W33" s="114">
        <v>655</v>
      </c>
      <c r="X33" s="113">
        <v>340</v>
      </c>
      <c r="Y33" s="113">
        <v>315</v>
      </c>
      <c r="Z33" s="56">
        <v>577</v>
      </c>
      <c r="AA33" s="56">
        <v>292</v>
      </c>
      <c r="AB33" s="56">
        <v>285</v>
      </c>
      <c r="AC33" s="112">
        <v>706</v>
      </c>
      <c r="AD33" s="112">
        <v>354</v>
      </c>
      <c r="AE33" s="112">
        <v>352</v>
      </c>
      <c r="AF33" s="56">
        <v>586</v>
      </c>
      <c r="AG33" s="56">
        <v>292</v>
      </c>
      <c r="AH33" s="177">
        <v>294</v>
      </c>
      <c r="AI33" s="182"/>
      <c r="AJ33" s="182"/>
      <c r="AK33" s="182"/>
      <c r="AL33" s="56">
        <v>537</v>
      </c>
      <c r="AM33" s="56">
        <v>265</v>
      </c>
      <c r="AN33" s="56">
        <v>272</v>
      </c>
      <c r="AO33" s="56">
        <v>492</v>
      </c>
      <c r="AP33" s="56">
        <v>248</v>
      </c>
      <c r="AQ33" s="56">
        <v>244</v>
      </c>
      <c r="AR33" s="56">
        <v>111</v>
      </c>
      <c r="AS33" s="80">
        <v>9</v>
      </c>
      <c r="AT33" s="115" t="s">
        <v>3642</v>
      </c>
      <c r="AU33" s="59">
        <v>205</v>
      </c>
      <c r="AV33" s="59">
        <v>1</v>
      </c>
      <c r="AW33" s="59">
        <v>49</v>
      </c>
      <c r="AX33" s="59">
        <v>14.9</v>
      </c>
      <c r="AY33" s="59">
        <v>1</v>
      </c>
      <c r="AZ33" s="62">
        <v>1.9646365422396854</v>
      </c>
      <c r="BA33" s="63">
        <v>1</v>
      </c>
      <c r="BB33" s="62">
        <v>0</v>
      </c>
      <c r="BC33" s="63">
        <v>0</v>
      </c>
      <c r="BD33" s="64">
        <v>0</v>
      </c>
      <c r="BE33" s="65">
        <v>0</v>
      </c>
      <c r="BF33" s="62">
        <v>11.940298507462686</v>
      </c>
      <c r="BG33" s="63">
        <v>8</v>
      </c>
      <c r="BH33" s="62">
        <v>11.940298507462686</v>
      </c>
      <c r="BI33" s="63">
        <v>8</v>
      </c>
      <c r="BJ33" s="64">
        <v>0</v>
      </c>
      <c r="BK33" s="65">
        <v>0</v>
      </c>
      <c r="BL33" s="64">
        <v>0</v>
      </c>
      <c r="BM33" s="65">
        <v>0</v>
      </c>
      <c r="BN33" s="56">
        <v>0</v>
      </c>
      <c r="BO33" s="56">
        <v>0</v>
      </c>
      <c r="BP33" s="56">
        <v>0</v>
      </c>
      <c r="BQ33" s="56"/>
      <c r="BR33" s="56">
        <v>0</v>
      </c>
      <c r="BS33" s="56">
        <v>0</v>
      </c>
      <c r="BT33" s="56">
        <v>0</v>
      </c>
      <c r="BU33" s="56">
        <v>0</v>
      </c>
      <c r="BV33" s="116">
        <v>20</v>
      </c>
      <c r="BW33" s="70">
        <v>1.1846153846153846</v>
      </c>
      <c r="BX33" s="56">
        <v>109.2</v>
      </c>
      <c r="BY33" s="107">
        <v>118.5</v>
      </c>
      <c r="BZ33" s="56">
        <v>95.4</v>
      </c>
      <c r="CA33" s="56">
        <v>80</v>
      </c>
      <c r="CB33" s="56">
        <v>96.9</v>
      </c>
      <c r="CC33" s="96" t="s">
        <v>3676</v>
      </c>
      <c r="CD33" s="96" t="s">
        <v>3677</v>
      </c>
      <c r="CE33" s="96" t="s">
        <v>555</v>
      </c>
      <c r="CF33" s="96" t="s">
        <v>881</v>
      </c>
      <c r="CG33" s="96" t="s">
        <v>3455</v>
      </c>
      <c r="CH33" s="56">
        <v>198.02</v>
      </c>
      <c r="CI33" s="56">
        <v>1</v>
      </c>
      <c r="CJ33" s="60">
        <v>1.9646365422396854</v>
      </c>
      <c r="CK33" s="61">
        <v>0</v>
      </c>
      <c r="CL33" s="107">
        <v>198.01980198019803</v>
      </c>
      <c r="CM33" s="56">
        <v>1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6">
        <v>0</v>
      </c>
      <c r="DA33" s="56">
        <v>0</v>
      </c>
      <c r="DB33" s="60">
        <v>0</v>
      </c>
      <c r="DC33" s="61">
        <v>0</v>
      </c>
      <c r="DD33" s="56" t="s">
        <v>3678</v>
      </c>
      <c r="DE33" s="56" t="s">
        <v>3679</v>
      </c>
      <c r="DF33" s="96" t="s">
        <v>555</v>
      </c>
      <c r="DG33" s="96" t="s">
        <v>555</v>
      </c>
      <c r="DH33" s="56">
        <v>161.03</v>
      </c>
      <c r="DI33" s="56">
        <v>1</v>
      </c>
      <c r="DJ33" s="56">
        <v>161.03</v>
      </c>
      <c r="DK33" s="56">
        <v>1</v>
      </c>
      <c r="DL33" s="56">
        <v>0</v>
      </c>
      <c r="DM33" s="56">
        <v>0</v>
      </c>
      <c r="DN33" s="56">
        <v>161.03</v>
      </c>
      <c r="DO33" s="56">
        <v>1</v>
      </c>
      <c r="DP33" s="56">
        <v>0</v>
      </c>
      <c r="DQ33" s="56">
        <v>0</v>
      </c>
      <c r="DR33" s="56">
        <v>0</v>
      </c>
      <c r="DS33" s="56">
        <v>0</v>
      </c>
      <c r="DT33" s="56">
        <v>0</v>
      </c>
      <c r="DU33" s="56">
        <v>0</v>
      </c>
      <c r="DV33" s="56">
        <v>0</v>
      </c>
      <c r="DW33" s="56">
        <v>0</v>
      </c>
      <c r="DX33" s="56">
        <v>0</v>
      </c>
      <c r="DY33" s="56">
        <v>0</v>
      </c>
      <c r="DZ33" s="62">
        <v>0</v>
      </c>
      <c r="EA33" s="63">
        <v>0</v>
      </c>
      <c r="EB33" s="62">
        <v>23.611111111111111</v>
      </c>
      <c r="EC33" s="63">
        <v>17</v>
      </c>
      <c r="ED33" s="60">
        <v>0</v>
      </c>
      <c r="EE33" s="61">
        <v>0</v>
      </c>
      <c r="EF33" s="56" t="s">
        <v>3680</v>
      </c>
      <c r="EG33" s="56" t="s">
        <v>2960</v>
      </c>
      <c r="EH33" s="56" t="s">
        <v>555</v>
      </c>
      <c r="EI33" s="56" t="s">
        <v>555</v>
      </c>
      <c r="EJ33" s="56" t="s">
        <v>930</v>
      </c>
      <c r="EK33" s="56" t="s">
        <v>1767</v>
      </c>
      <c r="EL33" s="56" t="s">
        <v>2424</v>
      </c>
      <c r="EM33" s="56" t="s">
        <v>3681</v>
      </c>
      <c r="EN33" s="56" t="s">
        <v>555</v>
      </c>
      <c r="EO33" s="56" t="s">
        <v>555</v>
      </c>
      <c r="EP33" s="56">
        <v>0</v>
      </c>
      <c r="EQ33" s="56">
        <v>0</v>
      </c>
      <c r="ER33" s="99">
        <v>331.67</v>
      </c>
      <c r="ES33" s="96">
        <v>2</v>
      </c>
      <c r="ET33" s="56">
        <v>0</v>
      </c>
      <c r="EU33" s="56">
        <v>0</v>
      </c>
      <c r="EV33" s="56">
        <v>0</v>
      </c>
      <c r="EW33" s="56">
        <v>0</v>
      </c>
      <c r="EX33" s="56">
        <v>0</v>
      </c>
      <c r="EY33" s="62">
        <v>91.911764705882362</v>
      </c>
      <c r="EZ33" s="63">
        <v>25</v>
      </c>
      <c r="FA33" s="62">
        <v>65.573770491803288</v>
      </c>
      <c r="FB33" s="63">
        <v>16</v>
      </c>
      <c r="FC33" s="56">
        <v>0</v>
      </c>
      <c r="FD33" s="56">
        <v>0</v>
      </c>
      <c r="FE33" s="56">
        <v>0</v>
      </c>
      <c r="FF33" s="56">
        <v>0</v>
      </c>
      <c r="FG33" s="56">
        <v>0</v>
      </c>
      <c r="FH33" s="56">
        <v>0</v>
      </c>
      <c r="FI33" s="56">
        <v>89.05</v>
      </c>
      <c r="FJ33" s="56">
        <v>1</v>
      </c>
      <c r="FK33" s="56">
        <v>89.05</v>
      </c>
      <c r="FL33" s="56">
        <v>1</v>
      </c>
      <c r="FM33" s="56">
        <v>267.14</v>
      </c>
      <c r="FN33" s="56">
        <v>3</v>
      </c>
      <c r="FO33" s="56">
        <v>712.38</v>
      </c>
      <c r="FP33" s="56">
        <v>8</v>
      </c>
      <c r="FQ33" s="56">
        <v>178.09</v>
      </c>
      <c r="FR33" s="56">
        <v>2</v>
      </c>
      <c r="FS33" s="60">
        <v>2</v>
      </c>
      <c r="FT33" s="61">
        <v>2</v>
      </c>
      <c r="FU33" s="60">
        <v>0</v>
      </c>
      <c r="FV33" s="61">
        <v>0</v>
      </c>
      <c r="FW33" s="132" t="s">
        <v>3682</v>
      </c>
      <c r="FX33" s="132">
        <v>2.94</v>
      </c>
      <c r="FY33" s="56">
        <v>14.75</v>
      </c>
      <c r="FZ33" s="111">
        <v>1856</v>
      </c>
      <c r="GA33" s="111">
        <v>2143</v>
      </c>
      <c r="GB33" s="56">
        <v>34.380000000000003</v>
      </c>
      <c r="GC33" s="56">
        <v>65.63</v>
      </c>
      <c r="GD33" s="56">
        <v>31.28</v>
      </c>
      <c r="GE33" s="56">
        <v>84.48</v>
      </c>
      <c r="GF33" s="56">
        <v>61.01</v>
      </c>
      <c r="GG33" s="56">
        <v>43.52</v>
      </c>
      <c r="GH33" s="56">
        <v>97.76</v>
      </c>
      <c r="GI33" s="56">
        <v>31.94</v>
      </c>
      <c r="GJ33" s="56">
        <v>13.93</v>
      </c>
      <c r="GK33" s="56">
        <v>50.34</v>
      </c>
      <c r="GL33" s="56">
        <v>2.46</v>
      </c>
      <c r="GM33" s="56">
        <v>15.64</v>
      </c>
      <c r="GN33" s="56">
        <v>4.21</v>
      </c>
      <c r="GO33" s="56">
        <v>15.64</v>
      </c>
      <c r="GP33" s="56">
        <v>2.79</v>
      </c>
      <c r="GQ33" s="56">
        <v>1.23</v>
      </c>
      <c r="GR33" s="56">
        <v>1.66</v>
      </c>
      <c r="GS33" s="56">
        <v>0.51</v>
      </c>
      <c r="GT33" s="56">
        <v>8.4</v>
      </c>
      <c r="GU33" s="99">
        <v>15.113719735876742</v>
      </c>
      <c r="GV33" s="120">
        <v>5.8651026392961898E-4</v>
      </c>
      <c r="GW33" s="120">
        <v>0.47331378299120203</v>
      </c>
      <c r="GX33" s="120">
        <v>0.49325513196480902</v>
      </c>
      <c r="GY33" s="120">
        <v>2.87390029325513E-2</v>
      </c>
      <c r="GZ33" s="120">
        <v>1.75953079178886E-3</v>
      </c>
      <c r="HA33" s="120">
        <v>0</v>
      </c>
      <c r="HB33" s="120">
        <v>0</v>
      </c>
      <c r="HC33" s="120">
        <v>2.3460410557184798E-3</v>
      </c>
      <c r="HD33" s="118">
        <v>0</v>
      </c>
      <c r="HE33" s="118">
        <v>0</v>
      </c>
      <c r="HF33" s="118">
        <v>0</v>
      </c>
      <c r="HG33" s="118">
        <v>0</v>
      </c>
      <c r="HH33" s="118">
        <v>1</v>
      </c>
      <c r="HI33" s="122">
        <v>395</v>
      </c>
      <c r="HJ33" s="118">
        <v>0</v>
      </c>
      <c r="HK33" s="122">
        <v>396</v>
      </c>
      <c r="HL33" s="118">
        <v>0</v>
      </c>
      <c r="HM33" s="118">
        <v>0</v>
      </c>
      <c r="HN33" s="118">
        <v>0</v>
      </c>
      <c r="HO33" s="118">
        <v>0</v>
      </c>
      <c r="HP33" s="118">
        <v>4</v>
      </c>
      <c r="HQ33" s="122">
        <v>486</v>
      </c>
      <c r="HR33" s="118">
        <v>0</v>
      </c>
      <c r="HS33" s="122">
        <v>490</v>
      </c>
      <c r="HT33" s="122">
        <v>1</v>
      </c>
      <c r="HU33" s="118">
        <v>0</v>
      </c>
      <c r="HV33" s="118">
        <v>0</v>
      </c>
      <c r="HW33" s="118">
        <v>0</v>
      </c>
      <c r="HX33" s="118">
        <v>2</v>
      </c>
      <c r="HY33" s="122">
        <v>621</v>
      </c>
      <c r="HZ33" s="118">
        <v>3</v>
      </c>
      <c r="IA33" s="122">
        <v>627</v>
      </c>
      <c r="IB33" s="118">
        <v>2</v>
      </c>
      <c r="IC33" s="118">
        <v>0</v>
      </c>
      <c r="ID33" s="118">
        <v>0</v>
      </c>
      <c r="IE33" s="118">
        <v>0</v>
      </c>
      <c r="IF33" s="122">
        <v>4</v>
      </c>
      <c r="IG33" s="122">
        <v>985</v>
      </c>
      <c r="IH33" s="118">
        <v>2</v>
      </c>
      <c r="II33" s="122">
        <v>993</v>
      </c>
      <c r="IJ33" s="130">
        <v>1</v>
      </c>
      <c r="IK33" s="131">
        <v>0.2</v>
      </c>
      <c r="IL33" s="119">
        <v>0</v>
      </c>
      <c r="IM33" s="119"/>
      <c r="IN33" s="130">
        <v>4</v>
      </c>
      <c r="IO33" s="131">
        <v>0.8</v>
      </c>
      <c r="IP33" s="119">
        <v>0</v>
      </c>
      <c r="IQ33" s="119">
        <v>0</v>
      </c>
      <c r="IR33" s="119">
        <v>0</v>
      </c>
      <c r="IS33" s="122">
        <v>0</v>
      </c>
      <c r="IT33" s="122">
        <v>0</v>
      </c>
      <c r="IU33" s="122">
        <v>0</v>
      </c>
      <c r="IV33" s="122">
        <v>0</v>
      </c>
      <c r="IW33" s="122">
        <v>0</v>
      </c>
      <c r="IX33" s="119"/>
      <c r="IY33" s="119"/>
      <c r="IZ33" s="122">
        <v>0</v>
      </c>
      <c r="JA33" s="122">
        <v>0</v>
      </c>
      <c r="JB33" s="122">
        <v>0</v>
      </c>
      <c r="JC33" s="122">
        <v>0</v>
      </c>
      <c r="JD33" s="122">
        <v>0</v>
      </c>
      <c r="JE33" s="122">
        <v>0</v>
      </c>
      <c r="JF33" s="122">
        <v>0</v>
      </c>
      <c r="JG33" s="122">
        <v>0</v>
      </c>
      <c r="JH33" s="122">
        <v>0</v>
      </c>
      <c r="JI33" s="122">
        <v>0</v>
      </c>
      <c r="JJ33" s="122">
        <v>0</v>
      </c>
      <c r="JK33" s="122">
        <v>0</v>
      </c>
      <c r="JL33" s="122">
        <v>0</v>
      </c>
      <c r="JM33" s="122">
        <v>0</v>
      </c>
      <c r="JN33" s="122">
        <v>0</v>
      </c>
      <c r="JO33" s="122">
        <v>0</v>
      </c>
      <c r="JP33" s="122">
        <v>0</v>
      </c>
      <c r="JQ33" s="122">
        <v>0</v>
      </c>
      <c r="JR33" s="122">
        <v>0</v>
      </c>
      <c r="JS33" s="122">
        <v>0</v>
      </c>
      <c r="JT33" s="122">
        <v>0</v>
      </c>
      <c r="JU33" s="118">
        <v>0</v>
      </c>
      <c r="JV33" s="119"/>
      <c r="JW33" s="119"/>
      <c r="JX33" s="122">
        <v>0</v>
      </c>
      <c r="JY33" s="122">
        <v>0</v>
      </c>
      <c r="JZ33" s="119"/>
      <c r="KA33" s="122">
        <v>0</v>
      </c>
      <c r="KB33" s="119"/>
      <c r="KC33" s="119"/>
      <c r="KD33" s="119"/>
      <c r="KE33" s="119"/>
      <c r="KF33" s="122">
        <v>0</v>
      </c>
      <c r="KG33" s="122">
        <v>0</v>
      </c>
      <c r="KH33" s="122">
        <v>0</v>
      </c>
      <c r="KI33" s="122">
        <v>0</v>
      </c>
      <c r="KJ33" s="122">
        <v>0</v>
      </c>
      <c r="KK33" s="122">
        <v>0</v>
      </c>
      <c r="KL33" s="122">
        <v>0</v>
      </c>
      <c r="KM33" s="122">
        <v>0</v>
      </c>
      <c r="KN33" s="122">
        <v>0</v>
      </c>
      <c r="KO33" s="122">
        <v>0</v>
      </c>
      <c r="KP33" s="122">
        <v>0</v>
      </c>
      <c r="KQ33" s="122">
        <v>0</v>
      </c>
      <c r="KR33" s="122">
        <v>0</v>
      </c>
      <c r="KS33" s="122">
        <v>0</v>
      </c>
      <c r="KT33" s="122">
        <v>0</v>
      </c>
      <c r="KU33" s="122">
        <v>0</v>
      </c>
      <c r="KV33" s="122">
        <v>0</v>
      </c>
      <c r="KW33" s="122">
        <v>0</v>
      </c>
      <c r="KX33" s="122">
        <v>0</v>
      </c>
      <c r="KY33" s="122">
        <v>0</v>
      </c>
      <c r="KZ33" s="122">
        <v>0</v>
      </c>
      <c r="LA33" s="122">
        <v>0</v>
      </c>
      <c r="LB33" s="122">
        <v>0</v>
      </c>
      <c r="LC33" s="122">
        <v>0</v>
      </c>
      <c r="LD33" s="122">
        <v>0</v>
      </c>
      <c r="LE33" s="122">
        <v>0</v>
      </c>
      <c r="LF33" s="122">
        <v>0</v>
      </c>
      <c r="LG33" s="122">
        <v>0</v>
      </c>
      <c r="LH33" s="122">
        <v>0</v>
      </c>
      <c r="LI33" s="122">
        <v>0</v>
      </c>
      <c r="LJ33" s="122">
        <v>0</v>
      </c>
      <c r="LK33" s="122">
        <v>0</v>
      </c>
      <c r="LL33" s="122">
        <v>0</v>
      </c>
      <c r="LM33" s="122">
        <v>0</v>
      </c>
      <c r="LN33" s="122">
        <v>0</v>
      </c>
      <c r="LO33" s="122">
        <v>0</v>
      </c>
      <c r="LP33" s="122">
        <v>0</v>
      </c>
      <c r="LQ33" s="122">
        <v>0</v>
      </c>
      <c r="LR33" s="122">
        <v>0</v>
      </c>
      <c r="LS33" s="122">
        <v>0</v>
      </c>
      <c r="LT33" s="122">
        <v>0</v>
      </c>
      <c r="LU33" s="122">
        <v>0</v>
      </c>
      <c r="LV33" s="122">
        <v>0</v>
      </c>
      <c r="LW33" s="122">
        <v>0</v>
      </c>
      <c r="LX33" s="122">
        <v>0</v>
      </c>
      <c r="LY33" s="122">
        <v>0</v>
      </c>
      <c r="LZ33" s="122">
        <v>0</v>
      </c>
      <c r="MA33" s="122">
        <v>0</v>
      </c>
      <c r="MB33" s="122">
        <v>0</v>
      </c>
      <c r="MC33" s="122">
        <v>0</v>
      </c>
      <c r="MD33" s="122">
        <v>0</v>
      </c>
      <c r="ME33" s="122">
        <v>0</v>
      </c>
      <c r="MF33" s="122">
        <v>0</v>
      </c>
      <c r="MG33" s="122">
        <v>0</v>
      </c>
      <c r="MH33" s="122">
        <v>0</v>
      </c>
      <c r="MI33" s="122">
        <v>0</v>
      </c>
      <c r="MJ33" s="122">
        <v>0</v>
      </c>
      <c r="MK33" s="122">
        <v>0</v>
      </c>
      <c r="ML33" s="122">
        <v>0</v>
      </c>
      <c r="MM33" s="122">
        <v>0</v>
      </c>
      <c r="MN33" s="122">
        <v>0</v>
      </c>
      <c r="MO33" s="122">
        <v>0</v>
      </c>
      <c r="MP33" s="122">
        <v>0</v>
      </c>
      <c r="MQ33" s="122">
        <v>0</v>
      </c>
      <c r="MR33" s="122">
        <v>0</v>
      </c>
      <c r="MS33" s="122">
        <v>0</v>
      </c>
      <c r="MT33" s="122">
        <v>0</v>
      </c>
      <c r="MU33" s="122">
        <v>0</v>
      </c>
      <c r="MV33" s="122">
        <v>0</v>
      </c>
      <c r="MW33" s="122">
        <v>0</v>
      </c>
      <c r="MX33" s="122">
        <v>0</v>
      </c>
      <c r="MY33" s="122">
        <v>0</v>
      </c>
      <c r="MZ33" s="122">
        <v>0</v>
      </c>
      <c r="NA33" s="122">
        <v>0</v>
      </c>
      <c r="NB33" s="122">
        <v>0</v>
      </c>
      <c r="NC33" s="122">
        <v>0</v>
      </c>
      <c r="ND33" s="122">
        <v>0</v>
      </c>
      <c r="NE33" s="122">
        <v>0</v>
      </c>
      <c r="NF33" s="122">
        <v>0</v>
      </c>
      <c r="NG33" s="122">
        <v>0</v>
      </c>
      <c r="NH33" s="122">
        <v>0</v>
      </c>
      <c r="NI33" s="122">
        <v>0</v>
      </c>
      <c r="NJ33" s="122">
        <v>0</v>
      </c>
      <c r="NK33" s="122">
        <v>0</v>
      </c>
      <c r="NL33" s="122">
        <v>0</v>
      </c>
      <c r="NM33" s="122">
        <v>0</v>
      </c>
      <c r="NN33" s="122">
        <v>0</v>
      </c>
      <c r="NO33" s="122">
        <v>0</v>
      </c>
      <c r="NP33" s="122">
        <v>0</v>
      </c>
      <c r="NQ33" s="122">
        <v>0</v>
      </c>
      <c r="NR33" s="119">
        <v>0</v>
      </c>
      <c r="NS33" s="119">
        <v>0</v>
      </c>
      <c r="NT33" s="119">
        <v>0</v>
      </c>
      <c r="NU33" s="119">
        <v>0</v>
      </c>
      <c r="NV33" s="119">
        <v>0</v>
      </c>
      <c r="NW33" s="119">
        <v>0</v>
      </c>
      <c r="NX33" s="119">
        <v>0</v>
      </c>
      <c r="NY33" s="119">
        <v>0</v>
      </c>
      <c r="NZ33" s="119">
        <v>0</v>
      </c>
      <c r="OA33" s="119">
        <v>0</v>
      </c>
      <c r="OB33" s="119">
        <v>0</v>
      </c>
      <c r="OC33" s="119">
        <v>0</v>
      </c>
      <c r="OD33" s="119">
        <v>0</v>
      </c>
      <c r="OE33" s="119">
        <v>0</v>
      </c>
      <c r="OF33" s="119">
        <v>0</v>
      </c>
      <c r="OG33" s="119">
        <v>0</v>
      </c>
      <c r="OH33" s="119">
        <v>0</v>
      </c>
      <c r="OI33" s="119">
        <v>0</v>
      </c>
      <c r="OJ33" s="119">
        <v>0</v>
      </c>
      <c r="OK33" s="119">
        <v>0</v>
      </c>
      <c r="OL33" s="119">
        <v>0</v>
      </c>
      <c r="OM33" s="119">
        <v>0</v>
      </c>
      <c r="ON33" s="119">
        <v>0</v>
      </c>
      <c r="OO33" s="119">
        <v>0</v>
      </c>
      <c r="OP33" s="119">
        <v>0</v>
      </c>
      <c r="OQ33" s="119">
        <v>0</v>
      </c>
      <c r="OR33" s="119">
        <v>0</v>
      </c>
      <c r="OS33" s="119">
        <v>0</v>
      </c>
      <c r="OT33" s="119">
        <v>0</v>
      </c>
    </row>
    <row r="34" spans="1:410">
      <c r="A34" s="55" t="s">
        <v>979</v>
      </c>
      <c r="B34" s="56" t="s">
        <v>980</v>
      </c>
      <c r="C34" s="55" t="s">
        <v>427</v>
      </c>
      <c r="D34" s="57">
        <v>3</v>
      </c>
      <c r="E34" s="96">
        <v>2018</v>
      </c>
      <c r="F34" s="56">
        <v>83.42</v>
      </c>
      <c r="G34" s="110">
        <v>55121</v>
      </c>
      <c r="H34" s="110">
        <v>18342</v>
      </c>
      <c r="I34" s="110">
        <v>36779</v>
      </c>
      <c r="J34" s="100">
        <v>52</v>
      </c>
      <c r="K34" s="110">
        <v>26207</v>
      </c>
      <c r="L34" s="100">
        <v>22.04</v>
      </c>
      <c r="M34" s="110">
        <v>11107</v>
      </c>
      <c r="N34" s="112">
        <v>3745</v>
      </c>
      <c r="O34" s="112">
        <v>1983</v>
      </c>
      <c r="P34" s="112">
        <v>1762</v>
      </c>
      <c r="Q34" s="112">
        <v>4468</v>
      </c>
      <c r="R34" s="113">
        <v>2366</v>
      </c>
      <c r="S34" s="113">
        <v>2102</v>
      </c>
      <c r="T34" s="112">
        <v>3561</v>
      </c>
      <c r="U34" s="112">
        <v>1882</v>
      </c>
      <c r="V34" s="133">
        <v>1679</v>
      </c>
      <c r="W34" s="114">
        <v>4254</v>
      </c>
      <c r="X34" s="113">
        <v>2244</v>
      </c>
      <c r="Y34" s="113">
        <v>2010</v>
      </c>
      <c r="Z34" s="111">
        <v>3607</v>
      </c>
      <c r="AA34" s="111">
        <v>1893</v>
      </c>
      <c r="AB34" s="111">
        <v>1714</v>
      </c>
      <c r="AC34" s="112">
        <v>4561</v>
      </c>
      <c r="AD34" s="112">
        <v>2387</v>
      </c>
      <c r="AE34" s="112">
        <v>2174</v>
      </c>
      <c r="AF34" s="111">
        <v>4094</v>
      </c>
      <c r="AG34" s="111">
        <v>2134</v>
      </c>
      <c r="AH34" s="178">
        <v>1960</v>
      </c>
      <c r="AI34" s="182"/>
      <c r="AJ34" s="182"/>
      <c r="AK34" s="182"/>
      <c r="AL34" s="111">
        <v>4715</v>
      </c>
      <c r="AM34" s="111">
        <v>2424</v>
      </c>
      <c r="AN34" s="111">
        <v>2291</v>
      </c>
      <c r="AO34" s="111">
        <v>4630</v>
      </c>
      <c r="AP34" s="111">
        <v>2338</v>
      </c>
      <c r="AQ34" s="111">
        <v>2292</v>
      </c>
      <c r="AR34" s="56">
        <v>338</v>
      </c>
      <c r="AS34" s="80">
        <v>669</v>
      </c>
      <c r="AT34" s="115" t="s">
        <v>428</v>
      </c>
      <c r="AU34" s="59">
        <v>745</v>
      </c>
      <c r="AV34" s="59">
        <v>0</v>
      </c>
      <c r="AW34" s="59">
        <v>301</v>
      </c>
      <c r="AX34" s="59">
        <v>13.6</v>
      </c>
      <c r="AY34" s="59">
        <v>7</v>
      </c>
      <c r="AZ34" s="62">
        <v>1.914079115270098</v>
      </c>
      <c r="BA34" s="63">
        <v>9</v>
      </c>
      <c r="BB34" s="62">
        <v>0</v>
      </c>
      <c r="BC34" s="63">
        <v>0</v>
      </c>
      <c r="BD34" s="64">
        <v>0</v>
      </c>
      <c r="BE34" s="65">
        <v>0</v>
      </c>
      <c r="BF34" s="62">
        <v>3.7037037037037033</v>
      </c>
      <c r="BG34" s="63">
        <v>19</v>
      </c>
      <c r="BH34" s="62">
        <v>9.1617933723196874</v>
      </c>
      <c r="BI34" s="63">
        <v>47</v>
      </c>
      <c r="BJ34" s="64">
        <v>0</v>
      </c>
      <c r="BK34" s="65">
        <v>0</v>
      </c>
      <c r="BL34" s="64">
        <v>0</v>
      </c>
      <c r="BM34" s="65">
        <v>0</v>
      </c>
      <c r="BN34" s="56">
        <v>21.45</v>
      </c>
      <c r="BO34" s="56">
        <v>1</v>
      </c>
      <c r="BP34" s="56">
        <v>21.45</v>
      </c>
      <c r="BQ34" s="56">
        <v>2</v>
      </c>
      <c r="BR34" s="56">
        <v>0</v>
      </c>
      <c r="BS34" s="56">
        <v>0</v>
      </c>
      <c r="BT34" s="56">
        <v>21.45</v>
      </c>
      <c r="BU34" s="56">
        <v>1</v>
      </c>
      <c r="BV34" s="116">
        <v>12.2</v>
      </c>
      <c r="BW34" s="70">
        <v>1.0598086124401913</v>
      </c>
      <c r="BX34" s="56">
        <v>99.8</v>
      </c>
      <c r="BY34" s="107">
        <v>105.7</v>
      </c>
      <c r="BZ34" s="56">
        <v>103.1</v>
      </c>
      <c r="CA34" s="56">
        <v>99.1</v>
      </c>
      <c r="CB34" s="56">
        <v>104.7</v>
      </c>
      <c r="CC34" s="96" t="s">
        <v>3683</v>
      </c>
      <c r="CD34" s="96" t="s">
        <v>1178</v>
      </c>
      <c r="CE34" s="96" t="s">
        <v>555</v>
      </c>
      <c r="CF34" s="96" t="s">
        <v>2183</v>
      </c>
      <c r="CG34" s="96" t="s">
        <v>2093</v>
      </c>
      <c r="CH34" s="56">
        <v>320.33999999999997</v>
      </c>
      <c r="CI34" s="56">
        <v>18</v>
      </c>
      <c r="CJ34" s="60">
        <v>1.914079115270098</v>
      </c>
      <c r="CK34" s="61">
        <v>0</v>
      </c>
      <c r="CL34" s="56">
        <v>469.11</v>
      </c>
      <c r="CM34" s="56">
        <v>18</v>
      </c>
      <c r="CN34" s="56">
        <v>171.64</v>
      </c>
      <c r="CO34" s="56">
        <v>8</v>
      </c>
      <c r="CP34" s="56">
        <v>0</v>
      </c>
      <c r="CQ34" s="56">
        <v>0</v>
      </c>
      <c r="CR34" s="56">
        <v>0</v>
      </c>
      <c r="CS34" s="56">
        <v>0</v>
      </c>
      <c r="CT34" s="56">
        <v>0</v>
      </c>
      <c r="CU34" s="56">
        <v>0</v>
      </c>
      <c r="CV34" s="56">
        <v>0</v>
      </c>
      <c r="CW34" s="56">
        <v>0</v>
      </c>
      <c r="CX34" s="56">
        <v>0</v>
      </c>
      <c r="CY34" s="56">
        <v>0</v>
      </c>
      <c r="CZ34" s="56">
        <v>0</v>
      </c>
      <c r="DA34" s="56">
        <v>0</v>
      </c>
      <c r="DB34" s="60">
        <v>0.21668472372697725</v>
      </c>
      <c r="DC34" s="61">
        <v>1</v>
      </c>
      <c r="DD34" s="56" t="s">
        <v>3684</v>
      </c>
      <c r="DE34" s="56" t="s">
        <v>3685</v>
      </c>
      <c r="DF34" s="96" t="s">
        <v>555</v>
      </c>
      <c r="DG34" s="96" t="s">
        <v>555</v>
      </c>
      <c r="DH34" s="56">
        <v>487.01</v>
      </c>
      <c r="DI34" s="56">
        <v>27</v>
      </c>
      <c r="DJ34" s="56">
        <v>180.38</v>
      </c>
      <c r="DK34" s="56">
        <v>10</v>
      </c>
      <c r="DL34" s="56">
        <v>18.04</v>
      </c>
      <c r="DM34" s="56">
        <v>1</v>
      </c>
      <c r="DN34" s="56">
        <v>487.48</v>
      </c>
      <c r="DO34" s="56">
        <v>27</v>
      </c>
      <c r="DP34" s="56">
        <v>24.87</v>
      </c>
      <c r="DQ34" s="56">
        <v>4</v>
      </c>
      <c r="DR34" s="56">
        <v>37.31</v>
      </c>
      <c r="DS34" s="56">
        <v>2</v>
      </c>
      <c r="DT34" s="56">
        <v>0</v>
      </c>
      <c r="DU34" s="56">
        <v>0</v>
      </c>
      <c r="DV34" s="56">
        <v>18.649999999999999</v>
      </c>
      <c r="DW34" s="56">
        <v>1</v>
      </c>
      <c r="DX34" s="56">
        <v>18.649999999999999</v>
      </c>
      <c r="DY34" s="56">
        <v>1</v>
      </c>
      <c r="DZ34" s="62">
        <v>0.52631578947368418</v>
      </c>
      <c r="EA34" s="63">
        <v>1</v>
      </c>
      <c r="EB34" s="62">
        <v>9.4736842105263168</v>
      </c>
      <c r="EC34" s="63">
        <v>18</v>
      </c>
      <c r="ED34" s="60">
        <v>1.3831258644536653</v>
      </c>
      <c r="EE34" s="61">
        <v>6</v>
      </c>
      <c r="EF34" s="56" t="s">
        <v>2944</v>
      </c>
      <c r="EG34" s="56" t="s">
        <v>1721</v>
      </c>
      <c r="EH34" s="56" t="s">
        <v>555</v>
      </c>
      <c r="EI34" s="56" t="s">
        <v>555</v>
      </c>
      <c r="EJ34" s="56" t="s">
        <v>3657</v>
      </c>
      <c r="EK34" s="56" t="s">
        <v>3686</v>
      </c>
      <c r="EL34" s="56" t="s">
        <v>1887</v>
      </c>
      <c r="EM34" s="56" t="s">
        <v>3687</v>
      </c>
      <c r="EN34" s="56" t="s">
        <v>555</v>
      </c>
      <c r="EO34" s="56" t="s">
        <v>555</v>
      </c>
      <c r="EP34" s="56">
        <v>205.9</v>
      </c>
      <c r="EQ34" s="56">
        <v>11</v>
      </c>
      <c r="ER34" s="99">
        <v>186.53</v>
      </c>
      <c r="ES34" s="96">
        <v>10</v>
      </c>
      <c r="ET34" s="56">
        <v>242.49</v>
      </c>
      <c r="EU34" s="56">
        <v>13</v>
      </c>
      <c r="EV34" s="107">
        <v>223.84</v>
      </c>
      <c r="EW34" s="56">
        <v>12</v>
      </c>
      <c r="EX34" s="56">
        <v>0</v>
      </c>
      <c r="EY34" s="62">
        <v>75.076385857704054</v>
      </c>
      <c r="EZ34" s="63">
        <v>172</v>
      </c>
      <c r="FA34" s="62">
        <v>58.900523560209422</v>
      </c>
      <c r="FB34" s="63">
        <v>135</v>
      </c>
      <c r="FC34" s="56">
        <v>61.14</v>
      </c>
      <c r="FD34" s="111">
        <v>6</v>
      </c>
      <c r="FE34" s="56">
        <v>30.57</v>
      </c>
      <c r="FF34" s="56">
        <v>3</v>
      </c>
      <c r="FG34" s="56">
        <v>0</v>
      </c>
      <c r="FH34" s="56">
        <v>0</v>
      </c>
      <c r="FI34" s="56">
        <v>30.57</v>
      </c>
      <c r="FJ34" s="56">
        <v>3</v>
      </c>
      <c r="FK34" s="56">
        <v>122.29</v>
      </c>
      <c r="FL34" s="56">
        <v>12</v>
      </c>
      <c r="FM34" s="56">
        <v>295.52999999999997</v>
      </c>
      <c r="FN34" s="56">
        <v>29</v>
      </c>
      <c r="FO34" s="56">
        <v>264.95</v>
      </c>
      <c r="FP34" s="56">
        <v>26</v>
      </c>
      <c r="FQ34" s="56">
        <v>40.76</v>
      </c>
      <c r="FR34" s="56">
        <v>4</v>
      </c>
      <c r="FS34" s="60">
        <v>1</v>
      </c>
      <c r="FT34" s="61">
        <v>1</v>
      </c>
      <c r="FU34" s="60">
        <v>1.7211703958691911</v>
      </c>
      <c r="FV34" s="61">
        <v>3</v>
      </c>
      <c r="FW34" s="56" t="s">
        <v>3688</v>
      </c>
      <c r="FX34" s="56">
        <v>3.19</v>
      </c>
      <c r="FY34" s="56">
        <v>86.07</v>
      </c>
      <c r="FZ34" s="111">
        <v>13196</v>
      </c>
      <c r="GA34" s="111">
        <v>21120</v>
      </c>
      <c r="GB34" s="56">
        <v>39.4</v>
      </c>
      <c r="GC34" s="56">
        <v>60.6</v>
      </c>
      <c r="GD34" s="56">
        <v>24.03</v>
      </c>
      <c r="GE34" s="56">
        <v>68.78</v>
      </c>
      <c r="GF34" s="56">
        <v>89.55</v>
      </c>
      <c r="GG34" s="56">
        <v>46.87</v>
      </c>
      <c r="GH34" s="56">
        <v>99.13</v>
      </c>
      <c r="GI34" s="56">
        <v>26.17</v>
      </c>
      <c r="GJ34" s="56">
        <v>44.16</v>
      </c>
      <c r="GK34" s="56">
        <v>89.08</v>
      </c>
      <c r="GL34" s="56">
        <v>2.0699999999999998</v>
      </c>
      <c r="GM34" s="56">
        <v>12.78</v>
      </c>
      <c r="GN34" s="56">
        <v>3.6</v>
      </c>
      <c r="GO34" s="56">
        <v>27.13</v>
      </c>
      <c r="GP34" s="56">
        <v>6.02</v>
      </c>
      <c r="GQ34" s="56">
        <v>3.49</v>
      </c>
      <c r="GR34" s="56">
        <v>7.29</v>
      </c>
      <c r="GS34" s="56">
        <v>1.69</v>
      </c>
      <c r="GT34" s="56">
        <v>2.78</v>
      </c>
      <c r="GU34" s="99">
        <v>6.2187752771565874</v>
      </c>
      <c r="GV34" s="120">
        <v>2.1616613911835101E-3</v>
      </c>
      <c r="GW34" s="120">
        <v>0.106230216938161</v>
      </c>
      <c r="GX34" s="120">
        <v>0.47039295916003998</v>
      </c>
      <c r="GY34" s="120">
        <v>0.38879024164286302</v>
      </c>
      <c r="GZ34" s="120">
        <v>2.5631127924032999E-2</v>
      </c>
      <c r="HA34" s="120">
        <v>5.0181425152474304E-3</v>
      </c>
      <c r="HB34" s="120">
        <v>6.1761754033814596E-4</v>
      </c>
      <c r="HC34" s="120">
        <v>1.1580328881340199E-3</v>
      </c>
      <c r="HD34" s="122">
        <v>4</v>
      </c>
      <c r="HE34" s="118">
        <v>0</v>
      </c>
      <c r="HF34" s="118">
        <v>0</v>
      </c>
      <c r="HG34" s="118">
        <v>0</v>
      </c>
      <c r="HH34" s="122">
        <v>8</v>
      </c>
      <c r="HI34" s="122">
        <v>2696</v>
      </c>
      <c r="HJ34" s="118">
        <v>4</v>
      </c>
      <c r="HK34" s="122">
        <v>2712</v>
      </c>
      <c r="HL34" s="122">
        <v>7</v>
      </c>
      <c r="HM34" s="118">
        <v>0</v>
      </c>
      <c r="HN34" s="118">
        <v>0</v>
      </c>
      <c r="HO34" s="118">
        <v>0</v>
      </c>
      <c r="HP34" s="122">
        <v>7</v>
      </c>
      <c r="HQ34" s="122">
        <v>2972</v>
      </c>
      <c r="HR34" s="122">
        <v>15</v>
      </c>
      <c r="HS34" s="122">
        <v>3001</v>
      </c>
      <c r="HT34" s="118">
        <v>0</v>
      </c>
      <c r="HU34" s="118">
        <v>0</v>
      </c>
      <c r="HV34" s="118">
        <v>0</v>
      </c>
      <c r="HW34" s="118">
        <v>0</v>
      </c>
      <c r="HX34" s="122">
        <v>17</v>
      </c>
      <c r="HY34" s="122">
        <v>3449</v>
      </c>
      <c r="HZ34" s="122">
        <v>12</v>
      </c>
      <c r="IA34" s="122">
        <v>3478</v>
      </c>
      <c r="IB34" s="118">
        <v>9</v>
      </c>
      <c r="IC34" s="118">
        <v>0</v>
      </c>
      <c r="ID34" s="118">
        <v>0</v>
      </c>
      <c r="IE34" s="118">
        <v>0</v>
      </c>
      <c r="IF34" s="122">
        <v>32</v>
      </c>
      <c r="IG34" s="122">
        <v>8123</v>
      </c>
      <c r="IH34" s="122">
        <v>63</v>
      </c>
      <c r="II34" s="122">
        <v>8227</v>
      </c>
      <c r="IJ34" s="130">
        <v>12</v>
      </c>
      <c r="IK34" s="131">
        <v>0.3</v>
      </c>
      <c r="IL34" s="130">
        <v>3</v>
      </c>
      <c r="IM34" s="131">
        <v>7.4999999999999997E-2</v>
      </c>
      <c r="IN34" s="130">
        <v>10</v>
      </c>
      <c r="IO34" s="131">
        <v>0.25</v>
      </c>
      <c r="IP34" s="119">
        <v>0</v>
      </c>
      <c r="IQ34" s="119">
        <v>0</v>
      </c>
      <c r="IR34" s="119">
        <v>0</v>
      </c>
      <c r="IS34" s="122">
        <v>0</v>
      </c>
      <c r="IT34" s="122">
        <v>0</v>
      </c>
      <c r="IU34" s="122">
        <v>0</v>
      </c>
      <c r="IV34" s="122">
        <v>0</v>
      </c>
      <c r="IW34" s="122">
        <v>0</v>
      </c>
      <c r="IX34" s="130">
        <v>1</v>
      </c>
      <c r="IY34" s="131">
        <v>2.5000000000000001E-2</v>
      </c>
      <c r="IZ34" s="122">
        <v>0</v>
      </c>
      <c r="JA34" s="122">
        <v>0</v>
      </c>
      <c r="JB34" s="122">
        <v>0</v>
      </c>
      <c r="JC34" s="122">
        <v>0</v>
      </c>
      <c r="JD34" s="122">
        <v>0</v>
      </c>
      <c r="JE34" s="122">
        <v>0</v>
      </c>
      <c r="JF34" s="122">
        <v>0</v>
      </c>
      <c r="JG34" s="122">
        <v>0</v>
      </c>
      <c r="JH34" s="122">
        <v>0</v>
      </c>
      <c r="JI34" s="122">
        <v>0</v>
      </c>
      <c r="JJ34" s="122">
        <v>0</v>
      </c>
      <c r="JK34" s="122">
        <v>0</v>
      </c>
      <c r="JL34" s="130">
        <v>1</v>
      </c>
      <c r="JM34" s="131">
        <v>2.5000000000000001E-2</v>
      </c>
      <c r="JN34" s="119"/>
      <c r="JO34" s="119"/>
      <c r="JP34" s="122">
        <v>0</v>
      </c>
      <c r="JQ34" s="122">
        <v>0</v>
      </c>
      <c r="JR34" s="122">
        <v>0</v>
      </c>
      <c r="JS34" s="122">
        <v>0</v>
      </c>
      <c r="JT34" s="122">
        <v>0</v>
      </c>
      <c r="JU34" s="118">
        <v>0</v>
      </c>
      <c r="JV34" s="130">
        <v>4</v>
      </c>
      <c r="JW34" s="131">
        <v>0.1</v>
      </c>
      <c r="JX34" s="122">
        <v>0</v>
      </c>
      <c r="JY34" s="122">
        <v>0</v>
      </c>
      <c r="JZ34" s="119"/>
      <c r="KA34" s="122">
        <v>0</v>
      </c>
      <c r="KB34" s="130">
        <v>1</v>
      </c>
      <c r="KC34" s="131">
        <v>2.5000000000000001E-2</v>
      </c>
      <c r="KD34" s="130">
        <v>1</v>
      </c>
      <c r="KE34" s="131">
        <v>2.5000000000000001E-2</v>
      </c>
      <c r="KF34" s="122">
        <v>0</v>
      </c>
      <c r="KG34" s="122">
        <v>0</v>
      </c>
      <c r="KH34" s="122">
        <v>0</v>
      </c>
      <c r="KI34" s="122">
        <v>0</v>
      </c>
      <c r="KJ34" s="122">
        <v>0</v>
      </c>
      <c r="KK34" s="122">
        <v>0</v>
      </c>
      <c r="KL34" s="122">
        <v>0</v>
      </c>
      <c r="KM34" s="122">
        <v>0</v>
      </c>
      <c r="KN34" s="122">
        <v>0</v>
      </c>
      <c r="KO34" s="122">
        <v>0</v>
      </c>
      <c r="KP34" s="122">
        <v>0</v>
      </c>
      <c r="KQ34" s="122">
        <v>0</v>
      </c>
      <c r="KR34" s="122">
        <v>0</v>
      </c>
      <c r="KS34" s="122">
        <v>0</v>
      </c>
      <c r="KT34" s="122">
        <v>0</v>
      </c>
      <c r="KU34" s="122">
        <v>0</v>
      </c>
      <c r="KV34" s="122">
        <v>0</v>
      </c>
      <c r="KW34" s="122">
        <v>0</v>
      </c>
      <c r="KX34" s="122">
        <v>0</v>
      </c>
      <c r="KY34" s="122">
        <v>0</v>
      </c>
      <c r="KZ34" s="122">
        <v>0</v>
      </c>
      <c r="LA34" s="122">
        <v>0</v>
      </c>
      <c r="LB34" s="122">
        <v>0</v>
      </c>
      <c r="LC34" s="122">
        <v>0</v>
      </c>
      <c r="LD34" s="122">
        <v>0</v>
      </c>
      <c r="LE34" s="122">
        <v>0</v>
      </c>
      <c r="LF34" s="122">
        <v>0</v>
      </c>
      <c r="LG34" s="122">
        <v>0</v>
      </c>
      <c r="LH34" s="122">
        <v>0</v>
      </c>
      <c r="LI34" s="122">
        <v>0</v>
      </c>
      <c r="LJ34" s="130">
        <v>1</v>
      </c>
      <c r="LK34" s="131">
        <v>2.5000000000000001E-2</v>
      </c>
      <c r="LL34" s="122">
        <v>0</v>
      </c>
      <c r="LM34" s="122">
        <v>0</v>
      </c>
      <c r="LN34" s="122">
        <v>0</v>
      </c>
      <c r="LO34" s="119"/>
      <c r="LP34" s="130">
        <v>3</v>
      </c>
      <c r="LQ34" s="131">
        <v>7.4999999999999997E-2</v>
      </c>
      <c r="LR34" s="122">
        <v>0</v>
      </c>
      <c r="LS34" s="122">
        <v>0</v>
      </c>
      <c r="LT34" s="122">
        <v>0</v>
      </c>
      <c r="LU34" s="122">
        <v>0</v>
      </c>
      <c r="LV34" s="122">
        <v>0</v>
      </c>
      <c r="LW34" s="122">
        <v>0</v>
      </c>
      <c r="LX34" s="122">
        <v>0</v>
      </c>
      <c r="LY34" s="122">
        <v>0</v>
      </c>
      <c r="LZ34" s="122">
        <v>0</v>
      </c>
      <c r="MA34" s="122">
        <v>0</v>
      </c>
      <c r="MB34" s="122">
        <v>0</v>
      </c>
      <c r="MC34" s="122">
        <v>0</v>
      </c>
      <c r="MD34" s="122">
        <v>0</v>
      </c>
      <c r="ME34" s="122">
        <v>0</v>
      </c>
      <c r="MF34" s="122">
        <v>0</v>
      </c>
      <c r="MG34" s="122">
        <v>0</v>
      </c>
      <c r="MH34" s="122">
        <v>0</v>
      </c>
      <c r="MI34" s="122">
        <v>0</v>
      </c>
      <c r="MJ34" s="122">
        <v>0</v>
      </c>
      <c r="MK34" s="122">
        <v>0</v>
      </c>
      <c r="ML34" s="122">
        <v>0</v>
      </c>
      <c r="MM34" s="122">
        <v>0</v>
      </c>
      <c r="MN34" s="122">
        <v>0</v>
      </c>
      <c r="MO34" s="122">
        <v>0</v>
      </c>
      <c r="MP34" s="122">
        <v>0</v>
      </c>
      <c r="MQ34" s="122">
        <v>0</v>
      </c>
      <c r="MR34" s="122">
        <v>0</v>
      </c>
      <c r="MS34" s="122">
        <v>0</v>
      </c>
      <c r="MT34" s="122">
        <v>0</v>
      </c>
      <c r="MU34" s="122">
        <v>0</v>
      </c>
      <c r="MV34" s="122">
        <v>0</v>
      </c>
      <c r="MW34" s="122">
        <v>0</v>
      </c>
      <c r="MX34" s="122">
        <v>0</v>
      </c>
      <c r="MY34" s="122">
        <v>0</v>
      </c>
      <c r="MZ34" s="122">
        <v>0</v>
      </c>
      <c r="NA34" s="122">
        <v>0</v>
      </c>
      <c r="NB34" s="122">
        <v>0</v>
      </c>
      <c r="NC34" s="122">
        <v>0</v>
      </c>
      <c r="ND34" s="122">
        <v>0</v>
      </c>
      <c r="NE34" s="122">
        <v>0</v>
      </c>
      <c r="NF34" s="122">
        <v>0</v>
      </c>
      <c r="NG34" s="122">
        <v>0</v>
      </c>
      <c r="NH34" s="122">
        <v>0</v>
      </c>
      <c r="NI34" s="122">
        <v>0</v>
      </c>
      <c r="NJ34" s="122">
        <v>0</v>
      </c>
      <c r="NK34" s="122">
        <v>0</v>
      </c>
      <c r="NL34" s="122">
        <v>0</v>
      </c>
      <c r="NM34" s="122">
        <v>0</v>
      </c>
      <c r="NN34" s="122">
        <v>0</v>
      </c>
      <c r="NO34" s="122">
        <v>0</v>
      </c>
      <c r="NP34" s="122">
        <v>0</v>
      </c>
      <c r="NQ34" s="130">
        <v>1</v>
      </c>
      <c r="NR34" s="131">
        <v>2.5000000000000001E-2</v>
      </c>
      <c r="NS34" s="130">
        <v>1</v>
      </c>
      <c r="NT34" s="131">
        <v>2.5000000000000001E-2</v>
      </c>
      <c r="NU34" s="130">
        <v>1</v>
      </c>
      <c r="NV34" s="131">
        <v>2.5000000000000001E-2</v>
      </c>
      <c r="NW34" s="119">
        <v>0</v>
      </c>
      <c r="NX34" s="119">
        <v>0</v>
      </c>
      <c r="NY34" s="119">
        <v>0</v>
      </c>
      <c r="NZ34" s="119">
        <v>0</v>
      </c>
      <c r="OA34" s="119">
        <v>0</v>
      </c>
      <c r="OB34" s="119">
        <v>0</v>
      </c>
      <c r="OC34" s="119">
        <v>0</v>
      </c>
      <c r="OD34" s="119">
        <v>0</v>
      </c>
      <c r="OE34" s="119">
        <v>0</v>
      </c>
      <c r="OF34" s="119">
        <v>0</v>
      </c>
      <c r="OG34" s="119">
        <v>0</v>
      </c>
      <c r="OH34" s="119">
        <v>0</v>
      </c>
      <c r="OI34" s="119">
        <v>0</v>
      </c>
      <c r="OJ34" s="119">
        <v>0</v>
      </c>
      <c r="OK34" s="119">
        <v>0</v>
      </c>
      <c r="OL34" s="119">
        <v>0</v>
      </c>
      <c r="OM34" s="119">
        <v>0</v>
      </c>
      <c r="ON34" s="119">
        <v>0</v>
      </c>
      <c r="OO34" s="119">
        <v>0</v>
      </c>
      <c r="OP34" s="119">
        <v>0</v>
      </c>
      <c r="OQ34" s="119">
        <v>0</v>
      </c>
      <c r="OR34" s="119">
        <v>0</v>
      </c>
      <c r="OS34" s="119">
        <v>0</v>
      </c>
      <c r="OT34" s="119">
        <v>0</v>
      </c>
    </row>
    <row r="35" spans="1:410">
      <c r="A35" s="55" t="s">
        <v>1005</v>
      </c>
      <c r="B35" s="56" t="s">
        <v>1006</v>
      </c>
      <c r="C35" s="55" t="s">
        <v>466</v>
      </c>
      <c r="D35" s="57">
        <v>6</v>
      </c>
      <c r="E35" s="96">
        <v>2018</v>
      </c>
      <c r="F35" s="56">
        <v>65.61</v>
      </c>
      <c r="G35" s="110">
        <v>5469</v>
      </c>
      <c r="H35" s="110">
        <v>3416</v>
      </c>
      <c r="I35" s="110">
        <v>2053</v>
      </c>
      <c r="J35" s="100">
        <v>22.76</v>
      </c>
      <c r="K35" s="110">
        <v>1112</v>
      </c>
      <c r="L35" s="100">
        <v>56.11</v>
      </c>
      <c r="M35" s="110">
        <v>2741</v>
      </c>
      <c r="N35" s="56">
        <v>412</v>
      </c>
      <c r="O35" s="56">
        <v>205</v>
      </c>
      <c r="P35" s="56">
        <v>207</v>
      </c>
      <c r="Q35" s="112">
        <v>494</v>
      </c>
      <c r="R35" s="113">
        <v>246</v>
      </c>
      <c r="S35" s="113">
        <v>248</v>
      </c>
      <c r="T35" s="56">
        <v>413</v>
      </c>
      <c r="U35" s="56">
        <v>201</v>
      </c>
      <c r="V35" s="56">
        <v>212</v>
      </c>
      <c r="W35" s="114">
        <v>498</v>
      </c>
      <c r="X35" s="113">
        <v>241</v>
      </c>
      <c r="Y35" s="113">
        <v>257</v>
      </c>
      <c r="Z35" s="56">
        <v>422</v>
      </c>
      <c r="AA35" s="56">
        <v>207</v>
      </c>
      <c r="AB35" s="56">
        <v>215</v>
      </c>
      <c r="AC35" s="112">
        <v>520</v>
      </c>
      <c r="AD35" s="112">
        <v>261</v>
      </c>
      <c r="AE35" s="112">
        <v>259</v>
      </c>
      <c r="AF35" s="56">
        <v>440</v>
      </c>
      <c r="AG35" s="56">
        <v>229</v>
      </c>
      <c r="AH35" s="177">
        <v>211</v>
      </c>
      <c r="AI35" s="182"/>
      <c r="AJ35" s="182"/>
      <c r="AK35" s="182"/>
      <c r="AL35" s="56">
        <v>414</v>
      </c>
      <c r="AM35" s="56">
        <v>226</v>
      </c>
      <c r="AN35" s="56">
        <v>188</v>
      </c>
      <c r="AO35" s="56">
        <v>380</v>
      </c>
      <c r="AP35" s="56">
        <v>192</v>
      </c>
      <c r="AQ35" s="56">
        <v>188</v>
      </c>
      <c r="AR35" s="56">
        <v>137</v>
      </c>
      <c r="AS35" s="80">
        <v>7</v>
      </c>
      <c r="AT35" s="115" t="s">
        <v>3642</v>
      </c>
      <c r="AU35" s="59">
        <v>281</v>
      </c>
      <c r="AV35" s="59">
        <v>0</v>
      </c>
      <c r="AW35" s="59">
        <v>38</v>
      </c>
      <c r="AX35" s="59">
        <v>0</v>
      </c>
      <c r="AY35" s="59">
        <v>0</v>
      </c>
      <c r="AZ35" s="62">
        <v>0</v>
      </c>
      <c r="BA35" s="63">
        <v>0</v>
      </c>
      <c r="BB35" s="62">
        <v>0</v>
      </c>
      <c r="BC35" s="63">
        <v>0</v>
      </c>
      <c r="BD35" s="64">
        <v>0</v>
      </c>
      <c r="BE35" s="65">
        <v>0</v>
      </c>
      <c r="BF35" s="62">
        <v>10</v>
      </c>
      <c r="BG35" s="63">
        <v>4</v>
      </c>
      <c r="BH35" s="62">
        <v>2.5</v>
      </c>
      <c r="BI35" s="63">
        <v>1</v>
      </c>
      <c r="BJ35" s="64">
        <v>0</v>
      </c>
      <c r="BK35" s="65">
        <v>0</v>
      </c>
      <c r="BL35" s="64">
        <v>0</v>
      </c>
      <c r="BM35" s="65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116">
        <v>15.4</v>
      </c>
      <c r="BW35" s="70">
        <v>1</v>
      </c>
      <c r="BX35" s="56">
        <v>96.2</v>
      </c>
      <c r="BY35" s="107">
        <v>100</v>
      </c>
      <c r="BZ35" s="56">
        <v>96.2</v>
      </c>
      <c r="CA35" s="56">
        <v>100</v>
      </c>
      <c r="CB35" s="56">
        <v>107.4</v>
      </c>
      <c r="CC35" s="96" t="s">
        <v>3689</v>
      </c>
      <c r="CD35" s="96" t="s">
        <v>3690</v>
      </c>
      <c r="CE35" s="96" t="s">
        <v>555</v>
      </c>
      <c r="CF35" s="96" t="s">
        <v>2952</v>
      </c>
      <c r="CG35" s="96" t="s">
        <v>3691</v>
      </c>
      <c r="CH35" s="56">
        <v>251.26</v>
      </c>
      <c r="CI35" s="56">
        <v>1</v>
      </c>
      <c r="CJ35" s="60">
        <v>0</v>
      </c>
      <c r="CK35" s="61">
        <v>0</v>
      </c>
      <c r="CL35" s="107">
        <v>251.25628140703517</v>
      </c>
      <c r="CM35" s="56">
        <v>1</v>
      </c>
      <c r="CN35" s="56">
        <v>251.26</v>
      </c>
      <c r="CO35" s="56">
        <v>1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60">
        <v>0</v>
      </c>
      <c r="DC35" s="61">
        <v>0</v>
      </c>
      <c r="DD35" s="56" t="s">
        <v>3692</v>
      </c>
      <c r="DE35" s="56" t="s">
        <v>3693</v>
      </c>
      <c r="DF35" s="96" t="s">
        <v>555</v>
      </c>
      <c r="DG35" s="96" t="s">
        <v>555</v>
      </c>
      <c r="DH35" s="56">
        <v>6.5</v>
      </c>
      <c r="DI35" s="56">
        <v>3</v>
      </c>
      <c r="DJ35" s="56">
        <v>216.92</v>
      </c>
      <c r="DK35" s="56">
        <v>1</v>
      </c>
      <c r="DL35" s="56">
        <v>0</v>
      </c>
      <c r="DM35" s="56">
        <v>0</v>
      </c>
      <c r="DN35" s="56">
        <v>650.76</v>
      </c>
      <c r="DO35" s="56">
        <v>3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62">
        <v>0</v>
      </c>
      <c r="EA35" s="63">
        <v>0</v>
      </c>
      <c r="EB35" s="62">
        <v>18.181818181818183</v>
      </c>
      <c r="EC35" s="63">
        <v>8</v>
      </c>
      <c r="ED35" s="77">
        <v>0</v>
      </c>
      <c r="EE35" s="72">
        <v>0</v>
      </c>
      <c r="EF35" s="56" t="s">
        <v>3694</v>
      </c>
      <c r="EG35" s="56" t="s">
        <v>3695</v>
      </c>
      <c r="EH35" s="56" t="s">
        <v>555</v>
      </c>
      <c r="EI35" s="56" t="s">
        <v>555</v>
      </c>
      <c r="EJ35" s="56" t="s">
        <v>1847</v>
      </c>
      <c r="EK35" s="56" t="s">
        <v>1721</v>
      </c>
      <c r="EL35" s="56" t="s">
        <v>3696</v>
      </c>
      <c r="EM35" s="56" t="s">
        <v>3697</v>
      </c>
      <c r="EN35" s="56" t="s">
        <v>555</v>
      </c>
      <c r="EO35" s="56" t="s">
        <v>555</v>
      </c>
      <c r="EP35" s="56">
        <v>0</v>
      </c>
      <c r="EQ35" s="56">
        <v>0</v>
      </c>
      <c r="ER35" s="99">
        <v>221.73</v>
      </c>
      <c r="ES35" s="96">
        <v>1</v>
      </c>
      <c r="ET35" s="56">
        <v>0</v>
      </c>
      <c r="EU35" s="56">
        <v>0</v>
      </c>
      <c r="EV35" s="56">
        <v>0</v>
      </c>
      <c r="EW35" s="56">
        <v>0</v>
      </c>
      <c r="EX35" s="56">
        <v>0</v>
      </c>
      <c r="EY35" s="62">
        <v>47.872340425531917</v>
      </c>
      <c r="EZ35" s="63">
        <v>9</v>
      </c>
      <c r="FA35" s="62">
        <v>69.148936170212764</v>
      </c>
      <c r="FB35" s="63">
        <v>13</v>
      </c>
      <c r="FC35" s="56">
        <v>0</v>
      </c>
      <c r="FD35" s="56">
        <v>0</v>
      </c>
      <c r="FE35" s="56">
        <v>364.96</v>
      </c>
      <c r="FF35" s="56">
        <v>3</v>
      </c>
      <c r="FG35" s="56">
        <v>0</v>
      </c>
      <c r="FH35" s="56">
        <v>0</v>
      </c>
      <c r="FI35" s="56">
        <v>0</v>
      </c>
      <c r="FJ35" s="56">
        <v>0</v>
      </c>
      <c r="FK35" s="56">
        <v>364.96</v>
      </c>
      <c r="FL35" s="56">
        <v>3</v>
      </c>
      <c r="FM35" s="56">
        <v>121.65</v>
      </c>
      <c r="FN35" s="56">
        <v>1</v>
      </c>
      <c r="FO35" s="56">
        <v>121.65</v>
      </c>
      <c r="FP35" s="56">
        <v>1</v>
      </c>
      <c r="FQ35" s="56">
        <v>0</v>
      </c>
      <c r="FR35" s="56">
        <v>0</v>
      </c>
      <c r="FS35" s="60">
        <v>2</v>
      </c>
      <c r="FT35" s="61">
        <v>2</v>
      </c>
      <c r="FU35" s="60">
        <v>7.8947368421052637</v>
      </c>
      <c r="FV35" s="61">
        <v>3</v>
      </c>
      <c r="FW35" s="56" t="s">
        <v>3698</v>
      </c>
      <c r="FX35" s="56">
        <v>2.88</v>
      </c>
      <c r="FY35" s="56">
        <v>29.38</v>
      </c>
      <c r="FZ35" s="111">
        <v>1716</v>
      </c>
      <c r="GA35" s="111">
        <v>2257</v>
      </c>
      <c r="GB35" s="56">
        <v>39.39</v>
      </c>
      <c r="GC35" s="56">
        <v>60.61</v>
      </c>
      <c r="GD35" s="56">
        <v>31.25</v>
      </c>
      <c r="GE35" s="56">
        <v>71.75</v>
      </c>
      <c r="GF35" s="56">
        <v>76.569999999999993</v>
      </c>
      <c r="GG35" s="56">
        <v>70.3</v>
      </c>
      <c r="GH35" s="56">
        <v>99.41</v>
      </c>
      <c r="GI35" s="56">
        <v>39.700000000000003</v>
      </c>
      <c r="GJ35" s="56">
        <v>19.88</v>
      </c>
      <c r="GK35" s="56">
        <v>75.98</v>
      </c>
      <c r="GL35" s="56">
        <v>1.82</v>
      </c>
      <c r="GM35" s="56">
        <v>14.7</v>
      </c>
      <c r="GN35" s="56">
        <v>3.03</v>
      </c>
      <c r="GO35" s="56">
        <v>17.940000000000001</v>
      </c>
      <c r="GP35" s="56">
        <v>2.79</v>
      </c>
      <c r="GQ35" s="56">
        <v>2.5099999999999998</v>
      </c>
      <c r="GR35" s="56">
        <v>2.94</v>
      </c>
      <c r="GS35" s="56">
        <v>0.69</v>
      </c>
      <c r="GT35" s="56">
        <v>9.08</v>
      </c>
      <c r="GU35" s="99">
        <v>12.1010101010101</v>
      </c>
      <c r="GV35" s="113">
        <v>0</v>
      </c>
      <c r="GW35" s="120">
        <v>0.14404761904761901</v>
      </c>
      <c r="GX35" s="120">
        <v>0.67857142857142905</v>
      </c>
      <c r="GY35" s="120">
        <v>0.17499999999999999</v>
      </c>
      <c r="GZ35" s="113">
        <v>0</v>
      </c>
      <c r="HA35" s="113">
        <v>0</v>
      </c>
      <c r="HB35" s="120">
        <v>5.9523809523809497E-4</v>
      </c>
      <c r="HC35" s="120">
        <v>1.78571428571429E-3</v>
      </c>
      <c r="HD35" s="118">
        <v>0</v>
      </c>
      <c r="HE35" s="118">
        <v>0</v>
      </c>
      <c r="HF35" s="118">
        <v>0</v>
      </c>
      <c r="HG35" s="118">
        <v>0</v>
      </c>
      <c r="HH35" s="122">
        <v>3</v>
      </c>
      <c r="HI35" s="122">
        <v>349</v>
      </c>
      <c r="HJ35" s="118">
        <v>0</v>
      </c>
      <c r="HK35" s="122">
        <v>352</v>
      </c>
      <c r="HL35" s="122">
        <v>1</v>
      </c>
      <c r="HM35" s="118">
        <v>0</v>
      </c>
      <c r="HN35" s="118">
        <v>0</v>
      </c>
      <c r="HO35" s="118">
        <v>0</v>
      </c>
      <c r="HP35" s="122">
        <v>8</v>
      </c>
      <c r="HQ35" s="122">
        <v>408</v>
      </c>
      <c r="HR35" s="118">
        <v>0</v>
      </c>
      <c r="HS35" s="122">
        <v>417</v>
      </c>
      <c r="HT35" s="122">
        <v>3</v>
      </c>
      <c r="HU35" s="118">
        <v>0</v>
      </c>
      <c r="HV35" s="118">
        <v>0</v>
      </c>
      <c r="HW35" s="118">
        <v>0</v>
      </c>
      <c r="HX35" s="122">
        <v>2</v>
      </c>
      <c r="HY35" s="122">
        <v>517</v>
      </c>
      <c r="HZ35" s="122">
        <v>1</v>
      </c>
      <c r="IA35" s="122">
        <v>523</v>
      </c>
      <c r="IB35" s="118">
        <v>2</v>
      </c>
      <c r="IC35" s="118">
        <v>0</v>
      </c>
      <c r="ID35" s="118">
        <v>0</v>
      </c>
      <c r="IE35" s="118">
        <v>0</v>
      </c>
      <c r="IF35" s="122">
        <v>5</v>
      </c>
      <c r="IG35" s="122">
        <v>793</v>
      </c>
      <c r="IH35" s="118">
        <v>1</v>
      </c>
      <c r="II35" s="122">
        <v>801</v>
      </c>
      <c r="IJ35" s="130">
        <v>1</v>
      </c>
      <c r="IK35" s="131">
        <v>9.0909090909090898E-2</v>
      </c>
      <c r="IL35" s="130">
        <v>4</v>
      </c>
      <c r="IM35" s="131">
        <v>0.36363636363636398</v>
      </c>
      <c r="IN35" s="130">
        <v>1</v>
      </c>
      <c r="IO35" s="131">
        <v>9.0909090909090898E-2</v>
      </c>
      <c r="IP35" s="119">
        <v>0</v>
      </c>
      <c r="IQ35" s="119">
        <v>0</v>
      </c>
      <c r="IR35" s="130">
        <v>2</v>
      </c>
      <c r="IS35" s="131">
        <v>0.18181818181818199</v>
      </c>
      <c r="IT35" s="122">
        <v>0</v>
      </c>
      <c r="IU35" s="122">
        <v>0</v>
      </c>
      <c r="IV35" s="122">
        <v>0</v>
      </c>
      <c r="IW35" s="122">
        <v>0</v>
      </c>
      <c r="IX35" s="122">
        <v>0</v>
      </c>
      <c r="IY35" s="122">
        <v>0</v>
      </c>
      <c r="IZ35" s="122">
        <v>0</v>
      </c>
      <c r="JA35" s="122">
        <v>0</v>
      </c>
      <c r="JB35" s="122">
        <v>0</v>
      </c>
      <c r="JC35" s="122">
        <v>0</v>
      </c>
      <c r="JD35" s="122">
        <v>0</v>
      </c>
      <c r="JE35" s="122">
        <v>0</v>
      </c>
      <c r="JF35" s="122">
        <v>0</v>
      </c>
      <c r="JG35" s="122">
        <v>0</v>
      </c>
      <c r="JH35" s="122">
        <v>0</v>
      </c>
      <c r="JI35" s="122">
        <v>0</v>
      </c>
      <c r="JJ35" s="122">
        <v>0</v>
      </c>
      <c r="JK35" s="122">
        <v>0</v>
      </c>
      <c r="JL35" s="122">
        <v>0</v>
      </c>
      <c r="JM35" s="122">
        <v>0</v>
      </c>
      <c r="JN35" s="122">
        <v>0</v>
      </c>
      <c r="JO35" s="122">
        <v>0</v>
      </c>
      <c r="JP35" s="122">
        <v>0</v>
      </c>
      <c r="JQ35" s="122">
        <v>0</v>
      </c>
      <c r="JR35" s="130">
        <v>1</v>
      </c>
      <c r="JS35" s="131">
        <v>9.0909090909090898E-2</v>
      </c>
      <c r="JT35" s="122">
        <v>0</v>
      </c>
      <c r="JU35" s="118">
        <v>0</v>
      </c>
      <c r="JV35" s="119"/>
      <c r="JW35" s="119"/>
      <c r="JX35" s="119"/>
      <c r="JY35" s="119"/>
      <c r="JZ35" s="119"/>
      <c r="KA35" s="122">
        <v>0</v>
      </c>
      <c r="KB35" s="119"/>
      <c r="KC35" s="119"/>
      <c r="KD35" s="119"/>
      <c r="KE35" s="119"/>
      <c r="KF35" s="122">
        <v>0</v>
      </c>
      <c r="KG35" s="122">
        <v>0</v>
      </c>
      <c r="KH35" s="122">
        <v>0</v>
      </c>
      <c r="KI35" s="122">
        <v>0</v>
      </c>
      <c r="KJ35" s="122">
        <v>0</v>
      </c>
      <c r="KK35" s="122">
        <v>0</v>
      </c>
      <c r="KL35" s="122">
        <v>0</v>
      </c>
      <c r="KM35" s="122">
        <v>0</v>
      </c>
      <c r="KN35" s="122">
        <v>0</v>
      </c>
      <c r="KO35" s="122">
        <v>0</v>
      </c>
      <c r="KP35" s="122">
        <v>0</v>
      </c>
      <c r="KQ35" s="122">
        <v>0</v>
      </c>
      <c r="KR35" s="122">
        <v>0</v>
      </c>
      <c r="KS35" s="122">
        <v>0</v>
      </c>
      <c r="KT35" s="122">
        <v>0</v>
      </c>
      <c r="KU35" s="122">
        <v>0</v>
      </c>
      <c r="KV35" s="122">
        <v>0</v>
      </c>
      <c r="KW35" s="122">
        <v>0</v>
      </c>
      <c r="KX35" s="130">
        <v>2</v>
      </c>
      <c r="KY35" s="131">
        <v>0.18181818181818199</v>
      </c>
      <c r="KZ35" s="122">
        <v>0</v>
      </c>
      <c r="LA35" s="122">
        <v>0</v>
      </c>
      <c r="LB35" s="122">
        <v>0</v>
      </c>
      <c r="LC35" s="122">
        <v>0</v>
      </c>
      <c r="LD35" s="122">
        <v>0</v>
      </c>
      <c r="LE35" s="122">
        <v>0</v>
      </c>
      <c r="LF35" s="122">
        <v>0</v>
      </c>
      <c r="LG35" s="122">
        <v>0</v>
      </c>
      <c r="LH35" s="122">
        <v>0</v>
      </c>
      <c r="LI35" s="122">
        <v>0</v>
      </c>
      <c r="LJ35" s="122">
        <v>0</v>
      </c>
      <c r="LK35" s="122">
        <v>0</v>
      </c>
      <c r="LL35" s="122">
        <v>0</v>
      </c>
      <c r="LM35" s="122">
        <v>0</v>
      </c>
      <c r="LN35" s="122">
        <v>0</v>
      </c>
      <c r="LO35" s="122">
        <v>0</v>
      </c>
      <c r="LP35" s="122">
        <v>0</v>
      </c>
      <c r="LQ35" s="122">
        <v>0</v>
      </c>
      <c r="LR35" s="122">
        <v>0</v>
      </c>
      <c r="LS35" s="122">
        <v>0</v>
      </c>
      <c r="LT35" s="122">
        <v>0</v>
      </c>
      <c r="LU35" s="122">
        <v>0</v>
      </c>
      <c r="LV35" s="122">
        <v>0</v>
      </c>
      <c r="LW35" s="122">
        <v>0</v>
      </c>
      <c r="LX35" s="122">
        <v>0</v>
      </c>
      <c r="LY35" s="122">
        <v>0</v>
      </c>
      <c r="LZ35" s="122">
        <v>0</v>
      </c>
      <c r="MA35" s="122">
        <v>0</v>
      </c>
      <c r="MB35" s="122">
        <v>0</v>
      </c>
      <c r="MC35" s="122">
        <v>0</v>
      </c>
      <c r="MD35" s="122">
        <v>0</v>
      </c>
      <c r="ME35" s="122">
        <v>0</v>
      </c>
      <c r="MF35" s="122">
        <v>0</v>
      </c>
      <c r="MG35" s="122">
        <v>0</v>
      </c>
      <c r="MH35" s="122">
        <v>0</v>
      </c>
      <c r="MI35" s="122">
        <v>0</v>
      </c>
      <c r="MJ35" s="122">
        <v>0</v>
      </c>
      <c r="MK35" s="122">
        <v>0</v>
      </c>
      <c r="ML35" s="122">
        <v>0</v>
      </c>
      <c r="MM35" s="122">
        <v>0</v>
      </c>
      <c r="MN35" s="122">
        <v>0</v>
      </c>
      <c r="MO35" s="122">
        <v>0</v>
      </c>
      <c r="MP35" s="122">
        <v>0</v>
      </c>
      <c r="MQ35" s="122">
        <v>0</v>
      </c>
      <c r="MR35" s="122">
        <v>0</v>
      </c>
      <c r="MS35" s="122">
        <v>0</v>
      </c>
      <c r="MT35" s="122">
        <v>0</v>
      </c>
      <c r="MU35" s="122">
        <v>0</v>
      </c>
      <c r="MV35" s="122">
        <v>0</v>
      </c>
      <c r="MW35" s="122">
        <v>0</v>
      </c>
      <c r="MX35" s="122">
        <v>0</v>
      </c>
      <c r="MY35" s="122">
        <v>0</v>
      </c>
      <c r="MZ35" s="122">
        <v>0</v>
      </c>
      <c r="NA35" s="122">
        <v>0</v>
      </c>
      <c r="NB35" s="122">
        <v>0</v>
      </c>
      <c r="NC35" s="122">
        <v>0</v>
      </c>
      <c r="ND35" s="122">
        <v>0</v>
      </c>
      <c r="NE35" s="122">
        <v>0</v>
      </c>
      <c r="NF35" s="122">
        <v>0</v>
      </c>
      <c r="NG35" s="122">
        <v>0</v>
      </c>
      <c r="NH35" s="122">
        <v>0</v>
      </c>
      <c r="NI35" s="122">
        <v>0</v>
      </c>
      <c r="NJ35" s="122">
        <v>0</v>
      </c>
      <c r="NK35" s="122">
        <v>0</v>
      </c>
      <c r="NL35" s="122">
        <v>0</v>
      </c>
      <c r="NM35" s="122">
        <v>0</v>
      </c>
      <c r="NN35" s="122">
        <v>0</v>
      </c>
      <c r="NO35" s="122">
        <v>0</v>
      </c>
      <c r="NP35" s="122">
        <v>0</v>
      </c>
      <c r="NQ35" s="122">
        <v>0</v>
      </c>
      <c r="NR35" s="122">
        <v>0</v>
      </c>
      <c r="NS35" s="122">
        <v>0</v>
      </c>
      <c r="NT35" s="122">
        <v>0</v>
      </c>
      <c r="NU35" s="122">
        <v>0</v>
      </c>
      <c r="NV35" s="122">
        <v>0</v>
      </c>
      <c r="NW35" s="119">
        <v>0</v>
      </c>
      <c r="NX35" s="119">
        <v>0</v>
      </c>
      <c r="NY35" s="119">
        <v>0</v>
      </c>
      <c r="NZ35" s="119">
        <v>0</v>
      </c>
      <c r="OA35" s="119"/>
      <c r="OB35" s="119"/>
      <c r="OC35" s="119"/>
      <c r="OD35" s="119"/>
      <c r="OE35" s="119">
        <v>0</v>
      </c>
      <c r="OF35" s="119">
        <v>0</v>
      </c>
      <c r="OG35" s="119">
        <v>0</v>
      </c>
      <c r="OH35" s="119">
        <v>0</v>
      </c>
      <c r="OI35" s="119">
        <v>0</v>
      </c>
      <c r="OJ35" s="119">
        <v>0</v>
      </c>
      <c r="OK35" s="119">
        <v>0</v>
      </c>
      <c r="OL35" s="119">
        <v>0</v>
      </c>
      <c r="OM35" s="119">
        <v>0</v>
      </c>
      <c r="ON35" s="119">
        <v>0</v>
      </c>
      <c r="OO35" s="119">
        <v>0</v>
      </c>
      <c r="OP35" s="119">
        <v>0</v>
      </c>
      <c r="OQ35" s="119">
        <v>0</v>
      </c>
      <c r="OR35" s="119">
        <v>0</v>
      </c>
      <c r="OS35" s="119">
        <v>0</v>
      </c>
      <c r="OT35" s="119">
        <v>0</v>
      </c>
    </row>
    <row r="36" spans="1:410">
      <c r="A36" s="55" t="s">
        <v>3699</v>
      </c>
      <c r="B36" s="56" t="s">
        <v>1014</v>
      </c>
      <c r="C36" s="55" t="s">
        <v>598</v>
      </c>
      <c r="D36" s="57">
        <v>1</v>
      </c>
      <c r="E36" s="96">
        <v>2018</v>
      </c>
      <c r="F36" s="56">
        <v>81.2</v>
      </c>
      <c r="G36" s="110">
        <v>276744</v>
      </c>
      <c r="H36" s="110">
        <v>247918</v>
      </c>
      <c r="I36" s="110">
        <v>28826</v>
      </c>
      <c r="J36" s="100">
        <v>83.64</v>
      </c>
      <c r="K36" s="110">
        <v>231621</v>
      </c>
      <c r="L36" s="100">
        <v>14.1</v>
      </c>
      <c r="M36" s="110">
        <v>39056</v>
      </c>
      <c r="N36" s="111">
        <v>15919</v>
      </c>
      <c r="O36" s="111">
        <v>8222</v>
      </c>
      <c r="P36" s="111">
        <v>7697</v>
      </c>
      <c r="Q36" s="112" t="e">
        <v>#N/A</v>
      </c>
      <c r="R36" s="113" t="e">
        <v>#N/A</v>
      </c>
      <c r="S36" s="113" t="e">
        <v>#N/A</v>
      </c>
      <c r="T36" s="111">
        <v>16036</v>
      </c>
      <c r="U36" s="111">
        <v>8253</v>
      </c>
      <c r="V36" s="111">
        <v>7783</v>
      </c>
      <c r="W36" s="114" t="e">
        <v>#N/A</v>
      </c>
      <c r="X36" s="113" t="e">
        <v>#N/A</v>
      </c>
      <c r="Y36" s="113" t="e">
        <v>#N/A</v>
      </c>
      <c r="Z36" s="111">
        <v>17091</v>
      </c>
      <c r="AA36" s="111">
        <v>8741</v>
      </c>
      <c r="AB36" s="111">
        <v>8350</v>
      </c>
      <c r="AC36" s="112" t="e">
        <v>#N/A</v>
      </c>
      <c r="AD36" s="112" t="e">
        <v>#N/A</v>
      </c>
      <c r="AE36" s="112" t="e">
        <v>#N/A</v>
      </c>
      <c r="AF36" s="111">
        <v>20286</v>
      </c>
      <c r="AG36" s="111">
        <v>10257</v>
      </c>
      <c r="AH36" s="178">
        <v>10029</v>
      </c>
      <c r="AI36" s="182"/>
      <c r="AJ36" s="182"/>
      <c r="AK36" s="182"/>
      <c r="AL36" s="111">
        <v>24779</v>
      </c>
      <c r="AM36" s="111">
        <v>12401</v>
      </c>
      <c r="AN36" s="111">
        <v>12378</v>
      </c>
      <c r="AO36" s="111">
        <v>25963</v>
      </c>
      <c r="AP36" s="111">
        <v>12964</v>
      </c>
      <c r="AQ36" s="111">
        <v>12999</v>
      </c>
      <c r="AR36" s="111">
        <v>3108</v>
      </c>
      <c r="AS36" s="112">
        <v>7239</v>
      </c>
      <c r="AT36" s="115" t="s">
        <v>3413</v>
      </c>
      <c r="AU36" s="59">
        <v>2290</v>
      </c>
      <c r="AV36" s="59">
        <v>0</v>
      </c>
      <c r="AW36" s="59">
        <v>1265</v>
      </c>
      <c r="AX36" s="59">
        <v>6.4</v>
      </c>
      <c r="AY36" s="59">
        <v>16</v>
      </c>
      <c r="AZ36" s="62">
        <v>1.0569300984866683</v>
      </c>
      <c r="BA36" s="63">
        <v>22</v>
      </c>
      <c r="BB36" s="62">
        <v>0</v>
      </c>
      <c r="BC36" s="63">
        <v>0</v>
      </c>
      <c r="BD36" s="64">
        <v>0</v>
      </c>
      <c r="BE36" s="65">
        <v>0</v>
      </c>
      <c r="BF36" s="62">
        <v>3.8</v>
      </c>
      <c r="BG36" s="63">
        <v>95</v>
      </c>
      <c r="BH36" s="62">
        <v>9.84</v>
      </c>
      <c r="BI36" s="63">
        <v>246</v>
      </c>
      <c r="BJ36" s="64">
        <v>0</v>
      </c>
      <c r="BK36" s="65">
        <v>0</v>
      </c>
      <c r="BL36" s="64">
        <v>4.8042277203939472</v>
      </c>
      <c r="BM36" s="65">
        <v>1</v>
      </c>
      <c r="BN36" s="56">
        <v>0</v>
      </c>
      <c r="BO36" s="56">
        <v>0</v>
      </c>
      <c r="BP36" s="56">
        <v>4.8499999999999996</v>
      </c>
      <c r="BQ36" s="56">
        <v>1</v>
      </c>
      <c r="BR36" s="56">
        <v>0</v>
      </c>
      <c r="BS36" s="56">
        <v>0</v>
      </c>
      <c r="BT36" s="56">
        <v>4.8499999999999996</v>
      </c>
      <c r="BU36" s="56">
        <v>1</v>
      </c>
      <c r="BV36" s="116">
        <v>1.5</v>
      </c>
      <c r="BW36" s="70">
        <v>0.95576671035386629</v>
      </c>
      <c r="BX36" s="56">
        <v>86.9</v>
      </c>
      <c r="BY36" s="107">
        <v>95.1</v>
      </c>
      <c r="BZ36" s="56">
        <v>92.3</v>
      </c>
      <c r="CA36" s="56">
        <v>83.4</v>
      </c>
      <c r="CB36" s="56">
        <v>91</v>
      </c>
      <c r="CC36" s="96" t="s">
        <v>3700</v>
      </c>
      <c r="CD36" s="96" t="s">
        <v>2263</v>
      </c>
      <c r="CE36" s="96" t="s">
        <v>555</v>
      </c>
      <c r="CF36" s="96" t="s">
        <v>983</v>
      </c>
      <c r="CG36" s="96" t="s">
        <v>3701</v>
      </c>
      <c r="CH36" s="56">
        <v>24.26</v>
      </c>
      <c r="CI36" s="56">
        <v>5</v>
      </c>
      <c r="CJ36" s="60">
        <v>1.0569300984866683</v>
      </c>
      <c r="CK36" s="61">
        <v>4</v>
      </c>
      <c r="CL36" s="107">
        <v>24.2600679281902</v>
      </c>
      <c r="CM36" s="56">
        <v>5</v>
      </c>
      <c r="CN36" s="56">
        <v>121.3</v>
      </c>
      <c r="CO36" s="56">
        <v>25</v>
      </c>
      <c r="CP36" s="56">
        <v>12.05</v>
      </c>
      <c r="CQ36" s="56">
        <v>3</v>
      </c>
      <c r="CR36" s="56">
        <v>4.03</v>
      </c>
      <c r="CS36" s="56">
        <v>1</v>
      </c>
      <c r="CT36" s="56">
        <v>0</v>
      </c>
      <c r="CU36" s="56">
        <v>0</v>
      </c>
      <c r="CV36" s="56">
        <v>4.03</v>
      </c>
      <c r="CW36" s="56">
        <v>1</v>
      </c>
      <c r="CX36" s="56">
        <v>0</v>
      </c>
      <c r="CY36" s="56">
        <v>0</v>
      </c>
      <c r="CZ36" s="56">
        <v>0</v>
      </c>
      <c r="DA36" s="56">
        <v>0</v>
      </c>
      <c r="DB36" s="60">
        <v>0.1864454181038501</v>
      </c>
      <c r="DC36" s="61">
        <v>4</v>
      </c>
      <c r="DD36" s="56" t="s">
        <v>3702</v>
      </c>
      <c r="DE36" s="56" t="s">
        <v>3703</v>
      </c>
      <c r="DF36" s="96" t="s">
        <v>555</v>
      </c>
      <c r="DG36" s="96" t="s">
        <v>555</v>
      </c>
      <c r="DH36" s="56">
        <v>32.270000000000003</v>
      </c>
      <c r="DI36" s="56">
        <v>8</v>
      </c>
      <c r="DJ36" s="56">
        <v>125.05</v>
      </c>
      <c r="DK36" s="56">
        <v>31</v>
      </c>
      <c r="DL36" s="56">
        <v>20.170000000000002</v>
      </c>
      <c r="DM36" s="56">
        <v>5</v>
      </c>
      <c r="DN36" s="56">
        <v>32.270000000000003</v>
      </c>
      <c r="DO36" s="56">
        <v>8</v>
      </c>
      <c r="DP36" s="56">
        <v>0</v>
      </c>
      <c r="DQ36" s="56">
        <v>0</v>
      </c>
      <c r="DR36" s="56">
        <v>0</v>
      </c>
      <c r="DS36" s="56">
        <v>0</v>
      </c>
      <c r="DT36" s="56">
        <v>0</v>
      </c>
      <c r="DU36" s="56">
        <v>0</v>
      </c>
      <c r="DV36" s="56">
        <v>7.53</v>
      </c>
      <c r="DW36" s="56">
        <v>2</v>
      </c>
      <c r="DX36" s="56">
        <v>3.76</v>
      </c>
      <c r="DY36" s="56">
        <v>1</v>
      </c>
      <c r="DZ36" s="62">
        <v>0.30769230769230771</v>
      </c>
      <c r="EA36" s="63">
        <v>2</v>
      </c>
      <c r="EB36" s="62">
        <v>11.846153846153847</v>
      </c>
      <c r="EC36" s="63">
        <v>77</v>
      </c>
      <c r="ED36" s="60">
        <v>0.21680686844159225</v>
      </c>
      <c r="EE36" s="61">
        <v>5</v>
      </c>
      <c r="EF36" s="56" t="s">
        <v>3704</v>
      </c>
      <c r="EG36" s="56" t="s">
        <v>3705</v>
      </c>
      <c r="EH36" s="56" t="s">
        <v>555</v>
      </c>
      <c r="EI36" s="56" t="s">
        <v>555</v>
      </c>
      <c r="EJ36" s="56" t="s">
        <v>2872</v>
      </c>
      <c r="EK36" s="56" t="s">
        <v>3706</v>
      </c>
      <c r="EL36" s="56" t="s">
        <v>3707</v>
      </c>
      <c r="EM36" s="56" t="s">
        <v>3353</v>
      </c>
      <c r="EN36" s="56" t="s">
        <v>555</v>
      </c>
      <c r="EO36" s="56" t="s">
        <v>555</v>
      </c>
      <c r="EP36" s="56">
        <v>88.59</v>
      </c>
      <c r="EQ36" s="56">
        <v>23</v>
      </c>
      <c r="ER36" s="99">
        <v>109.18</v>
      </c>
      <c r="ES36" s="96">
        <v>29</v>
      </c>
      <c r="ET36" s="56">
        <v>248.48</v>
      </c>
      <c r="EU36" s="56">
        <v>66</v>
      </c>
      <c r="EV36" s="107">
        <v>116.71</v>
      </c>
      <c r="EW36" s="56">
        <v>31</v>
      </c>
      <c r="EX36" s="56">
        <v>0</v>
      </c>
      <c r="EY36" s="62">
        <v>63.499757634512846</v>
      </c>
      <c r="EZ36" s="63">
        <v>786</v>
      </c>
      <c r="FA36" s="62">
        <v>57.158242941764755</v>
      </c>
      <c r="FB36" s="63">
        <v>743</v>
      </c>
      <c r="FC36" s="56">
        <v>9.02</v>
      </c>
      <c r="FD36" s="111">
        <v>5</v>
      </c>
      <c r="FE36" s="56">
        <v>36.08</v>
      </c>
      <c r="FF36" s="56">
        <v>20</v>
      </c>
      <c r="FG36" s="56">
        <v>5.41</v>
      </c>
      <c r="FH36" s="56">
        <v>3</v>
      </c>
      <c r="FI36" s="56">
        <v>1.8</v>
      </c>
      <c r="FJ36" s="56">
        <v>1</v>
      </c>
      <c r="FK36" s="56">
        <v>52.32</v>
      </c>
      <c r="FL36" s="56">
        <v>29</v>
      </c>
      <c r="FM36" s="56">
        <v>254.37</v>
      </c>
      <c r="FN36" s="56">
        <v>141</v>
      </c>
      <c r="FO36" s="56">
        <v>490.69</v>
      </c>
      <c r="FP36" s="56">
        <v>272</v>
      </c>
      <c r="FQ36" s="56">
        <v>21.65</v>
      </c>
      <c r="FR36" s="56">
        <v>12</v>
      </c>
      <c r="FS36" s="60">
        <v>7</v>
      </c>
      <c r="FT36" s="61">
        <v>7</v>
      </c>
      <c r="FU36" s="60">
        <v>0.78076202373516546</v>
      </c>
      <c r="FV36" s="61">
        <v>5</v>
      </c>
      <c r="FW36" s="56" t="s">
        <v>3708</v>
      </c>
      <c r="FX36" s="56">
        <v>3.07</v>
      </c>
      <c r="FY36" s="102">
        <v>4215.1899999999996</v>
      </c>
      <c r="FZ36" s="111">
        <v>85341</v>
      </c>
      <c r="GA36" s="111">
        <v>93601</v>
      </c>
      <c r="GB36" s="56">
        <v>43.7</v>
      </c>
      <c r="GC36" s="56">
        <v>56.3</v>
      </c>
      <c r="GD36" s="56">
        <v>26.53</v>
      </c>
      <c r="GE36" s="56">
        <v>75.48</v>
      </c>
      <c r="GF36" s="56">
        <v>98.56</v>
      </c>
      <c r="GG36" s="56">
        <v>99.01</v>
      </c>
      <c r="GH36" s="56">
        <v>99.5</v>
      </c>
      <c r="GI36" s="56">
        <v>80.319999999999993</v>
      </c>
      <c r="GJ36" s="56">
        <v>71.7</v>
      </c>
      <c r="GK36" s="56">
        <v>99.11</v>
      </c>
      <c r="GL36" s="56">
        <v>1.75</v>
      </c>
      <c r="GM36" s="56">
        <v>11.44</v>
      </c>
      <c r="GN36" s="56">
        <v>3.75</v>
      </c>
      <c r="GO36" s="56">
        <v>27.46</v>
      </c>
      <c r="GP36" s="56">
        <v>8.4600000000000009</v>
      </c>
      <c r="GQ36" s="56">
        <v>4.76</v>
      </c>
      <c r="GR36" s="56">
        <v>10.38</v>
      </c>
      <c r="GS36" s="56">
        <v>1.91</v>
      </c>
      <c r="GT36" s="56">
        <v>1.76</v>
      </c>
      <c r="GU36" s="99">
        <v>3.8906474600116217</v>
      </c>
      <c r="GV36" s="120">
        <v>1.2861736334405099E-3</v>
      </c>
      <c r="GW36" s="120">
        <v>7.3421100527816502E-2</v>
      </c>
      <c r="GX36" s="120">
        <v>0.38268519080264501</v>
      </c>
      <c r="GY36" s="120">
        <v>0.49577140083722598</v>
      </c>
      <c r="GZ36" s="120">
        <v>4.4931141175756799E-2</v>
      </c>
      <c r="HA36" s="120">
        <v>4.9748225444397299E-4</v>
      </c>
      <c r="HB36" s="120">
        <v>4.2467997330582999E-4</v>
      </c>
      <c r="HC36" s="120">
        <v>9.8283079536492092E-4</v>
      </c>
      <c r="HD36" s="122">
        <v>24</v>
      </c>
      <c r="HE36" s="118">
        <v>0</v>
      </c>
      <c r="HF36" s="122">
        <v>5</v>
      </c>
      <c r="HG36" s="118">
        <v>0</v>
      </c>
      <c r="HH36" s="122">
        <v>106</v>
      </c>
      <c r="HI36" s="122">
        <v>15066</v>
      </c>
      <c r="HJ36" s="122">
        <v>145</v>
      </c>
      <c r="HK36" s="122">
        <v>15347</v>
      </c>
      <c r="HL36" s="122">
        <v>19</v>
      </c>
      <c r="HM36" s="118">
        <v>1</v>
      </c>
      <c r="HN36" s="118">
        <v>1</v>
      </c>
      <c r="HO36" s="118">
        <v>0</v>
      </c>
      <c r="HP36" s="122">
        <v>156</v>
      </c>
      <c r="HQ36" s="122">
        <v>16714</v>
      </c>
      <c r="HR36" s="122">
        <v>268</v>
      </c>
      <c r="HS36" s="122">
        <v>17159</v>
      </c>
      <c r="HT36" s="122">
        <v>33</v>
      </c>
      <c r="HU36" s="118">
        <v>0</v>
      </c>
      <c r="HV36" s="118">
        <v>1</v>
      </c>
      <c r="HW36" s="118">
        <v>0</v>
      </c>
      <c r="HX36" s="122">
        <v>203</v>
      </c>
      <c r="HY36" s="122">
        <v>19872</v>
      </c>
      <c r="HZ36" s="122">
        <v>212</v>
      </c>
      <c r="IA36" s="122">
        <v>20321</v>
      </c>
      <c r="IB36" s="122">
        <v>86</v>
      </c>
      <c r="IC36" s="118">
        <v>1</v>
      </c>
      <c r="ID36" s="122">
        <v>7</v>
      </c>
      <c r="IE36" s="118">
        <v>2</v>
      </c>
      <c r="IF36" s="122">
        <v>448</v>
      </c>
      <c r="IG36" s="122">
        <v>51740</v>
      </c>
      <c r="IH36" s="122">
        <v>569</v>
      </c>
      <c r="II36" s="122">
        <v>52853</v>
      </c>
      <c r="IJ36" s="130">
        <v>93</v>
      </c>
      <c r="IK36" s="131">
        <v>0.29153605015674</v>
      </c>
      <c r="IL36" s="130">
        <v>27</v>
      </c>
      <c r="IM36" s="131">
        <v>8.4639498432601906E-2</v>
      </c>
      <c r="IN36" s="130">
        <v>60</v>
      </c>
      <c r="IO36" s="131">
        <v>0.188087774294671</v>
      </c>
      <c r="IP36" s="119">
        <v>0</v>
      </c>
      <c r="IQ36" s="131">
        <v>3.1347962382445101E-3</v>
      </c>
      <c r="IR36" s="130">
        <v>2</v>
      </c>
      <c r="IS36" s="131">
        <v>6.2695924764890297E-3</v>
      </c>
      <c r="IT36" s="122">
        <v>0</v>
      </c>
      <c r="IU36" s="122">
        <v>0</v>
      </c>
      <c r="IV36" s="130">
        <v>4</v>
      </c>
      <c r="IW36" s="131">
        <v>1.2539184952978099E-2</v>
      </c>
      <c r="IX36" s="130">
        <v>22</v>
      </c>
      <c r="IY36" s="131">
        <v>6.8965517241379296E-2</v>
      </c>
      <c r="IZ36" s="130">
        <v>2</v>
      </c>
      <c r="JA36" s="131">
        <v>6.2695924764890297E-3</v>
      </c>
      <c r="JB36" s="130">
        <v>5</v>
      </c>
      <c r="JC36" s="131">
        <v>1.56739811912226E-2</v>
      </c>
      <c r="JD36" s="122">
        <v>0</v>
      </c>
      <c r="JE36" s="122">
        <v>0</v>
      </c>
      <c r="JF36" s="122">
        <v>0</v>
      </c>
      <c r="JG36" s="122">
        <v>0</v>
      </c>
      <c r="JH36" s="122">
        <v>0</v>
      </c>
      <c r="JI36" s="122">
        <v>0</v>
      </c>
      <c r="JJ36" s="130">
        <v>37</v>
      </c>
      <c r="JK36" s="131">
        <v>0.115987460815047</v>
      </c>
      <c r="JL36" s="130">
        <v>8</v>
      </c>
      <c r="JM36" s="131">
        <v>2.5078369905956101E-2</v>
      </c>
      <c r="JN36" s="130">
        <v>3</v>
      </c>
      <c r="JO36" s="131">
        <v>9.4043887147335394E-3</v>
      </c>
      <c r="JP36" s="122">
        <v>0</v>
      </c>
      <c r="JQ36" s="122">
        <v>0</v>
      </c>
      <c r="JR36" s="130">
        <v>5</v>
      </c>
      <c r="JS36" s="131">
        <v>1.56739811912226E-2</v>
      </c>
      <c r="JT36" s="122">
        <v>0</v>
      </c>
      <c r="JU36" s="118">
        <v>0</v>
      </c>
      <c r="JV36" s="130">
        <v>7</v>
      </c>
      <c r="JW36" s="131">
        <v>2.1943573667711599E-2</v>
      </c>
      <c r="JX36" s="119"/>
      <c r="JY36" s="119"/>
      <c r="JZ36" s="119"/>
      <c r="KA36" s="122">
        <v>0</v>
      </c>
      <c r="KB36" s="130">
        <v>13</v>
      </c>
      <c r="KC36" s="131">
        <v>4.0752351097178702E-2</v>
      </c>
      <c r="KD36" s="130">
        <v>10</v>
      </c>
      <c r="KE36" s="131">
        <v>3.1347962382445103E-2</v>
      </c>
      <c r="KF36" s="122">
        <v>0</v>
      </c>
      <c r="KG36" s="122">
        <v>0</v>
      </c>
      <c r="KH36" s="122">
        <v>0</v>
      </c>
      <c r="KI36" s="122">
        <v>0</v>
      </c>
      <c r="KJ36" s="122">
        <v>0</v>
      </c>
      <c r="KK36" s="122">
        <v>0</v>
      </c>
      <c r="KL36" s="122">
        <v>0</v>
      </c>
      <c r="KM36" s="122">
        <v>0</v>
      </c>
      <c r="KN36" s="122">
        <v>0</v>
      </c>
      <c r="KO36" s="122">
        <v>0</v>
      </c>
      <c r="KP36" s="122">
        <v>0</v>
      </c>
      <c r="KQ36" s="122">
        <v>0</v>
      </c>
      <c r="KR36" s="122">
        <v>0</v>
      </c>
      <c r="KS36" s="122">
        <v>0</v>
      </c>
      <c r="KT36" s="122">
        <v>0</v>
      </c>
      <c r="KU36" s="122">
        <v>0</v>
      </c>
      <c r="KV36" s="122">
        <v>0</v>
      </c>
      <c r="KW36" s="122">
        <v>0</v>
      </c>
      <c r="KX36" s="122">
        <v>0</v>
      </c>
      <c r="KY36" s="122">
        <v>0</v>
      </c>
      <c r="KZ36" s="122">
        <v>0</v>
      </c>
      <c r="LA36" s="122">
        <v>0</v>
      </c>
      <c r="LB36" s="122">
        <v>0</v>
      </c>
      <c r="LC36" s="122">
        <v>0</v>
      </c>
      <c r="LD36" s="122">
        <v>0</v>
      </c>
      <c r="LE36" s="122">
        <v>0</v>
      </c>
      <c r="LF36" s="119"/>
      <c r="LG36" s="119"/>
      <c r="LH36" s="130">
        <v>1</v>
      </c>
      <c r="LI36" s="131">
        <v>3.1347962382445101E-3</v>
      </c>
      <c r="LJ36" s="130">
        <v>1</v>
      </c>
      <c r="LK36" s="131">
        <v>3.1347962382445101E-3</v>
      </c>
      <c r="LL36" s="122">
        <v>0</v>
      </c>
      <c r="LM36" s="122">
        <v>0</v>
      </c>
      <c r="LN36" s="130">
        <v>6</v>
      </c>
      <c r="LO36" s="131">
        <v>1.88087774294671E-2</v>
      </c>
      <c r="LP36" s="130">
        <v>1</v>
      </c>
      <c r="LQ36" s="131">
        <v>3.1347962382445101E-3</v>
      </c>
      <c r="LR36" s="130">
        <v>1</v>
      </c>
      <c r="LS36" s="131">
        <v>3.1347962382445101E-3</v>
      </c>
      <c r="LT36" s="122">
        <v>0</v>
      </c>
      <c r="LU36" s="122">
        <v>0</v>
      </c>
      <c r="LV36" s="122">
        <v>0</v>
      </c>
      <c r="LW36" s="122">
        <v>0</v>
      </c>
      <c r="LX36" s="122">
        <v>0</v>
      </c>
      <c r="LY36" s="122">
        <v>0</v>
      </c>
      <c r="LZ36" s="122">
        <v>0</v>
      </c>
      <c r="MA36" s="122">
        <v>0</v>
      </c>
      <c r="MB36" s="122">
        <v>0</v>
      </c>
      <c r="MC36" s="122">
        <v>0</v>
      </c>
      <c r="MD36" s="122">
        <v>0</v>
      </c>
      <c r="ME36" s="122">
        <v>0</v>
      </c>
      <c r="MF36" s="122">
        <v>0</v>
      </c>
      <c r="MG36" s="122">
        <v>0</v>
      </c>
      <c r="MH36" s="122">
        <v>0</v>
      </c>
      <c r="MI36" s="122">
        <v>0</v>
      </c>
      <c r="MJ36" s="122">
        <v>0</v>
      </c>
      <c r="MK36" s="122">
        <v>0</v>
      </c>
      <c r="ML36" s="122">
        <v>0</v>
      </c>
      <c r="MM36" s="122">
        <v>0</v>
      </c>
      <c r="MN36" s="122">
        <v>0</v>
      </c>
      <c r="MO36" s="122">
        <v>0</v>
      </c>
      <c r="MP36" s="122">
        <v>0</v>
      </c>
      <c r="MQ36" s="122">
        <v>0</v>
      </c>
      <c r="MR36" s="122">
        <v>0</v>
      </c>
      <c r="MS36" s="122">
        <v>0</v>
      </c>
      <c r="MT36" s="122">
        <v>0</v>
      </c>
      <c r="MU36" s="122">
        <v>0</v>
      </c>
      <c r="MV36" s="122">
        <v>0</v>
      </c>
      <c r="MW36" s="122">
        <v>0</v>
      </c>
      <c r="MX36" s="122">
        <v>0</v>
      </c>
      <c r="MY36" s="122">
        <v>0</v>
      </c>
      <c r="MZ36" s="122">
        <v>0</v>
      </c>
      <c r="NA36" s="122">
        <v>0</v>
      </c>
      <c r="NB36" s="122">
        <v>0</v>
      </c>
      <c r="NC36" s="122">
        <v>0</v>
      </c>
      <c r="ND36" s="122">
        <v>0</v>
      </c>
      <c r="NE36" s="122">
        <v>0</v>
      </c>
      <c r="NF36" s="122">
        <v>0</v>
      </c>
      <c r="NG36" s="122">
        <v>0</v>
      </c>
      <c r="NH36" s="122">
        <v>0</v>
      </c>
      <c r="NI36" s="122">
        <v>0</v>
      </c>
      <c r="NJ36" s="122">
        <v>0</v>
      </c>
      <c r="NK36" s="122">
        <v>0</v>
      </c>
      <c r="NL36" s="122">
        <v>0</v>
      </c>
      <c r="NM36" s="122">
        <v>0</v>
      </c>
      <c r="NN36" s="122">
        <v>0</v>
      </c>
      <c r="NO36" s="122">
        <v>0</v>
      </c>
      <c r="NP36" s="122">
        <v>0</v>
      </c>
      <c r="NQ36" s="122">
        <v>0</v>
      </c>
      <c r="NR36" s="122">
        <v>0</v>
      </c>
      <c r="NS36" s="122">
        <v>0</v>
      </c>
      <c r="NT36" s="122">
        <v>0</v>
      </c>
      <c r="NU36" s="130">
        <v>1</v>
      </c>
      <c r="NV36" s="131">
        <v>3.1347962382445101E-3</v>
      </c>
      <c r="NW36" s="130">
        <v>1</v>
      </c>
      <c r="NX36" s="131">
        <v>3.1347962382445101E-3</v>
      </c>
      <c r="NY36" s="130">
        <v>3</v>
      </c>
      <c r="NZ36" s="131">
        <v>9.4043887147335394E-3</v>
      </c>
      <c r="OA36" s="130">
        <v>4</v>
      </c>
      <c r="OB36" s="131">
        <v>1.2539184952978099E-2</v>
      </c>
      <c r="OC36" s="130">
        <v>1</v>
      </c>
      <c r="OD36" s="131">
        <v>3.1347962382445101E-3</v>
      </c>
      <c r="OE36" s="119">
        <v>0</v>
      </c>
      <c r="OF36" s="119">
        <v>0</v>
      </c>
      <c r="OG36" s="119">
        <v>0</v>
      </c>
      <c r="OH36" s="119">
        <v>0</v>
      </c>
      <c r="OI36" s="119">
        <v>0</v>
      </c>
      <c r="OJ36" s="119">
        <v>0</v>
      </c>
      <c r="OK36" s="119">
        <v>0</v>
      </c>
      <c r="OL36" s="119">
        <v>0</v>
      </c>
      <c r="OM36" s="119">
        <v>0</v>
      </c>
      <c r="ON36" s="119">
        <v>0</v>
      </c>
      <c r="OO36" s="119">
        <v>0</v>
      </c>
      <c r="OP36" s="119">
        <v>0</v>
      </c>
      <c r="OQ36" s="119">
        <v>0</v>
      </c>
      <c r="OR36" s="119">
        <v>0</v>
      </c>
      <c r="OS36" s="119">
        <v>0</v>
      </c>
      <c r="OT36" s="119">
        <v>0</v>
      </c>
    </row>
    <row r="37" spans="1:410">
      <c r="A37" s="55" t="s">
        <v>1022</v>
      </c>
      <c r="B37" s="56" t="s">
        <v>1023</v>
      </c>
      <c r="C37" s="55" t="s">
        <v>514</v>
      </c>
      <c r="D37" s="57">
        <v>6</v>
      </c>
      <c r="E37" s="96">
        <v>2018</v>
      </c>
      <c r="F37" s="56">
        <v>69.95</v>
      </c>
      <c r="G37" s="110">
        <v>27074</v>
      </c>
      <c r="H37" s="110">
        <v>7074</v>
      </c>
      <c r="I37" s="110">
        <v>20000</v>
      </c>
      <c r="J37" s="100">
        <v>11.66</v>
      </c>
      <c r="K37" s="110">
        <v>2323</v>
      </c>
      <c r="L37" s="100">
        <v>94.21</v>
      </c>
      <c r="M37" s="110">
        <v>18765</v>
      </c>
      <c r="N37" s="111">
        <v>2031</v>
      </c>
      <c r="O37" s="56">
        <v>990</v>
      </c>
      <c r="P37" s="111">
        <v>1041</v>
      </c>
      <c r="Q37" s="112">
        <v>2443</v>
      </c>
      <c r="R37" s="113">
        <v>1196</v>
      </c>
      <c r="S37" s="113">
        <v>1247</v>
      </c>
      <c r="T37" s="111">
        <v>2120</v>
      </c>
      <c r="U37" s="111">
        <v>1083</v>
      </c>
      <c r="V37" s="111">
        <v>1037</v>
      </c>
      <c r="W37" s="114">
        <v>2595</v>
      </c>
      <c r="X37" s="113">
        <v>1345</v>
      </c>
      <c r="Y37" s="113">
        <v>1250</v>
      </c>
      <c r="Z37" s="111">
        <v>2241</v>
      </c>
      <c r="AA37" s="111">
        <v>1192</v>
      </c>
      <c r="AB37" s="111">
        <v>1049</v>
      </c>
      <c r="AC37" s="112">
        <v>2693</v>
      </c>
      <c r="AD37" s="112">
        <v>1443</v>
      </c>
      <c r="AE37" s="112">
        <v>1250</v>
      </c>
      <c r="AF37" s="111">
        <v>2233</v>
      </c>
      <c r="AG37" s="111">
        <v>1218</v>
      </c>
      <c r="AH37" s="178">
        <v>1015</v>
      </c>
      <c r="AI37" s="182"/>
      <c r="AJ37" s="182"/>
      <c r="AK37" s="182"/>
      <c r="AL37" s="111">
        <v>2443</v>
      </c>
      <c r="AM37" s="111">
        <v>1533</v>
      </c>
      <c r="AN37" s="56">
        <v>910</v>
      </c>
      <c r="AO37" s="111">
        <v>2424</v>
      </c>
      <c r="AP37" s="111">
        <v>1608</v>
      </c>
      <c r="AQ37" s="56">
        <v>816</v>
      </c>
      <c r="AR37" s="56">
        <v>603</v>
      </c>
      <c r="AS37" s="80">
        <v>5</v>
      </c>
      <c r="AT37" s="115" t="s">
        <v>3413</v>
      </c>
      <c r="AU37" s="59">
        <v>1281</v>
      </c>
      <c r="AV37" s="59">
        <v>1</v>
      </c>
      <c r="AW37" s="59">
        <v>211</v>
      </c>
      <c r="AX37" s="59">
        <v>19.8</v>
      </c>
      <c r="AY37" s="59">
        <v>5</v>
      </c>
      <c r="AZ37" s="62">
        <v>2.9596744358120608</v>
      </c>
      <c r="BA37" s="63">
        <v>8</v>
      </c>
      <c r="BB37" s="62">
        <v>0</v>
      </c>
      <c r="BC37" s="63">
        <v>0</v>
      </c>
      <c r="BD37" s="64">
        <v>0</v>
      </c>
      <c r="BE37" s="65">
        <v>0</v>
      </c>
      <c r="BF37" s="62">
        <v>7.9051383399209492</v>
      </c>
      <c r="BG37" s="63">
        <v>20</v>
      </c>
      <c r="BH37" s="62">
        <v>9.8814229249011856</v>
      </c>
      <c r="BI37" s="63">
        <v>25</v>
      </c>
      <c r="BJ37" s="64">
        <v>0</v>
      </c>
      <c r="BK37" s="65">
        <v>0</v>
      </c>
      <c r="BL37" s="64">
        <v>0</v>
      </c>
      <c r="BM37" s="65">
        <v>0</v>
      </c>
      <c r="BN37" s="56">
        <v>37.549999999999997</v>
      </c>
      <c r="BO37" s="56">
        <v>1</v>
      </c>
      <c r="BP37" s="56">
        <v>50.06</v>
      </c>
      <c r="BQ37" s="56">
        <v>4</v>
      </c>
      <c r="BR37" s="56">
        <v>75.099999999999994</v>
      </c>
      <c r="BS37" s="56">
        <v>2</v>
      </c>
      <c r="BT37" s="56">
        <v>37.549999999999997</v>
      </c>
      <c r="BU37" s="56">
        <v>1</v>
      </c>
      <c r="BV37" s="116">
        <v>41.5</v>
      </c>
      <c r="BW37" s="70">
        <v>0.89488636363636365</v>
      </c>
      <c r="BX37" s="56">
        <v>76.400000000000006</v>
      </c>
      <c r="BY37" s="107">
        <v>89.5</v>
      </c>
      <c r="BZ37" s="56">
        <v>84.4</v>
      </c>
      <c r="CA37" s="56">
        <v>79.2</v>
      </c>
      <c r="CB37" s="56">
        <v>91.9</v>
      </c>
      <c r="CC37" s="96" t="s">
        <v>3709</v>
      </c>
      <c r="CD37" s="96" t="s">
        <v>649</v>
      </c>
      <c r="CE37" s="96" t="s">
        <v>555</v>
      </c>
      <c r="CF37" s="96" t="s">
        <v>3710</v>
      </c>
      <c r="CG37" s="96" t="s">
        <v>2052</v>
      </c>
      <c r="CH37" s="56">
        <v>37.549999999999997</v>
      </c>
      <c r="CI37" s="56">
        <v>1</v>
      </c>
      <c r="CJ37" s="60">
        <v>2.9596744358120608</v>
      </c>
      <c r="CK37" s="61">
        <v>2</v>
      </c>
      <c r="CL37" s="107">
        <v>37.551633496057079</v>
      </c>
      <c r="CM37" s="56">
        <v>1</v>
      </c>
      <c r="CN37" s="56">
        <v>112.65</v>
      </c>
      <c r="CO37" s="56">
        <v>3</v>
      </c>
      <c r="CP37" s="56">
        <v>0</v>
      </c>
      <c r="CQ37" s="56">
        <v>0</v>
      </c>
      <c r="CR37" s="56">
        <v>35.22</v>
      </c>
      <c r="CS37" s="56">
        <v>1</v>
      </c>
      <c r="CT37" s="56">
        <v>0</v>
      </c>
      <c r="CU37" s="56">
        <v>0</v>
      </c>
      <c r="CV37" s="56">
        <v>0</v>
      </c>
      <c r="CW37" s="56">
        <v>0</v>
      </c>
      <c r="CX37" s="56">
        <v>35.22</v>
      </c>
      <c r="CY37" s="56">
        <v>1</v>
      </c>
      <c r="CZ37" s="56">
        <v>0</v>
      </c>
      <c r="DA37" s="56">
        <v>0</v>
      </c>
      <c r="DB37" s="60">
        <v>0.46403712296983757</v>
      </c>
      <c r="DC37" s="61">
        <v>1</v>
      </c>
      <c r="DD37" s="56" t="s">
        <v>3711</v>
      </c>
      <c r="DE37" s="56" t="s">
        <v>3712</v>
      </c>
      <c r="DF37" s="96" t="s">
        <v>555</v>
      </c>
      <c r="DG37" s="96" t="s">
        <v>555</v>
      </c>
      <c r="DH37" s="56">
        <v>35.22</v>
      </c>
      <c r="DI37" s="56">
        <v>1</v>
      </c>
      <c r="DJ37" s="56">
        <v>281.79000000000002</v>
      </c>
      <c r="DK37" s="56">
        <v>8</v>
      </c>
      <c r="DL37" s="56">
        <v>0</v>
      </c>
      <c r="DM37" s="56">
        <v>0</v>
      </c>
      <c r="DN37" s="56">
        <v>35.22</v>
      </c>
      <c r="DO37" s="56">
        <v>1</v>
      </c>
      <c r="DP37" s="56">
        <v>61.34</v>
      </c>
      <c r="DQ37" s="56">
        <v>3</v>
      </c>
      <c r="DR37" s="56">
        <v>0</v>
      </c>
      <c r="DS37" s="56">
        <v>0</v>
      </c>
      <c r="DT37" s="56">
        <v>81.77</v>
      </c>
      <c r="DU37" s="56">
        <v>2</v>
      </c>
      <c r="DV37" s="56">
        <v>40.880000000000003</v>
      </c>
      <c r="DW37" s="56">
        <v>1</v>
      </c>
      <c r="DX37" s="56">
        <v>0</v>
      </c>
      <c r="DY37" s="56">
        <v>0</v>
      </c>
      <c r="DZ37" s="62">
        <v>2.3255813953488373</v>
      </c>
      <c r="EA37" s="63">
        <v>6</v>
      </c>
      <c r="EB37" s="62">
        <v>29.844961240310074</v>
      </c>
      <c r="EC37" s="63">
        <v>77</v>
      </c>
      <c r="ED37" s="60">
        <v>6.1887570912841676</v>
      </c>
      <c r="EE37" s="61">
        <v>12</v>
      </c>
      <c r="EF37" s="56" t="s">
        <v>3713</v>
      </c>
      <c r="EG37" s="56" t="s">
        <v>2792</v>
      </c>
      <c r="EH37" s="56" t="s">
        <v>555</v>
      </c>
      <c r="EI37" s="56" t="s">
        <v>555</v>
      </c>
      <c r="EJ37" s="56" t="s">
        <v>1071</v>
      </c>
      <c r="EK37" s="56" t="s">
        <v>3714</v>
      </c>
      <c r="EL37" s="56" t="s">
        <v>3715</v>
      </c>
      <c r="EM37" s="56" t="s">
        <v>3716</v>
      </c>
      <c r="EN37" s="56" t="s">
        <v>555</v>
      </c>
      <c r="EO37" s="56" t="s">
        <v>555</v>
      </c>
      <c r="EP37" s="56">
        <v>122.65</v>
      </c>
      <c r="EQ37" s="56">
        <v>3</v>
      </c>
      <c r="ER37" s="99">
        <v>204.42</v>
      </c>
      <c r="ES37" s="96">
        <v>5</v>
      </c>
      <c r="ET37" s="56">
        <v>122.65</v>
      </c>
      <c r="EU37" s="56">
        <v>3</v>
      </c>
      <c r="EV37" s="107">
        <v>122.64922322158627</v>
      </c>
      <c r="EW37" s="56">
        <v>3</v>
      </c>
      <c r="EX37" s="56">
        <v>0</v>
      </c>
      <c r="EY37" s="62">
        <v>65.934065934065941</v>
      </c>
      <c r="EZ37" s="63">
        <v>60</v>
      </c>
      <c r="FA37" s="62">
        <v>67.401960784313715</v>
      </c>
      <c r="FB37" s="63">
        <v>55</v>
      </c>
      <c r="FC37" s="56">
        <v>0</v>
      </c>
      <c r="FD37" s="56">
        <v>0</v>
      </c>
      <c r="FE37" s="56">
        <v>836.03</v>
      </c>
      <c r="FF37" s="56">
        <v>31</v>
      </c>
      <c r="FG37" s="56">
        <v>0</v>
      </c>
      <c r="FH37" s="56">
        <v>0</v>
      </c>
      <c r="FI37" s="56">
        <v>53.94</v>
      </c>
      <c r="FJ37" s="56">
        <v>2</v>
      </c>
      <c r="FK37" s="56">
        <v>889.97</v>
      </c>
      <c r="FL37" s="56">
        <v>33</v>
      </c>
      <c r="FM37" s="56">
        <v>80.91</v>
      </c>
      <c r="FN37" s="56">
        <v>3</v>
      </c>
      <c r="FO37" s="56">
        <v>431.5</v>
      </c>
      <c r="FP37" s="56">
        <v>16</v>
      </c>
      <c r="FQ37" s="56">
        <v>0</v>
      </c>
      <c r="FR37" s="56">
        <v>0</v>
      </c>
      <c r="FS37" s="60">
        <v>12</v>
      </c>
      <c r="FT37" s="61">
        <v>12</v>
      </c>
      <c r="FU37" s="60">
        <v>6.6006600660066006</v>
      </c>
      <c r="FV37" s="61">
        <v>16</v>
      </c>
      <c r="FW37" s="56" t="s">
        <v>3717</v>
      </c>
      <c r="FX37" s="56">
        <v>3.27</v>
      </c>
      <c r="FY37" s="56">
        <v>1.95</v>
      </c>
      <c r="FZ37" s="111">
        <v>5634</v>
      </c>
      <c r="GA37" s="111">
        <v>7502</v>
      </c>
      <c r="GB37" s="56">
        <v>34.24</v>
      </c>
      <c r="GC37" s="56">
        <v>65.760000000000005</v>
      </c>
      <c r="GD37" s="56">
        <v>29.23</v>
      </c>
      <c r="GE37" s="56">
        <v>76.78</v>
      </c>
      <c r="GF37" s="56">
        <v>61.41</v>
      </c>
      <c r="GG37" s="56">
        <v>46.7</v>
      </c>
      <c r="GH37" s="56">
        <v>92.22</v>
      </c>
      <c r="GI37" s="56">
        <v>28.81</v>
      </c>
      <c r="GJ37" s="56">
        <v>12.4</v>
      </c>
      <c r="GK37" s="56">
        <v>46.81</v>
      </c>
      <c r="GL37" s="56">
        <v>2.13</v>
      </c>
      <c r="GM37" s="56">
        <v>15.84</v>
      </c>
      <c r="GN37" s="56">
        <v>2.61</v>
      </c>
      <c r="GO37" s="56">
        <v>24.32</v>
      </c>
      <c r="GP37" s="56">
        <v>1.92</v>
      </c>
      <c r="GQ37" s="56">
        <v>1.1100000000000001</v>
      </c>
      <c r="GR37" s="56">
        <v>1.85</v>
      </c>
      <c r="GS37" s="56">
        <v>0.52</v>
      </c>
      <c r="GT37" s="56">
        <v>11.1</v>
      </c>
      <c r="GU37" s="99">
        <v>35.693759149812934</v>
      </c>
      <c r="GV37" s="120">
        <v>7.9523251270027406E-2</v>
      </c>
      <c r="GW37" s="120">
        <v>0.62485345838217998</v>
      </c>
      <c r="GX37" s="120">
        <v>0.24970691676436099</v>
      </c>
      <c r="GY37" s="120">
        <v>4.3571707698319702E-2</v>
      </c>
      <c r="GZ37" s="120">
        <v>1.9538882375928101E-4</v>
      </c>
      <c r="HA37" s="120">
        <v>1.9538882375928101E-4</v>
      </c>
      <c r="HB37" s="113">
        <v>0</v>
      </c>
      <c r="HC37" s="120">
        <v>1.95388823759281E-3</v>
      </c>
      <c r="HD37" s="122">
        <v>87</v>
      </c>
      <c r="HE37" s="118">
        <v>0</v>
      </c>
      <c r="HF37" s="118">
        <v>0</v>
      </c>
      <c r="HG37" s="118">
        <v>0</v>
      </c>
      <c r="HH37" s="122">
        <v>11</v>
      </c>
      <c r="HI37" s="122">
        <v>1623</v>
      </c>
      <c r="HJ37" s="122">
        <v>4</v>
      </c>
      <c r="HK37" s="122">
        <v>1725</v>
      </c>
      <c r="HL37" s="122">
        <v>73</v>
      </c>
      <c r="HM37" s="118">
        <v>0</v>
      </c>
      <c r="HN37" s="118">
        <v>2</v>
      </c>
      <c r="HO37" s="118">
        <v>0</v>
      </c>
      <c r="HP37" s="118">
        <v>9</v>
      </c>
      <c r="HQ37" s="122">
        <v>2087</v>
      </c>
      <c r="HR37" s="122">
        <v>3</v>
      </c>
      <c r="HS37" s="122">
        <v>2174</v>
      </c>
      <c r="HT37" s="122">
        <v>44</v>
      </c>
      <c r="HU37" s="118">
        <v>0</v>
      </c>
      <c r="HV37" s="122">
        <v>3</v>
      </c>
      <c r="HW37" s="118">
        <v>0</v>
      </c>
      <c r="HX37" s="122">
        <v>15</v>
      </c>
      <c r="HY37" s="122">
        <v>2586</v>
      </c>
      <c r="HZ37" s="122">
        <v>9</v>
      </c>
      <c r="IA37" s="122">
        <v>2657</v>
      </c>
      <c r="IB37" s="122">
        <v>104</v>
      </c>
      <c r="IC37" s="118">
        <v>0</v>
      </c>
      <c r="ID37" s="122">
        <v>3</v>
      </c>
      <c r="IE37" s="118">
        <v>0</v>
      </c>
      <c r="IF37" s="122">
        <v>19</v>
      </c>
      <c r="IG37" s="122">
        <v>3292</v>
      </c>
      <c r="IH37" s="122">
        <v>1257</v>
      </c>
      <c r="II37" s="122">
        <v>4675</v>
      </c>
      <c r="IJ37" s="130">
        <v>4</v>
      </c>
      <c r="IK37" s="131">
        <v>8.3857442348008408E-3</v>
      </c>
      <c r="IL37" s="130">
        <v>9</v>
      </c>
      <c r="IM37" s="131">
        <v>1.88679245283019E-2</v>
      </c>
      <c r="IN37" s="130">
        <v>1</v>
      </c>
      <c r="IO37" s="131">
        <v>2.0964360587002102E-3</v>
      </c>
      <c r="IP37" s="119">
        <v>0</v>
      </c>
      <c r="IQ37" s="119">
        <v>0</v>
      </c>
      <c r="IR37" s="119">
        <v>0</v>
      </c>
      <c r="IS37" s="119">
        <v>0</v>
      </c>
      <c r="IT37" s="122">
        <v>0</v>
      </c>
      <c r="IU37" s="122">
        <v>0</v>
      </c>
      <c r="IV37" s="130">
        <v>1</v>
      </c>
      <c r="IW37" s="131">
        <v>2.0964360587002102E-3</v>
      </c>
      <c r="IX37" s="130">
        <v>396</v>
      </c>
      <c r="IY37" s="131">
        <v>0.83018867924528295</v>
      </c>
      <c r="IZ37" s="119">
        <v>0</v>
      </c>
      <c r="JA37" s="119">
        <v>0</v>
      </c>
      <c r="JB37" s="130">
        <v>58</v>
      </c>
      <c r="JC37" s="131">
        <v>0.121593291404612</v>
      </c>
      <c r="JD37" s="122">
        <v>0</v>
      </c>
      <c r="JE37" s="122">
        <v>0</v>
      </c>
      <c r="JF37" s="122">
        <v>0</v>
      </c>
      <c r="JG37" s="122">
        <v>0</v>
      </c>
      <c r="JH37" s="122">
        <v>0</v>
      </c>
      <c r="JI37" s="122">
        <v>0</v>
      </c>
      <c r="JJ37" s="130">
        <v>5</v>
      </c>
      <c r="JK37" s="131">
        <v>1.0482180293501E-2</v>
      </c>
      <c r="JL37" s="119">
        <v>0</v>
      </c>
      <c r="JM37" s="119">
        <v>0</v>
      </c>
      <c r="JN37" s="119">
        <v>0</v>
      </c>
      <c r="JO37" s="119">
        <v>0</v>
      </c>
      <c r="JP37" s="122">
        <v>0</v>
      </c>
      <c r="JQ37" s="122">
        <v>0</v>
      </c>
      <c r="JR37" s="119"/>
      <c r="JS37" s="119"/>
      <c r="JT37" s="122">
        <v>0</v>
      </c>
      <c r="JU37" s="118">
        <v>0</v>
      </c>
      <c r="JV37" s="119"/>
      <c r="JW37" s="119"/>
      <c r="JX37" s="119"/>
      <c r="JY37" s="119"/>
      <c r="JZ37" s="119"/>
      <c r="KA37" s="122">
        <v>0</v>
      </c>
      <c r="KB37" s="119"/>
      <c r="KC37" s="119"/>
      <c r="KD37" s="119"/>
      <c r="KE37" s="119"/>
      <c r="KF37" s="122">
        <v>0</v>
      </c>
      <c r="KG37" s="122">
        <v>0</v>
      </c>
      <c r="KH37" s="122">
        <v>0</v>
      </c>
      <c r="KI37" s="122">
        <v>0</v>
      </c>
      <c r="KJ37" s="122">
        <v>0</v>
      </c>
      <c r="KK37" s="122">
        <v>0</v>
      </c>
      <c r="KL37" s="122">
        <v>0</v>
      </c>
      <c r="KM37" s="122">
        <v>0</v>
      </c>
      <c r="KN37" s="122">
        <v>0</v>
      </c>
      <c r="KO37" s="122">
        <v>0</v>
      </c>
      <c r="KP37" s="122">
        <v>0</v>
      </c>
      <c r="KQ37" s="122">
        <v>0</v>
      </c>
      <c r="KR37" s="122">
        <v>0</v>
      </c>
      <c r="KS37" s="122">
        <v>0</v>
      </c>
      <c r="KT37" s="130">
        <v>1</v>
      </c>
      <c r="KU37" s="131">
        <v>2.0964360587002102E-3</v>
      </c>
      <c r="KV37" s="122">
        <v>0</v>
      </c>
      <c r="KW37" s="122">
        <v>0</v>
      </c>
      <c r="KX37" s="122">
        <v>0</v>
      </c>
      <c r="KY37" s="122">
        <v>0</v>
      </c>
      <c r="KZ37" s="122">
        <v>0</v>
      </c>
      <c r="LA37" s="122">
        <v>0</v>
      </c>
      <c r="LB37" s="122">
        <v>0</v>
      </c>
      <c r="LC37" s="122">
        <v>0</v>
      </c>
      <c r="LD37" s="122">
        <v>0</v>
      </c>
      <c r="LE37" s="122">
        <v>0</v>
      </c>
      <c r="LF37" s="130">
        <v>1</v>
      </c>
      <c r="LG37" s="131">
        <v>2.0964360587002102E-3</v>
      </c>
      <c r="LH37" s="119">
        <v>0</v>
      </c>
      <c r="LI37" s="119">
        <v>0</v>
      </c>
      <c r="LJ37" s="119">
        <v>0</v>
      </c>
      <c r="LK37" s="119">
        <v>0</v>
      </c>
      <c r="LL37" s="119">
        <v>0</v>
      </c>
      <c r="LM37" s="119">
        <v>0</v>
      </c>
      <c r="LN37" s="122">
        <v>0</v>
      </c>
      <c r="LO37" s="122">
        <v>0</v>
      </c>
      <c r="LP37" s="122">
        <v>0</v>
      </c>
      <c r="LQ37" s="122">
        <v>0</v>
      </c>
      <c r="LR37" s="122">
        <v>0</v>
      </c>
      <c r="LS37" s="122">
        <v>0</v>
      </c>
      <c r="LT37" s="122">
        <v>0</v>
      </c>
      <c r="LU37" s="122">
        <v>0</v>
      </c>
      <c r="LV37" s="122">
        <v>0</v>
      </c>
      <c r="LW37" s="122">
        <v>0</v>
      </c>
      <c r="LX37" s="122">
        <v>0</v>
      </c>
      <c r="LY37" s="122">
        <v>0</v>
      </c>
      <c r="LZ37" s="122">
        <v>0</v>
      </c>
      <c r="MA37" s="122">
        <v>0</v>
      </c>
      <c r="MB37" s="122">
        <v>0</v>
      </c>
      <c r="MC37" s="122">
        <v>0</v>
      </c>
      <c r="MD37" s="122">
        <v>0</v>
      </c>
      <c r="ME37" s="122">
        <v>0</v>
      </c>
      <c r="MF37" s="130">
        <v>1</v>
      </c>
      <c r="MG37" s="131">
        <v>2.0964360587002102E-3</v>
      </c>
      <c r="MH37" s="122">
        <v>0</v>
      </c>
      <c r="MI37" s="122">
        <v>0</v>
      </c>
      <c r="MJ37" s="122">
        <v>0</v>
      </c>
      <c r="MK37" s="122">
        <v>0</v>
      </c>
      <c r="ML37" s="122">
        <v>0</v>
      </c>
      <c r="MM37" s="122">
        <v>0</v>
      </c>
      <c r="MN37" s="122">
        <v>0</v>
      </c>
      <c r="MO37" s="122">
        <v>0</v>
      </c>
      <c r="MP37" s="122">
        <v>0</v>
      </c>
      <c r="MQ37" s="122">
        <v>0</v>
      </c>
      <c r="MR37" s="122">
        <v>0</v>
      </c>
      <c r="MS37" s="122">
        <v>0</v>
      </c>
      <c r="MT37" s="122">
        <v>0</v>
      </c>
      <c r="MU37" s="122">
        <v>0</v>
      </c>
      <c r="MV37" s="122">
        <v>0</v>
      </c>
      <c r="MW37" s="122">
        <v>0</v>
      </c>
      <c r="MX37" s="122">
        <v>0</v>
      </c>
      <c r="MY37" s="122">
        <v>0</v>
      </c>
      <c r="MZ37" s="122">
        <v>0</v>
      </c>
      <c r="NA37" s="122">
        <v>0</v>
      </c>
      <c r="NB37" s="122">
        <v>0</v>
      </c>
      <c r="NC37" s="122">
        <v>0</v>
      </c>
      <c r="ND37" s="122">
        <v>0</v>
      </c>
      <c r="NE37" s="122">
        <v>0</v>
      </c>
      <c r="NF37" s="122">
        <v>0</v>
      </c>
      <c r="NG37" s="122">
        <v>0</v>
      </c>
      <c r="NH37" s="122">
        <v>0</v>
      </c>
      <c r="NI37" s="122">
        <v>0</v>
      </c>
      <c r="NJ37" s="122">
        <v>0</v>
      </c>
      <c r="NK37" s="122">
        <v>0</v>
      </c>
      <c r="NL37" s="122">
        <v>0</v>
      </c>
      <c r="NM37" s="122">
        <v>0</v>
      </c>
      <c r="NN37" s="122">
        <v>0</v>
      </c>
      <c r="NO37" s="122">
        <v>0</v>
      </c>
      <c r="NP37" s="122">
        <v>0</v>
      </c>
      <c r="NQ37" s="122">
        <v>0</v>
      </c>
      <c r="NR37" s="122">
        <v>0</v>
      </c>
      <c r="NS37" s="122">
        <v>0</v>
      </c>
      <c r="NT37" s="122">
        <v>0</v>
      </c>
      <c r="NU37" s="119">
        <v>0</v>
      </c>
      <c r="NV37" s="119">
        <v>0</v>
      </c>
      <c r="NW37" s="119">
        <v>0</v>
      </c>
      <c r="NX37" s="119">
        <v>0</v>
      </c>
      <c r="NY37" s="119">
        <v>0</v>
      </c>
      <c r="NZ37" s="119">
        <v>0</v>
      </c>
      <c r="OA37" s="119">
        <v>0</v>
      </c>
      <c r="OB37" s="119">
        <v>0</v>
      </c>
      <c r="OC37" s="119">
        <v>0</v>
      </c>
      <c r="OD37" s="119">
        <v>0</v>
      </c>
      <c r="OE37" s="119">
        <v>0</v>
      </c>
      <c r="OF37" s="119">
        <v>0</v>
      </c>
      <c r="OG37" s="119">
        <v>0</v>
      </c>
      <c r="OH37" s="119">
        <v>0</v>
      </c>
      <c r="OI37" s="119">
        <v>0</v>
      </c>
      <c r="OJ37" s="119">
        <v>0</v>
      </c>
      <c r="OK37" s="119">
        <v>0</v>
      </c>
      <c r="OL37" s="119">
        <v>0</v>
      </c>
      <c r="OM37" s="119">
        <v>0</v>
      </c>
      <c r="ON37" s="119">
        <v>0</v>
      </c>
      <c r="OO37" s="119">
        <v>0</v>
      </c>
      <c r="OP37" s="119">
        <v>0</v>
      </c>
      <c r="OQ37" s="119">
        <v>0</v>
      </c>
      <c r="OR37" s="119">
        <v>0</v>
      </c>
      <c r="OS37" s="119">
        <v>0</v>
      </c>
      <c r="OT37" s="119">
        <v>0</v>
      </c>
    </row>
    <row r="38" spans="1:410">
      <c r="A38" s="55" t="s">
        <v>1030</v>
      </c>
      <c r="B38" s="56" t="s">
        <v>1031</v>
      </c>
      <c r="C38" s="55" t="s">
        <v>466</v>
      </c>
      <c r="D38" s="57">
        <v>6</v>
      </c>
      <c r="E38" s="96">
        <v>2018</v>
      </c>
      <c r="F38" s="56">
        <v>67.5</v>
      </c>
      <c r="G38" s="110">
        <v>14518</v>
      </c>
      <c r="H38" s="110">
        <v>7659</v>
      </c>
      <c r="I38" s="110">
        <v>6859</v>
      </c>
      <c r="J38" s="100">
        <v>25.25</v>
      </c>
      <c r="K38" s="110">
        <v>3413</v>
      </c>
      <c r="L38" s="100">
        <v>71.19</v>
      </c>
      <c r="M38" s="110">
        <v>9703</v>
      </c>
      <c r="N38" s="56">
        <v>978</v>
      </c>
      <c r="O38" s="56">
        <v>508</v>
      </c>
      <c r="P38" s="56">
        <v>470</v>
      </c>
      <c r="Q38" s="112">
        <v>1175</v>
      </c>
      <c r="R38" s="113">
        <v>609</v>
      </c>
      <c r="S38" s="113">
        <v>566</v>
      </c>
      <c r="T38" s="111">
        <v>1017</v>
      </c>
      <c r="U38" s="56">
        <v>522</v>
      </c>
      <c r="V38" s="56">
        <v>495</v>
      </c>
      <c r="W38" s="114">
        <v>1247</v>
      </c>
      <c r="X38" s="113">
        <v>641</v>
      </c>
      <c r="Y38" s="113">
        <v>606</v>
      </c>
      <c r="Z38" s="111">
        <v>1091</v>
      </c>
      <c r="AA38" s="56">
        <v>566</v>
      </c>
      <c r="AB38" s="56">
        <v>525</v>
      </c>
      <c r="AC38" s="112">
        <v>1348</v>
      </c>
      <c r="AD38" s="112">
        <v>714</v>
      </c>
      <c r="AE38" s="112">
        <v>634</v>
      </c>
      <c r="AF38" s="111">
        <v>1141</v>
      </c>
      <c r="AG38" s="56">
        <v>618</v>
      </c>
      <c r="AH38" s="177">
        <v>523</v>
      </c>
      <c r="AI38" s="182"/>
      <c r="AJ38" s="182"/>
      <c r="AK38" s="182"/>
      <c r="AL38" s="111">
        <v>1118</v>
      </c>
      <c r="AM38" s="56">
        <v>604</v>
      </c>
      <c r="AN38" s="56">
        <v>514</v>
      </c>
      <c r="AO38" s="111">
        <v>1032</v>
      </c>
      <c r="AP38" s="56">
        <v>537</v>
      </c>
      <c r="AQ38" s="56">
        <v>495</v>
      </c>
      <c r="AR38" s="56">
        <v>306</v>
      </c>
      <c r="AS38" s="80">
        <v>60</v>
      </c>
      <c r="AT38" s="115" t="s">
        <v>3413</v>
      </c>
      <c r="AU38" s="59">
        <v>613</v>
      </c>
      <c r="AV38" s="59">
        <v>0</v>
      </c>
      <c r="AW38" s="59">
        <v>143</v>
      </c>
      <c r="AX38" s="59">
        <v>15.4</v>
      </c>
      <c r="AY38" s="59">
        <v>3</v>
      </c>
      <c r="AZ38" s="62">
        <v>3.0959752321981426</v>
      </c>
      <c r="BA38" s="63">
        <v>4</v>
      </c>
      <c r="BB38" s="62">
        <v>0</v>
      </c>
      <c r="BC38" s="63">
        <v>0</v>
      </c>
      <c r="BD38" s="64">
        <v>0</v>
      </c>
      <c r="BE38" s="65">
        <v>0</v>
      </c>
      <c r="BF38" s="62">
        <v>8.2051282051282044</v>
      </c>
      <c r="BG38" s="63">
        <v>16</v>
      </c>
      <c r="BH38" s="62">
        <v>7.6923076923076925</v>
      </c>
      <c r="BI38" s="63">
        <v>15</v>
      </c>
      <c r="BJ38" s="64">
        <v>0</v>
      </c>
      <c r="BK38" s="65">
        <v>0</v>
      </c>
      <c r="BL38" s="64">
        <v>0</v>
      </c>
      <c r="BM38" s="65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116">
        <v>49.4</v>
      </c>
      <c r="BW38" s="70">
        <v>1.0886075949367089</v>
      </c>
      <c r="BX38" s="56">
        <v>103.2</v>
      </c>
      <c r="BY38" s="107">
        <v>108.9</v>
      </c>
      <c r="BZ38" s="56">
        <v>103.2</v>
      </c>
      <c r="CA38" s="56">
        <v>96.3</v>
      </c>
      <c r="CB38" s="56">
        <v>102.5</v>
      </c>
      <c r="CC38" s="96" t="s">
        <v>3718</v>
      </c>
      <c r="CD38" s="96" t="s">
        <v>3719</v>
      </c>
      <c r="CE38" s="96" t="s">
        <v>555</v>
      </c>
      <c r="CF38" s="96" t="s">
        <v>920</v>
      </c>
      <c r="CG38" s="96" t="s">
        <v>3720</v>
      </c>
      <c r="CH38" s="56">
        <v>0</v>
      </c>
      <c r="CI38" s="56">
        <v>0</v>
      </c>
      <c r="CJ38" s="60">
        <v>3.0959752321981426</v>
      </c>
      <c r="CK38" s="61">
        <v>1</v>
      </c>
      <c r="CL38" s="61">
        <v>0</v>
      </c>
      <c r="CM38" s="61">
        <v>0</v>
      </c>
      <c r="CN38" s="56">
        <v>235.11</v>
      </c>
      <c r="CO38" s="56">
        <v>3</v>
      </c>
      <c r="CP38" s="56">
        <v>78.37</v>
      </c>
      <c r="CQ38" s="56">
        <v>1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>
        <v>0</v>
      </c>
      <c r="CX38" s="56">
        <v>0</v>
      </c>
      <c r="CY38" s="56">
        <v>0</v>
      </c>
      <c r="CZ38" s="56">
        <v>0</v>
      </c>
      <c r="DA38" s="56">
        <v>0</v>
      </c>
      <c r="DB38" s="60">
        <v>0</v>
      </c>
      <c r="DC38" s="61">
        <v>0</v>
      </c>
      <c r="DD38" s="56" t="s">
        <v>3721</v>
      </c>
      <c r="DE38" s="56" t="s">
        <v>3722</v>
      </c>
      <c r="DF38" s="96" t="s">
        <v>555</v>
      </c>
      <c r="DG38" s="96" t="s">
        <v>555</v>
      </c>
      <c r="DH38" s="56">
        <v>132.63</v>
      </c>
      <c r="DI38" s="56">
        <v>2</v>
      </c>
      <c r="DJ38" s="56">
        <v>331.56</v>
      </c>
      <c r="DK38" s="56">
        <v>5</v>
      </c>
      <c r="DL38" s="56">
        <v>0</v>
      </c>
      <c r="DM38" s="56">
        <v>0</v>
      </c>
      <c r="DN38" s="56">
        <v>132.63</v>
      </c>
      <c r="DO38" s="56">
        <v>2</v>
      </c>
      <c r="DP38" s="56">
        <v>0</v>
      </c>
      <c r="DQ38" s="56">
        <v>0</v>
      </c>
      <c r="DR38" s="56">
        <v>0</v>
      </c>
      <c r="DS38" s="56">
        <v>0</v>
      </c>
      <c r="DT38" s="56">
        <v>0</v>
      </c>
      <c r="DU38" s="56">
        <v>0</v>
      </c>
      <c r="DV38" s="56">
        <v>0</v>
      </c>
      <c r="DW38" s="56">
        <v>0</v>
      </c>
      <c r="DX38" s="56">
        <v>0</v>
      </c>
      <c r="DY38" s="56">
        <v>0</v>
      </c>
      <c r="DZ38" s="62">
        <v>1.5151515151515151</v>
      </c>
      <c r="EA38" s="63">
        <v>3</v>
      </c>
      <c r="EB38" s="62">
        <v>23.232323232323232</v>
      </c>
      <c r="EC38" s="63">
        <v>46</v>
      </c>
      <c r="ED38" s="77">
        <v>0</v>
      </c>
      <c r="EE38" s="72">
        <v>0</v>
      </c>
      <c r="EF38" s="56" t="s">
        <v>3723</v>
      </c>
      <c r="EG38" s="56" t="s">
        <v>3724</v>
      </c>
      <c r="EH38" s="56" t="s">
        <v>555</v>
      </c>
      <c r="EI38" s="56" t="s">
        <v>555</v>
      </c>
      <c r="EJ38" s="56" t="s">
        <v>3725</v>
      </c>
      <c r="EK38" s="56" t="s">
        <v>3726</v>
      </c>
      <c r="EL38" s="56" t="s">
        <v>3727</v>
      </c>
      <c r="EM38" s="56" t="s">
        <v>3728</v>
      </c>
      <c r="EN38" s="56" t="s">
        <v>555</v>
      </c>
      <c r="EO38" s="56" t="s">
        <v>555</v>
      </c>
      <c r="EP38" s="56">
        <v>210.38</v>
      </c>
      <c r="EQ38" s="56">
        <v>3</v>
      </c>
      <c r="ER38" s="99">
        <v>210.38</v>
      </c>
      <c r="ES38" s="96">
        <v>3</v>
      </c>
      <c r="ET38" s="56">
        <v>420.76</v>
      </c>
      <c r="EU38" s="56">
        <v>6</v>
      </c>
      <c r="EV38" s="107">
        <v>280.5</v>
      </c>
      <c r="EW38" s="56">
        <v>4</v>
      </c>
      <c r="EX38" s="56">
        <v>0</v>
      </c>
      <c r="EY38" s="62">
        <v>110.89494163424123</v>
      </c>
      <c r="EZ38" s="63">
        <v>57</v>
      </c>
      <c r="FA38" s="62">
        <v>101.01010101010101</v>
      </c>
      <c r="FB38" s="63">
        <v>50</v>
      </c>
      <c r="FC38" s="56">
        <v>0</v>
      </c>
      <c r="FD38" s="56">
        <v>0</v>
      </c>
      <c r="FE38" s="56">
        <v>403.23</v>
      </c>
      <c r="FF38" s="56">
        <v>10</v>
      </c>
      <c r="FG38" s="56">
        <v>0</v>
      </c>
      <c r="FH38" s="56">
        <v>0</v>
      </c>
      <c r="FI38" s="56">
        <v>0</v>
      </c>
      <c r="FJ38" s="56">
        <v>0</v>
      </c>
      <c r="FK38" s="56">
        <v>403.23</v>
      </c>
      <c r="FL38" s="56">
        <v>10</v>
      </c>
      <c r="FM38" s="56">
        <v>120.97</v>
      </c>
      <c r="FN38" s="56">
        <v>3</v>
      </c>
      <c r="FO38" s="56">
        <v>887.1</v>
      </c>
      <c r="FP38" s="56">
        <v>22</v>
      </c>
      <c r="FQ38" s="56">
        <v>0</v>
      </c>
      <c r="FR38" s="56">
        <v>0</v>
      </c>
      <c r="FS38" s="60">
        <v>5</v>
      </c>
      <c r="FT38" s="61">
        <v>5</v>
      </c>
      <c r="FU38" s="60">
        <v>3.8759689922480618</v>
      </c>
      <c r="FV38" s="61">
        <v>4</v>
      </c>
      <c r="FW38" s="56" t="s">
        <v>3729</v>
      </c>
      <c r="FX38" s="56">
        <v>3.01</v>
      </c>
      <c r="FY38" s="56">
        <v>21.29</v>
      </c>
      <c r="FZ38" s="111">
        <v>4474</v>
      </c>
      <c r="GA38" s="111">
        <v>5521</v>
      </c>
      <c r="GB38" s="56">
        <v>33.549999999999997</v>
      </c>
      <c r="GC38" s="56">
        <v>66.45</v>
      </c>
      <c r="GD38" s="56">
        <v>24.05</v>
      </c>
      <c r="GE38" s="56">
        <v>83.34</v>
      </c>
      <c r="GF38" s="56">
        <v>81.150000000000006</v>
      </c>
      <c r="GG38" s="56">
        <v>58.29</v>
      </c>
      <c r="GH38" s="56">
        <v>98.6</v>
      </c>
      <c r="GI38" s="56">
        <v>42.41</v>
      </c>
      <c r="GJ38" s="56">
        <v>18.100000000000001</v>
      </c>
      <c r="GK38" s="56">
        <v>59.25</v>
      </c>
      <c r="GL38" s="56">
        <v>1.17</v>
      </c>
      <c r="GM38" s="56">
        <v>15.23</v>
      </c>
      <c r="GN38" s="56">
        <v>3.68</v>
      </c>
      <c r="GO38" s="56">
        <v>20.440000000000001</v>
      </c>
      <c r="GP38" s="56">
        <v>2.82</v>
      </c>
      <c r="GQ38" s="56">
        <v>1.55</v>
      </c>
      <c r="GR38" s="56">
        <v>4.3499999999999996</v>
      </c>
      <c r="GS38" s="56">
        <v>0.93</v>
      </c>
      <c r="GT38" s="56">
        <v>5.01</v>
      </c>
      <c r="GU38" s="99">
        <v>9.6112391288188501</v>
      </c>
      <c r="GV38" s="120">
        <v>4.0265277119848402E-3</v>
      </c>
      <c r="GW38" s="120">
        <v>0.22335386072951199</v>
      </c>
      <c r="GX38" s="120">
        <v>0.56631927996210296</v>
      </c>
      <c r="GY38" s="120">
        <v>0.199905258171483</v>
      </c>
      <c r="GZ38" s="120">
        <v>4.9739459971577396E-3</v>
      </c>
      <c r="HA38" s="120">
        <v>7.1056371387967802E-4</v>
      </c>
      <c r="HB38" s="120">
        <v>2.3685457129322599E-4</v>
      </c>
      <c r="HC38" s="120">
        <v>4.7370914258645198E-4</v>
      </c>
      <c r="HD38" s="122">
        <v>161</v>
      </c>
      <c r="HE38" s="118">
        <v>0</v>
      </c>
      <c r="HF38" s="118">
        <v>0</v>
      </c>
      <c r="HG38" s="118">
        <v>0</v>
      </c>
      <c r="HH38" s="118">
        <v>4</v>
      </c>
      <c r="HI38" s="122">
        <v>704</v>
      </c>
      <c r="HJ38" s="118">
        <v>2</v>
      </c>
      <c r="HK38" s="122">
        <v>871</v>
      </c>
      <c r="HL38" s="122">
        <v>161</v>
      </c>
      <c r="HM38" s="118">
        <v>0</v>
      </c>
      <c r="HN38" s="118">
        <v>0</v>
      </c>
      <c r="HO38" s="118">
        <v>0</v>
      </c>
      <c r="HP38" s="118">
        <v>4</v>
      </c>
      <c r="HQ38" s="122">
        <v>941</v>
      </c>
      <c r="HR38" s="122">
        <v>6</v>
      </c>
      <c r="HS38" s="122">
        <v>1112</v>
      </c>
      <c r="HT38" s="122">
        <v>187</v>
      </c>
      <c r="HU38" s="118">
        <v>0</v>
      </c>
      <c r="HV38" s="118">
        <v>0</v>
      </c>
      <c r="HW38" s="118">
        <v>0</v>
      </c>
      <c r="HX38" s="122">
        <v>5</v>
      </c>
      <c r="HY38" s="122">
        <v>1142</v>
      </c>
      <c r="HZ38" s="118">
        <v>3</v>
      </c>
      <c r="IA38" s="122">
        <v>1337</v>
      </c>
      <c r="IB38" s="122">
        <v>325</v>
      </c>
      <c r="IC38" s="118">
        <v>0</v>
      </c>
      <c r="ID38" s="118">
        <v>0</v>
      </c>
      <c r="IE38" s="118">
        <v>0</v>
      </c>
      <c r="IF38" s="122">
        <v>10</v>
      </c>
      <c r="IG38" s="122">
        <v>1940</v>
      </c>
      <c r="IH38" s="122">
        <v>5</v>
      </c>
      <c r="II38" s="122">
        <v>2280</v>
      </c>
      <c r="IJ38" s="130">
        <v>1467</v>
      </c>
      <c r="IK38" s="131">
        <v>0.986550100874243</v>
      </c>
      <c r="IL38" s="130">
        <v>2</v>
      </c>
      <c r="IM38" s="131">
        <v>1.34498991257566E-3</v>
      </c>
      <c r="IN38" s="130">
        <v>1</v>
      </c>
      <c r="IO38" s="131">
        <v>6.7249495628782805E-4</v>
      </c>
      <c r="IP38" s="119">
        <v>0</v>
      </c>
      <c r="IQ38" s="119">
        <v>0</v>
      </c>
      <c r="IR38" s="119">
        <v>0</v>
      </c>
      <c r="IS38" s="122">
        <v>0</v>
      </c>
      <c r="IT38" s="122">
        <v>0</v>
      </c>
      <c r="IU38" s="122">
        <v>0</v>
      </c>
      <c r="IV38" s="130">
        <v>1</v>
      </c>
      <c r="IW38" s="131">
        <v>6.7249495628782805E-4</v>
      </c>
      <c r="IX38" s="130">
        <v>6</v>
      </c>
      <c r="IY38" s="131">
        <v>4.03496973772697E-3</v>
      </c>
      <c r="IZ38" s="119"/>
      <c r="JA38" s="119"/>
      <c r="JB38" s="119">
        <v>0</v>
      </c>
      <c r="JC38" s="119">
        <v>0</v>
      </c>
      <c r="JD38" s="122">
        <v>0</v>
      </c>
      <c r="JE38" s="122">
        <v>0</v>
      </c>
      <c r="JF38" s="122">
        <v>0</v>
      </c>
      <c r="JG38" s="122">
        <v>0</v>
      </c>
      <c r="JH38" s="122">
        <v>0</v>
      </c>
      <c r="JI38" s="122">
        <v>0</v>
      </c>
      <c r="JJ38" s="130">
        <v>4</v>
      </c>
      <c r="JK38" s="131">
        <v>2.68997982515131E-3</v>
      </c>
      <c r="JL38" s="119">
        <v>0</v>
      </c>
      <c r="JM38" s="119">
        <v>0</v>
      </c>
      <c r="JN38" s="119">
        <v>0</v>
      </c>
      <c r="JO38" s="119">
        <v>0</v>
      </c>
      <c r="JP38" s="122">
        <v>0</v>
      </c>
      <c r="JQ38" s="122">
        <v>0</v>
      </c>
      <c r="JR38" s="130">
        <v>1</v>
      </c>
      <c r="JS38" s="131">
        <v>6.7249495628782805E-4</v>
      </c>
      <c r="JT38" s="122">
        <v>0</v>
      </c>
      <c r="JU38" s="118">
        <v>0</v>
      </c>
      <c r="JV38" s="130">
        <v>1</v>
      </c>
      <c r="JW38" s="131">
        <v>6.7249495628782805E-4</v>
      </c>
      <c r="JX38" s="119"/>
      <c r="JY38" s="119"/>
      <c r="JZ38" s="119"/>
      <c r="KA38" s="122">
        <v>0</v>
      </c>
      <c r="KB38" s="119"/>
      <c r="KC38" s="119"/>
      <c r="KD38" s="130">
        <v>1</v>
      </c>
      <c r="KE38" s="131">
        <v>6.7249495628782805E-4</v>
      </c>
      <c r="KF38" s="122">
        <v>0</v>
      </c>
      <c r="KG38" s="122">
        <v>0</v>
      </c>
      <c r="KH38" s="122">
        <v>0</v>
      </c>
      <c r="KI38" s="122">
        <v>0</v>
      </c>
      <c r="KJ38" s="122">
        <v>0</v>
      </c>
      <c r="KK38" s="122">
        <v>0</v>
      </c>
      <c r="KL38" s="122">
        <v>0</v>
      </c>
      <c r="KM38" s="122">
        <v>0</v>
      </c>
      <c r="KN38" s="122">
        <v>0</v>
      </c>
      <c r="KO38" s="122">
        <v>0</v>
      </c>
      <c r="KP38" s="122">
        <v>0</v>
      </c>
      <c r="KQ38" s="122">
        <v>0</v>
      </c>
      <c r="KR38" s="122">
        <v>0</v>
      </c>
      <c r="KS38" s="122">
        <v>0</v>
      </c>
      <c r="KT38" s="119"/>
      <c r="KU38" s="119"/>
      <c r="KV38" s="122">
        <v>0</v>
      </c>
      <c r="KW38" s="122">
        <v>0</v>
      </c>
      <c r="KX38" s="122">
        <v>0</v>
      </c>
      <c r="KY38" s="122">
        <v>0</v>
      </c>
      <c r="KZ38" s="122">
        <v>0</v>
      </c>
      <c r="LA38" s="122">
        <v>0</v>
      </c>
      <c r="LB38" s="122">
        <v>0</v>
      </c>
      <c r="LC38" s="122">
        <v>0</v>
      </c>
      <c r="LD38" s="122">
        <v>0</v>
      </c>
      <c r="LE38" s="122">
        <v>0</v>
      </c>
      <c r="LF38" s="130">
        <v>1</v>
      </c>
      <c r="LG38" s="131">
        <v>6.7249495628782805E-4</v>
      </c>
      <c r="LH38" s="119">
        <v>0</v>
      </c>
      <c r="LI38" s="119">
        <v>0</v>
      </c>
      <c r="LJ38" s="119">
        <v>0</v>
      </c>
      <c r="LK38" s="119">
        <v>0</v>
      </c>
      <c r="LL38" s="122">
        <v>0</v>
      </c>
      <c r="LM38" s="122">
        <v>0</v>
      </c>
      <c r="LN38" s="122">
        <v>0</v>
      </c>
      <c r="LO38" s="122">
        <v>0</v>
      </c>
      <c r="LP38" s="122">
        <v>0</v>
      </c>
      <c r="LQ38" s="122">
        <v>0</v>
      </c>
      <c r="LR38" s="122">
        <v>0</v>
      </c>
      <c r="LS38" s="122">
        <v>0</v>
      </c>
      <c r="LT38" s="122">
        <v>0</v>
      </c>
      <c r="LU38" s="122">
        <v>0</v>
      </c>
      <c r="LV38" s="122">
        <v>0</v>
      </c>
      <c r="LW38" s="122">
        <v>0</v>
      </c>
      <c r="LX38" s="122">
        <v>0</v>
      </c>
      <c r="LY38" s="122">
        <v>0</v>
      </c>
      <c r="LZ38" s="122">
        <v>0</v>
      </c>
      <c r="MA38" s="122">
        <v>0</v>
      </c>
      <c r="MB38" s="122">
        <v>0</v>
      </c>
      <c r="MC38" s="122">
        <v>0</v>
      </c>
      <c r="MD38" s="122">
        <v>0</v>
      </c>
      <c r="ME38" s="122">
        <v>0</v>
      </c>
      <c r="MF38" s="122">
        <v>0</v>
      </c>
      <c r="MG38" s="122">
        <v>0</v>
      </c>
      <c r="MH38" s="122">
        <v>0</v>
      </c>
      <c r="MI38" s="122">
        <v>0</v>
      </c>
      <c r="MJ38" s="122">
        <v>0</v>
      </c>
      <c r="MK38" s="122">
        <v>0</v>
      </c>
      <c r="ML38" s="122">
        <v>0</v>
      </c>
      <c r="MM38" s="122">
        <v>0</v>
      </c>
      <c r="MN38" s="122">
        <v>0</v>
      </c>
      <c r="MO38" s="122">
        <v>0</v>
      </c>
      <c r="MP38" s="122">
        <v>0</v>
      </c>
      <c r="MQ38" s="122">
        <v>0</v>
      </c>
      <c r="MR38" s="122">
        <v>0</v>
      </c>
      <c r="MS38" s="122">
        <v>0</v>
      </c>
      <c r="MT38" s="122">
        <v>0</v>
      </c>
      <c r="MU38" s="122">
        <v>0</v>
      </c>
      <c r="MV38" s="122">
        <v>0</v>
      </c>
      <c r="MW38" s="122">
        <v>0</v>
      </c>
      <c r="MX38" s="122">
        <v>0</v>
      </c>
      <c r="MY38" s="122">
        <v>0</v>
      </c>
      <c r="MZ38" s="122">
        <v>0</v>
      </c>
      <c r="NA38" s="122">
        <v>0</v>
      </c>
      <c r="NB38" s="122">
        <v>0</v>
      </c>
      <c r="NC38" s="122">
        <v>0</v>
      </c>
      <c r="ND38" s="122">
        <v>0</v>
      </c>
      <c r="NE38" s="122">
        <v>0</v>
      </c>
      <c r="NF38" s="122">
        <v>0</v>
      </c>
      <c r="NG38" s="122">
        <v>0</v>
      </c>
      <c r="NH38" s="122">
        <v>0</v>
      </c>
      <c r="NI38" s="122">
        <v>0</v>
      </c>
      <c r="NJ38" s="122">
        <v>0</v>
      </c>
      <c r="NK38" s="122">
        <v>0</v>
      </c>
      <c r="NL38" s="122">
        <v>0</v>
      </c>
      <c r="NM38" s="122">
        <v>0</v>
      </c>
      <c r="NN38" s="122">
        <v>0</v>
      </c>
      <c r="NO38" s="122">
        <v>0</v>
      </c>
      <c r="NP38" s="122">
        <v>0</v>
      </c>
      <c r="NQ38" s="122">
        <v>0</v>
      </c>
      <c r="NR38" s="122">
        <v>0</v>
      </c>
      <c r="NS38" s="122">
        <v>0</v>
      </c>
      <c r="NT38" s="122">
        <v>0</v>
      </c>
      <c r="NU38" s="119">
        <v>0</v>
      </c>
      <c r="NV38" s="119">
        <v>0</v>
      </c>
      <c r="NW38" s="119">
        <v>0</v>
      </c>
      <c r="NX38" s="119">
        <v>0</v>
      </c>
      <c r="NY38" s="119">
        <v>0</v>
      </c>
      <c r="NZ38" s="119">
        <v>0</v>
      </c>
      <c r="OA38" s="119">
        <v>0</v>
      </c>
      <c r="OB38" s="119">
        <v>0</v>
      </c>
      <c r="OC38" s="119">
        <v>0</v>
      </c>
      <c r="OD38" s="119">
        <v>0</v>
      </c>
      <c r="OE38" s="130">
        <v>2</v>
      </c>
      <c r="OF38" s="131">
        <v>1.34498991257566E-3</v>
      </c>
      <c r="OG38" s="119">
        <v>0</v>
      </c>
      <c r="OH38" s="119">
        <v>0</v>
      </c>
      <c r="OI38" s="119">
        <v>0</v>
      </c>
      <c r="OJ38" s="119">
        <v>0</v>
      </c>
      <c r="OK38" s="119">
        <v>0</v>
      </c>
      <c r="OL38" s="119">
        <v>0</v>
      </c>
      <c r="OM38" s="119">
        <v>0</v>
      </c>
      <c r="ON38" s="119">
        <v>0</v>
      </c>
      <c r="OO38" s="119">
        <v>0</v>
      </c>
      <c r="OP38" s="119">
        <v>0</v>
      </c>
      <c r="OQ38" s="119">
        <v>0</v>
      </c>
      <c r="OR38" s="119">
        <v>0</v>
      </c>
      <c r="OS38" s="119">
        <v>0</v>
      </c>
      <c r="OT38" s="119">
        <v>0</v>
      </c>
    </row>
    <row r="39" spans="1:410">
      <c r="A39" s="55" t="s">
        <v>3730</v>
      </c>
      <c r="B39" s="56" t="s">
        <v>1040</v>
      </c>
      <c r="C39" s="55" t="s">
        <v>466</v>
      </c>
      <c r="D39" s="57">
        <v>6</v>
      </c>
      <c r="E39" s="96">
        <v>2018</v>
      </c>
      <c r="F39" s="56">
        <v>66.81</v>
      </c>
      <c r="G39" s="110">
        <v>13640</v>
      </c>
      <c r="H39" s="110">
        <v>7619</v>
      </c>
      <c r="I39" s="110">
        <v>6021</v>
      </c>
      <c r="J39" s="100">
        <v>31.28</v>
      </c>
      <c r="K39" s="110">
        <v>3707</v>
      </c>
      <c r="L39" s="100">
        <v>55.19</v>
      </c>
      <c r="M39" s="110">
        <v>6541</v>
      </c>
      <c r="N39" s="56">
        <v>812</v>
      </c>
      <c r="O39" s="56">
        <v>412</v>
      </c>
      <c r="P39" s="56">
        <v>400</v>
      </c>
      <c r="Q39" s="112">
        <v>978</v>
      </c>
      <c r="R39" s="113">
        <v>497</v>
      </c>
      <c r="S39" s="113">
        <v>481</v>
      </c>
      <c r="T39" s="56">
        <v>873</v>
      </c>
      <c r="U39" s="56">
        <v>448</v>
      </c>
      <c r="V39" s="56">
        <v>425</v>
      </c>
      <c r="W39" s="114">
        <v>1081</v>
      </c>
      <c r="X39" s="113">
        <v>555</v>
      </c>
      <c r="Y39" s="113">
        <v>526</v>
      </c>
      <c r="Z39" s="56">
        <v>963</v>
      </c>
      <c r="AA39" s="56">
        <v>492</v>
      </c>
      <c r="AB39" s="56">
        <v>471</v>
      </c>
      <c r="AC39" s="112">
        <v>1194</v>
      </c>
      <c r="AD39" s="112">
        <v>602</v>
      </c>
      <c r="AE39" s="112">
        <v>592</v>
      </c>
      <c r="AF39" s="111">
        <v>1007</v>
      </c>
      <c r="AG39" s="56">
        <v>498</v>
      </c>
      <c r="AH39" s="177">
        <v>509</v>
      </c>
      <c r="AI39" s="182"/>
      <c r="AJ39" s="182"/>
      <c r="AK39" s="182"/>
      <c r="AL39" s="56">
        <v>947</v>
      </c>
      <c r="AM39" s="56">
        <v>474</v>
      </c>
      <c r="AN39" s="56">
        <v>473</v>
      </c>
      <c r="AO39" s="56">
        <v>880</v>
      </c>
      <c r="AP39" s="56">
        <v>464</v>
      </c>
      <c r="AQ39" s="56">
        <v>416</v>
      </c>
      <c r="AR39" s="56">
        <v>162</v>
      </c>
      <c r="AS39" s="80">
        <v>45</v>
      </c>
      <c r="AT39" s="115" t="s">
        <v>3413</v>
      </c>
      <c r="AU39" s="59">
        <v>490</v>
      </c>
      <c r="AV39" s="59">
        <v>0</v>
      </c>
      <c r="AW39" s="59">
        <v>64</v>
      </c>
      <c r="AX39" s="59">
        <v>10.9</v>
      </c>
      <c r="AY39" s="59">
        <v>1</v>
      </c>
      <c r="AZ39" s="62">
        <v>1.9607843137254901</v>
      </c>
      <c r="BA39" s="63">
        <v>2</v>
      </c>
      <c r="BB39" s="62">
        <v>0</v>
      </c>
      <c r="BC39" s="63">
        <v>0</v>
      </c>
      <c r="BD39" s="64">
        <v>0</v>
      </c>
      <c r="BE39" s="65">
        <v>0</v>
      </c>
      <c r="BF39" s="62">
        <v>10.869565217391305</v>
      </c>
      <c r="BG39" s="63">
        <v>10</v>
      </c>
      <c r="BH39" s="62">
        <v>10.869565217391305</v>
      </c>
      <c r="BI39" s="63">
        <v>10</v>
      </c>
      <c r="BJ39" s="64">
        <v>0</v>
      </c>
      <c r="BK39" s="65">
        <v>0</v>
      </c>
      <c r="BL39" s="64">
        <v>98.039215686274503</v>
      </c>
      <c r="BM39" s="65">
        <v>1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116">
        <v>24.1</v>
      </c>
      <c r="BW39" s="70">
        <v>0.98275862068965514</v>
      </c>
      <c r="BX39" s="56">
        <v>88.8</v>
      </c>
      <c r="BY39" s="107">
        <v>98.3</v>
      </c>
      <c r="BZ39" s="56">
        <v>94</v>
      </c>
      <c r="CA39" s="56">
        <v>97.4</v>
      </c>
      <c r="CB39" s="56">
        <v>102.6</v>
      </c>
      <c r="CC39" s="96" t="s">
        <v>3731</v>
      </c>
      <c r="CD39" s="96" t="s">
        <v>3732</v>
      </c>
      <c r="CE39" s="96" t="s">
        <v>555</v>
      </c>
      <c r="CF39" s="96" t="s">
        <v>3733</v>
      </c>
      <c r="CG39" s="96" t="s">
        <v>703</v>
      </c>
      <c r="CH39" s="56">
        <v>98.04</v>
      </c>
      <c r="CI39" s="56">
        <v>1</v>
      </c>
      <c r="CJ39" s="60">
        <v>1.9607843137254901</v>
      </c>
      <c r="CK39" s="61">
        <v>0</v>
      </c>
      <c r="CL39" s="107">
        <v>98.039215686274503</v>
      </c>
      <c r="CM39" s="56">
        <v>1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60">
        <v>0</v>
      </c>
      <c r="DC39" s="61">
        <v>0</v>
      </c>
      <c r="DD39" s="56" t="s">
        <v>3734</v>
      </c>
      <c r="DE39" s="56" t="s">
        <v>3735</v>
      </c>
      <c r="DF39" s="96" t="s">
        <v>555</v>
      </c>
      <c r="DG39" s="96" t="s">
        <v>555</v>
      </c>
      <c r="DH39" s="56">
        <v>163.13</v>
      </c>
      <c r="DI39" s="56">
        <v>2</v>
      </c>
      <c r="DJ39" s="56">
        <v>163.13</v>
      </c>
      <c r="DK39" s="56">
        <v>2</v>
      </c>
      <c r="DL39" s="56">
        <v>0</v>
      </c>
      <c r="DM39" s="56">
        <v>0</v>
      </c>
      <c r="DN39" s="56">
        <v>163.13</v>
      </c>
      <c r="DO39" s="56">
        <v>2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62">
        <v>2.0408163265306123</v>
      </c>
      <c r="EA39" s="63">
        <v>2</v>
      </c>
      <c r="EB39" s="62">
        <v>12.244897959183673</v>
      </c>
      <c r="EC39" s="63">
        <v>12</v>
      </c>
      <c r="ED39" s="77">
        <v>1.021450459652707</v>
      </c>
      <c r="EE39" s="72">
        <v>1</v>
      </c>
      <c r="EF39" s="56" t="s">
        <v>3736</v>
      </c>
      <c r="EG39" s="56" t="s">
        <v>3737</v>
      </c>
      <c r="EH39" s="56" t="s">
        <v>555</v>
      </c>
      <c r="EI39" s="56" t="s">
        <v>555</v>
      </c>
      <c r="EJ39" s="56" t="s">
        <v>3738</v>
      </c>
      <c r="EK39" s="56" t="s">
        <v>3739</v>
      </c>
      <c r="EL39" s="56" t="s">
        <v>2811</v>
      </c>
      <c r="EM39" s="56" t="s">
        <v>2864</v>
      </c>
      <c r="EN39" s="56" t="s">
        <v>555</v>
      </c>
      <c r="EO39" s="56" t="s">
        <v>555</v>
      </c>
      <c r="EP39" s="56">
        <v>168.35</v>
      </c>
      <c r="EQ39" s="56">
        <v>2</v>
      </c>
      <c r="ER39" s="99">
        <v>505.05</v>
      </c>
      <c r="ES39" s="96">
        <v>6</v>
      </c>
      <c r="ET39" s="56">
        <v>168.35</v>
      </c>
      <c r="EU39" s="56">
        <v>2</v>
      </c>
      <c r="EV39" s="107">
        <v>168.35016835016833</v>
      </c>
      <c r="EW39" s="56">
        <v>2</v>
      </c>
      <c r="EX39" s="56">
        <v>5</v>
      </c>
      <c r="EY39" s="62">
        <v>65.539112050739959</v>
      </c>
      <c r="EZ39" s="63">
        <v>31</v>
      </c>
      <c r="FA39" s="62">
        <v>48.07692307692308</v>
      </c>
      <c r="FB39" s="63">
        <v>20</v>
      </c>
      <c r="FC39" s="56">
        <v>43.05</v>
      </c>
      <c r="FD39" s="111">
        <v>1</v>
      </c>
      <c r="FE39" s="56">
        <v>43.05</v>
      </c>
      <c r="FF39" s="56">
        <v>1</v>
      </c>
      <c r="FG39" s="56">
        <v>0</v>
      </c>
      <c r="FH39" s="56">
        <v>0</v>
      </c>
      <c r="FI39" s="56">
        <v>0</v>
      </c>
      <c r="FJ39" s="56">
        <v>0</v>
      </c>
      <c r="FK39" s="56">
        <v>86.1</v>
      </c>
      <c r="FL39" s="56">
        <v>2</v>
      </c>
      <c r="FM39" s="56">
        <v>258.29000000000002</v>
      </c>
      <c r="FN39" s="56">
        <v>6</v>
      </c>
      <c r="FO39" s="56">
        <v>258.29000000000002</v>
      </c>
      <c r="FP39" s="56">
        <v>6</v>
      </c>
      <c r="FQ39" s="56">
        <v>0</v>
      </c>
      <c r="FR39" s="56">
        <v>0</v>
      </c>
      <c r="FS39" s="60">
        <v>3</v>
      </c>
      <c r="FT39" s="61">
        <v>3</v>
      </c>
      <c r="FU39" s="60">
        <v>0</v>
      </c>
      <c r="FV39" s="61">
        <v>0</v>
      </c>
      <c r="FW39" s="56" t="s">
        <v>3740</v>
      </c>
      <c r="FX39" s="56">
        <v>2.87</v>
      </c>
      <c r="FY39" s="56">
        <v>18.52</v>
      </c>
      <c r="FZ39" s="111">
        <v>3843</v>
      </c>
      <c r="GA39" s="111">
        <v>5144</v>
      </c>
      <c r="GB39" s="56">
        <v>33.57</v>
      </c>
      <c r="GC39" s="56">
        <v>66.430000000000007</v>
      </c>
      <c r="GD39" s="56">
        <v>26.6</v>
      </c>
      <c r="GE39" s="56">
        <v>83.88</v>
      </c>
      <c r="GF39" s="56">
        <v>86.75</v>
      </c>
      <c r="GG39" s="56">
        <v>69.37</v>
      </c>
      <c r="GH39" s="56">
        <v>99.63</v>
      </c>
      <c r="GI39" s="56">
        <v>47.38</v>
      </c>
      <c r="GJ39" s="56">
        <v>23.89</v>
      </c>
      <c r="GK39" s="56">
        <v>67.319999999999993</v>
      </c>
      <c r="GL39" s="56">
        <v>1.28</v>
      </c>
      <c r="GM39" s="56">
        <v>14.16</v>
      </c>
      <c r="GN39" s="56">
        <v>3.94</v>
      </c>
      <c r="GO39" s="56">
        <v>18.05</v>
      </c>
      <c r="GP39" s="56">
        <v>2.92</v>
      </c>
      <c r="GQ39" s="56">
        <v>2.12</v>
      </c>
      <c r="GR39" s="56">
        <v>3.51</v>
      </c>
      <c r="GS39" s="56">
        <v>1.57</v>
      </c>
      <c r="GT39" s="56">
        <v>5.81</v>
      </c>
      <c r="GU39" s="99">
        <v>8.8900959623393092</v>
      </c>
      <c r="GV39" s="120">
        <v>2.1147237642083002E-3</v>
      </c>
      <c r="GW39" s="120">
        <v>0.138250066085118</v>
      </c>
      <c r="GX39" s="120">
        <v>0.58577848268569899</v>
      </c>
      <c r="GY39" s="120">
        <v>0.25931800158604301</v>
      </c>
      <c r="GZ39" s="120">
        <v>1.1895321173671701E-2</v>
      </c>
      <c r="HA39" s="120">
        <v>5.2868094105207504E-4</v>
      </c>
      <c r="HB39" s="120">
        <v>1.0573618821041501E-3</v>
      </c>
      <c r="HC39" s="120">
        <v>1.0573618821041501E-3</v>
      </c>
      <c r="HD39" s="118">
        <v>0</v>
      </c>
      <c r="HE39" s="118">
        <v>0</v>
      </c>
      <c r="HF39" s="118">
        <v>0</v>
      </c>
      <c r="HG39" s="118">
        <v>0</v>
      </c>
      <c r="HH39" s="118">
        <v>2</v>
      </c>
      <c r="HI39" s="122">
        <v>648</v>
      </c>
      <c r="HJ39" s="122">
        <v>2</v>
      </c>
      <c r="HK39" s="122">
        <v>652</v>
      </c>
      <c r="HL39" s="118">
        <v>0</v>
      </c>
      <c r="HM39" s="118">
        <v>0</v>
      </c>
      <c r="HN39" s="118">
        <v>0</v>
      </c>
      <c r="HO39" s="118">
        <v>0</v>
      </c>
      <c r="HP39" s="118">
        <v>2</v>
      </c>
      <c r="HQ39" s="122">
        <v>788</v>
      </c>
      <c r="HR39" s="122">
        <v>3</v>
      </c>
      <c r="HS39" s="122">
        <v>793</v>
      </c>
      <c r="HT39" s="118">
        <v>0</v>
      </c>
      <c r="HU39" s="118">
        <v>0</v>
      </c>
      <c r="HV39" s="118">
        <v>0</v>
      </c>
      <c r="HW39" s="118">
        <v>0</v>
      </c>
      <c r="HX39" s="118">
        <v>4</v>
      </c>
      <c r="HY39" s="122">
        <v>1021</v>
      </c>
      <c r="HZ39" s="118">
        <v>6</v>
      </c>
      <c r="IA39" s="122">
        <v>1031</v>
      </c>
      <c r="IB39" s="118">
        <v>0</v>
      </c>
      <c r="IC39" s="118">
        <v>0</v>
      </c>
      <c r="ID39" s="118">
        <v>0</v>
      </c>
      <c r="IE39" s="118">
        <v>0</v>
      </c>
      <c r="IF39" s="122">
        <v>5</v>
      </c>
      <c r="IG39" s="122">
        <v>1677</v>
      </c>
      <c r="IH39" s="122">
        <v>13</v>
      </c>
      <c r="II39" s="122">
        <v>1695</v>
      </c>
      <c r="IJ39" s="130">
        <v>1</v>
      </c>
      <c r="IK39" s="131">
        <v>0.5</v>
      </c>
      <c r="IL39" s="119">
        <v>0</v>
      </c>
      <c r="IM39" s="119"/>
      <c r="IN39" s="119">
        <v>0</v>
      </c>
      <c r="IO39" s="122">
        <v>0</v>
      </c>
      <c r="IP39" s="119">
        <v>0</v>
      </c>
      <c r="IQ39" s="119">
        <v>0</v>
      </c>
      <c r="IR39" s="119">
        <v>0</v>
      </c>
      <c r="IS39" s="122">
        <v>0</v>
      </c>
      <c r="IT39" s="122">
        <v>0</v>
      </c>
      <c r="IU39" s="122">
        <v>0</v>
      </c>
      <c r="IV39" s="122">
        <v>0</v>
      </c>
      <c r="IW39" s="122">
        <v>0</v>
      </c>
      <c r="IX39" s="122">
        <v>0</v>
      </c>
      <c r="IY39" s="122">
        <v>0</v>
      </c>
      <c r="IZ39" s="122">
        <v>0</v>
      </c>
      <c r="JA39" s="122">
        <v>0</v>
      </c>
      <c r="JB39" s="119">
        <v>0</v>
      </c>
      <c r="JC39" s="119">
        <v>0</v>
      </c>
      <c r="JD39" s="122">
        <v>0</v>
      </c>
      <c r="JE39" s="122">
        <v>0</v>
      </c>
      <c r="JF39" s="122">
        <v>0</v>
      </c>
      <c r="JG39" s="122">
        <v>0</v>
      </c>
      <c r="JH39" s="122">
        <v>0</v>
      </c>
      <c r="JI39" s="122">
        <v>0</v>
      </c>
      <c r="JJ39" s="119"/>
      <c r="JK39" s="119"/>
      <c r="JL39" s="119">
        <v>0</v>
      </c>
      <c r="JM39" s="119">
        <v>0</v>
      </c>
      <c r="JN39" s="119">
        <v>0</v>
      </c>
      <c r="JO39" s="119">
        <v>0</v>
      </c>
      <c r="JP39" s="122">
        <v>0</v>
      </c>
      <c r="JQ39" s="122">
        <v>0</v>
      </c>
      <c r="JR39" s="122">
        <v>0</v>
      </c>
      <c r="JS39" s="122">
        <v>0</v>
      </c>
      <c r="JT39" s="122">
        <v>0</v>
      </c>
      <c r="JU39" s="118">
        <v>0</v>
      </c>
      <c r="JV39" s="122">
        <v>0</v>
      </c>
      <c r="JW39" s="122">
        <v>0</v>
      </c>
      <c r="JX39" s="119"/>
      <c r="JY39" s="119"/>
      <c r="JZ39" s="119"/>
      <c r="KA39" s="122">
        <v>0</v>
      </c>
      <c r="KB39" s="130">
        <v>1</v>
      </c>
      <c r="KC39" s="131">
        <v>0.5</v>
      </c>
      <c r="KD39" s="119"/>
      <c r="KE39" s="119"/>
      <c r="KF39" s="122">
        <v>0</v>
      </c>
      <c r="KG39" s="122">
        <v>0</v>
      </c>
      <c r="KH39" s="122">
        <v>0</v>
      </c>
      <c r="KI39" s="122">
        <v>0</v>
      </c>
      <c r="KJ39" s="122">
        <v>0</v>
      </c>
      <c r="KK39" s="122">
        <v>0</v>
      </c>
      <c r="KL39" s="122">
        <v>0</v>
      </c>
      <c r="KM39" s="122">
        <v>0</v>
      </c>
      <c r="KN39" s="122">
        <v>0</v>
      </c>
      <c r="KO39" s="122">
        <v>0</v>
      </c>
      <c r="KP39" s="122">
        <v>0</v>
      </c>
      <c r="KQ39" s="122">
        <v>0</v>
      </c>
      <c r="KR39" s="122">
        <v>0</v>
      </c>
      <c r="KS39" s="122">
        <v>0</v>
      </c>
      <c r="KT39" s="122">
        <v>0</v>
      </c>
      <c r="KU39" s="122">
        <v>0</v>
      </c>
      <c r="KV39" s="122">
        <v>0</v>
      </c>
      <c r="KW39" s="122">
        <v>0</v>
      </c>
      <c r="KX39" s="122">
        <v>0</v>
      </c>
      <c r="KY39" s="122">
        <v>0</v>
      </c>
      <c r="KZ39" s="122">
        <v>0</v>
      </c>
      <c r="LA39" s="122">
        <v>0</v>
      </c>
      <c r="LB39" s="122">
        <v>0</v>
      </c>
      <c r="LC39" s="122">
        <v>0</v>
      </c>
      <c r="LD39" s="122">
        <v>0</v>
      </c>
      <c r="LE39" s="122">
        <v>0</v>
      </c>
      <c r="LF39" s="122">
        <v>0</v>
      </c>
      <c r="LG39" s="122">
        <v>0</v>
      </c>
      <c r="LH39" s="119">
        <v>0</v>
      </c>
      <c r="LI39" s="119">
        <v>0</v>
      </c>
      <c r="LJ39" s="119">
        <v>0</v>
      </c>
      <c r="LK39" s="119">
        <v>0</v>
      </c>
      <c r="LL39" s="122">
        <v>0</v>
      </c>
      <c r="LM39" s="122">
        <v>0</v>
      </c>
      <c r="LN39" s="122">
        <v>0</v>
      </c>
      <c r="LO39" s="122">
        <v>0</v>
      </c>
      <c r="LP39" s="122">
        <v>0</v>
      </c>
      <c r="LQ39" s="122">
        <v>0</v>
      </c>
      <c r="LR39" s="122">
        <v>0</v>
      </c>
      <c r="LS39" s="122">
        <v>0</v>
      </c>
      <c r="LT39" s="122">
        <v>0</v>
      </c>
      <c r="LU39" s="122">
        <v>0</v>
      </c>
      <c r="LV39" s="122">
        <v>0</v>
      </c>
      <c r="LW39" s="122">
        <v>0</v>
      </c>
      <c r="LX39" s="122">
        <v>0</v>
      </c>
      <c r="LY39" s="122">
        <v>0</v>
      </c>
      <c r="LZ39" s="122">
        <v>0</v>
      </c>
      <c r="MA39" s="122">
        <v>0</v>
      </c>
      <c r="MB39" s="122">
        <v>0</v>
      </c>
      <c r="MC39" s="122">
        <v>0</v>
      </c>
      <c r="MD39" s="122">
        <v>0</v>
      </c>
      <c r="ME39" s="122">
        <v>0</v>
      </c>
      <c r="MF39" s="122">
        <v>0</v>
      </c>
      <c r="MG39" s="122">
        <v>0</v>
      </c>
      <c r="MH39" s="122">
        <v>0</v>
      </c>
      <c r="MI39" s="122">
        <v>0</v>
      </c>
      <c r="MJ39" s="122">
        <v>0</v>
      </c>
      <c r="MK39" s="122">
        <v>0</v>
      </c>
      <c r="ML39" s="122">
        <v>0</v>
      </c>
      <c r="MM39" s="122">
        <v>0</v>
      </c>
      <c r="MN39" s="122">
        <v>0</v>
      </c>
      <c r="MO39" s="122">
        <v>0</v>
      </c>
      <c r="MP39" s="122">
        <v>0</v>
      </c>
      <c r="MQ39" s="122">
        <v>0</v>
      </c>
      <c r="MR39" s="122">
        <v>0</v>
      </c>
      <c r="MS39" s="122">
        <v>0</v>
      </c>
      <c r="MT39" s="122">
        <v>0</v>
      </c>
      <c r="MU39" s="122">
        <v>0</v>
      </c>
      <c r="MV39" s="122">
        <v>0</v>
      </c>
      <c r="MW39" s="122">
        <v>0</v>
      </c>
      <c r="MX39" s="122">
        <v>0</v>
      </c>
      <c r="MY39" s="122">
        <v>0</v>
      </c>
      <c r="MZ39" s="122">
        <v>0</v>
      </c>
      <c r="NA39" s="122">
        <v>0</v>
      </c>
      <c r="NB39" s="122">
        <v>0</v>
      </c>
      <c r="NC39" s="122">
        <v>0</v>
      </c>
      <c r="ND39" s="122">
        <v>0</v>
      </c>
      <c r="NE39" s="122">
        <v>0</v>
      </c>
      <c r="NF39" s="122">
        <v>0</v>
      </c>
      <c r="NG39" s="122">
        <v>0</v>
      </c>
      <c r="NH39" s="122">
        <v>0</v>
      </c>
      <c r="NI39" s="122">
        <v>0</v>
      </c>
      <c r="NJ39" s="122">
        <v>0</v>
      </c>
      <c r="NK39" s="122">
        <v>0</v>
      </c>
      <c r="NL39" s="122">
        <v>0</v>
      </c>
      <c r="NM39" s="122">
        <v>0</v>
      </c>
      <c r="NN39" s="122">
        <v>0</v>
      </c>
      <c r="NO39" s="122">
        <v>0</v>
      </c>
      <c r="NP39" s="122">
        <v>0</v>
      </c>
      <c r="NQ39" s="122">
        <v>0</v>
      </c>
      <c r="NR39" s="122">
        <v>0</v>
      </c>
      <c r="NS39" s="122">
        <v>0</v>
      </c>
      <c r="NT39" s="122">
        <v>0</v>
      </c>
      <c r="NU39" s="119">
        <v>0</v>
      </c>
      <c r="NV39" s="119">
        <v>0</v>
      </c>
      <c r="NW39" s="119">
        <v>0</v>
      </c>
      <c r="NX39" s="119">
        <v>0</v>
      </c>
      <c r="NY39" s="119">
        <v>0</v>
      </c>
      <c r="NZ39" s="119">
        <v>0</v>
      </c>
      <c r="OA39" s="119">
        <v>0</v>
      </c>
      <c r="OB39" s="119">
        <v>0</v>
      </c>
      <c r="OC39" s="119">
        <v>0</v>
      </c>
      <c r="OD39" s="119">
        <v>0</v>
      </c>
      <c r="OE39" s="119">
        <v>0</v>
      </c>
      <c r="OF39" s="119">
        <v>0</v>
      </c>
      <c r="OG39" s="119">
        <v>0</v>
      </c>
      <c r="OH39" s="119">
        <v>0</v>
      </c>
      <c r="OI39" s="119">
        <v>0</v>
      </c>
      <c r="OJ39" s="119">
        <v>0</v>
      </c>
      <c r="OK39" s="119">
        <v>0</v>
      </c>
      <c r="OL39" s="119">
        <v>0</v>
      </c>
      <c r="OM39" s="119">
        <v>0</v>
      </c>
      <c r="ON39" s="119">
        <v>0</v>
      </c>
      <c r="OO39" s="119">
        <v>0</v>
      </c>
      <c r="OP39" s="119">
        <v>0</v>
      </c>
      <c r="OQ39" s="119">
        <v>0</v>
      </c>
      <c r="OR39" s="119">
        <v>0</v>
      </c>
      <c r="OS39" s="119">
        <v>0</v>
      </c>
      <c r="OT39" s="119">
        <v>0</v>
      </c>
    </row>
    <row r="40" spans="1:410">
      <c r="A40" s="55" t="s">
        <v>1048</v>
      </c>
      <c r="B40" s="56" t="s">
        <v>1049</v>
      </c>
      <c r="C40" s="55" t="s">
        <v>427</v>
      </c>
      <c r="D40" s="57">
        <v>3</v>
      </c>
      <c r="E40" s="96">
        <v>2018</v>
      </c>
      <c r="F40" s="56">
        <v>78.83</v>
      </c>
      <c r="G40" s="110">
        <v>64889</v>
      </c>
      <c r="H40" s="110">
        <v>54820</v>
      </c>
      <c r="I40" s="110">
        <v>10069</v>
      </c>
      <c r="J40" s="100">
        <v>99.51</v>
      </c>
      <c r="K40" s="110">
        <v>54347</v>
      </c>
      <c r="L40" s="100">
        <v>19.97</v>
      </c>
      <c r="M40" s="110">
        <v>10908</v>
      </c>
      <c r="N40" s="111">
        <v>3985</v>
      </c>
      <c r="O40" s="111">
        <v>1984</v>
      </c>
      <c r="P40" s="111">
        <v>2001</v>
      </c>
      <c r="Q40" s="112">
        <v>4809</v>
      </c>
      <c r="R40" s="113">
        <v>2397</v>
      </c>
      <c r="S40" s="113">
        <v>2412</v>
      </c>
      <c r="T40" s="111">
        <v>4253</v>
      </c>
      <c r="U40" s="111">
        <v>2148</v>
      </c>
      <c r="V40" s="111">
        <v>2105</v>
      </c>
      <c r="W40" s="114">
        <v>5243</v>
      </c>
      <c r="X40" s="113">
        <v>2662</v>
      </c>
      <c r="Y40" s="113">
        <v>2581</v>
      </c>
      <c r="Z40" s="111">
        <v>4690</v>
      </c>
      <c r="AA40" s="111">
        <v>2404</v>
      </c>
      <c r="AB40" s="111">
        <v>2286</v>
      </c>
      <c r="AC40" s="112">
        <v>5969</v>
      </c>
      <c r="AD40" s="112">
        <v>3065</v>
      </c>
      <c r="AE40" s="112">
        <v>2904</v>
      </c>
      <c r="AF40" s="111">
        <v>5288</v>
      </c>
      <c r="AG40" s="111">
        <v>2709</v>
      </c>
      <c r="AH40" s="178">
        <v>2579</v>
      </c>
      <c r="AI40" s="182"/>
      <c r="AJ40" s="182"/>
      <c r="AK40" s="182"/>
      <c r="AL40" s="111">
        <v>5686</v>
      </c>
      <c r="AM40" s="111">
        <v>2872</v>
      </c>
      <c r="AN40" s="111">
        <v>2814</v>
      </c>
      <c r="AO40" s="111">
        <v>5369</v>
      </c>
      <c r="AP40" s="111">
        <v>2698</v>
      </c>
      <c r="AQ40" s="111">
        <v>2671</v>
      </c>
      <c r="AR40" s="56">
        <v>244</v>
      </c>
      <c r="AS40" s="112">
        <v>1010</v>
      </c>
      <c r="AT40" s="115" t="s">
        <v>428</v>
      </c>
      <c r="AU40" s="59">
        <v>1308</v>
      </c>
      <c r="AV40" s="59">
        <v>1</v>
      </c>
      <c r="AW40" s="59">
        <v>602</v>
      </c>
      <c r="AX40" s="59">
        <v>16.100000000000001</v>
      </c>
      <c r="AY40" s="59">
        <v>11</v>
      </c>
      <c r="AZ40" s="62">
        <v>2.8291621327529923</v>
      </c>
      <c r="BA40" s="63">
        <v>13</v>
      </c>
      <c r="BB40" s="62">
        <v>0</v>
      </c>
      <c r="BC40" s="63">
        <v>0</v>
      </c>
      <c r="BD40" s="64">
        <v>0</v>
      </c>
      <c r="BE40" s="65">
        <v>0</v>
      </c>
      <c r="BF40" s="62">
        <v>2.2026431718061676</v>
      </c>
      <c r="BG40" s="63">
        <v>15</v>
      </c>
      <c r="BH40" s="62">
        <v>12.187958883994126</v>
      </c>
      <c r="BI40" s="63">
        <v>83</v>
      </c>
      <c r="BJ40" s="64">
        <v>0</v>
      </c>
      <c r="BK40" s="65">
        <v>0</v>
      </c>
      <c r="BL40" s="64">
        <v>0</v>
      </c>
      <c r="BM40" s="65">
        <v>0</v>
      </c>
      <c r="BN40" s="56">
        <v>0</v>
      </c>
      <c r="BO40" s="56">
        <v>0</v>
      </c>
      <c r="BP40" s="56">
        <v>108.23</v>
      </c>
      <c r="BQ40" s="56">
        <v>1</v>
      </c>
      <c r="BR40" s="56">
        <v>88.57</v>
      </c>
      <c r="BS40" s="56">
        <v>1</v>
      </c>
      <c r="BT40" s="56">
        <v>0</v>
      </c>
      <c r="BU40" s="56">
        <v>0</v>
      </c>
      <c r="BV40" s="116">
        <v>154.19999999999999</v>
      </c>
      <c r="BW40" s="70">
        <v>0.95710455764075064</v>
      </c>
      <c r="BX40" s="56">
        <v>98.5</v>
      </c>
      <c r="BY40" s="107">
        <v>94</v>
      </c>
      <c r="BZ40" s="56">
        <v>98.1</v>
      </c>
      <c r="CA40" s="56">
        <v>90.1</v>
      </c>
      <c r="CB40" s="56">
        <v>90.5</v>
      </c>
      <c r="CC40" s="96" t="s">
        <v>3741</v>
      </c>
      <c r="CD40" s="96" t="s">
        <v>3742</v>
      </c>
      <c r="CE40" s="96" t="s">
        <v>555</v>
      </c>
      <c r="CF40" s="96" t="s">
        <v>3743</v>
      </c>
      <c r="CG40" s="96" t="s">
        <v>3744</v>
      </c>
      <c r="CH40" s="56">
        <v>65.39</v>
      </c>
      <c r="CI40" s="56">
        <v>3</v>
      </c>
      <c r="CJ40" s="60">
        <v>2.8291621327529923</v>
      </c>
      <c r="CK40" s="61">
        <v>0</v>
      </c>
      <c r="CL40" s="107">
        <v>65.387968613775072</v>
      </c>
      <c r="CM40" s="56">
        <v>3</v>
      </c>
      <c r="CN40" s="56">
        <v>239.76</v>
      </c>
      <c r="CO40" s="56">
        <v>11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60">
        <v>0.21061499578770007</v>
      </c>
      <c r="DC40" s="61">
        <v>1</v>
      </c>
      <c r="DD40" s="56" t="s">
        <v>3745</v>
      </c>
      <c r="DE40" s="56" t="s">
        <v>3746</v>
      </c>
      <c r="DF40" s="96" t="s">
        <v>555</v>
      </c>
      <c r="DG40" s="96" t="s">
        <v>555</v>
      </c>
      <c r="DH40" s="56">
        <v>142.88</v>
      </c>
      <c r="DI40" s="56">
        <v>8</v>
      </c>
      <c r="DJ40" s="56">
        <v>196.46</v>
      </c>
      <c r="DK40" s="56">
        <v>11</v>
      </c>
      <c r="DL40" s="56">
        <v>0</v>
      </c>
      <c r="DM40" s="56">
        <v>0</v>
      </c>
      <c r="DN40" s="56">
        <v>142.88</v>
      </c>
      <c r="DO40" s="56">
        <v>8</v>
      </c>
      <c r="DP40" s="107">
        <v>17.633574325515781</v>
      </c>
      <c r="DQ40" s="56">
        <v>2</v>
      </c>
      <c r="DR40" s="56">
        <v>17.63</v>
      </c>
      <c r="DS40" s="56">
        <v>1</v>
      </c>
      <c r="DT40" s="56">
        <v>17.63</v>
      </c>
      <c r="DU40" s="56">
        <v>1</v>
      </c>
      <c r="DV40" s="56">
        <v>0</v>
      </c>
      <c r="DW40" s="56">
        <v>0</v>
      </c>
      <c r="DX40" s="56">
        <v>0</v>
      </c>
      <c r="DY40" s="56">
        <v>0</v>
      </c>
      <c r="DZ40" s="62">
        <v>0</v>
      </c>
      <c r="EA40" s="63">
        <v>0</v>
      </c>
      <c r="EB40" s="62">
        <v>22.727272727272727</v>
      </c>
      <c r="EC40" s="63">
        <v>30</v>
      </c>
      <c r="ED40" s="60">
        <v>0.84370385994515928</v>
      </c>
      <c r="EE40" s="61">
        <v>4</v>
      </c>
      <c r="EF40" s="56" t="s">
        <v>3747</v>
      </c>
      <c r="EG40" s="56" t="s">
        <v>3748</v>
      </c>
      <c r="EH40" s="56" t="s">
        <v>555</v>
      </c>
      <c r="EI40" s="56" t="s">
        <v>555</v>
      </c>
      <c r="EJ40" s="56" t="s">
        <v>3749</v>
      </c>
      <c r="EK40" s="56" t="s">
        <v>835</v>
      </c>
      <c r="EL40" s="56" t="s">
        <v>3750</v>
      </c>
      <c r="EM40" s="56" t="s">
        <v>1699</v>
      </c>
      <c r="EN40" s="56" t="s">
        <v>555</v>
      </c>
      <c r="EO40" s="56" t="s">
        <v>555</v>
      </c>
      <c r="EP40" s="56">
        <v>105.8</v>
      </c>
      <c r="EQ40" s="56">
        <v>6</v>
      </c>
      <c r="ER40" s="99">
        <v>229.24</v>
      </c>
      <c r="ES40" s="96">
        <v>13</v>
      </c>
      <c r="ET40" s="56">
        <v>299.77</v>
      </c>
      <c r="EU40" s="56">
        <v>17</v>
      </c>
      <c r="EV40" s="107">
        <v>141.07</v>
      </c>
      <c r="EW40" s="56">
        <v>8</v>
      </c>
      <c r="EX40" s="56">
        <v>0</v>
      </c>
      <c r="EY40" s="62">
        <v>72.139303482587067</v>
      </c>
      <c r="EZ40" s="63">
        <v>203</v>
      </c>
      <c r="FA40" s="62">
        <v>64.395357543991025</v>
      </c>
      <c r="FB40" s="63">
        <v>172</v>
      </c>
      <c r="FC40" s="56">
        <v>8.94</v>
      </c>
      <c r="FD40" s="111">
        <v>1</v>
      </c>
      <c r="FE40" s="56">
        <v>26.82</v>
      </c>
      <c r="FF40" s="56">
        <v>3</v>
      </c>
      <c r="FG40" s="56">
        <v>0</v>
      </c>
      <c r="FH40" s="56">
        <v>0</v>
      </c>
      <c r="FI40" s="56">
        <v>8.94</v>
      </c>
      <c r="FJ40" s="56">
        <v>1</v>
      </c>
      <c r="FK40" s="56">
        <v>44.71</v>
      </c>
      <c r="FL40" s="56">
        <v>5</v>
      </c>
      <c r="FM40" s="56">
        <v>295.06</v>
      </c>
      <c r="FN40" s="56">
        <v>33</v>
      </c>
      <c r="FO40" s="56">
        <v>330.83</v>
      </c>
      <c r="FP40" s="56">
        <v>37</v>
      </c>
      <c r="FQ40" s="56">
        <v>17.88</v>
      </c>
      <c r="FR40" s="56">
        <v>2</v>
      </c>
      <c r="FS40" s="60">
        <v>0</v>
      </c>
      <c r="FT40" s="61">
        <v>0</v>
      </c>
      <c r="FU40" s="60">
        <v>0</v>
      </c>
      <c r="FV40" s="61">
        <v>0</v>
      </c>
      <c r="FW40" s="56" t="s">
        <v>3582</v>
      </c>
      <c r="FX40" s="56">
        <v>3.24</v>
      </c>
      <c r="FY40" s="56">
        <v>131.63999999999999</v>
      </c>
      <c r="FZ40" s="111">
        <v>18138</v>
      </c>
      <c r="GA40" s="111">
        <v>22261</v>
      </c>
      <c r="GB40" s="56">
        <v>36.21</v>
      </c>
      <c r="GC40" s="56">
        <v>63.79</v>
      </c>
      <c r="GD40" s="56">
        <v>19.27</v>
      </c>
      <c r="GE40" s="56">
        <v>77.680000000000007</v>
      </c>
      <c r="GF40" s="56">
        <v>94.45</v>
      </c>
      <c r="GG40" s="56">
        <v>90.79</v>
      </c>
      <c r="GH40" s="56">
        <v>99.85</v>
      </c>
      <c r="GI40" s="56">
        <v>31.61</v>
      </c>
      <c r="GJ40" s="56">
        <v>60.83</v>
      </c>
      <c r="GK40" s="56">
        <v>97.54</v>
      </c>
      <c r="GL40" s="56">
        <v>1.7</v>
      </c>
      <c r="GM40" s="56">
        <v>13.19</v>
      </c>
      <c r="GN40" s="56">
        <v>3.86</v>
      </c>
      <c r="GO40" s="56">
        <v>24.72</v>
      </c>
      <c r="GP40" s="56">
        <v>5.77</v>
      </c>
      <c r="GQ40" s="56">
        <v>3.78</v>
      </c>
      <c r="GR40" s="56">
        <v>9.9</v>
      </c>
      <c r="GS40" s="56">
        <v>1.8</v>
      </c>
      <c r="GT40" s="56">
        <v>2.2200000000000002</v>
      </c>
      <c r="GU40" s="99">
        <v>4.0485141272730365</v>
      </c>
      <c r="GV40" s="120">
        <v>1.49039839495557E-3</v>
      </c>
      <c r="GW40" s="120">
        <v>1.4961306964746301E-2</v>
      </c>
      <c r="GX40" s="120">
        <v>0.19919747778733199</v>
      </c>
      <c r="GY40" s="120">
        <v>0.66385783892232697</v>
      </c>
      <c r="GZ40" s="120">
        <v>9.0742333046718304E-2</v>
      </c>
      <c r="HA40" s="120">
        <v>2.8202923473774701E-2</v>
      </c>
      <c r="HB40" s="120">
        <v>7.4519919747778704E-4</v>
      </c>
      <c r="HC40" s="120">
        <v>8.0252221266838601E-4</v>
      </c>
      <c r="HD40" s="118">
        <v>5</v>
      </c>
      <c r="HE40" s="118">
        <v>0</v>
      </c>
      <c r="HF40" s="118">
        <v>0</v>
      </c>
      <c r="HG40" s="118">
        <v>0</v>
      </c>
      <c r="HH40" s="122">
        <v>10</v>
      </c>
      <c r="HI40" s="122">
        <v>3794</v>
      </c>
      <c r="HJ40" s="122">
        <v>23</v>
      </c>
      <c r="HK40" s="122">
        <v>3832</v>
      </c>
      <c r="HL40" s="118">
        <v>2</v>
      </c>
      <c r="HM40" s="118">
        <v>0</v>
      </c>
      <c r="HN40" s="118">
        <v>0</v>
      </c>
      <c r="HO40" s="118">
        <v>0</v>
      </c>
      <c r="HP40" s="122">
        <v>21</v>
      </c>
      <c r="HQ40" s="122">
        <v>4256</v>
      </c>
      <c r="HR40" s="122">
        <v>31</v>
      </c>
      <c r="HS40" s="122">
        <v>4310</v>
      </c>
      <c r="HT40" s="118">
        <v>2</v>
      </c>
      <c r="HU40" s="118">
        <v>0</v>
      </c>
      <c r="HV40" s="118">
        <v>0</v>
      </c>
      <c r="HW40" s="118">
        <v>0</v>
      </c>
      <c r="HX40" s="122">
        <v>15</v>
      </c>
      <c r="HY40" s="122">
        <v>5356</v>
      </c>
      <c r="HZ40" s="122">
        <v>29</v>
      </c>
      <c r="IA40" s="122">
        <v>5402</v>
      </c>
      <c r="IB40" s="118">
        <v>2</v>
      </c>
      <c r="IC40" s="118">
        <v>0</v>
      </c>
      <c r="ID40" s="118">
        <v>0</v>
      </c>
      <c r="IE40" s="118">
        <v>0</v>
      </c>
      <c r="IF40" s="122">
        <v>49</v>
      </c>
      <c r="IG40" s="122">
        <v>11308</v>
      </c>
      <c r="IH40" s="122">
        <v>81</v>
      </c>
      <c r="II40" s="122">
        <v>11440</v>
      </c>
      <c r="IJ40" s="130">
        <v>1</v>
      </c>
      <c r="IK40" s="131">
        <v>5.8823529411764698E-2</v>
      </c>
      <c r="IL40" s="130">
        <v>1</v>
      </c>
      <c r="IM40" s="131">
        <v>5.8823529411764698E-2</v>
      </c>
      <c r="IN40" s="130">
        <v>2</v>
      </c>
      <c r="IO40" s="131">
        <v>0.11764705882352899</v>
      </c>
      <c r="IP40" s="119">
        <v>0</v>
      </c>
      <c r="IQ40" s="119">
        <v>0</v>
      </c>
      <c r="IR40" s="119">
        <v>0</v>
      </c>
      <c r="IS40" s="122">
        <v>0</v>
      </c>
      <c r="IT40" s="122">
        <v>0</v>
      </c>
      <c r="IU40" s="122">
        <v>0</v>
      </c>
      <c r="IV40" s="122">
        <v>0</v>
      </c>
      <c r="IW40" s="122">
        <v>0</v>
      </c>
      <c r="IX40" s="130">
        <v>8</v>
      </c>
      <c r="IY40" s="131">
        <v>0.47058823529411797</v>
      </c>
      <c r="IZ40" s="130"/>
      <c r="JA40" s="131"/>
      <c r="JB40" s="119">
        <v>0</v>
      </c>
      <c r="JC40" s="119">
        <v>0</v>
      </c>
      <c r="JD40" s="122">
        <v>0</v>
      </c>
      <c r="JE40" s="122">
        <v>0</v>
      </c>
      <c r="JF40" s="122">
        <v>0</v>
      </c>
      <c r="JG40" s="122">
        <v>0</v>
      </c>
      <c r="JH40" s="122">
        <v>0</v>
      </c>
      <c r="JI40" s="122">
        <v>0</v>
      </c>
      <c r="JJ40" s="130">
        <v>1</v>
      </c>
      <c r="JK40" s="131">
        <v>5.8823529411764698E-2</v>
      </c>
      <c r="JL40" s="119">
        <v>0</v>
      </c>
      <c r="JM40" s="119">
        <v>0</v>
      </c>
      <c r="JN40" s="119">
        <v>0</v>
      </c>
      <c r="JO40" s="119">
        <v>0</v>
      </c>
      <c r="JP40" s="122">
        <v>0</v>
      </c>
      <c r="JQ40" s="122">
        <v>0</v>
      </c>
      <c r="JR40" s="122">
        <v>0</v>
      </c>
      <c r="JS40" s="122">
        <v>0</v>
      </c>
      <c r="JT40" s="122">
        <v>0</v>
      </c>
      <c r="JU40" s="118">
        <v>0</v>
      </c>
      <c r="JV40" s="130">
        <v>1</v>
      </c>
      <c r="JW40" s="131">
        <v>5.8823529411764698E-2</v>
      </c>
      <c r="JX40" s="119"/>
      <c r="JY40" s="119"/>
      <c r="JZ40" s="119"/>
      <c r="KA40" s="122">
        <v>0</v>
      </c>
      <c r="KB40" s="122">
        <v>0</v>
      </c>
      <c r="KC40" s="122">
        <v>0</v>
      </c>
      <c r="KD40" s="122">
        <v>0</v>
      </c>
      <c r="KE40" s="122">
        <v>0</v>
      </c>
      <c r="KF40" s="122">
        <v>0</v>
      </c>
      <c r="KG40" s="122">
        <v>0</v>
      </c>
      <c r="KH40" s="122">
        <v>0</v>
      </c>
      <c r="KI40" s="122">
        <v>0</v>
      </c>
      <c r="KJ40" s="122">
        <v>0</v>
      </c>
      <c r="KK40" s="122">
        <v>0</v>
      </c>
      <c r="KL40" s="122">
        <v>0</v>
      </c>
      <c r="KM40" s="122">
        <v>0</v>
      </c>
      <c r="KN40" s="122">
        <v>0</v>
      </c>
      <c r="KO40" s="122">
        <v>0</v>
      </c>
      <c r="KP40" s="122">
        <v>0</v>
      </c>
      <c r="KQ40" s="122">
        <v>0</v>
      </c>
      <c r="KR40" s="122">
        <v>0</v>
      </c>
      <c r="KS40" s="122">
        <v>0</v>
      </c>
      <c r="KT40" s="122">
        <v>0</v>
      </c>
      <c r="KU40" s="122">
        <v>0</v>
      </c>
      <c r="KV40" s="122">
        <v>0</v>
      </c>
      <c r="KW40" s="122">
        <v>0</v>
      </c>
      <c r="KX40" s="122">
        <v>0</v>
      </c>
      <c r="KY40" s="122">
        <v>0</v>
      </c>
      <c r="KZ40" s="122">
        <v>0</v>
      </c>
      <c r="LA40" s="122">
        <v>0</v>
      </c>
      <c r="LB40" s="122">
        <v>0</v>
      </c>
      <c r="LC40" s="122">
        <v>0</v>
      </c>
      <c r="LD40" s="122">
        <v>0</v>
      </c>
      <c r="LE40" s="122">
        <v>0</v>
      </c>
      <c r="LF40" s="130">
        <v>1</v>
      </c>
      <c r="LG40" s="131">
        <v>5.8823529411764698E-2</v>
      </c>
      <c r="LH40" s="119">
        <v>0</v>
      </c>
      <c r="LI40" s="119">
        <v>0</v>
      </c>
      <c r="LJ40" s="119">
        <v>0</v>
      </c>
      <c r="LK40" s="119">
        <v>0</v>
      </c>
      <c r="LL40" s="122">
        <v>0</v>
      </c>
      <c r="LM40" s="122">
        <v>0</v>
      </c>
      <c r="LN40" s="122">
        <v>0</v>
      </c>
      <c r="LO40" s="119"/>
      <c r="LP40" s="130">
        <v>2</v>
      </c>
      <c r="LQ40" s="131">
        <v>0.11764705882352899</v>
      </c>
      <c r="LR40" s="119"/>
      <c r="LS40" s="119"/>
      <c r="LT40" s="122">
        <v>0</v>
      </c>
      <c r="LU40" s="122">
        <v>0</v>
      </c>
      <c r="LV40" s="122">
        <v>0</v>
      </c>
      <c r="LW40" s="122">
        <v>0</v>
      </c>
      <c r="LX40" s="122">
        <v>0</v>
      </c>
      <c r="LY40" s="122">
        <v>0</v>
      </c>
      <c r="LZ40" s="122">
        <v>0</v>
      </c>
      <c r="MA40" s="122">
        <v>0</v>
      </c>
      <c r="MB40" s="122">
        <v>0</v>
      </c>
      <c r="MC40" s="122">
        <v>0</v>
      </c>
      <c r="MD40" s="122">
        <v>0</v>
      </c>
      <c r="ME40" s="122">
        <v>0</v>
      </c>
      <c r="MF40" s="122">
        <v>0</v>
      </c>
      <c r="MG40" s="122">
        <v>0</v>
      </c>
      <c r="MH40" s="122">
        <v>0</v>
      </c>
      <c r="MI40" s="122">
        <v>0</v>
      </c>
      <c r="MJ40" s="122">
        <v>0</v>
      </c>
      <c r="MK40" s="122">
        <v>0</v>
      </c>
      <c r="ML40" s="122">
        <v>0</v>
      </c>
      <c r="MM40" s="122">
        <v>0</v>
      </c>
      <c r="MN40" s="122">
        <v>0</v>
      </c>
      <c r="MO40" s="122">
        <v>0</v>
      </c>
      <c r="MP40" s="122">
        <v>0</v>
      </c>
      <c r="MQ40" s="122">
        <v>0</v>
      </c>
      <c r="MR40" s="122">
        <v>0</v>
      </c>
      <c r="MS40" s="122">
        <v>0</v>
      </c>
      <c r="MT40" s="122">
        <v>0</v>
      </c>
      <c r="MU40" s="122">
        <v>0</v>
      </c>
      <c r="MV40" s="122">
        <v>0</v>
      </c>
      <c r="MW40" s="122">
        <v>0</v>
      </c>
      <c r="MX40" s="122">
        <v>0</v>
      </c>
      <c r="MY40" s="122">
        <v>0</v>
      </c>
      <c r="MZ40" s="122">
        <v>0</v>
      </c>
      <c r="NA40" s="122">
        <v>0</v>
      </c>
      <c r="NB40" s="122">
        <v>0</v>
      </c>
      <c r="NC40" s="122">
        <v>0</v>
      </c>
      <c r="ND40" s="122">
        <v>0</v>
      </c>
      <c r="NE40" s="122">
        <v>0</v>
      </c>
      <c r="NF40" s="122">
        <v>0</v>
      </c>
      <c r="NG40" s="122">
        <v>0</v>
      </c>
      <c r="NH40" s="122">
        <v>0</v>
      </c>
      <c r="NI40" s="122">
        <v>0</v>
      </c>
      <c r="NJ40" s="122">
        <v>0</v>
      </c>
      <c r="NK40" s="122">
        <v>0</v>
      </c>
      <c r="NL40" s="122">
        <v>0</v>
      </c>
      <c r="NM40" s="122">
        <v>0</v>
      </c>
      <c r="NN40" s="122">
        <v>0</v>
      </c>
      <c r="NO40" s="122">
        <v>0</v>
      </c>
      <c r="NP40" s="122">
        <v>0</v>
      </c>
      <c r="NQ40" s="119">
        <v>0</v>
      </c>
      <c r="NR40" s="119">
        <v>0</v>
      </c>
      <c r="NS40" s="119">
        <v>0</v>
      </c>
      <c r="NT40" s="119">
        <v>0</v>
      </c>
      <c r="NU40" s="119">
        <v>0</v>
      </c>
      <c r="NV40" s="119">
        <v>0</v>
      </c>
      <c r="NW40" s="119">
        <v>0</v>
      </c>
      <c r="NX40" s="119">
        <v>0</v>
      </c>
      <c r="NY40" s="119">
        <v>0</v>
      </c>
      <c r="NZ40" s="119">
        <v>0</v>
      </c>
      <c r="OA40" s="119">
        <v>0</v>
      </c>
      <c r="OB40" s="119">
        <v>0</v>
      </c>
      <c r="OC40" s="119">
        <v>0</v>
      </c>
      <c r="OD40" s="119">
        <v>0</v>
      </c>
      <c r="OE40" s="119">
        <v>0</v>
      </c>
      <c r="OF40" s="119">
        <v>0</v>
      </c>
      <c r="OG40" s="119">
        <v>0</v>
      </c>
      <c r="OH40" s="119">
        <v>0</v>
      </c>
      <c r="OI40" s="119">
        <v>0</v>
      </c>
      <c r="OJ40" s="119">
        <v>0</v>
      </c>
      <c r="OK40" s="119">
        <v>0</v>
      </c>
      <c r="OL40" s="119">
        <v>0</v>
      </c>
      <c r="OM40" s="119">
        <v>0</v>
      </c>
      <c r="ON40" s="119">
        <v>0</v>
      </c>
      <c r="OO40" s="119">
        <v>0</v>
      </c>
      <c r="OP40" s="119">
        <v>0</v>
      </c>
      <c r="OQ40" s="119">
        <v>0</v>
      </c>
      <c r="OR40" s="119">
        <v>0</v>
      </c>
      <c r="OS40" s="119">
        <v>0</v>
      </c>
      <c r="OT40" s="119">
        <v>0</v>
      </c>
    </row>
    <row r="41" spans="1:410">
      <c r="A41" s="55" t="s">
        <v>1057</v>
      </c>
      <c r="B41" s="56" t="s">
        <v>1058</v>
      </c>
      <c r="C41" s="55" t="s">
        <v>598</v>
      </c>
      <c r="D41" s="57">
        <v>2</v>
      </c>
      <c r="E41" s="96">
        <v>2018</v>
      </c>
      <c r="F41" s="56">
        <v>83.61</v>
      </c>
      <c r="G41" s="110">
        <v>71545</v>
      </c>
      <c r="H41" s="110">
        <v>60997</v>
      </c>
      <c r="I41" s="110">
        <v>10548</v>
      </c>
      <c r="J41" s="100">
        <v>46.38</v>
      </c>
      <c r="K41" s="110">
        <v>30283</v>
      </c>
      <c r="L41" s="100">
        <v>13.76</v>
      </c>
      <c r="M41" s="110">
        <v>8986</v>
      </c>
      <c r="N41" s="111">
        <v>4114</v>
      </c>
      <c r="O41" s="111">
        <v>2099</v>
      </c>
      <c r="P41" s="111">
        <v>2015</v>
      </c>
      <c r="Q41" s="112">
        <v>4946</v>
      </c>
      <c r="R41" s="113">
        <v>2526</v>
      </c>
      <c r="S41" s="113">
        <v>2420</v>
      </c>
      <c r="T41" s="111">
        <v>4225</v>
      </c>
      <c r="U41" s="111">
        <v>2180</v>
      </c>
      <c r="V41" s="111">
        <v>2045</v>
      </c>
      <c r="W41" s="114">
        <v>5157</v>
      </c>
      <c r="X41" s="113">
        <v>2670</v>
      </c>
      <c r="Y41" s="113">
        <v>2487</v>
      </c>
      <c r="Z41" s="111">
        <v>4561</v>
      </c>
      <c r="AA41" s="111">
        <v>2373</v>
      </c>
      <c r="AB41" s="111">
        <v>2188</v>
      </c>
      <c r="AC41" s="112">
        <v>5868</v>
      </c>
      <c r="AD41" s="112">
        <v>3044</v>
      </c>
      <c r="AE41" s="112">
        <v>2824</v>
      </c>
      <c r="AF41" s="111">
        <v>5329</v>
      </c>
      <c r="AG41" s="111">
        <v>2740</v>
      </c>
      <c r="AH41" s="178">
        <v>2589</v>
      </c>
      <c r="AI41" s="182"/>
      <c r="AJ41" s="182"/>
      <c r="AK41" s="182"/>
      <c r="AL41" s="111">
        <v>6287</v>
      </c>
      <c r="AM41" s="111">
        <v>3172</v>
      </c>
      <c r="AN41" s="111">
        <v>3115</v>
      </c>
      <c r="AO41" s="111">
        <v>6404</v>
      </c>
      <c r="AP41" s="111">
        <v>3186</v>
      </c>
      <c r="AQ41" s="111">
        <v>3218</v>
      </c>
      <c r="AR41" s="56">
        <v>635</v>
      </c>
      <c r="AS41" s="80">
        <v>975</v>
      </c>
      <c r="AT41" s="115" t="s">
        <v>3413</v>
      </c>
      <c r="AU41" s="59">
        <v>609</v>
      </c>
      <c r="AV41" s="59">
        <v>0</v>
      </c>
      <c r="AW41" s="59">
        <v>255</v>
      </c>
      <c r="AX41" s="59">
        <v>4.9000000000000004</v>
      </c>
      <c r="AY41" s="59">
        <v>3</v>
      </c>
      <c r="AZ41" s="62">
        <v>0.96786682152535808</v>
      </c>
      <c r="BA41" s="63">
        <v>5</v>
      </c>
      <c r="BB41" s="62">
        <v>0</v>
      </c>
      <c r="BC41" s="63">
        <v>0</v>
      </c>
      <c r="BD41" s="64">
        <v>0</v>
      </c>
      <c r="BE41" s="65">
        <v>0</v>
      </c>
      <c r="BF41" s="62">
        <v>3.089430894308943</v>
      </c>
      <c r="BG41" s="63">
        <v>19</v>
      </c>
      <c r="BH41" s="62">
        <v>11.544715447154472</v>
      </c>
      <c r="BI41" s="63">
        <v>71</v>
      </c>
      <c r="BJ41" s="64">
        <v>0</v>
      </c>
      <c r="BK41" s="65">
        <v>0</v>
      </c>
      <c r="BL41" s="64">
        <v>0</v>
      </c>
      <c r="BM41" s="65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116">
        <v>2.1</v>
      </c>
      <c r="BW41" s="70">
        <v>1.1261261261261262</v>
      </c>
      <c r="BX41" s="56">
        <v>108.7</v>
      </c>
      <c r="BY41" s="107">
        <v>113.5</v>
      </c>
      <c r="BZ41" s="56">
        <v>108.1</v>
      </c>
      <c r="CA41" s="56">
        <v>124</v>
      </c>
      <c r="CB41" s="56">
        <v>118.1</v>
      </c>
      <c r="CC41" s="96" t="s">
        <v>3751</v>
      </c>
      <c r="CD41" s="96" t="s">
        <v>2306</v>
      </c>
      <c r="CE41" s="96" t="s">
        <v>555</v>
      </c>
      <c r="CF41" s="96" t="s">
        <v>1036</v>
      </c>
      <c r="CG41" s="96" t="s">
        <v>735</v>
      </c>
      <c r="CH41" s="56">
        <v>38.89</v>
      </c>
      <c r="CI41" s="56">
        <v>2</v>
      </c>
      <c r="CJ41" s="60">
        <v>0.96786682152535808</v>
      </c>
      <c r="CK41" s="61">
        <v>1</v>
      </c>
      <c r="CL41" s="107">
        <v>38.887808671981333</v>
      </c>
      <c r="CM41" s="56">
        <v>2</v>
      </c>
      <c r="CN41" s="56">
        <v>129.28</v>
      </c>
      <c r="CO41" s="56">
        <v>8</v>
      </c>
      <c r="CP41" s="56">
        <v>95.69</v>
      </c>
      <c r="CQ41" s="56">
        <v>1</v>
      </c>
      <c r="CR41" s="56">
        <v>16.02</v>
      </c>
      <c r="CS41" s="56">
        <v>1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107">
        <v>16.017940092904052</v>
      </c>
      <c r="DA41" s="56">
        <v>1</v>
      </c>
      <c r="DB41" s="60">
        <v>0.3741114852225963</v>
      </c>
      <c r="DC41" s="61">
        <v>2</v>
      </c>
      <c r="DD41" s="56" t="s">
        <v>3752</v>
      </c>
      <c r="DE41" s="56" t="s">
        <v>3753</v>
      </c>
      <c r="DF41" s="96" t="s">
        <v>555</v>
      </c>
      <c r="DG41" s="96" t="s">
        <v>555</v>
      </c>
      <c r="DH41" s="56">
        <v>32.04</v>
      </c>
      <c r="DI41" s="56">
        <v>2</v>
      </c>
      <c r="DJ41" s="56">
        <v>144.16</v>
      </c>
      <c r="DK41" s="56">
        <v>9</v>
      </c>
      <c r="DL41" s="56">
        <v>16.02</v>
      </c>
      <c r="DM41" s="56">
        <v>1</v>
      </c>
      <c r="DN41" s="56">
        <v>32.04</v>
      </c>
      <c r="DO41" s="56">
        <v>2</v>
      </c>
      <c r="DP41" s="107">
        <v>45.864546705396727</v>
      </c>
      <c r="DQ41" s="56">
        <v>3</v>
      </c>
      <c r="DR41" s="56">
        <v>0</v>
      </c>
      <c r="DS41" s="56">
        <v>0</v>
      </c>
      <c r="DT41" s="56">
        <v>45.86</v>
      </c>
      <c r="DU41" s="56">
        <v>3</v>
      </c>
      <c r="DV41" s="56">
        <v>0</v>
      </c>
      <c r="DW41" s="56">
        <v>0</v>
      </c>
      <c r="DX41" s="56">
        <v>0</v>
      </c>
      <c r="DY41" s="56">
        <v>0</v>
      </c>
      <c r="DZ41" s="62">
        <v>0.64285468733885653</v>
      </c>
      <c r="EA41" s="63">
        <v>187</v>
      </c>
      <c r="EB41" s="62">
        <v>15.101928564062018</v>
      </c>
      <c r="EC41" s="63">
        <v>4393</v>
      </c>
      <c r="ED41" s="60">
        <v>0.71658903618774628</v>
      </c>
      <c r="EE41" s="61">
        <v>4</v>
      </c>
      <c r="EF41" s="56" t="s">
        <v>3754</v>
      </c>
      <c r="EG41" s="56" t="s">
        <v>3755</v>
      </c>
      <c r="EH41" s="56" t="s">
        <v>555</v>
      </c>
      <c r="EI41" s="56" t="s">
        <v>555</v>
      </c>
      <c r="EJ41" s="56" t="s">
        <v>3756</v>
      </c>
      <c r="EK41" s="56" t="s">
        <v>1836</v>
      </c>
      <c r="EL41" s="56" t="s">
        <v>3757</v>
      </c>
      <c r="EM41" s="56" t="s">
        <v>3758</v>
      </c>
      <c r="EN41" s="56" t="s">
        <v>555</v>
      </c>
      <c r="EO41" s="56" t="s">
        <v>555</v>
      </c>
      <c r="EP41" s="56">
        <v>76.44</v>
      </c>
      <c r="EQ41" s="56">
        <v>5</v>
      </c>
      <c r="ER41" s="99">
        <v>152.88</v>
      </c>
      <c r="ES41" s="96">
        <v>10</v>
      </c>
      <c r="ET41" s="56">
        <v>76.44</v>
      </c>
      <c r="EU41" s="56">
        <v>5</v>
      </c>
      <c r="EV41" s="107">
        <v>76.440911175661213</v>
      </c>
      <c r="EW41" s="56">
        <v>5</v>
      </c>
      <c r="EX41" s="56">
        <v>0</v>
      </c>
      <c r="EY41" s="62">
        <v>56.500802568218305</v>
      </c>
      <c r="EZ41" s="63">
        <v>176</v>
      </c>
      <c r="FA41" s="62">
        <v>52.827843380981975</v>
      </c>
      <c r="FB41" s="63">
        <v>170</v>
      </c>
      <c r="FC41" s="56">
        <v>22.93</v>
      </c>
      <c r="FD41" s="111">
        <v>3</v>
      </c>
      <c r="FE41" s="56">
        <v>22.93</v>
      </c>
      <c r="FF41" s="56">
        <v>3</v>
      </c>
      <c r="FG41" s="56">
        <v>0</v>
      </c>
      <c r="FH41" s="56">
        <v>0</v>
      </c>
      <c r="FI41" s="56">
        <v>15.28</v>
      </c>
      <c r="FJ41" s="56">
        <v>2</v>
      </c>
      <c r="FK41" s="56">
        <v>61.13</v>
      </c>
      <c r="FL41" s="56">
        <v>8</v>
      </c>
      <c r="FM41" s="56">
        <v>213.97</v>
      </c>
      <c r="FN41" s="56">
        <v>28</v>
      </c>
      <c r="FO41" s="56">
        <v>466.15</v>
      </c>
      <c r="FP41" s="56">
        <v>61</v>
      </c>
      <c r="FQ41" s="56">
        <v>15.28</v>
      </c>
      <c r="FR41" s="56">
        <v>2</v>
      </c>
      <c r="FS41" s="60">
        <v>327</v>
      </c>
      <c r="FT41" s="61">
        <v>327</v>
      </c>
      <c r="FU41" s="60">
        <v>1.4308128443311285</v>
      </c>
      <c r="FV41" s="61">
        <v>321</v>
      </c>
      <c r="FW41" s="56" t="s">
        <v>3759</v>
      </c>
      <c r="FX41" s="56">
        <v>3.05</v>
      </c>
      <c r="FY41" s="56">
        <v>591.99</v>
      </c>
      <c r="FZ41" s="111">
        <v>21998</v>
      </c>
      <c r="GA41" s="111">
        <v>24660</v>
      </c>
      <c r="GB41" s="56">
        <v>39.99</v>
      </c>
      <c r="GC41" s="56">
        <v>60.01</v>
      </c>
      <c r="GD41" s="56">
        <v>24.63</v>
      </c>
      <c r="GE41" s="56">
        <v>73.989999999999995</v>
      </c>
      <c r="GF41" s="56">
        <v>97.35</v>
      </c>
      <c r="GG41" s="56">
        <v>93.72</v>
      </c>
      <c r="GH41" s="56">
        <v>99.74</v>
      </c>
      <c r="GI41" s="56">
        <v>71.040000000000006</v>
      </c>
      <c r="GJ41" s="56">
        <v>68.569999999999993</v>
      </c>
      <c r="GK41" s="56">
        <v>96.19</v>
      </c>
      <c r="GL41" s="56">
        <v>1.66</v>
      </c>
      <c r="GM41" s="56">
        <v>11.15</v>
      </c>
      <c r="GN41" s="56">
        <v>3.84</v>
      </c>
      <c r="GO41" s="56">
        <v>26.22</v>
      </c>
      <c r="GP41" s="56">
        <v>7.72</v>
      </c>
      <c r="GQ41" s="56">
        <v>4.4800000000000004</v>
      </c>
      <c r="GR41" s="56">
        <v>11.41</v>
      </c>
      <c r="GS41" s="56">
        <v>3.28</v>
      </c>
      <c r="GT41" s="56">
        <v>2.2999999999999998</v>
      </c>
      <c r="GU41" s="99">
        <v>3.5073579893137516</v>
      </c>
      <c r="GV41" s="120">
        <v>1.5721089379016999E-3</v>
      </c>
      <c r="GW41" s="120">
        <v>8.2489480741665497E-2</v>
      </c>
      <c r="GX41" s="120">
        <v>0.50043926573264896</v>
      </c>
      <c r="GY41" s="120">
        <v>0.282609700836917</v>
      </c>
      <c r="GZ41" s="120">
        <v>0.12114486521477801</v>
      </c>
      <c r="HA41" s="120">
        <v>8.9702686456743907E-3</v>
      </c>
      <c r="HB41" s="120">
        <v>1.43339344338096E-3</v>
      </c>
      <c r="HC41" s="120">
        <v>1.3409164470338001E-3</v>
      </c>
      <c r="HD41" s="118">
        <v>0</v>
      </c>
      <c r="HE41" s="118">
        <v>0</v>
      </c>
      <c r="HF41" s="118">
        <v>0</v>
      </c>
      <c r="HG41" s="118">
        <v>0</v>
      </c>
      <c r="HH41" s="122">
        <v>21</v>
      </c>
      <c r="HI41" s="122">
        <v>3915</v>
      </c>
      <c r="HJ41" s="122">
        <v>25</v>
      </c>
      <c r="HK41" s="122">
        <v>3961</v>
      </c>
      <c r="HL41" s="118">
        <v>0</v>
      </c>
      <c r="HM41" s="118">
        <v>0</v>
      </c>
      <c r="HN41" s="118">
        <v>0</v>
      </c>
      <c r="HO41" s="118">
        <v>0</v>
      </c>
      <c r="HP41" s="122">
        <v>19</v>
      </c>
      <c r="HQ41" s="122">
        <v>4633</v>
      </c>
      <c r="HR41" s="122">
        <v>25</v>
      </c>
      <c r="HS41" s="122">
        <v>4677</v>
      </c>
      <c r="HT41" s="118">
        <v>0</v>
      </c>
      <c r="HU41" s="118">
        <v>0</v>
      </c>
      <c r="HV41" s="118">
        <v>1</v>
      </c>
      <c r="HW41" s="118">
        <v>0</v>
      </c>
      <c r="HX41" s="122">
        <v>31</v>
      </c>
      <c r="HY41" s="122">
        <v>5292</v>
      </c>
      <c r="HZ41" s="122">
        <v>26</v>
      </c>
      <c r="IA41" s="122">
        <v>5350</v>
      </c>
      <c r="IB41" s="118">
        <v>4</v>
      </c>
      <c r="IC41" s="118">
        <v>0</v>
      </c>
      <c r="ID41" s="118">
        <v>0</v>
      </c>
      <c r="IE41" s="118">
        <v>0</v>
      </c>
      <c r="IF41" s="122">
        <v>72</v>
      </c>
      <c r="IG41" s="122">
        <v>13083</v>
      </c>
      <c r="IH41" s="122">
        <v>87</v>
      </c>
      <c r="II41" s="122">
        <v>13246</v>
      </c>
      <c r="IJ41" s="130">
        <v>2</v>
      </c>
      <c r="IK41" s="131">
        <v>0.15384615384615399</v>
      </c>
      <c r="IL41" s="130">
        <v>3</v>
      </c>
      <c r="IM41" s="131">
        <v>0.230769230769231</v>
      </c>
      <c r="IN41" s="119">
        <v>0</v>
      </c>
      <c r="IO41" s="122">
        <v>0</v>
      </c>
      <c r="IP41" s="119">
        <v>0</v>
      </c>
      <c r="IQ41" s="119">
        <v>0</v>
      </c>
      <c r="IR41" s="119">
        <v>0</v>
      </c>
      <c r="IS41" s="122">
        <v>0</v>
      </c>
      <c r="IT41" s="122">
        <v>0</v>
      </c>
      <c r="IU41" s="122">
        <v>0</v>
      </c>
      <c r="IV41" s="122">
        <v>0</v>
      </c>
      <c r="IW41" s="122">
        <v>0</v>
      </c>
      <c r="IX41" s="122">
        <v>0</v>
      </c>
      <c r="IY41" s="122">
        <v>0</v>
      </c>
      <c r="IZ41" s="130">
        <v>2</v>
      </c>
      <c r="JA41" s="131">
        <v>1.07692307692308</v>
      </c>
      <c r="JB41" s="119">
        <v>0</v>
      </c>
      <c r="JC41" s="119">
        <v>0</v>
      </c>
      <c r="JD41" s="122">
        <v>0</v>
      </c>
      <c r="JE41" s="122">
        <v>0</v>
      </c>
      <c r="JF41" s="122">
        <v>0</v>
      </c>
      <c r="JG41" s="122">
        <v>0</v>
      </c>
      <c r="JH41" s="122">
        <v>0</v>
      </c>
      <c r="JI41" s="122">
        <v>0</v>
      </c>
      <c r="JJ41" s="130">
        <v>3</v>
      </c>
      <c r="JK41" s="131">
        <v>0.230769230769231</v>
      </c>
      <c r="JL41" s="119">
        <v>0</v>
      </c>
      <c r="JM41" s="119">
        <v>0</v>
      </c>
      <c r="JN41" s="119">
        <v>0</v>
      </c>
      <c r="JO41" s="119">
        <v>0</v>
      </c>
      <c r="JP41" s="122">
        <v>0</v>
      </c>
      <c r="JQ41" s="122">
        <v>0</v>
      </c>
      <c r="JR41" s="122">
        <v>0</v>
      </c>
      <c r="JS41" s="122">
        <v>0</v>
      </c>
      <c r="JT41" s="122">
        <v>0</v>
      </c>
      <c r="JU41" s="118">
        <v>0</v>
      </c>
      <c r="JV41" s="130">
        <v>1</v>
      </c>
      <c r="JW41" s="131">
        <v>7.69230769230769E-2</v>
      </c>
      <c r="JX41" s="119"/>
      <c r="JY41" s="119"/>
      <c r="JZ41" s="119"/>
      <c r="KA41" s="122">
        <v>0</v>
      </c>
      <c r="KB41" s="130">
        <v>1</v>
      </c>
      <c r="KC41" s="131">
        <v>7.69230769230769E-2</v>
      </c>
      <c r="KD41" s="122">
        <v>0</v>
      </c>
      <c r="KE41" s="122">
        <v>0</v>
      </c>
      <c r="KF41" s="130">
        <v>1</v>
      </c>
      <c r="KG41" s="131">
        <v>7.69230769230769E-2</v>
      </c>
      <c r="KH41" s="122">
        <v>0</v>
      </c>
      <c r="KI41" s="122">
        <v>0</v>
      </c>
      <c r="KJ41" s="122">
        <v>0</v>
      </c>
      <c r="KK41" s="122">
        <v>0</v>
      </c>
      <c r="KL41" s="122">
        <v>0</v>
      </c>
      <c r="KM41" s="122">
        <v>0</v>
      </c>
      <c r="KN41" s="130">
        <v>1</v>
      </c>
      <c r="KO41" s="131">
        <v>7.69230769230769E-2</v>
      </c>
      <c r="KP41" s="122">
        <v>0</v>
      </c>
      <c r="KQ41" s="122">
        <v>0</v>
      </c>
      <c r="KR41" s="122">
        <v>0</v>
      </c>
      <c r="KS41" s="122">
        <v>0</v>
      </c>
      <c r="KT41" s="122">
        <v>0</v>
      </c>
      <c r="KU41" s="122">
        <v>0</v>
      </c>
      <c r="KV41" s="122">
        <v>0</v>
      </c>
      <c r="KW41" s="122">
        <v>0</v>
      </c>
      <c r="KX41" s="122">
        <v>0</v>
      </c>
      <c r="KY41" s="122">
        <v>0</v>
      </c>
      <c r="KZ41" s="122">
        <v>0</v>
      </c>
      <c r="LA41" s="122">
        <v>0</v>
      </c>
      <c r="LB41" s="122">
        <v>0</v>
      </c>
      <c r="LC41" s="122">
        <v>0</v>
      </c>
      <c r="LD41" s="122">
        <v>0</v>
      </c>
      <c r="LE41" s="122">
        <v>0</v>
      </c>
      <c r="LF41" s="122">
        <v>0</v>
      </c>
      <c r="LG41" s="122">
        <v>0</v>
      </c>
      <c r="LH41" s="119">
        <v>0</v>
      </c>
      <c r="LI41" s="119">
        <v>0</v>
      </c>
      <c r="LJ41" s="119">
        <v>0</v>
      </c>
      <c r="LK41" s="119">
        <v>0</v>
      </c>
      <c r="LL41" s="122">
        <v>0</v>
      </c>
      <c r="LM41" s="122">
        <v>0</v>
      </c>
      <c r="LN41" s="122">
        <v>0</v>
      </c>
      <c r="LO41" s="122">
        <v>0</v>
      </c>
      <c r="LP41" s="122">
        <v>0</v>
      </c>
      <c r="LQ41" s="122">
        <v>0</v>
      </c>
      <c r="LR41" s="122">
        <v>0</v>
      </c>
      <c r="LS41" s="122">
        <v>0</v>
      </c>
      <c r="LT41" s="122">
        <v>0</v>
      </c>
      <c r="LU41" s="122">
        <v>0</v>
      </c>
      <c r="LV41" s="122">
        <v>0</v>
      </c>
      <c r="LW41" s="122">
        <v>0</v>
      </c>
      <c r="LX41" s="122">
        <v>0</v>
      </c>
      <c r="LY41" s="122">
        <v>0</v>
      </c>
      <c r="LZ41" s="122">
        <v>0</v>
      </c>
      <c r="MA41" s="122">
        <v>0</v>
      </c>
      <c r="MB41" s="122">
        <v>0</v>
      </c>
      <c r="MC41" s="122">
        <v>0</v>
      </c>
      <c r="MD41" s="122">
        <v>0</v>
      </c>
      <c r="ME41" s="122">
        <v>0</v>
      </c>
      <c r="MF41" s="122">
        <v>0</v>
      </c>
      <c r="MG41" s="122">
        <v>0</v>
      </c>
      <c r="MH41" s="122">
        <v>0</v>
      </c>
      <c r="MI41" s="122">
        <v>0</v>
      </c>
      <c r="MJ41" s="122">
        <v>0</v>
      </c>
      <c r="MK41" s="122">
        <v>0</v>
      </c>
      <c r="ML41" s="122">
        <v>0</v>
      </c>
      <c r="MM41" s="122">
        <v>0</v>
      </c>
      <c r="MN41" s="122">
        <v>0</v>
      </c>
      <c r="MO41" s="122">
        <v>0</v>
      </c>
      <c r="MP41" s="122">
        <v>0</v>
      </c>
      <c r="MQ41" s="122">
        <v>0</v>
      </c>
      <c r="MR41" s="122">
        <v>0</v>
      </c>
      <c r="MS41" s="122">
        <v>0</v>
      </c>
      <c r="MT41" s="122">
        <v>0</v>
      </c>
      <c r="MU41" s="122">
        <v>0</v>
      </c>
      <c r="MV41" s="122">
        <v>0</v>
      </c>
      <c r="MW41" s="122">
        <v>0</v>
      </c>
      <c r="MX41" s="122">
        <v>0</v>
      </c>
      <c r="MY41" s="122">
        <v>0</v>
      </c>
      <c r="MZ41" s="122">
        <v>0</v>
      </c>
      <c r="NA41" s="122">
        <v>0</v>
      </c>
      <c r="NB41" s="122">
        <v>0</v>
      </c>
      <c r="NC41" s="122">
        <v>0</v>
      </c>
      <c r="ND41" s="122">
        <v>0</v>
      </c>
      <c r="NE41" s="122">
        <v>0</v>
      </c>
      <c r="NF41" s="122">
        <v>0</v>
      </c>
      <c r="NG41" s="122">
        <v>0</v>
      </c>
      <c r="NH41" s="122">
        <v>0</v>
      </c>
      <c r="NI41" s="122">
        <v>0</v>
      </c>
      <c r="NJ41" s="122">
        <v>0</v>
      </c>
      <c r="NK41" s="122">
        <v>0</v>
      </c>
      <c r="NL41" s="122">
        <v>0</v>
      </c>
      <c r="NM41" s="122">
        <v>0</v>
      </c>
      <c r="NN41" s="122">
        <v>0</v>
      </c>
      <c r="NO41" s="122">
        <v>0</v>
      </c>
      <c r="NP41" s="122">
        <v>0</v>
      </c>
      <c r="NQ41" s="119">
        <v>0</v>
      </c>
      <c r="NR41" s="119">
        <v>0</v>
      </c>
      <c r="NS41" s="119">
        <v>0</v>
      </c>
      <c r="NT41" s="119">
        <v>0</v>
      </c>
      <c r="NU41" s="119">
        <v>0</v>
      </c>
      <c r="NV41" s="119">
        <v>0</v>
      </c>
      <c r="NW41" s="119">
        <v>0</v>
      </c>
      <c r="NX41" s="119">
        <v>0</v>
      </c>
      <c r="NY41" s="119">
        <v>0</v>
      </c>
      <c r="NZ41" s="119">
        <v>0</v>
      </c>
      <c r="OA41" s="119">
        <v>0</v>
      </c>
      <c r="OB41" s="119">
        <v>0</v>
      </c>
      <c r="OC41" s="119">
        <v>0</v>
      </c>
      <c r="OD41" s="119">
        <v>0</v>
      </c>
      <c r="OE41" s="119">
        <v>0</v>
      </c>
      <c r="OF41" s="119">
        <v>0</v>
      </c>
      <c r="OG41" s="119">
        <v>0</v>
      </c>
      <c r="OH41" s="119">
        <v>0</v>
      </c>
      <c r="OI41" s="119">
        <v>0</v>
      </c>
      <c r="OJ41" s="119">
        <v>0</v>
      </c>
      <c r="OK41" s="119">
        <v>0</v>
      </c>
      <c r="OL41" s="119">
        <v>0</v>
      </c>
      <c r="OM41" s="119">
        <v>0</v>
      </c>
      <c r="ON41" s="119">
        <v>0</v>
      </c>
      <c r="OO41" s="119">
        <v>0</v>
      </c>
      <c r="OP41" s="119">
        <v>0</v>
      </c>
      <c r="OQ41" s="119">
        <v>0</v>
      </c>
      <c r="OR41" s="119">
        <v>0</v>
      </c>
      <c r="OS41" s="119">
        <v>0</v>
      </c>
      <c r="OT41" s="119">
        <v>0</v>
      </c>
    </row>
    <row r="42" spans="1:410">
      <c r="A42" s="55" t="s">
        <v>1094</v>
      </c>
      <c r="B42" s="56" t="s">
        <v>1095</v>
      </c>
      <c r="C42" s="55" t="s">
        <v>427</v>
      </c>
      <c r="D42" s="57">
        <v>4</v>
      </c>
      <c r="E42" s="96">
        <v>2018</v>
      </c>
      <c r="F42" s="56">
        <v>77.97</v>
      </c>
      <c r="G42" s="110">
        <v>64645</v>
      </c>
      <c r="H42" s="111">
        <v>44230</v>
      </c>
      <c r="I42" s="110">
        <v>20415</v>
      </c>
      <c r="J42" s="100">
        <v>65.78</v>
      </c>
      <c r="K42" s="110">
        <v>36705</v>
      </c>
      <c r="L42" s="100">
        <v>29.17</v>
      </c>
      <c r="M42" s="110">
        <v>16276</v>
      </c>
      <c r="N42" s="114">
        <v>5043</v>
      </c>
      <c r="O42" s="114">
        <v>2680</v>
      </c>
      <c r="P42" s="114">
        <v>2363</v>
      </c>
      <c r="Q42" s="112">
        <v>6042</v>
      </c>
      <c r="R42" s="113">
        <v>3208</v>
      </c>
      <c r="S42" s="113">
        <v>2834</v>
      </c>
      <c r="T42" s="114">
        <v>4963</v>
      </c>
      <c r="U42" s="114">
        <v>2607</v>
      </c>
      <c r="V42" s="114">
        <v>2356</v>
      </c>
      <c r="W42" s="114">
        <v>5951</v>
      </c>
      <c r="X42" s="113">
        <v>3111</v>
      </c>
      <c r="Y42" s="113">
        <v>2840</v>
      </c>
      <c r="Z42" s="114">
        <v>5033</v>
      </c>
      <c r="AA42" s="114">
        <v>2599</v>
      </c>
      <c r="AB42" s="114">
        <v>2434</v>
      </c>
      <c r="AC42" s="112">
        <v>6254</v>
      </c>
      <c r="AD42" s="112">
        <v>3200</v>
      </c>
      <c r="AE42" s="112">
        <v>3054</v>
      </c>
      <c r="AF42" s="114">
        <v>5470</v>
      </c>
      <c r="AG42" s="114">
        <v>2771</v>
      </c>
      <c r="AH42" s="181">
        <v>2699</v>
      </c>
      <c r="AI42" s="182"/>
      <c r="AJ42" s="182"/>
      <c r="AK42" s="182"/>
      <c r="AL42" s="114">
        <v>5872</v>
      </c>
      <c r="AM42" s="114">
        <v>2944</v>
      </c>
      <c r="AN42" s="114">
        <v>2928</v>
      </c>
      <c r="AO42" s="114">
        <v>5530</v>
      </c>
      <c r="AP42" s="114">
        <v>2791</v>
      </c>
      <c r="AQ42" s="114">
        <v>2739</v>
      </c>
      <c r="AR42" s="56">
        <v>387</v>
      </c>
      <c r="AS42" s="112">
        <v>1902</v>
      </c>
      <c r="AT42" s="115" t="s">
        <v>3413</v>
      </c>
      <c r="AU42" s="59">
        <v>2001</v>
      </c>
      <c r="AV42" s="59">
        <v>1</v>
      </c>
      <c r="AW42" s="59">
        <v>479</v>
      </c>
      <c r="AX42" s="59">
        <v>11.6</v>
      </c>
      <c r="AY42" s="59">
        <v>9</v>
      </c>
      <c r="AZ42" s="62">
        <v>1.6611295681063123</v>
      </c>
      <c r="BA42" s="63">
        <v>9</v>
      </c>
      <c r="BB42" s="62">
        <v>0</v>
      </c>
      <c r="BC42" s="63">
        <v>0</v>
      </c>
      <c r="BD42" s="64">
        <v>0</v>
      </c>
      <c r="BE42" s="65">
        <v>0</v>
      </c>
      <c r="BF42" s="62">
        <v>2.574002574002574</v>
      </c>
      <c r="BG42" s="63">
        <v>20</v>
      </c>
      <c r="BH42" s="62">
        <v>11.325611325611327</v>
      </c>
      <c r="BI42" s="63">
        <v>88</v>
      </c>
      <c r="BJ42" s="64">
        <v>0</v>
      </c>
      <c r="BK42" s="65">
        <v>0</v>
      </c>
      <c r="BL42" s="64">
        <v>0</v>
      </c>
      <c r="BM42" s="65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116">
        <v>9.1999999999999993</v>
      </c>
      <c r="BW42" s="70">
        <v>1.1171875</v>
      </c>
      <c r="BX42" s="56">
        <v>108.1</v>
      </c>
      <c r="BY42" s="107">
        <v>111.4</v>
      </c>
      <c r="BZ42" s="56">
        <v>112</v>
      </c>
      <c r="CA42" s="56">
        <v>105.3</v>
      </c>
      <c r="CB42" s="56">
        <v>112.7</v>
      </c>
      <c r="CC42" s="96" t="s">
        <v>3760</v>
      </c>
      <c r="CD42" s="96" t="s">
        <v>3761</v>
      </c>
      <c r="CE42" s="96" t="s">
        <v>555</v>
      </c>
      <c r="CF42" s="96" t="s">
        <v>1311</v>
      </c>
      <c r="CG42" s="96" t="s">
        <v>3762</v>
      </c>
      <c r="CH42" s="56">
        <v>0</v>
      </c>
      <c r="CI42" s="56">
        <v>0</v>
      </c>
      <c r="CJ42" s="60">
        <v>1.6611295681063123</v>
      </c>
      <c r="CK42" s="61">
        <v>0</v>
      </c>
      <c r="CL42" s="61">
        <v>0</v>
      </c>
      <c r="CM42" s="61">
        <v>0</v>
      </c>
      <c r="CN42" s="56">
        <v>147.85</v>
      </c>
      <c r="CO42" s="56">
        <v>8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60">
        <v>0.18005041411595249</v>
      </c>
      <c r="DC42" s="61">
        <v>1</v>
      </c>
      <c r="DD42" s="56" t="s">
        <v>3763</v>
      </c>
      <c r="DE42" s="56" t="s">
        <v>3764</v>
      </c>
      <c r="DF42" s="96" t="s">
        <v>555</v>
      </c>
      <c r="DG42" s="96" t="s">
        <v>555</v>
      </c>
      <c r="DH42" s="56">
        <v>30.08</v>
      </c>
      <c r="DI42" s="56">
        <v>2</v>
      </c>
      <c r="DJ42" s="56">
        <v>150.4</v>
      </c>
      <c r="DK42" s="56">
        <v>10</v>
      </c>
      <c r="DL42" s="56">
        <v>15.04</v>
      </c>
      <c r="DM42" s="56">
        <v>1</v>
      </c>
      <c r="DN42" s="56">
        <v>30.08</v>
      </c>
      <c r="DO42" s="56">
        <v>2</v>
      </c>
      <c r="DP42" s="107">
        <v>15.870496746548167</v>
      </c>
      <c r="DQ42" s="56">
        <v>2</v>
      </c>
      <c r="DR42" s="56">
        <v>15.87</v>
      </c>
      <c r="DS42" s="56">
        <v>1</v>
      </c>
      <c r="DT42" s="56">
        <v>15.87</v>
      </c>
      <c r="DU42" s="56">
        <v>1</v>
      </c>
      <c r="DV42" s="56">
        <v>0</v>
      </c>
      <c r="DW42" s="56">
        <v>0</v>
      </c>
      <c r="DX42" s="56">
        <v>0</v>
      </c>
      <c r="DY42" s="56">
        <v>0</v>
      </c>
      <c r="DZ42" s="62">
        <v>0</v>
      </c>
      <c r="EA42" s="63">
        <v>0</v>
      </c>
      <c r="EB42" s="62">
        <v>8.6419753086419746</v>
      </c>
      <c r="EC42" s="63">
        <v>7</v>
      </c>
      <c r="ED42" s="60">
        <v>0.80434345465513779</v>
      </c>
      <c r="EE42" s="61">
        <v>4</v>
      </c>
      <c r="EF42" s="56" t="s">
        <v>3765</v>
      </c>
      <c r="EG42" s="56" t="s">
        <v>3766</v>
      </c>
      <c r="EH42" s="56" t="s">
        <v>555</v>
      </c>
      <c r="EI42" s="56" t="s">
        <v>555</v>
      </c>
      <c r="EJ42" s="56" t="s">
        <v>903</v>
      </c>
      <c r="EK42" s="56" t="s">
        <v>3767</v>
      </c>
      <c r="EL42" s="56" t="s">
        <v>3768</v>
      </c>
      <c r="EM42" s="56" t="s">
        <v>3769</v>
      </c>
      <c r="EN42" s="56" t="s">
        <v>555</v>
      </c>
      <c r="EO42" s="56" t="s">
        <v>555</v>
      </c>
      <c r="EP42" s="56">
        <v>47.61</v>
      </c>
      <c r="EQ42" s="56">
        <v>3</v>
      </c>
      <c r="ER42" s="99">
        <v>79.349999999999994</v>
      </c>
      <c r="ES42" s="96">
        <v>5</v>
      </c>
      <c r="ET42" s="56">
        <v>31.74</v>
      </c>
      <c r="EU42" s="56">
        <v>2</v>
      </c>
      <c r="EV42" s="107">
        <v>47.611490239644503</v>
      </c>
      <c r="EW42" s="56">
        <v>3</v>
      </c>
      <c r="EX42" s="56">
        <v>2</v>
      </c>
      <c r="EY42" s="62">
        <v>89.139344262295083</v>
      </c>
      <c r="EZ42" s="63">
        <v>261</v>
      </c>
      <c r="FA42" s="62">
        <v>81.781672143117916</v>
      </c>
      <c r="FB42" s="63">
        <v>224</v>
      </c>
      <c r="FC42" s="56">
        <v>26.25</v>
      </c>
      <c r="FD42" s="111">
        <v>3</v>
      </c>
      <c r="FE42" s="56">
        <v>26.25</v>
      </c>
      <c r="FF42" s="56">
        <v>3</v>
      </c>
      <c r="FG42" s="56">
        <v>0</v>
      </c>
      <c r="FH42" s="56">
        <v>0</v>
      </c>
      <c r="FI42" s="56">
        <v>0</v>
      </c>
      <c r="FJ42" s="56">
        <v>0</v>
      </c>
      <c r="FK42" s="56">
        <v>52.51</v>
      </c>
      <c r="FL42" s="56">
        <v>6</v>
      </c>
      <c r="FM42" s="56">
        <v>43.76</v>
      </c>
      <c r="FN42" s="56">
        <v>5</v>
      </c>
      <c r="FO42" s="56">
        <v>70.010000000000005</v>
      </c>
      <c r="FP42" s="56">
        <v>8</v>
      </c>
      <c r="FQ42" s="56">
        <v>0</v>
      </c>
      <c r="FR42" s="56">
        <v>0</v>
      </c>
      <c r="FS42" s="60">
        <v>0</v>
      </c>
      <c r="FT42" s="61">
        <v>0</v>
      </c>
      <c r="FU42" s="60">
        <v>0</v>
      </c>
      <c r="FV42" s="61">
        <v>0</v>
      </c>
      <c r="FW42" s="56" t="s">
        <v>3770</v>
      </c>
      <c r="FX42" s="56">
        <v>2.99</v>
      </c>
      <c r="FY42" s="56">
        <v>144.22999999999999</v>
      </c>
      <c r="FZ42" s="111">
        <v>18461</v>
      </c>
      <c r="GA42" s="111">
        <v>20714</v>
      </c>
      <c r="GB42" s="56">
        <v>42.2</v>
      </c>
      <c r="GC42" s="56">
        <v>57.8</v>
      </c>
      <c r="GD42" s="56">
        <v>24.58</v>
      </c>
      <c r="GE42" s="56">
        <v>62.41</v>
      </c>
      <c r="GF42" s="56">
        <v>98.84</v>
      </c>
      <c r="GG42" s="56">
        <v>74.88</v>
      </c>
      <c r="GH42" s="56">
        <v>99.65</v>
      </c>
      <c r="GI42" s="56">
        <v>52.84</v>
      </c>
      <c r="GJ42" s="56">
        <v>46.78</v>
      </c>
      <c r="GK42" s="56">
        <v>97.61</v>
      </c>
      <c r="GL42" s="56">
        <v>2.46</v>
      </c>
      <c r="GM42" s="56">
        <v>14.33</v>
      </c>
      <c r="GN42" s="56">
        <v>3.8</v>
      </c>
      <c r="GO42" s="56">
        <v>24.95</v>
      </c>
      <c r="GP42" s="56">
        <v>4.7300000000000004</v>
      </c>
      <c r="GQ42" s="56">
        <v>3.06</v>
      </c>
      <c r="GR42" s="56">
        <v>7.18</v>
      </c>
      <c r="GS42" s="56">
        <v>1.72</v>
      </c>
      <c r="GT42" s="56">
        <v>1.94</v>
      </c>
      <c r="GU42" s="99">
        <v>4.907197827071073</v>
      </c>
      <c r="GV42" s="120">
        <v>1.4536644457904301E-3</v>
      </c>
      <c r="GW42" s="120">
        <v>5.30587522713507E-2</v>
      </c>
      <c r="GX42" s="120">
        <v>0.31817080557237998</v>
      </c>
      <c r="GY42" s="120">
        <v>0.60587522713507003</v>
      </c>
      <c r="GZ42" s="120">
        <v>1.9018776499091498E-2</v>
      </c>
      <c r="HA42" s="120">
        <v>1.3930950938825001E-3</v>
      </c>
      <c r="HB42" s="120">
        <v>4.84554815263477E-4</v>
      </c>
      <c r="HC42" s="120">
        <v>5.4512416717141096E-4</v>
      </c>
      <c r="HD42" s="122">
        <v>8</v>
      </c>
      <c r="HE42" s="118">
        <v>0</v>
      </c>
      <c r="HF42" s="118">
        <v>0</v>
      </c>
      <c r="HG42" s="118">
        <v>0</v>
      </c>
      <c r="HH42" s="122">
        <v>12</v>
      </c>
      <c r="HI42" s="122">
        <v>4242</v>
      </c>
      <c r="HJ42" s="122">
        <v>14</v>
      </c>
      <c r="HK42" s="122">
        <v>4276</v>
      </c>
      <c r="HL42" s="122">
        <v>8</v>
      </c>
      <c r="HM42" s="118">
        <v>0</v>
      </c>
      <c r="HN42" s="118">
        <v>0</v>
      </c>
      <c r="HO42" s="118">
        <v>0</v>
      </c>
      <c r="HP42" s="122">
        <v>13</v>
      </c>
      <c r="HQ42" s="122">
        <v>4555</v>
      </c>
      <c r="HR42" s="122">
        <v>21</v>
      </c>
      <c r="HS42" s="122">
        <v>4597</v>
      </c>
      <c r="HT42" s="122">
        <v>13</v>
      </c>
      <c r="HU42" s="118">
        <v>0</v>
      </c>
      <c r="HV42" s="118">
        <v>0</v>
      </c>
      <c r="HW42" s="118">
        <v>0</v>
      </c>
      <c r="HX42" s="122">
        <v>19</v>
      </c>
      <c r="HY42" s="122">
        <v>5295</v>
      </c>
      <c r="HZ42" s="122">
        <v>22</v>
      </c>
      <c r="IA42" s="122">
        <v>5341</v>
      </c>
      <c r="IB42" s="122">
        <v>7</v>
      </c>
      <c r="IC42" s="118">
        <v>0</v>
      </c>
      <c r="ID42" s="118">
        <v>2</v>
      </c>
      <c r="IE42" s="118">
        <v>0</v>
      </c>
      <c r="IF42" s="122">
        <v>42</v>
      </c>
      <c r="IG42" s="122">
        <v>11068</v>
      </c>
      <c r="IH42" s="122">
        <v>61</v>
      </c>
      <c r="II42" s="122">
        <v>11180</v>
      </c>
      <c r="IJ42" s="130">
        <v>3</v>
      </c>
      <c r="IK42" s="131">
        <v>7.4999999999999997E-2</v>
      </c>
      <c r="IL42" s="130">
        <v>2</v>
      </c>
      <c r="IM42" s="131">
        <v>0.05</v>
      </c>
      <c r="IN42" s="130">
        <v>5</v>
      </c>
      <c r="IO42" s="131">
        <v>0.125</v>
      </c>
      <c r="IP42" s="119">
        <v>0</v>
      </c>
      <c r="IQ42" s="119">
        <v>0</v>
      </c>
      <c r="IR42" s="119">
        <v>0</v>
      </c>
      <c r="IS42" s="122">
        <v>0</v>
      </c>
      <c r="IT42" s="122">
        <v>0</v>
      </c>
      <c r="IU42" s="122">
        <v>0</v>
      </c>
      <c r="IV42" s="122">
        <v>0</v>
      </c>
      <c r="IW42" s="122">
        <v>0</v>
      </c>
      <c r="IX42" s="130">
        <v>2</v>
      </c>
      <c r="IY42" s="131">
        <v>0.05</v>
      </c>
      <c r="IZ42" s="130">
        <v>1</v>
      </c>
      <c r="JA42" s="131">
        <v>2.5000000000000001E-2</v>
      </c>
      <c r="JB42" s="130">
        <v>1</v>
      </c>
      <c r="JC42" s="131">
        <v>2.5000000000000001E-2</v>
      </c>
      <c r="JD42" s="122">
        <v>0</v>
      </c>
      <c r="JE42" s="122">
        <v>0</v>
      </c>
      <c r="JF42" s="122">
        <v>0</v>
      </c>
      <c r="JG42" s="122">
        <v>0</v>
      </c>
      <c r="JH42" s="122">
        <v>0</v>
      </c>
      <c r="JI42" s="122">
        <v>0</v>
      </c>
      <c r="JJ42" s="130">
        <v>1</v>
      </c>
      <c r="JK42" s="131">
        <v>2.5000000000000001E-2</v>
      </c>
      <c r="JL42" s="119">
        <v>0</v>
      </c>
      <c r="JM42" s="119">
        <v>0</v>
      </c>
      <c r="JN42" s="130">
        <v>4</v>
      </c>
      <c r="JO42" s="131">
        <v>0.1</v>
      </c>
      <c r="JP42" s="122">
        <v>0</v>
      </c>
      <c r="JQ42" s="122">
        <v>0</v>
      </c>
      <c r="JR42" s="122">
        <v>0</v>
      </c>
      <c r="JS42" s="122">
        <v>0</v>
      </c>
      <c r="JT42" s="122">
        <v>0</v>
      </c>
      <c r="JU42" s="118">
        <v>0</v>
      </c>
      <c r="JV42" s="130">
        <v>1</v>
      </c>
      <c r="JW42" s="131">
        <v>2.5000000000000001E-2</v>
      </c>
      <c r="JX42" s="119"/>
      <c r="JY42" s="119"/>
      <c r="JZ42" s="119"/>
      <c r="KA42" s="122">
        <v>0</v>
      </c>
      <c r="KB42" s="130">
        <v>7</v>
      </c>
      <c r="KC42" s="131">
        <v>0.17499999999999999</v>
      </c>
      <c r="KD42" s="122">
        <v>0</v>
      </c>
      <c r="KE42" s="122">
        <v>0</v>
      </c>
      <c r="KF42" s="122">
        <v>0</v>
      </c>
      <c r="KG42" s="122">
        <v>0</v>
      </c>
      <c r="KH42" s="122">
        <v>0</v>
      </c>
      <c r="KI42" s="122">
        <v>0</v>
      </c>
      <c r="KJ42" s="122">
        <v>0</v>
      </c>
      <c r="KK42" s="122">
        <v>0</v>
      </c>
      <c r="KL42" s="122">
        <v>0</v>
      </c>
      <c r="KM42" s="122">
        <v>0</v>
      </c>
      <c r="KN42" s="122">
        <v>0</v>
      </c>
      <c r="KO42" s="122">
        <v>0</v>
      </c>
      <c r="KP42" s="122">
        <v>0</v>
      </c>
      <c r="KQ42" s="122">
        <v>0</v>
      </c>
      <c r="KR42" s="122">
        <v>0</v>
      </c>
      <c r="KS42" s="122">
        <v>0</v>
      </c>
      <c r="KT42" s="122">
        <v>0</v>
      </c>
      <c r="KU42" s="122">
        <v>0</v>
      </c>
      <c r="KV42" s="122">
        <v>0</v>
      </c>
      <c r="KW42" s="122">
        <v>0</v>
      </c>
      <c r="KX42" s="122">
        <v>0</v>
      </c>
      <c r="KY42" s="122">
        <v>0</v>
      </c>
      <c r="KZ42" s="122">
        <v>0</v>
      </c>
      <c r="LA42" s="122">
        <v>0</v>
      </c>
      <c r="LB42" s="122">
        <v>0</v>
      </c>
      <c r="LC42" s="122">
        <v>0</v>
      </c>
      <c r="LD42" s="122">
        <v>0</v>
      </c>
      <c r="LE42" s="122">
        <v>0</v>
      </c>
      <c r="LF42" s="122">
        <v>0</v>
      </c>
      <c r="LG42" s="122">
        <v>0</v>
      </c>
      <c r="LH42" s="122">
        <v>0</v>
      </c>
      <c r="LI42" s="122">
        <v>0</v>
      </c>
      <c r="LJ42" s="122">
        <v>0</v>
      </c>
      <c r="LK42" s="122">
        <v>0</v>
      </c>
      <c r="LL42" s="122">
        <v>0</v>
      </c>
      <c r="LM42" s="122">
        <v>0</v>
      </c>
      <c r="LN42" s="122">
        <v>0</v>
      </c>
      <c r="LO42" s="122">
        <v>0</v>
      </c>
      <c r="LP42" s="130">
        <v>3</v>
      </c>
      <c r="LQ42" s="131">
        <v>7.4999999999999997E-2</v>
      </c>
      <c r="LR42" s="122">
        <v>0</v>
      </c>
      <c r="LS42" s="122">
        <v>0</v>
      </c>
      <c r="LT42" s="122">
        <v>0</v>
      </c>
      <c r="LU42" s="122">
        <v>0</v>
      </c>
      <c r="LV42" s="122">
        <v>0</v>
      </c>
      <c r="LW42" s="122">
        <v>0</v>
      </c>
      <c r="LX42" s="122">
        <v>0</v>
      </c>
      <c r="LY42" s="122">
        <v>0</v>
      </c>
      <c r="LZ42" s="122">
        <v>0</v>
      </c>
      <c r="MA42" s="122">
        <v>0</v>
      </c>
      <c r="MB42" s="130">
        <v>10</v>
      </c>
      <c r="MC42" s="131">
        <v>0.25</v>
      </c>
      <c r="MD42" s="122">
        <v>0</v>
      </c>
      <c r="ME42" s="122">
        <v>0</v>
      </c>
      <c r="MF42" s="122">
        <v>0</v>
      </c>
      <c r="MG42" s="122">
        <v>0</v>
      </c>
      <c r="MH42" s="122">
        <v>0</v>
      </c>
      <c r="MI42" s="122">
        <v>0</v>
      </c>
      <c r="MJ42" s="122">
        <v>0</v>
      </c>
      <c r="MK42" s="122">
        <v>0</v>
      </c>
      <c r="ML42" s="122">
        <v>0</v>
      </c>
      <c r="MM42" s="122">
        <v>0</v>
      </c>
      <c r="MN42" s="122">
        <v>0</v>
      </c>
      <c r="MO42" s="122">
        <v>0</v>
      </c>
      <c r="MP42" s="122">
        <v>0</v>
      </c>
      <c r="MQ42" s="122">
        <v>0</v>
      </c>
      <c r="MR42" s="122">
        <v>0</v>
      </c>
      <c r="MS42" s="122">
        <v>0</v>
      </c>
      <c r="MT42" s="122">
        <v>0</v>
      </c>
      <c r="MU42" s="122">
        <v>0</v>
      </c>
      <c r="MV42" s="122">
        <v>0</v>
      </c>
      <c r="MW42" s="122">
        <v>0</v>
      </c>
      <c r="MX42" s="122">
        <v>0</v>
      </c>
      <c r="MY42" s="122">
        <v>0</v>
      </c>
      <c r="MZ42" s="122">
        <v>0</v>
      </c>
      <c r="NA42" s="122">
        <v>0</v>
      </c>
      <c r="NB42" s="122">
        <v>0</v>
      </c>
      <c r="NC42" s="122">
        <v>0</v>
      </c>
      <c r="ND42" s="122">
        <v>0</v>
      </c>
      <c r="NE42" s="122">
        <v>0</v>
      </c>
      <c r="NF42" s="122">
        <v>0</v>
      </c>
      <c r="NG42" s="122">
        <v>0</v>
      </c>
      <c r="NH42" s="122">
        <v>0</v>
      </c>
      <c r="NI42" s="122">
        <v>0</v>
      </c>
      <c r="NJ42" s="122">
        <v>0</v>
      </c>
      <c r="NK42" s="122">
        <v>0</v>
      </c>
      <c r="NL42" s="122">
        <v>0</v>
      </c>
      <c r="NM42" s="122">
        <v>0</v>
      </c>
      <c r="NN42" s="122">
        <v>0</v>
      </c>
      <c r="NO42" s="122">
        <v>0</v>
      </c>
      <c r="NP42" s="122">
        <v>0</v>
      </c>
      <c r="NQ42" s="119">
        <v>0</v>
      </c>
      <c r="NR42" s="119">
        <v>0</v>
      </c>
      <c r="NS42" s="119">
        <v>0</v>
      </c>
      <c r="NT42" s="119">
        <v>0</v>
      </c>
      <c r="NU42" s="119">
        <v>0</v>
      </c>
      <c r="NV42" s="119">
        <v>0</v>
      </c>
      <c r="NW42" s="119">
        <v>0</v>
      </c>
      <c r="NX42" s="119">
        <v>0</v>
      </c>
      <c r="NY42" s="119">
        <v>0</v>
      </c>
      <c r="NZ42" s="119">
        <v>0</v>
      </c>
      <c r="OA42" s="119">
        <v>0</v>
      </c>
      <c r="OB42" s="119">
        <v>0</v>
      </c>
      <c r="OC42" s="119">
        <v>0</v>
      </c>
      <c r="OD42" s="119">
        <v>0</v>
      </c>
      <c r="OE42" s="119">
        <v>0</v>
      </c>
      <c r="OF42" s="119">
        <v>0</v>
      </c>
      <c r="OG42" s="119">
        <v>0</v>
      </c>
      <c r="OH42" s="119">
        <v>0</v>
      </c>
      <c r="OI42" s="119">
        <v>0</v>
      </c>
      <c r="OJ42" s="119">
        <v>0</v>
      </c>
      <c r="OK42" s="119">
        <v>0</v>
      </c>
      <c r="OL42" s="119">
        <v>0</v>
      </c>
      <c r="OM42" s="119">
        <v>0</v>
      </c>
      <c r="ON42" s="119">
        <v>0</v>
      </c>
      <c r="OO42" s="119">
        <v>0</v>
      </c>
      <c r="OP42" s="119">
        <v>0</v>
      </c>
      <c r="OQ42" s="119">
        <v>0</v>
      </c>
      <c r="OR42" s="119">
        <v>0</v>
      </c>
      <c r="OS42" s="119">
        <v>0</v>
      </c>
      <c r="OT42" s="119">
        <v>0</v>
      </c>
    </row>
    <row r="43" spans="1:410">
      <c r="A43" s="55" t="s">
        <v>1102</v>
      </c>
      <c r="B43" s="56" t="s">
        <v>1103</v>
      </c>
      <c r="C43" s="55" t="s">
        <v>598</v>
      </c>
      <c r="D43" s="57" t="s">
        <v>1104</v>
      </c>
      <c r="E43" s="96">
        <v>2018</v>
      </c>
      <c r="F43" s="56">
        <v>81.150000000000006</v>
      </c>
      <c r="G43" s="111">
        <v>2427129</v>
      </c>
      <c r="H43" s="111">
        <v>2382399</v>
      </c>
      <c r="I43" s="111">
        <v>44730</v>
      </c>
      <c r="J43" s="100">
        <v>79.03</v>
      </c>
      <c r="K43" s="110">
        <v>1999006</v>
      </c>
      <c r="L43" s="100">
        <v>24.04</v>
      </c>
      <c r="M43" s="110">
        <v>607975</v>
      </c>
      <c r="N43" s="133">
        <v>143827</v>
      </c>
      <c r="O43" s="133">
        <v>73416</v>
      </c>
      <c r="P43" s="112">
        <v>70411</v>
      </c>
      <c r="Q43" s="112">
        <v>173184</v>
      </c>
      <c r="R43" s="113">
        <v>88358</v>
      </c>
      <c r="S43" s="113">
        <v>84826</v>
      </c>
      <c r="T43" s="112">
        <v>149483</v>
      </c>
      <c r="U43" s="112">
        <v>75936</v>
      </c>
      <c r="V43" s="112">
        <v>73547</v>
      </c>
      <c r="W43" s="114">
        <v>182869</v>
      </c>
      <c r="X43" s="113">
        <v>92771</v>
      </c>
      <c r="Y43" s="113">
        <v>90098</v>
      </c>
      <c r="Z43" s="112">
        <v>162709</v>
      </c>
      <c r="AA43" s="112">
        <v>82329</v>
      </c>
      <c r="AB43" s="133">
        <v>80380</v>
      </c>
      <c r="AC43" s="112">
        <v>210382</v>
      </c>
      <c r="AD43" s="112">
        <v>106295</v>
      </c>
      <c r="AE43" s="112">
        <v>104087</v>
      </c>
      <c r="AF43" s="111">
        <v>192218</v>
      </c>
      <c r="AG43" s="111">
        <v>96881</v>
      </c>
      <c r="AH43" s="133">
        <v>95337</v>
      </c>
      <c r="AI43" s="182"/>
      <c r="AJ43" s="182"/>
      <c r="AK43" s="182"/>
      <c r="AL43" s="111">
        <v>226316</v>
      </c>
      <c r="AM43" s="111">
        <v>113210</v>
      </c>
      <c r="AN43" s="111">
        <v>113106</v>
      </c>
      <c r="AO43" s="111">
        <v>224348</v>
      </c>
      <c r="AP43" s="111">
        <v>111768</v>
      </c>
      <c r="AQ43" s="111">
        <v>112580</v>
      </c>
      <c r="AR43" s="111">
        <v>10217</v>
      </c>
      <c r="AS43" s="112">
        <v>78622</v>
      </c>
      <c r="AT43" s="115" t="s">
        <v>3413</v>
      </c>
      <c r="AU43" s="59">
        <v>75257</v>
      </c>
      <c r="AV43" s="59">
        <v>283</v>
      </c>
      <c r="AW43" s="59">
        <v>27718</v>
      </c>
      <c r="AX43" s="59">
        <v>7</v>
      </c>
      <c r="AY43" s="59">
        <v>191</v>
      </c>
      <c r="AZ43" s="62">
        <v>1.5078490773891491</v>
      </c>
      <c r="BA43" s="63">
        <v>219</v>
      </c>
      <c r="BB43" s="62">
        <v>14.725371815638345</v>
      </c>
      <c r="BC43" s="63">
        <v>4</v>
      </c>
      <c r="BD43" s="64">
        <v>0</v>
      </c>
      <c r="BE43" s="65">
        <v>0</v>
      </c>
      <c r="BF43" s="62">
        <v>3.861713865391688</v>
      </c>
      <c r="BG43" s="63">
        <v>1050</v>
      </c>
      <c r="BH43" s="62">
        <v>10.408238322912835</v>
      </c>
      <c r="BI43" s="63">
        <v>2830</v>
      </c>
      <c r="BJ43" s="64">
        <v>1.3770311209033324</v>
      </c>
      <c r="BK43" s="65">
        <v>2</v>
      </c>
      <c r="BL43" s="64">
        <v>4.8196089231616632</v>
      </c>
      <c r="BM43" s="65">
        <v>7</v>
      </c>
      <c r="BN43" s="56">
        <v>0</v>
      </c>
      <c r="BO43" s="56">
        <v>0</v>
      </c>
      <c r="BP43" s="56">
        <v>1.55</v>
      </c>
      <c r="BQ43" s="56">
        <v>5</v>
      </c>
      <c r="BR43" s="56">
        <v>1.37</v>
      </c>
      <c r="BS43" s="56">
        <v>2</v>
      </c>
      <c r="BT43" s="56">
        <v>1.71</v>
      </c>
      <c r="BU43" s="56">
        <v>3</v>
      </c>
      <c r="BV43" s="116">
        <v>140.30000000000001</v>
      </c>
      <c r="BW43" s="70">
        <v>0.92224897323325306</v>
      </c>
      <c r="BX43" s="56">
        <v>91.6</v>
      </c>
      <c r="BY43" s="107">
        <v>92.2</v>
      </c>
      <c r="BZ43" s="56">
        <v>94.2</v>
      </c>
      <c r="CA43" s="56">
        <v>83.9</v>
      </c>
      <c r="CB43" s="56">
        <v>95.5</v>
      </c>
      <c r="CC43" s="96" t="s">
        <v>3771</v>
      </c>
      <c r="CD43" s="96" t="s">
        <v>3772</v>
      </c>
      <c r="CE43" s="96" t="s">
        <v>555</v>
      </c>
      <c r="CF43" s="96" t="s">
        <v>3773</v>
      </c>
      <c r="CG43" s="96" t="s">
        <v>3774</v>
      </c>
      <c r="CH43" s="56">
        <v>64.03</v>
      </c>
      <c r="CI43" s="56">
        <v>112</v>
      </c>
      <c r="CJ43" s="60">
        <v>1.5078490773891491</v>
      </c>
      <c r="CK43" s="61">
        <v>26</v>
      </c>
      <c r="CL43" s="56">
        <v>99.02</v>
      </c>
      <c r="CM43" s="56">
        <v>112</v>
      </c>
      <c r="CN43" s="56">
        <v>190.38</v>
      </c>
      <c r="CO43" s="56">
        <v>333</v>
      </c>
      <c r="CP43" s="56">
        <v>6.28</v>
      </c>
      <c r="CQ43" s="56">
        <v>11</v>
      </c>
      <c r="CR43" s="56">
        <v>0.73</v>
      </c>
      <c r="CS43" s="56">
        <v>4</v>
      </c>
      <c r="CT43" s="56">
        <v>0.55000000000000004</v>
      </c>
      <c r="CU43" s="56">
        <v>1</v>
      </c>
      <c r="CV43" s="56">
        <v>0</v>
      </c>
      <c r="CW43" s="56">
        <v>0</v>
      </c>
      <c r="CX43" s="56">
        <v>0.55000000000000004</v>
      </c>
      <c r="CY43" s="56">
        <v>1</v>
      </c>
      <c r="CZ43" s="107">
        <v>1.1007760471132149</v>
      </c>
      <c r="DA43" s="56">
        <v>2</v>
      </c>
      <c r="DB43" s="60">
        <v>0.28928116843878166</v>
      </c>
      <c r="DC43" s="61">
        <v>45</v>
      </c>
      <c r="DD43" s="56" t="s">
        <v>3775</v>
      </c>
      <c r="DE43" s="56" t="s">
        <v>3776</v>
      </c>
      <c r="DF43" s="96" t="s">
        <v>555</v>
      </c>
      <c r="DG43" s="96" t="s">
        <v>555</v>
      </c>
      <c r="DH43" s="56">
        <v>110.08</v>
      </c>
      <c r="DI43" s="56">
        <v>200</v>
      </c>
      <c r="DJ43" s="56">
        <v>267.49</v>
      </c>
      <c r="DK43" s="56">
        <v>486</v>
      </c>
      <c r="DL43" s="56">
        <v>21.47</v>
      </c>
      <c r="DM43" s="56">
        <v>39</v>
      </c>
      <c r="DN43" s="56">
        <v>110.08</v>
      </c>
      <c r="DO43" s="56">
        <v>200</v>
      </c>
      <c r="DP43" s="56">
        <v>8.6999999999999993</v>
      </c>
      <c r="DQ43" s="56">
        <v>67</v>
      </c>
      <c r="DR43" s="56">
        <v>6.75</v>
      </c>
      <c r="DS43" s="56">
        <v>13</v>
      </c>
      <c r="DT43" s="56">
        <v>22.34</v>
      </c>
      <c r="DU43" s="56">
        <v>43</v>
      </c>
      <c r="DV43" s="56">
        <v>4.68</v>
      </c>
      <c r="DW43" s="56">
        <v>9</v>
      </c>
      <c r="DX43" s="56">
        <v>1.04</v>
      </c>
      <c r="DY43" s="56">
        <v>2</v>
      </c>
      <c r="DZ43" s="62">
        <v>1.2077294685990339</v>
      </c>
      <c r="EA43" s="63">
        <v>5</v>
      </c>
      <c r="EB43" s="62">
        <v>19.565217391304348</v>
      </c>
      <c r="EC43" s="63">
        <v>81</v>
      </c>
      <c r="ED43" s="77">
        <v>1.1464104149285446</v>
      </c>
      <c r="EE43" s="72">
        <v>191</v>
      </c>
      <c r="EF43" s="56" t="s">
        <v>3777</v>
      </c>
      <c r="EG43" s="56" t="s">
        <v>3778</v>
      </c>
      <c r="EH43" s="56" t="s">
        <v>555</v>
      </c>
      <c r="EI43" s="56" t="s">
        <v>555</v>
      </c>
      <c r="EJ43" s="56" t="s">
        <v>3779</v>
      </c>
      <c r="EK43" s="56" t="s">
        <v>2241</v>
      </c>
      <c r="EL43" s="56" t="s">
        <v>3497</v>
      </c>
      <c r="EM43" s="56" t="s">
        <v>3780</v>
      </c>
      <c r="EN43" s="56" t="s">
        <v>555</v>
      </c>
      <c r="EO43" s="56" t="s">
        <v>555</v>
      </c>
      <c r="EP43" s="56">
        <v>181.81</v>
      </c>
      <c r="EQ43" s="56">
        <v>280</v>
      </c>
      <c r="ER43" s="99">
        <v>260.25</v>
      </c>
      <c r="ES43" s="96">
        <v>501</v>
      </c>
      <c r="ET43" s="56">
        <v>265.95999999999998</v>
      </c>
      <c r="EU43" s="56">
        <v>512</v>
      </c>
      <c r="EV43" s="107">
        <v>181.81</v>
      </c>
      <c r="EW43" s="56">
        <v>350</v>
      </c>
      <c r="EX43" s="56">
        <v>0</v>
      </c>
      <c r="EY43" s="62">
        <v>74.699839088996157</v>
      </c>
      <c r="EZ43" s="63">
        <v>8449</v>
      </c>
      <c r="FA43" s="62">
        <v>65.100373068040511</v>
      </c>
      <c r="FB43" s="63">
        <v>7329</v>
      </c>
      <c r="FC43" s="56">
        <v>16.2</v>
      </c>
      <c r="FD43" s="111">
        <v>67</v>
      </c>
      <c r="FE43" s="56">
        <v>67.7</v>
      </c>
      <c r="FF43" s="56">
        <v>280</v>
      </c>
      <c r="FG43" s="56">
        <v>4.1100000000000003</v>
      </c>
      <c r="FH43" s="56">
        <v>17</v>
      </c>
      <c r="FI43" s="56">
        <v>14.99</v>
      </c>
      <c r="FJ43" s="56">
        <v>62</v>
      </c>
      <c r="FK43" s="56">
        <v>103</v>
      </c>
      <c r="FL43" s="56">
        <v>426</v>
      </c>
      <c r="FM43" s="56">
        <v>427.94</v>
      </c>
      <c r="FN43" s="56">
        <v>1770</v>
      </c>
      <c r="FO43" s="56">
        <v>589.20000000000005</v>
      </c>
      <c r="FP43" s="56">
        <v>2437</v>
      </c>
      <c r="FQ43" s="56">
        <v>30.22</v>
      </c>
      <c r="FR43" s="56">
        <v>125</v>
      </c>
      <c r="FS43" s="60">
        <v>7</v>
      </c>
      <c r="FT43" s="61">
        <v>7</v>
      </c>
      <c r="FU43" s="60">
        <v>1.4405762304921967</v>
      </c>
      <c r="FV43" s="61">
        <v>6</v>
      </c>
      <c r="FW43" s="56" t="s">
        <v>3759</v>
      </c>
      <c r="FX43" s="56">
        <v>2.89</v>
      </c>
      <c r="FY43" s="102">
        <v>2129.14</v>
      </c>
      <c r="FZ43" s="111">
        <v>815493</v>
      </c>
      <c r="GA43" s="111">
        <v>892151</v>
      </c>
      <c r="GB43" s="56">
        <v>49.56</v>
      </c>
      <c r="GC43" s="56">
        <v>50.44</v>
      </c>
      <c r="GD43" s="56">
        <v>34.53</v>
      </c>
      <c r="GE43" s="56">
        <v>73.430000000000007</v>
      </c>
      <c r="GF43" s="56">
        <v>98.39</v>
      </c>
      <c r="GG43" s="56">
        <v>97.15</v>
      </c>
      <c r="GH43" s="56">
        <v>99.52</v>
      </c>
      <c r="GI43" s="56">
        <v>77.37</v>
      </c>
      <c r="GJ43" s="56">
        <v>66.25</v>
      </c>
      <c r="GK43" s="56">
        <v>98.9</v>
      </c>
      <c r="GL43" s="56">
        <v>1.77</v>
      </c>
      <c r="GM43" s="56">
        <v>10.56</v>
      </c>
      <c r="GN43" s="56">
        <v>3.78</v>
      </c>
      <c r="GO43" s="56">
        <v>24.83</v>
      </c>
      <c r="GP43" s="56">
        <v>6.9</v>
      </c>
      <c r="GQ43" s="56">
        <v>4</v>
      </c>
      <c r="GR43" s="56">
        <v>12.47</v>
      </c>
      <c r="GS43" s="56">
        <v>3.66</v>
      </c>
      <c r="GT43" s="56">
        <v>2.42</v>
      </c>
      <c r="GU43" s="56">
        <v>5.19</v>
      </c>
      <c r="GV43" s="113">
        <v>0</v>
      </c>
      <c r="GW43" s="65"/>
      <c r="GX43" s="113"/>
      <c r="GY43" s="113"/>
      <c r="GZ43" s="113"/>
      <c r="HA43" s="113"/>
      <c r="HB43" s="113"/>
      <c r="HC43" s="113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>
        <v>0</v>
      </c>
      <c r="IK43" s="119">
        <v>0</v>
      </c>
      <c r="IL43" s="119">
        <v>0</v>
      </c>
      <c r="IM43" s="119">
        <v>0</v>
      </c>
      <c r="IN43" s="119">
        <v>0</v>
      </c>
      <c r="IO43" s="119">
        <v>0</v>
      </c>
      <c r="IP43" s="119">
        <v>0</v>
      </c>
      <c r="IQ43" s="119">
        <v>0</v>
      </c>
      <c r="IR43" s="119">
        <v>0</v>
      </c>
      <c r="IS43" s="122">
        <v>0</v>
      </c>
      <c r="IT43" s="122">
        <v>0</v>
      </c>
      <c r="IU43" s="122">
        <v>0</v>
      </c>
      <c r="IV43" s="122">
        <v>0</v>
      </c>
      <c r="IW43" s="122">
        <v>0</v>
      </c>
      <c r="IX43" s="122">
        <v>0</v>
      </c>
      <c r="IY43" s="122">
        <v>0</v>
      </c>
      <c r="IZ43" s="122">
        <v>0</v>
      </c>
      <c r="JA43" s="122">
        <v>0</v>
      </c>
      <c r="JB43" s="122">
        <v>0</v>
      </c>
      <c r="JC43" s="122">
        <v>0</v>
      </c>
      <c r="JD43" s="122">
        <v>0</v>
      </c>
      <c r="JE43" s="122">
        <v>0</v>
      </c>
      <c r="JF43" s="122">
        <v>0</v>
      </c>
      <c r="JG43" s="122">
        <v>0</v>
      </c>
      <c r="JH43" s="122">
        <v>0</v>
      </c>
      <c r="JI43" s="122">
        <v>0</v>
      </c>
      <c r="JJ43" s="122">
        <v>0</v>
      </c>
      <c r="JK43" s="122">
        <v>0</v>
      </c>
      <c r="JL43" s="122">
        <v>0</v>
      </c>
      <c r="JM43" s="122">
        <v>0</v>
      </c>
      <c r="JN43" s="122">
        <v>0</v>
      </c>
      <c r="JO43" s="119">
        <v>0</v>
      </c>
      <c r="JP43" s="119">
        <v>0</v>
      </c>
      <c r="JQ43" s="122">
        <v>0</v>
      </c>
      <c r="JR43" s="122">
        <v>0</v>
      </c>
      <c r="JS43" s="122">
        <v>0</v>
      </c>
      <c r="JT43" s="122">
        <v>0</v>
      </c>
      <c r="JU43" s="118">
        <v>0</v>
      </c>
      <c r="JV43" s="119"/>
      <c r="JW43" s="119"/>
      <c r="JX43" s="119"/>
      <c r="JY43" s="119"/>
      <c r="JZ43" s="119"/>
      <c r="KA43" s="122">
        <v>0</v>
      </c>
      <c r="KB43" s="122">
        <v>0</v>
      </c>
      <c r="KC43" s="122">
        <v>0</v>
      </c>
      <c r="KD43" s="122">
        <v>0</v>
      </c>
      <c r="KE43" s="122">
        <v>0</v>
      </c>
      <c r="KF43" s="122">
        <v>0</v>
      </c>
      <c r="KG43" s="122">
        <v>0</v>
      </c>
      <c r="KH43" s="122">
        <v>0</v>
      </c>
      <c r="KI43" s="122">
        <v>0</v>
      </c>
      <c r="KJ43" s="122">
        <v>0</v>
      </c>
      <c r="KK43" s="122">
        <v>0</v>
      </c>
      <c r="KL43" s="122">
        <v>0</v>
      </c>
      <c r="KM43" s="122">
        <v>0</v>
      </c>
      <c r="KN43" s="122">
        <v>0</v>
      </c>
      <c r="KO43" s="122">
        <v>0</v>
      </c>
      <c r="KP43" s="122">
        <v>0</v>
      </c>
      <c r="KQ43" s="122">
        <v>0</v>
      </c>
      <c r="KR43" s="122">
        <v>0</v>
      </c>
      <c r="KS43" s="122">
        <v>0</v>
      </c>
      <c r="KT43" s="122">
        <v>0</v>
      </c>
      <c r="KU43" s="122">
        <v>0</v>
      </c>
      <c r="KV43" s="122">
        <v>0</v>
      </c>
      <c r="KW43" s="122">
        <v>0</v>
      </c>
      <c r="KX43" s="122">
        <v>0</v>
      </c>
      <c r="KY43" s="122">
        <v>0</v>
      </c>
      <c r="KZ43" s="122">
        <v>0</v>
      </c>
      <c r="LA43" s="122">
        <v>0</v>
      </c>
      <c r="LB43" s="122">
        <v>0</v>
      </c>
      <c r="LC43" s="122">
        <v>0</v>
      </c>
      <c r="LD43" s="122">
        <v>0</v>
      </c>
      <c r="LE43" s="122">
        <v>0</v>
      </c>
      <c r="LF43" s="122">
        <v>0</v>
      </c>
      <c r="LG43" s="122">
        <v>0</v>
      </c>
      <c r="LH43" s="122">
        <v>0</v>
      </c>
      <c r="LI43" s="122">
        <v>0</v>
      </c>
      <c r="LJ43" s="122">
        <v>0</v>
      </c>
      <c r="LK43" s="122">
        <v>0</v>
      </c>
      <c r="LL43" s="122">
        <v>0</v>
      </c>
      <c r="LM43" s="122">
        <v>0</v>
      </c>
      <c r="LN43" s="122">
        <v>0</v>
      </c>
      <c r="LO43" s="122">
        <v>0</v>
      </c>
      <c r="LP43" s="122">
        <v>0</v>
      </c>
      <c r="LQ43" s="122">
        <v>0</v>
      </c>
      <c r="LR43" s="122">
        <v>0</v>
      </c>
      <c r="LS43" s="122">
        <v>0</v>
      </c>
      <c r="LT43" s="122">
        <v>0</v>
      </c>
      <c r="LU43" s="122">
        <v>0</v>
      </c>
      <c r="LV43" s="122">
        <v>0</v>
      </c>
      <c r="LW43" s="122">
        <v>0</v>
      </c>
      <c r="LX43" s="122">
        <v>0</v>
      </c>
      <c r="LY43" s="122">
        <v>0</v>
      </c>
      <c r="LZ43" s="122">
        <v>0</v>
      </c>
      <c r="MA43" s="122">
        <v>0</v>
      </c>
      <c r="MB43" s="122">
        <v>0</v>
      </c>
      <c r="MC43" s="122">
        <v>0</v>
      </c>
      <c r="MD43" s="122">
        <v>0</v>
      </c>
      <c r="ME43" s="122">
        <v>0</v>
      </c>
      <c r="MF43" s="122">
        <v>0</v>
      </c>
      <c r="MG43" s="122">
        <v>0</v>
      </c>
      <c r="MH43" s="122">
        <v>0</v>
      </c>
      <c r="MI43" s="122">
        <v>0</v>
      </c>
      <c r="MJ43" s="122">
        <v>0</v>
      </c>
      <c r="MK43" s="122">
        <v>0</v>
      </c>
      <c r="ML43" s="122">
        <v>0</v>
      </c>
      <c r="MM43" s="122">
        <v>0</v>
      </c>
      <c r="MN43" s="122">
        <v>0</v>
      </c>
      <c r="MO43" s="122">
        <v>0</v>
      </c>
      <c r="MP43" s="122">
        <v>0</v>
      </c>
      <c r="MQ43" s="122">
        <v>0</v>
      </c>
      <c r="MR43" s="122">
        <v>0</v>
      </c>
      <c r="MS43" s="122">
        <v>0</v>
      </c>
      <c r="MT43" s="122">
        <v>0</v>
      </c>
      <c r="MU43" s="122">
        <v>0</v>
      </c>
      <c r="MV43" s="122">
        <v>0</v>
      </c>
      <c r="MW43" s="122">
        <v>0</v>
      </c>
      <c r="MX43" s="122">
        <v>0</v>
      </c>
      <c r="MY43" s="122">
        <v>0</v>
      </c>
      <c r="MZ43" s="122">
        <v>0</v>
      </c>
      <c r="NA43" s="122">
        <v>0</v>
      </c>
      <c r="NB43" s="122">
        <v>0</v>
      </c>
      <c r="NC43" s="122">
        <v>0</v>
      </c>
      <c r="ND43" s="122">
        <v>0</v>
      </c>
      <c r="NE43" s="122">
        <v>0</v>
      </c>
      <c r="NF43" s="122">
        <v>0</v>
      </c>
      <c r="NG43" s="122">
        <v>0</v>
      </c>
      <c r="NH43" s="122">
        <v>0</v>
      </c>
      <c r="NI43" s="122">
        <v>0</v>
      </c>
      <c r="NJ43" s="122">
        <v>0</v>
      </c>
      <c r="NK43" s="122">
        <v>0</v>
      </c>
      <c r="NL43" s="122">
        <v>0</v>
      </c>
      <c r="NM43" s="122">
        <v>0</v>
      </c>
      <c r="NN43" s="122">
        <v>0</v>
      </c>
      <c r="NO43" s="122">
        <v>0</v>
      </c>
      <c r="NP43" s="122">
        <v>0</v>
      </c>
      <c r="NQ43" s="119">
        <v>0</v>
      </c>
      <c r="NR43" s="119">
        <v>0</v>
      </c>
      <c r="NS43" s="119">
        <v>0</v>
      </c>
      <c r="NT43" s="119">
        <v>0</v>
      </c>
      <c r="NU43" s="119">
        <v>0</v>
      </c>
      <c r="NV43" s="119">
        <v>0</v>
      </c>
      <c r="NW43" s="119">
        <v>0</v>
      </c>
      <c r="NX43" s="119">
        <v>0</v>
      </c>
      <c r="NY43" s="119">
        <v>0</v>
      </c>
      <c r="NZ43" s="119">
        <v>0</v>
      </c>
      <c r="OA43" s="119">
        <v>0</v>
      </c>
      <c r="OB43" s="119">
        <v>0</v>
      </c>
      <c r="OC43" s="119">
        <v>0</v>
      </c>
      <c r="OD43" s="119">
        <v>0</v>
      </c>
      <c r="OE43" s="119">
        <v>0</v>
      </c>
      <c r="OF43" s="119">
        <v>0</v>
      </c>
      <c r="OG43" s="119">
        <v>0</v>
      </c>
      <c r="OH43" s="119">
        <v>0</v>
      </c>
      <c r="OI43" s="119">
        <v>0</v>
      </c>
      <c r="OJ43" s="119">
        <v>0</v>
      </c>
      <c r="OK43" s="119">
        <v>0</v>
      </c>
      <c r="OL43" s="119">
        <v>0</v>
      </c>
      <c r="OM43" s="119">
        <v>0</v>
      </c>
      <c r="ON43" s="119">
        <v>0</v>
      </c>
      <c r="OO43" s="119">
        <v>0</v>
      </c>
      <c r="OP43" s="119">
        <v>0</v>
      </c>
      <c r="OQ43" s="119">
        <v>0</v>
      </c>
      <c r="OR43" s="119">
        <v>0</v>
      </c>
      <c r="OS43" s="119">
        <v>0</v>
      </c>
      <c r="OT43" s="119">
        <v>0</v>
      </c>
    </row>
    <row r="44" spans="1:410">
      <c r="A44" s="55" t="s">
        <v>3781</v>
      </c>
      <c r="B44" s="56" t="s">
        <v>1130</v>
      </c>
      <c r="C44" s="55" t="s">
        <v>547</v>
      </c>
      <c r="D44" s="57">
        <v>6</v>
      </c>
      <c r="E44" s="96">
        <v>2018</v>
      </c>
      <c r="F44" s="56">
        <v>47.23</v>
      </c>
      <c r="G44" s="110">
        <v>13991</v>
      </c>
      <c r="H44" s="110">
        <v>5091</v>
      </c>
      <c r="I44" s="110">
        <v>8900</v>
      </c>
      <c r="J44" s="100">
        <v>9.43</v>
      </c>
      <c r="K44" s="110">
        <v>2077</v>
      </c>
      <c r="L44" s="100">
        <v>86.2</v>
      </c>
      <c r="M44" s="110">
        <v>18988</v>
      </c>
      <c r="N44" s="114">
        <v>1846</v>
      </c>
      <c r="O44" s="114">
        <v>917</v>
      </c>
      <c r="P44" s="114">
        <v>929</v>
      </c>
      <c r="Q44" s="112">
        <v>2200</v>
      </c>
      <c r="R44" s="113">
        <v>1095</v>
      </c>
      <c r="S44" s="113">
        <v>1105</v>
      </c>
      <c r="T44" s="114">
        <v>1709</v>
      </c>
      <c r="U44" s="114">
        <v>870</v>
      </c>
      <c r="V44" s="114">
        <v>839</v>
      </c>
      <c r="W44" s="114">
        <v>1998</v>
      </c>
      <c r="X44" s="113">
        <v>1025</v>
      </c>
      <c r="Y44" s="113">
        <v>973</v>
      </c>
      <c r="Z44" s="114">
        <v>1561</v>
      </c>
      <c r="AA44" s="114">
        <v>812</v>
      </c>
      <c r="AB44" s="114">
        <v>749</v>
      </c>
      <c r="AC44" s="112">
        <v>1773</v>
      </c>
      <c r="AD44" s="112">
        <v>926</v>
      </c>
      <c r="AE44" s="112">
        <v>847</v>
      </c>
      <c r="AF44" s="114">
        <v>1378</v>
      </c>
      <c r="AG44" s="114">
        <v>718</v>
      </c>
      <c r="AH44" s="181">
        <v>660</v>
      </c>
      <c r="AI44" s="182"/>
      <c r="AJ44" s="182"/>
      <c r="AK44" s="182"/>
      <c r="AL44" s="114">
        <v>1171</v>
      </c>
      <c r="AM44" s="114">
        <v>586</v>
      </c>
      <c r="AN44" s="114">
        <v>585</v>
      </c>
      <c r="AO44" s="114">
        <v>1045</v>
      </c>
      <c r="AP44" s="114">
        <v>506</v>
      </c>
      <c r="AQ44" s="114">
        <v>539</v>
      </c>
      <c r="AR44" s="56">
        <v>84</v>
      </c>
      <c r="AS44" s="80">
        <v>49</v>
      </c>
      <c r="AT44" s="115" t="s">
        <v>3642</v>
      </c>
      <c r="AU44" s="59">
        <v>1468</v>
      </c>
      <c r="AV44" s="59">
        <v>0</v>
      </c>
      <c r="AW44" s="59">
        <v>631</v>
      </c>
      <c r="AX44" s="59">
        <v>15.2</v>
      </c>
      <c r="AY44" s="59">
        <v>9</v>
      </c>
      <c r="AZ44" s="62">
        <v>4.8622366288492707</v>
      </c>
      <c r="BA44" s="63">
        <v>12</v>
      </c>
      <c r="BB44" s="62">
        <v>0</v>
      </c>
      <c r="BC44" s="63">
        <v>0</v>
      </c>
      <c r="BD44" s="64">
        <v>81.037277147487842</v>
      </c>
      <c r="BE44" s="65">
        <v>2</v>
      </c>
      <c r="BF44" s="62">
        <v>12.647554806070826</v>
      </c>
      <c r="BG44" s="63">
        <v>75</v>
      </c>
      <c r="BH44" s="62">
        <v>7.925801011804384</v>
      </c>
      <c r="BI44" s="63">
        <v>47</v>
      </c>
      <c r="BJ44" s="64">
        <v>40.518638573743921</v>
      </c>
      <c r="BK44" s="65">
        <v>1</v>
      </c>
      <c r="BL44" s="64">
        <v>0</v>
      </c>
      <c r="BM44" s="65">
        <v>0</v>
      </c>
      <c r="BN44" s="56">
        <v>0</v>
      </c>
      <c r="BO44" s="56">
        <v>0</v>
      </c>
      <c r="BP44" s="56">
        <v>41.02</v>
      </c>
      <c r="BQ44" s="56">
        <v>1</v>
      </c>
      <c r="BR44" s="56">
        <v>0</v>
      </c>
      <c r="BS44" s="56">
        <v>0</v>
      </c>
      <c r="BT44" s="56">
        <v>41.02</v>
      </c>
      <c r="BU44" s="56">
        <v>1</v>
      </c>
      <c r="BV44" s="116">
        <v>40.9</v>
      </c>
      <c r="BW44" s="70">
        <v>1.0794573643410852</v>
      </c>
      <c r="BX44" s="56">
        <v>92.8</v>
      </c>
      <c r="BY44" s="107">
        <v>104.8</v>
      </c>
      <c r="BZ44" s="56">
        <v>95.5</v>
      </c>
      <c r="CA44" s="56">
        <v>79.2</v>
      </c>
      <c r="CB44" s="56">
        <v>94.6</v>
      </c>
      <c r="CC44" s="96" t="s">
        <v>3782</v>
      </c>
      <c r="CD44" s="96" t="s">
        <v>3783</v>
      </c>
      <c r="CE44" s="96" t="s">
        <v>555</v>
      </c>
      <c r="CF44" s="96" t="s">
        <v>1266</v>
      </c>
      <c r="CG44" s="96" t="s">
        <v>3784</v>
      </c>
      <c r="CH44" s="56">
        <v>197.63</v>
      </c>
      <c r="CI44" s="56">
        <v>1</v>
      </c>
      <c r="CJ44" s="60">
        <v>4.8622366288492707</v>
      </c>
      <c r="CK44" s="61">
        <v>1</v>
      </c>
      <c r="CL44" s="107">
        <v>197.62845849802369</v>
      </c>
      <c r="CM44" s="56">
        <v>1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60">
        <v>1.8957345971563981</v>
      </c>
      <c r="DC44" s="61">
        <v>4</v>
      </c>
      <c r="DD44" s="56" t="s">
        <v>3785</v>
      </c>
      <c r="DE44" s="56" t="s">
        <v>3786</v>
      </c>
      <c r="DF44" s="96" t="s">
        <v>555</v>
      </c>
      <c r="DG44" s="96" t="s">
        <v>555</v>
      </c>
      <c r="DH44" s="56">
        <v>187.48</v>
      </c>
      <c r="DI44" s="56">
        <v>5</v>
      </c>
      <c r="DJ44" s="56">
        <v>262.47000000000003</v>
      </c>
      <c r="DK44" s="56">
        <v>7</v>
      </c>
      <c r="DL44" s="56">
        <v>0</v>
      </c>
      <c r="DM44" s="56">
        <v>0</v>
      </c>
      <c r="DN44" s="56">
        <v>187.48</v>
      </c>
      <c r="DO44" s="56">
        <v>5</v>
      </c>
      <c r="DP44" s="107">
        <v>39.138943248532293</v>
      </c>
      <c r="DQ44" s="56">
        <v>3</v>
      </c>
      <c r="DR44" s="56">
        <v>39.14</v>
      </c>
      <c r="DS44" s="56">
        <v>1</v>
      </c>
      <c r="DT44" s="56">
        <v>39.14</v>
      </c>
      <c r="DU44" s="56">
        <v>1</v>
      </c>
      <c r="DV44" s="56">
        <v>0</v>
      </c>
      <c r="DW44" s="56">
        <v>0</v>
      </c>
      <c r="DX44" s="56">
        <v>39.14</v>
      </c>
      <c r="DY44" s="56">
        <v>1</v>
      </c>
      <c r="DZ44" s="62">
        <v>2.8257456828885403</v>
      </c>
      <c r="EA44" s="63">
        <v>18</v>
      </c>
      <c r="EB44" s="62">
        <v>29.04238618524333</v>
      </c>
      <c r="EC44" s="63">
        <v>185</v>
      </c>
      <c r="ED44" s="60">
        <v>1.8450184501845017</v>
      </c>
      <c r="EE44" s="61">
        <v>4</v>
      </c>
      <c r="EF44" s="56" t="s">
        <v>3787</v>
      </c>
      <c r="EG44" s="56" t="s">
        <v>3788</v>
      </c>
      <c r="EH44" s="56" t="s">
        <v>555</v>
      </c>
      <c r="EI44" s="56" t="s">
        <v>555</v>
      </c>
      <c r="EJ44" s="56" t="s">
        <v>2313</v>
      </c>
      <c r="EK44" s="56" t="s">
        <v>3789</v>
      </c>
      <c r="EL44" s="56" t="s">
        <v>3790</v>
      </c>
      <c r="EM44" s="56" t="s">
        <v>3791</v>
      </c>
      <c r="EN44" s="56" t="s">
        <v>555</v>
      </c>
      <c r="EO44" s="56" t="s">
        <v>555</v>
      </c>
      <c r="EP44" s="56">
        <v>234.83</v>
      </c>
      <c r="EQ44" s="56">
        <v>6</v>
      </c>
      <c r="ER44" s="99">
        <v>117.42</v>
      </c>
      <c r="ES44" s="96">
        <v>3</v>
      </c>
      <c r="ET44" s="56">
        <v>156.56</v>
      </c>
      <c r="EU44" s="56">
        <v>4</v>
      </c>
      <c r="EV44" s="107">
        <v>273.97000000000003</v>
      </c>
      <c r="EW44" s="56">
        <v>7</v>
      </c>
      <c r="EX44" s="56">
        <v>0</v>
      </c>
      <c r="EY44" s="62">
        <v>302.56410256410254</v>
      </c>
      <c r="EZ44" s="63">
        <v>177</v>
      </c>
      <c r="FA44" s="62">
        <v>220.77922077922076</v>
      </c>
      <c r="FB44" s="63">
        <v>119</v>
      </c>
      <c r="FC44" s="56">
        <v>42.94</v>
      </c>
      <c r="FD44" s="111">
        <v>2</v>
      </c>
      <c r="FE44" s="56">
        <v>150.28</v>
      </c>
      <c r="FF44" s="56">
        <v>7</v>
      </c>
      <c r="FG44" s="56">
        <v>21.47</v>
      </c>
      <c r="FH44" s="56">
        <v>1</v>
      </c>
      <c r="FI44" s="56">
        <v>21.47</v>
      </c>
      <c r="FJ44" s="56">
        <v>1</v>
      </c>
      <c r="FK44" s="56">
        <v>236.15</v>
      </c>
      <c r="FL44" s="56">
        <v>11</v>
      </c>
      <c r="FM44" s="56">
        <v>236.15</v>
      </c>
      <c r="FN44" s="56">
        <v>11</v>
      </c>
      <c r="FO44" s="56">
        <v>107.34</v>
      </c>
      <c r="FP44" s="56">
        <v>5</v>
      </c>
      <c r="FQ44" s="56">
        <v>0</v>
      </c>
      <c r="FR44" s="56">
        <v>0</v>
      </c>
      <c r="FS44" s="60">
        <v>6</v>
      </c>
      <c r="FT44" s="61">
        <v>6</v>
      </c>
      <c r="FU44" s="60">
        <v>6.6985645933014357</v>
      </c>
      <c r="FV44" s="61">
        <v>7</v>
      </c>
      <c r="FW44" s="56" t="s">
        <v>3792</v>
      </c>
      <c r="FX44" s="56">
        <v>3.4</v>
      </c>
      <c r="FY44" s="56">
        <v>3.37</v>
      </c>
      <c r="FZ44" s="111">
        <v>3706</v>
      </c>
      <c r="GA44" s="111">
        <v>5022</v>
      </c>
      <c r="GB44" s="56">
        <v>36.72</v>
      </c>
      <c r="GC44" s="56">
        <v>63.28</v>
      </c>
      <c r="GD44" s="56">
        <v>28.53</v>
      </c>
      <c r="GE44" s="56">
        <v>73.7</v>
      </c>
      <c r="GF44" s="56">
        <v>50.33</v>
      </c>
      <c r="GG44" s="56">
        <v>40.76</v>
      </c>
      <c r="GH44" s="56">
        <v>86.16</v>
      </c>
      <c r="GI44" s="56">
        <v>20.55</v>
      </c>
      <c r="GJ44" s="56">
        <v>9.4600000000000009</v>
      </c>
      <c r="GK44" s="56">
        <v>76.28</v>
      </c>
      <c r="GL44" s="56">
        <v>3.31</v>
      </c>
      <c r="GM44" s="56">
        <v>11.73</v>
      </c>
      <c r="GN44" s="56">
        <v>3.28</v>
      </c>
      <c r="GO44" s="56">
        <v>13.37</v>
      </c>
      <c r="GP44" s="56">
        <v>2.94</v>
      </c>
      <c r="GQ44" s="56">
        <v>0.99</v>
      </c>
      <c r="GR44" s="56">
        <v>2</v>
      </c>
      <c r="GS44" s="56">
        <v>0.44</v>
      </c>
      <c r="GT44" s="56">
        <v>14.19</v>
      </c>
      <c r="GU44" s="99">
        <v>43.38993810506269</v>
      </c>
      <c r="GV44" s="120">
        <v>2.0486555697823299E-2</v>
      </c>
      <c r="GW44" s="120">
        <v>0.73975672215108801</v>
      </c>
      <c r="GX44" s="120">
        <v>0.22791293213828401</v>
      </c>
      <c r="GY44" s="120">
        <v>6.4020486555697803E-3</v>
      </c>
      <c r="GZ44" s="120">
        <v>3.20102432778489E-4</v>
      </c>
      <c r="HA44" s="120">
        <v>6.4020486555697799E-4</v>
      </c>
      <c r="HB44" s="113"/>
      <c r="HC44" s="120">
        <v>4.4814340588988496E-3</v>
      </c>
      <c r="HD44" s="122">
        <v>464</v>
      </c>
      <c r="HE44" s="118">
        <v>0</v>
      </c>
      <c r="HF44" s="118">
        <v>0</v>
      </c>
      <c r="HG44" s="118">
        <v>0</v>
      </c>
      <c r="HH44" s="122">
        <v>121</v>
      </c>
      <c r="HI44" s="122">
        <v>924</v>
      </c>
      <c r="HJ44" s="118">
        <v>2</v>
      </c>
      <c r="HK44" s="122">
        <v>1511</v>
      </c>
      <c r="HL44" s="122">
        <v>383</v>
      </c>
      <c r="HM44" s="118">
        <v>0</v>
      </c>
      <c r="HN44" s="118">
        <v>0</v>
      </c>
      <c r="HO44" s="118">
        <v>0</v>
      </c>
      <c r="HP44" s="122">
        <v>155</v>
      </c>
      <c r="HQ44" s="122">
        <v>1166</v>
      </c>
      <c r="HR44" s="118">
        <v>3</v>
      </c>
      <c r="HS44" s="122">
        <v>1707</v>
      </c>
      <c r="HT44" s="122">
        <v>338</v>
      </c>
      <c r="HU44" s="118">
        <v>0</v>
      </c>
      <c r="HV44" s="118">
        <v>0</v>
      </c>
      <c r="HW44" s="118">
        <v>0</v>
      </c>
      <c r="HX44" s="122">
        <v>149</v>
      </c>
      <c r="HY44" s="122">
        <v>1279</v>
      </c>
      <c r="HZ44" s="118">
        <v>4</v>
      </c>
      <c r="IA44" s="122">
        <v>1770</v>
      </c>
      <c r="IB44" s="122">
        <v>453</v>
      </c>
      <c r="IC44" s="118">
        <v>0</v>
      </c>
      <c r="ID44" s="118">
        <v>0</v>
      </c>
      <c r="IE44" s="118">
        <v>0</v>
      </c>
      <c r="IF44" s="122">
        <v>247</v>
      </c>
      <c r="IG44" s="122">
        <v>1700</v>
      </c>
      <c r="IH44" s="122">
        <v>10</v>
      </c>
      <c r="II44" s="122">
        <v>2410</v>
      </c>
      <c r="IJ44" s="130">
        <v>15</v>
      </c>
      <c r="IK44" s="131">
        <v>7.09219858156028E-3</v>
      </c>
      <c r="IL44" s="130">
        <v>455</v>
      </c>
      <c r="IM44" s="131">
        <v>0.215130023640662</v>
      </c>
      <c r="IN44" s="119">
        <v>0</v>
      </c>
      <c r="IO44" s="122">
        <v>0</v>
      </c>
      <c r="IP44" s="119">
        <v>0</v>
      </c>
      <c r="IQ44" s="119">
        <v>0</v>
      </c>
      <c r="IR44" s="119">
        <v>0</v>
      </c>
      <c r="IS44" s="122">
        <v>0</v>
      </c>
      <c r="IT44" s="122">
        <v>0</v>
      </c>
      <c r="IU44" s="122">
        <v>0</v>
      </c>
      <c r="IV44" s="130">
        <v>1</v>
      </c>
      <c r="IW44" s="131">
        <v>4.7281323877068599E-4</v>
      </c>
      <c r="IX44" s="130">
        <v>1636</v>
      </c>
      <c r="IY44" s="131">
        <v>0.77352245862884195</v>
      </c>
      <c r="IZ44" s="122">
        <v>0</v>
      </c>
      <c r="JA44" s="122">
        <v>0</v>
      </c>
      <c r="JB44" s="122">
        <v>0</v>
      </c>
      <c r="JC44" s="122">
        <v>0</v>
      </c>
      <c r="JD44" s="122">
        <v>0</v>
      </c>
      <c r="JE44" s="122">
        <v>0</v>
      </c>
      <c r="JF44" s="122">
        <v>0</v>
      </c>
      <c r="JG44" s="122">
        <v>0</v>
      </c>
      <c r="JH44" s="122">
        <v>0</v>
      </c>
      <c r="JI44" s="122">
        <v>0</v>
      </c>
      <c r="JJ44" s="122">
        <v>0</v>
      </c>
      <c r="JK44" s="122">
        <v>0</v>
      </c>
      <c r="JL44" s="122">
        <v>0</v>
      </c>
      <c r="JM44" s="122">
        <v>0</v>
      </c>
      <c r="JN44" s="122">
        <v>0</v>
      </c>
      <c r="JO44" s="119">
        <v>0</v>
      </c>
      <c r="JP44" s="119">
        <v>0</v>
      </c>
      <c r="JQ44" s="122">
        <v>0</v>
      </c>
      <c r="JR44" s="130">
        <v>3</v>
      </c>
      <c r="JS44" s="131">
        <v>1.4184397163120601E-3</v>
      </c>
      <c r="JT44" s="122">
        <v>0</v>
      </c>
      <c r="JU44" s="118">
        <v>0</v>
      </c>
      <c r="JV44" s="119"/>
      <c r="JW44" s="119"/>
      <c r="JX44" s="119"/>
      <c r="JY44" s="119"/>
      <c r="JZ44" s="119"/>
      <c r="KA44" s="122">
        <v>0</v>
      </c>
      <c r="KB44" s="122">
        <v>0</v>
      </c>
      <c r="KC44" s="122">
        <v>0</v>
      </c>
      <c r="KD44" s="122">
        <v>0</v>
      </c>
      <c r="KE44" s="122">
        <v>0</v>
      </c>
      <c r="KF44" s="122">
        <v>0</v>
      </c>
      <c r="KG44" s="122">
        <v>0</v>
      </c>
      <c r="KH44" s="122">
        <v>0</v>
      </c>
      <c r="KI44" s="122">
        <v>0</v>
      </c>
      <c r="KJ44" s="122">
        <v>0</v>
      </c>
      <c r="KK44" s="122">
        <v>0</v>
      </c>
      <c r="KL44" s="122">
        <v>0</v>
      </c>
      <c r="KM44" s="122">
        <v>0</v>
      </c>
      <c r="KN44" s="122">
        <v>0</v>
      </c>
      <c r="KO44" s="122">
        <v>0</v>
      </c>
      <c r="KP44" s="122">
        <v>0</v>
      </c>
      <c r="KQ44" s="122">
        <v>0</v>
      </c>
      <c r="KR44" s="122">
        <v>0</v>
      </c>
      <c r="KS44" s="122">
        <v>0</v>
      </c>
      <c r="KT44" s="122">
        <v>0</v>
      </c>
      <c r="KU44" s="122">
        <v>0</v>
      </c>
      <c r="KV44" s="122">
        <v>0</v>
      </c>
      <c r="KW44" s="122">
        <v>0</v>
      </c>
      <c r="KX44" s="122">
        <v>0</v>
      </c>
      <c r="KY44" s="122">
        <v>0</v>
      </c>
      <c r="KZ44" s="122">
        <v>0</v>
      </c>
      <c r="LA44" s="122">
        <v>0</v>
      </c>
      <c r="LB44" s="122">
        <v>0</v>
      </c>
      <c r="LC44" s="122">
        <v>0</v>
      </c>
      <c r="LD44" s="130">
        <v>1</v>
      </c>
      <c r="LE44" s="131">
        <v>4.7281323877068599E-4</v>
      </c>
      <c r="LF44" s="122">
        <v>0</v>
      </c>
      <c r="LG44" s="122">
        <v>0</v>
      </c>
      <c r="LH44" s="122">
        <v>0</v>
      </c>
      <c r="LI44" s="122">
        <v>0</v>
      </c>
      <c r="LJ44" s="122">
        <v>0</v>
      </c>
      <c r="LK44" s="122">
        <v>0</v>
      </c>
      <c r="LL44" s="122">
        <v>0</v>
      </c>
      <c r="LM44" s="122">
        <v>0</v>
      </c>
      <c r="LN44" s="130">
        <v>3</v>
      </c>
      <c r="LO44" s="131">
        <v>1.4184397163120601E-3</v>
      </c>
      <c r="LP44" s="122">
        <v>0</v>
      </c>
      <c r="LQ44" s="122">
        <v>0</v>
      </c>
      <c r="LR44" s="122">
        <v>0</v>
      </c>
      <c r="LS44" s="122">
        <v>0</v>
      </c>
      <c r="LT44" s="122">
        <v>0</v>
      </c>
      <c r="LU44" s="122">
        <v>0</v>
      </c>
      <c r="LV44" s="122">
        <v>0</v>
      </c>
      <c r="LW44" s="122">
        <v>0</v>
      </c>
      <c r="LX44" s="122">
        <v>0</v>
      </c>
      <c r="LY44" s="122">
        <v>0</v>
      </c>
      <c r="LZ44" s="122">
        <v>0</v>
      </c>
      <c r="MA44" s="122">
        <v>0</v>
      </c>
      <c r="MB44" s="122">
        <v>0</v>
      </c>
      <c r="MC44" s="122">
        <v>0</v>
      </c>
      <c r="MD44" s="122">
        <v>0</v>
      </c>
      <c r="ME44" s="122">
        <v>0</v>
      </c>
      <c r="MF44" s="122">
        <v>0</v>
      </c>
      <c r="MG44" s="122">
        <v>0</v>
      </c>
      <c r="MH44" s="122">
        <v>0</v>
      </c>
      <c r="MI44" s="122">
        <v>0</v>
      </c>
      <c r="MJ44" s="122">
        <v>0</v>
      </c>
      <c r="MK44" s="122">
        <v>0</v>
      </c>
      <c r="ML44" s="122">
        <v>0</v>
      </c>
      <c r="MM44" s="122">
        <v>0</v>
      </c>
      <c r="MN44" s="122">
        <v>0</v>
      </c>
      <c r="MO44" s="122">
        <v>0</v>
      </c>
      <c r="MP44" s="122">
        <v>0</v>
      </c>
      <c r="MQ44" s="122">
        <v>0</v>
      </c>
      <c r="MR44" s="122">
        <v>0</v>
      </c>
      <c r="MS44" s="122">
        <v>0</v>
      </c>
      <c r="MT44" s="122">
        <v>0</v>
      </c>
      <c r="MU44" s="122">
        <v>0</v>
      </c>
      <c r="MV44" s="130">
        <v>1</v>
      </c>
      <c r="MW44" s="131">
        <v>4.7281323877068599E-4</v>
      </c>
      <c r="MX44" s="122">
        <v>0</v>
      </c>
      <c r="MY44" s="122">
        <v>0</v>
      </c>
      <c r="MZ44" s="122">
        <v>0</v>
      </c>
      <c r="NA44" s="122">
        <v>0</v>
      </c>
      <c r="NB44" s="122">
        <v>0</v>
      </c>
      <c r="NC44" s="122">
        <v>0</v>
      </c>
      <c r="ND44" s="122">
        <v>0</v>
      </c>
      <c r="NE44" s="122">
        <v>0</v>
      </c>
      <c r="NF44" s="122">
        <v>0</v>
      </c>
      <c r="NG44" s="122">
        <v>0</v>
      </c>
      <c r="NH44" s="122">
        <v>0</v>
      </c>
      <c r="NI44" s="122">
        <v>0</v>
      </c>
      <c r="NJ44" s="122">
        <v>0</v>
      </c>
      <c r="NK44" s="122">
        <v>0</v>
      </c>
      <c r="NL44" s="122">
        <v>0</v>
      </c>
      <c r="NM44" s="122">
        <v>0</v>
      </c>
      <c r="NN44" s="122">
        <v>0</v>
      </c>
      <c r="NO44" s="122">
        <v>0</v>
      </c>
      <c r="NP44" s="122">
        <v>0</v>
      </c>
      <c r="NQ44" s="119">
        <v>0</v>
      </c>
      <c r="NR44" s="119">
        <v>0</v>
      </c>
      <c r="NS44" s="119">
        <v>0</v>
      </c>
      <c r="NT44" s="119">
        <v>0</v>
      </c>
      <c r="NU44" s="119">
        <v>0</v>
      </c>
      <c r="NV44" s="119">
        <v>0</v>
      </c>
      <c r="NW44" s="119">
        <v>0</v>
      </c>
      <c r="NX44" s="119">
        <v>0</v>
      </c>
      <c r="NY44" s="119">
        <v>0</v>
      </c>
      <c r="NZ44" s="119">
        <v>0</v>
      </c>
      <c r="OA44" s="119">
        <v>0</v>
      </c>
      <c r="OB44" s="119">
        <v>0</v>
      </c>
      <c r="OC44" s="119">
        <v>0</v>
      </c>
      <c r="OD44" s="119">
        <v>0</v>
      </c>
      <c r="OE44" s="119">
        <v>0</v>
      </c>
      <c r="OF44" s="119">
        <v>0</v>
      </c>
      <c r="OG44" s="119">
        <v>0</v>
      </c>
      <c r="OH44" s="119">
        <v>0</v>
      </c>
      <c r="OI44" s="119">
        <v>0</v>
      </c>
      <c r="OJ44" s="119">
        <v>0</v>
      </c>
      <c r="OK44" s="119">
        <v>0</v>
      </c>
      <c r="OL44" s="119">
        <v>0</v>
      </c>
      <c r="OM44" s="119">
        <v>0</v>
      </c>
      <c r="ON44" s="119">
        <v>0</v>
      </c>
      <c r="OO44" s="119">
        <v>0</v>
      </c>
      <c r="OP44" s="119">
        <v>0</v>
      </c>
      <c r="OQ44" s="119">
        <v>0</v>
      </c>
      <c r="OR44" s="119">
        <v>0</v>
      </c>
      <c r="OS44" s="119">
        <v>0</v>
      </c>
      <c r="OT44" s="119">
        <v>0</v>
      </c>
    </row>
    <row r="45" spans="1:410">
      <c r="A45" s="55" t="s">
        <v>1962</v>
      </c>
      <c r="B45" s="56" t="s">
        <v>1171</v>
      </c>
      <c r="C45" s="55" t="s">
        <v>427</v>
      </c>
      <c r="D45" s="57">
        <v>6</v>
      </c>
      <c r="E45" s="96">
        <v>2018</v>
      </c>
      <c r="F45" s="56">
        <v>69.930000000000007</v>
      </c>
      <c r="G45" s="110">
        <v>21049</v>
      </c>
      <c r="H45" s="110">
        <v>11022</v>
      </c>
      <c r="I45" s="110">
        <v>10027</v>
      </c>
      <c r="J45" s="100">
        <v>31.13</v>
      </c>
      <c r="K45" s="110">
        <v>4902</v>
      </c>
      <c r="L45" s="100">
        <v>71.239999999999995</v>
      </c>
      <c r="M45" s="110">
        <v>11218</v>
      </c>
      <c r="N45" s="114">
        <v>1619</v>
      </c>
      <c r="O45" s="114">
        <v>797</v>
      </c>
      <c r="P45" s="114">
        <v>822</v>
      </c>
      <c r="Q45" s="112" t="e">
        <v>#N/A</v>
      </c>
      <c r="R45" s="113" t="e">
        <v>#N/A</v>
      </c>
      <c r="S45" s="113" t="e">
        <v>#N/A</v>
      </c>
      <c r="T45" s="114">
        <v>1591</v>
      </c>
      <c r="U45" s="114">
        <v>792</v>
      </c>
      <c r="V45" s="114">
        <v>799</v>
      </c>
      <c r="W45" s="114" t="e">
        <v>#N/A</v>
      </c>
      <c r="X45" s="113" t="e">
        <v>#N/A</v>
      </c>
      <c r="Y45" s="113" t="e">
        <v>#N/A</v>
      </c>
      <c r="Z45" s="114">
        <v>1580</v>
      </c>
      <c r="AA45" s="114">
        <v>799</v>
      </c>
      <c r="AB45" s="114">
        <v>781</v>
      </c>
      <c r="AC45" s="112" t="e">
        <v>#N/A</v>
      </c>
      <c r="AD45" s="112" t="e">
        <v>#N/A</v>
      </c>
      <c r="AE45" s="112" t="e">
        <v>#N/A</v>
      </c>
      <c r="AF45" s="114">
        <v>1623</v>
      </c>
      <c r="AG45" s="114">
        <v>828</v>
      </c>
      <c r="AH45" s="181">
        <v>795</v>
      </c>
      <c r="AI45" s="182"/>
      <c r="AJ45" s="182"/>
      <c r="AK45" s="182"/>
      <c r="AL45" s="114">
        <v>1661</v>
      </c>
      <c r="AM45" s="114">
        <v>824</v>
      </c>
      <c r="AN45" s="114">
        <v>837</v>
      </c>
      <c r="AO45" s="114">
        <v>1575</v>
      </c>
      <c r="AP45" s="114">
        <v>761</v>
      </c>
      <c r="AQ45" s="114">
        <v>814</v>
      </c>
      <c r="AR45" s="56">
        <v>428</v>
      </c>
      <c r="AS45" s="80">
        <v>236</v>
      </c>
      <c r="AT45" s="115" t="s">
        <v>3642</v>
      </c>
      <c r="AU45" s="59">
        <v>904</v>
      </c>
      <c r="AV45" s="59">
        <v>0</v>
      </c>
      <c r="AW45" s="59">
        <v>190</v>
      </c>
      <c r="AX45" s="59">
        <v>7.9</v>
      </c>
      <c r="AY45" s="59">
        <v>2</v>
      </c>
      <c r="AZ45" s="59">
        <v>1.3</v>
      </c>
      <c r="BA45" s="59">
        <v>2</v>
      </c>
      <c r="BB45" s="62">
        <v>0</v>
      </c>
      <c r="BC45" s="63">
        <v>0</v>
      </c>
      <c r="BD45" s="64">
        <v>0</v>
      </c>
      <c r="BE45" s="65">
        <v>0</v>
      </c>
      <c r="BF45" s="62">
        <v>1.9762845849802373</v>
      </c>
      <c r="BG45" s="63">
        <v>5</v>
      </c>
      <c r="BH45" s="62">
        <v>9.0909090909090917</v>
      </c>
      <c r="BI45" s="63">
        <v>23</v>
      </c>
      <c r="BJ45" s="64">
        <v>0</v>
      </c>
      <c r="BK45" s="65">
        <v>0</v>
      </c>
      <c r="BL45" s="64">
        <v>65.099999999999994</v>
      </c>
      <c r="BM45" s="64">
        <v>1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116">
        <v>1.3</v>
      </c>
      <c r="BW45" s="70">
        <v>1.0267857142857142</v>
      </c>
      <c r="BX45" s="56">
        <v>106.3</v>
      </c>
      <c r="BY45" s="107">
        <v>103.1</v>
      </c>
      <c r="BZ45" s="56">
        <v>103.1</v>
      </c>
      <c r="CA45" s="56">
        <v>100.9</v>
      </c>
      <c r="CB45" s="56">
        <v>105.7</v>
      </c>
      <c r="CC45" s="96" t="s">
        <v>3793</v>
      </c>
      <c r="CD45" s="96" t="s">
        <v>3794</v>
      </c>
      <c r="CE45" s="96" t="s">
        <v>555</v>
      </c>
      <c r="CF45" s="96" t="s">
        <v>3733</v>
      </c>
      <c r="CG45" s="96" t="s">
        <v>3795</v>
      </c>
      <c r="CH45" s="56">
        <v>0</v>
      </c>
      <c r="CI45" s="56">
        <v>0</v>
      </c>
      <c r="CJ45" s="60">
        <v>0.68493150684931503</v>
      </c>
      <c r="CK45" s="61">
        <v>1</v>
      </c>
      <c r="CL45" s="61">
        <v>0</v>
      </c>
      <c r="CM45" s="61">
        <v>0</v>
      </c>
      <c r="CN45" s="56">
        <v>65.7</v>
      </c>
      <c r="CO45" s="56">
        <v>1</v>
      </c>
      <c r="CP45" s="56">
        <v>65.7</v>
      </c>
      <c r="CQ45" s="56">
        <v>1</v>
      </c>
      <c r="CR45" s="56">
        <v>58.34</v>
      </c>
      <c r="CS45" s="56">
        <v>1</v>
      </c>
      <c r="CT45" s="56">
        <v>58.34</v>
      </c>
      <c r="CU45" s="56">
        <v>1</v>
      </c>
      <c r="CV45" s="56">
        <v>0</v>
      </c>
      <c r="CW45" s="56">
        <v>0</v>
      </c>
      <c r="CX45" s="56">
        <v>0</v>
      </c>
      <c r="CY45" s="56">
        <v>0</v>
      </c>
      <c r="CZ45" s="56">
        <v>0</v>
      </c>
      <c r="DA45" s="56">
        <v>0</v>
      </c>
      <c r="DB45" s="60">
        <v>0</v>
      </c>
      <c r="DC45" s="56">
        <v>0</v>
      </c>
      <c r="DD45" s="56" t="s">
        <v>3796</v>
      </c>
      <c r="DE45" s="56" t="s">
        <v>3797</v>
      </c>
      <c r="DF45" s="96" t="s">
        <v>555</v>
      </c>
      <c r="DG45" s="96" t="s">
        <v>555</v>
      </c>
      <c r="DH45" s="56">
        <v>175.03</v>
      </c>
      <c r="DI45" s="56">
        <v>3</v>
      </c>
      <c r="DJ45" s="56">
        <v>350.06</v>
      </c>
      <c r="DK45" s="56">
        <v>6</v>
      </c>
      <c r="DL45" s="56">
        <v>0</v>
      </c>
      <c r="DM45" s="56">
        <v>0</v>
      </c>
      <c r="DN45" s="56">
        <v>175.03</v>
      </c>
      <c r="DO45" s="56">
        <v>3</v>
      </c>
      <c r="DP45" s="56">
        <v>0</v>
      </c>
      <c r="DQ45" s="56">
        <v>0</v>
      </c>
      <c r="DR45" s="56">
        <v>60.2</v>
      </c>
      <c r="DS45" s="56">
        <v>1</v>
      </c>
      <c r="DT45" s="56">
        <v>0</v>
      </c>
      <c r="DU45" s="56">
        <v>0</v>
      </c>
      <c r="DV45" s="56">
        <v>0</v>
      </c>
      <c r="DW45" s="56">
        <v>0</v>
      </c>
      <c r="DX45" s="56">
        <v>0</v>
      </c>
      <c r="DY45" s="56">
        <v>0</v>
      </c>
      <c r="DZ45" s="62">
        <v>0.33670033670033667</v>
      </c>
      <c r="EA45" s="63">
        <v>1</v>
      </c>
      <c r="EB45" s="62">
        <v>19.19191919191919</v>
      </c>
      <c r="EC45" s="63">
        <v>57</v>
      </c>
      <c r="ED45" s="60">
        <v>0.708215297450425</v>
      </c>
      <c r="EE45" s="63">
        <v>1</v>
      </c>
      <c r="EF45" s="56" t="s">
        <v>3798</v>
      </c>
      <c r="EG45" s="56" t="s">
        <v>3799</v>
      </c>
      <c r="EH45" s="56" t="s">
        <v>555</v>
      </c>
      <c r="EI45" s="56" t="s">
        <v>555</v>
      </c>
      <c r="EJ45" s="56" t="s">
        <v>1859</v>
      </c>
      <c r="EK45" s="56" t="s">
        <v>941</v>
      </c>
      <c r="EL45" s="56" t="s">
        <v>3092</v>
      </c>
      <c r="EM45" s="56" t="s">
        <v>3800</v>
      </c>
      <c r="EN45" s="56" t="s">
        <v>555</v>
      </c>
      <c r="EO45" s="56" t="s">
        <v>555</v>
      </c>
      <c r="EP45" s="56">
        <v>180.61</v>
      </c>
      <c r="EQ45" s="56">
        <v>3</v>
      </c>
      <c r="ER45" s="99">
        <v>421.43</v>
      </c>
      <c r="ES45" s="96">
        <v>7</v>
      </c>
      <c r="ET45" s="56">
        <v>240.82</v>
      </c>
      <c r="EU45" s="56">
        <v>4</v>
      </c>
      <c r="EV45" s="107">
        <v>180.6140878988561</v>
      </c>
      <c r="EW45" s="56">
        <v>3</v>
      </c>
      <c r="EX45" s="56">
        <v>0</v>
      </c>
      <c r="EY45" s="62">
        <v>115.89008363201913</v>
      </c>
      <c r="EZ45" s="63">
        <v>97</v>
      </c>
      <c r="FA45" s="62">
        <v>85.995085995086001</v>
      </c>
      <c r="FB45" s="63">
        <v>70</v>
      </c>
      <c r="FC45" s="56">
        <v>0</v>
      </c>
      <c r="FD45" s="56">
        <v>0</v>
      </c>
      <c r="FE45" s="56">
        <v>64.27</v>
      </c>
      <c r="FF45" s="56">
        <v>2</v>
      </c>
      <c r="FG45" s="56">
        <v>32.130000000000003</v>
      </c>
      <c r="FH45" s="56">
        <v>1</v>
      </c>
      <c r="FI45" s="56">
        <v>32.130000000000003</v>
      </c>
      <c r="FJ45" s="56">
        <v>1</v>
      </c>
      <c r="FK45" s="56">
        <v>128.53</v>
      </c>
      <c r="FL45" s="56">
        <v>4</v>
      </c>
      <c r="FM45" s="56">
        <v>224.94</v>
      </c>
      <c r="FN45" s="56">
        <v>7</v>
      </c>
      <c r="FO45" s="56">
        <v>449.87</v>
      </c>
      <c r="FP45" s="56">
        <v>14</v>
      </c>
      <c r="FQ45" s="56">
        <v>64.27</v>
      </c>
      <c r="FR45" s="56">
        <v>2</v>
      </c>
      <c r="FS45" s="60">
        <v>2</v>
      </c>
      <c r="FT45" s="61">
        <v>2</v>
      </c>
      <c r="FU45" s="60">
        <v>0.57142857142857151</v>
      </c>
      <c r="FV45" s="61">
        <v>1</v>
      </c>
      <c r="FW45" s="56" t="s">
        <v>3801</v>
      </c>
      <c r="FX45" s="56">
        <v>2.94</v>
      </c>
      <c r="FY45" s="56">
        <v>51.3</v>
      </c>
      <c r="FZ45" s="111">
        <v>6120</v>
      </c>
      <c r="GA45" s="111">
        <v>10382</v>
      </c>
      <c r="GB45" s="56">
        <v>34.33</v>
      </c>
      <c r="GC45" s="56">
        <v>65.67</v>
      </c>
      <c r="GD45" s="56">
        <v>21.9</v>
      </c>
      <c r="GE45" s="56">
        <v>79.87</v>
      </c>
      <c r="GF45" s="56">
        <v>93</v>
      </c>
      <c r="GG45" s="56">
        <v>62.05</v>
      </c>
      <c r="GH45" s="56">
        <v>99.28</v>
      </c>
      <c r="GI45" s="56">
        <v>54.34</v>
      </c>
      <c r="GJ45" s="56">
        <v>22.03</v>
      </c>
      <c r="GK45" s="56">
        <v>61.36</v>
      </c>
      <c r="GL45" s="56">
        <v>2.2200000000000002</v>
      </c>
      <c r="GM45" s="56">
        <v>17.03</v>
      </c>
      <c r="GN45" s="56">
        <v>3.71</v>
      </c>
      <c r="GO45" s="56">
        <v>22.07</v>
      </c>
      <c r="GP45" s="56">
        <v>3.37</v>
      </c>
      <c r="GQ45" s="56">
        <v>1.82</v>
      </c>
      <c r="GR45" s="56">
        <v>4.01</v>
      </c>
      <c r="GS45" s="56">
        <v>0.89</v>
      </c>
      <c r="GT45" s="56">
        <v>2.36</v>
      </c>
      <c r="GU45" s="99">
        <v>6.7848410757946214</v>
      </c>
      <c r="GV45" s="120">
        <v>5.1452282157676303E-3</v>
      </c>
      <c r="GW45" s="120">
        <v>6.4066390041493795E-2</v>
      </c>
      <c r="GX45" s="120">
        <v>0.84962655601659798</v>
      </c>
      <c r="GY45" s="120">
        <v>6.50622406639004E-2</v>
      </c>
      <c r="GZ45" s="120">
        <v>7.9668049792531101E-3</v>
      </c>
      <c r="HA45" s="120">
        <v>1.4937759336099601E-3</v>
      </c>
      <c r="HB45" s="120">
        <v>4.9792531120331895E-4</v>
      </c>
      <c r="HC45" s="120">
        <v>6.1410788381742699E-3</v>
      </c>
      <c r="HD45" s="118">
        <v>0</v>
      </c>
      <c r="HE45" s="118">
        <v>0</v>
      </c>
      <c r="HF45" s="118">
        <v>0</v>
      </c>
      <c r="HG45" s="118">
        <v>0</v>
      </c>
      <c r="HH45" s="118">
        <v>3</v>
      </c>
      <c r="HI45" s="122">
        <v>1359</v>
      </c>
      <c r="HJ45" s="122">
        <v>3</v>
      </c>
      <c r="HK45" s="122">
        <v>1365</v>
      </c>
      <c r="HL45" s="118">
        <v>3</v>
      </c>
      <c r="HM45" s="118">
        <v>0</v>
      </c>
      <c r="HN45" s="118">
        <v>0</v>
      </c>
      <c r="HO45" s="118">
        <v>0</v>
      </c>
      <c r="HP45" s="122">
        <v>8</v>
      </c>
      <c r="HQ45" s="122">
        <v>1447</v>
      </c>
      <c r="HR45" s="118">
        <v>0</v>
      </c>
      <c r="HS45" s="122">
        <v>1458</v>
      </c>
      <c r="HT45" s="118">
        <v>3</v>
      </c>
      <c r="HU45" s="118">
        <v>0</v>
      </c>
      <c r="HV45" s="118">
        <v>0</v>
      </c>
      <c r="HW45" s="118">
        <v>0</v>
      </c>
      <c r="HX45" s="122">
        <v>14</v>
      </c>
      <c r="HY45" s="122">
        <v>1682</v>
      </c>
      <c r="HZ45" s="122">
        <v>2</v>
      </c>
      <c r="IA45" s="122">
        <v>1701</v>
      </c>
      <c r="IB45" s="118">
        <v>3</v>
      </c>
      <c r="IC45" s="118">
        <v>0</v>
      </c>
      <c r="ID45" s="118">
        <v>0</v>
      </c>
      <c r="IE45" s="118">
        <v>0</v>
      </c>
      <c r="IF45" s="122">
        <v>6</v>
      </c>
      <c r="IG45" s="122">
        <v>3181</v>
      </c>
      <c r="IH45" s="122">
        <v>9</v>
      </c>
      <c r="II45" s="122">
        <v>3199</v>
      </c>
      <c r="IJ45" s="130">
        <v>1</v>
      </c>
      <c r="IK45" s="131">
        <v>7.69230769230769E-2</v>
      </c>
      <c r="IL45" s="119">
        <v>0</v>
      </c>
      <c r="IM45" s="119"/>
      <c r="IN45" s="130">
        <v>1</v>
      </c>
      <c r="IO45" s="131">
        <v>7.69230769230769E-2</v>
      </c>
      <c r="IP45" s="119">
        <v>0</v>
      </c>
      <c r="IQ45" s="119">
        <v>0</v>
      </c>
      <c r="IR45" s="119">
        <v>0</v>
      </c>
      <c r="IS45" s="122">
        <v>0</v>
      </c>
      <c r="IT45" s="122">
        <v>0</v>
      </c>
      <c r="IU45" s="122">
        <v>0</v>
      </c>
      <c r="IV45" s="122">
        <v>0</v>
      </c>
      <c r="IW45" s="122">
        <v>0</v>
      </c>
      <c r="IX45" s="122">
        <v>0</v>
      </c>
      <c r="IY45" s="122">
        <v>0</v>
      </c>
      <c r="IZ45" s="130">
        <v>1</v>
      </c>
      <c r="JA45" s="131">
        <v>7.69230769230769E-2</v>
      </c>
      <c r="JB45" s="122">
        <v>0</v>
      </c>
      <c r="JC45" s="122">
        <v>0</v>
      </c>
      <c r="JD45" s="122">
        <v>0</v>
      </c>
      <c r="JE45" s="122">
        <v>0</v>
      </c>
      <c r="JF45" s="122">
        <v>0</v>
      </c>
      <c r="JG45" s="122">
        <v>0</v>
      </c>
      <c r="JH45" s="122">
        <v>0</v>
      </c>
      <c r="JI45" s="122">
        <v>0</v>
      </c>
      <c r="JJ45" s="130">
        <v>1</v>
      </c>
      <c r="JK45" s="131">
        <v>7.69230769230769E-2</v>
      </c>
      <c r="JL45" s="130">
        <v>8</v>
      </c>
      <c r="JM45" s="131">
        <v>0.61538461538461497</v>
      </c>
      <c r="JN45" s="122">
        <v>0</v>
      </c>
      <c r="JO45" s="119">
        <v>0</v>
      </c>
      <c r="JP45" s="119">
        <v>0</v>
      </c>
      <c r="JQ45" s="122">
        <v>0</v>
      </c>
      <c r="JR45" s="119"/>
      <c r="JS45" s="119"/>
      <c r="JT45" s="122">
        <v>0</v>
      </c>
      <c r="JU45" s="118">
        <v>0</v>
      </c>
      <c r="JV45" s="119"/>
      <c r="JW45" s="119"/>
      <c r="JX45" s="119"/>
      <c r="JY45" s="119"/>
      <c r="JZ45" s="119"/>
      <c r="KA45" s="122">
        <v>0</v>
      </c>
      <c r="KB45" s="119"/>
      <c r="KC45" s="119"/>
      <c r="KD45" s="122">
        <v>0</v>
      </c>
      <c r="KE45" s="122">
        <v>0</v>
      </c>
      <c r="KF45" s="122">
        <v>0</v>
      </c>
      <c r="KG45" s="122">
        <v>0</v>
      </c>
      <c r="KH45" s="122">
        <v>0</v>
      </c>
      <c r="KI45" s="122">
        <v>0</v>
      </c>
      <c r="KJ45" s="122">
        <v>0</v>
      </c>
      <c r="KK45" s="122">
        <v>0</v>
      </c>
      <c r="KL45" s="122">
        <v>0</v>
      </c>
      <c r="KM45" s="122">
        <v>0</v>
      </c>
      <c r="KN45" s="122">
        <v>0</v>
      </c>
      <c r="KO45" s="122">
        <v>0</v>
      </c>
      <c r="KP45" s="122">
        <v>0</v>
      </c>
      <c r="KQ45" s="122">
        <v>0</v>
      </c>
      <c r="KR45" s="122">
        <v>0</v>
      </c>
      <c r="KS45" s="122">
        <v>0</v>
      </c>
      <c r="KT45" s="122">
        <v>0</v>
      </c>
      <c r="KU45" s="122">
        <v>0</v>
      </c>
      <c r="KV45" s="122">
        <v>0</v>
      </c>
      <c r="KW45" s="122">
        <v>0</v>
      </c>
      <c r="KX45" s="122">
        <v>0</v>
      </c>
      <c r="KY45" s="122">
        <v>0</v>
      </c>
      <c r="KZ45" s="122">
        <v>0</v>
      </c>
      <c r="LA45" s="122">
        <v>0</v>
      </c>
      <c r="LB45" s="122">
        <v>0</v>
      </c>
      <c r="LC45" s="122">
        <v>0</v>
      </c>
      <c r="LD45" s="122">
        <v>0</v>
      </c>
      <c r="LE45" s="122">
        <v>0</v>
      </c>
      <c r="LF45" s="122">
        <v>0</v>
      </c>
      <c r="LG45" s="122">
        <v>0</v>
      </c>
      <c r="LH45" s="122">
        <v>0</v>
      </c>
      <c r="LI45" s="122">
        <v>0</v>
      </c>
      <c r="LJ45" s="122">
        <v>0</v>
      </c>
      <c r="LK45" s="122">
        <v>0</v>
      </c>
      <c r="LL45" s="122">
        <v>0</v>
      </c>
      <c r="LM45" s="122">
        <v>0</v>
      </c>
      <c r="LN45" s="122">
        <v>0</v>
      </c>
      <c r="LO45" s="122">
        <v>0</v>
      </c>
      <c r="LP45" s="122">
        <v>0</v>
      </c>
      <c r="LQ45" s="122">
        <v>0</v>
      </c>
      <c r="LR45" s="122">
        <v>0</v>
      </c>
      <c r="LS45" s="122">
        <v>0</v>
      </c>
      <c r="LT45" s="122">
        <v>0</v>
      </c>
      <c r="LU45" s="122">
        <v>0</v>
      </c>
      <c r="LV45" s="130">
        <v>1</v>
      </c>
      <c r="LW45" s="131">
        <v>7.69230769230769E-2</v>
      </c>
      <c r="LX45" s="122">
        <v>0</v>
      </c>
      <c r="LY45" s="122">
        <v>0</v>
      </c>
      <c r="LZ45" s="122">
        <v>0</v>
      </c>
      <c r="MA45" s="122">
        <v>0</v>
      </c>
      <c r="MB45" s="122">
        <v>0</v>
      </c>
      <c r="MC45" s="122">
        <v>0</v>
      </c>
      <c r="MD45" s="122">
        <v>0</v>
      </c>
      <c r="ME45" s="122">
        <v>0</v>
      </c>
      <c r="MF45" s="122">
        <v>0</v>
      </c>
      <c r="MG45" s="122">
        <v>0</v>
      </c>
      <c r="MH45" s="122">
        <v>0</v>
      </c>
      <c r="MI45" s="122">
        <v>0</v>
      </c>
      <c r="MJ45" s="122">
        <v>0</v>
      </c>
      <c r="MK45" s="122">
        <v>0</v>
      </c>
      <c r="ML45" s="122">
        <v>0</v>
      </c>
      <c r="MM45" s="122">
        <v>0</v>
      </c>
      <c r="MN45" s="122">
        <v>0</v>
      </c>
      <c r="MO45" s="122">
        <v>0</v>
      </c>
      <c r="MP45" s="122">
        <v>0</v>
      </c>
      <c r="MQ45" s="122">
        <v>0</v>
      </c>
      <c r="MR45" s="122">
        <v>0</v>
      </c>
      <c r="MS45" s="122">
        <v>0</v>
      </c>
      <c r="MT45" s="122">
        <v>0</v>
      </c>
      <c r="MU45" s="122">
        <v>0</v>
      </c>
      <c r="MV45" s="122">
        <v>0</v>
      </c>
      <c r="MW45" s="122">
        <v>0</v>
      </c>
      <c r="MX45" s="122">
        <v>0</v>
      </c>
      <c r="MY45" s="122">
        <v>0</v>
      </c>
      <c r="MZ45" s="122">
        <v>0</v>
      </c>
      <c r="NA45" s="122">
        <v>0</v>
      </c>
      <c r="NB45" s="122">
        <v>0</v>
      </c>
      <c r="NC45" s="122">
        <v>0</v>
      </c>
      <c r="ND45" s="122">
        <v>0</v>
      </c>
      <c r="NE45" s="122">
        <v>0</v>
      </c>
      <c r="NF45" s="122">
        <v>0</v>
      </c>
      <c r="NG45" s="122">
        <v>0</v>
      </c>
      <c r="NH45" s="122">
        <v>0</v>
      </c>
      <c r="NI45" s="122">
        <v>0</v>
      </c>
      <c r="NJ45" s="122">
        <v>0</v>
      </c>
      <c r="NK45" s="122">
        <v>0</v>
      </c>
      <c r="NL45" s="122">
        <v>0</v>
      </c>
      <c r="NM45" s="122">
        <v>0</v>
      </c>
      <c r="NN45" s="122">
        <v>0</v>
      </c>
      <c r="NO45" s="122">
        <v>0</v>
      </c>
      <c r="NP45" s="122">
        <v>0</v>
      </c>
      <c r="NQ45" s="119">
        <v>0</v>
      </c>
      <c r="NR45" s="119">
        <v>0</v>
      </c>
      <c r="NS45" s="119">
        <v>0</v>
      </c>
      <c r="NT45" s="119">
        <v>0</v>
      </c>
      <c r="NU45" s="119">
        <v>0</v>
      </c>
      <c r="NV45" s="119">
        <v>0</v>
      </c>
      <c r="NW45" s="119">
        <v>0</v>
      </c>
      <c r="NX45" s="119">
        <v>0</v>
      </c>
      <c r="NY45" s="119">
        <v>0</v>
      </c>
      <c r="NZ45" s="119">
        <v>0</v>
      </c>
      <c r="OA45" s="119">
        <v>0</v>
      </c>
      <c r="OB45" s="119">
        <v>0</v>
      </c>
      <c r="OC45" s="119">
        <v>0</v>
      </c>
      <c r="OD45" s="119">
        <v>0</v>
      </c>
      <c r="OE45" s="119">
        <v>0</v>
      </c>
      <c r="OF45" s="119">
        <v>0</v>
      </c>
      <c r="OG45" s="119">
        <v>0</v>
      </c>
      <c r="OH45" s="119">
        <v>0</v>
      </c>
      <c r="OI45" s="119">
        <v>0</v>
      </c>
      <c r="OJ45" s="119">
        <v>0</v>
      </c>
      <c r="OK45" s="119">
        <v>0</v>
      </c>
      <c r="OL45" s="119">
        <v>0</v>
      </c>
      <c r="OM45" s="119">
        <v>0</v>
      </c>
      <c r="ON45" s="119">
        <v>0</v>
      </c>
      <c r="OO45" s="119">
        <v>0</v>
      </c>
      <c r="OP45" s="119">
        <v>0</v>
      </c>
      <c r="OQ45" s="119">
        <v>0</v>
      </c>
      <c r="OR45" s="119">
        <v>0</v>
      </c>
      <c r="OS45" s="119">
        <v>0</v>
      </c>
      <c r="OT45" s="119">
        <v>0</v>
      </c>
    </row>
    <row r="46" spans="1:410">
      <c r="A46" s="55" t="s">
        <v>1198</v>
      </c>
      <c r="B46" s="56" t="s">
        <v>1199</v>
      </c>
      <c r="C46" s="55" t="s">
        <v>730</v>
      </c>
      <c r="D46" s="57">
        <v>6</v>
      </c>
      <c r="E46" s="96">
        <v>2018</v>
      </c>
      <c r="F46" s="56">
        <v>61.75</v>
      </c>
      <c r="G46" s="110">
        <v>39314</v>
      </c>
      <c r="H46" s="110">
        <v>32623</v>
      </c>
      <c r="I46" s="110">
        <v>6691</v>
      </c>
      <c r="J46" s="99">
        <v>33.69</v>
      </c>
      <c r="K46" s="110">
        <v>16642</v>
      </c>
      <c r="L46" s="100">
        <v>55.15</v>
      </c>
      <c r="M46" s="110">
        <v>27241</v>
      </c>
      <c r="N46" s="114">
        <v>3020</v>
      </c>
      <c r="O46" s="114">
        <v>1546</v>
      </c>
      <c r="P46" s="114">
        <v>1474</v>
      </c>
      <c r="Q46" s="112">
        <v>3639</v>
      </c>
      <c r="R46" s="113">
        <v>1862</v>
      </c>
      <c r="S46" s="113">
        <v>1777</v>
      </c>
      <c r="T46" s="114">
        <v>3167</v>
      </c>
      <c r="U46" s="114">
        <v>1615</v>
      </c>
      <c r="V46" s="114">
        <v>1552</v>
      </c>
      <c r="W46" s="114">
        <v>3861</v>
      </c>
      <c r="X46" s="113">
        <v>1969</v>
      </c>
      <c r="Y46" s="113">
        <v>1892</v>
      </c>
      <c r="Z46" s="114">
        <v>3312</v>
      </c>
      <c r="AA46" s="114">
        <v>1687</v>
      </c>
      <c r="AB46" s="114">
        <v>1625</v>
      </c>
      <c r="AC46" s="112">
        <v>4002</v>
      </c>
      <c r="AD46" s="112">
        <v>2030</v>
      </c>
      <c r="AE46" s="112">
        <v>1972</v>
      </c>
      <c r="AF46" s="114">
        <v>3537</v>
      </c>
      <c r="AG46" s="114">
        <v>1893</v>
      </c>
      <c r="AH46" s="181">
        <v>1644</v>
      </c>
      <c r="AI46" s="182"/>
      <c r="AJ46" s="182"/>
      <c r="AK46" s="182"/>
      <c r="AL46" s="114">
        <v>3382</v>
      </c>
      <c r="AM46" s="114">
        <v>1761</v>
      </c>
      <c r="AN46" s="114">
        <v>1621</v>
      </c>
      <c r="AO46" s="114">
        <v>3140</v>
      </c>
      <c r="AP46" s="114">
        <v>1558</v>
      </c>
      <c r="AQ46" s="114">
        <v>1582</v>
      </c>
      <c r="AR46" s="111">
        <v>1092</v>
      </c>
      <c r="AS46" s="80">
        <v>444</v>
      </c>
      <c r="AT46" s="126" t="s">
        <v>3642</v>
      </c>
      <c r="AU46" s="59">
        <v>1301</v>
      </c>
      <c r="AV46" s="59">
        <v>15</v>
      </c>
      <c r="AW46" s="59">
        <v>590</v>
      </c>
      <c r="AX46" s="59">
        <v>5.6</v>
      </c>
      <c r="AY46" s="59">
        <v>3</v>
      </c>
      <c r="AZ46" s="134">
        <v>1.1000000000000001</v>
      </c>
      <c r="BA46" s="134">
        <v>5</v>
      </c>
      <c r="BB46" s="62">
        <v>0</v>
      </c>
      <c r="BC46" s="63">
        <v>0</v>
      </c>
      <c r="BD46" s="64">
        <v>0</v>
      </c>
      <c r="BE46" s="65">
        <v>0</v>
      </c>
      <c r="BF46" s="62">
        <v>8.7686567164179117</v>
      </c>
      <c r="BG46" s="63">
        <v>47</v>
      </c>
      <c r="BH46" s="62">
        <v>7.6492537313432836</v>
      </c>
      <c r="BI46" s="63">
        <v>41</v>
      </c>
      <c r="BJ46" s="64">
        <v>0</v>
      </c>
      <c r="BK46" s="65">
        <v>0</v>
      </c>
      <c r="BL46" s="64">
        <v>0</v>
      </c>
      <c r="BM46" s="65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116">
        <v>108.1</v>
      </c>
      <c r="BW46" s="70">
        <v>0.93004769475357707</v>
      </c>
      <c r="BX46" s="56">
        <v>91.3</v>
      </c>
      <c r="BY46" s="107">
        <v>93.3</v>
      </c>
      <c r="BZ46" s="56">
        <v>92.8</v>
      </c>
      <c r="CA46" s="56">
        <v>89.6</v>
      </c>
      <c r="CB46" s="56">
        <v>106.4</v>
      </c>
      <c r="CC46" s="96" t="s">
        <v>3802</v>
      </c>
      <c r="CD46" s="96" t="s">
        <v>3219</v>
      </c>
      <c r="CE46" s="96" t="s">
        <v>555</v>
      </c>
      <c r="CF46" s="96" t="s">
        <v>1778</v>
      </c>
      <c r="CG46" s="96" t="s">
        <v>1850</v>
      </c>
      <c r="CH46" s="56">
        <v>45.78</v>
      </c>
      <c r="CI46" s="56">
        <v>2</v>
      </c>
      <c r="CJ46" s="60">
        <v>0.45506257110352671</v>
      </c>
      <c r="CK46" s="61">
        <v>2</v>
      </c>
      <c r="CL46" s="107">
        <v>45.777065690089266</v>
      </c>
      <c r="CM46" s="56">
        <v>2</v>
      </c>
      <c r="CN46" s="56">
        <v>160.22</v>
      </c>
      <c r="CO46" s="56">
        <v>7</v>
      </c>
      <c r="CP46" s="56">
        <v>0</v>
      </c>
      <c r="CQ46" s="56">
        <v>0</v>
      </c>
      <c r="CR46" s="56">
        <v>37.979999999999997</v>
      </c>
      <c r="CS46" s="56">
        <v>2</v>
      </c>
      <c r="CT46" s="56">
        <v>0</v>
      </c>
      <c r="CU46" s="56">
        <v>0</v>
      </c>
      <c r="CV46" s="56">
        <v>0</v>
      </c>
      <c r="CW46" s="56">
        <v>0</v>
      </c>
      <c r="CX46" s="56">
        <v>0</v>
      </c>
      <c r="CY46" s="56">
        <v>0</v>
      </c>
      <c r="CZ46" s="107">
        <v>37.979491074819599</v>
      </c>
      <c r="DA46" s="56">
        <v>2</v>
      </c>
      <c r="DB46" s="60">
        <v>0</v>
      </c>
      <c r="DC46" s="61">
        <v>0</v>
      </c>
      <c r="DD46" s="56" t="s">
        <v>3803</v>
      </c>
      <c r="DE46" s="56" t="s">
        <v>3804</v>
      </c>
      <c r="DF46" s="96" t="s">
        <v>555</v>
      </c>
      <c r="DG46" s="96" t="s">
        <v>555</v>
      </c>
      <c r="DH46" s="56">
        <v>37.979999999999997</v>
      </c>
      <c r="DI46" s="56">
        <v>2</v>
      </c>
      <c r="DJ46" s="56">
        <v>303.83999999999997</v>
      </c>
      <c r="DK46" s="56">
        <v>16</v>
      </c>
      <c r="DL46" s="56">
        <v>37.979999999999997</v>
      </c>
      <c r="DM46" s="56">
        <v>2</v>
      </c>
      <c r="DN46" s="56">
        <v>37.979999999999997</v>
      </c>
      <c r="DO46" s="56">
        <v>2</v>
      </c>
      <c r="DP46" s="107">
        <v>19.466614755693985</v>
      </c>
      <c r="DQ46" s="56">
        <v>1</v>
      </c>
      <c r="DR46" s="56">
        <v>0</v>
      </c>
      <c r="DS46" s="56">
        <v>0</v>
      </c>
      <c r="DT46" s="56">
        <v>19.47</v>
      </c>
      <c r="DU46" s="56">
        <v>1</v>
      </c>
      <c r="DV46" s="56">
        <v>0</v>
      </c>
      <c r="DW46" s="56">
        <v>0</v>
      </c>
      <c r="DX46" s="56">
        <v>0</v>
      </c>
      <c r="DY46" s="56">
        <v>0</v>
      </c>
      <c r="DZ46" s="62">
        <v>1.6453382084095063</v>
      </c>
      <c r="EA46" s="63">
        <v>9</v>
      </c>
      <c r="EB46" s="62">
        <v>25.411334552102378</v>
      </c>
      <c r="EC46" s="63">
        <v>139</v>
      </c>
      <c r="ED46" s="60">
        <v>0.93632958801498123</v>
      </c>
      <c r="EE46" s="61">
        <v>4</v>
      </c>
      <c r="EF46" s="56" t="s">
        <v>3805</v>
      </c>
      <c r="EG46" s="56" t="s">
        <v>3806</v>
      </c>
      <c r="EH46" s="56" t="s">
        <v>555</v>
      </c>
      <c r="EI46" s="56" t="s">
        <v>555</v>
      </c>
      <c r="EJ46" s="56" t="s">
        <v>558</v>
      </c>
      <c r="EK46" s="56" t="s">
        <v>3807</v>
      </c>
      <c r="EL46" s="56" t="s">
        <v>3808</v>
      </c>
      <c r="EM46" s="56" t="s">
        <v>3809</v>
      </c>
      <c r="EN46" s="56" t="s">
        <v>555</v>
      </c>
      <c r="EO46" s="56" t="s">
        <v>555</v>
      </c>
      <c r="EP46" s="56">
        <v>136.27000000000001</v>
      </c>
      <c r="EQ46" s="56">
        <v>7</v>
      </c>
      <c r="ER46" s="99">
        <v>311.47000000000003</v>
      </c>
      <c r="ES46" s="96">
        <v>16</v>
      </c>
      <c r="ET46" s="56">
        <v>369.87</v>
      </c>
      <c r="EU46" s="56">
        <v>19</v>
      </c>
      <c r="EV46" s="107">
        <v>194.67</v>
      </c>
      <c r="EW46" s="56">
        <v>10</v>
      </c>
      <c r="EX46" s="56">
        <v>0</v>
      </c>
      <c r="EY46" s="62">
        <v>98.087600246761255</v>
      </c>
      <c r="EZ46" s="63">
        <v>159</v>
      </c>
      <c r="FA46" s="62">
        <v>74.589127686472821</v>
      </c>
      <c r="FB46" s="63">
        <v>118</v>
      </c>
      <c r="FC46" s="56">
        <v>20.09</v>
      </c>
      <c r="FD46" s="111">
        <v>2</v>
      </c>
      <c r="FE46" s="56">
        <v>80.38</v>
      </c>
      <c r="FF46" s="56">
        <v>8</v>
      </c>
      <c r="FG46" s="56">
        <v>20.09</v>
      </c>
      <c r="FH46" s="56">
        <v>2</v>
      </c>
      <c r="FI46" s="56">
        <v>0</v>
      </c>
      <c r="FJ46" s="56">
        <v>0</v>
      </c>
      <c r="FK46" s="56">
        <v>120.57</v>
      </c>
      <c r="FL46" s="56">
        <v>12</v>
      </c>
      <c r="FM46" s="56">
        <v>411.94</v>
      </c>
      <c r="FN46" s="56">
        <v>41</v>
      </c>
      <c r="FO46" s="56">
        <v>823.87</v>
      </c>
      <c r="FP46" s="56">
        <v>82</v>
      </c>
      <c r="FQ46" s="56">
        <v>50.24</v>
      </c>
      <c r="FR46" s="56">
        <v>5</v>
      </c>
      <c r="FS46" s="60">
        <v>5</v>
      </c>
      <c r="FT46" s="61">
        <v>5</v>
      </c>
      <c r="FU46" s="60">
        <v>2.2292993630573248</v>
      </c>
      <c r="FV46" s="61">
        <v>7</v>
      </c>
      <c r="FW46" s="56" t="s">
        <v>3810</v>
      </c>
      <c r="FX46" s="56">
        <v>2.82</v>
      </c>
      <c r="FY46" s="56">
        <v>9.81</v>
      </c>
      <c r="FZ46" s="111">
        <v>12676</v>
      </c>
      <c r="GA46" s="111">
        <v>14837</v>
      </c>
      <c r="GB46" s="56">
        <v>47.5</v>
      </c>
      <c r="GC46" s="56">
        <v>52.5</v>
      </c>
      <c r="GD46" s="56">
        <v>39.08</v>
      </c>
      <c r="GE46" s="56">
        <v>68.69</v>
      </c>
      <c r="GF46" s="56">
        <v>93.34</v>
      </c>
      <c r="GG46" s="56">
        <v>74.569999999999993</v>
      </c>
      <c r="GH46" s="56">
        <v>98.69</v>
      </c>
      <c r="GI46" s="56">
        <v>59.8</v>
      </c>
      <c r="GJ46" s="56">
        <v>31.42</v>
      </c>
      <c r="GK46" s="56">
        <v>87.89</v>
      </c>
      <c r="GL46" s="56">
        <v>2.12</v>
      </c>
      <c r="GM46" s="56">
        <v>11.73</v>
      </c>
      <c r="GN46" s="56">
        <v>3.75</v>
      </c>
      <c r="GO46" s="56">
        <v>20.28</v>
      </c>
      <c r="GP46" s="56">
        <v>4.6100000000000003</v>
      </c>
      <c r="GQ46" s="56">
        <v>3.62</v>
      </c>
      <c r="GR46" s="56">
        <v>2.89</v>
      </c>
      <c r="GS46" s="56">
        <v>1.1100000000000001</v>
      </c>
      <c r="GT46" s="56">
        <v>6.97</v>
      </c>
      <c r="GU46" s="99">
        <v>13.506188706658099</v>
      </c>
      <c r="GV46" s="120">
        <v>1.1001100110011001E-3</v>
      </c>
      <c r="GW46" s="120">
        <v>0.70669374629770698</v>
      </c>
      <c r="GX46" s="120">
        <v>0.23923161546923899</v>
      </c>
      <c r="GY46" s="120">
        <v>4.8658712025048699E-2</v>
      </c>
      <c r="GZ46" s="120">
        <v>1.6078530930016099E-3</v>
      </c>
      <c r="HA46" s="120">
        <v>5.0774308200050801E-4</v>
      </c>
      <c r="HB46" s="120">
        <v>1.6924769400016899E-4</v>
      </c>
      <c r="HC46" s="120">
        <v>2.0309723280020299E-3</v>
      </c>
      <c r="HD46" s="122">
        <v>8</v>
      </c>
      <c r="HE46" s="118">
        <v>0</v>
      </c>
      <c r="HF46" s="118">
        <v>0</v>
      </c>
      <c r="HG46" s="118">
        <v>0</v>
      </c>
      <c r="HH46" s="122">
        <v>79</v>
      </c>
      <c r="HI46" s="122">
        <v>2771</v>
      </c>
      <c r="HJ46" s="122">
        <v>24</v>
      </c>
      <c r="HK46" s="122">
        <v>2882</v>
      </c>
      <c r="HL46" s="118">
        <v>4</v>
      </c>
      <c r="HM46" s="118">
        <v>0</v>
      </c>
      <c r="HN46" s="118">
        <v>0</v>
      </c>
      <c r="HO46" s="118">
        <v>0</v>
      </c>
      <c r="HP46" s="122">
        <v>125</v>
      </c>
      <c r="HQ46" s="122">
        <v>3382</v>
      </c>
      <c r="HR46" s="122">
        <v>13</v>
      </c>
      <c r="HS46" s="122">
        <v>3524</v>
      </c>
      <c r="HT46" s="122">
        <v>7</v>
      </c>
      <c r="HU46" s="118">
        <v>0</v>
      </c>
      <c r="HV46" s="118">
        <v>0</v>
      </c>
      <c r="HW46" s="118">
        <v>0</v>
      </c>
      <c r="HX46" s="122">
        <v>156</v>
      </c>
      <c r="HY46" s="122">
        <v>3697</v>
      </c>
      <c r="HZ46" s="122">
        <v>11</v>
      </c>
      <c r="IA46" s="122">
        <v>3871</v>
      </c>
      <c r="IB46" s="118">
        <v>12</v>
      </c>
      <c r="IC46" s="118">
        <v>0</v>
      </c>
      <c r="ID46" s="118">
        <v>0</v>
      </c>
      <c r="IE46" s="122">
        <v>1</v>
      </c>
      <c r="IF46" s="122">
        <v>236</v>
      </c>
      <c r="IG46" s="122">
        <v>6259</v>
      </c>
      <c r="IH46" s="122">
        <v>453</v>
      </c>
      <c r="II46" s="122">
        <v>6962</v>
      </c>
      <c r="IJ46" s="130">
        <v>21</v>
      </c>
      <c r="IK46" s="131">
        <v>0.355932203389831</v>
      </c>
      <c r="IL46" s="119">
        <v>0</v>
      </c>
      <c r="IM46" s="119"/>
      <c r="IN46" s="130">
        <v>2</v>
      </c>
      <c r="IO46" s="131">
        <v>3.3898305084745797E-2</v>
      </c>
      <c r="IP46" s="119">
        <v>0</v>
      </c>
      <c r="IQ46" s="119">
        <v>0</v>
      </c>
      <c r="IR46" s="130">
        <v>1</v>
      </c>
      <c r="IS46" s="131">
        <v>1.6949152542372899E-2</v>
      </c>
      <c r="IT46" s="130">
        <v>1</v>
      </c>
      <c r="IU46" s="131">
        <v>1.6949152542372899E-2</v>
      </c>
      <c r="IV46" s="130">
        <v>2</v>
      </c>
      <c r="IW46" s="131">
        <v>3.3898305084745797E-2</v>
      </c>
      <c r="IX46" s="119">
        <v>0</v>
      </c>
      <c r="IY46" s="119">
        <v>0</v>
      </c>
      <c r="IZ46" s="130">
        <v>1</v>
      </c>
      <c r="JA46" s="131">
        <v>1.6949152542372899E-2</v>
      </c>
      <c r="JB46" s="130">
        <v>3</v>
      </c>
      <c r="JC46" s="131">
        <v>5.0847457627118599E-2</v>
      </c>
      <c r="JD46" s="122">
        <v>0</v>
      </c>
      <c r="JE46" s="122">
        <v>0</v>
      </c>
      <c r="JF46" s="122">
        <v>0</v>
      </c>
      <c r="JG46" s="122">
        <v>0</v>
      </c>
      <c r="JH46" s="122">
        <v>0</v>
      </c>
      <c r="JI46" s="122">
        <v>0</v>
      </c>
      <c r="JJ46" s="130">
        <v>6</v>
      </c>
      <c r="JK46" s="131">
        <v>0.101694915254237</v>
      </c>
      <c r="JL46" s="119">
        <v>0</v>
      </c>
      <c r="JM46" s="119">
        <v>0</v>
      </c>
      <c r="JN46" s="122">
        <v>0</v>
      </c>
      <c r="JO46" s="119">
        <v>0</v>
      </c>
      <c r="JP46" s="119">
        <v>0</v>
      </c>
      <c r="JQ46" s="122">
        <v>0</v>
      </c>
      <c r="JR46" s="119"/>
      <c r="JS46" s="119"/>
      <c r="JT46" s="122">
        <v>0</v>
      </c>
      <c r="JU46" s="118">
        <v>0</v>
      </c>
      <c r="JV46" s="119"/>
      <c r="JW46" s="119"/>
      <c r="JX46" s="130">
        <v>1</v>
      </c>
      <c r="JY46" s="131">
        <v>1.6949152542372899E-2</v>
      </c>
      <c r="JZ46" s="119"/>
      <c r="KA46" s="122">
        <v>0</v>
      </c>
      <c r="KB46" s="130">
        <v>2</v>
      </c>
      <c r="KC46" s="131">
        <v>3.3898305084745797E-2</v>
      </c>
      <c r="KD46" s="122">
        <v>0</v>
      </c>
      <c r="KE46" s="122">
        <v>0</v>
      </c>
      <c r="KF46" s="122">
        <v>0</v>
      </c>
      <c r="KG46" s="122">
        <v>0</v>
      </c>
      <c r="KH46" s="122">
        <v>0</v>
      </c>
      <c r="KI46" s="122">
        <v>0</v>
      </c>
      <c r="KJ46" s="122">
        <v>0</v>
      </c>
      <c r="KK46" s="122">
        <v>0</v>
      </c>
      <c r="KL46" s="122">
        <v>0</v>
      </c>
      <c r="KM46" s="122">
        <v>0</v>
      </c>
      <c r="KN46" s="122">
        <v>0</v>
      </c>
      <c r="KO46" s="122">
        <v>0</v>
      </c>
      <c r="KP46" s="122">
        <v>0</v>
      </c>
      <c r="KQ46" s="122">
        <v>0</v>
      </c>
      <c r="KR46" s="122">
        <v>0</v>
      </c>
      <c r="KS46" s="122">
        <v>0</v>
      </c>
      <c r="KT46" s="122">
        <v>0</v>
      </c>
      <c r="KU46" s="122">
        <v>0</v>
      </c>
      <c r="KV46" s="122">
        <v>0</v>
      </c>
      <c r="KW46" s="122">
        <v>0</v>
      </c>
      <c r="KX46" s="122">
        <v>0</v>
      </c>
      <c r="KY46" s="122">
        <v>0</v>
      </c>
      <c r="KZ46" s="122">
        <v>0</v>
      </c>
      <c r="LA46" s="122">
        <v>0</v>
      </c>
      <c r="LB46" s="122">
        <v>0</v>
      </c>
      <c r="LC46" s="122">
        <v>0</v>
      </c>
      <c r="LD46" s="122">
        <v>0</v>
      </c>
      <c r="LE46" s="122">
        <v>0</v>
      </c>
      <c r="LF46" s="122">
        <v>0</v>
      </c>
      <c r="LG46" s="122">
        <v>0</v>
      </c>
      <c r="LH46" s="122">
        <v>0</v>
      </c>
      <c r="LI46" s="122">
        <v>0</v>
      </c>
      <c r="LJ46" s="130">
        <v>15</v>
      </c>
      <c r="LK46" s="131">
        <v>0.25423728813559299</v>
      </c>
      <c r="LL46" s="122">
        <v>0</v>
      </c>
      <c r="LM46" s="122">
        <v>0</v>
      </c>
      <c r="LN46" s="119">
        <v>0</v>
      </c>
      <c r="LO46" s="119">
        <v>0</v>
      </c>
      <c r="LP46" s="122">
        <v>0</v>
      </c>
      <c r="LQ46" s="122">
        <v>0</v>
      </c>
      <c r="LR46" s="122">
        <v>0</v>
      </c>
      <c r="LS46" s="122">
        <v>0</v>
      </c>
      <c r="LT46" s="119">
        <v>0</v>
      </c>
      <c r="LU46" s="122">
        <v>0</v>
      </c>
      <c r="LV46" s="119">
        <v>0</v>
      </c>
      <c r="LW46" s="119">
        <v>0</v>
      </c>
      <c r="LX46" s="119">
        <v>0</v>
      </c>
      <c r="LY46" s="122">
        <v>0</v>
      </c>
      <c r="LZ46" s="122">
        <v>0</v>
      </c>
      <c r="MA46" s="122">
        <v>0</v>
      </c>
      <c r="MB46" s="122">
        <v>0</v>
      </c>
      <c r="MC46" s="122">
        <v>0</v>
      </c>
      <c r="MD46" s="122">
        <v>0</v>
      </c>
      <c r="ME46" s="119"/>
      <c r="MF46" s="130">
        <v>1</v>
      </c>
      <c r="MG46" s="131">
        <v>1.6949152542372899E-2</v>
      </c>
      <c r="MH46" s="122">
        <v>0</v>
      </c>
      <c r="MI46" s="122">
        <v>0</v>
      </c>
      <c r="MJ46" s="122">
        <v>0</v>
      </c>
      <c r="MK46" s="122">
        <v>0</v>
      </c>
      <c r="ML46" s="122">
        <v>0</v>
      </c>
      <c r="MM46" s="122">
        <v>0</v>
      </c>
      <c r="MN46" s="122">
        <v>0</v>
      </c>
      <c r="MO46" s="122">
        <v>0</v>
      </c>
      <c r="MP46" s="122">
        <v>0</v>
      </c>
      <c r="MQ46" s="122">
        <v>0</v>
      </c>
      <c r="MR46" s="130">
        <v>1</v>
      </c>
      <c r="MS46" s="131">
        <v>1.6949152542372899E-2</v>
      </c>
      <c r="MT46" s="122">
        <v>0</v>
      </c>
      <c r="MU46" s="122">
        <v>0</v>
      </c>
      <c r="MV46" s="122">
        <v>0</v>
      </c>
      <c r="MW46" s="122">
        <v>0</v>
      </c>
      <c r="MX46" s="122">
        <v>0</v>
      </c>
      <c r="MY46" s="122">
        <v>0</v>
      </c>
      <c r="MZ46" s="122">
        <v>0</v>
      </c>
      <c r="NA46" s="122">
        <v>0</v>
      </c>
      <c r="NB46" s="122">
        <v>0</v>
      </c>
      <c r="NC46" s="122">
        <v>0</v>
      </c>
      <c r="ND46" s="122">
        <v>0</v>
      </c>
      <c r="NE46" s="122">
        <v>0</v>
      </c>
      <c r="NF46" s="122">
        <v>0</v>
      </c>
      <c r="NG46" s="122">
        <v>0</v>
      </c>
      <c r="NH46" s="122">
        <v>0</v>
      </c>
      <c r="NI46" s="122">
        <v>0</v>
      </c>
      <c r="NJ46" s="122">
        <v>0</v>
      </c>
      <c r="NK46" s="122">
        <v>0</v>
      </c>
      <c r="NL46" s="122">
        <v>0</v>
      </c>
      <c r="NM46" s="122">
        <v>0</v>
      </c>
      <c r="NN46" s="122">
        <v>0</v>
      </c>
      <c r="NO46" s="122">
        <v>0</v>
      </c>
      <c r="NP46" s="122">
        <v>0</v>
      </c>
      <c r="NQ46" s="119">
        <v>0</v>
      </c>
      <c r="NR46" s="119">
        <v>0</v>
      </c>
      <c r="NS46" s="119">
        <v>0</v>
      </c>
      <c r="NT46" s="119">
        <v>0</v>
      </c>
      <c r="NU46" s="119">
        <v>0</v>
      </c>
      <c r="NV46" s="119">
        <v>0</v>
      </c>
      <c r="NW46" s="119">
        <v>0</v>
      </c>
      <c r="NX46" s="119">
        <v>0</v>
      </c>
      <c r="NY46" s="119">
        <v>0</v>
      </c>
      <c r="NZ46" s="119">
        <v>0</v>
      </c>
      <c r="OA46" s="119">
        <v>0</v>
      </c>
      <c r="OB46" s="119">
        <v>0</v>
      </c>
      <c r="OC46" s="119">
        <v>0</v>
      </c>
      <c r="OD46" s="119">
        <v>0</v>
      </c>
      <c r="OE46" s="119">
        <v>0</v>
      </c>
      <c r="OF46" s="119">
        <v>0</v>
      </c>
      <c r="OG46" s="119">
        <v>0</v>
      </c>
      <c r="OH46" s="119">
        <v>0</v>
      </c>
      <c r="OI46" s="119">
        <v>0</v>
      </c>
      <c r="OJ46" s="119">
        <v>0</v>
      </c>
      <c r="OK46" s="119">
        <v>0</v>
      </c>
      <c r="OL46" s="119">
        <v>0</v>
      </c>
      <c r="OM46" s="130">
        <v>1</v>
      </c>
      <c r="ON46" s="131">
        <v>1.6949152542372899E-2</v>
      </c>
      <c r="OO46" s="130">
        <v>1</v>
      </c>
      <c r="OP46" s="131">
        <v>1.6949152542372899E-2</v>
      </c>
      <c r="OQ46" s="119"/>
      <c r="OR46" s="119"/>
      <c r="OS46" s="119"/>
      <c r="OT46" s="119"/>
    </row>
    <row r="47" spans="1:410">
      <c r="A47" s="55" t="s">
        <v>1215</v>
      </c>
      <c r="B47" s="56" t="s">
        <v>1216</v>
      </c>
      <c r="C47" s="55" t="s">
        <v>730</v>
      </c>
      <c r="D47" s="57">
        <v>6</v>
      </c>
      <c r="E47" s="96">
        <v>2018</v>
      </c>
      <c r="F47" s="56">
        <v>76.66</v>
      </c>
      <c r="G47" s="110">
        <v>18055</v>
      </c>
      <c r="H47" s="110">
        <v>2926</v>
      </c>
      <c r="I47" s="110">
        <v>15129</v>
      </c>
      <c r="J47" s="99">
        <v>15.23</v>
      </c>
      <c r="K47" s="110">
        <v>3247</v>
      </c>
      <c r="L47" s="100">
        <v>41.78</v>
      </c>
      <c r="M47" s="110">
        <v>8907</v>
      </c>
      <c r="N47" s="114">
        <v>1617</v>
      </c>
      <c r="O47" s="114">
        <v>814</v>
      </c>
      <c r="P47" s="114">
        <v>803</v>
      </c>
      <c r="Q47" s="112">
        <v>1927</v>
      </c>
      <c r="R47" s="113">
        <v>971</v>
      </c>
      <c r="S47" s="113">
        <v>956</v>
      </c>
      <c r="T47" s="114">
        <v>1509</v>
      </c>
      <c r="U47" s="114">
        <v>770</v>
      </c>
      <c r="V47" s="114">
        <v>739</v>
      </c>
      <c r="W47" s="114">
        <v>1782</v>
      </c>
      <c r="X47" s="113">
        <v>914</v>
      </c>
      <c r="Y47" s="113">
        <v>868</v>
      </c>
      <c r="Z47" s="114">
        <v>1453</v>
      </c>
      <c r="AA47" s="114">
        <v>752</v>
      </c>
      <c r="AB47" s="114">
        <v>701</v>
      </c>
      <c r="AC47" s="112">
        <v>1756</v>
      </c>
      <c r="AD47" s="112">
        <v>911</v>
      </c>
      <c r="AE47" s="112">
        <v>845</v>
      </c>
      <c r="AF47" s="114">
        <v>1497</v>
      </c>
      <c r="AG47" s="114">
        <v>782</v>
      </c>
      <c r="AH47" s="181">
        <v>715</v>
      </c>
      <c r="AI47" s="182"/>
      <c r="AJ47" s="182"/>
      <c r="AK47" s="182"/>
      <c r="AL47" s="114">
        <v>1738</v>
      </c>
      <c r="AM47" s="114">
        <v>1022</v>
      </c>
      <c r="AN47" s="114">
        <v>716</v>
      </c>
      <c r="AO47" s="114">
        <v>1801</v>
      </c>
      <c r="AP47" s="114">
        <v>1124</v>
      </c>
      <c r="AQ47" s="114">
        <v>677</v>
      </c>
      <c r="AR47" s="56">
        <v>188</v>
      </c>
      <c r="AS47" s="80">
        <v>284</v>
      </c>
      <c r="AT47" s="126" t="s">
        <v>3642</v>
      </c>
      <c r="AU47" s="59">
        <v>606</v>
      </c>
      <c r="AV47" s="59">
        <v>0</v>
      </c>
      <c r="AW47" s="59">
        <v>121</v>
      </c>
      <c r="AX47" s="59">
        <v>4.5</v>
      </c>
      <c r="AY47" s="59">
        <v>1</v>
      </c>
      <c r="AZ47" s="134">
        <v>0.4</v>
      </c>
      <c r="BA47" s="134">
        <v>1</v>
      </c>
      <c r="BB47" s="62">
        <v>0</v>
      </c>
      <c r="BC47" s="63">
        <v>0</v>
      </c>
      <c r="BD47" s="64">
        <v>0</v>
      </c>
      <c r="BE47" s="65">
        <v>0</v>
      </c>
      <c r="BF47" s="62">
        <v>15.246636771300448</v>
      </c>
      <c r="BG47" s="63">
        <v>34</v>
      </c>
      <c r="BH47" s="62">
        <v>6.2780269058295968</v>
      </c>
      <c r="BI47" s="63">
        <v>14</v>
      </c>
      <c r="BJ47" s="64">
        <v>0</v>
      </c>
      <c r="BK47" s="65">
        <v>0</v>
      </c>
      <c r="BL47" s="64">
        <v>0</v>
      </c>
      <c r="BM47" s="65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116">
        <v>15.4</v>
      </c>
      <c r="BW47" s="70">
        <v>1.0809716599190284</v>
      </c>
      <c r="BX47" s="56">
        <v>92.7</v>
      </c>
      <c r="BY47" s="107">
        <v>106.9</v>
      </c>
      <c r="BZ47" s="56">
        <v>97.2</v>
      </c>
      <c r="CA47" s="56">
        <v>78.099999999999994</v>
      </c>
      <c r="CB47" s="56">
        <v>97.6</v>
      </c>
      <c r="CC47" s="96" t="s">
        <v>630</v>
      </c>
      <c r="CD47" s="96" t="s">
        <v>2642</v>
      </c>
      <c r="CE47" s="96" t="s">
        <v>555</v>
      </c>
      <c r="CF47" s="96" t="s">
        <v>3811</v>
      </c>
      <c r="CG47" s="96" t="s">
        <v>1212</v>
      </c>
      <c r="CH47" s="56">
        <v>0</v>
      </c>
      <c r="CI47" s="56">
        <v>0</v>
      </c>
      <c r="CJ47" s="60">
        <v>0</v>
      </c>
      <c r="CK47" s="61">
        <v>0</v>
      </c>
      <c r="CL47" s="61">
        <v>0</v>
      </c>
      <c r="CM47" s="61">
        <v>0</v>
      </c>
      <c r="CN47" s="56">
        <v>90.58</v>
      </c>
      <c r="CO47" s="56">
        <v>2</v>
      </c>
      <c r="CP47" s="56">
        <v>45.29</v>
      </c>
      <c r="CQ47" s="56">
        <v>1</v>
      </c>
      <c r="CR47" s="56">
        <v>0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60">
        <v>0</v>
      </c>
      <c r="DC47" s="61">
        <v>0</v>
      </c>
      <c r="DD47" s="56" t="s">
        <v>3812</v>
      </c>
      <c r="DE47" s="56" t="s">
        <v>3813</v>
      </c>
      <c r="DF47" s="96" t="s">
        <v>555</v>
      </c>
      <c r="DG47" s="96" t="s">
        <v>555</v>
      </c>
      <c r="DH47" s="56">
        <v>82.14</v>
      </c>
      <c r="DI47" s="56">
        <v>2</v>
      </c>
      <c r="DJ47" s="56">
        <v>82.14</v>
      </c>
      <c r="DK47" s="56">
        <v>2</v>
      </c>
      <c r="DL47" s="56">
        <v>41.07</v>
      </c>
      <c r="DM47" s="56">
        <v>1</v>
      </c>
      <c r="DN47" s="56">
        <v>82.14</v>
      </c>
      <c r="DO47" s="56">
        <v>2</v>
      </c>
      <c r="DP47" s="107">
        <v>42.662116040955631</v>
      </c>
      <c r="DQ47" s="56">
        <v>1</v>
      </c>
      <c r="DR47" s="56">
        <v>0</v>
      </c>
      <c r="DS47" s="56">
        <v>0</v>
      </c>
      <c r="DT47" s="56">
        <v>42.66</v>
      </c>
      <c r="DU47" s="56">
        <v>1</v>
      </c>
      <c r="DV47" s="56">
        <v>0</v>
      </c>
      <c r="DW47" s="56">
        <v>0</v>
      </c>
      <c r="DX47" s="56">
        <v>0</v>
      </c>
      <c r="DY47" s="56">
        <v>0</v>
      </c>
      <c r="DZ47" s="62">
        <v>0.88495575221238942</v>
      </c>
      <c r="EA47" s="63">
        <v>2</v>
      </c>
      <c r="EB47" s="62">
        <v>25.663716814159294</v>
      </c>
      <c r="EC47" s="63">
        <v>58</v>
      </c>
      <c r="ED47" s="60">
        <v>1.0040160642570279</v>
      </c>
      <c r="EE47" s="61">
        <v>2</v>
      </c>
      <c r="EF47" s="56" t="s">
        <v>3814</v>
      </c>
      <c r="EG47" s="56" t="s">
        <v>3815</v>
      </c>
      <c r="EH47" s="56" t="s">
        <v>555</v>
      </c>
      <c r="EI47" s="56" t="s">
        <v>555</v>
      </c>
      <c r="EJ47" s="56" t="s">
        <v>1653</v>
      </c>
      <c r="EK47" s="56" t="s">
        <v>1714</v>
      </c>
      <c r="EL47" s="56" t="s">
        <v>3816</v>
      </c>
      <c r="EM47" s="56" t="s">
        <v>3817</v>
      </c>
      <c r="EN47" s="56" t="s">
        <v>555</v>
      </c>
      <c r="EO47" s="56" t="s">
        <v>555</v>
      </c>
      <c r="EP47" s="56">
        <v>42.66</v>
      </c>
      <c r="EQ47" s="56">
        <v>1</v>
      </c>
      <c r="ER47" s="99">
        <v>255.97</v>
      </c>
      <c r="ES47" s="96">
        <v>6</v>
      </c>
      <c r="ET47" s="56">
        <v>255.97</v>
      </c>
      <c r="EU47" s="56">
        <v>6</v>
      </c>
      <c r="EV47" s="107">
        <v>85.32</v>
      </c>
      <c r="EW47" s="56">
        <v>2</v>
      </c>
      <c r="EX47" s="56">
        <v>0</v>
      </c>
      <c r="EY47" s="62">
        <v>111.73184357541899</v>
      </c>
      <c r="EZ47" s="63">
        <v>80</v>
      </c>
      <c r="FA47" s="62">
        <v>78.286558345642533</v>
      </c>
      <c r="FB47" s="63">
        <v>53</v>
      </c>
      <c r="FC47" s="56">
        <v>46.64</v>
      </c>
      <c r="FD47" s="111">
        <v>2</v>
      </c>
      <c r="FE47" s="56">
        <v>23.32</v>
      </c>
      <c r="FF47" s="56">
        <v>1</v>
      </c>
      <c r="FG47" s="56">
        <v>23.32</v>
      </c>
      <c r="FH47" s="56">
        <v>1</v>
      </c>
      <c r="FI47" s="56">
        <v>0</v>
      </c>
      <c r="FJ47" s="56">
        <v>0</v>
      </c>
      <c r="FK47" s="56">
        <v>93.28</v>
      </c>
      <c r="FL47" s="56">
        <v>4</v>
      </c>
      <c r="FM47" s="56">
        <v>139.93</v>
      </c>
      <c r="FN47" s="56">
        <v>6</v>
      </c>
      <c r="FO47" s="56">
        <v>886.19</v>
      </c>
      <c r="FP47" s="56">
        <v>38</v>
      </c>
      <c r="FQ47" s="56">
        <v>23.32</v>
      </c>
      <c r="FR47" s="56">
        <v>1</v>
      </c>
      <c r="FS47" s="60">
        <v>3</v>
      </c>
      <c r="FT47" s="61">
        <v>3</v>
      </c>
      <c r="FU47" s="60">
        <v>1.1104941699056081</v>
      </c>
      <c r="FV47" s="61">
        <v>2</v>
      </c>
      <c r="FW47" s="56" t="s">
        <v>3818</v>
      </c>
      <c r="FX47" s="56">
        <v>2.97</v>
      </c>
      <c r="FY47" s="56">
        <v>13.57</v>
      </c>
      <c r="FZ47" s="111">
        <v>5214</v>
      </c>
      <c r="GA47" s="111">
        <v>6055</v>
      </c>
      <c r="GB47" s="56">
        <v>40.909999999999997</v>
      </c>
      <c r="GC47" s="56">
        <v>59.09</v>
      </c>
      <c r="GD47" s="56">
        <v>31.35</v>
      </c>
      <c r="GE47" s="56">
        <v>67.84</v>
      </c>
      <c r="GF47" s="56">
        <v>93.7</v>
      </c>
      <c r="GG47" s="56">
        <v>86.92</v>
      </c>
      <c r="GH47" s="56">
        <v>98.6</v>
      </c>
      <c r="GI47" s="56">
        <v>41.58</v>
      </c>
      <c r="GJ47" s="56">
        <v>22.04</v>
      </c>
      <c r="GK47" s="56">
        <v>84.6</v>
      </c>
      <c r="GL47" s="56">
        <v>2.2200000000000002</v>
      </c>
      <c r="GM47" s="56">
        <v>11.68</v>
      </c>
      <c r="GN47" s="56">
        <v>3.31</v>
      </c>
      <c r="GO47" s="56">
        <v>19.07</v>
      </c>
      <c r="GP47" s="56">
        <v>2.6</v>
      </c>
      <c r="GQ47" s="56">
        <v>1.38</v>
      </c>
      <c r="GR47" s="56">
        <v>2.16</v>
      </c>
      <c r="GS47" s="56">
        <v>0.54</v>
      </c>
      <c r="GT47" s="56">
        <v>6.78</v>
      </c>
      <c r="GU47" s="99">
        <v>13.143963847643642</v>
      </c>
      <c r="GV47" s="120">
        <v>3.6407766990291298E-3</v>
      </c>
      <c r="GW47" s="120">
        <v>0.43547734627831702</v>
      </c>
      <c r="GX47" s="120">
        <v>0.52730582524271796</v>
      </c>
      <c r="GY47" s="120">
        <v>2.2855987055016201E-2</v>
      </c>
      <c r="GZ47" s="120">
        <v>5.2588996763754002E-3</v>
      </c>
      <c r="HA47" s="120">
        <v>2.4271844660194199E-3</v>
      </c>
      <c r="HB47" s="120">
        <v>2.0226537216828499E-4</v>
      </c>
      <c r="HC47" s="120">
        <v>2.8317152103559898E-3</v>
      </c>
      <c r="HD47" s="118">
        <v>0</v>
      </c>
      <c r="HE47" s="118">
        <v>0</v>
      </c>
      <c r="HF47" s="118">
        <v>0</v>
      </c>
      <c r="HG47" s="118">
        <v>0</v>
      </c>
      <c r="HH47" s="122">
        <v>7</v>
      </c>
      <c r="HI47" s="122">
        <v>1434</v>
      </c>
      <c r="HJ47" s="122">
        <v>1</v>
      </c>
      <c r="HK47" s="122">
        <v>1442</v>
      </c>
      <c r="HL47" s="118">
        <v>0</v>
      </c>
      <c r="HM47" s="118">
        <v>0</v>
      </c>
      <c r="HN47" s="118">
        <v>0</v>
      </c>
      <c r="HO47" s="118">
        <v>0</v>
      </c>
      <c r="HP47" s="122">
        <v>14</v>
      </c>
      <c r="HQ47" s="122">
        <v>1621</v>
      </c>
      <c r="HR47" s="118">
        <v>0</v>
      </c>
      <c r="HS47" s="122">
        <v>1635</v>
      </c>
      <c r="HT47" s="118">
        <v>0</v>
      </c>
      <c r="HU47" s="118">
        <v>0</v>
      </c>
      <c r="HV47" s="118">
        <v>0</v>
      </c>
      <c r="HW47" s="118">
        <v>0</v>
      </c>
      <c r="HX47" s="122">
        <v>12</v>
      </c>
      <c r="HY47" s="122">
        <v>1829</v>
      </c>
      <c r="HZ47" s="122">
        <v>3</v>
      </c>
      <c r="IA47" s="122">
        <v>1844</v>
      </c>
      <c r="IB47" s="118">
        <v>2</v>
      </c>
      <c r="IC47" s="118">
        <v>0</v>
      </c>
      <c r="ID47" s="118">
        <v>0</v>
      </c>
      <c r="IE47" s="118">
        <v>0</v>
      </c>
      <c r="IF47" s="122">
        <v>38</v>
      </c>
      <c r="IG47" s="122">
        <v>3723</v>
      </c>
      <c r="IH47" s="122">
        <v>17</v>
      </c>
      <c r="II47" s="122">
        <v>3780</v>
      </c>
      <c r="IJ47" s="130">
        <v>3</v>
      </c>
      <c r="IK47" s="131">
        <v>0.375</v>
      </c>
      <c r="IL47" s="119">
        <v>0</v>
      </c>
      <c r="IM47" s="119"/>
      <c r="IN47" s="130">
        <v>1</v>
      </c>
      <c r="IO47" s="131">
        <v>0.125</v>
      </c>
      <c r="IP47" s="119">
        <v>0</v>
      </c>
      <c r="IQ47" s="119">
        <v>0</v>
      </c>
      <c r="IR47" s="130">
        <v>1</v>
      </c>
      <c r="IS47" s="131">
        <v>0.125</v>
      </c>
      <c r="IT47" s="119">
        <v>0</v>
      </c>
      <c r="IU47" s="119">
        <v>0</v>
      </c>
      <c r="IV47" s="119">
        <v>0</v>
      </c>
      <c r="IW47" s="119">
        <v>0</v>
      </c>
      <c r="IX47" s="119">
        <v>0</v>
      </c>
      <c r="IY47" s="119">
        <v>0</v>
      </c>
      <c r="IZ47" s="119">
        <v>0</v>
      </c>
      <c r="JA47" s="119">
        <v>0</v>
      </c>
      <c r="JB47" s="119">
        <v>0</v>
      </c>
      <c r="JC47" s="119">
        <v>0</v>
      </c>
      <c r="JD47" s="122">
        <v>0</v>
      </c>
      <c r="JE47" s="122">
        <v>0</v>
      </c>
      <c r="JF47" s="122">
        <v>0</v>
      </c>
      <c r="JG47" s="122">
        <v>0</v>
      </c>
      <c r="JH47" s="122">
        <v>0</v>
      </c>
      <c r="JI47" s="122">
        <v>0</v>
      </c>
      <c r="JJ47" s="130">
        <v>2</v>
      </c>
      <c r="JK47" s="131">
        <v>0.25</v>
      </c>
      <c r="JL47" s="119">
        <v>0</v>
      </c>
      <c r="JM47" s="119">
        <v>0</v>
      </c>
      <c r="JN47" s="122">
        <v>0</v>
      </c>
      <c r="JO47" s="119">
        <v>0</v>
      </c>
      <c r="JP47" s="119">
        <v>0</v>
      </c>
      <c r="JQ47" s="122">
        <v>0</v>
      </c>
      <c r="JR47" s="119"/>
      <c r="JS47" s="119"/>
      <c r="JT47" s="122">
        <v>0</v>
      </c>
      <c r="JU47" s="118">
        <v>0</v>
      </c>
      <c r="JV47" s="119"/>
      <c r="JW47" s="119"/>
      <c r="JX47" s="119"/>
      <c r="JY47" s="119"/>
      <c r="JZ47" s="119"/>
      <c r="KA47" s="122">
        <v>0</v>
      </c>
      <c r="KB47" s="130">
        <v>1</v>
      </c>
      <c r="KC47" s="131">
        <v>0.125</v>
      </c>
      <c r="KD47" s="122">
        <v>0</v>
      </c>
      <c r="KE47" s="122">
        <v>0</v>
      </c>
      <c r="KF47" s="122">
        <v>0</v>
      </c>
      <c r="KG47" s="122">
        <v>0</v>
      </c>
      <c r="KH47" s="122">
        <v>0</v>
      </c>
      <c r="KI47" s="122">
        <v>0</v>
      </c>
      <c r="KJ47" s="122">
        <v>0</v>
      </c>
      <c r="KK47" s="122">
        <v>0</v>
      </c>
      <c r="KL47" s="122">
        <v>0</v>
      </c>
      <c r="KM47" s="122">
        <v>0</v>
      </c>
      <c r="KN47" s="122">
        <v>0</v>
      </c>
      <c r="KO47" s="122">
        <v>0</v>
      </c>
      <c r="KP47" s="122">
        <v>0</v>
      </c>
      <c r="KQ47" s="122">
        <v>0</v>
      </c>
      <c r="KR47" s="122">
        <v>0</v>
      </c>
      <c r="KS47" s="122">
        <v>0</v>
      </c>
      <c r="KT47" s="122">
        <v>0</v>
      </c>
      <c r="KU47" s="122">
        <v>0</v>
      </c>
      <c r="KV47" s="122">
        <v>0</v>
      </c>
      <c r="KW47" s="122">
        <v>0</v>
      </c>
      <c r="KX47" s="122">
        <v>0</v>
      </c>
      <c r="KY47" s="122">
        <v>0</v>
      </c>
      <c r="KZ47" s="122">
        <v>0</v>
      </c>
      <c r="LA47" s="122">
        <v>0</v>
      </c>
      <c r="LB47" s="122">
        <v>0</v>
      </c>
      <c r="LC47" s="122">
        <v>0</v>
      </c>
      <c r="LD47" s="122">
        <v>0</v>
      </c>
      <c r="LE47" s="122">
        <v>0</v>
      </c>
      <c r="LF47" s="122">
        <v>0</v>
      </c>
      <c r="LG47" s="122">
        <v>0</v>
      </c>
      <c r="LH47" s="122">
        <v>0</v>
      </c>
      <c r="LI47" s="122">
        <v>0</v>
      </c>
      <c r="LJ47" s="122">
        <v>0</v>
      </c>
      <c r="LK47" s="122">
        <v>0</v>
      </c>
      <c r="LL47" s="122">
        <v>0</v>
      </c>
      <c r="LM47" s="122">
        <v>0</v>
      </c>
      <c r="LN47" s="119">
        <v>0</v>
      </c>
      <c r="LO47" s="119">
        <v>0</v>
      </c>
      <c r="LP47" s="119">
        <v>0</v>
      </c>
      <c r="LQ47" s="119">
        <v>0</v>
      </c>
      <c r="LR47" s="119">
        <v>0</v>
      </c>
      <c r="LS47" s="119">
        <v>0</v>
      </c>
      <c r="LT47" s="119">
        <v>0</v>
      </c>
      <c r="LU47" s="119">
        <v>0</v>
      </c>
      <c r="LV47" s="119">
        <v>0</v>
      </c>
      <c r="LW47" s="119">
        <v>0</v>
      </c>
      <c r="LX47" s="119">
        <v>0</v>
      </c>
      <c r="LY47" s="122">
        <v>0</v>
      </c>
      <c r="LZ47" s="122">
        <v>0</v>
      </c>
      <c r="MA47" s="122">
        <v>0</v>
      </c>
      <c r="MB47" s="122">
        <v>0</v>
      </c>
      <c r="MC47" s="122">
        <v>0</v>
      </c>
      <c r="MD47" s="122">
        <v>0</v>
      </c>
      <c r="ME47" s="122">
        <v>0</v>
      </c>
      <c r="MF47" s="122">
        <v>0</v>
      </c>
      <c r="MG47" s="122">
        <v>0</v>
      </c>
      <c r="MH47" s="122">
        <v>0</v>
      </c>
      <c r="MI47" s="122">
        <v>0</v>
      </c>
      <c r="MJ47" s="122">
        <v>0</v>
      </c>
      <c r="MK47" s="122">
        <v>0</v>
      </c>
      <c r="ML47" s="122">
        <v>0</v>
      </c>
      <c r="MM47" s="122">
        <v>0</v>
      </c>
      <c r="MN47" s="122">
        <v>0</v>
      </c>
      <c r="MO47" s="122">
        <v>0</v>
      </c>
      <c r="MP47" s="122">
        <v>0</v>
      </c>
      <c r="MQ47" s="122">
        <v>0</v>
      </c>
      <c r="MR47" s="122">
        <v>0</v>
      </c>
      <c r="MS47" s="122">
        <v>0</v>
      </c>
      <c r="MT47" s="122">
        <v>0</v>
      </c>
      <c r="MU47" s="122">
        <v>0</v>
      </c>
      <c r="MV47" s="122">
        <v>0</v>
      </c>
      <c r="MW47" s="122">
        <v>0</v>
      </c>
      <c r="MX47" s="122">
        <v>0</v>
      </c>
      <c r="MY47" s="122">
        <v>0</v>
      </c>
      <c r="MZ47" s="122">
        <v>0</v>
      </c>
      <c r="NA47" s="122">
        <v>0</v>
      </c>
      <c r="NB47" s="122">
        <v>0</v>
      </c>
      <c r="NC47" s="122">
        <v>0</v>
      </c>
      <c r="ND47" s="122">
        <v>0</v>
      </c>
      <c r="NE47" s="122">
        <v>0</v>
      </c>
      <c r="NF47" s="122">
        <v>0</v>
      </c>
      <c r="NG47" s="122">
        <v>0</v>
      </c>
      <c r="NH47" s="122">
        <v>0</v>
      </c>
      <c r="NI47" s="122">
        <v>0</v>
      </c>
      <c r="NJ47" s="122">
        <v>0</v>
      </c>
      <c r="NK47" s="122">
        <v>0</v>
      </c>
      <c r="NL47" s="122">
        <v>0</v>
      </c>
      <c r="NM47" s="122">
        <v>0</v>
      </c>
      <c r="NN47" s="122">
        <v>0</v>
      </c>
      <c r="NO47" s="122">
        <v>0</v>
      </c>
      <c r="NP47" s="122">
        <v>0</v>
      </c>
      <c r="NQ47" s="119">
        <v>0</v>
      </c>
      <c r="NR47" s="119">
        <v>0</v>
      </c>
      <c r="NS47" s="119">
        <v>0</v>
      </c>
      <c r="NT47" s="119">
        <v>0</v>
      </c>
      <c r="NU47" s="119">
        <v>0</v>
      </c>
      <c r="NV47" s="119">
        <v>0</v>
      </c>
      <c r="NW47" s="119">
        <v>0</v>
      </c>
      <c r="NX47" s="119">
        <v>0</v>
      </c>
      <c r="NY47" s="119">
        <v>0</v>
      </c>
      <c r="NZ47" s="119">
        <v>0</v>
      </c>
      <c r="OA47" s="119">
        <v>0</v>
      </c>
      <c r="OB47" s="119">
        <v>0</v>
      </c>
      <c r="OC47" s="119">
        <v>0</v>
      </c>
      <c r="OD47" s="119">
        <v>0</v>
      </c>
      <c r="OE47" s="119">
        <v>0</v>
      </c>
      <c r="OF47" s="119">
        <v>0</v>
      </c>
      <c r="OG47" s="119">
        <v>0</v>
      </c>
      <c r="OH47" s="119">
        <v>0</v>
      </c>
      <c r="OI47" s="119">
        <v>0</v>
      </c>
      <c r="OJ47" s="119">
        <v>0</v>
      </c>
      <c r="OK47" s="119">
        <v>0</v>
      </c>
      <c r="OL47" s="119">
        <v>0</v>
      </c>
      <c r="OM47" s="119">
        <v>0</v>
      </c>
      <c r="ON47" s="119">
        <v>0</v>
      </c>
      <c r="OO47" s="119">
        <v>0</v>
      </c>
      <c r="OP47" s="119">
        <v>0</v>
      </c>
      <c r="OQ47" s="119">
        <v>0</v>
      </c>
      <c r="OR47" s="119">
        <v>0</v>
      </c>
      <c r="OS47" s="119">
        <v>0</v>
      </c>
      <c r="OT47" s="119">
        <v>0</v>
      </c>
    </row>
    <row r="48" spans="1:410">
      <c r="A48" s="55" t="s">
        <v>1224</v>
      </c>
      <c r="B48" s="56" t="s">
        <v>1225</v>
      </c>
      <c r="C48" s="55" t="s">
        <v>479</v>
      </c>
      <c r="D48" s="57">
        <v>6</v>
      </c>
      <c r="E48" s="96">
        <v>2018</v>
      </c>
      <c r="F48" s="56">
        <v>73.180000000000007</v>
      </c>
      <c r="G48" s="110">
        <v>28415</v>
      </c>
      <c r="H48" s="110">
        <v>11632</v>
      </c>
      <c r="I48" s="110">
        <v>16783</v>
      </c>
      <c r="J48" s="100">
        <v>14</v>
      </c>
      <c r="K48" s="110">
        <v>4583</v>
      </c>
      <c r="L48" s="110">
        <v>19731</v>
      </c>
      <c r="M48" s="110">
        <v>19731</v>
      </c>
      <c r="N48" s="114">
        <v>3055</v>
      </c>
      <c r="O48" s="114">
        <v>1584</v>
      </c>
      <c r="P48" s="114">
        <v>1471</v>
      </c>
      <c r="Q48" s="112">
        <v>3650</v>
      </c>
      <c r="R48" s="113">
        <v>1893</v>
      </c>
      <c r="S48" s="113">
        <v>1757</v>
      </c>
      <c r="T48" s="114">
        <v>2929</v>
      </c>
      <c r="U48" s="114">
        <v>1518</v>
      </c>
      <c r="V48" s="114">
        <v>1411</v>
      </c>
      <c r="W48" s="114">
        <v>3472</v>
      </c>
      <c r="X48" s="113">
        <v>1797</v>
      </c>
      <c r="Y48" s="113">
        <v>1675</v>
      </c>
      <c r="Z48" s="114">
        <v>2813</v>
      </c>
      <c r="AA48" s="114">
        <v>1450</v>
      </c>
      <c r="AB48" s="114">
        <v>1363</v>
      </c>
      <c r="AC48" s="112">
        <v>3301</v>
      </c>
      <c r="AD48" s="112">
        <v>1689</v>
      </c>
      <c r="AE48" s="112">
        <v>1612</v>
      </c>
      <c r="AF48" s="114">
        <v>2656</v>
      </c>
      <c r="AG48" s="114">
        <v>1341</v>
      </c>
      <c r="AH48" s="181">
        <v>1315</v>
      </c>
      <c r="AI48" s="182"/>
      <c r="AJ48" s="182"/>
      <c r="AK48" s="182"/>
      <c r="AL48" s="114">
        <v>2459</v>
      </c>
      <c r="AM48" s="114">
        <v>1219</v>
      </c>
      <c r="AN48" s="114">
        <v>1240</v>
      </c>
      <c r="AO48" s="114">
        <v>2394</v>
      </c>
      <c r="AP48" s="114">
        <v>1180</v>
      </c>
      <c r="AQ48" s="114">
        <v>1214</v>
      </c>
      <c r="AR48" s="56">
        <v>253</v>
      </c>
      <c r="AS48" s="80">
        <v>142</v>
      </c>
      <c r="AT48" s="126" t="s">
        <v>3642</v>
      </c>
      <c r="AU48" s="59">
        <v>1205</v>
      </c>
      <c r="AV48" s="59">
        <v>0</v>
      </c>
      <c r="AW48" s="59">
        <v>366</v>
      </c>
      <c r="AX48" s="59">
        <v>9.3000000000000007</v>
      </c>
      <c r="AY48" s="59">
        <v>4</v>
      </c>
      <c r="AZ48" s="59">
        <v>1.6</v>
      </c>
      <c r="BA48" s="59">
        <v>5</v>
      </c>
      <c r="BB48" s="62">
        <v>231.48148148148147</v>
      </c>
      <c r="BC48" s="63">
        <v>1</v>
      </c>
      <c r="BD48" s="64">
        <v>0</v>
      </c>
      <c r="BE48" s="65">
        <v>0</v>
      </c>
      <c r="BF48" s="62">
        <v>8.1395348837209305</v>
      </c>
      <c r="BG48" s="63">
        <v>35</v>
      </c>
      <c r="BH48" s="62">
        <v>6.9767441860465116</v>
      </c>
      <c r="BI48" s="63">
        <v>30</v>
      </c>
      <c r="BJ48" s="64">
        <v>0</v>
      </c>
      <c r="BK48" s="65">
        <v>0</v>
      </c>
      <c r="BL48" s="64">
        <v>0</v>
      </c>
      <c r="BM48" s="65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116">
        <v>32.9</v>
      </c>
      <c r="BW48" s="70">
        <v>1.0888888888888888</v>
      </c>
      <c r="BX48" s="56">
        <v>107.6</v>
      </c>
      <c r="BY48" s="107">
        <v>104.9</v>
      </c>
      <c r="BZ48" s="56">
        <v>113.8</v>
      </c>
      <c r="CA48" s="56">
        <v>77.400000000000006</v>
      </c>
      <c r="CB48" s="56">
        <v>103.1</v>
      </c>
      <c r="CC48" s="96" t="s">
        <v>3103</v>
      </c>
      <c r="CD48" s="96" t="s">
        <v>3819</v>
      </c>
      <c r="CE48" s="96" t="s">
        <v>555</v>
      </c>
      <c r="CF48" s="96" t="s">
        <v>1106</v>
      </c>
      <c r="CG48" s="96" t="s">
        <v>976</v>
      </c>
      <c r="CH48" s="56">
        <v>32.46</v>
      </c>
      <c r="CI48" s="56">
        <v>1</v>
      </c>
      <c r="CJ48" s="60">
        <v>0</v>
      </c>
      <c r="CK48" s="61">
        <v>0</v>
      </c>
      <c r="CL48" s="107">
        <v>32.45699448231094</v>
      </c>
      <c r="CM48" s="56">
        <v>1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60">
        <v>0.32948929159802304</v>
      </c>
      <c r="DC48" s="61">
        <v>1</v>
      </c>
      <c r="DD48" s="56" t="s">
        <v>3820</v>
      </c>
      <c r="DE48" s="56" t="s">
        <v>3821</v>
      </c>
      <c r="DF48" s="96" t="s">
        <v>555</v>
      </c>
      <c r="DG48" s="96" t="s">
        <v>555</v>
      </c>
      <c r="DH48" s="56">
        <v>54.67</v>
      </c>
      <c r="DI48" s="56">
        <v>2</v>
      </c>
      <c r="DJ48" s="56">
        <v>109.35</v>
      </c>
      <c r="DK48" s="56">
        <v>4</v>
      </c>
      <c r="DL48" s="56">
        <v>0</v>
      </c>
      <c r="DM48" s="56">
        <v>0</v>
      </c>
      <c r="DN48" s="56">
        <v>54.69</v>
      </c>
      <c r="DO48" s="56">
        <v>2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62">
        <v>0.63424947145877375</v>
      </c>
      <c r="EA48" s="63">
        <v>3</v>
      </c>
      <c r="EB48" s="62">
        <v>24.101479915433405</v>
      </c>
      <c r="EC48" s="63">
        <v>114</v>
      </c>
      <c r="ED48" s="60">
        <v>1.9543973941368078</v>
      </c>
      <c r="EE48" s="61">
        <v>6</v>
      </c>
      <c r="EF48" s="56" t="s">
        <v>3822</v>
      </c>
      <c r="EG48" s="56" t="s">
        <v>3823</v>
      </c>
      <c r="EH48" s="56" t="s">
        <v>555</v>
      </c>
      <c r="EI48" s="56" t="s">
        <v>555</v>
      </c>
      <c r="EJ48" s="56" t="s">
        <v>1731</v>
      </c>
      <c r="EK48" s="56" t="s">
        <v>3100</v>
      </c>
      <c r="EL48" s="56" t="s">
        <v>3824</v>
      </c>
      <c r="EM48" s="56" t="s">
        <v>3825</v>
      </c>
      <c r="EN48" s="56" t="s">
        <v>555</v>
      </c>
      <c r="EO48" s="56" t="s">
        <v>555</v>
      </c>
      <c r="EP48" s="56">
        <v>54.69</v>
      </c>
      <c r="EQ48" s="56">
        <v>2</v>
      </c>
      <c r="ER48" s="99">
        <v>246.1</v>
      </c>
      <c r="ES48" s="96">
        <v>9</v>
      </c>
      <c r="ET48" s="56">
        <v>27.34</v>
      </c>
      <c r="EU48" s="56">
        <v>1</v>
      </c>
      <c r="EV48" s="107">
        <v>82.03</v>
      </c>
      <c r="EW48" s="56">
        <v>3</v>
      </c>
      <c r="EX48" s="56">
        <v>0</v>
      </c>
      <c r="EY48" s="62">
        <v>121.7741935483871</v>
      </c>
      <c r="EZ48" s="63">
        <v>151</v>
      </c>
      <c r="FA48" s="62">
        <v>82.372322899505761</v>
      </c>
      <c r="FB48" s="63">
        <v>100</v>
      </c>
      <c r="FC48" s="56">
        <v>30.01</v>
      </c>
      <c r="FD48" s="111">
        <v>2</v>
      </c>
      <c r="FE48" s="56">
        <v>30.01</v>
      </c>
      <c r="FF48" s="56">
        <v>2</v>
      </c>
      <c r="FG48" s="56">
        <v>0</v>
      </c>
      <c r="FH48" s="56">
        <v>0</v>
      </c>
      <c r="FI48" s="56">
        <v>0</v>
      </c>
      <c r="FJ48" s="56">
        <v>0</v>
      </c>
      <c r="FK48" s="56">
        <v>60.02</v>
      </c>
      <c r="FL48" s="56">
        <v>4</v>
      </c>
      <c r="FM48" s="56">
        <v>360.09</v>
      </c>
      <c r="FN48" s="56">
        <v>24</v>
      </c>
      <c r="FO48" s="56">
        <v>270.07</v>
      </c>
      <c r="FP48" s="56">
        <v>18</v>
      </c>
      <c r="FQ48" s="56">
        <v>15</v>
      </c>
      <c r="FR48" s="56">
        <v>1</v>
      </c>
      <c r="FS48" s="60">
        <v>10</v>
      </c>
      <c r="FT48" s="61">
        <v>10</v>
      </c>
      <c r="FU48" s="60">
        <v>3.3416875522138678</v>
      </c>
      <c r="FV48" s="61">
        <v>8</v>
      </c>
      <c r="FW48" s="56" t="s">
        <v>3826</v>
      </c>
      <c r="FX48" s="56">
        <v>3.11</v>
      </c>
      <c r="FY48" s="56">
        <v>3.62</v>
      </c>
      <c r="FZ48" s="111">
        <v>7241</v>
      </c>
      <c r="GA48" s="111">
        <v>9850</v>
      </c>
      <c r="GB48" s="56">
        <v>36.67</v>
      </c>
      <c r="GC48" s="56">
        <v>63.33</v>
      </c>
      <c r="GD48" s="56">
        <v>25.67</v>
      </c>
      <c r="GE48" s="56">
        <v>75.25</v>
      </c>
      <c r="GF48" s="56">
        <v>70.62</v>
      </c>
      <c r="GG48" s="56">
        <v>47.62</v>
      </c>
      <c r="GH48" s="56">
        <v>97.64</v>
      </c>
      <c r="GI48" s="56">
        <v>0.74</v>
      </c>
      <c r="GJ48" s="56">
        <v>17.920000000000002</v>
      </c>
      <c r="GK48" s="56">
        <v>70.010000000000005</v>
      </c>
      <c r="GL48" s="56">
        <v>2.77</v>
      </c>
      <c r="GM48" s="56">
        <v>13.16</v>
      </c>
      <c r="GN48" s="56">
        <v>3.69</v>
      </c>
      <c r="GO48" s="56">
        <v>16.559999999999999</v>
      </c>
      <c r="GP48" s="56">
        <v>3.04</v>
      </c>
      <c r="GQ48" s="56">
        <v>1.23</v>
      </c>
      <c r="GR48" s="56">
        <v>1.57</v>
      </c>
      <c r="GS48" s="56">
        <v>0.49</v>
      </c>
      <c r="GT48" s="56">
        <v>904</v>
      </c>
      <c r="GU48" s="99">
        <v>22.194591234069009</v>
      </c>
      <c r="GV48" s="120">
        <v>5.4115636570777597E-3</v>
      </c>
      <c r="GW48" s="120">
        <v>0.61791512389632597</v>
      </c>
      <c r="GX48" s="120">
        <v>0.31116491028197102</v>
      </c>
      <c r="GY48" s="120">
        <v>6.3657077755625194E-2</v>
      </c>
      <c r="GZ48" s="120">
        <v>5.6963827969239503E-4</v>
      </c>
      <c r="HA48" s="120">
        <v>2.84819139846198E-4</v>
      </c>
      <c r="HB48" s="120">
        <v>1.42409569923099E-4</v>
      </c>
      <c r="HC48" s="120">
        <v>8.5445741953859298E-4</v>
      </c>
      <c r="HD48" s="122">
        <v>14</v>
      </c>
      <c r="HE48" s="118">
        <v>0</v>
      </c>
      <c r="HF48" s="118">
        <v>0</v>
      </c>
      <c r="HG48" s="118">
        <v>0</v>
      </c>
      <c r="HH48" s="122">
        <v>6</v>
      </c>
      <c r="HI48" s="122">
        <v>2193</v>
      </c>
      <c r="HJ48" s="118">
        <v>2</v>
      </c>
      <c r="HK48" s="122">
        <v>2215</v>
      </c>
      <c r="HL48" s="122">
        <v>12</v>
      </c>
      <c r="HM48" s="118">
        <v>0</v>
      </c>
      <c r="HN48" s="118">
        <v>0</v>
      </c>
      <c r="HO48" s="118">
        <v>0</v>
      </c>
      <c r="HP48" s="122">
        <v>11</v>
      </c>
      <c r="HQ48" s="122">
        <v>2601</v>
      </c>
      <c r="HR48" s="122">
        <v>9</v>
      </c>
      <c r="HS48" s="122">
        <v>2633</v>
      </c>
      <c r="HT48" s="118">
        <v>10</v>
      </c>
      <c r="HU48" s="118">
        <v>0</v>
      </c>
      <c r="HV48" s="118">
        <v>0</v>
      </c>
      <c r="HW48" s="118">
        <v>0</v>
      </c>
      <c r="HX48" s="122">
        <v>14</v>
      </c>
      <c r="HY48" s="122">
        <v>2870</v>
      </c>
      <c r="HZ48" s="118">
        <v>5</v>
      </c>
      <c r="IA48" s="122">
        <v>2899</v>
      </c>
      <c r="IB48" s="122">
        <v>21</v>
      </c>
      <c r="IC48" s="118">
        <v>0</v>
      </c>
      <c r="ID48" s="118">
        <v>0</v>
      </c>
      <c r="IE48" s="118">
        <v>0</v>
      </c>
      <c r="IF48" s="122">
        <v>15</v>
      </c>
      <c r="IG48" s="122">
        <v>4387</v>
      </c>
      <c r="IH48" s="122">
        <v>39</v>
      </c>
      <c r="II48" s="122">
        <v>4462</v>
      </c>
      <c r="IJ48" s="130">
        <v>45</v>
      </c>
      <c r="IK48" s="131">
        <v>0.46875</v>
      </c>
      <c r="IL48" s="130">
        <v>3</v>
      </c>
      <c r="IM48" s="131">
        <v>3.125E-2</v>
      </c>
      <c r="IN48" s="130">
        <v>15</v>
      </c>
      <c r="IO48" s="131">
        <v>0.15625</v>
      </c>
      <c r="IP48" s="119">
        <v>0</v>
      </c>
      <c r="IQ48" s="119">
        <v>0</v>
      </c>
      <c r="IR48" s="130">
        <v>2</v>
      </c>
      <c r="IS48" s="131">
        <v>2.0833333333333301E-2</v>
      </c>
      <c r="IT48" s="119">
        <v>0</v>
      </c>
      <c r="IU48" s="119">
        <v>0</v>
      </c>
      <c r="IV48" s="119"/>
      <c r="IW48" s="119"/>
      <c r="IX48" s="130">
        <v>17</v>
      </c>
      <c r="IY48" s="131">
        <v>0.17708333333333301</v>
      </c>
      <c r="IZ48" s="119"/>
      <c r="JA48" s="119"/>
      <c r="JB48" s="130">
        <v>1</v>
      </c>
      <c r="JC48" s="131">
        <v>1.0416666666666701E-2</v>
      </c>
      <c r="JD48" s="122">
        <v>0</v>
      </c>
      <c r="JE48" s="122">
        <v>0</v>
      </c>
      <c r="JF48" s="122">
        <v>0</v>
      </c>
      <c r="JG48" s="119"/>
      <c r="JH48" s="130">
        <v>4</v>
      </c>
      <c r="JI48" s="131">
        <v>4.1666666666666699E-2</v>
      </c>
      <c r="JJ48" s="130">
        <v>4</v>
      </c>
      <c r="JK48" s="131">
        <v>4.1666666666666699E-2</v>
      </c>
      <c r="JL48" s="119">
        <v>0</v>
      </c>
      <c r="JM48" s="119">
        <v>0</v>
      </c>
      <c r="JN48" s="122">
        <v>0</v>
      </c>
      <c r="JO48" s="119"/>
      <c r="JP48" s="130">
        <v>1</v>
      </c>
      <c r="JQ48" s="131">
        <v>1.0416666666666701E-2</v>
      </c>
      <c r="JR48" s="130">
        <v>1</v>
      </c>
      <c r="JS48" s="131">
        <v>1.0416666666666701E-2</v>
      </c>
      <c r="JT48" s="122">
        <v>0</v>
      </c>
      <c r="JU48" s="118">
        <v>0</v>
      </c>
      <c r="JV48" s="130">
        <v>1</v>
      </c>
      <c r="JW48" s="131">
        <v>1.0416666666666701E-2</v>
      </c>
      <c r="JX48" s="119"/>
      <c r="JY48" s="119"/>
      <c r="JZ48" s="119"/>
      <c r="KA48" s="122">
        <v>0</v>
      </c>
      <c r="KB48" s="119"/>
      <c r="KC48" s="119"/>
      <c r="KD48" s="122">
        <v>0</v>
      </c>
      <c r="KE48" s="122">
        <v>0</v>
      </c>
      <c r="KF48" s="122">
        <v>0</v>
      </c>
      <c r="KG48" s="122">
        <v>0</v>
      </c>
      <c r="KH48" s="119">
        <v>0</v>
      </c>
      <c r="KI48" s="119">
        <v>0</v>
      </c>
      <c r="KJ48" s="119">
        <v>0</v>
      </c>
      <c r="KK48" s="119">
        <v>0</v>
      </c>
      <c r="KL48" s="119">
        <v>0</v>
      </c>
      <c r="KM48" s="119">
        <v>0</v>
      </c>
      <c r="KN48" s="119">
        <v>0</v>
      </c>
      <c r="KO48" s="119">
        <v>0</v>
      </c>
      <c r="KP48" s="119">
        <v>0</v>
      </c>
      <c r="KQ48" s="119">
        <v>0</v>
      </c>
      <c r="KR48" s="119">
        <v>0</v>
      </c>
      <c r="KS48" s="119">
        <v>0</v>
      </c>
      <c r="KT48" s="119">
        <v>0</v>
      </c>
      <c r="KU48" s="119">
        <v>0</v>
      </c>
      <c r="KV48" s="122">
        <v>0</v>
      </c>
      <c r="KW48" s="122">
        <v>0</v>
      </c>
      <c r="KX48" s="122">
        <v>0</v>
      </c>
      <c r="KY48" s="122">
        <v>0</v>
      </c>
      <c r="KZ48" s="130">
        <v>1</v>
      </c>
      <c r="LA48" s="131">
        <v>1.0416666666666701E-2</v>
      </c>
      <c r="LB48" s="122">
        <v>0</v>
      </c>
      <c r="LC48" s="122">
        <v>0</v>
      </c>
      <c r="LD48" s="122">
        <v>0</v>
      </c>
      <c r="LE48" s="119"/>
      <c r="LF48" s="130">
        <v>1</v>
      </c>
      <c r="LG48" s="131">
        <v>1.0416666666666701E-2</v>
      </c>
      <c r="LH48" s="122">
        <v>0</v>
      </c>
      <c r="LI48" s="122">
        <v>0</v>
      </c>
      <c r="LJ48" s="122">
        <v>0</v>
      </c>
      <c r="LK48" s="122">
        <v>0</v>
      </c>
      <c r="LL48" s="122">
        <v>0</v>
      </c>
      <c r="LM48" s="122">
        <v>0</v>
      </c>
      <c r="LN48" s="119">
        <v>0</v>
      </c>
      <c r="LO48" s="119">
        <v>0</v>
      </c>
      <c r="LP48" s="119">
        <v>0</v>
      </c>
      <c r="LQ48" s="119">
        <v>0</v>
      </c>
      <c r="LR48" s="119">
        <v>0</v>
      </c>
      <c r="LS48" s="119">
        <v>0</v>
      </c>
      <c r="LT48" s="119">
        <v>0</v>
      </c>
      <c r="LU48" s="119">
        <v>0</v>
      </c>
      <c r="LV48" s="119">
        <v>0</v>
      </c>
      <c r="LW48" s="119">
        <v>0</v>
      </c>
      <c r="LX48" s="119">
        <v>0</v>
      </c>
      <c r="LY48" s="122">
        <v>0</v>
      </c>
      <c r="LZ48" s="122">
        <v>0</v>
      </c>
      <c r="MA48" s="122">
        <v>0</v>
      </c>
      <c r="MB48" s="122">
        <v>0</v>
      </c>
      <c r="MC48" s="122">
        <v>0</v>
      </c>
      <c r="MD48" s="122">
        <v>0</v>
      </c>
      <c r="ME48" s="122">
        <v>0</v>
      </c>
      <c r="MF48" s="122">
        <v>0</v>
      </c>
      <c r="MG48" s="122">
        <v>0</v>
      </c>
      <c r="MH48" s="122">
        <v>0</v>
      </c>
      <c r="MI48" s="122">
        <v>0</v>
      </c>
      <c r="MJ48" s="122">
        <v>0</v>
      </c>
      <c r="MK48" s="122">
        <v>0</v>
      </c>
      <c r="ML48" s="122">
        <v>0</v>
      </c>
      <c r="MM48" s="122">
        <v>0</v>
      </c>
      <c r="MN48" s="122">
        <v>0</v>
      </c>
      <c r="MO48" s="122">
        <v>0</v>
      </c>
      <c r="MP48" s="122">
        <v>0</v>
      </c>
      <c r="MQ48" s="122">
        <v>0</v>
      </c>
      <c r="MR48" s="122">
        <v>0</v>
      </c>
      <c r="MS48" s="122">
        <v>0</v>
      </c>
      <c r="MT48" s="122">
        <v>0</v>
      </c>
      <c r="MU48" s="122">
        <v>0</v>
      </c>
      <c r="MV48" s="122">
        <v>0</v>
      </c>
      <c r="MW48" s="122">
        <v>0</v>
      </c>
      <c r="MX48" s="122">
        <v>0</v>
      </c>
      <c r="MY48" s="122">
        <v>0</v>
      </c>
      <c r="MZ48" s="122">
        <v>0</v>
      </c>
      <c r="NA48" s="122">
        <v>0</v>
      </c>
      <c r="NB48" s="122">
        <v>0</v>
      </c>
      <c r="NC48" s="122">
        <v>0</v>
      </c>
      <c r="ND48" s="122">
        <v>0</v>
      </c>
      <c r="NE48" s="122">
        <v>0</v>
      </c>
      <c r="NF48" s="122">
        <v>0</v>
      </c>
      <c r="NG48" s="122">
        <v>0</v>
      </c>
      <c r="NH48" s="122">
        <v>0</v>
      </c>
      <c r="NI48" s="122">
        <v>0</v>
      </c>
      <c r="NJ48" s="122">
        <v>0</v>
      </c>
      <c r="NK48" s="122">
        <v>0</v>
      </c>
      <c r="NL48" s="122">
        <v>0</v>
      </c>
      <c r="NM48" s="122">
        <v>0</v>
      </c>
      <c r="NN48" s="122">
        <v>0</v>
      </c>
      <c r="NO48" s="122">
        <v>0</v>
      </c>
      <c r="NP48" s="122">
        <v>0</v>
      </c>
      <c r="NQ48" s="119">
        <v>0</v>
      </c>
      <c r="NR48" s="119">
        <v>0</v>
      </c>
      <c r="NS48" s="119">
        <v>0</v>
      </c>
      <c r="NT48" s="119">
        <v>0</v>
      </c>
      <c r="NU48" s="119">
        <v>0</v>
      </c>
      <c r="NV48" s="119">
        <v>0</v>
      </c>
      <c r="NW48" s="119">
        <v>0</v>
      </c>
      <c r="NX48" s="119">
        <v>0</v>
      </c>
      <c r="NY48" s="119">
        <v>0</v>
      </c>
      <c r="NZ48" s="119">
        <v>0</v>
      </c>
      <c r="OA48" s="119">
        <v>0</v>
      </c>
      <c r="OB48" s="119">
        <v>0</v>
      </c>
      <c r="OC48" s="119">
        <v>0</v>
      </c>
      <c r="OD48" s="119">
        <v>0</v>
      </c>
      <c r="OE48" s="119">
        <v>0</v>
      </c>
      <c r="OF48" s="119">
        <v>0</v>
      </c>
      <c r="OG48" s="119">
        <v>0</v>
      </c>
      <c r="OH48" s="119">
        <v>0</v>
      </c>
      <c r="OI48" s="119">
        <v>0</v>
      </c>
      <c r="OJ48" s="119">
        <v>0</v>
      </c>
      <c r="OK48" s="119">
        <v>0</v>
      </c>
      <c r="OL48" s="119">
        <v>0</v>
      </c>
      <c r="OM48" s="119">
        <v>0</v>
      </c>
      <c r="ON48" s="119">
        <v>0</v>
      </c>
      <c r="OO48" s="119">
        <v>0</v>
      </c>
      <c r="OP48" s="119">
        <v>0</v>
      </c>
      <c r="OQ48" s="119">
        <v>0</v>
      </c>
      <c r="OR48" s="119">
        <v>0</v>
      </c>
      <c r="OS48" s="119">
        <v>0</v>
      </c>
      <c r="OT48" s="119">
        <v>0</v>
      </c>
    </row>
    <row r="49" spans="1:410">
      <c r="A49" s="55" t="s">
        <v>1996</v>
      </c>
      <c r="B49" s="56" t="s">
        <v>1234</v>
      </c>
      <c r="C49" s="55" t="s">
        <v>427</v>
      </c>
      <c r="D49" s="58">
        <v>3</v>
      </c>
      <c r="E49" s="96">
        <v>2018</v>
      </c>
      <c r="F49" s="56">
        <v>85.21</v>
      </c>
      <c r="G49" s="110">
        <v>23514</v>
      </c>
      <c r="H49" s="110">
        <v>12479</v>
      </c>
      <c r="I49" s="110">
        <v>11035</v>
      </c>
      <c r="J49" s="100">
        <v>43.07</v>
      </c>
      <c r="K49" s="110">
        <v>8486</v>
      </c>
      <c r="L49" s="100">
        <v>19.100000000000001</v>
      </c>
      <c r="M49" s="110">
        <v>3763</v>
      </c>
      <c r="N49" s="114">
        <v>1479</v>
      </c>
      <c r="O49" s="114">
        <v>784</v>
      </c>
      <c r="P49" s="114">
        <v>695</v>
      </c>
      <c r="Q49" s="112" t="e">
        <v>#N/A</v>
      </c>
      <c r="R49" s="113" t="e">
        <v>#N/A</v>
      </c>
      <c r="S49" s="113" t="e">
        <v>#N/A</v>
      </c>
      <c r="T49" s="114">
        <v>1481</v>
      </c>
      <c r="U49" s="114">
        <v>776</v>
      </c>
      <c r="V49" s="114">
        <v>705</v>
      </c>
      <c r="W49" s="114" t="e">
        <v>#N/A</v>
      </c>
      <c r="X49" s="113" t="e">
        <v>#N/A</v>
      </c>
      <c r="Y49" s="113" t="e">
        <v>#N/A</v>
      </c>
      <c r="Z49" s="114">
        <v>1535</v>
      </c>
      <c r="AA49" s="114">
        <v>797</v>
      </c>
      <c r="AB49" s="114">
        <v>738</v>
      </c>
      <c r="AC49" s="112" t="e">
        <v>#N/A</v>
      </c>
      <c r="AD49" s="112" t="e">
        <v>#N/A</v>
      </c>
      <c r="AE49" s="112" t="e">
        <v>#N/A</v>
      </c>
      <c r="AF49" s="114">
        <v>1641</v>
      </c>
      <c r="AG49" s="114">
        <v>851</v>
      </c>
      <c r="AH49" s="181">
        <v>790</v>
      </c>
      <c r="AI49" s="182"/>
      <c r="AJ49" s="182"/>
      <c r="AK49" s="182"/>
      <c r="AL49" s="114">
        <v>1765</v>
      </c>
      <c r="AM49" s="114">
        <v>892</v>
      </c>
      <c r="AN49" s="114">
        <v>873</v>
      </c>
      <c r="AO49" s="114">
        <v>1743</v>
      </c>
      <c r="AP49" s="114">
        <v>863</v>
      </c>
      <c r="AQ49" s="114">
        <v>880</v>
      </c>
      <c r="AR49" s="56">
        <v>119</v>
      </c>
      <c r="AS49" s="80">
        <v>525</v>
      </c>
      <c r="AT49" s="126" t="s">
        <v>3413</v>
      </c>
      <c r="AU49" s="59">
        <v>378</v>
      </c>
      <c r="AV49" s="59">
        <v>0</v>
      </c>
      <c r="AW49" s="59">
        <v>63</v>
      </c>
      <c r="AX49" s="59">
        <v>23.4</v>
      </c>
      <c r="AY49" s="59">
        <v>4</v>
      </c>
      <c r="AZ49" s="134">
        <v>2.4</v>
      </c>
      <c r="BA49" s="134">
        <v>4</v>
      </c>
      <c r="BB49" s="62">
        <v>0</v>
      </c>
      <c r="BC49" s="63">
        <v>0</v>
      </c>
      <c r="BD49" s="64">
        <v>0</v>
      </c>
      <c r="BE49" s="65">
        <v>0</v>
      </c>
      <c r="BF49" s="62">
        <v>4.0935672514619883</v>
      </c>
      <c r="BG49" s="63">
        <v>7</v>
      </c>
      <c r="BH49" s="62">
        <v>9.9415204678362574</v>
      </c>
      <c r="BI49" s="63">
        <v>17</v>
      </c>
      <c r="BJ49" s="64">
        <v>0</v>
      </c>
      <c r="BK49" s="65">
        <v>0</v>
      </c>
      <c r="BL49" s="64">
        <v>0</v>
      </c>
      <c r="BM49" s="65">
        <v>0</v>
      </c>
      <c r="BN49" s="56">
        <v>0</v>
      </c>
      <c r="BO49" s="56">
        <v>0</v>
      </c>
      <c r="BP49" s="56">
        <v>293.26</v>
      </c>
      <c r="BQ49" s="56">
        <v>1</v>
      </c>
      <c r="BR49" s="56">
        <v>0</v>
      </c>
      <c r="BS49" s="56">
        <v>0</v>
      </c>
      <c r="BT49" s="56">
        <v>293.26</v>
      </c>
      <c r="BU49" s="56">
        <v>1</v>
      </c>
      <c r="BV49" s="116">
        <v>0</v>
      </c>
      <c r="BW49" s="70">
        <v>0.9296875</v>
      </c>
      <c r="BX49" s="56">
        <v>85.9</v>
      </c>
      <c r="BY49" s="107">
        <v>92.2</v>
      </c>
      <c r="BZ49" s="56">
        <v>88.3</v>
      </c>
      <c r="CA49" s="56">
        <v>95.5</v>
      </c>
      <c r="CB49" s="56">
        <v>95.1</v>
      </c>
      <c r="CC49" s="96" t="s">
        <v>3827</v>
      </c>
      <c r="CD49" s="96" t="s">
        <v>3828</v>
      </c>
      <c r="CE49" s="96" t="s">
        <v>555</v>
      </c>
      <c r="CF49" s="96" t="s">
        <v>2003</v>
      </c>
      <c r="CG49" s="96" t="s">
        <v>3829</v>
      </c>
      <c r="CH49" s="56">
        <v>60.83</v>
      </c>
      <c r="CI49" s="56">
        <v>1</v>
      </c>
      <c r="CJ49" s="60">
        <v>0</v>
      </c>
      <c r="CK49" s="61">
        <v>0</v>
      </c>
      <c r="CL49" s="107">
        <v>60.827250608272507</v>
      </c>
      <c r="CM49" s="56">
        <v>1</v>
      </c>
      <c r="CN49" s="56">
        <v>121.65</v>
      </c>
      <c r="CO49" s="56">
        <v>2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60">
        <v>0.58445353594389238</v>
      </c>
      <c r="DC49" s="56">
        <v>1</v>
      </c>
      <c r="DD49" s="56" t="s">
        <v>3830</v>
      </c>
      <c r="DE49" s="56" t="s">
        <v>3831</v>
      </c>
      <c r="DF49" s="96" t="s">
        <v>555</v>
      </c>
      <c r="DG49" s="96" t="s">
        <v>555</v>
      </c>
      <c r="DH49" s="56">
        <v>351.23</v>
      </c>
      <c r="DI49" s="56">
        <v>7</v>
      </c>
      <c r="DJ49" s="56">
        <v>150.53</v>
      </c>
      <c r="DK49" s="56">
        <v>3</v>
      </c>
      <c r="DL49" s="56">
        <v>0</v>
      </c>
      <c r="DM49" s="56">
        <v>0</v>
      </c>
      <c r="DN49" s="56">
        <v>351.23</v>
      </c>
      <c r="DO49" s="56">
        <v>7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62">
        <v>0.35842293906810035</v>
      </c>
      <c r="EA49" s="63">
        <v>3</v>
      </c>
      <c r="EB49" s="62">
        <v>14.097968936678615</v>
      </c>
      <c r="EC49" s="63">
        <v>118</v>
      </c>
      <c r="ED49" s="60">
        <v>0</v>
      </c>
      <c r="EE49" s="63">
        <v>0</v>
      </c>
      <c r="EF49" s="56" t="s">
        <v>3711</v>
      </c>
      <c r="EG49" s="56" t="s">
        <v>3832</v>
      </c>
      <c r="EH49" s="56" t="s">
        <v>555</v>
      </c>
      <c r="EI49" s="56" t="s">
        <v>555</v>
      </c>
      <c r="EJ49" s="56" t="s">
        <v>3033</v>
      </c>
      <c r="EK49" s="56" t="s">
        <v>3833</v>
      </c>
      <c r="EL49" s="56" t="s">
        <v>3834</v>
      </c>
      <c r="EM49" s="56" t="s">
        <v>3835</v>
      </c>
      <c r="EN49" s="56" t="s">
        <v>555</v>
      </c>
      <c r="EO49" s="56" t="s">
        <v>555</v>
      </c>
      <c r="EP49" s="56">
        <v>49.38</v>
      </c>
      <c r="EQ49" s="56">
        <v>1</v>
      </c>
      <c r="ER49" s="99">
        <v>246.91</v>
      </c>
      <c r="ES49" s="96">
        <v>5</v>
      </c>
      <c r="ET49" s="56">
        <v>0</v>
      </c>
      <c r="EU49" s="56">
        <v>0</v>
      </c>
      <c r="EV49" s="107">
        <v>49.382716049382715</v>
      </c>
      <c r="EW49" s="56">
        <v>1</v>
      </c>
      <c r="EX49" s="56">
        <v>0</v>
      </c>
      <c r="EY49" s="62">
        <v>60.710194730813285</v>
      </c>
      <c r="EZ49" s="63">
        <v>53</v>
      </c>
      <c r="FA49" s="62">
        <v>53.409090909090907</v>
      </c>
      <c r="FB49" s="63">
        <v>47</v>
      </c>
      <c r="FC49" s="56">
        <v>25.85</v>
      </c>
      <c r="FD49" s="111">
        <v>1</v>
      </c>
      <c r="FE49" s="56">
        <v>25.85</v>
      </c>
      <c r="FF49" s="56">
        <v>1</v>
      </c>
      <c r="FG49" s="56">
        <v>0</v>
      </c>
      <c r="FH49" s="56">
        <v>0</v>
      </c>
      <c r="FI49" s="56">
        <v>25.85</v>
      </c>
      <c r="FJ49" s="56">
        <v>1</v>
      </c>
      <c r="FK49" s="56">
        <v>77.540000000000006</v>
      </c>
      <c r="FL49" s="56">
        <v>3</v>
      </c>
      <c r="FM49" s="56">
        <v>103.39</v>
      </c>
      <c r="FN49" s="56">
        <v>4</v>
      </c>
      <c r="FO49" s="56">
        <v>491.08</v>
      </c>
      <c r="FP49" s="56">
        <v>19</v>
      </c>
      <c r="FQ49" s="56">
        <v>51.69</v>
      </c>
      <c r="FR49" s="56">
        <v>2</v>
      </c>
      <c r="FS49" s="60">
        <v>5</v>
      </c>
      <c r="FT49" s="61">
        <v>5</v>
      </c>
      <c r="FU49" s="60">
        <v>0.72332730560578662</v>
      </c>
      <c r="FV49" s="61">
        <v>4</v>
      </c>
      <c r="FW49" s="56" t="s">
        <v>3836</v>
      </c>
      <c r="FX49" s="56">
        <v>2.93</v>
      </c>
      <c r="FY49" s="56">
        <v>27.91</v>
      </c>
      <c r="FZ49" s="111">
        <v>7010</v>
      </c>
      <c r="GA49" s="111">
        <v>10013</v>
      </c>
      <c r="GB49" s="56">
        <v>33.31</v>
      </c>
      <c r="GC49" s="56">
        <v>66.69</v>
      </c>
      <c r="GD49" s="56">
        <v>20.49</v>
      </c>
      <c r="GE49" s="56">
        <v>80.47</v>
      </c>
      <c r="GF49" s="56">
        <v>88.94</v>
      </c>
      <c r="GG49" s="56">
        <v>73.180000000000007</v>
      </c>
      <c r="GH49" s="56">
        <v>99.43</v>
      </c>
      <c r="GI49" s="56">
        <v>37.369999999999997</v>
      </c>
      <c r="GJ49" s="56">
        <v>57.07</v>
      </c>
      <c r="GK49" s="56">
        <v>92.85</v>
      </c>
      <c r="GL49" s="56">
        <v>1.9</v>
      </c>
      <c r="GM49" s="56">
        <v>11.8</v>
      </c>
      <c r="GN49" s="56">
        <v>3.38</v>
      </c>
      <c r="GO49" s="56">
        <v>20.92</v>
      </c>
      <c r="GP49" s="56">
        <v>5.08</v>
      </c>
      <c r="GQ49" s="56">
        <v>2.99</v>
      </c>
      <c r="GR49" s="56">
        <v>13.08</v>
      </c>
      <c r="GS49" s="56">
        <v>4.75</v>
      </c>
      <c r="GT49" s="56">
        <v>2.5299999999999998</v>
      </c>
      <c r="GU49" s="99">
        <v>4.6528588098016339</v>
      </c>
      <c r="GV49" s="120">
        <v>1.4790711433219899E-3</v>
      </c>
      <c r="GW49" s="120">
        <v>5.0880047330276602E-2</v>
      </c>
      <c r="GX49" s="120">
        <v>0.25159000147907101</v>
      </c>
      <c r="GY49" s="120">
        <v>0.443573435882266</v>
      </c>
      <c r="GZ49" s="120">
        <v>0.105753586747523</v>
      </c>
      <c r="HA49" s="120">
        <v>0.13296849578464701</v>
      </c>
      <c r="HB49" s="120">
        <v>1.13888478035794E-2</v>
      </c>
      <c r="HC49" s="120">
        <v>2.3665138293151901E-3</v>
      </c>
      <c r="HD49" s="118">
        <v>0</v>
      </c>
      <c r="HE49" s="118">
        <v>0</v>
      </c>
      <c r="HF49" s="118">
        <v>0</v>
      </c>
      <c r="HG49" s="118">
        <v>0</v>
      </c>
      <c r="HH49" s="118">
        <v>1</v>
      </c>
      <c r="HI49" s="122">
        <v>1219</v>
      </c>
      <c r="HJ49" s="118">
        <v>2</v>
      </c>
      <c r="HK49" s="122">
        <v>1222</v>
      </c>
      <c r="HL49" s="118">
        <v>0</v>
      </c>
      <c r="HM49" s="118">
        <v>0</v>
      </c>
      <c r="HN49" s="118">
        <v>0</v>
      </c>
      <c r="HO49" s="118">
        <v>0</v>
      </c>
      <c r="HP49" s="122">
        <v>7</v>
      </c>
      <c r="HQ49" s="122">
        <v>1443</v>
      </c>
      <c r="HR49" s="122">
        <v>3</v>
      </c>
      <c r="HS49" s="122">
        <v>1453</v>
      </c>
      <c r="HT49" s="118">
        <v>0</v>
      </c>
      <c r="HU49" s="118">
        <v>0</v>
      </c>
      <c r="HV49" s="118">
        <v>0</v>
      </c>
      <c r="HW49" s="118">
        <v>0</v>
      </c>
      <c r="HX49" s="122">
        <v>10</v>
      </c>
      <c r="HY49" s="122">
        <v>1669</v>
      </c>
      <c r="HZ49" s="122">
        <v>5</v>
      </c>
      <c r="IA49" s="122">
        <v>1684</v>
      </c>
      <c r="IB49" s="118">
        <v>0</v>
      </c>
      <c r="IC49" s="118">
        <v>0</v>
      </c>
      <c r="ID49" s="118">
        <v>0</v>
      </c>
      <c r="IE49" s="118">
        <v>0</v>
      </c>
      <c r="IF49" s="122">
        <v>8</v>
      </c>
      <c r="IG49" s="122">
        <v>3463</v>
      </c>
      <c r="IH49" s="122">
        <v>18</v>
      </c>
      <c r="II49" s="122">
        <v>3489</v>
      </c>
      <c r="IJ49" s="119">
        <v>0</v>
      </c>
      <c r="IK49" s="119">
        <v>0</v>
      </c>
      <c r="IL49" s="130">
        <v>1</v>
      </c>
      <c r="IM49" s="131">
        <v>0.5</v>
      </c>
      <c r="IN49" s="119">
        <v>0</v>
      </c>
      <c r="IO49" s="119">
        <v>0</v>
      </c>
      <c r="IP49" s="119">
        <v>0</v>
      </c>
      <c r="IQ49" s="119">
        <v>0</v>
      </c>
      <c r="IR49" s="119">
        <v>0</v>
      </c>
      <c r="IS49" s="119">
        <v>0</v>
      </c>
      <c r="IT49" s="119">
        <v>0</v>
      </c>
      <c r="IU49" s="119">
        <v>0</v>
      </c>
      <c r="IV49" s="119">
        <v>0</v>
      </c>
      <c r="IW49" s="119">
        <v>0</v>
      </c>
      <c r="IX49" s="130">
        <v>1</v>
      </c>
      <c r="IY49" s="131">
        <v>0.5</v>
      </c>
      <c r="IZ49" s="119">
        <v>0</v>
      </c>
      <c r="JA49" s="119">
        <v>0</v>
      </c>
      <c r="JB49" s="119">
        <v>0</v>
      </c>
      <c r="JC49" s="119">
        <v>0</v>
      </c>
      <c r="JD49" s="122">
        <v>0</v>
      </c>
      <c r="JE49" s="122">
        <v>0</v>
      </c>
      <c r="JF49" s="122">
        <v>0</v>
      </c>
      <c r="JG49" s="122">
        <v>0</v>
      </c>
      <c r="JH49" s="122">
        <v>0</v>
      </c>
      <c r="JI49" s="122">
        <v>0</v>
      </c>
      <c r="JJ49" s="119">
        <v>0</v>
      </c>
      <c r="JK49" s="119">
        <v>0</v>
      </c>
      <c r="JL49" s="119">
        <v>0</v>
      </c>
      <c r="JM49" s="119">
        <v>0</v>
      </c>
      <c r="JN49" s="122">
        <v>0</v>
      </c>
      <c r="JO49" s="119">
        <v>0</v>
      </c>
      <c r="JP49" s="119">
        <v>0</v>
      </c>
      <c r="JQ49" s="119">
        <v>0</v>
      </c>
      <c r="JR49" s="119">
        <v>0</v>
      </c>
      <c r="JS49" s="119">
        <v>0</v>
      </c>
      <c r="JT49" s="122">
        <v>0</v>
      </c>
      <c r="JU49" s="118">
        <v>0</v>
      </c>
      <c r="JV49" s="119">
        <v>0</v>
      </c>
      <c r="JW49" s="119">
        <v>0</v>
      </c>
      <c r="JX49" s="119">
        <v>0</v>
      </c>
      <c r="JY49" s="119">
        <v>0</v>
      </c>
      <c r="JZ49" s="119">
        <v>0</v>
      </c>
      <c r="KA49" s="122">
        <v>0</v>
      </c>
      <c r="KB49" s="119">
        <v>0</v>
      </c>
      <c r="KC49" s="119">
        <v>0</v>
      </c>
      <c r="KD49" s="122">
        <v>0</v>
      </c>
      <c r="KE49" s="122">
        <v>0</v>
      </c>
      <c r="KF49" s="122">
        <v>0</v>
      </c>
      <c r="KG49" s="122">
        <v>0</v>
      </c>
      <c r="KH49" s="119">
        <v>0</v>
      </c>
      <c r="KI49" s="119">
        <v>0</v>
      </c>
      <c r="KJ49" s="119">
        <v>0</v>
      </c>
      <c r="KK49" s="119">
        <v>0</v>
      </c>
      <c r="KL49" s="119">
        <v>0</v>
      </c>
      <c r="KM49" s="119">
        <v>0</v>
      </c>
      <c r="KN49" s="119">
        <v>0</v>
      </c>
      <c r="KO49" s="119">
        <v>0</v>
      </c>
      <c r="KP49" s="119">
        <v>0</v>
      </c>
      <c r="KQ49" s="119">
        <v>0</v>
      </c>
      <c r="KR49" s="119">
        <v>0</v>
      </c>
      <c r="KS49" s="119">
        <v>0</v>
      </c>
      <c r="KT49" s="119">
        <v>0</v>
      </c>
      <c r="KU49" s="119">
        <v>0</v>
      </c>
      <c r="KV49" s="122">
        <v>0</v>
      </c>
      <c r="KW49" s="122">
        <v>0</v>
      </c>
      <c r="KX49" s="122">
        <v>0</v>
      </c>
      <c r="KY49" s="122">
        <v>0</v>
      </c>
      <c r="KZ49" s="119">
        <v>0</v>
      </c>
      <c r="LA49" s="119">
        <v>0</v>
      </c>
      <c r="LB49" s="122">
        <v>0</v>
      </c>
      <c r="LC49" s="122">
        <v>0</v>
      </c>
      <c r="LD49" s="122">
        <v>0</v>
      </c>
      <c r="LE49" s="122">
        <v>0</v>
      </c>
      <c r="LF49" s="122">
        <v>0</v>
      </c>
      <c r="LG49" s="122">
        <v>0</v>
      </c>
      <c r="LH49" s="122">
        <v>0</v>
      </c>
      <c r="LI49" s="122">
        <v>0</v>
      </c>
      <c r="LJ49" s="122">
        <v>0</v>
      </c>
      <c r="LK49" s="122">
        <v>0</v>
      </c>
      <c r="LL49" s="122">
        <v>0</v>
      </c>
      <c r="LM49" s="122">
        <v>0</v>
      </c>
      <c r="LN49" s="119">
        <v>0</v>
      </c>
      <c r="LO49" s="119">
        <v>0</v>
      </c>
      <c r="LP49" s="119">
        <v>0</v>
      </c>
      <c r="LQ49" s="119">
        <v>0</v>
      </c>
      <c r="LR49" s="119">
        <v>0</v>
      </c>
      <c r="LS49" s="119">
        <v>0</v>
      </c>
      <c r="LT49" s="119">
        <v>0</v>
      </c>
      <c r="LU49" s="119">
        <v>0</v>
      </c>
      <c r="LV49" s="119">
        <v>0</v>
      </c>
      <c r="LW49" s="119">
        <v>0</v>
      </c>
      <c r="LX49" s="119">
        <v>0</v>
      </c>
      <c r="LY49" s="122">
        <v>0</v>
      </c>
      <c r="LZ49" s="122">
        <v>0</v>
      </c>
      <c r="MA49" s="122">
        <v>0</v>
      </c>
      <c r="MB49" s="122">
        <v>0</v>
      </c>
      <c r="MC49" s="122">
        <v>0</v>
      </c>
      <c r="MD49" s="122">
        <v>0</v>
      </c>
      <c r="ME49" s="122">
        <v>0</v>
      </c>
      <c r="MF49" s="122">
        <v>0</v>
      </c>
      <c r="MG49" s="122">
        <v>0</v>
      </c>
      <c r="MH49" s="122">
        <v>0</v>
      </c>
      <c r="MI49" s="122">
        <v>0</v>
      </c>
      <c r="MJ49" s="122">
        <v>0</v>
      </c>
      <c r="MK49" s="122">
        <v>0</v>
      </c>
      <c r="ML49" s="122">
        <v>0</v>
      </c>
      <c r="MM49" s="122">
        <v>0</v>
      </c>
      <c r="MN49" s="122">
        <v>0</v>
      </c>
      <c r="MO49" s="122">
        <v>0</v>
      </c>
      <c r="MP49" s="122">
        <v>0</v>
      </c>
      <c r="MQ49" s="122">
        <v>0</v>
      </c>
      <c r="MR49" s="122">
        <v>0</v>
      </c>
      <c r="MS49" s="122">
        <v>0</v>
      </c>
      <c r="MT49" s="122">
        <v>0</v>
      </c>
      <c r="MU49" s="122">
        <v>0</v>
      </c>
      <c r="MV49" s="122">
        <v>0</v>
      </c>
      <c r="MW49" s="122">
        <v>0</v>
      </c>
      <c r="MX49" s="122">
        <v>0</v>
      </c>
      <c r="MY49" s="122">
        <v>0</v>
      </c>
      <c r="MZ49" s="122">
        <v>0</v>
      </c>
      <c r="NA49" s="122">
        <v>0</v>
      </c>
      <c r="NB49" s="122">
        <v>0</v>
      </c>
      <c r="NC49" s="122">
        <v>0</v>
      </c>
      <c r="ND49" s="122">
        <v>0</v>
      </c>
      <c r="NE49" s="122">
        <v>0</v>
      </c>
      <c r="NF49" s="122">
        <v>0</v>
      </c>
      <c r="NG49" s="122">
        <v>0</v>
      </c>
      <c r="NH49" s="122">
        <v>0</v>
      </c>
      <c r="NI49" s="122">
        <v>0</v>
      </c>
      <c r="NJ49" s="122">
        <v>0</v>
      </c>
      <c r="NK49" s="122">
        <v>0</v>
      </c>
      <c r="NL49" s="122">
        <v>0</v>
      </c>
      <c r="NM49" s="122">
        <v>0</v>
      </c>
      <c r="NN49" s="122">
        <v>0</v>
      </c>
      <c r="NO49" s="122">
        <v>0</v>
      </c>
      <c r="NP49" s="122">
        <v>0</v>
      </c>
      <c r="NQ49" s="119">
        <v>0</v>
      </c>
      <c r="NR49" s="119">
        <v>0</v>
      </c>
      <c r="NS49" s="119">
        <v>0</v>
      </c>
      <c r="NT49" s="119">
        <v>0</v>
      </c>
      <c r="NU49" s="119">
        <v>0</v>
      </c>
      <c r="NV49" s="119">
        <v>0</v>
      </c>
      <c r="NW49" s="119">
        <v>0</v>
      </c>
      <c r="NX49" s="119">
        <v>0</v>
      </c>
      <c r="NY49" s="119">
        <v>0</v>
      </c>
      <c r="NZ49" s="119">
        <v>0</v>
      </c>
      <c r="OA49" s="119">
        <v>0</v>
      </c>
      <c r="OB49" s="119">
        <v>0</v>
      </c>
      <c r="OC49" s="119">
        <v>0</v>
      </c>
      <c r="OD49" s="119">
        <v>0</v>
      </c>
      <c r="OE49" s="119">
        <v>0</v>
      </c>
      <c r="OF49" s="119">
        <v>0</v>
      </c>
      <c r="OG49" s="119">
        <v>0</v>
      </c>
      <c r="OH49" s="119">
        <v>0</v>
      </c>
      <c r="OI49" s="119">
        <v>0</v>
      </c>
      <c r="OJ49" s="119">
        <v>0</v>
      </c>
      <c r="OK49" s="119">
        <v>0</v>
      </c>
      <c r="OL49" s="119">
        <v>0</v>
      </c>
      <c r="OM49" s="119">
        <v>0</v>
      </c>
      <c r="ON49" s="119">
        <v>0</v>
      </c>
      <c r="OO49" s="119">
        <v>0</v>
      </c>
      <c r="OP49" s="119">
        <v>0</v>
      </c>
      <c r="OQ49" s="119">
        <v>0</v>
      </c>
      <c r="OR49" s="119">
        <v>0</v>
      </c>
      <c r="OS49" s="119">
        <v>0</v>
      </c>
      <c r="OT49" s="119">
        <v>0</v>
      </c>
    </row>
    <row r="50" spans="1:410">
      <c r="A50" s="55" t="s">
        <v>1240</v>
      </c>
      <c r="B50" s="56" t="s">
        <v>1241</v>
      </c>
      <c r="C50" s="55" t="s">
        <v>427</v>
      </c>
      <c r="D50" s="57">
        <v>1</v>
      </c>
      <c r="E50" s="96">
        <v>2018</v>
      </c>
      <c r="F50" s="56">
        <v>91.25</v>
      </c>
      <c r="G50" s="110">
        <v>135465</v>
      </c>
      <c r="H50" s="110">
        <v>83007</v>
      </c>
      <c r="I50" s="110">
        <v>52458</v>
      </c>
      <c r="J50" s="100">
        <v>106.36</v>
      </c>
      <c r="K50" s="110">
        <v>134214</v>
      </c>
      <c r="L50" s="100">
        <v>18.09</v>
      </c>
      <c r="M50" s="110">
        <v>22826</v>
      </c>
      <c r="N50" s="114">
        <v>8146</v>
      </c>
      <c r="O50" s="114">
        <v>4124</v>
      </c>
      <c r="P50" s="114">
        <v>4022</v>
      </c>
      <c r="Q50" s="112">
        <v>9778</v>
      </c>
      <c r="R50" s="113">
        <v>4953</v>
      </c>
      <c r="S50" s="113">
        <v>4825</v>
      </c>
      <c r="T50" s="114">
        <v>8265</v>
      </c>
      <c r="U50" s="114">
        <v>4217</v>
      </c>
      <c r="V50" s="114">
        <v>4048</v>
      </c>
      <c r="W50" s="114">
        <v>10089</v>
      </c>
      <c r="X50" s="113">
        <v>5168</v>
      </c>
      <c r="Y50" s="113">
        <v>4921</v>
      </c>
      <c r="Z50" s="114">
        <v>8956</v>
      </c>
      <c r="AA50" s="114">
        <v>4635</v>
      </c>
      <c r="AB50" s="114">
        <v>4321</v>
      </c>
      <c r="AC50" s="112">
        <v>11580</v>
      </c>
      <c r="AD50" s="112">
        <v>6047</v>
      </c>
      <c r="AE50" s="112">
        <v>5533</v>
      </c>
      <c r="AF50" s="114">
        <v>10552</v>
      </c>
      <c r="AG50" s="114">
        <v>5549</v>
      </c>
      <c r="AH50" s="181">
        <v>5003</v>
      </c>
      <c r="AI50" s="182"/>
      <c r="AJ50" s="182"/>
      <c r="AK50" s="182"/>
      <c r="AL50" s="114">
        <v>12073</v>
      </c>
      <c r="AM50" s="114">
        <v>6289</v>
      </c>
      <c r="AN50" s="114">
        <v>5784</v>
      </c>
      <c r="AO50" s="114">
        <v>11930</v>
      </c>
      <c r="AP50" s="114">
        <v>6080</v>
      </c>
      <c r="AQ50" s="114">
        <v>5850</v>
      </c>
      <c r="AR50" s="111">
        <v>1090</v>
      </c>
      <c r="AS50" s="112">
        <v>6682</v>
      </c>
      <c r="AT50" s="126" t="s">
        <v>3413</v>
      </c>
      <c r="AU50" s="59">
        <v>3943</v>
      </c>
      <c r="AV50" s="59">
        <v>13</v>
      </c>
      <c r="AW50" s="59">
        <v>2364</v>
      </c>
      <c r="AX50" s="59">
        <v>6.8</v>
      </c>
      <c r="AY50" s="59">
        <v>10</v>
      </c>
      <c r="AZ50" s="62">
        <v>5.3727227342245607</v>
      </c>
      <c r="BA50" s="63">
        <v>12</v>
      </c>
      <c r="BB50" s="62">
        <v>0</v>
      </c>
      <c r="BC50" s="63">
        <v>0</v>
      </c>
      <c r="BD50" s="64">
        <v>0</v>
      </c>
      <c r="BE50" s="65">
        <v>0</v>
      </c>
      <c r="BF50" s="62">
        <v>2.5152957171991841</v>
      </c>
      <c r="BG50" s="63">
        <v>37</v>
      </c>
      <c r="BH50" s="62">
        <v>10.53704962610469</v>
      </c>
      <c r="BI50" s="63">
        <v>155</v>
      </c>
      <c r="BJ50" s="64">
        <v>0</v>
      </c>
      <c r="BK50" s="65">
        <v>0</v>
      </c>
      <c r="BL50" s="64">
        <v>0</v>
      </c>
      <c r="BM50" s="65">
        <v>0</v>
      </c>
      <c r="BN50" s="56">
        <v>48.9</v>
      </c>
      <c r="BO50" s="56">
        <v>1</v>
      </c>
      <c r="BP50" s="56">
        <v>48.9</v>
      </c>
      <c r="BQ50" s="56">
        <v>1</v>
      </c>
      <c r="BR50" s="56">
        <v>0</v>
      </c>
      <c r="BS50" s="56">
        <v>0</v>
      </c>
      <c r="BT50" s="56">
        <v>0</v>
      </c>
      <c r="BU50" s="56">
        <v>0</v>
      </c>
      <c r="BV50" s="116">
        <v>270</v>
      </c>
      <c r="BW50" s="70">
        <v>0.93991912189485849</v>
      </c>
      <c r="BX50" s="56">
        <v>97.1</v>
      </c>
      <c r="BY50" s="107">
        <v>94</v>
      </c>
      <c r="BZ50" s="56">
        <v>95.7</v>
      </c>
      <c r="CA50" s="56">
        <v>83.3</v>
      </c>
      <c r="CB50" s="56">
        <v>89.9</v>
      </c>
      <c r="CC50" s="96" t="s">
        <v>3837</v>
      </c>
      <c r="CD50" s="96" t="s">
        <v>3392</v>
      </c>
      <c r="CE50" s="96" t="s">
        <v>555</v>
      </c>
      <c r="CF50" s="96" t="s">
        <v>2570</v>
      </c>
      <c r="CG50" s="96" t="s">
        <v>2298</v>
      </c>
      <c r="CH50" s="56">
        <v>24.67</v>
      </c>
      <c r="CI50" s="56">
        <v>3</v>
      </c>
      <c r="CJ50" s="60">
        <v>0</v>
      </c>
      <c r="CK50" s="61">
        <v>0</v>
      </c>
      <c r="CL50" s="56">
        <v>68.680000000000007</v>
      </c>
      <c r="CM50" s="56">
        <v>3</v>
      </c>
      <c r="CN50" s="56">
        <v>49.45</v>
      </c>
      <c r="CO50" s="56">
        <v>5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60">
        <v>0.3769317753486619</v>
      </c>
      <c r="DC50" s="61">
        <v>4</v>
      </c>
      <c r="DD50" s="56" t="s">
        <v>2309</v>
      </c>
      <c r="DE50" s="56" t="s">
        <v>3838</v>
      </c>
      <c r="DF50" s="96" t="s">
        <v>555</v>
      </c>
      <c r="DG50" s="96" t="s">
        <v>555</v>
      </c>
      <c r="DH50" s="56">
        <v>56.31</v>
      </c>
      <c r="DI50" s="56">
        <v>7</v>
      </c>
      <c r="DJ50" s="56">
        <v>160.88999999999999</v>
      </c>
      <c r="DK50" s="56">
        <v>20</v>
      </c>
      <c r="DL50" s="56">
        <v>24.14</v>
      </c>
      <c r="DM50" s="56">
        <v>3</v>
      </c>
      <c r="DN50" s="56">
        <v>56.31</v>
      </c>
      <c r="DO50" s="56">
        <v>7</v>
      </c>
      <c r="DP50" s="107">
        <v>39.613373474885123</v>
      </c>
      <c r="DQ50" s="56">
        <v>6</v>
      </c>
      <c r="DR50" s="56">
        <v>0</v>
      </c>
      <c r="DS50" s="56">
        <v>0</v>
      </c>
      <c r="DT50" s="56">
        <v>39.61</v>
      </c>
      <c r="DU50" s="56">
        <v>5</v>
      </c>
      <c r="DV50" s="56">
        <v>7.92</v>
      </c>
      <c r="DW50" s="56">
        <v>1</v>
      </c>
      <c r="DX50" s="56">
        <v>0</v>
      </c>
      <c r="DY50" s="56">
        <v>0</v>
      </c>
      <c r="DZ50" s="62">
        <v>1.0204081632653061</v>
      </c>
      <c r="EA50" s="63">
        <v>1</v>
      </c>
      <c r="EB50" s="62">
        <v>29.591836734693878</v>
      </c>
      <c r="EC50" s="63">
        <v>29</v>
      </c>
      <c r="ED50" s="60">
        <v>1.2402213318069071</v>
      </c>
      <c r="EE50" s="61">
        <v>13</v>
      </c>
      <c r="EF50" s="56" t="s">
        <v>3839</v>
      </c>
      <c r="EG50" s="56" t="s">
        <v>3840</v>
      </c>
      <c r="EH50" s="56" t="s">
        <v>555</v>
      </c>
      <c r="EI50" s="56" t="s">
        <v>555</v>
      </c>
      <c r="EJ50" s="56" t="s">
        <v>2519</v>
      </c>
      <c r="EK50" s="56" t="s">
        <v>1808</v>
      </c>
      <c r="EL50" s="56" t="s">
        <v>3841</v>
      </c>
      <c r="EM50" s="56" t="s">
        <v>827</v>
      </c>
      <c r="EN50" s="56" t="s">
        <v>555</v>
      </c>
      <c r="EO50" s="56" t="s">
        <v>555</v>
      </c>
      <c r="EP50" s="56">
        <v>71.3</v>
      </c>
      <c r="EQ50" s="56">
        <v>9</v>
      </c>
      <c r="ER50" s="99">
        <v>150.53</v>
      </c>
      <c r="ES50" s="96">
        <v>19</v>
      </c>
      <c r="ET50" s="56">
        <v>229.76</v>
      </c>
      <c r="EU50" s="56">
        <v>29</v>
      </c>
      <c r="EV50" s="107">
        <v>87.15</v>
      </c>
      <c r="EW50" s="56">
        <v>11</v>
      </c>
      <c r="EX50" s="56">
        <v>1</v>
      </c>
      <c r="EY50" s="62">
        <v>79.356846473029037</v>
      </c>
      <c r="EZ50" s="63">
        <v>459</v>
      </c>
      <c r="FA50" s="62">
        <v>74.18803418803418</v>
      </c>
      <c r="FB50" s="63">
        <v>434</v>
      </c>
      <c r="FC50" s="56">
        <v>32.549999999999997</v>
      </c>
      <c r="FD50" s="111">
        <v>8</v>
      </c>
      <c r="FE50" s="56">
        <v>36.619999999999997</v>
      </c>
      <c r="FF50" s="56">
        <v>9</v>
      </c>
      <c r="FG50" s="56">
        <v>4.07</v>
      </c>
      <c r="FH50" s="56">
        <v>1</v>
      </c>
      <c r="FI50" s="56">
        <v>12.21</v>
      </c>
      <c r="FJ50" s="56">
        <v>3</v>
      </c>
      <c r="FK50" s="56">
        <v>85.45</v>
      </c>
      <c r="FL50" s="56">
        <v>21</v>
      </c>
      <c r="FM50" s="56">
        <v>183.1</v>
      </c>
      <c r="FN50" s="56">
        <v>45</v>
      </c>
      <c r="FO50" s="56">
        <v>524.88</v>
      </c>
      <c r="FP50" s="56">
        <v>129</v>
      </c>
      <c r="FQ50" s="56">
        <v>36.619999999999997</v>
      </c>
      <c r="FR50" s="56">
        <v>9</v>
      </c>
      <c r="FS50" s="60">
        <v>0</v>
      </c>
      <c r="FT50" s="61">
        <v>0</v>
      </c>
      <c r="FU50" s="60">
        <v>3.3783783783783785</v>
      </c>
      <c r="FV50" s="61">
        <v>2</v>
      </c>
      <c r="FW50" s="56" t="s">
        <v>3842</v>
      </c>
      <c r="FX50" s="56">
        <v>2.89</v>
      </c>
      <c r="FY50" s="56">
        <v>195.73</v>
      </c>
      <c r="FZ50" s="111">
        <v>39682</v>
      </c>
      <c r="GA50" s="111">
        <v>47448</v>
      </c>
      <c r="GB50" s="56">
        <v>36.869999999999997</v>
      </c>
      <c r="GC50" s="56">
        <v>63.13</v>
      </c>
      <c r="GD50" s="56">
        <v>24.99</v>
      </c>
      <c r="GE50" s="56">
        <v>77.94</v>
      </c>
      <c r="GF50" s="56">
        <v>99.03</v>
      </c>
      <c r="GG50" s="56">
        <v>74.19</v>
      </c>
      <c r="GH50" s="56">
        <v>99.77</v>
      </c>
      <c r="GI50" s="56">
        <v>53.14</v>
      </c>
      <c r="GJ50" s="56">
        <v>63.75</v>
      </c>
      <c r="GK50" s="56">
        <v>95.41</v>
      </c>
      <c r="GL50" s="56">
        <v>1.79</v>
      </c>
      <c r="GM50" s="56">
        <v>11.04</v>
      </c>
      <c r="GN50" s="56">
        <v>4.43</v>
      </c>
      <c r="GO50" s="56">
        <v>24.19</v>
      </c>
      <c r="GP50" s="56">
        <v>6.63</v>
      </c>
      <c r="GQ50" s="56">
        <v>3.98</v>
      </c>
      <c r="GR50" s="56">
        <v>12.73</v>
      </c>
      <c r="GS50" s="56">
        <v>2.81</v>
      </c>
      <c r="GT50" s="56">
        <v>2.4</v>
      </c>
      <c r="GU50" s="99">
        <v>5.1693063186215182</v>
      </c>
      <c r="GV50" s="120">
        <v>3.3450934274140902E-3</v>
      </c>
      <c r="GW50" s="120">
        <v>3.7789102312818498E-2</v>
      </c>
      <c r="GX50" s="120">
        <v>0.26951522278844903</v>
      </c>
      <c r="GY50" s="120">
        <v>0.49951652946556901</v>
      </c>
      <c r="GZ50" s="120">
        <v>0.153038024304194</v>
      </c>
      <c r="HA50" s="120">
        <v>2.8171958709002999E-2</v>
      </c>
      <c r="HB50" s="120">
        <v>5.8277799555729801E-3</v>
      </c>
      <c r="HC50" s="120">
        <v>2.7962890369789598E-3</v>
      </c>
      <c r="HD50" s="118">
        <v>6</v>
      </c>
      <c r="HE50" s="118">
        <v>0</v>
      </c>
      <c r="HF50" s="118">
        <v>0</v>
      </c>
      <c r="HG50" s="118">
        <v>0</v>
      </c>
      <c r="HH50" s="122">
        <v>39</v>
      </c>
      <c r="HI50" s="122">
        <v>6918</v>
      </c>
      <c r="HJ50" s="122">
        <v>41</v>
      </c>
      <c r="HK50" s="122">
        <v>7004</v>
      </c>
      <c r="HL50" s="118">
        <v>2</v>
      </c>
      <c r="HM50" s="118">
        <v>0</v>
      </c>
      <c r="HN50" s="118">
        <v>0</v>
      </c>
      <c r="HO50" s="118">
        <v>0</v>
      </c>
      <c r="HP50" s="122">
        <v>39</v>
      </c>
      <c r="HQ50" s="122">
        <v>7946</v>
      </c>
      <c r="HR50" s="122">
        <v>46</v>
      </c>
      <c r="HS50" s="122">
        <v>8033</v>
      </c>
      <c r="HT50" s="122">
        <v>4</v>
      </c>
      <c r="HU50" s="118">
        <v>0</v>
      </c>
      <c r="HV50" s="118">
        <v>0</v>
      </c>
      <c r="HW50" s="118">
        <v>0</v>
      </c>
      <c r="HX50" s="122">
        <v>51</v>
      </c>
      <c r="HY50" s="122">
        <v>9528</v>
      </c>
      <c r="HZ50" s="122">
        <v>76</v>
      </c>
      <c r="IA50" s="122">
        <v>9659</v>
      </c>
      <c r="IB50" s="118">
        <v>10</v>
      </c>
      <c r="IC50" s="118">
        <v>0</v>
      </c>
      <c r="ID50" s="122">
        <v>3</v>
      </c>
      <c r="IE50" s="118">
        <v>0</v>
      </c>
      <c r="IF50" s="122">
        <v>160</v>
      </c>
      <c r="IG50" s="122">
        <v>22551</v>
      </c>
      <c r="IH50" s="122">
        <v>495</v>
      </c>
      <c r="II50" s="122">
        <v>23219</v>
      </c>
      <c r="IJ50" s="130">
        <v>2</v>
      </c>
      <c r="IK50" s="131">
        <v>4.1666666666666699E-2</v>
      </c>
      <c r="IL50" s="130">
        <v>4</v>
      </c>
      <c r="IM50" s="131">
        <v>8.3333333333333301E-2</v>
      </c>
      <c r="IN50" s="130">
        <v>8</v>
      </c>
      <c r="IO50" s="131">
        <v>0.16666666666666699</v>
      </c>
      <c r="IP50" s="119">
        <v>0</v>
      </c>
      <c r="IQ50" s="119">
        <v>0</v>
      </c>
      <c r="IR50" s="119">
        <v>0</v>
      </c>
      <c r="IS50" s="119">
        <v>0</v>
      </c>
      <c r="IT50" s="119">
        <v>0</v>
      </c>
      <c r="IU50" s="119">
        <v>0</v>
      </c>
      <c r="IV50" s="130">
        <v>1</v>
      </c>
      <c r="IW50" s="131">
        <v>2.0833333333333301E-2</v>
      </c>
      <c r="IX50" s="130">
        <v>6</v>
      </c>
      <c r="IY50" s="131">
        <v>0.125</v>
      </c>
      <c r="IZ50" s="130">
        <v>5</v>
      </c>
      <c r="JA50" s="131">
        <v>0.104166666666667</v>
      </c>
      <c r="JB50" s="119"/>
      <c r="JC50" s="119"/>
      <c r="JD50" s="122">
        <v>0</v>
      </c>
      <c r="JE50" s="122">
        <v>0</v>
      </c>
      <c r="JF50" s="122">
        <v>0</v>
      </c>
      <c r="JG50" s="122">
        <v>0</v>
      </c>
      <c r="JH50" s="122">
        <v>0</v>
      </c>
      <c r="JI50" s="122">
        <v>0</v>
      </c>
      <c r="JJ50" s="130">
        <v>1</v>
      </c>
      <c r="JK50" s="131">
        <v>2.0833333333333301E-2</v>
      </c>
      <c r="JL50" s="130">
        <v>1</v>
      </c>
      <c r="JM50" s="131">
        <v>2.0833333333333301E-2</v>
      </c>
      <c r="JN50" s="130">
        <v>2</v>
      </c>
      <c r="JO50" s="131">
        <v>4.1666666666666699E-2</v>
      </c>
      <c r="JP50" s="119"/>
      <c r="JQ50" s="119"/>
      <c r="JR50" s="119"/>
      <c r="JS50" s="119"/>
      <c r="JT50" s="122">
        <v>0</v>
      </c>
      <c r="JU50" s="118">
        <v>0</v>
      </c>
      <c r="JV50" s="119"/>
      <c r="JW50" s="119"/>
      <c r="JX50" s="119"/>
      <c r="JY50" s="119"/>
      <c r="JZ50" s="119"/>
      <c r="KA50" s="122">
        <v>0</v>
      </c>
      <c r="KB50" s="130">
        <v>7</v>
      </c>
      <c r="KC50" s="131">
        <v>0.14583333333333301</v>
      </c>
      <c r="KD50" s="130">
        <v>1</v>
      </c>
      <c r="KE50" s="131">
        <v>2.0833333333333301E-2</v>
      </c>
      <c r="KF50" s="122">
        <v>0</v>
      </c>
      <c r="KG50" s="122">
        <v>0</v>
      </c>
      <c r="KH50" s="119">
        <v>0</v>
      </c>
      <c r="KI50" s="119">
        <v>0</v>
      </c>
      <c r="KJ50" s="119">
        <v>0</v>
      </c>
      <c r="KK50" s="119">
        <v>0</v>
      </c>
      <c r="KL50" s="119">
        <v>0</v>
      </c>
      <c r="KM50" s="119">
        <v>0</v>
      </c>
      <c r="KN50" s="119">
        <v>0</v>
      </c>
      <c r="KO50" s="119">
        <v>0</v>
      </c>
      <c r="KP50" s="119">
        <v>0</v>
      </c>
      <c r="KQ50" s="119">
        <v>0</v>
      </c>
      <c r="KR50" s="119">
        <v>0</v>
      </c>
      <c r="KS50" s="119">
        <v>0</v>
      </c>
      <c r="KT50" s="119">
        <v>0</v>
      </c>
      <c r="KU50" s="119">
        <v>0</v>
      </c>
      <c r="KV50" s="122">
        <v>0</v>
      </c>
      <c r="KW50" s="122">
        <v>0</v>
      </c>
      <c r="KX50" s="122">
        <v>0</v>
      </c>
      <c r="KY50" s="122">
        <v>0</v>
      </c>
      <c r="KZ50" s="119">
        <v>0</v>
      </c>
      <c r="LA50" s="119">
        <v>0</v>
      </c>
      <c r="LB50" s="122">
        <v>0</v>
      </c>
      <c r="LC50" s="122">
        <v>0</v>
      </c>
      <c r="LD50" s="122">
        <v>0</v>
      </c>
      <c r="LE50" s="122">
        <v>0</v>
      </c>
      <c r="LF50" s="122">
        <v>0</v>
      </c>
      <c r="LG50" s="122">
        <v>0</v>
      </c>
      <c r="LH50" s="122">
        <v>0</v>
      </c>
      <c r="LI50" s="122">
        <v>0</v>
      </c>
      <c r="LJ50" s="122">
        <v>0</v>
      </c>
      <c r="LK50" s="122">
        <v>0</v>
      </c>
      <c r="LL50" s="122">
        <v>0</v>
      </c>
      <c r="LM50" s="122">
        <v>0</v>
      </c>
      <c r="LN50" s="130">
        <v>4</v>
      </c>
      <c r="LO50" s="131">
        <v>8.3333333333333301E-2</v>
      </c>
      <c r="LP50" s="130">
        <v>1</v>
      </c>
      <c r="LQ50" s="131">
        <v>2.0833333333333301E-2</v>
      </c>
      <c r="LR50" s="119">
        <v>0</v>
      </c>
      <c r="LS50" s="119">
        <v>0</v>
      </c>
      <c r="LT50" s="119">
        <v>0</v>
      </c>
      <c r="LU50" s="119">
        <v>0</v>
      </c>
      <c r="LV50" s="119">
        <v>0</v>
      </c>
      <c r="LW50" s="119">
        <v>0</v>
      </c>
      <c r="LX50" s="122">
        <v>0</v>
      </c>
      <c r="LY50" s="122">
        <v>0</v>
      </c>
      <c r="LZ50" s="122">
        <v>0</v>
      </c>
      <c r="MA50" s="122">
        <v>0</v>
      </c>
      <c r="MB50" s="122">
        <v>0</v>
      </c>
      <c r="MC50" s="122">
        <v>0</v>
      </c>
      <c r="MD50" s="122">
        <v>0</v>
      </c>
      <c r="ME50" s="122">
        <v>0</v>
      </c>
      <c r="MF50" s="122">
        <v>0</v>
      </c>
      <c r="MG50" s="122">
        <v>0</v>
      </c>
      <c r="MH50" s="122">
        <v>0</v>
      </c>
      <c r="MI50" s="122">
        <v>0</v>
      </c>
      <c r="MJ50" s="122">
        <v>0</v>
      </c>
      <c r="MK50" s="122">
        <v>0</v>
      </c>
      <c r="ML50" s="122">
        <v>0</v>
      </c>
      <c r="MM50" s="122">
        <v>0</v>
      </c>
      <c r="MN50" s="122">
        <v>0</v>
      </c>
      <c r="MO50" s="122">
        <v>0</v>
      </c>
      <c r="MP50" s="122">
        <v>0</v>
      </c>
      <c r="MQ50" s="122">
        <v>0</v>
      </c>
      <c r="MR50" s="122">
        <v>0</v>
      </c>
      <c r="MS50" s="122">
        <v>0</v>
      </c>
      <c r="MT50" s="122">
        <v>0</v>
      </c>
      <c r="MU50" s="122">
        <v>0</v>
      </c>
      <c r="MV50" s="122">
        <v>0</v>
      </c>
      <c r="MW50" s="122">
        <v>0</v>
      </c>
      <c r="MX50" s="122">
        <v>0</v>
      </c>
      <c r="MY50" s="122">
        <v>0</v>
      </c>
      <c r="MZ50" s="122">
        <v>0</v>
      </c>
      <c r="NA50" s="122">
        <v>0</v>
      </c>
      <c r="NB50" s="122">
        <v>0</v>
      </c>
      <c r="NC50" s="122">
        <v>0</v>
      </c>
      <c r="ND50" s="122">
        <v>0</v>
      </c>
      <c r="NE50" s="122">
        <v>0</v>
      </c>
      <c r="NF50" s="122">
        <v>0</v>
      </c>
      <c r="NG50" s="122">
        <v>0</v>
      </c>
      <c r="NH50" s="122">
        <v>0</v>
      </c>
      <c r="NI50" s="122">
        <v>0</v>
      </c>
      <c r="NJ50" s="122">
        <v>0</v>
      </c>
      <c r="NK50" s="122">
        <v>0</v>
      </c>
      <c r="NL50" s="122">
        <v>0</v>
      </c>
      <c r="NM50" s="122">
        <v>0</v>
      </c>
      <c r="NN50" s="122">
        <v>0</v>
      </c>
      <c r="NO50" s="122">
        <v>0</v>
      </c>
      <c r="NP50" s="122">
        <v>0</v>
      </c>
      <c r="NQ50" s="119">
        <v>0</v>
      </c>
      <c r="NR50" s="119">
        <v>0</v>
      </c>
      <c r="NS50" s="119">
        <v>0</v>
      </c>
      <c r="NT50" s="119">
        <v>0</v>
      </c>
      <c r="NU50" s="119">
        <v>0</v>
      </c>
      <c r="NV50" s="119">
        <v>0</v>
      </c>
      <c r="NW50" s="119">
        <v>0</v>
      </c>
      <c r="NX50" s="119">
        <v>0</v>
      </c>
      <c r="NY50" s="119">
        <v>0</v>
      </c>
      <c r="NZ50" s="119">
        <v>0</v>
      </c>
      <c r="OA50" s="130">
        <v>2</v>
      </c>
      <c r="OB50" s="131">
        <v>4.1666666666666699E-2</v>
      </c>
      <c r="OC50" s="119">
        <v>0</v>
      </c>
      <c r="OD50" s="119">
        <v>0</v>
      </c>
      <c r="OE50" s="119">
        <v>0</v>
      </c>
      <c r="OF50" s="119">
        <v>0</v>
      </c>
      <c r="OG50" s="119">
        <v>0</v>
      </c>
      <c r="OH50" s="119">
        <v>0</v>
      </c>
      <c r="OI50" s="119">
        <v>0</v>
      </c>
      <c r="OJ50" s="119">
        <v>0</v>
      </c>
      <c r="OK50" s="119">
        <v>0</v>
      </c>
      <c r="OL50" s="119">
        <v>0</v>
      </c>
      <c r="OM50" s="119">
        <v>0</v>
      </c>
      <c r="ON50" s="119">
        <v>0</v>
      </c>
      <c r="OO50" s="119">
        <v>0</v>
      </c>
      <c r="OP50" s="119">
        <v>0</v>
      </c>
      <c r="OQ50" s="130">
        <v>1</v>
      </c>
      <c r="OR50" s="131">
        <v>2.0833333333333301E-2</v>
      </c>
      <c r="OS50" s="119">
        <v>0</v>
      </c>
      <c r="OT50" s="119">
        <v>0</v>
      </c>
    </row>
    <row r="51" spans="1:410">
      <c r="A51" s="55" t="s">
        <v>1258</v>
      </c>
      <c r="B51" s="56" t="s">
        <v>1259</v>
      </c>
      <c r="C51" s="55" t="s">
        <v>598</v>
      </c>
      <c r="D51" s="57">
        <v>1</v>
      </c>
      <c r="E51" s="96">
        <v>2018</v>
      </c>
      <c r="F51" s="56">
        <v>78.2</v>
      </c>
      <c r="G51" s="110">
        <v>82375</v>
      </c>
      <c r="H51" s="110">
        <v>70401</v>
      </c>
      <c r="I51" s="110">
        <v>11974</v>
      </c>
      <c r="J51" s="100">
        <v>97.14</v>
      </c>
      <c r="K51" s="110">
        <v>52371</v>
      </c>
      <c r="L51" s="100">
        <v>11.05</v>
      </c>
      <c r="M51" s="110">
        <v>5957</v>
      </c>
      <c r="N51" s="114">
        <v>4816</v>
      </c>
      <c r="O51" s="114">
        <v>2492</v>
      </c>
      <c r="P51" s="114">
        <v>2324</v>
      </c>
      <c r="Q51" s="112">
        <v>5741</v>
      </c>
      <c r="R51" s="113">
        <v>2971</v>
      </c>
      <c r="S51" s="113">
        <v>2770</v>
      </c>
      <c r="T51" s="114">
        <v>4418</v>
      </c>
      <c r="U51" s="114">
        <v>2287</v>
      </c>
      <c r="V51" s="114">
        <v>2131</v>
      </c>
      <c r="W51" s="114">
        <v>5153</v>
      </c>
      <c r="X51" s="113">
        <v>2664</v>
      </c>
      <c r="Y51" s="113">
        <v>2489</v>
      </c>
      <c r="Z51" s="114">
        <v>4181</v>
      </c>
      <c r="AA51" s="114">
        <v>2144</v>
      </c>
      <c r="AB51" s="114">
        <v>2037</v>
      </c>
      <c r="AC51" s="112">
        <v>5303</v>
      </c>
      <c r="AD51" s="112">
        <v>2684</v>
      </c>
      <c r="AE51" s="112">
        <v>2619</v>
      </c>
      <c r="AF51" s="114">
        <v>4930</v>
      </c>
      <c r="AG51" s="114">
        <v>2452</v>
      </c>
      <c r="AH51" s="181">
        <v>2478</v>
      </c>
      <c r="AI51" s="182"/>
      <c r="AJ51" s="182"/>
      <c r="AK51" s="182"/>
      <c r="AL51" s="114">
        <v>6626</v>
      </c>
      <c r="AM51" s="114">
        <v>3197</v>
      </c>
      <c r="AN51" s="114">
        <v>3429</v>
      </c>
      <c r="AO51" s="114">
        <v>7939</v>
      </c>
      <c r="AP51" s="114">
        <v>3748</v>
      </c>
      <c r="AQ51" s="114">
        <v>4191</v>
      </c>
      <c r="AR51" s="56">
        <v>657</v>
      </c>
      <c r="AS51" s="112">
        <v>2523</v>
      </c>
      <c r="AT51" s="126" t="s">
        <v>3843</v>
      </c>
      <c r="AU51" s="59">
        <v>369</v>
      </c>
      <c r="AV51" s="59">
        <v>1</v>
      </c>
      <c r="AW51" s="59">
        <v>453</v>
      </c>
      <c r="AX51" s="59">
        <v>5</v>
      </c>
      <c r="AY51" s="59">
        <v>4</v>
      </c>
      <c r="AZ51" s="62">
        <v>6.9369736988537296</v>
      </c>
      <c r="BA51" s="63">
        <v>4</v>
      </c>
      <c r="BB51" s="62">
        <v>0</v>
      </c>
      <c r="BC51" s="63">
        <v>0</v>
      </c>
      <c r="BD51" s="64">
        <v>0</v>
      </c>
      <c r="BE51" s="65">
        <v>0</v>
      </c>
      <c r="BF51" s="62">
        <v>2.2528160200250311</v>
      </c>
      <c r="BG51" s="63">
        <v>18</v>
      </c>
      <c r="BH51" s="62">
        <v>9.386733416770964</v>
      </c>
      <c r="BI51" s="63">
        <v>75</v>
      </c>
      <c r="BJ51" s="64">
        <v>0</v>
      </c>
      <c r="BK51" s="65">
        <v>0</v>
      </c>
      <c r="BL51" s="64">
        <v>0</v>
      </c>
      <c r="BM51" s="65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116">
        <v>98.5</v>
      </c>
      <c r="BW51" s="70">
        <v>0.98106060606060608</v>
      </c>
      <c r="BX51" s="56">
        <v>104.4</v>
      </c>
      <c r="BY51" s="107">
        <v>98.7</v>
      </c>
      <c r="BZ51" s="56">
        <v>103</v>
      </c>
      <c r="CA51" s="56">
        <v>101.4</v>
      </c>
      <c r="CB51" s="56">
        <v>104.2</v>
      </c>
      <c r="CC51" s="96" t="s">
        <v>3844</v>
      </c>
      <c r="CD51" s="96" t="s">
        <v>3845</v>
      </c>
      <c r="CE51" s="96" t="s">
        <v>555</v>
      </c>
      <c r="CF51" s="96" t="s">
        <v>3846</v>
      </c>
      <c r="CG51" s="96" t="s">
        <v>569</v>
      </c>
      <c r="CH51" s="56">
        <v>14.95</v>
      </c>
      <c r="CI51" s="56">
        <v>5</v>
      </c>
      <c r="CJ51" s="60">
        <v>0</v>
      </c>
      <c r="CK51" s="61">
        <v>0</v>
      </c>
      <c r="CL51" s="56">
        <v>490.18</v>
      </c>
      <c r="CM51" s="56">
        <v>5</v>
      </c>
      <c r="CN51" s="56">
        <v>141.74</v>
      </c>
      <c r="CO51" s="56">
        <v>4</v>
      </c>
      <c r="CP51" s="56">
        <v>35.44</v>
      </c>
      <c r="CQ51" s="56">
        <v>1</v>
      </c>
      <c r="CR51" s="56">
        <v>28.67</v>
      </c>
      <c r="CS51" s="56">
        <v>1</v>
      </c>
      <c r="CT51" s="56">
        <v>28.67</v>
      </c>
      <c r="CU51" s="56">
        <v>1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60">
        <v>1.3568521031207597</v>
      </c>
      <c r="DC51" s="61">
        <v>4</v>
      </c>
      <c r="DD51" s="56" t="s">
        <v>3847</v>
      </c>
      <c r="DE51" s="56" t="s">
        <v>3848</v>
      </c>
      <c r="DF51" s="96" t="s">
        <v>555</v>
      </c>
      <c r="DG51" s="96" t="s">
        <v>555</v>
      </c>
      <c r="DH51" s="56">
        <v>86.01</v>
      </c>
      <c r="DI51" s="56">
        <v>3</v>
      </c>
      <c r="DJ51" s="56">
        <v>200.69</v>
      </c>
      <c r="DK51" s="56">
        <v>7</v>
      </c>
      <c r="DL51" s="56">
        <v>0</v>
      </c>
      <c r="DM51" s="56">
        <v>0</v>
      </c>
      <c r="DN51" s="56">
        <v>86.01</v>
      </c>
      <c r="DO51" s="56">
        <v>3</v>
      </c>
      <c r="DP51" s="107">
        <v>25.542784163473822</v>
      </c>
      <c r="DQ51" s="56">
        <v>2</v>
      </c>
      <c r="DR51" s="56">
        <v>25.54</v>
      </c>
      <c r="DS51" s="56">
        <v>1</v>
      </c>
      <c r="DT51" s="56">
        <v>0</v>
      </c>
      <c r="DU51" s="56">
        <v>0</v>
      </c>
      <c r="DV51" s="56">
        <v>25.54</v>
      </c>
      <c r="DW51" s="56">
        <v>1</v>
      </c>
      <c r="DX51" s="56">
        <v>0</v>
      </c>
      <c r="DY51" s="56">
        <v>0</v>
      </c>
      <c r="DZ51" s="62">
        <v>0.37453183520599254</v>
      </c>
      <c r="EA51" s="63">
        <v>3</v>
      </c>
      <c r="EB51" s="62">
        <v>6.4918851435705376</v>
      </c>
      <c r="EC51" s="63">
        <v>52</v>
      </c>
      <c r="ED51" s="60">
        <v>0.80884335400377461</v>
      </c>
      <c r="EE51" s="61">
        <v>3</v>
      </c>
      <c r="EF51" s="56" t="s">
        <v>3849</v>
      </c>
      <c r="EG51" s="56" t="s">
        <v>3850</v>
      </c>
      <c r="EH51" s="56" t="s">
        <v>555</v>
      </c>
      <c r="EI51" s="56" t="s">
        <v>555</v>
      </c>
      <c r="EJ51" s="56" t="s">
        <v>3851</v>
      </c>
      <c r="EK51" s="56" t="s">
        <v>3667</v>
      </c>
      <c r="EL51" s="56" t="s">
        <v>3852</v>
      </c>
      <c r="EM51" s="56" t="s">
        <v>3297</v>
      </c>
      <c r="EN51" s="56" t="s">
        <v>555</v>
      </c>
      <c r="EO51" s="56" t="s">
        <v>555</v>
      </c>
      <c r="EP51" s="56">
        <v>51.09</v>
      </c>
      <c r="EQ51" s="56">
        <v>2</v>
      </c>
      <c r="ER51" s="99">
        <v>255.43</v>
      </c>
      <c r="ES51" s="96">
        <v>10</v>
      </c>
      <c r="ET51" s="56">
        <v>255.43</v>
      </c>
      <c r="EU51" s="56">
        <v>10</v>
      </c>
      <c r="EV51" s="107">
        <v>51.085568326947644</v>
      </c>
      <c r="EW51" s="56">
        <v>2</v>
      </c>
      <c r="EX51" s="56">
        <v>0</v>
      </c>
      <c r="EY51" s="62">
        <v>37.328667249927094</v>
      </c>
      <c r="EZ51" s="63">
        <v>128</v>
      </c>
      <c r="FA51" s="62">
        <v>51.300405631114295</v>
      </c>
      <c r="FB51" s="63">
        <v>215</v>
      </c>
      <c r="FC51" s="56">
        <v>9.94</v>
      </c>
      <c r="FD51" s="111">
        <v>1</v>
      </c>
      <c r="FE51" s="56">
        <v>49.72</v>
      </c>
      <c r="FF51" s="56">
        <v>5</v>
      </c>
      <c r="FG51" s="56">
        <v>9.94</v>
      </c>
      <c r="FH51" s="56">
        <v>1</v>
      </c>
      <c r="FI51" s="56">
        <v>19.89</v>
      </c>
      <c r="FJ51" s="56">
        <v>2</v>
      </c>
      <c r="FK51" s="56">
        <v>89.49</v>
      </c>
      <c r="FL51" s="56">
        <v>9</v>
      </c>
      <c r="FM51" s="56">
        <v>288.36</v>
      </c>
      <c r="FN51" s="56">
        <v>29</v>
      </c>
      <c r="FO51" s="56">
        <v>467.34</v>
      </c>
      <c r="FP51" s="56">
        <v>47</v>
      </c>
      <c r="FQ51" s="56">
        <v>0</v>
      </c>
      <c r="FR51" s="56">
        <v>0</v>
      </c>
      <c r="FS51" s="60">
        <v>6</v>
      </c>
      <c r="FT51" s="61">
        <v>6</v>
      </c>
      <c r="FU51" s="60">
        <v>0.75576269051517819</v>
      </c>
      <c r="FV51" s="61">
        <v>6</v>
      </c>
      <c r="FW51" s="56" t="s">
        <v>3853</v>
      </c>
      <c r="FX51" s="56">
        <v>2.76</v>
      </c>
      <c r="FY51" s="102">
        <v>1850.85</v>
      </c>
      <c r="FZ51" s="111">
        <v>29595</v>
      </c>
      <c r="GA51" s="111">
        <v>34661</v>
      </c>
      <c r="GB51" s="56">
        <v>40.700000000000003</v>
      </c>
      <c r="GC51" s="56">
        <v>59.3</v>
      </c>
      <c r="GD51" s="56">
        <v>24.66</v>
      </c>
      <c r="GE51" s="56">
        <v>78.790000000000006</v>
      </c>
      <c r="GF51" s="56">
        <v>99.75</v>
      </c>
      <c r="GG51" s="56">
        <v>99.58</v>
      </c>
      <c r="GH51" s="56">
        <v>99.9</v>
      </c>
      <c r="GI51" s="56">
        <v>91.92</v>
      </c>
      <c r="GJ51" s="56">
        <v>86.86</v>
      </c>
      <c r="GK51" s="56">
        <v>99.79</v>
      </c>
      <c r="GL51" s="56">
        <v>1.5</v>
      </c>
      <c r="GM51" s="56">
        <v>7.23</v>
      </c>
      <c r="GN51" s="56">
        <v>3.26</v>
      </c>
      <c r="GO51" s="56">
        <v>21.67</v>
      </c>
      <c r="GP51" s="56">
        <v>7.95</v>
      </c>
      <c r="GQ51" s="56">
        <v>5.83</v>
      </c>
      <c r="GR51" s="56">
        <v>22.76</v>
      </c>
      <c r="GS51" s="56">
        <v>8.44</v>
      </c>
      <c r="GT51" s="56">
        <v>1.44</v>
      </c>
      <c r="GU51" s="99">
        <v>1.5852015190493691</v>
      </c>
      <c r="GV51" s="120">
        <v>1.2294662067552299E-3</v>
      </c>
      <c r="GW51" s="120">
        <v>4.0640688501075804E-3</v>
      </c>
      <c r="GX51" s="120">
        <v>0.22393360882483501</v>
      </c>
      <c r="GY51" s="120">
        <v>0.45408285236160001</v>
      </c>
      <c r="GZ51" s="120">
        <v>0.30859601789556401</v>
      </c>
      <c r="HA51" s="120">
        <v>5.4301424131689502E-3</v>
      </c>
      <c r="HB51" s="120">
        <v>5.4642942522454803E-4</v>
      </c>
      <c r="HC51" s="120">
        <v>2.1174140227451302E-3</v>
      </c>
      <c r="HD51" s="118">
        <v>3</v>
      </c>
      <c r="HE51" s="118">
        <v>0</v>
      </c>
      <c r="HF51" s="118">
        <v>0</v>
      </c>
      <c r="HG51" s="118">
        <v>0</v>
      </c>
      <c r="HH51" s="122">
        <v>28</v>
      </c>
      <c r="HI51" s="122">
        <v>4547</v>
      </c>
      <c r="HJ51" s="122">
        <v>43</v>
      </c>
      <c r="HK51" s="122">
        <v>4621</v>
      </c>
      <c r="HL51" s="122">
        <v>6</v>
      </c>
      <c r="HM51" s="118">
        <v>0</v>
      </c>
      <c r="HN51" s="118">
        <v>0</v>
      </c>
      <c r="HO51" s="118">
        <v>0</v>
      </c>
      <c r="HP51" s="122">
        <v>23</v>
      </c>
      <c r="HQ51" s="122">
        <v>4407</v>
      </c>
      <c r="HR51" s="122">
        <v>46</v>
      </c>
      <c r="HS51" s="122">
        <v>4483</v>
      </c>
      <c r="HT51" s="122">
        <v>3</v>
      </c>
      <c r="HU51" s="118">
        <v>0</v>
      </c>
      <c r="HV51" s="122">
        <v>2</v>
      </c>
      <c r="HW51" s="118">
        <v>0</v>
      </c>
      <c r="HX51" s="122">
        <v>39</v>
      </c>
      <c r="HY51" s="122">
        <v>4950</v>
      </c>
      <c r="HZ51" s="122">
        <v>38</v>
      </c>
      <c r="IA51" s="122">
        <v>5032</v>
      </c>
      <c r="IB51" s="118">
        <v>10</v>
      </c>
      <c r="IC51" s="118">
        <v>0</v>
      </c>
      <c r="ID51" s="122">
        <v>1</v>
      </c>
      <c r="IE51" s="118">
        <v>0</v>
      </c>
      <c r="IF51" s="122">
        <v>102</v>
      </c>
      <c r="IG51" s="122">
        <v>14956</v>
      </c>
      <c r="IH51" s="122">
        <v>188</v>
      </c>
      <c r="II51" s="122">
        <v>15257</v>
      </c>
      <c r="IJ51" s="130">
        <v>8</v>
      </c>
      <c r="IK51" s="131">
        <v>0.17777777777777801</v>
      </c>
      <c r="IL51" s="130">
        <v>4</v>
      </c>
      <c r="IM51" s="131">
        <v>8.8888888888888906E-2</v>
      </c>
      <c r="IN51" s="130">
        <v>5</v>
      </c>
      <c r="IO51" s="131">
        <v>0.11111111111111099</v>
      </c>
      <c r="IP51" s="119">
        <v>0</v>
      </c>
      <c r="IQ51" s="119">
        <v>0</v>
      </c>
      <c r="IR51" s="119">
        <v>0</v>
      </c>
      <c r="IS51" s="122">
        <v>0</v>
      </c>
      <c r="IT51" s="119">
        <v>0</v>
      </c>
      <c r="IU51" s="119">
        <v>0</v>
      </c>
      <c r="IV51" s="130">
        <v>2</v>
      </c>
      <c r="IW51" s="131">
        <v>4.4444444444444398E-2</v>
      </c>
      <c r="IX51" s="130">
        <v>1</v>
      </c>
      <c r="IY51" s="131">
        <v>2.2222222222222199E-2</v>
      </c>
      <c r="IZ51" s="130">
        <v>7</v>
      </c>
      <c r="JA51" s="131">
        <v>0.155555555555556</v>
      </c>
      <c r="JB51" s="130">
        <v>1</v>
      </c>
      <c r="JC51" s="131">
        <v>2.2222222222222199E-2</v>
      </c>
      <c r="JD51" s="122">
        <v>0</v>
      </c>
      <c r="JE51" s="122">
        <v>0</v>
      </c>
      <c r="JF51" s="122">
        <v>0</v>
      </c>
      <c r="JG51" s="122">
        <v>0</v>
      </c>
      <c r="JH51" s="122">
        <v>0</v>
      </c>
      <c r="JI51" s="122">
        <v>0</v>
      </c>
      <c r="JJ51" s="130">
        <v>6</v>
      </c>
      <c r="JK51" s="131">
        <v>0.133333333333333</v>
      </c>
      <c r="JL51" s="119">
        <v>0</v>
      </c>
      <c r="JM51" s="119"/>
      <c r="JN51" s="130">
        <v>1</v>
      </c>
      <c r="JO51" s="131">
        <v>2.2222222222222199E-2</v>
      </c>
      <c r="JP51" s="119"/>
      <c r="JQ51" s="119"/>
      <c r="JR51" s="130">
        <v>2</v>
      </c>
      <c r="JS51" s="131">
        <v>4.4444444444444398E-2</v>
      </c>
      <c r="JT51" s="122">
        <v>0</v>
      </c>
      <c r="JU51" s="118">
        <v>0</v>
      </c>
      <c r="JV51" s="119"/>
      <c r="JW51" s="119"/>
      <c r="JX51" s="119"/>
      <c r="JY51" s="119"/>
      <c r="JZ51" s="119">
        <v>0</v>
      </c>
      <c r="KA51" s="122">
        <v>0</v>
      </c>
      <c r="KB51" s="130">
        <v>6</v>
      </c>
      <c r="KC51" s="131">
        <v>0.133333333333333</v>
      </c>
      <c r="KD51" s="119">
        <v>0</v>
      </c>
      <c r="KE51" s="119">
        <v>0</v>
      </c>
      <c r="KF51" s="122">
        <v>0</v>
      </c>
      <c r="KG51" s="122">
        <v>0</v>
      </c>
      <c r="KH51" s="119">
        <v>0</v>
      </c>
      <c r="KI51" s="119">
        <v>0</v>
      </c>
      <c r="KJ51" s="119">
        <v>0</v>
      </c>
      <c r="KK51" s="119">
        <v>0</v>
      </c>
      <c r="KL51" s="119">
        <v>0</v>
      </c>
      <c r="KM51" s="119">
        <v>0</v>
      </c>
      <c r="KN51" s="130">
        <v>1</v>
      </c>
      <c r="KO51" s="131">
        <v>2.2222222222222199E-2</v>
      </c>
      <c r="KP51" s="119">
        <v>0</v>
      </c>
      <c r="KQ51" s="119">
        <v>0</v>
      </c>
      <c r="KR51" s="119">
        <v>0</v>
      </c>
      <c r="KS51" s="119">
        <v>0</v>
      </c>
      <c r="KT51" s="119">
        <v>0</v>
      </c>
      <c r="KU51" s="119">
        <v>0</v>
      </c>
      <c r="KV51" s="122">
        <v>0</v>
      </c>
      <c r="KW51" s="122">
        <v>0</v>
      </c>
      <c r="KX51" s="122">
        <v>0</v>
      </c>
      <c r="KY51" s="122">
        <v>0</v>
      </c>
      <c r="KZ51" s="119">
        <v>0</v>
      </c>
      <c r="LA51" s="119">
        <v>0</v>
      </c>
      <c r="LB51" s="122">
        <v>0</v>
      </c>
      <c r="LC51" s="122">
        <v>0</v>
      </c>
      <c r="LD51" s="122">
        <v>0</v>
      </c>
      <c r="LE51" s="122">
        <v>0</v>
      </c>
      <c r="LF51" s="122">
        <v>0</v>
      </c>
      <c r="LG51" s="122">
        <v>0</v>
      </c>
      <c r="LH51" s="122">
        <v>0</v>
      </c>
      <c r="LI51" s="122">
        <v>0</v>
      </c>
      <c r="LJ51" s="119">
        <v>0</v>
      </c>
      <c r="LK51" s="119">
        <v>0</v>
      </c>
      <c r="LL51" s="122">
        <v>0</v>
      </c>
      <c r="LM51" s="122">
        <v>0</v>
      </c>
      <c r="LN51" s="119">
        <v>0</v>
      </c>
      <c r="LO51" s="119">
        <v>0</v>
      </c>
      <c r="LP51" s="119">
        <v>0</v>
      </c>
      <c r="LQ51" s="119">
        <v>0</v>
      </c>
      <c r="LR51" s="119">
        <v>0</v>
      </c>
      <c r="LS51" s="119">
        <v>0</v>
      </c>
      <c r="LT51" s="119">
        <v>0</v>
      </c>
      <c r="LU51" s="119">
        <v>0</v>
      </c>
      <c r="LV51" s="119">
        <v>0</v>
      </c>
      <c r="LW51" s="119">
        <v>0</v>
      </c>
      <c r="LX51" s="122">
        <v>0</v>
      </c>
      <c r="LY51" s="122">
        <v>0</v>
      </c>
      <c r="LZ51" s="122">
        <v>0</v>
      </c>
      <c r="MA51" s="122">
        <v>0</v>
      </c>
      <c r="MB51" s="122">
        <v>0</v>
      </c>
      <c r="MC51" s="122">
        <v>0</v>
      </c>
      <c r="MD51" s="122">
        <v>0</v>
      </c>
      <c r="ME51" s="119"/>
      <c r="MF51" s="130">
        <v>1</v>
      </c>
      <c r="MG51" s="131">
        <v>2.2222222222222199E-2</v>
      </c>
      <c r="MH51" s="122">
        <v>0</v>
      </c>
      <c r="MI51" s="122">
        <v>0</v>
      </c>
      <c r="MJ51" s="122">
        <v>0</v>
      </c>
      <c r="MK51" s="122">
        <v>0</v>
      </c>
      <c r="ML51" s="122">
        <v>0</v>
      </c>
      <c r="MM51" s="122">
        <v>0</v>
      </c>
      <c r="MN51" s="122">
        <v>0</v>
      </c>
      <c r="MO51" s="122">
        <v>0</v>
      </c>
      <c r="MP51" s="122">
        <v>0</v>
      </c>
      <c r="MQ51" s="122">
        <v>0</v>
      </c>
      <c r="MR51" s="122">
        <v>0</v>
      </c>
      <c r="MS51" s="122">
        <v>0</v>
      </c>
      <c r="MT51" s="122">
        <v>0</v>
      </c>
      <c r="MU51" s="122">
        <v>0</v>
      </c>
      <c r="MV51" s="122">
        <v>0</v>
      </c>
      <c r="MW51" s="122">
        <v>0</v>
      </c>
      <c r="MX51" s="122">
        <v>0</v>
      </c>
      <c r="MY51" s="122">
        <v>0</v>
      </c>
      <c r="MZ51" s="122">
        <v>0</v>
      </c>
      <c r="NA51" s="122">
        <v>0</v>
      </c>
      <c r="NB51" s="122">
        <v>0</v>
      </c>
      <c r="NC51" s="122">
        <v>0</v>
      </c>
      <c r="ND51" s="122">
        <v>0</v>
      </c>
      <c r="NE51" s="122">
        <v>0</v>
      </c>
      <c r="NF51" s="122">
        <v>0</v>
      </c>
      <c r="NG51" s="122">
        <v>0</v>
      </c>
      <c r="NH51" s="122">
        <v>0</v>
      </c>
      <c r="NI51" s="122">
        <v>0</v>
      </c>
      <c r="NJ51" s="122">
        <v>0</v>
      </c>
      <c r="NK51" s="122">
        <v>0</v>
      </c>
      <c r="NL51" s="122">
        <v>0</v>
      </c>
      <c r="NM51" s="122">
        <v>0</v>
      </c>
      <c r="NN51" s="122">
        <v>0</v>
      </c>
      <c r="NO51" s="122">
        <v>0</v>
      </c>
      <c r="NP51" s="122">
        <v>0</v>
      </c>
      <c r="NQ51" s="119">
        <v>0</v>
      </c>
      <c r="NR51" s="119">
        <v>0</v>
      </c>
      <c r="NS51" s="119">
        <v>0</v>
      </c>
      <c r="NT51" s="119">
        <v>0</v>
      </c>
      <c r="NU51" s="119">
        <v>0</v>
      </c>
      <c r="NV51" s="119">
        <v>0</v>
      </c>
      <c r="NW51" s="119">
        <v>0</v>
      </c>
      <c r="NX51" s="119">
        <v>0</v>
      </c>
      <c r="NY51" s="119">
        <v>0</v>
      </c>
      <c r="NZ51" s="119">
        <v>0</v>
      </c>
      <c r="OA51" s="119">
        <v>0</v>
      </c>
      <c r="OB51" s="119">
        <v>0</v>
      </c>
      <c r="OC51" s="119">
        <v>0</v>
      </c>
      <c r="OD51" s="119">
        <v>0</v>
      </c>
      <c r="OE51" s="119">
        <v>0</v>
      </c>
      <c r="OF51" s="119">
        <v>0</v>
      </c>
      <c r="OG51" s="119">
        <v>0</v>
      </c>
      <c r="OH51" s="119">
        <v>0</v>
      </c>
      <c r="OI51" s="119">
        <v>0</v>
      </c>
      <c r="OJ51" s="119">
        <v>0</v>
      </c>
      <c r="OK51" s="119">
        <v>0</v>
      </c>
      <c r="OL51" s="119">
        <v>0</v>
      </c>
      <c r="OM51" s="119">
        <v>0</v>
      </c>
      <c r="ON51" s="119">
        <v>0</v>
      </c>
      <c r="OO51" s="119">
        <v>0</v>
      </c>
      <c r="OP51" s="119">
        <v>0</v>
      </c>
      <c r="OQ51" s="119">
        <v>0</v>
      </c>
      <c r="OR51" s="119">
        <v>0</v>
      </c>
      <c r="OS51" s="119">
        <v>0</v>
      </c>
      <c r="OT51" s="119">
        <v>0</v>
      </c>
    </row>
    <row r="52" spans="1:410">
      <c r="A52" s="55" t="s">
        <v>1269</v>
      </c>
      <c r="B52" s="56">
        <v>5642</v>
      </c>
      <c r="C52" s="55" t="s">
        <v>466</v>
      </c>
      <c r="D52" s="57">
        <v>6</v>
      </c>
      <c r="E52" s="96">
        <v>2018</v>
      </c>
      <c r="F52" s="56">
        <v>62.48</v>
      </c>
      <c r="G52" s="110">
        <v>18258</v>
      </c>
      <c r="H52" s="110">
        <v>6718</v>
      </c>
      <c r="I52" s="110">
        <v>11540</v>
      </c>
      <c r="J52" s="100">
        <v>12.93</v>
      </c>
      <c r="K52" s="110">
        <v>2249</v>
      </c>
      <c r="L52" s="100">
        <v>74.260000000000005</v>
      </c>
      <c r="M52" s="110">
        <v>12919</v>
      </c>
      <c r="N52" s="114">
        <v>1433</v>
      </c>
      <c r="O52" s="114">
        <v>717</v>
      </c>
      <c r="P52" s="114">
        <v>716</v>
      </c>
      <c r="Q52" s="112">
        <v>1721</v>
      </c>
      <c r="R52" s="113">
        <v>861</v>
      </c>
      <c r="S52" s="113">
        <v>860</v>
      </c>
      <c r="T52" s="114">
        <v>1457</v>
      </c>
      <c r="U52" s="114">
        <v>725</v>
      </c>
      <c r="V52" s="114">
        <v>732</v>
      </c>
      <c r="W52" s="114">
        <v>1771</v>
      </c>
      <c r="X52" s="113">
        <v>880</v>
      </c>
      <c r="Y52" s="113">
        <v>891</v>
      </c>
      <c r="Z52" s="114">
        <v>1527</v>
      </c>
      <c r="AA52" s="114">
        <v>759</v>
      </c>
      <c r="AB52" s="114">
        <v>768</v>
      </c>
      <c r="AC52" s="112">
        <v>1874</v>
      </c>
      <c r="AD52" s="112">
        <v>936</v>
      </c>
      <c r="AE52" s="112">
        <v>938</v>
      </c>
      <c r="AF52" s="114">
        <v>1573</v>
      </c>
      <c r="AG52" s="114">
        <v>789</v>
      </c>
      <c r="AH52" s="181">
        <v>784</v>
      </c>
      <c r="AI52" s="182"/>
      <c r="AJ52" s="182"/>
      <c r="AK52" s="182"/>
      <c r="AL52" s="114">
        <v>1463</v>
      </c>
      <c r="AM52" s="114">
        <v>743</v>
      </c>
      <c r="AN52" s="114">
        <v>720</v>
      </c>
      <c r="AO52" s="114">
        <v>1341</v>
      </c>
      <c r="AP52" s="114">
        <v>692</v>
      </c>
      <c r="AQ52" s="114">
        <v>649</v>
      </c>
      <c r="AR52" s="56">
        <v>117</v>
      </c>
      <c r="AS52" s="80">
        <v>34</v>
      </c>
      <c r="AT52" s="115" t="s">
        <v>428</v>
      </c>
      <c r="AU52" s="59">
        <v>657</v>
      </c>
      <c r="AV52" s="59">
        <v>1</v>
      </c>
      <c r="AW52" s="59">
        <v>115</v>
      </c>
      <c r="AX52" s="59">
        <v>18.2</v>
      </c>
      <c r="AY52" s="59">
        <v>3</v>
      </c>
      <c r="AZ52" s="62">
        <v>5.0583433925389443</v>
      </c>
      <c r="BA52" s="63">
        <v>3</v>
      </c>
      <c r="BB52" s="62">
        <v>0</v>
      </c>
      <c r="BC52" s="63">
        <v>0</v>
      </c>
      <c r="BD52" s="64">
        <v>0</v>
      </c>
      <c r="BE52" s="65">
        <v>0</v>
      </c>
      <c r="BF52" s="62">
        <v>5.5214723926380369</v>
      </c>
      <c r="BG52" s="63">
        <v>9</v>
      </c>
      <c r="BH52" s="62">
        <v>8.5889570552147241</v>
      </c>
      <c r="BI52" s="63">
        <v>14</v>
      </c>
      <c r="BJ52" s="64">
        <v>0</v>
      </c>
      <c r="BK52" s="65">
        <v>0</v>
      </c>
      <c r="BL52" s="64">
        <v>0</v>
      </c>
      <c r="BM52" s="65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116">
        <v>84.5</v>
      </c>
      <c r="BW52" s="70">
        <v>0.86528497409326421</v>
      </c>
      <c r="BX52" s="56">
        <v>92.7</v>
      </c>
      <c r="BY52" s="107">
        <v>84.5</v>
      </c>
      <c r="BZ52" s="56">
        <v>94.8</v>
      </c>
      <c r="CA52" s="56">
        <v>87.7</v>
      </c>
      <c r="CB52" s="56">
        <v>90.8</v>
      </c>
      <c r="CC52" s="96" t="s">
        <v>3854</v>
      </c>
      <c r="CD52" s="96" t="s">
        <v>3855</v>
      </c>
      <c r="CE52" s="96" t="s">
        <v>555</v>
      </c>
      <c r="CF52" s="96" t="s">
        <v>2512</v>
      </c>
      <c r="CG52" s="96" t="s">
        <v>2093</v>
      </c>
      <c r="CH52" s="56">
        <v>281.69</v>
      </c>
      <c r="CI52" s="56">
        <v>5</v>
      </c>
      <c r="CJ52" s="60">
        <v>0</v>
      </c>
      <c r="CK52" s="61">
        <v>0</v>
      </c>
      <c r="CL52" s="107">
        <v>281.69014084507046</v>
      </c>
      <c r="CM52" s="56">
        <v>5</v>
      </c>
      <c r="CN52" s="56">
        <v>169.01</v>
      </c>
      <c r="CO52" s="56">
        <v>3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60">
        <v>1.1500862564692351</v>
      </c>
      <c r="DC52" s="61">
        <v>2</v>
      </c>
      <c r="DD52" s="56" t="s">
        <v>3856</v>
      </c>
      <c r="DE52" s="56" t="s">
        <v>3857</v>
      </c>
      <c r="DF52" s="96" t="s">
        <v>555</v>
      </c>
      <c r="DG52" s="96" t="s">
        <v>555</v>
      </c>
      <c r="DH52" s="56">
        <v>190.84</v>
      </c>
      <c r="DI52" s="56">
        <v>4</v>
      </c>
      <c r="DJ52" s="56">
        <v>667.94</v>
      </c>
      <c r="DK52" s="56">
        <v>14</v>
      </c>
      <c r="DL52" s="56">
        <v>95.42</v>
      </c>
      <c r="DM52" s="56">
        <v>2</v>
      </c>
      <c r="DN52" s="56">
        <v>190.84</v>
      </c>
      <c r="DO52" s="56">
        <v>4</v>
      </c>
      <c r="DP52" s="107">
        <v>50.581689428426913</v>
      </c>
      <c r="DQ52" s="56">
        <v>1</v>
      </c>
      <c r="DR52" s="56">
        <v>0</v>
      </c>
      <c r="DS52" s="56">
        <v>0</v>
      </c>
      <c r="DT52" s="56">
        <v>50.58</v>
      </c>
      <c r="DU52" s="56">
        <v>1</v>
      </c>
      <c r="DV52" s="56">
        <v>0</v>
      </c>
      <c r="DW52" s="56">
        <v>0</v>
      </c>
      <c r="DX52" s="56">
        <v>0</v>
      </c>
      <c r="DY52" s="56">
        <v>0</v>
      </c>
      <c r="DZ52" s="62">
        <v>1.1764705882352942</v>
      </c>
      <c r="EA52" s="63">
        <v>2</v>
      </c>
      <c r="EB52" s="62">
        <v>28.235294117647058</v>
      </c>
      <c r="EC52" s="63">
        <v>48</v>
      </c>
      <c r="ED52" s="77">
        <v>0.64516129032258063</v>
      </c>
      <c r="EE52" s="72">
        <v>1</v>
      </c>
      <c r="EF52" s="56" t="s">
        <v>3858</v>
      </c>
      <c r="EG52" s="56" t="s">
        <v>3859</v>
      </c>
      <c r="EH52" s="56" t="s">
        <v>555</v>
      </c>
      <c r="EI52" s="56" t="s">
        <v>555</v>
      </c>
      <c r="EJ52" s="56" t="s">
        <v>3240</v>
      </c>
      <c r="EK52" s="56" t="s">
        <v>1417</v>
      </c>
      <c r="EL52" s="56" t="s">
        <v>3860</v>
      </c>
      <c r="EM52" s="56" t="s">
        <v>3861</v>
      </c>
      <c r="EN52" s="56" t="s">
        <v>555</v>
      </c>
      <c r="EO52" s="56" t="s">
        <v>555</v>
      </c>
      <c r="EP52" s="56">
        <v>252.91</v>
      </c>
      <c r="EQ52" s="56">
        <v>5</v>
      </c>
      <c r="ER52" s="99">
        <v>50.58</v>
      </c>
      <c r="ES52" s="96">
        <v>1</v>
      </c>
      <c r="ET52" s="56">
        <v>455.24</v>
      </c>
      <c r="EU52" s="56">
        <v>9</v>
      </c>
      <c r="EV52" s="107">
        <v>303.49</v>
      </c>
      <c r="EW52" s="56">
        <v>6</v>
      </c>
      <c r="EX52" s="56">
        <v>0</v>
      </c>
      <c r="EY52" s="62">
        <v>73.611111111111114</v>
      </c>
      <c r="EZ52" s="63">
        <v>53</v>
      </c>
      <c r="FA52" s="62">
        <v>46.224961479198768</v>
      </c>
      <c r="FB52" s="63">
        <v>30</v>
      </c>
      <c r="FC52" s="56">
        <v>148.99</v>
      </c>
      <c r="FD52" s="111">
        <v>5</v>
      </c>
      <c r="FE52" s="56">
        <v>89.39</v>
      </c>
      <c r="FF52" s="56">
        <v>3</v>
      </c>
      <c r="FG52" s="56">
        <v>0</v>
      </c>
      <c r="FH52" s="56">
        <v>0</v>
      </c>
      <c r="FI52" s="56">
        <v>29.8</v>
      </c>
      <c r="FJ52" s="56">
        <v>1</v>
      </c>
      <c r="FK52" s="56">
        <v>268.18</v>
      </c>
      <c r="FL52" s="56">
        <v>9</v>
      </c>
      <c r="FM52" s="56">
        <v>148.99</v>
      </c>
      <c r="FN52" s="56">
        <v>5</v>
      </c>
      <c r="FO52" s="56">
        <v>387.37</v>
      </c>
      <c r="FP52" s="56">
        <v>13</v>
      </c>
      <c r="FQ52" s="56">
        <v>0</v>
      </c>
      <c r="FR52" s="56">
        <v>0</v>
      </c>
      <c r="FS52" s="60">
        <v>3</v>
      </c>
      <c r="FT52" s="61">
        <v>3</v>
      </c>
      <c r="FU52" s="60">
        <v>2.9828486204325126</v>
      </c>
      <c r="FV52" s="61">
        <v>4</v>
      </c>
      <c r="FW52" s="56" t="s">
        <v>3862</v>
      </c>
      <c r="FX52" s="56">
        <v>2.96</v>
      </c>
      <c r="FY52" s="56">
        <v>18.05</v>
      </c>
      <c r="FZ52" s="111">
        <v>5315</v>
      </c>
      <c r="GA52" s="111">
        <v>6309</v>
      </c>
      <c r="GB52" s="56">
        <v>28.05</v>
      </c>
      <c r="GC52" s="56">
        <v>71.95</v>
      </c>
      <c r="GD52" s="56">
        <v>28.48</v>
      </c>
      <c r="GE52" s="56">
        <v>85.78</v>
      </c>
      <c r="GF52" s="56">
        <v>54.38</v>
      </c>
      <c r="GG52" s="56">
        <v>48.12</v>
      </c>
      <c r="GH52" s="56">
        <v>98.1</v>
      </c>
      <c r="GI52" s="56">
        <v>29.9</v>
      </c>
      <c r="GJ52" s="56">
        <v>11.91</v>
      </c>
      <c r="GK52" s="56">
        <v>52.38</v>
      </c>
      <c r="GL52" s="56">
        <v>2.0699999999999998</v>
      </c>
      <c r="GM52" s="56">
        <v>14.76</v>
      </c>
      <c r="GN52" s="56">
        <v>2.86</v>
      </c>
      <c r="GO52" s="56">
        <v>12.45</v>
      </c>
      <c r="GP52" s="56">
        <v>1.76</v>
      </c>
      <c r="GQ52" s="56">
        <v>0.62</v>
      </c>
      <c r="GR52" s="56">
        <v>1.48</v>
      </c>
      <c r="GS52" s="56">
        <v>0.42</v>
      </c>
      <c r="GT52" s="56">
        <v>12.7</v>
      </c>
      <c r="GU52" s="99">
        <v>16.434611227668636</v>
      </c>
      <c r="GV52" s="120">
        <v>6.0724779627815903E-3</v>
      </c>
      <c r="GW52" s="120">
        <v>0.58805093046033297</v>
      </c>
      <c r="GX52" s="120">
        <v>0.28834476003917697</v>
      </c>
      <c r="GY52" s="120">
        <v>0.113809990205681</v>
      </c>
      <c r="GZ52" s="120">
        <v>1.17531831537708E-3</v>
      </c>
      <c r="HA52" s="113"/>
      <c r="HB52" s="113"/>
      <c r="HC52" s="120">
        <v>2.5465230166503402E-3</v>
      </c>
      <c r="HD52" s="118">
        <v>2</v>
      </c>
      <c r="HE52" s="118">
        <v>0</v>
      </c>
      <c r="HF52" s="118">
        <v>0</v>
      </c>
      <c r="HG52" s="118">
        <v>0</v>
      </c>
      <c r="HH52" s="122">
        <v>11</v>
      </c>
      <c r="HI52" s="122">
        <v>1129</v>
      </c>
      <c r="HJ52" s="122">
        <v>3</v>
      </c>
      <c r="HK52" s="122">
        <v>1145</v>
      </c>
      <c r="HL52" s="118">
        <v>0</v>
      </c>
      <c r="HM52" s="118">
        <v>0</v>
      </c>
      <c r="HN52" s="118">
        <v>0</v>
      </c>
      <c r="HO52" s="118">
        <v>0</v>
      </c>
      <c r="HP52" s="122">
        <v>13</v>
      </c>
      <c r="HQ52" s="122">
        <v>1497</v>
      </c>
      <c r="HR52" s="118">
        <v>3</v>
      </c>
      <c r="HS52" s="122">
        <v>1513</v>
      </c>
      <c r="HT52" s="122">
        <v>1</v>
      </c>
      <c r="HU52" s="118">
        <v>0</v>
      </c>
      <c r="HV52" s="118">
        <v>0</v>
      </c>
      <c r="HW52" s="118">
        <v>0</v>
      </c>
      <c r="HX52" s="118">
        <v>4</v>
      </c>
      <c r="HY52" s="122">
        <v>1802</v>
      </c>
      <c r="HZ52" s="122">
        <v>4</v>
      </c>
      <c r="IA52" s="122">
        <v>1811</v>
      </c>
      <c r="IB52" s="118">
        <v>1</v>
      </c>
      <c r="IC52" s="118">
        <v>0</v>
      </c>
      <c r="ID52" s="118">
        <v>0</v>
      </c>
      <c r="IE52" s="118">
        <v>0</v>
      </c>
      <c r="IF52" s="118">
        <v>17</v>
      </c>
      <c r="IG52" s="122">
        <v>2744</v>
      </c>
      <c r="IH52" s="118">
        <v>6</v>
      </c>
      <c r="II52" s="122">
        <v>2768</v>
      </c>
      <c r="IJ52" s="130">
        <v>2</v>
      </c>
      <c r="IK52" s="131">
        <v>0.28571428571428598</v>
      </c>
      <c r="IL52" s="119">
        <v>0</v>
      </c>
      <c r="IM52" s="119">
        <v>0</v>
      </c>
      <c r="IN52" s="119">
        <v>0</v>
      </c>
      <c r="IO52" s="119">
        <v>0</v>
      </c>
      <c r="IP52" s="119">
        <v>0</v>
      </c>
      <c r="IQ52" s="119">
        <v>0</v>
      </c>
      <c r="IR52" s="119">
        <v>0</v>
      </c>
      <c r="IS52" s="122">
        <v>0</v>
      </c>
      <c r="IT52" s="119">
        <v>0</v>
      </c>
      <c r="IU52" s="119">
        <v>0</v>
      </c>
      <c r="IV52" s="119">
        <v>0</v>
      </c>
      <c r="IW52" s="119">
        <v>0</v>
      </c>
      <c r="IX52" s="130">
        <v>1</v>
      </c>
      <c r="IY52" s="131">
        <v>0.14285714285714299</v>
      </c>
      <c r="IZ52" s="119">
        <v>0</v>
      </c>
      <c r="JA52" s="119">
        <v>0</v>
      </c>
      <c r="JB52" s="119">
        <v>0</v>
      </c>
      <c r="JC52" s="119">
        <v>0</v>
      </c>
      <c r="JD52" s="122">
        <v>0</v>
      </c>
      <c r="JE52" s="122">
        <v>0</v>
      </c>
      <c r="JF52" s="122">
        <v>0</v>
      </c>
      <c r="JG52" s="122">
        <v>0</v>
      </c>
      <c r="JH52" s="122">
        <v>0</v>
      </c>
      <c r="JI52" s="122">
        <v>0</v>
      </c>
      <c r="JJ52" s="130">
        <v>1</v>
      </c>
      <c r="JK52" s="131">
        <v>0.14285714285714299</v>
      </c>
      <c r="JL52" s="119">
        <v>0</v>
      </c>
      <c r="JM52" s="119">
        <v>0</v>
      </c>
      <c r="JN52" s="119">
        <v>0</v>
      </c>
      <c r="JO52" s="119">
        <v>0</v>
      </c>
      <c r="JP52" s="119">
        <v>0</v>
      </c>
      <c r="JQ52" s="119">
        <v>0</v>
      </c>
      <c r="JR52" s="119">
        <v>0</v>
      </c>
      <c r="JS52" s="119">
        <v>0</v>
      </c>
      <c r="JT52" s="119">
        <v>0</v>
      </c>
      <c r="JU52" s="118">
        <v>0</v>
      </c>
      <c r="JV52" s="119"/>
      <c r="JW52" s="119"/>
      <c r="JX52" s="119"/>
      <c r="JY52" s="119"/>
      <c r="JZ52" s="119">
        <v>0</v>
      </c>
      <c r="KA52" s="122">
        <v>0</v>
      </c>
      <c r="KB52" s="119">
        <v>0</v>
      </c>
      <c r="KC52" s="119">
        <v>0</v>
      </c>
      <c r="KD52" s="119">
        <v>0</v>
      </c>
      <c r="KE52" s="119">
        <v>0</v>
      </c>
      <c r="KF52" s="130">
        <v>2</v>
      </c>
      <c r="KG52" s="131">
        <v>0.28571428571428598</v>
      </c>
      <c r="KH52" s="119">
        <v>0</v>
      </c>
      <c r="KI52" s="119">
        <v>0</v>
      </c>
      <c r="KJ52" s="119">
        <v>0</v>
      </c>
      <c r="KK52" s="119">
        <v>0</v>
      </c>
      <c r="KL52" s="119">
        <v>0</v>
      </c>
      <c r="KM52" s="119">
        <v>0</v>
      </c>
      <c r="KN52" s="119">
        <v>0</v>
      </c>
      <c r="KO52" s="119">
        <v>0</v>
      </c>
      <c r="KP52" s="119">
        <v>0</v>
      </c>
      <c r="KQ52" s="119">
        <v>0</v>
      </c>
      <c r="KR52" s="119">
        <v>0</v>
      </c>
      <c r="KS52" s="119">
        <v>0</v>
      </c>
      <c r="KT52" s="119">
        <v>0</v>
      </c>
      <c r="KU52" s="119">
        <v>0</v>
      </c>
      <c r="KV52" s="122">
        <v>0</v>
      </c>
      <c r="KW52" s="122">
        <v>0</v>
      </c>
      <c r="KX52" s="122">
        <v>0</v>
      </c>
      <c r="KY52" s="122">
        <v>0</v>
      </c>
      <c r="KZ52" s="119">
        <v>0</v>
      </c>
      <c r="LA52" s="119">
        <v>0</v>
      </c>
      <c r="LB52" s="122">
        <v>0</v>
      </c>
      <c r="LC52" s="122">
        <v>0</v>
      </c>
      <c r="LD52" s="122">
        <v>0</v>
      </c>
      <c r="LE52" s="122">
        <v>0</v>
      </c>
      <c r="LF52" s="122">
        <v>0</v>
      </c>
      <c r="LG52" s="122">
        <v>0</v>
      </c>
      <c r="LH52" s="122">
        <v>0</v>
      </c>
      <c r="LI52" s="122">
        <v>0</v>
      </c>
      <c r="LJ52" s="119">
        <v>0</v>
      </c>
      <c r="LK52" s="119">
        <v>0</v>
      </c>
      <c r="LL52" s="122">
        <v>0</v>
      </c>
      <c r="LM52" s="122">
        <v>0</v>
      </c>
      <c r="LN52" s="119">
        <v>0</v>
      </c>
      <c r="LO52" s="119">
        <v>0</v>
      </c>
      <c r="LP52" s="119">
        <v>0</v>
      </c>
      <c r="LQ52" s="119">
        <v>0</v>
      </c>
      <c r="LR52" s="119">
        <v>0</v>
      </c>
      <c r="LS52" s="119">
        <v>0</v>
      </c>
      <c r="LT52" s="119">
        <v>0</v>
      </c>
      <c r="LU52" s="119">
        <v>0</v>
      </c>
      <c r="LV52" s="119">
        <v>0</v>
      </c>
      <c r="LW52" s="119">
        <v>0</v>
      </c>
      <c r="LX52" s="122">
        <v>0</v>
      </c>
      <c r="LY52" s="122">
        <v>0</v>
      </c>
      <c r="LZ52" s="122">
        <v>0</v>
      </c>
      <c r="MA52" s="122">
        <v>0</v>
      </c>
      <c r="MB52" s="122">
        <v>0</v>
      </c>
      <c r="MC52" s="122">
        <v>0</v>
      </c>
      <c r="MD52" s="122">
        <v>0</v>
      </c>
      <c r="ME52" s="122">
        <v>0</v>
      </c>
      <c r="MF52" s="122">
        <v>0</v>
      </c>
      <c r="MG52" s="122">
        <v>0</v>
      </c>
      <c r="MH52" s="122">
        <v>0</v>
      </c>
      <c r="MI52" s="122">
        <v>0</v>
      </c>
      <c r="MJ52" s="122">
        <v>0</v>
      </c>
      <c r="MK52" s="122">
        <v>0</v>
      </c>
      <c r="ML52" s="122">
        <v>0</v>
      </c>
      <c r="MM52" s="122">
        <v>0</v>
      </c>
      <c r="MN52" s="122">
        <v>0</v>
      </c>
      <c r="MO52" s="122">
        <v>0</v>
      </c>
      <c r="MP52" s="122">
        <v>0</v>
      </c>
      <c r="MQ52" s="122">
        <v>0</v>
      </c>
      <c r="MR52" s="122">
        <v>0</v>
      </c>
      <c r="MS52" s="122">
        <v>0</v>
      </c>
      <c r="MT52" s="122">
        <v>0</v>
      </c>
      <c r="MU52" s="122">
        <v>0</v>
      </c>
      <c r="MV52" s="122">
        <v>0</v>
      </c>
      <c r="MW52" s="122">
        <v>0</v>
      </c>
      <c r="MX52" s="122">
        <v>0</v>
      </c>
      <c r="MY52" s="122">
        <v>0</v>
      </c>
      <c r="MZ52" s="122">
        <v>0</v>
      </c>
      <c r="NA52" s="122">
        <v>0</v>
      </c>
      <c r="NB52" s="122">
        <v>0</v>
      </c>
      <c r="NC52" s="122">
        <v>0</v>
      </c>
      <c r="ND52" s="122">
        <v>0</v>
      </c>
      <c r="NE52" s="122">
        <v>0</v>
      </c>
      <c r="NF52" s="122">
        <v>0</v>
      </c>
      <c r="NG52" s="122">
        <v>0</v>
      </c>
      <c r="NH52" s="122">
        <v>0</v>
      </c>
      <c r="NI52" s="122">
        <v>0</v>
      </c>
      <c r="NJ52" s="122">
        <v>0</v>
      </c>
      <c r="NK52" s="122">
        <v>0</v>
      </c>
      <c r="NL52" s="122">
        <v>0</v>
      </c>
      <c r="NM52" s="122">
        <v>0</v>
      </c>
      <c r="NN52" s="122">
        <v>0</v>
      </c>
      <c r="NO52" s="122">
        <v>0</v>
      </c>
      <c r="NP52" s="122">
        <v>0</v>
      </c>
      <c r="NQ52" s="119">
        <v>0</v>
      </c>
      <c r="NR52" s="119">
        <v>0</v>
      </c>
      <c r="NS52" s="119">
        <v>0</v>
      </c>
      <c r="NT52" s="119">
        <v>0</v>
      </c>
      <c r="NU52" s="119">
        <v>0</v>
      </c>
      <c r="NV52" s="119">
        <v>0</v>
      </c>
      <c r="NW52" s="119">
        <v>0</v>
      </c>
      <c r="NX52" s="119">
        <v>0</v>
      </c>
      <c r="NY52" s="119">
        <v>0</v>
      </c>
      <c r="NZ52" s="119">
        <v>0</v>
      </c>
      <c r="OA52" s="119">
        <v>0</v>
      </c>
      <c r="OB52" s="119">
        <v>0</v>
      </c>
      <c r="OC52" s="119">
        <v>0</v>
      </c>
      <c r="OD52" s="119">
        <v>0</v>
      </c>
      <c r="OE52" s="119">
        <v>0</v>
      </c>
      <c r="OF52" s="119">
        <v>0</v>
      </c>
      <c r="OG52" s="119">
        <v>0</v>
      </c>
      <c r="OH52" s="119">
        <v>0</v>
      </c>
      <c r="OI52" s="119">
        <v>0</v>
      </c>
      <c r="OJ52" s="119">
        <v>0</v>
      </c>
      <c r="OK52" s="119">
        <v>0</v>
      </c>
      <c r="OL52" s="119">
        <v>0</v>
      </c>
      <c r="OM52" s="119">
        <v>0</v>
      </c>
      <c r="ON52" s="119">
        <v>0</v>
      </c>
      <c r="OO52" s="119">
        <v>0</v>
      </c>
      <c r="OP52" s="119">
        <v>0</v>
      </c>
      <c r="OQ52" s="119">
        <v>0</v>
      </c>
      <c r="OR52" s="119">
        <v>0</v>
      </c>
      <c r="OS52" s="119">
        <v>0</v>
      </c>
      <c r="OT52" s="119">
        <v>0</v>
      </c>
    </row>
    <row r="53" spans="1:410">
      <c r="A53" s="55" t="s">
        <v>1286</v>
      </c>
      <c r="B53" s="56" t="s">
        <v>1287</v>
      </c>
      <c r="C53" s="55" t="s">
        <v>427</v>
      </c>
      <c r="D53" s="57">
        <v>6</v>
      </c>
      <c r="E53" s="96">
        <v>2018</v>
      </c>
      <c r="F53" s="56">
        <v>67.44</v>
      </c>
      <c r="G53" s="110">
        <v>16247</v>
      </c>
      <c r="H53" s="110">
        <v>7362</v>
      </c>
      <c r="I53" s="110">
        <v>8885</v>
      </c>
      <c r="J53" s="100">
        <v>14.12</v>
      </c>
      <c r="K53" s="110">
        <v>2278</v>
      </c>
      <c r="L53" s="100">
        <v>63.23</v>
      </c>
      <c r="M53" s="110">
        <v>10201</v>
      </c>
      <c r="N53" s="114">
        <v>1341</v>
      </c>
      <c r="O53" s="114">
        <v>669</v>
      </c>
      <c r="P53" s="114">
        <v>672</v>
      </c>
      <c r="Q53" s="112">
        <v>1613</v>
      </c>
      <c r="R53" s="113">
        <v>806</v>
      </c>
      <c r="S53" s="113">
        <v>807</v>
      </c>
      <c r="T53" s="114">
        <v>1381</v>
      </c>
      <c r="U53" s="114">
        <v>703</v>
      </c>
      <c r="V53" s="114">
        <v>678</v>
      </c>
      <c r="W53" s="114">
        <v>1673</v>
      </c>
      <c r="X53" s="113">
        <v>858</v>
      </c>
      <c r="Y53" s="113">
        <v>815</v>
      </c>
      <c r="Z53" s="114">
        <v>1414</v>
      </c>
      <c r="AA53" s="114">
        <v>737</v>
      </c>
      <c r="AB53" s="114">
        <v>677</v>
      </c>
      <c r="AC53" s="112">
        <v>1681</v>
      </c>
      <c r="AD53" s="112">
        <v>887</v>
      </c>
      <c r="AE53" s="112">
        <v>794</v>
      </c>
      <c r="AF53" s="114">
        <v>1356</v>
      </c>
      <c r="AG53" s="114">
        <v>723</v>
      </c>
      <c r="AH53" s="181">
        <v>633</v>
      </c>
      <c r="AI53" s="182"/>
      <c r="AJ53" s="182"/>
      <c r="AK53" s="182"/>
      <c r="AL53" s="114">
        <v>1187</v>
      </c>
      <c r="AM53" s="114">
        <v>631</v>
      </c>
      <c r="AN53" s="114">
        <v>556</v>
      </c>
      <c r="AO53" s="114">
        <v>1080</v>
      </c>
      <c r="AP53" s="114">
        <v>553</v>
      </c>
      <c r="AQ53" s="114">
        <v>527</v>
      </c>
      <c r="AR53" s="56">
        <v>253</v>
      </c>
      <c r="AS53" s="80">
        <v>59</v>
      </c>
      <c r="AT53" s="126" t="s">
        <v>3642</v>
      </c>
      <c r="AU53" s="59">
        <v>462</v>
      </c>
      <c r="AV53" s="59">
        <v>0</v>
      </c>
      <c r="AW53" s="59">
        <v>93</v>
      </c>
      <c r="AX53" s="59">
        <v>0</v>
      </c>
      <c r="AY53" s="59">
        <v>0</v>
      </c>
      <c r="AZ53" s="62">
        <v>4.6491445574014385</v>
      </c>
      <c r="BA53" s="63">
        <v>2</v>
      </c>
      <c r="BB53" s="62">
        <v>0</v>
      </c>
      <c r="BC53" s="63">
        <v>0</v>
      </c>
      <c r="BD53" s="64">
        <v>0</v>
      </c>
      <c r="BE53" s="65">
        <v>0</v>
      </c>
      <c r="BF53" s="62">
        <v>6.8181818181818175</v>
      </c>
      <c r="BG53" s="63">
        <v>9</v>
      </c>
      <c r="BH53" s="62">
        <v>6.8181818181818175</v>
      </c>
      <c r="BI53" s="63">
        <v>9</v>
      </c>
      <c r="BJ53" s="64">
        <v>69.34812760055479</v>
      </c>
      <c r="BK53" s="65">
        <v>1</v>
      </c>
      <c r="BL53" s="64">
        <v>0</v>
      </c>
      <c r="BM53" s="65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116">
        <v>11.3</v>
      </c>
      <c r="BW53" s="70">
        <v>0.7989690721649485</v>
      </c>
      <c r="BX53" s="56">
        <v>80.900000000000006</v>
      </c>
      <c r="BY53" s="107">
        <v>79.900000000000006</v>
      </c>
      <c r="BZ53" s="56">
        <v>81.400000000000006</v>
      </c>
      <c r="CA53" s="56">
        <v>87.2</v>
      </c>
      <c r="CB53" s="56">
        <v>86.7</v>
      </c>
      <c r="CC53" s="96" t="s">
        <v>3863</v>
      </c>
      <c r="CD53" s="96" t="s">
        <v>3864</v>
      </c>
      <c r="CE53" s="96" t="s">
        <v>555</v>
      </c>
      <c r="CF53" s="96" t="s">
        <v>2007</v>
      </c>
      <c r="CG53" s="96" t="s">
        <v>2415</v>
      </c>
      <c r="CH53" s="56">
        <v>0</v>
      </c>
      <c r="CI53" s="56">
        <v>0</v>
      </c>
      <c r="CJ53" s="60">
        <v>0</v>
      </c>
      <c r="CK53" s="61">
        <v>0</v>
      </c>
      <c r="CL53" s="61">
        <v>0</v>
      </c>
      <c r="CM53" s="61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60">
        <v>0</v>
      </c>
      <c r="DC53" s="61">
        <v>0</v>
      </c>
      <c r="DD53" s="56" t="s">
        <v>3865</v>
      </c>
      <c r="DE53" s="56" t="s">
        <v>3866</v>
      </c>
      <c r="DF53" s="96" t="s">
        <v>555</v>
      </c>
      <c r="DG53" s="96" t="s">
        <v>555</v>
      </c>
      <c r="DH53" s="56">
        <v>0</v>
      </c>
      <c r="DI53" s="56">
        <v>0</v>
      </c>
      <c r="DJ53" s="56">
        <v>56.72</v>
      </c>
      <c r="DK53" s="56">
        <v>1</v>
      </c>
      <c r="DL53" s="56">
        <v>0</v>
      </c>
      <c r="DM53" s="56">
        <v>0</v>
      </c>
      <c r="DN53" s="56">
        <v>56.72</v>
      </c>
      <c r="DO53" s="56">
        <v>1</v>
      </c>
      <c r="DP53" s="107">
        <v>63.897763578274763</v>
      </c>
      <c r="DQ53" s="56">
        <v>1</v>
      </c>
      <c r="DR53" s="56">
        <v>63.9</v>
      </c>
      <c r="DS53" s="56">
        <v>1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62">
        <v>0.54578532443905392</v>
      </c>
      <c r="EA53" s="63">
        <v>9</v>
      </c>
      <c r="EB53" s="62">
        <v>12.734990903577925</v>
      </c>
      <c r="EC53" s="63">
        <v>210</v>
      </c>
      <c r="ED53" s="60">
        <v>0.84317032040472173</v>
      </c>
      <c r="EE53" s="61">
        <v>1</v>
      </c>
      <c r="EF53" s="56" t="s">
        <v>3867</v>
      </c>
      <c r="EG53" s="56" t="s">
        <v>3868</v>
      </c>
      <c r="EH53" s="56" t="s">
        <v>555</v>
      </c>
      <c r="EI53" s="56" t="s">
        <v>555</v>
      </c>
      <c r="EJ53" s="56" t="s">
        <v>1991</v>
      </c>
      <c r="EK53" s="56" t="s">
        <v>3869</v>
      </c>
      <c r="EL53" s="56" t="s">
        <v>2568</v>
      </c>
      <c r="EM53" s="56" t="s">
        <v>1491</v>
      </c>
      <c r="EN53" s="56" t="s">
        <v>555</v>
      </c>
      <c r="EO53" s="56" t="s">
        <v>555</v>
      </c>
      <c r="EP53" s="56">
        <v>63.9</v>
      </c>
      <c r="EQ53" s="56">
        <v>1</v>
      </c>
      <c r="ER53" s="128">
        <v>0</v>
      </c>
      <c r="ES53" s="96">
        <v>0</v>
      </c>
      <c r="ET53" s="56">
        <v>63.9</v>
      </c>
      <c r="EU53" s="56">
        <v>1</v>
      </c>
      <c r="EV53" s="56">
        <v>127.8</v>
      </c>
      <c r="EW53" s="56">
        <v>2</v>
      </c>
      <c r="EX53" s="56">
        <v>0</v>
      </c>
      <c r="EY53" s="62">
        <v>79.136690647482013</v>
      </c>
      <c r="EZ53" s="63">
        <v>44</v>
      </c>
      <c r="FA53" s="62">
        <v>49.335863377609108</v>
      </c>
      <c r="FB53" s="63">
        <v>26</v>
      </c>
      <c r="FC53" s="56">
        <v>38.799999999999997</v>
      </c>
      <c r="FD53" s="111">
        <v>1</v>
      </c>
      <c r="FE53" s="56">
        <v>0</v>
      </c>
      <c r="FF53" s="56">
        <v>0</v>
      </c>
      <c r="FG53" s="56">
        <v>0</v>
      </c>
      <c r="FH53" s="56">
        <v>0</v>
      </c>
      <c r="FI53" s="56">
        <v>0</v>
      </c>
      <c r="FJ53" s="56">
        <v>0</v>
      </c>
      <c r="FK53" s="56">
        <v>38.799999999999997</v>
      </c>
      <c r="FL53" s="56">
        <v>1</v>
      </c>
      <c r="FM53" s="56">
        <v>271.63</v>
      </c>
      <c r="FN53" s="56">
        <v>7</v>
      </c>
      <c r="FO53" s="56">
        <v>543.27</v>
      </c>
      <c r="FP53" s="56">
        <v>14</v>
      </c>
      <c r="FQ53" s="56">
        <v>38.799999999999997</v>
      </c>
      <c r="FR53" s="56">
        <v>1</v>
      </c>
      <c r="FS53" s="60">
        <v>18</v>
      </c>
      <c r="FT53" s="61">
        <v>18</v>
      </c>
      <c r="FU53" s="60">
        <v>1.2573344509639564</v>
      </c>
      <c r="FV53" s="61">
        <v>15</v>
      </c>
      <c r="FW53" s="56" t="s">
        <v>3870</v>
      </c>
      <c r="FX53" s="56">
        <v>2.7</v>
      </c>
      <c r="FY53" s="56">
        <v>7.34</v>
      </c>
      <c r="FZ53" s="111">
        <v>5328</v>
      </c>
      <c r="GA53" s="111">
        <v>7947</v>
      </c>
      <c r="GB53" s="56">
        <v>35.79</v>
      </c>
      <c r="GC53" s="56">
        <v>64.209999999999994</v>
      </c>
      <c r="GD53" s="56">
        <v>34.49</v>
      </c>
      <c r="GE53" s="56">
        <v>75.930000000000007</v>
      </c>
      <c r="GF53" s="56">
        <v>92.12</v>
      </c>
      <c r="GG53" s="56">
        <v>67.94</v>
      </c>
      <c r="GH53" s="56">
        <v>97.42</v>
      </c>
      <c r="GI53" s="56">
        <v>30.88</v>
      </c>
      <c r="GJ53" s="56">
        <v>16.09</v>
      </c>
      <c r="GK53" s="56">
        <v>68.489999999999995</v>
      </c>
      <c r="GL53" s="56">
        <v>2.41</v>
      </c>
      <c r="GM53" s="56">
        <v>14.28</v>
      </c>
      <c r="GN53" s="56">
        <v>3.71</v>
      </c>
      <c r="GO53" s="56">
        <v>17.73</v>
      </c>
      <c r="GP53" s="56">
        <v>2.4</v>
      </c>
      <c r="GQ53" s="56">
        <v>2.14</v>
      </c>
      <c r="GR53" s="56">
        <v>2.82</v>
      </c>
      <c r="GS53" s="56">
        <v>0.67</v>
      </c>
      <c r="GT53" s="56">
        <v>6.89</v>
      </c>
      <c r="GU53" s="99">
        <v>12.064287205176372</v>
      </c>
      <c r="GV53" s="120">
        <v>8.1823495032144894E-3</v>
      </c>
      <c r="GW53" s="120">
        <v>0.52425482174167104</v>
      </c>
      <c r="GX53" s="120">
        <v>0.321059809078512</v>
      </c>
      <c r="GY53" s="120">
        <v>0.143775569842198</v>
      </c>
      <c r="GZ53" s="120">
        <v>1.3637249172024201E-3</v>
      </c>
      <c r="HA53" s="120">
        <v>1.94817845314631E-4</v>
      </c>
      <c r="HB53" s="120">
        <v>1.94817845314631E-4</v>
      </c>
      <c r="HC53" s="120">
        <v>9.7408922657315404E-4</v>
      </c>
      <c r="HD53" s="118">
        <v>1</v>
      </c>
      <c r="HE53" s="118">
        <v>0</v>
      </c>
      <c r="HF53" s="118">
        <v>0</v>
      </c>
      <c r="HG53" s="118">
        <v>0</v>
      </c>
      <c r="HH53" s="122">
        <v>1</v>
      </c>
      <c r="HI53" s="122">
        <v>1129</v>
      </c>
      <c r="HJ53" s="122">
        <v>5</v>
      </c>
      <c r="HK53" s="122">
        <v>1137</v>
      </c>
      <c r="HL53" s="118">
        <v>2</v>
      </c>
      <c r="HM53" s="118">
        <v>0</v>
      </c>
      <c r="HN53" s="118">
        <v>0</v>
      </c>
      <c r="HO53" s="118">
        <v>0</v>
      </c>
      <c r="HP53" s="118">
        <v>4</v>
      </c>
      <c r="HQ53" s="122">
        <v>1375</v>
      </c>
      <c r="HR53" s="122">
        <v>1</v>
      </c>
      <c r="HS53" s="122">
        <v>1382</v>
      </c>
      <c r="HT53" s="118">
        <v>0</v>
      </c>
      <c r="HU53" s="118">
        <v>0</v>
      </c>
      <c r="HV53" s="118">
        <v>0</v>
      </c>
      <c r="HW53" s="118">
        <v>0</v>
      </c>
      <c r="HX53" s="118">
        <v>5</v>
      </c>
      <c r="HY53" s="122">
        <v>1576</v>
      </c>
      <c r="HZ53" s="122">
        <v>7</v>
      </c>
      <c r="IA53" s="122">
        <v>1588</v>
      </c>
      <c r="IB53" s="118">
        <v>0</v>
      </c>
      <c r="IC53" s="118">
        <v>0</v>
      </c>
      <c r="ID53" s="118">
        <v>0</v>
      </c>
      <c r="IE53" s="118">
        <v>0</v>
      </c>
      <c r="IF53" s="118">
        <v>8</v>
      </c>
      <c r="IG53" s="122">
        <v>2271</v>
      </c>
      <c r="IH53" s="118">
        <v>72</v>
      </c>
      <c r="II53" s="122">
        <v>2351</v>
      </c>
      <c r="IJ53" s="119">
        <v>0</v>
      </c>
      <c r="IK53" s="119">
        <v>0</v>
      </c>
      <c r="IL53" s="119">
        <v>0</v>
      </c>
      <c r="IM53" s="119">
        <v>0</v>
      </c>
      <c r="IN53" s="119">
        <v>0</v>
      </c>
      <c r="IO53" s="119">
        <v>0</v>
      </c>
      <c r="IP53" s="119">
        <v>0</v>
      </c>
      <c r="IQ53" s="119">
        <v>0</v>
      </c>
      <c r="IR53" s="119">
        <v>0</v>
      </c>
      <c r="IS53" s="122">
        <v>0</v>
      </c>
      <c r="IT53" s="119">
        <v>0</v>
      </c>
      <c r="IU53" s="119">
        <v>0</v>
      </c>
      <c r="IV53" s="119">
        <v>0</v>
      </c>
      <c r="IW53" s="119">
        <v>0</v>
      </c>
      <c r="IX53" s="119">
        <v>0</v>
      </c>
      <c r="IY53" s="119">
        <v>0</v>
      </c>
      <c r="IZ53" s="119">
        <v>0</v>
      </c>
      <c r="JA53" s="119">
        <v>0</v>
      </c>
      <c r="JB53" s="119">
        <v>0</v>
      </c>
      <c r="JC53" s="119">
        <v>0</v>
      </c>
      <c r="JD53" s="122">
        <v>0</v>
      </c>
      <c r="JE53" s="122">
        <v>0</v>
      </c>
      <c r="JF53" s="122">
        <v>0</v>
      </c>
      <c r="JG53" s="122">
        <v>0</v>
      </c>
      <c r="JH53" s="122">
        <v>0</v>
      </c>
      <c r="JI53" s="122">
        <v>0</v>
      </c>
      <c r="JJ53" s="122">
        <v>0</v>
      </c>
      <c r="JK53" s="122">
        <v>0</v>
      </c>
      <c r="JL53" s="122">
        <v>0</v>
      </c>
      <c r="JM53" s="119">
        <v>0</v>
      </c>
      <c r="JN53" s="119">
        <v>0</v>
      </c>
      <c r="JO53" s="119">
        <v>0</v>
      </c>
      <c r="JP53" s="119">
        <v>0</v>
      </c>
      <c r="JQ53" s="119">
        <v>0</v>
      </c>
      <c r="JR53" s="119">
        <v>0</v>
      </c>
      <c r="JS53" s="119">
        <v>0</v>
      </c>
      <c r="JT53" s="119">
        <v>0</v>
      </c>
      <c r="JU53" s="122">
        <v>0</v>
      </c>
      <c r="JV53" s="119"/>
      <c r="JW53" s="119"/>
      <c r="JX53" s="119"/>
      <c r="JY53" s="119"/>
      <c r="JZ53" s="119">
        <v>0</v>
      </c>
      <c r="KA53" s="122">
        <v>0</v>
      </c>
      <c r="KB53" s="130">
        <v>2</v>
      </c>
      <c r="KC53" s="131">
        <v>0.2</v>
      </c>
      <c r="KD53" s="119">
        <v>0</v>
      </c>
      <c r="KE53" s="119">
        <v>0</v>
      </c>
      <c r="KF53" s="119">
        <v>0</v>
      </c>
      <c r="KG53" s="119">
        <v>0</v>
      </c>
      <c r="KH53" s="119">
        <v>0</v>
      </c>
      <c r="KI53" s="119">
        <v>0</v>
      </c>
      <c r="KJ53" s="119">
        <v>0</v>
      </c>
      <c r="KK53" s="119">
        <v>0</v>
      </c>
      <c r="KL53" s="119">
        <v>0</v>
      </c>
      <c r="KM53" s="119">
        <v>0</v>
      </c>
      <c r="KN53" s="119">
        <v>0</v>
      </c>
      <c r="KO53" s="119">
        <v>0</v>
      </c>
      <c r="KP53" s="119">
        <v>0</v>
      </c>
      <c r="KQ53" s="119">
        <v>0</v>
      </c>
      <c r="KR53" s="119">
        <v>0</v>
      </c>
      <c r="KS53" s="119">
        <v>0</v>
      </c>
      <c r="KT53" s="119">
        <v>0</v>
      </c>
      <c r="KU53" s="119">
        <v>0</v>
      </c>
      <c r="KV53" s="122">
        <v>0</v>
      </c>
      <c r="KW53" s="119">
        <v>0</v>
      </c>
      <c r="KX53" s="119">
        <v>0</v>
      </c>
      <c r="KY53" s="119">
        <v>0</v>
      </c>
      <c r="KZ53" s="119">
        <v>0</v>
      </c>
      <c r="LA53" s="119">
        <v>0</v>
      </c>
      <c r="LB53" s="122">
        <v>0</v>
      </c>
      <c r="LC53" s="122">
        <v>0</v>
      </c>
      <c r="LD53" s="122">
        <v>0</v>
      </c>
      <c r="LE53" s="122">
        <v>0</v>
      </c>
      <c r="LF53" s="122">
        <v>0</v>
      </c>
      <c r="LG53" s="122">
        <v>0</v>
      </c>
      <c r="LH53" s="122">
        <v>0</v>
      </c>
      <c r="LI53" s="122">
        <v>0</v>
      </c>
      <c r="LJ53" s="119">
        <v>0</v>
      </c>
      <c r="LK53" s="119">
        <v>0</v>
      </c>
      <c r="LL53" s="119">
        <v>0</v>
      </c>
      <c r="LM53" s="119"/>
      <c r="LN53" s="130">
        <v>8</v>
      </c>
      <c r="LO53" s="131">
        <v>0.8</v>
      </c>
      <c r="LP53" s="119">
        <v>0</v>
      </c>
      <c r="LQ53" s="119">
        <v>0</v>
      </c>
      <c r="LR53" s="119">
        <v>0</v>
      </c>
      <c r="LS53" s="119">
        <v>0</v>
      </c>
      <c r="LT53" s="119">
        <v>0</v>
      </c>
      <c r="LU53" s="119">
        <v>0</v>
      </c>
      <c r="LV53" s="119">
        <v>0</v>
      </c>
      <c r="LW53" s="119">
        <v>0</v>
      </c>
      <c r="LX53" s="122">
        <v>0</v>
      </c>
      <c r="LY53" s="122">
        <v>0</v>
      </c>
      <c r="LZ53" s="122">
        <v>0</v>
      </c>
      <c r="MA53" s="122">
        <v>0</v>
      </c>
      <c r="MB53" s="122">
        <v>0</v>
      </c>
      <c r="MC53" s="122">
        <v>0</v>
      </c>
      <c r="MD53" s="122">
        <v>0</v>
      </c>
      <c r="ME53" s="122">
        <v>0</v>
      </c>
      <c r="MF53" s="122">
        <v>0</v>
      </c>
      <c r="MG53" s="122">
        <v>0</v>
      </c>
      <c r="MH53" s="122">
        <v>0</v>
      </c>
      <c r="MI53" s="122">
        <v>0</v>
      </c>
      <c r="MJ53" s="122">
        <v>0</v>
      </c>
      <c r="MK53" s="122">
        <v>0</v>
      </c>
      <c r="ML53" s="122">
        <v>0</v>
      </c>
      <c r="MM53" s="122">
        <v>0</v>
      </c>
      <c r="MN53" s="122">
        <v>0</v>
      </c>
      <c r="MO53" s="122">
        <v>0</v>
      </c>
      <c r="MP53" s="122">
        <v>0</v>
      </c>
      <c r="MQ53" s="122">
        <v>0</v>
      </c>
      <c r="MR53" s="122">
        <v>0</v>
      </c>
      <c r="MS53" s="122">
        <v>0</v>
      </c>
      <c r="MT53" s="122">
        <v>0</v>
      </c>
      <c r="MU53" s="122">
        <v>0</v>
      </c>
      <c r="MV53" s="122">
        <v>0</v>
      </c>
      <c r="MW53" s="122">
        <v>0</v>
      </c>
      <c r="MX53" s="122">
        <v>0</v>
      </c>
      <c r="MY53" s="122">
        <v>0</v>
      </c>
      <c r="MZ53" s="122">
        <v>0</v>
      </c>
      <c r="NA53" s="122">
        <v>0</v>
      </c>
      <c r="NB53" s="122">
        <v>0</v>
      </c>
      <c r="NC53" s="122">
        <v>0</v>
      </c>
      <c r="ND53" s="122">
        <v>0</v>
      </c>
      <c r="NE53" s="122">
        <v>0</v>
      </c>
      <c r="NF53" s="122">
        <v>0</v>
      </c>
      <c r="NG53" s="122">
        <v>0</v>
      </c>
      <c r="NH53" s="122">
        <v>0</v>
      </c>
      <c r="NI53" s="122">
        <v>0</v>
      </c>
      <c r="NJ53" s="122">
        <v>0</v>
      </c>
      <c r="NK53" s="122">
        <v>0</v>
      </c>
      <c r="NL53" s="122">
        <v>0</v>
      </c>
      <c r="NM53" s="122">
        <v>0</v>
      </c>
      <c r="NN53" s="122">
        <v>0</v>
      </c>
      <c r="NO53" s="122">
        <v>0</v>
      </c>
      <c r="NP53" s="122">
        <v>0</v>
      </c>
      <c r="NQ53" s="119">
        <v>0</v>
      </c>
      <c r="NR53" s="119">
        <v>0</v>
      </c>
      <c r="NS53" s="119">
        <v>0</v>
      </c>
      <c r="NT53" s="119">
        <v>0</v>
      </c>
      <c r="NU53" s="119">
        <v>0</v>
      </c>
      <c r="NV53" s="119">
        <v>0</v>
      </c>
      <c r="NW53" s="119">
        <v>0</v>
      </c>
      <c r="NX53" s="119">
        <v>0</v>
      </c>
      <c r="NY53" s="119">
        <v>0</v>
      </c>
      <c r="NZ53" s="119">
        <v>0</v>
      </c>
      <c r="OA53" s="119">
        <v>0</v>
      </c>
      <c r="OB53" s="119">
        <v>0</v>
      </c>
      <c r="OC53" s="119">
        <v>0</v>
      </c>
      <c r="OD53" s="119">
        <v>0</v>
      </c>
      <c r="OE53" s="119">
        <v>0</v>
      </c>
      <c r="OF53" s="119">
        <v>0</v>
      </c>
      <c r="OG53" s="119">
        <v>0</v>
      </c>
      <c r="OH53" s="119">
        <v>0</v>
      </c>
      <c r="OI53" s="119">
        <v>0</v>
      </c>
      <c r="OJ53" s="119">
        <v>0</v>
      </c>
      <c r="OK53" s="119">
        <v>0</v>
      </c>
      <c r="OL53" s="119">
        <v>0</v>
      </c>
      <c r="OM53" s="119">
        <v>0</v>
      </c>
      <c r="ON53" s="119">
        <v>0</v>
      </c>
      <c r="OO53" s="119">
        <v>0</v>
      </c>
      <c r="OP53" s="119">
        <v>0</v>
      </c>
      <c r="OQ53" s="119">
        <v>0</v>
      </c>
      <c r="OR53" s="119">
        <v>0</v>
      </c>
      <c r="OS53" s="119">
        <v>0</v>
      </c>
      <c r="OT53" s="119">
        <v>0</v>
      </c>
    </row>
    <row r="54" spans="1:410">
      <c r="A54" s="55" t="s">
        <v>1337</v>
      </c>
      <c r="B54" s="56" t="s">
        <v>1338</v>
      </c>
      <c r="C54" s="55" t="s">
        <v>514</v>
      </c>
      <c r="D54" s="57">
        <v>6</v>
      </c>
      <c r="E54" s="96">
        <v>2018</v>
      </c>
      <c r="F54" s="56">
        <v>75.64</v>
      </c>
      <c r="G54" s="110">
        <v>21949</v>
      </c>
      <c r="H54" s="110">
        <v>11756</v>
      </c>
      <c r="I54" s="110">
        <v>10193</v>
      </c>
      <c r="J54" s="100">
        <v>50.98</v>
      </c>
      <c r="K54" s="110">
        <v>14262</v>
      </c>
      <c r="L54" s="100">
        <v>32.71</v>
      </c>
      <c r="M54" s="110">
        <v>9152</v>
      </c>
      <c r="N54" s="114">
        <v>1679</v>
      </c>
      <c r="O54" s="114">
        <v>839</v>
      </c>
      <c r="P54" s="114">
        <v>840</v>
      </c>
      <c r="Q54" s="112" t="e">
        <v>#N/A</v>
      </c>
      <c r="R54" s="113" t="e">
        <v>#N/A</v>
      </c>
      <c r="S54" s="113" t="e">
        <v>#N/A</v>
      </c>
      <c r="T54" s="114">
        <v>1716</v>
      </c>
      <c r="U54" s="114">
        <v>865</v>
      </c>
      <c r="V54" s="114">
        <v>851</v>
      </c>
      <c r="W54" s="114" t="e">
        <v>#N/A</v>
      </c>
      <c r="X54" s="113" t="e">
        <v>#N/A</v>
      </c>
      <c r="Y54" s="113" t="e">
        <v>#N/A</v>
      </c>
      <c r="Z54" s="114">
        <v>1815</v>
      </c>
      <c r="AA54" s="114">
        <v>916</v>
      </c>
      <c r="AB54" s="114">
        <v>899</v>
      </c>
      <c r="AC54" s="112" t="e">
        <v>#N/A</v>
      </c>
      <c r="AD54" s="112" t="e">
        <v>#N/A</v>
      </c>
      <c r="AE54" s="112" t="e">
        <v>#N/A</v>
      </c>
      <c r="AF54" s="114">
        <v>1937</v>
      </c>
      <c r="AG54" s="114">
        <v>965</v>
      </c>
      <c r="AH54" s="181">
        <v>972</v>
      </c>
      <c r="AI54" s="182"/>
      <c r="AJ54" s="182"/>
      <c r="AK54" s="182"/>
      <c r="AL54" s="114">
        <v>1944</v>
      </c>
      <c r="AM54" s="114">
        <v>961</v>
      </c>
      <c r="AN54" s="114">
        <v>983</v>
      </c>
      <c r="AO54" s="114">
        <v>1772</v>
      </c>
      <c r="AP54" s="114">
        <v>881</v>
      </c>
      <c r="AQ54" s="114">
        <v>891</v>
      </c>
      <c r="AR54" s="56">
        <v>186</v>
      </c>
      <c r="AS54" s="80">
        <v>212</v>
      </c>
      <c r="AT54" s="126" t="s">
        <v>3642</v>
      </c>
      <c r="AU54" s="59">
        <v>360</v>
      </c>
      <c r="AV54" s="59">
        <v>0</v>
      </c>
      <c r="AW54" s="59">
        <v>252</v>
      </c>
      <c r="AX54" s="59">
        <v>13.2</v>
      </c>
      <c r="AY54" s="59">
        <v>4</v>
      </c>
      <c r="AZ54" s="62">
        <v>4.2890842805061116</v>
      </c>
      <c r="BA54" s="63">
        <v>6</v>
      </c>
      <c r="BB54" s="62">
        <v>0</v>
      </c>
      <c r="BC54" s="63">
        <v>0</v>
      </c>
      <c r="BD54" s="64">
        <v>0</v>
      </c>
      <c r="BE54" s="65">
        <v>0</v>
      </c>
      <c r="BF54" s="62">
        <v>5.3156146179401995</v>
      </c>
      <c r="BG54" s="63">
        <v>16</v>
      </c>
      <c r="BH54" s="62">
        <v>12.956810631229235</v>
      </c>
      <c r="BI54" s="63">
        <v>39</v>
      </c>
      <c r="BJ54" s="64">
        <v>0</v>
      </c>
      <c r="BK54" s="65">
        <v>0</v>
      </c>
      <c r="BL54" s="64">
        <v>0</v>
      </c>
      <c r="BM54" s="65">
        <v>0</v>
      </c>
      <c r="BN54" s="56">
        <v>38.01</v>
      </c>
      <c r="BO54" s="56">
        <v>1</v>
      </c>
      <c r="BP54" s="56">
        <v>38.01</v>
      </c>
      <c r="BQ54" s="56">
        <v>1</v>
      </c>
      <c r="BR54" s="56">
        <v>0</v>
      </c>
      <c r="BS54" s="56">
        <v>0</v>
      </c>
      <c r="BT54" s="56">
        <v>0</v>
      </c>
      <c r="BU54" s="56">
        <v>0</v>
      </c>
      <c r="BV54" s="116">
        <v>27.7</v>
      </c>
      <c r="BW54" s="70">
        <v>0.94219653179190754</v>
      </c>
      <c r="BX54" s="56">
        <v>93.1</v>
      </c>
      <c r="BY54" s="107">
        <v>94.2</v>
      </c>
      <c r="BZ54" s="56">
        <v>91.3</v>
      </c>
      <c r="CA54" s="56">
        <v>96</v>
      </c>
      <c r="CB54" s="56">
        <v>97.7</v>
      </c>
      <c r="CC54" s="96" t="s">
        <v>3871</v>
      </c>
      <c r="CD54" s="96" t="s">
        <v>1983</v>
      </c>
      <c r="CE54" s="96" t="s">
        <v>555</v>
      </c>
      <c r="CF54" s="96" t="s">
        <v>703</v>
      </c>
      <c r="CG54" s="96" t="s">
        <v>2174</v>
      </c>
      <c r="CH54" s="56">
        <v>38.01</v>
      </c>
      <c r="CI54" s="56">
        <v>1</v>
      </c>
      <c r="CJ54" s="60">
        <v>0.37453183520599254</v>
      </c>
      <c r="CK54" s="61">
        <v>1</v>
      </c>
      <c r="CL54" s="107">
        <v>38.00836183960471</v>
      </c>
      <c r="CM54" s="56">
        <v>1</v>
      </c>
      <c r="CN54" s="56">
        <v>38.01</v>
      </c>
      <c r="CO54" s="56">
        <v>1</v>
      </c>
      <c r="CP54" s="56">
        <v>0</v>
      </c>
      <c r="CQ54" s="56">
        <v>0</v>
      </c>
      <c r="CR54" s="56">
        <v>0</v>
      </c>
      <c r="CS54" s="56">
        <v>0</v>
      </c>
      <c r="CT54" s="56">
        <v>0</v>
      </c>
      <c r="CU54" s="56">
        <v>0</v>
      </c>
      <c r="CV54" s="56">
        <v>0</v>
      </c>
      <c r="CW54" s="56">
        <v>0</v>
      </c>
      <c r="CX54" s="56">
        <v>0</v>
      </c>
      <c r="CY54" s="56">
        <v>0</v>
      </c>
      <c r="CZ54" s="56">
        <v>0</v>
      </c>
      <c r="DA54" s="56">
        <v>0</v>
      </c>
      <c r="DB54" s="60">
        <v>0.72463768115942029</v>
      </c>
      <c r="DC54" s="61">
        <v>2</v>
      </c>
      <c r="DD54" s="56" t="s">
        <v>3872</v>
      </c>
      <c r="DE54" s="56" t="s">
        <v>3873</v>
      </c>
      <c r="DF54" s="96" t="s">
        <v>555</v>
      </c>
      <c r="DG54" s="96" t="s">
        <v>555</v>
      </c>
      <c r="DH54" s="56">
        <v>61.41</v>
      </c>
      <c r="DI54" s="56">
        <v>2</v>
      </c>
      <c r="DJ54" s="56">
        <v>122.81</v>
      </c>
      <c r="DK54" s="56">
        <v>4</v>
      </c>
      <c r="DL54" s="56">
        <v>30.7</v>
      </c>
      <c r="DM54" s="56">
        <v>1</v>
      </c>
      <c r="DN54" s="56">
        <v>61.41</v>
      </c>
      <c r="DO54" s="56">
        <v>2</v>
      </c>
      <c r="DP54" s="107">
        <v>31.436655139893112</v>
      </c>
      <c r="DQ54" s="56">
        <v>2</v>
      </c>
      <c r="DR54" s="56">
        <v>0</v>
      </c>
      <c r="DS54" s="56">
        <v>0</v>
      </c>
      <c r="DT54" s="56">
        <v>31.44</v>
      </c>
      <c r="DU54" s="56">
        <v>1</v>
      </c>
      <c r="DV54" s="56">
        <v>31.44</v>
      </c>
      <c r="DW54" s="56">
        <v>1</v>
      </c>
      <c r="DX54" s="56">
        <v>0</v>
      </c>
      <c r="DY54" s="56">
        <v>0</v>
      </c>
      <c r="DZ54" s="62">
        <v>0</v>
      </c>
      <c r="EA54" s="63">
        <v>0</v>
      </c>
      <c r="EB54" s="62">
        <v>16.560509554140125</v>
      </c>
      <c r="EC54" s="63">
        <v>52</v>
      </c>
      <c r="ED54" s="60">
        <v>0.39308176100628933</v>
      </c>
      <c r="EE54" s="61">
        <v>1</v>
      </c>
      <c r="EF54" s="56" t="s">
        <v>3874</v>
      </c>
      <c r="EG54" s="56" t="s">
        <v>3875</v>
      </c>
      <c r="EH54" s="56" t="s">
        <v>555</v>
      </c>
      <c r="EI54" s="56" t="s">
        <v>555</v>
      </c>
      <c r="EJ54" s="56" t="s">
        <v>1653</v>
      </c>
      <c r="EK54" s="56" t="s">
        <v>1596</v>
      </c>
      <c r="EL54" s="56" t="s">
        <v>3876</v>
      </c>
      <c r="EM54" s="56" t="s">
        <v>2289</v>
      </c>
      <c r="EN54" s="56" t="s">
        <v>555</v>
      </c>
      <c r="EO54" s="56" t="s">
        <v>555</v>
      </c>
      <c r="EP54" s="56">
        <v>157.18</v>
      </c>
      <c r="EQ54" s="56">
        <v>5</v>
      </c>
      <c r="ER54" s="99">
        <v>345.8</v>
      </c>
      <c r="ES54" s="96">
        <v>11</v>
      </c>
      <c r="ET54" s="56">
        <v>125.75</v>
      </c>
      <c r="EU54" s="56">
        <v>4</v>
      </c>
      <c r="EV54" s="107">
        <v>251.49</v>
      </c>
      <c r="EW54" s="56">
        <v>8</v>
      </c>
      <c r="EX54" s="56">
        <v>10</v>
      </c>
      <c r="EY54" s="62">
        <v>102.74669379450661</v>
      </c>
      <c r="EZ54" s="63">
        <v>101</v>
      </c>
      <c r="FA54" s="62">
        <v>75.196408529741873</v>
      </c>
      <c r="FB54" s="63">
        <v>67</v>
      </c>
      <c r="FC54" s="56">
        <v>34.479999999999997</v>
      </c>
      <c r="FD54" s="111">
        <v>2</v>
      </c>
      <c r="FE54" s="56">
        <v>51.72</v>
      </c>
      <c r="FF54" s="56">
        <v>3</v>
      </c>
      <c r="FG54" s="56">
        <v>0</v>
      </c>
      <c r="FH54" s="56">
        <v>0</v>
      </c>
      <c r="FI54" s="56">
        <v>0</v>
      </c>
      <c r="FJ54" s="56">
        <v>0</v>
      </c>
      <c r="FK54" s="56">
        <v>86.19</v>
      </c>
      <c r="FL54" s="56">
        <v>5</v>
      </c>
      <c r="FM54" s="56">
        <v>344.77</v>
      </c>
      <c r="FN54" s="56">
        <v>20</v>
      </c>
      <c r="FO54" s="56">
        <v>275.81</v>
      </c>
      <c r="FP54" s="56">
        <v>16</v>
      </c>
      <c r="FQ54" s="56">
        <v>86.19</v>
      </c>
      <c r="FR54" s="56">
        <v>5</v>
      </c>
      <c r="FS54" s="60">
        <v>4</v>
      </c>
      <c r="FT54" s="61">
        <v>4</v>
      </c>
      <c r="FU54" s="60">
        <v>2.2573363431151239</v>
      </c>
      <c r="FV54" s="61">
        <v>4</v>
      </c>
      <c r="FW54" s="56" t="s">
        <v>3877</v>
      </c>
      <c r="FX54" s="56">
        <v>3.24</v>
      </c>
      <c r="FY54" s="56">
        <v>23.35</v>
      </c>
      <c r="FZ54" s="111">
        <v>5251</v>
      </c>
      <c r="GA54" s="111">
        <v>7858</v>
      </c>
      <c r="GB54" s="56">
        <v>36.979999999999997</v>
      </c>
      <c r="GC54" s="56">
        <v>63.02</v>
      </c>
      <c r="GD54" s="56">
        <v>22.24</v>
      </c>
      <c r="GE54" s="56">
        <v>76.260000000000005</v>
      </c>
      <c r="GF54" s="56">
        <v>87.44</v>
      </c>
      <c r="GG54" s="56">
        <v>68.569999999999993</v>
      </c>
      <c r="GH54" s="56">
        <v>98.24</v>
      </c>
      <c r="GI54" s="56">
        <v>53.68</v>
      </c>
      <c r="GJ54" s="56">
        <v>40.17</v>
      </c>
      <c r="GK54" s="56">
        <v>89.94</v>
      </c>
      <c r="GL54" s="56">
        <v>1.65</v>
      </c>
      <c r="GM54" s="56">
        <v>13.5</v>
      </c>
      <c r="GN54" s="56">
        <v>3.69</v>
      </c>
      <c r="GO54" s="56">
        <v>26.49</v>
      </c>
      <c r="GP54" s="56">
        <v>6.39</v>
      </c>
      <c r="GQ54" s="56">
        <v>2.73</v>
      </c>
      <c r="GR54" s="56">
        <v>6.43</v>
      </c>
      <c r="GS54" s="56">
        <v>1.24</v>
      </c>
      <c r="GT54" s="56">
        <v>2.21</v>
      </c>
      <c r="GU54" s="99">
        <v>6.5922444183313749</v>
      </c>
      <c r="GV54" s="120">
        <v>4.6939174652845701E-3</v>
      </c>
      <c r="GW54" s="120">
        <v>7.0017602190494799E-2</v>
      </c>
      <c r="GX54" s="120">
        <v>0.57930764717386996</v>
      </c>
      <c r="GY54" s="120">
        <v>0.32916096225308</v>
      </c>
      <c r="GZ54" s="120">
        <v>1.1539213768824601E-2</v>
      </c>
      <c r="HA54" s="120">
        <v>2.1513788382554301E-3</v>
      </c>
      <c r="HB54" s="120">
        <v>1.56463915509486E-3</v>
      </c>
      <c r="HC54" s="120">
        <v>1.56463915509486E-3</v>
      </c>
      <c r="HD54" s="118">
        <v>0</v>
      </c>
      <c r="HE54" s="118">
        <v>0</v>
      </c>
      <c r="HF54" s="118">
        <v>0</v>
      </c>
      <c r="HG54" s="118">
        <v>0</v>
      </c>
      <c r="HH54" s="118">
        <v>3</v>
      </c>
      <c r="HI54" s="122">
        <v>1258</v>
      </c>
      <c r="HJ54" s="122">
        <v>7</v>
      </c>
      <c r="HK54" s="122">
        <v>1268</v>
      </c>
      <c r="HL54" s="118">
        <v>1</v>
      </c>
      <c r="HM54" s="118">
        <v>0</v>
      </c>
      <c r="HN54" s="118">
        <v>0</v>
      </c>
      <c r="HO54" s="118">
        <v>0</v>
      </c>
      <c r="HP54" s="118">
        <v>9</v>
      </c>
      <c r="HQ54" s="122">
        <v>1503</v>
      </c>
      <c r="HR54" s="118">
        <v>9</v>
      </c>
      <c r="HS54" s="122">
        <v>1522</v>
      </c>
      <c r="HT54" s="118">
        <v>0</v>
      </c>
      <c r="HU54" s="118">
        <v>0</v>
      </c>
      <c r="HV54" s="118">
        <v>0</v>
      </c>
      <c r="HW54" s="118">
        <v>0</v>
      </c>
      <c r="HX54" s="122">
        <v>7</v>
      </c>
      <c r="HY54" s="122">
        <v>1821</v>
      </c>
      <c r="HZ54" s="122">
        <v>7</v>
      </c>
      <c r="IA54" s="122">
        <v>1835</v>
      </c>
      <c r="IB54" s="118">
        <v>1</v>
      </c>
      <c r="IC54" s="118">
        <v>0</v>
      </c>
      <c r="ID54" s="118">
        <v>0</v>
      </c>
      <c r="IE54" s="118">
        <v>0</v>
      </c>
      <c r="IF54" s="122">
        <v>11</v>
      </c>
      <c r="IG54" s="122">
        <v>3337</v>
      </c>
      <c r="IH54" s="122">
        <v>35</v>
      </c>
      <c r="II54" s="122">
        <v>3384</v>
      </c>
      <c r="IJ54" s="119">
        <v>0</v>
      </c>
      <c r="IK54" s="119"/>
      <c r="IL54" s="130">
        <v>3</v>
      </c>
      <c r="IM54" s="131">
        <v>0.6</v>
      </c>
      <c r="IN54" s="119">
        <v>0</v>
      </c>
      <c r="IO54" s="122">
        <v>0</v>
      </c>
      <c r="IP54" s="119">
        <v>0</v>
      </c>
      <c r="IQ54" s="119">
        <v>0</v>
      </c>
      <c r="IR54" s="119">
        <v>0</v>
      </c>
      <c r="IS54" s="122">
        <v>0</v>
      </c>
      <c r="IT54" s="119">
        <v>0</v>
      </c>
      <c r="IU54" s="119">
        <v>0</v>
      </c>
      <c r="IV54" s="119"/>
      <c r="IW54" s="119"/>
      <c r="IX54" s="130">
        <v>2</v>
      </c>
      <c r="IY54" s="131">
        <v>0.4</v>
      </c>
      <c r="IZ54" s="119">
        <v>0</v>
      </c>
      <c r="JA54" s="119">
        <v>0</v>
      </c>
      <c r="JB54" s="119">
        <v>0</v>
      </c>
      <c r="JC54" s="119">
        <v>0</v>
      </c>
      <c r="JD54" s="122">
        <v>0</v>
      </c>
      <c r="JE54" s="122">
        <v>0</v>
      </c>
      <c r="JF54" s="122">
        <v>0</v>
      </c>
      <c r="JG54" s="122">
        <v>0</v>
      </c>
      <c r="JH54" s="122">
        <v>0</v>
      </c>
      <c r="JI54" s="122">
        <v>0</v>
      </c>
      <c r="JJ54" s="119"/>
      <c r="JK54" s="119"/>
      <c r="JL54" s="119">
        <v>0</v>
      </c>
      <c r="JM54" s="119">
        <v>0</v>
      </c>
      <c r="JN54" s="119">
        <v>0</v>
      </c>
      <c r="JO54" s="119">
        <v>0</v>
      </c>
      <c r="JP54" s="119">
        <v>0</v>
      </c>
      <c r="JQ54" s="119">
        <v>0</v>
      </c>
      <c r="JR54" s="119">
        <v>0</v>
      </c>
      <c r="JS54" s="119">
        <v>0</v>
      </c>
      <c r="JT54" s="122">
        <v>0</v>
      </c>
      <c r="JU54" s="118">
        <v>0</v>
      </c>
      <c r="JV54" s="119"/>
      <c r="JW54" s="119"/>
      <c r="JX54" s="119"/>
      <c r="JY54" s="119"/>
      <c r="JZ54" s="119">
        <v>0</v>
      </c>
      <c r="KA54" s="122">
        <v>0</v>
      </c>
      <c r="KB54" s="119">
        <v>0</v>
      </c>
      <c r="KC54" s="119">
        <v>0</v>
      </c>
      <c r="KD54" s="119">
        <v>0</v>
      </c>
      <c r="KE54" s="119">
        <v>0</v>
      </c>
      <c r="KF54" s="119">
        <v>0</v>
      </c>
      <c r="KG54" s="119">
        <v>0</v>
      </c>
      <c r="KH54" s="119">
        <v>0</v>
      </c>
      <c r="KI54" s="119">
        <v>0</v>
      </c>
      <c r="KJ54" s="119">
        <v>0</v>
      </c>
      <c r="KK54" s="119">
        <v>0</v>
      </c>
      <c r="KL54" s="119">
        <v>0</v>
      </c>
      <c r="KM54" s="119">
        <v>0</v>
      </c>
      <c r="KN54" s="119">
        <v>0</v>
      </c>
      <c r="KO54" s="119">
        <v>0</v>
      </c>
      <c r="KP54" s="119">
        <v>0</v>
      </c>
      <c r="KQ54" s="119">
        <v>0</v>
      </c>
      <c r="KR54" s="119">
        <v>0</v>
      </c>
      <c r="KS54" s="119">
        <v>0</v>
      </c>
      <c r="KT54" s="119">
        <v>0</v>
      </c>
      <c r="KU54" s="119">
        <v>0</v>
      </c>
      <c r="KV54" s="122">
        <v>0</v>
      </c>
      <c r="KW54" s="119">
        <v>0</v>
      </c>
      <c r="KX54" s="119">
        <v>0</v>
      </c>
      <c r="KY54" s="119">
        <v>0</v>
      </c>
      <c r="KZ54" s="119">
        <v>0</v>
      </c>
      <c r="LA54" s="119">
        <v>0</v>
      </c>
      <c r="LB54" s="119"/>
      <c r="LC54" s="122">
        <v>0</v>
      </c>
      <c r="LD54" s="122">
        <v>0</v>
      </c>
      <c r="LE54" s="122">
        <v>0</v>
      </c>
      <c r="LF54" s="122">
        <v>0</v>
      </c>
      <c r="LG54" s="122">
        <v>0</v>
      </c>
      <c r="LH54" s="122">
        <v>0</v>
      </c>
      <c r="LI54" s="122">
        <v>0</v>
      </c>
      <c r="LJ54" s="119">
        <v>0</v>
      </c>
      <c r="LK54" s="119">
        <v>0</v>
      </c>
      <c r="LL54" s="119">
        <v>0</v>
      </c>
      <c r="LM54" s="119">
        <v>0</v>
      </c>
      <c r="LN54" s="119">
        <v>0</v>
      </c>
      <c r="LO54" s="119">
        <v>0</v>
      </c>
      <c r="LP54" s="119">
        <v>0</v>
      </c>
      <c r="LQ54" s="119">
        <v>0</v>
      </c>
      <c r="LR54" s="119">
        <v>0</v>
      </c>
      <c r="LS54" s="119">
        <v>0</v>
      </c>
      <c r="LT54" s="119">
        <v>0</v>
      </c>
      <c r="LU54" s="119">
        <v>0</v>
      </c>
      <c r="LV54" s="119">
        <v>0</v>
      </c>
      <c r="LW54" s="119">
        <v>0</v>
      </c>
      <c r="LX54" s="122">
        <v>0</v>
      </c>
      <c r="LY54" s="122">
        <v>0</v>
      </c>
      <c r="LZ54" s="122">
        <v>0</v>
      </c>
      <c r="MA54" s="122">
        <v>0</v>
      </c>
      <c r="MB54" s="122">
        <v>0</v>
      </c>
      <c r="MC54" s="122">
        <v>0</v>
      </c>
      <c r="MD54" s="122">
        <v>0</v>
      </c>
      <c r="ME54" s="122">
        <v>0</v>
      </c>
      <c r="MF54" s="122">
        <v>0</v>
      </c>
      <c r="MG54" s="122">
        <v>0</v>
      </c>
      <c r="MH54" s="122">
        <v>0</v>
      </c>
      <c r="MI54" s="122">
        <v>0</v>
      </c>
      <c r="MJ54" s="122">
        <v>0</v>
      </c>
      <c r="MK54" s="122">
        <v>0</v>
      </c>
      <c r="ML54" s="122">
        <v>0</v>
      </c>
      <c r="MM54" s="122">
        <v>0</v>
      </c>
      <c r="MN54" s="122">
        <v>0</v>
      </c>
      <c r="MO54" s="122">
        <v>0</v>
      </c>
      <c r="MP54" s="122">
        <v>0</v>
      </c>
      <c r="MQ54" s="122">
        <v>0</v>
      </c>
      <c r="MR54" s="122">
        <v>0</v>
      </c>
      <c r="MS54" s="122">
        <v>0</v>
      </c>
      <c r="MT54" s="122">
        <v>0</v>
      </c>
      <c r="MU54" s="122">
        <v>0</v>
      </c>
      <c r="MV54" s="122">
        <v>0</v>
      </c>
      <c r="MW54" s="122">
        <v>0</v>
      </c>
      <c r="MX54" s="122">
        <v>0</v>
      </c>
      <c r="MY54" s="122">
        <v>0</v>
      </c>
      <c r="MZ54" s="122">
        <v>0</v>
      </c>
      <c r="NA54" s="122">
        <v>0</v>
      </c>
      <c r="NB54" s="122">
        <v>0</v>
      </c>
      <c r="NC54" s="122">
        <v>0</v>
      </c>
      <c r="ND54" s="122">
        <v>0</v>
      </c>
      <c r="NE54" s="122">
        <v>0</v>
      </c>
      <c r="NF54" s="122">
        <v>0</v>
      </c>
      <c r="NG54" s="122">
        <v>0</v>
      </c>
      <c r="NH54" s="122">
        <v>0</v>
      </c>
      <c r="NI54" s="122">
        <v>0</v>
      </c>
      <c r="NJ54" s="122">
        <v>0</v>
      </c>
      <c r="NK54" s="122">
        <v>0</v>
      </c>
      <c r="NL54" s="122">
        <v>0</v>
      </c>
      <c r="NM54" s="122">
        <v>0</v>
      </c>
      <c r="NN54" s="122">
        <v>0</v>
      </c>
      <c r="NO54" s="122">
        <v>0</v>
      </c>
      <c r="NP54" s="122">
        <v>0</v>
      </c>
      <c r="NQ54" s="122">
        <v>0</v>
      </c>
      <c r="NR54" s="122">
        <v>0</v>
      </c>
      <c r="NS54" s="122">
        <v>0</v>
      </c>
      <c r="NT54" s="122">
        <v>0</v>
      </c>
      <c r="NU54" s="122">
        <v>0</v>
      </c>
      <c r="NV54" s="122">
        <v>0</v>
      </c>
      <c r="NW54" s="122">
        <v>0</v>
      </c>
      <c r="NX54" s="122">
        <v>0</v>
      </c>
      <c r="NY54" s="122">
        <v>0</v>
      </c>
      <c r="NZ54" s="122">
        <v>0</v>
      </c>
      <c r="OA54" s="119">
        <v>0</v>
      </c>
      <c r="OB54" s="119">
        <v>0</v>
      </c>
      <c r="OC54" s="119">
        <v>0</v>
      </c>
      <c r="OD54" s="119">
        <v>0</v>
      </c>
      <c r="OE54" s="119">
        <v>0</v>
      </c>
      <c r="OF54" s="119">
        <v>0</v>
      </c>
      <c r="OG54" s="119">
        <v>0</v>
      </c>
      <c r="OH54" s="119">
        <v>0</v>
      </c>
      <c r="OI54" s="119">
        <v>0</v>
      </c>
      <c r="OJ54" s="119">
        <v>0</v>
      </c>
      <c r="OK54" s="119">
        <v>0</v>
      </c>
      <c r="OL54" s="119">
        <v>0</v>
      </c>
      <c r="OM54" s="119"/>
      <c r="ON54" s="119"/>
      <c r="OO54" s="119"/>
      <c r="OP54" s="119"/>
      <c r="OQ54" s="119">
        <v>0</v>
      </c>
      <c r="OR54" s="119">
        <v>0</v>
      </c>
      <c r="OS54" s="119">
        <v>0</v>
      </c>
      <c r="OT54" s="119">
        <v>0</v>
      </c>
    </row>
    <row r="55" spans="1:410">
      <c r="A55" s="55" t="s">
        <v>1358</v>
      </c>
      <c r="B55" s="56" t="s">
        <v>1359</v>
      </c>
      <c r="C55" s="55" t="s">
        <v>479</v>
      </c>
      <c r="D55" s="57">
        <v>6</v>
      </c>
      <c r="E55" s="96">
        <v>2018</v>
      </c>
      <c r="F55" s="56">
        <v>63.34</v>
      </c>
      <c r="G55" s="110">
        <v>21519</v>
      </c>
      <c r="H55" s="110">
        <v>6481</v>
      </c>
      <c r="I55" s="110">
        <v>15038</v>
      </c>
      <c r="J55" s="100">
        <v>63</v>
      </c>
      <c r="K55" s="110">
        <v>3257</v>
      </c>
      <c r="L55" s="110">
        <v>13557</v>
      </c>
      <c r="M55" s="110">
        <v>13557</v>
      </c>
      <c r="N55" s="114">
        <v>1755</v>
      </c>
      <c r="O55" s="114">
        <v>862</v>
      </c>
      <c r="P55" s="114">
        <v>893</v>
      </c>
      <c r="Q55" s="112">
        <v>2108</v>
      </c>
      <c r="R55" s="113">
        <v>1038</v>
      </c>
      <c r="S55" s="113">
        <v>1070</v>
      </c>
      <c r="T55" s="114">
        <v>1796</v>
      </c>
      <c r="U55" s="114">
        <v>902</v>
      </c>
      <c r="V55" s="114">
        <v>894</v>
      </c>
      <c r="W55" s="114">
        <v>2181</v>
      </c>
      <c r="X55" s="113">
        <v>1103</v>
      </c>
      <c r="Y55" s="113">
        <v>1078</v>
      </c>
      <c r="Z55" s="114">
        <v>1862</v>
      </c>
      <c r="AA55" s="114">
        <v>955</v>
      </c>
      <c r="AB55" s="114">
        <v>907</v>
      </c>
      <c r="AC55" s="112">
        <v>2236</v>
      </c>
      <c r="AD55" s="112">
        <v>1152</v>
      </c>
      <c r="AE55" s="112">
        <v>1084</v>
      </c>
      <c r="AF55" s="114">
        <v>1823</v>
      </c>
      <c r="AG55" s="114">
        <v>940</v>
      </c>
      <c r="AH55" s="181">
        <v>883</v>
      </c>
      <c r="AI55" s="182"/>
      <c r="AJ55" s="182"/>
      <c r="AK55" s="182"/>
      <c r="AL55" s="114">
        <v>1638</v>
      </c>
      <c r="AM55" s="114">
        <v>845</v>
      </c>
      <c r="AN55" s="114">
        <v>793</v>
      </c>
      <c r="AO55" s="114">
        <v>1511</v>
      </c>
      <c r="AP55" s="114">
        <v>762</v>
      </c>
      <c r="AQ55" s="114">
        <v>749</v>
      </c>
      <c r="AR55" s="56">
        <v>388</v>
      </c>
      <c r="AS55" s="80">
        <v>61</v>
      </c>
      <c r="AT55" s="126" t="s">
        <v>3413</v>
      </c>
      <c r="AU55" s="59">
        <v>862</v>
      </c>
      <c r="AV55" s="59">
        <v>0</v>
      </c>
      <c r="AW55" s="59">
        <v>164</v>
      </c>
      <c r="AX55" s="59">
        <v>0</v>
      </c>
      <c r="AY55" s="59">
        <v>0</v>
      </c>
      <c r="AZ55" s="62">
        <v>6.2324330929976783</v>
      </c>
      <c r="BA55" s="63">
        <v>1</v>
      </c>
      <c r="BB55" s="62">
        <v>0</v>
      </c>
      <c r="BC55" s="63">
        <v>0</v>
      </c>
      <c r="BD55" s="64">
        <v>0</v>
      </c>
      <c r="BE55" s="65">
        <v>0</v>
      </c>
      <c r="BF55" s="62">
        <v>4.6632124352331603</v>
      </c>
      <c r="BG55" s="63">
        <v>9</v>
      </c>
      <c r="BH55" s="62">
        <v>6.7357512953367875</v>
      </c>
      <c r="BI55" s="63">
        <v>13</v>
      </c>
      <c r="BJ55" s="64">
        <v>0</v>
      </c>
      <c r="BK55" s="65">
        <v>0</v>
      </c>
      <c r="BL55" s="64">
        <v>60.827250608272507</v>
      </c>
      <c r="BM55" s="65">
        <v>1</v>
      </c>
      <c r="BN55" s="56">
        <v>0</v>
      </c>
      <c r="BO55" s="56">
        <v>0</v>
      </c>
      <c r="BP55" s="56">
        <v>60.35</v>
      </c>
      <c r="BQ55" s="56">
        <v>1</v>
      </c>
      <c r="BR55" s="56">
        <v>0</v>
      </c>
      <c r="BS55" s="56">
        <v>0</v>
      </c>
      <c r="BT55" s="56">
        <v>60.35</v>
      </c>
      <c r="BU55" s="56">
        <v>1</v>
      </c>
      <c r="BV55" s="116">
        <v>31.2</v>
      </c>
      <c r="BW55" s="70">
        <v>0.99604743083003955</v>
      </c>
      <c r="BX55" s="56">
        <v>95.7</v>
      </c>
      <c r="BY55" s="107">
        <v>99.6</v>
      </c>
      <c r="BZ55" s="56">
        <v>95.7</v>
      </c>
      <c r="CA55" s="56">
        <v>84.6</v>
      </c>
      <c r="CB55" s="56">
        <v>91.3</v>
      </c>
      <c r="CC55" s="96" t="s">
        <v>3878</v>
      </c>
      <c r="CD55" s="96" t="s">
        <v>3879</v>
      </c>
      <c r="CE55" s="96" t="s">
        <v>555</v>
      </c>
      <c r="CF55" s="96" t="s">
        <v>1342</v>
      </c>
      <c r="CG55" s="96" t="s">
        <v>3094</v>
      </c>
      <c r="CH55" s="56">
        <v>0</v>
      </c>
      <c r="CI55" s="56">
        <v>0</v>
      </c>
      <c r="CJ55" s="60">
        <v>0</v>
      </c>
      <c r="CK55" s="61">
        <v>0</v>
      </c>
      <c r="CL55" s="61">
        <v>0</v>
      </c>
      <c r="CM55" s="61">
        <v>0</v>
      </c>
      <c r="CN55" s="56">
        <v>60.35</v>
      </c>
      <c r="CO55" s="56">
        <v>1</v>
      </c>
      <c r="CP55" s="56">
        <v>0</v>
      </c>
      <c r="CQ55" s="56">
        <v>0</v>
      </c>
      <c r="CR55" s="56">
        <v>0</v>
      </c>
      <c r="CS55" s="56">
        <v>0</v>
      </c>
      <c r="CT55" s="56">
        <v>0</v>
      </c>
      <c r="CU55" s="56">
        <v>0</v>
      </c>
      <c r="CV55" s="56">
        <v>0</v>
      </c>
      <c r="CW55" s="56">
        <v>0</v>
      </c>
      <c r="CX55" s="56">
        <v>0</v>
      </c>
      <c r="CY55" s="56">
        <v>0</v>
      </c>
      <c r="CZ55" s="56">
        <v>0</v>
      </c>
      <c r="DA55" s="56">
        <v>0</v>
      </c>
      <c r="DB55" s="60">
        <v>0</v>
      </c>
      <c r="DC55" s="61">
        <v>0</v>
      </c>
      <c r="DD55" s="56" t="s">
        <v>3880</v>
      </c>
      <c r="DE55" s="56" t="s">
        <v>3881</v>
      </c>
      <c r="DF55" s="96" t="s">
        <v>555</v>
      </c>
      <c r="DG55" s="96" t="s">
        <v>555</v>
      </c>
      <c r="DH55" s="56">
        <v>51.63</v>
      </c>
      <c r="DI55" s="56">
        <v>1</v>
      </c>
      <c r="DJ55" s="56">
        <v>154.88</v>
      </c>
      <c r="DK55" s="56">
        <v>3</v>
      </c>
      <c r="DL55" s="56">
        <v>0</v>
      </c>
      <c r="DM55" s="56">
        <v>0</v>
      </c>
      <c r="DN55" s="56">
        <v>51.63</v>
      </c>
      <c r="DO55" s="56">
        <v>1</v>
      </c>
      <c r="DP55" s="107">
        <v>115.54015020219525</v>
      </c>
      <c r="DQ55" s="56">
        <v>2</v>
      </c>
      <c r="DR55" s="56">
        <v>0</v>
      </c>
      <c r="DS55" s="56">
        <v>0</v>
      </c>
      <c r="DT55" s="56">
        <v>115.54</v>
      </c>
      <c r="DU55" s="56">
        <v>2</v>
      </c>
      <c r="DV55" s="56">
        <v>0</v>
      </c>
      <c r="DW55" s="56">
        <v>0</v>
      </c>
      <c r="DX55" s="56">
        <v>0</v>
      </c>
      <c r="DY55" s="56">
        <v>0</v>
      </c>
      <c r="DZ55" s="62">
        <v>1.4634146341463417</v>
      </c>
      <c r="EA55" s="63">
        <v>3</v>
      </c>
      <c r="EB55" s="62">
        <v>22.926829268292686</v>
      </c>
      <c r="EC55" s="63">
        <v>47</v>
      </c>
      <c r="ED55" s="60">
        <v>2.1786492374727673</v>
      </c>
      <c r="EE55" s="61">
        <v>3</v>
      </c>
      <c r="EF55" s="56" t="s">
        <v>3882</v>
      </c>
      <c r="EG55" s="56" t="s">
        <v>3883</v>
      </c>
      <c r="EH55" s="56" t="s">
        <v>555</v>
      </c>
      <c r="EI55" s="56" t="s">
        <v>555</v>
      </c>
      <c r="EJ55" s="56" t="s">
        <v>2958</v>
      </c>
      <c r="EK55" s="56" t="s">
        <v>3231</v>
      </c>
      <c r="EL55" s="56" t="s">
        <v>3884</v>
      </c>
      <c r="EM55" s="56" t="s">
        <v>1498</v>
      </c>
      <c r="EN55" s="56" t="s">
        <v>555</v>
      </c>
      <c r="EO55" s="56" t="s">
        <v>555</v>
      </c>
      <c r="EP55" s="56">
        <v>231.08</v>
      </c>
      <c r="EQ55" s="56">
        <v>4</v>
      </c>
      <c r="ER55" s="99">
        <v>173.31</v>
      </c>
      <c r="ES55" s="96">
        <v>3</v>
      </c>
      <c r="ET55" s="56">
        <v>577.70000000000005</v>
      </c>
      <c r="EU55" s="56">
        <v>10</v>
      </c>
      <c r="EV55" s="107">
        <v>346.62</v>
      </c>
      <c r="EW55" s="56">
        <v>6</v>
      </c>
      <c r="EX55" s="56">
        <v>0</v>
      </c>
      <c r="EY55" s="62">
        <v>76.923076923076934</v>
      </c>
      <c r="EZ55" s="63">
        <v>61</v>
      </c>
      <c r="FA55" s="62">
        <v>45.393858477970632</v>
      </c>
      <c r="FB55" s="63">
        <v>34</v>
      </c>
      <c r="FC55" s="56">
        <v>0</v>
      </c>
      <c r="FD55" s="111">
        <v>0</v>
      </c>
      <c r="FE55" s="56">
        <v>238.34</v>
      </c>
      <c r="FF55" s="56">
        <v>7</v>
      </c>
      <c r="FG55" s="56">
        <v>34.049999999999997</v>
      </c>
      <c r="FH55" s="56">
        <v>1</v>
      </c>
      <c r="FI55" s="56">
        <v>68.099999999999994</v>
      </c>
      <c r="FJ55" s="56">
        <v>2</v>
      </c>
      <c r="FK55" s="56">
        <v>340.48</v>
      </c>
      <c r="FL55" s="56">
        <v>10</v>
      </c>
      <c r="FM55" s="56">
        <v>306.44</v>
      </c>
      <c r="FN55" s="56">
        <v>9</v>
      </c>
      <c r="FO55" s="56">
        <v>715.02</v>
      </c>
      <c r="FP55" s="56">
        <v>21</v>
      </c>
      <c r="FQ55" s="56">
        <v>34.049999999999997</v>
      </c>
      <c r="FR55" s="56">
        <v>1</v>
      </c>
      <c r="FS55" s="60">
        <v>7</v>
      </c>
      <c r="FT55" s="61">
        <v>7</v>
      </c>
      <c r="FU55" s="60">
        <v>1.3236267372600927</v>
      </c>
      <c r="FV55" s="61">
        <v>2</v>
      </c>
      <c r="FW55" s="56" t="s">
        <v>3885</v>
      </c>
      <c r="FX55" s="56">
        <v>2.87</v>
      </c>
      <c r="FY55" s="56">
        <v>14.41</v>
      </c>
      <c r="FZ55" s="111">
        <v>6178</v>
      </c>
      <c r="GA55" s="111">
        <v>8607</v>
      </c>
      <c r="GB55" s="56">
        <v>41.57</v>
      </c>
      <c r="GC55" s="56">
        <v>58.43</v>
      </c>
      <c r="GD55" s="56">
        <v>33.32</v>
      </c>
      <c r="GE55" s="56">
        <v>65.69</v>
      </c>
      <c r="GF55" s="56">
        <v>72.13</v>
      </c>
      <c r="GG55" s="56">
        <v>53.72</v>
      </c>
      <c r="GH55" s="56">
        <v>97.75</v>
      </c>
      <c r="GI55" s="56">
        <v>38.26</v>
      </c>
      <c r="GJ55" s="56">
        <v>14.24</v>
      </c>
      <c r="GK55" s="56">
        <v>65.010000000000005</v>
      </c>
      <c r="GL55" s="56">
        <v>2.1800000000000002</v>
      </c>
      <c r="GM55" s="56">
        <v>14.19</v>
      </c>
      <c r="GN55" s="56">
        <v>3.34</v>
      </c>
      <c r="GO55" s="56">
        <v>16.37</v>
      </c>
      <c r="GP55" s="56">
        <v>2.7</v>
      </c>
      <c r="GQ55" s="56">
        <v>1.69</v>
      </c>
      <c r="GR55" s="56">
        <v>2.38</v>
      </c>
      <c r="GS55" s="56">
        <v>1.1299999999999999</v>
      </c>
      <c r="GT55" s="56">
        <v>5.91</v>
      </c>
      <c r="GU55" s="99">
        <v>14.715492957746479</v>
      </c>
      <c r="GV55" s="120">
        <v>6.8516042780748703E-3</v>
      </c>
      <c r="GW55" s="120">
        <v>0.50735294117647101</v>
      </c>
      <c r="GX55" s="120">
        <v>0.43900401069518702</v>
      </c>
      <c r="GY55" s="120">
        <v>4.4618983957219298E-2</v>
      </c>
      <c r="GZ55" s="120">
        <v>1.6711229946524101E-3</v>
      </c>
      <c r="HA55" s="120">
        <v>3.3422459893048099E-4</v>
      </c>
      <c r="HB55" s="113"/>
      <c r="HC55" s="120">
        <v>1.6711229946524101E-4</v>
      </c>
      <c r="HD55" s="118">
        <v>0</v>
      </c>
      <c r="HE55" s="118">
        <v>0</v>
      </c>
      <c r="HF55" s="118">
        <v>0</v>
      </c>
      <c r="HG55" s="118">
        <v>0</v>
      </c>
      <c r="HH55" s="118">
        <v>4</v>
      </c>
      <c r="HI55" s="122">
        <v>1339</v>
      </c>
      <c r="HJ55" s="122">
        <v>4</v>
      </c>
      <c r="HK55" s="122">
        <v>1347</v>
      </c>
      <c r="HL55" s="118">
        <v>0</v>
      </c>
      <c r="HM55" s="118">
        <v>0</v>
      </c>
      <c r="HN55" s="118">
        <v>0</v>
      </c>
      <c r="HO55" s="118">
        <v>0</v>
      </c>
      <c r="HP55" s="122">
        <v>4</v>
      </c>
      <c r="HQ55" s="122">
        <v>1740</v>
      </c>
      <c r="HR55" s="122">
        <v>5</v>
      </c>
      <c r="HS55" s="122">
        <v>1749</v>
      </c>
      <c r="HT55" s="118">
        <v>0</v>
      </c>
      <c r="HU55" s="118">
        <v>0</v>
      </c>
      <c r="HV55" s="118">
        <v>0</v>
      </c>
      <c r="HW55" s="118">
        <v>0</v>
      </c>
      <c r="HX55" s="118">
        <v>3</v>
      </c>
      <c r="HY55" s="122">
        <v>2009</v>
      </c>
      <c r="HZ55" s="122">
        <v>7</v>
      </c>
      <c r="IA55" s="122">
        <v>2019</v>
      </c>
      <c r="IB55" s="118">
        <v>0</v>
      </c>
      <c r="IC55" s="118">
        <v>0</v>
      </c>
      <c r="ID55" s="118">
        <v>0</v>
      </c>
      <c r="IE55" s="118">
        <v>0</v>
      </c>
      <c r="IF55" s="122">
        <v>5</v>
      </c>
      <c r="IG55" s="122">
        <v>2995</v>
      </c>
      <c r="IH55" s="118">
        <v>10</v>
      </c>
      <c r="II55" s="122">
        <v>3010</v>
      </c>
      <c r="IJ55" s="119">
        <v>0</v>
      </c>
      <c r="IK55" s="119">
        <v>0</v>
      </c>
      <c r="IL55" s="119">
        <v>0</v>
      </c>
      <c r="IM55" s="119">
        <v>0</v>
      </c>
      <c r="IN55" s="119">
        <v>0</v>
      </c>
      <c r="IO55" s="119">
        <v>0</v>
      </c>
      <c r="IP55" s="119">
        <v>0</v>
      </c>
      <c r="IQ55" s="119">
        <v>0</v>
      </c>
      <c r="IR55" s="119">
        <v>0</v>
      </c>
      <c r="IS55" s="119">
        <v>0</v>
      </c>
      <c r="IT55" s="119">
        <v>0</v>
      </c>
      <c r="IU55" s="119">
        <v>0</v>
      </c>
      <c r="IV55" s="119">
        <v>0</v>
      </c>
      <c r="IW55" s="119">
        <v>0</v>
      </c>
      <c r="IX55" s="119">
        <v>0</v>
      </c>
      <c r="IY55" s="119">
        <v>0</v>
      </c>
      <c r="IZ55" s="119">
        <v>0</v>
      </c>
      <c r="JA55" s="119">
        <v>0</v>
      </c>
      <c r="JB55" s="119">
        <v>0</v>
      </c>
      <c r="JC55" s="119">
        <v>0</v>
      </c>
      <c r="JD55" s="122">
        <v>0</v>
      </c>
      <c r="JE55" s="122">
        <v>0</v>
      </c>
      <c r="JF55" s="122">
        <v>0</v>
      </c>
      <c r="JG55" s="122">
        <v>0</v>
      </c>
      <c r="JH55" s="122">
        <v>0</v>
      </c>
      <c r="JI55" s="122">
        <v>0</v>
      </c>
      <c r="JJ55" s="122">
        <v>0</v>
      </c>
      <c r="JK55" s="122">
        <v>0</v>
      </c>
      <c r="JL55" s="119">
        <v>0</v>
      </c>
      <c r="JM55" s="119">
        <v>0</v>
      </c>
      <c r="JN55" s="119">
        <v>0</v>
      </c>
      <c r="JO55" s="119">
        <v>0</v>
      </c>
      <c r="JP55" s="119">
        <v>0</v>
      </c>
      <c r="JQ55" s="119">
        <v>0</v>
      </c>
      <c r="JR55" s="119">
        <v>0</v>
      </c>
      <c r="JS55" s="119">
        <v>0</v>
      </c>
      <c r="JT55" s="119">
        <v>0</v>
      </c>
      <c r="JU55" s="119">
        <v>0</v>
      </c>
      <c r="JV55" s="130">
        <v>1</v>
      </c>
      <c r="JW55" s="131">
        <v>1</v>
      </c>
      <c r="JX55" s="119"/>
      <c r="JY55" s="119"/>
      <c r="JZ55" s="119">
        <v>0</v>
      </c>
      <c r="KA55" s="122">
        <v>0</v>
      </c>
      <c r="KB55" s="119">
        <v>0</v>
      </c>
      <c r="KC55" s="119">
        <v>0</v>
      </c>
      <c r="KD55" s="119">
        <v>0</v>
      </c>
      <c r="KE55" s="119">
        <v>0</v>
      </c>
      <c r="KF55" s="119">
        <v>0</v>
      </c>
      <c r="KG55" s="119">
        <v>0</v>
      </c>
      <c r="KH55" s="119">
        <v>0</v>
      </c>
      <c r="KI55" s="119">
        <v>0</v>
      </c>
      <c r="KJ55" s="119">
        <v>0</v>
      </c>
      <c r="KK55" s="119">
        <v>0</v>
      </c>
      <c r="KL55" s="119">
        <v>0</v>
      </c>
      <c r="KM55" s="119">
        <v>0</v>
      </c>
      <c r="KN55" s="119">
        <v>0</v>
      </c>
      <c r="KO55" s="119">
        <v>0</v>
      </c>
      <c r="KP55" s="119">
        <v>0</v>
      </c>
      <c r="KQ55" s="119">
        <v>0</v>
      </c>
      <c r="KR55" s="119">
        <v>0</v>
      </c>
      <c r="KS55" s="119">
        <v>0</v>
      </c>
      <c r="KT55" s="119">
        <v>0</v>
      </c>
      <c r="KU55" s="119">
        <v>0</v>
      </c>
      <c r="KV55" s="122">
        <v>0</v>
      </c>
      <c r="KW55" s="119">
        <v>0</v>
      </c>
      <c r="KX55" s="119">
        <v>0</v>
      </c>
      <c r="KY55" s="119">
        <v>0</v>
      </c>
      <c r="KZ55" s="119">
        <v>0</v>
      </c>
      <c r="LA55" s="119">
        <v>0</v>
      </c>
      <c r="LB55" s="119"/>
      <c r="LC55" s="122">
        <v>0</v>
      </c>
      <c r="LD55" s="122">
        <v>0</v>
      </c>
      <c r="LE55" s="122">
        <v>0</v>
      </c>
      <c r="LF55" s="122">
        <v>0</v>
      </c>
      <c r="LG55" s="122">
        <v>0</v>
      </c>
      <c r="LH55" s="122">
        <v>0</v>
      </c>
      <c r="LI55" s="122">
        <v>0</v>
      </c>
      <c r="LJ55" s="122">
        <v>0</v>
      </c>
      <c r="LK55" s="122">
        <v>0</v>
      </c>
      <c r="LL55" s="122">
        <v>0</v>
      </c>
      <c r="LM55" s="119">
        <v>0</v>
      </c>
      <c r="LN55" s="119">
        <v>0</v>
      </c>
      <c r="LO55" s="119">
        <v>0</v>
      </c>
      <c r="LP55" s="119">
        <v>0</v>
      </c>
      <c r="LQ55" s="119">
        <v>0</v>
      </c>
      <c r="LR55" s="119">
        <v>0</v>
      </c>
      <c r="LS55" s="119">
        <v>0</v>
      </c>
      <c r="LT55" s="119">
        <v>0</v>
      </c>
      <c r="LU55" s="119">
        <v>0</v>
      </c>
      <c r="LV55" s="119">
        <v>0</v>
      </c>
      <c r="LW55" s="119">
        <v>0</v>
      </c>
      <c r="LX55" s="122">
        <v>0</v>
      </c>
      <c r="LY55" s="122">
        <v>0</v>
      </c>
      <c r="LZ55" s="122">
        <v>0</v>
      </c>
      <c r="MA55" s="122">
        <v>0</v>
      </c>
      <c r="MB55" s="122">
        <v>0</v>
      </c>
      <c r="MC55" s="122">
        <v>0</v>
      </c>
      <c r="MD55" s="122">
        <v>0</v>
      </c>
      <c r="ME55" s="122">
        <v>0</v>
      </c>
      <c r="MF55" s="122">
        <v>0</v>
      </c>
      <c r="MG55" s="122">
        <v>0</v>
      </c>
      <c r="MH55" s="122">
        <v>0</v>
      </c>
      <c r="MI55" s="122">
        <v>0</v>
      </c>
      <c r="MJ55" s="122">
        <v>0</v>
      </c>
      <c r="MK55" s="122">
        <v>0</v>
      </c>
      <c r="ML55" s="122">
        <v>0</v>
      </c>
      <c r="MM55" s="122">
        <v>0</v>
      </c>
      <c r="MN55" s="122">
        <v>0</v>
      </c>
      <c r="MO55" s="122">
        <v>0</v>
      </c>
      <c r="MP55" s="122">
        <v>0</v>
      </c>
      <c r="MQ55" s="122">
        <v>0</v>
      </c>
      <c r="MR55" s="122">
        <v>0</v>
      </c>
      <c r="MS55" s="122">
        <v>0</v>
      </c>
      <c r="MT55" s="122">
        <v>0</v>
      </c>
      <c r="MU55" s="122">
        <v>0</v>
      </c>
      <c r="MV55" s="122">
        <v>0</v>
      </c>
      <c r="MW55" s="122">
        <v>0</v>
      </c>
      <c r="MX55" s="122">
        <v>0</v>
      </c>
      <c r="MY55" s="122">
        <v>0</v>
      </c>
      <c r="MZ55" s="122">
        <v>0</v>
      </c>
      <c r="NA55" s="122">
        <v>0</v>
      </c>
      <c r="NB55" s="122">
        <v>0</v>
      </c>
      <c r="NC55" s="122">
        <v>0</v>
      </c>
      <c r="ND55" s="122">
        <v>0</v>
      </c>
      <c r="NE55" s="122">
        <v>0</v>
      </c>
      <c r="NF55" s="122">
        <v>0</v>
      </c>
      <c r="NG55" s="122">
        <v>0</v>
      </c>
      <c r="NH55" s="122">
        <v>0</v>
      </c>
      <c r="NI55" s="122">
        <v>0</v>
      </c>
      <c r="NJ55" s="122">
        <v>0</v>
      </c>
      <c r="NK55" s="122">
        <v>0</v>
      </c>
      <c r="NL55" s="122">
        <v>0</v>
      </c>
      <c r="NM55" s="122">
        <v>0</v>
      </c>
      <c r="NN55" s="122">
        <v>0</v>
      </c>
      <c r="NO55" s="122">
        <v>0</v>
      </c>
      <c r="NP55" s="122">
        <v>0</v>
      </c>
      <c r="NQ55" s="122">
        <v>0</v>
      </c>
      <c r="NR55" s="122">
        <v>0</v>
      </c>
      <c r="NS55" s="122">
        <v>0</v>
      </c>
      <c r="NT55" s="122">
        <v>0</v>
      </c>
      <c r="NU55" s="122">
        <v>0</v>
      </c>
      <c r="NV55" s="122">
        <v>0</v>
      </c>
      <c r="NW55" s="122">
        <v>0</v>
      </c>
      <c r="NX55" s="122">
        <v>0</v>
      </c>
      <c r="NY55" s="122">
        <v>0</v>
      </c>
      <c r="NZ55" s="122">
        <v>0</v>
      </c>
      <c r="OA55" s="119">
        <v>0</v>
      </c>
      <c r="OB55" s="119">
        <v>0</v>
      </c>
      <c r="OC55" s="119">
        <v>0</v>
      </c>
      <c r="OD55" s="119">
        <v>0</v>
      </c>
      <c r="OE55" s="119">
        <v>0</v>
      </c>
      <c r="OF55" s="119">
        <v>0</v>
      </c>
      <c r="OG55" s="119">
        <v>0</v>
      </c>
      <c r="OH55" s="119">
        <v>0</v>
      </c>
      <c r="OI55" s="119">
        <v>0</v>
      </c>
      <c r="OJ55" s="119">
        <v>0</v>
      </c>
      <c r="OK55" s="119">
        <v>0</v>
      </c>
      <c r="OL55" s="119">
        <v>0</v>
      </c>
      <c r="OM55" s="119">
        <v>0</v>
      </c>
      <c r="ON55" s="119">
        <v>0</v>
      </c>
      <c r="OO55" s="119">
        <v>0</v>
      </c>
      <c r="OP55" s="119">
        <v>0</v>
      </c>
      <c r="OQ55" s="119">
        <v>0</v>
      </c>
      <c r="OR55" s="119">
        <v>0</v>
      </c>
      <c r="OS55" s="119">
        <v>0</v>
      </c>
      <c r="OT55" s="119">
        <v>0</v>
      </c>
    </row>
    <row r="56" spans="1:410">
      <c r="A56" s="55" t="s">
        <v>1372</v>
      </c>
      <c r="B56" s="56" t="s">
        <v>1373</v>
      </c>
      <c r="C56" s="55" t="s">
        <v>466</v>
      </c>
      <c r="D56" s="57">
        <v>6</v>
      </c>
      <c r="E56" s="96">
        <v>2018</v>
      </c>
      <c r="F56" s="56">
        <v>69.58</v>
      </c>
      <c r="G56" s="110">
        <v>26784</v>
      </c>
      <c r="H56" s="110">
        <v>12083</v>
      </c>
      <c r="I56" s="110">
        <v>14701</v>
      </c>
      <c r="J56" s="100">
        <v>27.87</v>
      </c>
      <c r="K56" s="110">
        <v>6017</v>
      </c>
      <c r="L56" s="100">
        <v>61.41</v>
      </c>
      <c r="M56" s="110">
        <v>13260</v>
      </c>
      <c r="N56" s="114">
        <v>1524</v>
      </c>
      <c r="O56" s="114">
        <v>789</v>
      </c>
      <c r="P56" s="114">
        <v>735</v>
      </c>
      <c r="Q56" s="112">
        <v>1847</v>
      </c>
      <c r="R56" s="113">
        <v>957</v>
      </c>
      <c r="S56" s="113">
        <v>890</v>
      </c>
      <c r="T56" s="114">
        <v>1728</v>
      </c>
      <c r="U56" s="114">
        <v>904</v>
      </c>
      <c r="V56" s="114">
        <v>824</v>
      </c>
      <c r="W56" s="114">
        <v>2175</v>
      </c>
      <c r="X56" s="113">
        <v>1141</v>
      </c>
      <c r="Y56" s="113">
        <v>1034</v>
      </c>
      <c r="Z56" s="114">
        <v>1989</v>
      </c>
      <c r="AA56" s="114">
        <v>1048</v>
      </c>
      <c r="AB56" s="114">
        <v>941</v>
      </c>
      <c r="AC56" s="112">
        <v>2478</v>
      </c>
      <c r="AD56" s="112">
        <v>1305</v>
      </c>
      <c r="AE56" s="112">
        <v>1173</v>
      </c>
      <c r="AF56" s="114">
        <v>2082</v>
      </c>
      <c r="AG56" s="114">
        <v>1091</v>
      </c>
      <c r="AH56" s="181">
        <v>991</v>
      </c>
      <c r="AI56" s="182"/>
      <c r="AJ56" s="182"/>
      <c r="AK56" s="182"/>
      <c r="AL56" s="114">
        <v>1934</v>
      </c>
      <c r="AM56" s="114">
        <v>1004</v>
      </c>
      <c r="AN56" s="114">
        <v>930</v>
      </c>
      <c r="AO56" s="114">
        <v>1770</v>
      </c>
      <c r="AP56" s="114">
        <v>898</v>
      </c>
      <c r="AQ56" s="114">
        <v>872</v>
      </c>
      <c r="AR56" s="56">
        <v>455</v>
      </c>
      <c r="AS56" s="80">
        <v>62</v>
      </c>
      <c r="AT56" s="126" t="s">
        <v>3413</v>
      </c>
      <c r="AU56" s="59">
        <v>510</v>
      </c>
      <c r="AV56" s="59">
        <v>0</v>
      </c>
      <c r="AW56" s="59">
        <v>130</v>
      </c>
      <c r="AX56" s="59">
        <v>24.2</v>
      </c>
      <c r="AY56" s="59">
        <v>4</v>
      </c>
      <c r="AZ56" s="62">
        <v>7.5031263026260939</v>
      </c>
      <c r="BA56" s="63">
        <v>4</v>
      </c>
      <c r="BB56" s="62">
        <v>0</v>
      </c>
      <c r="BC56" s="63">
        <v>0</v>
      </c>
      <c r="BD56" s="64">
        <v>0</v>
      </c>
      <c r="BE56" s="65">
        <v>0</v>
      </c>
      <c r="BF56" s="62">
        <v>3.0303030303030303</v>
      </c>
      <c r="BG56" s="63">
        <v>5</v>
      </c>
      <c r="BH56" s="62">
        <v>8.4848484848484862</v>
      </c>
      <c r="BI56" s="63">
        <v>14</v>
      </c>
      <c r="BJ56" s="64">
        <v>0</v>
      </c>
      <c r="BK56" s="65">
        <v>0</v>
      </c>
      <c r="BL56" s="64">
        <v>0</v>
      </c>
      <c r="BM56" s="65">
        <v>0</v>
      </c>
      <c r="BN56" s="56">
        <v>0</v>
      </c>
      <c r="BO56" s="56">
        <v>0</v>
      </c>
      <c r="BP56" s="56">
        <v>253.16</v>
      </c>
      <c r="BQ56" s="56">
        <v>1</v>
      </c>
      <c r="BR56" s="56">
        <v>0</v>
      </c>
      <c r="BS56" s="56">
        <v>0</v>
      </c>
      <c r="BT56" s="56">
        <v>253.16</v>
      </c>
      <c r="BU56" s="56">
        <v>1</v>
      </c>
      <c r="BV56" s="116">
        <v>24.7</v>
      </c>
      <c r="BW56" s="70">
        <v>0.79653679653679654</v>
      </c>
      <c r="BX56" s="56">
        <v>79.2</v>
      </c>
      <c r="BY56" s="107">
        <v>79.7</v>
      </c>
      <c r="BZ56" s="56">
        <v>78.8</v>
      </c>
      <c r="CA56" s="56">
        <v>91.3</v>
      </c>
      <c r="CB56" s="56">
        <v>89.2</v>
      </c>
      <c r="CC56" s="96" t="s">
        <v>3886</v>
      </c>
      <c r="CD56" s="96" t="s">
        <v>931</v>
      </c>
      <c r="CE56" s="96" t="s">
        <v>555</v>
      </c>
      <c r="CF56" s="96" t="s">
        <v>3887</v>
      </c>
      <c r="CG56" s="96" t="s">
        <v>3888</v>
      </c>
      <c r="CH56" s="56">
        <v>0</v>
      </c>
      <c r="CI56" s="56">
        <v>0</v>
      </c>
      <c r="CJ56" s="60">
        <v>0</v>
      </c>
      <c r="CK56" s="61">
        <v>0</v>
      </c>
      <c r="CL56" s="61">
        <v>0</v>
      </c>
      <c r="CM56" s="61">
        <v>0</v>
      </c>
      <c r="CN56" s="56">
        <v>102.41</v>
      </c>
      <c r="CO56" s="56">
        <v>2</v>
      </c>
      <c r="CP56" s="56">
        <v>0</v>
      </c>
      <c r="CQ56" s="56">
        <v>0</v>
      </c>
      <c r="CR56" s="56">
        <v>0</v>
      </c>
      <c r="CS56" s="56">
        <v>0</v>
      </c>
      <c r="CT56" s="56">
        <v>0</v>
      </c>
      <c r="CU56" s="56">
        <v>0</v>
      </c>
      <c r="CV56" s="56">
        <v>0</v>
      </c>
      <c r="CW56" s="56">
        <v>0</v>
      </c>
      <c r="CX56" s="56">
        <v>0</v>
      </c>
      <c r="CY56" s="56">
        <v>0</v>
      </c>
      <c r="CZ56" s="56">
        <v>0</v>
      </c>
      <c r="DA56" s="56">
        <v>0</v>
      </c>
      <c r="DB56" s="60">
        <v>0</v>
      </c>
      <c r="DC56" s="61">
        <v>0</v>
      </c>
      <c r="DD56" s="56" t="s">
        <v>3163</v>
      </c>
      <c r="DE56" s="56" t="s">
        <v>3889</v>
      </c>
      <c r="DF56" s="96" t="s">
        <v>555</v>
      </c>
      <c r="DG56" s="96" t="s">
        <v>555</v>
      </c>
      <c r="DH56" s="56">
        <v>127.82</v>
      </c>
      <c r="DI56" s="56">
        <v>3</v>
      </c>
      <c r="DJ56" s="56">
        <v>298.25</v>
      </c>
      <c r="DK56" s="56">
        <v>7</v>
      </c>
      <c r="DL56" s="56">
        <v>0</v>
      </c>
      <c r="DM56" s="56">
        <v>0</v>
      </c>
      <c r="DN56" s="56">
        <v>127.82</v>
      </c>
      <c r="DO56" s="56">
        <v>3</v>
      </c>
      <c r="DP56" s="56">
        <v>0</v>
      </c>
      <c r="DQ56" s="56">
        <v>0</v>
      </c>
      <c r="DR56" s="56">
        <v>0</v>
      </c>
      <c r="DS56" s="56">
        <v>0</v>
      </c>
      <c r="DT56" s="56">
        <v>0</v>
      </c>
      <c r="DU56" s="56">
        <v>0</v>
      </c>
      <c r="DV56" s="56">
        <v>0</v>
      </c>
      <c r="DW56" s="56">
        <v>0</v>
      </c>
      <c r="DX56" s="56">
        <v>0</v>
      </c>
      <c r="DY56" s="56">
        <v>0</v>
      </c>
      <c r="DZ56" s="62">
        <v>1.7341040462427744</v>
      </c>
      <c r="EA56" s="63">
        <v>3</v>
      </c>
      <c r="EB56" s="62">
        <v>21.387283236994222</v>
      </c>
      <c r="EC56" s="63">
        <v>37</v>
      </c>
      <c r="ED56" s="77">
        <v>0.56022408963585435</v>
      </c>
      <c r="EE56" s="72">
        <v>1</v>
      </c>
      <c r="EF56" s="56" t="s">
        <v>3890</v>
      </c>
      <c r="EG56" s="56" t="s">
        <v>3891</v>
      </c>
      <c r="EH56" s="56" t="s">
        <v>555</v>
      </c>
      <c r="EI56" s="56" t="s">
        <v>555</v>
      </c>
      <c r="EJ56" s="56" t="s">
        <v>3892</v>
      </c>
      <c r="EK56" s="56" t="s">
        <v>3893</v>
      </c>
      <c r="EL56" s="56" t="s">
        <v>3584</v>
      </c>
      <c r="EM56" s="56" t="s">
        <v>3894</v>
      </c>
      <c r="EN56" s="56" t="s">
        <v>555</v>
      </c>
      <c r="EO56" s="56" t="s">
        <v>555</v>
      </c>
      <c r="EP56" s="56">
        <v>134.83000000000001</v>
      </c>
      <c r="EQ56" s="56">
        <v>3</v>
      </c>
      <c r="ER56" s="99">
        <v>269.66000000000003</v>
      </c>
      <c r="ES56" s="96">
        <v>6</v>
      </c>
      <c r="ET56" s="56">
        <v>359.55</v>
      </c>
      <c r="EU56" s="56">
        <v>8</v>
      </c>
      <c r="EV56" s="107">
        <v>134.83146067415728</v>
      </c>
      <c r="EW56" s="56">
        <v>3</v>
      </c>
      <c r="EX56" s="56">
        <v>0</v>
      </c>
      <c r="EY56" s="62">
        <v>52.688172043010752</v>
      </c>
      <c r="EZ56" s="63">
        <v>49</v>
      </c>
      <c r="FA56" s="62">
        <v>49.311926605504588</v>
      </c>
      <c r="FB56" s="63">
        <v>43</v>
      </c>
      <c r="FC56" s="56">
        <v>24.19</v>
      </c>
      <c r="FD56" s="111">
        <v>1</v>
      </c>
      <c r="FE56" s="56">
        <v>120.95</v>
      </c>
      <c r="FF56" s="56">
        <v>5</v>
      </c>
      <c r="FG56" s="56">
        <v>0</v>
      </c>
      <c r="FH56" s="56">
        <v>0</v>
      </c>
      <c r="FI56" s="56">
        <v>0</v>
      </c>
      <c r="FJ56" s="56">
        <v>0</v>
      </c>
      <c r="FK56" s="56">
        <v>145.13999999999999</v>
      </c>
      <c r="FL56" s="56">
        <v>6</v>
      </c>
      <c r="FM56" s="56">
        <v>169.3</v>
      </c>
      <c r="FN56" s="56">
        <v>7</v>
      </c>
      <c r="FO56" s="56">
        <v>387.03</v>
      </c>
      <c r="FP56" s="56">
        <v>16</v>
      </c>
      <c r="FQ56" s="56">
        <v>48.38</v>
      </c>
      <c r="FR56" s="56">
        <v>2</v>
      </c>
      <c r="FS56" s="60">
        <v>7</v>
      </c>
      <c r="FT56" s="61">
        <v>7</v>
      </c>
      <c r="FU56" s="60">
        <v>1.1299435028248588</v>
      </c>
      <c r="FV56" s="61">
        <v>2</v>
      </c>
      <c r="FW56" s="56" t="s">
        <v>3895</v>
      </c>
      <c r="FX56" s="56">
        <v>2.89</v>
      </c>
      <c r="FY56" s="56">
        <v>38.159999999999997</v>
      </c>
      <c r="FZ56" s="111">
        <v>7548</v>
      </c>
      <c r="GA56" s="111">
        <v>10231</v>
      </c>
      <c r="GB56" s="56">
        <v>32.549999999999997</v>
      </c>
      <c r="GC56" s="56">
        <v>67.45</v>
      </c>
      <c r="GD56" s="56">
        <v>26.79</v>
      </c>
      <c r="GE56" s="56">
        <v>86.77</v>
      </c>
      <c r="GF56" s="56">
        <v>86.29</v>
      </c>
      <c r="GG56" s="56">
        <v>68.28</v>
      </c>
      <c r="GH56" s="56">
        <v>99.02</v>
      </c>
      <c r="GI56" s="56">
        <v>28.39</v>
      </c>
      <c r="GJ56" s="56">
        <v>20.329999999999998</v>
      </c>
      <c r="GK56" s="56">
        <v>64.72</v>
      </c>
      <c r="GL56" s="56">
        <v>1.95</v>
      </c>
      <c r="GM56" s="56">
        <v>15.84</v>
      </c>
      <c r="GN56" s="56">
        <v>3.71</v>
      </c>
      <c r="GO56" s="56">
        <v>17.510000000000002</v>
      </c>
      <c r="GP56" s="56">
        <v>4.12</v>
      </c>
      <c r="GQ56" s="56">
        <v>1.43</v>
      </c>
      <c r="GR56" s="56">
        <v>2.67</v>
      </c>
      <c r="GS56" s="56">
        <v>0.61</v>
      </c>
      <c r="GT56" s="56">
        <v>5.74</v>
      </c>
      <c r="GU56" s="99">
        <v>9.7957501373878006</v>
      </c>
      <c r="GV56" s="120">
        <v>1.8888289260658401E-3</v>
      </c>
      <c r="GW56" s="120">
        <v>0.164193200215866</v>
      </c>
      <c r="GX56" s="120">
        <v>0.56287101996762001</v>
      </c>
      <c r="GY56" s="120">
        <v>0.266459794927145</v>
      </c>
      <c r="GZ56" s="120">
        <v>2.9681597409605999E-3</v>
      </c>
      <c r="HA56" s="120">
        <v>6.7458175930922796E-4</v>
      </c>
      <c r="HB56" s="120">
        <v>4.0474905558553702E-4</v>
      </c>
      <c r="HC56" s="120">
        <v>5.3966540744738295E-4</v>
      </c>
      <c r="HD56" s="118">
        <v>0</v>
      </c>
      <c r="HE56" s="118">
        <v>0</v>
      </c>
      <c r="HF56" s="118">
        <v>0</v>
      </c>
      <c r="HG56" s="118">
        <v>0</v>
      </c>
      <c r="HH56" s="122">
        <v>5</v>
      </c>
      <c r="HI56" s="122">
        <v>1241</v>
      </c>
      <c r="HJ56" s="122">
        <v>1</v>
      </c>
      <c r="HK56" s="122">
        <v>1247</v>
      </c>
      <c r="HL56" s="118">
        <v>1</v>
      </c>
      <c r="HM56" s="118">
        <v>0</v>
      </c>
      <c r="HN56" s="118">
        <v>0</v>
      </c>
      <c r="HO56" s="118">
        <v>0</v>
      </c>
      <c r="HP56" s="122">
        <v>9</v>
      </c>
      <c r="HQ56" s="122">
        <v>1688</v>
      </c>
      <c r="HR56" s="122">
        <v>3</v>
      </c>
      <c r="HS56" s="122">
        <v>1701</v>
      </c>
      <c r="HT56" s="118">
        <v>1</v>
      </c>
      <c r="HU56" s="118">
        <v>0</v>
      </c>
      <c r="HV56" s="118">
        <v>0</v>
      </c>
      <c r="HW56" s="118">
        <v>0</v>
      </c>
      <c r="HX56" s="122">
        <v>5</v>
      </c>
      <c r="HY56" s="122">
        <v>2177</v>
      </c>
      <c r="HZ56" s="118">
        <v>4</v>
      </c>
      <c r="IA56" s="122">
        <v>2187</v>
      </c>
      <c r="IB56" s="118">
        <v>3</v>
      </c>
      <c r="IC56" s="118">
        <v>0</v>
      </c>
      <c r="ID56" s="118">
        <v>0</v>
      </c>
      <c r="IE56" s="118">
        <v>0</v>
      </c>
      <c r="IF56" s="122">
        <v>22</v>
      </c>
      <c r="IG56" s="122">
        <v>3399</v>
      </c>
      <c r="IH56" s="122">
        <v>15</v>
      </c>
      <c r="II56" s="122">
        <v>3439</v>
      </c>
      <c r="IJ56" s="130">
        <v>2</v>
      </c>
      <c r="IK56" s="131">
        <v>0.33333333333333298</v>
      </c>
      <c r="IL56" s="119">
        <v>0</v>
      </c>
      <c r="IM56" s="119"/>
      <c r="IN56" s="119">
        <v>0</v>
      </c>
      <c r="IO56" s="122">
        <v>0</v>
      </c>
      <c r="IP56" s="119">
        <v>0</v>
      </c>
      <c r="IQ56" s="119">
        <v>0</v>
      </c>
      <c r="IR56" s="119">
        <v>0</v>
      </c>
      <c r="IS56" s="122">
        <v>0</v>
      </c>
      <c r="IT56" s="119">
        <v>0</v>
      </c>
      <c r="IU56" s="119">
        <v>0</v>
      </c>
      <c r="IV56" s="119"/>
      <c r="IW56" s="119"/>
      <c r="IX56" s="119">
        <v>0</v>
      </c>
      <c r="IY56" s="119">
        <v>0</v>
      </c>
      <c r="IZ56" s="119">
        <v>0</v>
      </c>
      <c r="JA56" s="119">
        <v>0</v>
      </c>
      <c r="JB56" s="130">
        <v>2</v>
      </c>
      <c r="JC56" s="131">
        <v>0.33333333333333298</v>
      </c>
      <c r="JD56" s="122">
        <v>0</v>
      </c>
      <c r="JE56" s="122">
        <v>0</v>
      </c>
      <c r="JF56" s="122">
        <v>0</v>
      </c>
      <c r="JG56" s="122">
        <v>0</v>
      </c>
      <c r="JH56" s="122">
        <v>0</v>
      </c>
      <c r="JI56" s="122">
        <v>0</v>
      </c>
      <c r="JJ56" s="130">
        <v>2</v>
      </c>
      <c r="JK56" s="131">
        <v>0.33333333333333298</v>
      </c>
      <c r="JL56" s="119">
        <v>0</v>
      </c>
      <c r="JM56" s="119">
        <v>0</v>
      </c>
      <c r="JN56" s="119">
        <v>0</v>
      </c>
      <c r="JO56" s="119">
        <v>0</v>
      </c>
      <c r="JP56" s="119">
        <v>0</v>
      </c>
      <c r="JQ56" s="119">
        <v>0</v>
      </c>
      <c r="JR56" s="119">
        <v>0</v>
      </c>
      <c r="JS56" s="119">
        <v>0</v>
      </c>
      <c r="JT56" s="119"/>
      <c r="JU56" s="119"/>
      <c r="JV56" s="119"/>
      <c r="JW56" s="119"/>
      <c r="JX56" s="119"/>
      <c r="JY56" s="119"/>
      <c r="JZ56" s="119">
        <v>0</v>
      </c>
      <c r="KA56" s="119">
        <v>0</v>
      </c>
      <c r="KB56" s="119">
        <v>0</v>
      </c>
      <c r="KC56" s="119">
        <v>0</v>
      </c>
      <c r="KD56" s="119">
        <v>0</v>
      </c>
      <c r="KE56" s="119">
        <v>0</v>
      </c>
      <c r="KF56" s="119">
        <v>0</v>
      </c>
      <c r="KG56" s="119">
        <v>0</v>
      </c>
      <c r="KH56" s="119">
        <v>0</v>
      </c>
      <c r="KI56" s="119">
        <v>0</v>
      </c>
      <c r="KJ56" s="119">
        <v>0</v>
      </c>
      <c r="KK56" s="119">
        <v>0</v>
      </c>
      <c r="KL56" s="119">
        <v>0</v>
      </c>
      <c r="KM56" s="119">
        <v>0</v>
      </c>
      <c r="KN56" s="119">
        <v>0</v>
      </c>
      <c r="KO56" s="119">
        <v>0</v>
      </c>
      <c r="KP56" s="119">
        <v>0</v>
      </c>
      <c r="KQ56" s="119">
        <v>0</v>
      </c>
      <c r="KR56" s="119">
        <v>0</v>
      </c>
      <c r="KS56" s="119">
        <v>0</v>
      </c>
      <c r="KT56" s="119">
        <v>0</v>
      </c>
      <c r="KU56" s="119">
        <v>0</v>
      </c>
      <c r="KV56" s="119">
        <v>0</v>
      </c>
      <c r="KW56" s="119">
        <v>0</v>
      </c>
      <c r="KX56" s="119">
        <v>0</v>
      </c>
      <c r="KY56" s="119">
        <v>0</v>
      </c>
      <c r="KZ56" s="119">
        <v>0</v>
      </c>
      <c r="LA56" s="119">
        <v>0</v>
      </c>
      <c r="LB56" s="119"/>
      <c r="LC56" s="122">
        <v>0</v>
      </c>
      <c r="LD56" s="122">
        <v>0</v>
      </c>
      <c r="LE56" s="122">
        <v>0</v>
      </c>
      <c r="LF56" s="122">
        <v>0</v>
      </c>
      <c r="LG56" s="122">
        <v>0</v>
      </c>
      <c r="LH56" s="122">
        <v>0</v>
      </c>
      <c r="LI56" s="122">
        <v>0</v>
      </c>
      <c r="LJ56" s="122">
        <v>0</v>
      </c>
      <c r="LK56" s="122">
        <v>0</v>
      </c>
      <c r="LL56" s="122">
        <v>0</v>
      </c>
      <c r="LM56" s="119">
        <v>0</v>
      </c>
      <c r="LN56" s="119">
        <v>0</v>
      </c>
      <c r="LO56" s="119">
        <v>0</v>
      </c>
      <c r="LP56" s="119">
        <v>0</v>
      </c>
      <c r="LQ56" s="119">
        <v>0</v>
      </c>
      <c r="LR56" s="119">
        <v>0</v>
      </c>
      <c r="LS56" s="119">
        <v>0</v>
      </c>
      <c r="LT56" s="119">
        <v>0</v>
      </c>
      <c r="LU56" s="119">
        <v>0</v>
      </c>
      <c r="LV56" s="119">
        <v>0</v>
      </c>
      <c r="LW56" s="119">
        <v>0</v>
      </c>
      <c r="LX56" s="122">
        <v>0</v>
      </c>
      <c r="LY56" s="122">
        <v>0</v>
      </c>
      <c r="LZ56" s="122">
        <v>0</v>
      </c>
      <c r="MA56" s="122">
        <v>0</v>
      </c>
      <c r="MB56" s="122">
        <v>0</v>
      </c>
      <c r="MC56" s="122">
        <v>0</v>
      </c>
      <c r="MD56" s="122">
        <v>0</v>
      </c>
      <c r="ME56" s="122">
        <v>0</v>
      </c>
      <c r="MF56" s="122">
        <v>0</v>
      </c>
      <c r="MG56" s="122">
        <v>0</v>
      </c>
      <c r="MH56" s="122">
        <v>0</v>
      </c>
      <c r="MI56" s="122">
        <v>0</v>
      </c>
      <c r="MJ56" s="122">
        <v>0</v>
      </c>
      <c r="MK56" s="122">
        <v>0</v>
      </c>
      <c r="ML56" s="122">
        <v>0</v>
      </c>
      <c r="MM56" s="122">
        <v>0</v>
      </c>
      <c r="MN56" s="122">
        <v>0</v>
      </c>
      <c r="MO56" s="122">
        <v>0</v>
      </c>
      <c r="MP56" s="122">
        <v>0</v>
      </c>
      <c r="MQ56" s="122">
        <v>0</v>
      </c>
      <c r="MR56" s="122">
        <v>0</v>
      </c>
      <c r="MS56" s="122">
        <v>0</v>
      </c>
      <c r="MT56" s="122">
        <v>0</v>
      </c>
      <c r="MU56" s="122">
        <v>0</v>
      </c>
      <c r="MV56" s="122">
        <v>0</v>
      </c>
      <c r="MW56" s="122">
        <v>0</v>
      </c>
      <c r="MX56" s="122">
        <v>0</v>
      </c>
      <c r="MY56" s="122">
        <v>0</v>
      </c>
      <c r="MZ56" s="122">
        <v>0</v>
      </c>
      <c r="NA56" s="122">
        <v>0</v>
      </c>
      <c r="NB56" s="122">
        <v>0</v>
      </c>
      <c r="NC56" s="122">
        <v>0</v>
      </c>
      <c r="ND56" s="122">
        <v>0</v>
      </c>
      <c r="NE56" s="122">
        <v>0</v>
      </c>
      <c r="NF56" s="122">
        <v>0</v>
      </c>
      <c r="NG56" s="122">
        <v>0</v>
      </c>
      <c r="NH56" s="122">
        <v>0</v>
      </c>
      <c r="NI56" s="122">
        <v>0</v>
      </c>
      <c r="NJ56" s="122">
        <v>0</v>
      </c>
      <c r="NK56" s="122">
        <v>0</v>
      </c>
      <c r="NL56" s="122">
        <v>0</v>
      </c>
      <c r="NM56" s="122">
        <v>0</v>
      </c>
      <c r="NN56" s="122">
        <v>0</v>
      </c>
      <c r="NO56" s="122">
        <v>0</v>
      </c>
      <c r="NP56" s="122">
        <v>0</v>
      </c>
      <c r="NQ56" s="122">
        <v>0</v>
      </c>
      <c r="NR56" s="122">
        <v>0</v>
      </c>
      <c r="NS56" s="122">
        <v>0</v>
      </c>
      <c r="NT56" s="122">
        <v>0</v>
      </c>
      <c r="NU56" s="122">
        <v>0</v>
      </c>
      <c r="NV56" s="122">
        <v>0</v>
      </c>
      <c r="NW56" s="122">
        <v>0</v>
      </c>
      <c r="NX56" s="122">
        <v>0</v>
      </c>
      <c r="NY56" s="122">
        <v>0</v>
      </c>
      <c r="NZ56" s="122">
        <v>0</v>
      </c>
      <c r="OA56" s="119">
        <v>0</v>
      </c>
      <c r="OB56" s="119">
        <v>0</v>
      </c>
      <c r="OC56" s="119">
        <v>0</v>
      </c>
      <c r="OD56" s="119">
        <v>0</v>
      </c>
      <c r="OE56" s="119">
        <v>0</v>
      </c>
      <c r="OF56" s="119">
        <v>0</v>
      </c>
      <c r="OG56" s="119">
        <v>0</v>
      </c>
      <c r="OH56" s="119">
        <v>0</v>
      </c>
      <c r="OI56" s="119">
        <v>0</v>
      </c>
      <c r="OJ56" s="119">
        <v>0</v>
      </c>
      <c r="OK56" s="119">
        <v>0</v>
      </c>
      <c r="OL56" s="119">
        <v>0</v>
      </c>
      <c r="OM56" s="119">
        <v>0</v>
      </c>
      <c r="ON56" s="119">
        <v>0</v>
      </c>
      <c r="OO56" s="119">
        <v>0</v>
      </c>
      <c r="OP56" s="119">
        <v>0</v>
      </c>
      <c r="OQ56" s="119">
        <v>0</v>
      </c>
      <c r="OR56" s="119">
        <v>0</v>
      </c>
      <c r="OS56" s="119">
        <v>0</v>
      </c>
      <c r="OT56" s="119">
        <v>0</v>
      </c>
    </row>
    <row r="57" spans="1:410">
      <c r="A57" s="96" t="s">
        <v>3896</v>
      </c>
      <c r="B57" s="56" t="s">
        <v>1382</v>
      </c>
      <c r="C57" s="96" t="s">
        <v>441</v>
      </c>
      <c r="D57" s="57">
        <v>5</v>
      </c>
      <c r="E57" s="96">
        <v>2018</v>
      </c>
      <c r="F57" s="56">
        <v>75.709999999999994</v>
      </c>
      <c r="G57" s="111">
        <v>26164</v>
      </c>
      <c r="H57" s="111">
        <v>16351</v>
      </c>
      <c r="I57" s="111">
        <v>9813</v>
      </c>
      <c r="J57" s="99">
        <v>35.51</v>
      </c>
      <c r="K57" s="110">
        <v>8902</v>
      </c>
      <c r="L57" s="100">
        <v>67.23</v>
      </c>
      <c r="M57" s="110">
        <v>16852</v>
      </c>
      <c r="N57" s="114">
        <v>1932</v>
      </c>
      <c r="O57" s="114">
        <v>984</v>
      </c>
      <c r="P57" s="114">
        <v>948</v>
      </c>
      <c r="Q57" s="112">
        <v>2330</v>
      </c>
      <c r="R57" s="113">
        <v>1187</v>
      </c>
      <c r="S57" s="113">
        <v>1143</v>
      </c>
      <c r="T57" s="112">
        <v>2049</v>
      </c>
      <c r="U57" s="112">
        <v>1053</v>
      </c>
      <c r="V57" s="112">
        <v>996</v>
      </c>
      <c r="W57" s="114">
        <v>2514</v>
      </c>
      <c r="X57" s="113">
        <v>1297</v>
      </c>
      <c r="Y57" s="113">
        <v>1217</v>
      </c>
      <c r="Z57" s="112">
        <v>2197</v>
      </c>
      <c r="AA57" s="112">
        <v>1140</v>
      </c>
      <c r="AB57" s="112">
        <v>1057</v>
      </c>
      <c r="AC57" s="112">
        <v>2696</v>
      </c>
      <c r="AD57" s="112">
        <v>1397</v>
      </c>
      <c r="AE57" s="112">
        <v>1299</v>
      </c>
      <c r="AF57" s="112">
        <v>2265</v>
      </c>
      <c r="AG57" s="112">
        <v>1165</v>
      </c>
      <c r="AH57" s="180">
        <v>1100</v>
      </c>
      <c r="AI57" s="182"/>
      <c r="AJ57" s="182"/>
      <c r="AK57" s="182"/>
      <c r="AL57" s="112">
        <v>2199</v>
      </c>
      <c r="AM57" s="112">
        <v>1108</v>
      </c>
      <c r="AN57" s="112">
        <v>1091</v>
      </c>
      <c r="AO57" s="112">
        <v>2100</v>
      </c>
      <c r="AP57" s="112">
        <v>1049</v>
      </c>
      <c r="AQ57" s="112">
        <v>1051</v>
      </c>
      <c r="AR57" s="56">
        <v>366</v>
      </c>
      <c r="AS57" s="80">
        <v>421</v>
      </c>
      <c r="AT57" s="58" t="s">
        <v>3413</v>
      </c>
      <c r="AU57" s="59">
        <v>900</v>
      </c>
      <c r="AV57" s="59">
        <v>0</v>
      </c>
      <c r="AW57" s="59">
        <v>236</v>
      </c>
      <c r="AX57" s="59">
        <v>3</v>
      </c>
      <c r="AY57" s="59">
        <v>1</v>
      </c>
      <c r="AZ57" s="62">
        <v>5.6249252004627595</v>
      </c>
      <c r="BA57" s="63">
        <v>1</v>
      </c>
      <c r="BB57" s="62">
        <v>0</v>
      </c>
      <c r="BC57" s="63">
        <v>0</v>
      </c>
      <c r="BD57" s="64">
        <v>0</v>
      </c>
      <c r="BE57" s="65">
        <v>0</v>
      </c>
      <c r="BF57" s="62">
        <v>6.9696969696969706</v>
      </c>
      <c r="BG57" s="63">
        <v>23</v>
      </c>
      <c r="BH57" s="62">
        <v>8.4848484848484862</v>
      </c>
      <c r="BI57" s="63">
        <v>28</v>
      </c>
      <c r="BJ57" s="64">
        <v>0</v>
      </c>
      <c r="BK57" s="65">
        <v>0</v>
      </c>
      <c r="BL57" s="64">
        <v>0</v>
      </c>
      <c r="BM57" s="65">
        <v>0</v>
      </c>
      <c r="BN57" s="56">
        <v>0</v>
      </c>
      <c r="BO57" s="56">
        <v>0</v>
      </c>
      <c r="BP57" s="56">
        <v>38.770000000000003</v>
      </c>
      <c r="BQ57" s="56">
        <v>1</v>
      </c>
      <c r="BR57" s="56">
        <v>0</v>
      </c>
      <c r="BS57" s="56">
        <v>0</v>
      </c>
      <c r="BT57" s="56">
        <v>38.770000000000003</v>
      </c>
      <c r="BU57" s="56">
        <v>1</v>
      </c>
      <c r="BV57" s="116">
        <v>285.3</v>
      </c>
      <c r="BW57" s="70">
        <v>0.95108695652173914</v>
      </c>
      <c r="BX57" s="56">
        <v>89.1</v>
      </c>
      <c r="BY57" s="107">
        <v>94.8</v>
      </c>
      <c r="BZ57" s="56">
        <v>88.9</v>
      </c>
      <c r="CA57" s="56">
        <v>80.2</v>
      </c>
      <c r="CB57" s="56">
        <v>92.1</v>
      </c>
      <c r="CC57" s="96" t="s">
        <v>3897</v>
      </c>
      <c r="CD57" s="96">
        <v>50.69</v>
      </c>
      <c r="CE57" s="96" t="s">
        <v>555</v>
      </c>
      <c r="CF57" s="96">
        <v>4.6399999999999997</v>
      </c>
      <c r="CG57" s="96">
        <v>1.45</v>
      </c>
      <c r="CH57" s="96">
        <v>0</v>
      </c>
      <c r="CI57" s="96">
        <v>0</v>
      </c>
      <c r="CJ57" s="60">
        <v>0.40112314480545525</v>
      </c>
      <c r="CK57" s="61">
        <v>1</v>
      </c>
      <c r="CL57" s="61">
        <v>0</v>
      </c>
      <c r="CM57" s="61">
        <v>0</v>
      </c>
      <c r="CN57" s="56">
        <v>271.42</v>
      </c>
      <c r="CO57" s="56">
        <v>7</v>
      </c>
      <c r="CP57" s="56">
        <v>0</v>
      </c>
      <c r="CQ57" s="56">
        <v>0</v>
      </c>
      <c r="CR57" s="56">
        <v>0</v>
      </c>
      <c r="CS57" s="56">
        <v>0</v>
      </c>
      <c r="CT57" s="56">
        <v>0</v>
      </c>
      <c r="CU57" s="56">
        <v>0</v>
      </c>
      <c r="CV57" s="56">
        <v>0</v>
      </c>
      <c r="CW57" s="56">
        <v>0</v>
      </c>
      <c r="CX57" s="56">
        <v>0</v>
      </c>
      <c r="CY57" s="56">
        <v>0</v>
      </c>
      <c r="CZ57" s="56">
        <v>0</v>
      </c>
      <c r="DA57" s="56">
        <v>0</v>
      </c>
      <c r="DB57" s="60">
        <v>0.42553191489361702</v>
      </c>
      <c r="DC57" s="61">
        <v>1</v>
      </c>
      <c r="DD57" s="56">
        <v>95.55</v>
      </c>
      <c r="DE57" s="56">
        <v>76.37</v>
      </c>
      <c r="DF57" s="96" t="s">
        <v>555</v>
      </c>
      <c r="DG57" s="96" t="s">
        <v>555</v>
      </c>
      <c r="DH57" s="56">
        <v>0</v>
      </c>
      <c r="DI57" s="56">
        <v>0</v>
      </c>
      <c r="DJ57" s="56">
        <v>745.51</v>
      </c>
      <c r="DK57" s="56">
        <v>22</v>
      </c>
      <c r="DL57" s="56">
        <v>0</v>
      </c>
      <c r="DM57" s="56">
        <v>0</v>
      </c>
      <c r="DN57" s="56">
        <v>33.89</v>
      </c>
      <c r="DO57" s="56">
        <v>1</v>
      </c>
      <c r="DP57" s="107">
        <v>37.622272385252067</v>
      </c>
      <c r="DQ57" s="56">
        <v>2</v>
      </c>
      <c r="DR57" s="56">
        <v>37.619999999999997</v>
      </c>
      <c r="DS57" s="56">
        <v>1</v>
      </c>
      <c r="DT57" s="56">
        <v>0</v>
      </c>
      <c r="DU57" s="56">
        <v>0</v>
      </c>
      <c r="DV57" s="56">
        <v>0</v>
      </c>
      <c r="DW57" s="56">
        <v>0</v>
      </c>
      <c r="DX57" s="56">
        <v>0</v>
      </c>
      <c r="DY57" s="56">
        <v>1</v>
      </c>
      <c r="DZ57" s="62">
        <v>0</v>
      </c>
      <c r="EA57" s="63">
        <v>0</v>
      </c>
      <c r="EB57" s="62">
        <v>24.719101123595504</v>
      </c>
      <c r="EC57" s="63">
        <v>22</v>
      </c>
      <c r="ED57" s="60">
        <v>0.94117647058823528</v>
      </c>
      <c r="EE57" s="61">
        <v>2</v>
      </c>
      <c r="EF57" s="56">
        <v>148.9</v>
      </c>
      <c r="EG57" s="56">
        <v>92.44</v>
      </c>
      <c r="EH57" s="56" t="s">
        <v>555</v>
      </c>
      <c r="EI57" s="56" t="s">
        <v>555</v>
      </c>
      <c r="EJ57" s="56">
        <v>49.42</v>
      </c>
      <c r="EK57" s="56">
        <v>44.55</v>
      </c>
      <c r="EL57" s="56">
        <v>111.54</v>
      </c>
      <c r="EM57" s="56">
        <v>50.58</v>
      </c>
      <c r="EN57" s="56" t="s">
        <v>555</v>
      </c>
      <c r="EO57" s="56" t="s">
        <v>555</v>
      </c>
      <c r="EP57" s="56">
        <v>37.619999999999997</v>
      </c>
      <c r="EQ57" s="56">
        <v>1</v>
      </c>
      <c r="ER57" s="56">
        <v>188.11</v>
      </c>
      <c r="ES57" s="56">
        <v>5</v>
      </c>
      <c r="ET57" s="56">
        <v>451.47</v>
      </c>
      <c r="EU57" s="56">
        <v>12</v>
      </c>
      <c r="EV57" s="107">
        <v>37.622272385252067</v>
      </c>
      <c r="EW57" s="56">
        <v>1</v>
      </c>
      <c r="EX57" s="56">
        <v>0</v>
      </c>
      <c r="EY57" s="62">
        <v>92.673763306199135</v>
      </c>
      <c r="EZ57" s="63">
        <v>148</v>
      </c>
      <c r="FA57" s="62">
        <v>71.28446536650975</v>
      </c>
      <c r="FB57" s="63">
        <v>106</v>
      </c>
      <c r="FC57" s="56">
        <v>122.35</v>
      </c>
      <c r="FD57" s="111">
        <v>6</v>
      </c>
      <c r="FE57" s="56">
        <v>101.96</v>
      </c>
      <c r="FF57" s="56">
        <v>5</v>
      </c>
      <c r="FG57" s="56">
        <v>20.39</v>
      </c>
      <c r="FH57" s="56">
        <v>1</v>
      </c>
      <c r="FI57" s="56">
        <v>0</v>
      </c>
      <c r="FJ57" s="56">
        <v>0</v>
      </c>
      <c r="FK57" s="56">
        <v>265.08999999999997</v>
      </c>
      <c r="FL57" s="56">
        <v>13</v>
      </c>
      <c r="FM57" s="56">
        <v>285.48</v>
      </c>
      <c r="FN57" s="56">
        <v>14</v>
      </c>
      <c r="FO57" s="56">
        <v>550.57000000000005</v>
      </c>
      <c r="FP57" s="56">
        <v>27</v>
      </c>
      <c r="FQ57" s="56">
        <v>40.78</v>
      </c>
      <c r="FR57" s="56">
        <v>2</v>
      </c>
      <c r="FS57" s="60">
        <v>0</v>
      </c>
      <c r="FT57" s="61">
        <v>0</v>
      </c>
      <c r="FU57" s="60">
        <v>1.9646365422396854</v>
      </c>
      <c r="FV57" s="61">
        <v>1</v>
      </c>
      <c r="FW57" s="56" t="s">
        <v>3898</v>
      </c>
      <c r="FX57" s="56">
        <v>2.84</v>
      </c>
      <c r="FY57" s="56">
        <v>14.65</v>
      </c>
      <c r="FZ57" s="111">
        <v>8083</v>
      </c>
      <c r="GA57" s="111">
        <v>11596</v>
      </c>
      <c r="GB57" s="56">
        <v>45.73</v>
      </c>
      <c r="GC57" s="56">
        <v>54.27</v>
      </c>
      <c r="GD57" s="56">
        <v>36.68</v>
      </c>
      <c r="GE57" s="56">
        <v>70.75</v>
      </c>
      <c r="GF57" s="56">
        <v>90.73</v>
      </c>
      <c r="GG57" s="56">
        <v>72.66</v>
      </c>
      <c r="GH57" s="56">
        <v>98.25</v>
      </c>
      <c r="GI57" s="56">
        <v>35.86</v>
      </c>
      <c r="GJ57" s="56">
        <v>29.15</v>
      </c>
      <c r="GK57" s="56">
        <v>74.41</v>
      </c>
      <c r="GL57" s="56">
        <v>2.2200000000000002</v>
      </c>
      <c r="GM57" s="56">
        <v>14.13</v>
      </c>
      <c r="GN57" s="56">
        <v>3.52</v>
      </c>
      <c r="GO57" s="56">
        <v>18.5</v>
      </c>
      <c r="GP57" s="56">
        <v>3.84</v>
      </c>
      <c r="GQ57" s="56">
        <v>3.45</v>
      </c>
      <c r="GR57" s="56">
        <v>3.77</v>
      </c>
      <c r="GS57" s="56">
        <v>0.93</v>
      </c>
      <c r="GT57" s="56">
        <v>7.36</v>
      </c>
      <c r="GU57" s="99">
        <v>14</v>
      </c>
      <c r="GV57" s="120">
        <v>2.1144442976080398E-3</v>
      </c>
      <c r="GW57" s="120">
        <v>0.45804149596934102</v>
      </c>
      <c r="GX57" s="120">
        <v>0.39936566671071799</v>
      </c>
      <c r="GY57" s="120">
        <v>0.105590062111801</v>
      </c>
      <c r="GZ57" s="120">
        <v>1.59904850006608E-2</v>
      </c>
      <c r="HA57" s="120">
        <v>1.38760407030527E-2</v>
      </c>
      <c r="HB57" s="120">
        <v>4.0967358266155701E-3</v>
      </c>
      <c r="HC57" s="120">
        <v>9.2506938020351498E-4</v>
      </c>
      <c r="HD57" s="135">
        <v>2</v>
      </c>
      <c r="HE57" s="135">
        <v>0</v>
      </c>
      <c r="HF57" s="135">
        <v>0</v>
      </c>
      <c r="HG57" s="136">
        <v>0</v>
      </c>
      <c r="HH57" s="136">
        <v>50</v>
      </c>
      <c r="HI57" s="135">
        <v>1641</v>
      </c>
      <c r="HJ57" s="135">
        <v>14</v>
      </c>
      <c r="HK57" s="135">
        <v>1707</v>
      </c>
      <c r="HL57" s="135">
        <v>0</v>
      </c>
      <c r="HM57" s="135">
        <v>0</v>
      </c>
      <c r="HN57" s="135">
        <v>0</v>
      </c>
      <c r="HO57" s="135">
        <v>0</v>
      </c>
      <c r="HP57" s="135">
        <v>61</v>
      </c>
      <c r="HQ57" s="135">
        <v>1968</v>
      </c>
      <c r="HR57" s="135">
        <v>12</v>
      </c>
      <c r="HS57" s="135">
        <v>2041</v>
      </c>
      <c r="HT57" s="135">
        <v>3</v>
      </c>
      <c r="HU57" s="135">
        <v>0</v>
      </c>
      <c r="HV57" s="135">
        <v>0</v>
      </c>
      <c r="HW57" s="135">
        <v>0</v>
      </c>
      <c r="HX57" s="135">
        <v>79</v>
      </c>
      <c r="HY57" s="135">
        <v>2396</v>
      </c>
      <c r="HZ57" s="135">
        <v>18</v>
      </c>
      <c r="IA57" s="135">
        <v>2496</v>
      </c>
      <c r="IB57" s="135">
        <v>9</v>
      </c>
      <c r="IC57" s="135">
        <v>0</v>
      </c>
      <c r="ID57" s="135">
        <v>0</v>
      </c>
      <c r="IE57" s="135">
        <v>0</v>
      </c>
      <c r="IF57" s="135">
        <v>116</v>
      </c>
      <c r="IG57" s="135">
        <v>4156</v>
      </c>
      <c r="IH57" s="135">
        <v>37</v>
      </c>
      <c r="II57" s="135">
        <v>4318</v>
      </c>
      <c r="IJ57" s="80">
        <v>0</v>
      </c>
      <c r="IK57" s="80"/>
      <c r="IL57" s="80">
        <v>0</v>
      </c>
      <c r="IM57" s="80"/>
      <c r="IN57" s="80">
        <v>0</v>
      </c>
      <c r="IO57" s="137">
        <v>0</v>
      </c>
      <c r="IP57" s="80">
        <v>0</v>
      </c>
      <c r="IQ57" s="80">
        <v>0</v>
      </c>
      <c r="IR57" s="80">
        <v>0</v>
      </c>
      <c r="IS57" s="137">
        <v>0</v>
      </c>
      <c r="IT57" s="80">
        <v>0</v>
      </c>
      <c r="IU57" s="80">
        <v>0</v>
      </c>
      <c r="IV57" s="80"/>
      <c r="IW57" s="80"/>
      <c r="IX57" s="80">
        <v>0</v>
      </c>
      <c r="IY57" s="80">
        <v>0</v>
      </c>
      <c r="IZ57" s="80">
        <v>0</v>
      </c>
      <c r="JA57" s="80">
        <v>0</v>
      </c>
      <c r="JB57" s="80">
        <v>0</v>
      </c>
      <c r="JC57" s="80">
        <v>0</v>
      </c>
      <c r="JD57" s="137">
        <v>0</v>
      </c>
      <c r="JE57" s="137">
        <v>0</v>
      </c>
      <c r="JF57" s="137">
        <v>0</v>
      </c>
      <c r="JG57" s="80">
        <v>0</v>
      </c>
      <c r="JH57" s="80">
        <v>0</v>
      </c>
      <c r="JI57" s="80">
        <v>0</v>
      </c>
      <c r="JJ57" s="80">
        <v>0</v>
      </c>
      <c r="JK57" s="80">
        <v>0</v>
      </c>
      <c r="JL57" s="80">
        <v>0</v>
      </c>
      <c r="JM57" s="80">
        <v>0</v>
      </c>
      <c r="JN57" s="80">
        <v>0</v>
      </c>
      <c r="JO57" s="80">
        <v>0</v>
      </c>
      <c r="JP57" s="80">
        <v>0</v>
      </c>
      <c r="JQ57" s="80">
        <v>0</v>
      </c>
      <c r="JR57" s="80">
        <v>0</v>
      </c>
      <c r="JS57" s="80">
        <v>0</v>
      </c>
      <c r="JT57" s="80"/>
      <c r="JU57" s="80"/>
      <c r="JV57" s="80"/>
      <c r="JW57" s="80"/>
      <c r="JX57" s="80"/>
      <c r="JY57" s="80"/>
      <c r="JZ57" s="80">
        <v>0</v>
      </c>
      <c r="KA57" s="80">
        <v>0</v>
      </c>
      <c r="KB57" s="80">
        <v>0</v>
      </c>
      <c r="KC57" s="80">
        <v>0</v>
      </c>
      <c r="KD57" s="80">
        <v>0</v>
      </c>
      <c r="KE57" s="80">
        <v>0</v>
      </c>
      <c r="KF57" s="80">
        <v>0</v>
      </c>
      <c r="KG57" s="80">
        <v>0</v>
      </c>
      <c r="KH57" s="80">
        <v>0</v>
      </c>
      <c r="KI57" s="80">
        <v>0</v>
      </c>
      <c r="KJ57" s="80">
        <v>0</v>
      </c>
      <c r="KK57" s="80">
        <v>0</v>
      </c>
      <c r="KL57" s="80">
        <v>0</v>
      </c>
      <c r="KM57" s="80">
        <v>0</v>
      </c>
      <c r="KN57" s="80">
        <v>0</v>
      </c>
      <c r="KO57" s="80">
        <v>0</v>
      </c>
      <c r="KP57" s="80">
        <v>0</v>
      </c>
      <c r="KQ57" s="80">
        <v>0</v>
      </c>
      <c r="KR57" s="80">
        <v>0</v>
      </c>
      <c r="KS57" s="80">
        <v>0</v>
      </c>
      <c r="KT57" s="80">
        <v>0</v>
      </c>
      <c r="KU57" s="80">
        <v>0</v>
      </c>
      <c r="KV57" s="80">
        <v>0</v>
      </c>
      <c r="KW57" s="80">
        <v>0</v>
      </c>
      <c r="KX57" s="80">
        <v>0</v>
      </c>
      <c r="KY57" s="80">
        <v>0</v>
      </c>
      <c r="KZ57" s="80">
        <v>0</v>
      </c>
      <c r="LA57" s="80">
        <v>0</v>
      </c>
      <c r="LB57" s="80"/>
      <c r="LC57" s="137">
        <v>0</v>
      </c>
      <c r="LD57" s="137">
        <v>0</v>
      </c>
      <c r="LE57" s="137">
        <v>0</v>
      </c>
      <c r="LF57" s="137">
        <v>0</v>
      </c>
      <c r="LG57" s="137">
        <v>0</v>
      </c>
      <c r="LH57" s="137">
        <v>0</v>
      </c>
      <c r="LI57" s="137">
        <v>0</v>
      </c>
      <c r="LJ57" s="137">
        <v>0</v>
      </c>
      <c r="LK57" s="137">
        <v>0</v>
      </c>
      <c r="LL57" s="137">
        <v>0</v>
      </c>
      <c r="LM57" s="80">
        <v>0</v>
      </c>
      <c r="LN57" s="80">
        <v>0</v>
      </c>
      <c r="LO57" s="80">
        <v>0</v>
      </c>
      <c r="LP57" s="80"/>
      <c r="LQ57" s="80"/>
      <c r="LR57" s="80">
        <v>0</v>
      </c>
      <c r="LS57" s="80">
        <v>0</v>
      </c>
      <c r="LT57" s="80">
        <v>0</v>
      </c>
      <c r="LU57" s="80">
        <v>0</v>
      </c>
      <c r="LV57" s="80">
        <v>0</v>
      </c>
      <c r="LW57" s="80">
        <v>0</v>
      </c>
      <c r="LX57" s="137">
        <v>0</v>
      </c>
      <c r="LY57" s="137">
        <v>0</v>
      </c>
      <c r="LZ57" s="137">
        <v>0</v>
      </c>
      <c r="MA57" s="137">
        <v>0</v>
      </c>
      <c r="MB57" s="137">
        <v>0</v>
      </c>
      <c r="MC57" s="137">
        <v>0</v>
      </c>
      <c r="MD57" s="137">
        <v>0</v>
      </c>
      <c r="ME57" s="137">
        <v>0</v>
      </c>
      <c r="MF57" s="137">
        <v>0</v>
      </c>
      <c r="MG57" s="137">
        <v>0</v>
      </c>
      <c r="MH57" s="137">
        <v>0</v>
      </c>
      <c r="MI57" s="137">
        <v>0</v>
      </c>
      <c r="MJ57" s="137">
        <v>0</v>
      </c>
      <c r="MK57" s="137">
        <v>0</v>
      </c>
      <c r="ML57" s="137">
        <v>0</v>
      </c>
      <c r="MM57" s="137">
        <v>0</v>
      </c>
      <c r="MN57" s="137">
        <v>0</v>
      </c>
      <c r="MO57" s="137">
        <v>0</v>
      </c>
      <c r="MP57" s="137">
        <v>0</v>
      </c>
      <c r="MQ57" s="137">
        <v>0</v>
      </c>
      <c r="MR57" s="137">
        <v>0</v>
      </c>
      <c r="MS57" s="137">
        <v>0</v>
      </c>
      <c r="MT57" s="137">
        <v>0</v>
      </c>
      <c r="MU57" s="137">
        <v>0</v>
      </c>
      <c r="MV57" s="137">
        <v>0</v>
      </c>
      <c r="MW57" s="137">
        <v>0</v>
      </c>
      <c r="MX57" s="137">
        <v>0</v>
      </c>
      <c r="MY57" s="137">
        <v>0</v>
      </c>
      <c r="MZ57" s="137">
        <v>0</v>
      </c>
      <c r="NA57" s="137">
        <v>0</v>
      </c>
      <c r="NB57" s="137">
        <v>0</v>
      </c>
      <c r="NC57" s="137">
        <v>0</v>
      </c>
      <c r="ND57" s="137">
        <v>0</v>
      </c>
      <c r="NE57" s="137">
        <v>0</v>
      </c>
      <c r="NF57" s="137">
        <v>0</v>
      </c>
      <c r="NG57" s="137">
        <v>0</v>
      </c>
      <c r="NH57" s="137">
        <v>0</v>
      </c>
      <c r="NI57" s="137">
        <v>0</v>
      </c>
      <c r="NJ57" s="137">
        <v>0</v>
      </c>
      <c r="NK57" s="137">
        <v>0</v>
      </c>
      <c r="NL57" s="137">
        <v>0</v>
      </c>
      <c r="NM57" s="137">
        <v>0</v>
      </c>
      <c r="NN57" s="137">
        <v>0</v>
      </c>
      <c r="NO57" s="137">
        <v>0</v>
      </c>
      <c r="NP57" s="137">
        <v>0</v>
      </c>
      <c r="NQ57" s="137">
        <v>0</v>
      </c>
      <c r="NR57" s="137">
        <v>0</v>
      </c>
      <c r="NS57" s="137">
        <v>0</v>
      </c>
      <c r="NT57" s="137">
        <v>0</v>
      </c>
      <c r="NU57" s="137">
        <v>0</v>
      </c>
      <c r="NV57" s="137">
        <v>0</v>
      </c>
      <c r="NW57" s="137">
        <v>0</v>
      </c>
      <c r="NX57" s="137">
        <v>0</v>
      </c>
      <c r="NY57" s="137">
        <v>0</v>
      </c>
      <c r="NZ57" s="137">
        <v>0</v>
      </c>
      <c r="OA57" s="80">
        <v>0</v>
      </c>
      <c r="OB57" s="80">
        <v>0</v>
      </c>
      <c r="OC57" s="80">
        <v>0</v>
      </c>
      <c r="OD57" s="80">
        <v>0</v>
      </c>
      <c r="OE57" s="80">
        <v>0</v>
      </c>
      <c r="OF57" s="80">
        <v>0</v>
      </c>
      <c r="OG57" s="80">
        <v>0</v>
      </c>
      <c r="OH57" s="80">
        <v>0</v>
      </c>
      <c r="OI57" s="80">
        <v>0</v>
      </c>
      <c r="OJ57" s="80">
        <v>0</v>
      </c>
      <c r="OK57" s="80">
        <v>0</v>
      </c>
      <c r="OL57" s="80">
        <v>0</v>
      </c>
      <c r="OM57" s="80">
        <v>0</v>
      </c>
      <c r="ON57" s="80">
        <v>0</v>
      </c>
      <c r="OO57" s="80">
        <v>0</v>
      </c>
      <c r="OP57" s="80">
        <v>0</v>
      </c>
      <c r="OQ57" s="80">
        <v>0</v>
      </c>
      <c r="OR57" s="80">
        <v>0</v>
      </c>
      <c r="OS57" s="80">
        <v>0</v>
      </c>
      <c r="OT57" s="80">
        <v>0</v>
      </c>
    </row>
    <row r="58" spans="1:410">
      <c r="A58" s="55" t="s">
        <v>1389</v>
      </c>
      <c r="B58" s="56" t="s">
        <v>1390</v>
      </c>
      <c r="C58" s="55" t="s">
        <v>514</v>
      </c>
      <c r="D58" s="57">
        <v>5</v>
      </c>
      <c r="E58" s="96">
        <v>2018</v>
      </c>
      <c r="F58" s="56">
        <v>73.709999999999994</v>
      </c>
      <c r="G58" s="111">
        <v>36318</v>
      </c>
      <c r="H58" s="110">
        <v>19896</v>
      </c>
      <c r="I58" s="110">
        <v>16422</v>
      </c>
      <c r="J58" s="100">
        <v>50.5</v>
      </c>
      <c r="K58" s="110">
        <v>18682</v>
      </c>
      <c r="L58" s="100">
        <v>43.65</v>
      </c>
      <c r="M58" s="110">
        <v>16145</v>
      </c>
      <c r="N58" s="114">
        <v>3033</v>
      </c>
      <c r="O58" s="114">
        <v>1541</v>
      </c>
      <c r="P58" s="114">
        <v>1492</v>
      </c>
      <c r="Q58" s="112">
        <v>3640</v>
      </c>
      <c r="R58" s="113">
        <v>1849</v>
      </c>
      <c r="S58" s="113">
        <v>1791</v>
      </c>
      <c r="T58" s="114">
        <v>3065</v>
      </c>
      <c r="U58" s="114">
        <v>1544</v>
      </c>
      <c r="V58" s="114">
        <v>1521</v>
      </c>
      <c r="W58" s="114">
        <v>3716</v>
      </c>
      <c r="X58" s="113">
        <v>1864</v>
      </c>
      <c r="Y58" s="113">
        <v>1852</v>
      </c>
      <c r="Z58" s="114">
        <v>3192</v>
      </c>
      <c r="AA58" s="114">
        <v>1594</v>
      </c>
      <c r="AB58" s="114">
        <v>1598</v>
      </c>
      <c r="AC58" s="112">
        <v>3934</v>
      </c>
      <c r="AD58" s="112">
        <v>1970</v>
      </c>
      <c r="AE58" s="112">
        <v>1964</v>
      </c>
      <c r="AF58" s="114">
        <v>3352</v>
      </c>
      <c r="AG58" s="114">
        <v>1690</v>
      </c>
      <c r="AH58" s="181">
        <v>1662</v>
      </c>
      <c r="AI58" s="182"/>
      <c r="AJ58" s="182"/>
      <c r="AK58" s="182"/>
      <c r="AL58" s="114">
        <v>3305</v>
      </c>
      <c r="AM58" s="114">
        <v>1708</v>
      </c>
      <c r="AN58" s="114">
        <v>1597</v>
      </c>
      <c r="AO58" s="114">
        <v>3056</v>
      </c>
      <c r="AP58" s="114">
        <v>1569</v>
      </c>
      <c r="AQ58" s="114">
        <v>1487</v>
      </c>
      <c r="AR58" s="56">
        <v>287</v>
      </c>
      <c r="AS58" s="80">
        <v>253</v>
      </c>
      <c r="AT58" s="126" t="s">
        <v>3642</v>
      </c>
      <c r="AU58" s="59">
        <v>691</v>
      </c>
      <c r="AV58" s="59">
        <v>0</v>
      </c>
      <c r="AW58" s="59">
        <v>239</v>
      </c>
      <c r="AX58" s="59">
        <v>8.9</v>
      </c>
      <c r="AY58" s="59">
        <v>4</v>
      </c>
      <c r="AZ58" s="62">
        <v>4.1091076207726207</v>
      </c>
      <c r="BA58" s="63">
        <v>5</v>
      </c>
      <c r="BB58" s="62">
        <v>0</v>
      </c>
      <c r="BC58" s="63">
        <v>0</v>
      </c>
      <c r="BD58" s="64">
        <v>0</v>
      </c>
      <c r="BE58" s="65">
        <v>0</v>
      </c>
      <c r="BF58" s="62">
        <v>4.9107142857142856</v>
      </c>
      <c r="BG58" s="63">
        <v>22</v>
      </c>
      <c r="BH58" s="62">
        <v>11.383928571428571</v>
      </c>
      <c r="BI58" s="63">
        <v>51</v>
      </c>
      <c r="BJ58" s="64">
        <v>0</v>
      </c>
      <c r="BK58" s="65">
        <v>0</v>
      </c>
      <c r="BL58" s="64">
        <v>61.050061050061053</v>
      </c>
      <c r="BM58" s="65">
        <v>2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116">
        <v>29.5</v>
      </c>
      <c r="BW58" s="70">
        <v>1.0040080160320641</v>
      </c>
      <c r="BX58" s="56">
        <v>103.6</v>
      </c>
      <c r="BY58" s="107">
        <v>100.4</v>
      </c>
      <c r="BZ58" s="56">
        <v>103.6</v>
      </c>
      <c r="CA58" s="56">
        <v>98.6</v>
      </c>
      <c r="CB58" s="56">
        <v>98</v>
      </c>
      <c r="CC58" s="56">
        <v>80.63</v>
      </c>
      <c r="CD58" s="96">
        <v>67.42</v>
      </c>
      <c r="CE58" s="96" t="s">
        <v>555</v>
      </c>
      <c r="CF58" s="96">
        <v>3.95</v>
      </c>
      <c r="CG58" s="96">
        <v>3.84</v>
      </c>
      <c r="CH58" s="96">
        <v>30.36</v>
      </c>
      <c r="CI58" s="96">
        <v>1</v>
      </c>
      <c r="CJ58" s="60">
        <v>0</v>
      </c>
      <c r="CK58" s="61">
        <v>0</v>
      </c>
      <c r="CL58" s="107">
        <v>30.358227079538558</v>
      </c>
      <c r="CM58" s="56">
        <v>1</v>
      </c>
      <c r="CN58" s="56">
        <v>91.07</v>
      </c>
      <c r="CO58" s="56">
        <v>3</v>
      </c>
      <c r="CP58" s="56">
        <v>0</v>
      </c>
      <c r="CQ58" s="56">
        <v>0</v>
      </c>
      <c r="CR58" s="56">
        <v>24.97</v>
      </c>
      <c r="CS58" s="56">
        <v>1</v>
      </c>
      <c r="CT58" s="56">
        <v>0</v>
      </c>
      <c r="CU58" s="56">
        <v>0</v>
      </c>
      <c r="CV58" s="56">
        <v>0</v>
      </c>
      <c r="CW58" s="56">
        <v>0</v>
      </c>
      <c r="CX58" s="56">
        <v>24.97</v>
      </c>
      <c r="CY58" s="56">
        <v>1</v>
      </c>
      <c r="CZ58" s="56">
        <v>0</v>
      </c>
      <c r="DA58" s="56">
        <v>0</v>
      </c>
      <c r="DB58" s="60">
        <v>0.29815146094215861</v>
      </c>
      <c r="DC58" s="61">
        <v>1</v>
      </c>
      <c r="DD58" s="56">
        <v>99.37</v>
      </c>
      <c r="DE58" s="56">
        <v>85.26</v>
      </c>
      <c r="DF58" s="96" t="s">
        <v>555</v>
      </c>
      <c r="DG58" s="96" t="s">
        <v>555</v>
      </c>
      <c r="DH58" s="56">
        <v>49.94</v>
      </c>
      <c r="DI58" s="56">
        <v>2</v>
      </c>
      <c r="DJ58" s="56">
        <v>199.75</v>
      </c>
      <c r="DK58" s="56">
        <v>8</v>
      </c>
      <c r="DL58" s="56">
        <v>0</v>
      </c>
      <c r="DM58" s="56">
        <v>0</v>
      </c>
      <c r="DN58" s="56">
        <v>49.94</v>
      </c>
      <c r="DO58" s="56">
        <v>2</v>
      </c>
      <c r="DP58" s="56">
        <v>0</v>
      </c>
      <c r="DQ58" s="56">
        <v>0</v>
      </c>
      <c r="DR58" s="56">
        <v>0</v>
      </c>
      <c r="DS58" s="56">
        <v>0</v>
      </c>
      <c r="DT58" s="56">
        <v>0</v>
      </c>
      <c r="DU58" s="56">
        <v>0</v>
      </c>
      <c r="DV58" s="56">
        <v>0</v>
      </c>
      <c r="DW58" s="56">
        <v>0</v>
      </c>
      <c r="DX58" s="56">
        <v>0</v>
      </c>
      <c r="DY58" s="56">
        <v>0</v>
      </c>
      <c r="DZ58" s="62">
        <v>0.64516129032258063</v>
      </c>
      <c r="EA58" s="63">
        <v>3</v>
      </c>
      <c r="EB58" s="62">
        <v>22.1505376344086</v>
      </c>
      <c r="EC58" s="63">
        <v>103</v>
      </c>
      <c r="ED58" s="60">
        <v>0.29095141111434392</v>
      </c>
      <c r="EE58" s="61">
        <v>1</v>
      </c>
      <c r="EF58" s="56">
        <v>130.19</v>
      </c>
      <c r="EG58" s="56">
        <v>96.61</v>
      </c>
      <c r="EH58" s="56" t="s">
        <v>555</v>
      </c>
      <c r="EI58" s="56" t="s">
        <v>555</v>
      </c>
      <c r="EJ58" s="56">
        <v>52.02</v>
      </c>
      <c r="EK58" s="56">
        <v>48.83</v>
      </c>
      <c r="EL58" s="56">
        <v>95.89</v>
      </c>
      <c r="EM58" s="56">
        <v>55.21</v>
      </c>
      <c r="EN58" s="56" t="s">
        <v>555</v>
      </c>
      <c r="EO58" s="56" t="s">
        <v>555</v>
      </c>
      <c r="EP58" s="56">
        <v>73.709999999999994</v>
      </c>
      <c r="EQ58" s="56">
        <v>3</v>
      </c>
      <c r="ER58" s="99">
        <v>122.85</v>
      </c>
      <c r="ES58" s="96">
        <v>5</v>
      </c>
      <c r="ET58" s="56">
        <v>171.99</v>
      </c>
      <c r="EU58" s="56">
        <v>7</v>
      </c>
      <c r="EV58" s="107">
        <v>98.28</v>
      </c>
      <c r="EW58" s="56">
        <v>4</v>
      </c>
      <c r="EX58" s="56">
        <v>0</v>
      </c>
      <c r="EY58" s="62">
        <v>89.825847846012834</v>
      </c>
      <c r="EZ58" s="63">
        <v>98</v>
      </c>
      <c r="FA58" s="62">
        <v>71.360608943862999</v>
      </c>
      <c r="FB58" s="63">
        <v>75</v>
      </c>
      <c r="FC58" s="56">
        <v>39.58</v>
      </c>
      <c r="FD58" s="111">
        <v>3</v>
      </c>
      <c r="FE58" s="56">
        <v>79.17</v>
      </c>
      <c r="FF58" s="56">
        <v>6</v>
      </c>
      <c r="FG58" s="56">
        <v>0</v>
      </c>
      <c r="FH58" s="56">
        <v>0</v>
      </c>
      <c r="FI58" s="56">
        <v>0</v>
      </c>
      <c r="FJ58" s="56">
        <v>0</v>
      </c>
      <c r="FK58" s="56">
        <v>118.75</v>
      </c>
      <c r="FL58" s="56">
        <v>9</v>
      </c>
      <c r="FM58" s="56">
        <v>118.75</v>
      </c>
      <c r="FN58" s="56">
        <v>9</v>
      </c>
      <c r="FO58" s="56">
        <v>475</v>
      </c>
      <c r="FP58" s="56">
        <v>36</v>
      </c>
      <c r="FQ58" s="56">
        <v>13.19</v>
      </c>
      <c r="FR58" s="56">
        <v>1</v>
      </c>
      <c r="FS58" s="60">
        <v>8</v>
      </c>
      <c r="FT58" s="61">
        <v>8</v>
      </c>
      <c r="FU58" s="60">
        <v>1.963350785340314</v>
      </c>
      <c r="FV58" s="61">
        <v>6</v>
      </c>
      <c r="FW58" s="56" t="s">
        <v>3899</v>
      </c>
      <c r="FX58" s="56">
        <v>3.29</v>
      </c>
      <c r="FY58" s="56">
        <v>10.57</v>
      </c>
      <c r="FZ58" s="111">
        <v>9217</v>
      </c>
      <c r="GA58" s="111">
        <v>13135</v>
      </c>
      <c r="GB58" s="56">
        <v>34.24</v>
      </c>
      <c r="GC58" s="56">
        <v>65.760000000000005</v>
      </c>
      <c r="GD58" s="56">
        <v>21.42</v>
      </c>
      <c r="GE58" s="56">
        <v>75.19</v>
      </c>
      <c r="GF58" s="56">
        <v>71.17</v>
      </c>
      <c r="GG58" s="56">
        <v>57.69</v>
      </c>
      <c r="GH58" s="56">
        <v>99.28</v>
      </c>
      <c r="GI58" s="56">
        <v>43.87</v>
      </c>
      <c r="GJ58" s="56">
        <v>27.46</v>
      </c>
      <c r="GK58" s="56">
        <v>63.73</v>
      </c>
      <c r="GL58" s="56">
        <v>2.33</v>
      </c>
      <c r="GM58" s="56">
        <v>17.2</v>
      </c>
      <c r="GN58" s="56">
        <v>3.97</v>
      </c>
      <c r="GO58" s="56">
        <v>21.85</v>
      </c>
      <c r="GP58" s="56">
        <v>3.58</v>
      </c>
      <c r="GQ58" s="56">
        <v>1.97</v>
      </c>
      <c r="GR58" s="56">
        <v>3.94</v>
      </c>
      <c r="GS58" s="56">
        <v>0.83</v>
      </c>
      <c r="GT58" s="56">
        <v>3.26</v>
      </c>
      <c r="GU58" s="99">
        <v>9.1762767710049431</v>
      </c>
      <c r="GV58" s="120">
        <v>1.6530747189773E-3</v>
      </c>
      <c r="GW58" s="120">
        <v>0.15913599294688099</v>
      </c>
      <c r="GX58" s="120">
        <v>0.73385497024465496</v>
      </c>
      <c r="GY58" s="120">
        <v>9.6870178532069695E-2</v>
      </c>
      <c r="GZ58" s="120">
        <v>6.1714789508485798E-3</v>
      </c>
      <c r="HA58" s="120">
        <v>5.5102490632576596E-4</v>
      </c>
      <c r="HB58" s="120">
        <v>3.3061494379545999E-4</v>
      </c>
      <c r="HC58" s="120">
        <v>1.4326647564469901E-3</v>
      </c>
      <c r="HD58" s="118">
        <v>2</v>
      </c>
      <c r="HE58" s="118">
        <v>0</v>
      </c>
      <c r="HF58" s="118">
        <v>0</v>
      </c>
      <c r="HG58" s="118">
        <v>0</v>
      </c>
      <c r="HH58" s="122">
        <v>13</v>
      </c>
      <c r="HI58" s="122">
        <v>2551</v>
      </c>
      <c r="HJ58" s="122">
        <v>14</v>
      </c>
      <c r="HK58" s="122">
        <v>2580</v>
      </c>
      <c r="HL58" s="118">
        <v>2</v>
      </c>
      <c r="HM58" s="118">
        <v>0</v>
      </c>
      <c r="HN58" s="118">
        <v>0</v>
      </c>
      <c r="HO58" s="118">
        <v>0</v>
      </c>
      <c r="HP58" s="122">
        <v>13</v>
      </c>
      <c r="HQ58" s="122">
        <v>2826</v>
      </c>
      <c r="HR58" s="122">
        <v>31</v>
      </c>
      <c r="HS58" s="122">
        <v>2872</v>
      </c>
      <c r="HT58" s="118">
        <v>2</v>
      </c>
      <c r="HU58" s="118">
        <v>0</v>
      </c>
      <c r="HV58" s="118">
        <v>0</v>
      </c>
      <c r="HW58" s="118">
        <v>0</v>
      </c>
      <c r="HX58" s="122">
        <v>7</v>
      </c>
      <c r="HY58" s="122">
        <v>3496</v>
      </c>
      <c r="HZ58" s="122">
        <v>16</v>
      </c>
      <c r="IA58" s="122">
        <v>3521</v>
      </c>
      <c r="IB58" s="118">
        <v>0</v>
      </c>
      <c r="IC58" s="118">
        <v>0</v>
      </c>
      <c r="ID58" s="118">
        <v>0</v>
      </c>
      <c r="IE58" s="118">
        <v>0</v>
      </c>
      <c r="IF58" s="122">
        <v>38</v>
      </c>
      <c r="IG58" s="122">
        <v>6170</v>
      </c>
      <c r="IH58" s="122">
        <v>54</v>
      </c>
      <c r="II58" s="122">
        <v>6262</v>
      </c>
      <c r="IJ58" s="119">
        <v>0</v>
      </c>
      <c r="IK58" s="119"/>
      <c r="IL58" s="119">
        <v>0</v>
      </c>
      <c r="IM58" s="119"/>
      <c r="IN58" s="119">
        <v>0</v>
      </c>
      <c r="IO58" s="122">
        <v>0</v>
      </c>
      <c r="IP58" s="119">
        <v>0</v>
      </c>
      <c r="IQ58" s="119">
        <v>0</v>
      </c>
      <c r="IR58" s="119">
        <v>0</v>
      </c>
      <c r="IS58" s="122">
        <v>0</v>
      </c>
      <c r="IT58" s="119">
        <v>0</v>
      </c>
      <c r="IU58" s="119">
        <v>0</v>
      </c>
      <c r="IV58" s="130">
        <v>3</v>
      </c>
      <c r="IW58" s="131">
        <v>0.25</v>
      </c>
      <c r="IX58" s="130">
        <v>1</v>
      </c>
      <c r="IY58" s="131">
        <v>8.3333333333333301E-2</v>
      </c>
      <c r="IZ58" s="119">
        <v>0</v>
      </c>
      <c r="JA58" s="119">
        <v>0</v>
      </c>
      <c r="JB58" s="119">
        <v>0</v>
      </c>
      <c r="JC58" s="119">
        <v>0</v>
      </c>
      <c r="JD58" s="122">
        <v>0</v>
      </c>
      <c r="JE58" s="122">
        <v>0</v>
      </c>
      <c r="JF58" s="122">
        <v>0</v>
      </c>
      <c r="JG58" s="119">
        <v>0</v>
      </c>
      <c r="JH58" s="119">
        <v>0</v>
      </c>
      <c r="JI58" s="119">
        <v>0</v>
      </c>
      <c r="JJ58" s="119">
        <v>0</v>
      </c>
      <c r="JK58" s="119">
        <v>0</v>
      </c>
      <c r="JL58" s="119">
        <v>0</v>
      </c>
      <c r="JM58" s="119">
        <v>0</v>
      </c>
      <c r="JN58" s="119">
        <v>0</v>
      </c>
      <c r="JO58" s="119">
        <v>0</v>
      </c>
      <c r="JP58" s="119">
        <v>0</v>
      </c>
      <c r="JQ58" s="119">
        <v>0</v>
      </c>
      <c r="JR58" s="130">
        <v>1</v>
      </c>
      <c r="JS58" s="131">
        <v>8.3333333333333301E-2</v>
      </c>
      <c r="JT58" s="119"/>
      <c r="JU58" s="119"/>
      <c r="JV58" s="119"/>
      <c r="JW58" s="119"/>
      <c r="JX58" s="119"/>
      <c r="JY58" s="119"/>
      <c r="JZ58" s="119">
        <v>0</v>
      </c>
      <c r="KA58" s="119">
        <v>0</v>
      </c>
      <c r="KB58" s="119">
        <v>0</v>
      </c>
      <c r="KC58" s="119">
        <v>0</v>
      </c>
      <c r="KD58" s="119">
        <v>0</v>
      </c>
      <c r="KE58" s="119">
        <v>0</v>
      </c>
      <c r="KF58" s="119">
        <v>0</v>
      </c>
      <c r="KG58" s="119">
        <v>0</v>
      </c>
      <c r="KH58" s="119">
        <v>0</v>
      </c>
      <c r="KI58" s="119">
        <v>0</v>
      </c>
      <c r="KJ58" s="119">
        <v>0</v>
      </c>
      <c r="KK58" s="119">
        <v>0</v>
      </c>
      <c r="KL58" s="119">
        <v>0</v>
      </c>
      <c r="KM58" s="119">
        <v>0</v>
      </c>
      <c r="KN58" s="119">
        <v>0</v>
      </c>
      <c r="KO58" s="119">
        <v>0</v>
      </c>
      <c r="KP58" s="119">
        <v>0</v>
      </c>
      <c r="KQ58" s="119">
        <v>0</v>
      </c>
      <c r="KR58" s="119">
        <v>0</v>
      </c>
      <c r="KS58" s="119">
        <v>0</v>
      </c>
      <c r="KT58" s="119">
        <v>0</v>
      </c>
      <c r="KU58" s="119">
        <v>0</v>
      </c>
      <c r="KV58" s="119">
        <v>0</v>
      </c>
      <c r="KW58" s="119">
        <v>0</v>
      </c>
      <c r="KX58" s="119">
        <v>0</v>
      </c>
      <c r="KY58" s="119">
        <v>0</v>
      </c>
      <c r="KZ58" s="119">
        <v>0</v>
      </c>
      <c r="LA58" s="119">
        <v>0</v>
      </c>
      <c r="LB58" s="119"/>
      <c r="LC58" s="122">
        <v>0</v>
      </c>
      <c r="LD58" s="122">
        <v>0</v>
      </c>
      <c r="LE58" s="122">
        <v>0</v>
      </c>
      <c r="LF58" s="122">
        <v>0</v>
      </c>
      <c r="LG58" s="122">
        <v>0</v>
      </c>
      <c r="LH58" s="122">
        <v>0</v>
      </c>
      <c r="LI58" s="122">
        <v>0</v>
      </c>
      <c r="LJ58" s="122">
        <v>0</v>
      </c>
      <c r="LK58" s="122">
        <v>0</v>
      </c>
      <c r="LL58" s="122">
        <v>0</v>
      </c>
      <c r="LM58" s="119">
        <v>0</v>
      </c>
      <c r="LN58" s="119">
        <v>0</v>
      </c>
      <c r="LO58" s="119">
        <v>0</v>
      </c>
      <c r="LP58" s="130">
        <v>2</v>
      </c>
      <c r="LQ58" s="131">
        <v>0.16666666666666699</v>
      </c>
      <c r="LR58" s="119">
        <v>0</v>
      </c>
      <c r="LS58" s="119">
        <v>0</v>
      </c>
      <c r="LT58" s="119">
        <v>0</v>
      </c>
      <c r="LU58" s="119">
        <v>0</v>
      </c>
      <c r="LV58" s="119">
        <v>0</v>
      </c>
      <c r="LW58" s="119">
        <v>0</v>
      </c>
      <c r="LX58" s="122">
        <v>0</v>
      </c>
      <c r="LY58" s="122">
        <v>0</v>
      </c>
      <c r="LZ58" s="122">
        <v>0</v>
      </c>
      <c r="MA58" s="122">
        <v>0</v>
      </c>
      <c r="MB58" s="122">
        <v>0</v>
      </c>
      <c r="MC58" s="122">
        <v>0</v>
      </c>
      <c r="MD58" s="122">
        <v>0</v>
      </c>
      <c r="ME58" s="122">
        <v>0</v>
      </c>
      <c r="MF58" s="122">
        <v>0</v>
      </c>
      <c r="MG58" s="122">
        <v>0</v>
      </c>
      <c r="MH58" s="122">
        <v>0</v>
      </c>
      <c r="MI58" s="122">
        <v>0</v>
      </c>
      <c r="MJ58" s="122">
        <v>0</v>
      </c>
      <c r="MK58" s="122">
        <v>0</v>
      </c>
      <c r="ML58" s="122">
        <v>0</v>
      </c>
      <c r="MM58" s="122">
        <v>0</v>
      </c>
      <c r="MN58" s="122">
        <v>0</v>
      </c>
      <c r="MO58" s="122">
        <v>0</v>
      </c>
      <c r="MP58" s="122">
        <v>0</v>
      </c>
      <c r="MQ58" s="122">
        <v>0</v>
      </c>
      <c r="MR58" s="122">
        <v>0</v>
      </c>
      <c r="MS58" s="122">
        <v>0</v>
      </c>
      <c r="MT58" s="122">
        <v>0</v>
      </c>
      <c r="MU58" s="122">
        <v>0</v>
      </c>
      <c r="MV58" s="122">
        <v>0</v>
      </c>
      <c r="MW58" s="122">
        <v>0</v>
      </c>
      <c r="MX58" s="122">
        <v>0</v>
      </c>
      <c r="MY58" s="122">
        <v>0</v>
      </c>
      <c r="MZ58" s="122">
        <v>0</v>
      </c>
      <c r="NA58" s="122">
        <v>0</v>
      </c>
      <c r="NB58" s="122">
        <v>0</v>
      </c>
      <c r="NC58" s="122">
        <v>0</v>
      </c>
      <c r="ND58" s="122">
        <v>0</v>
      </c>
      <c r="NE58" s="122">
        <v>0</v>
      </c>
      <c r="NF58" s="130">
        <v>1</v>
      </c>
      <c r="NG58" s="131">
        <v>8.3333333333333301E-2</v>
      </c>
      <c r="NH58" s="122">
        <v>0</v>
      </c>
      <c r="NI58" s="122">
        <v>0</v>
      </c>
      <c r="NJ58" s="122">
        <v>0</v>
      </c>
      <c r="NK58" s="122">
        <v>0</v>
      </c>
      <c r="NL58" s="122">
        <v>0</v>
      </c>
      <c r="NM58" s="122">
        <v>0</v>
      </c>
      <c r="NN58" s="122">
        <v>0</v>
      </c>
      <c r="NO58" s="122">
        <v>0</v>
      </c>
      <c r="NP58" s="122">
        <v>0</v>
      </c>
      <c r="NQ58" s="122">
        <v>0</v>
      </c>
      <c r="NR58" s="122">
        <v>0</v>
      </c>
      <c r="NS58" s="122">
        <v>0</v>
      </c>
      <c r="NT58" s="122">
        <v>0</v>
      </c>
      <c r="NU58" s="130">
        <v>3</v>
      </c>
      <c r="NV58" s="131">
        <v>0.25</v>
      </c>
      <c r="NW58" s="122">
        <v>0</v>
      </c>
      <c r="NX58" s="122">
        <v>0</v>
      </c>
      <c r="NY58" s="122">
        <v>0</v>
      </c>
      <c r="NZ58" s="122">
        <v>0</v>
      </c>
      <c r="OA58" s="119">
        <v>0</v>
      </c>
      <c r="OB58" s="119">
        <v>0</v>
      </c>
      <c r="OC58" s="119">
        <v>0</v>
      </c>
      <c r="OD58" s="119">
        <v>0</v>
      </c>
      <c r="OE58" s="119">
        <v>0</v>
      </c>
      <c r="OF58" s="119">
        <v>0</v>
      </c>
      <c r="OG58" s="119">
        <v>0</v>
      </c>
      <c r="OH58" s="119">
        <v>0</v>
      </c>
      <c r="OI58" s="119">
        <v>0</v>
      </c>
      <c r="OJ58" s="119">
        <v>0</v>
      </c>
      <c r="OK58" s="119">
        <v>0</v>
      </c>
      <c r="OL58" s="119">
        <v>0</v>
      </c>
      <c r="OM58" s="119">
        <v>0</v>
      </c>
      <c r="ON58" s="119">
        <v>0</v>
      </c>
      <c r="OO58" s="119">
        <v>0</v>
      </c>
      <c r="OP58" s="119">
        <v>0</v>
      </c>
      <c r="OQ58" s="119">
        <v>0</v>
      </c>
      <c r="OR58" s="119">
        <v>0</v>
      </c>
      <c r="OS58" s="119">
        <v>0</v>
      </c>
      <c r="OT58" s="119">
        <v>0</v>
      </c>
    </row>
    <row r="59" spans="1:410">
      <c r="A59" s="55" t="s">
        <v>1394</v>
      </c>
      <c r="B59" s="56" t="s">
        <v>1395</v>
      </c>
      <c r="C59" s="55" t="s">
        <v>479</v>
      </c>
      <c r="D59" s="57">
        <v>6</v>
      </c>
      <c r="E59" s="96">
        <v>2018</v>
      </c>
      <c r="F59" s="56">
        <v>65.8</v>
      </c>
      <c r="G59" s="111">
        <v>12394</v>
      </c>
      <c r="H59" s="110">
        <v>2808</v>
      </c>
      <c r="I59" s="110">
        <v>9586</v>
      </c>
      <c r="J59" s="100">
        <v>19.899999999999999</v>
      </c>
      <c r="K59" s="110">
        <v>1390</v>
      </c>
      <c r="L59" s="110">
        <v>6459</v>
      </c>
      <c r="M59" s="110">
        <v>6459</v>
      </c>
      <c r="N59" s="114">
        <v>837</v>
      </c>
      <c r="O59" s="114">
        <v>419</v>
      </c>
      <c r="P59" s="114">
        <v>418</v>
      </c>
      <c r="Q59" s="112">
        <v>1010</v>
      </c>
      <c r="R59" s="113">
        <v>506</v>
      </c>
      <c r="S59" s="113">
        <v>504</v>
      </c>
      <c r="T59" s="114">
        <v>903</v>
      </c>
      <c r="U59" s="114">
        <v>463</v>
      </c>
      <c r="V59" s="114">
        <v>440</v>
      </c>
      <c r="W59" s="114">
        <v>1117</v>
      </c>
      <c r="X59" s="113">
        <v>578</v>
      </c>
      <c r="Y59" s="113">
        <v>539</v>
      </c>
      <c r="Z59" s="114">
        <v>986</v>
      </c>
      <c r="AA59" s="114">
        <v>517</v>
      </c>
      <c r="AB59" s="114">
        <v>469</v>
      </c>
      <c r="AC59" s="112">
        <v>1204</v>
      </c>
      <c r="AD59" s="112">
        <v>634</v>
      </c>
      <c r="AE59" s="112">
        <v>570</v>
      </c>
      <c r="AF59" s="114">
        <v>999</v>
      </c>
      <c r="AG59" s="114">
        <v>530</v>
      </c>
      <c r="AH59" s="181">
        <v>469</v>
      </c>
      <c r="AI59" s="182"/>
      <c r="AJ59" s="182"/>
      <c r="AK59" s="182"/>
      <c r="AL59" s="114">
        <v>961</v>
      </c>
      <c r="AM59" s="114">
        <v>512</v>
      </c>
      <c r="AN59" s="114">
        <v>449</v>
      </c>
      <c r="AO59" s="114">
        <v>884</v>
      </c>
      <c r="AP59" s="114">
        <v>463</v>
      </c>
      <c r="AQ59" s="114">
        <v>421</v>
      </c>
      <c r="AR59" s="56">
        <v>194</v>
      </c>
      <c r="AS59" s="80">
        <v>63</v>
      </c>
      <c r="AT59" s="115" t="s">
        <v>3413</v>
      </c>
      <c r="AU59" s="59">
        <v>379</v>
      </c>
      <c r="AV59" s="59">
        <v>2</v>
      </c>
      <c r="AW59" s="59">
        <v>48</v>
      </c>
      <c r="AX59" s="59">
        <v>25</v>
      </c>
      <c r="AY59" s="59">
        <v>2</v>
      </c>
      <c r="AZ59" s="62">
        <v>5.373669021793213</v>
      </c>
      <c r="BA59" s="63">
        <v>2</v>
      </c>
      <c r="BB59" s="62">
        <v>0</v>
      </c>
      <c r="BC59" s="63">
        <v>0</v>
      </c>
      <c r="BD59" s="64">
        <v>0</v>
      </c>
      <c r="BE59" s="65">
        <v>0</v>
      </c>
      <c r="BF59" s="62">
        <v>0</v>
      </c>
      <c r="BG59" s="63">
        <v>0</v>
      </c>
      <c r="BH59" s="62">
        <v>7.59493670886076</v>
      </c>
      <c r="BI59" s="63">
        <v>6</v>
      </c>
      <c r="BJ59" s="64">
        <v>0</v>
      </c>
      <c r="BK59" s="65">
        <v>0</v>
      </c>
      <c r="BL59" s="64">
        <v>0</v>
      </c>
      <c r="BM59" s="65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116">
        <v>9.5</v>
      </c>
      <c r="BW59" s="70">
        <v>1.0595238095238095</v>
      </c>
      <c r="BX59" s="56">
        <v>102.4</v>
      </c>
      <c r="BY59" s="107">
        <v>104.8</v>
      </c>
      <c r="BZ59" s="56">
        <v>100</v>
      </c>
      <c r="CA59" s="56">
        <v>134.9</v>
      </c>
      <c r="CB59" s="56">
        <v>115.1</v>
      </c>
      <c r="CC59" s="96" t="s">
        <v>2754</v>
      </c>
      <c r="CD59" s="96" t="s">
        <v>3900</v>
      </c>
      <c r="CE59" s="96" t="s">
        <v>555</v>
      </c>
      <c r="CF59" s="96" t="s">
        <v>1355</v>
      </c>
      <c r="CG59" s="96" t="s">
        <v>2079</v>
      </c>
      <c r="CH59" s="56">
        <v>0</v>
      </c>
      <c r="CI59" s="56">
        <v>0</v>
      </c>
      <c r="CJ59" s="60">
        <v>0</v>
      </c>
      <c r="CK59" s="61">
        <v>0</v>
      </c>
      <c r="CL59" s="61">
        <v>0</v>
      </c>
      <c r="CM59" s="61">
        <v>0</v>
      </c>
      <c r="CN59" s="56">
        <v>103.41</v>
      </c>
      <c r="CO59" s="56">
        <v>1</v>
      </c>
      <c r="CP59" s="56">
        <v>0</v>
      </c>
      <c r="CQ59" s="56">
        <v>0</v>
      </c>
      <c r="CR59" s="56">
        <v>0</v>
      </c>
      <c r="CS59" s="56">
        <v>0</v>
      </c>
      <c r="CT59" s="56">
        <v>0</v>
      </c>
      <c r="CU59" s="56">
        <v>0</v>
      </c>
      <c r="CV59" s="56">
        <v>0</v>
      </c>
      <c r="CW59" s="56">
        <v>0</v>
      </c>
      <c r="CX59" s="56">
        <v>0</v>
      </c>
      <c r="CY59" s="56">
        <v>0</v>
      </c>
      <c r="CZ59" s="56">
        <v>0</v>
      </c>
      <c r="DA59" s="56">
        <v>0</v>
      </c>
      <c r="DB59" s="60">
        <v>0</v>
      </c>
      <c r="DC59" s="61">
        <v>0</v>
      </c>
      <c r="DD59" s="56" t="s">
        <v>3901</v>
      </c>
      <c r="DE59" s="56" t="s">
        <v>2348</v>
      </c>
      <c r="DF59" s="96" t="s">
        <v>555</v>
      </c>
      <c r="DG59" s="96" t="s">
        <v>555</v>
      </c>
      <c r="DH59" s="56">
        <v>85.54</v>
      </c>
      <c r="DI59" s="56">
        <v>1</v>
      </c>
      <c r="DJ59" s="56">
        <v>0</v>
      </c>
      <c r="DK59" s="56">
        <v>0</v>
      </c>
      <c r="DL59" s="56">
        <v>0</v>
      </c>
      <c r="DM59" s="56">
        <v>0</v>
      </c>
      <c r="DN59" s="56">
        <v>85.54</v>
      </c>
      <c r="DO59" s="56">
        <v>1</v>
      </c>
      <c r="DP59" s="107">
        <v>91.996320147194112</v>
      </c>
      <c r="DQ59" s="56">
        <v>1</v>
      </c>
      <c r="DR59" s="56">
        <v>0</v>
      </c>
      <c r="DS59" s="56">
        <v>0</v>
      </c>
      <c r="DT59" s="56">
        <v>0</v>
      </c>
      <c r="DU59" s="56">
        <v>0</v>
      </c>
      <c r="DV59" s="56">
        <v>92</v>
      </c>
      <c r="DW59" s="56">
        <v>1</v>
      </c>
      <c r="DX59" s="56">
        <v>0</v>
      </c>
      <c r="DY59" s="56">
        <v>0</v>
      </c>
      <c r="DZ59" s="62">
        <v>3.4482758620689653</v>
      </c>
      <c r="EA59" s="63">
        <v>3</v>
      </c>
      <c r="EB59" s="62">
        <v>16.091954022988507</v>
      </c>
      <c r="EC59" s="63">
        <v>14</v>
      </c>
      <c r="ED59" s="60">
        <v>1.1655011655011656</v>
      </c>
      <c r="EE59" s="61">
        <v>1</v>
      </c>
      <c r="EF59" s="56" t="s">
        <v>3902</v>
      </c>
      <c r="EG59" s="56" t="s">
        <v>2503</v>
      </c>
      <c r="EH59" s="56" t="s">
        <v>555</v>
      </c>
      <c r="EI59" s="56" t="s">
        <v>555</v>
      </c>
      <c r="EJ59" s="56" t="s">
        <v>1842</v>
      </c>
      <c r="EK59" s="56" t="s">
        <v>3903</v>
      </c>
      <c r="EL59" s="56" t="s">
        <v>3904</v>
      </c>
      <c r="EM59" s="56" t="s">
        <v>3905</v>
      </c>
      <c r="EN59" s="56" t="s">
        <v>555</v>
      </c>
      <c r="EO59" s="56" t="s">
        <v>555</v>
      </c>
      <c r="EP59" s="56">
        <v>0</v>
      </c>
      <c r="EQ59" s="56">
        <v>0</v>
      </c>
      <c r="ER59" s="99">
        <v>92</v>
      </c>
      <c r="ES59" s="96">
        <v>1</v>
      </c>
      <c r="ET59" s="56">
        <v>0</v>
      </c>
      <c r="EU59" s="56">
        <v>0</v>
      </c>
      <c r="EV59" s="56">
        <v>0</v>
      </c>
      <c r="EW59" s="56">
        <v>0</v>
      </c>
      <c r="EX59" s="56">
        <v>0</v>
      </c>
      <c r="EY59" s="62">
        <v>60.133630289532292</v>
      </c>
      <c r="EZ59" s="63">
        <v>27</v>
      </c>
      <c r="FA59" s="62">
        <v>52.256532066508314</v>
      </c>
      <c r="FB59" s="63">
        <v>22</v>
      </c>
      <c r="FC59" s="56">
        <v>51.76</v>
      </c>
      <c r="FD59" s="111">
        <v>1</v>
      </c>
      <c r="FE59" s="56">
        <v>0</v>
      </c>
      <c r="FF59" s="56">
        <v>0</v>
      </c>
      <c r="FG59" s="56">
        <v>0</v>
      </c>
      <c r="FH59" s="56">
        <v>0</v>
      </c>
      <c r="FI59" s="56">
        <v>0</v>
      </c>
      <c r="FJ59" s="56">
        <v>0</v>
      </c>
      <c r="FK59" s="56">
        <v>51.76</v>
      </c>
      <c r="FL59" s="56">
        <v>1</v>
      </c>
      <c r="FM59" s="56">
        <v>207.04</v>
      </c>
      <c r="FN59" s="56">
        <v>4</v>
      </c>
      <c r="FO59" s="56">
        <v>569.36</v>
      </c>
      <c r="FP59" s="56">
        <v>11</v>
      </c>
      <c r="FQ59" s="56">
        <v>0</v>
      </c>
      <c r="FR59" s="56">
        <v>0</v>
      </c>
      <c r="FS59" s="60">
        <v>2</v>
      </c>
      <c r="FT59" s="61">
        <v>2</v>
      </c>
      <c r="FU59" s="60">
        <v>0</v>
      </c>
      <c r="FV59" s="61">
        <v>0</v>
      </c>
      <c r="FW59" s="56" t="s">
        <v>3906</v>
      </c>
      <c r="FX59" s="56">
        <v>2.87</v>
      </c>
      <c r="FY59" s="56">
        <v>12.38</v>
      </c>
      <c r="FZ59" s="111">
        <v>3312</v>
      </c>
      <c r="GA59" s="111">
        <v>5478</v>
      </c>
      <c r="GB59" s="56">
        <v>43.3</v>
      </c>
      <c r="GC59" s="56">
        <v>56.7</v>
      </c>
      <c r="GD59" s="56">
        <v>33.39</v>
      </c>
      <c r="GE59" s="56">
        <v>59.97</v>
      </c>
      <c r="GF59" s="56">
        <v>53.34</v>
      </c>
      <c r="GG59" s="56">
        <v>40.950000000000003</v>
      </c>
      <c r="GH59" s="56">
        <v>97.9</v>
      </c>
      <c r="GI59" s="56">
        <v>23.21</v>
      </c>
      <c r="GJ59" s="56">
        <v>7.5</v>
      </c>
      <c r="GK59" s="56">
        <v>55.5</v>
      </c>
      <c r="GL59" s="56">
        <v>2.17</v>
      </c>
      <c r="GM59" s="56">
        <v>15.23</v>
      </c>
      <c r="GN59" s="56">
        <v>3.46</v>
      </c>
      <c r="GO59" s="56">
        <v>17.45</v>
      </c>
      <c r="GP59" s="56">
        <v>2.7</v>
      </c>
      <c r="GQ59" s="56">
        <v>1.39</v>
      </c>
      <c r="GR59" s="56">
        <v>2.17</v>
      </c>
      <c r="GS59" s="56">
        <v>0.68</v>
      </c>
      <c r="GT59" s="56">
        <v>5.35</v>
      </c>
      <c r="GU59" s="99">
        <v>11.544117647058824</v>
      </c>
      <c r="GV59" s="120">
        <v>4.9643189574930203E-3</v>
      </c>
      <c r="GW59" s="120">
        <v>0.33788395904436902</v>
      </c>
      <c r="GX59" s="120">
        <v>0.565001551349674</v>
      </c>
      <c r="GY59" s="120">
        <v>8.6255041886441203E-2</v>
      </c>
      <c r="GZ59" s="120">
        <v>3.7232392181197598E-3</v>
      </c>
      <c r="HA59" s="120">
        <v>1.2410797393732501E-3</v>
      </c>
      <c r="HB59" s="113"/>
      <c r="HC59" s="120">
        <v>9.3080980452994104E-4</v>
      </c>
      <c r="HD59" s="118">
        <v>0</v>
      </c>
      <c r="HE59" s="118">
        <v>0</v>
      </c>
      <c r="HF59" s="118">
        <v>0</v>
      </c>
      <c r="HG59" s="118">
        <v>0</v>
      </c>
      <c r="HH59" s="118">
        <v>1</v>
      </c>
      <c r="HI59" s="122">
        <v>665</v>
      </c>
      <c r="HJ59" s="118">
        <v>2</v>
      </c>
      <c r="HK59" s="122">
        <v>668</v>
      </c>
      <c r="HL59" s="118">
        <v>0</v>
      </c>
      <c r="HM59" s="118">
        <v>0</v>
      </c>
      <c r="HN59" s="118">
        <v>0</v>
      </c>
      <c r="HO59" s="118">
        <v>0</v>
      </c>
      <c r="HP59" s="118">
        <v>1</v>
      </c>
      <c r="HQ59" s="122">
        <v>840</v>
      </c>
      <c r="HR59" s="118">
        <v>0</v>
      </c>
      <c r="HS59" s="122">
        <v>841</v>
      </c>
      <c r="HT59" s="118">
        <v>0</v>
      </c>
      <c r="HU59" s="118">
        <v>0</v>
      </c>
      <c r="HV59" s="118">
        <v>0</v>
      </c>
      <c r="HW59" s="118">
        <v>0</v>
      </c>
      <c r="HX59" s="118">
        <v>6</v>
      </c>
      <c r="HY59" s="122">
        <v>1008</v>
      </c>
      <c r="HZ59" s="122">
        <v>1</v>
      </c>
      <c r="IA59" s="122">
        <v>1015</v>
      </c>
      <c r="IB59" s="118">
        <v>0</v>
      </c>
      <c r="IC59" s="118">
        <v>0</v>
      </c>
      <c r="ID59" s="118">
        <v>0</v>
      </c>
      <c r="IE59" s="118">
        <v>0</v>
      </c>
      <c r="IF59" s="122">
        <v>15</v>
      </c>
      <c r="IG59" s="122">
        <v>1630</v>
      </c>
      <c r="IH59" s="118">
        <v>8</v>
      </c>
      <c r="II59" s="122">
        <v>1653</v>
      </c>
      <c r="IJ59" s="119">
        <v>0</v>
      </c>
      <c r="IK59" s="119"/>
      <c r="IL59" s="119">
        <v>0</v>
      </c>
      <c r="IM59" s="119"/>
      <c r="IN59" s="119">
        <v>0</v>
      </c>
      <c r="IO59" s="122">
        <v>0</v>
      </c>
      <c r="IP59" s="119">
        <v>0</v>
      </c>
      <c r="IQ59" s="119">
        <v>0</v>
      </c>
      <c r="IR59" s="119">
        <v>0</v>
      </c>
      <c r="IS59" s="122">
        <v>0</v>
      </c>
      <c r="IT59" s="119">
        <v>0</v>
      </c>
      <c r="IU59" s="122">
        <v>0</v>
      </c>
      <c r="IV59" s="122">
        <v>0</v>
      </c>
      <c r="IW59" s="122">
        <v>0</v>
      </c>
      <c r="IX59" s="122">
        <v>0</v>
      </c>
      <c r="IY59" s="122">
        <v>0</v>
      </c>
      <c r="IZ59" s="119">
        <v>0</v>
      </c>
      <c r="JA59" s="119">
        <v>0</v>
      </c>
      <c r="JB59" s="119">
        <v>0</v>
      </c>
      <c r="JC59" s="119">
        <v>0</v>
      </c>
      <c r="JD59" s="122">
        <v>0</v>
      </c>
      <c r="JE59" s="122">
        <v>0</v>
      </c>
      <c r="JF59" s="122">
        <v>0</v>
      </c>
      <c r="JG59" s="119">
        <v>0</v>
      </c>
      <c r="JH59" s="119">
        <v>0</v>
      </c>
      <c r="JI59" s="119">
        <v>0</v>
      </c>
      <c r="JJ59" s="119">
        <v>0</v>
      </c>
      <c r="JK59" s="119">
        <v>0</v>
      </c>
      <c r="JL59" s="119">
        <v>0</v>
      </c>
      <c r="JM59" s="119">
        <v>0</v>
      </c>
      <c r="JN59" s="119">
        <v>0</v>
      </c>
      <c r="JO59" s="119">
        <v>0</v>
      </c>
      <c r="JP59" s="130">
        <v>1</v>
      </c>
      <c r="JQ59" s="131">
        <v>0.33333333333333298</v>
      </c>
      <c r="JR59" s="119"/>
      <c r="JS59" s="119"/>
      <c r="JT59" s="119"/>
      <c r="JU59" s="119"/>
      <c r="JV59" s="130">
        <v>1</v>
      </c>
      <c r="JW59" s="131">
        <v>0.33333333333333298</v>
      </c>
      <c r="JX59" s="119"/>
      <c r="JY59" s="119"/>
      <c r="JZ59" s="119">
        <v>0</v>
      </c>
      <c r="KA59" s="119">
        <v>0</v>
      </c>
      <c r="KB59" s="119">
        <v>0</v>
      </c>
      <c r="KC59" s="119">
        <v>0</v>
      </c>
      <c r="KD59" s="119">
        <v>0</v>
      </c>
      <c r="KE59" s="119">
        <v>0</v>
      </c>
      <c r="KF59" s="119">
        <v>0</v>
      </c>
      <c r="KG59" s="119">
        <v>0</v>
      </c>
      <c r="KH59" s="119">
        <v>0</v>
      </c>
      <c r="KI59" s="119">
        <v>0</v>
      </c>
      <c r="KJ59" s="119">
        <v>0</v>
      </c>
      <c r="KK59" s="119">
        <v>0</v>
      </c>
      <c r="KL59" s="119">
        <v>0</v>
      </c>
      <c r="KM59" s="119">
        <v>0</v>
      </c>
      <c r="KN59" s="119">
        <v>0</v>
      </c>
      <c r="KO59" s="119">
        <v>0</v>
      </c>
      <c r="KP59" s="119">
        <v>0</v>
      </c>
      <c r="KQ59" s="119">
        <v>0</v>
      </c>
      <c r="KR59" s="119">
        <v>0</v>
      </c>
      <c r="KS59" s="119">
        <v>0</v>
      </c>
      <c r="KT59" s="119">
        <v>0</v>
      </c>
      <c r="KU59" s="119">
        <v>0</v>
      </c>
      <c r="KV59" s="119">
        <v>0</v>
      </c>
      <c r="KW59" s="119">
        <v>0</v>
      </c>
      <c r="KX59" s="119">
        <v>0</v>
      </c>
      <c r="KY59" s="119">
        <v>0</v>
      </c>
      <c r="KZ59" s="119">
        <v>0</v>
      </c>
      <c r="LA59" s="119">
        <v>0</v>
      </c>
      <c r="LB59" s="119"/>
      <c r="LC59" s="122">
        <v>0</v>
      </c>
      <c r="LD59" s="122">
        <v>0</v>
      </c>
      <c r="LE59" s="122">
        <v>0</v>
      </c>
      <c r="LF59" s="122">
        <v>0</v>
      </c>
      <c r="LG59" s="122">
        <v>0</v>
      </c>
      <c r="LH59" s="122">
        <v>0</v>
      </c>
      <c r="LI59" s="122">
        <v>0</v>
      </c>
      <c r="LJ59" s="122">
        <v>0</v>
      </c>
      <c r="LK59" s="122">
        <v>0</v>
      </c>
      <c r="LL59" s="122">
        <v>0</v>
      </c>
      <c r="LM59" s="119">
        <v>0</v>
      </c>
      <c r="LN59" s="119">
        <v>0</v>
      </c>
      <c r="LO59" s="119">
        <v>0</v>
      </c>
      <c r="LP59" s="119">
        <v>0</v>
      </c>
      <c r="LQ59" s="119">
        <v>0</v>
      </c>
      <c r="LR59" s="119">
        <v>0</v>
      </c>
      <c r="LS59" s="119">
        <v>0</v>
      </c>
      <c r="LT59" s="119">
        <v>0</v>
      </c>
      <c r="LU59" s="119">
        <v>0</v>
      </c>
      <c r="LV59" s="119">
        <v>0</v>
      </c>
      <c r="LW59" s="119">
        <v>0</v>
      </c>
      <c r="LX59" s="122">
        <v>0</v>
      </c>
      <c r="LY59" s="122">
        <v>0</v>
      </c>
      <c r="LZ59" s="122">
        <v>0</v>
      </c>
      <c r="MA59" s="122">
        <v>0</v>
      </c>
      <c r="MB59" s="122">
        <v>0</v>
      </c>
      <c r="MC59" s="122">
        <v>0</v>
      </c>
      <c r="MD59" s="122">
        <v>0</v>
      </c>
      <c r="ME59" s="122">
        <v>0</v>
      </c>
      <c r="MF59" s="122">
        <v>0</v>
      </c>
      <c r="MG59" s="122">
        <v>0</v>
      </c>
      <c r="MH59" s="122">
        <v>0</v>
      </c>
      <c r="MI59" s="119"/>
      <c r="MJ59" s="130">
        <v>1</v>
      </c>
      <c r="MK59" s="131">
        <v>0.33333333333333298</v>
      </c>
      <c r="ML59" s="122">
        <v>0</v>
      </c>
      <c r="MM59" s="122">
        <v>0</v>
      </c>
      <c r="MN59" s="122">
        <v>0</v>
      </c>
      <c r="MO59" s="122">
        <v>0</v>
      </c>
      <c r="MP59" s="122">
        <v>0</v>
      </c>
      <c r="MQ59" s="122">
        <v>0</v>
      </c>
      <c r="MR59" s="122">
        <v>0</v>
      </c>
      <c r="MS59" s="122">
        <v>0</v>
      </c>
      <c r="MT59" s="122">
        <v>0</v>
      </c>
      <c r="MU59" s="122">
        <v>0</v>
      </c>
      <c r="MV59" s="122">
        <v>0</v>
      </c>
      <c r="MW59" s="122">
        <v>0</v>
      </c>
      <c r="MX59" s="122">
        <v>0</v>
      </c>
      <c r="MY59" s="122">
        <v>0</v>
      </c>
      <c r="MZ59" s="122">
        <v>0</v>
      </c>
      <c r="NA59" s="122">
        <v>0</v>
      </c>
      <c r="NB59" s="122">
        <v>0</v>
      </c>
      <c r="NC59" s="122">
        <v>0</v>
      </c>
      <c r="ND59" s="122">
        <v>0</v>
      </c>
      <c r="NE59" s="122">
        <v>0</v>
      </c>
      <c r="NF59" s="122">
        <v>0</v>
      </c>
      <c r="NG59" s="122">
        <v>0</v>
      </c>
      <c r="NH59" s="122">
        <v>0</v>
      </c>
      <c r="NI59" s="122">
        <v>0</v>
      </c>
      <c r="NJ59" s="122">
        <v>0</v>
      </c>
      <c r="NK59" s="122">
        <v>0</v>
      </c>
      <c r="NL59" s="122">
        <v>0</v>
      </c>
      <c r="NM59" s="122">
        <v>0</v>
      </c>
      <c r="NN59" s="122">
        <v>0</v>
      </c>
      <c r="NO59" s="122">
        <v>0</v>
      </c>
      <c r="NP59" s="122">
        <v>0</v>
      </c>
      <c r="NQ59" s="122">
        <v>0</v>
      </c>
      <c r="NR59" s="122">
        <v>0</v>
      </c>
      <c r="NS59" s="122">
        <v>0</v>
      </c>
      <c r="NT59" s="122">
        <v>0</v>
      </c>
      <c r="NU59" s="122">
        <v>0</v>
      </c>
      <c r="NV59" s="122">
        <v>0</v>
      </c>
      <c r="NW59" s="122">
        <v>0</v>
      </c>
      <c r="NX59" s="122">
        <v>0</v>
      </c>
      <c r="NY59" s="122">
        <v>0</v>
      </c>
      <c r="NZ59" s="122">
        <v>0</v>
      </c>
      <c r="OA59" s="119">
        <v>0</v>
      </c>
      <c r="OB59" s="119">
        <v>0</v>
      </c>
      <c r="OC59" s="119">
        <v>0</v>
      </c>
      <c r="OD59" s="119">
        <v>0</v>
      </c>
      <c r="OE59" s="119">
        <v>0</v>
      </c>
      <c r="OF59" s="119">
        <v>0</v>
      </c>
      <c r="OG59" s="119">
        <v>0</v>
      </c>
      <c r="OH59" s="119">
        <v>0</v>
      </c>
      <c r="OI59" s="119">
        <v>0</v>
      </c>
      <c r="OJ59" s="119">
        <v>0</v>
      </c>
      <c r="OK59" s="119">
        <v>0</v>
      </c>
      <c r="OL59" s="119">
        <v>0</v>
      </c>
      <c r="OM59" s="119">
        <v>0</v>
      </c>
      <c r="ON59" s="119">
        <v>0</v>
      </c>
      <c r="OO59" s="119">
        <v>0</v>
      </c>
      <c r="OP59" s="119">
        <v>0</v>
      </c>
      <c r="OQ59" s="119">
        <v>0</v>
      </c>
      <c r="OR59" s="119">
        <v>0</v>
      </c>
      <c r="OS59" s="119">
        <v>0</v>
      </c>
      <c r="OT59" s="119">
        <v>0</v>
      </c>
    </row>
    <row r="60" spans="1:410">
      <c r="A60" s="55" t="s">
        <v>1402</v>
      </c>
      <c r="B60" s="56" t="s">
        <v>1403</v>
      </c>
      <c r="C60" s="55" t="s">
        <v>479</v>
      </c>
      <c r="D60" s="57">
        <v>5</v>
      </c>
      <c r="E60" s="96">
        <v>2018</v>
      </c>
      <c r="F60" s="56">
        <v>66.88</v>
      </c>
      <c r="G60" s="110">
        <v>37900</v>
      </c>
      <c r="H60" s="110">
        <v>30133</v>
      </c>
      <c r="I60" s="110">
        <v>7767</v>
      </c>
      <c r="J60" s="100">
        <v>13.83</v>
      </c>
      <c r="K60" s="110">
        <v>13818</v>
      </c>
      <c r="L60" s="110">
        <v>23511</v>
      </c>
      <c r="M60" s="110">
        <v>23511</v>
      </c>
      <c r="N60" s="114">
        <v>3717</v>
      </c>
      <c r="O60" s="114">
        <v>1914</v>
      </c>
      <c r="P60" s="114">
        <v>1803</v>
      </c>
      <c r="Q60" s="112">
        <v>4456</v>
      </c>
      <c r="R60" s="113">
        <v>2295</v>
      </c>
      <c r="S60" s="113">
        <v>2161</v>
      </c>
      <c r="T60" s="114">
        <v>3667</v>
      </c>
      <c r="U60" s="114">
        <v>1893</v>
      </c>
      <c r="V60" s="114">
        <v>1774</v>
      </c>
      <c r="W60" s="114">
        <v>4384</v>
      </c>
      <c r="X60" s="113">
        <v>2264</v>
      </c>
      <c r="Y60" s="113">
        <v>2120</v>
      </c>
      <c r="Z60" s="114">
        <v>3646</v>
      </c>
      <c r="AA60" s="114">
        <v>1886</v>
      </c>
      <c r="AB60" s="114">
        <v>1760</v>
      </c>
      <c r="AC60" s="112">
        <v>4409</v>
      </c>
      <c r="AD60" s="112">
        <v>2286</v>
      </c>
      <c r="AE60" s="112">
        <v>2123</v>
      </c>
      <c r="AF60" s="114">
        <v>3715</v>
      </c>
      <c r="AG60" s="114">
        <v>1928</v>
      </c>
      <c r="AH60" s="181">
        <v>1787</v>
      </c>
      <c r="AI60" s="182"/>
      <c r="AJ60" s="182"/>
      <c r="AK60" s="182"/>
      <c r="AL60" s="114">
        <v>3646</v>
      </c>
      <c r="AM60" s="114">
        <v>1862</v>
      </c>
      <c r="AN60" s="114">
        <v>1784</v>
      </c>
      <c r="AO60" s="114">
        <v>3341</v>
      </c>
      <c r="AP60" s="114">
        <v>1657</v>
      </c>
      <c r="AQ60" s="114">
        <v>1684</v>
      </c>
      <c r="AR60" s="56">
        <v>336</v>
      </c>
      <c r="AS60" s="80">
        <v>108</v>
      </c>
      <c r="AT60" s="115" t="s">
        <v>3413</v>
      </c>
      <c r="AU60" s="59">
        <v>1583</v>
      </c>
      <c r="AV60" s="59">
        <v>0</v>
      </c>
      <c r="AW60" s="59">
        <v>542</v>
      </c>
      <c r="AX60" s="59">
        <v>7.7</v>
      </c>
      <c r="AY60" s="59">
        <v>5</v>
      </c>
      <c r="AZ60" s="62">
        <v>4.746949246002254</v>
      </c>
      <c r="BA60" s="63">
        <v>7</v>
      </c>
      <c r="BB60" s="62">
        <v>0</v>
      </c>
      <c r="BC60" s="63">
        <v>0</v>
      </c>
      <c r="BD60" s="64">
        <v>0</v>
      </c>
      <c r="BE60" s="65">
        <v>0</v>
      </c>
      <c r="BF60" s="62">
        <v>14.108527131782948</v>
      </c>
      <c r="BG60" s="63">
        <v>91</v>
      </c>
      <c r="BH60" s="62">
        <v>7.5968992248062017</v>
      </c>
      <c r="BI60" s="63">
        <v>49</v>
      </c>
      <c r="BJ60" s="64">
        <v>0</v>
      </c>
      <c r="BK60" s="65">
        <v>0</v>
      </c>
      <c r="BL60" s="64">
        <v>0</v>
      </c>
      <c r="BM60" s="65">
        <v>0</v>
      </c>
      <c r="BN60" s="56">
        <v>0</v>
      </c>
      <c r="BO60" s="56">
        <v>0</v>
      </c>
      <c r="BP60" s="56">
        <v>38.32</v>
      </c>
      <c r="BQ60" s="56">
        <v>2</v>
      </c>
      <c r="BR60" s="56">
        <v>110.38</v>
      </c>
      <c r="BS60" s="56">
        <v>1</v>
      </c>
      <c r="BT60" s="56">
        <v>23.19</v>
      </c>
      <c r="BU60" s="56">
        <v>1</v>
      </c>
      <c r="BV60" s="116">
        <v>36</v>
      </c>
      <c r="BW60" s="70">
        <v>0.99063962558502339</v>
      </c>
      <c r="BX60" s="56">
        <v>86.7</v>
      </c>
      <c r="BY60" s="107">
        <v>100.3</v>
      </c>
      <c r="BZ60" s="56">
        <v>102.7</v>
      </c>
      <c r="CA60" s="56">
        <v>76.5</v>
      </c>
      <c r="CB60" s="56">
        <v>93</v>
      </c>
      <c r="CC60" s="96" t="s">
        <v>2782</v>
      </c>
      <c r="CD60" s="96" t="s">
        <v>2603</v>
      </c>
      <c r="CE60" s="96" t="s">
        <v>555</v>
      </c>
      <c r="CF60" s="96" t="s">
        <v>3907</v>
      </c>
      <c r="CG60" s="96" t="s">
        <v>3908</v>
      </c>
      <c r="CH60" s="56">
        <v>0</v>
      </c>
      <c r="CI60" s="56">
        <v>0</v>
      </c>
      <c r="CJ60" s="60">
        <v>0.48496605237633367</v>
      </c>
      <c r="CK60" s="61">
        <v>2</v>
      </c>
      <c r="CL60" s="61">
        <v>0</v>
      </c>
      <c r="CM60" s="61">
        <v>0</v>
      </c>
      <c r="CN60" s="56">
        <v>69.56</v>
      </c>
      <c r="CO60" s="56">
        <v>3</v>
      </c>
      <c r="CP60" s="56">
        <v>23.19</v>
      </c>
      <c r="CQ60" s="56">
        <v>1</v>
      </c>
      <c r="CR60" s="56">
        <v>0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0</v>
      </c>
      <c r="CY60" s="56">
        <v>0</v>
      </c>
      <c r="CZ60" s="56">
        <v>0</v>
      </c>
      <c r="DA60" s="56">
        <v>0</v>
      </c>
      <c r="DB60" s="60">
        <v>0</v>
      </c>
      <c r="DC60" s="61">
        <v>0</v>
      </c>
      <c r="DD60" s="56" t="s">
        <v>3909</v>
      </c>
      <c r="DE60" s="56" t="s">
        <v>2592</v>
      </c>
      <c r="DF60" s="96" t="s">
        <v>555</v>
      </c>
      <c r="DG60" s="96" t="s">
        <v>555</v>
      </c>
      <c r="DH60" s="56">
        <v>40.74</v>
      </c>
      <c r="DI60" s="56">
        <v>2</v>
      </c>
      <c r="DJ60" s="56">
        <v>40.74</v>
      </c>
      <c r="DK60" s="56">
        <v>2</v>
      </c>
      <c r="DL60" s="56">
        <v>0</v>
      </c>
      <c r="DM60" s="56">
        <v>0</v>
      </c>
      <c r="DN60" s="56">
        <v>40.74</v>
      </c>
      <c r="DO60" s="56">
        <v>2</v>
      </c>
      <c r="DP60" s="107">
        <v>20.559210526315788</v>
      </c>
      <c r="DQ60" s="56">
        <v>1</v>
      </c>
      <c r="DR60" s="56">
        <v>0</v>
      </c>
      <c r="DS60" s="56">
        <v>0</v>
      </c>
      <c r="DT60" s="56">
        <v>20.56</v>
      </c>
      <c r="DU60" s="56">
        <v>1</v>
      </c>
      <c r="DV60" s="56">
        <v>0</v>
      </c>
      <c r="DW60" s="56">
        <v>0</v>
      </c>
      <c r="DX60" s="56">
        <v>0</v>
      </c>
      <c r="DY60" s="56">
        <v>0</v>
      </c>
      <c r="DZ60" s="62">
        <v>2.3097826086956519</v>
      </c>
      <c r="EA60" s="63">
        <v>17</v>
      </c>
      <c r="EB60" s="62">
        <v>26.766304347826086</v>
      </c>
      <c r="EC60" s="63">
        <v>197</v>
      </c>
      <c r="ED60" s="60">
        <v>1.7152658662092624</v>
      </c>
      <c r="EE60" s="61">
        <v>7</v>
      </c>
      <c r="EF60" s="56" t="s">
        <v>3910</v>
      </c>
      <c r="EG60" s="56" t="s">
        <v>3119</v>
      </c>
      <c r="EH60" s="56" t="s">
        <v>555</v>
      </c>
      <c r="EI60" s="56" t="s">
        <v>555</v>
      </c>
      <c r="EJ60" s="56" t="s">
        <v>3911</v>
      </c>
      <c r="EK60" s="56" t="s">
        <v>3912</v>
      </c>
      <c r="EL60" s="56" t="s">
        <v>3718</v>
      </c>
      <c r="EM60" s="56" t="s">
        <v>3913</v>
      </c>
      <c r="EN60" s="56" t="s">
        <v>555</v>
      </c>
      <c r="EO60" s="56" t="s">
        <v>555</v>
      </c>
      <c r="EP60" s="56">
        <v>20.56</v>
      </c>
      <c r="EQ60" s="56">
        <v>1</v>
      </c>
      <c r="ER60" s="99">
        <v>246.71</v>
      </c>
      <c r="ES60" s="96">
        <v>12</v>
      </c>
      <c r="ET60" s="56">
        <v>61.68</v>
      </c>
      <c r="EU60" s="56">
        <v>3</v>
      </c>
      <c r="EV60" s="107">
        <v>20.559210526315788</v>
      </c>
      <c r="EW60" s="56">
        <v>1</v>
      </c>
      <c r="EX60" s="56">
        <v>0</v>
      </c>
      <c r="EY60" s="62">
        <v>130.60538116591928</v>
      </c>
      <c r="EZ60" s="63">
        <v>233</v>
      </c>
      <c r="FA60" s="62">
        <v>89.667458432304031</v>
      </c>
      <c r="FB60" s="63">
        <v>151</v>
      </c>
      <c r="FC60" s="56">
        <v>33.29</v>
      </c>
      <c r="FD60" s="111">
        <v>3</v>
      </c>
      <c r="FE60" s="56">
        <v>144.27000000000001</v>
      </c>
      <c r="FF60" s="56">
        <v>13</v>
      </c>
      <c r="FG60" s="56">
        <v>34.049999999999997</v>
      </c>
      <c r="FH60" s="56">
        <v>1</v>
      </c>
      <c r="FI60" s="56">
        <v>0</v>
      </c>
      <c r="FJ60" s="56">
        <v>0</v>
      </c>
      <c r="FK60" s="56">
        <v>188.66</v>
      </c>
      <c r="FL60" s="56">
        <v>17</v>
      </c>
      <c r="FM60" s="56">
        <v>88.78</v>
      </c>
      <c r="FN60" s="56">
        <v>8</v>
      </c>
      <c r="FO60" s="56">
        <v>133.16999999999999</v>
      </c>
      <c r="FP60" s="56">
        <v>12</v>
      </c>
      <c r="FQ60" s="56">
        <v>11.1</v>
      </c>
      <c r="FR60" s="56">
        <v>1</v>
      </c>
      <c r="FS60" s="60">
        <v>16</v>
      </c>
      <c r="FT60" s="61">
        <v>16</v>
      </c>
      <c r="FU60" s="60">
        <v>2.3944926668662081</v>
      </c>
      <c r="FV60" s="61">
        <v>8</v>
      </c>
      <c r="FW60" s="56" t="s">
        <v>3914</v>
      </c>
      <c r="FX60" s="56">
        <v>3.08</v>
      </c>
      <c r="FY60" s="56">
        <v>9.51</v>
      </c>
      <c r="FZ60" s="111">
        <v>10804</v>
      </c>
      <c r="GA60" s="111">
        <v>14191</v>
      </c>
      <c r="GB60" s="56">
        <v>37.619999999999997</v>
      </c>
      <c r="GC60" s="56">
        <v>62.38</v>
      </c>
      <c r="GD60" s="56">
        <v>26.36</v>
      </c>
      <c r="GE60" s="56">
        <v>75.86</v>
      </c>
      <c r="GF60" s="56">
        <v>75.010000000000005</v>
      </c>
      <c r="GG60" s="56">
        <v>54.55</v>
      </c>
      <c r="GH60" s="56">
        <v>94.39</v>
      </c>
      <c r="GI60" s="56">
        <v>12.25</v>
      </c>
      <c r="GJ60" s="56">
        <v>29</v>
      </c>
      <c r="GK60" s="56">
        <v>86.41</v>
      </c>
      <c r="GL60" s="56">
        <v>2.08</v>
      </c>
      <c r="GM60" s="56">
        <v>11.78</v>
      </c>
      <c r="GN60" s="56">
        <v>4.26</v>
      </c>
      <c r="GO60" s="56">
        <v>19.940000000000001</v>
      </c>
      <c r="GP60" s="56">
        <v>3.04</v>
      </c>
      <c r="GQ60" s="56">
        <v>1.02</v>
      </c>
      <c r="GR60" s="56">
        <v>1.58</v>
      </c>
      <c r="GS60" s="56">
        <v>0.43</v>
      </c>
      <c r="GT60" s="56">
        <v>7.83</v>
      </c>
      <c r="GU60" s="99">
        <v>23.122185529870908</v>
      </c>
      <c r="GV60" s="120">
        <v>4.0521842261316499E-2</v>
      </c>
      <c r="GW60" s="120">
        <v>0.471634710417078</v>
      </c>
      <c r="GX60" s="120">
        <v>0.404230084997035</v>
      </c>
      <c r="GY60" s="120">
        <v>8.16366870923107E-2</v>
      </c>
      <c r="GZ60" s="120">
        <v>1.08717137774264E-3</v>
      </c>
      <c r="HA60" s="120">
        <v>2.9650128483890101E-4</v>
      </c>
      <c r="HB60" s="113"/>
      <c r="HC60" s="120">
        <v>5.9300256967780203E-4</v>
      </c>
      <c r="HD60" s="122">
        <v>121</v>
      </c>
      <c r="HE60" s="118">
        <v>0</v>
      </c>
      <c r="HF60" s="118">
        <v>0</v>
      </c>
      <c r="HG60" s="118">
        <v>0</v>
      </c>
      <c r="HH60" s="122">
        <v>88</v>
      </c>
      <c r="HI60" s="122">
        <v>3020</v>
      </c>
      <c r="HJ60" s="122">
        <v>15</v>
      </c>
      <c r="HK60" s="122">
        <v>3244</v>
      </c>
      <c r="HL60" s="122">
        <v>94</v>
      </c>
      <c r="HM60" s="118">
        <v>0</v>
      </c>
      <c r="HN60" s="118">
        <v>0</v>
      </c>
      <c r="HO60" s="118">
        <v>0</v>
      </c>
      <c r="HP60" s="122">
        <v>98</v>
      </c>
      <c r="HQ60" s="122">
        <v>3472</v>
      </c>
      <c r="HR60" s="122">
        <v>11</v>
      </c>
      <c r="HS60" s="122">
        <v>3675</v>
      </c>
      <c r="HT60" s="122">
        <v>93</v>
      </c>
      <c r="HU60" s="118">
        <v>0</v>
      </c>
      <c r="HV60" s="118">
        <v>0</v>
      </c>
      <c r="HW60" s="118">
        <v>0</v>
      </c>
      <c r="HX60" s="122">
        <v>136</v>
      </c>
      <c r="HY60" s="122">
        <v>3783</v>
      </c>
      <c r="HZ60" s="122">
        <v>10</v>
      </c>
      <c r="IA60" s="122">
        <v>4022</v>
      </c>
      <c r="IB60" s="122">
        <v>103</v>
      </c>
      <c r="IC60" s="118">
        <v>0</v>
      </c>
      <c r="ID60" s="118">
        <v>1</v>
      </c>
      <c r="IE60" s="118">
        <v>0</v>
      </c>
      <c r="IF60" s="122">
        <v>186</v>
      </c>
      <c r="IG60" s="122">
        <v>6573</v>
      </c>
      <c r="IH60" s="122">
        <v>384</v>
      </c>
      <c r="II60" s="122">
        <v>7247</v>
      </c>
      <c r="IJ60" s="130">
        <v>512</v>
      </c>
      <c r="IK60" s="131">
        <v>0.89198606271777003</v>
      </c>
      <c r="IL60" s="119">
        <v>0</v>
      </c>
      <c r="IM60" s="119"/>
      <c r="IN60" s="130">
        <v>9</v>
      </c>
      <c r="IO60" s="131">
        <v>1.5679442508710801E-2</v>
      </c>
      <c r="IP60" s="119">
        <v>0</v>
      </c>
      <c r="IQ60" s="119">
        <v>0</v>
      </c>
      <c r="IR60" s="119">
        <v>0</v>
      </c>
      <c r="IS60" s="122">
        <v>0</v>
      </c>
      <c r="IT60" s="119">
        <v>0</v>
      </c>
      <c r="IU60" s="122">
        <v>0</v>
      </c>
      <c r="IV60" s="130">
        <v>1</v>
      </c>
      <c r="IW60" s="131">
        <v>1.74216027874564E-3</v>
      </c>
      <c r="IX60" s="130">
        <v>20</v>
      </c>
      <c r="IY60" s="131">
        <v>3.4843205574912897E-2</v>
      </c>
      <c r="IZ60" s="119">
        <v>0</v>
      </c>
      <c r="JA60" s="119">
        <v>0</v>
      </c>
      <c r="JB60" s="119">
        <v>0</v>
      </c>
      <c r="JC60" s="119">
        <v>0</v>
      </c>
      <c r="JD60" s="122">
        <v>0</v>
      </c>
      <c r="JE60" s="122">
        <v>0</v>
      </c>
      <c r="JF60" s="122">
        <v>0</v>
      </c>
      <c r="JG60" s="119">
        <v>0</v>
      </c>
      <c r="JH60" s="119">
        <v>0</v>
      </c>
      <c r="JI60" s="119">
        <v>0</v>
      </c>
      <c r="JJ60" s="130">
        <v>6</v>
      </c>
      <c r="JK60" s="131">
        <v>1.04529616724739E-2</v>
      </c>
      <c r="JL60" s="119">
        <v>0</v>
      </c>
      <c r="JM60" s="119">
        <v>0</v>
      </c>
      <c r="JN60" s="119">
        <v>0</v>
      </c>
      <c r="JO60" s="119">
        <v>0</v>
      </c>
      <c r="JP60" s="119"/>
      <c r="JQ60" s="119"/>
      <c r="JR60" s="130">
        <v>1</v>
      </c>
      <c r="JS60" s="131">
        <v>1.74216027874564E-3</v>
      </c>
      <c r="JT60" s="119"/>
      <c r="JU60" s="119"/>
      <c r="JV60" s="119"/>
      <c r="JW60" s="119"/>
      <c r="JX60" s="119"/>
      <c r="JY60" s="119"/>
      <c r="JZ60" s="119">
        <v>0</v>
      </c>
      <c r="KA60" s="119"/>
      <c r="KB60" s="130">
        <v>5</v>
      </c>
      <c r="KC60" s="131">
        <v>8.7108013937282208E-3</v>
      </c>
      <c r="KD60" s="119">
        <v>0</v>
      </c>
      <c r="KE60" s="119">
        <v>0</v>
      </c>
      <c r="KF60" s="119">
        <v>0</v>
      </c>
      <c r="KG60" s="119">
        <v>0</v>
      </c>
      <c r="KH60" s="130">
        <v>8</v>
      </c>
      <c r="KI60" s="131">
        <v>1.39372822299652E-2</v>
      </c>
      <c r="KJ60" s="130">
        <v>1</v>
      </c>
      <c r="KK60" s="131">
        <v>1.74216027874564E-3</v>
      </c>
      <c r="KL60" s="119">
        <v>0</v>
      </c>
      <c r="KM60" s="119">
        <v>0</v>
      </c>
      <c r="KN60" s="119">
        <v>0</v>
      </c>
      <c r="KO60" s="119">
        <v>0</v>
      </c>
      <c r="KP60" s="119">
        <v>0</v>
      </c>
      <c r="KQ60" s="119">
        <v>0</v>
      </c>
      <c r="KR60" s="119">
        <v>0</v>
      </c>
      <c r="KS60" s="119">
        <v>0</v>
      </c>
      <c r="KT60" s="119">
        <v>0</v>
      </c>
      <c r="KU60" s="119">
        <v>0</v>
      </c>
      <c r="KV60" s="119">
        <v>0</v>
      </c>
      <c r="KW60" s="119">
        <v>0</v>
      </c>
      <c r="KX60" s="119">
        <v>0</v>
      </c>
      <c r="KY60" s="119">
        <v>0</v>
      </c>
      <c r="KZ60" s="119">
        <v>0</v>
      </c>
      <c r="LA60" s="119">
        <v>0</v>
      </c>
      <c r="LB60" s="119"/>
      <c r="LC60" s="122">
        <v>0</v>
      </c>
      <c r="LD60" s="122">
        <v>0</v>
      </c>
      <c r="LE60" s="122">
        <v>0</v>
      </c>
      <c r="LF60" s="122">
        <v>0</v>
      </c>
      <c r="LG60" s="122">
        <v>0</v>
      </c>
      <c r="LH60" s="122">
        <v>0</v>
      </c>
      <c r="LI60" s="122">
        <v>0</v>
      </c>
      <c r="LJ60" s="122">
        <v>0</v>
      </c>
      <c r="LK60" s="122">
        <v>0</v>
      </c>
      <c r="LL60" s="122">
        <v>0</v>
      </c>
      <c r="LM60" s="119">
        <v>0</v>
      </c>
      <c r="LN60" s="119">
        <v>0</v>
      </c>
      <c r="LO60" s="119">
        <v>0</v>
      </c>
      <c r="LP60" s="119">
        <v>0</v>
      </c>
      <c r="LQ60" s="119">
        <v>0</v>
      </c>
      <c r="LR60" s="119">
        <v>0</v>
      </c>
      <c r="LS60" s="119">
        <v>0</v>
      </c>
      <c r="LT60" s="119">
        <v>0</v>
      </c>
      <c r="LU60" s="119">
        <v>0</v>
      </c>
      <c r="LV60" s="119">
        <v>0</v>
      </c>
      <c r="LW60" s="119">
        <v>0</v>
      </c>
      <c r="LX60" s="122">
        <v>0</v>
      </c>
      <c r="LY60" s="122">
        <v>0</v>
      </c>
      <c r="LZ60" s="122">
        <v>0</v>
      </c>
      <c r="MA60" s="122">
        <v>0</v>
      </c>
      <c r="MB60" s="122">
        <v>0</v>
      </c>
      <c r="MC60" s="122">
        <v>0</v>
      </c>
      <c r="MD60" s="122">
        <v>0</v>
      </c>
      <c r="ME60" s="122">
        <v>0</v>
      </c>
      <c r="MF60" s="122">
        <v>0</v>
      </c>
      <c r="MG60" s="122">
        <v>0</v>
      </c>
      <c r="MH60" s="122">
        <v>0</v>
      </c>
      <c r="MI60" s="122">
        <v>0</v>
      </c>
      <c r="MJ60" s="122">
        <v>0</v>
      </c>
      <c r="MK60" s="122">
        <v>0</v>
      </c>
      <c r="ML60" s="122">
        <v>0</v>
      </c>
      <c r="MM60" s="122">
        <v>0</v>
      </c>
      <c r="MN60" s="122">
        <v>0</v>
      </c>
      <c r="MO60" s="122">
        <v>0</v>
      </c>
      <c r="MP60" s="122">
        <v>0</v>
      </c>
      <c r="MQ60" s="122">
        <v>0</v>
      </c>
      <c r="MR60" s="122">
        <v>0</v>
      </c>
      <c r="MS60" s="122">
        <v>0</v>
      </c>
      <c r="MT60" s="122">
        <v>0</v>
      </c>
      <c r="MU60" s="122">
        <v>0</v>
      </c>
      <c r="MV60" s="122">
        <v>0</v>
      </c>
      <c r="MW60" s="122">
        <v>0</v>
      </c>
      <c r="MX60" s="122">
        <v>0</v>
      </c>
      <c r="MY60" s="122">
        <v>0</v>
      </c>
      <c r="MZ60" s="122">
        <v>0</v>
      </c>
      <c r="NA60" s="122">
        <v>0</v>
      </c>
      <c r="NB60" s="122">
        <v>0</v>
      </c>
      <c r="NC60" s="122">
        <v>0</v>
      </c>
      <c r="ND60" s="122">
        <v>0</v>
      </c>
      <c r="NE60" s="122">
        <v>0</v>
      </c>
      <c r="NF60" s="122">
        <v>0</v>
      </c>
      <c r="NG60" s="122">
        <v>0</v>
      </c>
      <c r="NH60" s="122">
        <v>0</v>
      </c>
      <c r="NI60" s="122">
        <v>0</v>
      </c>
      <c r="NJ60" s="122">
        <v>0</v>
      </c>
      <c r="NK60" s="122">
        <v>0</v>
      </c>
      <c r="NL60" s="122">
        <v>0</v>
      </c>
      <c r="NM60" s="122">
        <v>0</v>
      </c>
      <c r="NN60" s="122">
        <v>0</v>
      </c>
      <c r="NO60" s="122">
        <v>0</v>
      </c>
      <c r="NP60" s="122">
        <v>0</v>
      </c>
      <c r="NQ60" s="122">
        <v>0</v>
      </c>
      <c r="NR60" s="122">
        <v>0</v>
      </c>
      <c r="NS60" s="122">
        <v>0</v>
      </c>
      <c r="NT60" s="122">
        <v>0</v>
      </c>
      <c r="NU60" s="122">
        <v>0</v>
      </c>
      <c r="NV60" s="122">
        <v>0</v>
      </c>
      <c r="NW60" s="122">
        <v>0</v>
      </c>
      <c r="NX60" s="122">
        <v>0</v>
      </c>
      <c r="NY60" s="122">
        <v>0</v>
      </c>
      <c r="NZ60" s="122">
        <v>0</v>
      </c>
      <c r="OA60" s="119">
        <v>0</v>
      </c>
      <c r="OB60" s="119">
        <v>0</v>
      </c>
      <c r="OC60" s="119">
        <v>0</v>
      </c>
      <c r="OD60" s="119">
        <v>0</v>
      </c>
      <c r="OE60" s="119">
        <v>0</v>
      </c>
      <c r="OF60" s="119">
        <v>0</v>
      </c>
      <c r="OG60" s="119">
        <v>0</v>
      </c>
      <c r="OH60" s="119">
        <v>0</v>
      </c>
      <c r="OI60" s="119">
        <v>0</v>
      </c>
      <c r="OJ60" s="119">
        <v>0</v>
      </c>
      <c r="OK60" s="119">
        <v>0</v>
      </c>
      <c r="OL60" s="119">
        <v>0</v>
      </c>
      <c r="OM60" s="119">
        <v>0</v>
      </c>
      <c r="ON60" s="119">
        <v>0</v>
      </c>
      <c r="OO60" s="119">
        <v>0</v>
      </c>
      <c r="OP60" s="119">
        <v>0</v>
      </c>
      <c r="OQ60" s="119">
        <v>0</v>
      </c>
      <c r="OR60" s="119">
        <v>0</v>
      </c>
      <c r="OS60" s="119">
        <v>0</v>
      </c>
      <c r="OT60" s="119">
        <v>0</v>
      </c>
    </row>
    <row r="61" spans="1:410">
      <c r="A61" s="55" t="s">
        <v>3915</v>
      </c>
      <c r="B61" s="56" t="s">
        <v>1411</v>
      </c>
      <c r="C61" s="55" t="s">
        <v>427</v>
      </c>
      <c r="D61" s="57">
        <v>5</v>
      </c>
      <c r="E61" s="96">
        <v>2018</v>
      </c>
      <c r="F61" s="56">
        <v>77.290000000000006</v>
      </c>
      <c r="G61" s="110">
        <v>36321</v>
      </c>
      <c r="H61" s="110">
        <v>17169</v>
      </c>
      <c r="I61" s="110">
        <v>19152</v>
      </c>
      <c r="J61" s="100">
        <v>17.47</v>
      </c>
      <c r="K61" s="110">
        <v>6000</v>
      </c>
      <c r="L61" s="100">
        <v>67.989999999999995</v>
      </c>
      <c r="M61" s="110">
        <v>23346</v>
      </c>
      <c r="N61" s="114">
        <v>2744</v>
      </c>
      <c r="O61" s="114">
        <v>1428</v>
      </c>
      <c r="P61" s="114">
        <v>1316</v>
      </c>
      <c r="Q61" s="112">
        <v>3304</v>
      </c>
      <c r="R61" s="113">
        <v>1718</v>
      </c>
      <c r="S61" s="113">
        <v>1586</v>
      </c>
      <c r="T61" s="114">
        <v>2895</v>
      </c>
      <c r="U61" s="114">
        <v>1492</v>
      </c>
      <c r="V61" s="114">
        <v>1403</v>
      </c>
      <c r="W61" s="114">
        <v>3563</v>
      </c>
      <c r="X61" s="113">
        <v>1829</v>
      </c>
      <c r="Y61" s="113">
        <v>1734</v>
      </c>
      <c r="Z61" s="114">
        <v>3133</v>
      </c>
      <c r="AA61" s="114">
        <v>1599</v>
      </c>
      <c r="AB61" s="114">
        <v>1534</v>
      </c>
      <c r="AC61" s="112">
        <v>3858</v>
      </c>
      <c r="AD61" s="112">
        <v>1969</v>
      </c>
      <c r="AE61" s="112">
        <v>1889</v>
      </c>
      <c r="AF61" s="114">
        <v>3235</v>
      </c>
      <c r="AG61" s="114">
        <v>1653</v>
      </c>
      <c r="AH61" s="181">
        <v>1582</v>
      </c>
      <c r="AI61" s="182"/>
      <c r="AJ61" s="182"/>
      <c r="AK61" s="182"/>
      <c r="AL61" s="114">
        <v>2954</v>
      </c>
      <c r="AM61" s="114">
        <v>1535</v>
      </c>
      <c r="AN61" s="114">
        <v>1419</v>
      </c>
      <c r="AO61" s="114">
        <v>2693</v>
      </c>
      <c r="AP61" s="114">
        <v>1396</v>
      </c>
      <c r="AQ61" s="114">
        <v>1297</v>
      </c>
      <c r="AR61" s="56">
        <v>485</v>
      </c>
      <c r="AS61" s="80">
        <v>407</v>
      </c>
      <c r="AT61" s="115" t="s">
        <v>3642</v>
      </c>
      <c r="AU61" s="59">
        <v>1703</v>
      </c>
      <c r="AV61" s="59">
        <v>0</v>
      </c>
      <c r="AW61" s="59">
        <v>287</v>
      </c>
      <c r="AX61" s="59">
        <v>9.5</v>
      </c>
      <c r="AY61" s="59">
        <v>4</v>
      </c>
      <c r="AZ61" s="62">
        <v>6.0863740935962021</v>
      </c>
      <c r="BA61" s="63">
        <v>4</v>
      </c>
      <c r="BB61" s="62">
        <v>0</v>
      </c>
      <c r="BC61" s="63">
        <v>0</v>
      </c>
      <c r="BD61" s="64">
        <v>0</v>
      </c>
      <c r="BE61" s="65">
        <v>0</v>
      </c>
      <c r="BF61" s="62">
        <v>3.8186157517899764</v>
      </c>
      <c r="BG61" s="63">
        <v>16</v>
      </c>
      <c r="BH61" s="62">
        <v>10.978520286396181</v>
      </c>
      <c r="BI61" s="63">
        <v>46</v>
      </c>
      <c r="BJ61" s="64">
        <v>0</v>
      </c>
      <c r="BK61" s="65">
        <v>0</v>
      </c>
      <c r="BL61" s="64">
        <v>0</v>
      </c>
      <c r="BM61" s="65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116">
        <v>30</v>
      </c>
      <c r="BW61" s="70">
        <v>1.0865139949109415</v>
      </c>
      <c r="BX61" s="56">
        <v>106.4</v>
      </c>
      <c r="BY61" s="107">
        <v>107.6</v>
      </c>
      <c r="BZ61" s="56">
        <v>105.6</v>
      </c>
      <c r="CA61" s="56">
        <v>106.3</v>
      </c>
      <c r="CB61" s="56">
        <v>115.7</v>
      </c>
      <c r="CC61" s="96" t="s">
        <v>3916</v>
      </c>
      <c r="CD61" s="96" t="s">
        <v>3917</v>
      </c>
      <c r="CE61" s="96" t="s">
        <v>555</v>
      </c>
      <c r="CF61" s="96" t="s">
        <v>753</v>
      </c>
      <c r="CG61" s="96" t="s">
        <v>1656</v>
      </c>
      <c r="CH61" s="56">
        <v>33.770000000000003</v>
      </c>
      <c r="CI61" s="56">
        <v>1</v>
      </c>
      <c r="CJ61" s="60">
        <v>0.64370775667846802</v>
      </c>
      <c r="CK61" s="61">
        <v>2</v>
      </c>
      <c r="CL61" s="107">
        <v>33.772374197906117</v>
      </c>
      <c r="CM61" s="56">
        <v>1</v>
      </c>
      <c r="CN61" s="56">
        <v>101.32</v>
      </c>
      <c r="CO61" s="56">
        <v>3</v>
      </c>
      <c r="CP61" s="56">
        <v>0</v>
      </c>
      <c r="CQ61" s="56">
        <v>0</v>
      </c>
      <c r="CR61" s="56">
        <v>0</v>
      </c>
      <c r="CS61" s="56">
        <v>0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56">
        <v>0</v>
      </c>
      <c r="DA61" s="56">
        <v>0</v>
      </c>
      <c r="DB61" s="60">
        <v>0.63251106894370657</v>
      </c>
      <c r="DC61" s="61">
        <v>2</v>
      </c>
      <c r="DD61" s="56" t="s">
        <v>3918</v>
      </c>
      <c r="DE61" s="56" t="s">
        <v>3919</v>
      </c>
      <c r="DF61" s="96" t="s">
        <v>555</v>
      </c>
      <c r="DG61" s="96" t="s">
        <v>555</v>
      </c>
      <c r="DH61" s="56">
        <v>105.82</v>
      </c>
      <c r="DI61" s="56">
        <v>4</v>
      </c>
      <c r="DJ61" s="56">
        <v>211.64</v>
      </c>
      <c r="DK61" s="56">
        <v>8</v>
      </c>
      <c r="DL61" s="56">
        <v>52.91</v>
      </c>
      <c r="DM61" s="56">
        <v>2</v>
      </c>
      <c r="DN61" s="56">
        <v>105.82</v>
      </c>
      <c r="DO61" s="56">
        <v>4</v>
      </c>
      <c r="DP61" s="107">
        <v>55.325034578146607</v>
      </c>
      <c r="DQ61" s="56">
        <v>4</v>
      </c>
      <c r="DR61" s="56">
        <v>55.33</v>
      </c>
      <c r="DS61" s="56">
        <v>2</v>
      </c>
      <c r="DT61" s="56">
        <v>55.33</v>
      </c>
      <c r="DU61" s="56">
        <v>2</v>
      </c>
      <c r="DV61" s="56">
        <v>0</v>
      </c>
      <c r="DW61" s="56">
        <v>0</v>
      </c>
      <c r="DX61" s="56">
        <v>0</v>
      </c>
      <c r="DY61" s="56">
        <v>0</v>
      </c>
      <c r="DZ61" s="62">
        <v>0.91533180778032042</v>
      </c>
      <c r="EA61" s="63">
        <v>4</v>
      </c>
      <c r="EB61" s="62">
        <v>26.773455377574372</v>
      </c>
      <c r="EC61" s="63">
        <v>117</v>
      </c>
      <c r="ED61" s="60">
        <v>3.1088082901554404</v>
      </c>
      <c r="EE61" s="61">
        <v>9</v>
      </c>
      <c r="EF61" s="56" t="s">
        <v>3920</v>
      </c>
      <c r="EG61" s="56" t="s">
        <v>3921</v>
      </c>
      <c r="EH61" s="56" t="s">
        <v>555</v>
      </c>
      <c r="EI61" s="56" t="s">
        <v>555</v>
      </c>
      <c r="EJ61" s="56" t="s">
        <v>3922</v>
      </c>
      <c r="EK61" s="56" t="s">
        <v>862</v>
      </c>
      <c r="EL61" s="56" t="s">
        <v>2824</v>
      </c>
      <c r="EM61" s="56" t="s">
        <v>3563</v>
      </c>
      <c r="EN61" s="56" t="s">
        <v>555</v>
      </c>
      <c r="EO61" s="56" t="s">
        <v>555</v>
      </c>
      <c r="EP61" s="56">
        <v>110.65</v>
      </c>
      <c r="EQ61" s="56">
        <v>4</v>
      </c>
      <c r="ER61" s="99">
        <v>470.26</v>
      </c>
      <c r="ES61" s="96">
        <v>17</v>
      </c>
      <c r="ET61" s="56">
        <v>414.94</v>
      </c>
      <c r="EU61" s="56">
        <v>15</v>
      </c>
      <c r="EV61" s="107">
        <v>138.31</v>
      </c>
      <c r="EW61" s="56">
        <v>5</v>
      </c>
      <c r="EX61" s="56">
        <v>0</v>
      </c>
      <c r="EY61" s="62">
        <v>88.090204369274133</v>
      </c>
      <c r="EZ61" s="63">
        <v>125</v>
      </c>
      <c r="FA61" s="62">
        <v>63.993831919814959</v>
      </c>
      <c r="FB61" s="63">
        <v>83</v>
      </c>
      <c r="FC61" s="56">
        <v>43.32</v>
      </c>
      <c r="FD61" s="111">
        <v>3</v>
      </c>
      <c r="FE61" s="56">
        <v>86.63</v>
      </c>
      <c r="FF61" s="56">
        <v>6</v>
      </c>
      <c r="FG61" s="56">
        <v>14.44</v>
      </c>
      <c r="FH61" s="56">
        <v>1</v>
      </c>
      <c r="FI61" s="56">
        <v>14.44</v>
      </c>
      <c r="FJ61" s="56">
        <v>1</v>
      </c>
      <c r="FK61" s="56">
        <v>158.82</v>
      </c>
      <c r="FL61" s="56">
        <v>11</v>
      </c>
      <c r="FM61" s="56">
        <v>259.89</v>
      </c>
      <c r="FN61" s="56">
        <v>18</v>
      </c>
      <c r="FO61" s="56">
        <v>505.34</v>
      </c>
      <c r="FP61" s="56">
        <v>35</v>
      </c>
      <c r="FQ61" s="56">
        <v>28.88</v>
      </c>
      <c r="FR61" s="56">
        <v>2</v>
      </c>
      <c r="FS61" s="60">
        <v>4</v>
      </c>
      <c r="FT61" s="61">
        <v>4</v>
      </c>
      <c r="FU61" s="60">
        <v>1.4853323431117713</v>
      </c>
      <c r="FV61" s="61">
        <v>4</v>
      </c>
      <c r="FW61" s="56" t="s">
        <v>3923</v>
      </c>
      <c r="FX61" s="56">
        <v>3.14</v>
      </c>
      <c r="FY61" s="56">
        <v>7.37</v>
      </c>
      <c r="FZ61" s="111">
        <v>10077</v>
      </c>
      <c r="GA61" s="111">
        <v>14538</v>
      </c>
      <c r="GB61" s="56">
        <v>39.130000000000003</v>
      </c>
      <c r="GC61" s="56">
        <v>69.930000000000007</v>
      </c>
      <c r="GD61" s="56">
        <v>23.41</v>
      </c>
      <c r="GE61" s="56">
        <v>85.51</v>
      </c>
      <c r="GF61" s="56">
        <v>67.23</v>
      </c>
      <c r="GG61" s="56">
        <v>60.21</v>
      </c>
      <c r="GH61" s="56">
        <v>98.73</v>
      </c>
      <c r="GI61" s="56">
        <v>35.5</v>
      </c>
      <c r="GJ61" s="56">
        <v>19.940000000000001</v>
      </c>
      <c r="GK61" s="56">
        <v>64.930000000000007</v>
      </c>
      <c r="GL61" s="56">
        <v>2.42</v>
      </c>
      <c r="GM61" s="56">
        <v>15.82</v>
      </c>
      <c r="GN61" s="56">
        <v>3.52</v>
      </c>
      <c r="GO61" s="56">
        <v>16.45</v>
      </c>
      <c r="GP61" s="56">
        <v>2.2000000000000002</v>
      </c>
      <c r="GQ61" s="56">
        <v>1.71</v>
      </c>
      <c r="GR61" s="56">
        <v>3.36</v>
      </c>
      <c r="GS61" s="56">
        <v>0.76</v>
      </c>
      <c r="GT61" s="56">
        <v>5.66</v>
      </c>
      <c r="GU61" s="99">
        <v>13.212861573517312</v>
      </c>
      <c r="GV61" s="120">
        <v>8.3656396653744095E-3</v>
      </c>
      <c r="GW61" s="120">
        <v>0.23648235054070599</v>
      </c>
      <c r="GX61" s="120">
        <v>0.51866965925321395</v>
      </c>
      <c r="GY61" s="120">
        <v>0.22832075086716999</v>
      </c>
      <c r="GZ61" s="120">
        <v>4.8969598041216098E-3</v>
      </c>
      <c r="HA61" s="120">
        <v>1.530299938788E-3</v>
      </c>
      <c r="HB61" s="120">
        <v>1.020199959192E-4</v>
      </c>
      <c r="HC61" s="120">
        <v>1.6323199347072E-3</v>
      </c>
      <c r="HD61" s="118">
        <v>1</v>
      </c>
      <c r="HE61" s="118">
        <v>0</v>
      </c>
      <c r="HF61" s="118">
        <v>0</v>
      </c>
      <c r="HG61" s="118">
        <v>0</v>
      </c>
      <c r="HH61" s="122">
        <v>15</v>
      </c>
      <c r="HI61" s="122">
        <v>2355</v>
      </c>
      <c r="HJ61" s="118">
        <v>8</v>
      </c>
      <c r="HK61" s="122">
        <v>2379</v>
      </c>
      <c r="HL61" s="118">
        <v>1</v>
      </c>
      <c r="HM61" s="118">
        <v>0</v>
      </c>
      <c r="HN61" s="118">
        <v>0</v>
      </c>
      <c r="HO61" s="118">
        <v>0</v>
      </c>
      <c r="HP61" s="122">
        <v>12</v>
      </c>
      <c r="HQ61" s="122">
        <v>2868</v>
      </c>
      <c r="HR61" s="122">
        <v>11</v>
      </c>
      <c r="HS61" s="122">
        <v>2892</v>
      </c>
      <c r="HT61" s="118">
        <v>0</v>
      </c>
      <c r="HU61" s="118">
        <v>0</v>
      </c>
      <c r="HV61" s="118">
        <v>0</v>
      </c>
      <c r="HW61" s="118">
        <v>0</v>
      </c>
      <c r="HX61" s="122">
        <v>21</v>
      </c>
      <c r="HY61" s="122">
        <v>3555</v>
      </c>
      <c r="HZ61" s="122">
        <v>25</v>
      </c>
      <c r="IA61" s="122">
        <v>3601</v>
      </c>
      <c r="IB61" s="118">
        <v>0</v>
      </c>
      <c r="IC61" s="118">
        <v>0</v>
      </c>
      <c r="ID61" s="118">
        <v>0</v>
      </c>
      <c r="IE61" s="118">
        <v>0</v>
      </c>
      <c r="IF61" s="122">
        <v>32</v>
      </c>
      <c r="IG61" s="122">
        <v>5625</v>
      </c>
      <c r="IH61" s="122">
        <v>30</v>
      </c>
      <c r="II61" s="122">
        <v>5687</v>
      </c>
      <c r="IJ61" s="130">
        <v>1</v>
      </c>
      <c r="IK61" s="131">
        <v>0.14285714285714299</v>
      </c>
      <c r="IL61" s="119">
        <v>0</v>
      </c>
      <c r="IM61" s="119"/>
      <c r="IN61" s="130">
        <v>6</v>
      </c>
      <c r="IO61" s="131">
        <v>0.85714285714285698</v>
      </c>
      <c r="IP61" s="119">
        <v>0</v>
      </c>
      <c r="IQ61" s="119">
        <v>0</v>
      </c>
      <c r="IR61" s="119">
        <v>0</v>
      </c>
      <c r="IS61" s="122">
        <v>0</v>
      </c>
      <c r="IT61" s="119">
        <v>0</v>
      </c>
      <c r="IU61" s="122">
        <v>0</v>
      </c>
      <c r="IV61" s="122">
        <v>0</v>
      </c>
      <c r="IW61" s="122">
        <v>0</v>
      </c>
      <c r="IX61" s="122">
        <v>0</v>
      </c>
      <c r="IY61" s="122">
        <v>0</v>
      </c>
      <c r="IZ61" s="119">
        <v>0</v>
      </c>
      <c r="JA61" s="119">
        <v>0</v>
      </c>
      <c r="JB61" s="119">
        <v>0</v>
      </c>
      <c r="JC61" s="119">
        <v>0</v>
      </c>
      <c r="JD61" s="122">
        <v>0</v>
      </c>
      <c r="JE61" s="122">
        <v>0</v>
      </c>
      <c r="JF61" s="122">
        <v>0</v>
      </c>
      <c r="JG61" s="119">
        <v>0</v>
      </c>
      <c r="JH61" s="119">
        <v>0</v>
      </c>
      <c r="JI61" s="119">
        <v>0</v>
      </c>
      <c r="JJ61" s="119">
        <v>0</v>
      </c>
      <c r="JK61" s="119">
        <v>0</v>
      </c>
      <c r="JL61" s="119">
        <v>0</v>
      </c>
      <c r="JM61" s="119">
        <v>0</v>
      </c>
      <c r="JN61" s="119">
        <v>0</v>
      </c>
      <c r="JO61" s="119">
        <v>0</v>
      </c>
      <c r="JP61" s="119">
        <v>0</v>
      </c>
      <c r="JQ61" s="119">
        <v>0</v>
      </c>
      <c r="JR61" s="119">
        <v>0</v>
      </c>
      <c r="JS61" s="119">
        <v>0</v>
      </c>
      <c r="JT61" s="119"/>
      <c r="JU61" s="119"/>
      <c r="JV61" s="119"/>
      <c r="JW61" s="119"/>
      <c r="JX61" s="119"/>
      <c r="JY61" s="119"/>
      <c r="JZ61" s="119">
        <v>0</v>
      </c>
      <c r="KA61" s="119">
        <v>0</v>
      </c>
      <c r="KB61" s="119">
        <v>0</v>
      </c>
      <c r="KC61" s="119">
        <v>0</v>
      </c>
      <c r="KD61" s="119">
        <v>0</v>
      </c>
      <c r="KE61" s="119">
        <v>0</v>
      </c>
      <c r="KF61" s="119">
        <v>0</v>
      </c>
      <c r="KG61" s="119">
        <v>0</v>
      </c>
      <c r="KH61" s="119">
        <v>0</v>
      </c>
      <c r="KI61" s="119">
        <v>0</v>
      </c>
      <c r="KJ61" s="119">
        <v>0</v>
      </c>
      <c r="KK61" s="119">
        <v>0</v>
      </c>
      <c r="KL61" s="119">
        <v>0</v>
      </c>
      <c r="KM61" s="119">
        <v>0</v>
      </c>
      <c r="KN61" s="119">
        <v>0</v>
      </c>
      <c r="KO61" s="119">
        <v>0</v>
      </c>
      <c r="KP61" s="119">
        <v>0</v>
      </c>
      <c r="KQ61" s="119">
        <v>0</v>
      </c>
      <c r="KR61" s="119">
        <v>0</v>
      </c>
      <c r="KS61" s="119">
        <v>0</v>
      </c>
      <c r="KT61" s="119">
        <v>0</v>
      </c>
      <c r="KU61" s="119">
        <v>0</v>
      </c>
      <c r="KV61" s="119">
        <v>0</v>
      </c>
      <c r="KW61" s="119">
        <v>0</v>
      </c>
      <c r="KX61" s="119">
        <v>0</v>
      </c>
      <c r="KY61" s="119">
        <v>0</v>
      </c>
      <c r="KZ61" s="119">
        <v>0</v>
      </c>
      <c r="LA61" s="119">
        <v>0</v>
      </c>
      <c r="LB61" s="119"/>
      <c r="LC61" s="122">
        <v>0</v>
      </c>
      <c r="LD61" s="122">
        <v>0</v>
      </c>
      <c r="LE61" s="122">
        <v>0</v>
      </c>
      <c r="LF61" s="122">
        <v>0</v>
      </c>
      <c r="LG61" s="122">
        <v>0</v>
      </c>
      <c r="LH61" s="122">
        <v>0</v>
      </c>
      <c r="LI61" s="122">
        <v>0</v>
      </c>
      <c r="LJ61" s="122">
        <v>0</v>
      </c>
      <c r="LK61" s="122">
        <v>0</v>
      </c>
      <c r="LL61" s="122">
        <v>0</v>
      </c>
      <c r="LM61" s="119">
        <v>0</v>
      </c>
      <c r="LN61" s="119">
        <v>0</v>
      </c>
      <c r="LO61" s="119">
        <v>0</v>
      </c>
      <c r="LP61" s="119">
        <v>0</v>
      </c>
      <c r="LQ61" s="119">
        <v>0</v>
      </c>
      <c r="LR61" s="119">
        <v>0</v>
      </c>
      <c r="LS61" s="119">
        <v>0</v>
      </c>
      <c r="LT61" s="119">
        <v>0</v>
      </c>
      <c r="LU61" s="119">
        <v>0</v>
      </c>
      <c r="LV61" s="119">
        <v>0</v>
      </c>
      <c r="LW61" s="119">
        <v>0</v>
      </c>
      <c r="LX61" s="122">
        <v>0</v>
      </c>
      <c r="LY61" s="122">
        <v>0</v>
      </c>
      <c r="LZ61" s="122">
        <v>0</v>
      </c>
      <c r="MA61" s="122">
        <v>0</v>
      </c>
      <c r="MB61" s="122">
        <v>0</v>
      </c>
      <c r="MC61" s="122">
        <v>0</v>
      </c>
      <c r="MD61" s="122">
        <v>0</v>
      </c>
      <c r="ME61" s="122">
        <v>0</v>
      </c>
      <c r="MF61" s="122">
        <v>0</v>
      </c>
      <c r="MG61" s="122">
        <v>0</v>
      </c>
      <c r="MH61" s="122">
        <v>0</v>
      </c>
      <c r="MI61" s="122">
        <v>0</v>
      </c>
      <c r="MJ61" s="122">
        <v>0</v>
      </c>
      <c r="MK61" s="122">
        <v>0</v>
      </c>
      <c r="ML61" s="122">
        <v>0</v>
      </c>
      <c r="MM61" s="122">
        <v>0</v>
      </c>
      <c r="MN61" s="122">
        <v>0</v>
      </c>
      <c r="MO61" s="122">
        <v>0</v>
      </c>
      <c r="MP61" s="122">
        <v>0</v>
      </c>
      <c r="MQ61" s="122">
        <v>0</v>
      </c>
      <c r="MR61" s="122">
        <v>0</v>
      </c>
      <c r="MS61" s="122">
        <v>0</v>
      </c>
      <c r="MT61" s="122">
        <v>0</v>
      </c>
      <c r="MU61" s="122">
        <v>0</v>
      </c>
      <c r="MV61" s="122">
        <v>0</v>
      </c>
      <c r="MW61" s="122">
        <v>0</v>
      </c>
      <c r="MX61" s="122">
        <v>0</v>
      </c>
      <c r="MY61" s="122">
        <v>0</v>
      </c>
      <c r="MZ61" s="122">
        <v>0</v>
      </c>
      <c r="NA61" s="122">
        <v>0</v>
      </c>
      <c r="NB61" s="122">
        <v>0</v>
      </c>
      <c r="NC61" s="122">
        <v>0</v>
      </c>
      <c r="ND61" s="122">
        <v>0</v>
      </c>
      <c r="NE61" s="122">
        <v>0</v>
      </c>
      <c r="NF61" s="122">
        <v>0</v>
      </c>
      <c r="NG61" s="122">
        <v>0</v>
      </c>
      <c r="NH61" s="122">
        <v>0</v>
      </c>
      <c r="NI61" s="122">
        <v>0</v>
      </c>
      <c r="NJ61" s="122">
        <v>0</v>
      </c>
      <c r="NK61" s="122">
        <v>0</v>
      </c>
      <c r="NL61" s="122">
        <v>0</v>
      </c>
      <c r="NM61" s="122">
        <v>0</v>
      </c>
      <c r="NN61" s="122">
        <v>0</v>
      </c>
      <c r="NO61" s="122">
        <v>0</v>
      </c>
      <c r="NP61" s="122">
        <v>0</v>
      </c>
      <c r="NQ61" s="122">
        <v>0</v>
      </c>
      <c r="NR61" s="122">
        <v>0</v>
      </c>
      <c r="NS61" s="122">
        <v>0</v>
      </c>
      <c r="NT61" s="122">
        <v>0</v>
      </c>
      <c r="NU61" s="122">
        <v>0</v>
      </c>
      <c r="NV61" s="122">
        <v>0</v>
      </c>
      <c r="NW61" s="122">
        <v>0</v>
      </c>
      <c r="NX61" s="122">
        <v>0</v>
      </c>
      <c r="NY61" s="122">
        <v>0</v>
      </c>
      <c r="NZ61" s="122">
        <v>0</v>
      </c>
      <c r="OA61" s="119">
        <v>0</v>
      </c>
      <c r="OB61" s="119">
        <v>0</v>
      </c>
      <c r="OC61" s="119">
        <v>0</v>
      </c>
      <c r="OD61" s="119">
        <v>0</v>
      </c>
      <c r="OE61" s="119">
        <v>0</v>
      </c>
      <c r="OF61" s="119">
        <v>0</v>
      </c>
      <c r="OG61" s="119">
        <v>0</v>
      </c>
      <c r="OH61" s="119">
        <v>0</v>
      </c>
      <c r="OI61" s="119">
        <v>0</v>
      </c>
      <c r="OJ61" s="119">
        <v>0</v>
      </c>
      <c r="OK61" s="119">
        <v>0</v>
      </c>
      <c r="OL61" s="119">
        <v>0</v>
      </c>
      <c r="OM61" s="119">
        <v>0</v>
      </c>
      <c r="ON61" s="119">
        <v>0</v>
      </c>
      <c r="OO61" s="119">
        <v>0</v>
      </c>
      <c r="OP61" s="119">
        <v>0</v>
      </c>
      <c r="OQ61" s="119">
        <v>0</v>
      </c>
      <c r="OR61" s="119">
        <v>0</v>
      </c>
      <c r="OS61" s="119">
        <v>0</v>
      </c>
      <c r="OT61" s="119">
        <v>0</v>
      </c>
    </row>
    <row r="62" spans="1:410">
      <c r="A62" s="55" t="s">
        <v>1428</v>
      </c>
      <c r="B62" s="56" t="s">
        <v>1429</v>
      </c>
      <c r="C62" s="55" t="s">
        <v>675</v>
      </c>
      <c r="D62" s="57">
        <v>6</v>
      </c>
      <c r="E62" s="96">
        <v>2018</v>
      </c>
      <c r="F62" s="56">
        <v>53.06</v>
      </c>
      <c r="G62" s="110">
        <v>26964</v>
      </c>
      <c r="H62" s="110">
        <v>12657</v>
      </c>
      <c r="I62" s="110">
        <v>14307</v>
      </c>
      <c r="J62" s="100">
        <v>5.58</v>
      </c>
      <c r="K62" s="110">
        <v>2586</v>
      </c>
      <c r="L62" s="110">
        <v>62.63</v>
      </c>
      <c r="M62" s="110">
        <v>29023</v>
      </c>
      <c r="N62" s="114">
        <v>2987</v>
      </c>
      <c r="O62" s="114">
        <v>1519</v>
      </c>
      <c r="P62" s="114">
        <v>1468</v>
      </c>
      <c r="Q62" s="112">
        <v>3591</v>
      </c>
      <c r="R62" s="113">
        <v>1827</v>
      </c>
      <c r="S62" s="113">
        <v>1764</v>
      </c>
      <c r="T62" s="114">
        <v>3070</v>
      </c>
      <c r="U62" s="114">
        <v>1568</v>
      </c>
      <c r="V62" s="114">
        <v>1502</v>
      </c>
      <c r="W62" s="114">
        <v>3716</v>
      </c>
      <c r="X62" s="113">
        <v>1899</v>
      </c>
      <c r="Y62" s="113">
        <v>1817</v>
      </c>
      <c r="Z62" s="114">
        <v>3100</v>
      </c>
      <c r="AA62" s="114">
        <v>1582</v>
      </c>
      <c r="AB62" s="114">
        <v>1518</v>
      </c>
      <c r="AC62" s="112">
        <v>3588</v>
      </c>
      <c r="AD62" s="112">
        <v>1826</v>
      </c>
      <c r="AE62" s="112">
        <v>1762</v>
      </c>
      <c r="AF62" s="114">
        <v>2760</v>
      </c>
      <c r="AG62" s="114">
        <v>1396</v>
      </c>
      <c r="AH62" s="181">
        <v>1364</v>
      </c>
      <c r="AI62" s="182"/>
      <c r="AJ62" s="182"/>
      <c r="AK62" s="182"/>
      <c r="AL62" s="114">
        <v>2122</v>
      </c>
      <c r="AM62" s="114">
        <v>1049</v>
      </c>
      <c r="AN62" s="114">
        <v>1073</v>
      </c>
      <c r="AO62" s="114">
        <v>1939</v>
      </c>
      <c r="AP62" s="114">
        <v>925</v>
      </c>
      <c r="AQ62" s="114">
        <v>1014</v>
      </c>
      <c r="AR62" s="56">
        <v>258</v>
      </c>
      <c r="AS62" s="80">
        <v>30</v>
      </c>
      <c r="AT62" s="115" t="s">
        <v>3413</v>
      </c>
      <c r="AU62" s="59">
        <v>2490</v>
      </c>
      <c r="AV62" s="59">
        <v>0</v>
      </c>
      <c r="AW62" s="59">
        <v>393</v>
      </c>
      <c r="AX62" s="59">
        <v>10.1</v>
      </c>
      <c r="AY62" s="59">
        <v>4</v>
      </c>
      <c r="AZ62" s="62">
        <v>5.502449129318344</v>
      </c>
      <c r="BA62" s="63">
        <v>6</v>
      </c>
      <c r="BB62" s="62">
        <v>0</v>
      </c>
      <c r="BC62" s="63">
        <v>0</v>
      </c>
      <c r="BD62" s="64">
        <v>0</v>
      </c>
      <c r="BE62" s="65">
        <v>0</v>
      </c>
      <c r="BF62" s="62">
        <v>5.5696202531645564</v>
      </c>
      <c r="BG62" s="63">
        <v>22</v>
      </c>
      <c r="BH62" s="62">
        <v>8.1012658227848107</v>
      </c>
      <c r="BI62" s="63">
        <v>32</v>
      </c>
      <c r="BJ62" s="64">
        <v>0</v>
      </c>
      <c r="BK62" s="65">
        <v>0</v>
      </c>
      <c r="BL62" s="64">
        <v>0</v>
      </c>
      <c r="BM62" s="65">
        <v>0</v>
      </c>
      <c r="BN62" s="56">
        <v>16.760000000000002</v>
      </c>
      <c r="BO62" s="56">
        <v>1</v>
      </c>
      <c r="BP62" s="56">
        <v>16.760000000000002</v>
      </c>
      <c r="BQ62" s="56">
        <v>1</v>
      </c>
      <c r="BR62" s="56">
        <v>0</v>
      </c>
      <c r="BS62" s="56">
        <v>0</v>
      </c>
      <c r="BT62" s="56">
        <v>0</v>
      </c>
      <c r="BU62" s="56">
        <v>0</v>
      </c>
      <c r="BV62" s="116">
        <v>24.5</v>
      </c>
      <c r="BW62" s="70">
        <v>0.77483443708609268</v>
      </c>
      <c r="BX62" s="56">
        <v>78.3</v>
      </c>
      <c r="BY62" s="107">
        <v>77.5</v>
      </c>
      <c r="BZ62" s="56">
        <v>81.099999999999994</v>
      </c>
      <c r="CA62" s="56">
        <v>63.4</v>
      </c>
      <c r="CB62" s="56">
        <v>83.5</v>
      </c>
      <c r="CC62" s="96" t="s">
        <v>2466</v>
      </c>
      <c r="CD62" s="96" t="s">
        <v>3924</v>
      </c>
      <c r="CE62" s="96" t="s">
        <v>555</v>
      </c>
      <c r="CF62" s="96" t="s">
        <v>2121</v>
      </c>
      <c r="CG62" s="96" t="s">
        <v>3303</v>
      </c>
      <c r="CH62" s="56">
        <v>0</v>
      </c>
      <c r="CI62" s="56">
        <v>0</v>
      </c>
      <c r="CJ62" s="60">
        <v>0.17847581652686059</v>
      </c>
      <c r="CK62" s="61">
        <v>1</v>
      </c>
      <c r="CL62" s="61">
        <v>0</v>
      </c>
      <c r="CM62" s="61">
        <v>0</v>
      </c>
      <c r="CN62" s="56">
        <v>16.760000000000002</v>
      </c>
      <c r="CO62" s="56">
        <v>1</v>
      </c>
      <c r="CP62" s="56">
        <v>0</v>
      </c>
      <c r="CQ62" s="56">
        <v>0</v>
      </c>
      <c r="CR62" s="56">
        <v>15.14</v>
      </c>
      <c r="CS62" s="56">
        <v>2</v>
      </c>
      <c r="CT62" s="56">
        <v>0</v>
      </c>
      <c r="CU62" s="56">
        <v>0</v>
      </c>
      <c r="CV62" s="56">
        <v>15.14</v>
      </c>
      <c r="CW62" s="56">
        <v>1</v>
      </c>
      <c r="CX62" s="56">
        <v>0</v>
      </c>
      <c r="CY62" s="56">
        <v>0</v>
      </c>
      <c r="CZ62" s="107">
        <v>15.144631228229592</v>
      </c>
      <c r="DA62" s="56">
        <v>1</v>
      </c>
      <c r="DB62" s="60">
        <v>0.18939393939393939</v>
      </c>
      <c r="DC62" s="61">
        <v>1</v>
      </c>
      <c r="DD62" s="56" t="s">
        <v>2702</v>
      </c>
      <c r="DE62" s="56" t="s">
        <v>3925</v>
      </c>
      <c r="DF62" s="96" t="s">
        <v>555</v>
      </c>
      <c r="DG62" s="96" t="s">
        <v>555</v>
      </c>
      <c r="DH62" s="56">
        <v>15.14</v>
      </c>
      <c r="DI62" s="56">
        <v>1</v>
      </c>
      <c r="DJ62" s="56">
        <v>60.58</v>
      </c>
      <c r="DK62" s="56">
        <v>4</v>
      </c>
      <c r="DL62" s="56">
        <v>15.14</v>
      </c>
      <c r="DM62" s="56">
        <v>1</v>
      </c>
      <c r="DN62" s="56">
        <v>15.14</v>
      </c>
      <c r="DO62" s="56">
        <v>1</v>
      </c>
      <c r="DP62" s="107">
        <v>114.28571428571429</v>
      </c>
      <c r="DQ62" s="56">
        <v>7</v>
      </c>
      <c r="DR62" s="56">
        <v>0</v>
      </c>
      <c r="DS62" s="56">
        <v>0</v>
      </c>
      <c r="DT62" s="56">
        <v>114.29</v>
      </c>
      <c r="DU62" s="56">
        <v>7</v>
      </c>
      <c r="DV62" s="56">
        <v>0</v>
      </c>
      <c r="DW62" s="56">
        <v>0</v>
      </c>
      <c r="DX62" s="56">
        <v>0</v>
      </c>
      <c r="DY62" s="56">
        <v>0</v>
      </c>
      <c r="DZ62" s="62">
        <v>2.4691358024691357</v>
      </c>
      <c r="EA62" s="63">
        <v>10</v>
      </c>
      <c r="EB62" s="62">
        <v>28.39506172839506</v>
      </c>
      <c r="EC62" s="63">
        <v>115</v>
      </c>
      <c r="ED62" s="60">
        <v>2.0491803278688527</v>
      </c>
      <c r="EE62" s="61">
        <v>10</v>
      </c>
      <c r="EF62" s="56" t="s">
        <v>3926</v>
      </c>
      <c r="EG62" s="56" t="s">
        <v>3927</v>
      </c>
      <c r="EH62" s="56" t="s">
        <v>555</v>
      </c>
      <c r="EI62" s="56" t="s">
        <v>555</v>
      </c>
      <c r="EJ62" s="56" t="s">
        <v>1481</v>
      </c>
      <c r="EK62" s="56" t="s">
        <v>3928</v>
      </c>
      <c r="EL62" s="56" t="s">
        <v>3929</v>
      </c>
      <c r="EM62" s="56" t="s">
        <v>3930</v>
      </c>
      <c r="EN62" s="56" t="s">
        <v>555</v>
      </c>
      <c r="EO62" s="56" t="s">
        <v>555</v>
      </c>
      <c r="EP62" s="56">
        <v>0</v>
      </c>
      <c r="EQ62" s="56">
        <v>0</v>
      </c>
      <c r="ER62" s="99">
        <v>65.31</v>
      </c>
      <c r="ES62" s="96">
        <v>4</v>
      </c>
      <c r="ET62" s="56">
        <v>65.31</v>
      </c>
      <c r="EU62" s="56">
        <v>4</v>
      </c>
      <c r="EV62" s="56">
        <v>0</v>
      </c>
      <c r="EW62" s="56">
        <v>0</v>
      </c>
      <c r="EX62" s="56">
        <v>0</v>
      </c>
      <c r="EY62" s="62">
        <v>105.31220876048462</v>
      </c>
      <c r="EZ62" s="63">
        <v>113</v>
      </c>
      <c r="FA62" s="62">
        <v>67.061143984220905</v>
      </c>
      <c r="FB62" s="63">
        <v>68</v>
      </c>
      <c r="FC62" s="56">
        <v>32.29</v>
      </c>
      <c r="FD62" s="111">
        <v>3</v>
      </c>
      <c r="FE62" s="56">
        <v>538.21</v>
      </c>
      <c r="FF62" s="56">
        <v>50</v>
      </c>
      <c r="FG62" s="56">
        <v>0</v>
      </c>
      <c r="FH62" s="56">
        <v>0</v>
      </c>
      <c r="FI62" s="56">
        <v>0</v>
      </c>
      <c r="FJ62" s="56">
        <v>0</v>
      </c>
      <c r="FK62" s="56">
        <v>570.51</v>
      </c>
      <c r="FL62" s="56">
        <v>53</v>
      </c>
      <c r="FM62" s="56">
        <v>64.59</v>
      </c>
      <c r="FN62" s="56">
        <v>6</v>
      </c>
      <c r="FO62" s="56">
        <v>182.99</v>
      </c>
      <c r="FP62" s="56">
        <v>17</v>
      </c>
      <c r="FQ62" s="56">
        <v>0</v>
      </c>
      <c r="FR62" s="56">
        <v>0</v>
      </c>
      <c r="FS62" s="60">
        <v>31</v>
      </c>
      <c r="FT62" s="61">
        <v>31</v>
      </c>
      <c r="FU62" s="60">
        <v>12.893243940175347</v>
      </c>
      <c r="FV62" s="61">
        <v>25</v>
      </c>
      <c r="FW62" s="56" t="s">
        <v>3931</v>
      </c>
      <c r="FX62" s="56">
        <v>3.15</v>
      </c>
      <c r="FY62" s="56">
        <v>6.19</v>
      </c>
      <c r="FZ62" s="111">
        <v>7207</v>
      </c>
      <c r="GA62" s="111">
        <v>10311</v>
      </c>
      <c r="GB62" s="56">
        <v>49.38</v>
      </c>
      <c r="GC62" s="56">
        <v>50.62</v>
      </c>
      <c r="GD62" s="56">
        <v>36.51</v>
      </c>
      <c r="GE62" s="56">
        <v>68.02</v>
      </c>
      <c r="GF62" s="56">
        <v>78.37</v>
      </c>
      <c r="GG62" s="56">
        <v>65.34</v>
      </c>
      <c r="GH62" s="56">
        <v>95.16</v>
      </c>
      <c r="GI62" s="56">
        <v>18.71</v>
      </c>
      <c r="GJ62" s="56">
        <v>9.39</v>
      </c>
      <c r="GK62" s="56">
        <v>83.34</v>
      </c>
      <c r="GL62" s="56">
        <v>3.06</v>
      </c>
      <c r="GM62" s="56">
        <v>13.23</v>
      </c>
      <c r="GN62" s="56">
        <v>3.26</v>
      </c>
      <c r="GO62" s="56">
        <v>13.61</v>
      </c>
      <c r="GP62" s="56">
        <v>1.5</v>
      </c>
      <c r="GQ62" s="56">
        <v>0.5</v>
      </c>
      <c r="GR62" s="56">
        <v>1.36</v>
      </c>
      <c r="GS62" s="56">
        <v>0.49</v>
      </c>
      <c r="GT62" s="56">
        <v>10.94</v>
      </c>
      <c r="GU62" s="99">
        <v>32.328743015530819</v>
      </c>
      <c r="GV62" s="120">
        <v>3.6374390063581202E-2</v>
      </c>
      <c r="GW62" s="120">
        <v>0.78825964808516902</v>
      </c>
      <c r="GX62" s="120">
        <v>0.166494159396717</v>
      </c>
      <c r="GY62" s="120">
        <v>5.0273547242348096E-3</v>
      </c>
      <c r="GZ62" s="120">
        <v>1.478633742422E-4</v>
      </c>
      <c r="HA62" s="120">
        <v>1.478633742422E-4</v>
      </c>
      <c r="HB62" s="113"/>
      <c r="HC62" s="120">
        <v>3.5487209818128099E-3</v>
      </c>
      <c r="HD62" s="122">
        <v>11</v>
      </c>
      <c r="HE62" s="118">
        <v>0</v>
      </c>
      <c r="HF62" s="118">
        <v>0</v>
      </c>
      <c r="HG62" s="118">
        <v>0</v>
      </c>
      <c r="HH62" s="122">
        <v>50</v>
      </c>
      <c r="HI62" s="122">
        <v>2254</v>
      </c>
      <c r="HJ62" s="118">
        <v>1</v>
      </c>
      <c r="HK62" s="122">
        <v>2317</v>
      </c>
      <c r="HL62" s="122">
        <v>20</v>
      </c>
      <c r="HM62" s="118">
        <v>0</v>
      </c>
      <c r="HN62" s="118">
        <v>0</v>
      </c>
      <c r="HO62" s="118">
        <v>0</v>
      </c>
      <c r="HP62" s="122">
        <v>43</v>
      </c>
      <c r="HQ62" s="122">
        <v>3102</v>
      </c>
      <c r="HR62" s="122">
        <v>7</v>
      </c>
      <c r="HS62" s="122">
        <v>3172</v>
      </c>
      <c r="HT62" s="118">
        <v>9</v>
      </c>
      <c r="HU62" s="118">
        <v>0</v>
      </c>
      <c r="HV62" s="118">
        <v>0</v>
      </c>
      <c r="HW62" s="118">
        <v>0</v>
      </c>
      <c r="HX62" s="122">
        <v>62</v>
      </c>
      <c r="HY62" s="122">
        <v>3336</v>
      </c>
      <c r="HZ62" s="122">
        <v>10</v>
      </c>
      <c r="IA62" s="122">
        <v>3417</v>
      </c>
      <c r="IB62" s="118">
        <v>18</v>
      </c>
      <c r="IC62" s="118">
        <v>0</v>
      </c>
      <c r="ID62" s="118">
        <v>0</v>
      </c>
      <c r="IE62" s="118">
        <v>0</v>
      </c>
      <c r="IF62" s="122">
        <v>77</v>
      </c>
      <c r="IG62" s="122">
        <v>3804</v>
      </c>
      <c r="IH62" s="122">
        <v>61</v>
      </c>
      <c r="II62" s="122">
        <v>3961</v>
      </c>
      <c r="IJ62" s="130">
        <v>1</v>
      </c>
      <c r="IK62" s="131">
        <v>1.20481927710843E-2</v>
      </c>
      <c r="IL62" s="130">
        <v>8</v>
      </c>
      <c r="IM62" s="131">
        <v>9.6385542168674704E-2</v>
      </c>
      <c r="IN62" s="130">
        <v>13</v>
      </c>
      <c r="IO62" s="131">
        <v>0.156626506024096</v>
      </c>
      <c r="IP62" s="119">
        <v>0</v>
      </c>
      <c r="IQ62" s="119">
        <v>0</v>
      </c>
      <c r="IR62" s="130">
        <v>1</v>
      </c>
      <c r="IS62" s="131">
        <v>1.20481927710843E-2</v>
      </c>
      <c r="IT62" s="119">
        <v>0</v>
      </c>
      <c r="IU62" s="119">
        <v>0</v>
      </c>
      <c r="IV62" s="119"/>
      <c r="IW62" s="119"/>
      <c r="IX62" s="130">
        <v>58</v>
      </c>
      <c r="IY62" s="131">
        <v>0.69879518072289204</v>
      </c>
      <c r="IZ62" s="119">
        <v>0</v>
      </c>
      <c r="JA62" s="119">
        <v>0</v>
      </c>
      <c r="JB62" s="119">
        <v>0</v>
      </c>
      <c r="JC62" s="119">
        <v>0</v>
      </c>
      <c r="JD62" s="122">
        <v>0</v>
      </c>
      <c r="JE62" s="122">
        <v>0</v>
      </c>
      <c r="JF62" s="122">
        <v>0</v>
      </c>
      <c r="JG62" s="119">
        <v>0</v>
      </c>
      <c r="JH62" s="119">
        <v>0</v>
      </c>
      <c r="JI62" s="119">
        <v>0</v>
      </c>
      <c r="JJ62" s="130">
        <v>1</v>
      </c>
      <c r="JK62" s="131">
        <v>1.20481927710843E-2</v>
      </c>
      <c r="JL62" s="119">
        <v>0</v>
      </c>
      <c r="JM62" s="119">
        <v>0</v>
      </c>
      <c r="JN62" s="119">
        <v>0</v>
      </c>
      <c r="JO62" s="119">
        <v>0</v>
      </c>
      <c r="JP62" s="119">
        <v>0</v>
      </c>
      <c r="JQ62" s="119"/>
      <c r="JR62" s="130">
        <v>4</v>
      </c>
      <c r="JS62" s="131">
        <v>2.5641025641025599E-2</v>
      </c>
      <c r="JT62" s="119"/>
      <c r="JU62" s="119"/>
      <c r="JV62" s="119"/>
      <c r="JW62" s="119"/>
      <c r="JX62" s="119"/>
      <c r="JY62" s="119"/>
      <c r="JZ62" s="119">
        <v>0</v>
      </c>
      <c r="KA62" s="119">
        <v>0</v>
      </c>
      <c r="KB62" s="119">
        <v>0</v>
      </c>
      <c r="KC62" s="119">
        <v>0</v>
      </c>
      <c r="KD62" s="119">
        <v>0</v>
      </c>
      <c r="KE62" s="119">
        <v>0</v>
      </c>
      <c r="KF62" s="119">
        <v>0</v>
      </c>
      <c r="KG62" s="119">
        <v>0</v>
      </c>
      <c r="KH62" s="119">
        <v>0</v>
      </c>
      <c r="KI62" s="119">
        <v>0</v>
      </c>
      <c r="KJ62" s="119">
        <v>0</v>
      </c>
      <c r="KK62" s="119">
        <v>0</v>
      </c>
      <c r="KL62" s="119">
        <v>0</v>
      </c>
      <c r="KM62" s="119">
        <v>0</v>
      </c>
      <c r="KN62" s="119">
        <v>0</v>
      </c>
      <c r="KO62" s="119">
        <v>0</v>
      </c>
      <c r="KP62" s="119">
        <v>0</v>
      </c>
      <c r="KQ62" s="119">
        <v>0</v>
      </c>
      <c r="KR62" s="119">
        <v>0</v>
      </c>
      <c r="KS62" s="119">
        <v>0</v>
      </c>
      <c r="KT62" s="119">
        <v>0</v>
      </c>
      <c r="KU62" s="119">
        <v>0</v>
      </c>
      <c r="KV62" s="119">
        <v>0</v>
      </c>
      <c r="KW62" s="119">
        <v>0</v>
      </c>
      <c r="KX62" s="119">
        <v>0</v>
      </c>
      <c r="KY62" s="119">
        <v>0</v>
      </c>
      <c r="KZ62" s="119">
        <v>0</v>
      </c>
      <c r="LA62" s="119">
        <v>0</v>
      </c>
      <c r="LB62" s="119"/>
      <c r="LC62" s="122">
        <v>0</v>
      </c>
      <c r="LD62" s="122">
        <v>0</v>
      </c>
      <c r="LE62" s="122">
        <v>0</v>
      </c>
      <c r="LF62" s="122">
        <v>0</v>
      </c>
      <c r="LG62" s="122">
        <v>0</v>
      </c>
      <c r="LH62" s="122">
        <v>0</v>
      </c>
      <c r="LI62" s="122">
        <v>0</v>
      </c>
      <c r="LJ62" s="122">
        <v>0</v>
      </c>
      <c r="LK62" s="122">
        <v>0</v>
      </c>
      <c r="LL62" s="122">
        <v>0</v>
      </c>
      <c r="LM62" s="119">
        <v>0</v>
      </c>
      <c r="LN62" s="119">
        <v>0</v>
      </c>
      <c r="LO62" s="119">
        <v>0</v>
      </c>
      <c r="LP62" s="130">
        <v>1</v>
      </c>
      <c r="LQ62" s="131">
        <v>6.41025641025641E-3</v>
      </c>
      <c r="LR62" s="119">
        <v>0</v>
      </c>
      <c r="LS62" s="119">
        <v>0</v>
      </c>
      <c r="LT62" s="119">
        <v>0</v>
      </c>
      <c r="LU62" s="119">
        <v>0</v>
      </c>
      <c r="LV62" s="119">
        <v>0</v>
      </c>
      <c r="LW62" s="119">
        <v>0</v>
      </c>
      <c r="LX62" s="122">
        <v>0</v>
      </c>
      <c r="LY62" s="122">
        <v>0</v>
      </c>
      <c r="LZ62" s="122">
        <v>0</v>
      </c>
      <c r="MA62" s="122">
        <v>0</v>
      </c>
      <c r="MB62" s="122">
        <v>0</v>
      </c>
      <c r="MC62" s="122">
        <v>0</v>
      </c>
      <c r="MD62" s="122">
        <v>0</v>
      </c>
      <c r="ME62" s="122">
        <v>0</v>
      </c>
      <c r="MF62" s="122">
        <v>0</v>
      </c>
      <c r="MG62" s="122">
        <v>0</v>
      </c>
      <c r="MH62" s="122">
        <v>0</v>
      </c>
      <c r="MI62" s="122">
        <v>0</v>
      </c>
      <c r="MJ62" s="122">
        <v>0</v>
      </c>
      <c r="MK62" s="122">
        <v>0</v>
      </c>
      <c r="ML62" s="122">
        <v>0</v>
      </c>
      <c r="MM62" s="122">
        <v>0</v>
      </c>
      <c r="MN62" s="122">
        <v>0</v>
      </c>
      <c r="MO62" s="122">
        <v>0</v>
      </c>
      <c r="MP62" s="122">
        <v>0</v>
      </c>
      <c r="MQ62" s="122">
        <v>0</v>
      </c>
      <c r="MR62" s="122">
        <v>0</v>
      </c>
      <c r="MS62" s="122">
        <v>0</v>
      </c>
      <c r="MT62" s="122">
        <v>0</v>
      </c>
      <c r="MU62" s="122">
        <v>0</v>
      </c>
      <c r="MV62" s="122">
        <v>0</v>
      </c>
      <c r="MW62" s="122">
        <v>0</v>
      </c>
      <c r="MX62" s="122">
        <v>0</v>
      </c>
      <c r="MY62" s="122">
        <v>0</v>
      </c>
      <c r="MZ62" s="122">
        <v>0</v>
      </c>
      <c r="NA62" s="122">
        <v>0</v>
      </c>
      <c r="NB62" s="122">
        <v>0</v>
      </c>
      <c r="NC62" s="122">
        <v>0</v>
      </c>
      <c r="ND62" s="122">
        <v>0</v>
      </c>
      <c r="NE62" s="122">
        <v>0</v>
      </c>
      <c r="NF62" s="122">
        <v>0</v>
      </c>
      <c r="NG62" s="122">
        <v>0</v>
      </c>
      <c r="NH62" s="122">
        <v>0</v>
      </c>
      <c r="NI62" s="122">
        <v>0</v>
      </c>
      <c r="NJ62" s="122">
        <v>0</v>
      </c>
      <c r="NK62" s="122">
        <v>0</v>
      </c>
      <c r="NL62" s="122">
        <v>0</v>
      </c>
      <c r="NM62" s="122">
        <v>0</v>
      </c>
      <c r="NN62" s="122">
        <v>0</v>
      </c>
      <c r="NO62" s="122">
        <v>0</v>
      </c>
      <c r="NP62" s="122">
        <v>0</v>
      </c>
      <c r="NQ62" s="122">
        <v>0</v>
      </c>
      <c r="NR62" s="122">
        <v>0</v>
      </c>
      <c r="NS62" s="122">
        <v>0</v>
      </c>
      <c r="NT62" s="122">
        <v>0</v>
      </c>
      <c r="NU62" s="122">
        <v>0</v>
      </c>
      <c r="NV62" s="122">
        <v>0</v>
      </c>
      <c r="NW62" s="122">
        <v>0</v>
      </c>
      <c r="NX62" s="122">
        <v>0</v>
      </c>
      <c r="NY62" s="122">
        <v>0</v>
      </c>
      <c r="NZ62" s="122">
        <v>0</v>
      </c>
      <c r="OA62" s="119">
        <v>0</v>
      </c>
      <c r="OB62" s="119">
        <v>0</v>
      </c>
      <c r="OC62" s="119">
        <v>0</v>
      </c>
      <c r="OD62" s="119">
        <v>0</v>
      </c>
      <c r="OE62" s="119">
        <v>0</v>
      </c>
      <c r="OF62" s="119">
        <v>0</v>
      </c>
      <c r="OG62" s="119">
        <v>0</v>
      </c>
      <c r="OH62" s="119">
        <v>0</v>
      </c>
      <c r="OI62" s="119">
        <v>0</v>
      </c>
      <c r="OJ62" s="119">
        <v>0</v>
      </c>
      <c r="OK62" s="119">
        <v>0</v>
      </c>
      <c r="OL62" s="119">
        <v>0</v>
      </c>
      <c r="OM62" s="119">
        <v>0</v>
      </c>
      <c r="ON62" s="119">
        <v>0</v>
      </c>
      <c r="OO62" s="119">
        <v>0</v>
      </c>
      <c r="OP62" s="119">
        <v>0</v>
      </c>
      <c r="OQ62" s="119">
        <v>0</v>
      </c>
      <c r="OR62" s="119">
        <v>0</v>
      </c>
      <c r="OS62" s="119">
        <v>0</v>
      </c>
      <c r="OT62" s="119">
        <v>0</v>
      </c>
    </row>
    <row r="63" spans="1:410">
      <c r="A63" s="55" t="s">
        <v>1435</v>
      </c>
      <c r="B63" s="56" t="s">
        <v>1436</v>
      </c>
      <c r="C63" s="55" t="s">
        <v>466</v>
      </c>
      <c r="D63" s="57">
        <v>6</v>
      </c>
      <c r="E63" s="96">
        <v>2018</v>
      </c>
      <c r="F63" s="56">
        <v>65.08</v>
      </c>
      <c r="G63" s="110">
        <v>6184</v>
      </c>
      <c r="H63" s="110">
        <v>3324</v>
      </c>
      <c r="I63" s="110">
        <v>2860</v>
      </c>
      <c r="J63" s="100">
        <v>23.74</v>
      </c>
      <c r="K63" s="110">
        <v>1911</v>
      </c>
      <c r="L63" s="100">
        <v>32.72</v>
      </c>
      <c r="M63" s="110">
        <v>3037</v>
      </c>
      <c r="N63" s="114">
        <v>415</v>
      </c>
      <c r="O63" s="114">
        <v>199</v>
      </c>
      <c r="P63" s="114">
        <v>216</v>
      </c>
      <c r="Q63" s="112">
        <v>501</v>
      </c>
      <c r="R63" s="113">
        <v>241</v>
      </c>
      <c r="S63" s="113">
        <v>260</v>
      </c>
      <c r="T63" s="114">
        <v>451</v>
      </c>
      <c r="U63" s="114">
        <v>227</v>
      </c>
      <c r="V63" s="114">
        <v>224</v>
      </c>
      <c r="W63" s="114">
        <v>561</v>
      </c>
      <c r="X63" s="113">
        <v>286</v>
      </c>
      <c r="Y63" s="113">
        <v>275</v>
      </c>
      <c r="Z63" s="114">
        <v>507</v>
      </c>
      <c r="AA63" s="114">
        <v>265</v>
      </c>
      <c r="AB63" s="114">
        <v>242</v>
      </c>
      <c r="AC63" s="112">
        <v>641</v>
      </c>
      <c r="AD63" s="112">
        <v>338</v>
      </c>
      <c r="AE63" s="112">
        <v>303</v>
      </c>
      <c r="AF63" s="114">
        <v>556</v>
      </c>
      <c r="AG63" s="114">
        <v>290</v>
      </c>
      <c r="AH63" s="181">
        <v>266</v>
      </c>
      <c r="AI63" s="182"/>
      <c r="AJ63" s="182"/>
      <c r="AK63" s="182"/>
      <c r="AL63" s="114">
        <v>524</v>
      </c>
      <c r="AM63" s="114">
        <v>252</v>
      </c>
      <c r="AN63" s="114">
        <v>272</v>
      </c>
      <c r="AO63" s="114">
        <v>457</v>
      </c>
      <c r="AP63" s="114">
        <v>220</v>
      </c>
      <c r="AQ63" s="114">
        <v>237</v>
      </c>
      <c r="AR63" s="56">
        <v>145</v>
      </c>
      <c r="AS63" s="80">
        <v>7</v>
      </c>
      <c r="AT63" s="115" t="s">
        <v>3642</v>
      </c>
      <c r="AU63" s="59">
        <v>253</v>
      </c>
      <c r="AV63" s="59">
        <v>0</v>
      </c>
      <c r="AW63" s="59">
        <v>49</v>
      </c>
      <c r="AX63" s="59">
        <v>15.4</v>
      </c>
      <c r="AY63" s="59">
        <v>1</v>
      </c>
      <c r="AZ63" s="62">
        <v>2.8567879766488633</v>
      </c>
      <c r="BA63" s="63">
        <v>1</v>
      </c>
      <c r="BB63" s="62">
        <v>0</v>
      </c>
      <c r="BC63" s="63">
        <v>0</v>
      </c>
      <c r="BD63" s="64">
        <v>0</v>
      </c>
      <c r="BE63" s="65">
        <v>0</v>
      </c>
      <c r="BF63" s="62">
        <v>1.5384615384615385</v>
      </c>
      <c r="BG63" s="63">
        <v>1</v>
      </c>
      <c r="BH63" s="62">
        <v>10.76923076923077</v>
      </c>
      <c r="BI63" s="63">
        <v>7</v>
      </c>
      <c r="BJ63" s="64">
        <v>0</v>
      </c>
      <c r="BK63" s="65">
        <v>0</v>
      </c>
      <c r="BL63" s="64">
        <v>0</v>
      </c>
      <c r="BM63" s="65">
        <v>0</v>
      </c>
      <c r="BN63" s="56">
        <v>0</v>
      </c>
      <c r="BO63" s="56">
        <v>0</v>
      </c>
      <c r="BP63" s="56">
        <v>0</v>
      </c>
      <c r="BQ63" s="56">
        <v>0</v>
      </c>
      <c r="BR63" s="56">
        <v>0</v>
      </c>
      <c r="BS63" s="56">
        <v>0</v>
      </c>
      <c r="BT63" s="56">
        <v>0</v>
      </c>
      <c r="BU63" s="56">
        <v>0</v>
      </c>
      <c r="BV63" s="116">
        <v>27.9</v>
      </c>
      <c r="BW63" s="70">
        <v>0.95588235294117652</v>
      </c>
      <c r="BX63" s="56">
        <v>95.6</v>
      </c>
      <c r="BY63" s="107">
        <v>94.1</v>
      </c>
      <c r="BZ63" s="56">
        <v>88.2</v>
      </c>
      <c r="CA63" s="56">
        <v>87.5</v>
      </c>
      <c r="CB63" s="56">
        <v>84.7</v>
      </c>
      <c r="CC63" s="96" t="s">
        <v>2190</v>
      </c>
      <c r="CD63" s="96" t="s">
        <v>3932</v>
      </c>
      <c r="CE63" s="96" t="s">
        <v>555</v>
      </c>
      <c r="CF63" s="96" t="s">
        <v>3933</v>
      </c>
      <c r="CG63" s="96" t="s">
        <v>543</v>
      </c>
      <c r="CH63" s="56">
        <v>0</v>
      </c>
      <c r="CI63" s="56">
        <v>0</v>
      </c>
      <c r="CJ63" s="60">
        <v>0</v>
      </c>
      <c r="CK63" s="61">
        <v>0</v>
      </c>
      <c r="CL63" s="61">
        <v>0</v>
      </c>
      <c r="CM63" s="61">
        <v>0</v>
      </c>
      <c r="CN63" s="56">
        <v>248.14</v>
      </c>
      <c r="CO63" s="56">
        <v>2</v>
      </c>
      <c r="CP63" s="56">
        <v>0</v>
      </c>
      <c r="CQ63" s="56">
        <v>0</v>
      </c>
      <c r="CR63" s="56">
        <v>0</v>
      </c>
      <c r="CS63" s="56">
        <v>0</v>
      </c>
      <c r="CT63" s="56">
        <v>0</v>
      </c>
      <c r="CU63" s="56">
        <v>0</v>
      </c>
      <c r="CV63" s="56">
        <v>0</v>
      </c>
      <c r="CW63" s="56">
        <v>0</v>
      </c>
      <c r="CX63" s="56">
        <v>0</v>
      </c>
      <c r="CY63" s="56">
        <v>0</v>
      </c>
      <c r="CZ63" s="56">
        <v>0</v>
      </c>
      <c r="DA63" s="56">
        <v>0</v>
      </c>
      <c r="DB63" s="60">
        <v>0</v>
      </c>
      <c r="DC63" s="61">
        <v>0</v>
      </c>
      <c r="DD63" s="56" t="s">
        <v>3063</v>
      </c>
      <c r="DE63" s="56" t="s">
        <v>2723</v>
      </c>
      <c r="DF63" s="96" t="s">
        <v>555</v>
      </c>
      <c r="DG63" s="96" t="s">
        <v>555</v>
      </c>
      <c r="DH63" s="56">
        <v>214.59</v>
      </c>
      <c r="DI63" s="56">
        <v>2</v>
      </c>
      <c r="DJ63" s="56">
        <v>0</v>
      </c>
      <c r="DK63" s="56">
        <v>0</v>
      </c>
      <c r="DL63" s="56">
        <v>0</v>
      </c>
      <c r="DM63" s="56">
        <v>0</v>
      </c>
      <c r="DN63" s="56">
        <v>214.59</v>
      </c>
      <c r="DO63" s="56">
        <v>2</v>
      </c>
      <c r="DP63" s="56">
        <v>0</v>
      </c>
      <c r="DQ63" s="56">
        <v>0</v>
      </c>
      <c r="DR63" s="56">
        <v>0</v>
      </c>
      <c r="DS63" s="56">
        <v>0</v>
      </c>
      <c r="DT63" s="56">
        <v>0</v>
      </c>
      <c r="DU63" s="56">
        <v>0</v>
      </c>
      <c r="DV63" s="56">
        <v>0</v>
      </c>
      <c r="DW63" s="56">
        <v>0</v>
      </c>
      <c r="DX63" s="56">
        <v>0</v>
      </c>
      <c r="DY63" s="56">
        <v>0</v>
      </c>
      <c r="DZ63" s="62">
        <v>0</v>
      </c>
      <c r="EA63" s="63">
        <v>0</v>
      </c>
      <c r="EB63" s="62">
        <v>37.313432835820898</v>
      </c>
      <c r="EC63" s="63">
        <v>25</v>
      </c>
      <c r="ED63" s="77">
        <v>0</v>
      </c>
      <c r="EE63" s="72">
        <v>0</v>
      </c>
      <c r="EF63" s="56" t="s">
        <v>3512</v>
      </c>
      <c r="EG63" s="56" t="s">
        <v>3934</v>
      </c>
      <c r="EH63" s="56" t="s">
        <v>555</v>
      </c>
      <c r="EI63" s="56" t="s">
        <v>555</v>
      </c>
      <c r="EJ63" s="56" t="s">
        <v>3935</v>
      </c>
      <c r="EK63" s="56" t="s">
        <v>3936</v>
      </c>
      <c r="EL63" s="56" t="s">
        <v>3937</v>
      </c>
      <c r="EM63" s="56" t="s">
        <v>3938</v>
      </c>
      <c r="EN63" s="56" t="s">
        <v>555</v>
      </c>
      <c r="EO63" s="56" t="s">
        <v>555</v>
      </c>
      <c r="EP63" s="56">
        <v>224.47</v>
      </c>
      <c r="EQ63" s="56">
        <v>2</v>
      </c>
      <c r="ER63" s="99">
        <v>224.47</v>
      </c>
      <c r="ES63" s="96">
        <v>2</v>
      </c>
      <c r="ET63" s="56">
        <v>112.23</v>
      </c>
      <c r="EU63" s="56">
        <v>1</v>
      </c>
      <c r="EV63" s="107">
        <v>224.46689113355782</v>
      </c>
      <c r="EW63" s="56">
        <v>2</v>
      </c>
      <c r="EX63" s="56">
        <v>0</v>
      </c>
      <c r="EY63" s="62">
        <v>73.529411764705884</v>
      </c>
      <c r="EZ63" s="63">
        <v>20</v>
      </c>
      <c r="FA63" s="62">
        <v>50.632911392405063</v>
      </c>
      <c r="FB63" s="63">
        <v>12</v>
      </c>
      <c r="FC63" s="56">
        <v>61.84</v>
      </c>
      <c r="FD63" s="111">
        <v>1</v>
      </c>
      <c r="FE63" s="56">
        <v>0</v>
      </c>
      <c r="FF63" s="56">
        <v>0</v>
      </c>
      <c r="FG63" s="56">
        <v>61.84</v>
      </c>
      <c r="FH63" s="56">
        <v>1</v>
      </c>
      <c r="FI63" s="56">
        <v>0</v>
      </c>
      <c r="FJ63" s="56">
        <v>0</v>
      </c>
      <c r="FK63" s="56">
        <v>123.69</v>
      </c>
      <c r="FL63" s="56">
        <v>2</v>
      </c>
      <c r="FM63" s="56">
        <v>123.69</v>
      </c>
      <c r="FN63" s="56">
        <v>2</v>
      </c>
      <c r="FO63" s="56">
        <v>371.06</v>
      </c>
      <c r="FP63" s="56">
        <v>6</v>
      </c>
      <c r="FQ63" s="56">
        <v>0</v>
      </c>
      <c r="FR63" s="56">
        <v>0</v>
      </c>
      <c r="FS63" s="60">
        <v>1</v>
      </c>
      <c r="FT63" s="61">
        <v>1</v>
      </c>
      <c r="FU63" s="60">
        <v>2.1881838074398248</v>
      </c>
      <c r="FV63" s="61">
        <v>1</v>
      </c>
      <c r="FW63" s="56" t="s">
        <v>3939</v>
      </c>
      <c r="FX63" s="56">
        <v>3.08</v>
      </c>
      <c r="FY63" s="56">
        <v>14.55</v>
      </c>
      <c r="FZ63" s="111">
        <v>1835</v>
      </c>
      <c r="GA63" s="111">
        <v>2358</v>
      </c>
      <c r="GB63" s="56">
        <v>33.79</v>
      </c>
      <c r="GC63" s="56">
        <v>66.209999999999994</v>
      </c>
      <c r="GD63" s="56">
        <v>23.62</v>
      </c>
      <c r="GE63" s="56">
        <v>78.39</v>
      </c>
      <c r="GF63" s="56">
        <v>63.38</v>
      </c>
      <c r="GG63" s="56">
        <v>61.1</v>
      </c>
      <c r="GH63" s="56">
        <v>98.69</v>
      </c>
      <c r="GI63" s="56">
        <v>40.33</v>
      </c>
      <c r="GJ63" s="56">
        <v>15.4</v>
      </c>
      <c r="GK63" s="56">
        <v>62.98</v>
      </c>
      <c r="GL63" s="56">
        <v>1.93</v>
      </c>
      <c r="GM63" s="56">
        <v>15.2</v>
      </c>
      <c r="GN63" s="56">
        <v>3.89</v>
      </c>
      <c r="GO63" s="56">
        <v>14.79</v>
      </c>
      <c r="GP63" s="56">
        <v>4.6100000000000003</v>
      </c>
      <c r="GQ63" s="56">
        <v>1.8</v>
      </c>
      <c r="GR63" s="56">
        <v>1.78</v>
      </c>
      <c r="GS63" s="56">
        <v>0.48</v>
      </c>
      <c r="GT63" s="56">
        <v>10.6</v>
      </c>
      <c r="GU63" s="99">
        <v>16.099893730074388</v>
      </c>
      <c r="GV63" s="120">
        <v>5.78034682080925E-4</v>
      </c>
      <c r="GW63" s="120">
        <v>0.37861271676300601</v>
      </c>
      <c r="GX63" s="120">
        <v>0.44971098265895998</v>
      </c>
      <c r="GY63" s="120">
        <v>0.158381502890173</v>
      </c>
      <c r="GZ63" s="120">
        <v>9.2485549132948E-3</v>
      </c>
      <c r="HA63" s="120">
        <v>1.15606936416185E-3</v>
      </c>
      <c r="HB63" s="120">
        <v>1.73410404624277E-3</v>
      </c>
      <c r="HC63" s="120">
        <v>5.78034682080925E-4</v>
      </c>
      <c r="HD63" s="118">
        <v>0</v>
      </c>
      <c r="HE63" s="118">
        <v>0</v>
      </c>
      <c r="HF63" s="118">
        <v>0</v>
      </c>
      <c r="HG63" s="118">
        <v>0</v>
      </c>
      <c r="HH63" s="118">
        <v>1</v>
      </c>
      <c r="HI63" s="122">
        <v>400</v>
      </c>
      <c r="HJ63" s="118">
        <v>1</v>
      </c>
      <c r="HK63" s="122">
        <v>402</v>
      </c>
      <c r="HL63" s="118">
        <v>0</v>
      </c>
      <c r="HM63" s="118">
        <v>0</v>
      </c>
      <c r="HN63" s="118">
        <v>0</v>
      </c>
      <c r="HO63" s="118">
        <v>0</v>
      </c>
      <c r="HP63" s="118">
        <v>1</v>
      </c>
      <c r="HQ63" s="122">
        <v>411</v>
      </c>
      <c r="HR63" s="122">
        <v>4</v>
      </c>
      <c r="HS63" s="122">
        <v>416</v>
      </c>
      <c r="HT63" s="118">
        <v>0</v>
      </c>
      <c r="HU63" s="118">
        <v>0</v>
      </c>
      <c r="HV63" s="118">
        <v>0</v>
      </c>
      <c r="HW63" s="118">
        <v>0</v>
      </c>
      <c r="HX63" s="118">
        <v>1</v>
      </c>
      <c r="HY63" s="122">
        <v>618</v>
      </c>
      <c r="HZ63" s="118">
        <v>3</v>
      </c>
      <c r="IA63" s="122">
        <v>622</v>
      </c>
      <c r="IB63" s="118">
        <v>0</v>
      </c>
      <c r="IC63" s="118">
        <v>0</v>
      </c>
      <c r="ID63" s="118">
        <v>0</v>
      </c>
      <c r="IE63" s="118">
        <v>0</v>
      </c>
      <c r="IF63" s="118">
        <v>3</v>
      </c>
      <c r="IG63" s="122">
        <v>1043</v>
      </c>
      <c r="IH63" s="118">
        <v>7</v>
      </c>
      <c r="II63" s="122">
        <v>1053</v>
      </c>
      <c r="IJ63" s="119">
        <v>0</v>
      </c>
      <c r="IK63" s="119">
        <v>0</v>
      </c>
      <c r="IL63" s="119">
        <v>0</v>
      </c>
      <c r="IM63" s="119">
        <v>0</v>
      </c>
      <c r="IN63" s="119">
        <v>0</v>
      </c>
      <c r="IO63" s="119">
        <v>0</v>
      </c>
      <c r="IP63" s="119">
        <v>0</v>
      </c>
      <c r="IQ63" s="119">
        <v>0</v>
      </c>
      <c r="IR63" s="119">
        <v>0</v>
      </c>
      <c r="IS63" s="119">
        <v>0</v>
      </c>
      <c r="IT63" s="119">
        <v>0</v>
      </c>
      <c r="IU63" s="119">
        <v>0</v>
      </c>
      <c r="IV63" s="119">
        <v>0</v>
      </c>
      <c r="IW63" s="119">
        <v>0</v>
      </c>
      <c r="IX63" s="119">
        <v>0</v>
      </c>
      <c r="IY63" s="119">
        <v>0</v>
      </c>
      <c r="IZ63" s="119">
        <v>0</v>
      </c>
      <c r="JA63" s="119">
        <v>0</v>
      </c>
      <c r="JB63" s="119">
        <v>0</v>
      </c>
      <c r="JC63" s="119">
        <v>0</v>
      </c>
      <c r="JD63" s="122">
        <v>0</v>
      </c>
      <c r="JE63" s="122">
        <v>0</v>
      </c>
      <c r="JF63" s="122">
        <v>0</v>
      </c>
      <c r="JG63" s="119">
        <v>0</v>
      </c>
      <c r="JH63" s="119">
        <v>0</v>
      </c>
      <c r="JI63" s="119">
        <v>0</v>
      </c>
      <c r="JJ63" s="119">
        <v>0</v>
      </c>
      <c r="JK63" s="119">
        <v>0</v>
      </c>
      <c r="JL63" s="119">
        <v>0</v>
      </c>
      <c r="JM63" s="119">
        <v>0</v>
      </c>
      <c r="JN63" s="119">
        <v>0</v>
      </c>
      <c r="JO63" s="119">
        <v>0</v>
      </c>
      <c r="JP63" s="119">
        <v>0</v>
      </c>
      <c r="JQ63" s="119">
        <v>0</v>
      </c>
      <c r="JR63" s="119">
        <v>0</v>
      </c>
      <c r="JS63" s="119">
        <v>0</v>
      </c>
      <c r="JT63" s="119">
        <v>0</v>
      </c>
      <c r="JU63" s="119">
        <v>0</v>
      </c>
      <c r="JV63" s="119">
        <v>0</v>
      </c>
      <c r="JW63" s="119">
        <v>0</v>
      </c>
      <c r="JX63" s="119">
        <v>0</v>
      </c>
      <c r="JY63" s="119">
        <v>0</v>
      </c>
      <c r="JZ63" s="119">
        <v>0</v>
      </c>
      <c r="KA63" s="119">
        <v>0</v>
      </c>
      <c r="KB63" s="119">
        <v>0</v>
      </c>
      <c r="KC63" s="119">
        <v>0</v>
      </c>
      <c r="KD63" s="119">
        <v>0</v>
      </c>
      <c r="KE63" s="119">
        <v>0</v>
      </c>
      <c r="KF63" s="119">
        <v>0</v>
      </c>
      <c r="KG63" s="119">
        <v>0</v>
      </c>
      <c r="KH63" s="119">
        <v>0</v>
      </c>
      <c r="KI63" s="119">
        <v>0</v>
      </c>
      <c r="KJ63" s="119">
        <v>0</v>
      </c>
      <c r="KK63" s="119">
        <v>0</v>
      </c>
      <c r="KL63" s="119">
        <v>0</v>
      </c>
      <c r="KM63" s="119">
        <v>0</v>
      </c>
      <c r="KN63" s="119">
        <v>0</v>
      </c>
      <c r="KO63" s="119">
        <v>0</v>
      </c>
      <c r="KP63" s="119">
        <v>0</v>
      </c>
      <c r="KQ63" s="119">
        <v>0</v>
      </c>
      <c r="KR63" s="119">
        <v>0</v>
      </c>
      <c r="KS63" s="119">
        <v>0</v>
      </c>
      <c r="KT63" s="119">
        <v>0</v>
      </c>
      <c r="KU63" s="119">
        <v>0</v>
      </c>
      <c r="KV63" s="119">
        <v>0</v>
      </c>
      <c r="KW63" s="119">
        <v>0</v>
      </c>
      <c r="KX63" s="119">
        <v>0</v>
      </c>
      <c r="KY63" s="119">
        <v>0</v>
      </c>
      <c r="KZ63" s="119">
        <v>0</v>
      </c>
      <c r="LA63" s="119">
        <v>0</v>
      </c>
      <c r="LB63" s="119"/>
      <c r="LC63" s="122">
        <v>0</v>
      </c>
      <c r="LD63" s="122">
        <v>0</v>
      </c>
      <c r="LE63" s="122">
        <v>0</v>
      </c>
      <c r="LF63" s="122">
        <v>0</v>
      </c>
      <c r="LG63" s="122">
        <v>0</v>
      </c>
      <c r="LH63" s="122">
        <v>0</v>
      </c>
      <c r="LI63" s="122">
        <v>0</v>
      </c>
      <c r="LJ63" s="122">
        <v>0</v>
      </c>
      <c r="LK63" s="122">
        <v>0</v>
      </c>
      <c r="LL63" s="122">
        <v>0</v>
      </c>
      <c r="LM63" s="119">
        <v>0</v>
      </c>
      <c r="LN63" s="119">
        <v>0</v>
      </c>
      <c r="LO63" s="119">
        <v>0</v>
      </c>
      <c r="LP63" s="119">
        <v>0</v>
      </c>
      <c r="LQ63" s="119">
        <v>0</v>
      </c>
      <c r="LR63" s="119">
        <v>0</v>
      </c>
      <c r="LS63" s="119">
        <v>0</v>
      </c>
      <c r="LT63" s="119">
        <v>0</v>
      </c>
      <c r="LU63" s="119">
        <v>0</v>
      </c>
      <c r="LV63" s="119">
        <v>0</v>
      </c>
      <c r="LW63" s="119">
        <v>0</v>
      </c>
      <c r="LX63" s="122">
        <v>0</v>
      </c>
      <c r="LY63" s="122">
        <v>0</v>
      </c>
      <c r="LZ63" s="122">
        <v>0</v>
      </c>
      <c r="MA63" s="122">
        <v>0</v>
      </c>
      <c r="MB63" s="122">
        <v>0</v>
      </c>
      <c r="MC63" s="122">
        <v>0</v>
      </c>
      <c r="MD63" s="122">
        <v>0</v>
      </c>
      <c r="ME63" s="122">
        <v>0</v>
      </c>
      <c r="MF63" s="122">
        <v>0</v>
      </c>
      <c r="MG63" s="122">
        <v>0</v>
      </c>
      <c r="MH63" s="122">
        <v>0</v>
      </c>
      <c r="MI63" s="122">
        <v>0</v>
      </c>
      <c r="MJ63" s="122">
        <v>0</v>
      </c>
      <c r="MK63" s="122">
        <v>0</v>
      </c>
      <c r="ML63" s="122">
        <v>0</v>
      </c>
      <c r="MM63" s="122">
        <v>0</v>
      </c>
      <c r="MN63" s="122">
        <v>0</v>
      </c>
      <c r="MO63" s="122">
        <v>0</v>
      </c>
      <c r="MP63" s="122">
        <v>0</v>
      </c>
      <c r="MQ63" s="122">
        <v>0</v>
      </c>
      <c r="MR63" s="122">
        <v>0</v>
      </c>
      <c r="MS63" s="122">
        <v>0</v>
      </c>
      <c r="MT63" s="122">
        <v>0</v>
      </c>
      <c r="MU63" s="122">
        <v>0</v>
      </c>
      <c r="MV63" s="122">
        <v>0</v>
      </c>
      <c r="MW63" s="122">
        <v>0</v>
      </c>
      <c r="MX63" s="122">
        <v>0</v>
      </c>
      <c r="MY63" s="122">
        <v>0</v>
      </c>
      <c r="MZ63" s="122">
        <v>0</v>
      </c>
      <c r="NA63" s="122">
        <v>0</v>
      </c>
      <c r="NB63" s="122">
        <v>0</v>
      </c>
      <c r="NC63" s="122">
        <v>0</v>
      </c>
      <c r="ND63" s="122">
        <v>0</v>
      </c>
      <c r="NE63" s="122">
        <v>0</v>
      </c>
      <c r="NF63" s="122">
        <v>0</v>
      </c>
      <c r="NG63" s="122">
        <v>0</v>
      </c>
      <c r="NH63" s="122">
        <v>0</v>
      </c>
      <c r="NI63" s="122">
        <v>0</v>
      </c>
      <c r="NJ63" s="122">
        <v>0</v>
      </c>
      <c r="NK63" s="122">
        <v>0</v>
      </c>
      <c r="NL63" s="122">
        <v>0</v>
      </c>
      <c r="NM63" s="122">
        <v>0</v>
      </c>
      <c r="NN63" s="122">
        <v>0</v>
      </c>
      <c r="NO63" s="122">
        <v>0</v>
      </c>
      <c r="NP63" s="122">
        <v>0</v>
      </c>
      <c r="NQ63" s="122">
        <v>0</v>
      </c>
      <c r="NR63" s="122">
        <v>0</v>
      </c>
      <c r="NS63" s="122">
        <v>0</v>
      </c>
      <c r="NT63" s="122">
        <v>0</v>
      </c>
      <c r="NU63" s="122">
        <v>0</v>
      </c>
      <c r="NV63" s="122">
        <v>0</v>
      </c>
      <c r="NW63" s="122">
        <v>0</v>
      </c>
      <c r="NX63" s="122">
        <v>0</v>
      </c>
      <c r="NY63" s="122">
        <v>0</v>
      </c>
      <c r="NZ63" s="122">
        <v>0</v>
      </c>
      <c r="OA63" s="119">
        <v>0</v>
      </c>
      <c r="OB63" s="119">
        <v>0</v>
      </c>
      <c r="OC63" s="119">
        <v>0</v>
      </c>
      <c r="OD63" s="119">
        <v>0</v>
      </c>
      <c r="OE63" s="119">
        <v>0</v>
      </c>
      <c r="OF63" s="119">
        <v>0</v>
      </c>
      <c r="OG63" s="119">
        <v>0</v>
      </c>
      <c r="OH63" s="119">
        <v>0</v>
      </c>
      <c r="OI63" s="119">
        <v>0</v>
      </c>
      <c r="OJ63" s="119">
        <v>0</v>
      </c>
      <c r="OK63" s="119">
        <v>0</v>
      </c>
      <c r="OL63" s="119">
        <v>0</v>
      </c>
      <c r="OM63" s="119">
        <v>0</v>
      </c>
      <c r="ON63" s="119">
        <v>0</v>
      </c>
      <c r="OO63" s="119">
        <v>0</v>
      </c>
      <c r="OP63" s="119">
        <v>0</v>
      </c>
      <c r="OQ63" s="119">
        <v>0</v>
      </c>
      <c r="OR63" s="119">
        <v>0</v>
      </c>
      <c r="OS63" s="119">
        <v>0</v>
      </c>
      <c r="OT63" s="119">
        <v>0</v>
      </c>
    </row>
    <row r="64" spans="1:410">
      <c r="A64" s="55" t="s">
        <v>1461</v>
      </c>
      <c r="B64" s="56" t="s">
        <v>1462</v>
      </c>
      <c r="C64" s="55" t="s">
        <v>547</v>
      </c>
      <c r="D64" s="57">
        <v>4</v>
      </c>
      <c r="E64" s="96">
        <v>2018</v>
      </c>
      <c r="F64" s="56">
        <v>71.900000000000006</v>
      </c>
      <c r="G64" s="110">
        <v>124552</v>
      </c>
      <c r="H64" s="110">
        <v>48787</v>
      </c>
      <c r="I64" s="110">
        <v>75765</v>
      </c>
      <c r="J64" s="100">
        <v>21.34</v>
      </c>
      <c r="K64" s="110">
        <v>36778</v>
      </c>
      <c r="L64" s="100">
        <v>53.8</v>
      </c>
      <c r="M64" s="110">
        <v>92699</v>
      </c>
      <c r="N64" s="114">
        <v>14634</v>
      </c>
      <c r="O64" s="114">
        <v>7363</v>
      </c>
      <c r="P64" s="114">
        <v>7271</v>
      </c>
      <c r="Q64" s="112">
        <v>17503</v>
      </c>
      <c r="R64" s="113">
        <v>8819</v>
      </c>
      <c r="S64" s="113">
        <v>8684</v>
      </c>
      <c r="T64" s="114">
        <v>14142</v>
      </c>
      <c r="U64" s="114">
        <v>7219</v>
      </c>
      <c r="V64" s="114">
        <v>6923</v>
      </c>
      <c r="W64" s="114">
        <v>16782</v>
      </c>
      <c r="X64" s="113">
        <v>8594</v>
      </c>
      <c r="Y64" s="113">
        <v>8188</v>
      </c>
      <c r="Z64" s="114">
        <v>13613</v>
      </c>
      <c r="AA64" s="114">
        <v>6986</v>
      </c>
      <c r="AB64" s="114">
        <v>6627</v>
      </c>
      <c r="AC64" s="112">
        <v>15944</v>
      </c>
      <c r="AD64" s="112">
        <v>8118</v>
      </c>
      <c r="AE64" s="112">
        <v>7826</v>
      </c>
      <c r="AF64" s="114">
        <v>12778</v>
      </c>
      <c r="AG64" s="114">
        <v>6391</v>
      </c>
      <c r="AH64" s="181">
        <v>6387</v>
      </c>
      <c r="AI64" s="182"/>
      <c r="AJ64" s="182"/>
      <c r="AK64" s="182"/>
      <c r="AL64" s="114">
        <v>11208</v>
      </c>
      <c r="AM64" s="114">
        <v>5360</v>
      </c>
      <c r="AN64" s="114">
        <v>5848</v>
      </c>
      <c r="AO64" s="114">
        <v>10025</v>
      </c>
      <c r="AP64" s="114">
        <v>4642</v>
      </c>
      <c r="AQ64" s="114">
        <v>5383</v>
      </c>
      <c r="AR64" s="111">
        <v>1340</v>
      </c>
      <c r="AS64" s="80">
        <v>785</v>
      </c>
      <c r="AT64" s="115" t="s">
        <v>3642</v>
      </c>
      <c r="AU64" s="59">
        <v>5382</v>
      </c>
      <c r="AV64" s="59">
        <v>0</v>
      </c>
      <c r="AW64" s="59">
        <v>1974</v>
      </c>
      <c r="AX64" s="59">
        <v>12.6</v>
      </c>
      <c r="AY64" s="59">
        <v>36</v>
      </c>
      <c r="AZ64" s="62">
        <v>3.2440776721566444</v>
      </c>
      <c r="BA64" s="63">
        <v>42</v>
      </c>
      <c r="BB64" s="62">
        <v>0</v>
      </c>
      <c r="BC64" s="63">
        <v>0</v>
      </c>
      <c r="BD64" s="64">
        <v>0</v>
      </c>
      <c r="BE64" s="65">
        <v>0</v>
      </c>
      <c r="BF64" s="62">
        <v>10.482180293501047</v>
      </c>
      <c r="BG64" s="63">
        <v>300</v>
      </c>
      <c r="BH64" s="62">
        <v>9.2243186582809216</v>
      </c>
      <c r="BI64" s="63">
        <v>264</v>
      </c>
      <c r="BJ64" s="64">
        <v>0</v>
      </c>
      <c r="BK64" s="65">
        <v>0</v>
      </c>
      <c r="BL64" s="64">
        <v>9.3923170846247768</v>
      </c>
      <c r="BM64" s="65">
        <v>2</v>
      </c>
      <c r="BN64" s="56">
        <v>0</v>
      </c>
      <c r="BO64" s="56">
        <v>0</v>
      </c>
      <c r="BP64" s="56">
        <v>25.338000000000001</v>
      </c>
      <c r="BQ64" s="56">
        <v>7</v>
      </c>
      <c r="BR64" s="56">
        <v>0</v>
      </c>
      <c r="BS64" s="56">
        <v>0</v>
      </c>
      <c r="BT64" s="56">
        <v>27.6</v>
      </c>
      <c r="BU64" s="56">
        <v>7</v>
      </c>
      <c r="BV64" s="116">
        <v>87.9</v>
      </c>
      <c r="BW64" s="70">
        <v>0.95516014234875446</v>
      </c>
      <c r="BX64" s="56">
        <v>83.8</v>
      </c>
      <c r="BY64" s="107">
        <v>95.3</v>
      </c>
      <c r="BZ64" s="56">
        <v>97.8</v>
      </c>
      <c r="CA64" s="56">
        <v>71.2</v>
      </c>
      <c r="CB64" s="56">
        <v>92.5</v>
      </c>
      <c r="CC64" s="96" t="s">
        <v>3654</v>
      </c>
      <c r="CD64" s="96" t="s">
        <v>1931</v>
      </c>
      <c r="CE64" s="96" t="s">
        <v>555</v>
      </c>
      <c r="CF64" s="96" t="s">
        <v>789</v>
      </c>
      <c r="CG64" s="96" t="s">
        <v>2079</v>
      </c>
      <c r="CH64" s="56">
        <v>14.34</v>
      </c>
      <c r="CI64" s="56">
        <v>3</v>
      </c>
      <c r="CJ64" s="60">
        <v>0.5125839356194577</v>
      </c>
      <c r="CK64" s="61">
        <v>10</v>
      </c>
      <c r="CL64" s="107">
        <v>14.336917562724015</v>
      </c>
      <c r="CM64" s="56">
        <v>3</v>
      </c>
      <c r="CN64" s="56">
        <v>23.89</v>
      </c>
      <c r="CO64" s="56">
        <v>5</v>
      </c>
      <c r="CP64" s="56">
        <v>0</v>
      </c>
      <c r="CQ64" s="56">
        <v>0</v>
      </c>
      <c r="CR64" s="56">
        <v>4.38</v>
      </c>
      <c r="CS64" s="56">
        <v>1</v>
      </c>
      <c r="CT64" s="56">
        <v>0</v>
      </c>
      <c r="CU64" s="56">
        <v>0</v>
      </c>
      <c r="CV64" s="56">
        <v>0</v>
      </c>
      <c r="CW64" s="56">
        <v>0</v>
      </c>
      <c r="CX64" s="56">
        <v>0</v>
      </c>
      <c r="CY64" s="56">
        <v>0</v>
      </c>
      <c r="CZ64" s="107">
        <v>4.3836577240049097</v>
      </c>
      <c r="DA64" s="56">
        <v>1</v>
      </c>
      <c r="DB64" s="60">
        <v>0.16503465727802838</v>
      </c>
      <c r="DC64" s="61">
        <v>3</v>
      </c>
      <c r="DD64" s="56" t="s">
        <v>3940</v>
      </c>
      <c r="DE64" s="56" t="s">
        <v>3941</v>
      </c>
      <c r="DF64" s="96" t="s">
        <v>555</v>
      </c>
      <c r="DG64" s="96" t="s">
        <v>555</v>
      </c>
      <c r="DH64" s="56">
        <v>21.92</v>
      </c>
      <c r="DI64" s="56">
        <v>5</v>
      </c>
      <c r="DJ64" s="56">
        <v>43.84</v>
      </c>
      <c r="DK64" s="56">
        <v>10</v>
      </c>
      <c r="DL64" s="56">
        <v>13.15</v>
      </c>
      <c r="DM64" s="56">
        <v>3</v>
      </c>
      <c r="DN64" s="56">
        <v>21.92</v>
      </c>
      <c r="DO64" s="56">
        <v>5</v>
      </c>
      <c r="DP64" s="56">
        <v>25.96</v>
      </c>
      <c r="DQ64" s="56">
        <v>17</v>
      </c>
      <c r="DR64" s="56">
        <v>4.58</v>
      </c>
      <c r="DS64" s="56">
        <v>1</v>
      </c>
      <c r="DT64" s="56">
        <v>64.16</v>
      </c>
      <c r="DU64" s="56">
        <v>14</v>
      </c>
      <c r="DV64" s="56">
        <v>9.17</v>
      </c>
      <c r="DW64" s="56">
        <v>2</v>
      </c>
      <c r="DX64" s="56">
        <v>0</v>
      </c>
      <c r="DY64" s="56">
        <v>0</v>
      </c>
      <c r="DZ64" s="62">
        <v>1.9082691663876798</v>
      </c>
      <c r="EA64" s="63">
        <v>57</v>
      </c>
      <c r="EB64" s="62">
        <v>26.21359223300971</v>
      </c>
      <c r="EC64" s="63">
        <v>783</v>
      </c>
      <c r="ED64" s="60">
        <v>1.4237993538141394</v>
      </c>
      <c r="EE64" s="61">
        <v>26</v>
      </c>
      <c r="EF64" s="56" t="s">
        <v>3942</v>
      </c>
      <c r="EG64" s="56" t="s">
        <v>3943</v>
      </c>
      <c r="EH64" s="56" t="s">
        <v>555</v>
      </c>
      <c r="EI64" s="56" t="s">
        <v>555</v>
      </c>
      <c r="EJ64" s="56" t="s">
        <v>3944</v>
      </c>
      <c r="EK64" s="56" t="s">
        <v>3945</v>
      </c>
      <c r="EL64" s="56" t="s">
        <v>3946</v>
      </c>
      <c r="EM64" s="56" t="s">
        <v>3947</v>
      </c>
      <c r="EN64" s="56" t="s">
        <v>555</v>
      </c>
      <c r="EO64" s="56" t="s">
        <v>555</v>
      </c>
      <c r="EP64" s="56">
        <v>13.75</v>
      </c>
      <c r="EQ64" s="56">
        <v>3</v>
      </c>
      <c r="ER64" s="99">
        <v>64.760000000000005</v>
      </c>
      <c r="ES64" s="96">
        <v>14</v>
      </c>
      <c r="ET64" s="56">
        <v>100.82</v>
      </c>
      <c r="EU64" s="56">
        <v>22</v>
      </c>
      <c r="EV64" s="107">
        <v>18.329999999999998</v>
      </c>
      <c r="EW64" s="56">
        <v>4</v>
      </c>
      <c r="EX64" s="56">
        <v>2</v>
      </c>
      <c r="EY64" s="62">
        <v>159.19972640218879</v>
      </c>
      <c r="EZ64" s="63">
        <v>931</v>
      </c>
      <c r="FA64" s="62">
        <v>112.0193200817388</v>
      </c>
      <c r="FB64" s="63">
        <v>603</v>
      </c>
      <c r="FC64" s="56">
        <v>34.71</v>
      </c>
      <c r="FD64" s="111">
        <v>13</v>
      </c>
      <c r="FE64" s="56">
        <v>128.16</v>
      </c>
      <c r="FF64" s="56">
        <v>48</v>
      </c>
      <c r="FG64" s="56">
        <v>10.68</v>
      </c>
      <c r="FH64" s="56">
        <v>4</v>
      </c>
      <c r="FI64" s="56">
        <v>5.34</v>
      </c>
      <c r="FJ64" s="56">
        <v>2</v>
      </c>
      <c r="FK64" s="56">
        <v>178.89</v>
      </c>
      <c r="FL64" s="56">
        <v>67</v>
      </c>
      <c r="FM64" s="56">
        <v>136.16999999999999</v>
      </c>
      <c r="FN64" s="56">
        <v>51</v>
      </c>
      <c r="FO64" s="56">
        <v>136.16999999999999</v>
      </c>
      <c r="FP64" s="56">
        <v>51</v>
      </c>
      <c r="FQ64" s="56">
        <v>10.68</v>
      </c>
      <c r="FR64" s="56">
        <v>4</v>
      </c>
      <c r="FS64" s="60">
        <v>42</v>
      </c>
      <c r="FT64" s="61">
        <v>42</v>
      </c>
      <c r="FU64" s="60">
        <v>2.5935162094763093</v>
      </c>
      <c r="FV64" s="61">
        <v>26</v>
      </c>
      <c r="FW64" s="56" t="s">
        <v>3948</v>
      </c>
      <c r="FX64" s="56">
        <v>3.55</v>
      </c>
      <c r="FY64" s="56">
        <v>10.82</v>
      </c>
      <c r="FZ64" s="111">
        <v>32159</v>
      </c>
      <c r="GA64" s="111">
        <v>39450</v>
      </c>
      <c r="GB64" s="56">
        <v>47.59</v>
      </c>
      <c r="GC64" s="56">
        <v>52.41</v>
      </c>
      <c r="GD64" s="56">
        <v>24.59</v>
      </c>
      <c r="GE64" s="56">
        <v>67.03</v>
      </c>
      <c r="GF64" s="56">
        <v>61.95</v>
      </c>
      <c r="GG64" s="56">
        <v>32.42</v>
      </c>
      <c r="GH64" s="56">
        <v>96.9</v>
      </c>
      <c r="GI64" s="56">
        <v>34.26</v>
      </c>
      <c r="GJ64" s="56">
        <v>20.71</v>
      </c>
      <c r="GK64" s="56">
        <v>79.11</v>
      </c>
      <c r="GL64" s="56">
        <v>2.72</v>
      </c>
      <c r="GM64" s="56">
        <v>9.84</v>
      </c>
      <c r="GN64" s="56">
        <v>4.28</v>
      </c>
      <c r="GO64" s="56">
        <v>19.93</v>
      </c>
      <c r="GP64" s="56">
        <v>4.49</v>
      </c>
      <c r="GQ64" s="56">
        <v>1.53</v>
      </c>
      <c r="GR64" s="56">
        <v>3.44</v>
      </c>
      <c r="GS64" s="56">
        <v>0.69</v>
      </c>
      <c r="GT64" s="56">
        <v>6.95</v>
      </c>
      <c r="GU64" s="99">
        <v>39.127237067908801</v>
      </c>
      <c r="GV64" s="120">
        <v>1.59378163885169E-2</v>
      </c>
      <c r="GW64" s="120">
        <v>0.80894216009667197</v>
      </c>
      <c r="GX64" s="120">
        <v>0.138541428524772</v>
      </c>
      <c r="GY64" s="120">
        <v>3.3573924687285699E-2</v>
      </c>
      <c r="GZ64" s="120">
        <v>8.1648649531336796E-4</v>
      </c>
      <c r="HA64" s="120">
        <v>1.3063783925013899E-4</v>
      </c>
      <c r="HB64" s="120">
        <v>1.3063783925013899E-4</v>
      </c>
      <c r="HC64" s="120">
        <v>1.92690812893955E-3</v>
      </c>
      <c r="HD64" s="122">
        <v>395</v>
      </c>
      <c r="HE64" s="138">
        <v>0</v>
      </c>
      <c r="HF64" s="118">
        <v>1</v>
      </c>
      <c r="HG64" s="118">
        <v>0</v>
      </c>
      <c r="HH64" s="122">
        <v>7722</v>
      </c>
      <c r="HI64" s="122">
        <v>4304</v>
      </c>
      <c r="HJ64" s="122">
        <v>14</v>
      </c>
      <c r="HK64" s="122">
        <v>12436</v>
      </c>
      <c r="HL64" s="122">
        <v>397</v>
      </c>
      <c r="HM64" s="118">
        <v>0</v>
      </c>
      <c r="HN64" s="122">
        <v>1</v>
      </c>
      <c r="HO64" s="118">
        <v>0</v>
      </c>
      <c r="HP64" s="122">
        <v>9696</v>
      </c>
      <c r="HQ64" s="122">
        <v>5111</v>
      </c>
      <c r="HR64" s="122">
        <v>20</v>
      </c>
      <c r="HS64" s="122">
        <v>15225</v>
      </c>
      <c r="HT64" s="122">
        <v>336</v>
      </c>
      <c r="HU64" s="118">
        <v>1</v>
      </c>
      <c r="HV64" s="118">
        <v>0</v>
      </c>
      <c r="HW64" s="118">
        <v>1</v>
      </c>
      <c r="HX64" s="122">
        <v>10055</v>
      </c>
      <c r="HY64" s="122">
        <v>5556</v>
      </c>
      <c r="HZ64" s="122">
        <v>20</v>
      </c>
      <c r="IA64" s="122">
        <v>15969</v>
      </c>
      <c r="IB64" s="122">
        <v>499</v>
      </c>
      <c r="IC64" s="118">
        <v>0</v>
      </c>
      <c r="ID64" s="118">
        <v>3</v>
      </c>
      <c r="IE64" s="118">
        <v>0</v>
      </c>
      <c r="IF64" s="122">
        <v>14353</v>
      </c>
      <c r="IG64" s="122">
        <v>7952</v>
      </c>
      <c r="IH64" s="122">
        <v>238</v>
      </c>
      <c r="II64" s="122">
        <v>23045</v>
      </c>
      <c r="IJ64" s="130">
        <v>28</v>
      </c>
      <c r="IK64" s="131">
        <v>1.2058570198105099E-2</v>
      </c>
      <c r="IL64" s="130">
        <v>328</v>
      </c>
      <c r="IM64" s="131">
        <v>0.141257536606374</v>
      </c>
      <c r="IN64" s="130">
        <v>351</v>
      </c>
      <c r="IO64" s="131">
        <v>0.15116279069767399</v>
      </c>
      <c r="IP64" s="119">
        <v>0</v>
      </c>
      <c r="IQ64" s="119">
        <v>0</v>
      </c>
      <c r="IR64" s="130">
        <v>1</v>
      </c>
      <c r="IS64" s="131">
        <v>4.30663221360896E-4</v>
      </c>
      <c r="IT64" s="119">
        <v>0</v>
      </c>
      <c r="IU64" s="119">
        <v>0</v>
      </c>
      <c r="IV64" s="130">
        <v>1162</v>
      </c>
      <c r="IW64" s="131">
        <v>0.50043066322136098</v>
      </c>
      <c r="IX64" s="130">
        <v>379</v>
      </c>
      <c r="IY64" s="131">
        <v>0.16322136089577899</v>
      </c>
      <c r="IZ64" s="119">
        <v>0</v>
      </c>
      <c r="JA64" s="119"/>
      <c r="JB64" s="130">
        <v>1</v>
      </c>
      <c r="JC64" s="131">
        <v>4.30663221360896E-4</v>
      </c>
      <c r="JD64" s="130">
        <v>1</v>
      </c>
      <c r="JE64" s="131">
        <v>4.30663221360896E-4</v>
      </c>
      <c r="JF64" s="119">
        <v>0</v>
      </c>
      <c r="JG64" s="119">
        <v>0</v>
      </c>
      <c r="JH64" s="119">
        <v>0</v>
      </c>
      <c r="JI64" s="119">
        <v>0</v>
      </c>
      <c r="JJ64" s="130">
        <v>15</v>
      </c>
      <c r="JK64" s="131">
        <v>6.4599483204134398E-3</v>
      </c>
      <c r="JL64" s="130">
        <v>2</v>
      </c>
      <c r="JM64" s="131">
        <v>8.6132644272179199E-4</v>
      </c>
      <c r="JN64" s="119">
        <v>0</v>
      </c>
      <c r="JO64" s="119">
        <v>0</v>
      </c>
      <c r="JP64" s="119">
        <v>0</v>
      </c>
      <c r="JQ64" s="119">
        <v>0</v>
      </c>
      <c r="JR64" s="130">
        <v>4</v>
      </c>
      <c r="JS64" s="131">
        <v>1.7226528854435801E-3</v>
      </c>
      <c r="JT64" s="119">
        <v>0</v>
      </c>
      <c r="JU64" s="119">
        <v>0</v>
      </c>
      <c r="JV64" s="130">
        <v>2</v>
      </c>
      <c r="JW64" s="131">
        <v>8.6132644272179199E-4</v>
      </c>
      <c r="JX64" s="119">
        <v>0</v>
      </c>
      <c r="JY64" s="119">
        <v>0</v>
      </c>
      <c r="JZ64" s="119">
        <v>0</v>
      </c>
      <c r="KA64" s="119">
        <v>0</v>
      </c>
      <c r="KB64" s="130">
        <v>5</v>
      </c>
      <c r="KC64" s="131">
        <v>2.1533161068044799E-3</v>
      </c>
      <c r="KD64" s="119"/>
      <c r="KE64" s="119">
        <v>0</v>
      </c>
      <c r="KF64" s="119">
        <v>0</v>
      </c>
      <c r="KG64" s="119">
        <v>0</v>
      </c>
      <c r="KH64" s="119">
        <v>0</v>
      </c>
      <c r="KI64" s="119">
        <v>0</v>
      </c>
      <c r="KJ64" s="119">
        <v>0</v>
      </c>
      <c r="KK64" s="119">
        <v>0</v>
      </c>
      <c r="KL64" s="119">
        <v>0</v>
      </c>
      <c r="KM64" s="119">
        <v>0</v>
      </c>
      <c r="KN64" s="119">
        <v>0</v>
      </c>
      <c r="KO64" s="119">
        <v>0</v>
      </c>
      <c r="KP64" s="119">
        <v>0</v>
      </c>
      <c r="KQ64" s="119">
        <v>0</v>
      </c>
      <c r="KR64" s="119">
        <v>0</v>
      </c>
      <c r="KS64" s="119">
        <v>0</v>
      </c>
      <c r="KT64" s="119">
        <v>0</v>
      </c>
      <c r="KU64" s="131">
        <v>1.7226528854435801E-3</v>
      </c>
      <c r="KV64" s="119">
        <v>0</v>
      </c>
      <c r="KW64" s="119">
        <v>0</v>
      </c>
      <c r="KX64" s="119">
        <v>0</v>
      </c>
      <c r="KY64" s="119">
        <v>0</v>
      </c>
      <c r="KZ64" s="119">
        <v>0</v>
      </c>
      <c r="LA64" s="119">
        <v>0</v>
      </c>
      <c r="LB64" s="130">
        <v>1</v>
      </c>
      <c r="LC64" s="131">
        <v>4.30663221360896E-4</v>
      </c>
      <c r="LD64" s="122">
        <v>0</v>
      </c>
      <c r="LE64" s="122">
        <v>0</v>
      </c>
      <c r="LF64" s="130">
        <v>1</v>
      </c>
      <c r="LG64" s="131">
        <v>4.30663221360896E-4</v>
      </c>
      <c r="LH64" s="122">
        <v>0</v>
      </c>
      <c r="LI64" s="122">
        <v>0</v>
      </c>
      <c r="LJ64" s="130">
        <v>7</v>
      </c>
      <c r="LK64" s="131">
        <v>3.0146425495262701E-3</v>
      </c>
      <c r="LL64" s="119">
        <v>0</v>
      </c>
      <c r="LM64" s="119">
        <v>0</v>
      </c>
      <c r="LN64" s="119">
        <v>0</v>
      </c>
      <c r="LO64" s="119">
        <v>0</v>
      </c>
      <c r="LP64" s="119">
        <v>0</v>
      </c>
      <c r="LQ64" s="119">
        <v>0</v>
      </c>
      <c r="LR64" s="119">
        <v>0</v>
      </c>
      <c r="LS64" s="119">
        <v>0</v>
      </c>
      <c r="LT64" s="119">
        <v>0</v>
      </c>
      <c r="LU64" s="119">
        <v>0</v>
      </c>
      <c r="LV64" s="119">
        <v>0</v>
      </c>
      <c r="LW64" s="119">
        <v>0</v>
      </c>
      <c r="LX64" s="122">
        <v>0</v>
      </c>
      <c r="LY64" s="122">
        <v>0</v>
      </c>
      <c r="LZ64" s="122">
        <v>0</v>
      </c>
      <c r="MA64" s="122">
        <v>0</v>
      </c>
      <c r="MB64" s="122">
        <v>0</v>
      </c>
      <c r="MC64" s="122">
        <v>0</v>
      </c>
      <c r="MD64" s="122">
        <v>0</v>
      </c>
      <c r="ME64" s="122">
        <v>0</v>
      </c>
      <c r="MF64" s="130">
        <v>1</v>
      </c>
      <c r="MG64" s="131">
        <v>4.30663221360896E-4</v>
      </c>
      <c r="MH64" s="119"/>
      <c r="MI64" s="122">
        <v>0</v>
      </c>
      <c r="MJ64" s="122">
        <v>0</v>
      </c>
      <c r="MK64" s="122">
        <v>0</v>
      </c>
      <c r="ML64" s="119"/>
      <c r="MM64" s="119"/>
      <c r="MN64" s="130">
        <v>1</v>
      </c>
      <c r="MO64" s="131">
        <v>4.30663221360896E-4</v>
      </c>
      <c r="MP64" s="122">
        <v>0</v>
      </c>
      <c r="MQ64" s="122">
        <v>0</v>
      </c>
      <c r="MR64" s="122">
        <v>0</v>
      </c>
      <c r="MS64" s="122">
        <v>0</v>
      </c>
      <c r="MT64" s="130">
        <v>2</v>
      </c>
      <c r="MU64" s="131">
        <v>8.6132644272179199E-4</v>
      </c>
      <c r="MV64" s="130">
        <v>18</v>
      </c>
      <c r="MW64" s="131">
        <v>7.7519379844961196E-3</v>
      </c>
      <c r="MX64" s="119"/>
      <c r="MY64" s="119"/>
      <c r="MZ64" s="122">
        <v>0</v>
      </c>
      <c r="NA64" s="122">
        <v>0</v>
      </c>
      <c r="NB64" s="122">
        <v>0</v>
      </c>
      <c r="NC64" s="122">
        <v>0</v>
      </c>
      <c r="ND64" s="122">
        <v>0</v>
      </c>
      <c r="NE64" s="122">
        <v>0</v>
      </c>
      <c r="NF64" s="122">
        <v>0</v>
      </c>
      <c r="NG64" s="122">
        <v>0</v>
      </c>
      <c r="NH64" s="122">
        <v>0</v>
      </c>
      <c r="NI64" s="122">
        <v>0</v>
      </c>
      <c r="NJ64" s="122">
        <v>0</v>
      </c>
      <c r="NK64" s="122">
        <v>0</v>
      </c>
      <c r="NL64" s="122">
        <v>0</v>
      </c>
      <c r="NM64" s="122">
        <v>0</v>
      </c>
      <c r="NN64" s="122">
        <v>0</v>
      </c>
      <c r="NO64" s="122">
        <v>0</v>
      </c>
      <c r="NP64" s="122">
        <v>0</v>
      </c>
      <c r="NQ64" s="122">
        <v>0</v>
      </c>
      <c r="NR64" s="122">
        <v>0</v>
      </c>
      <c r="NS64" s="122">
        <v>0</v>
      </c>
      <c r="NT64" s="122">
        <v>0</v>
      </c>
      <c r="NU64" s="122">
        <v>0</v>
      </c>
      <c r="NV64" s="122">
        <v>0</v>
      </c>
      <c r="NW64" s="122">
        <v>0</v>
      </c>
      <c r="NX64" s="122">
        <v>0</v>
      </c>
      <c r="NY64" s="122">
        <v>0</v>
      </c>
      <c r="NZ64" s="122">
        <v>0</v>
      </c>
      <c r="OA64" s="119">
        <v>0</v>
      </c>
      <c r="OB64" s="119">
        <v>0</v>
      </c>
      <c r="OC64" s="119">
        <v>0</v>
      </c>
      <c r="OD64" s="119">
        <v>0</v>
      </c>
      <c r="OE64" s="119">
        <v>0</v>
      </c>
      <c r="OF64" s="119">
        <v>0</v>
      </c>
      <c r="OG64" s="119">
        <v>0</v>
      </c>
      <c r="OH64" s="119">
        <v>0</v>
      </c>
      <c r="OI64" s="119">
        <v>0</v>
      </c>
      <c r="OJ64" s="119">
        <v>0</v>
      </c>
      <c r="OK64" s="119">
        <v>0</v>
      </c>
      <c r="OL64" s="119">
        <v>0</v>
      </c>
      <c r="OM64" s="122">
        <v>0</v>
      </c>
      <c r="ON64" s="122">
        <v>0</v>
      </c>
      <c r="OO64" s="122">
        <v>0</v>
      </c>
      <c r="OP64" s="122">
        <v>0</v>
      </c>
      <c r="OQ64" s="122">
        <v>0</v>
      </c>
      <c r="OR64" s="122">
        <v>0</v>
      </c>
      <c r="OS64" s="130">
        <v>1</v>
      </c>
      <c r="OT64" s="131">
        <v>4.30663221360896E-4</v>
      </c>
    </row>
    <row r="65" spans="1:410">
      <c r="A65" s="55" t="s">
        <v>1468</v>
      </c>
      <c r="B65" s="56" t="s">
        <v>1469</v>
      </c>
      <c r="C65" s="55" t="s">
        <v>441</v>
      </c>
      <c r="D65" s="57">
        <v>6</v>
      </c>
      <c r="E65" s="96">
        <v>2018</v>
      </c>
      <c r="F65" s="56">
        <v>66.28</v>
      </c>
      <c r="G65" s="110">
        <v>6888</v>
      </c>
      <c r="H65" s="110">
        <v>2111</v>
      </c>
      <c r="I65" s="110">
        <v>4777</v>
      </c>
      <c r="J65" s="99">
        <v>7.79</v>
      </c>
      <c r="K65" s="96">
        <v>640</v>
      </c>
      <c r="L65" s="100">
        <v>67.33</v>
      </c>
      <c r="M65" s="110">
        <v>5529</v>
      </c>
      <c r="N65" s="114">
        <v>703</v>
      </c>
      <c r="O65" s="114">
        <v>364</v>
      </c>
      <c r="P65" s="114">
        <v>339</v>
      </c>
      <c r="Q65" s="112">
        <v>840</v>
      </c>
      <c r="R65" s="113">
        <v>435</v>
      </c>
      <c r="S65" s="113">
        <v>405</v>
      </c>
      <c r="T65" s="114">
        <v>677</v>
      </c>
      <c r="U65" s="114">
        <v>351</v>
      </c>
      <c r="V65" s="114">
        <v>326</v>
      </c>
      <c r="W65" s="114">
        <v>806</v>
      </c>
      <c r="X65" s="113">
        <v>418</v>
      </c>
      <c r="Y65" s="113">
        <v>388</v>
      </c>
      <c r="Z65" s="114">
        <v>655</v>
      </c>
      <c r="AA65" s="114">
        <v>341</v>
      </c>
      <c r="AB65" s="114">
        <v>314</v>
      </c>
      <c r="AC65" s="112">
        <v>1571</v>
      </c>
      <c r="AD65" s="112">
        <v>817</v>
      </c>
      <c r="AE65" s="112">
        <v>754</v>
      </c>
      <c r="AF65" s="114">
        <v>610</v>
      </c>
      <c r="AG65" s="114">
        <v>318</v>
      </c>
      <c r="AH65" s="181">
        <v>292</v>
      </c>
      <c r="AI65" s="182"/>
      <c r="AJ65" s="182"/>
      <c r="AK65" s="182"/>
      <c r="AL65" s="114">
        <v>538</v>
      </c>
      <c r="AM65" s="114">
        <v>274</v>
      </c>
      <c r="AN65" s="114">
        <v>264</v>
      </c>
      <c r="AO65" s="114">
        <v>485</v>
      </c>
      <c r="AP65" s="114">
        <v>244</v>
      </c>
      <c r="AQ65" s="114">
        <v>241</v>
      </c>
      <c r="AR65" s="56">
        <v>173</v>
      </c>
      <c r="AS65" s="80">
        <v>6</v>
      </c>
      <c r="AT65" s="115" t="s">
        <v>3642</v>
      </c>
      <c r="AU65" s="59">
        <v>153</v>
      </c>
      <c r="AV65" s="59">
        <v>0</v>
      </c>
      <c r="AW65" s="59">
        <v>75</v>
      </c>
      <c r="AX65" s="59">
        <v>13.3</v>
      </c>
      <c r="AY65" s="59">
        <v>1</v>
      </c>
      <c r="AZ65" s="62">
        <v>3.4096444227959082</v>
      </c>
      <c r="BA65" s="63">
        <v>1</v>
      </c>
      <c r="BB65" s="62">
        <v>0</v>
      </c>
      <c r="BC65" s="63">
        <v>0</v>
      </c>
      <c r="BD65" s="64">
        <v>0</v>
      </c>
      <c r="BE65" s="65">
        <v>0</v>
      </c>
      <c r="BF65" s="62">
        <v>8</v>
      </c>
      <c r="BG65" s="63">
        <v>6</v>
      </c>
      <c r="BH65" s="62">
        <v>4</v>
      </c>
      <c r="BI65" s="63">
        <v>3</v>
      </c>
      <c r="BJ65" s="64">
        <v>0</v>
      </c>
      <c r="BK65" s="65">
        <v>0</v>
      </c>
      <c r="BL65" s="64">
        <v>0</v>
      </c>
      <c r="BM65" s="65">
        <v>0</v>
      </c>
      <c r="BN65" s="56">
        <v>0</v>
      </c>
      <c r="BO65" s="56">
        <v>0</v>
      </c>
      <c r="BP65" s="56">
        <v>0</v>
      </c>
      <c r="BQ65" s="56">
        <v>0</v>
      </c>
      <c r="BR65" s="56">
        <v>0</v>
      </c>
      <c r="BS65" s="56">
        <v>0</v>
      </c>
      <c r="BT65" s="56">
        <v>0</v>
      </c>
      <c r="BU65" s="56">
        <v>0</v>
      </c>
      <c r="BV65" s="116">
        <v>35.9</v>
      </c>
      <c r="BW65" s="70">
        <v>0.93478260869565222</v>
      </c>
      <c r="BX65" s="56">
        <v>95.7</v>
      </c>
      <c r="BY65" s="107">
        <v>93.5</v>
      </c>
      <c r="BZ65" s="56">
        <v>96.7</v>
      </c>
      <c r="CA65" s="56">
        <v>89.2</v>
      </c>
      <c r="CB65" s="56">
        <v>104.3</v>
      </c>
      <c r="CC65" s="96" t="s">
        <v>3949</v>
      </c>
      <c r="CD65" s="96" t="s">
        <v>3950</v>
      </c>
      <c r="CE65" s="96" t="s">
        <v>555</v>
      </c>
      <c r="CF65" s="96" t="s">
        <v>909</v>
      </c>
      <c r="CG65" s="96" t="s">
        <v>3951</v>
      </c>
      <c r="CH65" s="56">
        <v>120.48</v>
      </c>
      <c r="CI65" s="56">
        <v>1</v>
      </c>
      <c r="CJ65" s="60">
        <v>0</v>
      </c>
      <c r="CK65" s="61">
        <v>0</v>
      </c>
      <c r="CL65" s="107">
        <v>120.48192771084338</v>
      </c>
      <c r="CM65" s="56">
        <v>1</v>
      </c>
      <c r="CN65" s="56">
        <v>120.48</v>
      </c>
      <c r="CO65" s="56">
        <v>1</v>
      </c>
      <c r="CP65" s="56">
        <v>0</v>
      </c>
      <c r="CQ65" s="56">
        <v>0</v>
      </c>
      <c r="CR65" s="56">
        <v>0</v>
      </c>
      <c r="CS65" s="56">
        <v>0</v>
      </c>
      <c r="CT65" s="56">
        <v>0</v>
      </c>
      <c r="CU65" s="56">
        <v>0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0</v>
      </c>
      <c r="DB65" s="60">
        <v>1.3440860215053765</v>
      </c>
      <c r="DC65" s="61">
        <v>1</v>
      </c>
      <c r="DD65" s="56" t="s">
        <v>3952</v>
      </c>
      <c r="DE65" s="56" t="s">
        <v>3953</v>
      </c>
      <c r="DF65" s="96" t="s">
        <v>555</v>
      </c>
      <c r="DG65" s="96" t="s">
        <v>555</v>
      </c>
      <c r="DH65" s="56">
        <v>214.13</v>
      </c>
      <c r="DI65" s="56">
        <v>2</v>
      </c>
      <c r="DJ65" s="56">
        <v>107.07</v>
      </c>
      <c r="DK65" s="56">
        <v>1</v>
      </c>
      <c r="DL65" s="56">
        <v>0</v>
      </c>
      <c r="DM65" s="56">
        <v>0</v>
      </c>
      <c r="DN65" s="56">
        <v>214.13</v>
      </c>
      <c r="DO65" s="56">
        <v>2</v>
      </c>
      <c r="DP65" s="56">
        <v>0</v>
      </c>
      <c r="DQ65" s="56">
        <v>0</v>
      </c>
      <c r="DR65" s="56">
        <v>0</v>
      </c>
      <c r="DS65" s="56">
        <v>0</v>
      </c>
      <c r="DT65" s="56">
        <v>39.43</v>
      </c>
      <c r="DU65" s="56">
        <v>2</v>
      </c>
      <c r="DV65" s="56">
        <v>19.72</v>
      </c>
      <c r="DW65" s="56">
        <v>1</v>
      </c>
      <c r="DX65" s="56">
        <v>19.72</v>
      </c>
      <c r="DY65" s="56">
        <v>1</v>
      </c>
      <c r="DZ65" s="62">
        <v>1.3157894736842104</v>
      </c>
      <c r="EA65" s="63">
        <v>1</v>
      </c>
      <c r="EB65" s="62">
        <v>31.578947368421051</v>
      </c>
      <c r="EC65" s="63">
        <v>24</v>
      </c>
      <c r="ED65" s="60">
        <v>0</v>
      </c>
      <c r="EE65" s="61">
        <v>0</v>
      </c>
      <c r="EF65" s="56" t="s">
        <v>3954</v>
      </c>
      <c r="EG65" s="56" t="s">
        <v>3955</v>
      </c>
      <c r="EH65" s="56" t="s">
        <v>555</v>
      </c>
      <c r="EI65" s="56" t="s">
        <v>555</v>
      </c>
      <c r="EJ65" s="56" t="s">
        <v>942</v>
      </c>
      <c r="EK65" s="56" t="s">
        <v>2556</v>
      </c>
      <c r="EL65" s="56" t="s">
        <v>3956</v>
      </c>
      <c r="EM65" s="56" t="s">
        <v>3957</v>
      </c>
      <c r="EN65" s="56" t="s">
        <v>555</v>
      </c>
      <c r="EO65" s="56" t="s">
        <v>555</v>
      </c>
      <c r="EP65" s="56">
        <v>0</v>
      </c>
      <c r="EQ65" s="56">
        <v>0</v>
      </c>
      <c r="ER65" s="99">
        <v>111.36</v>
      </c>
      <c r="ES65" s="96">
        <v>1</v>
      </c>
      <c r="ET65" s="56">
        <v>0</v>
      </c>
      <c r="EU65" s="56">
        <v>0</v>
      </c>
      <c r="EV65" s="56">
        <v>0</v>
      </c>
      <c r="EW65" s="56">
        <v>0</v>
      </c>
      <c r="EX65" s="56">
        <v>0</v>
      </c>
      <c r="EY65" s="62">
        <v>60.606060606060609</v>
      </c>
      <c r="EZ65" s="63">
        <v>16</v>
      </c>
      <c r="FA65" s="62">
        <v>41.49377593360996</v>
      </c>
      <c r="FB65" s="63">
        <v>10</v>
      </c>
      <c r="FC65" s="56">
        <v>64.39</v>
      </c>
      <c r="FD65" s="111">
        <v>1</v>
      </c>
      <c r="FE65" s="56">
        <v>108.07</v>
      </c>
      <c r="FF65" s="56">
        <v>9</v>
      </c>
      <c r="FG65" s="56">
        <v>0</v>
      </c>
      <c r="FH65" s="56">
        <v>0</v>
      </c>
      <c r="FI65" s="56">
        <v>0</v>
      </c>
      <c r="FJ65" s="56">
        <v>0</v>
      </c>
      <c r="FK65" s="56">
        <v>64.39</v>
      </c>
      <c r="FL65" s="56">
        <v>1</v>
      </c>
      <c r="FM65" s="56">
        <v>0</v>
      </c>
      <c r="FN65" s="56">
        <v>0</v>
      </c>
      <c r="FO65" s="56">
        <v>0</v>
      </c>
      <c r="FP65" s="56">
        <v>0</v>
      </c>
      <c r="FQ65" s="56">
        <v>0</v>
      </c>
      <c r="FR65" s="56">
        <v>0</v>
      </c>
      <c r="FS65" s="60">
        <v>1</v>
      </c>
      <c r="FT65" s="61">
        <v>1</v>
      </c>
      <c r="FU65" s="60">
        <v>2.061855670103093</v>
      </c>
      <c r="FV65" s="61">
        <v>1</v>
      </c>
      <c r="FW65" s="56" t="s">
        <v>3958</v>
      </c>
      <c r="FX65" s="56">
        <v>3.13</v>
      </c>
      <c r="FY65" s="56">
        <v>7.69</v>
      </c>
      <c r="FZ65" s="111">
        <v>2087</v>
      </c>
      <c r="GA65" s="111">
        <v>2881</v>
      </c>
      <c r="GB65" s="56">
        <v>42.17</v>
      </c>
      <c r="GC65" s="56">
        <v>57.83</v>
      </c>
      <c r="GD65" s="56">
        <v>34.049999999999997</v>
      </c>
      <c r="GE65" s="56">
        <v>67.84</v>
      </c>
      <c r="GF65" s="56">
        <v>49.41</v>
      </c>
      <c r="GG65" s="56">
        <v>12.41</v>
      </c>
      <c r="GH65" s="56">
        <v>95.94</v>
      </c>
      <c r="GI65" s="56">
        <v>1.22</v>
      </c>
      <c r="GJ65" s="56">
        <v>5.28</v>
      </c>
      <c r="GK65" s="56">
        <v>36.799999999999997</v>
      </c>
      <c r="GL65" s="56">
        <v>1.81</v>
      </c>
      <c r="GM65" s="56">
        <v>13.54</v>
      </c>
      <c r="GN65" s="56">
        <v>3.05</v>
      </c>
      <c r="GO65" s="56">
        <v>11.91</v>
      </c>
      <c r="GP65" s="56">
        <v>3.45</v>
      </c>
      <c r="GQ65" s="56">
        <v>0.93</v>
      </c>
      <c r="GR65" s="56">
        <v>1.52</v>
      </c>
      <c r="GS65" s="56">
        <v>0.37</v>
      </c>
      <c r="GT65" s="56">
        <v>12.34</v>
      </c>
      <c r="GU65" s="99">
        <v>27.058102100260616</v>
      </c>
      <c r="GV65" s="120">
        <v>1.0697911360162999E-2</v>
      </c>
      <c r="GW65" s="120">
        <v>0.74274070300560402</v>
      </c>
      <c r="GX65" s="120">
        <v>0.23280692817116699</v>
      </c>
      <c r="GY65" s="120">
        <v>1.0697911360162999E-2</v>
      </c>
      <c r="GZ65" s="120">
        <v>1.01884870096791E-3</v>
      </c>
      <c r="HA65" s="120">
        <v>5.0942435048395302E-4</v>
      </c>
      <c r="HB65" s="113"/>
      <c r="HC65" s="120">
        <v>1.52827305145186E-3</v>
      </c>
      <c r="HD65" s="122">
        <v>23</v>
      </c>
      <c r="HE65" s="118">
        <v>0</v>
      </c>
      <c r="HF65" s="118">
        <v>0</v>
      </c>
      <c r="HG65" s="118">
        <v>0</v>
      </c>
      <c r="HH65" s="118">
        <v>5</v>
      </c>
      <c r="HI65" s="122">
        <v>557</v>
      </c>
      <c r="HJ65" s="118"/>
      <c r="HK65" s="122">
        <v>585</v>
      </c>
      <c r="HL65" s="122">
        <v>24</v>
      </c>
      <c r="HM65" s="118">
        <v>0</v>
      </c>
      <c r="HN65" s="118">
        <v>0</v>
      </c>
      <c r="HO65" s="118">
        <v>0</v>
      </c>
      <c r="HP65" s="122">
        <v>6</v>
      </c>
      <c r="HQ65" s="122">
        <v>737</v>
      </c>
      <c r="HR65" s="118">
        <v>2</v>
      </c>
      <c r="HS65" s="122">
        <v>769</v>
      </c>
      <c r="HT65" s="122">
        <v>12</v>
      </c>
      <c r="HU65" s="118">
        <v>0</v>
      </c>
      <c r="HV65" s="118">
        <v>0</v>
      </c>
      <c r="HW65" s="118">
        <v>0</v>
      </c>
      <c r="HX65" s="118">
        <v>3</v>
      </c>
      <c r="HY65" s="122">
        <v>773</v>
      </c>
      <c r="HZ65" s="118">
        <v>2</v>
      </c>
      <c r="IA65" s="122">
        <v>791</v>
      </c>
      <c r="IB65" s="118">
        <v>25</v>
      </c>
      <c r="IC65" s="118">
        <v>0</v>
      </c>
      <c r="ID65" s="118">
        <v>0</v>
      </c>
      <c r="IE65" s="118">
        <v>0</v>
      </c>
      <c r="IF65" s="122">
        <v>9</v>
      </c>
      <c r="IG65" s="122">
        <v>1077</v>
      </c>
      <c r="IH65" s="122">
        <v>5</v>
      </c>
      <c r="II65" s="122">
        <v>1116</v>
      </c>
      <c r="IJ65" s="119">
        <v>0</v>
      </c>
      <c r="IK65" s="119"/>
      <c r="IL65" s="130">
        <v>10</v>
      </c>
      <c r="IM65" s="131">
        <v>9.0909090909090898E-2</v>
      </c>
      <c r="IN65" s="119">
        <v>0</v>
      </c>
      <c r="IO65" s="122">
        <v>0</v>
      </c>
      <c r="IP65" s="119">
        <v>0</v>
      </c>
      <c r="IQ65" s="119">
        <v>0</v>
      </c>
      <c r="IR65" s="119">
        <v>0</v>
      </c>
      <c r="IS65" s="119">
        <v>0</v>
      </c>
      <c r="IT65" s="119">
        <v>0</v>
      </c>
      <c r="IU65" s="119">
        <v>0</v>
      </c>
      <c r="IV65" s="119">
        <v>0</v>
      </c>
      <c r="IW65" s="119">
        <v>0</v>
      </c>
      <c r="IX65" s="130">
        <v>78</v>
      </c>
      <c r="IY65" s="131">
        <v>0.70909090909090899</v>
      </c>
      <c r="IZ65" s="119">
        <v>0</v>
      </c>
      <c r="JA65" s="119">
        <v>0</v>
      </c>
      <c r="JB65" s="119">
        <v>0</v>
      </c>
      <c r="JC65" s="119">
        <v>0</v>
      </c>
      <c r="JD65" s="119">
        <v>0</v>
      </c>
      <c r="JE65" s="119">
        <v>0</v>
      </c>
      <c r="JF65" s="119">
        <v>0</v>
      </c>
      <c r="JG65" s="119">
        <v>0</v>
      </c>
      <c r="JH65" s="119">
        <v>0</v>
      </c>
      <c r="JI65" s="119">
        <v>0</v>
      </c>
      <c r="JJ65" s="119"/>
      <c r="JK65" s="119"/>
      <c r="JL65" s="130">
        <v>1</v>
      </c>
      <c r="JM65" s="131">
        <v>9.0909090909090905E-3</v>
      </c>
      <c r="JN65" s="119">
        <v>0</v>
      </c>
      <c r="JO65" s="119">
        <v>0</v>
      </c>
      <c r="JP65" s="119">
        <v>0</v>
      </c>
      <c r="JQ65" s="119">
        <v>0</v>
      </c>
      <c r="JR65" s="130">
        <v>21</v>
      </c>
      <c r="JS65" s="131">
        <v>0.190909090909091</v>
      </c>
      <c r="JT65" s="119">
        <v>0</v>
      </c>
      <c r="JU65" s="119">
        <v>0</v>
      </c>
      <c r="JV65" s="119">
        <v>0</v>
      </c>
      <c r="JW65" s="119">
        <v>0</v>
      </c>
      <c r="JX65" s="119">
        <v>0</v>
      </c>
      <c r="JY65" s="119">
        <v>0</v>
      </c>
      <c r="JZ65" s="119">
        <v>0</v>
      </c>
      <c r="KA65" s="119">
        <v>0</v>
      </c>
      <c r="KB65" s="119"/>
      <c r="KC65" s="119"/>
      <c r="KD65" s="119"/>
      <c r="KE65" s="119">
        <v>0</v>
      </c>
      <c r="KF65" s="119">
        <v>0</v>
      </c>
      <c r="KG65" s="119">
        <v>0</v>
      </c>
      <c r="KH65" s="119">
        <v>0</v>
      </c>
      <c r="KI65" s="119">
        <v>0</v>
      </c>
      <c r="KJ65" s="119">
        <v>0</v>
      </c>
      <c r="KK65" s="119">
        <v>0</v>
      </c>
      <c r="KL65" s="119">
        <v>0</v>
      </c>
      <c r="KM65" s="119">
        <v>0</v>
      </c>
      <c r="KN65" s="119">
        <v>0</v>
      </c>
      <c r="KO65" s="119">
        <v>0</v>
      </c>
      <c r="KP65" s="119">
        <v>0</v>
      </c>
      <c r="KQ65" s="119">
        <v>0</v>
      </c>
      <c r="KR65" s="119">
        <v>0</v>
      </c>
      <c r="KS65" s="119">
        <v>0</v>
      </c>
      <c r="KT65" s="119">
        <v>0</v>
      </c>
      <c r="KU65" s="119">
        <v>0</v>
      </c>
      <c r="KV65" s="119">
        <v>0</v>
      </c>
      <c r="KW65" s="119">
        <v>0</v>
      </c>
      <c r="KX65" s="119">
        <v>0</v>
      </c>
      <c r="KY65" s="119">
        <v>0</v>
      </c>
      <c r="KZ65" s="119">
        <v>0</v>
      </c>
      <c r="LA65" s="119">
        <v>0</v>
      </c>
      <c r="LB65" s="119"/>
      <c r="LC65" s="119"/>
      <c r="LD65" s="122">
        <v>0</v>
      </c>
      <c r="LE65" s="122">
        <v>0</v>
      </c>
      <c r="LF65" s="122">
        <v>0</v>
      </c>
      <c r="LG65" s="122">
        <v>0</v>
      </c>
      <c r="LH65" s="122">
        <v>0</v>
      </c>
      <c r="LI65" s="122">
        <v>0</v>
      </c>
      <c r="LJ65" s="122">
        <v>0</v>
      </c>
      <c r="LK65" s="122">
        <v>0</v>
      </c>
      <c r="LL65" s="122">
        <v>0</v>
      </c>
      <c r="LM65" s="119">
        <v>0</v>
      </c>
      <c r="LN65" s="119">
        <v>0</v>
      </c>
      <c r="LO65" s="119">
        <v>0</v>
      </c>
      <c r="LP65" s="119">
        <v>0</v>
      </c>
      <c r="LQ65" s="119">
        <v>0</v>
      </c>
      <c r="LR65" s="119">
        <v>0</v>
      </c>
      <c r="LS65" s="119">
        <v>0</v>
      </c>
      <c r="LT65" s="119">
        <v>0</v>
      </c>
      <c r="LU65" s="119">
        <v>0</v>
      </c>
      <c r="LV65" s="119">
        <v>0</v>
      </c>
      <c r="LW65" s="119">
        <v>0</v>
      </c>
      <c r="LX65" s="122">
        <v>0</v>
      </c>
      <c r="LY65" s="122">
        <v>0</v>
      </c>
      <c r="LZ65" s="122">
        <v>0</v>
      </c>
      <c r="MA65" s="122">
        <v>0</v>
      </c>
      <c r="MB65" s="122">
        <v>0</v>
      </c>
      <c r="MC65" s="122">
        <v>0</v>
      </c>
      <c r="MD65" s="122">
        <v>0</v>
      </c>
      <c r="ME65" s="122">
        <v>0</v>
      </c>
      <c r="MF65" s="122">
        <v>0</v>
      </c>
      <c r="MG65" s="122">
        <v>0</v>
      </c>
      <c r="MH65" s="122">
        <v>0</v>
      </c>
      <c r="MI65" s="122">
        <v>0</v>
      </c>
      <c r="MJ65" s="122">
        <v>0</v>
      </c>
      <c r="MK65" s="122">
        <v>0</v>
      </c>
      <c r="ML65" s="122">
        <v>0</v>
      </c>
      <c r="MM65" s="122">
        <v>0</v>
      </c>
      <c r="MN65" s="122">
        <v>0</v>
      </c>
      <c r="MO65" s="122">
        <v>0</v>
      </c>
      <c r="MP65" s="122">
        <v>0</v>
      </c>
      <c r="MQ65" s="122">
        <v>0</v>
      </c>
      <c r="MR65" s="122">
        <v>0</v>
      </c>
      <c r="MS65" s="122">
        <v>0</v>
      </c>
      <c r="MT65" s="122">
        <v>0</v>
      </c>
      <c r="MU65" s="122">
        <v>0</v>
      </c>
      <c r="MV65" s="122">
        <v>0</v>
      </c>
      <c r="MW65" s="122">
        <v>0</v>
      </c>
      <c r="MX65" s="122">
        <v>0</v>
      </c>
      <c r="MY65" s="122">
        <v>0</v>
      </c>
      <c r="MZ65" s="122">
        <v>0</v>
      </c>
      <c r="NA65" s="122">
        <v>0</v>
      </c>
      <c r="NB65" s="122">
        <v>0</v>
      </c>
      <c r="NC65" s="122">
        <v>0</v>
      </c>
      <c r="ND65" s="122">
        <v>0</v>
      </c>
      <c r="NE65" s="122">
        <v>0</v>
      </c>
      <c r="NF65" s="122">
        <v>0</v>
      </c>
      <c r="NG65" s="122">
        <v>0</v>
      </c>
      <c r="NH65" s="122">
        <v>0</v>
      </c>
      <c r="NI65" s="122">
        <v>0</v>
      </c>
      <c r="NJ65" s="122">
        <v>0</v>
      </c>
      <c r="NK65" s="122">
        <v>0</v>
      </c>
      <c r="NL65" s="122">
        <v>0</v>
      </c>
      <c r="NM65" s="122">
        <v>0</v>
      </c>
      <c r="NN65" s="122">
        <v>0</v>
      </c>
      <c r="NO65" s="122">
        <v>0</v>
      </c>
      <c r="NP65" s="122">
        <v>0</v>
      </c>
      <c r="NQ65" s="122">
        <v>0</v>
      </c>
      <c r="NR65" s="122">
        <v>0</v>
      </c>
      <c r="NS65" s="122">
        <v>0</v>
      </c>
      <c r="NT65" s="122">
        <v>0</v>
      </c>
      <c r="NU65" s="122">
        <v>0</v>
      </c>
      <c r="NV65" s="122">
        <v>0</v>
      </c>
      <c r="NW65" s="122">
        <v>0</v>
      </c>
      <c r="NX65" s="122">
        <v>0</v>
      </c>
      <c r="NY65" s="122">
        <v>0</v>
      </c>
      <c r="NZ65" s="122">
        <v>0</v>
      </c>
      <c r="OA65" s="119">
        <v>0</v>
      </c>
      <c r="OB65" s="119">
        <v>0</v>
      </c>
      <c r="OC65" s="119">
        <v>0</v>
      </c>
      <c r="OD65" s="119">
        <v>0</v>
      </c>
      <c r="OE65" s="119">
        <v>0</v>
      </c>
      <c r="OF65" s="119">
        <v>0</v>
      </c>
      <c r="OG65" s="119">
        <v>0</v>
      </c>
      <c r="OH65" s="119">
        <v>0</v>
      </c>
      <c r="OI65" s="119">
        <v>0</v>
      </c>
      <c r="OJ65" s="119">
        <v>0</v>
      </c>
      <c r="OK65" s="119">
        <v>0</v>
      </c>
      <c r="OL65" s="119">
        <v>0</v>
      </c>
      <c r="OM65" s="122">
        <v>0</v>
      </c>
      <c r="ON65" s="122">
        <v>0</v>
      </c>
      <c r="OO65" s="122">
        <v>0</v>
      </c>
      <c r="OP65" s="122">
        <v>0</v>
      </c>
      <c r="OQ65" s="122">
        <v>0</v>
      </c>
      <c r="OR65" s="122">
        <v>0</v>
      </c>
      <c r="OS65" s="122">
        <v>0</v>
      </c>
      <c r="OT65" s="122">
        <v>0</v>
      </c>
    </row>
    <row r="66" spans="1:410">
      <c r="A66" s="55" t="s">
        <v>1475</v>
      </c>
      <c r="B66" s="56" t="s">
        <v>1476</v>
      </c>
      <c r="C66" s="55" t="s">
        <v>466</v>
      </c>
      <c r="D66" s="57">
        <v>6</v>
      </c>
      <c r="E66" s="96">
        <v>2018</v>
      </c>
      <c r="F66" s="56">
        <v>66.34</v>
      </c>
      <c r="G66" s="110">
        <v>30127</v>
      </c>
      <c r="H66" s="110">
        <v>15918</v>
      </c>
      <c r="I66" s="110">
        <v>14209</v>
      </c>
      <c r="J66" s="100">
        <v>8.65</v>
      </c>
      <c r="K66" s="110">
        <v>4025</v>
      </c>
      <c r="L66" s="100">
        <v>52.88</v>
      </c>
      <c r="M66" s="110">
        <v>24594</v>
      </c>
      <c r="N66" s="114">
        <v>3026</v>
      </c>
      <c r="O66" s="114">
        <v>1523</v>
      </c>
      <c r="P66" s="114">
        <v>1503</v>
      </c>
      <c r="Q66" s="112">
        <v>3622</v>
      </c>
      <c r="R66" s="113">
        <v>1823</v>
      </c>
      <c r="S66" s="113">
        <v>1799</v>
      </c>
      <c r="T66" s="114">
        <v>2953</v>
      </c>
      <c r="U66" s="114">
        <v>1486</v>
      </c>
      <c r="V66" s="114">
        <v>1467</v>
      </c>
      <c r="W66" s="114">
        <v>3524</v>
      </c>
      <c r="X66" s="113">
        <v>1775</v>
      </c>
      <c r="Y66" s="113">
        <v>1749</v>
      </c>
      <c r="Z66" s="114">
        <v>2897</v>
      </c>
      <c r="AA66" s="114">
        <v>1469</v>
      </c>
      <c r="AB66" s="114">
        <v>1428</v>
      </c>
      <c r="AC66" s="112">
        <v>3417</v>
      </c>
      <c r="AD66" s="112">
        <v>1749</v>
      </c>
      <c r="AE66" s="112">
        <v>1668</v>
      </c>
      <c r="AF66" s="114">
        <v>2761</v>
      </c>
      <c r="AG66" s="114">
        <v>1426</v>
      </c>
      <c r="AH66" s="181">
        <v>1335</v>
      </c>
      <c r="AI66" s="182"/>
      <c r="AJ66" s="182"/>
      <c r="AK66" s="182"/>
      <c r="AL66" s="114">
        <v>2459</v>
      </c>
      <c r="AM66" s="114">
        <v>1243</v>
      </c>
      <c r="AN66" s="114">
        <v>1216</v>
      </c>
      <c r="AO66" s="114">
        <v>2158</v>
      </c>
      <c r="AP66" s="114">
        <v>1056</v>
      </c>
      <c r="AQ66" s="114">
        <v>1102</v>
      </c>
      <c r="AR66" s="56">
        <v>512</v>
      </c>
      <c r="AS66" s="80">
        <v>76</v>
      </c>
      <c r="AT66" s="115" t="s">
        <v>3843</v>
      </c>
      <c r="AU66" s="59">
        <v>1216</v>
      </c>
      <c r="AV66" s="59">
        <v>4</v>
      </c>
      <c r="AW66" s="59">
        <v>418</v>
      </c>
      <c r="AX66" s="59">
        <v>11.2</v>
      </c>
      <c r="AY66" s="59">
        <v>6</v>
      </c>
      <c r="AZ66" s="62">
        <v>3.8272985292852844</v>
      </c>
      <c r="BA66" s="63">
        <v>7</v>
      </c>
      <c r="BB66" s="62">
        <v>0</v>
      </c>
      <c r="BC66" s="63">
        <v>0</v>
      </c>
      <c r="BD66" s="64">
        <v>21.21790791427965</v>
      </c>
      <c r="BE66" s="65">
        <v>1</v>
      </c>
      <c r="BF66" s="62">
        <v>4.8828125</v>
      </c>
      <c r="BG66" s="63">
        <v>25</v>
      </c>
      <c r="BH66" s="62">
        <v>7.8125</v>
      </c>
      <c r="BI66" s="63">
        <v>40</v>
      </c>
      <c r="BJ66" s="64">
        <v>0</v>
      </c>
      <c r="BK66" s="65">
        <v>0</v>
      </c>
      <c r="BL66" s="64">
        <v>0</v>
      </c>
      <c r="BM66" s="65">
        <v>0</v>
      </c>
      <c r="BN66" s="56">
        <v>0</v>
      </c>
      <c r="BO66" s="56">
        <v>0</v>
      </c>
      <c r="BP66" s="56">
        <v>0</v>
      </c>
      <c r="BQ66" s="56">
        <v>0</v>
      </c>
      <c r="BR66" s="56">
        <v>0</v>
      </c>
      <c r="BS66" s="56">
        <v>0</v>
      </c>
      <c r="BT66" s="56">
        <v>0</v>
      </c>
      <c r="BU66" s="56">
        <v>0</v>
      </c>
      <c r="BV66" s="116">
        <v>72.5</v>
      </c>
      <c r="BW66" s="70">
        <v>0.89324618736383443</v>
      </c>
      <c r="BX66" s="56">
        <v>95.9</v>
      </c>
      <c r="BY66" s="107">
        <v>89.5</v>
      </c>
      <c r="BZ66" s="56">
        <v>104.4</v>
      </c>
      <c r="CA66" s="56">
        <v>90.8</v>
      </c>
      <c r="CB66" s="56">
        <v>98.8</v>
      </c>
      <c r="CC66" s="96" t="s">
        <v>1819</v>
      </c>
      <c r="CD66" s="96" t="s">
        <v>3959</v>
      </c>
      <c r="CE66" s="96" t="s">
        <v>555</v>
      </c>
      <c r="CF66" s="96" t="s">
        <v>1697</v>
      </c>
      <c r="CG66" s="96" t="s">
        <v>724</v>
      </c>
      <c r="CH66" s="56">
        <v>84.85</v>
      </c>
      <c r="CI66" s="56">
        <v>4</v>
      </c>
      <c r="CJ66" s="60">
        <v>0</v>
      </c>
      <c r="CK66" s="61">
        <v>0</v>
      </c>
      <c r="CL66" s="107">
        <v>84.853627492575299</v>
      </c>
      <c r="CM66" s="56">
        <v>4</v>
      </c>
      <c r="CN66" s="56">
        <v>106.07</v>
      </c>
      <c r="CO66" s="56">
        <v>5</v>
      </c>
      <c r="CP66" s="56">
        <v>0</v>
      </c>
      <c r="CQ66" s="56">
        <v>0</v>
      </c>
      <c r="CR66" s="56">
        <v>0</v>
      </c>
      <c r="CS66" s="56">
        <v>0</v>
      </c>
      <c r="CT66" s="56">
        <v>0</v>
      </c>
      <c r="CU66" s="56">
        <v>0</v>
      </c>
      <c r="CV66" s="56">
        <v>0</v>
      </c>
      <c r="CW66" s="56">
        <v>0</v>
      </c>
      <c r="CX66" s="56">
        <v>0</v>
      </c>
      <c r="CY66" s="56">
        <v>0</v>
      </c>
      <c r="CZ66" s="56">
        <v>0</v>
      </c>
      <c r="DA66" s="56">
        <v>0</v>
      </c>
      <c r="DB66" s="60">
        <v>0.22993791676247413</v>
      </c>
      <c r="DC66" s="61">
        <v>1</v>
      </c>
      <c r="DD66" s="56" t="s">
        <v>2417</v>
      </c>
      <c r="DE66" s="56" t="s">
        <v>3960</v>
      </c>
      <c r="DF66" s="96" t="s">
        <v>555</v>
      </c>
      <c r="DG66" s="96" t="s">
        <v>555</v>
      </c>
      <c r="DH66" s="56">
        <v>18.350000000000001</v>
      </c>
      <c r="DI66" s="56">
        <v>1</v>
      </c>
      <c r="DJ66" s="56">
        <v>275.18</v>
      </c>
      <c r="DK66" s="56">
        <v>15</v>
      </c>
      <c r="DL66" s="56">
        <v>18.350000000000001</v>
      </c>
      <c r="DM66" s="56">
        <v>1</v>
      </c>
      <c r="DN66" s="56">
        <v>18.350000000000001</v>
      </c>
      <c r="DO66" s="56">
        <v>1</v>
      </c>
      <c r="DP66" s="56">
        <v>26.28</v>
      </c>
      <c r="DQ66" s="56">
        <v>4</v>
      </c>
      <c r="DR66" s="56">
        <v>0</v>
      </c>
      <c r="DS66" s="56">
        <v>0</v>
      </c>
      <c r="DT66" s="56">
        <v>0</v>
      </c>
      <c r="DU66" s="56">
        <v>0</v>
      </c>
      <c r="DV66" s="56">
        <v>0</v>
      </c>
      <c r="DW66" s="56">
        <v>0</v>
      </c>
      <c r="DX66" s="56">
        <v>0</v>
      </c>
      <c r="DY66" s="56">
        <v>0</v>
      </c>
      <c r="DZ66" s="62">
        <v>2.197802197802198</v>
      </c>
      <c r="EA66" s="63">
        <v>12</v>
      </c>
      <c r="EB66" s="62">
        <v>28.388278388278387</v>
      </c>
      <c r="EC66" s="63">
        <v>155</v>
      </c>
      <c r="ED66" s="77">
        <v>0.97418412079883099</v>
      </c>
      <c r="EE66" s="72">
        <v>4</v>
      </c>
      <c r="EF66" s="56" t="s">
        <v>3961</v>
      </c>
      <c r="EG66" s="56" t="s">
        <v>1984</v>
      </c>
      <c r="EH66" s="56" t="s">
        <v>555</v>
      </c>
      <c r="EI66" s="56" t="s">
        <v>555</v>
      </c>
      <c r="EJ66" s="56" t="s">
        <v>3962</v>
      </c>
      <c r="EK66" s="56" t="s">
        <v>2054</v>
      </c>
      <c r="EL66" s="56" t="s">
        <v>3963</v>
      </c>
      <c r="EM66" s="56" t="s">
        <v>3964</v>
      </c>
      <c r="EN66" s="56" t="s">
        <v>555</v>
      </c>
      <c r="EO66" s="56" t="s">
        <v>555</v>
      </c>
      <c r="EP66" s="56">
        <v>59.15</v>
      </c>
      <c r="EQ66" s="56">
        <v>3</v>
      </c>
      <c r="ER66" s="99">
        <v>177.44</v>
      </c>
      <c r="ES66" s="96">
        <v>9</v>
      </c>
      <c r="ET66" s="56">
        <v>177.44</v>
      </c>
      <c r="EU66" s="56">
        <v>9</v>
      </c>
      <c r="EV66" s="107">
        <v>59.148264984227133</v>
      </c>
      <c r="EW66" s="56">
        <v>3</v>
      </c>
      <c r="EX66" s="56">
        <v>0</v>
      </c>
      <c r="EY66" s="62">
        <v>127.46710526315788</v>
      </c>
      <c r="EZ66" s="63">
        <v>155</v>
      </c>
      <c r="FA66" s="62">
        <v>83.484573502722327</v>
      </c>
      <c r="FB66" s="63">
        <v>92</v>
      </c>
      <c r="FC66" s="56">
        <v>12.01</v>
      </c>
      <c r="FD66" s="111">
        <v>1</v>
      </c>
      <c r="FE66" s="56">
        <v>0</v>
      </c>
      <c r="FF66" s="56">
        <v>0</v>
      </c>
      <c r="FG66" s="56">
        <v>12.01</v>
      </c>
      <c r="FH66" s="56">
        <v>1</v>
      </c>
      <c r="FI66" s="56">
        <v>0</v>
      </c>
      <c r="FJ66" s="56">
        <v>0</v>
      </c>
      <c r="FK66" s="56">
        <v>132.08000000000001</v>
      </c>
      <c r="FL66" s="56">
        <v>11</v>
      </c>
      <c r="FM66" s="56">
        <v>204.13</v>
      </c>
      <c r="FN66" s="56">
        <v>17</v>
      </c>
      <c r="FO66" s="56">
        <v>180.12</v>
      </c>
      <c r="FP66" s="56">
        <v>15</v>
      </c>
      <c r="FQ66" s="56">
        <v>60.04</v>
      </c>
      <c r="FR66" s="56">
        <v>5</v>
      </c>
      <c r="FS66" s="60">
        <v>7</v>
      </c>
      <c r="FT66" s="61">
        <v>7</v>
      </c>
      <c r="FU66" s="60">
        <v>1.3901760889712698</v>
      </c>
      <c r="FV66" s="61">
        <v>3</v>
      </c>
      <c r="FW66" s="56" t="s">
        <v>3965</v>
      </c>
      <c r="FX66" s="56">
        <v>3.09</v>
      </c>
      <c r="FY66" s="56">
        <v>3.46</v>
      </c>
      <c r="FZ66" s="111">
        <v>9329</v>
      </c>
      <c r="GA66" s="111">
        <v>11102</v>
      </c>
      <c r="GB66" s="56">
        <v>36.35</v>
      </c>
      <c r="GC66" s="56">
        <v>63.65</v>
      </c>
      <c r="GD66" s="56">
        <v>29.29</v>
      </c>
      <c r="GE66" s="56">
        <v>80.599999999999994</v>
      </c>
      <c r="GF66" s="56">
        <v>71.59</v>
      </c>
      <c r="GG66" s="56">
        <v>56.38</v>
      </c>
      <c r="GH66" s="56">
        <v>94.52</v>
      </c>
      <c r="GI66" s="56">
        <v>36.57</v>
      </c>
      <c r="GJ66" s="56">
        <v>15.23</v>
      </c>
      <c r="GK66" s="56">
        <v>56.55</v>
      </c>
      <c r="GL66" s="56">
        <v>2.68</v>
      </c>
      <c r="GM66" s="56">
        <v>12.9</v>
      </c>
      <c r="GN66" s="56">
        <v>3.39</v>
      </c>
      <c r="GO66" s="56">
        <v>14.86</v>
      </c>
      <c r="GP66" s="56">
        <v>1.89</v>
      </c>
      <c r="GQ66" s="56">
        <v>1.34</v>
      </c>
      <c r="GR66" s="56">
        <v>2.1800000000000002</v>
      </c>
      <c r="GS66" s="56">
        <v>0.99</v>
      </c>
      <c r="GT66" s="56">
        <v>11.59</v>
      </c>
      <c r="GU66" s="99">
        <v>24.171864171864172</v>
      </c>
      <c r="GV66" s="120">
        <v>3.22195704057279E-3</v>
      </c>
      <c r="GW66" s="120">
        <v>0.314677804295943</v>
      </c>
      <c r="GX66" s="120">
        <v>0.48758949880668301</v>
      </c>
      <c r="GY66" s="120">
        <v>0.188782816229117</v>
      </c>
      <c r="GZ66" s="120">
        <v>4.0572792362768501E-3</v>
      </c>
      <c r="HA66" s="120">
        <v>1.07398568019093E-3</v>
      </c>
      <c r="HB66" s="113"/>
      <c r="HC66" s="120">
        <v>5.9665871121718402E-4</v>
      </c>
      <c r="HD66" s="122">
        <v>450</v>
      </c>
      <c r="HE66" s="118">
        <v>0</v>
      </c>
      <c r="HF66" s="118">
        <v>0</v>
      </c>
      <c r="HG66" s="118">
        <v>1</v>
      </c>
      <c r="HH66" s="122">
        <v>201</v>
      </c>
      <c r="HI66" s="122">
        <v>2079</v>
      </c>
      <c r="HJ66" s="122">
        <v>47</v>
      </c>
      <c r="HK66" s="122">
        <v>2778</v>
      </c>
      <c r="HL66" s="122">
        <v>350</v>
      </c>
      <c r="HM66" s="118">
        <v>0</v>
      </c>
      <c r="HN66" s="118">
        <v>0</v>
      </c>
      <c r="HO66" s="118">
        <v>0</v>
      </c>
      <c r="HP66" s="122">
        <v>204</v>
      </c>
      <c r="HQ66" s="122">
        <v>2453</v>
      </c>
      <c r="HR66" s="122">
        <v>47</v>
      </c>
      <c r="HS66" s="122">
        <v>3054</v>
      </c>
      <c r="HT66" s="122">
        <v>275</v>
      </c>
      <c r="HU66" s="118">
        <v>0</v>
      </c>
      <c r="HV66" s="118">
        <v>0</v>
      </c>
      <c r="HW66" s="118">
        <v>0</v>
      </c>
      <c r="HX66" s="122">
        <v>199</v>
      </c>
      <c r="HY66" s="122">
        <v>3122</v>
      </c>
      <c r="HZ66" s="122">
        <v>44</v>
      </c>
      <c r="IA66" s="122">
        <v>3640</v>
      </c>
      <c r="IB66" s="122">
        <v>304</v>
      </c>
      <c r="IC66" s="118">
        <v>0</v>
      </c>
      <c r="ID66" s="118">
        <v>2</v>
      </c>
      <c r="IE66" s="118">
        <v>0</v>
      </c>
      <c r="IF66" s="122">
        <v>187</v>
      </c>
      <c r="IG66" s="122">
        <v>4663</v>
      </c>
      <c r="IH66" s="122">
        <v>38</v>
      </c>
      <c r="II66" s="122">
        <v>5194</v>
      </c>
      <c r="IJ66" s="130">
        <v>216</v>
      </c>
      <c r="IK66" s="131">
        <v>0.12514484356894601</v>
      </c>
      <c r="IL66" s="130">
        <v>26</v>
      </c>
      <c r="IM66" s="131">
        <v>1.5063731170336001E-2</v>
      </c>
      <c r="IN66" s="130">
        <v>1</v>
      </c>
      <c r="IO66" s="131">
        <v>5.7937427578215505E-4</v>
      </c>
      <c r="IP66" s="119">
        <v>0</v>
      </c>
      <c r="IQ66" s="119">
        <v>0</v>
      </c>
      <c r="IR66" s="119">
        <v>0</v>
      </c>
      <c r="IS66" s="119">
        <v>0</v>
      </c>
      <c r="IT66" s="119">
        <v>0</v>
      </c>
      <c r="IU66" s="119">
        <v>0</v>
      </c>
      <c r="IV66" s="119">
        <v>0</v>
      </c>
      <c r="IW66" s="119">
        <v>0</v>
      </c>
      <c r="IX66" s="130">
        <v>1465</v>
      </c>
      <c r="IY66" s="131">
        <v>0.84878331402085705</v>
      </c>
      <c r="IZ66" s="119">
        <v>0</v>
      </c>
      <c r="JA66" s="119">
        <v>0</v>
      </c>
      <c r="JB66" s="119">
        <v>0</v>
      </c>
      <c r="JC66" s="119">
        <v>0</v>
      </c>
      <c r="JD66" s="119">
        <v>0</v>
      </c>
      <c r="JE66" s="119">
        <v>0</v>
      </c>
      <c r="JF66" s="119">
        <v>0</v>
      </c>
      <c r="JG66" s="119">
        <v>0</v>
      </c>
      <c r="JH66" s="119">
        <v>0</v>
      </c>
      <c r="JI66" s="119">
        <v>0</v>
      </c>
      <c r="JJ66" s="130">
        <v>11</v>
      </c>
      <c r="JK66" s="131">
        <v>6.3731170336037103E-3</v>
      </c>
      <c r="JL66" s="119">
        <v>0</v>
      </c>
      <c r="JM66" s="119">
        <v>0</v>
      </c>
      <c r="JN66" s="119">
        <v>0</v>
      </c>
      <c r="JO66" s="119">
        <v>0</v>
      </c>
      <c r="JP66" s="119">
        <v>0</v>
      </c>
      <c r="JQ66" s="119">
        <v>0</v>
      </c>
      <c r="JR66" s="130">
        <v>5</v>
      </c>
      <c r="JS66" s="131">
        <v>2.89687137891078E-3</v>
      </c>
      <c r="JT66" s="119">
        <v>0</v>
      </c>
      <c r="JU66" s="119">
        <v>0</v>
      </c>
      <c r="JV66" s="119">
        <v>0</v>
      </c>
      <c r="JW66" s="119">
        <v>0</v>
      </c>
      <c r="JX66" s="119">
        <v>0</v>
      </c>
      <c r="JY66" s="119">
        <v>0</v>
      </c>
      <c r="JZ66" s="119">
        <v>0</v>
      </c>
      <c r="KA66" s="119">
        <v>0</v>
      </c>
      <c r="KB66" s="119">
        <v>0</v>
      </c>
      <c r="KC66" s="119">
        <v>0</v>
      </c>
      <c r="KD66" s="119">
        <v>0</v>
      </c>
      <c r="KE66" s="119">
        <v>0</v>
      </c>
      <c r="KF66" s="119">
        <v>0</v>
      </c>
      <c r="KG66" s="119">
        <v>0</v>
      </c>
      <c r="KH66" s="119">
        <v>0</v>
      </c>
      <c r="KI66" s="119">
        <v>0</v>
      </c>
      <c r="KJ66" s="119">
        <v>0</v>
      </c>
      <c r="KK66" s="119">
        <v>0</v>
      </c>
      <c r="KL66" s="119">
        <v>0</v>
      </c>
      <c r="KM66" s="119">
        <v>0</v>
      </c>
      <c r="KN66" s="119">
        <v>0</v>
      </c>
      <c r="KO66" s="119">
        <v>0</v>
      </c>
      <c r="KP66" s="119">
        <v>0</v>
      </c>
      <c r="KQ66" s="119">
        <v>0</v>
      </c>
      <c r="KR66" s="119">
        <v>0</v>
      </c>
      <c r="KS66" s="119">
        <v>0</v>
      </c>
      <c r="KT66" s="119">
        <v>0</v>
      </c>
      <c r="KU66" s="119">
        <v>0</v>
      </c>
      <c r="KV66" s="119">
        <v>0</v>
      </c>
      <c r="KW66" s="119">
        <v>0</v>
      </c>
      <c r="KX66" s="119">
        <v>0</v>
      </c>
      <c r="KY66" s="119">
        <v>0</v>
      </c>
      <c r="KZ66" s="119">
        <v>0</v>
      </c>
      <c r="LA66" s="119">
        <v>0</v>
      </c>
      <c r="LB66" s="119"/>
      <c r="LC66" s="119"/>
      <c r="LD66" s="122">
        <v>0</v>
      </c>
      <c r="LE66" s="122">
        <v>0</v>
      </c>
      <c r="LF66" s="122">
        <v>0</v>
      </c>
      <c r="LG66" s="122">
        <v>0</v>
      </c>
      <c r="LH66" s="122">
        <v>0</v>
      </c>
      <c r="LI66" s="122">
        <v>0</v>
      </c>
      <c r="LJ66" s="122">
        <v>0</v>
      </c>
      <c r="LK66" s="122">
        <v>0</v>
      </c>
      <c r="LL66" s="122">
        <v>0</v>
      </c>
      <c r="LM66" s="119">
        <v>0</v>
      </c>
      <c r="LN66" s="119">
        <v>0</v>
      </c>
      <c r="LO66" s="119">
        <v>0</v>
      </c>
      <c r="LP66" s="119">
        <v>0</v>
      </c>
      <c r="LQ66" s="119">
        <v>0</v>
      </c>
      <c r="LR66" s="119">
        <v>0</v>
      </c>
      <c r="LS66" s="119">
        <v>0</v>
      </c>
      <c r="LT66" s="119">
        <v>0</v>
      </c>
      <c r="LU66" s="119">
        <v>0</v>
      </c>
      <c r="LV66" s="119">
        <v>0</v>
      </c>
      <c r="LW66" s="119">
        <v>0</v>
      </c>
      <c r="LX66" s="122">
        <v>0</v>
      </c>
      <c r="LY66" s="122">
        <v>0</v>
      </c>
      <c r="LZ66" s="122">
        <v>0</v>
      </c>
      <c r="MA66" s="122">
        <v>0</v>
      </c>
      <c r="MB66" s="122">
        <v>0</v>
      </c>
      <c r="MC66" s="122">
        <v>0</v>
      </c>
      <c r="MD66" s="122">
        <v>0</v>
      </c>
      <c r="ME66" s="122">
        <v>0</v>
      </c>
      <c r="MF66" s="122">
        <v>0</v>
      </c>
      <c r="MG66" s="122">
        <v>0</v>
      </c>
      <c r="MH66" s="122">
        <v>0</v>
      </c>
      <c r="MI66" s="122">
        <v>0</v>
      </c>
      <c r="MJ66" s="122">
        <v>0</v>
      </c>
      <c r="MK66" s="122">
        <v>0</v>
      </c>
      <c r="ML66" s="122">
        <v>0</v>
      </c>
      <c r="MM66" s="122">
        <v>0</v>
      </c>
      <c r="MN66" s="122">
        <v>0</v>
      </c>
      <c r="MO66" s="122">
        <v>0</v>
      </c>
      <c r="MP66" s="122">
        <v>0</v>
      </c>
      <c r="MQ66" s="122">
        <v>0</v>
      </c>
      <c r="MR66" s="122">
        <v>0</v>
      </c>
      <c r="MS66" s="122">
        <v>0</v>
      </c>
      <c r="MT66" s="122">
        <v>0</v>
      </c>
      <c r="MU66" s="122">
        <v>0</v>
      </c>
      <c r="MV66" s="122">
        <v>0</v>
      </c>
      <c r="MW66" s="122">
        <v>0</v>
      </c>
      <c r="MX66" s="122">
        <v>0</v>
      </c>
      <c r="MY66" s="122">
        <v>0</v>
      </c>
      <c r="MZ66" s="122">
        <v>0</v>
      </c>
      <c r="NA66" s="122">
        <v>0</v>
      </c>
      <c r="NB66" s="122">
        <v>0</v>
      </c>
      <c r="NC66" s="122">
        <v>0</v>
      </c>
      <c r="ND66" s="122">
        <v>0</v>
      </c>
      <c r="NE66" s="122">
        <v>0</v>
      </c>
      <c r="NF66" s="122">
        <v>0</v>
      </c>
      <c r="NG66" s="122">
        <v>0</v>
      </c>
      <c r="NH66" s="122">
        <v>0</v>
      </c>
      <c r="NI66" s="122">
        <v>0</v>
      </c>
      <c r="NJ66" s="122">
        <v>0</v>
      </c>
      <c r="NK66" s="122">
        <v>0</v>
      </c>
      <c r="NL66" s="122">
        <v>0</v>
      </c>
      <c r="NM66" s="122">
        <v>0</v>
      </c>
      <c r="NN66" s="122">
        <v>0</v>
      </c>
      <c r="NO66" s="122">
        <v>0</v>
      </c>
      <c r="NP66" s="122">
        <v>0</v>
      </c>
      <c r="NQ66" s="122">
        <v>0</v>
      </c>
      <c r="NR66" s="122">
        <v>0</v>
      </c>
      <c r="NS66" s="122">
        <v>0</v>
      </c>
      <c r="NT66" s="122">
        <v>0</v>
      </c>
      <c r="NU66" s="122">
        <v>0</v>
      </c>
      <c r="NV66" s="122">
        <v>0</v>
      </c>
      <c r="NW66" s="122">
        <v>0</v>
      </c>
      <c r="NX66" s="122">
        <v>0</v>
      </c>
      <c r="NY66" s="122">
        <v>0</v>
      </c>
      <c r="NZ66" s="122">
        <v>0</v>
      </c>
      <c r="OA66" s="119">
        <v>0</v>
      </c>
      <c r="OB66" s="119">
        <v>0</v>
      </c>
      <c r="OC66" s="119">
        <v>0</v>
      </c>
      <c r="OD66" s="119">
        <v>0</v>
      </c>
      <c r="OE66" s="119">
        <v>0</v>
      </c>
      <c r="OF66" s="119">
        <v>0</v>
      </c>
      <c r="OG66" s="119">
        <v>0</v>
      </c>
      <c r="OH66" s="119">
        <v>0</v>
      </c>
      <c r="OI66" s="119">
        <v>0</v>
      </c>
      <c r="OJ66" s="119">
        <v>0</v>
      </c>
      <c r="OK66" s="119">
        <v>0</v>
      </c>
      <c r="OL66" s="119">
        <v>0</v>
      </c>
      <c r="OM66" s="122">
        <v>0</v>
      </c>
      <c r="ON66" s="122">
        <v>0</v>
      </c>
      <c r="OO66" s="122">
        <v>0</v>
      </c>
      <c r="OP66" s="122">
        <v>0</v>
      </c>
      <c r="OQ66" s="122">
        <v>0</v>
      </c>
      <c r="OR66" s="122">
        <v>0</v>
      </c>
      <c r="OS66" s="122">
        <v>0</v>
      </c>
      <c r="OT66" s="122">
        <v>0</v>
      </c>
    </row>
    <row r="67" spans="1:410">
      <c r="A67" s="55" t="s">
        <v>3966</v>
      </c>
      <c r="B67" s="56" t="s">
        <v>1500</v>
      </c>
      <c r="C67" s="55" t="s">
        <v>479</v>
      </c>
      <c r="D67" s="57">
        <v>6</v>
      </c>
      <c r="E67" s="96">
        <v>2018</v>
      </c>
      <c r="F67" s="56">
        <v>63.7</v>
      </c>
      <c r="G67" s="110">
        <v>11810</v>
      </c>
      <c r="H67" s="110">
        <v>8055</v>
      </c>
      <c r="I67" s="110">
        <v>3755</v>
      </c>
      <c r="J67" s="100">
        <v>28.58</v>
      </c>
      <c r="K67" s="110">
        <v>2558</v>
      </c>
      <c r="L67" s="110">
        <v>9967</v>
      </c>
      <c r="M67" s="110">
        <v>9967</v>
      </c>
      <c r="N67" s="114">
        <v>926</v>
      </c>
      <c r="O67" s="114">
        <v>481</v>
      </c>
      <c r="P67" s="114">
        <v>445</v>
      </c>
      <c r="Q67" s="112">
        <v>1123</v>
      </c>
      <c r="R67" s="113">
        <v>585</v>
      </c>
      <c r="S67" s="113">
        <v>538</v>
      </c>
      <c r="T67" s="114">
        <v>1041</v>
      </c>
      <c r="U67" s="114">
        <v>553</v>
      </c>
      <c r="V67" s="114">
        <v>488</v>
      </c>
      <c r="W67" s="114">
        <v>1297</v>
      </c>
      <c r="X67" s="113">
        <v>692</v>
      </c>
      <c r="Y67" s="113">
        <v>605</v>
      </c>
      <c r="Z67" s="114">
        <v>1153</v>
      </c>
      <c r="AA67" s="114">
        <v>616</v>
      </c>
      <c r="AB67" s="114">
        <v>537</v>
      </c>
      <c r="AC67" s="112">
        <v>1386</v>
      </c>
      <c r="AD67" s="112">
        <v>733</v>
      </c>
      <c r="AE67" s="112">
        <v>653</v>
      </c>
      <c r="AF67" s="114">
        <v>1118</v>
      </c>
      <c r="AG67" s="114">
        <v>579</v>
      </c>
      <c r="AH67" s="181">
        <v>539</v>
      </c>
      <c r="AI67" s="182"/>
      <c r="AJ67" s="182"/>
      <c r="AK67" s="182"/>
      <c r="AL67" s="114">
        <v>1006</v>
      </c>
      <c r="AM67" s="114">
        <v>489</v>
      </c>
      <c r="AN67" s="114">
        <v>517</v>
      </c>
      <c r="AO67" s="114">
        <v>944</v>
      </c>
      <c r="AP67" s="114">
        <v>445</v>
      </c>
      <c r="AQ67" s="114">
        <v>499</v>
      </c>
      <c r="AR67" s="56">
        <v>322</v>
      </c>
      <c r="AS67" s="80">
        <v>32</v>
      </c>
      <c r="AT67" s="115" t="s">
        <v>3642</v>
      </c>
      <c r="AU67" s="59">
        <v>703</v>
      </c>
      <c r="AV67" s="59">
        <v>0</v>
      </c>
      <c r="AW67" s="59">
        <v>157</v>
      </c>
      <c r="AX67" s="59">
        <v>0</v>
      </c>
      <c r="AY67" s="59">
        <v>0</v>
      </c>
      <c r="AZ67" s="62">
        <v>8.3808246731478384</v>
      </c>
      <c r="BA67" s="63">
        <v>1</v>
      </c>
      <c r="BB67" s="62">
        <v>0</v>
      </c>
      <c r="BC67" s="63">
        <v>0</v>
      </c>
      <c r="BD67" s="64">
        <v>0</v>
      </c>
      <c r="BE67" s="65">
        <v>0</v>
      </c>
      <c r="BF67" s="62">
        <v>6.1452513966480442</v>
      </c>
      <c r="BG67" s="63">
        <v>11</v>
      </c>
      <c r="BH67" s="62">
        <v>5.5865921787709496</v>
      </c>
      <c r="BI67" s="63">
        <v>10</v>
      </c>
      <c r="BJ67" s="64">
        <v>0</v>
      </c>
      <c r="BK67" s="65">
        <v>0</v>
      </c>
      <c r="BL67" s="64">
        <v>0</v>
      </c>
      <c r="BM67" s="65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116">
        <v>47</v>
      </c>
      <c r="BW67" s="70">
        <v>1.0216216216216216</v>
      </c>
      <c r="BX67" s="56">
        <v>99.5</v>
      </c>
      <c r="BY67" s="107">
        <v>102.2</v>
      </c>
      <c r="BZ67" s="56">
        <v>98.9</v>
      </c>
      <c r="CA67" s="56">
        <v>95.1</v>
      </c>
      <c r="CB67" s="56">
        <v>102.7</v>
      </c>
      <c r="CC67" s="96" t="s">
        <v>3967</v>
      </c>
      <c r="CD67" s="96" t="s">
        <v>3968</v>
      </c>
      <c r="CE67" s="96" t="s">
        <v>555</v>
      </c>
      <c r="CF67" s="96" t="s">
        <v>1254</v>
      </c>
      <c r="CG67" s="96" t="s">
        <v>2893</v>
      </c>
      <c r="CH67" s="56">
        <v>0</v>
      </c>
      <c r="CI67" s="56">
        <v>0</v>
      </c>
      <c r="CJ67" s="60">
        <v>1.0266940451745381</v>
      </c>
      <c r="CK67" s="61">
        <v>1</v>
      </c>
      <c r="CL67" s="61">
        <v>0</v>
      </c>
      <c r="CM67" s="61">
        <v>0</v>
      </c>
      <c r="CN67" s="56">
        <v>101.42</v>
      </c>
      <c r="CO67" s="56">
        <v>1</v>
      </c>
      <c r="CP67" s="56">
        <v>0</v>
      </c>
      <c r="CQ67" s="56">
        <v>0</v>
      </c>
      <c r="CR67" s="56">
        <v>173.46</v>
      </c>
      <c r="CS67" s="56">
        <v>2</v>
      </c>
      <c r="CT67" s="56">
        <v>0</v>
      </c>
      <c r="CU67" s="56">
        <v>0</v>
      </c>
      <c r="CV67" s="56">
        <v>173.46</v>
      </c>
      <c r="CW67" s="56">
        <v>2</v>
      </c>
      <c r="CX67" s="56">
        <v>0</v>
      </c>
      <c r="CY67" s="56">
        <v>0</v>
      </c>
      <c r="CZ67" s="56">
        <v>0</v>
      </c>
      <c r="DA67" s="56">
        <v>0</v>
      </c>
      <c r="DB67" s="60">
        <v>2.1762785636561479</v>
      </c>
      <c r="DC67" s="61">
        <v>2</v>
      </c>
      <c r="DD67" s="56" t="s">
        <v>3969</v>
      </c>
      <c r="DE67" s="56" t="s">
        <v>3970</v>
      </c>
      <c r="DF67" s="96" t="s">
        <v>555</v>
      </c>
      <c r="DG67" s="96" t="s">
        <v>555</v>
      </c>
      <c r="DH67" s="56">
        <v>86.73</v>
      </c>
      <c r="DI67" s="56">
        <v>1</v>
      </c>
      <c r="DJ67" s="56">
        <v>260.19</v>
      </c>
      <c r="DK67" s="56">
        <v>3</v>
      </c>
      <c r="DL67" s="56">
        <v>0</v>
      </c>
      <c r="DM67" s="56">
        <v>0</v>
      </c>
      <c r="DN67" s="56">
        <v>86.73</v>
      </c>
      <c r="DO67" s="56">
        <v>1</v>
      </c>
      <c r="DP67" s="107">
        <v>95.602294455066925</v>
      </c>
      <c r="DQ67" s="56">
        <v>2</v>
      </c>
      <c r="DR67" s="56">
        <v>0</v>
      </c>
      <c r="DS67" s="56">
        <v>0</v>
      </c>
      <c r="DT67" s="56">
        <v>95.6</v>
      </c>
      <c r="DU67" s="56">
        <v>1</v>
      </c>
      <c r="DV67" s="56">
        <v>95.6</v>
      </c>
      <c r="DW67" s="56">
        <v>1</v>
      </c>
      <c r="DX67" s="56">
        <v>0</v>
      </c>
      <c r="DY67" s="56">
        <v>0</v>
      </c>
      <c r="DZ67" s="62">
        <v>2.5252525252525251</v>
      </c>
      <c r="EA67" s="63">
        <v>5</v>
      </c>
      <c r="EB67" s="62">
        <v>24.747474747474747</v>
      </c>
      <c r="EC67" s="63">
        <v>49</v>
      </c>
      <c r="ED67" s="60">
        <v>8.5679314565483473</v>
      </c>
      <c r="EE67" s="61">
        <v>7</v>
      </c>
      <c r="EF67" s="56" t="s">
        <v>3971</v>
      </c>
      <c r="EG67" s="56" t="s">
        <v>3972</v>
      </c>
      <c r="EH67" s="56" t="s">
        <v>555</v>
      </c>
      <c r="EI67" s="56" t="s">
        <v>555</v>
      </c>
      <c r="EJ67" s="56" t="s">
        <v>716</v>
      </c>
      <c r="EK67" s="56" t="s">
        <v>3973</v>
      </c>
      <c r="EL67" s="56" t="s">
        <v>3974</v>
      </c>
      <c r="EM67" s="56" t="s">
        <v>3975</v>
      </c>
      <c r="EN67" s="56" t="s">
        <v>555</v>
      </c>
      <c r="EO67" s="56" t="s">
        <v>555</v>
      </c>
      <c r="EP67" s="56">
        <v>95.6</v>
      </c>
      <c r="EQ67" s="56">
        <v>1</v>
      </c>
      <c r="ER67" s="99">
        <v>191.2</v>
      </c>
      <c r="ES67" s="96">
        <v>2</v>
      </c>
      <c r="ET67" s="56">
        <v>95.6</v>
      </c>
      <c r="EU67" s="56">
        <v>1</v>
      </c>
      <c r="EV67" s="107">
        <v>95.602294455066925</v>
      </c>
      <c r="EW67" s="56">
        <v>1</v>
      </c>
      <c r="EX67" s="56">
        <v>0</v>
      </c>
      <c r="EY67" s="62">
        <v>112.18568665377177</v>
      </c>
      <c r="EZ67" s="63">
        <v>58</v>
      </c>
      <c r="FA67" s="62">
        <v>84.168336673346701</v>
      </c>
      <c r="FB67" s="63">
        <v>42</v>
      </c>
      <c r="FC67" s="56">
        <v>127.96</v>
      </c>
      <c r="FD67" s="111">
        <v>2</v>
      </c>
      <c r="FE67" s="56">
        <v>447.86</v>
      </c>
      <c r="FF67" s="56">
        <v>7</v>
      </c>
      <c r="FG67" s="56">
        <v>0</v>
      </c>
      <c r="FH67" s="56">
        <v>0</v>
      </c>
      <c r="FI67" s="56">
        <v>0</v>
      </c>
      <c r="FJ67" s="56">
        <v>0</v>
      </c>
      <c r="FK67" s="56">
        <v>575.82000000000005</v>
      </c>
      <c r="FL67" s="56">
        <v>9</v>
      </c>
      <c r="FM67" s="56">
        <v>191.94</v>
      </c>
      <c r="FN67" s="56">
        <v>3</v>
      </c>
      <c r="FO67" s="56">
        <v>255.92</v>
      </c>
      <c r="FP67" s="56">
        <v>4</v>
      </c>
      <c r="FQ67" s="56">
        <v>127.96</v>
      </c>
      <c r="FR67" s="56">
        <v>2</v>
      </c>
      <c r="FS67" s="60">
        <v>3</v>
      </c>
      <c r="FT67" s="61">
        <v>3</v>
      </c>
      <c r="FU67" s="60">
        <v>3.1779661016949157</v>
      </c>
      <c r="FV67" s="61">
        <v>3</v>
      </c>
      <c r="FW67" s="56" t="s">
        <v>3976</v>
      </c>
      <c r="FX67" s="56">
        <v>3.09</v>
      </c>
      <c r="FY67" s="56">
        <v>6.8</v>
      </c>
      <c r="FZ67" s="111">
        <v>3598</v>
      </c>
      <c r="GA67" s="111">
        <v>4474</v>
      </c>
      <c r="GB67" s="56">
        <v>39.86</v>
      </c>
      <c r="GC67" s="56">
        <v>60.14</v>
      </c>
      <c r="GD67" s="56">
        <v>24.68</v>
      </c>
      <c r="GE67" s="56">
        <v>79.150000000000006</v>
      </c>
      <c r="GF67" s="56">
        <v>82.95</v>
      </c>
      <c r="GG67" s="56">
        <v>70.739999999999995</v>
      </c>
      <c r="GH67" s="56">
        <v>97.82</v>
      </c>
      <c r="GI67" s="56">
        <v>0.73</v>
      </c>
      <c r="GJ67" s="56">
        <v>15.62</v>
      </c>
      <c r="GK67" s="56">
        <v>73.540000000000006</v>
      </c>
      <c r="GL67" s="56">
        <v>2.04</v>
      </c>
      <c r="GM67" s="56">
        <v>13.03</v>
      </c>
      <c r="GN67" s="56">
        <v>3.74</v>
      </c>
      <c r="GO67" s="56">
        <v>13.83</v>
      </c>
      <c r="GP67" s="56">
        <v>3.03</v>
      </c>
      <c r="GQ67" s="56">
        <v>1.51</v>
      </c>
      <c r="GR67" s="56">
        <v>2.15</v>
      </c>
      <c r="GS67" s="56">
        <v>0.52</v>
      </c>
      <c r="GT67" s="56">
        <v>9.7200000000000006</v>
      </c>
      <c r="GU67" s="99">
        <v>21.914855397880366</v>
      </c>
      <c r="GV67" s="120">
        <v>2.5758443045220398E-3</v>
      </c>
      <c r="GW67" s="120">
        <v>0.42644533485975999</v>
      </c>
      <c r="GX67" s="120">
        <v>0.56239267315397801</v>
      </c>
      <c r="GY67" s="120">
        <v>6.5827132226674301E-3</v>
      </c>
      <c r="GZ67" s="120">
        <v>8.5861476817401295E-4</v>
      </c>
      <c r="HA67" s="120">
        <v>2.86204922724671E-4</v>
      </c>
      <c r="HB67" s="120">
        <v>8.5861476817401295E-4</v>
      </c>
      <c r="HC67" s="113"/>
      <c r="HD67" s="122">
        <v>3</v>
      </c>
      <c r="HE67" s="118">
        <v>0</v>
      </c>
      <c r="HF67" s="118">
        <v>0</v>
      </c>
      <c r="HG67" s="118">
        <v>0</v>
      </c>
      <c r="HH67" s="122">
        <v>7</v>
      </c>
      <c r="HI67" s="122">
        <v>832</v>
      </c>
      <c r="HJ67" s="118">
        <v>1</v>
      </c>
      <c r="HK67" s="122">
        <v>843</v>
      </c>
      <c r="HL67" s="122">
        <v>8</v>
      </c>
      <c r="HM67" s="118">
        <v>0</v>
      </c>
      <c r="HN67" s="118">
        <v>0</v>
      </c>
      <c r="HO67" s="118">
        <v>0</v>
      </c>
      <c r="HP67" s="122">
        <v>12</v>
      </c>
      <c r="HQ67" s="122">
        <v>1156</v>
      </c>
      <c r="HR67" s="118">
        <v>2</v>
      </c>
      <c r="HS67" s="122">
        <v>1178</v>
      </c>
      <c r="HT67" s="122">
        <v>5</v>
      </c>
      <c r="HU67" s="118">
        <v>0</v>
      </c>
      <c r="HV67" s="118">
        <v>0</v>
      </c>
      <c r="HW67" s="118">
        <v>0</v>
      </c>
      <c r="HX67" s="122">
        <v>15</v>
      </c>
      <c r="HY67" s="122">
        <v>1398</v>
      </c>
      <c r="HZ67" s="122">
        <v>6</v>
      </c>
      <c r="IA67" s="122">
        <v>1424</v>
      </c>
      <c r="IB67" s="122">
        <v>17</v>
      </c>
      <c r="IC67" s="118">
        <v>0</v>
      </c>
      <c r="ID67" s="118">
        <v>0</v>
      </c>
      <c r="IE67" s="118">
        <v>0</v>
      </c>
      <c r="IF67" s="118">
        <v>6</v>
      </c>
      <c r="IG67" s="122">
        <v>2035</v>
      </c>
      <c r="IH67" s="118">
        <v>11</v>
      </c>
      <c r="II67" s="122">
        <v>2064</v>
      </c>
      <c r="IJ67" s="130">
        <v>42</v>
      </c>
      <c r="IK67" s="131">
        <v>0.93333333333333302</v>
      </c>
      <c r="IL67" s="119">
        <v>0</v>
      </c>
      <c r="IM67" s="119">
        <v>0</v>
      </c>
      <c r="IN67" s="119">
        <v>0</v>
      </c>
      <c r="IO67" s="119">
        <v>0</v>
      </c>
      <c r="IP67" s="119">
        <v>0</v>
      </c>
      <c r="IQ67" s="119">
        <v>0</v>
      </c>
      <c r="IR67" s="119">
        <v>0</v>
      </c>
      <c r="IS67" s="119">
        <v>0</v>
      </c>
      <c r="IT67" s="119">
        <v>0</v>
      </c>
      <c r="IU67" s="119">
        <v>0</v>
      </c>
      <c r="IV67" s="119">
        <v>0</v>
      </c>
      <c r="IW67" s="119">
        <v>0</v>
      </c>
      <c r="IX67" s="119">
        <v>0</v>
      </c>
      <c r="IY67" s="119">
        <v>0</v>
      </c>
      <c r="IZ67" s="119">
        <v>0</v>
      </c>
      <c r="JA67" s="119">
        <v>0</v>
      </c>
      <c r="JB67" s="119">
        <v>0</v>
      </c>
      <c r="JC67" s="119">
        <v>0</v>
      </c>
      <c r="JD67" s="119">
        <v>0</v>
      </c>
      <c r="JE67" s="119">
        <v>0</v>
      </c>
      <c r="JF67" s="119">
        <v>0</v>
      </c>
      <c r="JG67" s="119">
        <v>0</v>
      </c>
      <c r="JH67" s="119">
        <v>0</v>
      </c>
      <c r="JI67" s="119">
        <v>0</v>
      </c>
      <c r="JJ67" s="130">
        <v>2</v>
      </c>
      <c r="JK67" s="131">
        <v>4.4444444444444398E-2</v>
      </c>
      <c r="JL67" s="119">
        <v>0</v>
      </c>
      <c r="JM67" s="119">
        <v>0</v>
      </c>
      <c r="JN67" s="119">
        <v>0</v>
      </c>
      <c r="JO67" s="119">
        <v>0</v>
      </c>
      <c r="JP67" s="119">
        <v>0</v>
      </c>
      <c r="JQ67" s="119">
        <v>0</v>
      </c>
      <c r="JR67" s="119">
        <v>0</v>
      </c>
      <c r="JS67" s="119">
        <v>0</v>
      </c>
      <c r="JT67" s="119">
        <v>0</v>
      </c>
      <c r="JU67" s="119">
        <v>0</v>
      </c>
      <c r="JV67" s="119">
        <v>0</v>
      </c>
      <c r="JW67" s="119">
        <v>0</v>
      </c>
      <c r="JX67" s="119">
        <v>0</v>
      </c>
      <c r="JY67" s="119">
        <v>0</v>
      </c>
      <c r="JZ67" s="119">
        <v>0</v>
      </c>
      <c r="KA67" s="119">
        <v>0</v>
      </c>
      <c r="KB67" s="119">
        <v>0</v>
      </c>
      <c r="KC67" s="119">
        <v>0</v>
      </c>
      <c r="KD67" s="119">
        <v>0</v>
      </c>
      <c r="KE67" s="119">
        <v>0</v>
      </c>
      <c r="KF67" s="119">
        <v>0</v>
      </c>
      <c r="KG67" s="119">
        <v>0</v>
      </c>
      <c r="KH67" s="119">
        <v>0</v>
      </c>
      <c r="KI67" s="119">
        <v>0</v>
      </c>
      <c r="KJ67" s="119">
        <v>0</v>
      </c>
      <c r="KK67" s="119">
        <v>0</v>
      </c>
      <c r="KL67" s="119">
        <v>0</v>
      </c>
      <c r="KM67" s="119">
        <v>0</v>
      </c>
      <c r="KN67" s="119">
        <v>0</v>
      </c>
      <c r="KO67" s="119">
        <v>0</v>
      </c>
      <c r="KP67" s="119">
        <v>0</v>
      </c>
      <c r="KQ67" s="119">
        <v>0</v>
      </c>
      <c r="KR67" s="119">
        <v>0</v>
      </c>
      <c r="KS67" s="119">
        <v>0</v>
      </c>
      <c r="KT67" s="119">
        <v>0</v>
      </c>
      <c r="KU67" s="119">
        <v>0</v>
      </c>
      <c r="KV67" s="119">
        <v>0</v>
      </c>
      <c r="KW67" s="119">
        <v>0</v>
      </c>
      <c r="KX67" s="119">
        <v>0</v>
      </c>
      <c r="KY67" s="119">
        <v>0</v>
      </c>
      <c r="KZ67" s="119">
        <v>0</v>
      </c>
      <c r="LA67" s="119">
        <v>0</v>
      </c>
      <c r="LB67" s="119"/>
      <c r="LC67" s="119"/>
      <c r="LD67" s="122">
        <v>0</v>
      </c>
      <c r="LE67" s="122">
        <v>0</v>
      </c>
      <c r="LF67" s="122">
        <v>0</v>
      </c>
      <c r="LG67" s="122">
        <v>0</v>
      </c>
      <c r="LH67" s="122">
        <v>0</v>
      </c>
      <c r="LI67" s="122">
        <v>0</v>
      </c>
      <c r="LJ67" s="122">
        <v>0</v>
      </c>
      <c r="LK67" s="122">
        <v>0</v>
      </c>
      <c r="LL67" s="122">
        <v>0</v>
      </c>
      <c r="LM67" s="119">
        <v>0</v>
      </c>
      <c r="LN67" s="119">
        <v>0</v>
      </c>
      <c r="LO67" s="119">
        <v>0</v>
      </c>
      <c r="LP67" s="130">
        <v>1</v>
      </c>
      <c r="LQ67" s="131">
        <v>2.2222222222222199E-2</v>
      </c>
      <c r="LR67" s="119">
        <v>0</v>
      </c>
      <c r="LS67" s="119">
        <v>0</v>
      </c>
      <c r="LT67" s="119">
        <v>0</v>
      </c>
      <c r="LU67" s="119">
        <v>0</v>
      </c>
      <c r="LV67" s="119">
        <v>0</v>
      </c>
      <c r="LW67" s="119">
        <v>0</v>
      </c>
      <c r="LX67" s="122">
        <v>0</v>
      </c>
      <c r="LY67" s="122">
        <v>0</v>
      </c>
      <c r="LZ67" s="122">
        <v>0</v>
      </c>
      <c r="MA67" s="122">
        <v>0</v>
      </c>
      <c r="MB67" s="122">
        <v>0</v>
      </c>
      <c r="MC67" s="122">
        <v>0</v>
      </c>
      <c r="MD67" s="122">
        <v>0</v>
      </c>
      <c r="ME67" s="122">
        <v>0</v>
      </c>
      <c r="MF67" s="122">
        <v>0</v>
      </c>
      <c r="MG67" s="122">
        <v>0</v>
      </c>
      <c r="MH67" s="122">
        <v>0</v>
      </c>
      <c r="MI67" s="122">
        <v>0</v>
      </c>
      <c r="MJ67" s="122">
        <v>0</v>
      </c>
      <c r="MK67" s="122">
        <v>0</v>
      </c>
      <c r="ML67" s="122">
        <v>0</v>
      </c>
      <c r="MM67" s="122">
        <v>0</v>
      </c>
      <c r="MN67" s="122">
        <v>0</v>
      </c>
      <c r="MO67" s="122">
        <v>0</v>
      </c>
      <c r="MP67" s="122">
        <v>0</v>
      </c>
      <c r="MQ67" s="122">
        <v>0</v>
      </c>
      <c r="MR67" s="122">
        <v>0</v>
      </c>
      <c r="MS67" s="122">
        <v>0</v>
      </c>
      <c r="MT67" s="122">
        <v>0</v>
      </c>
      <c r="MU67" s="122">
        <v>0</v>
      </c>
      <c r="MV67" s="122">
        <v>0</v>
      </c>
      <c r="MW67" s="122">
        <v>0</v>
      </c>
      <c r="MX67" s="122">
        <v>0</v>
      </c>
      <c r="MY67" s="122">
        <v>0</v>
      </c>
      <c r="MZ67" s="122">
        <v>0</v>
      </c>
      <c r="NA67" s="122">
        <v>0</v>
      </c>
      <c r="NB67" s="122">
        <v>0</v>
      </c>
      <c r="NC67" s="122">
        <v>0</v>
      </c>
      <c r="ND67" s="122">
        <v>0</v>
      </c>
      <c r="NE67" s="122">
        <v>0</v>
      </c>
      <c r="NF67" s="122">
        <v>0</v>
      </c>
      <c r="NG67" s="122">
        <v>0</v>
      </c>
      <c r="NH67" s="122">
        <v>0</v>
      </c>
      <c r="NI67" s="122">
        <v>0</v>
      </c>
      <c r="NJ67" s="122">
        <v>0</v>
      </c>
      <c r="NK67" s="122">
        <v>0</v>
      </c>
      <c r="NL67" s="122">
        <v>0</v>
      </c>
      <c r="NM67" s="122">
        <v>0</v>
      </c>
      <c r="NN67" s="122">
        <v>0</v>
      </c>
      <c r="NO67" s="122">
        <v>0</v>
      </c>
      <c r="NP67" s="122">
        <v>0</v>
      </c>
      <c r="NQ67" s="122">
        <v>0</v>
      </c>
      <c r="NR67" s="122">
        <v>0</v>
      </c>
      <c r="NS67" s="122">
        <v>0</v>
      </c>
      <c r="NT67" s="122">
        <v>0</v>
      </c>
      <c r="NU67" s="122">
        <v>0</v>
      </c>
      <c r="NV67" s="122">
        <v>0</v>
      </c>
      <c r="NW67" s="122">
        <v>0</v>
      </c>
      <c r="NX67" s="122">
        <v>0</v>
      </c>
      <c r="NY67" s="122">
        <v>0</v>
      </c>
      <c r="NZ67" s="122">
        <v>0</v>
      </c>
      <c r="OA67" s="119">
        <v>0</v>
      </c>
      <c r="OB67" s="119">
        <v>0</v>
      </c>
      <c r="OC67" s="119">
        <v>0</v>
      </c>
      <c r="OD67" s="119">
        <v>0</v>
      </c>
      <c r="OE67" s="119">
        <v>0</v>
      </c>
      <c r="OF67" s="119">
        <v>0</v>
      </c>
      <c r="OG67" s="119">
        <v>0</v>
      </c>
      <c r="OH67" s="119">
        <v>0</v>
      </c>
      <c r="OI67" s="119">
        <v>0</v>
      </c>
      <c r="OJ67" s="119">
        <v>0</v>
      </c>
      <c r="OK67" s="119">
        <v>0</v>
      </c>
      <c r="OL67" s="119">
        <v>0</v>
      </c>
      <c r="OM67" s="122">
        <v>0</v>
      </c>
      <c r="ON67" s="122">
        <v>0</v>
      </c>
      <c r="OO67" s="122">
        <v>0</v>
      </c>
      <c r="OP67" s="122">
        <v>0</v>
      </c>
      <c r="OQ67" s="122">
        <v>0</v>
      </c>
      <c r="OR67" s="122">
        <v>0</v>
      </c>
      <c r="OS67" s="122">
        <v>0</v>
      </c>
      <c r="OT67" s="122">
        <v>0</v>
      </c>
    </row>
    <row r="68" spans="1:410">
      <c r="A68" s="55" t="s">
        <v>1507</v>
      </c>
      <c r="B68" s="56" t="s">
        <v>1508</v>
      </c>
      <c r="C68" s="55" t="s">
        <v>466</v>
      </c>
      <c r="D68" s="57">
        <v>6</v>
      </c>
      <c r="E68" s="96">
        <v>2018</v>
      </c>
      <c r="F68" s="56">
        <v>70.83</v>
      </c>
      <c r="G68" s="110">
        <v>11602</v>
      </c>
      <c r="H68" s="110">
        <v>5089</v>
      </c>
      <c r="I68" s="110">
        <v>6513</v>
      </c>
      <c r="J68" s="100">
        <v>30.36</v>
      </c>
      <c r="K68" s="110">
        <v>4003</v>
      </c>
      <c r="L68" s="100">
        <v>42.68</v>
      </c>
      <c r="M68" s="110">
        <v>5627</v>
      </c>
      <c r="N68" s="114">
        <v>555</v>
      </c>
      <c r="O68" s="114">
        <v>299</v>
      </c>
      <c r="P68" s="114">
        <v>256</v>
      </c>
      <c r="Q68" s="112">
        <v>676</v>
      </c>
      <c r="R68" s="113">
        <v>362</v>
      </c>
      <c r="S68" s="113">
        <v>314</v>
      </c>
      <c r="T68" s="114">
        <v>678</v>
      </c>
      <c r="U68" s="114">
        <v>350</v>
      </c>
      <c r="V68" s="114">
        <v>328</v>
      </c>
      <c r="W68" s="114">
        <v>876</v>
      </c>
      <c r="X68" s="113">
        <v>448</v>
      </c>
      <c r="Y68" s="113">
        <v>428</v>
      </c>
      <c r="Z68" s="114">
        <v>836</v>
      </c>
      <c r="AA68" s="114">
        <v>421</v>
      </c>
      <c r="AB68" s="114">
        <v>415</v>
      </c>
      <c r="AC68" s="112">
        <v>1056</v>
      </c>
      <c r="AD68" s="112">
        <v>534</v>
      </c>
      <c r="AE68" s="112">
        <v>522</v>
      </c>
      <c r="AF68" s="114">
        <v>888</v>
      </c>
      <c r="AG68" s="114">
        <v>452</v>
      </c>
      <c r="AH68" s="181">
        <v>436</v>
      </c>
      <c r="AI68" s="182"/>
      <c r="AJ68" s="182"/>
      <c r="AK68" s="182"/>
      <c r="AL68" s="114">
        <v>822</v>
      </c>
      <c r="AM68" s="114">
        <v>426</v>
      </c>
      <c r="AN68" s="114">
        <v>396</v>
      </c>
      <c r="AO68" s="114">
        <v>771</v>
      </c>
      <c r="AP68" s="114">
        <v>392</v>
      </c>
      <c r="AQ68" s="114">
        <v>379</v>
      </c>
      <c r="AR68" s="56">
        <v>352</v>
      </c>
      <c r="AS68" s="80">
        <v>32</v>
      </c>
      <c r="AT68" s="115" t="s">
        <v>3843</v>
      </c>
      <c r="AU68" s="59">
        <v>325</v>
      </c>
      <c r="AV68" s="59">
        <v>0</v>
      </c>
      <c r="AW68" s="59">
        <v>57</v>
      </c>
      <c r="AX68" s="59">
        <v>0</v>
      </c>
      <c r="AY68" s="59">
        <v>0</v>
      </c>
      <c r="AZ68" s="62">
        <v>6.1438106796116507</v>
      </c>
      <c r="BA68" s="63">
        <v>0</v>
      </c>
      <c r="BB68" s="62">
        <v>0</v>
      </c>
      <c r="BC68" s="63">
        <v>0</v>
      </c>
      <c r="BD68" s="64">
        <v>0</v>
      </c>
      <c r="BE68" s="65">
        <v>0</v>
      </c>
      <c r="BF68" s="62">
        <v>2.8169014084507045</v>
      </c>
      <c r="BG68" s="63">
        <v>2</v>
      </c>
      <c r="BH68" s="62">
        <v>8.4507042253521121</v>
      </c>
      <c r="BI68" s="63">
        <v>6</v>
      </c>
      <c r="BJ68" s="64">
        <v>0</v>
      </c>
      <c r="BK68" s="65">
        <v>0</v>
      </c>
      <c r="BL68" s="64">
        <v>0</v>
      </c>
      <c r="BM68" s="65">
        <v>0</v>
      </c>
      <c r="BN68" s="56">
        <v>0</v>
      </c>
      <c r="BO68" s="56">
        <v>0</v>
      </c>
      <c r="BP68" s="56">
        <v>0</v>
      </c>
      <c r="BQ68" s="56">
        <v>0</v>
      </c>
      <c r="BR68" s="56">
        <v>0</v>
      </c>
      <c r="BS68" s="56">
        <v>0</v>
      </c>
      <c r="BT68" s="56">
        <v>0</v>
      </c>
      <c r="BU68" s="56">
        <v>0</v>
      </c>
      <c r="BV68" s="116">
        <v>21.2</v>
      </c>
      <c r="BW68" s="70">
        <v>1.0192307692307692</v>
      </c>
      <c r="BX68" s="56">
        <v>100</v>
      </c>
      <c r="BY68" s="107">
        <v>101.9</v>
      </c>
      <c r="BZ68" s="56">
        <v>100</v>
      </c>
      <c r="CA68" s="56">
        <v>92.5</v>
      </c>
      <c r="CB68" s="56">
        <v>98.1</v>
      </c>
      <c r="CC68" s="96" t="s">
        <v>2546</v>
      </c>
      <c r="CD68" s="96" t="s">
        <v>3977</v>
      </c>
      <c r="CE68" s="96" t="s">
        <v>555</v>
      </c>
      <c r="CF68" s="96" t="s">
        <v>3978</v>
      </c>
      <c r="CG68" s="96" t="s">
        <v>3979</v>
      </c>
      <c r="CH68" s="56">
        <v>0</v>
      </c>
      <c r="CI68" s="56">
        <v>0</v>
      </c>
      <c r="CJ68" s="60">
        <v>0</v>
      </c>
      <c r="CK68" s="61">
        <v>0</v>
      </c>
      <c r="CL68" s="61">
        <v>0</v>
      </c>
      <c r="CM68" s="61">
        <v>0</v>
      </c>
      <c r="CN68" s="56">
        <v>0</v>
      </c>
      <c r="CO68" s="56">
        <v>0</v>
      </c>
      <c r="CP68" s="56">
        <v>0</v>
      </c>
      <c r="CQ68" s="56">
        <v>0</v>
      </c>
      <c r="CR68" s="56">
        <v>0</v>
      </c>
      <c r="CS68" s="56">
        <v>0</v>
      </c>
      <c r="CT68" s="56">
        <v>0</v>
      </c>
      <c r="CU68" s="56">
        <v>0</v>
      </c>
      <c r="CV68" s="56">
        <v>0</v>
      </c>
      <c r="CW68" s="56">
        <v>0</v>
      </c>
      <c r="CX68" s="56">
        <v>0</v>
      </c>
      <c r="CY68" s="56">
        <v>0</v>
      </c>
      <c r="CZ68" s="56">
        <v>0</v>
      </c>
      <c r="DA68" s="56">
        <v>0</v>
      </c>
      <c r="DB68" s="60">
        <v>0</v>
      </c>
      <c r="DC68" s="61">
        <v>0</v>
      </c>
      <c r="DD68" s="56" t="s">
        <v>3980</v>
      </c>
      <c r="DE68" s="56" t="s">
        <v>3981</v>
      </c>
      <c r="DF68" s="96" t="s">
        <v>555</v>
      </c>
      <c r="DG68" s="96" t="s">
        <v>555</v>
      </c>
      <c r="DH68" s="56">
        <v>161.81</v>
      </c>
      <c r="DI68" s="56">
        <v>2</v>
      </c>
      <c r="DJ68" s="56">
        <v>161.81</v>
      </c>
      <c r="DK68" s="56">
        <v>2</v>
      </c>
      <c r="DL68" s="56">
        <v>0</v>
      </c>
      <c r="DM68" s="56">
        <v>0</v>
      </c>
      <c r="DN68" s="56">
        <v>161.18100000000001</v>
      </c>
      <c r="DO68" s="56">
        <v>2</v>
      </c>
      <c r="DP68" s="107">
        <v>82.91873963515755</v>
      </c>
      <c r="DQ68" s="56">
        <v>1</v>
      </c>
      <c r="DR68" s="56">
        <v>0</v>
      </c>
      <c r="DS68" s="56">
        <v>0</v>
      </c>
      <c r="DT68" s="56">
        <v>82.92</v>
      </c>
      <c r="DU68" s="56">
        <v>1</v>
      </c>
      <c r="DV68" s="56">
        <v>0</v>
      </c>
      <c r="DW68" s="56">
        <v>0</v>
      </c>
      <c r="DX68" s="56">
        <v>0</v>
      </c>
      <c r="DY68" s="56">
        <v>0</v>
      </c>
      <c r="DZ68" s="62">
        <v>2.7027027027027026</v>
      </c>
      <c r="EA68" s="63">
        <v>2</v>
      </c>
      <c r="EB68" s="62">
        <v>35.135135135135137</v>
      </c>
      <c r="EC68" s="63">
        <v>26</v>
      </c>
      <c r="ED68" s="77">
        <v>3.9138943248532287</v>
      </c>
      <c r="EE68" s="72">
        <v>4</v>
      </c>
      <c r="EF68" s="56" t="s">
        <v>3982</v>
      </c>
      <c r="EG68" s="56" t="s">
        <v>3983</v>
      </c>
      <c r="EH68" s="56" t="s">
        <v>555</v>
      </c>
      <c r="EI68" s="56" t="s">
        <v>555</v>
      </c>
      <c r="EJ68" s="56" t="s">
        <v>1748</v>
      </c>
      <c r="EK68" s="56" t="s">
        <v>3984</v>
      </c>
      <c r="EL68" s="56" t="s">
        <v>3985</v>
      </c>
      <c r="EM68" s="56" t="s">
        <v>3986</v>
      </c>
      <c r="EN68" s="56" t="s">
        <v>555</v>
      </c>
      <c r="EO68" s="56" t="s">
        <v>555</v>
      </c>
      <c r="EP68" s="56">
        <v>0</v>
      </c>
      <c r="EQ68" s="56">
        <v>0</v>
      </c>
      <c r="ER68" s="99">
        <v>414.59</v>
      </c>
      <c r="ES68" s="96">
        <v>5</v>
      </c>
      <c r="ET68" s="56">
        <v>0</v>
      </c>
      <c r="EU68" s="56">
        <v>0</v>
      </c>
      <c r="EV68" s="56">
        <v>0</v>
      </c>
      <c r="EW68" s="56">
        <v>0</v>
      </c>
      <c r="EX68" s="56">
        <v>0</v>
      </c>
      <c r="EY68" s="62">
        <v>47.979797979797979</v>
      </c>
      <c r="EZ68" s="63">
        <v>19</v>
      </c>
      <c r="FA68" s="62">
        <v>39.577836411609503</v>
      </c>
      <c r="FB68" s="63">
        <v>15</v>
      </c>
      <c r="FC68" s="56">
        <v>0</v>
      </c>
      <c r="FD68" s="56">
        <v>0</v>
      </c>
      <c r="FE68" s="56">
        <v>218.53</v>
      </c>
      <c r="FF68" s="56">
        <v>5</v>
      </c>
      <c r="FG68" s="56">
        <v>0</v>
      </c>
      <c r="FH68" s="56">
        <v>0</v>
      </c>
      <c r="FI68" s="56">
        <v>0</v>
      </c>
      <c r="FJ68" s="56">
        <v>0</v>
      </c>
      <c r="FK68" s="56">
        <v>218.53</v>
      </c>
      <c r="FL68" s="56">
        <v>5</v>
      </c>
      <c r="FM68" s="56">
        <v>218.53</v>
      </c>
      <c r="FN68" s="56">
        <v>5</v>
      </c>
      <c r="FO68" s="56">
        <v>524.48</v>
      </c>
      <c r="FP68" s="56">
        <v>12</v>
      </c>
      <c r="FQ68" s="56">
        <v>0</v>
      </c>
      <c r="FR68" s="56">
        <v>0</v>
      </c>
      <c r="FS68" s="60">
        <v>3</v>
      </c>
      <c r="FT68" s="61">
        <v>3</v>
      </c>
      <c r="FU68" s="60">
        <v>2.5940337224383918</v>
      </c>
      <c r="FV68" s="61">
        <v>2</v>
      </c>
      <c r="FW68" s="56" t="s">
        <v>3987</v>
      </c>
      <c r="FX68" s="56">
        <v>2.81</v>
      </c>
      <c r="FY68" s="56">
        <v>25.51</v>
      </c>
      <c r="FZ68" s="111">
        <v>3633</v>
      </c>
      <c r="GA68" s="111">
        <v>5029</v>
      </c>
      <c r="GB68" s="56">
        <v>37.68</v>
      </c>
      <c r="GC68" s="56">
        <v>62.32</v>
      </c>
      <c r="GD68" s="56">
        <v>30.43</v>
      </c>
      <c r="GE68" s="56">
        <v>80.86</v>
      </c>
      <c r="GF68" s="56">
        <v>91.55</v>
      </c>
      <c r="GG68" s="56">
        <v>81</v>
      </c>
      <c r="GH68" s="56">
        <v>99.33</v>
      </c>
      <c r="GI68" s="56">
        <v>22.51</v>
      </c>
      <c r="GJ68" s="56">
        <v>27.45</v>
      </c>
      <c r="GK68" s="56">
        <v>83.44</v>
      </c>
      <c r="GL68" s="56">
        <v>1.67</v>
      </c>
      <c r="GM68" s="56">
        <v>15.14</v>
      </c>
      <c r="GN68" s="56">
        <v>3.62</v>
      </c>
      <c r="GO68" s="56">
        <v>18.12</v>
      </c>
      <c r="GP68" s="56">
        <v>3.96</v>
      </c>
      <c r="GQ68" s="56">
        <v>1.73</v>
      </c>
      <c r="GR68" s="56">
        <v>2.42</v>
      </c>
      <c r="GS68" s="56">
        <v>0.65</v>
      </c>
      <c r="GT68" s="56">
        <v>7.85</v>
      </c>
      <c r="GU68" s="99">
        <v>9.4315624694256925</v>
      </c>
      <c r="GV68" s="120">
        <v>1.1302627860977699E-3</v>
      </c>
      <c r="GW68" s="120">
        <v>0.24667985306583801</v>
      </c>
      <c r="GX68" s="120">
        <v>0.45973438824526702</v>
      </c>
      <c r="GY68" s="120">
        <v>0.220966374682114</v>
      </c>
      <c r="GZ68" s="120">
        <v>2.4300649901101999E-2</v>
      </c>
      <c r="HA68" s="120">
        <v>3.0234529528115301E-2</v>
      </c>
      <c r="HB68" s="120">
        <v>1.55411133088443E-2</v>
      </c>
      <c r="HC68" s="120">
        <v>1.4128284826222101E-3</v>
      </c>
      <c r="HD68" s="118">
        <v>1</v>
      </c>
      <c r="HE68" s="118">
        <v>0</v>
      </c>
      <c r="HF68" s="118">
        <v>0</v>
      </c>
      <c r="HG68" s="118">
        <v>0</v>
      </c>
      <c r="HH68" s="118">
        <v>4</v>
      </c>
      <c r="HI68" s="122">
        <v>477</v>
      </c>
      <c r="HJ68" s="118">
        <v>0</v>
      </c>
      <c r="HK68" s="122">
        <v>482</v>
      </c>
      <c r="HL68" s="118">
        <v>0</v>
      </c>
      <c r="HM68" s="118">
        <v>0</v>
      </c>
      <c r="HN68" s="118">
        <v>1</v>
      </c>
      <c r="HO68" s="118">
        <v>0</v>
      </c>
      <c r="HP68" s="122">
        <v>7</v>
      </c>
      <c r="HQ68" s="122">
        <v>767</v>
      </c>
      <c r="HR68" s="122">
        <v>5</v>
      </c>
      <c r="HS68" s="122">
        <v>780</v>
      </c>
      <c r="HT68" s="118">
        <v>0</v>
      </c>
      <c r="HU68" s="118">
        <v>0</v>
      </c>
      <c r="HV68" s="118">
        <v>0</v>
      </c>
      <c r="HW68" s="118">
        <v>0</v>
      </c>
      <c r="HX68" s="122">
        <v>5</v>
      </c>
      <c r="HY68" s="122">
        <v>951</v>
      </c>
      <c r="HZ68" s="122">
        <v>29</v>
      </c>
      <c r="IA68" s="122">
        <v>985</v>
      </c>
      <c r="IB68" s="118">
        <v>2</v>
      </c>
      <c r="IC68" s="118">
        <v>0</v>
      </c>
      <c r="ID68" s="118">
        <v>0</v>
      </c>
      <c r="IE68" s="118">
        <v>0</v>
      </c>
      <c r="IF68" s="122">
        <v>5</v>
      </c>
      <c r="IG68" s="122">
        <v>1567</v>
      </c>
      <c r="IH68" s="118">
        <v>6</v>
      </c>
      <c r="II68" s="122">
        <v>1581</v>
      </c>
      <c r="IJ68" s="130">
        <v>1</v>
      </c>
      <c r="IK68" s="131">
        <v>0.125</v>
      </c>
      <c r="IL68" s="119">
        <v>0</v>
      </c>
      <c r="IM68" s="119">
        <v>0</v>
      </c>
      <c r="IN68" s="130">
        <v>4</v>
      </c>
      <c r="IO68" s="131">
        <v>0.5</v>
      </c>
      <c r="IP68" s="119">
        <v>0</v>
      </c>
      <c r="IQ68" s="119">
        <v>0</v>
      </c>
      <c r="IR68" s="119">
        <v>0</v>
      </c>
      <c r="IS68" s="119">
        <v>0</v>
      </c>
      <c r="IT68" s="119">
        <v>0</v>
      </c>
      <c r="IU68" s="119">
        <v>0</v>
      </c>
      <c r="IV68" s="119">
        <v>0</v>
      </c>
      <c r="IW68" s="119">
        <v>0</v>
      </c>
      <c r="IX68" s="119">
        <v>0</v>
      </c>
      <c r="IY68" s="119">
        <v>0</v>
      </c>
      <c r="IZ68" s="119">
        <v>0</v>
      </c>
      <c r="JA68" s="119">
        <v>0</v>
      </c>
      <c r="JB68" s="119">
        <v>0</v>
      </c>
      <c r="JC68" s="119">
        <v>0</v>
      </c>
      <c r="JD68" s="119">
        <v>0</v>
      </c>
      <c r="JE68" s="119">
        <v>0</v>
      </c>
      <c r="JF68" s="119">
        <v>0</v>
      </c>
      <c r="JG68" s="119">
        <v>0</v>
      </c>
      <c r="JH68" s="119">
        <v>0</v>
      </c>
      <c r="JI68" s="119">
        <v>0</v>
      </c>
      <c r="JJ68" s="130">
        <v>2</v>
      </c>
      <c r="JK68" s="131">
        <v>0.25</v>
      </c>
      <c r="JL68" s="119">
        <v>0</v>
      </c>
      <c r="JM68" s="119">
        <v>0</v>
      </c>
      <c r="JN68" s="119">
        <v>0</v>
      </c>
      <c r="JO68" s="119">
        <v>0</v>
      </c>
      <c r="JP68" s="119">
        <v>0</v>
      </c>
      <c r="JQ68" s="119">
        <v>0</v>
      </c>
      <c r="JR68" s="130">
        <v>930</v>
      </c>
      <c r="JS68" s="131">
        <v>0.89855072463768104</v>
      </c>
      <c r="JT68" s="119">
        <v>0</v>
      </c>
      <c r="JU68" s="119">
        <v>0</v>
      </c>
      <c r="JV68" s="119">
        <v>0</v>
      </c>
      <c r="JW68" s="119">
        <v>0</v>
      </c>
      <c r="JX68" s="119">
        <v>0</v>
      </c>
      <c r="JY68" s="119">
        <v>0</v>
      </c>
      <c r="JZ68" s="119">
        <v>0</v>
      </c>
      <c r="KA68" s="119">
        <v>0</v>
      </c>
      <c r="KB68" s="119">
        <v>0</v>
      </c>
      <c r="KC68" s="119">
        <v>0</v>
      </c>
      <c r="KD68" s="119">
        <v>0</v>
      </c>
      <c r="KE68" s="119">
        <v>0</v>
      </c>
      <c r="KF68" s="119">
        <v>0</v>
      </c>
      <c r="KG68" s="119">
        <v>0</v>
      </c>
      <c r="KH68" s="119">
        <v>0</v>
      </c>
      <c r="KI68" s="119">
        <v>0</v>
      </c>
      <c r="KJ68" s="119">
        <v>0</v>
      </c>
      <c r="KK68" s="119">
        <v>0</v>
      </c>
      <c r="KL68" s="119">
        <v>0</v>
      </c>
      <c r="KM68" s="119">
        <v>0</v>
      </c>
      <c r="KN68" s="119">
        <v>0</v>
      </c>
      <c r="KO68" s="119">
        <v>0</v>
      </c>
      <c r="KP68" s="119">
        <v>0</v>
      </c>
      <c r="KQ68" s="119">
        <v>0</v>
      </c>
      <c r="KR68" s="119">
        <v>0</v>
      </c>
      <c r="KS68" s="119">
        <v>0</v>
      </c>
      <c r="KT68" s="119">
        <v>0</v>
      </c>
      <c r="KU68" s="131">
        <v>0.125</v>
      </c>
      <c r="KV68" s="119">
        <v>0</v>
      </c>
      <c r="KW68" s="119">
        <v>0</v>
      </c>
      <c r="KX68" s="119">
        <v>0</v>
      </c>
      <c r="KY68" s="119">
        <v>0</v>
      </c>
      <c r="KZ68" s="119">
        <v>0</v>
      </c>
      <c r="LA68" s="119">
        <v>0</v>
      </c>
      <c r="LB68" s="119"/>
      <c r="LC68" s="119"/>
      <c r="LD68" s="122">
        <v>0</v>
      </c>
      <c r="LE68" s="122">
        <v>0</v>
      </c>
      <c r="LF68" s="122">
        <v>0</v>
      </c>
      <c r="LG68" s="122">
        <v>0</v>
      </c>
      <c r="LH68" s="122">
        <v>0</v>
      </c>
      <c r="LI68" s="122">
        <v>0</v>
      </c>
      <c r="LJ68" s="122">
        <v>0</v>
      </c>
      <c r="LK68" s="122">
        <v>0</v>
      </c>
      <c r="LL68" s="122">
        <v>0</v>
      </c>
      <c r="LM68" s="119">
        <v>0</v>
      </c>
      <c r="LN68" s="119">
        <v>0</v>
      </c>
      <c r="LO68" s="119">
        <v>0</v>
      </c>
      <c r="LP68" s="119">
        <v>0</v>
      </c>
      <c r="LQ68" s="119">
        <v>0</v>
      </c>
      <c r="LR68" s="119">
        <v>0</v>
      </c>
      <c r="LS68" s="119">
        <v>0</v>
      </c>
      <c r="LT68" s="119">
        <v>0</v>
      </c>
      <c r="LU68" s="119">
        <v>0</v>
      </c>
      <c r="LV68" s="119">
        <v>0</v>
      </c>
      <c r="LW68" s="119">
        <v>0</v>
      </c>
      <c r="LX68" s="122">
        <v>0</v>
      </c>
      <c r="LY68" s="122">
        <v>0</v>
      </c>
      <c r="LZ68" s="122">
        <v>0</v>
      </c>
      <c r="MA68" s="122">
        <v>0</v>
      </c>
      <c r="MB68" s="122">
        <v>0</v>
      </c>
      <c r="MC68" s="122">
        <v>0</v>
      </c>
      <c r="MD68" s="122">
        <v>0</v>
      </c>
      <c r="ME68" s="122">
        <v>0</v>
      </c>
      <c r="MF68" s="122">
        <v>0</v>
      </c>
      <c r="MG68" s="122">
        <v>0</v>
      </c>
      <c r="MH68" s="122">
        <v>0</v>
      </c>
      <c r="MI68" s="122">
        <v>0</v>
      </c>
      <c r="MJ68" s="122">
        <v>0</v>
      </c>
      <c r="MK68" s="122">
        <v>0</v>
      </c>
      <c r="ML68" s="122">
        <v>0</v>
      </c>
      <c r="MM68" s="122">
        <v>0</v>
      </c>
      <c r="MN68" s="122">
        <v>0</v>
      </c>
      <c r="MO68" s="122">
        <v>0</v>
      </c>
      <c r="MP68" s="122">
        <v>0</v>
      </c>
      <c r="MQ68" s="122">
        <v>0</v>
      </c>
      <c r="MR68" s="122">
        <v>0</v>
      </c>
      <c r="MS68" s="122">
        <v>0</v>
      </c>
      <c r="MT68" s="122">
        <v>0</v>
      </c>
      <c r="MU68" s="122">
        <v>0</v>
      </c>
      <c r="MV68" s="122">
        <v>0</v>
      </c>
      <c r="MW68" s="122">
        <v>0</v>
      </c>
      <c r="MX68" s="122">
        <v>0</v>
      </c>
      <c r="MY68" s="122">
        <v>0</v>
      </c>
      <c r="MZ68" s="122">
        <v>0</v>
      </c>
      <c r="NA68" s="122">
        <v>0</v>
      </c>
      <c r="NB68" s="122">
        <v>0</v>
      </c>
      <c r="NC68" s="122">
        <v>0</v>
      </c>
      <c r="ND68" s="122">
        <v>0</v>
      </c>
      <c r="NE68" s="122">
        <v>0</v>
      </c>
      <c r="NF68" s="122">
        <v>0</v>
      </c>
      <c r="NG68" s="122">
        <v>0</v>
      </c>
      <c r="NH68" s="122">
        <v>0</v>
      </c>
      <c r="NI68" s="122">
        <v>0</v>
      </c>
      <c r="NJ68" s="122">
        <v>0</v>
      </c>
      <c r="NK68" s="122">
        <v>0</v>
      </c>
      <c r="NL68" s="122">
        <v>0</v>
      </c>
      <c r="NM68" s="122">
        <v>0</v>
      </c>
      <c r="NN68" s="122">
        <v>0</v>
      </c>
      <c r="NO68" s="122">
        <v>0</v>
      </c>
      <c r="NP68" s="122">
        <v>0</v>
      </c>
      <c r="NQ68" s="122">
        <v>0</v>
      </c>
      <c r="NR68" s="122">
        <v>0</v>
      </c>
      <c r="NS68" s="122">
        <v>0</v>
      </c>
      <c r="NT68" s="122">
        <v>0</v>
      </c>
      <c r="NU68" s="122">
        <v>0</v>
      </c>
      <c r="NV68" s="122">
        <v>0</v>
      </c>
      <c r="NW68" s="122">
        <v>0</v>
      </c>
      <c r="NX68" s="122">
        <v>0</v>
      </c>
      <c r="NY68" s="122">
        <v>0</v>
      </c>
      <c r="NZ68" s="122">
        <v>0</v>
      </c>
      <c r="OA68" s="119">
        <v>0</v>
      </c>
      <c r="OB68" s="119">
        <v>0</v>
      </c>
      <c r="OC68" s="119">
        <v>0</v>
      </c>
      <c r="OD68" s="119">
        <v>0</v>
      </c>
      <c r="OE68" s="119">
        <v>0</v>
      </c>
      <c r="OF68" s="119">
        <v>0</v>
      </c>
      <c r="OG68" s="119">
        <v>0</v>
      </c>
      <c r="OH68" s="119">
        <v>0</v>
      </c>
      <c r="OI68" s="119">
        <v>0</v>
      </c>
      <c r="OJ68" s="119">
        <v>0</v>
      </c>
      <c r="OK68" s="119">
        <v>0</v>
      </c>
      <c r="OL68" s="119">
        <v>0</v>
      </c>
      <c r="OM68" s="122">
        <v>0</v>
      </c>
      <c r="ON68" s="122">
        <v>0</v>
      </c>
      <c r="OO68" s="122">
        <v>0</v>
      </c>
      <c r="OP68" s="122">
        <v>0</v>
      </c>
      <c r="OQ68" s="122">
        <v>0</v>
      </c>
      <c r="OR68" s="122">
        <v>0</v>
      </c>
      <c r="OS68" s="122">
        <v>0</v>
      </c>
      <c r="OT68" s="122">
        <v>0</v>
      </c>
    </row>
    <row r="69" spans="1:410">
      <c r="A69" s="55" t="s">
        <v>1531</v>
      </c>
      <c r="B69" s="56" t="s">
        <v>1532</v>
      </c>
      <c r="C69" s="55" t="s">
        <v>514</v>
      </c>
      <c r="D69" s="57">
        <v>6</v>
      </c>
      <c r="E69" s="96">
        <v>2018</v>
      </c>
      <c r="F69" s="56">
        <v>70.78</v>
      </c>
      <c r="G69" s="110">
        <v>41542</v>
      </c>
      <c r="H69" s="110">
        <v>29049</v>
      </c>
      <c r="I69" s="110">
        <v>12493</v>
      </c>
      <c r="J69" s="100">
        <v>30.7</v>
      </c>
      <c r="K69" s="110">
        <v>14908</v>
      </c>
      <c r="L69" s="100">
        <v>57.3</v>
      </c>
      <c r="M69" s="110">
        <v>27822</v>
      </c>
      <c r="N69" s="114">
        <v>3226</v>
      </c>
      <c r="O69" s="114">
        <v>1607</v>
      </c>
      <c r="P69" s="114">
        <v>1619</v>
      </c>
      <c r="Q69" s="112">
        <v>3905</v>
      </c>
      <c r="R69" s="113">
        <v>1946</v>
      </c>
      <c r="S69" s="113">
        <v>1959</v>
      </c>
      <c r="T69" s="114">
        <v>3577</v>
      </c>
      <c r="U69" s="114">
        <v>1787</v>
      </c>
      <c r="V69" s="114">
        <v>1790</v>
      </c>
      <c r="W69" s="114">
        <v>4455</v>
      </c>
      <c r="X69" s="113">
        <v>2229</v>
      </c>
      <c r="Y69" s="113">
        <v>2226</v>
      </c>
      <c r="Z69" s="114">
        <v>3975</v>
      </c>
      <c r="AA69" s="114">
        <v>1999</v>
      </c>
      <c r="AB69" s="114">
        <v>1976</v>
      </c>
      <c r="AC69" s="112">
        <v>4843</v>
      </c>
      <c r="AD69" s="112">
        <v>2450</v>
      </c>
      <c r="AE69" s="112">
        <v>2393</v>
      </c>
      <c r="AF69" s="114">
        <v>3982</v>
      </c>
      <c r="AG69" s="114">
        <v>2029</v>
      </c>
      <c r="AH69" s="181">
        <v>1953</v>
      </c>
      <c r="AI69" s="182"/>
      <c r="AJ69" s="182"/>
      <c r="AK69" s="182"/>
      <c r="AL69" s="114">
        <v>3602</v>
      </c>
      <c r="AM69" s="114">
        <v>1844</v>
      </c>
      <c r="AN69" s="114">
        <v>1758</v>
      </c>
      <c r="AO69" s="114">
        <v>3252</v>
      </c>
      <c r="AP69" s="114">
        <v>1635</v>
      </c>
      <c r="AQ69" s="114">
        <v>1617</v>
      </c>
      <c r="AR69" s="56">
        <v>220</v>
      </c>
      <c r="AS69" s="80">
        <v>46</v>
      </c>
      <c r="AT69" s="115" t="s">
        <v>3413</v>
      </c>
      <c r="AU69" s="59">
        <v>1261</v>
      </c>
      <c r="AV69" s="59">
        <v>10</v>
      </c>
      <c r="AW69" s="59">
        <v>567</v>
      </c>
      <c r="AX69" s="59">
        <v>9.1999999999999993</v>
      </c>
      <c r="AY69" s="59">
        <v>5</v>
      </c>
      <c r="AZ69" s="62">
        <v>4.4072823132053704</v>
      </c>
      <c r="BA69" s="63">
        <v>7</v>
      </c>
      <c r="BB69" s="62">
        <v>184.84288354898337</v>
      </c>
      <c r="BC69" s="63">
        <v>1</v>
      </c>
      <c r="BD69" s="64">
        <v>0</v>
      </c>
      <c r="BE69" s="65">
        <v>0</v>
      </c>
      <c r="BF69" s="62">
        <v>5.730129390018484</v>
      </c>
      <c r="BG69" s="63">
        <v>31</v>
      </c>
      <c r="BH69" s="62">
        <v>11.090573012939002</v>
      </c>
      <c r="BI69" s="63">
        <v>60</v>
      </c>
      <c r="BJ69" s="64">
        <v>0</v>
      </c>
      <c r="BK69" s="65">
        <v>0</v>
      </c>
      <c r="BL69" s="64">
        <v>19.920318725099602</v>
      </c>
      <c r="BM69" s="65">
        <v>1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116">
        <v>165.5</v>
      </c>
      <c r="BW69" s="70">
        <v>0.87538461538461543</v>
      </c>
      <c r="BX69" s="56">
        <v>83.2</v>
      </c>
      <c r="BY69" s="107">
        <v>87.5</v>
      </c>
      <c r="BZ69" s="56">
        <v>79.099999999999994</v>
      </c>
      <c r="CA69" s="56">
        <v>90.6</v>
      </c>
      <c r="CB69" s="56">
        <v>93.8</v>
      </c>
      <c r="CC69" s="96" t="s">
        <v>3988</v>
      </c>
      <c r="CD69" s="96" t="s">
        <v>737</v>
      </c>
      <c r="CE69" s="96" t="s">
        <v>555</v>
      </c>
      <c r="CF69" s="96" t="s">
        <v>3701</v>
      </c>
      <c r="CG69" s="96" t="s">
        <v>881</v>
      </c>
      <c r="CH69" s="56">
        <v>79.760000000000005</v>
      </c>
      <c r="CI69" s="56">
        <v>4</v>
      </c>
      <c r="CJ69" s="60">
        <v>0</v>
      </c>
      <c r="CK69" s="61">
        <v>0</v>
      </c>
      <c r="CL69" s="107">
        <v>79.760717846460608</v>
      </c>
      <c r="CM69" s="56">
        <v>4</v>
      </c>
      <c r="CN69" s="56">
        <v>59.82</v>
      </c>
      <c r="CO69" s="56">
        <v>3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60">
        <v>0.4051863857374392</v>
      </c>
      <c r="DC69" s="61">
        <v>2</v>
      </c>
      <c r="DD69" s="56" t="s">
        <v>3989</v>
      </c>
      <c r="DE69" s="56" t="s">
        <v>3990</v>
      </c>
      <c r="DF69" s="96" t="s">
        <v>555</v>
      </c>
      <c r="DG69" s="96" t="s">
        <v>555</v>
      </c>
      <c r="DH69" s="56">
        <v>33.15</v>
      </c>
      <c r="DI69" s="56">
        <v>2</v>
      </c>
      <c r="DJ69" s="56">
        <v>99.45</v>
      </c>
      <c r="DK69" s="56">
        <v>6</v>
      </c>
      <c r="DL69" s="56">
        <v>0</v>
      </c>
      <c r="DM69" s="56">
        <v>0</v>
      </c>
      <c r="DN69" s="56">
        <v>33.1</v>
      </c>
      <c r="DO69" s="56">
        <v>2</v>
      </c>
      <c r="DP69" s="56">
        <v>29.93</v>
      </c>
      <c r="DQ69" s="56">
        <v>5</v>
      </c>
      <c r="DR69" s="56">
        <v>17.96</v>
      </c>
      <c r="DS69" s="56">
        <v>1</v>
      </c>
      <c r="DT69" s="56">
        <v>53.88</v>
      </c>
      <c r="DU69" s="56">
        <v>3</v>
      </c>
      <c r="DV69" s="56">
        <v>17.96</v>
      </c>
      <c r="DW69" s="56">
        <v>1</v>
      </c>
      <c r="DX69" s="56">
        <v>0</v>
      </c>
      <c r="DY69" s="56">
        <v>0</v>
      </c>
      <c r="DZ69" s="62">
        <v>1.9963702359346642</v>
      </c>
      <c r="EA69" s="63">
        <v>11</v>
      </c>
      <c r="EB69" s="62">
        <v>21.415607985480946</v>
      </c>
      <c r="EC69" s="63">
        <v>118</v>
      </c>
      <c r="ED69" s="60">
        <v>2.2789425706472195</v>
      </c>
      <c r="EE69" s="61">
        <v>10</v>
      </c>
      <c r="EF69" s="56" t="s">
        <v>3991</v>
      </c>
      <c r="EG69" s="56" t="s">
        <v>2981</v>
      </c>
      <c r="EH69" s="56" t="s">
        <v>555</v>
      </c>
      <c r="EI69" s="56" t="s">
        <v>555</v>
      </c>
      <c r="EJ69" s="56" t="s">
        <v>3580</v>
      </c>
      <c r="EK69" s="56" t="s">
        <v>3992</v>
      </c>
      <c r="EL69" s="56" t="s">
        <v>3886</v>
      </c>
      <c r="EM69" s="56" t="s">
        <v>2355</v>
      </c>
      <c r="EN69" s="56" t="s">
        <v>555</v>
      </c>
      <c r="EO69" s="56" t="s">
        <v>555</v>
      </c>
      <c r="EP69" s="56">
        <v>17.96</v>
      </c>
      <c r="EQ69" s="56">
        <v>1</v>
      </c>
      <c r="ER69" s="99">
        <v>161.63999999999999</v>
      </c>
      <c r="ES69" s="96">
        <v>9</v>
      </c>
      <c r="ET69" s="56">
        <v>197.56</v>
      </c>
      <c r="EU69" s="56">
        <v>11</v>
      </c>
      <c r="EV69" s="107">
        <v>35.92</v>
      </c>
      <c r="EW69" s="56">
        <v>2</v>
      </c>
      <c r="EX69" s="56">
        <v>0</v>
      </c>
      <c r="EY69" s="62">
        <v>95.563139931740622</v>
      </c>
      <c r="EZ69" s="63">
        <v>168</v>
      </c>
      <c r="FA69" s="62">
        <v>69.882498453927028</v>
      </c>
      <c r="FB69" s="63">
        <v>113</v>
      </c>
      <c r="FC69" s="56">
        <v>30.62</v>
      </c>
      <c r="FD69" s="111">
        <v>3</v>
      </c>
      <c r="FE69" s="56">
        <v>275.57</v>
      </c>
      <c r="FF69" s="56">
        <v>27</v>
      </c>
      <c r="FG69" s="56">
        <v>20.41</v>
      </c>
      <c r="FH69" s="56">
        <v>2</v>
      </c>
      <c r="FI69" s="56">
        <v>10.210000000000001</v>
      </c>
      <c r="FJ69" s="56">
        <v>1</v>
      </c>
      <c r="FK69" s="56">
        <v>336.8</v>
      </c>
      <c r="FL69" s="56">
        <v>33</v>
      </c>
      <c r="FM69" s="56">
        <v>153.09</v>
      </c>
      <c r="FN69" s="56">
        <v>15</v>
      </c>
      <c r="FO69" s="56">
        <v>428.66</v>
      </c>
      <c r="FP69" s="56">
        <v>42</v>
      </c>
      <c r="FQ69" s="56">
        <v>10.210000000000001</v>
      </c>
      <c r="FR69" s="56">
        <v>1</v>
      </c>
      <c r="FS69" s="60">
        <v>19</v>
      </c>
      <c r="FT69" s="61">
        <v>19</v>
      </c>
      <c r="FU69" s="60">
        <v>3.6900369003690034</v>
      </c>
      <c r="FV69" s="61">
        <v>12</v>
      </c>
      <c r="FW69" s="56" t="s">
        <v>3993</v>
      </c>
      <c r="FX69" s="56">
        <v>3.15</v>
      </c>
      <c r="FY69" s="56">
        <v>15.1</v>
      </c>
      <c r="FZ69" s="111">
        <v>11371</v>
      </c>
      <c r="GA69" s="111">
        <v>14112</v>
      </c>
      <c r="GB69" s="56">
        <v>43.14</v>
      </c>
      <c r="GC69" s="56">
        <v>56.86</v>
      </c>
      <c r="GD69" s="56">
        <v>28.69</v>
      </c>
      <c r="GE69" s="56">
        <v>78.349999999999994</v>
      </c>
      <c r="GF69" s="56">
        <v>83.7</v>
      </c>
      <c r="GG69" s="56">
        <v>76.89</v>
      </c>
      <c r="GH69" s="56">
        <v>99.09</v>
      </c>
      <c r="GI69" s="56">
        <v>60.84</v>
      </c>
      <c r="GJ69" s="56">
        <v>30.91</v>
      </c>
      <c r="GK69" s="56">
        <v>80.239999999999995</v>
      </c>
      <c r="GL69" s="56">
        <v>1.83</v>
      </c>
      <c r="GM69" s="56">
        <v>13.84</v>
      </c>
      <c r="GN69" s="56">
        <v>3.79</v>
      </c>
      <c r="GO69" s="56">
        <v>19.920000000000002</v>
      </c>
      <c r="GP69" s="56">
        <v>4.4800000000000004</v>
      </c>
      <c r="GQ69" s="56">
        <v>1.7</v>
      </c>
      <c r="GR69" s="56">
        <v>3.64</v>
      </c>
      <c r="GS69" s="56">
        <v>1.04</v>
      </c>
      <c r="GT69" s="56">
        <v>6.23</v>
      </c>
      <c r="GU69" s="99">
        <v>11.704145973996987</v>
      </c>
      <c r="GV69" s="120">
        <v>2.7156694125101801E-3</v>
      </c>
      <c r="GW69" s="120">
        <v>0.24902688512718399</v>
      </c>
      <c r="GX69" s="120">
        <v>0.44419299357291597</v>
      </c>
      <c r="GY69" s="120">
        <v>0.29881415768987102</v>
      </c>
      <c r="GZ69" s="120">
        <v>3.8924594912646002E-3</v>
      </c>
      <c r="HA69" s="120">
        <v>1.8104462750067899E-4</v>
      </c>
      <c r="HB69" s="120">
        <v>1.8104462750067899E-4</v>
      </c>
      <c r="HC69" s="120">
        <v>9.9574545125373395E-4</v>
      </c>
      <c r="HD69" s="118">
        <v>2</v>
      </c>
      <c r="HE69" s="118">
        <v>0</v>
      </c>
      <c r="HF69" s="118">
        <v>0</v>
      </c>
      <c r="HG69" s="118">
        <v>0</v>
      </c>
      <c r="HH69" s="122">
        <v>13</v>
      </c>
      <c r="HI69" s="122">
        <v>2767</v>
      </c>
      <c r="HJ69" s="122">
        <v>28</v>
      </c>
      <c r="HK69" s="122">
        <v>2810</v>
      </c>
      <c r="HL69" s="122">
        <v>2</v>
      </c>
      <c r="HM69" s="118">
        <v>0</v>
      </c>
      <c r="HN69" s="118">
        <v>0</v>
      </c>
      <c r="HO69" s="118">
        <v>0</v>
      </c>
      <c r="HP69" s="122">
        <v>10</v>
      </c>
      <c r="HQ69" s="122">
        <v>3582</v>
      </c>
      <c r="HR69" s="122">
        <v>40</v>
      </c>
      <c r="HS69" s="122">
        <v>3634</v>
      </c>
      <c r="HT69" s="118">
        <v>1</v>
      </c>
      <c r="HU69" s="118">
        <v>0</v>
      </c>
      <c r="HV69" s="118">
        <v>0</v>
      </c>
      <c r="HW69" s="118">
        <v>0</v>
      </c>
      <c r="HX69" s="122">
        <v>6</v>
      </c>
      <c r="HY69" s="122">
        <v>4436</v>
      </c>
      <c r="HZ69" s="122">
        <v>33</v>
      </c>
      <c r="IA69" s="122">
        <v>4476</v>
      </c>
      <c r="IB69" s="118">
        <v>1</v>
      </c>
      <c r="IC69" s="118">
        <v>0</v>
      </c>
      <c r="ID69" s="118">
        <v>0</v>
      </c>
      <c r="IE69" s="118">
        <v>0</v>
      </c>
      <c r="IF69" s="122">
        <v>23</v>
      </c>
      <c r="IG69" s="122">
        <v>6759</v>
      </c>
      <c r="IH69" s="122">
        <v>53</v>
      </c>
      <c r="II69" s="122">
        <v>6836</v>
      </c>
      <c r="IJ69" s="130">
        <v>2</v>
      </c>
      <c r="IK69" s="131">
        <v>0.15384615384615399</v>
      </c>
      <c r="IL69" s="130">
        <v>1</v>
      </c>
      <c r="IM69" s="131">
        <v>7.69230769230769E-2</v>
      </c>
      <c r="IN69" s="119">
        <v>0</v>
      </c>
      <c r="IO69" s="119">
        <v>0</v>
      </c>
      <c r="IP69" s="119">
        <v>0</v>
      </c>
      <c r="IQ69" s="119">
        <v>0</v>
      </c>
      <c r="IR69" s="119">
        <v>0</v>
      </c>
      <c r="IS69" s="119">
        <v>0</v>
      </c>
      <c r="IT69" s="119">
        <v>0</v>
      </c>
      <c r="IU69" s="119">
        <v>0</v>
      </c>
      <c r="IV69" s="130">
        <v>3</v>
      </c>
      <c r="IW69" s="131">
        <v>0.230769230769231</v>
      </c>
      <c r="IX69" s="130">
        <v>4</v>
      </c>
      <c r="IY69" s="131">
        <v>0.30769230769230799</v>
      </c>
      <c r="IZ69" s="119">
        <v>0</v>
      </c>
      <c r="JA69" s="119">
        <v>0</v>
      </c>
      <c r="JB69" s="119">
        <v>0</v>
      </c>
      <c r="JC69" s="119">
        <v>0</v>
      </c>
      <c r="JD69" s="119">
        <v>0</v>
      </c>
      <c r="JE69" s="119">
        <v>0</v>
      </c>
      <c r="JF69" s="119">
        <v>0</v>
      </c>
      <c r="JG69" s="119">
        <v>0</v>
      </c>
      <c r="JH69" s="119">
        <v>0</v>
      </c>
      <c r="JI69" s="119">
        <v>0</v>
      </c>
      <c r="JJ69" s="130">
        <v>2</v>
      </c>
      <c r="JK69" s="131">
        <v>7.69230769230769E-2</v>
      </c>
      <c r="JL69" s="119">
        <v>0</v>
      </c>
      <c r="JM69" s="119">
        <v>0</v>
      </c>
      <c r="JN69" s="119">
        <v>0</v>
      </c>
      <c r="JO69" s="119">
        <v>0</v>
      </c>
      <c r="JP69" s="119">
        <v>0</v>
      </c>
      <c r="JQ69" s="119">
        <v>0</v>
      </c>
      <c r="JR69" s="119">
        <v>0</v>
      </c>
      <c r="JS69" s="119">
        <v>0</v>
      </c>
      <c r="JT69" s="119">
        <v>0</v>
      </c>
      <c r="JU69" s="119">
        <v>0</v>
      </c>
      <c r="JV69" s="119">
        <v>0</v>
      </c>
      <c r="JW69" s="119">
        <v>0</v>
      </c>
      <c r="JX69" s="119">
        <v>0</v>
      </c>
      <c r="JY69" s="119">
        <v>0</v>
      </c>
      <c r="JZ69" s="119">
        <v>0</v>
      </c>
      <c r="KA69" s="119">
        <v>0</v>
      </c>
      <c r="KB69" s="119">
        <v>0</v>
      </c>
      <c r="KC69" s="119">
        <v>0</v>
      </c>
      <c r="KD69" s="119">
        <v>0</v>
      </c>
      <c r="KE69" s="119">
        <v>0</v>
      </c>
      <c r="KF69" s="119">
        <v>0</v>
      </c>
      <c r="KG69" s="119">
        <v>0</v>
      </c>
      <c r="KH69" s="119">
        <v>0</v>
      </c>
      <c r="KI69" s="119">
        <v>0</v>
      </c>
      <c r="KJ69" s="119">
        <v>0</v>
      </c>
      <c r="KK69" s="119">
        <v>0</v>
      </c>
      <c r="KL69" s="119">
        <v>0</v>
      </c>
      <c r="KM69" s="119">
        <v>0</v>
      </c>
      <c r="KN69" s="119">
        <v>0</v>
      </c>
      <c r="KO69" s="119">
        <v>0</v>
      </c>
      <c r="KP69" s="119">
        <v>0</v>
      </c>
      <c r="KQ69" s="119">
        <v>0</v>
      </c>
      <c r="KR69" s="119">
        <v>0</v>
      </c>
      <c r="KS69" s="119">
        <v>0</v>
      </c>
      <c r="KT69" s="119">
        <v>0</v>
      </c>
      <c r="KU69" s="119">
        <v>0</v>
      </c>
      <c r="KV69" s="119">
        <v>0</v>
      </c>
      <c r="KW69" s="119">
        <v>0</v>
      </c>
      <c r="KX69" s="119">
        <v>0</v>
      </c>
      <c r="KY69" s="119">
        <v>0</v>
      </c>
      <c r="KZ69" s="119">
        <v>0</v>
      </c>
      <c r="LA69" s="119">
        <v>0</v>
      </c>
      <c r="LB69" s="119"/>
      <c r="LC69" s="119"/>
      <c r="LD69" s="122">
        <v>0</v>
      </c>
      <c r="LE69" s="122">
        <v>0</v>
      </c>
      <c r="LF69" s="122">
        <v>0</v>
      </c>
      <c r="LG69" s="122">
        <v>0</v>
      </c>
      <c r="LH69" s="122">
        <v>0</v>
      </c>
      <c r="LI69" s="122">
        <v>0</v>
      </c>
      <c r="LJ69" s="122">
        <v>0</v>
      </c>
      <c r="LK69" s="122">
        <v>0</v>
      </c>
      <c r="LL69" s="122">
        <v>0</v>
      </c>
      <c r="LM69" s="119">
        <v>0</v>
      </c>
      <c r="LN69" s="119">
        <v>0</v>
      </c>
      <c r="LO69" s="119">
        <v>0</v>
      </c>
      <c r="LP69" s="119">
        <v>0</v>
      </c>
      <c r="LQ69" s="119">
        <v>0</v>
      </c>
      <c r="LR69" s="119">
        <v>0</v>
      </c>
      <c r="LS69" s="119">
        <v>0</v>
      </c>
      <c r="LT69" s="119">
        <v>0</v>
      </c>
      <c r="LU69" s="119">
        <v>0</v>
      </c>
      <c r="LV69" s="119">
        <v>0</v>
      </c>
      <c r="LW69" s="119">
        <v>0</v>
      </c>
      <c r="LX69" s="122">
        <v>0</v>
      </c>
      <c r="LY69" s="122">
        <v>0</v>
      </c>
      <c r="LZ69" s="122">
        <v>0</v>
      </c>
      <c r="MA69" s="122">
        <v>0</v>
      </c>
      <c r="MB69" s="122">
        <v>0</v>
      </c>
      <c r="MC69" s="122">
        <v>0</v>
      </c>
      <c r="MD69" s="122">
        <v>0</v>
      </c>
      <c r="ME69" s="122">
        <v>0</v>
      </c>
      <c r="MF69" s="122">
        <v>0</v>
      </c>
      <c r="MG69" s="122">
        <v>0</v>
      </c>
      <c r="MH69" s="122">
        <v>0</v>
      </c>
      <c r="MI69" s="122">
        <v>0</v>
      </c>
      <c r="MJ69" s="122">
        <v>0</v>
      </c>
      <c r="MK69" s="122">
        <v>0</v>
      </c>
      <c r="ML69" s="122">
        <v>0</v>
      </c>
      <c r="MM69" s="122">
        <v>0</v>
      </c>
      <c r="MN69" s="122">
        <v>0</v>
      </c>
      <c r="MO69" s="122">
        <v>0</v>
      </c>
      <c r="MP69" s="122">
        <v>0</v>
      </c>
      <c r="MQ69" s="122">
        <v>0</v>
      </c>
      <c r="MR69" s="122">
        <v>0</v>
      </c>
      <c r="MS69" s="122">
        <v>0</v>
      </c>
      <c r="MT69" s="122">
        <v>0</v>
      </c>
      <c r="MU69" s="122">
        <v>0</v>
      </c>
      <c r="MV69" s="122">
        <v>0</v>
      </c>
      <c r="MW69" s="122">
        <v>0</v>
      </c>
      <c r="MX69" s="122">
        <v>0</v>
      </c>
      <c r="MY69" s="122">
        <v>0</v>
      </c>
      <c r="MZ69" s="122">
        <v>0</v>
      </c>
      <c r="NA69" s="122">
        <v>0</v>
      </c>
      <c r="NB69" s="122">
        <v>0</v>
      </c>
      <c r="NC69" s="122">
        <v>0</v>
      </c>
      <c r="ND69" s="122">
        <v>0</v>
      </c>
      <c r="NE69" s="122">
        <v>0</v>
      </c>
      <c r="NF69" s="122">
        <v>0</v>
      </c>
      <c r="NG69" s="122">
        <v>0</v>
      </c>
      <c r="NH69" s="122">
        <v>0</v>
      </c>
      <c r="NI69" s="122">
        <v>0</v>
      </c>
      <c r="NJ69" s="122">
        <v>0</v>
      </c>
      <c r="NK69" s="122">
        <v>0</v>
      </c>
      <c r="NL69" s="122">
        <v>0</v>
      </c>
      <c r="NM69" s="122">
        <v>0</v>
      </c>
      <c r="NN69" s="122">
        <v>0</v>
      </c>
      <c r="NO69" s="122">
        <v>0</v>
      </c>
      <c r="NP69" s="122">
        <v>0</v>
      </c>
      <c r="NQ69" s="122">
        <v>0</v>
      </c>
      <c r="NR69" s="122">
        <v>0</v>
      </c>
      <c r="NS69" s="122">
        <v>0</v>
      </c>
      <c r="NT69" s="122">
        <v>0</v>
      </c>
      <c r="NU69" s="122">
        <v>0</v>
      </c>
      <c r="NV69" s="122">
        <v>0</v>
      </c>
      <c r="NW69" s="122">
        <v>0</v>
      </c>
      <c r="NX69" s="122">
        <v>0</v>
      </c>
      <c r="NY69" s="122">
        <v>0</v>
      </c>
      <c r="NZ69" s="122">
        <v>0</v>
      </c>
      <c r="OA69" s="119">
        <v>0</v>
      </c>
      <c r="OB69" s="119">
        <v>0</v>
      </c>
      <c r="OC69" s="119">
        <v>0</v>
      </c>
      <c r="OD69" s="119">
        <v>0</v>
      </c>
      <c r="OE69" s="119">
        <v>0</v>
      </c>
      <c r="OF69" s="119">
        <v>0</v>
      </c>
      <c r="OG69" s="119">
        <v>0</v>
      </c>
      <c r="OH69" s="119">
        <v>0</v>
      </c>
      <c r="OI69" s="119">
        <v>0</v>
      </c>
      <c r="OJ69" s="119">
        <v>0</v>
      </c>
      <c r="OK69" s="119">
        <v>0</v>
      </c>
      <c r="OL69" s="119">
        <v>0</v>
      </c>
      <c r="OM69" s="122">
        <v>0</v>
      </c>
      <c r="ON69" s="122">
        <v>0</v>
      </c>
      <c r="OO69" s="122">
        <v>0</v>
      </c>
      <c r="OP69" s="122">
        <v>0</v>
      </c>
      <c r="OQ69" s="122">
        <v>0</v>
      </c>
      <c r="OR69" s="122">
        <v>0</v>
      </c>
      <c r="OS69" s="122">
        <v>0</v>
      </c>
      <c r="OT69" s="122">
        <v>0</v>
      </c>
    </row>
  </sheetData>
  <conditionalFormatting sqref="B4:B69">
    <cfRule type="duplicateValues" dxfId="2" priority="2"/>
  </conditionalFormatting>
  <conditionalFormatting sqref="GV44:GV69 GV4:GV42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I128"/>
  <sheetViews>
    <sheetView tabSelected="1" workbookViewId="0">
      <selection activeCell="E10" sqref="E10"/>
    </sheetView>
  </sheetViews>
  <sheetFormatPr defaultColWidth="11.42578125" defaultRowHeight="15"/>
  <sheetData>
    <row r="1" spans="1:243" ht="108">
      <c r="A1" s="14" t="s">
        <v>0</v>
      </c>
      <c r="B1" s="14" t="s">
        <v>3998</v>
      </c>
      <c r="C1" s="14" t="s">
        <v>2</v>
      </c>
      <c r="D1" s="14" t="s">
        <v>3</v>
      </c>
      <c r="E1" s="14" t="s">
        <v>4</v>
      </c>
      <c r="F1" s="14" t="s">
        <v>3999</v>
      </c>
      <c r="G1" s="14" t="s">
        <v>4000</v>
      </c>
      <c r="H1" s="14" t="s">
        <v>7</v>
      </c>
      <c r="I1" s="14" t="s">
        <v>8</v>
      </c>
      <c r="J1" s="14" t="s">
        <v>4001</v>
      </c>
      <c r="K1" s="14" t="s">
        <v>4002</v>
      </c>
      <c r="L1" s="14" t="s">
        <v>4003</v>
      </c>
      <c r="M1" s="14" t="s">
        <v>4004</v>
      </c>
      <c r="N1" s="14" t="s">
        <v>4005</v>
      </c>
      <c r="O1" s="14" t="s">
        <v>4006</v>
      </c>
      <c r="P1" s="14" t="s">
        <v>4007</v>
      </c>
      <c r="Q1" s="14" t="s">
        <v>4008</v>
      </c>
      <c r="R1" s="14" t="s">
        <v>4009</v>
      </c>
      <c r="S1" s="14" t="s">
        <v>4010</v>
      </c>
      <c r="T1" s="14" t="s">
        <v>4011</v>
      </c>
      <c r="U1" s="14" t="s">
        <v>4012</v>
      </c>
      <c r="V1" s="14" t="s">
        <v>4013</v>
      </c>
      <c r="W1" s="14" t="s">
        <v>4014</v>
      </c>
      <c r="X1" s="14" t="s">
        <v>4015</v>
      </c>
      <c r="Y1" s="14" t="s">
        <v>4016</v>
      </c>
      <c r="Z1" s="14" t="s">
        <v>4017</v>
      </c>
      <c r="AA1" s="14" t="s">
        <v>4018</v>
      </c>
      <c r="AB1" s="14" t="s">
        <v>4019</v>
      </c>
      <c r="AC1" s="14" t="s">
        <v>4020</v>
      </c>
      <c r="AD1" s="14" t="s">
        <v>4021</v>
      </c>
      <c r="AE1" s="14" t="s">
        <v>4022</v>
      </c>
      <c r="AF1" s="14" t="s">
        <v>4023</v>
      </c>
      <c r="AG1" s="14" t="s">
        <v>4024</v>
      </c>
      <c r="AH1" s="14" t="s">
        <v>4025</v>
      </c>
      <c r="AI1" s="14" t="s">
        <v>4026</v>
      </c>
      <c r="AJ1" s="14" t="s">
        <v>4027</v>
      </c>
      <c r="AK1" s="14" t="s">
        <v>4028</v>
      </c>
      <c r="AL1" s="14" t="s">
        <v>4029</v>
      </c>
      <c r="AM1" s="14" t="s">
        <v>4030</v>
      </c>
      <c r="AN1" s="14" t="s">
        <v>4031</v>
      </c>
      <c r="AO1" s="14" t="s">
        <v>4032</v>
      </c>
      <c r="AP1" s="14" t="s">
        <v>4033</v>
      </c>
      <c r="AQ1" s="14" t="s">
        <v>4034</v>
      </c>
      <c r="AR1" s="14" t="s">
        <v>4035</v>
      </c>
      <c r="AS1" s="14" t="s">
        <v>4036</v>
      </c>
      <c r="AT1" s="14" t="s">
        <v>4037</v>
      </c>
      <c r="AU1" s="14" t="s">
        <v>4038</v>
      </c>
      <c r="AV1" s="14" t="s">
        <v>4039</v>
      </c>
      <c r="AW1" s="14" t="s">
        <v>4040</v>
      </c>
      <c r="AX1" s="43" t="s">
        <v>4041</v>
      </c>
      <c r="AY1" s="43" t="s">
        <v>4042</v>
      </c>
      <c r="AZ1" s="14" t="s">
        <v>4043</v>
      </c>
      <c r="BA1" s="14" t="s">
        <v>4044</v>
      </c>
      <c r="BB1" s="14" t="s">
        <v>4045</v>
      </c>
      <c r="BC1" s="14" t="s">
        <v>4046</v>
      </c>
      <c r="BD1" s="14" t="s">
        <v>4047</v>
      </c>
      <c r="BE1" s="14" t="s">
        <v>4048</v>
      </c>
      <c r="BF1" s="14" t="s">
        <v>4049</v>
      </c>
      <c r="BG1" s="14" t="s">
        <v>4050</v>
      </c>
      <c r="BH1" s="14" t="s">
        <v>4051</v>
      </c>
      <c r="BI1" s="14" t="s">
        <v>4052</v>
      </c>
      <c r="BJ1" s="14" t="s">
        <v>4053</v>
      </c>
      <c r="BK1" s="14" t="s">
        <v>4054</v>
      </c>
      <c r="BL1" s="14" t="s">
        <v>4055</v>
      </c>
      <c r="BM1" s="14" t="s">
        <v>4056</v>
      </c>
      <c r="BN1" s="14" t="s">
        <v>4057</v>
      </c>
      <c r="BO1" s="14" t="s">
        <v>4058</v>
      </c>
      <c r="BP1" s="14" t="s">
        <v>4059</v>
      </c>
      <c r="BQ1" s="14" t="s">
        <v>4060</v>
      </c>
      <c r="BR1" s="14" t="s">
        <v>4061</v>
      </c>
      <c r="BS1" s="14" t="s">
        <v>4062</v>
      </c>
      <c r="BT1" s="14" t="s">
        <v>4063</v>
      </c>
      <c r="BU1" s="14" t="s">
        <v>4064</v>
      </c>
      <c r="BV1" s="44" t="s">
        <v>4065</v>
      </c>
      <c r="BW1" s="14" t="s">
        <v>4066</v>
      </c>
      <c r="BX1" s="14" t="s">
        <v>4067</v>
      </c>
      <c r="BY1" s="14" t="s">
        <v>4068</v>
      </c>
      <c r="BZ1" s="14" t="s">
        <v>4069</v>
      </c>
      <c r="CA1" s="14" t="s">
        <v>4070</v>
      </c>
      <c r="CB1" s="14" t="s">
        <v>4071</v>
      </c>
      <c r="CC1" s="14" t="s">
        <v>4072</v>
      </c>
      <c r="CD1" s="14" t="s">
        <v>4073</v>
      </c>
      <c r="CE1" s="14" t="s">
        <v>4074</v>
      </c>
      <c r="CF1" s="14" t="s">
        <v>4075</v>
      </c>
      <c r="CG1" s="14" t="s">
        <v>4076</v>
      </c>
      <c r="CH1" s="14" t="s">
        <v>4077</v>
      </c>
      <c r="CI1" s="14" t="s">
        <v>4078</v>
      </c>
      <c r="CJ1" s="14" t="s">
        <v>4079</v>
      </c>
      <c r="CK1" s="14" t="s">
        <v>4080</v>
      </c>
      <c r="CL1" s="14" t="s">
        <v>4081</v>
      </c>
      <c r="CM1" s="14" t="s">
        <v>4082</v>
      </c>
      <c r="CN1" s="14" t="s">
        <v>4083</v>
      </c>
      <c r="CO1" s="14" t="s">
        <v>4084</v>
      </c>
      <c r="CP1" s="14" t="s">
        <v>4085</v>
      </c>
      <c r="CQ1" s="14" t="s">
        <v>4086</v>
      </c>
      <c r="CR1" s="14" t="s">
        <v>4087</v>
      </c>
      <c r="CS1" s="14" t="s">
        <v>4088</v>
      </c>
      <c r="CT1" s="81" t="s">
        <v>4089</v>
      </c>
      <c r="CU1" s="81" t="s">
        <v>4090</v>
      </c>
      <c r="CV1" s="14" t="s">
        <v>4091</v>
      </c>
      <c r="CW1" s="14" t="s">
        <v>4092</v>
      </c>
      <c r="CX1" s="14" t="s">
        <v>4093</v>
      </c>
      <c r="CY1" s="14" t="s">
        <v>4094</v>
      </c>
      <c r="CZ1" s="81" t="s">
        <v>4095</v>
      </c>
      <c r="DA1" s="81" t="s">
        <v>4096</v>
      </c>
      <c r="DB1" s="14" t="s">
        <v>4097</v>
      </c>
      <c r="DC1" s="14" t="s">
        <v>4098</v>
      </c>
      <c r="DD1" s="14" t="s">
        <v>4099</v>
      </c>
      <c r="DE1" s="14" t="s">
        <v>4100</v>
      </c>
      <c r="DF1" s="14" t="s">
        <v>4101</v>
      </c>
      <c r="DG1" s="14" t="s">
        <v>4102</v>
      </c>
      <c r="DH1" s="14" t="s">
        <v>4103</v>
      </c>
      <c r="DI1" s="14" t="s">
        <v>4104</v>
      </c>
      <c r="DJ1" s="14" t="s">
        <v>4105</v>
      </c>
      <c r="DK1" s="14" t="s">
        <v>4106</v>
      </c>
      <c r="DL1" s="14" t="s">
        <v>4107</v>
      </c>
      <c r="DM1" s="14" t="s">
        <v>4108</v>
      </c>
      <c r="DN1" s="14" t="s">
        <v>4109</v>
      </c>
      <c r="DO1" s="14" t="s">
        <v>4110</v>
      </c>
      <c r="DP1" s="14" t="s">
        <v>4111</v>
      </c>
      <c r="DQ1" s="14" t="s">
        <v>4112</v>
      </c>
      <c r="DR1" s="14" t="s">
        <v>4113</v>
      </c>
      <c r="DS1" s="14" t="s">
        <v>4114</v>
      </c>
      <c r="DT1" s="14" t="s">
        <v>4115</v>
      </c>
      <c r="DU1" s="14" t="s">
        <v>4116</v>
      </c>
      <c r="DV1" s="14" t="s">
        <v>4117</v>
      </c>
      <c r="DW1" s="14" t="s">
        <v>4118</v>
      </c>
      <c r="DX1" s="14" t="s">
        <v>4119</v>
      </c>
      <c r="DY1" s="139" t="s">
        <v>4120</v>
      </c>
      <c r="DZ1" s="14" t="s">
        <v>4121</v>
      </c>
      <c r="EA1" s="14" t="s">
        <v>4122</v>
      </c>
      <c r="EB1" s="14" t="s">
        <v>4123</v>
      </c>
      <c r="EC1" s="14" t="s">
        <v>4124</v>
      </c>
      <c r="ED1" s="14" t="s">
        <v>4125</v>
      </c>
      <c r="EE1" s="14" t="s">
        <v>4126</v>
      </c>
      <c r="EF1" s="14" t="s">
        <v>4127</v>
      </c>
      <c r="EG1" s="14" t="s">
        <v>4128</v>
      </c>
      <c r="EH1" s="14" t="s">
        <v>4129</v>
      </c>
      <c r="EI1" s="14" t="s">
        <v>4130</v>
      </c>
      <c r="EJ1" s="14" t="s">
        <v>4131</v>
      </c>
      <c r="EK1" s="14" t="s">
        <v>4132</v>
      </c>
      <c r="EL1" s="14" t="s">
        <v>4133</v>
      </c>
      <c r="EM1" s="14" t="s">
        <v>4134</v>
      </c>
      <c r="EN1" s="14" t="s">
        <v>4135</v>
      </c>
      <c r="EO1" s="14" t="s">
        <v>4136</v>
      </c>
      <c r="EP1" s="14" t="s">
        <v>4137</v>
      </c>
      <c r="EQ1" s="14" t="s">
        <v>4138</v>
      </c>
      <c r="ER1" s="14" t="s">
        <v>4139</v>
      </c>
      <c r="ES1" s="14" t="s">
        <v>4140</v>
      </c>
      <c r="ET1" s="14" t="s">
        <v>4141</v>
      </c>
      <c r="EU1" s="14" t="s">
        <v>4142</v>
      </c>
      <c r="EV1" s="14" t="s">
        <v>4143</v>
      </c>
      <c r="EW1" s="14" t="s">
        <v>4144</v>
      </c>
      <c r="EX1" s="14" t="s">
        <v>4145</v>
      </c>
      <c r="EY1" s="14" t="s">
        <v>4146</v>
      </c>
      <c r="EZ1" s="14" t="s">
        <v>4147</v>
      </c>
      <c r="FA1" s="14" t="s">
        <v>4148</v>
      </c>
      <c r="FB1" s="14" t="s">
        <v>4149</v>
      </c>
      <c r="FC1" s="14" t="s">
        <v>4150</v>
      </c>
      <c r="FD1" s="14" t="s">
        <v>4151</v>
      </c>
      <c r="FE1" s="14" t="s">
        <v>4152</v>
      </c>
      <c r="FF1" s="14" t="s">
        <v>4153</v>
      </c>
      <c r="FG1" s="14" t="s">
        <v>4154</v>
      </c>
      <c r="FH1" s="14" t="s">
        <v>4155</v>
      </c>
      <c r="FI1" s="14" t="s">
        <v>4156</v>
      </c>
      <c r="FJ1" s="14" t="s">
        <v>4157</v>
      </c>
      <c r="FK1" s="14" t="s">
        <v>4158</v>
      </c>
      <c r="FL1" s="14" t="s">
        <v>4159</v>
      </c>
      <c r="FM1" s="14" t="s">
        <v>4160</v>
      </c>
      <c r="FN1" s="14" t="s">
        <v>4161</v>
      </c>
      <c r="FO1" s="14" t="s">
        <v>4162</v>
      </c>
      <c r="FP1" s="14" t="s">
        <v>4163</v>
      </c>
      <c r="FQ1" s="14" t="s">
        <v>4164</v>
      </c>
      <c r="FR1" s="14" t="s">
        <v>4165</v>
      </c>
      <c r="FS1" s="14" t="s">
        <v>4166</v>
      </c>
      <c r="FT1" s="14" t="s">
        <v>4167</v>
      </c>
      <c r="FU1" s="14" t="s">
        <v>4168</v>
      </c>
      <c r="FV1" s="14" t="s">
        <v>4169</v>
      </c>
      <c r="FW1" s="14" t="s">
        <v>178</v>
      </c>
      <c r="FX1" s="14" t="s">
        <v>4170</v>
      </c>
      <c r="FY1" s="14" t="s">
        <v>4171</v>
      </c>
      <c r="FZ1" s="14" t="s">
        <v>4172</v>
      </c>
      <c r="GA1" s="14" t="s">
        <v>4173</v>
      </c>
      <c r="GB1" s="14" t="s">
        <v>4174</v>
      </c>
      <c r="GC1" s="14" t="s">
        <v>4175</v>
      </c>
      <c r="GD1" s="14" t="s">
        <v>4176</v>
      </c>
      <c r="GE1" s="14" t="s">
        <v>4177</v>
      </c>
      <c r="GF1" s="14" t="s">
        <v>4178</v>
      </c>
      <c r="GG1" s="14" t="s">
        <v>4179</v>
      </c>
      <c r="GH1" s="14" t="s">
        <v>4180</v>
      </c>
      <c r="GI1" s="14" t="s">
        <v>4181</v>
      </c>
      <c r="GJ1" s="14" t="s">
        <v>4182</v>
      </c>
      <c r="GK1" s="14" t="s">
        <v>4183</v>
      </c>
      <c r="GL1" s="14" t="s">
        <v>4184</v>
      </c>
      <c r="GM1" s="14" t="s">
        <v>4185</v>
      </c>
      <c r="GN1" s="14" t="s">
        <v>4186</v>
      </c>
      <c r="GO1" s="14" t="s">
        <v>4187</v>
      </c>
      <c r="GP1" s="14" t="s">
        <v>4188</v>
      </c>
      <c r="GQ1" s="14" t="s">
        <v>4189</v>
      </c>
      <c r="GR1" s="14" t="s">
        <v>4190</v>
      </c>
      <c r="GS1" s="14" t="s">
        <v>4191</v>
      </c>
      <c r="GT1" s="14" t="s">
        <v>4192</v>
      </c>
      <c r="GU1" s="14" t="s">
        <v>4193</v>
      </c>
      <c r="GV1" s="14" t="s">
        <v>4194</v>
      </c>
      <c r="GW1" s="14" t="s">
        <v>4195</v>
      </c>
      <c r="GX1" s="14" t="s">
        <v>4196</v>
      </c>
      <c r="GY1" s="14" t="s">
        <v>4197</v>
      </c>
      <c r="GZ1" s="14" t="s">
        <v>4198</v>
      </c>
      <c r="HA1" s="14" t="s">
        <v>4199</v>
      </c>
      <c r="HB1" s="14" t="s">
        <v>4200</v>
      </c>
      <c r="HC1" s="14" t="s">
        <v>4201</v>
      </c>
      <c r="HD1" s="14" t="s">
        <v>4202</v>
      </c>
      <c r="HE1" s="14" t="s">
        <v>4203</v>
      </c>
      <c r="HF1" s="14" t="s">
        <v>4204</v>
      </c>
      <c r="HG1" s="14" t="s">
        <v>4205</v>
      </c>
      <c r="HH1" s="14" t="s">
        <v>4206</v>
      </c>
      <c r="HI1" s="14" t="s">
        <v>4207</v>
      </c>
      <c r="HJ1" s="14" t="s">
        <v>4208</v>
      </c>
      <c r="HK1" s="14" t="s">
        <v>4209</v>
      </c>
      <c r="HL1" s="14" t="s">
        <v>4210</v>
      </c>
      <c r="HM1" s="14" t="s">
        <v>4211</v>
      </c>
      <c r="HN1" s="14" t="s">
        <v>4212</v>
      </c>
      <c r="HO1" s="14" t="s">
        <v>4213</v>
      </c>
      <c r="HP1" s="14" t="s">
        <v>4214</v>
      </c>
      <c r="HQ1" s="14" t="s">
        <v>4215</v>
      </c>
      <c r="HR1" s="14" t="s">
        <v>4216</v>
      </c>
      <c r="HS1" s="14" t="s">
        <v>4217</v>
      </c>
      <c r="HT1" s="14" t="s">
        <v>4218</v>
      </c>
      <c r="HU1" s="14" t="s">
        <v>4219</v>
      </c>
      <c r="HV1" s="14" t="s">
        <v>4220</v>
      </c>
      <c r="HW1" s="14" t="s">
        <v>4221</v>
      </c>
      <c r="HX1" s="14" t="s">
        <v>4222</v>
      </c>
      <c r="HY1" s="14" t="s">
        <v>4223</v>
      </c>
      <c r="HZ1" s="14" t="s">
        <v>4224</v>
      </c>
      <c r="IA1" s="14" t="s">
        <v>4225</v>
      </c>
      <c r="IB1" s="14" t="s">
        <v>4226</v>
      </c>
      <c r="IC1" s="14" t="s">
        <v>4227</v>
      </c>
      <c r="ID1" s="14" t="s">
        <v>4228</v>
      </c>
      <c r="IE1" s="14" t="s">
        <v>4229</v>
      </c>
      <c r="IF1" s="14" t="s">
        <v>4230</v>
      </c>
      <c r="IG1" s="14" t="s">
        <v>4231</v>
      </c>
      <c r="IH1" s="14" t="s">
        <v>4232</v>
      </c>
      <c r="II1" s="14" t="s">
        <v>4233</v>
      </c>
    </row>
    <row r="2" spans="1:243" ht="25.5">
      <c r="A2" s="5"/>
      <c r="B2" s="6" t="s">
        <v>408</v>
      </c>
      <c r="C2" s="6"/>
      <c r="D2" s="6"/>
      <c r="E2" s="6">
        <v>2019</v>
      </c>
      <c r="F2" s="6" t="s">
        <v>408</v>
      </c>
      <c r="G2" s="6" t="s">
        <v>408</v>
      </c>
      <c r="H2" s="6" t="s">
        <v>408</v>
      </c>
      <c r="I2" s="6" t="s">
        <v>408</v>
      </c>
      <c r="J2" s="6" t="s">
        <v>409</v>
      </c>
      <c r="K2" s="6" t="s">
        <v>409</v>
      </c>
      <c r="L2" s="6" t="s">
        <v>409</v>
      </c>
      <c r="M2" s="6" t="s">
        <v>409</v>
      </c>
      <c r="N2" s="6" t="s">
        <v>408</v>
      </c>
      <c r="O2" s="6" t="s">
        <v>408</v>
      </c>
      <c r="P2" s="6" t="s">
        <v>408</v>
      </c>
      <c r="Q2" s="6" t="s">
        <v>408</v>
      </c>
      <c r="R2" s="6" t="s">
        <v>408</v>
      </c>
      <c r="S2" s="6" t="s">
        <v>408</v>
      </c>
      <c r="T2" s="6" t="s">
        <v>408</v>
      </c>
      <c r="U2" s="6" t="s">
        <v>408</v>
      </c>
      <c r="V2" s="6" t="s">
        <v>408</v>
      </c>
      <c r="W2" s="6" t="s">
        <v>408</v>
      </c>
      <c r="X2" s="6" t="s">
        <v>408</v>
      </c>
      <c r="Y2" s="6" t="s">
        <v>408</v>
      </c>
      <c r="Z2" s="6" t="s">
        <v>408</v>
      </c>
      <c r="AA2" s="6" t="s">
        <v>408</v>
      </c>
      <c r="AB2" s="6" t="s">
        <v>408</v>
      </c>
      <c r="AC2" s="6" t="s">
        <v>408</v>
      </c>
      <c r="AD2" s="6" t="s">
        <v>408</v>
      </c>
      <c r="AE2" s="6" t="s">
        <v>408</v>
      </c>
      <c r="AF2" s="6" t="s">
        <v>408</v>
      </c>
      <c r="AG2" s="6" t="s">
        <v>408</v>
      </c>
      <c r="AH2" s="6" t="s">
        <v>408</v>
      </c>
      <c r="AI2" s="6" t="s">
        <v>408</v>
      </c>
      <c r="AJ2" s="6" t="s">
        <v>408</v>
      </c>
      <c r="AK2" s="6" t="s">
        <v>408</v>
      </c>
      <c r="AL2" s="6" t="s">
        <v>408</v>
      </c>
      <c r="AM2" s="6" t="s">
        <v>408</v>
      </c>
      <c r="AN2" s="6" t="s">
        <v>408</v>
      </c>
      <c r="AO2" s="6" t="s">
        <v>408</v>
      </c>
      <c r="AP2" s="6" t="s">
        <v>408</v>
      </c>
      <c r="AQ2" s="6" t="s">
        <v>408</v>
      </c>
      <c r="AR2" s="6" t="s">
        <v>408</v>
      </c>
      <c r="AS2" s="6" t="s">
        <v>410</v>
      </c>
      <c r="AT2" s="6" t="s">
        <v>408</v>
      </c>
      <c r="AU2" s="6" t="s">
        <v>412</v>
      </c>
      <c r="AV2" s="6" t="s">
        <v>412</v>
      </c>
      <c r="AW2" s="6" t="s">
        <v>412</v>
      </c>
      <c r="AX2" s="7" t="s">
        <v>409</v>
      </c>
      <c r="AY2" s="7" t="s">
        <v>409</v>
      </c>
      <c r="AZ2" s="7" t="s">
        <v>409</v>
      </c>
      <c r="BA2" s="7" t="s">
        <v>409</v>
      </c>
      <c r="BB2" s="7" t="s">
        <v>409</v>
      </c>
      <c r="BC2" s="7" t="s">
        <v>409</v>
      </c>
      <c r="BD2" s="7" t="s">
        <v>409</v>
      </c>
      <c r="BE2" s="7" t="s">
        <v>409</v>
      </c>
      <c r="BF2" s="7" t="s">
        <v>409</v>
      </c>
      <c r="BG2" s="7" t="s">
        <v>409</v>
      </c>
      <c r="BH2" s="7" t="s">
        <v>409</v>
      </c>
      <c r="BI2" s="7" t="s">
        <v>409</v>
      </c>
      <c r="BJ2" s="6" t="s">
        <v>409</v>
      </c>
      <c r="BK2" s="6" t="s">
        <v>409</v>
      </c>
      <c r="BL2" s="6" t="s">
        <v>409</v>
      </c>
      <c r="BM2" s="6" t="s">
        <v>409</v>
      </c>
      <c r="BN2" s="6" t="s">
        <v>414</v>
      </c>
      <c r="BO2" s="6" t="s">
        <v>414</v>
      </c>
      <c r="BP2" s="6" t="s">
        <v>414</v>
      </c>
      <c r="BQ2" s="6" t="s">
        <v>414</v>
      </c>
      <c r="BR2" s="6" t="s">
        <v>414</v>
      </c>
      <c r="BS2" s="6" t="s">
        <v>414</v>
      </c>
      <c r="BT2" s="6" t="s">
        <v>414</v>
      </c>
      <c r="BU2" s="6" t="s">
        <v>414</v>
      </c>
      <c r="BV2" s="8" t="s">
        <v>409</v>
      </c>
      <c r="BW2" s="8" t="s">
        <v>409</v>
      </c>
      <c r="BX2" s="8" t="s">
        <v>409</v>
      </c>
      <c r="BY2" s="8" t="s">
        <v>409</v>
      </c>
      <c r="BZ2" s="8" t="s">
        <v>409</v>
      </c>
      <c r="CA2" s="8" t="s">
        <v>409</v>
      </c>
      <c r="CB2" s="8" t="s">
        <v>409</v>
      </c>
      <c r="CC2" s="6" t="s">
        <v>415</v>
      </c>
      <c r="CD2" s="6" t="s">
        <v>415</v>
      </c>
      <c r="CE2" s="6" t="s">
        <v>415</v>
      </c>
      <c r="CF2" s="6" t="s">
        <v>4234</v>
      </c>
      <c r="CG2" s="6" t="s">
        <v>4234</v>
      </c>
      <c r="CH2" s="6" t="s">
        <v>414</v>
      </c>
      <c r="CI2" s="6" t="s">
        <v>414</v>
      </c>
      <c r="CJ2" s="6" t="s">
        <v>409</v>
      </c>
      <c r="CK2" s="6" t="s">
        <v>409</v>
      </c>
      <c r="CL2" s="6" t="s">
        <v>414</v>
      </c>
      <c r="CM2" s="6" t="s">
        <v>414</v>
      </c>
      <c r="CN2" s="6" t="s">
        <v>414</v>
      </c>
      <c r="CO2" s="6" t="s">
        <v>414</v>
      </c>
      <c r="CP2" s="6" t="s">
        <v>414</v>
      </c>
      <c r="CQ2" s="6" t="s">
        <v>414</v>
      </c>
      <c r="CR2" s="6" t="s">
        <v>414</v>
      </c>
      <c r="CS2" s="6" t="s">
        <v>414</v>
      </c>
      <c r="CT2" s="9" t="s">
        <v>414</v>
      </c>
      <c r="CU2" s="9" t="s">
        <v>414</v>
      </c>
      <c r="CV2" s="6" t="s">
        <v>414</v>
      </c>
      <c r="CW2" s="6" t="s">
        <v>414</v>
      </c>
      <c r="CX2" s="6" t="s">
        <v>414</v>
      </c>
      <c r="CY2" s="6" t="s">
        <v>414</v>
      </c>
      <c r="CZ2" s="9" t="s">
        <v>414</v>
      </c>
      <c r="DA2" s="9" t="s">
        <v>414</v>
      </c>
      <c r="DB2" s="6" t="s">
        <v>409</v>
      </c>
      <c r="DC2" s="6" t="s">
        <v>409</v>
      </c>
      <c r="DD2" s="6" t="s">
        <v>415</v>
      </c>
      <c r="DE2" s="6" t="s">
        <v>415</v>
      </c>
      <c r="DF2" s="6" t="s">
        <v>415</v>
      </c>
      <c r="DG2" s="6" t="s">
        <v>415</v>
      </c>
      <c r="DH2" s="6" t="s">
        <v>414</v>
      </c>
      <c r="DI2" s="6" t="s">
        <v>414</v>
      </c>
      <c r="DJ2" s="6" t="s">
        <v>414</v>
      </c>
      <c r="DK2" s="6" t="s">
        <v>414</v>
      </c>
      <c r="DL2" s="6" t="s">
        <v>414</v>
      </c>
      <c r="DM2" s="6" t="s">
        <v>414</v>
      </c>
      <c r="DN2" s="6" t="s">
        <v>414</v>
      </c>
      <c r="DO2" s="6" t="s">
        <v>414</v>
      </c>
      <c r="DP2" s="6" t="s">
        <v>414</v>
      </c>
      <c r="DQ2" s="6" t="s">
        <v>414</v>
      </c>
      <c r="DR2" s="6" t="s">
        <v>414</v>
      </c>
      <c r="DS2" s="6" t="s">
        <v>414</v>
      </c>
      <c r="DT2" s="6" t="s">
        <v>414</v>
      </c>
      <c r="DU2" s="6" t="s">
        <v>414</v>
      </c>
      <c r="DV2" s="6" t="s">
        <v>414</v>
      </c>
      <c r="DW2" s="6" t="s">
        <v>414</v>
      </c>
      <c r="DX2" s="6" t="s">
        <v>414</v>
      </c>
      <c r="DY2" s="6" t="s">
        <v>414</v>
      </c>
      <c r="DZ2" s="6" t="s">
        <v>409</v>
      </c>
      <c r="EA2" s="6" t="s">
        <v>409</v>
      </c>
      <c r="EB2" s="6" t="s">
        <v>409</v>
      </c>
      <c r="EC2" s="6" t="s">
        <v>409</v>
      </c>
      <c r="ED2" s="6" t="s">
        <v>409</v>
      </c>
      <c r="EE2" s="6" t="s">
        <v>409</v>
      </c>
      <c r="EF2" s="6" t="s">
        <v>415</v>
      </c>
      <c r="EG2" s="6" t="s">
        <v>415</v>
      </c>
      <c r="EH2" s="6" t="s">
        <v>415</v>
      </c>
      <c r="EI2" s="6" t="s">
        <v>415</v>
      </c>
      <c r="EJ2" s="6"/>
      <c r="EK2" s="6"/>
      <c r="EL2" s="6" t="s">
        <v>415</v>
      </c>
      <c r="EM2" s="6" t="s">
        <v>415</v>
      </c>
      <c r="EN2" s="6" t="s">
        <v>415</v>
      </c>
      <c r="EO2" s="6" t="s">
        <v>415</v>
      </c>
      <c r="EP2" s="6" t="s">
        <v>414</v>
      </c>
      <c r="EQ2" s="6" t="s">
        <v>414</v>
      </c>
      <c r="ER2" s="6" t="s">
        <v>414</v>
      </c>
      <c r="ES2" s="6" t="s">
        <v>414</v>
      </c>
      <c r="ET2" s="6" t="s">
        <v>414</v>
      </c>
      <c r="EU2" s="6" t="s">
        <v>414</v>
      </c>
      <c r="EV2" s="6" t="s">
        <v>414</v>
      </c>
      <c r="EW2" s="6" t="s">
        <v>414</v>
      </c>
      <c r="EX2" s="6" t="s">
        <v>416</v>
      </c>
      <c r="EY2" s="6" t="s">
        <v>414</v>
      </c>
      <c r="EZ2" s="6" t="s">
        <v>409</v>
      </c>
      <c r="FA2" s="6" t="s">
        <v>409</v>
      </c>
      <c r="FB2" s="6" t="s">
        <v>409</v>
      </c>
      <c r="FC2" s="6" t="s">
        <v>414</v>
      </c>
      <c r="FD2" s="6" t="s">
        <v>414</v>
      </c>
      <c r="FE2" s="6" t="s">
        <v>414</v>
      </c>
      <c r="FF2" s="6" t="s">
        <v>414</v>
      </c>
      <c r="FG2" s="6" t="s">
        <v>414</v>
      </c>
      <c r="FH2" s="6" t="s">
        <v>414</v>
      </c>
      <c r="FI2" s="6" t="s">
        <v>414</v>
      </c>
      <c r="FJ2" s="6" t="s">
        <v>414</v>
      </c>
      <c r="FK2" s="6" t="s">
        <v>414</v>
      </c>
      <c r="FL2" s="6" t="s">
        <v>414</v>
      </c>
      <c r="FM2" s="6" t="s">
        <v>414</v>
      </c>
      <c r="FN2" s="6" t="s">
        <v>414</v>
      </c>
      <c r="FO2" s="6" t="s">
        <v>414</v>
      </c>
      <c r="FP2" s="6" t="s">
        <v>414</v>
      </c>
      <c r="FQ2" s="6" t="s">
        <v>414</v>
      </c>
      <c r="FR2" s="6" t="s">
        <v>414</v>
      </c>
      <c r="FS2" s="6" t="s">
        <v>409</v>
      </c>
      <c r="FT2" s="6" t="s">
        <v>409</v>
      </c>
      <c r="FU2" s="6" t="s">
        <v>409</v>
      </c>
      <c r="FV2" s="6" t="s">
        <v>409</v>
      </c>
      <c r="FW2" s="6" t="s">
        <v>408</v>
      </c>
      <c r="FX2" s="6" t="s">
        <v>408</v>
      </c>
      <c r="FY2" s="6" t="s">
        <v>408</v>
      </c>
      <c r="FZ2" s="6" t="s">
        <v>408</v>
      </c>
      <c r="GA2" s="6" t="s">
        <v>408</v>
      </c>
      <c r="GB2" s="6" t="s">
        <v>408</v>
      </c>
      <c r="GC2" s="6" t="s">
        <v>408</v>
      </c>
      <c r="GD2" s="6" t="s">
        <v>408</v>
      </c>
      <c r="GE2" s="6" t="s">
        <v>408</v>
      </c>
      <c r="GF2" s="6" t="s">
        <v>408</v>
      </c>
      <c r="GG2" s="6" t="s">
        <v>408</v>
      </c>
      <c r="GH2" s="6" t="s">
        <v>408</v>
      </c>
      <c r="GI2" s="6" t="s">
        <v>408</v>
      </c>
      <c r="GJ2" s="6" t="s">
        <v>408</v>
      </c>
      <c r="GK2" s="6" t="s">
        <v>408</v>
      </c>
      <c r="GL2" s="6" t="s">
        <v>408</v>
      </c>
      <c r="GM2" s="6" t="s">
        <v>408</v>
      </c>
      <c r="GN2" s="6" t="s">
        <v>408</v>
      </c>
      <c r="GO2" s="6" t="s">
        <v>408</v>
      </c>
      <c r="GP2" s="6" t="s">
        <v>408</v>
      </c>
      <c r="GQ2" s="6" t="s">
        <v>408</v>
      </c>
      <c r="GR2" s="6" t="s">
        <v>408</v>
      </c>
      <c r="GS2" s="6" t="s">
        <v>408</v>
      </c>
      <c r="GT2" s="6" t="s">
        <v>408</v>
      </c>
      <c r="GU2" s="6" t="s">
        <v>408</v>
      </c>
      <c r="GV2" s="6" t="s">
        <v>408</v>
      </c>
      <c r="GW2" s="6" t="s">
        <v>408</v>
      </c>
      <c r="GX2" s="6" t="s">
        <v>408</v>
      </c>
      <c r="GY2" s="6" t="s">
        <v>408</v>
      </c>
      <c r="GZ2" s="6" t="s">
        <v>408</v>
      </c>
      <c r="HA2" s="6" t="s">
        <v>408</v>
      </c>
      <c r="HB2" s="6" t="s">
        <v>408</v>
      </c>
      <c r="HC2" s="6" t="s">
        <v>408</v>
      </c>
      <c r="HD2" s="6" t="s">
        <v>408</v>
      </c>
      <c r="HE2" s="6" t="s">
        <v>408</v>
      </c>
      <c r="HF2" s="6" t="s">
        <v>408</v>
      </c>
      <c r="HG2" s="6" t="s">
        <v>408</v>
      </c>
      <c r="HH2" s="6" t="s">
        <v>408</v>
      </c>
      <c r="HI2" s="6" t="s">
        <v>408</v>
      </c>
      <c r="HJ2" s="6" t="s">
        <v>408</v>
      </c>
      <c r="HK2" s="6" t="s">
        <v>408</v>
      </c>
      <c r="HL2" s="6" t="s">
        <v>408</v>
      </c>
      <c r="HM2" s="6" t="s">
        <v>408</v>
      </c>
      <c r="HN2" s="6" t="s">
        <v>408</v>
      </c>
      <c r="HO2" s="6" t="s">
        <v>408</v>
      </c>
      <c r="HP2" s="6" t="s">
        <v>408</v>
      </c>
      <c r="HQ2" s="6" t="s">
        <v>408</v>
      </c>
      <c r="HR2" s="6" t="s">
        <v>408</v>
      </c>
      <c r="HS2" s="6" t="s">
        <v>408</v>
      </c>
      <c r="HT2" s="6" t="s">
        <v>408</v>
      </c>
      <c r="HU2" s="6" t="s">
        <v>408</v>
      </c>
      <c r="HV2" s="6" t="s">
        <v>408</v>
      </c>
      <c r="HW2" s="6" t="s">
        <v>408</v>
      </c>
      <c r="HX2" s="6" t="s">
        <v>408</v>
      </c>
      <c r="HY2" s="6" t="s">
        <v>408</v>
      </c>
      <c r="HZ2" s="6" t="s">
        <v>408</v>
      </c>
      <c r="IA2" s="6" t="s">
        <v>408</v>
      </c>
      <c r="IB2" s="6" t="s">
        <v>408</v>
      </c>
      <c r="IC2" s="6" t="s">
        <v>408</v>
      </c>
      <c r="ID2" s="6" t="s">
        <v>408</v>
      </c>
      <c r="IE2" s="6" t="s">
        <v>408</v>
      </c>
      <c r="IF2" s="6" t="s">
        <v>408</v>
      </c>
      <c r="IG2" s="6" t="s">
        <v>408</v>
      </c>
      <c r="IH2" s="6" t="s">
        <v>408</v>
      </c>
      <c r="II2" s="6" t="s">
        <v>408</v>
      </c>
    </row>
    <row r="3" spans="1:243">
      <c r="A3" s="15" t="s">
        <v>417</v>
      </c>
      <c r="B3" s="16"/>
      <c r="C3" s="16"/>
      <c r="D3" s="16"/>
      <c r="E3" s="16"/>
      <c r="F3" s="16"/>
      <c r="G3" s="33">
        <v>6550206</v>
      </c>
      <c r="H3" s="33">
        <v>5142357</v>
      </c>
      <c r="I3" s="33">
        <v>1417294</v>
      </c>
      <c r="J3" s="16">
        <v>60.18</v>
      </c>
      <c r="K3" s="33">
        <v>3941677</v>
      </c>
      <c r="L3" s="16">
        <v>34.97</v>
      </c>
      <c r="M3" s="33">
        <v>2290422</v>
      </c>
      <c r="N3" s="16">
        <v>457954</v>
      </c>
      <c r="O3" s="33">
        <v>234159</v>
      </c>
      <c r="P3" s="33">
        <v>223795</v>
      </c>
      <c r="Q3" s="33">
        <v>549766</v>
      </c>
      <c r="R3" s="33">
        <v>281103</v>
      </c>
      <c r="S3" s="33">
        <v>268663</v>
      </c>
      <c r="T3" s="33">
        <v>463878</v>
      </c>
      <c r="U3" s="33">
        <v>237159</v>
      </c>
      <c r="V3" s="33">
        <v>226683</v>
      </c>
      <c r="W3" s="184">
        <v>641944</v>
      </c>
      <c r="X3" s="184">
        <v>328473</v>
      </c>
      <c r="Y3" s="184">
        <v>313471</v>
      </c>
      <c r="Z3" s="33">
        <v>482794</v>
      </c>
      <c r="AA3" s="33">
        <v>246570</v>
      </c>
      <c r="AB3" s="33">
        <v>236224</v>
      </c>
      <c r="AC3" s="33">
        <v>600950</v>
      </c>
      <c r="AD3" s="33">
        <v>306408</v>
      </c>
      <c r="AE3" s="33">
        <v>294542</v>
      </c>
      <c r="AF3" s="33">
        <v>523850</v>
      </c>
      <c r="AG3" s="33">
        <v>266395</v>
      </c>
      <c r="AH3" s="33">
        <v>257455</v>
      </c>
      <c r="AI3" s="33">
        <v>1246656</v>
      </c>
      <c r="AJ3" s="33">
        <v>627016</v>
      </c>
      <c r="AK3" s="33">
        <v>619640</v>
      </c>
      <c r="AL3" s="33">
        <v>572332</v>
      </c>
      <c r="AM3" s="33">
        <v>288343</v>
      </c>
      <c r="AN3" s="33">
        <v>283989</v>
      </c>
      <c r="AO3" s="33">
        <v>569128</v>
      </c>
      <c r="AP3" s="33">
        <v>284185</v>
      </c>
      <c r="AQ3" s="33">
        <v>284943</v>
      </c>
      <c r="AR3" s="16"/>
      <c r="AS3" s="16"/>
      <c r="AT3" s="16"/>
      <c r="AU3" s="16"/>
      <c r="AV3" s="16"/>
      <c r="AW3" s="16"/>
      <c r="AX3" s="34">
        <v>8.8000000000000007</v>
      </c>
      <c r="AY3" s="34">
        <v>639</v>
      </c>
      <c r="AZ3" s="34">
        <v>1.7</v>
      </c>
      <c r="BA3" s="16">
        <v>775</v>
      </c>
      <c r="BB3" s="16">
        <v>20.6</v>
      </c>
      <c r="BC3" s="16">
        <v>15</v>
      </c>
      <c r="BD3" s="16">
        <v>2.2000000000000002</v>
      </c>
      <c r="BE3" s="16">
        <v>10</v>
      </c>
      <c r="BF3" s="16">
        <v>8.9</v>
      </c>
      <c r="BG3" s="16">
        <v>105</v>
      </c>
      <c r="BH3" s="16">
        <v>9.5</v>
      </c>
      <c r="BI3" s="16">
        <v>6945</v>
      </c>
      <c r="BJ3" s="16">
        <v>3.7</v>
      </c>
      <c r="BK3" s="16">
        <v>17</v>
      </c>
      <c r="BL3" s="16">
        <v>10.6</v>
      </c>
      <c r="BM3" s="16">
        <v>46</v>
      </c>
      <c r="BN3" s="39">
        <v>13</v>
      </c>
      <c r="BO3" s="16">
        <v>7</v>
      </c>
      <c r="BP3" s="16">
        <v>10.84</v>
      </c>
      <c r="BQ3" s="16">
        <v>31</v>
      </c>
      <c r="BR3" s="16">
        <v>3.19</v>
      </c>
      <c r="BS3" s="16">
        <v>5</v>
      </c>
      <c r="BT3" s="16">
        <v>8.4600000000000009</v>
      </c>
      <c r="BU3" s="16">
        <v>19</v>
      </c>
      <c r="BV3" s="35">
        <v>93.9</v>
      </c>
      <c r="BW3" s="35">
        <v>95.1</v>
      </c>
      <c r="BX3" s="35">
        <v>94.9</v>
      </c>
      <c r="BY3" s="35">
        <v>95.1</v>
      </c>
      <c r="BZ3" s="35">
        <v>96.5</v>
      </c>
      <c r="CA3" s="35">
        <v>89.1</v>
      </c>
      <c r="CB3" s="35">
        <v>95.1</v>
      </c>
      <c r="CC3" s="16"/>
      <c r="CD3" s="16"/>
      <c r="CE3" s="16"/>
      <c r="CF3" s="16"/>
      <c r="CG3" s="16"/>
      <c r="CH3" s="16">
        <v>59.99</v>
      </c>
      <c r="CI3" s="16">
        <v>239</v>
      </c>
      <c r="CJ3" s="16">
        <v>0.2</v>
      </c>
      <c r="CK3" s="16">
        <v>99</v>
      </c>
      <c r="CL3" s="16">
        <v>59.99</v>
      </c>
      <c r="CM3" s="16">
        <v>239</v>
      </c>
      <c r="CN3" s="16">
        <v>99.39</v>
      </c>
      <c r="CO3" s="16">
        <v>540</v>
      </c>
      <c r="CP3" s="16">
        <v>15.3</v>
      </c>
      <c r="CQ3" s="16">
        <v>46</v>
      </c>
      <c r="CR3" s="16">
        <v>12.65</v>
      </c>
      <c r="CS3" s="16">
        <v>43</v>
      </c>
      <c r="CT3" s="16">
        <v>6.95</v>
      </c>
      <c r="CU3" s="16">
        <v>19</v>
      </c>
      <c r="CV3" s="16">
        <v>2.06</v>
      </c>
      <c r="CW3" s="16">
        <v>4</v>
      </c>
      <c r="CX3" s="16">
        <v>2.35</v>
      </c>
      <c r="CY3" s="16">
        <v>5</v>
      </c>
      <c r="CZ3" s="16">
        <v>5.88</v>
      </c>
      <c r="DA3" s="16">
        <v>15</v>
      </c>
      <c r="DB3" s="16">
        <v>0.3</v>
      </c>
      <c r="DC3" s="16">
        <v>144</v>
      </c>
      <c r="DD3" s="16"/>
      <c r="DE3" s="16"/>
      <c r="DF3" s="16"/>
      <c r="DG3" s="16"/>
      <c r="DH3" s="16">
        <v>78.33</v>
      </c>
      <c r="DI3" s="16">
        <v>361</v>
      </c>
      <c r="DJ3" s="16">
        <v>143.6</v>
      </c>
      <c r="DK3" s="16">
        <v>848</v>
      </c>
      <c r="DL3" s="16">
        <v>20.78</v>
      </c>
      <c r="DM3" s="16">
        <v>74</v>
      </c>
      <c r="DN3" s="16">
        <v>117.38</v>
      </c>
      <c r="DO3" s="16">
        <v>617</v>
      </c>
      <c r="DP3" s="39">
        <v>49.5</v>
      </c>
      <c r="DQ3" s="16">
        <v>246</v>
      </c>
      <c r="DR3" s="16">
        <v>11.39</v>
      </c>
      <c r="DS3" s="16">
        <v>43</v>
      </c>
      <c r="DT3" s="39">
        <v>33.200000000000003</v>
      </c>
      <c r="DU3" s="16">
        <v>142</v>
      </c>
      <c r="DV3" s="16">
        <v>11.83</v>
      </c>
      <c r="DW3" s="16">
        <v>44</v>
      </c>
      <c r="DX3" s="16">
        <v>6.52</v>
      </c>
      <c r="DY3" s="16">
        <v>17</v>
      </c>
      <c r="DZ3" s="16">
        <v>2.9</v>
      </c>
      <c r="EA3" s="16">
        <v>692</v>
      </c>
      <c r="EB3" s="16">
        <v>52.9</v>
      </c>
      <c r="EC3" s="33">
        <v>13617</v>
      </c>
      <c r="ED3" s="16">
        <v>1.2</v>
      </c>
      <c r="EE3" s="16">
        <v>621</v>
      </c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>
        <v>117.38</v>
      </c>
      <c r="EQ3" s="16">
        <v>617</v>
      </c>
      <c r="ER3" s="16">
        <v>180.46</v>
      </c>
      <c r="ES3" s="16">
        <v>1016</v>
      </c>
      <c r="ET3" s="16">
        <v>193.25</v>
      </c>
      <c r="EU3" s="16">
        <v>1033</v>
      </c>
      <c r="EV3" s="16">
        <v>143.88</v>
      </c>
      <c r="EW3" s="16">
        <v>773</v>
      </c>
      <c r="EX3" s="16"/>
      <c r="EY3" s="16">
        <v>78.5</v>
      </c>
      <c r="EZ3" s="33">
        <v>22302</v>
      </c>
      <c r="FA3" s="16">
        <v>66.099999999999994</v>
      </c>
      <c r="FB3" s="33">
        <v>18824</v>
      </c>
      <c r="FC3" s="16">
        <v>25.7</v>
      </c>
      <c r="FD3" s="16">
        <v>282</v>
      </c>
      <c r="FE3" s="16">
        <v>76.099999999999994</v>
      </c>
      <c r="FF3" s="16">
        <v>904</v>
      </c>
      <c r="FG3" s="16">
        <v>7.24</v>
      </c>
      <c r="FH3" s="16">
        <v>67</v>
      </c>
      <c r="FI3" s="16">
        <v>13.52</v>
      </c>
      <c r="FJ3" s="16">
        <v>132</v>
      </c>
      <c r="FK3" s="16">
        <v>115.34</v>
      </c>
      <c r="FL3" s="16">
        <v>1385</v>
      </c>
      <c r="FM3" s="16">
        <v>263.51</v>
      </c>
      <c r="FN3" s="16">
        <v>3082</v>
      </c>
      <c r="FO3" s="16">
        <v>363.91</v>
      </c>
      <c r="FP3" s="16">
        <v>4398</v>
      </c>
      <c r="FQ3" s="16">
        <v>21.66</v>
      </c>
      <c r="FR3" s="16">
        <v>233</v>
      </c>
      <c r="FS3" s="16">
        <v>1.6</v>
      </c>
      <c r="FT3" s="16">
        <v>934</v>
      </c>
      <c r="FU3" s="16">
        <v>1.6</v>
      </c>
      <c r="FV3" s="16">
        <v>899</v>
      </c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</row>
    <row r="4" spans="1:243">
      <c r="A4" s="17" t="s">
        <v>425</v>
      </c>
      <c r="B4" s="18" t="s">
        <v>426</v>
      </c>
      <c r="C4" s="17" t="s">
        <v>427</v>
      </c>
      <c r="D4" s="19">
        <v>6</v>
      </c>
      <c r="E4" s="21">
        <v>2019</v>
      </c>
      <c r="F4" s="24"/>
      <c r="G4" s="194">
        <v>20258</v>
      </c>
      <c r="H4" s="194">
        <v>7777</v>
      </c>
      <c r="I4" s="194">
        <v>12481</v>
      </c>
      <c r="J4" s="195">
        <v>13.83</v>
      </c>
      <c r="K4" s="40">
        <f>VLOOKUP(A4,'[6]1.COBERTURA  DANE'!$B$7:$G$139,5,0)</f>
        <v>2611</v>
      </c>
      <c r="L4" s="36">
        <v>65.900000000000006</v>
      </c>
      <c r="M4" s="40">
        <v>12444</v>
      </c>
      <c r="N4" s="41">
        <v>1306</v>
      </c>
      <c r="O4" s="41">
        <v>652</v>
      </c>
      <c r="P4" s="41">
        <v>654</v>
      </c>
      <c r="Q4" s="196">
        <v>1319</v>
      </c>
      <c r="R4" s="197">
        <v>661</v>
      </c>
      <c r="S4" s="197">
        <v>658</v>
      </c>
      <c r="T4" s="41">
        <v>1450</v>
      </c>
      <c r="U4" s="41">
        <v>746</v>
      </c>
      <c r="V4" s="41">
        <v>704</v>
      </c>
      <c r="W4" s="198">
        <f>VLOOKUP($A4,[7]Hoja1!$A$1:$K$3750,9,0)</f>
        <v>1809</v>
      </c>
      <c r="X4" s="198">
        <f>VLOOKUP($A4,[7]Hoja1!$A$1:$K$3750,10,0)</f>
        <v>940</v>
      </c>
      <c r="Y4" s="198">
        <f>VLOOKUP($A4,[7]Hoja1!$A$1:$K$3750,11,0)</f>
        <v>869</v>
      </c>
      <c r="Z4" s="198">
        <v>1624</v>
      </c>
      <c r="AA4" s="41">
        <v>861</v>
      </c>
      <c r="AB4" s="41">
        <v>763</v>
      </c>
      <c r="AC4" s="198">
        <f>VLOOKUP($A4,[7]Hoja1!$A$1:$Q$3765,12,0)</f>
        <v>1998</v>
      </c>
      <c r="AD4" s="198">
        <f>VLOOKUP($A4,[7]Hoja1!$A$1:$Q$3765,13,0)</f>
        <v>1071</v>
      </c>
      <c r="AE4" s="198">
        <f>VLOOKUP($A4,[7]Hoja1!$A$1:$Q$3750,14,0)</f>
        <v>927</v>
      </c>
      <c r="AF4" s="41">
        <v>1650</v>
      </c>
      <c r="AG4" s="41">
        <v>892</v>
      </c>
      <c r="AH4" s="41">
        <v>758</v>
      </c>
      <c r="AI4" s="198">
        <f>VLOOKUP($A4,[7]Hoja1!$A$1:$Q$3750,15,0)</f>
        <v>3077</v>
      </c>
      <c r="AJ4" s="198">
        <f>VLOOKUP($A4,[7]Hoja1!$A$1:$Q$3750,16,0)</f>
        <v>1668</v>
      </c>
      <c r="AK4" s="198">
        <f>VLOOKUP($A4,[7]Hoja1!$A$1:$Q$3750,17,0)</f>
        <v>1409</v>
      </c>
      <c r="AL4" s="41">
        <v>1435</v>
      </c>
      <c r="AM4" s="41">
        <v>787</v>
      </c>
      <c r="AN4" s="41">
        <v>648</v>
      </c>
      <c r="AO4" s="24"/>
      <c r="AP4" s="24"/>
      <c r="AQ4" s="24"/>
      <c r="AR4" s="24"/>
      <c r="AS4" s="21"/>
      <c r="AT4" s="24"/>
      <c r="AU4" s="24"/>
      <c r="AV4" s="24"/>
      <c r="AW4" s="24"/>
      <c r="AX4" s="38">
        <f>VLOOKUP(A4,[2]INFANTIL!$A$8:$AE$140,31,0)</f>
        <v>0</v>
      </c>
      <c r="AY4" s="18">
        <f>VLOOKUP(A4,[2]INFANTIL!$A$8:$AE$140,30,0)</f>
        <v>0</v>
      </c>
      <c r="AZ4" s="199">
        <f>VLOOKUP(A4,'[3]2019'!$A$8:$E$140,5,0)</f>
        <v>0</v>
      </c>
      <c r="BA4" s="23">
        <f>VLOOKUP(A4,'[3]2019'!$A$8:$F$140,4,0)</f>
        <v>0</v>
      </c>
      <c r="BB4" s="22">
        <f>VLOOKUP(A4,'[2]MATERNAS DIRECTAS'!$A$8:$AE$140,31,0)</f>
        <v>0</v>
      </c>
      <c r="BC4" s="23">
        <f>VLOOKUP(A4,'[2]MATERNAS DIRECTAS'!$A$8:$AE$140,30,0)</f>
        <v>0</v>
      </c>
      <c r="BD4" s="22">
        <v>0</v>
      </c>
      <c r="BE4" s="23">
        <v>0</v>
      </c>
      <c r="BF4" s="38">
        <f>VLOOKUP(A4,[8]Controles!$A$7:$P$139,12,0)</f>
        <v>5.4794520547945202</v>
      </c>
      <c r="BG4" s="18">
        <f>VLOOKUP(A4,[8]Controles!$A$7:$L$139,11,0)</f>
        <v>8</v>
      </c>
      <c r="BH4" s="38">
        <f>VLOOKUP(A4,[8]Peso!$A$7:$D$139,4,0)</f>
        <v>12.328767123287671</v>
      </c>
      <c r="BI4" s="18">
        <f>VLOOKUP(A4,[8]Peso!$A$7:$D$139,3,0)</f>
        <v>18</v>
      </c>
      <c r="BJ4" s="22">
        <f>VLOOKUP(A4,'[2]EDA &lt; 5AÑOS'!$A$8:$AE$140,31,0)</f>
        <v>0</v>
      </c>
      <c r="BK4" s="23">
        <f>VLOOKUP(A4,'[2]EDA &lt; 5AÑOS'!$A$8:$AE$140,30,0)</f>
        <v>0</v>
      </c>
      <c r="BL4" s="22">
        <f>VLOOKUP(A4,'[2]IRA &lt; 5AÑOS'!$A$8:$AE$140,31,0)</f>
        <v>0</v>
      </c>
      <c r="BM4" s="23">
        <f>VLOOKUP(A4,'[2]IRA &lt; 5AÑOS'!$A$8:$AE$140,30,0)</f>
        <v>0</v>
      </c>
      <c r="BN4" s="18">
        <v>0</v>
      </c>
      <c r="BO4" s="18">
        <v>0</v>
      </c>
      <c r="BP4" s="18">
        <v>0</v>
      </c>
      <c r="BQ4" s="18">
        <v>0</v>
      </c>
      <c r="BR4" s="38">
        <v>0</v>
      </c>
      <c r="BS4" s="18">
        <v>0</v>
      </c>
      <c r="BT4" s="18">
        <v>0</v>
      </c>
      <c r="BU4" s="18">
        <v>0</v>
      </c>
      <c r="BV4" s="30">
        <v>0.27127659574468083</v>
      </c>
      <c r="BW4" s="30">
        <v>0.81382978723404253</v>
      </c>
      <c r="BX4" s="30">
        <v>0.75</v>
      </c>
      <c r="BY4" s="30">
        <v>0.81914893617021278</v>
      </c>
      <c r="BZ4" s="30">
        <v>0.75531914893617025</v>
      </c>
      <c r="CA4" s="30">
        <v>0.74757281553398058</v>
      </c>
      <c r="CB4" s="30">
        <v>0.74271844660194175</v>
      </c>
      <c r="CC4" s="18" t="str">
        <f>VLOOKUP(A4,[9]ESTADISTICAS_EN_EDUCACION_BASIC!$C$3:$AK$127,10,0)</f>
        <v>76.2</v>
      </c>
      <c r="CD4" s="18" t="str">
        <f>VLOOKUP(A4,[9]ESTADISTICAS_EN_EDUCACION_BASIC!$C$3:$AK$158,5,0)</f>
        <v>50.6</v>
      </c>
      <c r="CE4" s="18" t="str">
        <f>VLOOKUP(A4,[9]ESTADISTICAS_EN_EDUCACION_BASIC!$C$3:$AK$127,17,0)</f>
        <v>7.63</v>
      </c>
      <c r="CF4" s="24"/>
      <c r="CG4" s="24"/>
      <c r="CH4" s="20" t="e">
        <f>VLOOKUP(A4,#REF!,4,0)</f>
        <v>#REF!</v>
      </c>
      <c r="CI4" s="21" t="e">
        <f>VLOOKUP(A4,#REF!,2,0)</f>
        <v>#REF!</v>
      </c>
      <c r="CJ4" s="38">
        <f>VLOOKUP(A4,'[3]2019'!$A$8:$G$140,7,0)</f>
        <v>0</v>
      </c>
      <c r="CK4" s="18">
        <f>VLOOKUP(A4,'[3]2019'!$A$9:$G$140,6,0)</f>
        <v>0</v>
      </c>
      <c r="CL4" s="18">
        <v>227.45</v>
      </c>
      <c r="CM4" s="18">
        <v>3</v>
      </c>
      <c r="CN4" s="38">
        <v>227.45</v>
      </c>
      <c r="CO4" s="18">
        <v>3</v>
      </c>
      <c r="CP4" s="18">
        <v>0</v>
      </c>
      <c r="CQ4" s="18">
        <v>0</v>
      </c>
      <c r="CR4" s="18">
        <v>0</v>
      </c>
      <c r="CS4" s="18">
        <v>0</v>
      </c>
      <c r="CT4" s="18">
        <v>0</v>
      </c>
      <c r="CU4" s="18">
        <v>0</v>
      </c>
      <c r="CV4" s="18">
        <v>0</v>
      </c>
      <c r="CW4" s="18">
        <v>0</v>
      </c>
      <c r="CX4" s="18">
        <v>0</v>
      </c>
      <c r="CY4" s="18">
        <v>0</v>
      </c>
      <c r="CZ4" s="38">
        <v>0</v>
      </c>
      <c r="DA4" s="18">
        <v>0</v>
      </c>
      <c r="DB4" s="38">
        <f>VLOOKUP(A4,'[3]2019'!$A$8:$I$140,9,0)</f>
        <v>0</v>
      </c>
      <c r="DC4" s="18">
        <f>VLOOKUP(A4,'[3]2019'!$A$8:$I$140,8,0)</f>
        <v>0</v>
      </c>
      <c r="DD4" s="18" t="str">
        <f>VLOOKUP($A4,[9]ESTADISTICAS_EN_EDUCACION_BASIC!$C$3:$AK$127,11,0)</f>
        <v>132.9</v>
      </c>
      <c r="DE4" s="18" t="str">
        <f>VLOOKUP($A4,[9]ESTADISTICAS_EN_EDUCACION_BASIC!$C$3:$AK$127,6,0)</f>
        <v>111.3</v>
      </c>
      <c r="DF4" s="18" t="str">
        <f>VLOOKUP($A4,[9]ESTADISTICAS_EN_EDUCACION_BASIC!$C$3:$AK$127,18,0)</f>
        <v>5.46</v>
      </c>
      <c r="DG4" s="18" t="str">
        <f>VLOOKUP($A4,[9]ESTADISTICAS_EN_EDUCACION_BASIC!$C$3:$AK$127,28,0)</f>
        <v>1.23</v>
      </c>
      <c r="DH4" s="38">
        <f>VLOOKUP(A4,[10]Hoja4!$A$1:$D$63,4,0)</f>
        <v>110.5583195135434</v>
      </c>
      <c r="DI4" s="18">
        <f>VLOOKUP(A4,[10]Hoja4!$A$1:$D$63,2,0)</f>
        <v>2</v>
      </c>
      <c r="DJ4" s="38">
        <f>VLOOKUP(A4,'[10]AS 6 - 11'!$A$1:$D$84,4,0)</f>
        <v>331.6749585406302</v>
      </c>
      <c r="DK4" s="18">
        <f>VLOOKUP(A4,'[10]AS 6 - 11'!$A$1:$D$84,2,0)</f>
        <v>6</v>
      </c>
      <c r="DL4" s="18">
        <v>0</v>
      </c>
      <c r="DM4" s="18">
        <v>0</v>
      </c>
      <c r="DN4" s="38">
        <f>VLOOKUP(A4,[10]Hoja8!$A$1:$D$72,4,0)</f>
        <v>100.10010010010009</v>
      </c>
      <c r="DO4" s="18">
        <f>VLOOKUP(A4,[10]Hoja8!$A$1:$D$72,2,0)</f>
        <v>2</v>
      </c>
      <c r="DP4" s="18">
        <v>0</v>
      </c>
      <c r="DQ4" s="18">
        <v>0</v>
      </c>
      <c r="DR4" s="18">
        <v>0</v>
      </c>
      <c r="DS4" s="18">
        <v>0</v>
      </c>
      <c r="DT4" s="18">
        <v>0</v>
      </c>
      <c r="DU4" s="18">
        <v>0</v>
      </c>
      <c r="DV4" s="18">
        <v>0</v>
      </c>
      <c r="DW4" s="18">
        <v>0</v>
      </c>
      <c r="DX4" s="18">
        <v>0</v>
      </c>
      <c r="DY4" s="18">
        <v>0</v>
      </c>
      <c r="DZ4" s="185">
        <v>3.9318479685452159</v>
      </c>
      <c r="EA4" s="186">
        <v>3</v>
      </c>
      <c r="EB4" s="185">
        <v>60.686015831134569</v>
      </c>
      <c r="EC4" s="186">
        <v>46</v>
      </c>
      <c r="ED4" s="38">
        <f>VLOOKUP(A4,'[3]2019'!$A$8:$K$140,11,0)</f>
        <v>0.60606060606060608</v>
      </c>
      <c r="EE4" s="18">
        <f>VLOOKUP(A4,'[3]2019'!$A$8:$K$140,10,0)</f>
        <v>1</v>
      </c>
      <c r="EF4" s="18" t="str">
        <f>VLOOKUP($A4,[9]ESTADISTICAS_EN_EDUCACION_BASIC!$C$3:$AK$127,11,0)</f>
        <v>132.9</v>
      </c>
      <c r="EG4" s="18" t="str">
        <f>VLOOKUP($A4,[9]ESTADISTICAS_EN_EDUCACION_BASIC!$C$3:$AK$127,7,0)</f>
        <v>74.2</v>
      </c>
      <c r="EH4" s="18" t="str">
        <f>VLOOKUP($A4,[9]ESTADISTICAS_EN_EDUCACION_BASIC!$C$3:$AK$127,18,0)</f>
        <v>5.46</v>
      </c>
      <c r="EI4" s="18" t="str">
        <f>VLOOKUP($A4,[9]ESTADISTICAS_EN_EDUCACION_BASIC!$C$3:$AK$127,29,0)</f>
        <v>2.96</v>
      </c>
      <c r="EJ4" s="24"/>
      <c r="EK4" s="24"/>
      <c r="EL4" s="18">
        <f>VLOOKUP($A4,[9]ESTADISTICAS_EN_EDUCACION_BASIC!$C$3:$AK$127,13,0)</f>
        <v>69</v>
      </c>
      <c r="EM4" s="18" t="str">
        <f>VLOOKUP($A4,[9]ESTADISTICAS_EN_EDUCACION_BASIC!$C$3:$AK$127,8,0)</f>
        <v>36.3</v>
      </c>
      <c r="EN4" s="18" t="str">
        <f>VLOOKUP($A4,[9]ESTADISTICAS_EN_EDUCACION_BASIC!$C$3:$AK$127,20,0)</f>
        <v>8.49</v>
      </c>
      <c r="EO4" s="18" t="str">
        <f>VLOOKUP($A4,[9]ESTADISTICAS_EN_EDUCACION_BASIC!$C$3:$AK$127,30,0)</f>
        <v>1.18</v>
      </c>
      <c r="EP4" s="38">
        <f>VLOOKUP(A4,[10]Hoja2!$A$1:$D$72,4,0)</f>
        <v>100.10010010010009</v>
      </c>
      <c r="EQ4" s="18">
        <f>VLOOKUP(A4,[10]Hoja2!$A$1:$D$72,2,0)</f>
        <v>2</v>
      </c>
      <c r="ER4" s="38">
        <f>VLOOKUP(A4,[10]Hoja3!$A$1:$D$89,4,0)</f>
        <v>350.35035035035037</v>
      </c>
      <c r="ES4" s="18">
        <f>VLOOKUP(A4,[10]Hoja3!$A$1:$D$89,2,0)</f>
        <v>7</v>
      </c>
      <c r="ET4" s="38">
        <f>VLOOKUP(A4,[10]Hoja5!$A$1:$D$76,4,0)</f>
        <v>150.15015015015015</v>
      </c>
      <c r="EU4" s="18">
        <f>VLOOKUP(A4,[10]Hoja5!$A$1:$D$75,2,0)</f>
        <v>3</v>
      </c>
      <c r="EV4" s="38">
        <f>VLOOKUP(A4,[10]Hoja7!$A$1:$D$76,4,0)</f>
        <v>100.10010010010009</v>
      </c>
      <c r="EW4" s="18">
        <f>VLOOKUP(A4,[10]Hoja7!$A$1:$D$77,2,0)</f>
        <v>2</v>
      </c>
      <c r="EX4" s="24"/>
      <c r="EY4" s="185">
        <v>60.185185185185183</v>
      </c>
      <c r="EZ4" s="186">
        <v>39</v>
      </c>
      <c r="FA4" s="185">
        <v>53.082191780821915</v>
      </c>
      <c r="FB4" s="186">
        <v>31</v>
      </c>
      <c r="FC4" s="18">
        <v>0</v>
      </c>
      <c r="FD4" s="18">
        <v>0</v>
      </c>
      <c r="FE4" s="38">
        <f>VLOOKUP(A4,[10]Hoja16!$A$1:$D$88,4,0)</f>
        <v>97.497562560935975</v>
      </c>
      <c r="FF4" s="18">
        <f>VLOOKUP(A4,[10]Hoja16!$A$1:$D$88,2,0)</f>
        <v>3</v>
      </c>
      <c r="FG4" s="18">
        <v>0</v>
      </c>
      <c r="FH4" s="18">
        <v>0</v>
      </c>
      <c r="FI4" s="18">
        <v>0</v>
      </c>
      <c r="FJ4" s="18">
        <v>0</v>
      </c>
      <c r="FK4" s="38">
        <f>VLOOKUP(A4,[10]Hoja19!$A$1:$D$97,4,0)</f>
        <v>97.497562560935975</v>
      </c>
      <c r="FL4" s="18">
        <f>VLOOKUP(A4,[10]Hoja19!$A$1:$D$97,2,0)</f>
        <v>3</v>
      </c>
      <c r="FM4" s="38">
        <f>VLOOKUP(A4,[10]Hoja20!$A$1:$D$91,4,0)</f>
        <v>129.99675008124797</v>
      </c>
      <c r="FN4" s="18">
        <f>VLOOKUP(A4,[10]Hoja20!$A$1:$D$91,2,0)</f>
        <v>4</v>
      </c>
      <c r="FO4" s="38">
        <f>VLOOKUP(A4,[10]Hoja21!$A$1:$D$101,4,0)</f>
        <v>487.48781280467989</v>
      </c>
      <c r="FP4" s="18">
        <f>VLOOKUP(A4,[10]Hoja21!$A$1:$D$101,2,0)</f>
        <v>15</v>
      </c>
      <c r="FQ4" s="38">
        <f>VLOOKUP(A4,[10]Hoja22!$A$1:$D$60,4,0)</f>
        <v>32.499187520311992</v>
      </c>
      <c r="FR4" s="18">
        <f>VLOOKUP(A4,[10]Hoja22!$A$1:$D$60,2,0)</f>
        <v>1</v>
      </c>
      <c r="FS4" s="38">
        <f>VLOOKUP(A4,'[3]2019'!$A$8:$M$140,13,0)</f>
        <v>2.0905923344947737</v>
      </c>
      <c r="FT4" s="18">
        <f>VLOOKUP(A4,'[3]2019'!$A$8:$M$140,12,0)</f>
        <v>3</v>
      </c>
      <c r="FU4" s="38">
        <f>VLOOKUP(A4,'[3]2019'!$A$8:$O$140,15,0)</f>
        <v>0.80710250201775624</v>
      </c>
      <c r="FV4" s="18">
        <f>VLOOKUP(A4,'[3]2019'!$A$8:$O$140,14,0)</f>
        <v>1</v>
      </c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>
      <c r="A5" s="17" t="s">
        <v>439</v>
      </c>
      <c r="B5" s="18" t="s">
        <v>440</v>
      </c>
      <c r="C5" s="17" t="s">
        <v>441</v>
      </c>
      <c r="D5" s="25">
        <v>6</v>
      </c>
      <c r="E5" s="27">
        <v>2019</v>
      </c>
      <c r="F5" s="31"/>
      <c r="G5" s="194">
        <v>2710</v>
      </c>
      <c r="H5" s="194">
        <v>833</v>
      </c>
      <c r="I5" s="194">
        <v>1877</v>
      </c>
      <c r="J5" s="200">
        <v>14.6</v>
      </c>
      <c r="K5" s="40">
        <f>VLOOKUP(A5,'[6]1.COBERTURA  DANE'!$B$7:$G$139,5,0)</f>
        <v>280</v>
      </c>
      <c r="L5" s="26">
        <v>72.63</v>
      </c>
      <c r="M5" s="32">
        <v>1393</v>
      </c>
      <c r="N5" s="187">
        <v>214</v>
      </c>
      <c r="O5" s="187">
        <v>117</v>
      </c>
      <c r="P5" s="187">
        <v>97</v>
      </c>
      <c r="Q5" s="196">
        <v>256</v>
      </c>
      <c r="R5" s="197">
        <v>139</v>
      </c>
      <c r="S5" s="197">
        <v>117</v>
      </c>
      <c r="T5" s="187">
        <v>211</v>
      </c>
      <c r="U5" s="187">
        <v>113</v>
      </c>
      <c r="V5" s="187">
        <v>98</v>
      </c>
      <c r="W5" s="198">
        <f>VLOOKUP($A5,[7]Hoja1!$A$1:$K$3750,9,0)</f>
        <v>253</v>
      </c>
      <c r="X5" s="198">
        <f>VLOOKUP($A5,[7]Hoja1!$A$1:$K$3750,10,0)</f>
        <v>136</v>
      </c>
      <c r="Y5" s="198">
        <f>VLOOKUP($A5,[7]Hoja1!$A$1:$K$3750,11,0)</f>
        <v>117</v>
      </c>
      <c r="Z5" s="187">
        <v>214</v>
      </c>
      <c r="AA5" s="187">
        <v>116</v>
      </c>
      <c r="AB5" s="187">
        <v>98</v>
      </c>
      <c r="AC5" s="198">
        <f>VLOOKUP(A5,[7]Hoja1!$A$1:$Q$3765,12,0)</f>
        <v>266</v>
      </c>
      <c r="AD5" s="198">
        <f>VLOOKUP($A5,[7]Hoja1!$A$1:$Q$3765,13,0)</f>
        <v>151</v>
      </c>
      <c r="AE5" s="198">
        <f>VLOOKUP($A5,[7]Hoja1!$A$1:$Q$3750,14,0)</f>
        <v>115</v>
      </c>
      <c r="AF5" s="187">
        <v>233</v>
      </c>
      <c r="AG5" s="187">
        <v>138</v>
      </c>
      <c r="AH5" s="187">
        <v>95</v>
      </c>
      <c r="AI5" s="198">
        <f>VLOOKUP($A5,[7]Hoja1!$A$1:$Q$3750,15,0)</f>
        <v>448</v>
      </c>
      <c r="AJ5" s="198">
        <f>VLOOKUP($A5,[7]Hoja1!$A$1:$Q$3750,16,0)</f>
        <v>255</v>
      </c>
      <c r="AK5" s="198">
        <f>VLOOKUP($A5,[7]Hoja1!$A$1:$Q$3750,17,0)</f>
        <v>193</v>
      </c>
      <c r="AL5" s="187">
        <v>210</v>
      </c>
      <c r="AM5" s="187">
        <v>122</v>
      </c>
      <c r="AN5" s="187">
        <v>88</v>
      </c>
      <c r="AO5" s="31"/>
      <c r="AP5" s="31"/>
      <c r="AQ5" s="31"/>
      <c r="AR5" s="31"/>
      <c r="AS5" s="27"/>
      <c r="AT5" s="31"/>
      <c r="AU5" s="31"/>
      <c r="AV5" s="31"/>
      <c r="AW5" s="31"/>
      <c r="AX5" s="38">
        <f>VLOOKUP(A5,[2]INFANTIL!$A$8:$AE$140,31,0)</f>
        <v>0</v>
      </c>
      <c r="AY5" s="18">
        <f>VLOOKUP(A5,[2]INFANTIL!$A$8:$AE$140,30,0)</f>
        <v>0</v>
      </c>
      <c r="AZ5" s="199">
        <f>VLOOKUP(A5,'[3]2019'!$A$8:$E$140,5,0)</f>
        <v>0</v>
      </c>
      <c r="BA5" s="23">
        <f>VLOOKUP(A5,'[3]2019'!$A$8:$F$140,4,0)</f>
        <v>0</v>
      </c>
      <c r="BB5" s="22">
        <f>VLOOKUP(A5,'[2]MATERNAS DIRECTAS'!$A$8:$AE$140,31,0)</f>
        <v>0</v>
      </c>
      <c r="BC5" s="23">
        <f>VLOOKUP(A5,'[2]MATERNAS DIRECTAS'!$A$8:$AE$140,30,0)</f>
        <v>0</v>
      </c>
      <c r="BD5" s="28">
        <v>0</v>
      </c>
      <c r="BE5" s="29">
        <v>0</v>
      </c>
      <c r="BF5" s="38">
        <f>VLOOKUP(A5,[8]Controles!$A$7:$P$139,12,0)</f>
        <v>7.6923076923076925</v>
      </c>
      <c r="BG5" s="18">
        <f>VLOOKUP(A5,[8]Controles!$A$7:$L$139,11,0)</f>
        <v>1</v>
      </c>
      <c r="BH5" s="38">
        <f>VLOOKUP(A5,[8]Peso!$A$7:$D$139,4,0)</f>
        <v>7.6923076923076925</v>
      </c>
      <c r="BI5" s="18">
        <f>VLOOKUP(A5,[8]Peso!$A$7:$D$139,3,0)</f>
        <v>1</v>
      </c>
      <c r="BJ5" s="22">
        <f>VLOOKUP(A5,'[2]EDA &lt; 5AÑOS'!$A$8:$AE$140,31,0)</f>
        <v>0</v>
      </c>
      <c r="BK5" s="23">
        <f>VLOOKUP(A5,'[2]EDA &lt; 5AÑOS'!$A$8:$AE$140,30,0)</f>
        <v>0</v>
      </c>
      <c r="BL5" s="22">
        <f>VLOOKUP(A5,'[2]IRA &lt; 5AÑOS'!$A$8:$AE$140,31,0)</f>
        <v>0</v>
      </c>
      <c r="BM5" s="23">
        <f>VLOOKUP(A5,'[2]IRA &lt; 5AÑOS'!$A$8:$AE$140,30,0)</f>
        <v>0</v>
      </c>
      <c r="BN5" s="18">
        <v>0</v>
      </c>
      <c r="BO5" s="18">
        <v>0</v>
      </c>
      <c r="BP5" s="18">
        <v>0</v>
      </c>
      <c r="BQ5" s="18">
        <v>0</v>
      </c>
      <c r="BR5" s="38">
        <v>0</v>
      </c>
      <c r="BS5" s="18">
        <v>0</v>
      </c>
      <c r="BT5" s="18">
        <v>0</v>
      </c>
      <c r="BU5" s="18">
        <v>0</v>
      </c>
      <c r="BV5" s="201">
        <v>0</v>
      </c>
      <c r="BW5" s="201">
        <v>0.48648648648648651</v>
      </c>
      <c r="BX5" s="201">
        <v>0.45945945945945948</v>
      </c>
      <c r="BY5" s="201">
        <v>0.48648648648648651</v>
      </c>
      <c r="BZ5" s="201">
        <v>0.45945945945945948</v>
      </c>
      <c r="CA5" s="201">
        <v>1.1904761904761905</v>
      </c>
      <c r="CB5" s="201">
        <v>0.95238095238095233</v>
      </c>
      <c r="CC5" s="18" t="str">
        <f>VLOOKUP(A5,[9]ESTADISTICAS_EN_EDUCACION_BASIC!$C$3:$AK$127,10,0)</f>
        <v>82.1</v>
      </c>
      <c r="CD5" s="18" t="str">
        <f>VLOOKUP(A5,[9]ESTADISTICAS_EN_EDUCACION_BASIC!$C$3:$AK$158,5,0)</f>
        <v>66.7</v>
      </c>
      <c r="CE5" s="18">
        <f>VLOOKUP(A5,[9]ESTADISTICAS_EN_EDUCACION_BASIC!$C$3:$AK$127,17,0)</f>
        <v>0</v>
      </c>
      <c r="CF5" s="24"/>
      <c r="CG5" s="24"/>
      <c r="CH5" s="20">
        <v>0</v>
      </c>
      <c r="CI5" s="21">
        <v>0</v>
      </c>
      <c r="CJ5" s="38">
        <f>VLOOKUP(A5,'[3]2019'!$A$8:$G$140,7,0)</f>
        <v>0</v>
      </c>
      <c r="CK5" s="18">
        <f>VLOOKUP(A5,'[3]2019'!$A$9:$G$140,6,0)</f>
        <v>0</v>
      </c>
      <c r="CL5" s="18">
        <v>0</v>
      </c>
      <c r="CM5" s="26">
        <v>0</v>
      </c>
      <c r="CN5" s="18">
        <v>0</v>
      </c>
      <c r="CO5" s="18">
        <v>0</v>
      </c>
      <c r="CP5" s="18">
        <v>0</v>
      </c>
      <c r="CQ5" s="18">
        <v>0</v>
      </c>
      <c r="CR5" s="18">
        <v>0</v>
      </c>
      <c r="CS5" s="18">
        <v>0</v>
      </c>
      <c r="CT5" s="18">
        <v>0</v>
      </c>
      <c r="CU5" s="18">
        <v>0</v>
      </c>
      <c r="CV5" s="18">
        <v>0</v>
      </c>
      <c r="CW5" s="18">
        <v>0</v>
      </c>
      <c r="CX5" s="18">
        <v>0</v>
      </c>
      <c r="CY5" s="18">
        <v>0</v>
      </c>
      <c r="CZ5" s="38">
        <v>0</v>
      </c>
      <c r="DA5" s="18">
        <v>0</v>
      </c>
      <c r="DB5" s="38">
        <f>VLOOKUP(A5,'[3]2019'!$A$8:$I$140,9,0)</f>
        <v>0</v>
      </c>
      <c r="DC5" s="18">
        <f>VLOOKUP(A5,'[3]2019'!$A$8:$I$140,8,0)</f>
        <v>0</v>
      </c>
      <c r="DD5" s="18" t="str">
        <f>VLOOKUP(A5,[9]ESTADISTICAS_EN_EDUCACION_BASIC!$C$3:$AK$127,11,0)</f>
        <v>107.4</v>
      </c>
      <c r="DE5" s="18" t="str">
        <f>VLOOKUP($A5,[9]ESTADISTICAS_EN_EDUCACION_BASIC!$C$3:$AK$127,6,0)</f>
        <v>93.2</v>
      </c>
      <c r="DF5" s="18" t="str">
        <f>VLOOKUP($A5,[9]ESTADISTICAS_EN_EDUCACION_BASIC!$C$3:$AK$127,18,0)</f>
        <v>0.49</v>
      </c>
      <c r="DG5" s="18" t="str">
        <f>VLOOKUP($A5,[9]ESTADISTICAS_EN_EDUCACION_BASIC!$C$3:$AK$127,28,0)</f>
        <v>1.47</v>
      </c>
      <c r="DH5" s="38">
        <v>0</v>
      </c>
      <c r="DI5" s="18">
        <v>0</v>
      </c>
      <c r="DJ5" s="38">
        <v>0</v>
      </c>
      <c r="DK5" s="18">
        <v>0</v>
      </c>
      <c r="DL5" s="18">
        <v>0</v>
      </c>
      <c r="DM5" s="18">
        <v>0</v>
      </c>
      <c r="DN5" s="38">
        <v>0</v>
      </c>
      <c r="DO5" s="18">
        <v>0</v>
      </c>
      <c r="DP5" s="18">
        <v>0</v>
      </c>
      <c r="DQ5" s="18">
        <v>0</v>
      </c>
      <c r="DR5" s="18">
        <v>0</v>
      </c>
      <c r="DS5" s="18">
        <v>0</v>
      </c>
      <c r="DT5" s="18">
        <v>0</v>
      </c>
      <c r="DU5" s="18">
        <v>0</v>
      </c>
      <c r="DV5" s="18">
        <v>0</v>
      </c>
      <c r="DW5" s="18">
        <v>0</v>
      </c>
      <c r="DX5" s="18">
        <v>0</v>
      </c>
      <c r="DY5" s="18">
        <v>0</v>
      </c>
      <c r="DZ5" s="188">
        <v>0</v>
      </c>
      <c r="EA5" s="189">
        <v>0</v>
      </c>
      <c r="EB5" s="188">
        <v>10.526315789473683</v>
      </c>
      <c r="EC5" s="189">
        <v>1</v>
      </c>
      <c r="ED5" s="38">
        <f>VLOOKUP(A5,'[3]2019'!$A$8:$K$140,11,0)</f>
        <v>0</v>
      </c>
      <c r="EE5" s="18">
        <f>VLOOKUP(A5,'[3]2019'!$A$8:$K$140,10,0)</f>
        <v>0</v>
      </c>
      <c r="EF5" s="18" t="str">
        <f>VLOOKUP($A5,[9]ESTADISTICAS_EN_EDUCACION_BASIC!$C$3:$AK$127,11,0)</f>
        <v>107.4</v>
      </c>
      <c r="EG5" s="18" t="str">
        <f>VLOOKUP($A5,[9]ESTADISTICAS_EN_EDUCACION_BASIC!$C$3:$AK$127,7,0)</f>
        <v>79.3</v>
      </c>
      <c r="EH5" s="18" t="str">
        <f>VLOOKUP($A5,[9]ESTADISTICAS_EN_EDUCACION_BASIC!$C$3:$AK$127,18,0)</f>
        <v>0.49</v>
      </c>
      <c r="EI5" s="18" t="str">
        <f>VLOOKUP($A5,[9]ESTADISTICAS_EN_EDUCACION_BASIC!$C$3:$AK$127,29,0)</f>
        <v>14.66</v>
      </c>
      <c r="EJ5" s="31"/>
      <c r="EK5" s="31"/>
      <c r="EL5" s="18" t="str">
        <f>VLOOKUP($A5,[9]ESTADISTICAS_EN_EDUCACION_BASIC!$C$3:$AK$127,13,0)</f>
        <v>78.8</v>
      </c>
      <c r="EM5" s="18" t="str">
        <f>VLOOKUP($A5,[9]ESTADISTICAS_EN_EDUCACION_BASIC!$C$3:$AK$127,8,0)</f>
        <v>35.3</v>
      </c>
      <c r="EN5" s="18" t="str">
        <f>VLOOKUP($A5,[9]ESTADISTICAS_EN_EDUCACION_BASIC!$C$3:$AK$127,20,0)</f>
        <v>2.99</v>
      </c>
      <c r="EO5" s="18" t="str">
        <f>VLOOKUP($A5,[9]ESTADISTICAS_EN_EDUCACION_BASIC!$C$3:$AK$127,30,0)</f>
        <v>7.46</v>
      </c>
      <c r="EP5" s="18">
        <v>0</v>
      </c>
      <c r="EQ5" s="18">
        <v>0</v>
      </c>
      <c r="ER5" s="38">
        <v>0</v>
      </c>
      <c r="ES5" s="18">
        <v>0</v>
      </c>
      <c r="ET5" s="38">
        <v>0</v>
      </c>
      <c r="EU5" s="18">
        <v>0</v>
      </c>
      <c r="EV5" s="38">
        <v>0</v>
      </c>
      <c r="EW5" s="18">
        <v>0</v>
      </c>
      <c r="EX5" s="31"/>
      <c r="EY5" s="188">
        <v>45.454545454545453</v>
      </c>
      <c r="EZ5" s="189">
        <v>4</v>
      </c>
      <c r="FA5" s="188">
        <v>61.728395061728392</v>
      </c>
      <c r="FB5" s="189">
        <v>5</v>
      </c>
      <c r="FC5" s="18">
        <v>0</v>
      </c>
      <c r="FD5" s="18">
        <v>0</v>
      </c>
      <c r="FE5" s="38">
        <v>0</v>
      </c>
      <c r="FF5" s="18">
        <v>0</v>
      </c>
      <c r="FG5" s="18">
        <v>0</v>
      </c>
      <c r="FH5" s="18">
        <v>0</v>
      </c>
      <c r="FI5" s="18">
        <v>0</v>
      </c>
      <c r="FJ5" s="18">
        <v>0</v>
      </c>
      <c r="FK5" s="38">
        <v>0</v>
      </c>
      <c r="FL5" s="18">
        <v>0</v>
      </c>
      <c r="FM5" s="38">
        <v>0</v>
      </c>
      <c r="FN5" s="18">
        <v>0</v>
      </c>
      <c r="FO5" s="38">
        <v>0</v>
      </c>
      <c r="FP5" s="18">
        <v>0</v>
      </c>
      <c r="FQ5" s="38">
        <v>0</v>
      </c>
      <c r="FR5" s="18">
        <v>0</v>
      </c>
      <c r="FS5" s="38">
        <f>VLOOKUP(A5,'[3]2019'!$A$8:$M$140,13,0)</f>
        <v>0</v>
      </c>
      <c r="FT5" s="18">
        <f>VLOOKUP(A5,'[3]2019'!$A$8:$M$140,12,0)</f>
        <v>0</v>
      </c>
      <c r="FU5" s="38">
        <f>VLOOKUP(A5,'[3]2019'!$A$8:$O$140,15,0)</f>
        <v>0</v>
      </c>
      <c r="FV5" s="18">
        <f>VLOOKUP(A5,'[3]2019'!$A$8:$O$140,14,0)</f>
        <v>0</v>
      </c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spans="1:243">
      <c r="A6" s="17" t="s">
        <v>1574</v>
      </c>
      <c r="B6" s="18" t="s">
        <v>453</v>
      </c>
      <c r="C6" s="17" t="s">
        <v>427</v>
      </c>
      <c r="D6" s="25">
        <v>6</v>
      </c>
      <c r="E6" s="27">
        <v>2019</v>
      </c>
      <c r="F6" s="31"/>
      <c r="G6" s="194">
        <v>4669</v>
      </c>
      <c r="H6" s="194">
        <v>2564</v>
      </c>
      <c r="I6" s="194">
        <v>2105</v>
      </c>
      <c r="J6" s="200">
        <v>16.989999999999998</v>
      </c>
      <c r="K6" s="40">
        <f>VLOOKUP(A6,'[6]1.COBERTURA  DANE'!$B$7:$G$139,5,0)</f>
        <v>562</v>
      </c>
      <c r="L6" s="26" t="s">
        <v>3994</v>
      </c>
      <c r="M6" s="32">
        <v>2850</v>
      </c>
      <c r="N6" s="187">
        <v>424</v>
      </c>
      <c r="O6" s="187">
        <v>212</v>
      </c>
      <c r="P6" s="187">
        <v>212</v>
      </c>
      <c r="Q6" s="196">
        <v>505</v>
      </c>
      <c r="R6" s="197">
        <v>253</v>
      </c>
      <c r="S6" s="197">
        <v>252</v>
      </c>
      <c r="T6" s="187">
        <v>388</v>
      </c>
      <c r="U6" s="187">
        <v>198</v>
      </c>
      <c r="V6" s="187">
        <v>190</v>
      </c>
      <c r="W6" s="198">
        <f>VLOOKUP($A6,[7]Hoja1!$A$1:$K$3750,9,0)</f>
        <v>451</v>
      </c>
      <c r="X6" s="198">
        <f>VLOOKUP($A6,[7]Hoja1!$A$1:$K$3750,10,0)</f>
        <v>233</v>
      </c>
      <c r="Y6" s="198">
        <f>VLOOKUP($A6,[7]Hoja1!$A$1:$K$3750,11,0)</f>
        <v>218</v>
      </c>
      <c r="Z6" s="187">
        <v>353</v>
      </c>
      <c r="AA6" s="187">
        <v>186</v>
      </c>
      <c r="AB6" s="187">
        <v>167</v>
      </c>
      <c r="AC6" s="198">
        <f>VLOOKUP(A6,[7]Hoja1!$A$1:$Q$3765,12,0)</f>
        <v>419</v>
      </c>
      <c r="AD6" s="198">
        <f>VLOOKUP($A6,[7]Hoja1!$A$1:$Q$3765,13,0)</f>
        <v>222</v>
      </c>
      <c r="AE6" s="198">
        <f>VLOOKUP($A6,[7]Hoja1!$A$1:$Q$3750,14,0)</f>
        <v>197</v>
      </c>
      <c r="AF6" s="187">
        <v>351</v>
      </c>
      <c r="AG6" s="187">
        <v>187</v>
      </c>
      <c r="AH6" s="187">
        <v>164</v>
      </c>
      <c r="AI6" s="198">
        <f>VLOOKUP($A6,[7]Hoja1!$A$1:$Q$3750,15,0)</f>
        <v>718</v>
      </c>
      <c r="AJ6" s="198">
        <f>VLOOKUP($A6,[7]Hoja1!$A$1:$Q$3750,16,0)</f>
        <v>374</v>
      </c>
      <c r="AK6" s="198">
        <f>VLOOKUP($A6,[7]Hoja1!$A$1:$Q$3750,17,0)</f>
        <v>344</v>
      </c>
      <c r="AL6" s="187">
        <v>328</v>
      </c>
      <c r="AM6" s="187">
        <v>171</v>
      </c>
      <c r="AN6" s="187">
        <v>157</v>
      </c>
      <c r="AO6" s="31"/>
      <c r="AP6" s="31"/>
      <c r="AQ6" s="31"/>
      <c r="AR6" s="31"/>
      <c r="AS6" s="27"/>
      <c r="AT6" s="31"/>
      <c r="AU6" s="31"/>
      <c r="AV6" s="31"/>
      <c r="AW6" s="31"/>
      <c r="AX6" s="38">
        <f>VLOOKUP(A6,[2]INFANTIL!$A$8:$AE$140,31,0)</f>
        <v>0</v>
      </c>
      <c r="AY6" s="18">
        <f>VLOOKUP(A6,[2]INFANTIL!$A$8:$AE$140,30,0)</f>
        <v>0</v>
      </c>
      <c r="AZ6" s="199">
        <f>VLOOKUP(A6,'[3]2019'!$A$8:$E$140,5,0)</f>
        <v>0</v>
      </c>
      <c r="BA6" s="23">
        <f>VLOOKUP(A6,'[3]2019'!$A$8:$F$140,4,0)</f>
        <v>0</v>
      </c>
      <c r="BB6" s="22">
        <f>VLOOKUP(A6,'[2]MATERNAS DIRECTAS'!$A$8:$AE$140,31,0)</f>
        <v>0</v>
      </c>
      <c r="BC6" s="23">
        <f>VLOOKUP(A6,'[2]MATERNAS DIRECTAS'!$A$8:$AE$140,30,0)</f>
        <v>0</v>
      </c>
      <c r="BD6" s="28">
        <v>0</v>
      </c>
      <c r="BE6" s="29">
        <v>0</v>
      </c>
      <c r="BF6" s="38">
        <f>VLOOKUP(A6,[8]Controles!$A$7:$P$139,12,0)</f>
        <v>8.3333333333333321</v>
      </c>
      <c r="BG6" s="18">
        <f>VLOOKUP(A6,[8]Controles!$A$7:$L$139,11,0)</f>
        <v>3</v>
      </c>
      <c r="BH6" s="38">
        <f>VLOOKUP(A6,[8]Peso!$A$7:$D$139,4,0)</f>
        <v>13.888888888888889</v>
      </c>
      <c r="BI6" s="18">
        <f>VLOOKUP(A6,[8]Peso!$A$7:$D$139,3,0)</f>
        <v>5</v>
      </c>
      <c r="BJ6" s="22">
        <f>VLOOKUP(A6,'[2]EDA &lt; 5AÑOS'!$A$8:$AE$140,31,0)</f>
        <v>0</v>
      </c>
      <c r="BK6" s="23">
        <f>VLOOKUP(A6,'[2]EDA &lt; 5AÑOS'!$A$8:$AE$140,30,0)</f>
        <v>0</v>
      </c>
      <c r="BL6" s="22">
        <f>VLOOKUP(A6,'[2]IRA &lt; 5AÑOS'!$A$8:$AE$140,31,0)</f>
        <v>0</v>
      </c>
      <c r="BM6" s="23">
        <f>VLOOKUP(A6,'[2]IRA &lt; 5AÑOS'!$A$8:$AE$140,30,0)</f>
        <v>0</v>
      </c>
      <c r="BN6" s="18">
        <v>0</v>
      </c>
      <c r="BO6" s="18">
        <v>0</v>
      </c>
      <c r="BP6" s="18">
        <v>0</v>
      </c>
      <c r="BQ6" s="18">
        <v>0</v>
      </c>
      <c r="BR6" s="38">
        <v>0</v>
      </c>
      <c r="BS6" s="18">
        <v>0</v>
      </c>
      <c r="BT6" s="18">
        <v>0</v>
      </c>
      <c r="BU6" s="18">
        <v>0</v>
      </c>
      <c r="BV6" s="201">
        <v>0.21153846153846154</v>
      </c>
      <c r="BW6" s="201">
        <v>0.84615384615384615</v>
      </c>
      <c r="BX6" s="201">
        <v>0.76923076923076927</v>
      </c>
      <c r="BY6" s="201">
        <v>0.84615384615384615</v>
      </c>
      <c r="BZ6" s="201">
        <v>0.78846153846153844</v>
      </c>
      <c r="CA6" s="201">
        <v>0.7857142857142857</v>
      </c>
      <c r="CB6" s="201">
        <v>0.9464285714285714</v>
      </c>
      <c r="CC6" s="18" t="str">
        <f>VLOOKUP(A6,[9]ESTADISTICAS_EN_EDUCACION_BASIC!$C$3:$AK$127,10,0)</f>
        <v>86.5</v>
      </c>
      <c r="CD6" s="18" t="str">
        <f>VLOOKUP(A6,[9]ESTADISTICAS_EN_EDUCACION_BASIC!$C$3:$AK$158,5,0)</f>
        <v>82.7</v>
      </c>
      <c r="CE6" s="18">
        <f>VLOOKUP(A6,[9]ESTADISTICAS_EN_EDUCACION_BASIC!$C$3:$AK$127,17,0)</f>
        <v>0</v>
      </c>
      <c r="CF6" s="24"/>
      <c r="CG6" s="24"/>
      <c r="CH6" s="20">
        <v>0</v>
      </c>
      <c r="CI6" s="21">
        <v>0</v>
      </c>
      <c r="CJ6" s="38">
        <f>VLOOKUP(A6,'[3]2019'!$A$8:$G$140,7,0)</f>
        <v>0</v>
      </c>
      <c r="CK6" s="18">
        <f>VLOOKUP(A6,'[3]2019'!$A$9:$G$140,6,0)</f>
        <v>0</v>
      </c>
      <c r="CL6" s="18">
        <v>0</v>
      </c>
      <c r="CM6" s="26">
        <v>0</v>
      </c>
      <c r="CN6" s="18">
        <v>0</v>
      </c>
      <c r="CO6" s="18">
        <v>0</v>
      </c>
      <c r="CP6" s="18">
        <v>0</v>
      </c>
      <c r="CQ6" s="18">
        <v>0</v>
      </c>
      <c r="CR6" s="18">
        <v>0</v>
      </c>
      <c r="CS6" s="18">
        <v>0</v>
      </c>
      <c r="CT6" s="18">
        <v>0</v>
      </c>
      <c r="CU6" s="18">
        <v>0</v>
      </c>
      <c r="CV6" s="18">
        <v>0</v>
      </c>
      <c r="CW6" s="18">
        <v>0</v>
      </c>
      <c r="CX6" s="18">
        <v>0</v>
      </c>
      <c r="CY6" s="18">
        <v>0</v>
      </c>
      <c r="CZ6" s="38">
        <v>0</v>
      </c>
      <c r="DA6" s="18">
        <v>0</v>
      </c>
      <c r="DB6" s="38">
        <f>VLOOKUP(A6,'[3]2019'!$A$8:$I$140,9,0)</f>
        <v>0</v>
      </c>
      <c r="DC6" s="18">
        <f>VLOOKUP(A6,'[3]2019'!$A$8:$I$140,8,0)</f>
        <v>0</v>
      </c>
      <c r="DD6" s="18" t="str">
        <f>VLOOKUP(A6,[9]ESTADISTICAS_EN_EDUCACION_BASIC!$C$3:$AK$127,11,0)</f>
        <v>159.8</v>
      </c>
      <c r="DE6" s="18" t="str">
        <f>VLOOKUP($A6,[9]ESTADISTICAS_EN_EDUCACION_BASIC!$C$3:$AK$127,6,0)</f>
        <v>127.6</v>
      </c>
      <c r="DF6" s="18">
        <f>VLOOKUP($A6,[9]ESTADISTICAS_EN_EDUCACION_BASIC!$C$3:$AK$127,18,0)</f>
        <v>0</v>
      </c>
      <c r="DG6" s="18" t="str">
        <f>VLOOKUP($A6,[9]ESTADISTICAS_EN_EDUCACION_BASIC!$C$3:$AK$127,28,0)</f>
        <v>2.16</v>
      </c>
      <c r="DH6" s="38">
        <v>0</v>
      </c>
      <c r="DI6" s="18">
        <v>0</v>
      </c>
      <c r="DJ6" s="38">
        <f>VLOOKUP(A6,'[10]AS 6 - 11'!$A$1:$D$84,4,0)</f>
        <v>221.72949002217294</v>
      </c>
      <c r="DK6" s="18">
        <f>VLOOKUP(A6,'[10]AS 6 - 11'!$A$1:$D$84,2,0)</f>
        <v>1</v>
      </c>
      <c r="DL6" s="18">
        <v>0</v>
      </c>
      <c r="DM6" s="18">
        <v>0</v>
      </c>
      <c r="DN6" s="38">
        <v>0</v>
      </c>
      <c r="DO6" s="18">
        <v>0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0</v>
      </c>
      <c r="DW6" s="18">
        <v>0</v>
      </c>
      <c r="DX6" s="18">
        <v>0</v>
      </c>
      <c r="DY6" s="18">
        <v>0</v>
      </c>
      <c r="DZ6" s="188">
        <v>0</v>
      </c>
      <c r="EA6" s="189">
        <v>0</v>
      </c>
      <c r="EB6" s="188">
        <v>24.390243902439025</v>
      </c>
      <c r="EC6" s="189">
        <v>4</v>
      </c>
      <c r="ED6" s="38">
        <f>VLOOKUP(A6,'[3]2019'!$A$8:$K$140,11,0)</f>
        <v>2.8490028490028489</v>
      </c>
      <c r="EE6" s="18">
        <f>VLOOKUP(A6,'[3]2019'!$A$8:$K$140,10,0)</f>
        <v>1</v>
      </c>
      <c r="EF6" s="18" t="str">
        <f>VLOOKUP($A6,[9]ESTADISTICAS_EN_EDUCACION_BASIC!$C$3:$AK$127,11,0)</f>
        <v>159.8</v>
      </c>
      <c r="EG6" s="18" t="str">
        <f>VLOOKUP($A6,[9]ESTADISTICAS_EN_EDUCACION_BASIC!$C$3:$AK$127,7,0)</f>
        <v>90.2</v>
      </c>
      <c r="EH6" s="18">
        <f>VLOOKUP($A6,[9]ESTADISTICAS_EN_EDUCACION_BASIC!$C$3:$AK$127,18,0)</f>
        <v>0</v>
      </c>
      <c r="EI6" s="18" t="str">
        <f>VLOOKUP($A6,[9]ESTADISTICAS_EN_EDUCACION_BASIC!$C$3:$AK$127,29,0)</f>
        <v>4.39</v>
      </c>
      <c r="EJ6" s="31"/>
      <c r="EK6" s="31"/>
      <c r="EL6" s="18">
        <f>VLOOKUP($A6,[9]ESTADISTICAS_EN_EDUCACION_BASIC!$C$3:$AK$127,13,0)</f>
        <v>94</v>
      </c>
      <c r="EM6" s="18" t="str">
        <f>VLOOKUP($A6,[9]ESTADISTICAS_EN_EDUCACION_BASIC!$C$3:$AK$127,8,0)</f>
        <v>48.5</v>
      </c>
      <c r="EN6" s="18" t="str">
        <f>VLOOKUP($A6,[9]ESTADISTICAS_EN_EDUCACION_BASIC!$C$3:$AK$127,20,0)</f>
        <v>8.04</v>
      </c>
      <c r="EO6" s="18" t="str">
        <f>VLOOKUP($A6,[9]ESTADISTICAS_EN_EDUCACION_BASIC!$C$3:$AK$127,30,0)</f>
        <v>8.04</v>
      </c>
      <c r="EP6" s="18">
        <v>0</v>
      </c>
      <c r="EQ6" s="18">
        <v>0</v>
      </c>
      <c r="ER6" s="38">
        <v>0</v>
      </c>
      <c r="ES6" s="18">
        <v>0</v>
      </c>
      <c r="ET6" s="38">
        <v>0</v>
      </c>
      <c r="EU6" s="18">
        <v>0</v>
      </c>
      <c r="EV6" s="38">
        <v>0</v>
      </c>
      <c r="EW6" s="18">
        <v>0</v>
      </c>
      <c r="EX6" s="31"/>
      <c r="EY6" s="188">
        <v>50.955414012738856</v>
      </c>
      <c r="EZ6" s="189">
        <v>8</v>
      </c>
      <c r="FA6" s="188">
        <v>65.78947368421052</v>
      </c>
      <c r="FB6" s="189">
        <v>10</v>
      </c>
      <c r="FC6" s="18">
        <v>0</v>
      </c>
      <c r="FD6" s="18">
        <v>0</v>
      </c>
      <c r="FE6" s="38">
        <v>0</v>
      </c>
      <c r="FF6" s="18">
        <v>0</v>
      </c>
      <c r="FG6" s="18">
        <v>0</v>
      </c>
      <c r="FH6" s="18">
        <v>0</v>
      </c>
      <c r="FI6" s="18">
        <v>0</v>
      </c>
      <c r="FJ6" s="18">
        <v>0</v>
      </c>
      <c r="FK6" s="38">
        <v>0</v>
      </c>
      <c r="FL6" s="18">
        <v>0</v>
      </c>
      <c r="FM6" s="38">
        <v>0</v>
      </c>
      <c r="FN6" s="18">
        <v>0</v>
      </c>
      <c r="FO6" s="38">
        <v>0</v>
      </c>
      <c r="FP6" s="18">
        <v>0</v>
      </c>
      <c r="FQ6" s="38">
        <v>0</v>
      </c>
      <c r="FR6" s="18">
        <v>0</v>
      </c>
      <c r="FS6" s="38">
        <f>VLOOKUP(A6,'[3]2019'!$A$8:$M$140,13,0)</f>
        <v>0</v>
      </c>
      <c r="FT6" s="18">
        <f>VLOOKUP(A6,'[3]2019'!$A$8:$M$140,12,0)</f>
        <v>0</v>
      </c>
      <c r="FU6" s="38">
        <f>VLOOKUP(A6,'[3]2019'!$A$8:$O$140,15,0)</f>
        <v>0</v>
      </c>
      <c r="FV6" s="18">
        <f>VLOOKUP(A6,'[3]2019'!$A$8:$O$140,14,0)</f>
        <v>0</v>
      </c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>
      <c r="A7" s="17" t="s">
        <v>464</v>
      </c>
      <c r="B7" s="18" t="s">
        <v>465</v>
      </c>
      <c r="C7" s="17" t="s">
        <v>466</v>
      </c>
      <c r="D7" s="25">
        <v>6</v>
      </c>
      <c r="E7" s="27">
        <v>2019</v>
      </c>
      <c r="F7" s="31"/>
      <c r="G7" s="194">
        <v>30777</v>
      </c>
      <c r="H7" s="194">
        <v>14732</v>
      </c>
      <c r="I7" s="194">
        <v>16045</v>
      </c>
      <c r="J7" s="200">
        <v>47.01</v>
      </c>
      <c r="K7" s="40">
        <f>VLOOKUP(A7,'[6]1.COBERTURA  DANE'!$B$7:$G$139,5,0)</f>
        <v>14279</v>
      </c>
      <c r="L7" s="26">
        <v>31.48</v>
      </c>
      <c r="M7" s="32">
        <v>9563</v>
      </c>
      <c r="N7" s="187">
        <v>2010</v>
      </c>
      <c r="O7" s="187">
        <v>1028</v>
      </c>
      <c r="P7" s="187">
        <v>982</v>
      </c>
      <c r="Q7" s="196">
        <v>2415</v>
      </c>
      <c r="R7" s="197">
        <v>1235</v>
      </c>
      <c r="S7" s="197">
        <v>1180</v>
      </c>
      <c r="T7" s="187">
        <v>2061</v>
      </c>
      <c r="U7" s="187">
        <v>1050</v>
      </c>
      <c r="V7" s="187">
        <v>1011</v>
      </c>
      <c r="W7" s="198">
        <f>VLOOKUP($A7,[7]Hoja1!$A$1:$K$3750,9,0)</f>
        <v>2512</v>
      </c>
      <c r="X7" s="198">
        <f>VLOOKUP($A7,[7]Hoja1!$A$1:$K$3750,10,0)</f>
        <v>1278</v>
      </c>
      <c r="Y7" s="198">
        <f>VLOOKUP($A7,[7]Hoja1!$A$1:$K$3750,11,0)</f>
        <v>1234</v>
      </c>
      <c r="Z7" s="187">
        <v>2193</v>
      </c>
      <c r="AA7" s="187">
        <v>1113</v>
      </c>
      <c r="AB7" s="187">
        <v>1080</v>
      </c>
      <c r="AC7" s="198">
        <f>VLOOKUP(A7,[7]Hoja1!$A$1:$Q$3765,12,0)</f>
        <v>2764</v>
      </c>
      <c r="AD7" s="198">
        <f>VLOOKUP($A7,[7]Hoja1!$A$1:$Q$3765,13,0)</f>
        <v>1405</v>
      </c>
      <c r="AE7" s="198">
        <f>VLOOKUP($A7,[7]Hoja1!$A$1:$Q$3750,14,0)</f>
        <v>1359</v>
      </c>
      <c r="AF7" s="187">
        <v>2426</v>
      </c>
      <c r="AG7" s="187">
        <v>1238</v>
      </c>
      <c r="AH7" s="187">
        <v>1188</v>
      </c>
      <c r="AI7" s="198">
        <f>VLOOKUP($A7,[7]Hoja1!$A$1:$Q$3750,15,0)</f>
        <v>5651</v>
      </c>
      <c r="AJ7" s="198">
        <f>VLOOKUP($A7,[7]Hoja1!$A$1:$Q$3750,16,0)</f>
        <v>2883</v>
      </c>
      <c r="AK7" s="198">
        <f>VLOOKUP($A7,[7]Hoja1!$A$1:$Q$3750,17,0)</f>
        <v>2768</v>
      </c>
      <c r="AL7" s="187">
        <v>2603</v>
      </c>
      <c r="AM7" s="187">
        <v>1337</v>
      </c>
      <c r="AN7" s="187">
        <v>1266</v>
      </c>
      <c r="AO7" s="31"/>
      <c r="AP7" s="31"/>
      <c r="AQ7" s="31"/>
      <c r="AR7" s="31"/>
      <c r="AS7" s="27"/>
      <c r="AT7" s="31"/>
      <c r="AU7" s="31"/>
      <c r="AV7" s="31"/>
      <c r="AW7" s="31"/>
      <c r="AX7" s="38">
        <f>VLOOKUP(A7,[2]INFANTIL!$A$8:$AE$140,31,0)</f>
        <v>8.2987551867219924</v>
      </c>
      <c r="AY7" s="18">
        <f>VLOOKUP(A7,[2]INFANTIL!$A$8:$AE$140,30,0)</f>
        <v>2</v>
      </c>
      <c r="AZ7" s="199">
        <f>VLOOKUP(A7,'[3]2019'!$A$8:$E$140,5,0)</f>
        <v>0.99502487562189046</v>
      </c>
      <c r="BA7" s="23">
        <f>VLOOKUP(A7,'[3]2019'!$A$8:$F$140,4,0)</f>
        <v>2</v>
      </c>
      <c r="BB7" s="22">
        <f>VLOOKUP(A7,'[2]MATERNAS DIRECTAS'!$A$8:$AE$140,31,0)</f>
        <v>0</v>
      </c>
      <c r="BC7" s="23">
        <f>VLOOKUP(A7,'[2]MATERNAS DIRECTAS'!$A$8:$AE$140,30,0)</f>
        <v>0</v>
      </c>
      <c r="BD7" s="28">
        <v>0</v>
      </c>
      <c r="BE7" s="29">
        <v>0</v>
      </c>
      <c r="BF7" s="38">
        <f>VLOOKUP(A7,[8]Controles!$A$7:$P$139,12,0)</f>
        <v>3.3195020746887969</v>
      </c>
      <c r="BG7" s="18">
        <f>VLOOKUP(A7,[8]Controles!$A$7:$L$139,11,0)</f>
        <v>8</v>
      </c>
      <c r="BH7" s="38">
        <f>VLOOKUP(A7,[8]Peso!$A$7:$D$139,4,0)</f>
        <v>9.9585062240663902</v>
      </c>
      <c r="BI7" s="18">
        <f>VLOOKUP(A7,[8]Peso!$A$7:$D$139,3,0)</f>
        <v>24</v>
      </c>
      <c r="BJ7" s="22">
        <f>VLOOKUP(A7,'[2]EDA &lt; 5AÑOS'!$A$8:$AE$140,31,0)</f>
        <v>0</v>
      </c>
      <c r="BK7" s="23">
        <f>VLOOKUP(A7,'[2]EDA &lt; 5AÑOS'!$A$8:$AE$140,30,0)</f>
        <v>0</v>
      </c>
      <c r="BL7" s="22">
        <f>VLOOKUP(A7,'[2]IRA &lt; 5AÑOS'!$A$8:$AE$140,31,0)</f>
        <v>0</v>
      </c>
      <c r="BM7" s="23">
        <f>VLOOKUP(A7,'[2]IRA &lt; 5AÑOS'!$A$8:$AE$140,30,0)</f>
        <v>0</v>
      </c>
      <c r="BN7" s="18">
        <v>0</v>
      </c>
      <c r="BO7" s="18">
        <v>0</v>
      </c>
      <c r="BP7" s="18">
        <v>0</v>
      </c>
      <c r="BQ7" s="18">
        <v>0</v>
      </c>
      <c r="BR7" s="38">
        <v>0</v>
      </c>
      <c r="BS7" s="18">
        <v>0</v>
      </c>
      <c r="BT7" s="18">
        <v>0</v>
      </c>
      <c r="BU7" s="18">
        <v>0</v>
      </c>
      <c r="BV7" s="201">
        <v>5.5970149253731345E-2</v>
      </c>
      <c r="BW7" s="201">
        <v>1.0671641791044777</v>
      </c>
      <c r="BX7" s="201">
        <v>1.0111940298507462</v>
      </c>
      <c r="BY7" s="201">
        <v>1.0671641791044777</v>
      </c>
      <c r="BZ7" s="201">
        <v>0.97761194029850751</v>
      </c>
      <c r="CA7" s="201">
        <v>1.0261194029850746</v>
      </c>
      <c r="CB7" s="201">
        <v>1.1156716417910448</v>
      </c>
      <c r="CC7" s="18" t="str">
        <f>VLOOKUP(A7,[9]ESTADISTICAS_EN_EDUCACION_BASIC!$C$3:$AK$127,10,0)</f>
        <v>74.3</v>
      </c>
      <c r="CD7" s="18" t="str">
        <f>VLOOKUP(A7,[9]ESTADISTICAS_EN_EDUCACION_BASIC!$C$3:$AK$158,5,0)</f>
        <v>55.3</v>
      </c>
      <c r="CE7" s="18" t="str">
        <f>VLOOKUP(A7,[9]ESTADISTICAS_EN_EDUCACION_BASIC!$C$3:$AK$127,17,0)</f>
        <v>2.39</v>
      </c>
      <c r="CF7" s="24"/>
      <c r="CG7" s="24"/>
      <c r="CH7" s="20" t="e">
        <f>VLOOKUP(A7,#REF!,4,0)</f>
        <v>#REF!</v>
      </c>
      <c r="CI7" s="21" t="e">
        <f>VLOOKUP(A7,#REF!,2,0)</f>
        <v>#REF!</v>
      </c>
      <c r="CJ7" s="38">
        <f>VLOOKUP(A7,'[3]2019'!$A$8:$G$140,7,0)</f>
        <v>0.97040271712760795</v>
      </c>
      <c r="CK7" s="18">
        <f>VLOOKUP(A7,'[3]2019'!$A$9:$G$140,6,0)</f>
        <v>2</v>
      </c>
      <c r="CL7" s="18">
        <v>149.18</v>
      </c>
      <c r="CM7" s="26">
        <v>3</v>
      </c>
      <c r="CN7" s="38">
        <v>397.81</v>
      </c>
      <c r="CO7" s="18">
        <v>8</v>
      </c>
      <c r="CP7" s="18">
        <v>0</v>
      </c>
      <c r="CQ7" s="18">
        <v>0</v>
      </c>
      <c r="CR7" s="38">
        <v>39.81</v>
      </c>
      <c r="CS7" s="26">
        <v>1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38">
        <f>VLOOKUP(A7,[10]Hoja6!$A$1:$D$12,4,0)</f>
        <v>39.808917197452232</v>
      </c>
      <c r="DA7" s="18">
        <f>VLOOKUP(A7,[10]Hoja6!$A$1:$D$12,2,0)</f>
        <v>1</v>
      </c>
      <c r="DB7" s="38">
        <f>VLOOKUP(A7,'[3]2019'!$A$8:$I$140,9,0)</f>
        <v>0</v>
      </c>
      <c r="DC7" s="18">
        <f>VLOOKUP(A7,'[3]2019'!$A$8:$I$140,8,0)</f>
        <v>0</v>
      </c>
      <c r="DD7" s="18" t="str">
        <f>VLOOKUP(A7,[9]ESTADISTICAS_EN_EDUCACION_BASIC!$C$3:$AK$127,11,0)</f>
        <v>89.8</v>
      </c>
      <c r="DE7" s="18" t="str">
        <f>VLOOKUP($A7,[9]ESTADISTICAS_EN_EDUCACION_BASIC!$C$3:$AK$127,6,0)</f>
        <v>76.3</v>
      </c>
      <c r="DF7" s="18" t="str">
        <f>VLOOKUP($A7,[9]ESTADISTICAS_EN_EDUCACION_BASIC!$C$3:$AK$127,18,0)</f>
        <v>3.23</v>
      </c>
      <c r="DG7" s="18" t="str">
        <f>VLOOKUP($A7,[9]ESTADISTICAS_EN_EDUCACION_BASIC!$C$3:$AK$127,28,0)</f>
        <v>6.73</v>
      </c>
      <c r="DH7" s="38">
        <f>VLOOKUP(A7,[10]Hoja4!$A$1:$D$63,4,0)</f>
        <v>79.617834394904463</v>
      </c>
      <c r="DI7" s="18">
        <f>VLOOKUP(A7,[10]Hoja4!$A$1:$D$63,2,0)</f>
        <v>2</v>
      </c>
      <c r="DJ7" s="38">
        <f>VLOOKUP(A7,'[10]AS 6 - 11'!$A$1:$D$84,4,0)</f>
        <v>477.70700636942672</v>
      </c>
      <c r="DK7" s="18">
        <f>VLOOKUP(A7,'[10]AS 6 - 11'!$A$1:$D$84,2,0)</f>
        <v>12</v>
      </c>
      <c r="DL7" s="38">
        <f>VLOOKUP(A7,'[10]VIPNAL 6 - 11'!$A$1:$D$28,4,0)</f>
        <v>119.42675159235668</v>
      </c>
      <c r="DM7" s="18">
        <f>VLOOKUP(A7,'[10]VIPNAL 6 - 11'!$A$1:$D$28,2,0)</f>
        <v>3</v>
      </c>
      <c r="DN7" s="38">
        <f>VLOOKUP(A7,[10]Hoja8!$A$1:$D$72,4,0)</f>
        <v>72.358900144717794</v>
      </c>
      <c r="DO7" s="18">
        <f>VLOOKUP(A7,[10]Hoja8!$A$1:$D$72,2,0)</f>
        <v>2</v>
      </c>
      <c r="DP7" s="38">
        <f>VLOOKUP(A7,[10]Hoja10!$A$1:$D$61,4,0)</f>
        <v>72.358900144717794</v>
      </c>
      <c r="DQ7" s="18">
        <f>VLOOKUP(A7,[10]Hoja10!$A$1:$D$61,2,0)</f>
        <v>2</v>
      </c>
      <c r="DR7" s="18">
        <v>0</v>
      </c>
      <c r="DS7" s="18">
        <v>0</v>
      </c>
      <c r="DT7" s="18">
        <v>0</v>
      </c>
      <c r="DU7" s="18">
        <v>0</v>
      </c>
      <c r="DV7" s="38">
        <f>VLOOKUP(A7,[10]Hoja13!$A$1:$D$20,4,0)</f>
        <v>72.358900144717794</v>
      </c>
      <c r="DW7" s="18">
        <f>VLOOKUP(A7,[10]Hoja13!$A$1:$D$20,2,0)</f>
        <v>2</v>
      </c>
      <c r="DX7" s="18">
        <v>0</v>
      </c>
      <c r="DY7" s="18">
        <v>0</v>
      </c>
      <c r="DZ7" s="188">
        <v>2.7777777777777777</v>
      </c>
      <c r="EA7" s="189">
        <v>3</v>
      </c>
      <c r="EB7" s="188">
        <v>23.569023569023571</v>
      </c>
      <c r="EC7" s="189">
        <v>28</v>
      </c>
      <c r="ED7" s="38">
        <f>VLOOKUP(A7,'[3]2019'!$A$8:$K$140,11,0)</f>
        <v>1.2366034624896949</v>
      </c>
      <c r="EE7" s="18">
        <f>VLOOKUP(A7,'[3]2019'!$A$8:$K$140,10,0)</f>
        <v>3</v>
      </c>
      <c r="EF7" s="18" t="str">
        <f>VLOOKUP($A7,[9]ESTADISTICAS_EN_EDUCACION_BASIC!$C$3:$AK$127,11,0)</f>
        <v>89.8</v>
      </c>
      <c r="EG7" s="18" t="str">
        <f>VLOOKUP($A7,[9]ESTADISTICAS_EN_EDUCACION_BASIC!$C$3:$AK$127,7,0)</f>
        <v>70.7</v>
      </c>
      <c r="EH7" s="18" t="str">
        <f>VLOOKUP($A7,[9]ESTADISTICAS_EN_EDUCACION_BASIC!$C$3:$AK$127,18,0)</f>
        <v>3.23</v>
      </c>
      <c r="EI7" s="18" t="str">
        <f>VLOOKUP($A7,[9]ESTADISTICAS_EN_EDUCACION_BASIC!$C$3:$AK$127,29,0)</f>
        <v>14.46</v>
      </c>
      <c r="EJ7" s="31"/>
      <c r="EK7" s="31"/>
      <c r="EL7" s="18" t="str">
        <f>VLOOKUP($A7,[9]ESTADISTICAS_EN_EDUCACION_BASIC!$C$3:$AK$127,13,0)</f>
        <v>73.2</v>
      </c>
      <c r="EM7" s="18" t="str">
        <f>VLOOKUP($A7,[9]ESTADISTICAS_EN_EDUCACION_BASIC!$C$3:$AK$127,8,0)</f>
        <v>38.9</v>
      </c>
      <c r="EN7" s="18" t="str">
        <f>VLOOKUP($A7,[9]ESTADISTICAS_EN_EDUCACION_BASIC!$C$3:$AK$127,20,0)</f>
        <v>3.21</v>
      </c>
      <c r="EO7" s="18" t="str">
        <f>VLOOKUP($A7,[9]ESTADISTICAS_EN_EDUCACION_BASIC!$C$3:$AK$127,30,0)</f>
        <v>7.45</v>
      </c>
      <c r="EP7" s="38">
        <f>VLOOKUP(A7,[10]Hoja2!$A$1:$D$72,4,0)</f>
        <v>72.358900144717794</v>
      </c>
      <c r="EQ7" s="18">
        <f>VLOOKUP(A7,[10]Hoja2!$A$1:$D$72,2,0)</f>
        <v>2</v>
      </c>
      <c r="ER7" s="38">
        <f>VLOOKUP(A7,[10]Hoja3!$A$1:$D$89,4,0)</f>
        <v>470.33285094066571</v>
      </c>
      <c r="ES7" s="18">
        <f>VLOOKUP(A7,[10]Hoja3!$A$1:$D$89,2,0)</f>
        <v>13</v>
      </c>
      <c r="ET7" s="38">
        <f>VLOOKUP(A7,[10]Hoja5!$A$1:$D$76,4,0)</f>
        <v>397.97395079594787</v>
      </c>
      <c r="EU7" s="18">
        <f>VLOOKUP(A7,[10]Hoja5!$A$1:$D$75,2,0)</f>
        <v>11</v>
      </c>
      <c r="EV7" s="38">
        <f>VLOOKUP(A7,[10]Hoja7!$A$1:$D$76,4,0)</f>
        <v>72.358900144717794</v>
      </c>
      <c r="EW7" s="18">
        <f>VLOOKUP(A7,[10]Hoja7!$A$1:$D$77,2,0)</f>
        <v>2</v>
      </c>
      <c r="EX7" s="31"/>
      <c r="EY7" s="190">
        <v>64.770932069510266</v>
      </c>
      <c r="EZ7" s="191">
        <v>82</v>
      </c>
      <c r="FA7" s="188">
        <v>65.182829888712234</v>
      </c>
      <c r="FB7" s="189">
        <v>82</v>
      </c>
      <c r="FC7" s="38">
        <f>VLOOKUP(A7,[10]Hoja15!$A$1:$D$63,4,0)</f>
        <v>53.087949035568926</v>
      </c>
      <c r="FD7" s="18">
        <f>VLOOKUP(A7,[10]Hoja15!$A$1:$D$63,2,0)</f>
        <v>3</v>
      </c>
      <c r="FE7" s="38">
        <f>VLOOKUP(A7,[10]Hoja16!$A$1:$D$88,4,0)</f>
        <v>106.17589807113785</v>
      </c>
      <c r="FF7" s="18">
        <f>VLOOKUP(A7,[10]Hoja16!$A$1:$D$88,2,0)</f>
        <v>6</v>
      </c>
      <c r="FG7" s="38">
        <f>VLOOKUP(A7,[10]Hoja17!$A$1:$D$33,4,0)</f>
        <v>17.695983011856306</v>
      </c>
      <c r="FH7" s="18">
        <f>VLOOKUP(A7,[10]Hoja17!$A$1:$D$33,2,0)</f>
        <v>1</v>
      </c>
      <c r="FI7" s="18">
        <v>0</v>
      </c>
      <c r="FJ7" s="18">
        <v>0</v>
      </c>
      <c r="FK7" s="38">
        <f>VLOOKUP(A7,[10]Hoja19!$A$1:$D$97,4,0)</f>
        <v>176.9598301185631</v>
      </c>
      <c r="FL7" s="18">
        <f>VLOOKUP(A7,[10]Hoja19!$A$1:$D$97,2,0)</f>
        <v>10</v>
      </c>
      <c r="FM7" s="38">
        <f>VLOOKUP(A7,[10]Hoja20!$A$1:$D$91,4,0)</f>
        <v>389.31162626083881</v>
      </c>
      <c r="FN7" s="18">
        <f>VLOOKUP(A7,[10]Hoja20!$A$1:$D$91,2,0)</f>
        <v>22</v>
      </c>
      <c r="FO7" s="38">
        <f>VLOOKUP(A7,[10]Hoja21!$A$1:$D$101,4,0)</f>
        <v>371.61564324898245</v>
      </c>
      <c r="FP7" s="18">
        <f>VLOOKUP(A7,[10]Hoja21!$A$1:$D$101,2,0)</f>
        <v>21</v>
      </c>
      <c r="FQ7" s="38">
        <v>0</v>
      </c>
      <c r="FR7" s="18">
        <v>0</v>
      </c>
      <c r="FS7" s="38">
        <f>VLOOKUP(A7,'[3]2019'!$A$8:$M$140,13,0)</f>
        <v>3.0733768728390318</v>
      </c>
      <c r="FT7" s="18">
        <f>VLOOKUP(A7,'[3]2019'!$A$8:$M$140,12,0)</f>
        <v>8</v>
      </c>
      <c r="FU7" s="38">
        <f>VLOOKUP(A7,'[3]2019'!$A$8:$O$140,15,0)</f>
        <v>1.5760441292356187</v>
      </c>
      <c r="FV7" s="18">
        <f>VLOOKUP(A7,'[3]2019'!$A$8:$O$140,14,0)</f>
        <v>4</v>
      </c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</row>
    <row r="8" spans="1:243">
      <c r="A8" s="17" t="s">
        <v>477</v>
      </c>
      <c r="B8" s="18" t="s">
        <v>478</v>
      </c>
      <c r="C8" s="17" t="s">
        <v>479</v>
      </c>
      <c r="D8" s="25">
        <v>6</v>
      </c>
      <c r="E8" s="27">
        <v>2019</v>
      </c>
      <c r="F8" s="31"/>
      <c r="G8" s="194">
        <v>26552</v>
      </c>
      <c r="H8" s="194">
        <v>15071</v>
      </c>
      <c r="I8" s="194">
        <v>11481</v>
      </c>
      <c r="J8" s="200">
        <v>16.760000000000002</v>
      </c>
      <c r="K8" s="40">
        <f>VLOOKUP(A8,'[6]1.COBERTURA  DANE'!$B$7:$G$139,5,0)</f>
        <v>3806</v>
      </c>
      <c r="L8" s="26">
        <v>74.19</v>
      </c>
      <c r="M8" s="32">
        <v>16851</v>
      </c>
      <c r="N8" s="187">
        <v>2158</v>
      </c>
      <c r="O8" s="187">
        <v>1113</v>
      </c>
      <c r="P8" s="187">
        <v>1045</v>
      </c>
      <c r="Q8" s="196">
        <v>2604</v>
      </c>
      <c r="R8" s="197">
        <v>1342</v>
      </c>
      <c r="S8" s="197">
        <v>1262</v>
      </c>
      <c r="T8" s="187">
        <v>2327</v>
      </c>
      <c r="U8" s="187">
        <v>1189</v>
      </c>
      <c r="V8" s="187">
        <v>1138</v>
      </c>
      <c r="W8" s="198">
        <f>VLOOKUP($A8,[7]Hoja1!$A$1:$K$3750,9,0)</f>
        <v>2872</v>
      </c>
      <c r="X8" s="198">
        <f>VLOOKUP($A8,[7]Hoja1!$A$1:$K$3750,10,0)</f>
        <v>1464</v>
      </c>
      <c r="Y8" s="198">
        <f>VLOOKUP($A8,[7]Hoja1!$A$1:$K$3750,11,0)</f>
        <v>1408</v>
      </c>
      <c r="Z8" s="187">
        <v>2517</v>
      </c>
      <c r="AA8" s="187">
        <v>1279</v>
      </c>
      <c r="AB8" s="187">
        <v>1238</v>
      </c>
      <c r="AC8" s="198">
        <f>VLOOKUP(A8,[7]Hoja1!$A$1:$Q$3765,12,0)</f>
        <v>3053</v>
      </c>
      <c r="AD8" s="198">
        <f>VLOOKUP($A8,[7]Hoja1!$A$1:$Q$3765,13,0)</f>
        <v>1554</v>
      </c>
      <c r="AE8" s="198">
        <f>VLOOKUP($A8,[7]Hoja1!$A$1:$Q$3750,14,0)</f>
        <v>1499</v>
      </c>
      <c r="AF8" s="187">
        <v>2504</v>
      </c>
      <c r="AG8" s="187">
        <v>1278</v>
      </c>
      <c r="AH8" s="187">
        <v>1226</v>
      </c>
      <c r="AI8" s="198">
        <f>VLOOKUP($A8,[7]Hoja1!$A$1:$Q$3750,15,0)</f>
        <v>4927</v>
      </c>
      <c r="AJ8" s="198">
        <f>VLOOKUP($A8,[7]Hoja1!$A$1:$Q$3750,16,0)</f>
        <v>2498</v>
      </c>
      <c r="AK8" s="198">
        <f>VLOOKUP($A8,[7]Hoja1!$A$1:$Q$3750,17,0)</f>
        <v>2429</v>
      </c>
      <c r="AL8" s="187">
        <v>2275</v>
      </c>
      <c r="AM8" s="187">
        <v>1157</v>
      </c>
      <c r="AN8" s="187">
        <v>1118</v>
      </c>
      <c r="AO8" s="31"/>
      <c r="AP8" s="31"/>
      <c r="AQ8" s="31"/>
      <c r="AR8" s="31"/>
      <c r="AS8" s="27"/>
      <c r="AT8" s="31"/>
      <c r="AU8" s="31"/>
      <c r="AV8" s="31"/>
      <c r="AW8" s="31"/>
      <c r="AX8" s="38">
        <f>VLOOKUP(A8,[2]INFANTIL!$A$8:$AE$140,31,0)</f>
        <v>11.71875</v>
      </c>
      <c r="AY8" s="18">
        <f>VLOOKUP(A8,[2]INFANTIL!$A$8:$AE$140,30,0)</f>
        <v>3</v>
      </c>
      <c r="AZ8" s="199">
        <f>VLOOKUP(A8,'[3]2019'!$A$8:$E$140,5,0)</f>
        <v>1.3901760889712698</v>
      </c>
      <c r="BA8" s="23">
        <f>VLOOKUP(A8,'[3]2019'!$A$8:$F$140,4,0)</f>
        <v>3</v>
      </c>
      <c r="BB8" s="22">
        <f>VLOOKUP(A8,'[2]MATERNAS DIRECTAS'!$A$8:$AE$140,31,0)</f>
        <v>390.625</v>
      </c>
      <c r="BC8" s="23">
        <f>VLOOKUP(A8,'[2]MATERNAS DIRECTAS'!$A$8:$AE$140,30,0)</f>
        <v>1</v>
      </c>
      <c r="BD8" s="28">
        <v>0</v>
      </c>
      <c r="BE8" s="29">
        <v>0</v>
      </c>
      <c r="BF8" s="38">
        <f>VLOOKUP(A8,[8]Controles!$A$7:$P$139,12,0)</f>
        <v>6.640625</v>
      </c>
      <c r="BG8" s="18">
        <f>VLOOKUP(A8,[8]Controles!$A$7:$L$139,11,0)</f>
        <v>17</v>
      </c>
      <c r="BH8" s="38">
        <f>VLOOKUP(A8,[8]Peso!$A$7:$D$139,4,0)</f>
        <v>8.59375</v>
      </c>
      <c r="BI8" s="18">
        <f>VLOOKUP(A8,[8]Peso!$A$7:$D$139,3,0)</f>
        <v>22</v>
      </c>
      <c r="BJ8" s="22">
        <f>VLOOKUP(A8,'[2]EDA &lt; 5AÑOS'!$A$8:$AE$140,31,0)</f>
        <v>0</v>
      </c>
      <c r="BK8" s="23">
        <f>VLOOKUP(A8,'[2]EDA &lt; 5AÑOS'!$A$8:$AE$140,30,0)</f>
        <v>0</v>
      </c>
      <c r="BL8" s="22">
        <f>VLOOKUP(A8,'[2]IRA &lt; 5AÑOS'!$A$8:$AE$140,31,0)</f>
        <v>0</v>
      </c>
      <c r="BM8" s="23">
        <f>VLOOKUP(A8,'[2]IRA &lt; 5AÑOS'!$A$8:$AE$140,30,0)</f>
        <v>0</v>
      </c>
      <c r="BN8" s="18">
        <v>0</v>
      </c>
      <c r="BO8" s="18">
        <v>0</v>
      </c>
      <c r="BP8" s="18">
        <v>0</v>
      </c>
      <c r="BQ8" s="18">
        <v>0</v>
      </c>
      <c r="BR8" s="38">
        <v>0</v>
      </c>
      <c r="BS8" s="18">
        <v>0</v>
      </c>
      <c r="BT8" s="18">
        <v>0</v>
      </c>
      <c r="BU8" s="18">
        <v>0</v>
      </c>
      <c r="BV8" s="201">
        <v>0.28387096774193549</v>
      </c>
      <c r="BW8" s="201">
        <v>0.9</v>
      </c>
      <c r="BX8" s="201">
        <v>0.85806451612903223</v>
      </c>
      <c r="BY8" s="201">
        <v>0.9</v>
      </c>
      <c r="BZ8" s="201">
        <v>0.86451612903225805</v>
      </c>
      <c r="CA8" s="201">
        <v>0.95665634674922606</v>
      </c>
      <c r="CB8" s="201">
        <v>0.89473684210526316</v>
      </c>
      <c r="CC8" s="18" t="str">
        <f>VLOOKUP(A8,[9]ESTADISTICAS_EN_EDUCACION_BASIC!$C$3:$AK$127,10,0)</f>
        <v>77.9</v>
      </c>
      <c r="CD8" s="18" t="str">
        <f>VLOOKUP(A8,[9]ESTADISTICAS_EN_EDUCACION_BASIC!$C$3:$AK$158,5,0)</f>
        <v>61.7</v>
      </c>
      <c r="CE8" s="18" t="str">
        <f>VLOOKUP(A8,[9]ESTADISTICAS_EN_EDUCACION_BASIC!$C$3:$AK$127,17,0)</f>
        <v>5.83</v>
      </c>
      <c r="CF8" s="24"/>
      <c r="CG8" s="24"/>
      <c r="CH8" s="20">
        <v>0</v>
      </c>
      <c r="CI8" s="21">
        <v>0</v>
      </c>
      <c r="CJ8" s="38">
        <f>VLOOKUP(A8,'[3]2019'!$A$8:$G$140,7,0)</f>
        <v>0.85947571981091531</v>
      </c>
      <c r="CK8" s="18">
        <f>VLOOKUP(A8,'[3]2019'!$A$9:$G$140,6,0)</f>
        <v>2</v>
      </c>
      <c r="CL8" s="18">
        <v>0</v>
      </c>
      <c r="CM8" s="26">
        <v>0</v>
      </c>
      <c r="CN8" s="18">
        <v>0</v>
      </c>
      <c r="CO8" s="18">
        <v>0</v>
      </c>
      <c r="CP8" s="38">
        <v>46.02</v>
      </c>
      <c r="CQ8" s="26">
        <v>1</v>
      </c>
      <c r="CR8" s="38">
        <v>69.64</v>
      </c>
      <c r="CS8" s="26">
        <v>2</v>
      </c>
      <c r="CT8" s="38">
        <f>VLOOKUP(A8,[10]Hoja9!$A$1:$D$17,4,0)</f>
        <v>34.818941504178277</v>
      </c>
      <c r="CU8" s="18">
        <f>VLOOKUP(A8,[10]Hoja9!$A$1:$D$17,2,0)</f>
        <v>1</v>
      </c>
      <c r="CV8" s="18">
        <v>0</v>
      </c>
      <c r="CW8" s="18">
        <v>0</v>
      </c>
      <c r="CX8" s="18">
        <v>0</v>
      </c>
      <c r="CY8" s="18">
        <v>0</v>
      </c>
      <c r="CZ8" s="38">
        <f>VLOOKUP(A8,[10]Hoja6!$A$1:$D$12,4,0)</f>
        <v>34.818941504178277</v>
      </c>
      <c r="DA8" s="18">
        <f>VLOOKUP(A8,[10]Hoja6!$A$1:$D$12,2,0)</f>
        <v>1</v>
      </c>
      <c r="DB8" s="38">
        <f>VLOOKUP(A8,'[3]2019'!$A$8:$I$140,9,0)</f>
        <v>0</v>
      </c>
      <c r="DC8" s="18">
        <f>VLOOKUP(A8,'[3]2019'!$A$8:$I$140,8,0)</f>
        <v>0</v>
      </c>
      <c r="DD8" s="18" t="str">
        <f>VLOOKUP(A8,[9]ESTADISTICAS_EN_EDUCACION_BASIC!$C$3:$AK$127,11,0)</f>
        <v>146.8</v>
      </c>
      <c r="DE8" s="18" t="str">
        <f>VLOOKUP($A8,[9]ESTADISTICAS_EN_EDUCACION_BASIC!$C$3:$AK$127,6,0)</f>
        <v>107.2</v>
      </c>
      <c r="DF8" s="18" t="str">
        <f>VLOOKUP($A8,[9]ESTADISTICAS_EN_EDUCACION_BASIC!$C$3:$AK$127,18,0)</f>
        <v>8.59</v>
      </c>
      <c r="DG8" s="18">
        <f>VLOOKUP($A8,[9]ESTADISTICAS_EN_EDUCACION_BASIC!$C$3:$AK$127,28,0)</f>
        <v>0</v>
      </c>
      <c r="DH8" s="38">
        <f>VLOOKUP(A8,[10]Hoja4!$A$1:$D$63,4,0)</f>
        <v>139.27576601671311</v>
      </c>
      <c r="DI8" s="18">
        <f>VLOOKUP(A8,[10]Hoja4!$A$1:$D$63,2,0)</f>
        <v>4</v>
      </c>
      <c r="DJ8" s="38">
        <f>VLOOKUP(A8,'[10]AS 6 - 11'!$A$1:$D$84,4,0)</f>
        <v>174.09470752089135</v>
      </c>
      <c r="DK8" s="18">
        <f>VLOOKUP(A8,'[10]AS 6 - 11'!$A$1:$D$84,2,0)</f>
        <v>5</v>
      </c>
      <c r="DL8" s="18">
        <v>0</v>
      </c>
      <c r="DM8" s="18">
        <v>0</v>
      </c>
      <c r="DN8" s="38">
        <f>VLOOKUP(A8,[10]Hoja8!$A$1:$D$72,4,0)</f>
        <v>98.26400262037339</v>
      </c>
      <c r="DO8" s="18">
        <f>VLOOKUP(A8,[10]Hoja8!$A$1:$D$72,2,0)</f>
        <v>3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8">
        <v>2.4232633279483036</v>
      </c>
      <c r="EA8" s="189">
        <v>3</v>
      </c>
      <c r="EB8" s="188">
        <v>49.755301794453501</v>
      </c>
      <c r="EC8" s="189">
        <v>61</v>
      </c>
      <c r="ED8" s="38">
        <f>VLOOKUP(A8,'[3]2019'!$A$8:$K$140,11,0)</f>
        <v>1.9968051118210861</v>
      </c>
      <c r="EE8" s="18">
        <f>VLOOKUP(A8,'[3]2019'!$A$8:$K$140,10,0)</f>
        <v>5</v>
      </c>
      <c r="EF8" s="18" t="str">
        <f>VLOOKUP($A8,[9]ESTADISTICAS_EN_EDUCACION_BASIC!$C$3:$AK$127,11,0)</f>
        <v>146.8</v>
      </c>
      <c r="EG8" s="18" t="str">
        <f>VLOOKUP($A8,[9]ESTADISTICAS_EN_EDUCACION_BASIC!$C$3:$AK$127,7,0)</f>
        <v>65.1</v>
      </c>
      <c r="EH8" s="18" t="str">
        <f>VLOOKUP($A8,[9]ESTADISTICAS_EN_EDUCACION_BASIC!$C$3:$AK$127,18,0)</f>
        <v>8.59</v>
      </c>
      <c r="EI8" s="18">
        <f>VLOOKUP($A8,[9]ESTADISTICAS_EN_EDUCACION_BASIC!$C$3:$AK$127,29,0)</f>
        <v>0</v>
      </c>
      <c r="EJ8" s="31"/>
      <c r="EK8" s="31"/>
      <c r="EL8" s="18" t="str">
        <f>VLOOKUP($A8,[9]ESTADISTICAS_EN_EDUCACION_BASIC!$C$3:$AK$127,13,0)</f>
        <v>53.9</v>
      </c>
      <c r="EM8" s="18" t="str">
        <f>VLOOKUP($A8,[9]ESTADISTICAS_EN_EDUCACION_BASIC!$C$3:$AK$127,8,0)</f>
        <v>27.3</v>
      </c>
      <c r="EN8" s="18" t="str">
        <f>VLOOKUP($A8,[9]ESTADISTICAS_EN_EDUCACION_BASIC!$C$3:$AK$127,20,0)</f>
        <v>9.74</v>
      </c>
      <c r="EO8" s="18">
        <f>VLOOKUP($A8,[9]ESTADISTICAS_EN_EDUCACION_BASIC!$C$3:$AK$127,30,0)</f>
        <v>0</v>
      </c>
      <c r="EP8" s="38">
        <f>VLOOKUP(A8,[10]Hoja2!$A$1:$D$72,4,0)</f>
        <v>98.26400262037339</v>
      </c>
      <c r="EQ8" s="18">
        <f>VLOOKUP(A8,[10]Hoja2!$A$1:$D$72,2,0)</f>
        <v>3</v>
      </c>
      <c r="ER8" s="38">
        <f>VLOOKUP(A8,[10]Hoja3!$A$1:$D$89,4,0)</f>
        <v>163.77333770062233</v>
      </c>
      <c r="ES8" s="18">
        <f>VLOOKUP(A8,[10]Hoja3!$A$1:$D$89,2,0)</f>
        <v>5</v>
      </c>
      <c r="ET8" s="38">
        <f>VLOOKUP(A8,[10]Hoja5!$A$1:$D$76,4,0)</f>
        <v>196.52800524074678</v>
      </c>
      <c r="EU8" s="18">
        <f>VLOOKUP(A8,[10]Hoja5!$A$1:$D$75,2,0)</f>
        <v>6</v>
      </c>
      <c r="EV8" s="38">
        <f>VLOOKUP(A8,[10]Hoja7!$A$1:$D$76,4,0)</f>
        <v>98.26400262037339</v>
      </c>
      <c r="EW8" s="18">
        <f>VLOOKUP(A8,[10]Hoja7!$A$1:$D$77,2,0)</f>
        <v>3</v>
      </c>
      <c r="EX8" s="31"/>
      <c r="EY8" s="188">
        <v>59.033989266547401</v>
      </c>
      <c r="EZ8" s="189">
        <v>66</v>
      </c>
      <c r="FA8" s="188">
        <v>55.822906641000962</v>
      </c>
      <c r="FB8" s="189">
        <v>58</v>
      </c>
      <c r="FC8" s="18">
        <v>0</v>
      </c>
      <c r="FD8" s="18">
        <v>0</v>
      </c>
      <c r="FE8" s="38">
        <f>VLOOKUP(A8,[10]Hoja16!$A$1:$D$88,4,0)</f>
        <v>162.37061091942357</v>
      </c>
      <c r="FF8" s="18">
        <f>VLOOKUP(A8,[10]Hoja16!$A$1:$D$88,2,0)</f>
        <v>8</v>
      </c>
      <c r="FG8" s="38">
        <f>VLOOKUP(A8,[10]Hoja17!$A$1:$D$33,4,0)</f>
        <v>60.888979094783842</v>
      </c>
      <c r="FH8" s="18">
        <f>VLOOKUP(A8,[10]Hoja17!$A$1:$D$33,2,0)</f>
        <v>3</v>
      </c>
      <c r="FI8" s="38">
        <f>VLOOKUP(A8,[10]Hoja18!$A$1:$D$40,4,0)</f>
        <v>20.296326364927946</v>
      </c>
      <c r="FJ8" s="18">
        <f>VLOOKUP(A8,[10]Hoja18!$A$1:$D$40,2,0)</f>
        <v>1</v>
      </c>
      <c r="FK8" s="38">
        <f>VLOOKUP(A8,[10]Hoja19!$A$1:$D$97,4,0)</f>
        <v>243.55591637913537</v>
      </c>
      <c r="FL8" s="18">
        <f>VLOOKUP(A8,[10]Hoja19!$A$1:$D$97,2,0)</f>
        <v>12</v>
      </c>
      <c r="FM8" s="38">
        <f>VLOOKUP(A8,[10]Hoja20!$A$1:$D$91,4,0)</f>
        <v>202.96326364927947</v>
      </c>
      <c r="FN8" s="18">
        <f>VLOOKUP(A8,[10]Hoja20!$A$1:$D$91,2,0)</f>
        <v>10</v>
      </c>
      <c r="FO8" s="38">
        <f>VLOOKUP(A8,[10]Hoja21!$A$1:$D$101,4,0)</f>
        <v>324.74122183884714</v>
      </c>
      <c r="FP8" s="18">
        <f>VLOOKUP(A8,[10]Hoja21!$A$1:$D$101,2,0)</f>
        <v>16</v>
      </c>
      <c r="FQ8" s="38">
        <f>VLOOKUP(A8,[10]Hoja22!$A$1:$D$60,4,0)</f>
        <v>20.296326364927946</v>
      </c>
      <c r="FR8" s="18">
        <f>VLOOKUP(A8,[10]Hoja22!$A$1:$D$60,2,0)</f>
        <v>1</v>
      </c>
      <c r="FS8" s="38">
        <f>VLOOKUP(A8,'[3]2019'!$A$8:$M$140,13,0)</f>
        <v>0.87912087912087911</v>
      </c>
      <c r="FT8" s="18">
        <f>VLOOKUP(A8,'[3]2019'!$A$8:$M$140,12,0)</f>
        <v>2</v>
      </c>
      <c r="FU8" s="38">
        <f>VLOOKUP(A8,'[3]2019'!$A$8:$O$140,15,0)</f>
        <v>2.8804608737397985</v>
      </c>
      <c r="FV8" s="18">
        <f>VLOOKUP(A8,'[3]2019'!$A$8:$O$140,14,0)</f>
        <v>6</v>
      </c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</row>
    <row r="9" spans="1:243">
      <c r="A9" s="17" t="s">
        <v>489</v>
      </c>
      <c r="B9" s="18" t="s">
        <v>490</v>
      </c>
      <c r="C9" s="17" t="s">
        <v>466</v>
      </c>
      <c r="D9" s="25">
        <v>6</v>
      </c>
      <c r="E9" s="27">
        <v>2019</v>
      </c>
      <c r="F9" s="31"/>
      <c r="G9" s="194">
        <v>43713</v>
      </c>
      <c r="H9" s="194">
        <v>20851</v>
      </c>
      <c r="I9" s="194">
        <v>22862</v>
      </c>
      <c r="J9" s="200">
        <v>17.309999999999999</v>
      </c>
      <c r="K9" s="40">
        <f>VLOOKUP(A9,'[6]1.COBERTURA  DANE'!$B$7:$G$139,5,0)</f>
        <v>8201</v>
      </c>
      <c r="L9" s="26">
        <v>59.07</v>
      </c>
      <c r="M9" s="32">
        <v>27992</v>
      </c>
      <c r="N9" s="187">
        <v>3162</v>
      </c>
      <c r="O9" s="187">
        <v>1659</v>
      </c>
      <c r="P9" s="187">
        <v>1503</v>
      </c>
      <c r="Q9" s="196">
        <v>3796</v>
      </c>
      <c r="R9" s="197">
        <v>1991</v>
      </c>
      <c r="S9" s="197">
        <v>1805</v>
      </c>
      <c r="T9" s="187">
        <v>3201</v>
      </c>
      <c r="U9" s="187">
        <v>1678</v>
      </c>
      <c r="V9" s="187">
        <v>1523</v>
      </c>
      <c r="W9" s="198">
        <f>VLOOKUP($A9,[7]Hoja1!$A$1:$K$3750,9,0)</f>
        <v>3878</v>
      </c>
      <c r="X9" s="198">
        <f>VLOOKUP($A9,[7]Hoja1!$A$1:$K$3750,10,0)</f>
        <v>2032</v>
      </c>
      <c r="Y9" s="198">
        <f>VLOOKUP($A9,[7]Hoja1!$A$1:$K$3750,11,0)</f>
        <v>1846</v>
      </c>
      <c r="Z9" s="187">
        <v>3329</v>
      </c>
      <c r="AA9" s="187">
        <v>1741</v>
      </c>
      <c r="AB9" s="187">
        <v>1588</v>
      </c>
      <c r="AC9" s="198">
        <f>VLOOKUP(A9,[7]Hoja1!$A$1:$Q$3765,12,0)</f>
        <v>4097</v>
      </c>
      <c r="AD9" s="198">
        <f>VLOOKUP($A9,[7]Hoja1!$A$1:$Q$3765,13,0)</f>
        <v>2136</v>
      </c>
      <c r="AE9" s="198">
        <f>VLOOKUP($A9,[7]Hoja1!$A$1:$Q$3750,14,0)</f>
        <v>1961</v>
      </c>
      <c r="AF9" s="187">
        <v>3655</v>
      </c>
      <c r="AG9" s="187">
        <v>1978</v>
      </c>
      <c r="AH9" s="187">
        <v>1677</v>
      </c>
      <c r="AI9" s="198">
        <f>VLOOKUP($A9,[7]Hoja1!$A$1:$Q$3750,15,0)</f>
        <v>7915</v>
      </c>
      <c r="AJ9" s="198">
        <f>VLOOKUP($A9,[7]Hoja1!$A$1:$Q$3750,16,0)</f>
        <v>4336</v>
      </c>
      <c r="AK9" s="198">
        <f>VLOOKUP($A9,[7]Hoja1!$A$1:$Q$3750,17,0)</f>
        <v>3579</v>
      </c>
      <c r="AL9" s="187">
        <v>3682</v>
      </c>
      <c r="AM9" s="187">
        <v>2027</v>
      </c>
      <c r="AN9" s="187">
        <v>1655</v>
      </c>
      <c r="AO9" s="31"/>
      <c r="AP9" s="31"/>
      <c r="AQ9" s="31"/>
      <c r="AR9" s="31"/>
      <c r="AS9" s="27"/>
      <c r="AT9" s="31"/>
      <c r="AU9" s="31"/>
      <c r="AV9" s="31"/>
      <c r="AW9" s="31"/>
      <c r="AX9" s="38">
        <f>VLOOKUP(A9,[2]INFANTIL!$A$8:$AE$140,31,0)</f>
        <v>22.900763358778626</v>
      </c>
      <c r="AY9" s="18">
        <f>VLOOKUP(A9,[2]INFANTIL!$A$8:$AE$140,30,0)</f>
        <v>9</v>
      </c>
      <c r="AZ9" s="199">
        <f>VLOOKUP(A9,'[3]2019'!$A$8:$E$140,5,0)</f>
        <v>2.8462998102466792</v>
      </c>
      <c r="BA9" s="23">
        <f>VLOOKUP(A9,'[3]2019'!$A$8:$F$140,4,0)</f>
        <v>9</v>
      </c>
      <c r="BB9" s="22">
        <f>VLOOKUP(A9,'[2]MATERNAS DIRECTAS'!$A$8:$AE$140,31,0)</f>
        <v>0</v>
      </c>
      <c r="BC9" s="23">
        <f>VLOOKUP(A9,'[2]MATERNAS DIRECTAS'!$A$8:$AE$140,30,0)</f>
        <v>0</v>
      </c>
      <c r="BD9" s="28">
        <v>0</v>
      </c>
      <c r="BE9" s="29">
        <v>0</v>
      </c>
      <c r="BF9" s="38">
        <f>VLOOKUP(A9,[8]Controles!$A$7:$P$139,12,0)</f>
        <v>5.343511450381679</v>
      </c>
      <c r="BG9" s="18">
        <f>VLOOKUP(A9,[8]Controles!$A$7:$L$139,11,0)</f>
        <v>21</v>
      </c>
      <c r="BH9" s="38">
        <f>VLOOKUP(A9,[8]Peso!$A$7:$D$139,4,0)</f>
        <v>9.1603053435114496</v>
      </c>
      <c r="BI9" s="18">
        <f>VLOOKUP(A9,[8]Peso!$A$7:$D$139,3,0)</f>
        <v>36</v>
      </c>
      <c r="BJ9" s="22">
        <f>VLOOKUP(A9,'[2]EDA &lt; 5AÑOS'!$A$8:$AE$140,31,0)</f>
        <v>0</v>
      </c>
      <c r="BK9" s="23">
        <f>VLOOKUP(A9,'[2]EDA &lt; 5AÑOS'!$A$8:$AE$140,30,0)</f>
        <v>0</v>
      </c>
      <c r="BL9" s="22">
        <f>VLOOKUP(A9,'[2]IRA &lt; 5AÑOS'!$A$8:$AE$140,31,0)</f>
        <v>0</v>
      </c>
      <c r="BM9" s="23">
        <f>VLOOKUP(A9,'[2]IRA &lt; 5AÑOS'!$A$8:$AE$140,30,0)</f>
        <v>0</v>
      </c>
      <c r="BN9" s="18">
        <v>0</v>
      </c>
      <c r="BO9" s="18">
        <v>0</v>
      </c>
      <c r="BP9" s="27">
        <v>156.99</v>
      </c>
      <c r="BQ9" s="27">
        <v>1</v>
      </c>
      <c r="BR9" s="37" t="e">
        <f>VLOOKUP(A9,'2015 - 2019'!$C$28:$K$584,9,0)</f>
        <v>#N/A</v>
      </c>
      <c r="BS9" s="26">
        <v>1</v>
      </c>
      <c r="BT9" s="18">
        <v>0</v>
      </c>
      <c r="BU9" s="18">
        <v>0</v>
      </c>
      <c r="BV9" s="201">
        <v>0.3135593220338983</v>
      </c>
      <c r="BW9" s="201">
        <v>0.82415254237288138</v>
      </c>
      <c r="BX9" s="201">
        <v>0.89618644067796616</v>
      </c>
      <c r="BY9" s="201">
        <v>0.82415254237288138</v>
      </c>
      <c r="BZ9" s="201">
        <v>0.84322033898305082</v>
      </c>
      <c r="CA9" s="201">
        <v>0.91616766467065869</v>
      </c>
      <c r="CB9" s="201">
        <v>0.85628742514970058</v>
      </c>
      <c r="CC9" s="18" t="str">
        <f>VLOOKUP(A9,[9]ESTADISTICAS_EN_EDUCACION_BASIC!$C$3:$AK$127,10,0)</f>
        <v>81.1</v>
      </c>
      <c r="CD9" s="18" t="str">
        <f>VLOOKUP(A9,[9]ESTADISTICAS_EN_EDUCACION_BASIC!$C$3:$AK$158,5,0)</f>
        <v>65.1</v>
      </c>
      <c r="CE9" s="18" t="str">
        <f>VLOOKUP(A9,[9]ESTADISTICAS_EN_EDUCACION_BASIC!$C$3:$AK$127,17,0)</f>
        <v>3.06</v>
      </c>
      <c r="CF9" s="24"/>
      <c r="CG9" s="24"/>
      <c r="CH9" s="20" t="e">
        <f>VLOOKUP(A9,#REF!,4,0)</f>
        <v>#REF!</v>
      </c>
      <c r="CI9" s="21" t="e">
        <f>VLOOKUP(A9,#REF!,2,0)</f>
        <v>#REF!</v>
      </c>
      <c r="CJ9" s="38">
        <f>VLOOKUP(A9,'[3]2019'!$A$8:$G$140,7,0)</f>
        <v>0.31240237425804435</v>
      </c>
      <c r="CK9" s="18">
        <f>VLOOKUP(A9,'[3]2019'!$A$9:$G$140,6,0)</f>
        <v>1</v>
      </c>
      <c r="CL9" s="18">
        <v>31.66</v>
      </c>
      <c r="CM9" s="26">
        <v>1</v>
      </c>
      <c r="CN9" s="38">
        <v>94.97</v>
      </c>
      <c r="CO9" s="18">
        <v>3</v>
      </c>
      <c r="CP9" s="18">
        <v>0</v>
      </c>
      <c r="CQ9" s="18">
        <v>0</v>
      </c>
      <c r="CR9" s="38">
        <v>25.79</v>
      </c>
      <c r="CS9" s="26">
        <v>1</v>
      </c>
      <c r="CT9" s="38">
        <f>VLOOKUP(A9,[10]Hoja9!$A$1:$D$17,4,0)</f>
        <v>25.786487880350698</v>
      </c>
      <c r="CU9" s="18">
        <f>VLOOKUP(A9,[10]Hoja9!$A$1:$D$17,2,0)</f>
        <v>1</v>
      </c>
      <c r="CV9" s="18">
        <v>0</v>
      </c>
      <c r="CW9" s="18">
        <v>0</v>
      </c>
      <c r="CX9" s="18">
        <v>0</v>
      </c>
      <c r="CY9" s="18">
        <v>0</v>
      </c>
      <c r="CZ9" s="38">
        <v>0</v>
      </c>
      <c r="DA9" s="18">
        <v>0</v>
      </c>
      <c r="DB9" s="38">
        <f>VLOOKUP(A9,'[3]2019'!$A$8:$I$140,9,0)</f>
        <v>0.30039050765995795</v>
      </c>
      <c r="DC9" s="18">
        <f>VLOOKUP(A9,'[3]2019'!$A$8:$I$140,8,0)</f>
        <v>1</v>
      </c>
      <c r="DD9" s="18" t="str">
        <f>VLOOKUP(A9,[9]ESTADISTICAS_EN_EDUCACION_BASIC!$C$3:$AK$127,11,0)</f>
        <v>107.5</v>
      </c>
      <c r="DE9" s="18" t="str">
        <f>VLOOKUP($A9,[9]ESTADISTICAS_EN_EDUCACION_BASIC!$C$3:$AK$127,6,0)</f>
        <v>83.7</v>
      </c>
      <c r="DF9" s="18" t="str">
        <f>VLOOKUP($A9,[9]ESTADISTICAS_EN_EDUCACION_BASIC!$C$3:$AK$127,18,0)</f>
        <v>4.3</v>
      </c>
      <c r="DG9" s="18" t="str">
        <f>VLOOKUP($A9,[9]ESTADISTICAS_EN_EDUCACION_BASIC!$C$3:$AK$127,28,0)</f>
        <v>0.58</v>
      </c>
      <c r="DH9" s="38">
        <f>VLOOKUP(A9,[10]Hoja4!$A$1:$D$63,4,0)</f>
        <v>77.359463641052088</v>
      </c>
      <c r="DI9" s="18">
        <f>VLOOKUP(A9,[10]Hoja4!$A$1:$D$63,2,0)</f>
        <v>3</v>
      </c>
      <c r="DJ9" s="38">
        <f>VLOOKUP(A9,'[10]AS 6 - 11'!$A$1:$D$84,4,0)</f>
        <v>309.43785456420835</v>
      </c>
      <c r="DK9" s="18">
        <f>VLOOKUP(A9,'[10]AS 6 - 11'!$A$1:$D$84,2,0)</f>
        <v>12</v>
      </c>
      <c r="DL9" s="18">
        <v>0</v>
      </c>
      <c r="DM9" s="18">
        <v>0</v>
      </c>
      <c r="DN9" s="38">
        <f>VLOOKUP(A9,[10]Hoja8!$A$1:$D$72,4,0)</f>
        <v>97.632413961435191</v>
      </c>
      <c r="DO9" s="18">
        <f>VLOOKUP(A9,[10]Hoja8!$A$1:$D$72,2,0)</f>
        <v>4</v>
      </c>
      <c r="DP9" s="38">
        <f>VLOOKUP(A9,[10]Hoja10!$A$1:$D$61,4,0)</f>
        <v>48.816206980717595</v>
      </c>
      <c r="DQ9" s="18">
        <f>VLOOKUP(A9,[10]Hoja10!$A$1:$D$61,2,0)</f>
        <v>2</v>
      </c>
      <c r="DR9" s="18">
        <v>0</v>
      </c>
      <c r="DS9" s="18">
        <v>0</v>
      </c>
      <c r="DT9" s="38">
        <f>VLOOKUP(A9,[10]Hoja12!$A$1:$D$41,4,0)</f>
        <v>48.816206980717595</v>
      </c>
      <c r="DU9" s="18">
        <f>VLOOKUP(A9,[10]Hoja12!$A$1:$D$41,2,0)</f>
        <v>2</v>
      </c>
      <c r="DV9" s="18">
        <v>0</v>
      </c>
      <c r="DW9" s="18">
        <v>0</v>
      </c>
      <c r="DX9" s="18">
        <v>0</v>
      </c>
      <c r="DY9" s="18">
        <v>0</v>
      </c>
      <c r="DZ9" s="188">
        <v>1.8891687657430729</v>
      </c>
      <c r="EA9" s="189">
        <v>3</v>
      </c>
      <c r="EB9" s="188">
        <v>59.033989266547401</v>
      </c>
      <c r="EC9" s="189">
        <v>99</v>
      </c>
      <c r="ED9" s="38">
        <f>VLOOKUP(A9,'[3]2019'!$A$8:$K$140,11,0)</f>
        <v>1.094391244870041</v>
      </c>
      <c r="EE9" s="18">
        <f>VLOOKUP(A9,'[3]2019'!$A$8:$K$140,10,0)</f>
        <v>4</v>
      </c>
      <c r="EF9" s="18" t="str">
        <f>VLOOKUP($A9,[9]ESTADISTICAS_EN_EDUCACION_BASIC!$C$3:$AK$127,11,0)</f>
        <v>107.5</v>
      </c>
      <c r="EG9" s="18">
        <f>VLOOKUP($A9,[9]ESTADISTICAS_EN_EDUCACION_BASIC!$C$3:$AK$127,7,0)</f>
        <v>62</v>
      </c>
      <c r="EH9" s="18" t="str">
        <f>VLOOKUP($A9,[9]ESTADISTICAS_EN_EDUCACION_BASIC!$C$3:$AK$127,18,0)</f>
        <v>4.3</v>
      </c>
      <c r="EI9" s="18" t="str">
        <f>VLOOKUP($A9,[9]ESTADISTICAS_EN_EDUCACION_BASIC!$C$3:$AK$127,29,0)</f>
        <v>0.04</v>
      </c>
      <c r="EJ9" s="31"/>
      <c r="EK9" s="31"/>
      <c r="EL9" s="18" t="str">
        <f>VLOOKUP($A9,[9]ESTADISTICAS_EN_EDUCACION_BASIC!$C$3:$AK$127,13,0)</f>
        <v>61.4</v>
      </c>
      <c r="EM9" s="18" t="str">
        <f>VLOOKUP($A9,[9]ESTADISTICAS_EN_EDUCACION_BASIC!$C$3:$AK$127,8,0)</f>
        <v>32.2</v>
      </c>
      <c r="EN9" s="18" t="str">
        <f>VLOOKUP($A9,[9]ESTADISTICAS_EN_EDUCACION_BASIC!$C$3:$AK$127,20,0)</f>
        <v>1.68</v>
      </c>
      <c r="EO9" s="18" t="str">
        <f>VLOOKUP($A9,[9]ESTADISTICAS_EN_EDUCACION_BASIC!$C$3:$AK$127,30,0)</f>
        <v>2.69</v>
      </c>
      <c r="EP9" s="38">
        <f>VLOOKUP(A9,[10]Hoja2!$A$1:$D$72,4,0)</f>
        <v>97.632413961435191</v>
      </c>
      <c r="EQ9" s="18">
        <f>VLOOKUP(A9,[10]Hoja2!$A$1:$D$72,2,0)</f>
        <v>4</v>
      </c>
      <c r="ER9" s="38">
        <f>VLOOKUP(A9,[10]Hoja3!$A$1:$D$89,4,0)</f>
        <v>170.85672443251158</v>
      </c>
      <c r="ES9" s="18">
        <f>VLOOKUP(A9,[10]Hoja3!$A$1:$D$89,2,0)</f>
        <v>7</v>
      </c>
      <c r="ET9" s="38">
        <f>VLOOKUP(A9,[10]Hoja5!$A$1:$D$76,4,0)</f>
        <v>244.08103490358801</v>
      </c>
      <c r="EU9" s="18">
        <f>VLOOKUP(A9,[10]Hoja5!$A$1:$D$75,2,0)</f>
        <v>10</v>
      </c>
      <c r="EV9" s="38">
        <f>VLOOKUP(A9,[10]Hoja7!$A$1:$D$76,4,0)</f>
        <v>146.44862094215279</v>
      </c>
      <c r="EW9" s="18">
        <f>VLOOKUP(A9,[10]Hoja7!$A$1:$D$77,2,0)</f>
        <v>6</v>
      </c>
      <c r="EX9" s="31"/>
      <c r="EY9" s="190">
        <v>77.945619335347445</v>
      </c>
      <c r="EZ9" s="191">
        <v>129</v>
      </c>
      <c r="FA9" s="188">
        <v>51.232166018158232</v>
      </c>
      <c r="FB9" s="189">
        <v>79</v>
      </c>
      <c r="FC9" s="38">
        <f>VLOOKUP(A9,[10]Hoja15!$A$1:$D$63,4,0)</f>
        <v>25.268477574226154</v>
      </c>
      <c r="FD9" s="18">
        <f>VLOOKUP(A9,[10]Hoja15!$A$1:$D$63,2,0)</f>
        <v>2</v>
      </c>
      <c r="FE9" s="38">
        <f>VLOOKUP(A9,[10]Hoja16!$A$1:$D$88,4,0)</f>
        <v>101.07391029690461</v>
      </c>
      <c r="FF9" s="18">
        <f>VLOOKUP(A9,[10]Hoja16!$A$1:$D$88,2,0)</f>
        <v>8</v>
      </c>
      <c r="FG9" s="38">
        <f>VLOOKUP(A9,[10]Hoja17!$A$1:$D$33,4,0)</f>
        <v>37.90271636133923</v>
      </c>
      <c r="FH9" s="18">
        <f>VLOOKUP(A9,[10]Hoja17!$A$1:$D$33,2,0)</f>
        <v>3</v>
      </c>
      <c r="FI9" s="18">
        <v>0</v>
      </c>
      <c r="FJ9" s="18">
        <v>0</v>
      </c>
      <c r="FK9" s="38">
        <f>VLOOKUP(A9,[10]Hoja19!$A$1:$D$97,4,0)</f>
        <v>164.24510423247</v>
      </c>
      <c r="FL9" s="18">
        <f>VLOOKUP(A9,[10]Hoja19!$A$1:$D$97,2,0)</f>
        <v>13</v>
      </c>
      <c r="FM9" s="38">
        <f>VLOOKUP(A9,[10]Hoja20!$A$1:$D$91,4,0)</f>
        <v>227.41629816803538</v>
      </c>
      <c r="FN9" s="18">
        <f>VLOOKUP(A9,[10]Hoja20!$A$1:$D$91,2,0)</f>
        <v>18</v>
      </c>
      <c r="FO9" s="38">
        <f>VLOOKUP(A9,[10]Hoja21!$A$1:$D$101,4,0)</f>
        <v>593.80922299431461</v>
      </c>
      <c r="FP9" s="18">
        <f>VLOOKUP(A9,[10]Hoja21!$A$1:$D$101,2,0)</f>
        <v>47</v>
      </c>
      <c r="FQ9" s="38">
        <f>VLOOKUP(A9,[10]Hoja22!$A$1:$D$60,4,0)</f>
        <v>50.536955148452307</v>
      </c>
      <c r="FR9" s="18">
        <f>VLOOKUP(A9,[10]Hoja22!$A$1:$D$60,2,0)</f>
        <v>4</v>
      </c>
      <c r="FS9" s="38">
        <f>VLOOKUP(A9,'[3]2019'!$A$8:$M$140,13,0)</f>
        <v>1.3579576317218902</v>
      </c>
      <c r="FT9" s="18">
        <f>VLOOKUP(A9,'[3]2019'!$A$8:$M$140,12,0)</f>
        <v>5</v>
      </c>
      <c r="FU9" s="38">
        <f>VLOOKUP(A9,'[3]2019'!$A$8:$O$140,15,0)</f>
        <v>1.2191405059433098</v>
      </c>
      <c r="FV9" s="18">
        <f>VLOOKUP(A9,'[3]2019'!$A$8:$O$140,14,0)</f>
        <v>4</v>
      </c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</row>
    <row r="10" spans="1:243">
      <c r="A10" s="17" t="s">
        <v>501</v>
      </c>
      <c r="B10" s="18" t="s">
        <v>502</v>
      </c>
      <c r="C10" s="17" t="s">
        <v>466</v>
      </c>
      <c r="D10" s="25">
        <v>6</v>
      </c>
      <c r="E10" s="27">
        <v>2019</v>
      </c>
      <c r="F10" s="31"/>
      <c r="G10" s="194">
        <v>5790</v>
      </c>
      <c r="H10" s="194">
        <v>2252</v>
      </c>
      <c r="I10" s="194">
        <v>3538</v>
      </c>
      <c r="J10" s="200">
        <v>15.87</v>
      </c>
      <c r="K10" s="40">
        <f>VLOOKUP(A10,'[6]1.COBERTURA  DANE'!$B$7:$G$139,5,0)</f>
        <v>1506</v>
      </c>
      <c r="L10" s="26" t="s">
        <v>3995</v>
      </c>
      <c r="M10" s="32">
        <v>2663</v>
      </c>
      <c r="N10" s="187">
        <v>403</v>
      </c>
      <c r="O10" s="187">
        <v>223</v>
      </c>
      <c r="P10" s="187">
        <v>180</v>
      </c>
      <c r="Q10" s="196">
        <v>485</v>
      </c>
      <c r="R10" s="197">
        <v>267</v>
      </c>
      <c r="S10" s="197">
        <v>218</v>
      </c>
      <c r="T10" s="187">
        <v>416</v>
      </c>
      <c r="U10" s="187">
        <v>218</v>
      </c>
      <c r="V10" s="187">
        <v>198</v>
      </c>
      <c r="W10" s="198">
        <f>VLOOKUP($A10,[7]Hoja1!$A$1:$K$3750,9,0)</f>
        <v>507</v>
      </c>
      <c r="X10" s="198">
        <f>VLOOKUP($A10,[7]Hoja1!$A$1:$K$3750,10,0)</f>
        <v>261</v>
      </c>
      <c r="Y10" s="198">
        <f>VLOOKUP($A10,[7]Hoja1!$A$1:$K$3750,11,0)</f>
        <v>246</v>
      </c>
      <c r="Z10" s="187">
        <v>442</v>
      </c>
      <c r="AA10" s="187">
        <v>220</v>
      </c>
      <c r="AB10" s="187">
        <v>222</v>
      </c>
      <c r="AC10" s="198">
        <f>VLOOKUP(A10,[7]Hoja1!$A$1:$Q$3765,12,0)</f>
        <v>553</v>
      </c>
      <c r="AD10" s="198">
        <f>VLOOKUP($A10,[7]Hoja1!$A$1:$Q$3765,13,0)</f>
        <v>273</v>
      </c>
      <c r="AE10" s="198">
        <f>VLOOKUP($A10,[7]Hoja1!$A$1:$Q$3750,14,0)</f>
        <v>280</v>
      </c>
      <c r="AF10" s="187">
        <v>474</v>
      </c>
      <c r="AG10" s="187">
        <v>232</v>
      </c>
      <c r="AH10" s="187">
        <v>242</v>
      </c>
      <c r="AI10" s="198">
        <f>VLOOKUP($A10,[7]Hoja1!$A$1:$Q$3750,15,0)</f>
        <v>986</v>
      </c>
      <c r="AJ10" s="198">
        <f>VLOOKUP($A10,[7]Hoja1!$A$1:$Q$3750,16,0)</f>
        <v>496</v>
      </c>
      <c r="AK10" s="198">
        <f>VLOOKUP($A10,[7]Hoja1!$A$1:$Q$3750,17,0)</f>
        <v>490</v>
      </c>
      <c r="AL10" s="187">
        <v>456</v>
      </c>
      <c r="AM10" s="187">
        <v>227</v>
      </c>
      <c r="AN10" s="187">
        <v>229</v>
      </c>
      <c r="AO10" s="31"/>
      <c r="AP10" s="31"/>
      <c r="AQ10" s="31"/>
      <c r="AR10" s="31"/>
      <c r="AS10" s="27"/>
      <c r="AT10" s="31"/>
      <c r="AU10" s="31"/>
      <c r="AV10" s="31"/>
      <c r="AW10" s="31"/>
      <c r="AX10" s="38">
        <f>VLOOKUP(A10,[2]INFANTIL!$A$8:$AE$140,31,0)</f>
        <v>0</v>
      </c>
      <c r="AY10" s="18">
        <f>VLOOKUP(A10,[2]INFANTIL!$A$8:$AE$140,30,0)</f>
        <v>0</v>
      </c>
      <c r="AZ10" s="199">
        <f>VLOOKUP(A10,'[3]2019'!$A$8:$E$140,5,0)</f>
        <v>0</v>
      </c>
      <c r="BA10" s="23">
        <f>VLOOKUP(A10,'[3]2019'!$A$8:$F$140,4,0)</f>
        <v>0</v>
      </c>
      <c r="BB10" s="22">
        <f>VLOOKUP(A10,'[2]MATERNAS DIRECTAS'!$A$8:$AE$140,31,0)</f>
        <v>0</v>
      </c>
      <c r="BC10" s="23">
        <f>VLOOKUP(A10,'[2]MATERNAS DIRECTAS'!$A$8:$AE$140,30,0)</f>
        <v>0</v>
      </c>
      <c r="BD10" s="28">
        <v>0</v>
      </c>
      <c r="BE10" s="29">
        <v>0</v>
      </c>
      <c r="BF10" s="38">
        <f>VLOOKUP(A10,[8]Controles!$A$7:$P$139,12,0)</f>
        <v>4.7619047619047619</v>
      </c>
      <c r="BG10" s="18">
        <f>VLOOKUP(A10,[8]Controles!$A$7:$L$139,11,0)</f>
        <v>2</v>
      </c>
      <c r="BH10" s="38">
        <f>VLOOKUP(A10,[8]Peso!$A$7:$D$139,4,0)</f>
        <v>7.1428571428571423</v>
      </c>
      <c r="BI10" s="18">
        <f>VLOOKUP(A10,[8]Peso!$A$7:$D$139,3,0)</f>
        <v>3</v>
      </c>
      <c r="BJ10" s="22">
        <f>VLOOKUP(A10,'[2]EDA &lt; 5AÑOS'!$A$8:$AE$140,31,0)</f>
        <v>0</v>
      </c>
      <c r="BK10" s="23">
        <f>VLOOKUP(A10,'[2]EDA &lt; 5AÑOS'!$A$8:$AE$140,30,0)</f>
        <v>0</v>
      </c>
      <c r="BL10" s="22">
        <f>VLOOKUP(A10,'[2]IRA &lt; 5AÑOS'!$A$8:$AE$140,31,0)</f>
        <v>0</v>
      </c>
      <c r="BM10" s="23">
        <f>VLOOKUP(A10,'[2]IRA &lt; 5AÑOS'!$A$8:$AE$140,30,0)</f>
        <v>0</v>
      </c>
      <c r="BN10" s="18">
        <v>0</v>
      </c>
      <c r="BO10" s="18">
        <v>0</v>
      </c>
      <c r="BP10" s="18">
        <v>0</v>
      </c>
      <c r="BQ10" s="18">
        <v>0</v>
      </c>
      <c r="BR10" s="37">
        <v>0</v>
      </c>
      <c r="BS10" s="26">
        <v>0</v>
      </c>
      <c r="BT10" s="18">
        <v>0</v>
      </c>
      <c r="BU10" s="18">
        <v>0</v>
      </c>
      <c r="BV10" s="201">
        <v>3.6363636363636362E-2</v>
      </c>
      <c r="BW10" s="201">
        <v>1.2363636363636363</v>
      </c>
      <c r="BX10" s="201">
        <v>1.0181818181818181</v>
      </c>
      <c r="BY10" s="201">
        <v>1.2363636363636363</v>
      </c>
      <c r="BZ10" s="201">
        <v>1.0909090909090908</v>
      </c>
      <c r="CA10" s="201">
        <v>1.1016949152542372</v>
      </c>
      <c r="CB10" s="201">
        <v>1.2203389830508475</v>
      </c>
      <c r="CC10" s="18" t="str">
        <f>VLOOKUP(A10,[9]ESTADISTICAS_EN_EDUCACION_BASIC!$C$3:$AK$127,10,0)</f>
        <v>77.4</v>
      </c>
      <c r="CD10" s="18" t="str">
        <f>VLOOKUP(A10,[9]ESTADISTICAS_EN_EDUCACION_BASIC!$C$3:$AK$158,5,0)</f>
        <v>56.2</v>
      </c>
      <c r="CE10" s="18" t="str">
        <f>VLOOKUP(A10,[9]ESTADISTICAS_EN_EDUCACION_BASIC!$C$3:$AK$127,17,0)</f>
        <v>6.6</v>
      </c>
      <c r="CF10" s="24"/>
      <c r="CG10" s="24"/>
      <c r="CH10" s="20">
        <v>0</v>
      </c>
      <c r="CI10" s="21">
        <v>0</v>
      </c>
      <c r="CJ10" s="38">
        <f>VLOOKUP(A10,'[3]2019'!$A$8:$G$140,7,0)</f>
        <v>0</v>
      </c>
      <c r="CK10" s="18">
        <f>VLOOKUP(A10,'[3]2019'!$A$9:$G$140,6,0)</f>
        <v>0</v>
      </c>
      <c r="CL10" s="18">
        <v>0</v>
      </c>
      <c r="CM10" s="26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38">
        <v>0</v>
      </c>
      <c r="DA10" s="18">
        <v>0</v>
      </c>
      <c r="DB10" s="38">
        <f>VLOOKUP(A10,'[3]2019'!$A$8:$I$140,9,0)</f>
        <v>0</v>
      </c>
      <c r="DC10" s="18">
        <f>VLOOKUP(A10,'[3]2019'!$A$8:$I$140,8,0)</f>
        <v>0</v>
      </c>
      <c r="DD10" s="18">
        <f>VLOOKUP(A10,[9]ESTADISTICAS_EN_EDUCACION_BASIC!$C$3:$AK$127,11,0)</f>
        <v>105</v>
      </c>
      <c r="DE10" s="18" t="str">
        <f>VLOOKUP($A10,[9]ESTADISTICAS_EN_EDUCACION_BASIC!$C$3:$AK$127,6,0)</f>
        <v>82.4</v>
      </c>
      <c r="DF10" s="18" t="str">
        <f>VLOOKUP($A10,[9]ESTADISTICAS_EN_EDUCACION_BASIC!$C$3:$AK$127,18,0)</f>
        <v>6.1</v>
      </c>
      <c r="DG10" s="18" t="str">
        <f>VLOOKUP($A10,[9]ESTADISTICAS_EN_EDUCACION_BASIC!$C$3:$AK$127,28,0)</f>
        <v>3.61</v>
      </c>
      <c r="DH10" s="38">
        <v>0</v>
      </c>
      <c r="DI10" s="18">
        <v>0</v>
      </c>
      <c r="DJ10" s="38">
        <v>0</v>
      </c>
      <c r="DK10" s="18">
        <v>0</v>
      </c>
      <c r="DL10" s="18">
        <v>0</v>
      </c>
      <c r="DM10" s="18">
        <v>0</v>
      </c>
      <c r="DN10" s="3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8">
        <v>4.5045045045045047</v>
      </c>
      <c r="EA10" s="189">
        <v>1</v>
      </c>
      <c r="EB10" s="188">
        <v>49.586776859504134</v>
      </c>
      <c r="EC10" s="189">
        <v>12</v>
      </c>
      <c r="ED10" s="38">
        <f>VLOOKUP(A10,'[3]2019'!$A$8:$K$140,11,0)</f>
        <v>0</v>
      </c>
      <c r="EE10" s="18">
        <f>VLOOKUP(A10,'[3]2019'!$A$8:$K$140,10,0)</f>
        <v>0</v>
      </c>
      <c r="EF10" s="18">
        <f>VLOOKUP($A10,[9]ESTADISTICAS_EN_EDUCACION_BASIC!$C$3:$AK$127,11,0)</f>
        <v>105</v>
      </c>
      <c r="EG10" s="18" t="str">
        <f>VLOOKUP($A10,[9]ESTADISTICAS_EN_EDUCACION_BASIC!$C$3:$AK$127,7,0)</f>
        <v>59.9</v>
      </c>
      <c r="EH10" s="18" t="str">
        <f>VLOOKUP($A10,[9]ESTADISTICAS_EN_EDUCACION_BASIC!$C$3:$AK$127,18,0)</f>
        <v>6.1</v>
      </c>
      <c r="EI10" s="18" t="str">
        <f>VLOOKUP($A10,[9]ESTADISTICAS_EN_EDUCACION_BASIC!$C$3:$AK$127,29,0)</f>
        <v>9.5</v>
      </c>
      <c r="EJ10" s="31"/>
      <c r="EK10" s="31"/>
      <c r="EL10" s="18" t="str">
        <f>VLOOKUP($A10,[9]ESTADISTICAS_EN_EDUCACION_BASIC!$C$3:$AK$127,13,0)</f>
        <v>40.1</v>
      </c>
      <c r="EM10" s="18" t="str">
        <f>VLOOKUP($A10,[9]ESTADISTICAS_EN_EDUCACION_BASIC!$C$3:$AK$127,8,0)</f>
        <v>26.4</v>
      </c>
      <c r="EN10" s="18" t="str">
        <f>VLOOKUP($A10,[9]ESTADISTICAS_EN_EDUCACION_BASIC!$C$3:$AK$127,20,0)</f>
        <v>2.44</v>
      </c>
      <c r="EO10" s="18" t="str">
        <f>VLOOKUP($A10,[9]ESTADISTICAS_EN_EDUCACION_BASIC!$C$3:$AK$127,30,0)</f>
        <v>7.32</v>
      </c>
      <c r="EP10" s="18">
        <v>0</v>
      </c>
      <c r="EQ10" s="18">
        <v>0</v>
      </c>
      <c r="ER10" s="38">
        <v>0</v>
      </c>
      <c r="ES10" s="18">
        <v>0</v>
      </c>
      <c r="ET10" s="38">
        <v>0</v>
      </c>
      <c r="EU10" s="18">
        <v>0</v>
      </c>
      <c r="EV10" s="38">
        <v>0</v>
      </c>
      <c r="EW10" s="18">
        <v>0</v>
      </c>
      <c r="EX10" s="31"/>
      <c r="EY10" s="190">
        <v>48.034934497816593</v>
      </c>
      <c r="EZ10" s="191">
        <v>11</v>
      </c>
      <c r="FA10" s="188">
        <v>49.504950495049506</v>
      </c>
      <c r="FB10" s="189">
        <v>10</v>
      </c>
      <c r="FC10" s="18">
        <v>0</v>
      </c>
      <c r="FD10" s="18">
        <v>0</v>
      </c>
      <c r="FE10" s="3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38">
        <v>0</v>
      </c>
      <c r="FL10" s="18">
        <v>0</v>
      </c>
      <c r="FM10" s="38">
        <f>VLOOKUP(A10,[10]Hoja20!$A$1:$D$91,4,0)</f>
        <v>202.83975659229208</v>
      </c>
      <c r="FN10" s="18">
        <f>VLOOKUP(A10,[10]Hoja20!$A$1:$D$91,2,0)</f>
        <v>2</v>
      </c>
      <c r="FO10" s="38">
        <f>VLOOKUP(A10,[10]Hoja21!$A$1:$D$101,4,0)</f>
        <v>101.41987829614604</v>
      </c>
      <c r="FP10" s="18">
        <f>VLOOKUP(A10,[10]Hoja21!$A$1:$D$101,2,0)</f>
        <v>1</v>
      </c>
      <c r="FQ10" s="38">
        <v>0</v>
      </c>
      <c r="FR10" s="18">
        <v>0</v>
      </c>
      <c r="FS10" s="38">
        <f>VLOOKUP(A10,'[3]2019'!$A$8:$M$140,13,0)</f>
        <v>0</v>
      </c>
      <c r="FT10" s="18">
        <f>VLOOKUP(A10,'[3]2019'!$A$8:$M$140,12,0)</f>
        <v>0</v>
      </c>
      <c r="FU10" s="38">
        <f>VLOOKUP(A10,'[3]2019'!$A$8:$O$140,15,0)</f>
        <v>7.1258907363420434</v>
      </c>
      <c r="FV10" s="18">
        <f>VLOOKUP(A10,'[3]2019'!$A$8:$O$140,14,0)</f>
        <v>3</v>
      </c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</row>
    <row r="11" spans="1:243">
      <c r="A11" s="17" t="s">
        <v>512</v>
      </c>
      <c r="B11" s="18" t="s">
        <v>513</v>
      </c>
      <c r="C11" s="17" t="s">
        <v>514</v>
      </c>
      <c r="D11" s="25">
        <v>6</v>
      </c>
      <c r="E11" s="27">
        <v>2019</v>
      </c>
      <c r="F11" s="31"/>
      <c r="G11" s="194">
        <v>11462</v>
      </c>
      <c r="H11" s="194">
        <v>2634</v>
      </c>
      <c r="I11" s="194">
        <v>8828</v>
      </c>
      <c r="J11" s="200">
        <v>9.33</v>
      </c>
      <c r="K11" s="40">
        <f>VLOOKUP(A11,'[6]1.COBERTURA  DANE'!$B$7:$G$139,5,0)</f>
        <v>1020</v>
      </c>
      <c r="L11" s="26">
        <v>78.209999999999994</v>
      </c>
      <c r="M11" s="32">
        <v>8550</v>
      </c>
      <c r="N11" s="187">
        <v>975</v>
      </c>
      <c r="O11" s="187">
        <v>513</v>
      </c>
      <c r="P11" s="187">
        <v>462</v>
      </c>
      <c r="Q11" s="196">
        <v>1172</v>
      </c>
      <c r="R11" s="197">
        <v>616</v>
      </c>
      <c r="S11" s="197">
        <v>556</v>
      </c>
      <c r="T11" s="187">
        <v>1002</v>
      </c>
      <c r="U11" s="187">
        <v>518</v>
      </c>
      <c r="V11" s="187">
        <v>484</v>
      </c>
      <c r="W11" s="198">
        <f>VLOOKUP($A11,[7]Hoja1!$A$1:$K$3750,9,0)</f>
        <v>1218</v>
      </c>
      <c r="X11" s="198">
        <f>VLOOKUP($A11,[7]Hoja1!$A$1:$K$3750,10,0)</f>
        <v>626</v>
      </c>
      <c r="Y11" s="198">
        <f>VLOOKUP($A11,[7]Hoja1!$A$1:$K$3750,11,0)</f>
        <v>592</v>
      </c>
      <c r="Z11" s="187">
        <v>1044</v>
      </c>
      <c r="AA11" s="187">
        <v>533</v>
      </c>
      <c r="AB11" s="187">
        <v>511</v>
      </c>
      <c r="AC11" s="198">
        <f>VLOOKUP(A11,[7]Hoja1!$A$1:$Q$3765,12,0)</f>
        <v>1271</v>
      </c>
      <c r="AD11" s="198">
        <f>VLOOKUP($A11,[7]Hoja1!$A$1:$Q$3765,13,0)</f>
        <v>651</v>
      </c>
      <c r="AE11" s="198">
        <f>VLOOKUP($A11,[7]Hoja1!$A$1:$Q$3750,14,0)</f>
        <v>620</v>
      </c>
      <c r="AF11" s="187">
        <v>1060</v>
      </c>
      <c r="AG11" s="187">
        <v>545</v>
      </c>
      <c r="AH11" s="187">
        <v>515</v>
      </c>
      <c r="AI11" s="198">
        <f>VLOOKUP($A11,[7]Hoja1!$A$1:$Q$3750,15,0)</f>
        <v>2073</v>
      </c>
      <c r="AJ11" s="198">
        <f>VLOOKUP($A11,[7]Hoja1!$A$1:$Q$3750,16,0)</f>
        <v>1071</v>
      </c>
      <c r="AK11" s="198">
        <f>VLOOKUP($A11,[7]Hoja1!$A$1:$Q$3750,17,0)</f>
        <v>1002</v>
      </c>
      <c r="AL11" s="187">
        <v>961</v>
      </c>
      <c r="AM11" s="187">
        <v>498</v>
      </c>
      <c r="AN11" s="187">
        <v>463</v>
      </c>
      <c r="AO11" s="31"/>
      <c r="AP11" s="31"/>
      <c r="AQ11" s="31"/>
      <c r="AR11" s="31"/>
      <c r="AS11" s="27"/>
      <c r="AT11" s="31"/>
      <c r="AU11" s="31"/>
      <c r="AV11" s="31"/>
      <c r="AW11" s="31"/>
      <c r="AX11" s="38">
        <f>VLOOKUP(A11,[2]INFANTIL!$A$8:$AE$140,31,0)</f>
        <v>21.739130434782609</v>
      </c>
      <c r="AY11" s="18">
        <f>VLOOKUP(A11,[2]INFANTIL!$A$8:$AE$140,30,0)</f>
        <v>2</v>
      </c>
      <c r="AZ11" s="199">
        <f>VLOOKUP(A11,'[3]2019'!$A$8:$E$140,5,0)</f>
        <v>2.0512820512820511</v>
      </c>
      <c r="BA11" s="23">
        <f>VLOOKUP(A11,'[3]2019'!$A$8:$F$140,4,0)</f>
        <v>2</v>
      </c>
      <c r="BB11" s="22">
        <f>VLOOKUP(A11,'[2]MATERNAS DIRECTAS'!$A$8:$AE$140,31,0)</f>
        <v>0</v>
      </c>
      <c r="BC11" s="23">
        <f>VLOOKUP(A11,'[2]MATERNAS DIRECTAS'!$A$8:$AE$140,30,0)</f>
        <v>0</v>
      </c>
      <c r="BD11" s="28">
        <v>0</v>
      </c>
      <c r="BE11" s="29">
        <v>0</v>
      </c>
      <c r="BF11" s="38">
        <f>VLOOKUP(A11,[8]Controles!$A$7:$P$139,12,0)</f>
        <v>9.7826086956521738</v>
      </c>
      <c r="BG11" s="18">
        <f>VLOOKUP(A11,[8]Controles!$A$7:$L$139,11,0)</f>
        <v>9</v>
      </c>
      <c r="BH11" s="38">
        <f>VLOOKUP(A11,[8]Peso!$A$7:$D$139,4,0)</f>
        <v>9.7826086956521738</v>
      </c>
      <c r="BI11" s="18">
        <f>VLOOKUP(A11,[8]Peso!$A$7:$D$139,3,0)</f>
        <v>9</v>
      </c>
      <c r="BJ11" s="22">
        <f>VLOOKUP(A11,'[2]EDA &lt; 5AÑOS'!$A$8:$AE$140,31,0)</f>
        <v>0</v>
      </c>
      <c r="BK11" s="23">
        <f>VLOOKUP(A11,'[2]EDA &lt; 5AÑOS'!$A$8:$AE$140,30,0)</f>
        <v>0</v>
      </c>
      <c r="BL11" s="22">
        <f>VLOOKUP(A11,'[2]IRA &lt; 5AÑOS'!$A$8:$AE$140,31,0)</f>
        <v>0</v>
      </c>
      <c r="BM11" s="23">
        <f>VLOOKUP(A11,'[2]IRA &lt; 5AÑOS'!$A$8:$AE$140,30,0)</f>
        <v>0</v>
      </c>
      <c r="BN11" s="18">
        <v>0</v>
      </c>
      <c r="BO11" s="18">
        <v>0</v>
      </c>
      <c r="BP11" s="18">
        <v>0</v>
      </c>
      <c r="BQ11" s="18">
        <v>0</v>
      </c>
      <c r="BR11" s="37">
        <v>0</v>
      </c>
      <c r="BS11" s="26">
        <v>0</v>
      </c>
      <c r="BT11" s="18">
        <v>0</v>
      </c>
      <c r="BU11" s="18">
        <v>0</v>
      </c>
      <c r="BV11" s="201">
        <v>0.17460317460317459</v>
      </c>
      <c r="BW11" s="201">
        <v>0.75396825396825395</v>
      </c>
      <c r="BX11" s="201">
        <v>0.73809523809523814</v>
      </c>
      <c r="BY11" s="201">
        <v>0.75396825396825395</v>
      </c>
      <c r="BZ11" s="201">
        <v>0.75396825396825395</v>
      </c>
      <c r="CA11" s="201">
        <v>0.78014184397163122</v>
      </c>
      <c r="CB11" s="201">
        <v>0.77304964539007093</v>
      </c>
      <c r="CC11" s="18" t="str">
        <f>VLOOKUP(A11,[9]ESTADISTICAS_EN_EDUCACION_BASIC!$C$3:$AK$127,10,0)</f>
        <v>72.1</v>
      </c>
      <c r="CD11" s="18" t="str">
        <f>VLOOKUP(A11,[9]ESTADISTICAS_EN_EDUCACION_BASIC!$C$3:$AK$158,5,0)</f>
        <v>58.5</v>
      </c>
      <c r="CE11" s="18" t="str">
        <f>VLOOKUP(A11,[9]ESTADISTICAS_EN_EDUCACION_BASIC!$C$3:$AK$127,17,0)</f>
        <v>6.45</v>
      </c>
      <c r="CF11" s="24"/>
      <c r="CG11" s="24"/>
      <c r="CH11" s="20">
        <v>0</v>
      </c>
      <c r="CI11" s="21">
        <v>0</v>
      </c>
      <c r="CJ11" s="38">
        <f>VLOOKUP(A11,'[3]2019'!$A$8:$G$140,7,0)</f>
        <v>0</v>
      </c>
      <c r="CK11" s="18">
        <f>VLOOKUP(A11,'[3]2019'!$A$9:$G$140,6,0)</f>
        <v>0</v>
      </c>
      <c r="CL11" s="18">
        <v>0</v>
      </c>
      <c r="CM11" s="26">
        <v>0</v>
      </c>
      <c r="CN11" s="38">
        <v>102.56</v>
      </c>
      <c r="CO11" s="18">
        <v>1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38">
        <v>0</v>
      </c>
      <c r="DA11" s="18">
        <v>0</v>
      </c>
      <c r="DB11" s="38">
        <f>VLOOKUP(A11,'[3]2019'!$A$8:$I$140,9,0)</f>
        <v>0</v>
      </c>
      <c r="DC11" s="18">
        <f>VLOOKUP(A11,'[3]2019'!$A$8:$I$140,8,0)</f>
        <v>0</v>
      </c>
      <c r="DD11" s="18" t="str">
        <f>VLOOKUP(A11,[9]ESTADISTICAS_EN_EDUCACION_BASIC!$C$3:$AK$127,11,0)</f>
        <v>122.2</v>
      </c>
      <c r="DE11" s="18" t="str">
        <f>VLOOKUP($A11,[9]ESTADISTICAS_EN_EDUCACION_BASIC!$C$3:$AK$127,6,0)</f>
        <v>92.6</v>
      </c>
      <c r="DF11" s="18" t="str">
        <f>VLOOKUP($A11,[9]ESTADISTICAS_EN_EDUCACION_BASIC!$C$3:$AK$127,18,0)</f>
        <v>4.79</v>
      </c>
      <c r="DG11" s="18" t="str">
        <f>VLOOKUP($A11,[9]ESTADISTICAS_EN_EDUCACION_BASIC!$C$3:$AK$127,28,0)</f>
        <v>3.73</v>
      </c>
      <c r="DH11" s="38">
        <f>VLOOKUP(A11,[10]Hoja4!$A$1:$D$63,4,0)</f>
        <v>82.101806239737272</v>
      </c>
      <c r="DI11" s="18">
        <f>VLOOKUP(A11,[10]Hoja4!$A$1:$D$63,2,0)</f>
        <v>1</v>
      </c>
      <c r="DJ11" s="38">
        <v>0</v>
      </c>
      <c r="DK11" s="18">
        <v>0</v>
      </c>
      <c r="DL11" s="18">
        <v>0</v>
      </c>
      <c r="DM11" s="18">
        <v>0</v>
      </c>
      <c r="DN11" s="38">
        <v>0</v>
      </c>
      <c r="DO11" s="18">
        <v>0</v>
      </c>
      <c r="DP11" s="38">
        <f>VLOOKUP(A11,[10]Hoja10!$A$1:$D$61,4,0)</f>
        <v>78.678206136900073</v>
      </c>
      <c r="DQ11" s="18">
        <f>VLOOKUP(A11,[10]Hoja10!$A$1:$D$61,2,0)</f>
        <v>1</v>
      </c>
      <c r="DR11" s="18">
        <v>0</v>
      </c>
      <c r="DS11" s="18">
        <v>0</v>
      </c>
      <c r="DT11" s="38">
        <f>VLOOKUP(A11,[10]Hoja12!$A$1:$D$41,4,0)</f>
        <v>78.678206136900073</v>
      </c>
      <c r="DU11" s="18">
        <f>VLOOKUP(A11,[10]Hoja12!$A$1:$D$41,2,0)</f>
        <v>1</v>
      </c>
      <c r="DV11" s="18">
        <v>0</v>
      </c>
      <c r="DW11" s="18">
        <v>0</v>
      </c>
      <c r="DX11" s="18">
        <v>0</v>
      </c>
      <c r="DY11" s="18">
        <v>0</v>
      </c>
      <c r="DZ11" s="188">
        <v>0</v>
      </c>
      <c r="EA11" s="189">
        <v>0</v>
      </c>
      <c r="EB11" s="188">
        <v>56.310679611650485</v>
      </c>
      <c r="EC11" s="189">
        <v>29</v>
      </c>
      <c r="ED11" s="38">
        <f>VLOOKUP(A11,'[3]2019'!$A$8:$K$140,11,0)</f>
        <v>0.94339622641509435</v>
      </c>
      <c r="EE11" s="18">
        <f>VLOOKUP(A11,'[3]2019'!$A$8:$K$140,10,0)</f>
        <v>1</v>
      </c>
      <c r="EF11" s="18" t="str">
        <f>VLOOKUP($A11,[9]ESTADISTICAS_EN_EDUCACION_BASIC!$C$3:$AK$127,11,0)</f>
        <v>122.2</v>
      </c>
      <c r="EG11" s="18" t="str">
        <f>VLOOKUP($A11,[9]ESTADISTICAS_EN_EDUCACION_BASIC!$C$3:$AK$127,7,0)</f>
        <v>49.6</v>
      </c>
      <c r="EH11" s="18" t="str">
        <f>VLOOKUP($A11,[9]ESTADISTICAS_EN_EDUCACION_BASIC!$C$3:$AK$127,18,0)</f>
        <v>4.79</v>
      </c>
      <c r="EI11" s="18" t="str">
        <f>VLOOKUP($A11,[9]ESTADISTICAS_EN_EDUCACION_BASIC!$C$3:$AK$127,29,0)</f>
        <v>1.93</v>
      </c>
      <c r="EJ11" s="31"/>
      <c r="EK11" s="31"/>
      <c r="EL11" s="18" t="str">
        <f>VLOOKUP($A11,[9]ESTADISTICAS_EN_EDUCACION_BASIC!$C$3:$AK$127,13,0)</f>
        <v>50.1</v>
      </c>
      <c r="EM11" s="18" t="str">
        <f>VLOOKUP($A11,[9]ESTADISTICAS_EN_EDUCACION_BASIC!$C$3:$AK$127,8,0)</f>
        <v>20.3</v>
      </c>
      <c r="EN11" s="18" t="str">
        <f>VLOOKUP($A11,[9]ESTADISTICAS_EN_EDUCACION_BASIC!$C$3:$AK$127,20,0)</f>
        <v>8.64</v>
      </c>
      <c r="EO11" s="18" t="str">
        <f>VLOOKUP($A11,[9]ESTADISTICAS_EN_EDUCACION_BASIC!$C$3:$AK$127,30,0)</f>
        <v>2.27</v>
      </c>
      <c r="EP11" s="18">
        <v>0</v>
      </c>
      <c r="EQ11" s="18">
        <v>0</v>
      </c>
      <c r="ER11" s="38">
        <v>0</v>
      </c>
      <c r="ES11" s="18">
        <v>0</v>
      </c>
      <c r="ET11" s="38">
        <v>0</v>
      </c>
      <c r="EU11" s="18">
        <v>0</v>
      </c>
      <c r="EV11" s="38">
        <v>0</v>
      </c>
      <c r="EW11" s="18">
        <v>0</v>
      </c>
      <c r="EX11" s="31"/>
      <c r="EY11" s="188">
        <v>58.315334773218147</v>
      </c>
      <c r="EZ11" s="189">
        <v>27</v>
      </c>
      <c r="FA11" s="188">
        <v>38.647342995169083</v>
      </c>
      <c r="FB11" s="189">
        <v>16</v>
      </c>
      <c r="FC11" s="18">
        <v>0</v>
      </c>
      <c r="FD11" s="18">
        <v>0</v>
      </c>
      <c r="FE11" s="38">
        <f>VLOOKUP(A11,[10]Hoja16!$A$1:$D$88,4,0)</f>
        <v>96.478533526290406</v>
      </c>
      <c r="FF11" s="18">
        <f>VLOOKUP(A11,[10]Hoja16!$A$1:$D$88,2,0)</f>
        <v>2</v>
      </c>
      <c r="FG11" s="18">
        <v>0</v>
      </c>
      <c r="FH11" s="18">
        <v>0</v>
      </c>
      <c r="FI11" s="18">
        <v>0</v>
      </c>
      <c r="FJ11" s="18">
        <v>0</v>
      </c>
      <c r="FK11" s="38">
        <f>VLOOKUP(A11,[10]Hoja19!$A$1:$D$97,4,0)</f>
        <v>96.478533526290406</v>
      </c>
      <c r="FL11" s="18">
        <f>VLOOKUP(A11,[10]Hoja19!$A$1:$D$97,2,0)</f>
        <v>2</v>
      </c>
      <c r="FM11" s="38">
        <f>VLOOKUP(A11,[10]Hoja20!$A$1:$D$91,4,0)</f>
        <v>48.239266763145203</v>
      </c>
      <c r="FN11" s="18">
        <f>VLOOKUP(A11,[10]Hoja20!$A$1:$D$91,2,0)</f>
        <v>1</v>
      </c>
      <c r="FO11" s="38">
        <v>0</v>
      </c>
      <c r="FP11" s="18">
        <v>0</v>
      </c>
      <c r="FQ11" s="38">
        <f>VLOOKUP(A11,[10]Hoja22!$A$1:$D$60,4,0)</f>
        <v>48.239266763145203</v>
      </c>
      <c r="FR11" s="18">
        <f>VLOOKUP(A11,[10]Hoja22!$A$1:$D$60,2,0)</f>
        <v>1</v>
      </c>
      <c r="FS11" s="38">
        <f>VLOOKUP(A11,'[3]2019'!$A$8:$M$140,13,0)</f>
        <v>1.0405827263267431</v>
      </c>
      <c r="FT11" s="18">
        <f>VLOOKUP(A11,'[3]2019'!$A$8:$M$140,12,0)</f>
        <v>1</v>
      </c>
      <c r="FU11" s="38">
        <f>VLOOKUP(A11,'[3]2019'!$A$8:$O$140,15,0)</f>
        <v>1.1695906432748537</v>
      </c>
      <c r="FV11" s="18">
        <f>VLOOKUP(A11,'[3]2019'!$A$8:$O$140,14,0)</f>
        <v>1</v>
      </c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</row>
    <row r="12" spans="1:243">
      <c r="A12" s="17" t="s">
        <v>525</v>
      </c>
      <c r="B12" s="18" t="s">
        <v>526</v>
      </c>
      <c r="C12" s="17" t="s">
        <v>479</v>
      </c>
      <c r="D12" s="25">
        <v>6</v>
      </c>
      <c r="E12" s="27">
        <v>2019</v>
      </c>
      <c r="F12" s="31"/>
      <c r="G12" s="194">
        <v>18737</v>
      </c>
      <c r="H12" s="194">
        <v>8003</v>
      </c>
      <c r="I12" s="194">
        <v>10734</v>
      </c>
      <c r="J12" s="200">
        <v>9.48</v>
      </c>
      <c r="K12" s="40">
        <f>VLOOKUP(A12,'[6]1.COBERTURA  DANE'!$B$7:$G$139,5,0)</f>
        <v>1702</v>
      </c>
      <c r="L12" s="26">
        <v>78.63</v>
      </c>
      <c r="M12" s="32">
        <v>14124</v>
      </c>
      <c r="N12" s="187">
        <v>1940</v>
      </c>
      <c r="O12" s="187">
        <v>945</v>
      </c>
      <c r="P12" s="187">
        <v>995</v>
      </c>
      <c r="Q12" s="196">
        <v>2324</v>
      </c>
      <c r="R12" s="197">
        <v>1136</v>
      </c>
      <c r="S12" s="197">
        <v>1188</v>
      </c>
      <c r="T12" s="187">
        <v>1910</v>
      </c>
      <c r="U12" s="187">
        <v>972</v>
      </c>
      <c r="V12" s="187">
        <v>938</v>
      </c>
      <c r="W12" s="198">
        <f>VLOOKUP($A12,[7]Hoja1!$A$1:$K$3750,9,0)</f>
        <v>2280</v>
      </c>
      <c r="X12" s="198">
        <f>VLOOKUP($A12,[7]Hoja1!$A$1:$K$3750,10,0)</f>
        <v>1176</v>
      </c>
      <c r="Y12" s="198">
        <f>VLOOKUP($A12,[7]Hoja1!$A$1:$K$3750,11,0)</f>
        <v>1104</v>
      </c>
      <c r="Z12" s="187">
        <v>1873</v>
      </c>
      <c r="AA12" s="187">
        <v>987</v>
      </c>
      <c r="AB12" s="187">
        <v>886</v>
      </c>
      <c r="AC12" s="198">
        <f>VLOOKUP(A12,[7]Hoja1!$A$1:$Q$3765,12,0)</f>
        <v>2212</v>
      </c>
      <c r="AD12" s="198">
        <f>VLOOKUP($A12,[7]Hoja1!$A$1:$Q$3765,13,0)</f>
        <v>1169</v>
      </c>
      <c r="AE12" s="198">
        <f>VLOOKUP($A12,[7]Hoja1!$A$1:$Q$3750,14,0)</f>
        <v>1043</v>
      </c>
      <c r="AF12" s="187">
        <v>1793</v>
      </c>
      <c r="AG12" s="187">
        <v>941</v>
      </c>
      <c r="AH12" s="187">
        <v>852</v>
      </c>
      <c r="AI12" s="198">
        <f>VLOOKUP($A12,[7]Hoja1!$A$1:$Q$3750,15,0)</f>
        <v>3703</v>
      </c>
      <c r="AJ12" s="198">
        <f>VLOOKUP($A12,[7]Hoja1!$A$1:$Q$3750,16,0)</f>
        <v>1938</v>
      </c>
      <c r="AK12" s="198">
        <f>VLOOKUP($A12,[7]Hoja1!$A$1:$Q$3750,17,0)</f>
        <v>1765</v>
      </c>
      <c r="AL12" s="187">
        <v>1689</v>
      </c>
      <c r="AM12" s="187">
        <v>881</v>
      </c>
      <c r="AN12" s="187">
        <v>808</v>
      </c>
      <c r="AO12" s="31"/>
      <c r="AP12" s="31"/>
      <c r="AQ12" s="31"/>
      <c r="AR12" s="31"/>
      <c r="AS12" s="27"/>
      <c r="AT12" s="31"/>
      <c r="AU12" s="31"/>
      <c r="AV12" s="31"/>
      <c r="AW12" s="31"/>
      <c r="AX12" s="38">
        <f>VLOOKUP(A12,[2]INFANTIL!$A$8:$AE$140,31,0)</f>
        <v>13.392857142857142</v>
      </c>
      <c r="AY12" s="18">
        <f>VLOOKUP(A12,[2]INFANTIL!$A$8:$AE$140,30,0)</f>
        <v>3</v>
      </c>
      <c r="AZ12" s="199">
        <f>VLOOKUP(A12,'[3]2019'!$A$8:$E$140,5,0)</f>
        <v>1.5463917525773194</v>
      </c>
      <c r="BA12" s="23">
        <f>VLOOKUP(A12,'[3]2019'!$A$8:$F$140,4,0)</f>
        <v>3</v>
      </c>
      <c r="BB12" s="22">
        <f>VLOOKUP(A12,'[2]MATERNAS DIRECTAS'!$A$8:$AE$140,31,0)</f>
        <v>0</v>
      </c>
      <c r="BC12" s="23">
        <f>VLOOKUP(A12,'[2]MATERNAS DIRECTAS'!$A$8:$AE$140,30,0)</f>
        <v>0</v>
      </c>
      <c r="BD12" s="28">
        <v>0</v>
      </c>
      <c r="BE12" s="29">
        <v>0</v>
      </c>
      <c r="BF12" s="38">
        <f>VLOOKUP(A12,[8]Controles!$A$7:$P$139,12,0)</f>
        <v>8.4821428571428577</v>
      </c>
      <c r="BG12" s="18">
        <f>VLOOKUP(A12,[8]Controles!$A$7:$L$139,11,0)</f>
        <v>19</v>
      </c>
      <c r="BH12" s="38">
        <f>VLOOKUP(A12,[8]Peso!$A$7:$D$139,4,0)</f>
        <v>6.6964285714285712</v>
      </c>
      <c r="BI12" s="18">
        <f>VLOOKUP(A12,[8]Peso!$A$7:$D$139,3,0)</f>
        <v>15</v>
      </c>
      <c r="BJ12" s="22">
        <f>VLOOKUP(A12,'[2]EDA &lt; 5AÑOS'!$A$8:$AE$140,31,0)</f>
        <v>0</v>
      </c>
      <c r="BK12" s="23">
        <f>VLOOKUP(A12,'[2]EDA &lt; 5AÑOS'!$A$8:$AE$140,30,0)</f>
        <v>0</v>
      </c>
      <c r="BL12" s="22">
        <f>VLOOKUP(A12,'[2]IRA &lt; 5AÑOS'!$A$8:$AE$140,31,0)</f>
        <v>0</v>
      </c>
      <c r="BM12" s="23">
        <f>VLOOKUP(A12,'[2]IRA &lt; 5AÑOS'!$A$8:$AE$140,30,0)</f>
        <v>0</v>
      </c>
      <c r="BN12" s="18">
        <v>0</v>
      </c>
      <c r="BO12" s="18">
        <v>0</v>
      </c>
      <c r="BP12" s="18">
        <v>0</v>
      </c>
      <c r="BQ12" s="18">
        <v>0</v>
      </c>
      <c r="BR12" s="37">
        <v>0</v>
      </c>
      <c r="BS12" s="26">
        <v>0</v>
      </c>
      <c r="BT12" s="18">
        <v>0</v>
      </c>
      <c r="BU12" s="18">
        <v>0</v>
      </c>
      <c r="BV12" s="201">
        <v>0.38095238095238093</v>
      </c>
      <c r="BW12" s="201">
        <v>1.0476190476190477</v>
      </c>
      <c r="BX12" s="201">
        <v>1.0216450216450217</v>
      </c>
      <c r="BY12" s="201">
        <v>1.0389610389610389</v>
      </c>
      <c r="BZ12" s="201">
        <v>1.051948051948052</v>
      </c>
      <c r="CA12" s="201">
        <v>0.97046413502109707</v>
      </c>
      <c r="CB12" s="201">
        <v>1.0337552742616034</v>
      </c>
      <c r="CC12" s="18" t="str">
        <f>VLOOKUP(A12,[9]ESTADISTICAS_EN_EDUCACION_BASIC!$C$3:$AK$127,10,0)</f>
        <v>85.7</v>
      </c>
      <c r="CD12" s="18" t="str">
        <f>VLOOKUP(A12,[9]ESTADISTICAS_EN_EDUCACION_BASIC!$C$3:$AK$158,5,0)</f>
        <v>82.9</v>
      </c>
      <c r="CE12" s="18" t="str">
        <f>VLOOKUP(A12,[9]ESTADISTICAS_EN_EDUCACION_BASIC!$C$3:$AK$127,17,0)</f>
        <v>4.63</v>
      </c>
      <c r="CF12" s="24"/>
      <c r="CG12" s="24"/>
      <c r="CH12" s="20" t="e">
        <f>VLOOKUP(A12,#REF!,4,0)</f>
        <v>#REF!</v>
      </c>
      <c r="CI12" s="21" t="e">
        <f>VLOOKUP(A12,#REF!,2,0)</f>
        <v>#REF!</v>
      </c>
      <c r="CJ12" s="38">
        <f>VLOOKUP(A12,'[3]2019'!$A$8:$G$140,7,0)</f>
        <v>0</v>
      </c>
      <c r="CK12" s="18">
        <f>VLOOKUP(A12,'[3]2019'!$A$9:$G$140,6,0)</f>
        <v>0</v>
      </c>
      <c r="CL12" s="18">
        <v>255.75</v>
      </c>
      <c r="CM12" s="26">
        <v>1</v>
      </c>
      <c r="CN12" s="38">
        <v>258.67</v>
      </c>
      <c r="CO12" s="18">
        <v>5</v>
      </c>
      <c r="CP12" s="18">
        <v>0</v>
      </c>
      <c r="CQ12" s="18">
        <v>0</v>
      </c>
      <c r="CR12" s="38">
        <v>43.86</v>
      </c>
      <c r="CS12" s="26">
        <v>1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38">
        <f>VLOOKUP(A12,[10]Hoja6!$A$1:$D$12,4,0)</f>
        <v>43.859649122807021</v>
      </c>
      <c r="DA12" s="18">
        <f>VLOOKUP(A12,[10]Hoja6!$A$1:$D$12,2,0)</f>
        <v>1</v>
      </c>
      <c r="DB12" s="38">
        <f>VLOOKUP(A12,'[3]2019'!$A$8:$I$140,9,0)</f>
        <v>0.53390282968499725</v>
      </c>
      <c r="DC12" s="18">
        <f>VLOOKUP(A12,'[3]2019'!$A$8:$I$140,8,0)</f>
        <v>1</v>
      </c>
      <c r="DD12" s="18" t="str">
        <f>VLOOKUP(A12,[9]ESTADISTICAS_EN_EDUCACION_BASIC!$C$3:$AK$127,11,0)</f>
        <v>145.6</v>
      </c>
      <c r="DE12" s="18" t="str">
        <f>VLOOKUP($A12,[9]ESTADISTICAS_EN_EDUCACION_BASIC!$C$3:$AK$127,6,0)</f>
        <v>110.4</v>
      </c>
      <c r="DF12" s="18" t="str">
        <f>VLOOKUP($A12,[9]ESTADISTICAS_EN_EDUCACION_BASIC!$C$3:$AK$127,18,0)</f>
        <v>8.33</v>
      </c>
      <c r="DG12" s="18" t="str">
        <f>VLOOKUP($A12,[9]ESTADISTICAS_EN_EDUCACION_BASIC!$C$3:$AK$127,28,0)</f>
        <v>2.14</v>
      </c>
      <c r="DH12" s="38">
        <f>VLOOKUP(A12,[10]Hoja4!$A$1:$D$63,4,0)</f>
        <v>175.43859649122808</v>
      </c>
      <c r="DI12" s="18">
        <f>VLOOKUP(A12,[10]Hoja4!$A$1:$D$63,2,0)</f>
        <v>4</v>
      </c>
      <c r="DJ12" s="38">
        <f>VLOOKUP(A12,'[10]AS 6 - 11'!$A$1:$D$84,4,0)</f>
        <v>131.57894736842104</v>
      </c>
      <c r="DK12" s="18">
        <f>VLOOKUP(A12,'[10]AS 6 - 11'!$A$1:$D$84,2,0)</f>
        <v>3</v>
      </c>
      <c r="DL12" s="18">
        <v>0</v>
      </c>
      <c r="DM12" s="18">
        <v>0</v>
      </c>
      <c r="DN12" s="38">
        <f>VLOOKUP(A12,[10]Hoja8!$A$1:$D$72,4,0)</f>
        <v>90.415913200723324</v>
      </c>
      <c r="DO12" s="18">
        <f>VLOOKUP(A12,[10]Hoja8!$A$1:$D$72,2,0)</f>
        <v>2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8">
        <v>0</v>
      </c>
      <c r="EA12" s="189">
        <v>0</v>
      </c>
      <c r="EB12" s="188">
        <v>73.943661971830991</v>
      </c>
      <c r="EC12" s="189">
        <v>63</v>
      </c>
      <c r="ED12" s="38">
        <f>VLOOKUP(A12,'[3]2019'!$A$8:$K$140,11,0)</f>
        <v>0.5577244841048522</v>
      </c>
      <c r="EE12" s="18">
        <f>VLOOKUP(A12,'[3]2019'!$A$8:$K$140,10,0)</f>
        <v>1</v>
      </c>
      <c r="EF12" s="18" t="str">
        <f>VLOOKUP($A12,[9]ESTADISTICAS_EN_EDUCACION_BASIC!$C$3:$AK$127,11,0)</f>
        <v>145.6</v>
      </c>
      <c r="EG12" s="18" t="str">
        <f>VLOOKUP($A12,[9]ESTADISTICAS_EN_EDUCACION_BASIC!$C$3:$AK$127,7,0)</f>
        <v>51.1</v>
      </c>
      <c r="EH12" s="18" t="str">
        <f>VLOOKUP($A12,[9]ESTADISTICAS_EN_EDUCACION_BASIC!$C$3:$AK$127,18,0)</f>
        <v>8.33</v>
      </c>
      <c r="EI12" s="18">
        <f>VLOOKUP($A12,[9]ESTADISTICAS_EN_EDUCACION_BASIC!$C$3:$AK$127,29,0)</f>
        <v>1</v>
      </c>
      <c r="EJ12" s="31"/>
      <c r="EK12" s="31"/>
      <c r="EL12" s="18" t="str">
        <f>VLOOKUP($A12,[9]ESTADISTICAS_EN_EDUCACION_BASIC!$C$3:$AK$127,13,0)</f>
        <v>44.8</v>
      </c>
      <c r="EM12" s="18" t="str">
        <f>VLOOKUP($A12,[9]ESTADISTICAS_EN_EDUCACION_BASIC!$C$3:$AK$127,8,0)</f>
        <v>18.1</v>
      </c>
      <c r="EN12" s="18" t="str">
        <f>VLOOKUP($A12,[9]ESTADISTICAS_EN_EDUCACION_BASIC!$C$3:$AK$127,20,0)</f>
        <v>3.81</v>
      </c>
      <c r="EO12" s="18" t="str">
        <f>VLOOKUP($A12,[9]ESTADISTICAS_EN_EDUCACION_BASIC!$C$3:$AK$127,30,0)</f>
        <v>0.42</v>
      </c>
      <c r="EP12" s="38">
        <f>VLOOKUP(A12,[10]Hoja2!$A$1:$D$72,4,0)</f>
        <v>90.415913200723324</v>
      </c>
      <c r="EQ12" s="18">
        <f>VLOOKUP(A12,[10]Hoja2!$A$1:$D$72,2,0)</f>
        <v>2</v>
      </c>
      <c r="ER12" s="38">
        <f>VLOOKUP(A12,[10]Hoja3!$A$1:$D$89,4,0)</f>
        <v>226.03978300180833</v>
      </c>
      <c r="ES12" s="18">
        <f>VLOOKUP(A12,[10]Hoja3!$A$1:$D$89,2,0)</f>
        <v>5</v>
      </c>
      <c r="ET12" s="38">
        <f>VLOOKUP(A12,[10]Hoja5!$A$1:$D$76,4,0)</f>
        <v>45.207956600361662</v>
      </c>
      <c r="EU12" s="18">
        <f>VLOOKUP(A12,[10]Hoja5!$A$1:$D$75,2,0)</f>
        <v>1</v>
      </c>
      <c r="EV12" s="38">
        <f>VLOOKUP(A12,[10]Hoja7!$A$1:$D$76,4,0)</f>
        <v>180.83182640144665</v>
      </c>
      <c r="EW12" s="18">
        <f>VLOOKUP(A12,[10]Hoja7!$A$1:$D$77,2,0)</f>
        <v>4</v>
      </c>
      <c r="EX12" s="31"/>
      <c r="EY12" s="188">
        <v>70.544554455445535</v>
      </c>
      <c r="EZ12" s="192">
        <v>57</v>
      </c>
      <c r="FA12" s="188">
        <v>78.023407022106639</v>
      </c>
      <c r="FB12" s="189">
        <v>60</v>
      </c>
      <c r="FC12" s="18">
        <v>0</v>
      </c>
      <c r="FD12" s="18">
        <v>0</v>
      </c>
      <c r="FE12" s="38">
        <f>VLOOKUP(A12,[10]Hoja16!$A$1:$D$88,4,0)</f>
        <v>81.015392924655686</v>
      </c>
      <c r="FF12" s="18">
        <f>VLOOKUP(A12,[10]Hoja16!$A$1:$D$88,2,0)</f>
        <v>3</v>
      </c>
      <c r="FG12" s="38">
        <f>VLOOKUP(A12,[10]Hoja17!$A$1:$D$33,4,0)</f>
        <v>27.005130974885226</v>
      </c>
      <c r="FH12" s="18">
        <f>VLOOKUP(A12,[10]Hoja17!$A$1:$D$33,2,0)</f>
        <v>1</v>
      </c>
      <c r="FI12" s="18">
        <v>0</v>
      </c>
      <c r="FJ12" s="18">
        <v>0</v>
      </c>
      <c r="FK12" s="38">
        <f>VLOOKUP(A12,[10]Hoja19!$A$1:$D$97,4,0)</f>
        <v>108.0205238995409</v>
      </c>
      <c r="FL12" s="18">
        <f>VLOOKUP(A12,[10]Hoja19!$A$1:$D$97,2,0)</f>
        <v>4</v>
      </c>
      <c r="FM12" s="38">
        <f>VLOOKUP(A12,[10]Hoja20!$A$1:$D$91,4,0)</f>
        <v>243.04617877396706</v>
      </c>
      <c r="FN12" s="18">
        <f>VLOOKUP(A12,[10]Hoja20!$A$1:$D$91,2,0)</f>
        <v>9</v>
      </c>
      <c r="FO12" s="38">
        <f>VLOOKUP(A12,[10]Hoja21!$A$1:$D$101,4,0)</f>
        <v>270.0513097488523</v>
      </c>
      <c r="FP12" s="18">
        <f>VLOOKUP(A12,[10]Hoja21!$A$1:$D$101,2,0)</f>
        <v>10</v>
      </c>
      <c r="FQ12" s="38">
        <f>VLOOKUP(A12,[10]Hoja22!$A$1:$D$60,4,0)</f>
        <v>27.005130974885226</v>
      </c>
      <c r="FR12" s="18">
        <f>VLOOKUP(A12,[10]Hoja22!$A$1:$D$60,2,0)</f>
        <v>1</v>
      </c>
      <c r="FS12" s="38">
        <f>VLOOKUP(A12,'[3]2019'!$A$8:$M$140,13,0)</f>
        <v>0.59206631142687971</v>
      </c>
      <c r="FT12" s="18">
        <f>VLOOKUP(A12,'[3]2019'!$A$8:$M$140,12,0)</f>
        <v>1</v>
      </c>
      <c r="FU12" s="38">
        <f>VLOOKUP(A12,'[3]2019'!$A$8:$O$140,15,0)</f>
        <v>1.8416206261510129</v>
      </c>
      <c r="FV12" s="18">
        <f>VLOOKUP(A12,'[3]2019'!$A$8:$O$140,14,0)</f>
        <v>3</v>
      </c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</row>
    <row r="13" spans="1:243">
      <c r="A13" s="17" t="s">
        <v>535</v>
      </c>
      <c r="B13" s="18" t="s">
        <v>536</v>
      </c>
      <c r="C13" s="17" t="s">
        <v>441</v>
      </c>
      <c r="D13" s="25">
        <v>6</v>
      </c>
      <c r="E13" s="27">
        <v>2019</v>
      </c>
      <c r="F13" s="31"/>
      <c r="G13" s="194">
        <v>7085</v>
      </c>
      <c r="H13" s="194">
        <v>1294</v>
      </c>
      <c r="I13" s="194">
        <v>5791</v>
      </c>
      <c r="J13" s="200">
        <v>15.6</v>
      </c>
      <c r="K13" s="40">
        <f>VLOOKUP(A13,'[6]1.COBERTURA  DANE'!$B$7:$G$139,5,0)</f>
        <v>1187</v>
      </c>
      <c r="L13" s="26">
        <v>70.5</v>
      </c>
      <c r="M13" s="32">
        <v>5365</v>
      </c>
      <c r="N13" s="187">
        <v>625</v>
      </c>
      <c r="O13" s="187">
        <v>337</v>
      </c>
      <c r="P13" s="187">
        <v>288</v>
      </c>
      <c r="Q13" s="196">
        <f>VLOOKUP($A13,[7]Hoja1!$A$1:$H$3750,6,0)</f>
        <v>751</v>
      </c>
      <c r="R13" s="196">
        <f>VLOOKUP($A13,[7]Hoja1!$A$1:$H$3750,7,0)</f>
        <v>404</v>
      </c>
      <c r="S13" s="196">
        <f>VLOOKUP($A13,[7]Hoja1!$A$1:$H$3750,8,0)</f>
        <v>347</v>
      </c>
      <c r="T13" s="187">
        <v>633</v>
      </c>
      <c r="U13" s="187">
        <v>332</v>
      </c>
      <c r="V13" s="187">
        <v>301</v>
      </c>
      <c r="W13" s="198">
        <f>VLOOKUP($A13,[7]Hoja1!$A$1:$K$3750,9,0)</f>
        <v>765</v>
      </c>
      <c r="X13" s="198">
        <f>VLOOKUP($A13,[7]Hoja1!$A$1:$K$3750,10,0)</f>
        <v>398</v>
      </c>
      <c r="Y13" s="198">
        <f>VLOOKUP($A13,[7]Hoja1!$A$1:$K$3750,11,0)</f>
        <v>367</v>
      </c>
      <c r="Z13" s="187">
        <v>649</v>
      </c>
      <c r="AA13" s="187">
        <v>334</v>
      </c>
      <c r="AB13" s="187">
        <v>315</v>
      </c>
      <c r="AC13" s="198">
        <f>VLOOKUP(A13,[7]Hoja1!$A$1:$Q$3765,12,0)</f>
        <v>777</v>
      </c>
      <c r="AD13" s="198">
        <f>VLOOKUP($A13,[7]Hoja1!$A$1:$Q$3765,13,0)</f>
        <v>400</v>
      </c>
      <c r="AE13" s="198">
        <f>VLOOKUP($A13,[7]Hoja1!$A$1:$Q$3750,14,0)</f>
        <v>377</v>
      </c>
      <c r="AF13" s="187">
        <v>636</v>
      </c>
      <c r="AG13" s="187">
        <v>329</v>
      </c>
      <c r="AH13" s="187">
        <v>307</v>
      </c>
      <c r="AI13" s="198">
        <f>VLOOKUP($A13,[7]Hoja1!$A$1:$Q$3750,15,0)</f>
        <v>1228</v>
      </c>
      <c r="AJ13" s="198">
        <f>VLOOKUP($A13,[7]Hoja1!$A$1:$Q$3750,16,0)</f>
        <v>634</v>
      </c>
      <c r="AK13" s="198">
        <f>VLOOKUP($A13,[7]Hoja1!$A$1:$Q$3750,17,0)</f>
        <v>594</v>
      </c>
      <c r="AL13" s="187">
        <v>566</v>
      </c>
      <c r="AM13" s="187">
        <v>292</v>
      </c>
      <c r="AN13" s="187">
        <v>274</v>
      </c>
      <c r="AO13" s="31"/>
      <c r="AP13" s="31"/>
      <c r="AQ13" s="31"/>
      <c r="AR13" s="31"/>
      <c r="AS13" s="27"/>
      <c r="AT13" s="31"/>
      <c r="AU13" s="31"/>
      <c r="AV13" s="31"/>
      <c r="AW13" s="31"/>
      <c r="AX13" s="38">
        <f>VLOOKUP(A13,[2]INFANTIL!$A$8:$AE$140,31,0)</f>
        <v>10.989010989010989</v>
      </c>
      <c r="AY13" s="18">
        <f>VLOOKUP(A13,[2]INFANTIL!$A$8:$AE$140,30,0)</f>
        <v>1</v>
      </c>
      <c r="AZ13" s="199">
        <f>VLOOKUP(A13,'[3]2019'!$A$8:$E$140,5,0)</f>
        <v>1.6</v>
      </c>
      <c r="BA13" s="23">
        <f>VLOOKUP(A13,'[3]2019'!$A$8:$F$140,4,0)</f>
        <v>1</v>
      </c>
      <c r="BB13" s="22">
        <f>VLOOKUP(A13,'[2]MATERNAS DIRECTAS'!$A$8:$AE$140,31,0)</f>
        <v>0</v>
      </c>
      <c r="BC13" s="23">
        <f>VLOOKUP(A13,'[2]MATERNAS DIRECTAS'!$A$8:$AE$140,30,0)</f>
        <v>0</v>
      </c>
      <c r="BD13" s="28">
        <v>0</v>
      </c>
      <c r="BE13" s="29">
        <v>0</v>
      </c>
      <c r="BF13" s="38">
        <f>VLOOKUP(A13,[8]Controles!$A$7:$P$139,12,0)</f>
        <v>5.4945054945054945</v>
      </c>
      <c r="BG13" s="18">
        <f>VLOOKUP(A13,[8]Controles!$A$7:$L$139,11,0)</f>
        <v>5</v>
      </c>
      <c r="BH13" s="38">
        <f>VLOOKUP(A13,[8]Peso!$A$7:$D$139,4,0)</f>
        <v>5.4945054945054945</v>
      </c>
      <c r="BI13" s="18">
        <f>VLOOKUP(A13,[8]Peso!$A$7:$D$139,3,0)</f>
        <v>5</v>
      </c>
      <c r="BJ13" s="22">
        <f>VLOOKUP(A13,'[2]EDA &lt; 5AÑOS'!$A$8:$AE$140,31,0)</f>
        <v>0</v>
      </c>
      <c r="BK13" s="23">
        <f>VLOOKUP(A13,'[2]EDA &lt; 5AÑOS'!$A$8:$AE$140,30,0)</f>
        <v>0</v>
      </c>
      <c r="BL13" s="22">
        <f>VLOOKUP(A13,'[2]IRA &lt; 5AÑOS'!$A$8:$AE$140,31,0)</f>
        <v>0</v>
      </c>
      <c r="BM13" s="23">
        <f>VLOOKUP(A13,'[2]IRA &lt; 5AÑOS'!$A$8:$AE$140,30,0)</f>
        <v>0</v>
      </c>
      <c r="BN13" s="18">
        <v>0</v>
      </c>
      <c r="BO13" s="18">
        <v>0</v>
      </c>
      <c r="BP13" s="18">
        <v>0</v>
      </c>
      <c r="BQ13" s="18">
        <v>0</v>
      </c>
      <c r="BR13" s="37">
        <v>0</v>
      </c>
      <c r="BS13" s="26">
        <v>0</v>
      </c>
      <c r="BT13" s="18">
        <v>0</v>
      </c>
      <c r="BU13" s="18">
        <v>0</v>
      </c>
      <c r="BV13" s="201">
        <v>0.27956989247311825</v>
      </c>
      <c r="BW13" s="201">
        <v>1.086021505376344</v>
      </c>
      <c r="BX13" s="201">
        <v>0.91397849462365588</v>
      </c>
      <c r="BY13" s="201">
        <v>1.086021505376344</v>
      </c>
      <c r="BZ13" s="201">
        <v>0.967741935483871</v>
      </c>
      <c r="CA13" s="201">
        <v>0.91176470588235292</v>
      </c>
      <c r="CB13" s="201">
        <v>0.93137254901960786</v>
      </c>
      <c r="CC13" s="18" t="str">
        <f>VLOOKUP(A13,[9]ESTADISTICAS_EN_EDUCACION_BASIC!$C$3:$AK$127,10,0)</f>
        <v>89.7</v>
      </c>
      <c r="CD13" s="18" t="str">
        <f>VLOOKUP(A13,[9]ESTADISTICAS_EN_EDUCACION_BASIC!$C$3:$AK$158,5,0)</f>
        <v>60.9</v>
      </c>
      <c r="CE13" s="18" t="str">
        <f>VLOOKUP(A13,[9]ESTADISTICAS_EN_EDUCACION_BASIC!$C$3:$AK$127,17,0)</f>
        <v>1.43</v>
      </c>
      <c r="CF13" s="24"/>
      <c r="CG13" s="24"/>
      <c r="CH13" s="20">
        <v>0</v>
      </c>
      <c r="CI13" s="21">
        <v>0</v>
      </c>
      <c r="CJ13" s="38">
        <f>VLOOKUP(A13,'[3]2019'!$A$8:$G$140,7,0)</f>
        <v>0</v>
      </c>
      <c r="CK13" s="18">
        <f>VLOOKUP(A13,'[3]2019'!$A$9:$G$140,6,0)</f>
        <v>0</v>
      </c>
      <c r="CL13" s="18">
        <v>0</v>
      </c>
      <c r="CM13" s="26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38">
        <v>0</v>
      </c>
      <c r="DA13" s="18">
        <v>0</v>
      </c>
      <c r="DB13" s="38">
        <f>VLOOKUP(A13,'[3]2019'!$A$8:$I$140,9,0)</f>
        <v>0</v>
      </c>
      <c r="DC13" s="18">
        <f>VLOOKUP(A13,'[3]2019'!$A$8:$I$140,8,0)</f>
        <v>0</v>
      </c>
      <c r="DD13" s="18" t="str">
        <f>VLOOKUP(A13,[9]ESTADISTICAS_EN_EDUCACION_BASIC!$C$3:$AK$127,11,0)</f>
        <v>130.3</v>
      </c>
      <c r="DE13" s="18" t="str">
        <f>VLOOKUP($A13,[9]ESTADISTICAS_EN_EDUCACION_BASIC!$C$3:$AK$127,6,0)</f>
        <v>96.7</v>
      </c>
      <c r="DF13" s="18" t="str">
        <f>VLOOKUP($A13,[9]ESTADISTICAS_EN_EDUCACION_BASIC!$C$3:$AK$127,18,0)</f>
        <v>0.49</v>
      </c>
      <c r="DG13" s="18">
        <f>VLOOKUP($A13,[9]ESTADISTICAS_EN_EDUCACION_BASIC!$C$3:$AK$127,28,0)</f>
        <v>0</v>
      </c>
      <c r="DH13" s="38">
        <v>0</v>
      </c>
      <c r="DI13" s="18">
        <v>0</v>
      </c>
      <c r="DJ13" s="38">
        <f>VLOOKUP(A13,'[10]AS 6 - 11'!$A$1:$D$84,4,0)</f>
        <v>130.718954248366</v>
      </c>
      <c r="DK13" s="18">
        <f>VLOOKUP(A13,'[10]AS 6 - 11'!$A$1:$D$84,2,0)</f>
        <v>1</v>
      </c>
      <c r="DL13" s="18">
        <v>0</v>
      </c>
      <c r="DM13" s="18">
        <v>0</v>
      </c>
      <c r="DN13" s="3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8">
        <v>3.1746031746031744</v>
      </c>
      <c r="EA13" s="189">
        <v>1</v>
      </c>
      <c r="EB13" s="188">
        <v>55.374592833876221</v>
      </c>
      <c r="EC13" s="189">
        <v>17</v>
      </c>
      <c r="ED13" s="38">
        <f>VLOOKUP(A13,'[3]2019'!$A$8:$K$140,11,0)</f>
        <v>0</v>
      </c>
      <c r="EE13" s="18">
        <f>VLOOKUP(A13,'[3]2019'!$A$8:$K$140,10,0)</f>
        <v>0</v>
      </c>
      <c r="EF13" s="18" t="str">
        <f>VLOOKUP($A13,[9]ESTADISTICAS_EN_EDUCACION_BASIC!$C$3:$AK$127,11,0)</f>
        <v>130.3</v>
      </c>
      <c r="EG13" s="18" t="str">
        <f>VLOOKUP($A13,[9]ESTADISTICAS_EN_EDUCACION_BASIC!$C$3:$AK$127,7,0)</f>
        <v>49.3</v>
      </c>
      <c r="EH13" s="18" t="str">
        <f>VLOOKUP($A13,[9]ESTADISTICAS_EN_EDUCACION_BASIC!$C$3:$AK$127,18,0)</f>
        <v>0.49</v>
      </c>
      <c r="EI13" s="18" t="str">
        <f>VLOOKUP($A13,[9]ESTADISTICAS_EN_EDUCACION_BASIC!$C$3:$AK$127,29,0)</f>
        <v>5.69</v>
      </c>
      <c r="EJ13" s="31"/>
      <c r="EK13" s="31"/>
      <c r="EL13" s="18" t="str">
        <f>VLOOKUP($A13,[9]ESTADISTICAS_EN_EDUCACION_BASIC!$C$3:$AK$127,13,0)</f>
        <v>39.8</v>
      </c>
      <c r="EM13" s="18" t="str">
        <f>VLOOKUP($A13,[9]ESTADISTICAS_EN_EDUCACION_BASIC!$C$3:$AK$127,8,0)</f>
        <v>21.7</v>
      </c>
      <c r="EN13" s="18" t="str">
        <f>VLOOKUP($A13,[9]ESTADISTICAS_EN_EDUCACION_BASIC!$C$3:$AK$127,20,0)</f>
        <v>4.63</v>
      </c>
      <c r="EO13" s="18" t="str">
        <f>VLOOKUP($A13,[9]ESTADISTICAS_EN_EDUCACION_BASIC!$C$3:$AK$127,30,0)</f>
        <v>3.7</v>
      </c>
      <c r="EP13" s="18">
        <v>0</v>
      </c>
      <c r="EQ13" s="18">
        <v>0</v>
      </c>
      <c r="ER13" s="38">
        <f>VLOOKUP(A13,[10]Hoja3!$A$1:$D$89,4,0)</f>
        <v>128.70012870012869</v>
      </c>
      <c r="ES13" s="18">
        <f>VLOOKUP(A13,[10]Hoja3!$A$1:$D$89,2,0)</f>
        <v>1</v>
      </c>
      <c r="ET13" s="38">
        <v>0</v>
      </c>
      <c r="EU13" s="18">
        <v>0</v>
      </c>
      <c r="EV13" s="38">
        <v>0</v>
      </c>
      <c r="EW13" s="18">
        <v>0</v>
      </c>
      <c r="EX13" s="31"/>
      <c r="EY13" s="188">
        <v>120.43795620437957</v>
      </c>
      <c r="EZ13" s="189">
        <v>33</v>
      </c>
      <c r="FA13" s="188">
        <v>76.305220883534147</v>
      </c>
      <c r="FB13" s="189">
        <v>19</v>
      </c>
      <c r="FC13" s="18">
        <v>0</v>
      </c>
      <c r="FD13" s="18">
        <v>0</v>
      </c>
      <c r="FE13" s="3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38">
        <v>0</v>
      </c>
      <c r="FL13" s="18">
        <v>0</v>
      </c>
      <c r="FM13" s="38">
        <f>VLOOKUP(A13,[10]Hoja20!$A$1:$D$91,4,0)</f>
        <v>81.433224755700323</v>
      </c>
      <c r="FN13" s="18">
        <f>VLOOKUP(A13,[10]Hoja20!$A$1:$D$91,2,0)</f>
        <v>1</v>
      </c>
      <c r="FO13" s="38">
        <f>VLOOKUP(A13,[10]Hoja21!$A$1:$D$101,4,0)</f>
        <v>244.29967426710095</v>
      </c>
      <c r="FP13" s="18">
        <f>VLOOKUP(A13,[10]Hoja21!$A$1:$D$101,2,0)</f>
        <v>3</v>
      </c>
      <c r="FQ13" s="38">
        <v>0</v>
      </c>
      <c r="FR13" s="18">
        <v>0</v>
      </c>
      <c r="FS13" s="38">
        <f>VLOOKUP(A13,'[3]2019'!$A$8:$M$140,13,0)</f>
        <v>1.7667844522968197</v>
      </c>
      <c r="FT13" s="18">
        <f>VLOOKUP(A13,'[3]2019'!$A$8:$M$140,12,0)</f>
        <v>1</v>
      </c>
      <c r="FU13" s="38">
        <f>VLOOKUP(A13,'[3]2019'!$A$8:$O$140,15,0)</f>
        <v>0</v>
      </c>
      <c r="FV13" s="18">
        <f>VLOOKUP(A13,'[3]2019'!$A$8:$O$140,14,0)</f>
        <v>0</v>
      </c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</row>
    <row r="14" spans="1:243">
      <c r="A14" s="17" t="s">
        <v>545</v>
      </c>
      <c r="B14" s="18" t="s">
        <v>546</v>
      </c>
      <c r="C14" s="17" t="s">
        <v>547</v>
      </c>
      <c r="D14" s="25">
        <v>3</v>
      </c>
      <c r="E14" s="27">
        <v>2019</v>
      </c>
      <c r="F14" s="31"/>
      <c r="G14" s="194">
        <v>124647</v>
      </c>
      <c r="H14" s="194">
        <v>102946</v>
      </c>
      <c r="I14" s="194">
        <v>21701</v>
      </c>
      <c r="J14" s="200">
        <v>43.83</v>
      </c>
      <c r="K14" s="40">
        <f>VLOOKUP(A14,'[6]1.COBERTURA  DANE'!$B$7:$G$139,5,0)</f>
        <v>88062</v>
      </c>
      <c r="L14" s="26">
        <v>25.41</v>
      </c>
      <c r="M14" s="32">
        <v>51049</v>
      </c>
      <c r="N14" s="193">
        <v>11369</v>
      </c>
      <c r="O14" s="193">
        <v>5899</v>
      </c>
      <c r="P14" s="193">
        <v>5470</v>
      </c>
      <c r="Q14" s="196">
        <f>VLOOKUP($A14,[7]Hoja1!$A$1:$H$3750,6,0)</f>
        <v>13674</v>
      </c>
      <c r="R14" s="196">
        <f>VLOOKUP($A14,[7]Hoja1!$A$1:$H$3750,7,0)</f>
        <v>7091</v>
      </c>
      <c r="S14" s="196">
        <f>VLOOKUP($A14,[7]Hoja1!$A$1:$H$3750,8,0)</f>
        <v>6583</v>
      </c>
      <c r="T14" s="193">
        <v>11662</v>
      </c>
      <c r="U14" s="193">
        <v>6009</v>
      </c>
      <c r="V14" s="193">
        <v>5653</v>
      </c>
      <c r="W14" s="198">
        <f>VLOOKUP($A14,[7]Hoja1!$A$1:$K$3750,9,0)</f>
        <v>14109</v>
      </c>
      <c r="X14" s="198">
        <f>VLOOKUP($A14,[7]Hoja1!$A$1:$K$3750,10,0)</f>
        <v>7248</v>
      </c>
      <c r="Y14" s="198">
        <f>VLOOKUP($A14,[7]Hoja1!$A$1:$K$3750,11,0)</f>
        <v>6861</v>
      </c>
      <c r="Z14" s="193">
        <v>11940</v>
      </c>
      <c r="AA14" s="193">
        <v>6085</v>
      </c>
      <c r="AB14" s="193">
        <v>5855</v>
      </c>
      <c r="AC14" s="198">
        <f>VLOOKUP(A14,[7]Hoja1!$A$1:$Q$3765,12,0)</f>
        <v>14381</v>
      </c>
      <c r="AD14" s="198">
        <f>VLOOKUP($A14,[7]Hoja1!$A$1:$Q$3765,13,0)</f>
        <v>7275</v>
      </c>
      <c r="AE14" s="198">
        <f>VLOOKUP($A14,[7]Hoja1!$A$1:$Q$3750,14,0)</f>
        <v>7106</v>
      </c>
      <c r="AF14" s="193">
        <v>11928</v>
      </c>
      <c r="AG14" s="193">
        <v>5979</v>
      </c>
      <c r="AH14" s="193">
        <v>5949</v>
      </c>
      <c r="AI14" s="198">
        <f>VLOOKUP($A14,[7]Hoja1!$A$1:$Q$3750,15,0)</f>
        <v>25717</v>
      </c>
      <c r="AJ14" s="198">
        <f>VLOOKUP($A14,[7]Hoja1!$A$1:$Q$3750,16,0)</f>
        <v>12664</v>
      </c>
      <c r="AK14" s="198">
        <f>VLOOKUP($A14,[7]Hoja1!$A$1:$Q$3750,17,0)</f>
        <v>13053</v>
      </c>
      <c r="AL14" s="193">
        <v>11767</v>
      </c>
      <c r="AM14" s="193">
        <v>5806</v>
      </c>
      <c r="AN14" s="193">
        <v>5961</v>
      </c>
      <c r="AO14" s="31"/>
      <c r="AP14" s="31"/>
      <c r="AQ14" s="31"/>
      <c r="AR14" s="31"/>
      <c r="AS14" s="27"/>
      <c r="AT14" s="31"/>
      <c r="AU14" s="31"/>
      <c r="AV14" s="31"/>
      <c r="AW14" s="31"/>
      <c r="AX14" s="38">
        <f>VLOOKUP(A14,[2]INFANTIL!$A$8:$AE$140,31,0)</f>
        <v>12.351778656126482</v>
      </c>
      <c r="AY14" s="18">
        <f>VLOOKUP(A14,[2]INFANTIL!$A$8:$AE$140,30,0)</f>
        <v>25</v>
      </c>
      <c r="AZ14" s="199">
        <f>VLOOKUP(A14,'[3]2019'!$A$8:$E$140,5,0)</f>
        <v>2.7267129914680273</v>
      </c>
      <c r="BA14" s="23">
        <f>VLOOKUP(A14,'[3]2019'!$A$8:$F$140,4,0)</f>
        <v>31</v>
      </c>
      <c r="BB14" s="22">
        <f>VLOOKUP(A14,'[2]MATERNAS DIRECTAS'!$A$8:$AE$140,31,0)</f>
        <v>0</v>
      </c>
      <c r="BC14" s="23">
        <f>VLOOKUP(A14,'[2]MATERNAS DIRECTAS'!$A$8:$AE$140,30,0)</f>
        <v>0</v>
      </c>
      <c r="BD14" s="28">
        <v>0</v>
      </c>
      <c r="BE14" s="29">
        <v>0</v>
      </c>
      <c r="BF14" s="38">
        <f>VLOOKUP(A14,[8]Controles!$A$7:$P$139,12,0)</f>
        <v>8.0039525691699609</v>
      </c>
      <c r="BG14" s="18">
        <f>VLOOKUP(A14,[8]Controles!$A$7:$L$139,11,0)</f>
        <v>162</v>
      </c>
      <c r="BH14" s="38">
        <f>VLOOKUP(A14,[8]Peso!$A$7:$D$139,4,0)</f>
        <v>8.9920948616600782</v>
      </c>
      <c r="BI14" s="18">
        <f>VLOOKUP(A14,[8]Peso!$A$7:$D$139,3,0)</f>
        <v>182</v>
      </c>
      <c r="BJ14" s="22">
        <f>VLOOKUP(A14,'[2]EDA &lt; 5AÑOS'!$A$8:$AE$140,31,0)</f>
        <v>0</v>
      </c>
      <c r="BK14" s="23">
        <f>VLOOKUP(A14,'[2]EDA &lt; 5AÑOS'!$A$8:$AE$140,30,0)</f>
        <v>0</v>
      </c>
      <c r="BL14" s="22">
        <f>VLOOKUP(A14,'[2]IRA &lt; 5AÑOS'!$A$8:$AE$140,31,0)</f>
        <v>17.591696719148562</v>
      </c>
      <c r="BM14" s="23">
        <f>VLOOKUP(A14,'[2]IRA &lt; 5AÑOS'!$A$8:$AE$140,30,0)</f>
        <v>2</v>
      </c>
      <c r="BN14" s="26">
        <v>9.76</v>
      </c>
      <c r="BO14" s="18">
        <v>1</v>
      </c>
      <c r="BP14" s="27">
        <v>8.76</v>
      </c>
      <c r="BQ14" s="27">
        <v>1</v>
      </c>
      <c r="BR14" s="37">
        <v>0</v>
      </c>
      <c r="BS14" s="26">
        <v>0</v>
      </c>
      <c r="BT14" s="18">
        <v>0</v>
      </c>
      <c r="BU14" s="18">
        <v>0</v>
      </c>
      <c r="BV14" s="201">
        <v>1.6606377915278439</v>
      </c>
      <c r="BW14" s="201">
        <v>0.90766301761066159</v>
      </c>
      <c r="BX14" s="201">
        <v>0.92384578772013326</v>
      </c>
      <c r="BY14" s="201">
        <v>0.90671108995716321</v>
      </c>
      <c r="BZ14" s="201">
        <v>0.94098048548310331</v>
      </c>
      <c r="CA14" s="201">
        <v>0.78752181500872598</v>
      </c>
      <c r="CB14" s="201">
        <v>0.89092495636998259</v>
      </c>
      <c r="CC14" s="18" t="str">
        <f>VLOOKUP(A14,[9]ESTADISTICAS_EN_EDUCACION_BASIC!$C$3:$AK$127,10,0)</f>
        <v>66.2</v>
      </c>
      <c r="CD14" s="18" t="str">
        <f>VLOOKUP(A14,[9]ESTADISTICAS_EN_EDUCACION_BASIC!$C$3:$AK$158,5,0)</f>
        <v>53.2</v>
      </c>
      <c r="CE14" s="18" t="str">
        <f>VLOOKUP(A14,[9]ESTADISTICAS_EN_EDUCACION_BASIC!$C$3:$AK$127,17,0)</f>
        <v>2.46</v>
      </c>
      <c r="CF14" s="24"/>
      <c r="CG14" s="24"/>
      <c r="CH14" s="20" t="e">
        <f>VLOOKUP(A14,#REF!,4,0)</f>
        <v>#REF!</v>
      </c>
      <c r="CI14" s="21" t="e">
        <f>VLOOKUP(A14,#REF!,2,0)</f>
        <v>#REF!</v>
      </c>
      <c r="CJ14" s="38">
        <f>VLOOKUP(A14,'[3]2019'!$A$8:$G$140,7,0)</f>
        <v>0.25724575544503514</v>
      </c>
      <c r="CK14" s="18">
        <f>VLOOKUP(A14,'[3]2019'!$A$9:$G$140,6,0)</f>
        <v>3</v>
      </c>
      <c r="CL14" s="18">
        <v>17.53</v>
      </c>
      <c r="CM14" s="26">
        <v>2</v>
      </c>
      <c r="CN14" s="38">
        <v>52.58</v>
      </c>
      <c r="CO14" s="18">
        <v>6</v>
      </c>
      <c r="CP14" s="38">
        <v>8.76</v>
      </c>
      <c r="CQ14" s="26">
        <v>1</v>
      </c>
      <c r="CR14" s="38">
        <v>7.09</v>
      </c>
      <c r="CS14" s="26">
        <v>1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38">
        <f>VLOOKUP(A14,[10]Hoja6!$A$1:$D$12,4,0)</f>
        <v>7.0876745339853997</v>
      </c>
      <c r="DA14" s="18">
        <f>VLOOKUP(A14,[10]Hoja6!$A$1:$D$12,2,0)</f>
        <v>1</v>
      </c>
      <c r="DB14" s="38">
        <f>VLOOKUP(A14,'[3]2019'!$A$8:$I$140,9,0)</f>
        <v>0.33500837520938026</v>
      </c>
      <c r="DC14" s="18">
        <f>VLOOKUP(A14,'[3]2019'!$A$8:$I$140,8,0)</f>
        <v>4</v>
      </c>
      <c r="DD14" s="18">
        <f>VLOOKUP(A14,[9]ESTADISTICAS_EN_EDUCACION_BASIC!$C$3:$AK$127,11,0)</f>
        <v>87</v>
      </c>
      <c r="DE14" s="18" t="str">
        <f>VLOOKUP($A14,[9]ESTADISTICAS_EN_EDUCACION_BASIC!$C$3:$AK$127,6,0)</f>
        <v>68.9</v>
      </c>
      <c r="DF14" s="18" t="str">
        <f>VLOOKUP($A14,[9]ESTADISTICAS_EN_EDUCACION_BASIC!$C$3:$AK$127,18,0)</f>
        <v>4.21</v>
      </c>
      <c r="DG14" s="18" t="str">
        <f>VLOOKUP($A14,[9]ESTADISTICAS_EN_EDUCACION_BASIC!$C$3:$AK$127,28,0)</f>
        <v>0.47</v>
      </c>
      <c r="DH14" s="38">
        <f>VLOOKUP(A14,[10]Hoja4!$A$1:$D$63,4,0)</f>
        <v>21.263023601956196</v>
      </c>
      <c r="DI14" s="18">
        <f>VLOOKUP(A14,[10]Hoja4!$A$1:$D$63,2,0)</f>
        <v>3</v>
      </c>
      <c r="DJ14" s="38">
        <f>VLOOKUP(A14,'[10]AS 6 - 11'!$A$1:$D$84,4,0)</f>
        <v>120.49046707775179</v>
      </c>
      <c r="DK14" s="18">
        <f>VLOOKUP(A14,'[10]AS 6 - 11'!$A$1:$D$84,2,0)</f>
        <v>17</v>
      </c>
      <c r="DL14" s="38">
        <f>VLOOKUP(A14,'[10]VIPNAL 6 - 11'!$A$1:$D$28,4,0)</f>
        <v>7.0876745339853997</v>
      </c>
      <c r="DM14" s="18">
        <f>VLOOKUP(A14,'[10]VIPNAL 6 - 11'!$A$1:$D$28,2,0)</f>
        <v>1</v>
      </c>
      <c r="DN14" s="38">
        <f>VLOOKUP(A14,[10]Hoja8!$A$1:$D$72,4,0)</f>
        <v>41.721716153257773</v>
      </c>
      <c r="DO14" s="18">
        <f>VLOOKUP(A14,[10]Hoja8!$A$1:$D$72,2,0)</f>
        <v>6</v>
      </c>
      <c r="DP14" s="38">
        <f>VLOOKUP(A14,[10]Hoja10!$A$1:$D$61,4,0)</f>
        <v>20.860858076628887</v>
      </c>
      <c r="DQ14" s="18">
        <f>VLOOKUP(A14,[10]Hoja10!$A$1:$D$61,2,0)</f>
        <v>3</v>
      </c>
      <c r="DR14" s="18">
        <v>0</v>
      </c>
      <c r="DS14" s="18">
        <v>0</v>
      </c>
      <c r="DT14" s="38">
        <f>VLOOKUP(A14,[10]Hoja12!$A$1:$D$41,4,0)</f>
        <v>13.907238717752589</v>
      </c>
      <c r="DU14" s="18">
        <f>VLOOKUP(A14,[10]Hoja12!$A$1:$D$41,2,0)</f>
        <v>2</v>
      </c>
      <c r="DV14" s="38">
        <f>VLOOKUP(A14,[10]Hoja13!$A$1:$D$20,4,0)</f>
        <v>6.9536193588762947</v>
      </c>
      <c r="DW14" s="18">
        <f>VLOOKUP(A14,[10]Hoja13!$A$1:$D$20,2,0)</f>
        <v>1</v>
      </c>
      <c r="DX14" s="18">
        <v>0</v>
      </c>
      <c r="DY14" s="18">
        <v>0</v>
      </c>
      <c r="DZ14" s="188">
        <v>4.269854824935952</v>
      </c>
      <c r="EA14" s="189">
        <v>25</v>
      </c>
      <c r="EB14" s="188">
        <v>80.517734072953445</v>
      </c>
      <c r="EC14" s="189">
        <v>479</v>
      </c>
      <c r="ED14" s="38">
        <f>VLOOKUP(A14,'[3]2019'!$A$8:$K$140,11,0)</f>
        <v>1.5090543259557343</v>
      </c>
      <c r="EE14" s="18">
        <f>VLOOKUP(A14,'[3]2019'!$A$8:$K$140,10,0)</f>
        <v>18</v>
      </c>
      <c r="EF14" s="18">
        <f>VLOOKUP($A14,[9]ESTADISTICAS_EN_EDUCACION_BASIC!$C$3:$AK$127,11,0)</f>
        <v>87</v>
      </c>
      <c r="EG14" s="18" t="str">
        <f>VLOOKUP($A14,[9]ESTADISTICAS_EN_EDUCACION_BASIC!$C$3:$AK$127,7,0)</f>
        <v>48.3</v>
      </c>
      <c r="EH14" s="18" t="str">
        <f>VLOOKUP($A14,[9]ESTADISTICAS_EN_EDUCACION_BASIC!$C$3:$AK$127,18,0)</f>
        <v>4.21</v>
      </c>
      <c r="EI14" s="18" t="str">
        <f>VLOOKUP($A14,[9]ESTADISTICAS_EN_EDUCACION_BASIC!$C$3:$AK$127,29,0)</f>
        <v>1.98</v>
      </c>
      <c r="EJ14" s="31"/>
      <c r="EK14" s="31"/>
      <c r="EL14" s="18" t="str">
        <f>VLOOKUP($A14,[9]ESTADISTICAS_EN_EDUCACION_BASIC!$C$3:$AK$127,13,0)</f>
        <v>57.5</v>
      </c>
      <c r="EM14" s="18" t="str">
        <f>VLOOKUP($A14,[9]ESTADISTICAS_EN_EDUCACION_BASIC!$C$3:$AK$127,8,0)</f>
        <v>24.7</v>
      </c>
      <c r="EN14" s="18" t="str">
        <f>VLOOKUP($A14,[9]ESTADISTICAS_EN_EDUCACION_BASIC!$C$3:$AK$127,20,0)</f>
        <v>5.87</v>
      </c>
      <c r="EO14" s="18" t="str">
        <f>VLOOKUP($A14,[9]ESTADISTICAS_EN_EDUCACION_BASIC!$C$3:$AK$127,30,0)</f>
        <v>2.07</v>
      </c>
      <c r="EP14" s="38">
        <f>VLOOKUP(A14,[10]Hoja2!$A$1:$D$72,4,0)</f>
        <v>41.721716153257773</v>
      </c>
      <c r="EQ14" s="18">
        <f>VLOOKUP(A14,[10]Hoja2!$A$1:$D$72,2,0)</f>
        <v>6</v>
      </c>
      <c r="ER14" s="38">
        <f>VLOOKUP(A14,[10]Hoja3!$A$1:$D$89,4,0)</f>
        <v>118.21152910089702</v>
      </c>
      <c r="ES14" s="18">
        <f>VLOOKUP(A14,[10]Hoja3!$A$1:$D$89,2,0)</f>
        <v>17</v>
      </c>
      <c r="ET14" s="38">
        <f>VLOOKUP(A14,[10]Hoja5!$A$1:$D$76,4,0)</f>
        <v>132.11876781864962</v>
      </c>
      <c r="EU14" s="18">
        <f>VLOOKUP(A14,[10]Hoja5!$A$1:$D$75,2,0)</f>
        <v>19</v>
      </c>
      <c r="EV14" s="38">
        <f>VLOOKUP(A14,[10]Hoja7!$A$1:$D$76,4,0)</f>
        <v>62.58257422988666</v>
      </c>
      <c r="EW14" s="18">
        <f>VLOOKUP(A14,[10]Hoja7!$A$1:$D$77,2,0)</f>
        <v>9</v>
      </c>
      <c r="EX14" s="31"/>
      <c r="EY14" s="188">
        <v>119.27528938097635</v>
      </c>
      <c r="EZ14" s="189">
        <v>711</v>
      </c>
      <c r="FA14" s="188">
        <v>89.453058442664855</v>
      </c>
      <c r="FB14" s="189">
        <v>525</v>
      </c>
      <c r="FC14" s="38">
        <f>VLOOKUP(A14,[10]Hoja15!$A$1:$D$63,4,0)</f>
        <v>23.330870630322355</v>
      </c>
      <c r="FD14" s="18">
        <f>VLOOKUP(A14,[10]Hoja15!$A$1:$D$63,2,0)</f>
        <v>6</v>
      </c>
      <c r="FE14" s="38">
        <f>VLOOKUP(A14,[10]Hoja16!$A$1:$D$88,4,0)</f>
        <v>66.104133452580015</v>
      </c>
      <c r="FF14" s="18">
        <f>VLOOKUP(A14,[10]Hoja16!$A$1:$D$88,2,0)</f>
        <v>17</v>
      </c>
      <c r="FG14" s="38">
        <f>VLOOKUP(A14,[10]Hoja17!$A$1:$D$33,4,0)</f>
        <v>7.7769568767741175</v>
      </c>
      <c r="FH14" s="18">
        <f>VLOOKUP(A14,[10]Hoja17!$A$1:$D$33,2,0)</f>
        <v>2</v>
      </c>
      <c r="FI14" s="18">
        <v>0</v>
      </c>
      <c r="FJ14" s="18">
        <v>0</v>
      </c>
      <c r="FK14" s="38">
        <f>VLOOKUP(A14,[10]Hoja19!$A$1:$D$97,4,0)</f>
        <v>97.211960959676475</v>
      </c>
      <c r="FL14" s="18">
        <f>VLOOKUP(A14,[10]Hoja19!$A$1:$D$97,2,0)</f>
        <v>25</v>
      </c>
      <c r="FM14" s="38">
        <f>VLOOKUP(A14,[10]Hoja20!$A$1:$D$91,4,0)</f>
        <v>291.6358828790294</v>
      </c>
      <c r="FN14" s="18">
        <f>VLOOKUP(A14,[10]Hoja20!$A$1:$D$91,2,0)</f>
        <v>75</v>
      </c>
      <c r="FO14" s="38">
        <f>VLOOKUP(A14,[10]Hoja21!$A$1:$D$101,4,0)</f>
        <v>256.63957693354592</v>
      </c>
      <c r="FP14" s="18">
        <f>VLOOKUP(A14,[10]Hoja21!$A$1:$D$101,2,0)</f>
        <v>66</v>
      </c>
      <c r="FQ14" s="38">
        <f>VLOOKUP(A14,[10]Hoja22!$A$1:$D$60,4,0)</f>
        <v>7.7769568767741175</v>
      </c>
      <c r="FR14" s="18">
        <f>VLOOKUP(A14,[10]Hoja22!$A$1:$D$60,2,0)</f>
        <v>2</v>
      </c>
      <c r="FS14" s="38">
        <f>VLOOKUP(A14,'[3]2019'!$A$8:$M$140,13,0)</f>
        <v>1.8696354210928867</v>
      </c>
      <c r="FT14" s="18">
        <f>VLOOKUP(A14,'[3]2019'!$A$8:$M$140,12,0)</f>
        <v>22</v>
      </c>
      <c r="FU14" s="38">
        <f>VLOOKUP(A14,'[3]2019'!$A$8:$O$140,15,0)</f>
        <v>1.8331005586592179</v>
      </c>
      <c r="FV14" s="18">
        <f>VLOOKUP(A14,'[3]2019'!$A$8:$O$140,14,0)</f>
        <v>21</v>
      </c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</row>
    <row r="15" spans="1:243">
      <c r="A15" s="17" t="s">
        <v>560</v>
      </c>
      <c r="B15" s="18" t="s">
        <v>561</v>
      </c>
      <c r="C15" s="17" t="s">
        <v>547</v>
      </c>
      <c r="D15" s="25">
        <v>6</v>
      </c>
      <c r="E15" s="27">
        <v>2019</v>
      </c>
      <c r="F15" s="31"/>
      <c r="G15" s="194">
        <v>29942</v>
      </c>
      <c r="H15" s="194">
        <v>10110</v>
      </c>
      <c r="I15" s="194">
        <v>19832</v>
      </c>
      <c r="J15" s="200">
        <v>7.95</v>
      </c>
      <c r="K15" s="40">
        <f>VLOOKUP(A15,'[6]1.COBERTURA  DANE'!$B$7:$G$139,5,0)</f>
        <v>3541</v>
      </c>
      <c r="L15" s="26">
        <v>58.57</v>
      </c>
      <c r="M15" s="32">
        <v>26099</v>
      </c>
      <c r="N15" s="187">
        <v>3231</v>
      </c>
      <c r="O15" s="187">
        <v>1599</v>
      </c>
      <c r="P15" s="187">
        <v>1632</v>
      </c>
      <c r="Q15" s="196">
        <f>VLOOKUP($A15,[7]Hoja1!$A$1:$H$3750,6,0)</f>
        <v>3877</v>
      </c>
      <c r="R15" s="196">
        <f>VLOOKUP($A15,[7]Hoja1!$A$1:$H$3750,7,0)</f>
        <v>1926</v>
      </c>
      <c r="S15" s="196">
        <f>VLOOKUP($A15,[7]Hoja1!$A$1:$H$3750,8,0)</f>
        <v>1951</v>
      </c>
      <c r="T15" s="187">
        <v>3228</v>
      </c>
      <c r="U15" s="187">
        <v>1673</v>
      </c>
      <c r="V15" s="187">
        <v>1555</v>
      </c>
      <c r="W15" s="198">
        <f>VLOOKUP($A15,[7]Hoja1!$A$1:$K$3750,9,0)</f>
        <v>3865</v>
      </c>
      <c r="X15" s="198">
        <f>VLOOKUP($A15,[7]Hoja1!$A$1:$K$3750,10,0)</f>
        <v>2034</v>
      </c>
      <c r="Y15" s="198">
        <f>VLOOKUP($A15,[7]Hoja1!$A$1:$K$3750,11,0)</f>
        <v>1831</v>
      </c>
      <c r="Z15" s="187">
        <v>3166</v>
      </c>
      <c r="AA15" s="187">
        <v>1709</v>
      </c>
      <c r="AB15" s="187">
        <v>1457</v>
      </c>
      <c r="AC15" s="198">
        <f>VLOOKUP(A15,[7]Hoja1!$A$1:$Q$3765,12,0)</f>
        <v>3660</v>
      </c>
      <c r="AD15" s="198">
        <f>VLOOKUP($A15,[7]Hoja1!$A$1:$Q$3765,13,0)</f>
        <v>1983</v>
      </c>
      <c r="AE15" s="198">
        <f>VLOOKUP($A15,[7]Hoja1!$A$1:$Q$3750,14,0)</f>
        <v>1677</v>
      </c>
      <c r="AF15" s="187">
        <v>2842</v>
      </c>
      <c r="AG15" s="187">
        <v>1526</v>
      </c>
      <c r="AH15" s="187">
        <v>1316</v>
      </c>
      <c r="AI15" s="198">
        <f>VLOOKUP($A15,[7]Hoja1!$A$1:$Q$3750,15,0)</f>
        <v>4807</v>
      </c>
      <c r="AJ15" s="198">
        <f>VLOOKUP($A15,[7]Hoja1!$A$1:$Q$3750,16,0)</f>
        <v>2378</v>
      </c>
      <c r="AK15" s="198">
        <f>VLOOKUP($A15,[7]Hoja1!$A$1:$Q$3750,17,0)</f>
        <v>2429</v>
      </c>
      <c r="AL15" s="187">
        <v>2197</v>
      </c>
      <c r="AM15" s="187">
        <v>1102</v>
      </c>
      <c r="AN15" s="187">
        <v>1095</v>
      </c>
      <c r="AO15" s="31"/>
      <c r="AP15" s="31"/>
      <c r="AQ15" s="31"/>
      <c r="AR15" s="31"/>
      <c r="AS15" s="27"/>
      <c r="AT15" s="31"/>
      <c r="AU15" s="31"/>
      <c r="AV15" s="31"/>
      <c r="AW15" s="31"/>
      <c r="AX15" s="38">
        <f>VLOOKUP(A15,[2]INFANTIL!$A$8:$AE$140,31,0)</f>
        <v>10</v>
      </c>
      <c r="AY15" s="18">
        <f>VLOOKUP(A15,[2]INFANTIL!$A$8:$AE$140,30,0)</f>
        <v>5</v>
      </c>
      <c r="AZ15" s="199">
        <f>VLOOKUP(A15,'[3]2019'!$A$8:$E$140,5,0)</f>
        <v>1.8570102135561746</v>
      </c>
      <c r="BA15" s="23">
        <f>VLOOKUP(A15,'[3]2019'!$A$8:$F$140,4,0)</f>
        <v>6</v>
      </c>
      <c r="BB15" s="22">
        <f>VLOOKUP(A15,'[2]MATERNAS DIRECTAS'!$A$8:$AE$140,31,0)</f>
        <v>0</v>
      </c>
      <c r="BC15" s="23">
        <f>VLOOKUP(A15,'[2]MATERNAS DIRECTAS'!$A$8:$AE$140,30,0)</f>
        <v>0</v>
      </c>
      <c r="BD15" s="28">
        <v>0</v>
      </c>
      <c r="BE15" s="29">
        <v>0</v>
      </c>
      <c r="BF15" s="38">
        <f>VLOOKUP(A15,[8]Controles!$A$7:$P$139,12,0)</f>
        <v>10.6</v>
      </c>
      <c r="BG15" s="18">
        <f>VLOOKUP(A15,[8]Controles!$A$7:$L$139,11,0)</f>
        <v>53</v>
      </c>
      <c r="BH15" s="38">
        <f>VLOOKUP(A15,[8]Peso!$A$7:$D$139,4,0)</f>
        <v>12.2</v>
      </c>
      <c r="BI15" s="18">
        <f>VLOOKUP(A15,[8]Peso!$A$7:$D$139,3,0)</f>
        <v>61</v>
      </c>
      <c r="BJ15" s="22">
        <f>VLOOKUP(A15,'[2]EDA &lt; 5AÑOS'!$A$8:$AE$140,31,0)</f>
        <v>0</v>
      </c>
      <c r="BK15" s="23">
        <f>VLOOKUP(A15,'[2]EDA &lt; 5AÑOS'!$A$8:$AE$140,30,0)</f>
        <v>0</v>
      </c>
      <c r="BL15" s="22">
        <f>VLOOKUP(A15,'[2]IRA &lt; 5AÑOS'!$A$8:$AE$140,31,0)</f>
        <v>0</v>
      </c>
      <c r="BM15" s="23">
        <f>VLOOKUP(A15,'[2]IRA &lt; 5AÑOS'!$A$8:$AE$140,30,0)</f>
        <v>0</v>
      </c>
      <c r="BN15" s="18">
        <v>0</v>
      </c>
      <c r="BO15" s="18">
        <v>0</v>
      </c>
      <c r="BP15" s="18">
        <v>0</v>
      </c>
      <c r="BQ15" s="18">
        <v>0</v>
      </c>
      <c r="BR15" s="37">
        <v>0</v>
      </c>
      <c r="BS15" s="26">
        <v>0</v>
      </c>
      <c r="BT15" s="18">
        <v>0</v>
      </c>
      <c r="BU15" s="18">
        <v>0</v>
      </c>
      <c r="BV15" s="201">
        <v>0.25703564727954969</v>
      </c>
      <c r="BW15" s="201">
        <v>0.92307692307692313</v>
      </c>
      <c r="BX15" s="201">
        <v>0.85741088180112568</v>
      </c>
      <c r="BY15" s="201">
        <v>0.90619136960600377</v>
      </c>
      <c r="BZ15" s="201">
        <v>0.92307692307692313</v>
      </c>
      <c r="CA15" s="201">
        <v>0.49730700179533216</v>
      </c>
      <c r="CB15" s="201">
        <v>0.93716337522441651</v>
      </c>
      <c r="CC15" s="18" t="str">
        <f>VLOOKUP(A15,[9]ESTADISTICAS_EN_EDUCACION_BASIC!$C$3:$AK$127,10,0)</f>
        <v>87.6</v>
      </c>
      <c r="CD15" s="18" t="str">
        <f>VLOOKUP(A15,[9]ESTADISTICAS_EN_EDUCACION_BASIC!$C$3:$AK$158,5,0)</f>
        <v>71.1</v>
      </c>
      <c r="CE15" s="18" t="str">
        <f>VLOOKUP(A15,[9]ESTADISTICAS_EN_EDUCACION_BASIC!$C$3:$AK$127,17,0)</f>
        <v>6.96</v>
      </c>
      <c r="CF15" s="24"/>
      <c r="CG15" s="24"/>
      <c r="CH15" s="20">
        <v>0</v>
      </c>
      <c r="CI15" s="21">
        <v>0</v>
      </c>
      <c r="CJ15" s="38">
        <f>VLOOKUP(A15,'[3]2019'!$A$8:$G$140,7,0)</f>
        <v>0</v>
      </c>
      <c r="CK15" s="18">
        <f>VLOOKUP(A15,'[3]2019'!$A$9:$G$140,6,0)</f>
        <v>0</v>
      </c>
      <c r="CL15" s="18">
        <v>0</v>
      </c>
      <c r="CM15" s="26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38">
        <v>0</v>
      </c>
      <c r="DA15" s="18">
        <v>0</v>
      </c>
      <c r="DB15" s="38">
        <f>VLOOKUP(A15,'[3]2019'!$A$8:$I$140,9,0)</f>
        <v>0.31585596967782686</v>
      </c>
      <c r="DC15" s="18">
        <f>VLOOKUP(A15,'[3]2019'!$A$8:$I$140,8,0)</f>
        <v>1</v>
      </c>
      <c r="DD15" s="18" t="str">
        <f>VLOOKUP(A15,[9]ESTADISTICAS_EN_EDUCACION_BASIC!$C$3:$AK$127,11,0)</f>
        <v>116.3</v>
      </c>
      <c r="DE15" s="18">
        <f>VLOOKUP($A15,[9]ESTADISTICAS_EN_EDUCACION_BASIC!$C$3:$AK$127,6,0)</f>
        <v>86</v>
      </c>
      <c r="DF15" s="18" t="str">
        <f>VLOOKUP($A15,[9]ESTADISTICAS_EN_EDUCACION_BASIC!$C$3:$AK$127,18,0)</f>
        <v>2.9</v>
      </c>
      <c r="DG15" s="18" t="str">
        <f>VLOOKUP($A15,[9]ESTADISTICAS_EN_EDUCACION_BASIC!$C$3:$AK$127,28,0)</f>
        <v>3.1</v>
      </c>
      <c r="DH15" s="38">
        <v>0</v>
      </c>
      <c r="DI15" s="18">
        <v>0</v>
      </c>
      <c r="DJ15" s="38">
        <v>0</v>
      </c>
      <c r="DK15" s="18">
        <v>0</v>
      </c>
      <c r="DL15" s="18">
        <v>0</v>
      </c>
      <c r="DM15" s="18">
        <v>0</v>
      </c>
      <c r="DN15" s="3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8">
        <v>6.8634179821551138</v>
      </c>
      <c r="EA15" s="189">
        <v>10</v>
      </c>
      <c r="EB15" s="188">
        <v>114.74164133738601</v>
      </c>
      <c r="EC15" s="189">
        <v>151</v>
      </c>
      <c r="ED15" s="38">
        <f>VLOOKUP(A15,'[3]2019'!$A$8:$K$140,11,0)</f>
        <v>0.70372976776917662</v>
      </c>
      <c r="EE15" s="18">
        <f>VLOOKUP(A15,'[3]2019'!$A$8:$K$140,10,0)</f>
        <v>2</v>
      </c>
      <c r="EF15" s="18" t="str">
        <f>VLOOKUP($A15,[9]ESTADISTICAS_EN_EDUCACION_BASIC!$C$3:$AK$127,11,0)</f>
        <v>116.3</v>
      </c>
      <c r="EG15" s="18" t="str">
        <f>VLOOKUP($A15,[9]ESTADISTICAS_EN_EDUCACION_BASIC!$C$3:$AK$127,7,0)</f>
        <v>55.9</v>
      </c>
      <c r="EH15" s="18" t="str">
        <f>VLOOKUP($A15,[9]ESTADISTICAS_EN_EDUCACION_BASIC!$C$3:$AK$127,18,0)</f>
        <v>2.9</v>
      </c>
      <c r="EI15" s="18" t="str">
        <f>VLOOKUP($A15,[9]ESTADISTICAS_EN_EDUCACION_BASIC!$C$3:$AK$127,29,0)</f>
        <v>3.74</v>
      </c>
      <c r="EJ15" s="31"/>
      <c r="EK15" s="31"/>
      <c r="EL15" s="18" t="str">
        <f>VLOOKUP($A15,[9]ESTADISTICAS_EN_EDUCACION_BASIC!$C$3:$AK$127,13,0)</f>
        <v>72.7</v>
      </c>
      <c r="EM15" s="18" t="str">
        <f>VLOOKUP($A15,[9]ESTADISTICAS_EN_EDUCACION_BASIC!$C$3:$AK$127,8,0)</f>
        <v>26.7</v>
      </c>
      <c r="EN15" s="18" t="str">
        <f>VLOOKUP($A15,[9]ESTADISTICAS_EN_EDUCACION_BASIC!$C$3:$AK$127,20,0)</f>
        <v>2.29</v>
      </c>
      <c r="EO15" s="18" t="str">
        <f>VLOOKUP($A15,[9]ESTADISTICAS_EN_EDUCACION_BASIC!$C$3:$AK$127,30,0)</f>
        <v>4.91</v>
      </c>
      <c r="EP15" s="18">
        <v>0</v>
      </c>
      <c r="EQ15" s="18">
        <v>0</v>
      </c>
      <c r="ER15" s="38">
        <v>0</v>
      </c>
      <c r="ES15" s="18">
        <v>0</v>
      </c>
      <c r="ET15" s="38">
        <v>0</v>
      </c>
      <c r="EU15" s="18">
        <v>0</v>
      </c>
      <c r="EV15" s="38">
        <v>0</v>
      </c>
      <c r="EW15" s="18">
        <v>0</v>
      </c>
      <c r="EX15" s="31"/>
      <c r="EY15" s="188">
        <v>134.24657534246575</v>
      </c>
      <c r="EZ15" s="189">
        <v>147</v>
      </c>
      <c r="FA15" s="188">
        <v>107.48560460652591</v>
      </c>
      <c r="FB15" s="189">
        <v>112</v>
      </c>
      <c r="FC15" s="18">
        <v>0</v>
      </c>
      <c r="FD15" s="18">
        <v>0</v>
      </c>
      <c r="FE15" s="3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38">
        <v>0</v>
      </c>
      <c r="FL15" s="18">
        <v>0</v>
      </c>
      <c r="FM15" s="38">
        <v>0</v>
      </c>
      <c r="FN15" s="18">
        <v>0</v>
      </c>
      <c r="FO15" s="38">
        <v>0</v>
      </c>
      <c r="FP15" s="18">
        <v>0</v>
      </c>
      <c r="FQ15" s="38">
        <v>0</v>
      </c>
      <c r="FR15" s="18">
        <v>0</v>
      </c>
      <c r="FS15" s="38">
        <f>VLOOKUP(A15,'[3]2019'!$A$8:$M$140,13,0)</f>
        <v>1.8206645425580337</v>
      </c>
      <c r="FT15" s="18">
        <f>VLOOKUP(A15,'[3]2019'!$A$8:$M$140,12,0)</f>
        <v>4</v>
      </c>
      <c r="FU15" s="38">
        <f>VLOOKUP(A15,'[3]2019'!$A$8:$O$140,15,0)</f>
        <v>1.557632398753894</v>
      </c>
      <c r="FV15" s="18">
        <f>VLOOKUP(A15,'[3]2019'!$A$8:$O$140,14,0)</f>
        <v>3</v>
      </c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</row>
    <row r="16" spans="1:243">
      <c r="A16" s="17" t="s">
        <v>573</v>
      </c>
      <c r="B16" s="18" t="s">
        <v>574</v>
      </c>
      <c r="C16" s="17" t="s">
        <v>427</v>
      </c>
      <c r="D16" s="25">
        <v>6</v>
      </c>
      <c r="E16" s="27">
        <v>2019</v>
      </c>
      <c r="F16" s="31"/>
      <c r="G16" s="194">
        <v>7577</v>
      </c>
      <c r="H16" s="194">
        <v>3473</v>
      </c>
      <c r="I16" s="194">
        <v>4104</v>
      </c>
      <c r="J16" s="200">
        <v>6.12</v>
      </c>
      <c r="K16" s="40">
        <f>VLOOKUP(A16,'[6]1.COBERTURA  DANE'!$B$7:$G$139,5,0)</f>
        <v>500</v>
      </c>
      <c r="L16" s="26">
        <v>77.709999999999994</v>
      </c>
      <c r="M16" s="32">
        <v>6345</v>
      </c>
      <c r="N16" s="187">
        <v>677</v>
      </c>
      <c r="O16" s="187">
        <v>361</v>
      </c>
      <c r="P16" s="187">
        <v>316</v>
      </c>
      <c r="Q16" s="196">
        <f>VLOOKUP($A16,[7]Hoja1!$A$1:$H$3750,6,0)</f>
        <v>813</v>
      </c>
      <c r="R16" s="196">
        <f>VLOOKUP($A16,[7]Hoja1!$A$1:$H$3750,7,0)</f>
        <v>434</v>
      </c>
      <c r="S16" s="196">
        <f>VLOOKUP($A16,[7]Hoja1!$A$1:$H$3750,8,0)</f>
        <v>379</v>
      </c>
      <c r="T16" s="187">
        <v>700</v>
      </c>
      <c r="U16" s="187">
        <v>380</v>
      </c>
      <c r="V16" s="187">
        <v>320</v>
      </c>
      <c r="W16" s="198">
        <f>VLOOKUP($A16,[7]Hoja1!$A$1:$K$3750,9,0)</f>
        <v>854</v>
      </c>
      <c r="X16" s="198">
        <f>VLOOKUP($A16,[7]Hoja1!$A$1:$K$3750,10,0)</f>
        <v>466</v>
      </c>
      <c r="Y16" s="198">
        <f>VLOOKUP($A16,[7]Hoja1!$A$1:$K$3750,11,0)</f>
        <v>388</v>
      </c>
      <c r="Z16" s="187">
        <v>726</v>
      </c>
      <c r="AA16" s="187">
        <v>400</v>
      </c>
      <c r="AB16" s="187">
        <v>326</v>
      </c>
      <c r="AC16" s="198">
        <f>VLOOKUP(A16,[7]Hoja1!$A$1:$Q$3765,12,0)</f>
        <v>863</v>
      </c>
      <c r="AD16" s="198">
        <f>VLOOKUP($A16,[7]Hoja1!$A$1:$Q$3765,13,0)</f>
        <v>477</v>
      </c>
      <c r="AE16" s="198">
        <f>VLOOKUP($A16,[7]Hoja1!$A$1:$Q$3750,14,0)</f>
        <v>386</v>
      </c>
      <c r="AF16" s="187">
        <v>689</v>
      </c>
      <c r="AG16" s="187">
        <v>379</v>
      </c>
      <c r="AH16" s="187">
        <v>310</v>
      </c>
      <c r="AI16" s="198">
        <f>VLOOKUP($A16,[7]Hoja1!$A$1:$Q$3750,15,0)</f>
        <v>1224</v>
      </c>
      <c r="AJ16" s="198">
        <f>VLOOKUP($A16,[7]Hoja1!$A$1:$Q$3750,16,0)</f>
        <v>638</v>
      </c>
      <c r="AK16" s="198">
        <f>VLOOKUP($A16,[7]Hoja1!$A$1:$Q$3750,17,0)</f>
        <v>586</v>
      </c>
      <c r="AL16" s="187">
        <v>565</v>
      </c>
      <c r="AM16" s="187">
        <v>297</v>
      </c>
      <c r="AN16" s="187">
        <v>268</v>
      </c>
      <c r="AO16" s="31"/>
      <c r="AP16" s="31"/>
      <c r="AQ16" s="31"/>
      <c r="AR16" s="31"/>
      <c r="AS16" s="27"/>
      <c r="AT16" s="31"/>
      <c r="AU16" s="31"/>
      <c r="AV16" s="31"/>
      <c r="AW16" s="31"/>
      <c r="AX16" s="38">
        <f>VLOOKUP(A16,[2]INFANTIL!$A$8:$AE$140,31,0)</f>
        <v>12.048192771084338</v>
      </c>
      <c r="AY16" s="18">
        <f>VLOOKUP(A16,[2]INFANTIL!$A$8:$AE$140,30,0)</f>
        <v>1</v>
      </c>
      <c r="AZ16" s="199">
        <f>VLOOKUP(A16,'[3]2019'!$A$8:$E$140,5,0)</f>
        <v>1.4771048744460857</v>
      </c>
      <c r="BA16" s="23">
        <f>VLOOKUP(A16,'[3]2019'!$A$8:$F$140,4,0)</f>
        <v>1</v>
      </c>
      <c r="BB16" s="22">
        <f>VLOOKUP(A16,'[2]MATERNAS DIRECTAS'!$A$8:$AE$140,31,0)</f>
        <v>0</v>
      </c>
      <c r="BC16" s="23">
        <f>VLOOKUP(A16,'[2]MATERNAS DIRECTAS'!$A$8:$AE$140,30,0)</f>
        <v>0</v>
      </c>
      <c r="BD16" s="28">
        <v>0</v>
      </c>
      <c r="BE16" s="29">
        <v>0</v>
      </c>
      <c r="BF16" s="38">
        <f>VLOOKUP(A16,[8]Controles!$A$7:$P$139,12,0)</f>
        <v>3.6144578313253009</v>
      </c>
      <c r="BG16" s="18">
        <f>VLOOKUP(A16,[8]Controles!$A$7:$L$139,11,0)</f>
        <v>3</v>
      </c>
      <c r="BH16" s="38">
        <f>VLOOKUP(A16,[8]Peso!$A$7:$D$139,4,0)</f>
        <v>4.8192771084337354</v>
      </c>
      <c r="BI16" s="18">
        <f>VLOOKUP(A16,[8]Peso!$A$7:$D$139,3,0)</f>
        <v>4</v>
      </c>
      <c r="BJ16" s="22">
        <f>VLOOKUP(A16,'[2]EDA &lt; 5AÑOS'!$A$8:$AE$140,31,0)</f>
        <v>0</v>
      </c>
      <c r="BK16" s="23">
        <f>VLOOKUP(A16,'[2]EDA &lt; 5AÑOS'!$A$8:$AE$140,30,0)</f>
        <v>0</v>
      </c>
      <c r="BL16" s="22">
        <f>VLOOKUP(A16,'[2]IRA &lt; 5AÑOS'!$A$8:$AE$140,31,0)</f>
        <v>0</v>
      </c>
      <c r="BM16" s="23">
        <f>VLOOKUP(A16,'[2]IRA &lt; 5AÑOS'!$A$8:$AE$140,30,0)</f>
        <v>0</v>
      </c>
      <c r="BN16" s="18">
        <v>0</v>
      </c>
      <c r="BO16" s="18">
        <v>0</v>
      </c>
      <c r="BP16" s="18">
        <v>0</v>
      </c>
      <c r="BQ16" s="18">
        <v>0</v>
      </c>
      <c r="BR16" s="37">
        <v>0</v>
      </c>
      <c r="BS16" s="26">
        <v>0</v>
      </c>
      <c r="BT16" s="18">
        <v>0</v>
      </c>
      <c r="BU16" s="18">
        <v>0</v>
      </c>
      <c r="BV16" s="201">
        <v>0.17924528301886791</v>
      </c>
      <c r="BW16" s="201">
        <v>0.97169811320754718</v>
      </c>
      <c r="BX16" s="201">
        <v>0.97169811320754718</v>
      </c>
      <c r="BY16" s="201">
        <v>0.98113207547169812</v>
      </c>
      <c r="BZ16" s="201">
        <v>0.98113207547169812</v>
      </c>
      <c r="CA16" s="201">
        <v>1.0566037735849056</v>
      </c>
      <c r="CB16" s="201">
        <v>0.96226415094339623</v>
      </c>
      <c r="CC16" s="18" t="str">
        <f>VLOOKUP(A16,[9]ESTADISTICAS_EN_EDUCACION_BASIC!$C$3:$AK$127,10,0)</f>
        <v>73.5</v>
      </c>
      <c r="CD16" s="18" t="str">
        <f>VLOOKUP(A16,[9]ESTADISTICAS_EN_EDUCACION_BASIC!$C$3:$AK$158,5,0)</f>
        <v>66.7</v>
      </c>
      <c r="CE16" s="18" t="str">
        <f>VLOOKUP(A16,[9]ESTADISTICAS_EN_EDUCACION_BASIC!$C$3:$AK$127,17,0)</f>
        <v>6.21</v>
      </c>
      <c r="CF16" s="24"/>
      <c r="CG16" s="24"/>
      <c r="CH16" s="20">
        <v>0</v>
      </c>
      <c r="CI16" s="21">
        <v>0</v>
      </c>
      <c r="CJ16" s="38">
        <f>VLOOKUP(A16,'[3]2019'!$A$8:$G$140,7,0)</f>
        <v>0</v>
      </c>
      <c r="CK16" s="18">
        <f>VLOOKUP(A16,'[3]2019'!$A$9:$G$140,6,0)</f>
        <v>0</v>
      </c>
      <c r="CL16" s="18">
        <v>0</v>
      </c>
      <c r="CM16" s="26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38">
        <v>0</v>
      </c>
      <c r="DA16" s="18">
        <v>0</v>
      </c>
      <c r="DB16" s="38">
        <f>VLOOKUP(A16,'[3]2019'!$A$8:$I$140,9,0)</f>
        <v>1.3774104683195594</v>
      </c>
      <c r="DC16" s="18">
        <f>VLOOKUP(A16,'[3]2019'!$A$8:$I$140,8,0)</f>
        <v>1</v>
      </c>
      <c r="DD16" s="18" t="str">
        <f>VLOOKUP(A16,[9]ESTADISTICAS_EN_EDUCACION_BASIC!$C$3:$AK$127,11,0)</f>
        <v>118.5</v>
      </c>
      <c r="DE16" s="18" t="str">
        <f>VLOOKUP($A16,[9]ESTADISTICAS_EN_EDUCACION_BASIC!$C$3:$AK$127,6,0)</f>
        <v>85.2</v>
      </c>
      <c r="DF16" s="18" t="str">
        <f>VLOOKUP($A16,[9]ESTADISTICAS_EN_EDUCACION_BASIC!$C$3:$AK$127,18,0)</f>
        <v>5.4</v>
      </c>
      <c r="DG16" s="18">
        <f>VLOOKUP($A16,[9]ESTADISTICAS_EN_EDUCACION_BASIC!$C$3:$AK$127,28,0)</f>
        <v>0</v>
      </c>
      <c r="DH16" s="38">
        <v>0</v>
      </c>
      <c r="DI16" s="18">
        <v>0</v>
      </c>
      <c r="DJ16" s="38">
        <v>0</v>
      </c>
      <c r="DK16" s="18">
        <v>0</v>
      </c>
      <c r="DL16" s="18">
        <v>0</v>
      </c>
      <c r="DM16" s="18">
        <v>0</v>
      </c>
      <c r="DN16" s="38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0</v>
      </c>
      <c r="DZ16" s="188">
        <v>0</v>
      </c>
      <c r="EA16" s="189">
        <v>0</v>
      </c>
      <c r="EB16" s="188">
        <v>67.741935483870975</v>
      </c>
      <c r="EC16" s="189">
        <v>21</v>
      </c>
      <c r="ED16" s="38">
        <f>VLOOKUP(A16,'[3]2019'!$A$8:$K$140,11,0)</f>
        <v>0</v>
      </c>
      <c r="EE16" s="18">
        <f>VLOOKUP(A16,'[3]2019'!$A$8:$K$140,10,0)</f>
        <v>0</v>
      </c>
      <c r="EF16" s="18" t="str">
        <f>VLOOKUP($A16,[9]ESTADISTICAS_EN_EDUCACION_BASIC!$C$3:$AK$127,11,0)</f>
        <v>118.5</v>
      </c>
      <c r="EG16" s="18" t="str">
        <f>VLOOKUP($A16,[9]ESTADISTICAS_EN_EDUCACION_BASIC!$C$3:$AK$127,7,0)</f>
        <v>66.4</v>
      </c>
      <c r="EH16" s="18" t="str">
        <f>VLOOKUP($A16,[9]ESTADISTICAS_EN_EDUCACION_BASIC!$C$3:$AK$127,18,0)</f>
        <v>5.4</v>
      </c>
      <c r="EI16" s="18">
        <f>VLOOKUP($A16,[9]ESTADISTICAS_EN_EDUCACION_BASIC!$C$3:$AK$127,29,0)</f>
        <v>0</v>
      </c>
      <c r="EJ16" s="31"/>
      <c r="EK16" s="31"/>
      <c r="EL16" s="18" t="str">
        <f>VLOOKUP($A16,[9]ESTADISTICAS_EN_EDUCACION_BASIC!$C$3:$AK$127,13,0)</f>
        <v>61.8</v>
      </c>
      <c r="EM16" s="18" t="str">
        <f>VLOOKUP($A16,[9]ESTADISTICAS_EN_EDUCACION_BASIC!$C$3:$AK$127,8,0)</f>
        <v>23.9</v>
      </c>
      <c r="EN16" s="18" t="str">
        <f>VLOOKUP($A16,[9]ESTADISTICAS_EN_EDUCACION_BASIC!$C$3:$AK$127,20,0)</f>
        <v>1.05</v>
      </c>
      <c r="EO16" s="18" t="str">
        <f>VLOOKUP($A16,[9]ESTADISTICAS_EN_EDUCACION_BASIC!$C$3:$AK$127,30,0)</f>
        <v>0.53</v>
      </c>
      <c r="EP16" s="18">
        <v>0</v>
      </c>
      <c r="EQ16" s="18">
        <v>0</v>
      </c>
      <c r="ER16" s="38">
        <v>0</v>
      </c>
      <c r="ES16" s="18">
        <v>0</v>
      </c>
      <c r="ET16" s="38">
        <v>0</v>
      </c>
      <c r="EU16" s="18">
        <v>0</v>
      </c>
      <c r="EV16" s="38">
        <v>0</v>
      </c>
      <c r="EW16" s="18">
        <v>0</v>
      </c>
      <c r="EX16" s="31"/>
      <c r="EY16" s="188">
        <v>74.626865671641781</v>
      </c>
      <c r="EZ16" s="189">
        <v>20</v>
      </c>
      <c r="FA16" s="188">
        <v>68.273092369477908</v>
      </c>
      <c r="FB16" s="189">
        <v>17</v>
      </c>
      <c r="FC16" s="18">
        <v>0</v>
      </c>
      <c r="FD16" s="18">
        <v>0</v>
      </c>
      <c r="FE16" s="3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38">
        <v>0</v>
      </c>
      <c r="FL16" s="18">
        <v>0</v>
      </c>
      <c r="FM16" s="38">
        <v>0</v>
      </c>
      <c r="FN16" s="18">
        <v>0</v>
      </c>
      <c r="FO16" s="38">
        <v>0</v>
      </c>
      <c r="FP16" s="18">
        <v>0</v>
      </c>
      <c r="FQ16" s="38">
        <v>0</v>
      </c>
      <c r="FR16" s="18">
        <v>0</v>
      </c>
      <c r="FS16" s="38">
        <f>VLOOKUP(A16,'[3]2019'!$A$8:$M$140,13,0)</f>
        <v>1.7699115044247788</v>
      </c>
      <c r="FT16" s="18">
        <f>VLOOKUP(A16,'[3]2019'!$A$8:$M$140,12,0)</f>
        <v>1</v>
      </c>
      <c r="FU16" s="38">
        <f>VLOOKUP(A16,'[3]2019'!$A$8:$O$140,15,0)</f>
        <v>2.028397565922921</v>
      </c>
      <c r="FV16" s="18">
        <f>VLOOKUP(A16,'[3]2019'!$A$8:$O$140,14,0)</f>
        <v>1</v>
      </c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</row>
    <row r="17" spans="1:243">
      <c r="A17" s="17" t="s">
        <v>585</v>
      </c>
      <c r="B17" s="18" t="s">
        <v>586</v>
      </c>
      <c r="C17" s="17" t="s">
        <v>441</v>
      </c>
      <c r="D17" s="25">
        <v>6</v>
      </c>
      <c r="E17" s="27">
        <v>2019</v>
      </c>
      <c r="F17" s="31"/>
      <c r="G17" s="194">
        <v>5085</v>
      </c>
      <c r="H17" s="194">
        <v>1738</v>
      </c>
      <c r="I17" s="194">
        <v>3347</v>
      </c>
      <c r="J17" s="200">
        <v>23.12</v>
      </c>
      <c r="K17" s="40">
        <f>VLOOKUP(A17,'[6]1.COBERTURA  DANE'!$B$7:$G$139,5,0)</f>
        <v>891</v>
      </c>
      <c r="L17" s="26">
        <v>69.8</v>
      </c>
      <c r="M17" s="32">
        <v>2690</v>
      </c>
      <c r="N17" s="187">
        <v>330</v>
      </c>
      <c r="O17" s="187">
        <v>158</v>
      </c>
      <c r="P17" s="187">
        <v>172</v>
      </c>
      <c r="Q17" s="196">
        <f>VLOOKUP($A17,[7]Hoja1!$A$1:$H$3750,6,0)</f>
        <v>396</v>
      </c>
      <c r="R17" s="196">
        <f>VLOOKUP($A17,[7]Hoja1!$A$1:$H$3750,7,0)</f>
        <v>190</v>
      </c>
      <c r="S17" s="196">
        <f>VLOOKUP($A17,[7]Hoja1!$A$1:$H$3750,8,0)</f>
        <v>206</v>
      </c>
      <c r="T17" s="187">
        <v>334</v>
      </c>
      <c r="U17" s="187">
        <v>161</v>
      </c>
      <c r="V17" s="187">
        <v>173</v>
      </c>
      <c r="W17" s="198">
        <f>VLOOKUP($A17,[7]Hoja1!$A$1:$K$3750,9,0)</f>
        <v>404</v>
      </c>
      <c r="X17" s="198">
        <f>VLOOKUP($A17,[7]Hoja1!$A$1:$K$3750,10,0)</f>
        <v>196</v>
      </c>
      <c r="Y17" s="198">
        <f>VLOOKUP($A17,[7]Hoja1!$A$1:$K$3750,11,0)</f>
        <v>208</v>
      </c>
      <c r="Z17" s="187">
        <v>345</v>
      </c>
      <c r="AA17" s="187">
        <v>171</v>
      </c>
      <c r="AB17" s="187">
        <v>174</v>
      </c>
      <c r="AC17" s="198">
        <f>VLOOKUP(A17,[7]Hoja1!$A$1:$Q$3765,12,0)</f>
        <v>415</v>
      </c>
      <c r="AD17" s="198">
        <f>VLOOKUP($A17,[7]Hoja1!$A$1:$Q$3765,13,0)</f>
        <v>212</v>
      </c>
      <c r="AE17" s="198">
        <f>VLOOKUP($A17,[7]Hoja1!$A$1:$Q$3750,14,0)</f>
        <v>203</v>
      </c>
      <c r="AF17" s="187">
        <v>340</v>
      </c>
      <c r="AG17" s="187">
        <v>180</v>
      </c>
      <c r="AH17" s="187">
        <v>160</v>
      </c>
      <c r="AI17" s="198">
        <f>VLOOKUP($A17,[7]Hoja1!$A$1:$Q$3750,15,0)</f>
        <v>634</v>
      </c>
      <c r="AJ17" s="198">
        <f>VLOOKUP($A17,[7]Hoja1!$A$1:$Q$3750,16,0)</f>
        <v>306</v>
      </c>
      <c r="AK17" s="198">
        <f>VLOOKUP($A17,[7]Hoja1!$A$1:$Q$3750,17,0)</f>
        <v>328</v>
      </c>
      <c r="AL17" s="187">
        <v>291</v>
      </c>
      <c r="AM17" s="187">
        <v>142</v>
      </c>
      <c r="AN17" s="187">
        <v>149</v>
      </c>
      <c r="AO17" s="31"/>
      <c r="AP17" s="31"/>
      <c r="AQ17" s="31"/>
      <c r="AR17" s="31"/>
      <c r="AS17" s="27"/>
      <c r="AT17" s="31"/>
      <c r="AU17" s="31"/>
      <c r="AV17" s="31"/>
      <c r="AW17" s="31"/>
      <c r="AX17" s="38">
        <f>VLOOKUP(A17,[2]INFANTIL!$A$8:$AE$140,31,0)</f>
        <v>0</v>
      </c>
      <c r="AY17" s="18">
        <f>VLOOKUP(A17,[2]INFANTIL!$A$8:$AE$140,30,0)</f>
        <v>0</v>
      </c>
      <c r="AZ17" s="199">
        <f>VLOOKUP(A17,'[3]2019'!$A$8:$E$140,5,0)</f>
        <v>0</v>
      </c>
      <c r="BA17" s="23">
        <f>VLOOKUP(A17,'[3]2019'!$A$8:$F$140,4,0)</f>
        <v>0</v>
      </c>
      <c r="BB17" s="22">
        <f>VLOOKUP(A17,'[2]MATERNAS DIRECTAS'!$A$8:$AE$140,31,0)</f>
        <v>0</v>
      </c>
      <c r="BC17" s="23">
        <f>VLOOKUP(A17,'[2]MATERNAS DIRECTAS'!$A$8:$AE$140,30,0)</f>
        <v>0</v>
      </c>
      <c r="BD17" s="28">
        <v>0</v>
      </c>
      <c r="BE17" s="29">
        <v>0</v>
      </c>
      <c r="BF17" s="38">
        <f>VLOOKUP(A17,[8]Controles!$A$7:$P$139,12,0)</f>
        <v>0</v>
      </c>
      <c r="BG17" s="18">
        <f>VLOOKUP(A17,[8]Controles!$A$7:$L$139,11,0)</f>
        <v>0</v>
      </c>
      <c r="BH17" s="38">
        <f>VLOOKUP(A17,[8]Peso!$A$7:$D$139,4,0)</f>
        <v>15.384615384615385</v>
      </c>
      <c r="BI17" s="18">
        <f>VLOOKUP(A17,[8]Peso!$A$7:$D$139,3,0)</f>
        <v>4</v>
      </c>
      <c r="BJ17" s="22">
        <f>VLOOKUP(A17,'[2]EDA &lt; 5AÑOS'!$A$8:$AE$140,31,0)</f>
        <v>0</v>
      </c>
      <c r="BK17" s="23">
        <f>VLOOKUP(A17,'[2]EDA &lt; 5AÑOS'!$A$8:$AE$140,30,0)</f>
        <v>0</v>
      </c>
      <c r="BL17" s="22">
        <f>VLOOKUP(A17,'[2]IRA &lt; 5AÑOS'!$A$8:$AE$140,31,0)</f>
        <v>0</v>
      </c>
      <c r="BM17" s="23">
        <f>VLOOKUP(A17,'[2]IRA &lt; 5AÑOS'!$A$8:$AE$140,30,0)</f>
        <v>0</v>
      </c>
      <c r="BN17" s="18">
        <v>0</v>
      </c>
      <c r="BO17" s="18">
        <v>0</v>
      </c>
      <c r="BP17" s="18">
        <v>0</v>
      </c>
      <c r="BQ17" s="18">
        <v>0</v>
      </c>
      <c r="BR17" s="37">
        <v>0</v>
      </c>
      <c r="BS17" s="26">
        <v>0</v>
      </c>
      <c r="BT17" s="18">
        <v>0</v>
      </c>
      <c r="BU17" s="18">
        <v>0</v>
      </c>
      <c r="BV17" s="201">
        <v>0.125</v>
      </c>
      <c r="BW17" s="201">
        <v>0.75</v>
      </c>
      <c r="BX17" s="201">
        <v>0.9375</v>
      </c>
      <c r="BY17" s="201">
        <v>0.8125</v>
      </c>
      <c r="BZ17" s="201">
        <v>0.9375</v>
      </c>
      <c r="CA17" s="201">
        <v>0.58139534883720934</v>
      </c>
      <c r="CB17" s="201">
        <v>0.55813953488372092</v>
      </c>
      <c r="CC17" s="18" t="str">
        <f>VLOOKUP(A17,[9]ESTADISTICAS_EN_EDUCACION_BASIC!$C$3:$AK$127,10,0)</f>
        <v>83.2</v>
      </c>
      <c r="CD17" s="18" t="str">
        <f>VLOOKUP(A17,[9]ESTADISTICAS_EN_EDUCACION_BASIC!$C$3:$AK$158,5,0)</f>
        <v>67.4</v>
      </c>
      <c r="CE17" s="18" t="str">
        <f>VLOOKUP(A17,[9]ESTADISTICAS_EN_EDUCACION_BASIC!$C$3:$AK$127,17,0)</f>
        <v>5.41</v>
      </c>
      <c r="CF17" s="24"/>
      <c r="CG17" s="24"/>
      <c r="CH17" s="20">
        <v>0</v>
      </c>
      <c r="CI17" s="21">
        <v>0</v>
      </c>
      <c r="CJ17" s="38">
        <f>VLOOKUP(A17,'[3]2019'!$A$8:$G$140,7,0)</f>
        <v>0</v>
      </c>
      <c r="CK17" s="18">
        <f>VLOOKUP(A17,'[3]2019'!$A$9:$G$140,6,0)</f>
        <v>0</v>
      </c>
      <c r="CL17" s="18">
        <v>0</v>
      </c>
      <c r="CM17" s="26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38">
        <v>0</v>
      </c>
      <c r="DA17" s="18">
        <v>0</v>
      </c>
      <c r="DB17" s="38">
        <f>VLOOKUP(A17,'[3]2019'!$A$8:$I$140,9,0)</f>
        <v>0</v>
      </c>
      <c r="DC17" s="18">
        <f>VLOOKUP(A17,'[3]2019'!$A$8:$I$140,8,0)</f>
        <v>0</v>
      </c>
      <c r="DD17" s="18" t="str">
        <f>VLOOKUP(A17,[9]ESTADISTICAS_EN_EDUCACION_BASIC!$C$3:$AK$127,11,0)</f>
        <v>108.3</v>
      </c>
      <c r="DE17" s="18" t="str">
        <f>VLOOKUP($A17,[9]ESTADISTICAS_EN_EDUCACION_BASIC!$C$3:$AK$127,6,0)</f>
        <v>81.2</v>
      </c>
      <c r="DF17" s="18" t="str">
        <f>VLOOKUP($A17,[9]ESTADISTICAS_EN_EDUCACION_BASIC!$C$3:$AK$127,18,0)</f>
        <v>6.5</v>
      </c>
      <c r="DG17" s="18" t="str">
        <f>VLOOKUP($A17,[9]ESTADISTICAS_EN_EDUCACION_BASIC!$C$3:$AK$127,28,0)</f>
        <v>7.11</v>
      </c>
      <c r="DH17" s="38">
        <v>0</v>
      </c>
      <c r="DI17" s="18">
        <v>0</v>
      </c>
      <c r="DJ17" s="38">
        <v>0</v>
      </c>
      <c r="DK17" s="18">
        <v>0</v>
      </c>
      <c r="DL17" s="18">
        <v>0</v>
      </c>
      <c r="DM17" s="18">
        <v>0</v>
      </c>
      <c r="DN17" s="38">
        <f>VLOOKUP(A17,[10]Hoja8!$A$1:$D$72,4,0)</f>
        <v>240.96385542168676</v>
      </c>
      <c r="DO17" s="18">
        <f>VLOOKUP(A17,[10]Hoja8!$A$1:$D$72,2,0)</f>
        <v>1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8">
        <v>5.7471264367816088</v>
      </c>
      <c r="EA17" s="189">
        <v>1</v>
      </c>
      <c r="EB17" s="188">
        <v>12.5</v>
      </c>
      <c r="EC17" s="189">
        <v>2</v>
      </c>
      <c r="ED17" s="38">
        <f>VLOOKUP(A17,'[3]2019'!$A$8:$K$140,11,0)</f>
        <v>2.9411764705882351</v>
      </c>
      <c r="EE17" s="18">
        <f>VLOOKUP(A17,'[3]2019'!$A$8:$K$140,10,0)</f>
        <v>1</v>
      </c>
      <c r="EF17" s="18" t="str">
        <f>VLOOKUP($A17,[9]ESTADISTICAS_EN_EDUCACION_BASIC!$C$3:$AK$127,11,0)</f>
        <v>108.3</v>
      </c>
      <c r="EG17" s="18" t="str">
        <f>VLOOKUP($A17,[9]ESTADISTICAS_EN_EDUCACION_BASIC!$C$3:$AK$127,7,0)</f>
        <v>72.7</v>
      </c>
      <c r="EH17" s="18" t="str">
        <f>VLOOKUP($A17,[9]ESTADISTICAS_EN_EDUCACION_BASIC!$C$3:$AK$127,18,0)</f>
        <v>6.5</v>
      </c>
      <c r="EI17" s="18" t="str">
        <f>VLOOKUP($A17,[9]ESTADISTICAS_EN_EDUCACION_BASIC!$C$3:$AK$127,29,0)</f>
        <v>2.65</v>
      </c>
      <c r="EJ17" s="31"/>
      <c r="EK17" s="31"/>
      <c r="EL17" s="18" t="str">
        <f>VLOOKUP($A17,[9]ESTADISTICAS_EN_EDUCACION_BASIC!$C$3:$AK$127,13,0)</f>
        <v>63.4</v>
      </c>
      <c r="EM17" s="18" t="str">
        <f>VLOOKUP($A17,[9]ESTADISTICAS_EN_EDUCACION_BASIC!$C$3:$AK$127,8,0)</f>
        <v>29.8</v>
      </c>
      <c r="EN17" s="18" t="str">
        <f>VLOOKUP($A17,[9]ESTADISTICAS_EN_EDUCACION_BASIC!$C$3:$AK$127,20,0)</f>
        <v>2.11</v>
      </c>
      <c r="EO17" s="18" t="str">
        <f>VLOOKUP($A17,[9]ESTADISTICAS_EN_EDUCACION_BASIC!$C$3:$AK$127,30,0)</f>
        <v>14.74</v>
      </c>
      <c r="EP17" s="38">
        <f>VLOOKUP(A17,[10]Hoja2!$A$1:$D$72,4,0)</f>
        <v>240.96385542168676</v>
      </c>
      <c r="EQ17" s="18">
        <f>VLOOKUP(A17,[10]Hoja2!$A$1:$D$72,2,0)</f>
        <v>1</v>
      </c>
      <c r="ER17" s="38">
        <f>VLOOKUP(A17,[10]Hoja3!$A$1:$D$89,4,0)</f>
        <v>481.92771084337352</v>
      </c>
      <c r="ES17" s="18">
        <f>VLOOKUP(A17,[10]Hoja3!$A$1:$D$89,2,0)</f>
        <v>2</v>
      </c>
      <c r="ET17" s="38">
        <v>0</v>
      </c>
      <c r="EU17" s="18">
        <v>0</v>
      </c>
      <c r="EV17" s="38">
        <f>VLOOKUP(A17,[10]Hoja7!$A$1:$D$76,4,0)</f>
        <v>240.96385542168676</v>
      </c>
      <c r="EW17" s="18">
        <f>VLOOKUP(A17,[10]Hoja7!$A$1:$D$77,2,0)</f>
        <v>1</v>
      </c>
      <c r="EX17" s="31"/>
      <c r="EY17" s="188">
        <v>53.691275167785236</v>
      </c>
      <c r="EZ17" s="189">
        <v>8</v>
      </c>
      <c r="FA17" s="188">
        <v>55.172413793103445</v>
      </c>
      <c r="FB17" s="189">
        <v>8</v>
      </c>
      <c r="FC17" s="18">
        <v>0</v>
      </c>
      <c r="FD17" s="18">
        <v>0</v>
      </c>
      <c r="FE17" s="38">
        <f>VLOOKUP(A17,[10]Hoja16!$A$1:$D$88,4,0)</f>
        <v>157.72870662460568</v>
      </c>
      <c r="FF17" s="18">
        <f>VLOOKUP(A17,[10]Hoja16!$A$1:$D$88,2,0)</f>
        <v>1</v>
      </c>
      <c r="FG17" s="18">
        <v>0</v>
      </c>
      <c r="FH17" s="18">
        <v>0</v>
      </c>
      <c r="FI17" s="18">
        <v>0</v>
      </c>
      <c r="FJ17" s="18">
        <v>0</v>
      </c>
      <c r="FK17" s="38">
        <f>VLOOKUP(A17,[10]Hoja19!$A$1:$D$97,4,0)</f>
        <v>157.72870662460568</v>
      </c>
      <c r="FL17" s="18">
        <f>VLOOKUP(A17,[10]Hoja19!$A$1:$D$97,2,0)</f>
        <v>1</v>
      </c>
      <c r="FM17" s="38">
        <v>0</v>
      </c>
      <c r="FN17" s="18">
        <v>0</v>
      </c>
      <c r="FO17" s="38">
        <v>0</v>
      </c>
      <c r="FP17" s="18">
        <v>0</v>
      </c>
      <c r="FQ17" s="38">
        <v>0</v>
      </c>
      <c r="FR17" s="18">
        <v>0</v>
      </c>
      <c r="FS17" s="38">
        <f>VLOOKUP(A17,'[3]2019'!$A$8:$M$140,13,0)</f>
        <v>3.4364261168384878</v>
      </c>
      <c r="FT17" s="18">
        <f>VLOOKUP(A17,'[3]2019'!$A$8:$M$140,12,0)</f>
        <v>1</v>
      </c>
      <c r="FU17" s="38">
        <f>VLOOKUP(A17,'[3]2019'!$A$8:$O$140,15,0)</f>
        <v>0</v>
      </c>
      <c r="FV17" s="18">
        <f>VLOOKUP(A17,'[3]2019'!$A$8:$O$140,14,0)</f>
        <v>0</v>
      </c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</row>
    <row r="18" spans="1:243">
      <c r="A18" s="17" t="s">
        <v>596</v>
      </c>
      <c r="B18" s="18" t="s">
        <v>597</v>
      </c>
      <c r="C18" s="17" t="s">
        <v>598</v>
      </c>
      <c r="D18" s="25">
        <v>4</v>
      </c>
      <c r="E18" s="27">
        <v>2019</v>
      </c>
      <c r="F18" s="31"/>
      <c r="G18" s="194">
        <v>53242</v>
      </c>
      <c r="H18" s="194">
        <v>23078</v>
      </c>
      <c r="I18" s="194">
        <v>30164</v>
      </c>
      <c r="J18" s="200">
        <v>46.78</v>
      </c>
      <c r="K18" s="40">
        <f>VLOOKUP(A18,'[6]1.COBERTURA  DANE'!$B$7:$G$139,5,0)</f>
        <v>24873</v>
      </c>
      <c r="L18" s="26">
        <v>32.35</v>
      </c>
      <c r="M18" s="32">
        <v>17198</v>
      </c>
      <c r="N18" s="187">
        <v>3281</v>
      </c>
      <c r="O18" s="187">
        <v>1638</v>
      </c>
      <c r="P18" s="187">
        <v>1643</v>
      </c>
      <c r="Q18" s="196">
        <f>VLOOKUP($A18,[7]Hoja1!$A$1:$H$3750,6,0)</f>
        <v>3947</v>
      </c>
      <c r="R18" s="196">
        <f>VLOOKUP($A18,[7]Hoja1!$A$1:$H$3750,7,0)</f>
        <v>1972</v>
      </c>
      <c r="S18" s="196">
        <f>VLOOKUP($A18,[7]Hoja1!$A$1:$H$3750,8,0)</f>
        <v>1975</v>
      </c>
      <c r="T18" s="187">
        <v>3417</v>
      </c>
      <c r="U18" s="187">
        <v>1727</v>
      </c>
      <c r="V18" s="187">
        <v>1690</v>
      </c>
      <c r="W18" s="198">
        <f>VLOOKUP($A18,[7]Hoja1!$A$1:$K$3750,9,0)</f>
        <v>4198</v>
      </c>
      <c r="X18" s="198">
        <f>VLOOKUP($A18,[7]Hoja1!$A$1:$K$3750,10,0)</f>
        <v>2131</v>
      </c>
      <c r="Y18" s="198">
        <f>VLOOKUP($A18,[7]Hoja1!$A$1:$K$3750,11,0)</f>
        <v>2067</v>
      </c>
      <c r="Z18" s="187">
        <v>3729</v>
      </c>
      <c r="AA18" s="187">
        <v>1907</v>
      </c>
      <c r="AB18" s="187">
        <v>1822</v>
      </c>
      <c r="AC18" s="198">
        <f>VLOOKUP(A18,[7]Hoja1!$A$1:$Q$3765,12,0)</f>
        <v>4727</v>
      </c>
      <c r="AD18" s="198">
        <f>VLOOKUP($A18,[7]Hoja1!$A$1:$Q$3765,13,0)</f>
        <v>2423</v>
      </c>
      <c r="AE18" s="198">
        <f>VLOOKUP($A18,[7]Hoja1!$A$1:$Q$3750,14,0)</f>
        <v>2304</v>
      </c>
      <c r="AF18" s="187">
        <v>4162</v>
      </c>
      <c r="AG18" s="187">
        <v>2130</v>
      </c>
      <c r="AH18" s="187">
        <v>2032</v>
      </c>
      <c r="AI18" s="198">
        <f>VLOOKUP($A18,[7]Hoja1!$A$1:$Q$3750,15,0)</f>
        <v>9582</v>
      </c>
      <c r="AJ18" s="198">
        <f>VLOOKUP($A18,[7]Hoja1!$A$1:$Q$3750,16,0)</f>
        <v>4891</v>
      </c>
      <c r="AK18" s="198">
        <f>VLOOKUP($A18,[7]Hoja1!$A$1:$Q$3750,17,0)</f>
        <v>4691</v>
      </c>
      <c r="AL18" s="187">
        <v>4416</v>
      </c>
      <c r="AM18" s="187">
        <v>2256</v>
      </c>
      <c r="AN18" s="187">
        <v>2160</v>
      </c>
      <c r="AO18" s="31"/>
      <c r="AP18" s="31"/>
      <c r="AQ18" s="31"/>
      <c r="AR18" s="31"/>
      <c r="AS18" s="27"/>
      <c r="AT18" s="31"/>
      <c r="AU18" s="31"/>
      <c r="AV18" s="31"/>
      <c r="AW18" s="31"/>
      <c r="AX18" s="38">
        <f>VLOOKUP(A18,[2]INFANTIL!$A$8:$AE$140,31,0)</f>
        <v>6.7114093959731544</v>
      </c>
      <c r="AY18" s="18">
        <f>VLOOKUP(A18,[2]INFANTIL!$A$8:$AE$140,30,0)</f>
        <v>3</v>
      </c>
      <c r="AZ18" s="199">
        <f>VLOOKUP(A18,'[3]2019'!$A$8:$E$140,5,0)</f>
        <v>0.91435537945748258</v>
      </c>
      <c r="BA18" s="23">
        <f>VLOOKUP(A18,'[3]2019'!$A$8:$F$140,4,0)</f>
        <v>3</v>
      </c>
      <c r="BB18" s="22">
        <f>VLOOKUP(A18,'[2]MATERNAS DIRECTAS'!$A$8:$AE$140,31,0)</f>
        <v>0</v>
      </c>
      <c r="BC18" s="23">
        <f>VLOOKUP(A18,'[2]MATERNAS DIRECTAS'!$A$8:$AE$140,30,0)</f>
        <v>0</v>
      </c>
      <c r="BD18" s="28">
        <v>0</v>
      </c>
      <c r="BE18" s="29">
        <v>0</v>
      </c>
      <c r="BF18" s="38">
        <f>VLOOKUP(A18,[8]Controles!$A$7:$P$139,12,0)</f>
        <v>4.9217002237136462</v>
      </c>
      <c r="BG18" s="18">
        <f>VLOOKUP(A18,[8]Controles!$A$7:$L$139,11,0)</f>
        <v>22</v>
      </c>
      <c r="BH18" s="38">
        <f>VLOOKUP(A18,[8]Peso!$A$7:$D$139,4,0)</f>
        <v>6.9351230425055936</v>
      </c>
      <c r="BI18" s="18">
        <f>VLOOKUP(A18,[8]Peso!$A$7:$D$139,3,0)</f>
        <v>31</v>
      </c>
      <c r="BJ18" s="22">
        <f>VLOOKUP(A18,'[2]EDA &lt; 5AÑOS'!$A$8:$AE$140,31,0)</f>
        <v>0</v>
      </c>
      <c r="BK18" s="23">
        <f>VLOOKUP(A18,'[2]EDA &lt; 5AÑOS'!$A$8:$AE$140,30,0)</f>
        <v>0</v>
      </c>
      <c r="BL18" s="22">
        <f>VLOOKUP(A18,'[2]IRA &lt; 5AÑOS'!$A$8:$AE$140,31,0)</f>
        <v>0</v>
      </c>
      <c r="BM18" s="23">
        <f>VLOOKUP(A18,'[2]IRA &lt; 5AÑOS'!$A$8:$AE$140,30,0)</f>
        <v>0</v>
      </c>
      <c r="BN18" s="18">
        <v>0</v>
      </c>
      <c r="BO18" s="18">
        <v>0</v>
      </c>
      <c r="BP18" s="18">
        <v>0</v>
      </c>
      <c r="BQ18" s="18">
        <v>0</v>
      </c>
      <c r="BR18" s="37">
        <v>0</v>
      </c>
      <c r="BS18" s="26">
        <v>0</v>
      </c>
      <c r="BT18" s="18">
        <v>0</v>
      </c>
      <c r="BU18" s="18">
        <v>0</v>
      </c>
      <c r="BV18" s="201">
        <v>0.14319248826291081</v>
      </c>
      <c r="BW18" s="201">
        <v>0.92957746478873238</v>
      </c>
      <c r="BX18" s="201">
        <v>0.93896713615023475</v>
      </c>
      <c r="BY18" s="201">
        <v>0.9460093896713615</v>
      </c>
      <c r="BZ18" s="201">
        <v>0.94835680751173712</v>
      </c>
      <c r="CA18" s="201">
        <v>1.0835266821345708</v>
      </c>
      <c r="CB18" s="201">
        <v>0.9953596287703016</v>
      </c>
      <c r="CC18" s="18">
        <f>VLOOKUP(A18,[9]ESTADISTICAS_EN_EDUCACION_BASIC!$C$3:$AK$127,10,0)</f>
        <v>75</v>
      </c>
      <c r="CD18" s="18" t="str">
        <f>VLOOKUP(A18,[9]ESTADISTICAS_EN_EDUCACION_BASIC!$C$3:$AK$158,5,0)</f>
        <v>57.9</v>
      </c>
      <c r="CE18" s="18" t="str">
        <f>VLOOKUP(A18,[9]ESTADISTICAS_EN_EDUCACION_BASIC!$C$3:$AK$127,17,0)</f>
        <v>2.13</v>
      </c>
      <c r="CF18" s="24"/>
      <c r="CG18" s="24"/>
      <c r="CH18" s="20" t="e">
        <f>VLOOKUP(A18,#REF!,4,0)</f>
        <v>#REF!</v>
      </c>
      <c r="CI18" s="21" t="e">
        <f>VLOOKUP(A18,#REF!,2,0)</f>
        <v>#REF!</v>
      </c>
      <c r="CJ18" s="38">
        <f>VLOOKUP(A18,'[3]2019'!$A$8:$G$140,7,0)</f>
        <v>0</v>
      </c>
      <c r="CK18" s="18">
        <f>VLOOKUP(A18,'[3]2019'!$A$9:$G$140,6,0)</f>
        <v>0</v>
      </c>
      <c r="CL18" s="18">
        <v>121.65</v>
      </c>
      <c r="CM18" s="26">
        <v>4</v>
      </c>
      <c r="CN18" s="38">
        <v>121.65</v>
      </c>
      <c r="CO18" s="18">
        <v>4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38">
        <v>0</v>
      </c>
      <c r="DA18" s="18">
        <v>0</v>
      </c>
      <c r="DB18" s="38">
        <f>VLOOKUP(A18,'[3]2019'!$A$8:$I$140,9,0)</f>
        <v>0.26816840976133011</v>
      </c>
      <c r="DC18" s="18">
        <f>VLOOKUP(A18,'[3]2019'!$A$8:$I$140,8,0)</f>
        <v>1</v>
      </c>
      <c r="DD18" s="18">
        <f>VLOOKUP(A18,[9]ESTADISTICAS_EN_EDUCACION_BASIC!$C$3:$AK$127,11,0)</f>
        <v>96</v>
      </c>
      <c r="DE18" s="18" t="str">
        <f>VLOOKUP($A18,[9]ESTADISTICAS_EN_EDUCACION_BASIC!$C$3:$AK$127,6,0)</f>
        <v>79.5</v>
      </c>
      <c r="DF18" s="18" t="str">
        <f>VLOOKUP($A18,[9]ESTADISTICAS_EN_EDUCACION_BASIC!$C$3:$AK$127,18,0)</f>
        <v>2.6</v>
      </c>
      <c r="DG18" s="18" t="str">
        <f>VLOOKUP($A18,[9]ESTADISTICAS_EN_EDUCACION_BASIC!$C$3:$AK$127,28,0)</f>
        <v>7.55</v>
      </c>
      <c r="DH18" s="38">
        <f>VLOOKUP(A18,[10]Hoja4!$A$1:$D$63,4,0)</f>
        <v>119.10433539780848</v>
      </c>
      <c r="DI18" s="18">
        <f>VLOOKUP(A18,[10]Hoja4!$A$1:$D$63,2,0)</f>
        <v>5</v>
      </c>
      <c r="DJ18" s="38">
        <f>VLOOKUP(A18,'[10]AS 6 - 11'!$A$1:$D$84,4,0)</f>
        <v>309.67127203430209</v>
      </c>
      <c r="DK18" s="18">
        <f>VLOOKUP(A18,'[10]AS 6 - 11'!$A$1:$D$84,2,0)</f>
        <v>13</v>
      </c>
      <c r="DL18" s="38">
        <f>VLOOKUP(A18,'[10]VIPNAL 6 - 11'!$A$1:$D$28,4,0)</f>
        <v>23.820867079561694</v>
      </c>
      <c r="DM18" s="18">
        <f>VLOOKUP(A18,'[10]VIPNAL 6 - 11'!$A$1:$D$28,2,0)</f>
        <v>1</v>
      </c>
      <c r="DN18" s="38">
        <f>VLOOKUP(A18,[10]Hoja8!$A$1:$D$72,4,0)</f>
        <v>105.77533319229957</v>
      </c>
      <c r="DO18" s="18">
        <f>VLOOKUP(A18,[10]Hoja8!$A$1:$D$72,2,0)</f>
        <v>5</v>
      </c>
      <c r="DP18" s="38">
        <f>VLOOKUP(A18,[10]Hoja10!$A$1:$D$61,4,0)</f>
        <v>42.310133276919821</v>
      </c>
      <c r="DQ18" s="18">
        <f>VLOOKUP(A18,[10]Hoja10!$A$1:$D$61,2,0)</f>
        <v>2</v>
      </c>
      <c r="DR18" s="18">
        <v>0</v>
      </c>
      <c r="DS18" s="18">
        <v>0</v>
      </c>
      <c r="DT18" s="38">
        <f>VLOOKUP(A18,[10]Hoja12!$A$1:$D$41,4,0)</f>
        <v>42.310133276919821</v>
      </c>
      <c r="DU18" s="18">
        <f>VLOOKUP(A18,[10]Hoja12!$A$1:$D$41,2,0)</f>
        <v>2</v>
      </c>
      <c r="DV18" s="18">
        <v>0</v>
      </c>
      <c r="DW18" s="18">
        <v>0</v>
      </c>
      <c r="DX18" s="18">
        <v>0</v>
      </c>
      <c r="DY18" s="18">
        <v>0</v>
      </c>
      <c r="DZ18" s="188">
        <v>1.646542261251372</v>
      </c>
      <c r="EA18" s="189">
        <v>3</v>
      </c>
      <c r="EB18" s="188">
        <v>41.830708661417326</v>
      </c>
      <c r="EC18" s="189">
        <v>85</v>
      </c>
      <c r="ED18" s="38">
        <f>VLOOKUP(A18,'[3]2019'!$A$8:$K$140,11,0)</f>
        <v>1.4416146083613646</v>
      </c>
      <c r="EE18" s="18">
        <f>VLOOKUP(A18,'[3]2019'!$A$8:$K$140,10,0)</f>
        <v>6</v>
      </c>
      <c r="EF18" s="18">
        <f>VLOOKUP($A18,[9]ESTADISTICAS_EN_EDUCACION_BASIC!$C$3:$AK$127,11,0)</f>
        <v>96</v>
      </c>
      <c r="EG18" s="18" t="str">
        <f>VLOOKUP($A18,[9]ESTADISTICAS_EN_EDUCACION_BASIC!$C$3:$AK$127,7,0)</f>
        <v>71.8</v>
      </c>
      <c r="EH18" s="18" t="str">
        <f>VLOOKUP($A18,[9]ESTADISTICAS_EN_EDUCACION_BASIC!$C$3:$AK$127,18,0)</f>
        <v>2.6</v>
      </c>
      <c r="EI18" s="18" t="str">
        <f>VLOOKUP($A18,[9]ESTADISTICAS_EN_EDUCACION_BASIC!$C$3:$AK$127,29,0)</f>
        <v>12.47</v>
      </c>
      <c r="EJ18" s="31"/>
      <c r="EK18" s="31"/>
      <c r="EL18" s="18" t="str">
        <f>VLOOKUP($A18,[9]ESTADISTICAS_EN_EDUCACION_BASIC!$C$3:$AK$127,13,0)</f>
        <v>66.7</v>
      </c>
      <c r="EM18" s="18" t="str">
        <f>VLOOKUP($A18,[9]ESTADISTICAS_EN_EDUCACION_BASIC!$C$3:$AK$127,8,0)</f>
        <v>42.2</v>
      </c>
      <c r="EN18" s="18" t="str">
        <f>VLOOKUP($A18,[9]ESTADISTICAS_EN_EDUCACION_BASIC!$C$3:$AK$127,20,0)</f>
        <v>3.56</v>
      </c>
      <c r="EO18" s="18" t="str">
        <f>VLOOKUP($A18,[9]ESTADISTICAS_EN_EDUCACION_BASIC!$C$3:$AK$127,30,0)</f>
        <v>13.01</v>
      </c>
      <c r="EP18" s="38">
        <f>VLOOKUP(A18,[10]Hoja2!$A$1:$D$72,4,0)</f>
        <v>105.77533319229957</v>
      </c>
      <c r="EQ18" s="18">
        <f>VLOOKUP(A18,[10]Hoja2!$A$1:$D$72,2,0)</f>
        <v>5</v>
      </c>
      <c r="ER18" s="38">
        <f>VLOOKUP(A18,[10]Hoja3!$A$1:$D$89,4,0)</f>
        <v>211.55066638459914</v>
      </c>
      <c r="ES18" s="18">
        <f>VLOOKUP(A18,[10]Hoja3!$A$1:$D$89,2,0)</f>
        <v>10</v>
      </c>
      <c r="ET18" s="38">
        <f>VLOOKUP(A18,[10]Hoja5!$A$1:$D$76,4,0)</f>
        <v>190.3955997461392</v>
      </c>
      <c r="EU18" s="18">
        <f>VLOOKUP(A18,[10]Hoja5!$A$1:$D$75,2,0)</f>
        <v>9</v>
      </c>
      <c r="EV18" s="38">
        <f>VLOOKUP(A18,[10]Hoja7!$A$1:$D$76,4,0)</f>
        <v>148.0854664692194</v>
      </c>
      <c r="EW18" s="18">
        <f>VLOOKUP(A18,[10]Hoja7!$A$1:$D$77,2,0)</f>
        <v>7</v>
      </c>
      <c r="EX18" s="31"/>
      <c r="EY18" s="190">
        <v>70.370370370370381</v>
      </c>
      <c r="EZ18" s="191">
        <v>152</v>
      </c>
      <c r="FA18" s="188">
        <v>57.306590257879662</v>
      </c>
      <c r="FB18" s="189">
        <v>120</v>
      </c>
      <c r="FC18" s="38">
        <f>VLOOKUP(A18,[10]Hoja15!$A$1:$D$63,4,0)</f>
        <v>93.926111458985602</v>
      </c>
      <c r="FD18" s="18">
        <f>VLOOKUP(A18,[10]Hoja15!$A$1:$D$63,2,0)</f>
        <v>9</v>
      </c>
      <c r="FE18" s="38">
        <f>VLOOKUP(A18,[10]Hoja16!$A$1:$D$88,4,0)</f>
        <v>83.489876852431635</v>
      </c>
      <c r="FF18" s="18">
        <f>VLOOKUP(A18,[10]Hoja16!$A$1:$D$88,2,0)</f>
        <v>8</v>
      </c>
      <c r="FG18" s="38">
        <f>VLOOKUP(A18,[10]Hoja17!$A$1:$D$33,4,0)</f>
        <v>20.872469213107909</v>
      </c>
      <c r="FH18" s="18">
        <f>VLOOKUP(A18,[10]Hoja17!$A$1:$D$33,2,0)</f>
        <v>2</v>
      </c>
      <c r="FI18" s="18">
        <v>0</v>
      </c>
      <c r="FJ18" s="18">
        <v>0</v>
      </c>
      <c r="FK18" s="38">
        <f>VLOOKUP(A18,[10]Hoja19!$A$1:$D$97,4,0)</f>
        <v>198.28845752452514</v>
      </c>
      <c r="FL18" s="18">
        <f>VLOOKUP(A18,[10]Hoja19!$A$1:$D$97,2,0)</f>
        <v>19</v>
      </c>
      <c r="FM18" s="38">
        <f>VLOOKUP(A18,[10]Hoja20!$A$1:$D$91,4,0)</f>
        <v>417.44938426215822</v>
      </c>
      <c r="FN18" s="18">
        <f>VLOOKUP(A18,[10]Hoja20!$A$1:$D$91,2,0)</f>
        <v>40</v>
      </c>
      <c r="FO18" s="38">
        <f>VLOOKUP(A18,[10]Hoja21!$A$1:$D$101,4,0)</f>
        <v>427.88561886871219</v>
      </c>
      <c r="FP18" s="18">
        <f>VLOOKUP(A18,[10]Hoja21!$A$1:$D$101,2,0)</f>
        <v>41</v>
      </c>
      <c r="FQ18" s="38">
        <f>VLOOKUP(A18,[10]Hoja22!$A$1:$D$60,4,0)</f>
        <v>62.61740763932373</v>
      </c>
      <c r="FR18" s="18">
        <f>VLOOKUP(A18,[10]Hoja22!$A$1:$D$60,2,0)</f>
        <v>6</v>
      </c>
      <c r="FS18" s="38">
        <f>VLOOKUP(A18,'[3]2019'!$A$8:$M$140,13,0)</f>
        <v>2.0380434782608696</v>
      </c>
      <c r="FT18" s="18">
        <f>VLOOKUP(A18,'[3]2019'!$A$8:$M$140,12,0)</f>
        <v>9</v>
      </c>
      <c r="FU18" s="38">
        <f>VLOOKUP(A18,'[3]2019'!$A$8:$O$140,15,0)</f>
        <v>1.873536299765808</v>
      </c>
      <c r="FV18" s="18">
        <f>VLOOKUP(A18,'[3]2019'!$A$8:$O$140,14,0)</f>
        <v>8</v>
      </c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</row>
    <row r="19" spans="1:243">
      <c r="A19" s="17" t="s">
        <v>610</v>
      </c>
      <c r="B19" s="18" t="s">
        <v>611</v>
      </c>
      <c r="C19" s="17" t="s">
        <v>598</v>
      </c>
      <c r="D19" s="25">
        <v>1</v>
      </c>
      <c r="E19" s="27">
        <v>2019</v>
      </c>
      <c r="F19" s="31"/>
      <c r="G19" s="194">
        <v>538527</v>
      </c>
      <c r="H19" s="194">
        <v>516826</v>
      </c>
      <c r="I19" s="194">
        <v>21701</v>
      </c>
      <c r="J19" s="200">
        <v>64.62</v>
      </c>
      <c r="K19" s="40">
        <f>VLOOKUP(A19,'[6]1.COBERTURA  DANE'!$B$7:$G$139,5,0)</f>
        <v>317380</v>
      </c>
      <c r="L19" s="26">
        <v>17.440000000000001</v>
      </c>
      <c r="M19" s="32">
        <v>85641</v>
      </c>
      <c r="N19" s="187">
        <v>35013</v>
      </c>
      <c r="O19" s="187">
        <v>18019</v>
      </c>
      <c r="P19" s="187">
        <v>16994</v>
      </c>
      <c r="Q19" s="196">
        <f>VLOOKUP($A19,[7]Hoja1!$A$1:$H$3750,6,0)</f>
        <v>42048</v>
      </c>
      <c r="R19" s="196">
        <f>VLOOKUP($A19,[7]Hoja1!$A$1:$H$3750,7,0)</f>
        <v>21627</v>
      </c>
      <c r="S19" s="196">
        <f>VLOOKUP($A19,[7]Hoja1!$A$1:$H$3750,8,0)</f>
        <v>20421</v>
      </c>
      <c r="T19" s="187">
        <v>35301</v>
      </c>
      <c r="U19" s="187">
        <v>18040</v>
      </c>
      <c r="V19" s="187">
        <v>17261</v>
      </c>
      <c r="W19" s="198">
        <f>VLOOKUP($A19,[7]Hoja1!$A$1:$K$3750,9,0)</f>
        <v>42707</v>
      </c>
      <c r="X19" s="198">
        <f>VLOOKUP($A19,[7]Hoja1!$A$1:$K$3750,10,0)</f>
        <v>21760</v>
      </c>
      <c r="Y19" s="198">
        <f>VLOOKUP($A19,[7]Hoja1!$A$1:$K$3750,11,0)</f>
        <v>20947</v>
      </c>
      <c r="Z19" s="187">
        <v>37064</v>
      </c>
      <c r="AA19" s="187">
        <v>18747</v>
      </c>
      <c r="AB19" s="187">
        <v>18317</v>
      </c>
      <c r="AC19" s="198">
        <f>VLOOKUP(A19,[7]Hoja1!$A$1:$Q$3765,12,0)</f>
        <v>47252</v>
      </c>
      <c r="AD19" s="198">
        <f>VLOOKUP($A19,[7]Hoja1!$A$1:$Q$3765,13,0)</f>
        <v>23784</v>
      </c>
      <c r="AE19" s="198">
        <f>VLOOKUP($A19,[7]Hoja1!$A$1:$Q$3750,14,0)</f>
        <v>23468</v>
      </c>
      <c r="AF19" s="187">
        <v>42689</v>
      </c>
      <c r="AG19" s="187">
        <v>21393</v>
      </c>
      <c r="AH19" s="187">
        <v>21296</v>
      </c>
      <c r="AI19" s="198">
        <f>VLOOKUP($A19,[7]Hoja1!$A$1:$Q$3750,15,0)</f>
        <v>111732</v>
      </c>
      <c r="AJ19" s="198">
        <f>VLOOKUP($A19,[7]Hoja1!$A$1:$Q$3750,16,0)</f>
        <v>56341</v>
      </c>
      <c r="AK19" s="198">
        <f>VLOOKUP($A19,[7]Hoja1!$A$1:$Q$3750,17,0)</f>
        <v>55391</v>
      </c>
      <c r="AL19" s="187">
        <v>51098</v>
      </c>
      <c r="AM19" s="187">
        <v>25680</v>
      </c>
      <c r="AN19" s="187">
        <v>25418</v>
      </c>
      <c r="AO19" s="31"/>
      <c r="AP19" s="31"/>
      <c r="AQ19" s="31"/>
      <c r="AR19" s="31"/>
      <c r="AS19" s="27"/>
      <c r="AT19" s="31"/>
      <c r="AU19" s="31"/>
      <c r="AV19" s="31"/>
      <c r="AW19" s="31"/>
      <c r="AX19" s="38">
        <f>VLOOKUP(A19,[2]INFANTIL!$A$8:$AE$140,31,0)</f>
        <v>7.639569049951028</v>
      </c>
      <c r="AY19" s="18">
        <f>VLOOKUP(A19,[2]INFANTIL!$A$8:$AE$140,30,0)</f>
        <v>39</v>
      </c>
      <c r="AZ19" s="199">
        <f>VLOOKUP(A19,'[3]2019'!$A$8:$E$140,5,0)</f>
        <v>1.3137977322708709</v>
      </c>
      <c r="BA19" s="23">
        <f>VLOOKUP(A19,'[3]2019'!$A$8:$F$140,4,0)</f>
        <v>46</v>
      </c>
      <c r="BB19" s="22">
        <f>VLOOKUP(A19,'[2]MATERNAS DIRECTAS'!$A$8:$AE$140,31,0)</f>
        <v>39.177277179236043</v>
      </c>
      <c r="BC19" s="23">
        <f>VLOOKUP(A19,'[2]MATERNAS DIRECTAS'!$A$8:$AE$140,30,0)</f>
        <v>2</v>
      </c>
      <c r="BD19" s="28">
        <v>0</v>
      </c>
      <c r="BE19" s="29">
        <v>0</v>
      </c>
      <c r="BF19" s="38">
        <f>VLOOKUP(A19,[8]Controles!$A$7:$P$139,12,0)</f>
        <v>4.877571008814888</v>
      </c>
      <c r="BG19" s="18">
        <f>VLOOKUP(A19,[8]Controles!$A$7:$L$139,11,0)</f>
        <v>249</v>
      </c>
      <c r="BH19" s="38">
        <f>VLOOKUP(A19,[8]Peso!$A$7:$D$139,4,0)</f>
        <v>9.892262487757101</v>
      </c>
      <c r="BI19" s="18">
        <f>VLOOKUP(A19,[8]Peso!$A$7:$D$139,3,0)</f>
        <v>505</v>
      </c>
      <c r="BJ19" s="22">
        <f>VLOOKUP(A19,'[2]EDA &lt; 5AÑOS'!$A$8:$AE$140,31,0)</f>
        <v>2.8560820266758062</v>
      </c>
      <c r="BK19" s="23">
        <f>VLOOKUP(A19,'[2]EDA &lt; 5AÑOS'!$A$8:$AE$140,30,0)</f>
        <v>1</v>
      </c>
      <c r="BL19" s="22">
        <f>VLOOKUP(A19,'[2]IRA &lt; 5AÑOS'!$A$8:$AE$140,31,0)</f>
        <v>2.8560820266758062</v>
      </c>
      <c r="BM19" s="23">
        <f>VLOOKUP(A19,'[2]IRA &lt; 5AÑOS'!$A$8:$AE$140,30,0)</f>
        <v>1</v>
      </c>
      <c r="BN19" s="18">
        <v>0</v>
      </c>
      <c r="BO19" s="18">
        <v>0</v>
      </c>
      <c r="BP19" s="27">
        <v>2.85</v>
      </c>
      <c r="BQ19" s="27">
        <v>1</v>
      </c>
      <c r="BR19" s="37">
        <v>0</v>
      </c>
      <c r="BS19" s="26">
        <v>0</v>
      </c>
      <c r="BT19" s="31">
        <v>2.85</v>
      </c>
      <c r="BU19" s="31">
        <v>1</v>
      </c>
      <c r="BV19" s="201">
        <v>1.2026090501426825E-2</v>
      </c>
      <c r="BW19" s="201">
        <v>0.97554015491235224</v>
      </c>
      <c r="BX19" s="201">
        <v>0.97064818589482271</v>
      </c>
      <c r="BY19" s="201">
        <v>0.97411333061557281</v>
      </c>
      <c r="BZ19" s="201">
        <v>0.98777007745617607</v>
      </c>
      <c r="CA19" s="201">
        <v>0.95010020040080156</v>
      </c>
      <c r="CB19" s="201">
        <v>0.98617234468937875</v>
      </c>
      <c r="CC19" s="18" t="str">
        <f>VLOOKUP(A19,[9]ESTADISTICAS_EN_EDUCACION_BASIC!$C$3:$AK$127,10,0)</f>
        <v>73.5</v>
      </c>
      <c r="CD19" s="18" t="str">
        <f>VLOOKUP(A19,[9]ESTADISTICAS_EN_EDUCACION_BASIC!$C$3:$AK$158,5,0)</f>
        <v>62.2</v>
      </c>
      <c r="CE19" s="18" t="str">
        <f>VLOOKUP(A19,[9]ESTADISTICAS_EN_EDUCACION_BASIC!$C$3:$AK$127,17,0)</f>
        <v>2.25</v>
      </c>
      <c r="CF19" s="24"/>
      <c r="CG19" s="24"/>
      <c r="CH19" s="20" t="e">
        <f>VLOOKUP(A19,#REF!,4,0)</f>
        <v>#REF!</v>
      </c>
      <c r="CI19" s="21">
        <v>8</v>
      </c>
      <c r="CJ19" s="38">
        <f>VLOOKUP(A19,'[3]2019'!$A$8:$G$140,7,0)</f>
        <v>0.19829466587348801</v>
      </c>
      <c r="CK19" s="18">
        <f>VLOOKUP(A19,'[3]2019'!$A$9:$G$140,6,0)</f>
        <v>7</v>
      </c>
      <c r="CL19" s="18">
        <v>19.02</v>
      </c>
      <c r="CM19" s="26">
        <v>8</v>
      </c>
      <c r="CN19" s="38">
        <v>121.65</v>
      </c>
      <c r="CO19" s="18">
        <v>46</v>
      </c>
      <c r="CP19" s="38">
        <v>7.13</v>
      </c>
      <c r="CQ19" s="26">
        <v>3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38">
        <v>0</v>
      </c>
      <c r="DA19" s="18">
        <v>0</v>
      </c>
      <c r="DB19" s="38">
        <f>VLOOKUP(A19,'[3]2019'!$A$8:$I$140,9,0)</f>
        <v>0.21584286639326569</v>
      </c>
      <c r="DC19" s="18">
        <f>VLOOKUP(A19,'[3]2019'!$A$8:$I$140,8,0)</f>
        <v>8</v>
      </c>
      <c r="DD19" s="18" t="str">
        <f>VLOOKUP(A19,[9]ESTADISTICAS_EN_EDUCACION_BASIC!$C$3:$AK$127,11,0)</f>
        <v>94.6</v>
      </c>
      <c r="DE19" s="18" t="str">
        <f>VLOOKUP($A19,[9]ESTADISTICAS_EN_EDUCACION_BASIC!$C$3:$AK$127,6,0)</f>
        <v>79.1</v>
      </c>
      <c r="DF19" s="18" t="str">
        <f>VLOOKUP($A19,[9]ESTADISTICAS_EN_EDUCACION_BASIC!$C$3:$AK$127,18,0)</f>
        <v>2.3</v>
      </c>
      <c r="DG19" s="18" t="str">
        <f>VLOOKUP($A19,[9]ESTADISTICAS_EN_EDUCACION_BASIC!$C$3:$AK$127,28,0)</f>
        <v>0.12</v>
      </c>
      <c r="DH19" s="38">
        <f>VLOOKUP(A19,[10]Hoja4!$A$1:$D$63,4,0)</f>
        <v>44.489193808977454</v>
      </c>
      <c r="DI19" s="18">
        <f>VLOOKUP(A19,[10]Hoja4!$A$1:$D$63,2,0)</f>
        <v>19</v>
      </c>
      <c r="DJ19" s="38">
        <f>VLOOKUP(A19,'[10]AS 6 - 11'!$A$1:$D$84,4,0)</f>
        <v>124.10143536188447</v>
      </c>
      <c r="DK19" s="18">
        <f>VLOOKUP(A19,'[10]AS 6 - 11'!$A$1:$D$84,2,0)</f>
        <v>53</v>
      </c>
      <c r="DL19" s="38">
        <f>VLOOKUP(A19,'[10]VIPNAL 6 - 11'!$A$1:$D$28,4,0)</f>
        <v>14.049219097571827</v>
      </c>
      <c r="DM19" s="18">
        <f>VLOOKUP(A19,'[10]VIPNAL 6 - 11'!$A$1:$D$28,2,0)</f>
        <v>6</v>
      </c>
      <c r="DN19" s="38">
        <f>VLOOKUP(A19,[10]Hoja8!$A$1:$D$72,4,0)</f>
        <v>86.76881401845425</v>
      </c>
      <c r="DO19" s="18">
        <f>VLOOKUP(A19,[10]Hoja8!$A$1:$D$72,2,0)</f>
        <v>41</v>
      </c>
      <c r="DP19" s="38">
        <f>VLOOKUP(A19,[10]Hoja10!$A$1:$D$61,4,0)</f>
        <v>35.977313129602976</v>
      </c>
      <c r="DQ19" s="18">
        <f>VLOOKUP(A19,[10]Hoja10!$A$1:$D$61,2,0)</f>
        <v>17</v>
      </c>
      <c r="DR19" s="38">
        <f>VLOOKUP(A19,[10]Hoja11!$A$1:$D$24,4,0)</f>
        <v>8.4652501481418767</v>
      </c>
      <c r="DS19" s="18">
        <f>VLOOKUP(A19,[10]Hoja11!$A$1:$D$24,2,0)</f>
        <v>4</v>
      </c>
      <c r="DT19" s="38">
        <f>VLOOKUP(A19,[10]Hoja12!$A$1:$D$41,4,0)</f>
        <v>14.814187759248286</v>
      </c>
      <c r="DU19" s="18">
        <f>VLOOKUP(A19,[10]Hoja12!$A$1:$D$41,2,0)</f>
        <v>7</v>
      </c>
      <c r="DV19" s="38">
        <f>VLOOKUP(A19,[10]Hoja13!$A$1:$D$20,4,0)</f>
        <v>12.697875222212817</v>
      </c>
      <c r="DW19" s="18">
        <f>VLOOKUP(A19,[10]Hoja13!$A$1:$D$20,2,0)</f>
        <v>6</v>
      </c>
      <c r="DX19" s="18">
        <v>0</v>
      </c>
      <c r="DY19" s="18">
        <v>0</v>
      </c>
      <c r="DZ19" s="188">
        <v>1.2556641371403614</v>
      </c>
      <c r="EA19" s="189">
        <v>23</v>
      </c>
      <c r="EB19" s="188">
        <v>35.405709992486848</v>
      </c>
      <c r="EC19" s="189">
        <v>754</v>
      </c>
      <c r="ED19" s="38">
        <f>VLOOKUP(A19,'[3]2019'!$A$8:$K$140,11,0)</f>
        <v>0.84330858066480829</v>
      </c>
      <c r="EE19" s="18">
        <f>VLOOKUP(A19,'[3]2019'!$A$8:$K$140,10,0)</f>
        <v>36</v>
      </c>
      <c r="EF19" s="18" t="str">
        <f>VLOOKUP($A19,[9]ESTADISTICAS_EN_EDUCACION_BASIC!$C$3:$AK$127,11,0)</f>
        <v>94.6</v>
      </c>
      <c r="EG19" s="18" t="str">
        <f>VLOOKUP($A19,[9]ESTADISTICAS_EN_EDUCACION_BASIC!$C$3:$AK$127,7,0)</f>
        <v>71.6</v>
      </c>
      <c r="EH19" s="18" t="str">
        <f>VLOOKUP($A19,[9]ESTADISTICAS_EN_EDUCACION_BASIC!$C$3:$AK$127,18,0)</f>
        <v>2.3</v>
      </c>
      <c r="EI19" s="18" t="str">
        <f>VLOOKUP($A19,[9]ESTADISTICAS_EN_EDUCACION_BASIC!$C$3:$AK$127,29,0)</f>
        <v>0.11</v>
      </c>
      <c r="EJ19" s="31"/>
      <c r="EK19" s="31"/>
      <c r="EL19" s="18" t="str">
        <f>VLOOKUP($A19,[9]ESTADISTICAS_EN_EDUCACION_BASIC!$C$3:$AK$127,13,0)</f>
        <v>79.3</v>
      </c>
      <c r="EM19" s="18" t="str">
        <f>VLOOKUP($A19,[9]ESTADISTICAS_EN_EDUCACION_BASIC!$C$3:$AK$127,8,0)</f>
        <v>45.2</v>
      </c>
      <c r="EN19" s="18" t="str">
        <f>VLOOKUP($A19,[9]ESTADISTICAS_EN_EDUCACION_BASIC!$C$3:$AK$127,20,0)</f>
        <v>2.45</v>
      </c>
      <c r="EO19" s="18" t="str">
        <f>VLOOKUP($A19,[9]ESTADISTICAS_EN_EDUCACION_BASIC!$C$3:$AK$127,30,0)</f>
        <v>1.35</v>
      </c>
      <c r="EP19" s="38">
        <f>VLOOKUP(A19,[10]Hoja2!$A$1:$D$72,4,0)</f>
        <v>86.76881401845425</v>
      </c>
      <c r="EQ19" s="18">
        <f>VLOOKUP(A19,[10]Hoja2!$A$1:$D$72,2,0)</f>
        <v>41</v>
      </c>
      <c r="ER19" s="38">
        <f>VLOOKUP(A19,[10]Hoja3!$A$1:$D$89,4,0)</f>
        <v>156.60712774062472</v>
      </c>
      <c r="ES19" s="18">
        <f>VLOOKUP(A19,[10]Hoja3!$A$1:$D$89,2,0)</f>
        <v>74</v>
      </c>
      <c r="ET19" s="38">
        <f>VLOOKUP(A19,[10]Hoja5!$A$1:$D$76,4,0)</f>
        <v>122.74612714805721</v>
      </c>
      <c r="EU19" s="18">
        <f>VLOOKUP(A19,[10]Hoja5!$A$1:$D$75,2,0)</f>
        <v>58</v>
      </c>
      <c r="EV19" s="38">
        <f>VLOOKUP(A19,[10]Hoja7!$A$1:$D$76,4,0)</f>
        <v>101.58300177770253</v>
      </c>
      <c r="EW19" s="18">
        <f>VLOOKUP(A19,[10]Hoja7!$A$1:$D$77,2,0)</f>
        <v>48</v>
      </c>
      <c r="EX19" s="31"/>
      <c r="EY19" s="188">
        <v>61.452513966480446</v>
      </c>
      <c r="EZ19" s="189">
        <v>1562</v>
      </c>
      <c r="FA19" s="188">
        <v>56.888991460881606</v>
      </c>
      <c r="FB19" s="189">
        <v>1479</v>
      </c>
      <c r="FC19" s="38">
        <f>VLOOKUP(A19,[10]Hoja15!$A$1:$D$63,4,0)</f>
        <v>11.634983711022803</v>
      </c>
      <c r="FD19" s="18">
        <f>VLOOKUP(A19,[10]Hoja15!$A$1:$D$63,2,0)</f>
        <v>13</v>
      </c>
      <c r="FE19" s="38">
        <f>VLOOKUP(A19,[10]Hoja16!$A$1:$D$88,4,0)</f>
        <v>44.749937350087713</v>
      </c>
      <c r="FF19" s="18">
        <f>VLOOKUP(A19,[10]Hoja16!$A$1:$D$88,2,0)</f>
        <v>50</v>
      </c>
      <c r="FG19" s="38">
        <f>VLOOKUP(A19,[10]Hoja17!$A$1:$D$33,4,0)</f>
        <v>0.89499874700175419</v>
      </c>
      <c r="FH19" s="18">
        <f>VLOOKUP(A19,[10]Hoja17!$A$1:$D$33,2,0)</f>
        <v>1</v>
      </c>
      <c r="FI19" s="38">
        <f>VLOOKUP(A19,[10]Hoja18!$A$1:$D$40,4,0)</f>
        <v>10.739984964021049</v>
      </c>
      <c r="FJ19" s="18">
        <f>VLOOKUP(A19,[10]Hoja18!$A$1:$D$40,2,0)</f>
        <v>12</v>
      </c>
      <c r="FK19" s="38">
        <f>VLOOKUP(A19,[10]Hoja19!$A$1:$D$97,4,0)</f>
        <v>68.019904772133316</v>
      </c>
      <c r="FL19" s="18">
        <f>VLOOKUP(A19,[10]Hoja19!$A$1:$D$97,2,0)</f>
        <v>76</v>
      </c>
      <c r="FM19" s="38">
        <f>VLOOKUP(A19,[10]Hoja20!$A$1:$D$91,4,0)</f>
        <v>196.89972434038592</v>
      </c>
      <c r="FN19" s="18">
        <f>VLOOKUP(A19,[10]Hoja20!$A$1:$D$91,2,0)</f>
        <v>220</v>
      </c>
      <c r="FO19" s="38">
        <f>VLOOKUP(A19,[10]Hoja21!$A$1:$D$101,4,0)</f>
        <v>187.05473812336663</v>
      </c>
      <c r="FP19" s="18">
        <f>VLOOKUP(A19,[10]Hoja21!$A$1:$D$101,2,0)</f>
        <v>209</v>
      </c>
      <c r="FQ19" s="38">
        <f>VLOOKUP(A19,[10]Hoja22!$A$1:$D$60,4,0)</f>
        <v>12.529982458024557</v>
      </c>
      <c r="FR19" s="18">
        <f>VLOOKUP(A19,[10]Hoja22!$A$1:$D$60,2,0)</f>
        <v>14</v>
      </c>
      <c r="FS19" s="38">
        <f>VLOOKUP(A19,'[3]2019'!$A$8:$M$140,13,0)</f>
        <v>1.1350737797956867</v>
      </c>
      <c r="FT19" s="18">
        <f>VLOOKUP(A19,'[3]2019'!$A$8:$M$140,12,0)</f>
        <v>58</v>
      </c>
      <c r="FU19" s="38">
        <f>VLOOKUP(A19,'[3]2019'!$A$8:$O$140,15,0)</f>
        <v>1.1154595126009113</v>
      </c>
      <c r="FV19" s="18">
        <f>VLOOKUP(A19,'[3]2019'!$A$8:$O$140,14,0)</f>
        <v>59</v>
      </c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</row>
    <row r="20" spans="1:243">
      <c r="A20" s="17" t="s">
        <v>619</v>
      </c>
      <c r="B20" s="18" t="s">
        <v>620</v>
      </c>
      <c r="C20" s="17" t="s">
        <v>514</v>
      </c>
      <c r="D20" s="25">
        <v>6</v>
      </c>
      <c r="E20" s="27">
        <v>2019</v>
      </c>
      <c r="F20" s="31"/>
      <c r="G20" s="194">
        <v>6054</v>
      </c>
      <c r="H20" s="194">
        <v>1654</v>
      </c>
      <c r="I20" s="194">
        <v>4400</v>
      </c>
      <c r="J20" s="200">
        <v>16.309999999999999</v>
      </c>
      <c r="K20" s="40">
        <f>VLOOKUP(A20,'[6]1.COBERTURA  DANE'!$B$7:$G$139,5,0)</f>
        <v>1140</v>
      </c>
      <c r="L20" s="26">
        <v>39.25</v>
      </c>
      <c r="M20" s="32">
        <v>2744</v>
      </c>
      <c r="N20" s="187">
        <v>492</v>
      </c>
      <c r="O20" s="187">
        <v>248</v>
      </c>
      <c r="P20" s="187">
        <v>244</v>
      </c>
      <c r="Q20" s="196">
        <f>VLOOKUP($A20,[7]Hoja1!$A$1:$H$3750,6,0)</f>
        <v>594</v>
      </c>
      <c r="R20" s="196">
        <f>VLOOKUP($A20,[7]Hoja1!$A$1:$H$3750,7,0)</f>
        <v>299</v>
      </c>
      <c r="S20" s="196">
        <f>VLOOKUP($A20,[7]Hoja1!$A$1:$H$3750,8,0)</f>
        <v>295</v>
      </c>
      <c r="T20" s="187">
        <v>535</v>
      </c>
      <c r="U20" s="187">
        <v>268</v>
      </c>
      <c r="V20" s="187">
        <v>267</v>
      </c>
      <c r="W20" s="198">
        <f>VLOOKUP($A20,[7]Hoja1!$A$1:$K$3750,9,0)</f>
        <v>664</v>
      </c>
      <c r="X20" s="198">
        <f>VLOOKUP($A20,[7]Hoja1!$A$1:$K$3750,10,0)</f>
        <v>333</v>
      </c>
      <c r="Y20" s="198">
        <f>VLOOKUP($A20,[7]Hoja1!$A$1:$K$3750,11,0)</f>
        <v>331</v>
      </c>
      <c r="Z20" s="187">
        <v>589</v>
      </c>
      <c r="AA20" s="187">
        <v>297</v>
      </c>
      <c r="AB20" s="187">
        <v>292</v>
      </c>
      <c r="AC20" s="198">
        <f>VLOOKUP(A20,[7]Hoja1!$A$1:$Q$3765,12,0)</f>
        <v>719</v>
      </c>
      <c r="AD20" s="198">
        <f>VLOOKUP($A20,[7]Hoja1!$A$1:$Q$3765,13,0)</f>
        <v>365</v>
      </c>
      <c r="AE20" s="198">
        <f>VLOOKUP($A20,[7]Hoja1!$A$1:$Q$3750,14,0)</f>
        <v>354</v>
      </c>
      <c r="AF20" s="187">
        <v>592</v>
      </c>
      <c r="AG20" s="187">
        <v>304</v>
      </c>
      <c r="AH20" s="187">
        <v>288</v>
      </c>
      <c r="AI20" s="198">
        <f>VLOOKUP($A20,[7]Hoja1!$A$1:$Q$3750,15,0)</f>
        <v>1090</v>
      </c>
      <c r="AJ20" s="198">
        <f>VLOOKUP($A20,[7]Hoja1!$A$1:$Q$3750,16,0)</f>
        <v>566</v>
      </c>
      <c r="AK20" s="198">
        <f>VLOOKUP($A20,[7]Hoja1!$A$1:$Q$3750,17,0)</f>
        <v>524</v>
      </c>
      <c r="AL20" s="187">
        <v>516</v>
      </c>
      <c r="AM20" s="187">
        <v>270</v>
      </c>
      <c r="AN20" s="187">
        <v>246</v>
      </c>
      <c r="AO20" s="31"/>
      <c r="AP20" s="31"/>
      <c r="AQ20" s="31"/>
      <c r="AR20" s="31"/>
      <c r="AS20" s="27"/>
      <c r="AT20" s="31"/>
      <c r="AU20" s="31"/>
      <c r="AV20" s="31"/>
      <c r="AW20" s="31"/>
      <c r="AX20" s="38">
        <f>VLOOKUP(A20,[2]INFANTIL!$A$8:$AE$140,31,0)</f>
        <v>0</v>
      </c>
      <c r="AY20" s="18">
        <f>VLOOKUP(A20,[2]INFANTIL!$A$8:$AE$140,30,0)</f>
        <v>0</v>
      </c>
      <c r="AZ20" s="199">
        <f>VLOOKUP(A20,'[3]2019'!$A$8:$E$140,5,0)</f>
        <v>2.0325203252032522</v>
      </c>
      <c r="BA20" s="23">
        <f>VLOOKUP(A20,'[3]2019'!$A$8:$F$140,4,0)</f>
        <v>1</v>
      </c>
      <c r="BB20" s="22">
        <f>VLOOKUP(A20,'[2]MATERNAS DIRECTAS'!$A$8:$AE$140,31,0)</f>
        <v>0</v>
      </c>
      <c r="BC20" s="23">
        <f>VLOOKUP(A20,'[2]MATERNAS DIRECTAS'!$A$8:$AE$140,30,0)</f>
        <v>0</v>
      </c>
      <c r="BD20" s="28">
        <v>0</v>
      </c>
      <c r="BE20" s="29">
        <v>0</v>
      </c>
      <c r="BF20" s="38">
        <f>VLOOKUP(A20,[8]Controles!$A$7:$P$139,12,0)</f>
        <v>9.8039215686274517</v>
      </c>
      <c r="BG20" s="18">
        <f>VLOOKUP(A20,[8]Controles!$A$7:$L$139,11,0)</f>
        <v>5</v>
      </c>
      <c r="BH20" s="38">
        <f>VLOOKUP(A20,[8]Peso!$A$7:$D$139,4,0)</f>
        <v>13.725490196078432</v>
      </c>
      <c r="BI20" s="18">
        <f>VLOOKUP(A20,[8]Peso!$A$7:$D$139,3,0)</f>
        <v>7</v>
      </c>
      <c r="BJ20" s="22">
        <f>VLOOKUP(A20,'[2]EDA &lt; 5AÑOS'!$A$8:$AE$140,31,0)</f>
        <v>0</v>
      </c>
      <c r="BK20" s="23">
        <f>VLOOKUP(A20,'[2]EDA &lt; 5AÑOS'!$A$8:$AE$140,30,0)</f>
        <v>0</v>
      </c>
      <c r="BL20" s="22">
        <f>VLOOKUP(A20,'[2]IRA &lt; 5AÑOS'!$A$8:$AE$140,31,0)</f>
        <v>0</v>
      </c>
      <c r="BM20" s="23">
        <f>VLOOKUP(A20,'[2]IRA &lt; 5AÑOS'!$A$8:$AE$140,30,0)</f>
        <v>0</v>
      </c>
      <c r="BN20" s="18">
        <v>0</v>
      </c>
      <c r="BO20" s="18">
        <v>0</v>
      </c>
      <c r="BP20" s="18">
        <v>0</v>
      </c>
      <c r="BQ20" s="18">
        <v>0</v>
      </c>
      <c r="BR20" s="37">
        <v>0</v>
      </c>
      <c r="BS20" s="26">
        <v>0</v>
      </c>
      <c r="BT20" s="18">
        <v>0</v>
      </c>
      <c r="BU20" s="18">
        <v>0</v>
      </c>
      <c r="BV20" s="201">
        <v>0.12307692307692308</v>
      </c>
      <c r="BW20" s="201">
        <v>0.64615384615384619</v>
      </c>
      <c r="BX20" s="201">
        <v>0.64615384615384619</v>
      </c>
      <c r="BY20" s="201">
        <v>0.64615384615384619</v>
      </c>
      <c r="BZ20" s="201">
        <v>0.63076923076923075</v>
      </c>
      <c r="CA20" s="201">
        <v>0.89230769230769236</v>
      </c>
      <c r="CB20" s="201">
        <v>0.84615384615384615</v>
      </c>
      <c r="CC20" s="18" t="str">
        <f>VLOOKUP(A20,[9]ESTADISTICAS_EN_EDUCACION_BASIC!$C$3:$AK$127,10,0)</f>
        <v>107.1</v>
      </c>
      <c r="CD20" s="18" t="str">
        <f>VLOOKUP(A20,[9]ESTADISTICAS_EN_EDUCACION_BASIC!$C$3:$AK$158,5,0)</f>
        <v>96.5</v>
      </c>
      <c r="CE20" s="18" t="str">
        <f>VLOOKUP(A20,[9]ESTADISTICAS_EN_EDUCACION_BASIC!$C$3:$AK$127,17,0)</f>
        <v>9.27</v>
      </c>
      <c r="CF20" s="24"/>
      <c r="CG20" s="24"/>
      <c r="CH20" s="20">
        <v>0</v>
      </c>
      <c r="CI20" s="21">
        <v>0</v>
      </c>
      <c r="CJ20" s="38">
        <f>VLOOKUP(A20,'[3]2019'!$A$8:$G$140,7,0)</f>
        <v>0</v>
      </c>
      <c r="CK20" s="18">
        <f>VLOOKUP(A20,'[3]2019'!$A$9:$G$140,6,0)</f>
        <v>0</v>
      </c>
      <c r="CL20" s="18">
        <v>0</v>
      </c>
      <c r="CM20" s="26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38">
        <v>0</v>
      </c>
      <c r="DA20" s="18">
        <v>0</v>
      </c>
      <c r="DB20" s="38">
        <f>VLOOKUP(A20,'[3]2019'!$A$8:$I$140,9,0)</f>
        <v>0</v>
      </c>
      <c r="DC20" s="18">
        <f>VLOOKUP(A20,'[3]2019'!$A$8:$I$140,8,0)</f>
        <v>0</v>
      </c>
      <c r="DD20" s="18" t="str">
        <f>VLOOKUP(A20,[9]ESTADISTICAS_EN_EDUCACION_BASIC!$C$3:$AK$127,11,0)</f>
        <v>135.6</v>
      </c>
      <c r="DE20" s="18" t="str">
        <f>VLOOKUP($A20,[9]ESTADISTICAS_EN_EDUCACION_BASIC!$C$3:$AK$127,6,0)</f>
        <v>112.5</v>
      </c>
      <c r="DF20" s="18" t="str">
        <f>VLOOKUP($A20,[9]ESTADISTICAS_EN_EDUCACION_BASIC!$C$3:$AK$127,18,0)</f>
        <v>7.36</v>
      </c>
      <c r="DG20" s="18" t="str">
        <f>VLOOKUP($A20,[9]ESTADISTICAS_EN_EDUCACION_BASIC!$C$3:$AK$127,28,0)</f>
        <v>1.92</v>
      </c>
      <c r="DH20" s="38">
        <v>0</v>
      </c>
      <c r="DI20" s="18">
        <v>0</v>
      </c>
      <c r="DJ20" s="38">
        <v>0</v>
      </c>
      <c r="DK20" s="18">
        <v>0</v>
      </c>
      <c r="DL20" s="18">
        <v>0</v>
      </c>
      <c r="DM20" s="18">
        <v>0</v>
      </c>
      <c r="DN20" s="38">
        <f>VLOOKUP(A20,[10]Hoja8!$A$1:$D$72,4,0)</f>
        <v>139.08205841446454</v>
      </c>
      <c r="DO20" s="18">
        <f>VLOOKUP(A20,[10]Hoja8!$A$1:$D$72,2,0)</f>
        <v>1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8">
        <v>3.4246575342465753</v>
      </c>
      <c r="EA20" s="189">
        <v>1</v>
      </c>
      <c r="EB20" s="188">
        <v>34.722222222222221</v>
      </c>
      <c r="EC20" s="189">
        <v>10</v>
      </c>
      <c r="ED20" s="38">
        <f>VLOOKUP(A20,'[3]2019'!$A$8:$K$140,11,0)</f>
        <v>0</v>
      </c>
      <c r="EE20" s="18">
        <f>VLOOKUP(A20,'[3]2019'!$A$8:$K$140,10,0)</f>
        <v>0</v>
      </c>
      <c r="EF20" s="18" t="str">
        <f>VLOOKUP($A20,[9]ESTADISTICAS_EN_EDUCACION_BASIC!$C$3:$AK$127,11,0)</f>
        <v>135.6</v>
      </c>
      <c r="EG20" s="18" t="str">
        <f>VLOOKUP($A20,[9]ESTADISTICAS_EN_EDUCACION_BASIC!$C$3:$AK$127,7,0)</f>
        <v>61.6</v>
      </c>
      <c r="EH20" s="18" t="str">
        <f>VLOOKUP($A20,[9]ESTADISTICAS_EN_EDUCACION_BASIC!$C$3:$AK$127,18,0)</f>
        <v>7.36</v>
      </c>
      <c r="EI20" s="18">
        <f>VLOOKUP($A20,[9]ESTADISTICAS_EN_EDUCACION_BASIC!$C$3:$AK$127,29,0)</f>
        <v>0</v>
      </c>
      <c r="EJ20" s="31"/>
      <c r="EK20" s="31"/>
      <c r="EL20" s="18">
        <f>VLOOKUP($A20,[9]ESTADISTICAS_EN_EDUCACION_BASIC!$C$3:$AK$127,13,0)</f>
        <v>59</v>
      </c>
      <c r="EM20" s="18">
        <f>VLOOKUP($A20,[9]ESTADISTICAS_EN_EDUCACION_BASIC!$C$3:$AK$127,8,0)</f>
        <v>41</v>
      </c>
      <c r="EN20" s="18" t="str">
        <f>VLOOKUP($A20,[9]ESTADISTICAS_EN_EDUCACION_BASIC!$C$3:$AK$127,20,0)</f>
        <v>4.09</v>
      </c>
      <c r="EO20" s="18" t="str">
        <f>VLOOKUP($A20,[9]ESTADISTICAS_EN_EDUCACION_BASIC!$C$3:$AK$127,30,0)</f>
        <v>0.58</v>
      </c>
      <c r="EP20" s="38">
        <f>VLOOKUP(A20,[10]Hoja2!$A$1:$D$72,4,0)</f>
        <v>139.08205841446454</v>
      </c>
      <c r="EQ20" s="18">
        <f>VLOOKUP(A20,[10]Hoja2!$A$1:$D$72,2,0)</f>
        <v>1</v>
      </c>
      <c r="ER20" s="38">
        <v>0</v>
      </c>
      <c r="ES20" s="18">
        <v>0</v>
      </c>
      <c r="ET20" s="38">
        <f>VLOOKUP(A20,[10]Hoja5!$A$1:$D$76,4,0)</f>
        <v>139.08205841446454</v>
      </c>
      <c r="EU20" s="18">
        <f>VLOOKUP(A20,[10]Hoja5!$A$1:$D$75,2,0)</f>
        <v>1</v>
      </c>
      <c r="EV20" s="38">
        <f>VLOOKUP(A20,[10]Hoja7!$A$1:$D$76,4,0)</f>
        <v>139.08205841446454</v>
      </c>
      <c r="EW20" s="18">
        <f>VLOOKUP(A20,[10]Hoja7!$A$1:$D$77,2,0)</f>
        <v>1</v>
      </c>
      <c r="EX20" s="31"/>
      <c r="EY20" s="188">
        <v>52.845528455284558</v>
      </c>
      <c r="EZ20" s="189">
        <v>13</v>
      </c>
      <c r="FA20" s="188">
        <v>67.961165048543691</v>
      </c>
      <c r="FB20" s="189">
        <v>14</v>
      </c>
      <c r="FC20" s="18">
        <v>0</v>
      </c>
      <c r="FD20" s="18">
        <v>0</v>
      </c>
      <c r="FE20" s="3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38">
        <v>0</v>
      </c>
      <c r="FL20" s="18">
        <v>0</v>
      </c>
      <c r="FM20" s="38">
        <f>VLOOKUP(A20,[10]Hoja20!$A$1:$D$91,4,0)</f>
        <v>458.71559633027528</v>
      </c>
      <c r="FN20" s="18">
        <f>VLOOKUP(A20,[10]Hoja20!$A$1:$D$91,2,0)</f>
        <v>5</v>
      </c>
      <c r="FO20" s="38">
        <f>VLOOKUP(A20,[10]Hoja21!$A$1:$D$101,4,0)</f>
        <v>183.48623853211009</v>
      </c>
      <c r="FP20" s="18">
        <f>VLOOKUP(A20,[10]Hoja21!$A$1:$D$101,2,0)</f>
        <v>2</v>
      </c>
      <c r="FQ20" s="38">
        <v>0</v>
      </c>
      <c r="FR20" s="18">
        <v>0</v>
      </c>
      <c r="FS20" s="38">
        <f>VLOOKUP(A20,'[3]2019'!$A$8:$M$140,13,0)</f>
        <v>0</v>
      </c>
      <c r="FT20" s="18">
        <f>VLOOKUP(A20,'[3]2019'!$A$8:$M$140,12,0)</f>
        <v>0</v>
      </c>
      <c r="FU20" s="38">
        <f>VLOOKUP(A20,'[3]2019'!$A$8:$O$140,15,0)</f>
        <v>0</v>
      </c>
      <c r="FV20" s="18">
        <f>VLOOKUP(A20,'[3]2019'!$A$8:$O$140,14,0)</f>
        <v>0</v>
      </c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</row>
    <row r="21" spans="1:243">
      <c r="A21" s="17" t="s">
        <v>631</v>
      </c>
      <c r="B21" s="18" t="s">
        <v>632</v>
      </c>
      <c r="C21" s="17" t="s">
        <v>466</v>
      </c>
      <c r="D21" s="25">
        <v>6</v>
      </c>
      <c r="E21" s="27">
        <v>2019</v>
      </c>
      <c r="F21" s="31"/>
      <c r="G21" s="194">
        <v>10274</v>
      </c>
      <c r="H21" s="194">
        <v>3638</v>
      </c>
      <c r="I21" s="194">
        <v>6636</v>
      </c>
      <c r="J21" s="200">
        <v>10.27</v>
      </c>
      <c r="K21" s="40">
        <f>VLOOKUP(A21,'[6]1.COBERTURA  DANE'!$B$7:$G$139,5,0)</f>
        <v>910</v>
      </c>
      <c r="L21" s="26">
        <v>71.19</v>
      </c>
      <c r="M21" s="32">
        <v>6310</v>
      </c>
      <c r="N21" s="187">
        <v>797</v>
      </c>
      <c r="O21" s="187">
        <v>416</v>
      </c>
      <c r="P21" s="187">
        <v>381</v>
      </c>
      <c r="Q21" s="196">
        <f>VLOOKUP($A21,[7]Hoja1!$A$1:$H$3750,6,0)</f>
        <v>962</v>
      </c>
      <c r="R21" s="196">
        <f>VLOOKUP($A21,[7]Hoja1!$A$1:$H$3750,7,0)</f>
        <v>501</v>
      </c>
      <c r="S21" s="196">
        <f>VLOOKUP($A21,[7]Hoja1!$A$1:$H$3750,8,0)</f>
        <v>461</v>
      </c>
      <c r="T21" s="187">
        <v>865</v>
      </c>
      <c r="U21" s="187">
        <v>440</v>
      </c>
      <c r="V21" s="187">
        <v>425</v>
      </c>
      <c r="W21" s="198">
        <f>VLOOKUP($A21,[7]Hoja1!$A$1:$K$3750,9,0)</f>
        <v>1071</v>
      </c>
      <c r="X21" s="198">
        <f>VLOOKUP($A21,[7]Hoja1!$A$1:$K$3750,10,0)</f>
        <v>541</v>
      </c>
      <c r="Y21" s="198">
        <f>VLOOKUP($A21,[7]Hoja1!$A$1:$K$3750,11,0)</f>
        <v>530</v>
      </c>
      <c r="Z21" s="187">
        <v>942</v>
      </c>
      <c r="AA21" s="187">
        <v>473</v>
      </c>
      <c r="AB21" s="187">
        <v>469</v>
      </c>
      <c r="AC21" s="198">
        <f>VLOOKUP(A21,[7]Hoja1!$A$1:$Q$3765,12,0)</f>
        <v>1140</v>
      </c>
      <c r="AD21" s="198">
        <f>VLOOKUP($A21,[7]Hoja1!$A$1:$Q$3765,13,0)</f>
        <v>576</v>
      </c>
      <c r="AE21" s="198">
        <f>VLOOKUP($A21,[7]Hoja1!$A$1:$Q$3750,14,0)</f>
        <v>564</v>
      </c>
      <c r="AF21" s="187">
        <v>932</v>
      </c>
      <c r="AG21" s="187">
        <v>477</v>
      </c>
      <c r="AH21" s="187">
        <v>455</v>
      </c>
      <c r="AI21" s="198">
        <f>VLOOKUP($A21,[7]Hoja1!$A$1:$Q$3750,15,0)</f>
        <v>1735</v>
      </c>
      <c r="AJ21" s="198">
        <f>VLOOKUP($A21,[7]Hoja1!$A$1:$Q$3750,16,0)</f>
        <v>900</v>
      </c>
      <c r="AK21" s="198">
        <f>VLOOKUP($A21,[7]Hoja1!$A$1:$Q$3750,17,0)</f>
        <v>835</v>
      </c>
      <c r="AL21" s="187">
        <v>814</v>
      </c>
      <c r="AM21" s="187">
        <v>423</v>
      </c>
      <c r="AN21" s="187">
        <v>391</v>
      </c>
      <c r="AO21" s="31"/>
      <c r="AP21" s="31"/>
      <c r="AQ21" s="31"/>
      <c r="AR21" s="31"/>
      <c r="AS21" s="27"/>
      <c r="AT21" s="31"/>
      <c r="AU21" s="31"/>
      <c r="AV21" s="31"/>
      <c r="AW21" s="31"/>
      <c r="AX21" s="38">
        <f>VLOOKUP(A21,[2]INFANTIL!$A$8:$AE$140,31,0)</f>
        <v>10.101010101010102</v>
      </c>
      <c r="AY21" s="18">
        <f>VLOOKUP(A21,[2]INFANTIL!$A$8:$AE$140,30,0)</f>
        <v>1</v>
      </c>
      <c r="AZ21" s="199">
        <f>VLOOKUP(A21,'[3]2019'!$A$8:$E$140,5,0)</f>
        <v>1.2547051442910915</v>
      </c>
      <c r="BA21" s="23">
        <f>VLOOKUP(A21,'[3]2019'!$A$8:$F$140,4,0)</f>
        <v>1</v>
      </c>
      <c r="BB21" s="22">
        <f>VLOOKUP(A21,'[2]MATERNAS DIRECTAS'!$A$8:$AE$140,31,0)</f>
        <v>0</v>
      </c>
      <c r="BC21" s="23">
        <f>VLOOKUP(A21,'[2]MATERNAS DIRECTAS'!$A$8:$AE$140,30,0)</f>
        <v>0</v>
      </c>
      <c r="BD21" s="28">
        <v>0</v>
      </c>
      <c r="BE21" s="29">
        <v>0</v>
      </c>
      <c r="BF21" s="38">
        <f>VLOOKUP(A21,[8]Controles!$A$7:$P$139,12,0)</f>
        <v>6.0606060606060606</v>
      </c>
      <c r="BG21" s="18">
        <f>VLOOKUP(A21,[8]Controles!$A$7:$L$139,11,0)</f>
        <v>6</v>
      </c>
      <c r="BH21" s="38">
        <f>VLOOKUP(A21,[8]Peso!$A$7:$D$139,4,0)</f>
        <v>8.0808080808080813</v>
      </c>
      <c r="BI21" s="18">
        <f>VLOOKUP(A21,[8]Peso!$A$7:$D$139,3,0)</f>
        <v>8</v>
      </c>
      <c r="BJ21" s="22">
        <f>VLOOKUP(A21,'[2]EDA &lt; 5AÑOS'!$A$8:$AE$140,31,0)</f>
        <v>0</v>
      </c>
      <c r="BK21" s="23">
        <f>VLOOKUP(A21,'[2]EDA &lt; 5AÑOS'!$A$8:$AE$140,30,0)</f>
        <v>0</v>
      </c>
      <c r="BL21" s="22">
        <f>VLOOKUP(A21,'[2]IRA &lt; 5AÑOS'!$A$8:$AE$140,31,0)</f>
        <v>0</v>
      </c>
      <c r="BM21" s="23">
        <f>VLOOKUP(A21,'[2]IRA &lt; 5AÑOS'!$A$8:$AE$140,30,0)</f>
        <v>0</v>
      </c>
      <c r="BN21" s="18">
        <v>0</v>
      </c>
      <c r="BO21" s="18">
        <v>0</v>
      </c>
      <c r="BP21" s="18">
        <v>0</v>
      </c>
      <c r="BQ21" s="18">
        <v>0</v>
      </c>
      <c r="BR21" s="37">
        <v>0</v>
      </c>
      <c r="BS21" s="26">
        <v>0</v>
      </c>
      <c r="BT21" s="18">
        <v>0</v>
      </c>
      <c r="BU21" s="18">
        <v>0</v>
      </c>
      <c r="BV21" s="201">
        <v>0.35353535353535354</v>
      </c>
      <c r="BW21" s="201">
        <v>0.86868686868686873</v>
      </c>
      <c r="BX21" s="201">
        <v>0.90909090909090906</v>
      </c>
      <c r="BY21" s="201">
        <v>0.86868686868686873</v>
      </c>
      <c r="BZ21" s="201">
        <v>0.89898989898989901</v>
      </c>
      <c r="CA21" s="201">
        <v>0.86274509803921573</v>
      </c>
      <c r="CB21" s="201">
        <v>0.91176470588235292</v>
      </c>
      <c r="CC21" s="18" t="str">
        <f>VLOOKUP(A21,[9]ESTADISTICAS_EN_EDUCACION_BASIC!$C$3:$AK$127,10,0)</f>
        <v>73.2</v>
      </c>
      <c r="CD21" s="18" t="str">
        <f>VLOOKUP(A21,[9]ESTADISTICAS_EN_EDUCACION_BASIC!$C$3:$AK$158,5,0)</f>
        <v>58.6</v>
      </c>
      <c r="CE21" s="18">
        <f>VLOOKUP(A21,[9]ESTADISTICAS_EN_EDUCACION_BASIC!$C$3:$AK$127,17,0)</f>
        <v>0</v>
      </c>
      <c r="CF21" s="24"/>
      <c r="CG21" s="24"/>
      <c r="CH21" s="20" t="e">
        <f>VLOOKUP(A21,#REF!,4,0)</f>
        <v>#REF!</v>
      </c>
      <c r="CI21" s="21" t="e">
        <f>VLOOKUP(A21,#REF!,2,0)</f>
        <v>#REF!</v>
      </c>
      <c r="CJ21" s="38">
        <f>VLOOKUP(A21,'[3]2019'!$A$8:$G$140,7,0)</f>
        <v>0</v>
      </c>
      <c r="CK21" s="18">
        <f>VLOOKUP(A21,'[3]2019'!$A$9:$G$140,6,0)</f>
        <v>0</v>
      </c>
      <c r="CL21" s="18">
        <v>124.53</v>
      </c>
      <c r="CM21" s="26">
        <v>1</v>
      </c>
      <c r="CN21" s="38">
        <v>373.6</v>
      </c>
      <c r="CO21" s="18">
        <v>3</v>
      </c>
      <c r="CP21" s="18">
        <v>0</v>
      </c>
      <c r="CQ21" s="18">
        <v>0</v>
      </c>
      <c r="CR21" s="38">
        <v>93.37</v>
      </c>
      <c r="CS21" s="26">
        <v>1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38">
        <f>VLOOKUP(A21,[10]Hoja6!$A$1:$D$12,4,0)</f>
        <v>93.370681605975733</v>
      </c>
      <c r="DA21" s="18">
        <f>VLOOKUP(A21,[10]Hoja6!$A$1:$D$12,2,0)</f>
        <v>1</v>
      </c>
      <c r="DB21" s="38">
        <f>VLOOKUP(A21,'[3]2019'!$A$8:$I$140,9,0)</f>
        <v>0</v>
      </c>
      <c r="DC21" s="18">
        <f>VLOOKUP(A21,'[3]2019'!$A$8:$I$140,8,0)</f>
        <v>0</v>
      </c>
      <c r="DD21" s="18" t="str">
        <f>VLOOKUP(A21,[9]ESTADISTICAS_EN_EDUCACION_BASIC!$C$3:$AK$127,11,0)</f>
        <v>129.7</v>
      </c>
      <c r="DE21" s="18" t="str">
        <f>VLOOKUP($A21,[9]ESTADISTICAS_EN_EDUCACION_BASIC!$C$3:$AK$127,6,0)</f>
        <v>96.4</v>
      </c>
      <c r="DF21" s="18" t="str">
        <f>VLOOKUP($A21,[9]ESTADISTICAS_EN_EDUCACION_BASIC!$C$3:$AK$127,18,0)</f>
        <v>3.17</v>
      </c>
      <c r="DG21" s="18">
        <f>VLOOKUP($A21,[9]ESTADISTICAS_EN_EDUCACION_BASIC!$C$3:$AK$127,28,0)</f>
        <v>0</v>
      </c>
      <c r="DH21" s="38">
        <v>0</v>
      </c>
      <c r="DI21" s="18">
        <v>0</v>
      </c>
      <c r="DJ21" s="38">
        <f>VLOOKUP(A21,'[10]AS 6 - 11'!$A$1:$D$84,4,0)</f>
        <v>280.1120448179272</v>
      </c>
      <c r="DK21" s="18">
        <f>VLOOKUP(A21,'[10]AS 6 - 11'!$A$1:$D$84,2,0)</f>
        <v>3</v>
      </c>
      <c r="DL21" s="18">
        <v>0</v>
      </c>
      <c r="DM21" s="18">
        <v>0</v>
      </c>
      <c r="DN21" s="3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8">
        <v>4.2643923240938166</v>
      </c>
      <c r="EA21" s="189">
        <v>2</v>
      </c>
      <c r="EB21" s="188">
        <v>57.142857142857139</v>
      </c>
      <c r="EC21" s="189">
        <v>26</v>
      </c>
      <c r="ED21" s="38">
        <f>VLOOKUP(A21,'[3]2019'!$A$8:$K$140,11,0)</f>
        <v>0</v>
      </c>
      <c r="EE21" s="18">
        <f>VLOOKUP(A21,'[3]2019'!$A$8:$K$140,10,0)</f>
        <v>0</v>
      </c>
      <c r="EF21" s="18" t="str">
        <f>VLOOKUP($A21,[9]ESTADISTICAS_EN_EDUCACION_BASIC!$C$3:$AK$127,11,0)</f>
        <v>129.7</v>
      </c>
      <c r="EG21" s="18">
        <f>VLOOKUP($A21,[9]ESTADISTICAS_EN_EDUCACION_BASIC!$C$3:$AK$127,7,0)</f>
        <v>59</v>
      </c>
      <c r="EH21" s="18" t="str">
        <f>VLOOKUP($A21,[9]ESTADISTICAS_EN_EDUCACION_BASIC!$C$3:$AK$127,18,0)</f>
        <v>3.17</v>
      </c>
      <c r="EI21" s="18">
        <f>VLOOKUP($A21,[9]ESTADISTICAS_EN_EDUCACION_BASIC!$C$3:$AK$127,29,0)</f>
        <v>0</v>
      </c>
      <c r="EJ21" s="31"/>
      <c r="EK21" s="31"/>
      <c r="EL21" s="18" t="str">
        <f>VLOOKUP($A21,[9]ESTADISTICAS_EN_EDUCACION_BASIC!$C$3:$AK$127,13,0)</f>
        <v>41.4</v>
      </c>
      <c r="EM21" s="18" t="str">
        <f>VLOOKUP($A21,[9]ESTADISTICAS_EN_EDUCACION_BASIC!$C$3:$AK$127,8,0)</f>
        <v>17.4</v>
      </c>
      <c r="EN21" s="18">
        <f>VLOOKUP($A21,[9]ESTADISTICAS_EN_EDUCACION_BASIC!$C$3:$AK$127,20,0)</f>
        <v>0</v>
      </c>
      <c r="EO21" s="18">
        <f>VLOOKUP($A21,[9]ESTADISTICAS_EN_EDUCACION_BASIC!$C$3:$AK$127,30,0)</f>
        <v>0</v>
      </c>
      <c r="EP21" s="18">
        <v>0</v>
      </c>
      <c r="EQ21" s="18">
        <v>0</v>
      </c>
      <c r="ER21" s="38">
        <f>VLOOKUP(A21,[10]Hoja3!$A$1:$D$89,4,0)</f>
        <v>175.43859649122808</v>
      </c>
      <c r="ES21" s="18">
        <f>VLOOKUP(A21,[10]Hoja3!$A$1:$D$89,2,0)</f>
        <v>2</v>
      </c>
      <c r="ET21" s="38">
        <v>0</v>
      </c>
      <c r="EU21" s="18">
        <v>0</v>
      </c>
      <c r="EV21" s="38">
        <v>0</v>
      </c>
      <c r="EW21" s="18">
        <v>0</v>
      </c>
      <c r="EX21" s="31"/>
      <c r="EY21" s="190">
        <v>74.168797953964187</v>
      </c>
      <c r="EZ21" s="191">
        <v>29</v>
      </c>
      <c r="FA21" s="188">
        <v>80.838323353293418</v>
      </c>
      <c r="FB21" s="189">
        <v>27</v>
      </c>
      <c r="FC21" s="38">
        <f>VLOOKUP(A21,[10]Hoja15!$A$1:$D$63,4,0)</f>
        <v>57.636887608069166</v>
      </c>
      <c r="FD21" s="18">
        <f>VLOOKUP(A21,[10]Hoja15!$A$1:$D$63,2,0)</f>
        <v>1</v>
      </c>
      <c r="FE21" s="38">
        <f>VLOOKUP(A21,[10]Hoja16!$A$1:$D$88,4,0)</f>
        <v>115.27377521613833</v>
      </c>
      <c r="FF21" s="18">
        <f>VLOOKUP(A21,[10]Hoja16!$A$1:$D$88,2,0)</f>
        <v>2</v>
      </c>
      <c r="FG21" s="18">
        <v>0</v>
      </c>
      <c r="FH21" s="18">
        <v>0</v>
      </c>
      <c r="FI21" s="18">
        <v>0</v>
      </c>
      <c r="FJ21" s="18">
        <v>0</v>
      </c>
      <c r="FK21" s="38">
        <f>VLOOKUP(A21,[10]Hoja19!$A$1:$D$97,4,0)</f>
        <v>172.91066282420749</v>
      </c>
      <c r="FL21" s="18">
        <f>VLOOKUP(A21,[10]Hoja19!$A$1:$D$97,2,0)</f>
        <v>3</v>
      </c>
      <c r="FM21" s="38">
        <f>VLOOKUP(A21,[10]Hoja20!$A$1:$D$91,4,0)</f>
        <v>57.636887608069166</v>
      </c>
      <c r="FN21" s="18">
        <f>VLOOKUP(A21,[10]Hoja20!$A$1:$D$91,2,0)</f>
        <v>1</v>
      </c>
      <c r="FO21" s="38">
        <f>VLOOKUP(A21,[10]Hoja21!$A$1:$D$101,4,0)</f>
        <v>230.54755043227667</v>
      </c>
      <c r="FP21" s="18">
        <f>VLOOKUP(A21,[10]Hoja21!$A$1:$D$101,2,0)</f>
        <v>4</v>
      </c>
      <c r="FQ21" s="38">
        <f>VLOOKUP(A21,[10]Hoja22!$A$1:$D$60,4,0)</f>
        <v>57.636887608069166</v>
      </c>
      <c r="FR21" s="18">
        <f>VLOOKUP(A21,[10]Hoja22!$A$1:$D$60,2,0)</f>
        <v>1</v>
      </c>
      <c r="FS21" s="38">
        <f>VLOOKUP(A21,'[3]2019'!$A$8:$M$140,13,0)</f>
        <v>2.4570024570024569</v>
      </c>
      <c r="FT21" s="18">
        <f>VLOOKUP(A21,'[3]2019'!$A$8:$M$140,12,0)</f>
        <v>2</v>
      </c>
      <c r="FU21" s="38">
        <f>VLOOKUP(A21,'[3]2019'!$A$8:$O$140,15,0)</f>
        <v>4.3604651162790695</v>
      </c>
      <c r="FV21" s="18">
        <f>VLOOKUP(A21,'[3]2019'!$A$8:$O$140,14,0)</f>
        <v>3</v>
      </c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</row>
    <row r="22" spans="1:243">
      <c r="A22" s="17" t="s">
        <v>640</v>
      </c>
      <c r="B22" s="18" t="s">
        <v>641</v>
      </c>
      <c r="C22" s="17" t="s">
        <v>466</v>
      </c>
      <c r="D22" s="25">
        <v>6</v>
      </c>
      <c r="E22" s="27">
        <v>2019</v>
      </c>
      <c r="F22" s="31"/>
      <c r="G22" s="194">
        <v>15736</v>
      </c>
      <c r="H22" s="194">
        <v>4396</v>
      </c>
      <c r="I22" s="194">
        <v>11340</v>
      </c>
      <c r="J22" s="200">
        <v>6.85</v>
      </c>
      <c r="K22" s="40">
        <f>VLOOKUP(A22,'[6]1.COBERTURA  DANE'!$B$7:$G$139,5,0)</f>
        <v>1217</v>
      </c>
      <c r="L22" s="26">
        <v>77.22</v>
      </c>
      <c r="M22" s="32">
        <v>13724</v>
      </c>
      <c r="N22" s="187">
        <v>1381</v>
      </c>
      <c r="O22" s="187">
        <v>711</v>
      </c>
      <c r="P22" s="187">
        <v>670</v>
      </c>
      <c r="Q22" s="196">
        <f>VLOOKUP($A22,[7]Hoja1!$A$1:$H$3750,6,0)</f>
        <v>1659</v>
      </c>
      <c r="R22" s="196">
        <f>VLOOKUP($A22,[7]Hoja1!$A$1:$H$3750,7,0)</f>
        <v>854</v>
      </c>
      <c r="S22" s="196">
        <f>VLOOKUP($A22,[7]Hoja1!$A$1:$H$3750,8,0)</f>
        <v>805</v>
      </c>
      <c r="T22" s="187">
        <v>1421</v>
      </c>
      <c r="U22" s="187">
        <v>735</v>
      </c>
      <c r="V22" s="187">
        <v>686</v>
      </c>
      <c r="W22" s="198">
        <f>VLOOKUP($A22,[7]Hoja1!$A$1:$K$3750,9,0)</f>
        <v>1732</v>
      </c>
      <c r="X22" s="198">
        <f>VLOOKUP($A22,[7]Hoja1!$A$1:$K$3750,10,0)</f>
        <v>897</v>
      </c>
      <c r="Y22" s="198">
        <f>VLOOKUP($A22,[7]Hoja1!$A$1:$K$3750,11,0)</f>
        <v>835</v>
      </c>
      <c r="Z22" s="187">
        <v>1485</v>
      </c>
      <c r="AA22" s="187">
        <v>769</v>
      </c>
      <c r="AB22" s="187">
        <v>716</v>
      </c>
      <c r="AC22" s="198">
        <f>VLOOKUP(A22,[7]Hoja1!$A$1:$Q$3765,12,0)</f>
        <v>1789</v>
      </c>
      <c r="AD22" s="198">
        <f>VLOOKUP($A22,[7]Hoja1!$A$1:$Q$3765,13,0)</f>
        <v>925</v>
      </c>
      <c r="AE22" s="198">
        <f>VLOOKUP($A22,[7]Hoja1!$A$1:$Q$3750,14,0)</f>
        <v>864</v>
      </c>
      <c r="AF22" s="187">
        <v>1466</v>
      </c>
      <c r="AG22" s="187">
        <v>754</v>
      </c>
      <c r="AH22" s="187">
        <v>712</v>
      </c>
      <c r="AI22" s="198">
        <f>VLOOKUP($A22,[7]Hoja1!$A$1:$Q$3750,15,0)</f>
        <v>2774</v>
      </c>
      <c r="AJ22" s="198">
        <f>VLOOKUP($A22,[7]Hoja1!$A$1:$Q$3750,16,0)</f>
        <v>1432</v>
      </c>
      <c r="AK22" s="198">
        <f>VLOOKUP($A22,[7]Hoja1!$A$1:$Q$3750,17,0)</f>
        <v>1342</v>
      </c>
      <c r="AL22" s="187">
        <v>1287</v>
      </c>
      <c r="AM22" s="187">
        <v>663</v>
      </c>
      <c r="AN22" s="187">
        <v>624</v>
      </c>
      <c r="AO22" s="31"/>
      <c r="AP22" s="31"/>
      <c r="AQ22" s="31"/>
      <c r="AR22" s="31"/>
      <c r="AS22" s="27"/>
      <c r="AT22" s="31"/>
      <c r="AU22" s="31"/>
      <c r="AV22" s="31"/>
      <c r="AW22" s="31"/>
      <c r="AX22" s="38">
        <f>VLOOKUP(A22,[2]INFANTIL!$A$8:$AE$140,31,0)</f>
        <v>9.7560975609756095</v>
      </c>
      <c r="AY22" s="18">
        <f>VLOOKUP(A22,[2]INFANTIL!$A$8:$AE$140,30,0)</f>
        <v>2</v>
      </c>
      <c r="AZ22" s="199">
        <f>VLOOKUP(A22,'[3]2019'!$A$8:$E$140,5,0)</f>
        <v>1.448225923244026</v>
      </c>
      <c r="BA22" s="23">
        <f>VLOOKUP(A22,'[3]2019'!$A$8:$F$140,4,0)</f>
        <v>2</v>
      </c>
      <c r="BB22" s="22">
        <f>VLOOKUP(A22,'[2]MATERNAS DIRECTAS'!$A$8:$AE$140,31,0)</f>
        <v>0</v>
      </c>
      <c r="BC22" s="23">
        <f>VLOOKUP(A22,'[2]MATERNAS DIRECTAS'!$A$8:$AE$140,30,0)</f>
        <v>0</v>
      </c>
      <c r="BD22" s="28">
        <v>0</v>
      </c>
      <c r="BE22" s="29">
        <v>0</v>
      </c>
      <c r="BF22" s="38">
        <f>VLOOKUP(A22,[8]Controles!$A$7:$P$139,12,0)</f>
        <v>5.3658536585365857</v>
      </c>
      <c r="BG22" s="18">
        <f>VLOOKUP(A22,[8]Controles!$A$7:$L$139,11,0)</f>
        <v>11</v>
      </c>
      <c r="BH22" s="38">
        <f>VLOOKUP(A22,[8]Peso!$A$7:$D$139,4,0)</f>
        <v>6.3414634146341466</v>
      </c>
      <c r="BI22" s="18">
        <f>VLOOKUP(A22,[8]Peso!$A$7:$D$139,3,0)</f>
        <v>13</v>
      </c>
      <c r="BJ22" s="22">
        <f>VLOOKUP(A22,'[2]EDA &lt; 5AÑOS'!$A$8:$AE$140,31,0)</f>
        <v>0</v>
      </c>
      <c r="BK22" s="23">
        <f>VLOOKUP(A22,'[2]EDA &lt; 5AÑOS'!$A$8:$AE$140,30,0)</f>
        <v>0</v>
      </c>
      <c r="BL22" s="22">
        <f>VLOOKUP(A22,'[2]IRA &lt; 5AÑOS'!$A$8:$AE$140,31,0)</f>
        <v>0</v>
      </c>
      <c r="BM22" s="23">
        <f>VLOOKUP(A22,'[2]IRA &lt; 5AÑOS'!$A$8:$AE$140,30,0)</f>
        <v>0</v>
      </c>
      <c r="BN22" s="18">
        <v>0</v>
      </c>
      <c r="BO22" s="18">
        <v>0</v>
      </c>
      <c r="BP22" s="18">
        <v>0</v>
      </c>
      <c r="BQ22" s="18">
        <v>0</v>
      </c>
      <c r="BR22" s="37">
        <v>0</v>
      </c>
      <c r="BS22" s="26">
        <v>0</v>
      </c>
      <c r="BT22" s="18">
        <v>0</v>
      </c>
      <c r="BU22" s="18">
        <v>0</v>
      </c>
      <c r="BV22" s="201">
        <v>0.36134453781512604</v>
      </c>
      <c r="BW22" s="201">
        <v>0.92016806722689071</v>
      </c>
      <c r="BX22" s="201">
        <v>1.0252100840336134</v>
      </c>
      <c r="BY22" s="201">
        <v>0.92016806722689071</v>
      </c>
      <c r="BZ22" s="201">
        <v>1.0168067226890756</v>
      </c>
      <c r="CA22" s="201">
        <v>0.84773662551440332</v>
      </c>
      <c r="CB22" s="201">
        <v>0.87242798353909468</v>
      </c>
      <c r="CC22" s="18" t="str">
        <f>VLOOKUP(A22,[9]ESTADISTICAS_EN_EDUCACION_BASIC!$C$3:$AK$127,10,0)</f>
        <v>87.5</v>
      </c>
      <c r="CD22" s="18" t="str">
        <f>VLOOKUP(A22,[9]ESTADISTICAS_EN_EDUCACION_BASIC!$C$3:$AK$158,5,0)</f>
        <v>78.6</v>
      </c>
      <c r="CE22" s="18" t="str">
        <f>VLOOKUP(A22,[9]ESTADISTICAS_EN_EDUCACION_BASIC!$C$3:$AK$127,17,0)</f>
        <v>2.86</v>
      </c>
      <c r="CF22" s="24"/>
      <c r="CG22" s="24"/>
      <c r="CH22" s="20" t="e">
        <f>VLOOKUP(A22,#REF!,4,0)</f>
        <v>#REF!</v>
      </c>
      <c r="CI22" s="21" t="e">
        <f>VLOOKUP(A22,#REF!,2,0)</f>
        <v>#REF!</v>
      </c>
      <c r="CJ22" s="38">
        <f>VLOOKUP(A22,'[3]2019'!$A$8:$G$140,7,0)</f>
        <v>0</v>
      </c>
      <c r="CK22" s="18">
        <f>VLOOKUP(A22,'[3]2019'!$A$9:$G$140,6,0)</f>
        <v>0</v>
      </c>
      <c r="CL22" s="18">
        <v>289.64999999999998</v>
      </c>
      <c r="CM22" s="26">
        <v>4</v>
      </c>
      <c r="CN22" s="38">
        <v>289.64999999999998</v>
      </c>
      <c r="CO22" s="18">
        <v>4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38">
        <v>0</v>
      </c>
      <c r="DA22" s="18">
        <v>0</v>
      </c>
      <c r="DB22" s="38">
        <f>VLOOKUP(A22,'[3]2019'!$A$8:$I$140,9,0)</f>
        <v>0</v>
      </c>
      <c r="DC22" s="18">
        <f>VLOOKUP(A22,'[3]2019'!$A$8:$I$140,8,0)</f>
        <v>0</v>
      </c>
      <c r="DD22" s="18" t="str">
        <f>VLOOKUP(A22,[9]ESTADISTICAS_EN_EDUCACION_BASIC!$C$3:$AK$127,11,0)</f>
        <v>133.2</v>
      </c>
      <c r="DE22" s="18">
        <f>VLOOKUP($A22,[9]ESTADISTICAS_EN_EDUCACION_BASIC!$C$3:$AK$127,6,0)</f>
        <v>103</v>
      </c>
      <c r="DF22" s="18" t="str">
        <f>VLOOKUP($A22,[9]ESTADISTICAS_EN_EDUCACION_BASIC!$C$3:$AK$127,18,0)</f>
        <v>6.15</v>
      </c>
      <c r="DG22" s="18" t="str">
        <f>VLOOKUP($A22,[9]ESTADISTICAS_EN_EDUCACION_BASIC!$C$3:$AK$127,28,0)</f>
        <v>11.11</v>
      </c>
      <c r="DH22" s="38">
        <f>VLOOKUP(A22,[10]Hoja4!$A$1:$D$63,4,0)</f>
        <v>57.736720554272516</v>
      </c>
      <c r="DI22" s="18">
        <f>VLOOKUP(A22,[10]Hoja4!$A$1:$D$63,2,0)</f>
        <v>1</v>
      </c>
      <c r="DJ22" s="38">
        <f>VLOOKUP(A22,'[10]AS 6 - 11'!$A$1:$D$84,4,0)</f>
        <v>115.47344110854503</v>
      </c>
      <c r="DK22" s="18">
        <f>VLOOKUP(A22,'[10]AS 6 - 11'!$A$1:$D$84,2,0)</f>
        <v>2</v>
      </c>
      <c r="DL22" s="38">
        <f>VLOOKUP(A22,'[10]VIPNAL 6 - 11'!$A$1:$D$28,4,0)</f>
        <v>57.736720554272516</v>
      </c>
      <c r="DM22" s="18">
        <f>VLOOKUP(A22,'[10]VIPNAL 6 - 11'!$A$1:$D$28,2,0)</f>
        <v>1</v>
      </c>
      <c r="DN22" s="38">
        <f>VLOOKUP(A22,[10]Hoja8!$A$1:$D$72,4,0)</f>
        <v>167.69144773616546</v>
      </c>
      <c r="DO22" s="18">
        <f>VLOOKUP(A22,[10]Hoja8!$A$1:$D$72,2,0)</f>
        <v>3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8">
        <v>4.1899441340782122</v>
      </c>
      <c r="EA22" s="189">
        <v>3</v>
      </c>
      <c r="EB22" s="188">
        <v>78.651685393258418</v>
      </c>
      <c r="EC22" s="189">
        <v>56</v>
      </c>
      <c r="ED22" s="38">
        <f>VLOOKUP(A22,'[3]2019'!$A$8:$K$140,11,0)</f>
        <v>0</v>
      </c>
      <c r="EE22" s="18">
        <f>VLOOKUP(A22,'[3]2019'!$A$8:$K$140,10,0)</f>
        <v>0</v>
      </c>
      <c r="EF22" s="18" t="str">
        <f>VLOOKUP($A22,[9]ESTADISTICAS_EN_EDUCACION_BASIC!$C$3:$AK$127,11,0)</f>
        <v>133.2</v>
      </c>
      <c r="EG22" s="18" t="str">
        <f>VLOOKUP($A22,[9]ESTADISTICAS_EN_EDUCACION_BASIC!$C$3:$AK$127,7,0)</f>
        <v>64.4</v>
      </c>
      <c r="EH22" s="18" t="str">
        <f>VLOOKUP($A22,[9]ESTADISTICAS_EN_EDUCACION_BASIC!$C$3:$AK$127,18,0)</f>
        <v>6.15</v>
      </c>
      <c r="EI22" s="18" t="str">
        <f>VLOOKUP($A22,[9]ESTADISTICAS_EN_EDUCACION_BASIC!$C$3:$AK$127,29,0)</f>
        <v>13.81</v>
      </c>
      <c r="EJ22" s="31"/>
      <c r="EK22" s="31"/>
      <c r="EL22" s="18" t="str">
        <f>VLOOKUP($A22,[9]ESTADISTICAS_EN_EDUCACION_BASIC!$C$3:$AK$127,13,0)</f>
        <v>52.5</v>
      </c>
      <c r="EM22" s="18" t="str">
        <f>VLOOKUP($A22,[9]ESTADISTICAS_EN_EDUCACION_BASIC!$C$3:$AK$127,8,0)</f>
        <v>21.7</v>
      </c>
      <c r="EN22" s="18" t="str">
        <f>VLOOKUP($A22,[9]ESTADISTICAS_EN_EDUCACION_BASIC!$C$3:$AK$127,20,0)</f>
        <v>1.05</v>
      </c>
      <c r="EO22" s="18" t="str">
        <f>VLOOKUP($A22,[9]ESTADISTICAS_EN_EDUCACION_BASIC!$C$3:$AK$127,30,0)</f>
        <v>9.76</v>
      </c>
      <c r="EP22" s="38">
        <f>VLOOKUP(A22,[10]Hoja2!$A$1:$D$72,4,0)</f>
        <v>167.69144773616546</v>
      </c>
      <c r="EQ22" s="18">
        <f>VLOOKUP(A22,[10]Hoja2!$A$1:$D$72,2,0)</f>
        <v>3</v>
      </c>
      <c r="ER22" s="38">
        <f>VLOOKUP(A22,[10]Hoja3!$A$1:$D$89,4,0)</f>
        <v>279.48574622694241</v>
      </c>
      <c r="ES22" s="18">
        <f>VLOOKUP(A22,[10]Hoja3!$A$1:$D$89,2,0)</f>
        <v>5</v>
      </c>
      <c r="ET22" s="38">
        <f>VLOOKUP(A22,[10]Hoja5!$A$1:$D$76,4,0)</f>
        <v>335.38289547233092</v>
      </c>
      <c r="EU22" s="18">
        <f>VLOOKUP(A22,[10]Hoja5!$A$1:$D$75,2,0)</f>
        <v>6</v>
      </c>
      <c r="EV22" s="38">
        <f>VLOOKUP(A22,[10]Hoja7!$A$1:$D$76,4,0)</f>
        <v>167.69144773616546</v>
      </c>
      <c r="EW22" s="18">
        <f>VLOOKUP(A22,[10]Hoja7!$A$1:$D$77,2,0)</f>
        <v>3</v>
      </c>
      <c r="EX22" s="31"/>
      <c r="EY22" s="190">
        <v>86.538461538461533</v>
      </c>
      <c r="EZ22" s="191">
        <v>54</v>
      </c>
      <c r="FA22" s="188">
        <v>94.26987060998151</v>
      </c>
      <c r="FB22" s="189">
        <v>51</v>
      </c>
      <c r="FC22" s="18">
        <v>0</v>
      </c>
      <c r="FD22" s="18">
        <v>0</v>
      </c>
      <c r="FE22" s="38">
        <f>VLOOKUP(A22,[10]Hoja16!$A$1:$D$88,4,0)</f>
        <v>108.14708002883921</v>
      </c>
      <c r="FF22" s="18">
        <f>VLOOKUP(A22,[10]Hoja16!$A$1:$D$88,2,0)</f>
        <v>3</v>
      </c>
      <c r="FG22" s="38">
        <f>VLOOKUP(A22,[10]Hoja17!$A$1:$D$33,4,0)</f>
        <v>36.049026676279738</v>
      </c>
      <c r="FH22" s="18">
        <f>VLOOKUP(A22,[10]Hoja17!$A$1:$D$33,2,0)</f>
        <v>1</v>
      </c>
      <c r="FI22" s="38">
        <f>VLOOKUP(A22,[10]Hoja18!$A$1:$D$40,4,0)</f>
        <v>36.049026676279738</v>
      </c>
      <c r="FJ22" s="18">
        <f>VLOOKUP(A22,[10]Hoja18!$A$1:$D$40,2,0)</f>
        <v>1</v>
      </c>
      <c r="FK22" s="38">
        <f>VLOOKUP(A22,[10]Hoja19!$A$1:$D$97,4,0)</f>
        <v>180.24513338139869</v>
      </c>
      <c r="FL22" s="18">
        <f>VLOOKUP(A22,[10]Hoja19!$A$1:$D$97,2,0)</f>
        <v>5</v>
      </c>
      <c r="FM22" s="38">
        <f>VLOOKUP(A22,[10]Hoja20!$A$1:$D$91,4,0)</f>
        <v>252.34318673395816</v>
      </c>
      <c r="FN22" s="18">
        <f>VLOOKUP(A22,[10]Hoja20!$A$1:$D$91,2,0)</f>
        <v>7</v>
      </c>
      <c r="FO22" s="38">
        <f>VLOOKUP(A22,[10]Hoja21!$A$1:$D$101,4,0)</f>
        <v>360.49026676279738</v>
      </c>
      <c r="FP22" s="18">
        <f>VLOOKUP(A22,[10]Hoja21!$A$1:$D$101,2,0)</f>
        <v>10</v>
      </c>
      <c r="FQ22" s="38">
        <v>0</v>
      </c>
      <c r="FR22" s="18">
        <v>0</v>
      </c>
      <c r="FS22" s="38">
        <f>VLOOKUP(A22,'[3]2019'!$A$8:$M$140,13,0)</f>
        <v>0.77700077700077697</v>
      </c>
      <c r="FT22" s="18">
        <f>VLOOKUP(A22,'[3]2019'!$A$8:$M$140,12,0)</f>
        <v>1</v>
      </c>
      <c r="FU22" s="38">
        <f>VLOOKUP(A22,'[3]2019'!$A$8:$O$140,15,0)</f>
        <v>4.4326241134751774</v>
      </c>
      <c r="FV22" s="18">
        <f>VLOOKUP(A22,'[3]2019'!$A$8:$O$140,14,0)</f>
        <v>5</v>
      </c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</row>
    <row r="23" spans="1:243">
      <c r="A23" s="17" t="s">
        <v>1670</v>
      </c>
      <c r="B23" s="18" t="s">
        <v>652</v>
      </c>
      <c r="C23" s="17" t="s">
        <v>514</v>
      </c>
      <c r="D23" s="25">
        <v>6</v>
      </c>
      <c r="E23" s="27">
        <v>2019</v>
      </c>
      <c r="F23" s="31"/>
      <c r="G23" s="194">
        <v>8065</v>
      </c>
      <c r="H23" s="194">
        <v>2663</v>
      </c>
      <c r="I23" s="194">
        <v>5402</v>
      </c>
      <c r="J23" s="200">
        <v>8.09</v>
      </c>
      <c r="K23" s="40">
        <f>VLOOKUP(A23,'[6]1.COBERTURA  DANE'!$B$7:$G$139,5,0)</f>
        <v>701</v>
      </c>
      <c r="L23" s="26">
        <v>65.31</v>
      </c>
      <c r="M23" s="32">
        <v>5657</v>
      </c>
      <c r="N23" s="187">
        <v>840</v>
      </c>
      <c r="O23" s="187">
        <v>416</v>
      </c>
      <c r="P23" s="187">
        <v>424</v>
      </c>
      <c r="Q23" s="196">
        <f>VLOOKUP($A23,[7]Hoja1!$A$1:$H$3750,6,0)</f>
        <v>1007</v>
      </c>
      <c r="R23" s="196">
        <f>VLOOKUP($A23,[7]Hoja1!$A$1:$H$3750,7,0)</f>
        <v>501</v>
      </c>
      <c r="S23" s="196">
        <f>VLOOKUP($A23,[7]Hoja1!$A$1:$H$3750,8,0)</f>
        <v>506</v>
      </c>
      <c r="T23" s="187">
        <v>835</v>
      </c>
      <c r="U23" s="187">
        <v>437</v>
      </c>
      <c r="V23" s="187">
        <v>398</v>
      </c>
      <c r="W23" s="198">
        <f>VLOOKUP($A23,[7]Hoja1!$A$1:$K$3750,9,0)</f>
        <v>1000</v>
      </c>
      <c r="X23" s="198">
        <f>VLOOKUP($A23,[7]Hoja1!$A$1:$K$3750,10,0)</f>
        <v>532</v>
      </c>
      <c r="Y23" s="198">
        <f>VLOOKUP($A23,[7]Hoja1!$A$1:$K$3750,11,0)</f>
        <v>468</v>
      </c>
      <c r="Z23" s="187">
        <v>825</v>
      </c>
      <c r="AA23" s="187">
        <v>450</v>
      </c>
      <c r="AB23" s="187">
        <v>375</v>
      </c>
      <c r="AC23" s="198">
        <f>VLOOKUP(A23,[7]Hoja1!$A$1:$Q$3765,12,0)</f>
        <v>968</v>
      </c>
      <c r="AD23" s="198">
        <f>VLOOKUP($A23,[7]Hoja1!$A$1:$Q$3765,13,0)</f>
        <v>526</v>
      </c>
      <c r="AE23" s="198">
        <f>VLOOKUP($A23,[7]Hoja1!$A$1:$Q$3750,14,0)</f>
        <v>442</v>
      </c>
      <c r="AF23" s="187">
        <v>769</v>
      </c>
      <c r="AG23" s="187">
        <v>410</v>
      </c>
      <c r="AH23" s="187">
        <v>359</v>
      </c>
      <c r="AI23" s="198">
        <f>VLOOKUP($A23,[7]Hoja1!$A$1:$Q$3750,15,0)</f>
        <v>1433</v>
      </c>
      <c r="AJ23" s="198">
        <f>VLOOKUP($A23,[7]Hoja1!$A$1:$Q$3750,16,0)</f>
        <v>736</v>
      </c>
      <c r="AK23" s="198">
        <f>VLOOKUP($A23,[7]Hoja1!$A$1:$Q$3750,17,0)</f>
        <v>697</v>
      </c>
      <c r="AL23" s="187">
        <v>657</v>
      </c>
      <c r="AM23" s="187">
        <v>338</v>
      </c>
      <c r="AN23" s="187">
        <v>319</v>
      </c>
      <c r="AO23" s="31"/>
      <c r="AP23" s="31"/>
      <c r="AQ23" s="31"/>
      <c r="AR23" s="31"/>
      <c r="AS23" s="27"/>
      <c r="AT23" s="31"/>
      <c r="AU23" s="31"/>
      <c r="AV23" s="31"/>
      <c r="AW23" s="31"/>
      <c r="AX23" s="38">
        <f>VLOOKUP(A23,[2]INFANTIL!$A$8:$AE$140,31,0)</f>
        <v>12.048192771084338</v>
      </c>
      <c r="AY23" s="18">
        <f>VLOOKUP(A23,[2]INFANTIL!$A$8:$AE$140,30,0)</f>
        <v>1</v>
      </c>
      <c r="AZ23" s="199">
        <f>VLOOKUP(A23,'[3]2019'!$A$8:$E$140,5,0)</f>
        <v>1.1904761904761907</v>
      </c>
      <c r="BA23" s="23">
        <f>VLOOKUP(A23,'[3]2019'!$A$8:$F$140,4,0)</f>
        <v>1</v>
      </c>
      <c r="BB23" s="22">
        <f>VLOOKUP(A23,'[2]MATERNAS DIRECTAS'!$A$8:$AE$140,31,0)</f>
        <v>0</v>
      </c>
      <c r="BC23" s="23">
        <f>VLOOKUP(A23,'[2]MATERNAS DIRECTAS'!$A$8:$AE$140,30,0)</f>
        <v>0</v>
      </c>
      <c r="BD23" s="28">
        <v>0</v>
      </c>
      <c r="BE23" s="29">
        <v>0</v>
      </c>
      <c r="BF23" s="38">
        <f>VLOOKUP(A23,[8]Controles!$A$7:$P$139,12,0)</f>
        <v>14.457831325301203</v>
      </c>
      <c r="BG23" s="18">
        <f>VLOOKUP(A23,[8]Controles!$A$7:$L$139,11,0)</f>
        <v>12</v>
      </c>
      <c r="BH23" s="38">
        <f>VLOOKUP(A23,[8]Peso!$A$7:$D$139,4,0)</f>
        <v>9.6385542168674707</v>
      </c>
      <c r="BI23" s="18">
        <f>VLOOKUP(A23,[8]Peso!$A$7:$D$139,3,0)</f>
        <v>8</v>
      </c>
      <c r="BJ23" s="22">
        <f>VLOOKUP(A23,'[2]EDA &lt; 5AÑOS'!$A$8:$AE$140,31,0)</f>
        <v>0</v>
      </c>
      <c r="BK23" s="23">
        <f>VLOOKUP(A23,'[2]EDA &lt; 5AÑOS'!$A$8:$AE$140,30,0)</f>
        <v>0</v>
      </c>
      <c r="BL23" s="22">
        <f>VLOOKUP(A23,'[2]IRA &lt; 5AÑOS'!$A$8:$AE$140,31,0)</f>
        <v>0</v>
      </c>
      <c r="BM23" s="23">
        <f>VLOOKUP(A23,'[2]IRA &lt; 5AÑOS'!$A$8:$AE$140,30,0)</f>
        <v>0</v>
      </c>
      <c r="BN23" s="18">
        <v>0</v>
      </c>
      <c r="BO23" s="18">
        <v>0</v>
      </c>
      <c r="BP23" s="18">
        <v>0</v>
      </c>
      <c r="BQ23" s="18">
        <v>0</v>
      </c>
      <c r="BR23" s="37">
        <v>0</v>
      </c>
      <c r="BS23" s="26">
        <v>0</v>
      </c>
      <c r="BT23" s="18">
        <v>0</v>
      </c>
      <c r="BU23" s="18">
        <v>0</v>
      </c>
      <c r="BV23" s="201">
        <v>0.24074074074074073</v>
      </c>
      <c r="BW23" s="201">
        <v>0.81481481481481477</v>
      </c>
      <c r="BX23" s="201">
        <v>0.73148148148148151</v>
      </c>
      <c r="BY23" s="201">
        <v>0.81481481481481477</v>
      </c>
      <c r="BZ23" s="201">
        <v>0.76851851851851849</v>
      </c>
      <c r="CA23" s="201">
        <v>0.75229357798165142</v>
      </c>
      <c r="CB23" s="201">
        <v>0.88073394495412849</v>
      </c>
      <c r="CC23" s="18" t="str">
        <f>VLOOKUP(A23,[9]ESTADISTICAS_EN_EDUCACION_BASIC!$C$3:$AK$127,10,0)</f>
        <v>118.6</v>
      </c>
      <c r="CD23" s="18" t="str">
        <f>VLOOKUP(A23,[9]ESTADISTICAS_EN_EDUCACION_BASIC!$C$3:$AK$158,5,0)</f>
        <v>74.5</v>
      </c>
      <c r="CE23" s="18">
        <f>VLOOKUP(A23,[9]ESTADISTICAS_EN_EDUCACION_BASIC!$C$3:$AK$127,17,0)</f>
        <v>0</v>
      </c>
      <c r="CF23" s="24"/>
      <c r="CG23" s="24"/>
      <c r="CH23" s="20" t="e">
        <f>VLOOKUP(A23,#REF!,4,0)</f>
        <v>#REF!</v>
      </c>
      <c r="CI23" s="21" t="e">
        <f>VLOOKUP(A23,#REF!,2,0)</f>
        <v>#REF!</v>
      </c>
      <c r="CJ23" s="38">
        <f>VLOOKUP(A23,'[3]2019'!$A$8:$G$140,7,0)</f>
        <v>0</v>
      </c>
      <c r="CK23" s="18">
        <f>VLOOKUP(A23,'[3]2019'!$A$9:$G$140,6,0)</f>
        <v>0</v>
      </c>
      <c r="CL23" s="18">
        <v>835.32</v>
      </c>
      <c r="CM23" s="26">
        <v>7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38">
        <v>0</v>
      </c>
      <c r="DA23" s="18">
        <v>0</v>
      </c>
      <c r="DB23" s="38">
        <f>VLOOKUP(A23,'[3]2019'!$A$8:$I$140,9,0)</f>
        <v>0</v>
      </c>
      <c r="DC23" s="18">
        <f>VLOOKUP(A23,'[3]2019'!$A$8:$I$140,8,0)</f>
        <v>0</v>
      </c>
      <c r="DD23" s="18" t="str">
        <f>VLOOKUP(A23,[9]ESTADISTICAS_EN_EDUCACION_BASIC!$C$3:$AK$127,11,0)</f>
        <v>143.2</v>
      </c>
      <c r="DE23" s="18" t="str">
        <f>VLOOKUP($A23,[9]ESTADISTICAS_EN_EDUCACION_BASIC!$C$3:$AK$127,6,0)</f>
        <v>99.6</v>
      </c>
      <c r="DF23" s="18" t="str">
        <f>VLOOKUP($A23,[9]ESTADISTICAS_EN_EDUCACION_BASIC!$C$3:$AK$127,18,0)</f>
        <v>10.59</v>
      </c>
      <c r="DG23" s="18" t="str">
        <f>VLOOKUP($A23,[9]ESTADISTICAS_EN_EDUCACION_BASIC!$C$3:$AK$127,28,0)</f>
        <v>0.9</v>
      </c>
      <c r="DH23" s="38">
        <f>VLOOKUP(A23,[10]Hoja4!$A$1:$D$63,4,0)</f>
        <v>600</v>
      </c>
      <c r="DI23" s="18">
        <f>VLOOKUP(A23,[10]Hoja4!$A$1:$D$63,2,0)</f>
        <v>6</v>
      </c>
      <c r="DJ23" s="38">
        <v>0</v>
      </c>
      <c r="DK23" s="18">
        <v>0</v>
      </c>
      <c r="DL23" s="18">
        <v>0</v>
      </c>
      <c r="DM23" s="18">
        <v>0</v>
      </c>
      <c r="DN23" s="38">
        <f>VLOOKUP(A23,[10]Hoja8!$A$1:$D$72,4,0)</f>
        <v>1136.3636363636365</v>
      </c>
      <c r="DO23" s="18">
        <f>VLOOKUP(A23,[10]Hoja8!$A$1:$D$72,2,0)</f>
        <v>11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8">
        <v>2.6666666666666665</v>
      </c>
      <c r="EA23" s="189">
        <v>1</v>
      </c>
      <c r="EB23" s="188">
        <v>61.281337047353759</v>
      </c>
      <c r="EC23" s="189">
        <v>22</v>
      </c>
      <c r="ED23" s="38">
        <f>VLOOKUP(A23,'[3]2019'!$A$8:$K$140,11,0)</f>
        <v>0</v>
      </c>
      <c r="EE23" s="18">
        <f>VLOOKUP(A23,'[3]2019'!$A$8:$K$140,10,0)</f>
        <v>0</v>
      </c>
      <c r="EF23" s="18" t="str">
        <f>VLOOKUP($A23,[9]ESTADISTICAS_EN_EDUCACION_BASIC!$C$3:$AK$127,11,0)</f>
        <v>143.2</v>
      </c>
      <c r="EG23" s="18" t="str">
        <f>VLOOKUP($A23,[9]ESTADISTICAS_EN_EDUCACION_BASIC!$C$3:$AK$127,7,0)</f>
        <v>49.1</v>
      </c>
      <c r="EH23" s="18" t="str">
        <f>VLOOKUP($A23,[9]ESTADISTICAS_EN_EDUCACION_BASIC!$C$3:$AK$127,18,0)</f>
        <v>10.59</v>
      </c>
      <c r="EI23" s="18">
        <f>VLOOKUP($A23,[9]ESTADISTICAS_EN_EDUCACION_BASIC!$C$3:$AK$127,29,0)</f>
        <v>0</v>
      </c>
      <c r="EJ23" s="31"/>
      <c r="EK23" s="31"/>
      <c r="EL23" s="18" t="str">
        <f>VLOOKUP($A23,[9]ESTADISTICAS_EN_EDUCACION_BASIC!$C$3:$AK$127,13,0)</f>
        <v>28.6</v>
      </c>
      <c r="EM23" s="18" t="str">
        <f>VLOOKUP($A23,[9]ESTADISTICAS_EN_EDUCACION_BASIC!$C$3:$AK$127,8,0)</f>
        <v>12.3</v>
      </c>
      <c r="EN23" s="18" t="str">
        <f>VLOOKUP($A23,[9]ESTADISTICAS_EN_EDUCACION_BASIC!$C$3:$AK$127,20,0)</f>
        <v>2.63</v>
      </c>
      <c r="EO23" s="18">
        <f>VLOOKUP($A23,[9]ESTADISTICAS_EN_EDUCACION_BASIC!$C$3:$AK$127,30,0)</f>
        <v>0</v>
      </c>
      <c r="EP23" s="38">
        <f>VLOOKUP(A23,[10]Hoja2!$A$1:$D$72,4,0)</f>
        <v>1136.3636363636365</v>
      </c>
      <c r="EQ23" s="18">
        <f>VLOOKUP(A23,[10]Hoja2!$A$1:$D$72,2,0)</f>
        <v>11</v>
      </c>
      <c r="ER23" s="38">
        <f>VLOOKUP(A23,[10]Hoja3!$A$1:$D$89,4,0)</f>
        <v>309.91735537190084</v>
      </c>
      <c r="ES23" s="18">
        <f>VLOOKUP(A23,[10]Hoja3!$A$1:$D$89,2,0)</f>
        <v>3</v>
      </c>
      <c r="ET23" s="38">
        <f>VLOOKUP(A23,[10]Hoja5!$A$1:$D$76,4,0)</f>
        <v>103.30578512396694</v>
      </c>
      <c r="EU23" s="18">
        <f>VLOOKUP(A23,[10]Hoja5!$A$1:$D$75,2,0)</f>
        <v>1</v>
      </c>
      <c r="EV23" s="38">
        <f>VLOOKUP(A23,[10]Hoja7!$A$1:$D$76,4,0)</f>
        <v>1136.3636363636365</v>
      </c>
      <c r="EW23" s="18">
        <f>VLOOKUP(A23,[10]Hoja7!$A$1:$D$77,2,0)</f>
        <v>11</v>
      </c>
      <c r="EX23" s="31"/>
      <c r="EY23" s="188">
        <v>72.100313479623821</v>
      </c>
      <c r="EZ23" s="189">
        <v>23</v>
      </c>
      <c r="FA23" s="188">
        <v>40.133779264214049</v>
      </c>
      <c r="FB23" s="189">
        <v>12</v>
      </c>
      <c r="FC23" s="18">
        <v>0</v>
      </c>
      <c r="FD23" s="18">
        <v>0</v>
      </c>
      <c r="FE23" s="38">
        <f>VLOOKUP(A23,[10]Hoja16!$A$1:$D$88,4,0)</f>
        <v>279.13468248429865</v>
      </c>
      <c r="FF23" s="18">
        <f>VLOOKUP(A23,[10]Hoja16!$A$1:$D$88,2,0)</f>
        <v>4</v>
      </c>
      <c r="FG23" s="18">
        <v>0</v>
      </c>
      <c r="FH23" s="18">
        <v>0</v>
      </c>
      <c r="FI23" s="18">
        <v>0</v>
      </c>
      <c r="FJ23" s="18">
        <v>0</v>
      </c>
      <c r="FK23" s="38">
        <f>VLOOKUP(A23,[10]Hoja19!$A$1:$D$97,4,0)</f>
        <v>279.13468248429865</v>
      </c>
      <c r="FL23" s="18">
        <f>VLOOKUP(A23,[10]Hoja19!$A$1:$D$97,2,0)</f>
        <v>4</v>
      </c>
      <c r="FM23" s="38">
        <f>VLOOKUP(A23,[10]Hoja20!$A$1:$D$91,4,0)</f>
        <v>209.35101186322402</v>
      </c>
      <c r="FN23" s="18">
        <f>VLOOKUP(A23,[10]Hoja20!$A$1:$D$91,2,0)</f>
        <v>3</v>
      </c>
      <c r="FO23" s="38">
        <f>VLOOKUP(A23,[10]Hoja21!$A$1:$D$101,4,0)</f>
        <v>139.56734124214933</v>
      </c>
      <c r="FP23" s="18">
        <f>VLOOKUP(A23,[10]Hoja21!$A$1:$D$101,2,0)</f>
        <v>2</v>
      </c>
      <c r="FQ23" s="38">
        <v>0</v>
      </c>
      <c r="FR23" s="18">
        <v>0</v>
      </c>
      <c r="FS23" s="38">
        <f>VLOOKUP(A23,'[3]2019'!$A$8:$M$140,13,0)</f>
        <v>3.0441400304414001</v>
      </c>
      <c r="FT23" s="18">
        <f>VLOOKUP(A23,'[3]2019'!$A$8:$M$140,12,0)</f>
        <v>2</v>
      </c>
      <c r="FU23" s="38">
        <f>VLOOKUP(A23,'[3]2019'!$A$8:$O$140,15,0)</f>
        <v>3.3112582781456954</v>
      </c>
      <c r="FV23" s="18">
        <f>VLOOKUP(A23,'[3]2019'!$A$8:$O$140,14,0)</f>
        <v>2</v>
      </c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</row>
    <row r="24" spans="1:243">
      <c r="A24" s="17" t="s">
        <v>663</v>
      </c>
      <c r="B24" s="18" t="s">
        <v>664</v>
      </c>
      <c r="C24" s="17" t="s">
        <v>441</v>
      </c>
      <c r="D24" s="25">
        <v>6</v>
      </c>
      <c r="E24" s="27">
        <v>2019</v>
      </c>
      <c r="F24" s="31"/>
      <c r="G24" s="194">
        <v>9502</v>
      </c>
      <c r="H24" s="194">
        <v>2306</v>
      </c>
      <c r="I24" s="194">
        <v>7196</v>
      </c>
      <c r="J24" s="200">
        <v>32.33</v>
      </c>
      <c r="K24" s="40">
        <f>VLOOKUP(A24,'[6]1.COBERTURA  DANE'!$B$7:$G$139,5,0)</f>
        <v>2084</v>
      </c>
      <c r="L24" s="26">
        <v>83.8</v>
      </c>
      <c r="M24" s="32">
        <v>5402</v>
      </c>
      <c r="N24" s="187">
        <v>923</v>
      </c>
      <c r="O24" s="187">
        <v>453</v>
      </c>
      <c r="P24" s="187">
        <v>470</v>
      </c>
      <c r="Q24" s="196">
        <f>VLOOKUP($A24,[7]Hoja1!$A$1:$H$3750,6,0)</f>
        <v>1105</v>
      </c>
      <c r="R24" s="196">
        <f>VLOOKUP($A24,[7]Hoja1!$A$1:$H$3750,7,0)</f>
        <v>542</v>
      </c>
      <c r="S24" s="196">
        <f>VLOOKUP($A24,[7]Hoja1!$A$1:$H$3750,8,0)</f>
        <v>563</v>
      </c>
      <c r="T24" s="187">
        <v>897</v>
      </c>
      <c r="U24" s="187">
        <v>437</v>
      </c>
      <c r="V24" s="187">
        <v>460</v>
      </c>
      <c r="W24" s="198">
        <f>VLOOKUP($A24,[7]Hoja1!$A$1:$K$3750,9,0)</f>
        <v>1067</v>
      </c>
      <c r="X24" s="198">
        <f>VLOOKUP($A24,[7]Hoja1!$A$1:$K$3750,10,0)</f>
        <v>519</v>
      </c>
      <c r="Y24" s="198">
        <f>VLOOKUP($A24,[7]Hoja1!$A$1:$K$3750,11,0)</f>
        <v>548</v>
      </c>
      <c r="Z24" s="187">
        <v>877</v>
      </c>
      <c r="AA24" s="187">
        <v>430</v>
      </c>
      <c r="AB24" s="187">
        <v>447</v>
      </c>
      <c r="AC24" s="198">
        <f>VLOOKUP(A24,[7]Hoja1!$A$1:$Q$3765,12,0)</f>
        <v>1045</v>
      </c>
      <c r="AD24" s="198">
        <f>VLOOKUP($A24,[7]Hoja1!$A$1:$Q$3765,13,0)</f>
        <v>521</v>
      </c>
      <c r="AE24" s="198">
        <f>VLOOKUP($A24,[7]Hoja1!$A$1:$Q$3750,14,0)</f>
        <v>524</v>
      </c>
      <c r="AF24" s="187">
        <v>862</v>
      </c>
      <c r="AG24" s="187">
        <v>440</v>
      </c>
      <c r="AH24" s="187">
        <v>422</v>
      </c>
      <c r="AI24" s="198">
        <f>VLOOKUP($A24,[7]Hoja1!$A$1:$Q$3750,15,0)</f>
        <v>1771</v>
      </c>
      <c r="AJ24" s="198">
        <f>VLOOKUP($A24,[7]Hoja1!$A$1:$Q$3750,16,0)</f>
        <v>959</v>
      </c>
      <c r="AK24" s="198">
        <f>VLOOKUP($A24,[7]Hoja1!$A$1:$Q$3750,17,0)</f>
        <v>812</v>
      </c>
      <c r="AL24" s="187">
        <v>821</v>
      </c>
      <c r="AM24" s="187">
        <v>443</v>
      </c>
      <c r="AN24" s="187">
        <v>378</v>
      </c>
      <c r="AO24" s="31"/>
      <c r="AP24" s="31"/>
      <c r="AQ24" s="31"/>
      <c r="AR24" s="31"/>
      <c r="AS24" s="27"/>
      <c r="AT24" s="31"/>
      <c r="AU24" s="31"/>
      <c r="AV24" s="31"/>
      <c r="AW24" s="31"/>
      <c r="AX24" s="38">
        <f>VLOOKUP(A24,[2]INFANTIL!$A$8:$AE$140,31,0)</f>
        <v>31.578947368421055</v>
      </c>
      <c r="AY24" s="18">
        <f>VLOOKUP(A24,[2]INFANTIL!$A$8:$AE$140,30,0)</f>
        <v>3</v>
      </c>
      <c r="AZ24" s="199">
        <f>VLOOKUP(A24,'[3]2019'!$A$8:$E$140,5,0)</f>
        <v>3.2502708559046587</v>
      </c>
      <c r="BA24" s="23">
        <f>VLOOKUP(A24,'[3]2019'!$A$8:$F$140,4,0)</f>
        <v>3</v>
      </c>
      <c r="BB24" s="22">
        <f>VLOOKUP(A24,'[2]MATERNAS DIRECTAS'!$A$8:$AE$140,31,0)</f>
        <v>0</v>
      </c>
      <c r="BC24" s="23">
        <f>VLOOKUP(A24,'[2]MATERNAS DIRECTAS'!$A$8:$AE$140,30,0)</f>
        <v>0</v>
      </c>
      <c r="BD24" s="28">
        <v>0</v>
      </c>
      <c r="BE24" s="29">
        <v>0</v>
      </c>
      <c r="BF24" s="38">
        <f>VLOOKUP(A24,[8]Controles!$A$7:$P$139,12,0)</f>
        <v>7.3684210526315779</v>
      </c>
      <c r="BG24" s="18">
        <f>VLOOKUP(A24,[8]Controles!$A$7:$L$139,11,0)</f>
        <v>7</v>
      </c>
      <c r="BH24" s="38">
        <f>VLOOKUP(A24,[8]Peso!$A$7:$D$139,4,0)</f>
        <v>8.4210526315789469</v>
      </c>
      <c r="BI24" s="18">
        <f>VLOOKUP(A24,[8]Peso!$A$7:$D$139,3,0)</f>
        <v>8</v>
      </c>
      <c r="BJ24" s="22">
        <f>VLOOKUP(A24,'[2]EDA &lt; 5AÑOS'!$A$8:$AE$140,31,0)</f>
        <v>0</v>
      </c>
      <c r="BK24" s="23">
        <f>VLOOKUP(A24,'[2]EDA &lt; 5AÑOS'!$A$8:$AE$140,30,0)</f>
        <v>0</v>
      </c>
      <c r="BL24" s="22">
        <f>VLOOKUP(A24,'[2]IRA &lt; 5AÑOS'!$A$8:$AE$140,31,0)</f>
        <v>0</v>
      </c>
      <c r="BM24" s="23">
        <f>VLOOKUP(A24,'[2]IRA &lt; 5AÑOS'!$A$8:$AE$140,30,0)</f>
        <v>0</v>
      </c>
      <c r="BN24" s="18">
        <v>0</v>
      </c>
      <c r="BO24" s="18">
        <v>0</v>
      </c>
      <c r="BP24" s="18">
        <v>0</v>
      </c>
      <c r="BQ24" s="18">
        <v>0</v>
      </c>
      <c r="BR24" s="37">
        <v>0</v>
      </c>
      <c r="BS24" s="26">
        <v>0</v>
      </c>
      <c r="BT24" s="18">
        <v>0</v>
      </c>
      <c r="BU24" s="18">
        <v>0</v>
      </c>
      <c r="BV24" s="201">
        <v>0.28205128205128205</v>
      </c>
      <c r="BW24" s="201">
        <v>0.92307692307692313</v>
      </c>
      <c r="BX24" s="201">
        <v>0.92307692307692313</v>
      </c>
      <c r="BY24" s="201">
        <v>0.92307692307692313</v>
      </c>
      <c r="BZ24" s="201">
        <v>0.93162393162393164</v>
      </c>
      <c r="CA24" s="201">
        <v>0.93162393162393164</v>
      </c>
      <c r="CB24" s="201">
        <v>0.97435897435897434</v>
      </c>
      <c r="CC24" s="18" t="str">
        <f>VLOOKUP(A24,[9]ESTADISTICAS_EN_EDUCACION_BASIC!$C$3:$AK$127,10,0)</f>
        <v>99.3</v>
      </c>
      <c r="CD24" s="18">
        <f>VLOOKUP(A24,[9]ESTADISTICAS_EN_EDUCACION_BASIC!$C$3:$AK$158,5,0)</f>
        <v>70</v>
      </c>
      <c r="CE24" s="18" t="str">
        <f>VLOOKUP(A24,[9]ESTADISTICAS_EN_EDUCACION_BASIC!$C$3:$AK$127,17,0)</f>
        <v>0.72</v>
      </c>
      <c r="CF24" s="24"/>
      <c r="CG24" s="24"/>
      <c r="CH24" s="20">
        <v>0</v>
      </c>
      <c r="CI24" s="21">
        <v>0</v>
      </c>
      <c r="CJ24" s="38">
        <f>VLOOKUP(A24,'[3]2019'!$A$8:$G$140,7,0)</f>
        <v>0</v>
      </c>
      <c r="CK24" s="18">
        <f>VLOOKUP(A24,'[3]2019'!$A$9:$G$140,6,0)</f>
        <v>0</v>
      </c>
      <c r="CL24" s="18">
        <v>0</v>
      </c>
      <c r="CM24" s="26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38">
        <v>0</v>
      </c>
      <c r="DA24" s="18">
        <v>0</v>
      </c>
      <c r="DB24" s="38">
        <f>VLOOKUP(A24,'[3]2019'!$A$8:$I$140,9,0)</f>
        <v>0</v>
      </c>
      <c r="DC24" s="18">
        <f>VLOOKUP(A24,'[3]2019'!$A$8:$I$140,8,0)</f>
        <v>0</v>
      </c>
      <c r="DD24" s="18" t="str">
        <f>VLOOKUP(A24,[9]ESTADISTICAS_EN_EDUCACION_BASIC!$C$3:$AK$127,11,0)</f>
        <v>147.1</v>
      </c>
      <c r="DE24" s="18" t="str">
        <f>VLOOKUP($A24,[9]ESTADISTICAS_EN_EDUCACION_BASIC!$C$3:$AK$127,6,0)</f>
        <v>105.8</v>
      </c>
      <c r="DF24" s="18" t="str">
        <f>VLOOKUP($A24,[9]ESTADISTICAS_EN_EDUCACION_BASIC!$C$3:$AK$127,18,0)</f>
        <v>2.8</v>
      </c>
      <c r="DG24" s="18" t="str">
        <f>VLOOKUP($A24,[9]ESTADISTICAS_EN_EDUCACION_BASIC!$C$3:$AK$127,28,0)</f>
        <v>5.9</v>
      </c>
      <c r="DH24" s="38">
        <v>0</v>
      </c>
      <c r="DI24" s="18">
        <v>0</v>
      </c>
      <c r="DJ24" s="38">
        <v>0</v>
      </c>
      <c r="DK24" s="18">
        <v>0</v>
      </c>
      <c r="DL24" s="18">
        <v>0</v>
      </c>
      <c r="DM24" s="18">
        <v>0</v>
      </c>
      <c r="DN24" s="3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8">
        <v>6.7114093959731544</v>
      </c>
      <c r="EA24" s="189">
        <v>3</v>
      </c>
      <c r="EB24" s="188">
        <v>78.199052132701425</v>
      </c>
      <c r="EC24" s="189">
        <v>33</v>
      </c>
      <c r="ED24" s="38">
        <f>VLOOKUP(A24,'[3]2019'!$A$8:$K$140,11,0)</f>
        <v>0</v>
      </c>
      <c r="EE24" s="18">
        <f>VLOOKUP(A24,'[3]2019'!$A$8:$K$140,10,0)</f>
        <v>0</v>
      </c>
      <c r="EF24" s="18" t="str">
        <f>VLOOKUP($A24,[9]ESTADISTICAS_EN_EDUCACION_BASIC!$C$3:$AK$127,11,0)</f>
        <v>147.1</v>
      </c>
      <c r="EG24" s="18" t="str">
        <f>VLOOKUP($A24,[9]ESTADISTICAS_EN_EDUCACION_BASIC!$C$3:$AK$127,7,0)</f>
        <v>56.7</v>
      </c>
      <c r="EH24" s="18" t="str">
        <f>VLOOKUP($A24,[9]ESTADISTICAS_EN_EDUCACION_BASIC!$C$3:$AK$127,18,0)</f>
        <v>2.8</v>
      </c>
      <c r="EI24" s="18" t="str">
        <f>VLOOKUP($A24,[9]ESTADISTICAS_EN_EDUCACION_BASIC!$C$3:$AK$127,29,0)</f>
        <v>9.75</v>
      </c>
      <c r="EJ24" s="31"/>
      <c r="EK24" s="31"/>
      <c r="EL24" s="18" t="str">
        <f>VLOOKUP($A24,[9]ESTADISTICAS_EN_EDUCACION_BASIC!$C$3:$AK$127,13,0)</f>
        <v>42.3</v>
      </c>
      <c r="EM24" s="18" t="str">
        <f>VLOOKUP($A24,[9]ESTADISTICAS_EN_EDUCACION_BASIC!$C$3:$AK$127,8,0)</f>
        <v>20.6</v>
      </c>
      <c r="EN24" s="18" t="str">
        <f>VLOOKUP($A24,[9]ESTADISTICAS_EN_EDUCACION_BASIC!$C$3:$AK$127,20,0)</f>
        <v>1.74</v>
      </c>
      <c r="EO24" s="18" t="str">
        <f>VLOOKUP($A24,[9]ESTADISTICAS_EN_EDUCACION_BASIC!$C$3:$AK$127,30,0)</f>
        <v>7.83</v>
      </c>
      <c r="EP24" s="18">
        <v>0</v>
      </c>
      <c r="EQ24" s="18">
        <v>0</v>
      </c>
      <c r="ER24" s="38">
        <v>0</v>
      </c>
      <c r="ES24" s="18">
        <v>0</v>
      </c>
      <c r="ET24" s="38">
        <v>0</v>
      </c>
      <c r="EU24" s="18">
        <v>0</v>
      </c>
      <c r="EV24" s="38">
        <v>0</v>
      </c>
      <c r="EW24" s="18">
        <v>0</v>
      </c>
      <c r="EX24" s="31"/>
      <c r="EY24" s="188">
        <v>58.201058201058196</v>
      </c>
      <c r="EZ24" s="189">
        <v>22</v>
      </c>
      <c r="FA24" s="188">
        <v>56.886227544910177</v>
      </c>
      <c r="FB24" s="189">
        <v>19</v>
      </c>
      <c r="FC24" s="18">
        <v>0</v>
      </c>
      <c r="FD24" s="18">
        <v>0</v>
      </c>
      <c r="FE24" s="38">
        <f>VLOOKUP(A24,[10]Hoja16!$A$1:$D$88,4,0)</f>
        <v>56.4652738565782</v>
      </c>
      <c r="FF24" s="18">
        <f>VLOOKUP(A24,[10]Hoja16!$A$1:$D$88,2,0)</f>
        <v>1</v>
      </c>
      <c r="FG24" s="18">
        <v>0</v>
      </c>
      <c r="FH24" s="18">
        <v>0</v>
      </c>
      <c r="FI24" s="18">
        <v>0</v>
      </c>
      <c r="FJ24" s="18">
        <v>0</v>
      </c>
      <c r="FK24" s="38">
        <f>VLOOKUP(A24,[10]Hoja19!$A$1:$D$97,4,0)</f>
        <v>56.4652738565782</v>
      </c>
      <c r="FL24" s="18">
        <f>VLOOKUP(A24,[10]Hoja19!$A$1:$D$97,2,0)</f>
        <v>1</v>
      </c>
      <c r="FM24" s="38">
        <v>0</v>
      </c>
      <c r="FN24" s="18">
        <v>0</v>
      </c>
      <c r="FO24" s="38">
        <f>VLOOKUP(A24,[10]Hoja21!$A$1:$D$101,4,0)</f>
        <v>56.4652738565782</v>
      </c>
      <c r="FP24" s="18">
        <f>VLOOKUP(A24,[10]Hoja21!$A$1:$D$101,2,0)</f>
        <v>1</v>
      </c>
      <c r="FQ24" s="38">
        <v>0</v>
      </c>
      <c r="FR24" s="18">
        <v>0</v>
      </c>
      <c r="FS24" s="38">
        <f>VLOOKUP(A24,'[3]2019'!$A$8:$M$140,13,0)</f>
        <v>0</v>
      </c>
      <c r="FT24" s="18">
        <f>VLOOKUP(A24,'[3]2019'!$A$8:$M$140,12,0)</f>
        <v>0</v>
      </c>
      <c r="FU24" s="38">
        <f>VLOOKUP(A24,'[3]2019'!$A$8:$O$140,15,0)</f>
        <v>2.6666666666666665</v>
      </c>
      <c r="FV24" s="18">
        <f>VLOOKUP(A24,'[3]2019'!$A$8:$O$140,14,0)</f>
        <v>2</v>
      </c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</row>
    <row r="25" spans="1:243">
      <c r="A25" s="17" t="s">
        <v>673</v>
      </c>
      <c r="B25" s="18" t="s">
        <v>674</v>
      </c>
      <c r="C25" s="17" t="s">
        <v>675</v>
      </c>
      <c r="D25" s="25">
        <v>6</v>
      </c>
      <c r="E25" s="27">
        <v>2019</v>
      </c>
      <c r="F25" s="31"/>
      <c r="G25" s="194">
        <v>29716</v>
      </c>
      <c r="H25" s="194">
        <v>5563</v>
      </c>
      <c r="I25" s="194">
        <v>24153</v>
      </c>
      <c r="J25" s="200">
        <v>3.22</v>
      </c>
      <c r="K25" s="40">
        <f>VLOOKUP(A25,'[6]1.COBERTURA  DANE'!$B$7:$G$139,5,0)</f>
        <v>1358</v>
      </c>
      <c r="L25" s="26">
        <v>53.96</v>
      </c>
      <c r="M25" s="32">
        <v>22723</v>
      </c>
      <c r="N25" s="187">
        <v>3733</v>
      </c>
      <c r="O25" s="187">
        <v>1918</v>
      </c>
      <c r="P25" s="187">
        <v>1815</v>
      </c>
      <c r="Q25" s="196">
        <f>VLOOKUP($A25,[7]Hoja1!$A$1:$H$3750,6,0)</f>
        <v>4457</v>
      </c>
      <c r="R25" s="196">
        <f>VLOOKUP($A25,[7]Hoja1!$A$1:$H$3750,7,0)</f>
        <v>2293</v>
      </c>
      <c r="S25" s="196">
        <f>VLOOKUP($A25,[7]Hoja1!$A$1:$H$3750,8,0)</f>
        <v>2164</v>
      </c>
      <c r="T25" s="187">
        <v>3535</v>
      </c>
      <c r="U25" s="187">
        <v>1851</v>
      </c>
      <c r="V25" s="187">
        <v>1684</v>
      </c>
      <c r="W25" s="198">
        <f>VLOOKUP($A25,[7]Hoja1!$A$1:$K$3750,9,0)</f>
        <v>4163</v>
      </c>
      <c r="X25" s="198">
        <f>VLOOKUP($A25,[7]Hoja1!$A$1:$K$3750,10,0)</f>
        <v>2197</v>
      </c>
      <c r="Y25" s="198">
        <f>VLOOKUP($A25,[7]Hoja1!$A$1:$K$3750,11,0)</f>
        <v>1966</v>
      </c>
      <c r="Z25" s="187">
        <v>3306</v>
      </c>
      <c r="AA25" s="187">
        <v>1773</v>
      </c>
      <c r="AB25" s="187">
        <v>1533</v>
      </c>
      <c r="AC25" s="198">
        <f>VLOOKUP(A25,[7]Hoja1!$A$1:$Q$3765,12,0)</f>
        <v>3792</v>
      </c>
      <c r="AD25" s="198">
        <f>VLOOKUP($A25,[7]Hoja1!$A$1:$Q$3765,13,0)</f>
        <v>2052</v>
      </c>
      <c r="AE25" s="198">
        <f>VLOOKUP($A25,[7]Hoja1!$A$1:$Q$3750,14,0)</f>
        <v>1740</v>
      </c>
      <c r="AF25" s="187">
        <v>2962</v>
      </c>
      <c r="AG25" s="187">
        <v>1612</v>
      </c>
      <c r="AH25" s="187">
        <v>1350</v>
      </c>
      <c r="AI25" s="198">
        <f>VLOOKUP($A25,[7]Hoja1!$A$1:$Q$3750,15,0)</f>
        <v>5124</v>
      </c>
      <c r="AJ25" s="198">
        <f>VLOOKUP($A25,[7]Hoja1!$A$1:$Q$3750,16,0)</f>
        <v>2659</v>
      </c>
      <c r="AK25" s="198">
        <f>VLOOKUP($A25,[7]Hoja1!$A$1:$Q$3750,17,0)</f>
        <v>2465</v>
      </c>
      <c r="AL25" s="187">
        <v>2368</v>
      </c>
      <c r="AM25" s="187">
        <v>1253</v>
      </c>
      <c r="AN25" s="187">
        <v>1115</v>
      </c>
      <c r="AO25" s="31"/>
      <c r="AP25" s="31"/>
      <c r="AQ25" s="31"/>
      <c r="AR25" s="31"/>
      <c r="AS25" s="27"/>
      <c r="AT25" s="31"/>
      <c r="AU25" s="31"/>
      <c r="AV25" s="31"/>
      <c r="AW25" s="31"/>
      <c r="AX25" s="38">
        <f>VLOOKUP(A25,[2]INFANTIL!$A$8:$AE$140,31,0)</f>
        <v>32.967032967032971</v>
      </c>
      <c r="AY25" s="18">
        <f>VLOOKUP(A25,[2]INFANTIL!$A$8:$AE$140,30,0)</f>
        <v>9</v>
      </c>
      <c r="AZ25" s="199">
        <f>VLOOKUP(A25,'[3]2019'!$A$8:$E$140,5,0)</f>
        <v>2.678810608090008</v>
      </c>
      <c r="BA25" s="23">
        <f>VLOOKUP(A25,'[3]2019'!$A$8:$F$140,4,0)</f>
        <v>10</v>
      </c>
      <c r="BB25" s="22">
        <f>VLOOKUP(A25,'[2]MATERNAS DIRECTAS'!$A$8:$AE$140,31,0)</f>
        <v>0</v>
      </c>
      <c r="BC25" s="23">
        <f>VLOOKUP(A25,'[2]MATERNAS DIRECTAS'!$A$8:$AE$140,30,0)</f>
        <v>0</v>
      </c>
      <c r="BD25" s="28">
        <v>0</v>
      </c>
      <c r="BE25" s="29">
        <v>0</v>
      </c>
      <c r="BF25" s="38">
        <f>VLOOKUP(A25,[8]Controles!$A$7:$P$139,12,0)</f>
        <v>12.820512820512819</v>
      </c>
      <c r="BG25" s="18">
        <f>VLOOKUP(A25,[8]Controles!$A$7:$L$139,11,0)</f>
        <v>35</v>
      </c>
      <c r="BH25" s="38">
        <f>VLOOKUP(A25,[8]Peso!$A$7:$D$139,4,0)</f>
        <v>9.8901098901098905</v>
      </c>
      <c r="BI25" s="18">
        <f>VLOOKUP(A25,[8]Peso!$A$7:$D$139,3,0)</f>
        <v>27</v>
      </c>
      <c r="BJ25" s="22">
        <f>VLOOKUP(A25,'[2]EDA &lt; 5AÑOS'!$A$8:$AE$140,31,0)</f>
        <v>0</v>
      </c>
      <c r="BK25" s="23">
        <f>VLOOKUP(A25,'[2]EDA &lt; 5AÑOS'!$A$8:$AE$140,30,0)</f>
        <v>0</v>
      </c>
      <c r="BL25" s="22">
        <f>VLOOKUP(A25,'[2]IRA &lt; 5AÑOS'!$A$8:$AE$140,31,0)</f>
        <v>26.788106080900082</v>
      </c>
      <c r="BM25" s="23">
        <f>VLOOKUP(A25,'[2]IRA &lt; 5AÑOS'!$A$8:$AE$140,30,0)</f>
        <v>1</v>
      </c>
      <c r="BN25" s="18">
        <v>0</v>
      </c>
      <c r="BO25" s="18">
        <v>0</v>
      </c>
      <c r="BP25" s="18">
        <v>0</v>
      </c>
      <c r="BQ25" s="18">
        <v>0</v>
      </c>
      <c r="BR25" s="37">
        <v>0</v>
      </c>
      <c r="BS25" s="26">
        <v>0</v>
      </c>
      <c r="BT25" s="18">
        <v>0</v>
      </c>
      <c r="BU25" s="18">
        <v>0</v>
      </c>
      <c r="BV25" s="201">
        <v>0.13346613545816732</v>
      </c>
      <c r="BW25" s="201">
        <v>0.80079681274900394</v>
      </c>
      <c r="BX25" s="201">
        <v>0.75099601593625498</v>
      </c>
      <c r="BY25" s="201">
        <v>0.7689243027888446</v>
      </c>
      <c r="BZ25" s="201">
        <v>0.80478087649402386</v>
      </c>
      <c r="CA25" s="201">
        <v>0.65313653136531369</v>
      </c>
      <c r="CB25" s="201">
        <v>0.87822878228782286</v>
      </c>
      <c r="CC25" s="18" t="str">
        <f>VLOOKUP(A25,[9]ESTADISTICAS_EN_EDUCACION_BASIC!$C$3:$AK$127,10,0)</f>
        <v>86.1</v>
      </c>
      <c r="CD25" s="18">
        <f>VLOOKUP(A25,[9]ESTADISTICAS_EN_EDUCACION_BASIC!$C$3:$AK$158,5,0)</f>
        <v>73</v>
      </c>
      <c r="CE25" s="18" t="str">
        <f>VLOOKUP(A25,[9]ESTADISTICAS_EN_EDUCACION_BASIC!$C$3:$AK$127,17,0)</f>
        <v>2.33</v>
      </c>
      <c r="CF25" s="24"/>
      <c r="CG25" s="24"/>
      <c r="CH25" s="20">
        <v>0</v>
      </c>
      <c r="CI25" s="21">
        <v>0</v>
      </c>
      <c r="CJ25" s="38">
        <f>VLOOKUP(A25,'[3]2019'!$A$8:$G$140,7,0)</f>
        <v>0</v>
      </c>
      <c r="CK25" s="18">
        <f>VLOOKUP(A25,'[3]2019'!$A$9:$G$140,6,0)</f>
        <v>0</v>
      </c>
      <c r="CL25" s="18">
        <v>0</v>
      </c>
      <c r="CM25" s="26">
        <v>0</v>
      </c>
      <c r="CN25" s="38">
        <v>27.03</v>
      </c>
      <c r="CO25" s="18">
        <v>1</v>
      </c>
      <c r="CP25" s="18">
        <v>0</v>
      </c>
      <c r="CQ25" s="18">
        <v>0</v>
      </c>
      <c r="CR25" s="18"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38">
        <v>0</v>
      </c>
      <c r="DA25" s="18">
        <v>0</v>
      </c>
      <c r="DB25" s="38">
        <f>VLOOKUP(A25,'[3]2019'!$A$8:$I$140,9,0)</f>
        <v>0.30248033877797947</v>
      </c>
      <c r="DC25" s="18">
        <f>VLOOKUP(A25,'[3]2019'!$A$8:$I$140,8,0)</f>
        <v>1</v>
      </c>
      <c r="DD25" s="18">
        <f>VLOOKUP(A25,[9]ESTADISTICAS_EN_EDUCACION_BASIC!$C$3:$AK$127,11,0)</f>
        <v>123</v>
      </c>
      <c r="DE25" s="18" t="str">
        <f>VLOOKUP($A25,[9]ESTADISTICAS_EN_EDUCACION_BASIC!$C$3:$AK$127,6,0)</f>
        <v>91.1</v>
      </c>
      <c r="DF25" s="18" t="str">
        <f>VLOOKUP($A25,[9]ESTADISTICAS_EN_EDUCACION_BASIC!$C$3:$AK$127,18,0)</f>
        <v>2.2</v>
      </c>
      <c r="DG25" s="18">
        <f>VLOOKUP($A25,[9]ESTADISTICAS_EN_EDUCACION_BASIC!$C$3:$AK$127,28,0)</f>
        <v>0</v>
      </c>
      <c r="DH25" s="38">
        <v>0</v>
      </c>
      <c r="DI25" s="18">
        <v>0</v>
      </c>
      <c r="DJ25" s="38">
        <f>VLOOKUP(A25,'[10]AS 6 - 11'!$A$1:$D$84,4,0)</f>
        <v>48.042277203939463</v>
      </c>
      <c r="DK25" s="18">
        <f>VLOOKUP(A25,'[10]AS 6 - 11'!$A$1:$D$84,2,0)</f>
        <v>2</v>
      </c>
      <c r="DL25" s="18">
        <v>0</v>
      </c>
      <c r="DM25" s="18">
        <v>0</v>
      </c>
      <c r="DN25" s="38">
        <f>VLOOKUP(A25,[10]Hoja8!$A$1:$D$72,4,0)</f>
        <v>26.371308016877634</v>
      </c>
      <c r="DO25" s="18">
        <f>VLOOKUP(A25,[10]Hoja8!$A$1:$D$72,2,0)</f>
        <v>1</v>
      </c>
      <c r="DP25" s="38">
        <f>VLOOKUP(A25,[10]Hoja10!$A$1:$D$61,4,0)</f>
        <v>184.59915611814347</v>
      </c>
      <c r="DQ25" s="18">
        <f>VLOOKUP(A25,[10]Hoja10!$A$1:$D$61,2,0)</f>
        <v>7</v>
      </c>
      <c r="DR25" s="18">
        <v>0</v>
      </c>
      <c r="DS25" s="18">
        <v>0</v>
      </c>
      <c r="DT25" s="38">
        <f>VLOOKUP(A25,[10]Hoja12!$A$1:$D$41,4,0)</f>
        <v>184.59915611814347</v>
      </c>
      <c r="DU25" s="18">
        <f>VLOOKUP(A25,[10]Hoja12!$A$1:$D$41,2,0)</f>
        <v>7</v>
      </c>
      <c r="DV25" s="18">
        <v>0</v>
      </c>
      <c r="DW25" s="18">
        <v>0</v>
      </c>
      <c r="DX25" s="18">
        <v>0</v>
      </c>
      <c r="DY25" s="18">
        <v>0</v>
      </c>
      <c r="DZ25" s="188">
        <v>3.2615786040443573</v>
      </c>
      <c r="EA25" s="189">
        <v>5</v>
      </c>
      <c r="EB25" s="188">
        <v>57.777777777777779</v>
      </c>
      <c r="EC25" s="189">
        <v>78</v>
      </c>
      <c r="ED25" s="38">
        <f>VLOOKUP(A25,'[3]2019'!$A$8:$K$140,11,0)</f>
        <v>3.0384875084402427</v>
      </c>
      <c r="EE25" s="18">
        <f>VLOOKUP(A25,'[3]2019'!$A$8:$K$140,10,0)</f>
        <v>9</v>
      </c>
      <c r="EF25" s="18">
        <f>VLOOKUP($A25,[9]ESTADISTICAS_EN_EDUCACION_BASIC!$C$3:$AK$127,11,0)</f>
        <v>123</v>
      </c>
      <c r="EG25" s="18">
        <f>VLOOKUP($A25,[9]ESTADISTICAS_EN_EDUCACION_BASIC!$C$3:$AK$127,7,0)</f>
        <v>52</v>
      </c>
      <c r="EH25" s="18" t="str">
        <f>VLOOKUP($A25,[9]ESTADISTICAS_EN_EDUCACION_BASIC!$C$3:$AK$127,18,0)</f>
        <v>2.2</v>
      </c>
      <c r="EI25" s="18">
        <f>VLOOKUP($A25,[9]ESTADISTICAS_EN_EDUCACION_BASIC!$C$3:$AK$127,29,0)</f>
        <v>0</v>
      </c>
      <c r="EJ25" s="31"/>
      <c r="EK25" s="31"/>
      <c r="EL25" s="18" t="str">
        <f>VLOOKUP($A25,[9]ESTADISTICAS_EN_EDUCACION_BASIC!$C$3:$AK$127,13,0)</f>
        <v>27.1</v>
      </c>
      <c r="EM25" s="18" t="str">
        <f>VLOOKUP($A25,[9]ESTADISTICAS_EN_EDUCACION_BASIC!$C$3:$AK$127,8,0)</f>
        <v>14.1</v>
      </c>
      <c r="EN25" s="18" t="str">
        <f>VLOOKUP($A25,[9]ESTADISTICAS_EN_EDUCACION_BASIC!$C$3:$AK$127,20,0)</f>
        <v>2.48</v>
      </c>
      <c r="EO25" s="18" t="str">
        <f>VLOOKUP($A25,[9]ESTADISTICAS_EN_EDUCACION_BASIC!$C$3:$AK$127,30,0)</f>
        <v>0.5</v>
      </c>
      <c r="EP25" s="38">
        <f>VLOOKUP(A25,[10]Hoja2!$A$1:$D$72,4,0)</f>
        <v>26.371308016877634</v>
      </c>
      <c r="EQ25" s="18">
        <f>VLOOKUP(A25,[10]Hoja2!$A$1:$D$72,2,0)</f>
        <v>1</v>
      </c>
      <c r="ER25" s="38">
        <f>VLOOKUP(A25,[10]Hoja3!$A$1:$D$89,4,0)</f>
        <v>131.85654008438817</v>
      </c>
      <c r="ES25" s="18">
        <f>VLOOKUP(A25,[10]Hoja3!$A$1:$D$89,2,0)</f>
        <v>5</v>
      </c>
      <c r="ET25" s="38">
        <f>VLOOKUP(A25,[10]Hoja5!$A$1:$D$76,4,0)</f>
        <v>26.371308016877634</v>
      </c>
      <c r="EU25" s="18">
        <f>VLOOKUP(A25,[10]Hoja5!$A$1:$D$75,2,0)</f>
        <v>1</v>
      </c>
      <c r="EV25" s="38">
        <f>VLOOKUP(A25,[10]Hoja7!$A$1:$D$76,4,0)</f>
        <v>26.371308016877634</v>
      </c>
      <c r="EW25" s="18">
        <f>VLOOKUP(A25,[10]Hoja7!$A$1:$D$77,2,0)</f>
        <v>1</v>
      </c>
      <c r="EX25" s="31"/>
      <c r="EY25" s="188">
        <v>66.367713004484315</v>
      </c>
      <c r="EZ25" s="189">
        <v>74</v>
      </c>
      <c r="FA25" s="188">
        <v>60.28708133971292</v>
      </c>
      <c r="FB25" s="189">
        <v>63</v>
      </c>
      <c r="FC25" s="38">
        <f>VLOOKUP(A25,[10]Hoja15!$A$1:$D$63,4,0)</f>
        <v>19.516003122560498</v>
      </c>
      <c r="FD25" s="18">
        <f>VLOOKUP(A25,[10]Hoja15!$A$1:$D$63,2,0)</f>
        <v>1</v>
      </c>
      <c r="FE25" s="38">
        <f>VLOOKUP(A25,[10]Hoja16!$A$1:$D$88,4,0)</f>
        <v>292.74004683840752</v>
      </c>
      <c r="FF25" s="18">
        <f>VLOOKUP(A25,[10]Hoja16!$A$1:$D$88,2,0)</f>
        <v>15</v>
      </c>
      <c r="FG25" s="18">
        <v>0</v>
      </c>
      <c r="FH25" s="18">
        <v>0</v>
      </c>
      <c r="FI25" s="18">
        <v>0</v>
      </c>
      <c r="FJ25" s="18">
        <v>0</v>
      </c>
      <c r="FK25" s="38">
        <f>VLOOKUP(A25,[10]Hoja19!$A$1:$D$97,4,0)</f>
        <v>312.25604996096797</v>
      </c>
      <c r="FL25" s="18">
        <f>VLOOKUP(A25,[10]Hoja19!$A$1:$D$97,2,0)</f>
        <v>16</v>
      </c>
      <c r="FM25" s="38">
        <v>0</v>
      </c>
      <c r="FN25" s="18">
        <v>0</v>
      </c>
      <c r="FO25" s="38">
        <f>VLOOKUP(A25,[10]Hoja21!$A$1:$D$101,4,0)</f>
        <v>58.548009367681502</v>
      </c>
      <c r="FP25" s="18">
        <f>VLOOKUP(A25,[10]Hoja21!$A$1:$D$101,2,0)</f>
        <v>3</v>
      </c>
      <c r="FQ25" s="38">
        <v>0</v>
      </c>
      <c r="FR25" s="18">
        <v>0</v>
      </c>
      <c r="FS25" s="38">
        <f>VLOOKUP(A25,'[3]2019'!$A$8:$M$140,13,0)</f>
        <v>6.3344594594594597</v>
      </c>
      <c r="FT25" s="18">
        <f>VLOOKUP(A25,'[3]2019'!$A$8:$M$140,12,0)</f>
        <v>15</v>
      </c>
      <c r="FU25" s="38">
        <f>VLOOKUP(A25,'[3]2019'!$A$8:$O$140,15,0)</f>
        <v>4.9455984174085064</v>
      </c>
      <c r="FV25" s="18">
        <f>VLOOKUP(A25,'[3]2019'!$A$8:$O$140,14,0)</f>
        <v>10</v>
      </c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</row>
    <row r="26" spans="1:243">
      <c r="A26" s="17" t="s">
        <v>685</v>
      </c>
      <c r="B26" s="18" t="s">
        <v>686</v>
      </c>
      <c r="C26" s="17" t="s">
        <v>441</v>
      </c>
      <c r="D26" s="25">
        <v>6</v>
      </c>
      <c r="E26" s="27">
        <v>2019</v>
      </c>
      <c r="F26" s="31"/>
      <c r="G26" s="194">
        <v>8420</v>
      </c>
      <c r="H26" s="194">
        <v>1710</v>
      </c>
      <c r="I26" s="194">
        <v>6710</v>
      </c>
      <c r="J26" s="200">
        <v>7.06</v>
      </c>
      <c r="K26" s="40">
        <f>VLOOKUP(A26,'[6]1.COBERTURA  DANE'!$B$7:$G$139,5,0)</f>
        <v>597</v>
      </c>
      <c r="L26" s="26">
        <v>76.8</v>
      </c>
      <c r="M26" s="32">
        <v>6495</v>
      </c>
      <c r="N26" s="187">
        <v>807</v>
      </c>
      <c r="O26" s="187">
        <v>431</v>
      </c>
      <c r="P26" s="187">
        <v>376</v>
      </c>
      <c r="Q26" s="196">
        <f>VLOOKUP($A26,[7]Hoja1!$A$1:$H$3750,6,0)</f>
        <v>966</v>
      </c>
      <c r="R26" s="196">
        <f>VLOOKUP($A26,[7]Hoja1!$A$1:$H$3750,7,0)</f>
        <v>514</v>
      </c>
      <c r="S26" s="196">
        <f>VLOOKUP($A26,[7]Hoja1!$A$1:$H$3750,8,0)</f>
        <v>452</v>
      </c>
      <c r="T26" s="187">
        <v>790</v>
      </c>
      <c r="U26" s="187">
        <v>405</v>
      </c>
      <c r="V26" s="187">
        <v>385</v>
      </c>
      <c r="W26" s="198">
        <f>VLOOKUP($A26,[7]Hoja1!$A$1:$K$3750,9,0)</f>
        <v>944</v>
      </c>
      <c r="X26" s="198">
        <f>VLOOKUP($A26,[7]Hoja1!$A$1:$K$3750,10,0)</f>
        <v>477</v>
      </c>
      <c r="Y26" s="198">
        <f>VLOOKUP($A26,[7]Hoja1!$A$1:$K$3750,11,0)</f>
        <v>467</v>
      </c>
      <c r="Z26" s="187">
        <v>777</v>
      </c>
      <c r="AA26" s="187">
        <v>382</v>
      </c>
      <c r="AB26" s="187">
        <v>395</v>
      </c>
      <c r="AC26" s="198">
        <f>VLOOKUP(A26,[7]Hoja1!$A$1:$Q$3765,12,0)</f>
        <v>921</v>
      </c>
      <c r="AD26" s="198">
        <f>VLOOKUP($A26,[7]Hoja1!$A$1:$Q$3765,13,0)</f>
        <v>449</v>
      </c>
      <c r="AE26" s="198">
        <f>VLOOKUP($A26,[7]Hoja1!$A$1:$Q$3750,14,0)</f>
        <v>472</v>
      </c>
      <c r="AF26" s="187">
        <v>753</v>
      </c>
      <c r="AG26" s="187">
        <v>367</v>
      </c>
      <c r="AH26" s="187">
        <v>386</v>
      </c>
      <c r="AI26" s="198">
        <f>VLOOKUP($A26,[7]Hoja1!$A$1:$Q$3750,15,0)</f>
        <v>1521</v>
      </c>
      <c r="AJ26" s="198">
        <f>VLOOKUP($A26,[7]Hoja1!$A$1:$Q$3750,16,0)</f>
        <v>760</v>
      </c>
      <c r="AK26" s="198">
        <f>VLOOKUP($A26,[7]Hoja1!$A$1:$Q$3750,17,0)</f>
        <v>761</v>
      </c>
      <c r="AL26" s="187">
        <v>693</v>
      </c>
      <c r="AM26" s="187">
        <v>354</v>
      </c>
      <c r="AN26" s="187">
        <v>339</v>
      </c>
      <c r="AO26" s="31"/>
      <c r="AP26" s="31"/>
      <c r="AQ26" s="31"/>
      <c r="AR26" s="31"/>
      <c r="AS26" s="27"/>
      <c r="AT26" s="31"/>
      <c r="AU26" s="31"/>
      <c r="AV26" s="31"/>
      <c r="AW26" s="31"/>
      <c r="AX26" s="38">
        <f>VLOOKUP(A26,[2]INFANTIL!$A$8:$AE$140,31,0)</f>
        <v>0</v>
      </c>
      <c r="AY26" s="18">
        <f>VLOOKUP(A26,[2]INFANTIL!$A$8:$AE$140,30,0)</f>
        <v>0</v>
      </c>
      <c r="AZ26" s="199">
        <f>VLOOKUP(A26,'[3]2019'!$A$8:$E$140,5,0)</f>
        <v>0</v>
      </c>
      <c r="BA26" s="23">
        <f>VLOOKUP(A26,'[3]2019'!$A$8:$F$140,4,0)</f>
        <v>0</v>
      </c>
      <c r="BB26" s="22">
        <f>VLOOKUP(A26,'[2]MATERNAS DIRECTAS'!$A$8:$AE$140,31,0)</f>
        <v>0</v>
      </c>
      <c r="BC26" s="23">
        <f>VLOOKUP(A26,'[2]MATERNAS DIRECTAS'!$A$8:$AE$140,30,0)</f>
        <v>0</v>
      </c>
      <c r="BD26" s="28">
        <v>0</v>
      </c>
      <c r="BE26" s="29">
        <v>0</v>
      </c>
      <c r="BF26" s="38">
        <f>VLOOKUP(A26,[8]Controles!$A$7:$P$139,12,0)</f>
        <v>4.395604395604396</v>
      </c>
      <c r="BG26" s="18">
        <f>VLOOKUP(A26,[8]Controles!$A$7:$L$139,11,0)</f>
        <v>4</v>
      </c>
      <c r="BH26" s="38">
        <f>VLOOKUP(A26,[8]Peso!$A$7:$D$139,4,0)</f>
        <v>9.8901098901098905</v>
      </c>
      <c r="BI26" s="18">
        <f>VLOOKUP(A26,[8]Peso!$A$7:$D$139,3,0)</f>
        <v>9</v>
      </c>
      <c r="BJ26" s="22">
        <f>VLOOKUP(A26,'[2]EDA &lt; 5AÑOS'!$A$8:$AE$140,31,0)</f>
        <v>0</v>
      </c>
      <c r="BK26" s="23">
        <f>VLOOKUP(A26,'[2]EDA &lt; 5AÑOS'!$A$8:$AE$140,30,0)</f>
        <v>0</v>
      </c>
      <c r="BL26" s="22">
        <f>VLOOKUP(A26,'[2]IRA &lt; 5AÑOS'!$A$8:$AE$140,31,0)</f>
        <v>0</v>
      </c>
      <c r="BM26" s="23">
        <f>VLOOKUP(A26,'[2]IRA &lt; 5AÑOS'!$A$8:$AE$140,30,0)</f>
        <v>0</v>
      </c>
      <c r="BN26" s="18">
        <v>0</v>
      </c>
      <c r="BO26" s="18">
        <v>0</v>
      </c>
      <c r="BP26" s="18">
        <v>0</v>
      </c>
      <c r="BQ26" s="18">
        <v>0</v>
      </c>
      <c r="BR26" s="37">
        <v>0</v>
      </c>
      <c r="BS26" s="26">
        <v>0</v>
      </c>
      <c r="BT26" s="18">
        <v>0</v>
      </c>
      <c r="BU26" s="18">
        <v>0</v>
      </c>
      <c r="BV26" s="201">
        <v>0.26126126126126126</v>
      </c>
      <c r="BW26" s="201">
        <v>0.89189189189189189</v>
      </c>
      <c r="BX26" s="201">
        <v>0.95495495495495497</v>
      </c>
      <c r="BY26" s="201">
        <v>0.89189189189189189</v>
      </c>
      <c r="BZ26" s="201">
        <v>0.963963963963964</v>
      </c>
      <c r="CA26" s="201">
        <v>1.0982142857142858</v>
      </c>
      <c r="CB26" s="201">
        <v>0.9821428571428571</v>
      </c>
      <c r="CC26" s="18" t="str">
        <f>VLOOKUP(A26,[9]ESTADISTICAS_EN_EDUCACION_BASIC!$C$3:$AK$127,10,0)</f>
        <v>71.1</v>
      </c>
      <c r="CD26" s="18" t="str">
        <f>VLOOKUP(A26,[9]ESTADISTICAS_EN_EDUCACION_BASIC!$C$3:$AK$158,5,0)</f>
        <v>62.8</v>
      </c>
      <c r="CE26" s="18" t="str">
        <f>VLOOKUP(A26,[9]ESTADISTICAS_EN_EDUCACION_BASIC!$C$3:$AK$127,17,0)</f>
        <v>5.47</v>
      </c>
      <c r="CF26" s="24"/>
      <c r="CG26" s="24"/>
      <c r="CH26" s="20">
        <v>0</v>
      </c>
      <c r="CI26" s="21">
        <v>0</v>
      </c>
      <c r="CJ26" s="38">
        <f>VLOOKUP(A26,'[3]2019'!$A$8:$G$140,7,0)</f>
        <v>0</v>
      </c>
      <c r="CK26" s="18">
        <f>VLOOKUP(A26,'[3]2019'!$A$9:$G$140,6,0)</f>
        <v>0</v>
      </c>
      <c r="CL26" s="18">
        <v>0</v>
      </c>
      <c r="CM26" s="26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38">
        <v>0</v>
      </c>
      <c r="DA26" s="18">
        <v>0</v>
      </c>
      <c r="DB26" s="38">
        <f>VLOOKUP(A26,'[3]2019'!$A$8:$I$140,9,0)</f>
        <v>0</v>
      </c>
      <c r="DC26" s="18">
        <f>VLOOKUP(A26,'[3]2019'!$A$8:$I$140,8,0)</f>
        <v>0</v>
      </c>
      <c r="DD26" s="18" t="str">
        <f>VLOOKUP(A26,[9]ESTADISTICAS_EN_EDUCACION_BASIC!$C$3:$AK$127,11,0)</f>
        <v>125.7</v>
      </c>
      <c r="DE26" s="18" t="str">
        <f>VLOOKUP($A26,[9]ESTADISTICAS_EN_EDUCACION_BASIC!$C$3:$AK$127,6,0)</f>
        <v>94.8</v>
      </c>
      <c r="DF26" s="18" t="str">
        <f>VLOOKUP($A26,[9]ESTADISTICAS_EN_EDUCACION_BASIC!$C$3:$AK$127,18,0)</f>
        <v>7.04</v>
      </c>
      <c r="DG26" s="18">
        <f>VLOOKUP($A26,[9]ESTADISTICAS_EN_EDUCACION_BASIC!$C$3:$AK$127,28,0)</f>
        <v>0</v>
      </c>
      <c r="DH26" s="38">
        <v>0</v>
      </c>
      <c r="DI26" s="18">
        <v>0</v>
      </c>
      <c r="DJ26" s="38">
        <f>VLOOKUP(A26,'[10]AS 6 - 11'!$A$1:$D$84,4,0)</f>
        <v>105.93220338983051</v>
      </c>
      <c r="DK26" s="18">
        <f>VLOOKUP(A26,'[10]AS 6 - 11'!$A$1:$D$84,2,0)</f>
        <v>1</v>
      </c>
      <c r="DL26" s="18">
        <v>0</v>
      </c>
      <c r="DM26" s="18">
        <v>0</v>
      </c>
      <c r="DN26" s="3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8">
        <v>0</v>
      </c>
      <c r="EA26" s="189">
        <v>0</v>
      </c>
      <c r="EB26" s="188">
        <v>62.176165803108809</v>
      </c>
      <c r="EC26" s="189">
        <v>24</v>
      </c>
      <c r="ED26" s="38">
        <f>VLOOKUP(A26,'[3]2019'!$A$8:$K$140,11,0)</f>
        <v>0</v>
      </c>
      <c r="EE26" s="18">
        <f>VLOOKUP(A26,'[3]2019'!$A$8:$K$140,10,0)</f>
        <v>0</v>
      </c>
      <c r="EF26" s="18" t="str">
        <f>VLOOKUP($A26,[9]ESTADISTICAS_EN_EDUCACION_BASIC!$C$3:$AK$127,11,0)</f>
        <v>125.7</v>
      </c>
      <c r="EG26" s="18" t="str">
        <f>VLOOKUP($A26,[9]ESTADISTICAS_EN_EDUCACION_BASIC!$C$3:$AK$127,7,0)</f>
        <v>38.8</v>
      </c>
      <c r="EH26" s="18" t="str">
        <f>VLOOKUP($A26,[9]ESTADISTICAS_EN_EDUCACION_BASIC!$C$3:$AK$127,18,0)</f>
        <v>7.04</v>
      </c>
      <c r="EI26" s="18" t="str">
        <f>VLOOKUP($A26,[9]ESTADISTICAS_EN_EDUCACION_BASIC!$C$3:$AK$127,29,0)</f>
        <v>6.32</v>
      </c>
      <c r="EJ26" s="31"/>
      <c r="EK26" s="31"/>
      <c r="EL26" s="18" t="str">
        <f>VLOOKUP($A26,[9]ESTADISTICAS_EN_EDUCACION_BASIC!$C$3:$AK$127,13,0)</f>
        <v>33.4</v>
      </c>
      <c r="EM26" s="18" t="str">
        <f>VLOOKUP($A26,[9]ESTADISTICAS_EN_EDUCACION_BASIC!$C$3:$AK$127,8,0)</f>
        <v>13.7</v>
      </c>
      <c r="EN26" s="18">
        <f>VLOOKUP($A26,[9]ESTADISTICAS_EN_EDUCACION_BASIC!$C$3:$AK$127,20,0)</f>
        <v>0</v>
      </c>
      <c r="EO26" s="18">
        <f>VLOOKUP($A26,[9]ESTADISTICAS_EN_EDUCACION_BASIC!$C$3:$AK$127,30,0)</f>
        <v>0</v>
      </c>
      <c r="EP26" s="18">
        <v>0</v>
      </c>
      <c r="EQ26" s="18">
        <v>0</v>
      </c>
      <c r="ER26" s="38">
        <f>VLOOKUP(A26,[10]Hoja3!$A$1:$D$89,4,0)</f>
        <v>108.57763300760044</v>
      </c>
      <c r="ES26" s="18">
        <f>VLOOKUP(A26,[10]Hoja3!$A$1:$D$89,2,0)</f>
        <v>1</v>
      </c>
      <c r="ET26" s="38">
        <v>0</v>
      </c>
      <c r="EU26" s="18">
        <v>0</v>
      </c>
      <c r="EV26" s="38">
        <v>0</v>
      </c>
      <c r="EW26" s="18">
        <v>0</v>
      </c>
      <c r="EX26" s="31"/>
      <c r="EY26" s="188">
        <v>70.796460176991147</v>
      </c>
      <c r="EZ26" s="189">
        <v>24</v>
      </c>
      <c r="FA26" s="188">
        <v>58.997050147492622</v>
      </c>
      <c r="FB26" s="189">
        <v>20</v>
      </c>
      <c r="FC26" s="18">
        <v>0</v>
      </c>
      <c r="FD26" s="18">
        <v>0</v>
      </c>
      <c r="FE26" s="3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38">
        <v>0</v>
      </c>
      <c r="FL26" s="18">
        <v>0</v>
      </c>
      <c r="FM26" s="38">
        <v>0</v>
      </c>
      <c r="FN26" s="18">
        <v>0</v>
      </c>
      <c r="FO26" s="38">
        <f>VLOOKUP(A26,[10]Hoja21!$A$1:$D$101,4,0)</f>
        <v>65.746219592373436</v>
      </c>
      <c r="FP26" s="18">
        <f>VLOOKUP(A26,[10]Hoja21!$A$1:$D$101,2,0)</f>
        <v>1</v>
      </c>
      <c r="FQ26" s="38">
        <v>0</v>
      </c>
      <c r="FR26" s="18">
        <v>0</v>
      </c>
      <c r="FS26" s="38">
        <f>VLOOKUP(A26,'[3]2019'!$A$8:$M$140,13,0)</f>
        <v>0</v>
      </c>
      <c r="FT26" s="18">
        <f>VLOOKUP(A26,'[3]2019'!$A$8:$M$140,12,0)</f>
        <v>0</v>
      </c>
      <c r="FU26" s="38">
        <f>VLOOKUP(A26,'[3]2019'!$A$8:$O$140,15,0)</f>
        <v>3.0303030303030303</v>
      </c>
      <c r="FV26" s="18">
        <f>VLOOKUP(A26,'[3]2019'!$A$8:$O$140,14,0)</f>
        <v>2</v>
      </c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</row>
    <row r="27" spans="1:243">
      <c r="A27" s="17" t="s">
        <v>696</v>
      </c>
      <c r="B27" s="18" t="s">
        <v>697</v>
      </c>
      <c r="C27" s="17" t="s">
        <v>598</v>
      </c>
      <c r="D27" s="25">
        <v>3</v>
      </c>
      <c r="E27" s="27">
        <v>2019</v>
      </c>
      <c r="F27" s="31"/>
      <c r="G27" s="194">
        <v>81658</v>
      </c>
      <c r="H27" s="194">
        <v>65271</v>
      </c>
      <c r="I27" s="194">
        <v>16387</v>
      </c>
      <c r="J27" s="200">
        <v>83.64</v>
      </c>
      <c r="K27" s="40">
        <f>VLOOKUP(A27,'[6]1.COBERTURA  DANE'!$B$7:$G$139,5,0)</f>
        <v>68066</v>
      </c>
      <c r="L27" s="26">
        <v>17.75</v>
      </c>
      <c r="M27" s="32">
        <v>14448</v>
      </c>
      <c r="N27" s="187">
        <v>4430</v>
      </c>
      <c r="O27" s="187">
        <v>2274</v>
      </c>
      <c r="P27" s="187">
        <v>2156</v>
      </c>
      <c r="Q27" s="196">
        <f>VLOOKUP($A27,[7]Hoja1!$A$1:$H$3750,6,0)</f>
        <v>5329</v>
      </c>
      <c r="R27" s="196">
        <f>VLOOKUP($A27,[7]Hoja1!$A$1:$H$3750,7,0)</f>
        <v>2734</v>
      </c>
      <c r="S27" s="196">
        <f>VLOOKUP($A27,[7]Hoja1!$A$1:$H$3750,8,0)</f>
        <v>2595</v>
      </c>
      <c r="T27" s="187">
        <v>4579</v>
      </c>
      <c r="U27" s="187">
        <v>2329</v>
      </c>
      <c r="V27" s="187">
        <v>2250</v>
      </c>
      <c r="W27" s="198">
        <f>VLOOKUP($A27,[7]Hoja1!$A$1:$K$3750,9,0)</f>
        <v>5611</v>
      </c>
      <c r="X27" s="198">
        <f>VLOOKUP($A27,[7]Hoja1!$A$1:$K$3750,10,0)</f>
        <v>2843</v>
      </c>
      <c r="Y27" s="198">
        <f>VLOOKUP($A27,[7]Hoja1!$A$1:$K$3750,11,0)</f>
        <v>2768</v>
      </c>
      <c r="Z27" s="187">
        <v>5009</v>
      </c>
      <c r="AA27" s="187">
        <v>2520</v>
      </c>
      <c r="AB27" s="187">
        <v>2489</v>
      </c>
      <c r="AC27" s="198">
        <f>VLOOKUP(A27,[7]Hoja1!$A$1:$Q$3765,12,0)</f>
        <v>6469</v>
      </c>
      <c r="AD27" s="198">
        <f>VLOOKUP($A27,[7]Hoja1!$A$1:$Q$3765,13,0)</f>
        <v>3242</v>
      </c>
      <c r="AE27" s="198">
        <f>VLOOKUP($A27,[7]Hoja1!$A$1:$Q$3750,14,0)</f>
        <v>3227</v>
      </c>
      <c r="AF27" s="187">
        <v>5890</v>
      </c>
      <c r="AG27" s="187">
        <v>2940</v>
      </c>
      <c r="AH27" s="187">
        <v>2950</v>
      </c>
      <c r="AI27" s="198">
        <f>VLOOKUP($A27,[7]Hoja1!$A$1:$Q$3750,15,0)</f>
        <v>15385</v>
      </c>
      <c r="AJ27" s="198">
        <f>VLOOKUP($A27,[7]Hoja1!$A$1:$Q$3750,16,0)</f>
        <v>7653</v>
      </c>
      <c r="AK27" s="198">
        <f>VLOOKUP($A27,[7]Hoja1!$A$1:$Q$3750,17,0)</f>
        <v>7732</v>
      </c>
      <c r="AL27" s="187">
        <v>7059</v>
      </c>
      <c r="AM27" s="187">
        <v>3513</v>
      </c>
      <c r="AN27" s="187">
        <v>3546</v>
      </c>
      <c r="AO27" s="31"/>
      <c r="AP27" s="31"/>
      <c r="AQ27" s="31"/>
      <c r="AR27" s="31"/>
      <c r="AS27" s="27"/>
      <c r="AT27" s="31"/>
      <c r="AU27" s="31"/>
      <c r="AV27" s="31"/>
      <c r="AW27" s="31"/>
      <c r="AX27" s="38">
        <f>VLOOKUP(A27,[2]INFANTIL!$A$8:$AE$140,31,0)</f>
        <v>12.004801920768308</v>
      </c>
      <c r="AY27" s="18">
        <f>VLOOKUP(A27,[2]INFANTIL!$A$8:$AE$140,30,0)</f>
        <v>10</v>
      </c>
      <c r="AZ27" s="199">
        <f>VLOOKUP(A27,'[3]2019'!$A$8:$E$140,5,0)</f>
        <v>2.2573363431151239</v>
      </c>
      <c r="BA27" s="23">
        <f>VLOOKUP(A27,'[3]2019'!$A$8:$F$140,4,0)</f>
        <v>10</v>
      </c>
      <c r="BB27" s="22">
        <f>VLOOKUP(A27,'[2]MATERNAS DIRECTAS'!$A$8:$AE$140,31,0)</f>
        <v>0</v>
      </c>
      <c r="BC27" s="23">
        <f>VLOOKUP(A27,'[2]MATERNAS DIRECTAS'!$A$8:$AE$140,30,0)</f>
        <v>0</v>
      </c>
      <c r="BD27" s="28">
        <v>0</v>
      </c>
      <c r="BE27" s="29">
        <v>0</v>
      </c>
      <c r="BF27" s="38">
        <f>VLOOKUP(A27,[8]Controles!$A$7:$P$139,12,0)</f>
        <v>2.7611044417767108</v>
      </c>
      <c r="BG27" s="18">
        <f>VLOOKUP(A27,[8]Controles!$A$7:$L$139,11,0)</f>
        <v>23</v>
      </c>
      <c r="BH27" s="38">
        <f>VLOOKUP(A27,[8]Peso!$A$7:$D$139,4,0)</f>
        <v>11.044417767106843</v>
      </c>
      <c r="BI27" s="18">
        <f>VLOOKUP(A27,[8]Peso!$A$7:$D$139,3,0)</f>
        <v>92</v>
      </c>
      <c r="BJ27" s="22">
        <f>VLOOKUP(A27,'[2]EDA &lt; 5AÑOS'!$A$8:$AE$140,31,0)</f>
        <v>0</v>
      </c>
      <c r="BK27" s="23">
        <f>VLOOKUP(A27,'[2]EDA &lt; 5AÑOS'!$A$8:$AE$140,30,0)</f>
        <v>0</v>
      </c>
      <c r="BL27" s="22">
        <f>VLOOKUP(A27,'[2]IRA &lt; 5AÑOS'!$A$8:$AE$140,31,0)</f>
        <v>0</v>
      </c>
      <c r="BM27" s="23">
        <f>VLOOKUP(A27,'[2]IRA &lt; 5AÑOS'!$A$8:$AE$140,30,0)</f>
        <v>0</v>
      </c>
      <c r="BN27" s="18">
        <v>0</v>
      </c>
      <c r="BO27" s="18">
        <v>0</v>
      </c>
      <c r="BP27" s="18">
        <v>0</v>
      </c>
      <c r="BQ27" s="18">
        <v>0</v>
      </c>
      <c r="BR27" s="37">
        <v>0</v>
      </c>
      <c r="BS27" s="26">
        <v>0</v>
      </c>
      <c r="BT27" s="18">
        <v>0</v>
      </c>
      <c r="BU27" s="18">
        <v>0</v>
      </c>
      <c r="BV27" s="201">
        <v>1.2864321608040201</v>
      </c>
      <c r="BW27" s="201">
        <v>1.0113065326633166</v>
      </c>
      <c r="BX27" s="201">
        <v>1.0489949748743719</v>
      </c>
      <c r="BY27" s="201">
        <v>1.0100502512562815</v>
      </c>
      <c r="BZ27" s="201">
        <v>1.0238693467336684</v>
      </c>
      <c r="CA27" s="201">
        <v>0.9280261723009815</v>
      </c>
      <c r="CB27" s="201">
        <v>0.96074154852780802</v>
      </c>
      <c r="CC27" s="18" t="str">
        <f>VLOOKUP(A27,[9]ESTADISTICAS_EN_EDUCACION_BASIC!$C$3:$AK$127,10,0)</f>
        <v>79.6</v>
      </c>
      <c r="CD27" s="18" t="str">
        <f>VLOOKUP(A27,[9]ESTADISTICAS_EN_EDUCACION_BASIC!$C$3:$AK$158,5,0)</f>
        <v>72.2</v>
      </c>
      <c r="CE27" s="18" t="str">
        <f>VLOOKUP(A27,[9]ESTADISTICAS_EN_EDUCACION_BASIC!$C$3:$AK$127,17,0)</f>
        <v>2.54</v>
      </c>
      <c r="CF27" s="24"/>
      <c r="CG27" s="24"/>
      <c r="CH27" s="20" t="e">
        <f>VLOOKUP(A27,#REF!,4,0)</f>
        <v>#REF!</v>
      </c>
      <c r="CI27" s="21">
        <v>4</v>
      </c>
      <c r="CJ27" s="38">
        <f>VLOOKUP(A27,'[3]2019'!$A$8:$G$140,7,0)</f>
        <v>0</v>
      </c>
      <c r="CK27" s="18">
        <f>VLOOKUP(A27,'[3]2019'!$A$9:$G$140,6,0)</f>
        <v>0</v>
      </c>
      <c r="CL27" s="18">
        <v>75.06</v>
      </c>
      <c r="CM27" s="26">
        <v>4</v>
      </c>
      <c r="CN27" s="38">
        <v>157.47999999999999</v>
      </c>
      <c r="CO27" s="18">
        <v>7</v>
      </c>
      <c r="CP27" s="38">
        <v>22.5</v>
      </c>
      <c r="CQ27" s="26">
        <v>1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38">
        <v>0</v>
      </c>
      <c r="DA27" s="18">
        <v>0</v>
      </c>
      <c r="DB27" s="38">
        <f>VLOOKUP(A27,'[3]2019'!$A$8:$I$140,9,0)</f>
        <v>0</v>
      </c>
      <c r="DC27" s="18">
        <f>VLOOKUP(A27,'[3]2019'!$A$8:$I$140,8,0)</f>
        <v>0</v>
      </c>
      <c r="DD27" s="18" t="str">
        <f>VLOOKUP(A27,[9]ESTADISTICAS_EN_EDUCACION_BASIC!$C$3:$AK$127,11,0)</f>
        <v>96.7</v>
      </c>
      <c r="DE27" s="18" t="str">
        <f>VLOOKUP($A27,[9]ESTADISTICAS_EN_EDUCACION_BASIC!$C$3:$AK$127,6,0)</f>
        <v>82.6</v>
      </c>
      <c r="DF27" s="18" t="str">
        <f>VLOOKUP($A27,[9]ESTADISTICAS_EN_EDUCACION_BASIC!$C$3:$AK$127,18,0)</f>
        <v>2.49</v>
      </c>
      <c r="DG27" s="18" t="str">
        <f>VLOOKUP($A27,[9]ESTADISTICAS_EN_EDUCACION_BASIC!$C$3:$AK$127,28,0)</f>
        <v>7.33</v>
      </c>
      <c r="DH27" s="38">
        <f>VLOOKUP(A27,[10]Hoja4!$A$1:$D$63,4,0)</f>
        <v>124.75494564248798</v>
      </c>
      <c r="DI27" s="18">
        <f>VLOOKUP(A27,[10]Hoja4!$A$1:$D$63,2,0)</f>
        <v>7</v>
      </c>
      <c r="DJ27" s="38">
        <f>VLOOKUP(A27,'[10]AS 6 - 11'!$A$1:$D$84,4,0)</f>
        <v>196.04348600962396</v>
      </c>
      <c r="DK27" s="18">
        <f>VLOOKUP(A27,'[10]AS 6 - 11'!$A$1:$D$84,2,0)</f>
        <v>11</v>
      </c>
      <c r="DL27" s="18">
        <v>0</v>
      </c>
      <c r="DM27" s="18">
        <v>0</v>
      </c>
      <c r="DN27" s="38">
        <f>VLOOKUP(A27,[10]Hoja8!$A$1:$D$72,4,0)</f>
        <v>123.66671819446591</v>
      </c>
      <c r="DO27" s="18">
        <f>VLOOKUP(A27,[10]Hoja8!$A$1:$D$72,2,0)</f>
        <v>8</v>
      </c>
      <c r="DP27" s="38">
        <f>VLOOKUP(A27,[10]Hoja10!$A$1:$D$61,4,0)</f>
        <v>46.375019322924722</v>
      </c>
      <c r="DQ27" s="18">
        <f>VLOOKUP(A27,[10]Hoja10!$A$1:$D$61,2,0)</f>
        <v>3</v>
      </c>
      <c r="DR27" s="38">
        <f>VLOOKUP(A27,[10]Hoja11!$A$1:$D$24,4,0)</f>
        <v>15.458339774308239</v>
      </c>
      <c r="DS27" s="18">
        <f>VLOOKUP(A27,[10]Hoja11!$A$1:$D$24,2,0)</f>
        <v>1</v>
      </c>
      <c r="DT27" s="38">
        <f>VLOOKUP(A27,[10]Hoja12!$A$1:$D$41,4,0)</f>
        <v>15.458339774308239</v>
      </c>
      <c r="DU27" s="18">
        <f>VLOOKUP(A27,[10]Hoja12!$A$1:$D$41,2,0)</f>
        <v>1</v>
      </c>
      <c r="DV27" s="18">
        <v>0</v>
      </c>
      <c r="DW27" s="18">
        <v>0</v>
      </c>
      <c r="DX27" s="38">
        <f>VLOOKUP(A27,[10]Hoja14!$A$1:$D$13,4,0)</f>
        <v>15.458339774308239</v>
      </c>
      <c r="DY27" s="18">
        <f>VLOOKUP(A27,[10]Hoja14!$A$1:$D$13,2,0)</f>
        <v>1</v>
      </c>
      <c r="DZ27" s="188">
        <v>3.2141422257934913</v>
      </c>
      <c r="EA27" s="189">
        <v>8</v>
      </c>
      <c r="EB27" s="188">
        <v>47.118644067796609</v>
      </c>
      <c r="EC27" s="189">
        <v>139</v>
      </c>
      <c r="ED27" s="38">
        <f>VLOOKUP(A27,'[3]2019'!$A$8:$K$140,11,0)</f>
        <v>1.3582342954159594</v>
      </c>
      <c r="EE27" s="18">
        <f>VLOOKUP(A27,'[3]2019'!$A$8:$K$140,10,0)</f>
        <v>8</v>
      </c>
      <c r="EF27" s="18" t="str">
        <f>VLOOKUP($A27,[9]ESTADISTICAS_EN_EDUCACION_BASIC!$C$3:$AK$127,11,0)</f>
        <v>96.7</v>
      </c>
      <c r="EG27" s="18">
        <f>VLOOKUP($A27,[9]ESTADISTICAS_EN_EDUCACION_BASIC!$C$3:$AK$127,7,0)</f>
        <v>84</v>
      </c>
      <c r="EH27" s="18" t="str">
        <f>VLOOKUP($A27,[9]ESTADISTICAS_EN_EDUCACION_BASIC!$C$3:$AK$127,18,0)</f>
        <v>2.49</v>
      </c>
      <c r="EI27" s="18" t="str">
        <f>VLOOKUP($A27,[9]ESTADISTICAS_EN_EDUCACION_BASIC!$C$3:$AK$127,29,0)</f>
        <v>12.51</v>
      </c>
      <c r="EJ27" s="31"/>
      <c r="EK27" s="31"/>
      <c r="EL27" s="18" t="str">
        <f>VLOOKUP($A27,[9]ESTADISTICAS_EN_EDUCACION_BASIC!$C$3:$AK$127,13,0)</f>
        <v>80.8</v>
      </c>
      <c r="EM27" s="18" t="str">
        <f>VLOOKUP($A27,[9]ESTADISTICAS_EN_EDUCACION_BASIC!$C$3:$AK$127,8,0)</f>
        <v>53.5</v>
      </c>
      <c r="EN27" s="18" t="str">
        <f>VLOOKUP($A27,[9]ESTADISTICAS_EN_EDUCACION_BASIC!$C$3:$AK$127,20,0)</f>
        <v>2.18</v>
      </c>
      <c r="EO27" s="18" t="str">
        <f>VLOOKUP($A27,[9]ESTADISTICAS_EN_EDUCACION_BASIC!$C$3:$AK$127,30,0)</f>
        <v>7.3</v>
      </c>
      <c r="EP27" s="38">
        <f>VLOOKUP(A27,[10]Hoja2!$A$1:$D$72,4,0)</f>
        <v>123.66671819446591</v>
      </c>
      <c r="EQ27" s="18">
        <f>VLOOKUP(A27,[10]Hoja2!$A$1:$D$72,2,0)</f>
        <v>8</v>
      </c>
      <c r="ER27" s="38">
        <f>VLOOKUP(A27,[10]Hoja3!$A$1:$D$89,4,0)</f>
        <v>262.79177616324006</v>
      </c>
      <c r="ES27" s="18">
        <f>VLOOKUP(A27,[10]Hoja3!$A$1:$D$89,2,0)</f>
        <v>17</v>
      </c>
      <c r="ET27" s="38">
        <f>VLOOKUP(A27,[10]Hoja5!$A$1:$D$76,4,0)</f>
        <v>154.5833977430824</v>
      </c>
      <c r="EU27" s="18">
        <f>VLOOKUP(A27,[10]Hoja5!$A$1:$D$75,2,0)</f>
        <v>10</v>
      </c>
      <c r="EV27" s="38">
        <f>VLOOKUP(A27,[10]Hoja7!$A$1:$D$76,4,0)</f>
        <v>170.04173751739063</v>
      </c>
      <c r="EW27" s="18">
        <f>VLOOKUP(A27,[10]Hoja7!$A$1:$D$77,2,0)</f>
        <v>11</v>
      </c>
      <c r="EX27" s="31"/>
      <c r="EY27" s="188">
        <v>71.34799774393683</v>
      </c>
      <c r="EZ27" s="189">
        <v>253</v>
      </c>
      <c r="FA27" s="188">
        <v>60.730970046716131</v>
      </c>
      <c r="FB27" s="189">
        <v>221</v>
      </c>
      <c r="FC27" s="38">
        <f>VLOOKUP(A27,[10]Hoja15!$A$1:$D$63,4,0)</f>
        <v>19.499512512187195</v>
      </c>
      <c r="FD27" s="18">
        <f>VLOOKUP(A27,[10]Hoja15!$A$1:$D$63,2,0)</f>
        <v>3</v>
      </c>
      <c r="FE27" s="38">
        <f>VLOOKUP(A27,[10]Hoja16!$A$1:$D$88,4,0)</f>
        <v>71.498212544686382</v>
      </c>
      <c r="FF27" s="18">
        <f>VLOOKUP(A27,[10]Hoja16!$A$1:$D$88,2,0)</f>
        <v>11</v>
      </c>
      <c r="FG27" s="38">
        <f>VLOOKUP(A27,[10]Hoja17!$A$1:$D$33,4,0)</f>
        <v>6.4998375040623984</v>
      </c>
      <c r="FH27" s="18">
        <f>VLOOKUP(A27,[10]Hoja17!$A$1:$D$33,2,0)</f>
        <v>1</v>
      </c>
      <c r="FI27" s="38">
        <f>VLOOKUP(A27,[10]Hoja18!$A$1:$D$40,4,0)</f>
        <v>12.999675008124797</v>
      </c>
      <c r="FJ27" s="18">
        <f>VLOOKUP(A27,[10]Hoja18!$A$1:$D$40,2,0)</f>
        <v>2</v>
      </c>
      <c r="FK27" s="38">
        <f>VLOOKUP(A27,[10]Hoja19!$A$1:$D$97,4,0)</f>
        <v>110.49723756906079</v>
      </c>
      <c r="FL27" s="18">
        <f>VLOOKUP(A27,[10]Hoja19!$A$1:$D$97,2,0)</f>
        <v>17</v>
      </c>
      <c r="FM27" s="38">
        <f>VLOOKUP(A27,[10]Hoja20!$A$1:$D$91,4,0)</f>
        <v>207.99480012999675</v>
      </c>
      <c r="FN27" s="18">
        <f>VLOOKUP(A27,[10]Hoja20!$A$1:$D$91,2,0)</f>
        <v>32</v>
      </c>
      <c r="FO27" s="38">
        <f>VLOOKUP(A27,[10]Hoja21!$A$1:$D$101,4,0)</f>
        <v>279.49301267468314</v>
      </c>
      <c r="FP27" s="18">
        <f>VLOOKUP(A27,[10]Hoja21!$A$1:$D$101,2,0)</f>
        <v>43</v>
      </c>
      <c r="FQ27" s="38">
        <v>0</v>
      </c>
      <c r="FR27" s="18">
        <v>0</v>
      </c>
      <c r="FS27" s="38">
        <f>VLOOKUP(A27,'[3]2019'!$A$8:$M$140,13,0)</f>
        <v>1.1333050007083156</v>
      </c>
      <c r="FT27" s="18">
        <f>VLOOKUP(A27,'[3]2019'!$A$8:$M$140,12,0)</f>
        <v>8</v>
      </c>
      <c r="FU27" s="38">
        <f>VLOOKUP(A27,'[3]2019'!$A$8:$O$140,15,0)</f>
        <v>2.6283026698021859</v>
      </c>
      <c r="FV27" s="18">
        <f>VLOOKUP(A27,'[3]2019'!$A$8:$O$140,14,0)</f>
        <v>19</v>
      </c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</row>
    <row r="28" spans="1:243">
      <c r="A28" s="17" t="s">
        <v>707</v>
      </c>
      <c r="B28" s="18" t="s">
        <v>708</v>
      </c>
      <c r="C28" s="17" t="s">
        <v>514</v>
      </c>
      <c r="D28" s="25">
        <v>6</v>
      </c>
      <c r="E28" s="27">
        <v>2019</v>
      </c>
      <c r="F28" s="31"/>
      <c r="G28" s="194">
        <v>9202</v>
      </c>
      <c r="H28" s="194">
        <v>2562</v>
      </c>
      <c r="I28" s="194">
        <v>6640</v>
      </c>
      <c r="J28" s="200">
        <v>5.69</v>
      </c>
      <c r="K28" s="40">
        <f>VLOOKUP(A28,'[6]1.COBERTURA  DANE'!$B$7:$G$139,5,0)</f>
        <v>503</v>
      </c>
      <c r="L28" s="26">
        <v>69.28</v>
      </c>
      <c r="M28" s="32">
        <v>6124</v>
      </c>
      <c r="N28" s="187">
        <v>819</v>
      </c>
      <c r="O28" s="187">
        <v>404</v>
      </c>
      <c r="P28" s="187">
        <v>415</v>
      </c>
      <c r="Q28" s="196">
        <f>VLOOKUP($A28,[7]Hoja1!$A$1:$H$3750,6,0)</f>
        <v>991</v>
      </c>
      <c r="R28" s="196">
        <f>VLOOKUP($A28,[7]Hoja1!$A$1:$H$3750,7,0)</f>
        <v>493</v>
      </c>
      <c r="S28" s="196">
        <f>VLOOKUP($A28,[7]Hoja1!$A$1:$H$3750,8,0)</f>
        <v>498</v>
      </c>
      <c r="T28" s="187">
        <v>904</v>
      </c>
      <c r="U28" s="187">
        <v>474</v>
      </c>
      <c r="V28" s="187">
        <v>430</v>
      </c>
      <c r="W28" s="198">
        <f>VLOOKUP($A28,[7]Hoja1!$A$1:$K$3750,9,0)</f>
        <v>1120</v>
      </c>
      <c r="X28" s="198">
        <f>VLOOKUP($A28,[7]Hoja1!$A$1:$K$3750,10,0)</f>
        <v>595</v>
      </c>
      <c r="Y28" s="198">
        <f>VLOOKUP($A28,[7]Hoja1!$A$1:$K$3750,11,0)</f>
        <v>525</v>
      </c>
      <c r="Z28" s="187">
        <v>976</v>
      </c>
      <c r="AA28" s="187">
        <v>530</v>
      </c>
      <c r="AB28" s="187">
        <v>446</v>
      </c>
      <c r="AC28" s="198">
        <f>VLOOKUP(A28,[7]Hoja1!$A$1:$Q$3765,12,0)</f>
        <v>1153</v>
      </c>
      <c r="AD28" s="198">
        <f>VLOOKUP($A28,[7]Hoja1!$A$1:$Q$3765,13,0)</f>
        <v>623</v>
      </c>
      <c r="AE28" s="198">
        <f>VLOOKUP($A28,[7]Hoja1!$A$1:$Q$3750,14,0)</f>
        <v>530</v>
      </c>
      <c r="AF28" s="187">
        <v>905</v>
      </c>
      <c r="AG28" s="187">
        <v>482</v>
      </c>
      <c r="AH28" s="187">
        <v>423</v>
      </c>
      <c r="AI28" s="198">
        <f>VLOOKUP($A28,[7]Hoja1!$A$1:$Q$3750,15,0)</f>
        <v>1592</v>
      </c>
      <c r="AJ28" s="198">
        <f>VLOOKUP($A28,[7]Hoja1!$A$1:$Q$3750,16,0)</f>
        <v>825</v>
      </c>
      <c r="AK28" s="198">
        <f>VLOOKUP($A28,[7]Hoja1!$A$1:$Q$3750,17,0)</f>
        <v>767</v>
      </c>
      <c r="AL28" s="187">
        <v>741</v>
      </c>
      <c r="AM28" s="187">
        <v>385</v>
      </c>
      <c r="AN28" s="187">
        <v>356</v>
      </c>
      <c r="AO28" s="31"/>
      <c r="AP28" s="31"/>
      <c r="AQ28" s="31"/>
      <c r="AR28" s="31"/>
      <c r="AS28" s="27"/>
      <c r="AT28" s="31"/>
      <c r="AU28" s="31"/>
      <c r="AV28" s="31"/>
      <c r="AW28" s="31"/>
      <c r="AX28" s="38">
        <f>VLOOKUP(A28,[2]INFANTIL!$A$8:$AE$140,31,0)</f>
        <v>10.989010989010989</v>
      </c>
      <c r="AY28" s="18">
        <f>VLOOKUP(A28,[2]INFANTIL!$A$8:$AE$140,30,0)</f>
        <v>1</v>
      </c>
      <c r="AZ28" s="199">
        <f>VLOOKUP(A28,'[3]2019'!$A$8:$E$140,5,0)</f>
        <v>1.2210012210012211</v>
      </c>
      <c r="BA28" s="23">
        <f>VLOOKUP(A28,'[3]2019'!$A$8:$F$140,4,0)</f>
        <v>1</v>
      </c>
      <c r="BB28" s="22">
        <f>VLOOKUP(A28,'[2]MATERNAS DIRECTAS'!$A$8:$AE$140,31,0)</f>
        <v>0</v>
      </c>
      <c r="BC28" s="23">
        <f>VLOOKUP(A28,'[2]MATERNAS DIRECTAS'!$A$8:$AE$140,30,0)</f>
        <v>0</v>
      </c>
      <c r="BD28" s="28">
        <v>0</v>
      </c>
      <c r="BE28" s="29">
        <v>0</v>
      </c>
      <c r="BF28" s="38">
        <f>VLOOKUP(A28,[8]Controles!$A$7:$P$139,12,0)</f>
        <v>8.791208791208792</v>
      </c>
      <c r="BG28" s="18">
        <f>VLOOKUP(A28,[8]Controles!$A$7:$L$139,11,0)</f>
        <v>8</v>
      </c>
      <c r="BH28" s="38">
        <f>VLOOKUP(A28,[8]Peso!$A$7:$D$139,4,0)</f>
        <v>7.6923076923076925</v>
      </c>
      <c r="BI28" s="18">
        <f>VLOOKUP(A28,[8]Peso!$A$7:$D$139,3,0)</f>
        <v>7</v>
      </c>
      <c r="BJ28" s="22">
        <f>VLOOKUP(A28,'[2]EDA &lt; 5AÑOS'!$A$8:$AE$140,31,0)</f>
        <v>0</v>
      </c>
      <c r="BK28" s="23">
        <f>VLOOKUP(A28,'[2]EDA &lt; 5AÑOS'!$A$8:$AE$140,30,0)</f>
        <v>0</v>
      </c>
      <c r="BL28" s="22">
        <f>VLOOKUP(A28,'[2]IRA &lt; 5AÑOS'!$A$8:$AE$140,31,0)</f>
        <v>0</v>
      </c>
      <c r="BM28" s="23">
        <f>VLOOKUP(A28,'[2]IRA &lt; 5AÑOS'!$A$8:$AE$140,30,0)</f>
        <v>0</v>
      </c>
      <c r="BN28" s="18">
        <v>0</v>
      </c>
      <c r="BO28" s="18">
        <v>0</v>
      </c>
      <c r="BP28" s="18">
        <v>0</v>
      </c>
      <c r="BQ28" s="18">
        <v>0</v>
      </c>
      <c r="BR28" s="37">
        <v>0</v>
      </c>
      <c r="BS28" s="26">
        <v>0</v>
      </c>
      <c r="BT28" s="18">
        <v>0</v>
      </c>
      <c r="BU28" s="18">
        <v>0</v>
      </c>
      <c r="BV28" s="201">
        <v>0.39603960396039606</v>
      </c>
      <c r="BW28" s="201">
        <v>0.86138613861386137</v>
      </c>
      <c r="BX28" s="201">
        <v>0.91089108910891092</v>
      </c>
      <c r="BY28" s="201">
        <v>0.86138613861386137</v>
      </c>
      <c r="BZ28" s="201">
        <v>0.91089108910891092</v>
      </c>
      <c r="CA28" s="201">
        <v>0.82857142857142863</v>
      </c>
      <c r="CB28" s="201">
        <v>0.95238095238095233</v>
      </c>
      <c r="CC28" s="18" t="str">
        <f>VLOOKUP(A28,[9]ESTADISTICAS_EN_EDUCACION_BASIC!$C$3:$AK$127,10,0)</f>
        <v>73.9</v>
      </c>
      <c r="CD28" s="18" t="str">
        <f>VLOOKUP(A28,[9]ESTADISTICAS_EN_EDUCACION_BASIC!$C$3:$AK$158,5,0)</f>
        <v>46.8</v>
      </c>
      <c r="CE28" s="18">
        <f>VLOOKUP(A28,[9]ESTADISTICAS_EN_EDUCACION_BASIC!$C$3:$AK$127,17,0)</f>
        <v>0</v>
      </c>
      <c r="CF28" s="24"/>
      <c r="CG28" s="24"/>
      <c r="CH28" s="20">
        <v>0</v>
      </c>
      <c r="CI28" s="21">
        <v>0</v>
      </c>
      <c r="CJ28" s="38">
        <f>VLOOKUP(A28,'[3]2019'!$A$8:$G$140,7,0)</f>
        <v>0</v>
      </c>
      <c r="CK28" s="18">
        <f>VLOOKUP(A28,'[3]2019'!$A$9:$G$140,6,0)</f>
        <v>0</v>
      </c>
      <c r="CL28" s="18">
        <v>0</v>
      </c>
      <c r="CM28" s="26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38">
        <v>0</v>
      </c>
      <c r="DA28" s="18">
        <v>0</v>
      </c>
      <c r="DB28" s="38">
        <f>VLOOKUP(A28,'[3]2019'!$A$8:$I$140,9,0)</f>
        <v>2.0491803278688527</v>
      </c>
      <c r="DC28" s="18">
        <f>VLOOKUP(A28,'[3]2019'!$A$8:$I$140,8,0)</f>
        <v>2</v>
      </c>
      <c r="DD28" s="18" t="str">
        <f>VLOOKUP(A28,[9]ESTADISTICAS_EN_EDUCACION_BASIC!$C$3:$AK$127,11,0)</f>
        <v>178.7</v>
      </c>
      <c r="DE28" s="18" t="str">
        <f>VLOOKUP($A28,[9]ESTADISTICAS_EN_EDUCACION_BASIC!$C$3:$AK$127,6,0)</f>
        <v>117.8</v>
      </c>
      <c r="DF28" s="18" t="str">
        <f>VLOOKUP($A28,[9]ESTADISTICAS_EN_EDUCACION_BASIC!$C$3:$AK$127,18,0)</f>
        <v>2.9</v>
      </c>
      <c r="DG28" s="18" t="str">
        <f>VLOOKUP($A28,[9]ESTADISTICAS_EN_EDUCACION_BASIC!$C$3:$AK$127,28,0)</f>
        <v>0.91</v>
      </c>
      <c r="DH28" s="38">
        <v>0</v>
      </c>
      <c r="DI28" s="18">
        <v>0</v>
      </c>
      <c r="DJ28" s="38">
        <f>VLOOKUP(A28,'[10]AS 6 - 11'!$A$1:$D$84,4,0)</f>
        <v>357.14285714285711</v>
      </c>
      <c r="DK28" s="18">
        <f>VLOOKUP(A28,'[10]AS 6 - 11'!$A$1:$D$84,2,0)</f>
        <v>4</v>
      </c>
      <c r="DL28" s="18">
        <v>0</v>
      </c>
      <c r="DM28" s="18">
        <v>0</v>
      </c>
      <c r="DN28" s="38">
        <f>VLOOKUP(A28,[10]Hoja8!$A$1:$D$72,4,0)</f>
        <v>86.730268863833473</v>
      </c>
      <c r="DO28" s="18">
        <f>VLOOKUP(A28,[10]Hoja8!$A$1:$D$72,2,0)</f>
        <v>1</v>
      </c>
      <c r="DP28" s="38">
        <f>VLOOKUP(A28,[10]Hoja10!$A$1:$D$61,4,0)</f>
        <v>260.19080659150046</v>
      </c>
      <c r="DQ28" s="18">
        <f>VLOOKUP(A28,[10]Hoja10!$A$1:$D$61,2,0)</f>
        <v>3</v>
      </c>
      <c r="DR28" s="18">
        <v>0</v>
      </c>
      <c r="DS28" s="18">
        <v>0</v>
      </c>
      <c r="DT28" s="18">
        <v>0</v>
      </c>
      <c r="DU28" s="18">
        <v>0</v>
      </c>
      <c r="DV28" s="38">
        <f>VLOOKUP(A28,[10]Hoja13!$A$1:$D$20,4,0)</f>
        <v>86.730268863833473</v>
      </c>
      <c r="DW28" s="18">
        <f>VLOOKUP(A28,[10]Hoja13!$A$1:$D$20,2,0)</f>
        <v>1</v>
      </c>
      <c r="DX28" s="38">
        <f>VLOOKUP(A28,[10]Hoja14!$A$1:$D$13,4,0)</f>
        <v>173.46053772766695</v>
      </c>
      <c r="DY28" s="18">
        <f>VLOOKUP(A28,[10]Hoja14!$A$1:$D$13,2,0)</f>
        <v>2</v>
      </c>
      <c r="DZ28" s="188">
        <v>2.2421524663677128</v>
      </c>
      <c r="EA28" s="189">
        <v>1</v>
      </c>
      <c r="EB28" s="188">
        <v>54.373522458628841</v>
      </c>
      <c r="EC28" s="189">
        <v>23</v>
      </c>
      <c r="ED28" s="38">
        <f>VLOOKUP(A28,'[3]2019'!$A$8:$K$140,11,0)</f>
        <v>1.1049723756906078</v>
      </c>
      <c r="EE28" s="18">
        <f>VLOOKUP(A28,'[3]2019'!$A$8:$K$140,10,0)</f>
        <v>1</v>
      </c>
      <c r="EF28" s="18" t="str">
        <f>VLOOKUP($A28,[9]ESTADISTICAS_EN_EDUCACION_BASIC!$C$3:$AK$127,11,0)</f>
        <v>178.7</v>
      </c>
      <c r="EG28" s="18" t="str">
        <f>VLOOKUP($A28,[9]ESTADISTICAS_EN_EDUCACION_BASIC!$C$3:$AK$127,7,0)</f>
        <v>41.1</v>
      </c>
      <c r="EH28" s="18" t="str">
        <f>VLOOKUP($A28,[9]ESTADISTICAS_EN_EDUCACION_BASIC!$C$3:$AK$127,18,0)</f>
        <v>2.9</v>
      </c>
      <c r="EI28" s="18" t="str">
        <f>VLOOKUP($A28,[9]ESTADISTICAS_EN_EDUCACION_BASIC!$C$3:$AK$127,29,0)</f>
        <v>2.68</v>
      </c>
      <c r="EJ28" s="31"/>
      <c r="EK28" s="31"/>
      <c r="EL28" s="18" t="str">
        <f>VLOOKUP($A28,[9]ESTADISTICAS_EN_EDUCACION_BASIC!$C$3:$AK$127,13,0)</f>
        <v>27.2</v>
      </c>
      <c r="EM28" s="18" t="str">
        <f>VLOOKUP($A28,[9]ESTADISTICAS_EN_EDUCACION_BASIC!$C$3:$AK$127,8,0)</f>
        <v>15.5</v>
      </c>
      <c r="EN28" s="18" t="str">
        <f>VLOOKUP($A28,[9]ESTADISTICAS_EN_EDUCACION_BASIC!$C$3:$AK$127,20,0)</f>
        <v>1.87</v>
      </c>
      <c r="EO28" s="18" t="str">
        <f>VLOOKUP($A28,[9]ESTADISTICAS_EN_EDUCACION_BASIC!$C$3:$AK$127,30,0)</f>
        <v>2.8</v>
      </c>
      <c r="EP28" s="38">
        <f>VLOOKUP(A28,[10]Hoja2!$A$1:$D$72,4,0)</f>
        <v>86.730268863833473</v>
      </c>
      <c r="EQ28" s="18">
        <f>VLOOKUP(A28,[10]Hoja2!$A$1:$D$72,2,0)</f>
        <v>1</v>
      </c>
      <c r="ER28" s="38">
        <f>VLOOKUP(A28,[10]Hoja3!$A$1:$D$89,4,0)</f>
        <v>346.92107545533389</v>
      </c>
      <c r="ES28" s="18">
        <f>VLOOKUP(A28,[10]Hoja3!$A$1:$D$89,2,0)</f>
        <v>4</v>
      </c>
      <c r="ET28" s="38">
        <f>VLOOKUP(A28,[10]Hoja5!$A$1:$D$76,4,0)</f>
        <v>86.730268863833473</v>
      </c>
      <c r="EU28" s="18">
        <f>VLOOKUP(A28,[10]Hoja5!$A$1:$D$75,2,0)</f>
        <v>1</v>
      </c>
      <c r="EV28" s="38">
        <f>VLOOKUP(A28,[10]Hoja7!$A$1:$D$76,4,0)</f>
        <v>86.730268863833473</v>
      </c>
      <c r="EW28" s="18">
        <f>VLOOKUP(A28,[10]Hoja7!$A$1:$D$77,2,0)</f>
        <v>1</v>
      </c>
      <c r="EX28" s="31"/>
      <c r="EY28" s="188">
        <v>64.606741573033716</v>
      </c>
      <c r="EZ28" s="189">
        <v>23</v>
      </c>
      <c r="FA28" s="188">
        <v>48.231511254019289</v>
      </c>
      <c r="FB28" s="189">
        <v>15</v>
      </c>
      <c r="FC28" s="18">
        <v>0</v>
      </c>
      <c r="FD28" s="18">
        <v>0</v>
      </c>
      <c r="FE28" s="38">
        <f>VLOOKUP(A28,[10]Hoja16!$A$1:$D$88,4,0)</f>
        <v>188.44221105527637</v>
      </c>
      <c r="FF28" s="18">
        <f>VLOOKUP(A28,[10]Hoja16!$A$1:$D$88,2,0)</f>
        <v>3</v>
      </c>
      <c r="FG28" s="18">
        <v>0</v>
      </c>
      <c r="FH28" s="18">
        <v>0</v>
      </c>
      <c r="FI28" s="18">
        <v>0</v>
      </c>
      <c r="FJ28" s="18">
        <v>0</v>
      </c>
      <c r="FK28" s="38">
        <f>VLOOKUP(A28,[10]Hoja19!$A$1:$D$97,4,0)</f>
        <v>188.44221105527637</v>
      </c>
      <c r="FL28" s="18">
        <f>VLOOKUP(A28,[10]Hoja19!$A$1:$D$97,2,0)</f>
        <v>3</v>
      </c>
      <c r="FM28" s="38">
        <f>VLOOKUP(A28,[10]Hoja20!$A$1:$D$91,4,0)</f>
        <v>314.070351758794</v>
      </c>
      <c r="FN28" s="18">
        <f>VLOOKUP(A28,[10]Hoja20!$A$1:$D$91,2,0)</f>
        <v>5</v>
      </c>
      <c r="FO28" s="38">
        <f>VLOOKUP(A28,[10]Hoja21!$A$1:$D$101,4,0)</f>
        <v>439.69849246231155</v>
      </c>
      <c r="FP28" s="18">
        <f>VLOOKUP(A28,[10]Hoja21!$A$1:$D$101,2,0)</f>
        <v>7</v>
      </c>
      <c r="FQ28" s="38">
        <f>VLOOKUP(A28,[10]Hoja22!$A$1:$D$60,4,0)</f>
        <v>62.814070351758794</v>
      </c>
      <c r="FR28" s="18">
        <f>VLOOKUP(A28,[10]Hoja22!$A$1:$D$60,2,0)</f>
        <v>1</v>
      </c>
      <c r="FS28" s="38">
        <f>VLOOKUP(A28,'[3]2019'!$A$8:$M$140,13,0)</f>
        <v>2.6990553306342777</v>
      </c>
      <c r="FT28" s="18">
        <f>VLOOKUP(A28,'[3]2019'!$A$8:$M$140,12,0)</f>
        <v>2</v>
      </c>
      <c r="FU28" s="38">
        <f>VLOOKUP(A28,'[3]2019'!$A$8:$O$140,15,0)</f>
        <v>1.5772870662460567</v>
      </c>
      <c r="FV28" s="18">
        <f>VLOOKUP(A28,'[3]2019'!$A$8:$O$140,14,0)</f>
        <v>1</v>
      </c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</row>
    <row r="29" spans="1:243">
      <c r="A29" s="17" t="s">
        <v>718</v>
      </c>
      <c r="B29" s="18" t="s">
        <v>719</v>
      </c>
      <c r="C29" s="17" t="s">
        <v>441</v>
      </c>
      <c r="D29" s="25">
        <v>6</v>
      </c>
      <c r="E29" s="27">
        <v>2019</v>
      </c>
      <c r="F29" s="31"/>
      <c r="G29" s="194">
        <v>15490</v>
      </c>
      <c r="H29" s="194">
        <v>5165</v>
      </c>
      <c r="I29" s="194">
        <v>10325</v>
      </c>
      <c r="J29" s="200">
        <v>13.2</v>
      </c>
      <c r="K29" s="40">
        <f>VLOOKUP(A29,'[6]1.COBERTURA  DANE'!$B$7:$G$139,5,0)</f>
        <v>2207</v>
      </c>
      <c r="L29" s="26">
        <v>64.77</v>
      </c>
      <c r="M29" s="32">
        <v>10832</v>
      </c>
      <c r="N29" s="187">
        <v>1249</v>
      </c>
      <c r="O29" s="187">
        <v>628</v>
      </c>
      <c r="P29" s="187">
        <v>621</v>
      </c>
      <c r="Q29" s="196">
        <f>VLOOKUP($A29,[7]Hoja1!$A$1:$H$3750,6,0)</f>
        <v>1503</v>
      </c>
      <c r="R29" s="196">
        <f>VLOOKUP($A29,[7]Hoja1!$A$1:$H$3750,7,0)</f>
        <v>755</v>
      </c>
      <c r="S29" s="196">
        <f>VLOOKUP($A29,[7]Hoja1!$A$1:$H$3750,8,0)</f>
        <v>748</v>
      </c>
      <c r="T29" s="187">
        <v>1299</v>
      </c>
      <c r="U29" s="187">
        <v>648</v>
      </c>
      <c r="V29" s="187">
        <v>651</v>
      </c>
      <c r="W29" s="198">
        <f>VLOOKUP($A29,[7]Hoja1!$A$1:$K$3750,9,0)</f>
        <v>1585</v>
      </c>
      <c r="X29" s="198">
        <f>VLOOKUP($A29,[7]Hoja1!$A$1:$K$3750,10,0)</f>
        <v>789</v>
      </c>
      <c r="Y29" s="198">
        <f>VLOOKUP($A29,[7]Hoja1!$A$1:$K$3750,11,0)</f>
        <v>796</v>
      </c>
      <c r="Z29" s="187">
        <v>1363</v>
      </c>
      <c r="AA29" s="187">
        <v>676</v>
      </c>
      <c r="AB29" s="187">
        <v>687</v>
      </c>
      <c r="AC29" s="198">
        <f>VLOOKUP(A29,[7]Hoja1!$A$1:$Q$3765,12,0)</f>
        <v>1647</v>
      </c>
      <c r="AD29" s="198">
        <f>VLOOKUP($A29,[7]Hoja1!$A$1:$Q$3765,13,0)</f>
        <v>820</v>
      </c>
      <c r="AE29" s="198">
        <f>VLOOKUP($A29,[7]Hoja1!$A$1:$Q$3750,14,0)</f>
        <v>827</v>
      </c>
      <c r="AF29" s="187">
        <v>1358</v>
      </c>
      <c r="AG29" s="187">
        <v>679</v>
      </c>
      <c r="AH29" s="187">
        <v>679</v>
      </c>
      <c r="AI29" s="198">
        <f>VLOOKUP($A29,[7]Hoja1!$A$1:$Q$3750,15,0)</f>
        <v>2580</v>
      </c>
      <c r="AJ29" s="198">
        <f>VLOOKUP($A29,[7]Hoja1!$A$1:$Q$3750,16,0)</f>
        <v>1277</v>
      </c>
      <c r="AK29" s="198">
        <f>VLOOKUP($A29,[7]Hoja1!$A$1:$Q$3750,17,0)</f>
        <v>1303</v>
      </c>
      <c r="AL29" s="187">
        <v>1201</v>
      </c>
      <c r="AM29" s="187">
        <v>596</v>
      </c>
      <c r="AN29" s="187">
        <v>605</v>
      </c>
      <c r="AO29" s="31"/>
      <c r="AP29" s="31"/>
      <c r="AQ29" s="31"/>
      <c r="AR29" s="31"/>
      <c r="AS29" s="27"/>
      <c r="AT29" s="31"/>
      <c r="AU29" s="31"/>
      <c r="AV29" s="31"/>
      <c r="AW29" s="31"/>
      <c r="AX29" s="38">
        <f>VLOOKUP(A29,[2]INFANTIL!$A$8:$AE$140,31,0)</f>
        <v>6.8027210884353737</v>
      </c>
      <c r="AY29" s="18">
        <f>VLOOKUP(A29,[2]INFANTIL!$A$8:$AE$140,30,0)</f>
        <v>1</v>
      </c>
      <c r="AZ29" s="199">
        <f>VLOOKUP(A29,'[3]2019'!$A$8:$E$140,5,0)</f>
        <v>1.6012810248198557</v>
      </c>
      <c r="BA29" s="23">
        <f>VLOOKUP(A29,'[3]2019'!$A$8:$F$140,4,0)</f>
        <v>2</v>
      </c>
      <c r="BB29" s="22">
        <f>VLOOKUP(A29,'[2]MATERNAS DIRECTAS'!$A$8:$AE$140,31,0)</f>
        <v>0</v>
      </c>
      <c r="BC29" s="23">
        <f>VLOOKUP(A29,'[2]MATERNAS DIRECTAS'!$A$8:$AE$140,30,0)</f>
        <v>0</v>
      </c>
      <c r="BD29" s="28">
        <v>0</v>
      </c>
      <c r="BE29" s="29">
        <v>0</v>
      </c>
      <c r="BF29" s="38">
        <f>VLOOKUP(A29,[8]Controles!$A$7:$P$139,12,0)</f>
        <v>3.4013605442176873</v>
      </c>
      <c r="BG29" s="18">
        <f>VLOOKUP(A29,[8]Controles!$A$7:$L$139,11,0)</f>
        <v>5</v>
      </c>
      <c r="BH29" s="38">
        <f>VLOOKUP(A29,[8]Peso!$A$7:$D$139,4,0)</f>
        <v>8.8435374149659864</v>
      </c>
      <c r="BI29" s="18">
        <f>VLOOKUP(A29,[8]Peso!$A$7:$D$139,3,0)</f>
        <v>13</v>
      </c>
      <c r="BJ29" s="22">
        <f>VLOOKUP(A29,'[2]EDA &lt; 5AÑOS'!$A$8:$AE$140,31,0)</f>
        <v>0</v>
      </c>
      <c r="BK29" s="23">
        <f>VLOOKUP(A29,'[2]EDA &lt; 5AÑOS'!$A$8:$AE$140,30,0)</f>
        <v>0</v>
      </c>
      <c r="BL29" s="22">
        <f>VLOOKUP(A29,'[2]IRA &lt; 5AÑOS'!$A$8:$AE$140,31,0)</f>
        <v>0</v>
      </c>
      <c r="BM29" s="23">
        <f>VLOOKUP(A29,'[2]IRA &lt; 5AÑOS'!$A$8:$AE$140,30,0)</f>
        <v>0</v>
      </c>
      <c r="BN29" s="18">
        <v>0</v>
      </c>
      <c r="BO29" s="18">
        <v>0</v>
      </c>
      <c r="BP29" s="18">
        <v>0</v>
      </c>
      <c r="BQ29" s="18">
        <v>0</v>
      </c>
      <c r="BR29" s="37">
        <v>0</v>
      </c>
      <c r="BS29" s="26">
        <v>0</v>
      </c>
      <c r="BT29" s="18">
        <v>0</v>
      </c>
      <c r="BU29" s="18">
        <v>0</v>
      </c>
      <c r="BV29" s="201">
        <v>0.37654320987654322</v>
      </c>
      <c r="BW29" s="201">
        <v>0.98148148148148151</v>
      </c>
      <c r="BX29" s="201">
        <v>0.90123456790123457</v>
      </c>
      <c r="BY29" s="201">
        <v>0.98148148148148151</v>
      </c>
      <c r="BZ29" s="201">
        <v>0.90740740740740744</v>
      </c>
      <c r="CA29" s="201">
        <v>0.89473684210526316</v>
      </c>
      <c r="CB29" s="201">
        <v>0.84210526315789469</v>
      </c>
      <c r="CC29" s="18" t="str">
        <f>VLOOKUP(A29,[9]ESTADISTICAS_EN_EDUCACION_BASIC!$C$3:$AK$127,10,0)</f>
        <v>72.3</v>
      </c>
      <c r="CD29" s="18" t="str">
        <f>VLOOKUP(A29,[9]ESTADISTICAS_EN_EDUCACION_BASIC!$C$3:$AK$158,5,0)</f>
        <v>62.6</v>
      </c>
      <c r="CE29" s="18" t="str">
        <f>VLOOKUP(A29,[9]ESTADISTICAS_EN_EDUCACION_BASIC!$C$3:$AK$127,17,0)</f>
        <v>1.92</v>
      </c>
      <c r="CF29" s="24"/>
      <c r="CG29" s="24"/>
      <c r="CH29" s="20">
        <v>0</v>
      </c>
      <c r="CI29" s="21">
        <v>0</v>
      </c>
      <c r="CJ29" s="38">
        <f>VLOOKUP(A29,'[3]2019'!$A$8:$G$140,7,0)</f>
        <v>0</v>
      </c>
      <c r="CK29" s="18">
        <f>VLOOKUP(A29,'[3]2019'!$A$9:$G$140,6,0)</f>
        <v>0</v>
      </c>
      <c r="CL29" s="18">
        <v>0</v>
      </c>
      <c r="CM29" s="26">
        <v>0</v>
      </c>
      <c r="CN29" s="38">
        <v>239.81</v>
      </c>
      <c r="CO29" s="18">
        <v>3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38">
        <v>0</v>
      </c>
      <c r="DA29" s="18">
        <v>0</v>
      </c>
      <c r="DB29" s="38">
        <f>VLOOKUP(A29,'[3]2019'!$A$8:$I$140,9,0)</f>
        <v>0.73367571533382248</v>
      </c>
      <c r="DC29" s="18">
        <f>VLOOKUP(A29,'[3]2019'!$A$8:$I$140,8,0)</f>
        <v>1</v>
      </c>
      <c r="DD29" s="18" t="str">
        <f>VLOOKUP(A29,[9]ESTADISTICAS_EN_EDUCACION_BASIC!$C$3:$AK$127,11,0)</f>
        <v>108.1</v>
      </c>
      <c r="DE29" s="18" t="str">
        <f>VLOOKUP($A29,[9]ESTADISTICAS_EN_EDUCACION_BASIC!$C$3:$AK$127,6,0)</f>
        <v>80.4</v>
      </c>
      <c r="DF29" s="18" t="str">
        <f>VLOOKUP($A29,[9]ESTADISTICAS_EN_EDUCACION_BASIC!$C$3:$AK$127,18,0)</f>
        <v>2.24</v>
      </c>
      <c r="DG29" s="18" t="str">
        <f>VLOOKUP($A29,[9]ESTADISTICAS_EN_EDUCACION_BASIC!$C$3:$AK$127,28,0)</f>
        <v>1.71</v>
      </c>
      <c r="DH29" s="38">
        <f>VLOOKUP(A29,[10]Hoja4!$A$1:$D$63,4,0)</f>
        <v>63.091482649842277</v>
      </c>
      <c r="DI29" s="18">
        <f>VLOOKUP(A29,[10]Hoja4!$A$1:$D$63,2,0)</f>
        <v>1</v>
      </c>
      <c r="DJ29" s="38">
        <f>VLOOKUP(A29,'[10]AS 6 - 11'!$A$1:$D$84,4,0)</f>
        <v>315.45741324921136</v>
      </c>
      <c r="DK29" s="18">
        <f>VLOOKUP(A29,'[10]AS 6 - 11'!$A$1:$D$84,2,0)</f>
        <v>5</v>
      </c>
      <c r="DL29" s="38">
        <f>VLOOKUP(A29,'[10]VIPNAL 6 - 11'!$A$1:$D$28,4,0)</f>
        <v>63.091482649842277</v>
      </c>
      <c r="DM29" s="18">
        <f>VLOOKUP(A29,'[10]VIPNAL 6 - 11'!$A$1:$D$28,2,0)</f>
        <v>1</v>
      </c>
      <c r="DN29" s="38">
        <f>VLOOKUP(A29,[10]Hoja8!$A$1:$D$72,4,0)</f>
        <v>121.43290831815423</v>
      </c>
      <c r="DO29" s="18">
        <f>VLOOKUP(A29,[10]Hoja8!$A$1:$D$72,2,0)</f>
        <v>2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0</v>
      </c>
      <c r="DZ29" s="188">
        <v>1.4556040756914119</v>
      </c>
      <c r="EA29" s="189">
        <v>1</v>
      </c>
      <c r="EB29" s="188">
        <v>63.328424153166416</v>
      </c>
      <c r="EC29" s="189">
        <v>43</v>
      </c>
      <c r="ED29" s="38">
        <f>VLOOKUP(A29,'[3]2019'!$A$8:$K$140,11,0)</f>
        <v>1.4727540500736376</v>
      </c>
      <c r="EE29" s="18">
        <f>VLOOKUP(A29,'[3]2019'!$A$8:$K$140,10,0)</f>
        <v>2</v>
      </c>
      <c r="EF29" s="18" t="str">
        <f>VLOOKUP($A29,[9]ESTADISTICAS_EN_EDUCACION_BASIC!$C$3:$AK$127,11,0)</f>
        <v>108.1</v>
      </c>
      <c r="EG29" s="18" t="str">
        <f>VLOOKUP($A29,[9]ESTADISTICAS_EN_EDUCACION_BASIC!$C$3:$AK$127,7,0)</f>
        <v>65.8</v>
      </c>
      <c r="EH29" s="18" t="str">
        <f>VLOOKUP($A29,[9]ESTADISTICAS_EN_EDUCACION_BASIC!$C$3:$AK$127,18,0)</f>
        <v>2.24</v>
      </c>
      <c r="EI29" s="18" t="str">
        <f>VLOOKUP($A29,[9]ESTADISTICAS_EN_EDUCACION_BASIC!$C$3:$AK$127,29,0)</f>
        <v>0.63</v>
      </c>
      <c r="EJ29" s="31"/>
      <c r="EK29" s="31"/>
      <c r="EL29" s="18" t="str">
        <f>VLOOKUP($A29,[9]ESTADISTICAS_EN_EDUCACION_BASIC!$C$3:$AK$127,13,0)</f>
        <v>56.9</v>
      </c>
      <c r="EM29" s="18" t="str">
        <f>VLOOKUP($A29,[9]ESTADISTICAS_EN_EDUCACION_BASIC!$C$3:$AK$127,8,0)</f>
        <v>30.5</v>
      </c>
      <c r="EN29" s="18" t="str">
        <f>VLOOKUP($A29,[9]ESTADISTICAS_EN_EDUCACION_BASIC!$C$3:$AK$127,20,0)</f>
        <v>5.6</v>
      </c>
      <c r="EO29" s="18" t="str">
        <f>VLOOKUP($A29,[9]ESTADISTICAS_EN_EDUCACION_BASIC!$C$3:$AK$127,30,0)</f>
        <v>0.76</v>
      </c>
      <c r="EP29" s="38">
        <f>VLOOKUP(A29,[10]Hoja2!$A$1:$D$72,4,0)</f>
        <v>121.43290831815423</v>
      </c>
      <c r="EQ29" s="18">
        <f>VLOOKUP(A29,[10]Hoja2!$A$1:$D$72,2,0)</f>
        <v>2</v>
      </c>
      <c r="ER29" s="38">
        <f>VLOOKUP(A29,[10]Hoja3!$A$1:$D$89,4,0)</f>
        <v>242.86581663630847</v>
      </c>
      <c r="ES29" s="18">
        <f>VLOOKUP(A29,[10]Hoja3!$A$1:$D$89,2,0)</f>
        <v>4</v>
      </c>
      <c r="ET29" s="38">
        <f>VLOOKUP(A29,[10]Hoja5!$A$1:$D$76,4,0)</f>
        <v>121.43290831815423</v>
      </c>
      <c r="EU29" s="18">
        <f>VLOOKUP(A29,[10]Hoja5!$A$1:$D$75,2,0)</f>
        <v>2</v>
      </c>
      <c r="EV29" s="38">
        <f>VLOOKUP(A29,[10]Hoja7!$A$1:$D$76,4,0)</f>
        <v>121.43290831815423</v>
      </c>
      <c r="EW29" s="18">
        <f>VLOOKUP(A29,[10]Hoja7!$A$1:$D$77,2,0)</f>
        <v>2</v>
      </c>
      <c r="EX29" s="31"/>
      <c r="EY29" s="190">
        <v>77.685950413223139</v>
      </c>
      <c r="EZ29" s="191">
        <v>47</v>
      </c>
      <c r="FA29" s="188">
        <v>54.205607476635514</v>
      </c>
      <c r="FB29" s="189">
        <v>29</v>
      </c>
      <c r="FC29" s="38">
        <f>VLOOKUP(A29,[10]Hoja15!$A$1:$D$63,4,0)</f>
        <v>38.759689922480618</v>
      </c>
      <c r="FD29" s="18">
        <f>VLOOKUP(A29,[10]Hoja15!$A$1:$D$63,2,0)</f>
        <v>1</v>
      </c>
      <c r="FE29" s="38">
        <f>VLOOKUP(A29,[10]Hoja16!$A$1:$D$88,4,0)</f>
        <v>155.03875968992247</v>
      </c>
      <c r="FF29" s="18">
        <f>VLOOKUP(A29,[10]Hoja16!$A$1:$D$88,2,0)</f>
        <v>4</v>
      </c>
      <c r="FG29" s="18">
        <v>0</v>
      </c>
      <c r="FH29" s="18">
        <v>0</v>
      </c>
      <c r="FI29" s="38">
        <f>VLOOKUP(A29,[10]Hoja18!$A$1:$D$40,4,0)</f>
        <v>38.759689922480618</v>
      </c>
      <c r="FJ29" s="18">
        <f>VLOOKUP(A29,[10]Hoja18!$A$1:$D$40,2,0)</f>
        <v>1</v>
      </c>
      <c r="FK29" s="38">
        <f>VLOOKUP(A29,[10]Hoja19!$A$1:$D$97,4,0)</f>
        <v>232.55813953488371</v>
      </c>
      <c r="FL29" s="18">
        <f>VLOOKUP(A29,[10]Hoja19!$A$1:$D$97,2,0)</f>
        <v>6</v>
      </c>
      <c r="FM29" s="38">
        <f>VLOOKUP(A29,[10]Hoja20!$A$1:$D$91,4,0)</f>
        <v>77.519379844961236</v>
      </c>
      <c r="FN29" s="18">
        <f>VLOOKUP(A29,[10]Hoja20!$A$1:$D$91,2,0)</f>
        <v>2</v>
      </c>
      <c r="FO29" s="38">
        <f>VLOOKUP(A29,[10]Hoja21!$A$1:$D$101,4,0)</f>
        <v>232.55813953488371</v>
      </c>
      <c r="FP29" s="18">
        <f>VLOOKUP(A29,[10]Hoja21!$A$1:$D$101,2,0)</f>
        <v>6</v>
      </c>
      <c r="FQ29" s="38">
        <f>VLOOKUP(A29,[10]Hoja22!$A$1:$D$60,4,0)</f>
        <v>77.519379844961236</v>
      </c>
      <c r="FR29" s="18">
        <f>VLOOKUP(A29,[10]Hoja22!$A$1:$D$60,2,0)</f>
        <v>2</v>
      </c>
      <c r="FS29" s="38">
        <f>VLOOKUP(A29,'[3]2019'!$A$8:$M$140,13,0)</f>
        <v>1.6652789342214822</v>
      </c>
      <c r="FT29" s="18">
        <f>VLOOKUP(A29,'[3]2019'!$A$8:$M$140,12,0)</f>
        <v>2</v>
      </c>
      <c r="FU29" s="38">
        <f>VLOOKUP(A29,'[3]2019'!$A$8:$O$140,15,0)</f>
        <v>2.8680688336520079</v>
      </c>
      <c r="FV29" s="18">
        <f>VLOOKUP(A29,'[3]2019'!$A$8:$O$140,14,0)</f>
        <v>3</v>
      </c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</row>
    <row r="30" spans="1:243">
      <c r="A30" s="17" t="s">
        <v>728</v>
      </c>
      <c r="B30" s="18" t="s">
        <v>729</v>
      </c>
      <c r="C30" s="17" t="s">
        <v>730</v>
      </c>
      <c r="D30" s="25">
        <v>6</v>
      </c>
      <c r="E30" s="27">
        <v>2019</v>
      </c>
      <c r="F30" s="31"/>
      <c r="G30" s="194">
        <v>4537</v>
      </c>
      <c r="H30" s="194">
        <v>2756</v>
      </c>
      <c r="I30" s="194">
        <v>1781</v>
      </c>
      <c r="J30" s="200">
        <v>17.88</v>
      </c>
      <c r="K30" s="40">
        <f>VLOOKUP(A30,'[6]1.COBERTURA  DANE'!$B$7:$G$139,5,0)</f>
        <v>803</v>
      </c>
      <c r="L30" s="26">
        <v>67.36</v>
      </c>
      <c r="M30" s="32">
        <v>3025</v>
      </c>
      <c r="N30" s="187">
        <v>351</v>
      </c>
      <c r="O30" s="187">
        <v>176</v>
      </c>
      <c r="P30" s="187">
        <v>175</v>
      </c>
      <c r="Q30" s="196">
        <f>VLOOKUP($A30,[7]Hoja1!$A$1:$H$3750,6,0)</f>
        <v>419</v>
      </c>
      <c r="R30" s="196">
        <f>VLOOKUP($A30,[7]Hoja1!$A$1:$H$3750,7,0)</f>
        <v>210</v>
      </c>
      <c r="S30" s="196">
        <f>VLOOKUP($A30,[7]Hoja1!$A$1:$H$3750,8,0)</f>
        <v>209</v>
      </c>
      <c r="T30" s="187">
        <v>335</v>
      </c>
      <c r="U30" s="187">
        <v>170</v>
      </c>
      <c r="V30" s="187">
        <v>165</v>
      </c>
      <c r="W30" s="198">
        <f>VLOOKUP($A30,[7]Hoja1!$A$1:$K$3750,9,0)</f>
        <v>396</v>
      </c>
      <c r="X30" s="198">
        <f>VLOOKUP($A30,[7]Hoja1!$A$1:$K$3750,10,0)</f>
        <v>203</v>
      </c>
      <c r="Y30" s="198">
        <f>VLOOKUP($A30,[7]Hoja1!$A$1:$K$3750,11,0)</f>
        <v>193</v>
      </c>
      <c r="Z30" s="187">
        <v>320</v>
      </c>
      <c r="AA30" s="187">
        <v>166</v>
      </c>
      <c r="AB30" s="187">
        <v>154</v>
      </c>
      <c r="AC30" s="198">
        <f>VLOOKUP(A30,[7]Hoja1!$A$1:$Q$3765,12,0)</f>
        <v>380</v>
      </c>
      <c r="AD30" s="198">
        <f>VLOOKUP($A30,[7]Hoja1!$A$1:$Q$3765,13,0)</f>
        <v>198</v>
      </c>
      <c r="AE30" s="198">
        <f>VLOOKUP($A30,[7]Hoja1!$A$1:$Q$3750,14,0)</f>
        <v>182</v>
      </c>
      <c r="AF30" s="187">
        <v>316</v>
      </c>
      <c r="AG30" s="187">
        <v>165</v>
      </c>
      <c r="AH30" s="187">
        <v>151</v>
      </c>
      <c r="AI30" s="198">
        <f>VLOOKUP($A30,[7]Hoja1!$A$1:$Q$3750,15,0)</f>
        <v>682</v>
      </c>
      <c r="AJ30" s="198">
        <f>VLOOKUP($A30,[7]Hoja1!$A$1:$Q$3750,16,0)</f>
        <v>357</v>
      </c>
      <c r="AK30" s="198">
        <f>VLOOKUP($A30,[7]Hoja1!$A$1:$Q$3750,17,0)</f>
        <v>325</v>
      </c>
      <c r="AL30" s="187">
        <v>314</v>
      </c>
      <c r="AM30" s="187">
        <v>165</v>
      </c>
      <c r="AN30" s="187">
        <v>149</v>
      </c>
      <c r="AO30" s="31"/>
      <c r="AP30" s="31"/>
      <c r="AQ30" s="31"/>
      <c r="AR30" s="31"/>
      <c r="AS30" s="27"/>
      <c r="AT30" s="31"/>
      <c r="AU30" s="31"/>
      <c r="AV30" s="31"/>
      <c r="AW30" s="31"/>
      <c r="AX30" s="38">
        <f>VLOOKUP(A30,[2]INFANTIL!$A$8:$AE$140,31,0)</f>
        <v>0</v>
      </c>
      <c r="AY30" s="18">
        <f>VLOOKUP(A30,[2]INFANTIL!$A$8:$AE$140,30,0)</f>
        <v>0</v>
      </c>
      <c r="AZ30" s="199">
        <f>VLOOKUP(A30,'[3]2019'!$A$8:$E$140,5,0)</f>
        <v>0</v>
      </c>
      <c r="BA30" s="23">
        <f>VLOOKUP(A30,'[3]2019'!$A$8:$F$140,4,0)</f>
        <v>0</v>
      </c>
      <c r="BB30" s="22">
        <f>VLOOKUP(A30,'[2]MATERNAS DIRECTAS'!$A$8:$AE$140,31,0)</f>
        <v>0</v>
      </c>
      <c r="BC30" s="23">
        <f>VLOOKUP(A30,'[2]MATERNAS DIRECTAS'!$A$8:$AE$140,30,0)</f>
        <v>0</v>
      </c>
      <c r="BD30" s="28">
        <v>0</v>
      </c>
      <c r="BE30" s="29">
        <v>0</v>
      </c>
      <c r="BF30" s="38">
        <f>VLOOKUP(A30,[8]Controles!$A$7:$P$139,12,0)</f>
        <v>4.2553191489361701</v>
      </c>
      <c r="BG30" s="18">
        <f>VLOOKUP(A30,[8]Controles!$A$7:$L$139,11,0)</f>
        <v>2</v>
      </c>
      <c r="BH30" s="38">
        <f>VLOOKUP(A30,[8]Peso!$A$7:$D$139,4,0)</f>
        <v>10.638297872340425</v>
      </c>
      <c r="BI30" s="18">
        <f>VLOOKUP(A30,[8]Peso!$A$7:$D$139,3,0)</f>
        <v>5</v>
      </c>
      <c r="BJ30" s="22">
        <f>VLOOKUP(A30,'[2]EDA &lt; 5AÑOS'!$A$8:$AE$140,31,0)</f>
        <v>0</v>
      </c>
      <c r="BK30" s="23">
        <f>VLOOKUP(A30,'[2]EDA &lt; 5AÑOS'!$A$8:$AE$140,30,0)</f>
        <v>0</v>
      </c>
      <c r="BL30" s="22">
        <f>VLOOKUP(A30,'[2]IRA &lt; 5AÑOS'!$A$8:$AE$140,31,0)</f>
        <v>0</v>
      </c>
      <c r="BM30" s="23">
        <f>VLOOKUP(A30,'[2]IRA &lt; 5AÑOS'!$A$8:$AE$140,30,0)</f>
        <v>0</v>
      </c>
      <c r="BN30" s="18">
        <v>0</v>
      </c>
      <c r="BO30" s="18">
        <v>0</v>
      </c>
      <c r="BP30" s="18">
        <v>0</v>
      </c>
      <c r="BQ30" s="18">
        <v>0</v>
      </c>
      <c r="BR30" s="37">
        <v>0</v>
      </c>
      <c r="BS30" s="26">
        <v>0</v>
      </c>
      <c r="BT30" s="18">
        <v>0</v>
      </c>
      <c r="BU30" s="18">
        <v>0</v>
      </c>
      <c r="BV30" s="201">
        <v>7.407407407407407E-2</v>
      </c>
      <c r="BW30" s="201">
        <v>0.81481481481481477</v>
      </c>
      <c r="BX30" s="201">
        <v>0.87037037037037035</v>
      </c>
      <c r="BY30" s="201">
        <v>0.81481481481481477</v>
      </c>
      <c r="BZ30" s="201">
        <v>0.88888888888888884</v>
      </c>
      <c r="CA30" s="201">
        <v>0.94230769230769229</v>
      </c>
      <c r="CB30" s="201">
        <v>0.90384615384615385</v>
      </c>
      <c r="CC30" s="18" t="str">
        <f>VLOOKUP(A30,[9]ESTADISTICAS_EN_EDUCACION_BASIC!$C$3:$AK$127,10,0)</f>
        <v>74.7</v>
      </c>
      <c r="CD30" s="18" t="str">
        <f>VLOOKUP(A30,[9]ESTADISTICAS_EN_EDUCACION_BASIC!$C$3:$AK$158,5,0)</f>
        <v>59.3</v>
      </c>
      <c r="CE30" s="18" t="str">
        <f>VLOOKUP(A30,[9]ESTADISTICAS_EN_EDUCACION_BASIC!$C$3:$AK$127,17,0)</f>
        <v>2.94</v>
      </c>
      <c r="CF30" s="24"/>
      <c r="CG30" s="24"/>
      <c r="CH30" s="20">
        <v>0</v>
      </c>
      <c r="CI30" s="21">
        <v>0</v>
      </c>
      <c r="CJ30" s="38">
        <f>VLOOKUP(A30,'[3]2019'!$A$8:$G$140,7,0)</f>
        <v>0</v>
      </c>
      <c r="CK30" s="18">
        <v>0</v>
      </c>
      <c r="CL30" s="18">
        <v>0</v>
      </c>
      <c r="CM30" s="26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38">
        <v>0</v>
      </c>
      <c r="DA30" s="18">
        <v>0</v>
      </c>
      <c r="DB30" s="38">
        <f>VLOOKUP(A30,'[3]2019'!$A$8:$I$140,9,0)</f>
        <v>0</v>
      </c>
      <c r="DC30" s="18">
        <f>VLOOKUP(A30,'[3]2019'!$A$8:$I$140,8,0)</f>
        <v>0</v>
      </c>
      <c r="DD30" s="18" t="str">
        <f>VLOOKUP(A30,[9]ESTADISTICAS_EN_EDUCACION_BASIC!$C$3:$AK$127,11,0)</f>
        <v>108.6</v>
      </c>
      <c r="DE30" s="18" t="str">
        <f>VLOOKUP($A30,[9]ESTADISTICAS_EN_EDUCACION_BASIC!$C$3:$AK$127,6,0)</f>
        <v>83.9</v>
      </c>
      <c r="DF30" s="18" t="str">
        <f>VLOOKUP($A30,[9]ESTADISTICAS_EN_EDUCACION_BASIC!$C$3:$AK$127,18,0)</f>
        <v>1.02</v>
      </c>
      <c r="DG30" s="18" t="str">
        <f>VLOOKUP($A30,[9]ESTADISTICAS_EN_EDUCACION_BASIC!$C$3:$AK$127,28,0)</f>
        <v>0.2</v>
      </c>
      <c r="DH30" s="38">
        <v>0</v>
      </c>
      <c r="DI30" s="18">
        <v>0</v>
      </c>
      <c r="DJ30" s="38">
        <v>0</v>
      </c>
      <c r="DK30" s="18">
        <v>0</v>
      </c>
      <c r="DL30" s="18">
        <v>0</v>
      </c>
      <c r="DM30" s="18">
        <v>0</v>
      </c>
      <c r="DN30" s="3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8">
        <v>6.4935064935064943</v>
      </c>
      <c r="EA30" s="189">
        <v>1</v>
      </c>
      <c r="EB30" s="188">
        <v>72.847682119205302</v>
      </c>
      <c r="EC30" s="189">
        <v>11</v>
      </c>
      <c r="ED30" s="38">
        <f>VLOOKUP(A30,'[3]2019'!$A$8:$K$140,11,0)</f>
        <v>0</v>
      </c>
      <c r="EE30" s="18">
        <f>VLOOKUP(A30,'[3]2019'!$A$8:$K$140,10,0)</f>
        <v>0</v>
      </c>
      <c r="EF30" s="18" t="str">
        <f>VLOOKUP($A30,[9]ESTADISTICAS_EN_EDUCACION_BASIC!$C$3:$AK$127,11,0)</f>
        <v>108.6</v>
      </c>
      <c r="EG30" s="18" t="str">
        <f>VLOOKUP($A30,[9]ESTADISTICAS_EN_EDUCACION_BASIC!$C$3:$AK$127,7,0)</f>
        <v>59.1</v>
      </c>
      <c r="EH30" s="18" t="str">
        <f>VLOOKUP($A30,[9]ESTADISTICAS_EN_EDUCACION_BASIC!$C$3:$AK$127,18,0)</f>
        <v>1.02</v>
      </c>
      <c r="EI30" s="18">
        <f>VLOOKUP($A30,[9]ESTADISTICAS_EN_EDUCACION_BASIC!$C$3:$AK$127,29,0)</f>
        <v>0</v>
      </c>
      <c r="EJ30" s="31"/>
      <c r="EK30" s="31"/>
      <c r="EL30" s="18" t="str">
        <f>VLOOKUP($A30,[9]ESTADISTICAS_EN_EDUCACION_BASIC!$C$3:$AK$127,13,0)</f>
        <v>82.1</v>
      </c>
      <c r="EM30" s="18" t="str">
        <f>VLOOKUP($A30,[9]ESTADISTICAS_EN_EDUCACION_BASIC!$C$3:$AK$127,8,0)</f>
        <v>39.8</v>
      </c>
      <c r="EN30" s="18">
        <f>VLOOKUP($A30,[9]ESTADISTICAS_EN_EDUCACION_BASIC!$C$3:$AK$127,20,0)</f>
        <v>0</v>
      </c>
      <c r="EO30" s="18">
        <f>VLOOKUP($A30,[9]ESTADISTICAS_EN_EDUCACION_BASIC!$C$3:$AK$127,30,0)</f>
        <v>0</v>
      </c>
      <c r="EP30" s="18">
        <v>0</v>
      </c>
      <c r="EQ30" s="18">
        <v>0</v>
      </c>
      <c r="ER30" s="38">
        <f>VLOOKUP(A30,[10]Hoja3!$A$1:$D$89,4,0)</f>
        <v>263.15789473684208</v>
      </c>
      <c r="ES30" s="18">
        <f>VLOOKUP(A30,[10]Hoja3!$A$1:$D$89,2,0)</f>
        <v>1</v>
      </c>
      <c r="ET30" s="38">
        <v>0</v>
      </c>
      <c r="EU30" s="18">
        <v>0</v>
      </c>
      <c r="EV30" s="38">
        <v>0</v>
      </c>
      <c r="EW30" s="18">
        <v>0</v>
      </c>
      <c r="EX30" s="31"/>
      <c r="EY30" s="188">
        <v>100.67114093959731</v>
      </c>
      <c r="EZ30" s="189">
        <v>15</v>
      </c>
      <c r="FA30" s="188">
        <v>104.89510489510489</v>
      </c>
      <c r="FB30" s="189">
        <v>15</v>
      </c>
      <c r="FC30" s="18">
        <v>0</v>
      </c>
      <c r="FD30" s="18">
        <v>0</v>
      </c>
      <c r="FE30" s="3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38">
        <v>0</v>
      </c>
      <c r="FL30" s="18">
        <v>0</v>
      </c>
      <c r="FM30" s="38">
        <v>0</v>
      </c>
      <c r="FN30" s="18">
        <v>0</v>
      </c>
      <c r="FO30" s="38">
        <f>VLOOKUP(A30,[10]Hoja21!$A$1:$D$101,4,0)</f>
        <v>293.25513196480938</v>
      </c>
      <c r="FP30" s="18">
        <f>VLOOKUP(A30,[10]Hoja21!$A$1:$D$101,2,0)</f>
        <v>2</v>
      </c>
      <c r="FQ30" s="38">
        <v>0</v>
      </c>
      <c r="FR30" s="18">
        <v>0</v>
      </c>
      <c r="FS30" s="38">
        <f>VLOOKUP(A30,'[3]2019'!$A$8:$M$140,13,0)</f>
        <v>0</v>
      </c>
      <c r="FT30" s="18">
        <f>VLOOKUP(A30,'[3]2019'!$A$8:$M$140,12,0)</f>
        <v>0</v>
      </c>
      <c r="FU30" s="38">
        <f>VLOOKUP(A30,'[3]2019'!$A$8:$O$140,15,0)</f>
        <v>0</v>
      </c>
      <c r="FV30" s="18">
        <f>VLOOKUP(A30,'[3]2019'!$A$8:$O$140,14,0)</f>
        <v>0</v>
      </c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</row>
    <row r="31" spans="1:243">
      <c r="A31" s="17" t="s">
        <v>738</v>
      </c>
      <c r="B31" s="18" t="s">
        <v>739</v>
      </c>
      <c r="C31" s="17" t="s">
        <v>466</v>
      </c>
      <c r="D31" s="25">
        <v>6</v>
      </c>
      <c r="E31" s="27">
        <v>2019</v>
      </c>
      <c r="F31" s="31"/>
      <c r="G31" s="194">
        <v>4670</v>
      </c>
      <c r="H31" s="194">
        <v>2185</v>
      </c>
      <c r="I31" s="194">
        <v>2485</v>
      </c>
      <c r="J31" s="200">
        <v>11.92</v>
      </c>
      <c r="K31" s="40">
        <f>VLOOKUP(A31,'[6]1.COBERTURA  DANE'!$B$7:$G$139,5,0)</f>
        <v>629</v>
      </c>
      <c r="L31" s="26">
        <v>67.53</v>
      </c>
      <c r="M31" s="32">
        <v>3563</v>
      </c>
      <c r="N31" s="187">
        <v>283</v>
      </c>
      <c r="O31" s="187">
        <v>143</v>
      </c>
      <c r="P31" s="187">
        <v>140</v>
      </c>
      <c r="Q31" s="196">
        <f>VLOOKUP($A31,[7]Hoja1!$A$1:$H$3750,6,0)</f>
        <v>341</v>
      </c>
      <c r="R31" s="196">
        <f>VLOOKUP($A31,[7]Hoja1!$A$1:$H$3750,7,0)</f>
        <v>173</v>
      </c>
      <c r="S31" s="196">
        <f>VLOOKUP($A31,[7]Hoja1!$A$1:$H$3750,8,0)</f>
        <v>168</v>
      </c>
      <c r="T31" s="187">
        <v>308</v>
      </c>
      <c r="U31" s="187">
        <v>158</v>
      </c>
      <c r="V31" s="187">
        <v>150</v>
      </c>
      <c r="W31" s="198">
        <f>VLOOKUP($A31,[7]Hoja1!$A$1:$K$3750,9,0)</f>
        <v>384</v>
      </c>
      <c r="X31" s="198">
        <f>VLOOKUP($A31,[7]Hoja1!$A$1:$K$3750,10,0)</f>
        <v>197</v>
      </c>
      <c r="Y31" s="198">
        <f>VLOOKUP($A31,[7]Hoja1!$A$1:$K$3750,11,0)</f>
        <v>187</v>
      </c>
      <c r="Z31" s="187">
        <v>339</v>
      </c>
      <c r="AA31" s="187">
        <v>176</v>
      </c>
      <c r="AB31" s="187">
        <v>163</v>
      </c>
      <c r="AC31" s="198">
        <f>VLOOKUP(A31,[7]Hoja1!$A$1:$Q$3765,12,0)</f>
        <v>415</v>
      </c>
      <c r="AD31" s="198">
        <f>VLOOKUP($A31,[7]Hoja1!$A$1:$Q$3765,13,0)</f>
        <v>219</v>
      </c>
      <c r="AE31" s="198">
        <f>VLOOKUP($A31,[7]Hoja1!$A$1:$Q$3750,14,0)</f>
        <v>196</v>
      </c>
      <c r="AF31" s="187">
        <v>341</v>
      </c>
      <c r="AG31" s="187">
        <v>181</v>
      </c>
      <c r="AH31" s="187">
        <v>160</v>
      </c>
      <c r="AI31" s="198">
        <f>VLOOKUP($A31,[7]Hoja1!$A$1:$Q$3750,15,0)</f>
        <v>657</v>
      </c>
      <c r="AJ31" s="198">
        <f>VLOOKUP($A31,[7]Hoja1!$A$1:$Q$3750,16,0)</f>
        <v>330</v>
      </c>
      <c r="AK31" s="198">
        <f>VLOOKUP($A31,[7]Hoja1!$A$1:$Q$3750,17,0)</f>
        <v>327</v>
      </c>
      <c r="AL31" s="187">
        <v>301</v>
      </c>
      <c r="AM31" s="187">
        <v>151</v>
      </c>
      <c r="AN31" s="187">
        <v>150</v>
      </c>
      <c r="AO31" s="31"/>
      <c r="AP31" s="31"/>
      <c r="AQ31" s="31"/>
      <c r="AR31" s="31"/>
      <c r="AS31" s="27"/>
      <c r="AT31" s="31"/>
      <c r="AU31" s="31"/>
      <c r="AV31" s="31"/>
      <c r="AW31" s="31"/>
      <c r="AX31" s="38">
        <f>VLOOKUP(A31,[2]INFANTIL!$A$8:$AE$140,31,0)</f>
        <v>0</v>
      </c>
      <c r="AY31" s="18">
        <f>VLOOKUP(A31,[2]INFANTIL!$A$8:$AE$140,30,0)</f>
        <v>0</v>
      </c>
      <c r="AZ31" s="199">
        <f>VLOOKUP(A31,'[3]2019'!$A$8:$E$140,5,0)</f>
        <v>0</v>
      </c>
      <c r="BA31" s="23">
        <f>VLOOKUP(A31,'[3]2019'!$A$8:$F$140,4,0)</f>
        <v>0</v>
      </c>
      <c r="BB31" s="22">
        <f>VLOOKUP(A31,'[2]MATERNAS DIRECTAS'!$A$8:$AE$140,31,0)</f>
        <v>0</v>
      </c>
      <c r="BC31" s="23">
        <f>VLOOKUP(A31,'[2]MATERNAS DIRECTAS'!$A$8:$AE$140,30,0)</f>
        <v>0</v>
      </c>
      <c r="BD31" s="28">
        <v>0</v>
      </c>
      <c r="BE31" s="29">
        <v>0</v>
      </c>
      <c r="BF31" s="38">
        <f>VLOOKUP(A31,[8]Controles!$A$7:$P$139,12,0)</f>
        <v>3.3333333333333335</v>
      </c>
      <c r="BG31" s="18">
        <f>VLOOKUP(A31,[8]Controles!$A$7:$L$139,11,0)</f>
        <v>1</v>
      </c>
      <c r="BH31" s="38">
        <f>VLOOKUP(A31,[8]Peso!$A$7:$D$139,4,0)</f>
        <v>3.3333333333333335</v>
      </c>
      <c r="BI31" s="18">
        <f>VLOOKUP(A31,[8]Peso!$A$7:$D$139,3,0)</f>
        <v>1</v>
      </c>
      <c r="BJ31" s="22">
        <f>VLOOKUP(A31,'[2]EDA &lt; 5AÑOS'!$A$8:$AE$140,31,0)</f>
        <v>0</v>
      </c>
      <c r="BK31" s="23">
        <f>VLOOKUP(A31,'[2]EDA &lt; 5AÑOS'!$A$8:$AE$140,30,0)</f>
        <v>0</v>
      </c>
      <c r="BL31" s="22">
        <f>VLOOKUP(A31,'[2]IRA &lt; 5AÑOS'!$A$8:$AE$140,31,0)</f>
        <v>0</v>
      </c>
      <c r="BM31" s="23">
        <f>VLOOKUP(A31,'[2]IRA &lt; 5AÑOS'!$A$8:$AE$140,30,0)</f>
        <v>0</v>
      </c>
      <c r="BN31" s="18">
        <v>0</v>
      </c>
      <c r="BO31" s="18">
        <v>0</v>
      </c>
      <c r="BP31" s="18">
        <v>0</v>
      </c>
      <c r="BQ31" s="18">
        <v>0</v>
      </c>
      <c r="BR31" s="37">
        <v>0</v>
      </c>
      <c r="BS31" s="26">
        <v>0</v>
      </c>
      <c r="BT31" s="18">
        <v>0</v>
      </c>
      <c r="BU31" s="18">
        <v>0</v>
      </c>
      <c r="BV31" s="201">
        <v>0.19444444444444445</v>
      </c>
      <c r="BW31" s="201">
        <v>0.94444444444444442</v>
      </c>
      <c r="BX31" s="201">
        <v>1.0833333333333333</v>
      </c>
      <c r="BY31" s="201">
        <v>1.0555555555555556</v>
      </c>
      <c r="BZ31" s="201">
        <v>1.0555555555555556</v>
      </c>
      <c r="CA31" s="201">
        <v>0.90909090909090906</v>
      </c>
      <c r="CB31" s="201">
        <v>0.90909090909090906</v>
      </c>
      <c r="CC31" s="18" t="str">
        <f>VLOOKUP(A31,[9]ESTADISTICAS_EN_EDUCACION_BASIC!$C$3:$AK$127,10,0)</f>
        <v>80.6</v>
      </c>
      <c r="CD31" s="18">
        <f>VLOOKUP(A31,[9]ESTADISTICAS_EN_EDUCACION_BASIC!$C$3:$AK$158,5,0)</f>
        <v>67</v>
      </c>
      <c r="CE31" s="18" t="str">
        <f>VLOOKUP(A31,[9]ESTADISTICAS_EN_EDUCACION_BASIC!$C$3:$AK$127,17,0)</f>
        <v>6.02</v>
      </c>
      <c r="CF31" s="24"/>
      <c r="CG31" s="24"/>
      <c r="CH31" s="20">
        <v>0</v>
      </c>
      <c r="CI31" s="21">
        <v>0</v>
      </c>
      <c r="CJ31" s="38">
        <f>VLOOKUP(A31,'[3]2019'!$A$8:$G$140,7,0)</f>
        <v>3.2467532467532472</v>
      </c>
      <c r="CK31" s="18">
        <f>VLOOKUP(A31,'[3]2019'!$A$9:$G$140,6,0)</f>
        <v>1</v>
      </c>
      <c r="CL31" s="18">
        <v>0</v>
      </c>
      <c r="CM31" s="26">
        <v>0</v>
      </c>
      <c r="CN31" s="18">
        <v>0</v>
      </c>
      <c r="CO31" s="18"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38">
        <v>0</v>
      </c>
      <c r="DA31" s="18">
        <v>0</v>
      </c>
      <c r="DB31" s="38">
        <f>VLOOKUP(A31,'[3]2019'!$A$8:$I$140,9,0)</f>
        <v>0</v>
      </c>
      <c r="DC31" s="18">
        <f>VLOOKUP(A31,'[3]2019'!$A$8:$I$140,8,0)</f>
        <v>0</v>
      </c>
      <c r="DD31" s="18" t="str">
        <f>VLOOKUP(A31,[9]ESTADISTICAS_EN_EDUCACION_BASIC!$C$3:$AK$127,11,0)</f>
        <v>109.8</v>
      </c>
      <c r="DE31" s="18" t="str">
        <f>VLOOKUP($A31,[9]ESTADISTICAS_EN_EDUCACION_BASIC!$C$3:$AK$127,6,0)</f>
        <v>90.4</v>
      </c>
      <c r="DF31" s="18" t="str">
        <f>VLOOKUP($A31,[9]ESTADISTICAS_EN_EDUCACION_BASIC!$C$3:$AK$127,18,0)</f>
        <v>3.72</v>
      </c>
      <c r="DG31" s="18">
        <f>VLOOKUP($A31,[9]ESTADISTICAS_EN_EDUCACION_BASIC!$C$3:$AK$127,28,0)</f>
        <v>0</v>
      </c>
      <c r="DH31" s="38">
        <v>0</v>
      </c>
      <c r="DI31" s="18">
        <v>0</v>
      </c>
      <c r="DJ31" s="38">
        <v>0</v>
      </c>
      <c r="DK31" s="18">
        <v>0</v>
      </c>
      <c r="DL31" s="18">
        <v>0</v>
      </c>
      <c r="DM31" s="18">
        <v>0</v>
      </c>
      <c r="DN31" s="38">
        <f>VLOOKUP(A31,[10]Hoja8!$A$1:$D$72,4,0)</f>
        <v>240.96385542168676</v>
      </c>
      <c r="DO31" s="18">
        <f>VLOOKUP(A31,[10]Hoja8!$A$1:$D$72,2,0)</f>
        <v>1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8">
        <v>6.1349693251533743</v>
      </c>
      <c r="EA31" s="189">
        <v>1</v>
      </c>
      <c r="EB31" s="188">
        <v>68.75</v>
      </c>
      <c r="EC31" s="189">
        <v>11</v>
      </c>
      <c r="ED31" s="38">
        <f>VLOOKUP(A31,'[3]2019'!$A$8:$K$140,11,0)</f>
        <v>0</v>
      </c>
      <c r="EE31" s="18">
        <f>VLOOKUP(A31,'[3]2019'!$A$8:$K$140,10,0)</f>
        <v>0</v>
      </c>
      <c r="EF31" s="18" t="str">
        <f>VLOOKUP($A31,[9]ESTADISTICAS_EN_EDUCACION_BASIC!$C$3:$AK$127,11,0)</f>
        <v>109.8</v>
      </c>
      <c r="EG31" s="18" t="str">
        <f>VLOOKUP($A31,[9]ESTADISTICAS_EN_EDUCACION_BASIC!$C$3:$AK$127,7,0)</f>
        <v>65.8</v>
      </c>
      <c r="EH31" s="18" t="str">
        <f>VLOOKUP($A31,[9]ESTADISTICAS_EN_EDUCACION_BASIC!$C$3:$AK$127,18,0)</f>
        <v>3.72</v>
      </c>
      <c r="EI31" s="18">
        <f>VLOOKUP($A31,[9]ESTADISTICAS_EN_EDUCACION_BASIC!$C$3:$AK$127,29,0)</f>
        <v>0</v>
      </c>
      <c r="EJ31" s="31"/>
      <c r="EK31" s="31"/>
      <c r="EL31" s="18">
        <f>VLOOKUP($A31,[9]ESTADISTICAS_EN_EDUCACION_BASIC!$C$3:$AK$127,13,0)</f>
        <v>72</v>
      </c>
      <c r="EM31" s="18" t="str">
        <f>VLOOKUP($A31,[9]ESTADISTICAS_EN_EDUCACION_BASIC!$C$3:$AK$127,8,0)</f>
        <v>44.6</v>
      </c>
      <c r="EN31" s="18" t="str">
        <f>VLOOKUP($A31,[9]ESTADISTICAS_EN_EDUCACION_BASIC!$C$3:$AK$127,20,0)</f>
        <v>2.99</v>
      </c>
      <c r="EO31" s="18">
        <f>VLOOKUP($A31,[9]ESTADISTICAS_EN_EDUCACION_BASIC!$C$3:$AK$127,30,0)</f>
        <v>0</v>
      </c>
      <c r="EP31" s="38">
        <f>VLOOKUP(A31,[10]Hoja2!$A$1:$D$72,4,0)</f>
        <v>240.96385542168676</v>
      </c>
      <c r="EQ31" s="18">
        <f>VLOOKUP(A31,[10]Hoja2!$A$1:$D$72,2,0)</f>
        <v>1</v>
      </c>
      <c r="ER31" s="38">
        <v>0</v>
      </c>
      <c r="ES31" s="18">
        <v>0</v>
      </c>
      <c r="ET31" s="38">
        <v>0</v>
      </c>
      <c r="EU31" s="18">
        <v>0</v>
      </c>
      <c r="EV31" s="38">
        <f>VLOOKUP(A31,[10]Hoja7!$A$1:$D$76,4,0)</f>
        <v>240.96385542168676</v>
      </c>
      <c r="EW31" s="18">
        <f>VLOOKUP(A31,[10]Hoja7!$A$1:$D$77,2,0)</f>
        <v>1</v>
      </c>
      <c r="EX31" s="31"/>
      <c r="EY31" s="190">
        <v>60</v>
      </c>
      <c r="EZ31" s="191">
        <v>9</v>
      </c>
      <c r="FA31" s="188">
        <v>13.793103448275861</v>
      </c>
      <c r="FB31" s="189">
        <v>2</v>
      </c>
      <c r="FC31" s="38">
        <f>VLOOKUP(A31,[10]Hoja15!$A$1:$D$63,4,0)</f>
        <v>152.20700152207002</v>
      </c>
      <c r="FD31" s="18">
        <f>VLOOKUP(A31,[10]Hoja15!$A$1:$D$63,2,0)</f>
        <v>1</v>
      </c>
      <c r="FE31" s="3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0</v>
      </c>
      <c r="FK31" s="38">
        <f>VLOOKUP(A31,[10]Hoja19!$A$1:$D$97,4,0)</f>
        <v>152.20700152207002</v>
      </c>
      <c r="FL31" s="18">
        <f>VLOOKUP(A31,[10]Hoja19!$A$1:$D$97,2,0)</f>
        <v>1</v>
      </c>
      <c r="FM31" s="38">
        <v>0</v>
      </c>
      <c r="FN31" s="18">
        <v>0</v>
      </c>
      <c r="FO31" s="38">
        <v>0</v>
      </c>
      <c r="FP31" s="18">
        <v>0</v>
      </c>
      <c r="FQ31" s="38">
        <v>0</v>
      </c>
      <c r="FR31" s="18">
        <v>0</v>
      </c>
      <c r="FS31" s="38">
        <f>VLOOKUP(A31,'[3]2019'!$A$8:$M$140,13,0)</f>
        <v>0</v>
      </c>
      <c r="FT31" s="18">
        <f>VLOOKUP(A31,'[3]2019'!$A$8:$M$140,12,0)</f>
        <v>0</v>
      </c>
      <c r="FU31" s="38">
        <f>VLOOKUP(A31,'[3]2019'!$A$8:$O$140,15,0)</f>
        <v>0</v>
      </c>
      <c r="FV31" s="18">
        <f>VLOOKUP(A31,'[3]2019'!$A$8:$O$140,14,0)</f>
        <v>0</v>
      </c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</row>
    <row r="32" spans="1:243">
      <c r="A32" s="17" t="s">
        <v>747</v>
      </c>
      <c r="B32" s="18" t="s">
        <v>748</v>
      </c>
      <c r="C32" s="17" t="s">
        <v>547</v>
      </c>
      <c r="D32" s="25">
        <v>6</v>
      </c>
      <c r="E32" s="27">
        <v>2019</v>
      </c>
      <c r="F32" s="31"/>
      <c r="G32" s="194">
        <v>49659</v>
      </c>
      <c r="H32" s="194">
        <v>35217</v>
      </c>
      <c r="I32" s="194">
        <v>14442</v>
      </c>
      <c r="J32" s="200">
        <v>41.9</v>
      </c>
      <c r="K32" s="40">
        <f>VLOOKUP(A32,'[6]1.COBERTURA  DANE'!$B$7:$G$139,5,0)</f>
        <v>25829</v>
      </c>
      <c r="L32" s="26">
        <v>42.27</v>
      </c>
      <c r="M32" s="32">
        <v>26056</v>
      </c>
      <c r="N32" s="187">
        <v>4856</v>
      </c>
      <c r="O32" s="187">
        <v>2500</v>
      </c>
      <c r="P32" s="187">
        <v>2356</v>
      </c>
      <c r="Q32" s="196">
        <f>VLOOKUP($A32,[7]Hoja1!$A$1:$H$3750,6,0)</f>
        <v>5843</v>
      </c>
      <c r="R32" s="196">
        <f>VLOOKUP($A32,[7]Hoja1!$A$1:$H$3750,7,0)</f>
        <v>3006</v>
      </c>
      <c r="S32" s="196">
        <f>VLOOKUP($A32,[7]Hoja1!$A$1:$H$3750,8,0)</f>
        <v>2837</v>
      </c>
      <c r="T32" s="187">
        <v>5017</v>
      </c>
      <c r="U32" s="187">
        <v>2561</v>
      </c>
      <c r="V32" s="187">
        <v>2456</v>
      </c>
      <c r="W32" s="198">
        <f>VLOOKUP($A32,[7]Hoja1!$A$1:$K$3750,9,0)</f>
        <v>6090</v>
      </c>
      <c r="X32" s="198">
        <f>VLOOKUP($A32,[7]Hoja1!$A$1:$K$3750,10,0)</f>
        <v>3103</v>
      </c>
      <c r="Y32" s="198">
        <f>VLOOKUP($A32,[7]Hoja1!$A$1:$K$3750,11,0)</f>
        <v>2987</v>
      </c>
      <c r="Z32" s="187">
        <v>5192</v>
      </c>
      <c r="AA32" s="187">
        <v>2648</v>
      </c>
      <c r="AB32" s="187">
        <v>2544</v>
      </c>
      <c r="AC32" s="198">
        <f>VLOOKUP(A32,[7]Hoja1!$A$1:$Q$3765,12,0)</f>
        <v>6271</v>
      </c>
      <c r="AD32" s="198">
        <f>VLOOKUP($A32,[7]Hoja1!$A$1:$Q$3765,13,0)</f>
        <v>3228</v>
      </c>
      <c r="AE32" s="198">
        <f>VLOOKUP($A32,[7]Hoja1!$A$1:$Q$3750,14,0)</f>
        <v>3043</v>
      </c>
      <c r="AF32" s="187">
        <v>5190</v>
      </c>
      <c r="AG32" s="187">
        <v>2709</v>
      </c>
      <c r="AH32" s="187">
        <v>2481</v>
      </c>
      <c r="AI32" s="198">
        <f>VLOOKUP($A32,[7]Hoja1!$A$1:$Q$3750,15,0)</f>
        <v>10315</v>
      </c>
      <c r="AJ32" s="198">
        <f>VLOOKUP($A32,[7]Hoja1!$A$1:$Q$3750,16,0)</f>
        <v>5276</v>
      </c>
      <c r="AK32" s="198">
        <f>VLOOKUP($A32,[7]Hoja1!$A$1:$Q$3750,17,0)</f>
        <v>5039</v>
      </c>
      <c r="AL32" s="187">
        <v>4776</v>
      </c>
      <c r="AM32" s="187">
        <v>2475</v>
      </c>
      <c r="AN32" s="187">
        <v>2301</v>
      </c>
      <c r="AO32" s="31"/>
      <c r="AP32" s="31"/>
      <c r="AQ32" s="31"/>
      <c r="AR32" s="31"/>
      <c r="AS32" s="27"/>
      <c r="AT32" s="31"/>
      <c r="AU32" s="31"/>
      <c r="AV32" s="31"/>
      <c r="AW32" s="31"/>
      <c r="AX32" s="38">
        <f>VLOOKUP(A32,[2]INFANTIL!$A$8:$AE$140,31,0)</f>
        <v>14.893617021276597</v>
      </c>
      <c r="AY32" s="18">
        <f>VLOOKUP(A32,[2]INFANTIL!$A$8:$AE$140,30,0)</f>
        <v>14</v>
      </c>
      <c r="AZ32" s="199">
        <f>VLOOKUP(A32,'[3]2019'!$A$8:$E$140,5,0)</f>
        <v>3.2948929159802307</v>
      </c>
      <c r="BA32" s="23">
        <f>VLOOKUP(A32,'[3]2019'!$A$8:$F$140,4,0)</f>
        <v>16</v>
      </c>
      <c r="BB32" s="22">
        <f>VLOOKUP(A32,'[2]MATERNAS DIRECTAS'!$A$8:$AE$140,31,0)</f>
        <v>106.38297872340426</v>
      </c>
      <c r="BC32" s="23">
        <f>VLOOKUP(A32,'[2]MATERNAS DIRECTAS'!$A$8:$AE$140,30,0)</f>
        <v>1</v>
      </c>
      <c r="BD32" s="28">
        <v>20.59308072487644</v>
      </c>
      <c r="BE32" s="29">
        <v>1</v>
      </c>
      <c r="BF32" s="38">
        <f>VLOOKUP(A32,[8]Controles!$A$7:$P$139,12,0)</f>
        <v>8.1914893617021267</v>
      </c>
      <c r="BG32" s="18">
        <f>VLOOKUP(A32,[8]Controles!$A$7:$L$139,11,0)</f>
        <v>77</v>
      </c>
      <c r="BH32" s="38">
        <f>VLOOKUP(A32,[8]Peso!$A$7:$D$139,4,0)</f>
        <v>6.4893617021276588</v>
      </c>
      <c r="BI32" s="18">
        <f>VLOOKUP(A32,[8]Peso!$A$7:$D$139,3,0)</f>
        <v>61</v>
      </c>
      <c r="BJ32" s="22">
        <f>VLOOKUP(A32,'[2]EDA &lt; 5AÑOS'!$A$8:$AE$140,31,0)</f>
        <v>0</v>
      </c>
      <c r="BK32" s="23">
        <f>VLOOKUP(A32,'[2]EDA &lt; 5AÑOS'!$A$8:$AE$140,30,0)</f>
        <v>0</v>
      </c>
      <c r="BL32" s="22">
        <f>VLOOKUP(A32,'[2]IRA &lt; 5AÑOS'!$A$8:$AE$140,31,0)</f>
        <v>0</v>
      </c>
      <c r="BM32" s="23">
        <f>VLOOKUP(A32,'[2]IRA &lt; 5AÑOS'!$A$8:$AE$140,30,0)</f>
        <v>0</v>
      </c>
      <c r="BN32" s="18">
        <v>0</v>
      </c>
      <c r="BO32" s="18">
        <v>0</v>
      </c>
      <c r="BP32" s="18">
        <v>0</v>
      </c>
      <c r="BQ32" s="18">
        <v>0</v>
      </c>
      <c r="BR32" s="37">
        <v>0</v>
      </c>
      <c r="BS32" s="26">
        <v>0</v>
      </c>
      <c r="BT32" s="18">
        <v>0</v>
      </c>
      <c r="BU32" s="18">
        <v>0</v>
      </c>
      <c r="BV32" s="201">
        <v>0.23943661971830985</v>
      </c>
      <c r="BW32" s="201">
        <v>1.1490610328638498</v>
      </c>
      <c r="BX32" s="201">
        <v>1.1443661971830985</v>
      </c>
      <c r="BY32" s="201">
        <v>1.1467136150234742</v>
      </c>
      <c r="BZ32" s="201">
        <v>1.1161971830985915</v>
      </c>
      <c r="CA32" s="201">
        <v>0.99767441860465111</v>
      </c>
      <c r="CB32" s="201">
        <v>1.1511627906976745</v>
      </c>
      <c r="CC32" s="18" t="str">
        <f>VLOOKUP(A32,[9]ESTADISTICAS_EN_EDUCACION_BASIC!$C$3:$AK$127,10,0)</f>
        <v>90.8</v>
      </c>
      <c r="CD32" s="18" t="str">
        <f>VLOOKUP(A32,[9]ESTADISTICAS_EN_EDUCACION_BASIC!$C$3:$AK$158,5,0)</f>
        <v>68.1</v>
      </c>
      <c r="CE32" s="18" t="str">
        <f>VLOOKUP(A32,[9]ESTADISTICAS_EN_EDUCACION_BASIC!$C$3:$AK$127,17,0)</f>
        <v>1.69</v>
      </c>
      <c r="CF32" s="24"/>
      <c r="CG32" s="24"/>
      <c r="CH32" s="20" t="e">
        <f>VLOOKUP(A32,#REF!,4,0)</f>
        <v>#REF!</v>
      </c>
      <c r="CI32" s="21" t="e">
        <f>VLOOKUP(A32,#REF!,2,0)</f>
        <v>#REF!</v>
      </c>
      <c r="CJ32" s="38">
        <f>VLOOKUP(A32,'[3]2019'!$A$8:$G$140,7,0)</f>
        <v>0.19932230416583616</v>
      </c>
      <c r="CK32" s="18">
        <f>VLOOKUP(A32,'[3]2019'!$A$9:$G$140,6,0)</f>
        <v>1</v>
      </c>
      <c r="CL32" s="18">
        <v>20.52</v>
      </c>
      <c r="CM32" s="26">
        <v>1</v>
      </c>
      <c r="CN32" s="38">
        <v>61.55</v>
      </c>
      <c r="CO32" s="18">
        <v>3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8">
        <v>0</v>
      </c>
      <c r="CZ32" s="38">
        <v>0</v>
      </c>
      <c r="DA32" s="18">
        <v>0</v>
      </c>
      <c r="DB32" s="38">
        <f>VLOOKUP(A32,'[3]2019'!$A$8:$I$140,9,0)</f>
        <v>0</v>
      </c>
      <c r="DC32" s="18">
        <f>VLOOKUP(A32,'[3]2019'!$A$8:$I$140,8,0)</f>
        <v>0</v>
      </c>
      <c r="DD32" s="18">
        <f>VLOOKUP(A32,[9]ESTADISTICAS_EN_EDUCACION_BASIC!$C$3:$AK$127,11,0)</f>
        <v>123</v>
      </c>
      <c r="DE32" s="18" t="str">
        <f>VLOOKUP($A32,[9]ESTADISTICAS_EN_EDUCACION_BASIC!$C$3:$AK$127,6,0)</f>
        <v>89.5</v>
      </c>
      <c r="DF32" s="18" t="str">
        <f>VLOOKUP($A32,[9]ESTADISTICAS_EN_EDUCACION_BASIC!$C$3:$AK$127,18,0)</f>
        <v>1.69</v>
      </c>
      <c r="DG32" s="18" t="str">
        <f>VLOOKUP($A32,[9]ESTADISTICAS_EN_EDUCACION_BASIC!$C$3:$AK$127,28,0)</f>
        <v>2.04</v>
      </c>
      <c r="DH32" s="38">
        <v>0</v>
      </c>
      <c r="DI32" s="18">
        <v>0</v>
      </c>
      <c r="DJ32" s="38">
        <v>0</v>
      </c>
      <c r="DK32" s="18">
        <v>0</v>
      </c>
      <c r="DL32" s="38">
        <f>VLOOKUP(A32,'[10]VIPNAL 6 - 11'!$A$1:$D$28,4,0)</f>
        <v>16.420361247947454</v>
      </c>
      <c r="DM32" s="18">
        <f>VLOOKUP(A32,'[10]VIPNAL 6 - 11'!$A$1:$D$28,2,0)</f>
        <v>1</v>
      </c>
      <c r="DN32" s="38">
        <f>VLOOKUP(A32,[10]Hoja8!$A$1:$D$72,4,0)</f>
        <v>15.946420028703555</v>
      </c>
      <c r="DO32" s="18">
        <f>VLOOKUP(A32,[10]Hoja8!$A$1:$D$72,2,0)</f>
        <v>1</v>
      </c>
      <c r="DP32" s="38">
        <f>VLOOKUP(A32,[10]Hoja10!$A$1:$D$61,4,0)</f>
        <v>47.83926008611067</v>
      </c>
      <c r="DQ32" s="18">
        <f>VLOOKUP(A32,[10]Hoja10!$A$1:$D$61,2,0)</f>
        <v>3</v>
      </c>
      <c r="DR32" s="38">
        <f>VLOOKUP(A32,[10]Hoja11!$A$1:$D$24,4,0)</f>
        <v>15.946420028703555</v>
      </c>
      <c r="DS32" s="18">
        <f>VLOOKUP(A32,[10]Hoja11!$A$1:$D$24,2,0)</f>
        <v>1</v>
      </c>
      <c r="DT32" s="38">
        <f>VLOOKUP(A32,[10]Hoja12!$A$1:$D$41,4,0)</f>
        <v>15.946420028703555</v>
      </c>
      <c r="DU32" s="18">
        <f>VLOOKUP(A32,[10]Hoja12!$A$1:$D$41,2,0)</f>
        <v>1</v>
      </c>
      <c r="DV32" s="18">
        <v>0</v>
      </c>
      <c r="DW32" s="18">
        <v>0</v>
      </c>
      <c r="DX32" s="38">
        <f>VLOOKUP(A32,[10]Hoja14!$A$1:$D$13,4,0)</f>
        <v>15.946420028703555</v>
      </c>
      <c r="DY32" s="18">
        <f>VLOOKUP(A32,[10]Hoja14!$A$1:$D$13,2,0)</f>
        <v>1</v>
      </c>
      <c r="DZ32" s="188">
        <v>8.2547169811320753</v>
      </c>
      <c r="EA32" s="189">
        <v>21</v>
      </c>
      <c r="EB32" s="188">
        <v>103.99032648125755</v>
      </c>
      <c r="EC32" s="189">
        <v>258</v>
      </c>
      <c r="ED32" s="38">
        <f>VLOOKUP(A32,'[3]2019'!$A$8:$K$140,11,0)</f>
        <v>1.3487475915221581</v>
      </c>
      <c r="EE32" s="18">
        <f>VLOOKUP(A32,'[3]2019'!$A$8:$K$140,10,0)</f>
        <v>7</v>
      </c>
      <c r="EF32" s="18">
        <f>VLOOKUP($A32,[9]ESTADISTICAS_EN_EDUCACION_BASIC!$C$3:$AK$127,11,0)</f>
        <v>123</v>
      </c>
      <c r="EG32" s="18" t="str">
        <f>VLOOKUP($A32,[9]ESTADISTICAS_EN_EDUCACION_BASIC!$C$3:$AK$127,7,0)</f>
        <v>61.5</v>
      </c>
      <c r="EH32" s="18" t="str">
        <f>VLOOKUP($A32,[9]ESTADISTICAS_EN_EDUCACION_BASIC!$C$3:$AK$127,18,0)</f>
        <v>1.69</v>
      </c>
      <c r="EI32" s="18" t="str">
        <f>VLOOKUP($A32,[9]ESTADISTICAS_EN_EDUCACION_BASIC!$C$3:$AK$127,29,0)</f>
        <v>2.87</v>
      </c>
      <c r="EJ32" s="31"/>
      <c r="EK32" s="31"/>
      <c r="EL32" s="18" t="str">
        <f>VLOOKUP($A32,[9]ESTADISTICAS_EN_EDUCACION_BASIC!$C$3:$AK$127,13,0)</f>
        <v>48.1</v>
      </c>
      <c r="EM32" s="18" t="str">
        <f>VLOOKUP($A32,[9]ESTADISTICAS_EN_EDUCACION_BASIC!$C$3:$AK$127,8,0)</f>
        <v>22.5</v>
      </c>
      <c r="EN32" s="18" t="str">
        <f>VLOOKUP($A32,[9]ESTADISTICAS_EN_EDUCACION_BASIC!$C$3:$AK$127,20,0)</f>
        <v>2.93</v>
      </c>
      <c r="EO32" s="18" t="str">
        <f>VLOOKUP($A32,[9]ESTADISTICAS_EN_EDUCACION_BASIC!$C$3:$AK$127,30,0)</f>
        <v>6.48</v>
      </c>
      <c r="EP32" s="38">
        <f>VLOOKUP(A32,[10]Hoja2!$A$1:$D$72,4,0)</f>
        <v>15.946420028703555</v>
      </c>
      <c r="EQ32" s="18">
        <f>VLOOKUP(A32,[10]Hoja2!$A$1:$D$72,2,0)</f>
        <v>1</v>
      </c>
      <c r="ER32" s="38">
        <f>VLOOKUP(A32,[10]Hoja3!$A$1:$D$89,4,0)</f>
        <v>79.732100143517783</v>
      </c>
      <c r="ES32" s="18">
        <f>VLOOKUP(A32,[10]Hoja3!$A$1:$D$89,2,0)</f>
        <v>5</v>
      </c>
      <c r="ET32" s="38">
        <f>VLOOKUP(A32,[10]Hoja5!$A$1:$D$76,4,0)</f>
        <v>63.78568011481422</v>
      </c>
      <c r="EU32" s="18">
        <f>VLOOKUP(A32,[10]Hoja5!$A$1:$D$75,2,0)</f>
        <v>4</v>
      </c>
      <c r="EV32" s="38">
        <f>VLOOKUP(A32,[10]Hoja7!$A$1:$D$76,4,0)</f>
        <v>15.946420028703555</v>
      </c>
      <c r="EW32" s="18">
        <f>VLOOKUP(A32,[10]Hoja7!$A$1:$D$77,2,0)</f>
        <v>1</v>
      </c>
      <c r="EX32" s="31"/>
      <c r="EY32" s="188">
        <v>130.3780964797914</v>
      </c>
      <c r="EZ32" s="189">
        <v>300</v>
      </c>
      <c r="FA32" s="188">
        <v>106.218792555606</v>
      </c>
      <c r="FB32" s="189">
        <v>234</v>
      </c>
      <c r="FC32" s="38">
        <f>VLOOKUP(A32,[10]Hoja15!$A$1:$D$63,4,0)</f>
        <v>38.778477944740672</v>
      </c>
      <c r="FD32" s="18">
        <f>VLOOKUP(A32,[10]Hoja15!$A$1:$D$63,2,0)</f>
        <v>4</v>
      </c>
      <c r="FE32" s="38">
        <f>VLOOKUP(A32,[10]Hoja16!$A$1:$D$88,4,0)</f>
        <v>126.03005332040718</v>
      </c>
      <c r="FF32" s="18">
        <f>VLOOKUP(A32,[10]Hoja16!$A$1:$D$88,2,0)</f>
        <v>13</v>
      </c>
      <c r="FG32" s="18">
        <v>0</v>
      </c>
      <c r="FH32" s="18">
        <v>0</v>
      </c>
      <c r="FI32" s="38">
        <f>VLOOKUP(A32,[10]Hoja18!$A$1:$D$40,4,0)</f>
        <v>9.694619486185168</v>
      </c>
      <c r="FJ32" s="18">
        <f>VLOOKUP(A32,[10]Hoja18!$A$1:$D$40,2,0)</f>
        <v>1</v>
      </c>
      <c r="FK32" s="38">
        <f>VLOOKUP(A32,[10]Hoja19!$A$1:$D$97,4,0)</f>
        <v>174.50315075133301</v>
      </c>
      <c r="FL32" s="18">
        <f>VLOOKUP(A32,[10]Hoja19!$A$1:$D$97,2,0)</f>
        <v>18</v>
      </c>
      <c r="FM32" s="38">
        <f>VLOOKUP(A32,[10]Hoja20!$A$1:$D$91,4,0)</f>
        <v>29.0838584585555</v>
      </c>
      <c r="FN32" s="18">
        <f>VLOOKUP(A32,[10]Hoja20!$A$1:$D$91,2,0)</f>
        <v>3</v>
      </c>
      <c r="FO32" s="38">
        <f>VLOOKUP(A32,[10]Hoja21!$A$1:$D$101,4,0)</f>
        <v>145.4192922927775</v>
      </c>
      <c r="FP32" s="18">
        <f>VLOOKUP(A32,[10]Hoja21!$A$1:$D$101,2,0)</f>
        <v>15</v>
      </c>
      <c r="FQ32" s="38">
        <f>VLOOKUP(A32,[10]Hoja22!$A$1:$D$60,4,0)</f>
        <v>19.389238972370336</v>
      </c>
      <c r="FR32" s="18">
        <f>VLOOKUP(A32,[10]Hoja22!$A$1:$D$60,2,0)</f>
        <v>2</v>
      </c>
      <c r="FS32" s="38">
        <f>VLOOKUP(A32,'[3]2019'!$A$8:$M$140,13,0)</f>
        <v>2.3031825795644894</v>
      </c>
      <c r="FT32" s="18">
        <f>VLOOKUP(A32,'[3]2019'!$A$8:$M$140,12,0)</f>
        <v>11</v>
      </c>
      <c r="FU32" s="38">
        <f>VLOOKUP(A32,'[3]2019'!$A$8:$O$140,15,0)</f>
        <v>0.46242774566473988</v>
      </c>
      <c r="FV32" s="18">
        <f>VLOOKUP(A32,'[3]2019'!$A$8:$O$140,14,0)</f>
        <v>2</v>
      </c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</row>
    <row r="33" spans="1:243">
      <c r="A33" s="17" t="s">
        <v>757</v>
      </c>
      <c r="B33" s="18" t="s">
        <v>758</v>
      </c>
      <c r="C33" s="17" t="s">
        <v>514</v>
      </c>
      <c r="D33" s="25">
        <v>6</v>
      </c>
      <c r="E33" s="27">
        <v>2019</v>
      </c>
      <c r="F33" s="31"/>
      <c r="G33" s="194">
        <v>3954</v>
      </c>
      <c r="H33" s="194">
        <v>2971</v>
      </c>
      <c r="I33" s="194">
        <v>983</v>
      </c>
      <c r="J33" s="200">
        <v>31.4</v>
      </c>
      <c r="K33" s="40">
        <f>VLOOKUP(A33,'[6]1.COBERTURA  DANE'!$B$7:$G$139,5,0)</f>
        <v>1091</v>
      </c>
      <c r="L33" s="26">
        <v>45.28</v>
      </c>
      <c r="M33" s="32">
        <v>1573</v>
      </c>
      <c r="N33" s="187">
        <v>180</v>
      </c>
      <c r="O33" s="187">
        <v>98</v>
      </c>
      <c r="P33" s="187">
        <v>82</v>
      </c>
      <c r="Q33" s="196">
        <f>VLOOKUP($A33,[7]Hoja1!$A$1:$H$3750,6,0)</f>
        <v>217</v>
      </c>
      <c r="R33" s="196">
        <f>VLOOKUP($A33,[7]Hoja1!$A$1:$H$3750,7,0)</f>
        <v>118</v>
      </c>
      <c r="S33" s="196">
        <f>VLOOKUP($A33,[7]Hoja1!$A$1:$H$3750,8,0)</f>
        <v>99</v>
      </c>
      <c r="T33" s="187">
        <v>209</v>
      </c>
      <c r="U33" s="187">
        <v>110</v>
      </c>
      <c r="V33" s="187">
        <v>99</v>
      </c>
      <c r="W33" s="198">
        <f>VLOOKUP($A33,[7]Hoja1!$A$1:$K$3750,9,0)</f>
        <v>269</v>
      </c>
      <c r="X33" s="198">
        <f>VLOOKUP($A33,[7]Hoja1!$A$1:$K$3750,10,0)</f>
        <v>140</v>
      </c>
      <c r="Y33" s="198">
        <f>VLOOKUP($A33,[7]Hoja1!$A$1:$K$3750,11,0)</f>
        <v>129</v>
      </c>
      <c r="Z33" s="187">
        <v>256</v>
      </c>
      <c r="AA33" s="187">
        <v>131</v>
      </c>
      <c r="AB33" s="187">
        <v>125</v>
      </c>
      <c r="AC33" s="198">
        <f>VLOOKUP(A33,[7]Hoja1!$A$1:$Q$3765,12,0)</f>
        <v>331</v>
      </c>
      <c r="AD33" s="198">
        <f>VLOOKUP($A33,[7]Hoja1!$A$1:$Q$3765,13,0)</f>
        <v>168</v>
      </c>
      <c r="AE33" s="198">
        <f>VLOOKUP($A33,[7]Hoja1!$A$1:$Q$3750,14,0)</f>
        <v>163</v>
      </c>
      <c r="AF33" s="187">
        <v>287</v>
      </c>
      <c r="AG33" s="187">
        <v>145</v>
      </c>
      <c r="AH33" s="187">
        <v>142</v>
      </c>
      <c r="AI33" s="198">
        <f>VLOOKUP($A33,[7]Hoja1!$A$1:$Q$3750,15,0)</f>
        <v>594</v>
      </c>
      <c r="AJ33" s="198">
        <f>VLOOKUP($A33,[7]Hoja1!$A$1:$Q$3750,16,0)</f>
        <v>318</v>
      </c>
      <c r="AK33" s="198">
        <f>VLOOKUP($A33,[7]Hoja1!$A$1:$Q$3750,17,0)</f>
        <v>276</v>
      </c>
      <c r="AL33" s="187">
        <v>268</v>
      </c>
      <c r="AM33" s="187">
        <v>141</v>
      </c>
      <c r="AN33" s="187">
        <v>127</v>
      </c>
      <c r="AO33" s="31"/>
      <c r="AP33" s="31"/>
      <c r="AQ33" s="31"/>
      <c r="AR33" s="31"/>
      <c r="AS33" s="27"/>
      <c r="AT33" s="31"/>
      <c r="AU33" s="31"/>
      <c r="AV33" s="31"/>
      <c r="AW33" s="31"/>
      <c r="AX33" s="38">
        <f>VLOOKUP(A33,[2]INFANTIL!$A$8:$AE$140,31,0)</f>
        <v>0</v>
      </c>
      <c r="AY33" s="18">
        <f>VLOOKUP(A33,[2]INFANTIL!$A$8:$AE$140,30,0)</f>
        <v>0</v>
      </c>
      <c r="AZ33" s="199">
        <f>VLOOKUP(A33,'[3]2019'!$A$8:$E$140,5,0)</f>
        <v>0</v>
      </c>
      <c r="BA33" s="23">
        <f>VLOOKUP(A33,'[3]2019'!$A$8:$F$140,4,0)</f>
        <v>0</v>
      </c>
      <c r="BB33" s="22">
        <f>VLOOKUP(A33,'[2]MATERNAS DIRECTAS'!$A$8:$AE$140,31,0)</f>
        <v>0</v>
      </c>
      <c r="BC33" s="23">
        <f>VLOOKUP(A33,'[2]MATERNAS DIRECTAS'!$A$8:$AE$140,30,0)</f>
        <v>0</v>
      </c>
      <c r="BD33" s="28">
        <v>0</v>
      </c>
      <c r="BE33" s="29">
        <v>0</v>
      </c>
      <c r="BF33" s="38">
        <f>VLOOKUP(A33,[8]Controles!$A$7:$P$139,12,0)</f>
        <v>4.1666666666666661</v>
      </c>
      <c r="BG33" s="18">
        <f>VLOOKUP(A33,[8]Controles!$A$7:$L$139,11,0)</f>
        <v>1</v>
      </c>
      <c r="BH33" s="38">
        <f>VLOOKUP(A33,[8]Peso!$A$7:$D$139,4,0)</f>
        <v>16.666666666666664</v>
      </c>
      <c r="BI33" s="18">
        <f>VLOOKUP(A33,[8]Peso!$A$7:$D$139,3,0)</f>
        <v>4</v>
      </c>
      <c r="BJ33" s="22">
        <f>VLOOKUP(A33,'[2]EDA &lt; 5AÑOS'!$A$8:$AE$140,31,0)</f>
        <v>0</v>
      </c>
      <c r="BK33" s="23">
        <f>VLOOKUP(A33,'[2]EDA &lt; 5AÑOS'!$A$8:$AE$140,30,0)</f>
        <v>0</v>
      </c>
      <c r="BL33" s="22">
        <f>VLOOKUP(A33,'[2]IRA &lt; 5AÑOS'!$A$8:$AE$140,31,0)</f>
        <v>0</v>
      </c>
      <c r="BM33" s="23">
        <f>VLOOKUP(A33,'[2]IRA &lt; 5AÑOS'!$A$8:$AE$140,30,0)</f>
        <v>0</v>
      </c>
      <c r="BN33" s="18">
        <v>0</v>
      </c>
      <c r="BO33" s="18">
        <v>0</v>
      </c>
      <c r="BP33" s="18">
        <v>0</v>
      </c>
      <c r="BQ33" s="18">
        <v>0</v>
      </c>
      <c r="BR33" s="37">
        <v>0</v>
      </c>
      <c r="BS33" s="26">
        <v>0</v>
      </c>
      <c r="BT33" s="18">
        <v>0</v>
      </c>
      <c r="BU33" s="18">
        <v>0</v>
      </c>
      <c r="BV33" s="201">
        <v>0.22222222222222221</v>
      </c>
      <c r="BW33" s="201">
        <v>1.037037037037037</v>
      </c>
      <c r="BX33" s="201">
        <v>1</v>
      </c>
      <c r="BY33" s="201">
        <v>0.92592592592592593</v>
      </c>
      <c r="BZ33" s="201">
        <v>1</v>
      </c>
      <c r="CA33" s="201">
        <v>0.77777777777777779</v>
      </c>
      <c r="CB33" s="201">
        <v>0.92592592592592593</v>
      </c>
      <c r="CC33" s="18" t="str">
        <f>VLOOKUP(A33,[9]ESTADISTICAS_EN_EDUCACION_BASIC!$C$3:$AK$127,10,0)</f>
        <v>90.8</v>
      </c>
      <c r="CD33" s="18" t="str">
        <f>VLOOKUP(A33,[9]ESTADISTICAS_EN_EDUCACION_BASIC!$C$3:$AK$158,5,0)</f>
        <v>55.4</v>
      </c>
      <c r="CE33" s="18" t="str">
        <f>VLOOKUP(A33,[9]ESTADISTICAS_EN_EDUCACION_BASIC!$C$3:$AK$127,17,0)</f>
        <v>6.78</v>
      </c>
      <c r="CF33" s="24"/>
      <c r="CG33" s="24"/>
      <c r="CH33" s="20">
        <v>0</v>
      </c>
      <c r="CI33" s="21">
        <v>0</v>
      </c>
      <c r="CJ33" s="38">
        <f>VLOOKUP(A33,'[3]2019'!$A$8:$G$140,7,0)</f>
        <v>0</v>
      </c>
      <c r="CK33" s="18">
        <f>VLOOKUP(A33,'[3]2019'!$A$9:$G$140,6,0)</f>
        <v>0</v>
      </c>
      <c r="CL33" s="18">
        <v>0</v>
      </c>
      <c r="CM33" s="26">
        <v>0</v>
      </c>
      <c r="CN33" s="38">
        <v>549.45000000000005</v>
      </c>
      <c r="CO33" s="18">
        <v>1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38">
        <v>0</v>
      </c>
      <c r="DA33" s="18">
        <v>0</v>
      </c>
      <c r="DB33" s="38">
        <f>VLOOKUP(A33,'[3]2019'!$A$8:$I$140,9,0)</f>
        <v>0</v>
      </c>
      <c r="DC33" s="18">
        <f>VLOOKUP(A33,'[3]2019'!$A$8:$I$140,8,0)</f>
        <v>0</v>
      </c>
      <c r="DD33" s="18" t="str">
        <f>VLOOKUP(A33,[9]ESTADISTICAS_EN_EDUCACION_BASIC!$C$3:$AK$127,11,0)</f>
        <v>173.1</v>
      </c>
      <c r="DE33" s="18" t="str">
        <f>VLOOKUP($A33,[9]ESTADISTICAS_EN_EDUCACION_BASIC!$C$3:$AK$127,6,0)</f>
        <v>132.6</v>
      </c>
      <c r="DF33" s="18" t="str">
        <f>VLOOKUP($A33,[9]ESTADISTICAS_EN_EDUCACION_BASIC!$C$3:$AK$127,18,0)</f>
        <v>1.4</v>
      </c>
      <c r="DG33" s="18">
        <f>VLOOKUP($A33,[9]ESTADISTICAS_EN_EDUCACION_BASIC!$C$3:$AK$127,28,0)</f>
        <v>0</v>
      </c>
      <c r="DH33" s="38">
        <v>0</v>
      </c>
      <c r="DI33" s="18">
        <v>0</v>
      </c>
      <c r="DJ33" s="38">
        <v>0</v>
      </c>
      <c r="DK33" s="18">
        <v>0</v>
      </c>
      <c r="DL33" s="18">
        <v>0</v>
      </c>
      <c r="DM33" s="18">
        <v>0</v>
      </c>
      <c r="DN33" s="38">
        <f>VLOOKUP(A33,[10]Hoja8!$A$1:$D$72,4,0)</f>
        <v>302.11480362537765</v>
      </c>
      <c r="DO33" s="18">
        <f>VLOOKUP(A33,[10]Hoja8!$A$1:$D$72,2,0)</f>
        <v>1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8">
        <v>0</v>
      </c>
      <c r="EA33" s="189">
        <v>0</v>
      </c>
      <c r="EB33" s="188">
        <v>28.169014084507044</v>
      </c>
      <c r="EC33" s="189">
        <v>4</v>
      </c>
      <c r="ED33" s="38">
        <f>VLOOKUP(A33,'[3]2019'!$A$8:$K$140,11,0)</f>
        <v>0</v>
      </c>
      <c r="EE33" s="18">
        <f>VLOOKUP(A33,'[3]2019'!$A$8:$K$140,10,0)</f>
        <v>0</v>
      </c>
      <c r="EF33" s="18" t="str">
        <f>VLOOKUP($A33,[9]ESTADISTICAS_EN_EDUCACION_BASIC!$C$3:$AK$127,11,0)</f>
        <v>173.1</v>
      </c>
      <c r="EG33" s="18" t="str">
        <f>VLOOKUP($A33,[9]ESTADISTICAS_EN_EDUCACION_BASIC!$C$3:$AK$127,7,0)</f>
        <v>90.7</v>
      </c>
      <c r="EH33" s="18" t="str">
        <f>VLOOKUP($A33,[9]ESTADISTICAS_EN_EDUCACION_BASIC!$C$3:$AK$127,18,0)</f>
        <v>1.4</v>
      </c>
      <c r="EI33" s="18">
        <f>VLOOKUP($A33,[9]ESTADISTICAS_EN_EDUCACION_BASIC!$C$3:$AK$127,29,0)</f>
        <v>0</v>
      </c>
      <c r="EJ33" s="31"/>
      <c r="EK33" s="31"/>
      <c r="EL33" s="18" t="str">
        <f>VLOOKUP($A33,[9]ESTADISTICAS_EN_EDUCACION_BASIC!$C$3:$AK$127,13,0)</f>
        <v>96.2</v>
      </c>
      <c r="EM33" s="18" t="str">
        <f>VLOOKUP($A33,[9]ESTADISTICAS_EN_EDUCACION_BASIC!$C$3:$AK$127,8,0)</f>
        <v>51.5</v>
      </c>
      <c r="EN33" s="18">
        <f>VLOOKUP($A33,[9]ESTADISTICAS_EN_EDUCACION_BASIC!$C$3:$AK$127,20,0)</f>
        <v>0</v>
      </c>
      <c r="EO33" s="18" t="str">
        <f>VLOOKUP($A33,[9]ESTADISTICAS_EN_EDUCACION_BASIC!$C$3:$AK$127,30,0)</f>
        <v>1.89</v>
      </c>
      <c r="EP33" s="38">
        <f>VLOOKUP(A33,[10]Hoja2!$A$1:$D$72,4,0)</f>
        <v>302.11480362537765</v>
      </c>
      <c r="EQ33" s="18">
        <f>VLOOKUP(A33,[10]Hoja2!$A$1:$D$72,2,0)</f>
        <v>1</v>
      </c>
      <c r="ER33" s="38">
        <v>0</v>
      </c>
      <c r="ES33" s="18">
        <v>0</v>
      </c>
      <c r="ET33" s="38">
        <f>VLOOKUP(A33,[10]Hoja5!$A$1:$D$76,4,0)</f>
        <v>2114.8036253776436</v>
      </c>
      <c r="EU33" s="18">
        <f>VLOOKUP(A33,[10]Hoja5!$A$1:$D$75,2,0)</f>
        <v>7</v>
      </c>
      <c r="EV33" s="38">
        <f>VLOOKUP(A33,[10]Hoja7!$A$1:$D$76,4,0)</f>
        <v>302.11480362537765</v>
      </c>
      <c r="EW33" s="18">
        <f>VLOOKUP(A33,[10]Hoja7!$A$1:$D$77,2,0)</f>
        <v>1</v>
      </c>
      <c r="EX33" s="31"/>
      <c r="EY33" s="188">
        <v>62.99212598425197</v>
      </c>
      <c r="EZ33" s="189">
        <v>8</v>
      </c>
      <c r="FA33" s="188">
        <v>43.103448275862071</v>
      </c>
      <c r="FB33" s="189">
        <v>5</v>
      </c>
      <c r="FC33" s="18">
        <v>0</v>
      </c>
      <c r="FD33" s="18">
        <v>0</v>
      </c>
      <c r="FE33" s="3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38">
        <v>0</v>
      </c>
      <c r="FL33" s="18">
        <v>0</v>
      </c>
      <c r="FM33" s="38">
        <f>VLOOKUP(A33,[10]Hoja20!$A$1:$D$91,4,0)</f>
        <v>336.70033670033666</v>
      </c>
      <c r="FN33" s="18">
        <f>VLOOKUP(A33,[10]Hoja20!$A$1:$D$91,2,0)</f>
        <v>2</v>
      </c>
      <c r="FO33" s="38">
        <f>VLOOKUP(A33,[10]Hoja21!$A$1:$D$101,4,0)</f>
        <v>841.75084175084169</v>
      </c>
      <c r="FP33" s="18">
        <f>VLOOKUP(A33,[10]Hoja21!$A$1:$D$101,2,0)</f>
        <v>5</v>
      </c>
      <c r="FQ33" s="38">
        <v>0</v>
      </c>
      <c r="FR33" s="18">
        <v>0</v>
      </c>
      <c r="FS33" s="38">
        <f>VLOOKUP(A33,'[3]2019'!$A$8:$M$140,13,0)</f>
        <v>0</v>
      </c>
      <c r="FT33" s="18">
        <f>VLOOKUP(A33,'[3]2019'!$A$8:$M$140,12,0)</f>
        <v>0</v>
      </c>
      <c r="FU33" s="38">
        <f>VLOOKUP(A33,'[3]2019'!$A$8:$O$140,15,0)</f>
        <v>7.518796992481203</v>
      </c>
      <c r="FV33" s="18">
        <f>VLOOKUP(A33,'[3]2019'!$A$8:$O$140,14,0)</f>
        <v>2</v>
      </c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</row>
    <row r="34" spans="1:243">
      <c r="A34" s="17" t="s">
        <v>767</v>
      </c>
      <c r="B34" s="18" t="s">
        <v>768</v>
      </c>
      <c r="C34" s="17" t="s">
        <v>675</v>
      </c>
      <c r="D34" s="25">
        <v>5</v>
      </c>
      <c r="E34" s="27">
        <v>2019</v>
      </c>
      <c r="F34" s="31"/>
      <c r="G34" s="194">
        <v>93044</v>
      </c>
      <c r="H34" s="194">
        <v>80886</v>
      </c>
      <c r="I34" s="194">
        <v>12158</v>
      </c>
      <c r="J34" s="200">
        <v>20.190000000000001</v>
      </c>
      <c r="K34" s="40">
        <f>VLOOKUP(A34,'[6]1.COBERTURA  DANE'!$B$7:$G$139,5,0)</f>
        <v>24892</v>
      </c>
      <c r="L34" s="26">
        <v>59</v>
      </c>
      <c r="M34" s="32">
        <v>72749</v>
      </c>
      <c r="N34" s="187">
        <v>9435</v>
      </c>
      <c r="O34" s="187">
        <v>4828</v>
      </c>
      <c r="P34" s="187">
        <v>4607</v>
      </c>
      <c r="Q34" s="196">
        <f>VLOOKUP($A34,[7]Hoja1!$A$1:$H$3750,6,0)</f>
        <v>11330</v>
      </c>
      <c r="R34" s="196">
        <f>VLOOKUP($A34,[7]Hoja1!$A$1:$H$3750,7,0)</f>
        <v>5796</v>
      </c>
      <c r="S34" s="196">
        <f>VLOOKUP($A34,[7]Hoja1!$A$1:$H$3750,8,0)</f>
        <v>5534</v>
      </c>
      <c r="T34" s="187">
        <v>9446</v>
      </c>
      <c r="U34" s="187">
        <v>4810</v>
      </c>
      <c r="V34" s="187">
        <v>4636</v>
      </c>
      <c r="W34" s="198">
        <f>VLOOKUP($A34,[7]Hoja1!$A$1:$K$3750,9,0)</f>
        <v>11287</v>
      </c>
      <c r="X34" s="198">
        <f>VLOOKUP($A34,[7]Hoja1!$A$1:$K$3750,10,0)</f>
        <v>5732</v>
      </c>
      <c r="Y34" s="198">
        <f>VLOOKUP($A34,[7]Hoja1!$A$1:$K$3750,11,0)</f>
        <v>5555</v>
      </c>
      <c r="Z34" s="187">
        <v>9249</v>
      </c>
      <c r="AA34" s="187">
        <v>4660</v>
      </c>
      <c r="AB34" s="187">
        <v>4589</v>
      </c>
      <c r="AC34" s="198">
        <f>VLOOKUP(A34,[7]Hoja1!$A$1:$Q$3765,12,0)</f>
        <v>10843</v>
      </c>
      <c r="AD34" s="198">
        <f>VLOOKUP($A34,[7]Hoja1!$A$1:$Q$3765,13,0)</f>
        <v>5422</v>
      </c>
      <c r="AE34" s="198">
        <f>VLOOKUP($A34,[7]Hoja1!$A$1:$Q$3750,14,0)</f>
        <v>5421</v>
      </c>
      <c r="AF34" s="187">
        <v>8719</v>
      </c>
      <c r="AG34" s="187">
        <v>4318</v>
      </c>
      <c r="AH34" s="187">
        <v>4401</v>
      </c>
      <c r="AI34" s="198">
        <f>VLOOKUP($A34,[7]Hoja1!$A$1:$Q$3750,15,0)</f>
        <v>17463</v>
      </c>
      <c r="AJ34" s="198">
        <f>VLOOKUP($A34,[7]Hoja1!$A$1:$Q$3750,16,0)</f>
        <v>8416</v>
      </c>
      <c r="AK34" s="198">
        <f>VLOOKUP($A34,[7]Hoja1!$A$1:$Q$3750,17,0)</f>
        <v>9047</v>
      </c>
      <c r="AL34" s="187">
        <v>8029</v>
      </c>
      <c r="AM34" s="187">
        <v>3878</v>
      </c>
      <c r="AN34" s="187">
        <v>4151</v>
      </c>
      <c r="AO34" s="31"/>
      <c r="AP34" s="31"/>
      <c r="AQ34" s="31"/>
      <c r="AR34" s="31"/>
      <c r="AS34" s="27"/>
      <c r="AT34" s="31"/>
      <c r="AU34" s="31"/>
      <c r="AV34" s="31"/>
      <c r="AW34" s="31"/>
      <c r="AX34" s="38">
        <f>VLOOKUP(A34,[2]INFANTIL!$A$8:$AE$140,31,0)</f>
        <v>6.1570035915854282</v>
      </c>
      <c r="AY34" s="18">
        <f>VLOOKUP(A34,[2]INFANTIL!$A$8:$AE$140,30,0)</f>
        <v>12</v>
      </c>
      <c r="AZ34" s="199">
        <f>VLOOKUP(A34,'[3]2019'!$A$8:$E$140,5,0)</f>
        <v>1.483836777954425</v>
      </c>
      <c r="BA34" s="23">
        <f>VLOOKUP(A34,'[3]2019'!$A$8:$F$140,4,0)</f>
        <v>14</v>
      </c>
      <c r="BB34" s="22">
        <f>VLOOKUP(A34,'[2]MATERNAS DIRECTAS'!$A$8:$AE$140,31,0)</f>
        <v>0</v>
      </c>
      <c r="BC34" s="23">
        <f>VLOOKUP(A34,'[2]MATERNAS DIRECTAS'!$A$8:$AE$140,30,0)</f>
        <v>0</v>
      </c>
      <c r="BD34" s="28">
        <v>0</v>
      </c>
      <c r="BE34" s="29">
        <v>0</v>
      </c>
      <c r="BF34" s="38">
        <f>VLOOKUP(A34,[8]Controles!$A$7:$P$139,12,0)</f>
        <v>9.2355053873781436</v>
      </c>
      <c r="BG34" s="18">
        <f>VLOOKUP(A34,[8]Controles!$A$7:$L$139,11,0)</f>
        <v>180</v>
      </c>
      <c r="BH34" s="38">
        <f>VLOOKUP(A34,[8]Peso!$A$7:$D$139,4,0)</f>
        <v>5.9004617752693687</v>
      </c>
      <c r="BI34" s="18">
        <f>VLOOKUP(A34,[8]Peso!$A$7:$D$139,3,0)</f>
        <v>115</v>
      </c>
      <c r="BJ34" s="22">
        <f>VLOOKUP(A34,'[2]EDA &lt; 5AÑOS'!$A$8:$AE$140,31,0)</f>
        <v>0</v>
      </c>
      <c r="BK34" s="23">
        <f>VLOOKUP(A34,'[2]EDA &lt; 5AÑOS'!$A$8:$AE$140,30,0)</f>
        <v>0</v>
      </c>
      <c r="BL34" s="22">
        <f>VLOOKUP(A34,'[2]IRA &lt; 5AÑOS'!$A$8:$AE$140,31,0)</f>
        <v>0</v>
      </c>
      <c r="BM34" s="23">
        <f>VLOOKUP(A34,'[2]IRA &lt; 5AÑOS'!$A$8:$AE$140,30,0)</f>
        <v>0</v>
      </c>
      <c r="BN34" s="26">
        <v>10.58</v>
      </c>
      <c r="BO34" s="18">
        <v>1</v>
      </c>
      <c r="BP34" s="27">
        <v>10.58</v>
      </c>
      <c r="BQ34" s="27">
        <v>1</v>
      </c>
      <c r="BR34" s="37">
        <v>0</v>
      </c>
      <c r="BS34" s="26">
        <v>0</v>
      </c>
      <c r="BT34" s="18">
        <v>0</v>
      </c>
      <c r="BU34" s="18">
        <v>0</v>
      </c>
      <c r="BV34" s="201">
        <v>2.0517879161528976</v>
      </c>
      <c r="BW34" s="201">
        <v>0.98273736128236744</v>
      </c>
      <c r="BX34" s="201">
        <v>1.0123304562268804</v>
      </c>
      <c r="BY34" s="201">
        <v>0.98212083847102338</v>
      </c>
      <c r="BZ34" s="201">
        <v>0.97472256473489516</v>
      </c>
      <c r="CA34" s="201">
        <v>0.7947882736156352</v>
      </c>
      <c r="CB34" s="201">
        <v>0.93431053203040171</v>
      </c>
      <c r="CC34" s="18" t="str">
        <f>VLOOKUP(A34,[9]ESTADISTICAS_EN_EDUCACION_BASIC!$C$3:$AK$127,10,0)</f>
        <v>78.6</v>
      </c>
      <c r="CD34" s="18" t="str">
        <f>VLOOKUP(A34,[9]ESTADISTICAS_EN_EDUCACION_BASIC!$C$3:$AK$158,5,0)</f>
        <v>63.6</v>
      </c>
      <c r="CE34" s="18" t="str">
        <f>VLOOKUP(A34,[9]ESTADISTICAS_EN_EDUCACION_BASIC!$C$3:$AK$127,17,0)</f>
        <v>3.21</v>
      </c>
      <c r="CF34" s="24"/>
      <c r="CG34" s="24"/>
      <c r="CH34" s="20" t="e">
        <f>VLOOKUP(A34,#REF!,4,0)</f>
        <v>#REF!</v>
      </c>
      <c r="CI34" s="21" t="e">
        <f>VLOOKUP(A34,#REF!,2,0)</f>
        <v>#REF!</v>
      </c>
      <c r="CJ34" s="38">
        <f>VLOOKUP(A34,'[3]2019'!$A$8:$G$140,7,0)</f>
        <v>0.31759474910014823</v>
      </c>
      <c r="CK34" s="18">
        <f>VLOOKUP(A34,'[3]2019'!$A$9:$G$140,6,0)</f>
        <v>3</v>
      </c>
      <c r="CL34" s="18">
        <v>10.58</v>
      </c>
      <c r="CM34" s="26">
        <v>1</v>
      </c>
      <c r="CN34" s="38">
        <v>95.24</v>
      </c>
      <c r="CO34" s="18">
        <v>9</v>
      </c>
      <c r="CP34" s="18">
        <v>0</v>
      </c>
      <c r="CQ34" s="18">
        <v>0</v>
      </c>
      <c r="CR34" s="38">
        <v>8.86</v>
      </c>
      <c r="CS34" s="26">
        <v>1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38">
        <f>VLOOKUP(A34,[10]Hoja6!$A$1:$D$12,4,0)</f>
        <v>8.8597501550456279</v>
      </c>
      <c r="DA34" s="18">
        <f>VLOOKUP(A34,[10]Hoja6!$A$1:$D$12,2,0)</f>
        <v>1</v>
      </c>
      <c r="DB34" s="38">
        <f>VLOOKUP(A34,'[3]2019'!$A$8:$I$140,9,0)</f>
        <v>0.21623959346956428</v>
      </c>
      <c r="DC34" s="18">
        <f>VLOOKUP(A34,'[3]2019'!$A$8:$I$140,8,0)</f>
        <v>2</v>
      </c>
      <c r="DD34" s="18" t="str">
        <f>VLOOKUP(A34,[9]ESTADISTICAS_EN_EDUCACION_BASIC!$C$3:$AK$127,11,0)</f>
        <v>113.5</v>
      </c>
      <c r="DE34" s="18" t="str">
        <f>VLOOKUP($A34,[9]ESTADISTICAS_EN_EDUCACION_BASIC!$C$3:$AK$127,6,0)</f>
        <v>82.5</v>
      </c>
      <c r="DF34" s="18" t="str">
        <f>VLOOKUP($A34,[9]ESTADISTICAS_EN_EDUCACION_BASIC!$C$3:$AK$127,18,0)</f>
        <v>3.07</v>
      </c>
      <c r="DG34" s="18" t="str">
        <f>VLOOKUP($A34,[9]ESTADISTICAS_EN_EDUCACION_BASIC!$C$3:$AK$127,28,0)</f>
        <v>1.93</v>
      </c>
      <c r="DH34" s="38">
        <f>VLOOKUP(A34,[10]Hoja4!$A$1:$D$63,4,0)</f>
        <v>8.8597501550456279</v>
      </c>
      <c r="DI34" s="18">
        <f>VLOOKUP(A34,[10]Hoja4!$A$1:$D$63,2,0)</f>
        <v>1</v>
      </c>
      <c r="DJ34" s="38">
        <f>VLOOKUP(A34,'[10]AS 6 - 11'!$A$1:$D$84,4,0)</f>
        <v>124.03650217063878</v>
      </c>
      <c r="DK34" s="18">
        <f>VLOOKUP(A34,'[10]AS 6 - 11'!$A$1:$D$84,2,0)</f>
        <v>14</v>
      </c>
      <c r="DL34" s="18">
        <v>0</v>
      </c>
      <c r="DM34" s="18">
        <v>0</v>
      </c>
      <c r="DN34" s="38">
        <f>VLOOKUP(A34,[10]Hoja8!$A$1:$D$72,4,0)</f>
        <v>73.780319099880103</v>
      </c>
      <c r="DO34" s="18">
        <f>VLOOKUP(A34,[10]Hoja8!$A$1:$D$72,2,0)</f>
        <v>8</v>
      </c>
      <c r="DP34" s="38">
        <f>VLOOKUP(A34,[10]Hoja10!$A$1:$D$61,4,0)</f>
        <v>119.89301853730517</v>
      </c>
      <c r="DQ34" s="18">
        <f>VLOOKUP(A34,[10]Hoja10!$A$1:$D$61,2,0)</f>
        <v>13</v>
      </c>
      <c r="DR34" s="38">
        <f>VLOOKUP(A34,[10]Hoja11!$A$1:$D$24,4,0)</f>
        <v>27.667619662455042</v>
      </c>
      <c r="DS34" s="18">
        <f>VLOOKUP(A34,[10]Hoja11!$A$1:$D$24,2,0)</f>
        <v>3</v>
      </c>
      <c r="DT34" s="38">
        <f>VLOOKUP(A34,[10]Hoja12!$A$1:$D$41,4,0)</f>
        <v>73.780319099880103</v>
      </c>
      <c r="DU34" s="18">
        <f>VLOOKUP(A34,[10]Hoja12!$A$1:$D$41,2,0)</f>
        <v>8</v>
      </c>
      <c r="DV34" s="18">
        <v>0</v>
      </c>
      <c r="DW34" s="18">
        <v>0</v>
      </c>
      <c r="DX34" s="38">
        <f>VLOOKUP(A34,[10]Hoja14!$A$1:$D$13,4,0)</f>
        <v>18.445079774970026</v>
      </c>
      <c r="DY34" s="18">
        <f>VLOOKUP(A34,[10]Hoja14!$A$1:$D$13,2,0)</f>
        <v>2</v>
      </c>
      <c r="DZ34" s="188">
        <v>5.8836347788189149</v>
      </c>
      <c r="EA34" s="189">
        <v>27</v>
      </c>
      <c r="EB34" s="188">
        <v>118.15496478073165</v>
      </c>
      <c r="EC34" s="189">
        <v>520</v>
      </c>
      <c r="ED34" s="38">
        <f>VLOOKUP(A34,'[3]2019'!$A$8:$K$140,11,0)</f>
        <v>3.3260695033834153</v>
      </c>
      <c r="EE34" s="18">
        <f>VLOOKUP(A34,'[3]2019'!$A$8:$K$140,10,0)</f>
        <v>29</v>
      </c>
      <c r="EF34" s="18" t="str">
        <f>VLOOKUP($A34,[9]ESTADISTICAS_EN_EDUCACION_BASIC!$C$3:$AK$127,11,0)</f>
        <v>113.5</v>
      </c>
      <c r="EG34" s="18" t="str">
        <f>VLOOKUP($A34,[9]ESTADISTICAS_EN_EDUCACION_BASIC!$C$3:$AK$127,7,0)</f>
        <v>54.5</v>
      </c>
      <c r="EH34" s="18" t="str">
        <f>VLOOKUP($A34,[9]ESTADISTICAS_EN_EDUCACION_BASIC!$C$3:$AK$127,18,0)</f>
        <v>3.07</v>
      </c>
      <c r="EI34" s="18" t="str">
        <f>VLOOKUP($A34,[9]ESTADISTICAS_EN_EDUCACION_BASIC!$C$3:$AK$127,29,0)</f>
        <v>3.1</v>
      </c>
      <c r="EJ34" s="31"/>
      <c r="EK34" s="31"/>
      <c r="EL34" s="18" t="str">
        <f>VLOOKUP($A34,[9]ESTADISTICAS_EN_EDUCACION_BASIC!$C$3:$AK$127,13,0)</f>
        <v>65.6</v>
      </c>
      <c r="EM34" s="18" t="str">
        <f>VLOOKUP($A34,[9]ESTADISTICAS_EN_EDUCACION_BASIC!$C$3:$AK$127,8,0)</f>
        <v>29.3</v>
      </c>
      <c r="EN34" s="18" t="str">
        <f>VLOOKUP($A34,[9]ESTADISTICAS_EN_EDUCACION_BASIC!$C$3:$AK$127,20,0)</f>
        <v>6.61</v>
      </c>
      <c r="EO34" s="18" t="str">
        <f>VLOOKUP($A34,[9]ESTADISTICAS_EN_EDUCACION_BASIC!$C$3:$AK$127,30,0)</f>
        <v>9.4</v>
      </c>
      <c r="EP34" s="38">
        <f>VLOOKUP(A34,[10]Hoja2!$A$1:$D$72,4,0)</f>
        <v>73.780319099880103</v>
      </c>
      <c r="EQ34" s="18">
        <f>VLOOKUP(A34,[10]Hoja2!$A$1:$D$72,2,0)</f>
        <v>8</v>
      </c>
      <c r="ER34" s="38">
        <f>VLOOKUP(A34,[10]Hoja3!$A$1:$D$89,4,0)</f>
        <v>202.89587752467028</v>
      </c>
      <c r="ES34" s="18">
        <f>VLOOKUP(A34,[10]Hoja3!$A$1:$D$89,2,0)</f>
        <v>22</v>
      </c>
      <c r="ET34" s="38">
        <f>VLOOKUP(A34,[10]Hoja5!$A$1:$D$76,4,0)</f>
        <v>83.00285898736513</v>
      </c>
      <c r="EU34" s="18">
        <f>VLOOKUP(A34,[10]Hoja5!$A$1:$D$75,2,0)</f>
        <v>9</v>
      </c>
      <c r="EV34" s="38">
        <f>VLOOKUP(A34,[10]Hoja7!$A$1:$D$76,4,0)</f>
        <v>101.44793876233514</v>
      </c>
      <c r="EW34" s="18">
        <f>VLOOKUP(A34,[10]Hoja7!$A$1:$D$77,2,0)</f>
        <v>11</v>
      </c>
      <c r="EX34" s="31"/>
      <c r="EY34" s="188">
        <v>143.33895446880271</v>
      </c>
      <c r="EZ34" s="189">
        <v>595</v>
      </c>
      <c r="FA34" s="188">
        <v>108.46426761277243</v>
      </c>
      <c r="FB34" s="189">
        <v>428</v>
      </c>
      <c r="FC34" s="38">
        <f>VLOOKUP(A34,[10]Hoja15!$A$1:$D$63,4,0)</f>
        <v>17.179178835251676</v>
      </c>
      <c r="FD34" s="18">
        <f>VLOOKUP(A34,[10]Hoja15!$A$1:$D$63,2,0)</f>
        <v>3</v>
      </c>
      <c r="FE34" s="38">
        <f>VLOOKUP(A34,[10]Hoja16!$A$1:$D$88,4,0)</f>
        <v>326.40439786978186</v>
      </c>
      <c r="FF34" s="18">
        <f>VLOOKUP(A34,[10]Hoja16!$A$1:$D$88,2,0)</f>
        <v>57</v>
      </c>
      <c r="FG34" s="38">
        <f>VLOOKUP(A34,[10]Hoja17!$A$1:$D$33,4,0)</f>
        <v>5.7263929450838917</v>
      </c>
      <c r="FH34" s="18">
        <f>VLOOKUP(A34,[10]Hoja17!$A$1:$D$33,2,0)</f>
        <v>1</v>
      </c>
      <c r="FI34" s="38">
        <f>VLOOKUP(A34,[10]Hoja18!$A$1:$D$40,4,0)</f>
        <v>5.7263929450838917</v>
      </c>
      <c r="FJ34" s="18">
        <f>VLOOKUP(A34,[10]Hoja18!$A$1:$D$40,2,0)</f>
        <v>1</v>
      </c>
      <c r="FK34" s="38">
        <f>VLOOKUP(A34,[10]Hoja19!$A$1:$D$97,4,0)</f>
        <v>355.0363625952013</v>
      </c>
      <c r="FL34" s="18">
        <f>VLOOKUP(A34,[10]Hoja19!$A$1:$D$97,2,0)</f>
        <v>62</v>
      </c>
      <c r="FM34" s="38">
        <f>VLOOKUP(A34,[10]Hoja20!$A$1:$D$91,4,0)</f>
        <v>332.13079081486575</v>
      </c>
      <c r="FN34" s="18">
        <f>VLOOKUP(A34,[10]Hoja20!$A$1:$D$91,2,0)</f>
        <v>58</v>
      </c>
      <c r="FO34" s="38">
        <f>VLOOKUP(A34,[10]Hoja21!$A$1:$D$101,4,0)</f>
        <v>412.30029204604023</v>
      </c>
      <c r="FP34" s="18">
        <f>VLOOKUP(A34,[10]Hoja21!$A$1:$D$101,2,0)</f>
        <v>72</v>
      </c>
      <c r="FQ34" s="38">
        <f>VLOOKUP(A34,[10]Hoja22!$A$1:$D$60,4,0)</f>
        <v>22.905571780335567</v>
      </c>
      <c r="FR34" s="18">
        <f>VLOOKUP(A34,[10]Hoja22!$A$1:$D$60,2,0)</f>
        <v>4</v>
      </c>
      <c r="FS34" s="38">
        <f>VLOOKUP(A34,'[3]2019'!$A$8:$M$140,13,0)</f>
        <v>3.1137127911321461</v>
      </c>
      <c r="FT34" s="18">
        <f>VLOOKUP(A34,'[3]2019'!$A$8:$M$140,12,0)</f>
        <v>25</v>
      </c>
      <c r="FU34" s="38">
        <f>VLOOKUP(A34,'[3]2019'!$A$8:$O$140,15,0)</f>
        <v>4.7923322683706067</v>
      </c>
      <c r="FV34" s="18">
        <f>VLOOKUP(A34,'[3]2019'!$A$8:$O$140,14,0)</f>
        <v>36</v>
      </c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</row>
    <row r="35" spans="1:243">
      <c r="A35" s="17" t="s">
        <v>776</v>
      </c>
      <c r="B35" s="18" t="s">
        <v>777</v>
      </c>
      <c r="C35" s="17" t="s">
        <v>547</v>
      </c>
      <c r="D35" s="25">
        <v>5</v>
      </c>
      <c r="E35" s="27">
        <v>2019</v>
      </c>
      <c r="F35" s="31"/>
      <c r="G35" s="194">
        <v>58684</v>
      </c>
      <c r="H35" s="194">
        <v>48871</v>
      </c>
      <c r="I35" s="194">
        <v>9813</v>
      </c>
      <c r="J35" s="200">
        <v>36.549999999999997</v>
      </c>
      <c r="K35" s="40">
        <f>VLOOKUP(A35,'[6]1.COBERTURA  DANE'!$B$7:$G$139,5,0)</f>
        <v>30767</v>
      </c>
      <c r="L35" s="26">
        <v>42.27</v>
      </c>
      <c r="M35" s="32">
        <v>35736</v>
      </c>
      <c r="N35" s="187">
        <v>5730</v>
      </c>
      <c r="O35" s="187">
        <v>2974</v>
      </c>
      <c r="P35" s="187">
        <v>2756</v>
      </c>
      <c r="Q35" s="196">
        <f>VLOOKUP($A35,[7]Hoja1!$A$1:$H$3750,6,0)</f>
        <v>6903</v>
      </c>
      <c r="R35" s="196">
        <f>VLOOKUP($A35,[7]Hoja1!$A$1:$H$3750,7,0)</f>
        <v>3581</v>
      </c>
      <c r="S35" s="196">
        <f>VLOOKUP($A35,[7]Hoja1!$A$1:$H$3750,8,0)</f>
        <v>3322</v>
      </c>
      <c r="T35" s="187">
        <v>5989</v>
      </c>
      <c r="U35" s="187">
        <v>3085</v>
      </c>
      <c r="V35" s="187">
        <v>2904</v>
      </c>
      <c r="W35" s="198">
        <f>VLOOKUP($A35,[7]Hoja1!$A$1:$K$3750,9,0)</f>
        <v>7286</v>
      </c>
      <c r="X35" s="198">
        <f>VLOOKUP($A35,[7]Hoja1!$A$1:$K$3750,10,0)</f>
        <v>3740</v>
      </c>
      <c r="Y35" s="198">
        <f>VLOOKUP($A35,[7]Hoja1!$A$1:$K$3750,11,0)</f>
        <v>3546</v>
      </c>
      <c r="Z35" s="187">
        <v>6197</v>
      </c>
      <c r="AA35" s="187">
        <v>3150</v>
      </c>
      <c r="AB35" s="187">
        <v>3047</v>
      </c>
      <c r="AC35" s="198">
        <f>VLOOKUP(A35,[7]Hoja1!$A$1:$Q$3765,12,0)</f>
        <v>7392</v>
      </c>
      <c r="AD35" s="198">
        <f>VLOOKUP($A35,[7]Hoja1!$A$1:$Q$3765,13,0)</f>
        <v>3726</v>
      </c>
      <c r="AE35" s="198">
        <f>VLOOKUP($A35,[7]Hoja1!$A$1:$Q$3750,14,0)</f>
        <v>3666</v>
      </c>
      <c r="AF35" s="187">
        <v>5999</v>
      </c>
      <c r="AG35" s="187">
        <v>2993</v>
      </c>
      <c r="AH35" s="187">
        <v>3006</v>
      </c>
      <c r="AI35" s="198">
        <f>VLOOKUP($A35,[7]Hoja1!$A$1:$Q$3750,15,0)</f>
        <v>11799</v>
      </c>
      <c r="AJ35" s="198">
        <f>VLOOKUP($A35,[7]Hoja1!$A$1:$Q$3750,16,0)</f>
        <v>5699</v>
      </c>
      <c r="AK35" s="198">
        <f>VLOOKUP($A35,[7]Hoja1!$A$1:$Q$3750,17,0)</f>
        <v>6100</v>
      </c>
      <c r="AL35" s="187">
        <v>5474</v>
      </c>
      <c r="AM35" s="187">
        <v>2665</v>
      </c>
      <c r="AN35" s="187">
        <v>2809</v>
      </c>
      <c r="AO35" s="31"/>
      <c r="AP35" s="31"/>
      <c r="AQ35" s="31"/>
      <c r="AR35" s="31"/>
      <c r="AS35" s="27"/>
      <c r="AT35" s="31"/>
      <c r="AU35" s="31"/>
      <c r="AV35" s="31"/>
      <c r="AW35" s="31"/>
      <c r="AX35" s="38">
        <f>VLOOKUP(A35,[2]INFANTIL!$A$8:$AE$140,31,0)</f>
        <v>10.38961038961039</v>
      </c>
      <c r="AY35" s="18">
        <f>VLOOKUP(A35,[2]INFANTIL!$A$8:$AE$140,30,0)</f>
        <v>12</v>
      </c>
      <c r="AZ35" s="199">
        <f>VLOOKUP(A35,'[3]2019'!$A$8:$E$140,5,0)</f>
        <v>3.3158813263525304</v>
      </c>
      <c r="BA35" s="23">
        <f>VLOOKUP(A35,'[3]2019'!$A$8:$F$140,4,0)</f>
        <v>19</v>
      </c>
      <c r="BB35" s="22">
        <f>VLOOKUP(A35,'[2]MATERNAS DIRECTAS'!$A$8:$AE$140,31,0)</f>
        <v>86.580086580086586</v>
      </c>
      <c r="BC35" s="23">
        <f>VLOOKUP(A35,'[2]MATERNAS DIRECTAS'!$A$8:$AE$140,30,0)</f>
        <v>1</v>
      </c>
      <c r="BD35" s="28">
        <v>17.452006980802793</v>
      </c>
      <c r="BE35" s="29">
        <v>1</v>
      </c>
      <c r="BF35" s="38">
        <f>VLOOKUP(A35,[8]Controles!$A$7:$P$139,12,0)</f>
        <v>10.735930735930737</v>
      </c>
      <c r="BG35" s="18">
        <f>VLOOKUP(A35,[8]Controles!$A$7:$L$139,11,0)</f>
        <v>124</v>
      </c>
      <c r="BH35" s="38">
        <f>VLOOKUP(A35,[8]Peso!$A$7:$D$139,4,0)</f>
        <v>7.5324675324675319</v>
      </c>
      <c r="BI35" s="18">
        <f>VLOOKUP(A35,[8]Peso!$A$7:$D$139,3,0)</f>
        <v>87</v>
      </c>
      <c r="BJ35" s="22">
        <f>VLOOKUP(A35,'[2]EDA &lt; 5AÑOS'!$A$8:$AE$140,31,0)</f>
        <v>0</v>
      </c>
      <c r="BK35" s="23">
        <f>VLOOKUP(A35,'[2]EDA &lt; 5AÑOS'!$A$8:$AE$140,30,0)</f>
        <v>0</v>
      </c>
      <c r="BL35" s="22">
        <f>VLOOKUP(A35,'[2]IRA &lt; 5AÑOS'!$A$8:$AE$140,31,0)</f>
        <v>17.452006980802793</v>
      </c>
      <c r="BM35" s="23">
        <f>VLOOKUP(A35,'[2]IRA &lt; 5AÑOS'!$A$8:$AE$140,30,0)</f>
        <v>1</v>
      </c>
      <c r="BN35" s="18">
        <v>0</v>
      </c>
      <c r="BO35" s="18">
        <v>0</v>
      </c>
      <c r="BP35" s="27">
        <v>17.350000000000001</v>
      </c>
      <c r="BQ35" s="27">
        <v>1</v>
      </c>
      <c r="BR35" s="37">
        <v>0</v>
      </c>
      <c r="BS35" s="26">
        <v>0</v>
      </c>
      <c r="BT35" s="31">
        <v>17.350000000000001</v>
      </c>
      <c r="BU35" s="31">
        <v>1</v>
      </c>
      <c r="BV35" s="201">
        <v>1.6657801418439717</v>
      </c>
      <c r="BW35" s="201">
        <v>1.0381205673758864</v>
      </c>
      <c r="BX35" s="201">
        <v>0.98492907801418439</v>
      </c>
      <c r="BY35" s="201">
        <v>1.0336879432624113</v>
      </c>
      <c r="BZ35" s="201">
        <v>1.0132978723404256</v>
      </c>
      <c r="CA35" s="201">
        <v>0.83018867924528306</v>
      </c>
      <c r="CB35" s="201">
        <v>0.99742710120068612</v>
      </c>
      <c r="CC35" s="18" t="str">
        <f>VLOOKUP(A35,[9]ESTADISTICAS_EN_EDUCACION_BASIC!$C$3:$AK$127,10,0)</f>
        <v>95.7</v>
      </c>
      <c r="CD35" s="18" t="str">
        <f>VLOOKUP(A35,[9]ESTADISTICAS_EN_EDUCACION_BASIC!$C$3:$AK$158,5,0)</f>
        <v>78.8</v>
      </c>
      <c r="CE35" s="18" t="str">
        <f>VLOOKUP(A35,[9]ESTADISTICAS_EN_EDUCACION_BASIC!$C$3:$AK$127,17,0)</f>
        <v>4.75</v>
      </c>
      <c r="CF35" s="24"/>
      <c r="CG35" s="24"/>
      <c r="CH35" s="20" t="e">
        <f>VLOOKUP(A35,#REF!,4,0)</f>
        <v>#REF!</v>
      </c>
      <c r="CI35" s="21" t="e">
        <f>VLOOKUP(A35,#REF!,2,0)</f>
        <v>#REF!</v>
      </c>
      <c r="CJ35" s="38">
        <f>VLOOKUP(A35,'[3]2019'!$A$8:$G$140,7,0)</f>
        <v>0.83486391718149944</v>
      </c>
      <c r="CK35" s="18">
        <f>VLOOKUP(A35,'[3]2019'!$A$9:$G$140,6,0)</f>
        <v>5</v>
      </c>
      <c r="CL35" s="18">
        <v>17.350000000000001</v>
      </c>
      <c r="CM35" s="26">
        <v>1</v>
      </c>
      <c r="CN35" s="38">
        <v>86.75</v>
      </c>
      <c r="CO35" s="18">
        <v>5</v>
      </c>
      <c r="CP35" s="38">
        <v>17.350000000000001</v>
      </c>
      <c r="CQ35" s="26">
        <v>1</v>
      </c>
      <c r="CR35" s="38">
        <v>13.72</v>
      </c>
      <c r="CS35" s="26">
        <v>1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38">
        <f>VLOOKUP(A35,[10]Hoja6!$A$1:$D$12,4,0)</f>
        <v>13.724951962668129</v>
      </c>
      <c r="DA35" s="18">
        <f>VLOOKUP(A35,[10]Hoja6!$A$1:$D$12,2,0)</f>
        <v>1</v>
      </c>
      <c r="DB35" s="38">
        <f>VLOOKUP(A35,'[3]2019'!$A$8:$I$140,9,0)</f>
        <v>0.32273680813296757</v>
      </c>
      <c r="DC35" s="18">
        <f>VLOOKUP(A35,'[3]2019'!$A$8:$I$140,8,0)</f>
        <v>2</v>
      </c>
      <c r="DD35" s="18" t="str">
        <f>VLOOKUP(A35,[9]ESTADISTICAS_EN_EDUCACION_BASIC!$C$3:$AK$127,11,0)</f>
        <v>128.5</v>
      </c>
      <c r="DE35" s="18" t="str">
        <f>VLOOKUP($A35,[9]ESTADISTICAS_EN_EDUCACION_BASIC!$C$3:$AK$127,6,0)</f>
        <v>97.4</v>
      </c>
      <c r="DF35" s="18" t="str">
        <f>VLOOKUP($A35,[9]ESTADISTICAS_EN_EDUCACION_BASIC!$C$3:$AK$127,18,0)</f>
        <v>3.66</v>
      </c>
      <c r="DG35" s="18" t="str">
        <f>VLOOKUP($A35,[9]ESTADISTICAS_EN_EDUCACION_BASIC!$C$3:$AK$127,28,0)</f>
        <v>6.33</v>
      </c>
      <c r="DH35" s="38">
        <f>VLOOKUP(A35,[10]Hoja4!$A$1:$D$63,4,0)</f>
        <v>13.724951962668129</v>
      </c>
      <c r="DI35" s="18">
        <f>VLOOKUP(A35,[10]Hoja4!$A$1:$D$63,2,0)</f>
        <v>1</v>
      </c>
      <c r="DJ35" s="38">
        <f>VLOOKUP(A35,'[10]AS 6 - 11'!$A$1:$D$84,4,0)</f>
        <v>150.97447158934943</v>
      </c>
      <c r="DK35" s="18">
        <f>VLOOKUP(A35,'[10]AS 6 - 11'!$A$1:$D$84,2,0)</f>
        <v>11</v>
      </c>
      <c r="DL35" s="18">
        <v>0</v>
      </c>
      <c r="DM35" s="18">
        <v>0</v>
      </c>
      <c r="DN35" s="38">
        <f>VLOOKUP(A35,[10]Hoja8!$A$1:$D$72,4,0)</f>
        <v>13.528138528138529</v>
      </c>
      <c r="DO35" s="18">
        <f>VLOOKUP(A35,[10]Hoja8!$A$1:$D$72,2,0)</f>
        <v>1</v>
      </c>
      <c r="DP35" s="38">
        <f>VLOOKUP(A35,[10]Hoja10!$A$1:$D$61,4,0)</f>
        <v>94.696969696969703</v>
      </c>
      <c r="DQ35" s="18">
        <f>VLOOKUP(A35,[10]Hoja10!$A$1:$D$61,2,0)</f>
        <v>7</v>
      </c>
      <c r="DR35" s="18">
        <v>0</v>
      </c>
      <c r="DS35" s="18">
        <v>0</v>
      </c>
      <c r="DT35" s="38">
        <f>VLOOKUP(A35,[10]Hoja12!$A$1:$D$41,4,0)</f>
        <v>94.696969696969703</v>
      </c>
      <c r="DU35" s="18">
        <f>VLOOKUP(A35,[10]Hoja12!$A$1:$D$41,2,0)</f>
        <v>7</v>
      </c>
      <c r="DV35" s="18">
        <v>0</v>
      </c>
      <c r="DW35" s="18">
        <v>0</v>
      </c>
      <c r="DX35" s="18">
        <v>0</v>
      </c>
      <c r="DY35" s="18">
        <v>0</v>
      </c>
      <c r="DZ35" s="188">
        <v>6.8920249425664588</v>
      </c>
      <c r="EA35" s="189">
        <v>21</v>
      </c>
      <c r="EB35" s="188">
        <v>112.44178310046574</v>
      </c>
      <c r="EC35" s="189">
        <v>338</v>
      </c>
      <c r="ED35" s="38">
        <f>VLOOKUP(A35,'[3]2019'!$A$8:$K$140,11,0)</f>
        <v>2.0003333888981496</v>
      </c>
      <c r="EE35" s="18">
        <f>VLOOKUP(A35,'[3]2019'!$A$8:$K$140,10,0)</f>
        <v>12</v>
      </c>
      <c r="EF35" s="18" t="str">
        <f>VLOOKUP($A35,[9]ESTADISTICAS_EN_EDUCACION_BASIC!$C$3:$AK$127,11,0)</f>
        <v>128.5</v>
      </c>
      <c r="EG35" s="18" t="str">
        <f>VLOOKUP($A35,[9]ESTADISTICAS_EN_EDUCACION_BASIC!$C$3:$AK$127,7,0)</f>
        <v>64.2</v>
      </c>
      <c r="EH35" s="18" t="str">
        <f>VLOOKUP($A35,[9]ESTADISTICAS_EN_EDUCACION_BASIC!$C$3:$AK$127,18,0)</f>
        <v>3.66</v>
      </c>
      <c r="EI35" s="18" t="str">
        <f>VLOOKUP($A35,[9]ESTADISTICAS_EN_EDUCACION_BASIC!$C$3:$AK$127,29,0)</f>
        <v>7.88</v>
      </c>
      <c r="EJ35" s="31"/>
      <c r="EK35" s="31"/>
      <c r="EL35" s="18" t="str">
        <f>VLOOKUP($A35,[9]ESTADISTICAS_EN_EDUCACION_BASIC!$C$3:$AK$127,13,0)</f>
        <v>69.2</v>
      </c>
      <c r="EM35" s="18">
        <f>VLOOKUP($A35,[9]ESTADISTICAS_EN_EDUCACION_BASIC!$C$3:$AK$127,8,0)</f>
        <v>29</v>
      </c>
      <c r="EN35" s="18" t="str">
        <f>VLOOKUP($A35,[9]ESTADISTICAS_EN_EDUCACION_BASIC!$C$3:$AK$127,20,0)</f>
        <v>2.93</v>
      </c>
      <c r="EO35" s="18" t="str">
        <f>VLOOKUP($A35,[9]ESTADISTICAS_EN_EDUCACION_BASIC!$C$3:$AK$127,30,0)</f>
        <v>9.69</v>
      </c>
      <c r="EP35" s="38">
        <f>VLOOKUP(A35,[10]Hoja2!$A$1:$D$72,4,0)</f>
        <v>13.528138528138529</v>
      </c>
      <c r="EQ35" s="18">
        <f>VLOOKUP(A35,[10]Hoja2!$A$1:$D$72,2,0)</f>
        <v>1</v>
      </c>
      <c r="ER35" s="38">
        <f>VLOOKUP(A35,[10]Hoja3!$A$1:$D$89,4,0)</f>
        <v>121.75324675324676</v>
      </c>
      <c r="ES35" s="18">
        <f>VLOOKUP(A35,[10]Hoja3!$A$1:$D$89,2,0)</f>
        <v>9</v>
      </c>
      <c r="ET35" s="38">
        <f>VLOOKUP(A35,[10]Hoja5!$A$1:$D$76,4,0)</f>
        <v>67.640692640692635</v>
      </c>
      <c r="EU35" s="18">
        <f>VLOOKUP(A35,[10]Hoja5!$A$1:$D$75,2,0)</f>
        <v>5</v>
      </c>
      <c r="EV35" s="38">
        <f>VLOOKUP(A35,[10]Hoja7!$A$1:$D$76,4,0)</f>
        <v>40.584415584415588</v>
      </c>
      <c r="EW35" s="18">
        <f>VLOOKUP(A35,[10]Hoja7!$A$1:$D$77,2,0)</f>
        <v>3</v>
      </c>
      <c r="EX35" s="31"/>
      <c r="EY35" s="188">
        <v>131.71947312210753</v>
      </c>
      <c r="EZ35" s="189">
        <v>370</v>
      </c>
      <c r="FA35" s="188">
        <v>104.07929851315288</v>
      </c>
      <c r="FB35" s="189">
        <v>273</v>
      </c>
      <c r="FC35" s="38">
        <f>VLOOKUP(A35,[10]Hoja15!$A$1:$D$63,4,0)</f>
        <v>42.376472582422238</v>
      </c>
      <c r="FD35" s="18">
        <f>VLOOKUP(A35,[10]Hoja15!$A$1:$D$63,2,0)</f>
        <v>5</v>
      </c>
      <c r="FE35" s="38">
        <f>VLOOKUP(A35,[10]Hoja16!$A$1:$D$88,4,0)</f>
        <v>110.17882871429782</v>
      </c>
      <c r="FF35" s="18">
        <f>VLOOKUP(A35,[10]Hoja16!$A$1:$D$88,2,0)</f>
        <v>13</v>
      </c>
      <c r="FG35" s="18">
        <v>0</v>
      </c>
      <c r="FH35" s="18">
        <v>0</v>
      </c>
      <c r="FI35" s="38">
        <f>VLOOKUP(A35,[10]Hoja18!$A$1:$D$40,4,0)</f>
        <v>8.475294516484448</v>
      </c>
      <c r="FJ35" s="18">
        <f>VLOOKUP(A35,[10]Hoja18!$A$1:$D$40,2,0)</f>
        <v>1</v>
      </c>
      <c r="FK35" s="38">
        <f>VLOOKUP(A35,[10]Hoja19!$A$1:$D$97,4,0)</f>
        <v>161.03059581320451</v>
      </c>
      <c r="FL35" s="18">
        <f>VLOOKUP(A35,[10]Hoja19!$A$1:$D$97,2,0)</f>
        <v>19</v>
      </c>
      <c r="FM35" s="38">
        <f>VLOOKUP(A35,[10]Hoja20!$A$1:$D$91,4,0)</f>
        <v>220.35765742859564</v>
      </c>
      <c r="FN35" s="18">
        <f>VLOOKUP(A35,[10]Hoja20!$A$1:$D$91,2,0)</f>
        <v>26</v>
      </c>
      <c r="FO35" s="38">
        <f>VLOOKUP(A35,[10]Hoja21!$A$1:$D$101,4,0)</f>
        <v>177.98118484617342</v>
      </c>
      <c r="FP35" s="18">
        <f>VLOOKUP(A35,[10]Hoja21!$A$1:$D$101,2,0)</f>
        <v>21</v>
      </c>
      <c r="FQ35" s="38">
        <f>VLOOKUP(A35,[10]Hoja22!$A$1:$D$60,4,0)</f>
        <v>8.475294516484448</v>
      </c>
      <c r="FR35" s="18">
        <f>VLOOKUP(A35,[10]Hoja22!$A$1:$D$60,2,0)</f>
        <v>1</v>
      </c>
      <c r="FS35" s="38">
        <f>VLOOKUP(A35,'[3]2019'!$A$8:$M$140,13,0)</f>
        <v>2.1921812203142128</v>
      </c>
      <c r="FT35" s="18">
        <f>VLOOKUP(A35,'[3]2019'!$A$8:$M$140,12,0)</f>
        <v>12</v>
      </c>
      <c r="FU35" s="38">
        <f>VLOOKUP(A35,'[3]2019'!$A$8:$O$140,15,0)</f>
        <v>1.41643059490085</v>
      </c>
      <c r="FV35" s="18">
        <f>VLOOKUP(A35,'[3]2019'!$A$8:$O$140,14,0)</f>
        <v>7</v>
      </c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</row>
    <row r="36" spans="1:243">
      <c r="A36" s="17" t="s">
        <v>784</v>
      </c>
      <c r="B36" s="18" t="s">
        <v>785</v>
      </c>
      <c r="C36" s="17" t="s">
        <v>479</v>
      </c>
      <c r="D36" s="25">
        <v>6</v>
      </c>
      <c r="E36" s="27">
        <v>2019</v>
      </c>
      <c r="F36" s="31"/>
      <c r="G36" s="194">
        <v>9844</v>
      </c>
      <c r="H36" s="194">
        <v>8571</v>
      </c>
      <c r="I36" s="194">
        <v>1273</v>
      </c>
      <c r="J36" s="200">
        <v>36.049999999999997</v>
      </c>
      <c r="K36" s="40">
        <f>VLOOKUP(A36,'[6]1.COBERTURA  DANE'!$B$7:$G$139,5,0)</f>
        <v>3172</v>
      </c>
      <c r="L36" s="26">
        <v>69.900000000000006</v>
      </c>
      <c r="M36" s="32">
        <v>6150</v>
      </c>
      <c r="N36" s="187">
        <v>641</v>
      </c>
      <c r="O36" s="187">
        <v>327</v>
      </c>
      <c r="P36" s="187">
        <v>314</v>
      </c>
      <c r="Q36" s="196">
        <f>VLOOKUP($A36,[7]Hoja1!$A$1:$H$3750,6,0)</f>
        <v>775</v>
      </c>
      <c r="R36" s="196">
        <f>VLOOKUP($A36,[7]Hoja1!$A$1:$H$3750,7,0)</f>
        <v>395</v>
      </c>
      <c r="S36" s="196">
        <f>VLOOKUP($A36,[7]Hoja1!$A$1:$H$3750,8,0)</f>
        <v>380</v>
      </c>
      <c r="T36" s="187">
        <v>692</v>
      </c>
      <c r="U36" s="187">
        <v>349</v>
      </c>
      <c r="V36" s="187">
        <v>343</v>
      </c>
      <c r="W36" s="198">
        <f>VLOOKUP($A36,[7]Hoja1!$A$1:$K$3750,9,0)</f>
        <v>848</v>
      </c>
      <c r="X36" s="198">
        <f>VLOOKUP($A36,[7]Hoja1!$A$1:$K$3750,10,0)</f>
        <v>426</v>
      </c>
      <c r="Y36" s="198">
        <f>VLOOKUP($A36,[7]Hoja1!$A$1:$K$3750,11,0)</f>
        <v>422</v>
      </c>
      <c r="Z36" s="187">
        <v>738</v>
      </c>
      <c r="AA36" s="187">
        <v>368</v>
      </c>
      <c r="AB36" s="187">
        <v>370</v>
      </c>
      <c r="AC36" s="198">
        <f>VLOOKUP(A36,[7]Hoja1!$A$1:$Q$3765,12,0)</f>
        <v>893</v>
      </c>
      <c r="AD36" s="198">
        <f>VLOOKUP($A36,[7]Hoja1!$A$1:$Q$3765,13,0)</f>
        <v>445</v>
      </c>
      <c r="AE36" s="198">
        <f>VLOOKUP($A36,[7]Hoja1!$A$1:$Q$3750,14,0)</f>
        <v>448</v>
      </c>
      <c r="AF36" s="187">
        <v>736</v>
      </c>
      <c r="AG36" s="187">
        <v>367</v>
      </c>
      <c r="AH36" s="187">
        <v>369</v>
      </c>
      <c r="AI36" s="198">
        <f>VLOOKUP($A36,[7]Hoja1!$A$1:$Q$3750,15,0)</f>
        <v>1581</v>
      </c>
      <c r="AJ36" s="198">
        <f>VLOOKUP($A36,[7]Hoja1!$A$1:$Q$3750,16,0)</f>
        <v>767</v>
      </c>
      <c r="AK36" s="198">
        <f>VLOOKUP($A36,[7]Hoja1!$A$1:$Q$3750,17,0)</f>
        <v>814</v>
      </c>
      <c r="AL36" s="187">
        <v>715</v>
      </c>
      <c r="AM36" s="187">
        <v>347</v>
      </c>
      <c r="AN36" s="187">
        <v>368</v>
      </c>
      <c r="AO36" s="31"/>
      <c r="AP36" s="31"/>
      <c r="AQ36" s="31"/>
      <c r="AR36" s="31"/>
      <c r="AS36" s="27"/>
      <c r="AT36" s="31"/>
      <c r="AU36" s="31"/>
      <c r="AV36" s="31"/>
      <c r="AW36" s="31"/>
      <c r="AX36" s="38">
        <f>VLOOKUP(A36,[2]INFANTIL!$A$8:$AE$140,31,0)</f>
        <v>8.7719298245614024</v>
      </c>
      <c r="AY36" s="18">
        <f>VLOOKUP(A36,[2]INFANTIL!$A$8:$AE$140,30,0)</f>
        <v>1</v>
      </c>
      <c r="AZ36" s="199">
        <f>VLOOKUP(A36,'[3]2019'!$A$8:$E$140,5,0)</f>
        <v>1.5600624024960998</v>
      </c>
      <c r="BA36" s="23">
        <f>VLOOKUP(A36,'[3]2019'!$A$8:$F$140,4,0)</f>
        <v>1</v>
      </c>
      <c r="BB36" s="22">
        <f>VLOOKUP(A36,'[2]MATERNAS DIRECTAS'!$A$8:$AE$140,31,0)</f>
        <v>0</v>
      </c>
      <c r="BC36" s="23">
        <f>VLOOKUP(A36,'[2]MATERNAS DIRECTAS'!$A$8:$AE$140,30,0)</f>
        <v>0</v>
      </c>
      <c r="BD36" s="28">
        <v>0</v>
      </c>
      <c r="BE36" s="29">
        <v>0</v>
      </c>
      <c r="BF36" s="38">
        <f>VLOOKUP(A36,[8]Controles!$A$7:$P$139,12,0)</f>
        <v>6.140350877192982</v>
      </c>
      <c r="BG36" s="18">
        <f>VLOOKUP(A36,[8]Controles!$A$7:$L$139,11,0)</f>
        <v>7</v>
      </c>
      <c r="BH36" s="38">
        <f>VLOOKUP(A36,[8]Peso!$A$7:$D$139,4,0)</f>
        <v>7.8947368421052628</v>
      </c>
      <c r="BI36" s="18">
        <f>VLOOKUP(A36,[8]Peso!$A$7:$D$139,3,0)</f>
        <v>9</v>
      </c>
      <c r="BJ36" s="22">
        <f>VLOOKUP(A36,'[2]EDA &lt; 5AÑOS'!$A$8:$AE$140,31,0)</f>
        <v>0</v>
      </c>
      <c r="BK36" s="23">
        <f>VLOOKUP(A36,'[2]EDA &lt; 5AÑOS'!$A$8:$AE$140,30,0)</f>
        <v>0</v>
      </c>
      <c r="BL36" s="22">
        <f>VLOOKUP(A36,'[2]IRA &lt; 5AÑOS'!$A$8:$AE$140,31,0)</f>
        <v>0</v>
      </c>
      <c r="BM36" s="23">
        <f>VLOOKUP(A36,'[2]IRA &lt; 5AÑOS'!$A$8:$AE$140,30,0)</f>
        <v>0</v>
      </c>
      <c r="BN36" s="18">
        <v>0</v>
      </c>
      <c r="BO36" s="18">
        <v>0</v>
      </c>
      <c r="BP36" s="18">
        <v>0</v>
      </c>
      <c r="BQ36" s="18">
        <v>0</v>
      </c>
      <c r="BR36" s="37">
        <v>0</v>
      </c>
      <c r="BS36" s="26">
        <v>0</v>
      </c>
      <c r="BT36" s="18">
        <v>0</v>
      </c>
      <c r="BU36" s="18">
        <v>0</v>
      </c>
      <c r="BV36" s="201">
        <v>0.28155339805825241</v>
      </c>
      <c r="BW36" s="201">
        <v>1.1553398058252426</v>
      </c>
      <c r="BX36" s="201">
        <v>1.233009708737864</v>
      </c>
      <c r="BY36" s="201">
        <v>1.1553398058252426</v>
      </c>
      <c r="BZ36" s="201">
        <v>1.2524271844660195</v>
      </c>
      <c r="CA36" s="201">
        <v>1.3301886792452831</v>
      </c>
      <c r="CB36" s="201">
        <v>1.1132075471698113</v>
      </c>
      <c r="CC36" s="18">
        <f>VLOOKUP(A36,[9]ESTADISTICAS_EN_EDUCACION_BASIC!$C$3:$AK$127,10,0)</f>
        <v>83</v>
      </c>
      <c r="CD36" s="18" t="str">
        <f>VLOOKUP(A36,[9]ESTADISTICAS_EN_EDUCACION_BASIC!$C$3:$AK$158,5,0)</f>
        <v>61.8</v>
      </c>
      <c r="CE36" s="18" t="str">
        <f>VLOOKUP(A36,[9]ESTADISTICAS_EN_EDUCACION_BASIC!$C$3:$AK$127,17,0)</f>
        <v>0.73</v>
      </c>
      <c r="CF36" s="24"/>
      <c r="CG36" s="24"/>
      <c r="CH36" s="20" t="e">
        <f>VLOOKUP(A36,#REF!,4,0)</f>
        <v>#REF!</v>
      </c>
      <c r="CI36" s="21" t="e">
        <f>VLOOKUP(A36,#REF!,2,0)</f>
        <v>#REF!</v>
      </c>
      <c r="CJ36" s="38">
        <f>VLOOKUP(A36,'[3]2019'!$A$8:$G$140,7,0)</f>
        <v>1.445086705202312</v>
      </c>
      <c r="CK36" s="18">
        <f>VLOOKUP(A36,'[3]2019'!$A$9:$G$140,6,0)</f>
        <v>1</v>
      </c>
      <c r="CL36" s="18">
        <v>154.32</v>
      </c>
      <c r="CM36" s="26">
        <v>1</v>
      </c>
      <c r="CN36" s="38">
        <v>308.64</v>
      </c>
      <c r="CO36" s="18">
        <v>2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38">
        <v>0</v>
      </c>
      <c r="DA36" s="18">
        <v>0</v>
      </c>
      <c r="DB36" s="38">
        <f>VLOOKUP(A36,'[3]2019'!$A$8:$I$140,9,0)</f>
        <v>0</v>
      </c>
      <c r="DC36" s="18">
        <f>VLOOKUP(A36,'[3]2019'!$A$8:$I$140,8,0)</f>
        <v>0</v>
      </c>
      <c r="DD36" s="18" t="str">
        <f>VLOOKUP(A36,[9]ESTADISTICAS_EN_EDUCACION_BASIC!$C$3:$AK$127,11,0)</f>
        <v>124.1</v>
      </c>
      <c r="DE36" s="18" t="str">
        <f>VLOOKUP($A36,[9]ESTADISTICAS_EN_EDUCACION_BASIC!$C$3:$AK$127,6,0)</f>
        <v>99.4</v>
      </c>
      <c r="DF36" s="18" t="str">
        <f>VLOOKUP($A36,[9]ESTADISTICAS_EN_EDUCACION_BASIC!$C$3:$AK$127,18,0)</f>
        <v>0.31</v>
      </c>
      <c r="DG36" s="18">
        <f>VLOOKUP($A36,[9]ESTADISTICAS_EN_EDUCACION_BASIC!$C$3:$AK$127,28,0)</f>
        <v>0</v>
      </c>
      <c r="DH36" s="38">
        <f>VLOOKUP(A36,[10]Hoja4!$A$1:$D$63,4,0)</f>
        <v>235.84905660377356</v>
      </c>
      <c r="DI36" s="18">
        <f>VLOOKUP(A36,[10]Hoja4!$A$1:$D$63,2,0)</f>
        <v>2</v>
      </c>
      <c r="DJ36" s="38">
        <v>0</v>
      </c>
      <c r="DK36" s="18">
        <v>0</v>
      </c>
      <c r="DL36" s="18">
        <v>0</v>
      </c>
      <c r="DM36" s="18">
        <v>0</v>
      </c>
      <c r="DN36" s="38">
        <f>VLOOKUP(A36,[10]Hoja8!$A$1:$D$72,4,0)</f>
        <v>335.94624860022395</v>
      </c>
      <c r="DO36" s="18">
        <f>VLOOKUP(A36,[10]Hoja8!$A$1:$D$72,2,0)</f>
        <v>3</v>
      </c>
      <c r="DP36" s="38">
        <f>VLOOKUP(A36,[10]Hoja10!$A$1:$D$61,4,0)</f>
        <v>111.98208286674132</v>
      </c>
      <c r="DQ36" s="18">
        <f>VLOOKUP(A36,[10]Hoja10!$A$1:$D$61,2,0)</f>
        <v>1</v>
      </c>
      <c r="DR36" s="18">
        <v>0</v>
      </c>
      <c r="DS36" s="18">
        <v>0</v>
      </c>
      <c r="DT36" s="38">
        <f>VLOOKUP(A36,[10]Hoja12!$A$1:$D$41,4,0)</f>
        <v>111.98208286674132</v>
      </c>
      <c r="DU36" s="18">
        <f>VLOOKUP(A36,[10]Hoja12!$A$1:$D$41,2,0)</f>
        <v>1</v>
      </c>
      <c r="DV36" s="18">
        <v>0</v>
      </c>
      <c r="DW36" s="18">
        <v>0</v>
      </c>
      <c r="DX36" s="18">
        <v>0</v>
      </c>
      <c r="DY36" s="18">
        <v>0</v>
      </c>
      <c r="DZ36" s="188">
        <v>0</v>
      </c>
      <c r="EA36" s="189">
        <v>0</v>
      </c>
      <c r="EB36" s="188">
        <v>37.940379403794033</v>
      </c>
      <c r="EC36" s="189">
        <v>14</v>
      </c>
      <c r="ED36" s="38">
        <f>VLOOKUP(A36,'[3]2019'!$A$8:$K$140,11,0)</f>
        <v>1.3586956521739131</v>
      </c>
      <c r="EE36" s="18">
        <f>VLOOKUP(A36,'[3]2019'!$A$8:$K$140,10,0)</f>
        <v>1</v>
      </c>
      <c r="EF36" s="18" t="str">
        <f>VLOOKUP($A36,[9]ESTADISTICAS_EN_EDUCACION_BASIC!$C$3:$AK$127,11,0)</f>
        <v>124.1</v>
      </c>
      <c r="EG36" s="18">
        <f>VLOOKUP($A36,[9]ESTADISTICAS_EN_EDUCACION_BASIC!$C$3:$AK$127,7,0)</f>
        <v>93</v>
      </c>
      <c r="EH36" s="18" t="str">
        <f>VLOOKUP($A36,[9]ESTADISTICAS_EN_EDUCACION_BASIC!$C$3:$AK$127,18,0)</f>
        <v>0.31</v>
      </c>
      <c r="EI36" s="18">
        <f>VLOOKUP($A36,[9]ESTADISTICAS_EN_EDUCACION_BASIC!$C$3:$AK$127,29,0)</f>
        <v>0</v>
      </c>
      <c r="EJ36" s="31"/>
      <c r="EK36" s="31"/>
      <c r="EL36" s="18" t="str">
        <f>VLOOKUP($A36,[9]ESTADISTICAS_EN_EDUCACION_BASIC!$C$3:$AK$127,13,0)</f>
        <v>97.2</v>
      </c>
      <c r="EM36" s="18" t="str">
        <f>VLOOKUP($A36,[9]ESTADISTICAS_EN_EDUCACION_BASIC!$C$3:$AK$127,8,0)</f>
        <v>48.3</v>
      </c>
      <c r="EN36" s="18" t="str">
        <f>VLOOKUP($A36,[9]ESTADISTICAS_EN_EDUCACION_BASIC!$C$3:$AK$127,20,0)</f>
        <v>2.07</v>
      </c>
      <c r="EO36" s="18" t="str">
        <f>VLOOKUP($A36,[9]ESTADISTICAS_EN_EDUCACION_BASIC!$C$3:$AK$127,30,0)</f>
        <v>2.07</v>
      </c>
      <c r="EP36" s="38">
        <f>VLOOKUP(A36,[10]Hoja2!$A$1:$D$72,4,0)</f>
        <v>335.94624860022395</v>
      </c>
      <c r="EQ36" s="18">
        <f>VLOOKUP(A36,[10]Hoja2!$A$1:$D$72,2,0)</f>
        <v>3</v>
      </c>
      <c r="ER36" s="38">
        <f>VLOOKUP(A36,[10]Hoja3!$A$1:$D$89,4,0)</f>
        <v>223.96416573348264</v>
      </c>
      <c r="ES36" s="18">
        <f>VLOOKUP(A36,[10]Hoja3!$A$1:$D$89,2,0)</f>
        <v>2</v>
      </c>
      <c r="ET36" s="38">
        <f>VLOOKUP(A36,[10]Hoja5!$A$1:$D$76,4,0)</f>
        <v>559.91041433370663</v>
      </c>
      <c r="EU36" s="18">
        <f>VLOOKUP(A36,[10]Hoja5!$A$1:$D$75,2,0)</f>
        <v>5</v>
      </c>
      <c r="EV36" s="38">
        <f>VLOOKUP(A36,[10]Hoja7!$A$1:$D$76,4,0)</f>
        <v>447.92833146696529</v>
      </c>
      <c r="EW36" s="18">
        <f>VLOOKUP(A36,[10]Hoja7!$A$1:$D$77,2,0)</f>
        <v>4</v>
      </c>
      <c r="EX36" s="31"/>
      <c r="EY36" s="188">
        <v>100.54347826086956</v>
      </c>
      <c r="EZ36" s="189">
        <v>37</v>
      </c>
      <c r="FA36" s="188">
        <v>85.561497326203209</v>
      </c>
      <c r="FB36" s="189">
        <v>32</v>
      </c>
      <c r="FC36" s="38">
        <f>VLOOKUP(A36,[10]Hoja15!$A$1:$D$63,4,0)</f>
        <v>126.5022137887413</v>
      </c>
      <c r="FD36" s="18">
        <f>VLOOKUP(A36,[10]Hoja15!$A$1:$D$63,2,0)</f>
        <v>2</v>
      </c>
      <c r="FE36" s="38">
        <f>VLOOKUP(A36,[10]Hoja16!$A$1:$D$88,4,0)</f>
        <v>126.5022137887413</v>
      </c>
      <c r="FF36" s="18">
        <f>VLOOKUP(A36,[10]Hoja16!$A$1:$D$88,2,0)</f>
        <v>2</v>
      </c>
      <c r="FG36" s="18">
        <v>0</v>
      </c>
      <c r="FH36" s="18">
        <v>0</v>
      </c>
      <c r="FI36" s="38">
        <f>VLOOKUP(A36,[10]Hoja18!$A$1:$D$40,4,0)</f>
        <v>63.25110689437065</v>
      </c>
      <c r="FJ36" s="18">
        <f>VLOOKUP(A36,[10]Hoja18!$A$1:$D$40,2,0)</f>
        <v>1</v>
      </c>
      <c r="FK36" s="38">
        <f>VLOOKUP(A36,[10]Hoja19!$A$1:$D$97,4,0)</f>
        <v>316.25553447185325</v>
      </c>
      <c r="FL36" s="18">
        <f>VLOOKUP(A36,[10]Hoja19!$A$1:$D$97,2,0)</f>
        <v>5</v>
      </c>
      <c r="FM36" s="38">
        <f>VLOOKUP(A36,[10]Hoja20!$A$1:$D$91,4,0)</f>
        <v>316.25553447185325</v>
      </c>
      <c r="FN36" s="18">
        <f>VLOOKUP(A36,[10]Hoja20!$A$1:$D$91,2,0)</f>
        <v>5</v>
      </c>
      <c r="FO36" s="38">
        <f>VLOOKUP(A36,[10]Hoja21!$A$1:$D$101,4,0)</f>
        <v>1012.0177103099304</v>
      </c>
      <c r="FP36" s="18">
        <f>VLOOKUP(A36,[10]Hoja21!$A$1:$D$101,2,0)</f>
        <v>16</v>
      </c>
      <c r="FQ36" s="38">
        <f>VLOOKUP(A36,[10]Hoja22!$A$1:$D$60,4,0)</f>
        <v>126.5022137887413</v>
      </c>
      <c r="FR36" s="18">
        <f>VLOOKUP(A36,[10]Hoja22!$A$1:$D$60,2,0)</f>
        <v>2</v>
      </c>
      <c r="FS36" s="38">
        <f>VLOOKUP(A36,'[3]2019'!$A$8:$M$140,13,0)</f>
        <v>2.7972027972027971</v>
      </c>
      <c r="FT36" s="18">
        <f>VLOOKUP(A36,'[3]2019'!$A$8:$M$140,12,0)</f>
        <v>2</v>
      </c>
      <c r="FU36" s="38">
        <f>VLOOKUP(A36,'[3]2019'!$A$8:$O$140,15,0)</f>
        <v>4.1899441340782122</v>
      </c>
      <c r="FV36" s="18">
        <f>VLOOKUP(A36,'[3]2019'!$A$8:$O$140,14,0)</f>
        <v>3</v>
      </c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</row>
    <row r="37" spans="1:243">
      <c r="A37" s="17" t="s">
        <v>793</v>
      </c>
      <c r="B37" s="18" t="s">
        <v>794</v>
      </c>
      <c r="C37" s="17" t="s">
        <v>466</v>
      </c>
      <c r="D37" s="25">
        <v>6</v>
      </c>
      <c r="E37" s="27">
        <v>2019</v>
      </c>
      <c r="F37" s="31"/>
      <c r="G37" s="194">
        <v>26160</v>
      </c>
      <c r="H37" s="194">
        <v>15915</v>
      </c>
      <c r="I37" s="194">
        <v>10245</v>
      </c>
      <c r="J37" s="200">
        <v>27.61</v>
      </c>
      <c r="K37" s="40">
        <f>VLOOKUP(A37,'[6]1.COBERTURA  DANE'!$B$7:$G$139,5,0)</f>
        <v>7336</v>
      </c>
      <c r="L37" s="26">
        <v>69.53</v>
      </c>
      <c r="M37" s="32">
        <v>18471</v>
      </c>
      <c r="N37" s="187">
        <v>1859</v>
      </c>
      <c r="O37" s="187">
        <v>964</v>
      </c>
      <c r="P37" s="187">
        <v>895</v>
      </c>
      <c r="Q37" s="196">
        <f>VLOOKUP($A37,[7]Hoja1!$A$1:$H$3750,6,0)</f>
        <v>2245</v>
      </c>
      <c r="R37" s="196">
        <f>VLOOKUP($A37,[7]Hoja1!$A$1:$H$3750,7,0)</f>
        <v>1164</v>
      </c>
      <c r="S37" s="196">
        <f>VLOOKUP($A37,[7]Hoja1!$A$1:$H$3750,8,0)</f>
        <v>1081</v>
      </c>
      <c r="T37" s="187">
        <v>1997</v>
      </c>
      <c r="U37" s="187">
        <v>1040</v>
      </c>
      <c r="V37" s="187">
        <v>957</v>
      </c>
      <c r="W37" s="198">
        <f>VLOOKUP($A37,[7]Hoja1!$A$1:$K$3750,9,0)</f>
        <v>2455</v>
      </c>
      <c r="X37" s="198">
        <f>VLOOKUP($A37,[7]Hoja1!$A$1:$K$3750,10,0)</f>
        <v>1280</v>
      </c>
      <c r="Y37" s="198">
        <f>VLOOKUP($A37,[7]Hoja1!$A$1:$K$3750,11,0)</f>
        <v>1175</v>
      </c>
      <c r="Z37" s="187">
        <v>2141</v>
      </c>
      <c r="AA37" s="187">
        <v>1115</v>
      </c>
      <c r="AB37" s="187">
        <v>1026</v>
      </c>
      <c r="AC37" s="198">
        <f>VLOOKUP(A37,[7]Hoja1!$A$1:$Q$3765,12,0)</f>
        <v>2591</v>
      </c>
      <c r="AD37" s="198">
        <f>VLOOKUP($A37,[7]Hoja1!$A$1:$Q$3765,13,0)</f>
        <v>1342</v>
      </c>
      <c r="AE37" s="198">
        <f>VLOOKUP($A37,[7]Hoja1!$A$1:$Q$3750,14,0)</f>
        <v>1249</v>
      </c>
      <c r="AF37" s="187">
        <v>2126</v>
      </c>
      <c r="AG37" s="187">
        <v>1092</v>
      </c>
      <c r="AH37" s="187">
        <v>1034</v>
      </c>
      <c r="AI37" s="198">
        <f>VLOOKUP($A37,[7]Hoja1!$A$1:$Q$3750,15,0)</f>
        <v>4323</v>
      </c>
      <c r="AJ37" s="198">
        <f>VLOOKUP($A37,[7]Hoja1!$A$1:$Q$3750,16,0)</f>
        <v>2222</v>
      </c>
      <c r="AK37" s="198">
        <f>VLOOKUP($A37,[7]Hoja1!$A$1:$Q$3750,17,0)</f>
        <v>2101</v>
      </c>
      <c r="AL37" s="187">
        <v>1992</v>
      </c>
      <c r="AM37" s="187">
        <v>1025</v>
      </c>
      <c r="AN37" s="187">
        <v>967</v>
      </c>
      <c r="AO37" s="31"/>
      <c r="AP37" s="31"/>
      <c r="AQ37" s="31"/>
      <c r="AR37" s="31"/>
      <c r="AS37" s="27"/>
      <c r="AT37" s="31"/>
      <c r="AU37" s="31"/>
      <c r="AV37" s="31"/>
      <c r="AW37" s="31"/>
      <c r="AX37" s="38">
        <f>VLOOKUP(A37,[2]INFANTIL!$A$8:$AE$140,31,0)</f>
        <v>10.948905109489052</v>
      </c>
      <c r="AY37" s="18">
        <f>VLOOKUP(A37,[2]INFANTIL!$A$8:$AE$140,30,0)</f>
        <v>3</v>
      </c>
      <c r="AZ37" s="199">
        <f>VLOOKUP(A37,'[3]2019'!$A$8:$E$140,5,0)</f>
        <v>1.6137708445400754</v>
      </c>
      <c r="BA37" s="23">
        <f>VLOOKUP(A37,'[3]2019'!$A$8:$F$140,4,0)</f>
        <v>3</v>
      </c>
      <c r="BB37" s="22">
        <f>VLOOKUP(A37,'[2]MATERNAS DIRECTAS'!$A$8:$AE$140,31,0)</f>
        <v>0</v>
      </c>
      <c r="BC37" s="23">
        <f>VLOOKUP(A37,'[2]MATERNAS DIRECTAS'!$A$8:$AE$140,30,0)</f>
        <v>0</v>
      </c>
      <c r="BD37" s="28">
        <v>0</v>
      </c>
      <c r="BE37" s="29">
        <v>0</v>
      </c>
      <c r="BF37" s="38">
        <f>VLOOKUP(A37,[8]Controles!$A$7:$P$139,12,0)</f>
        <v>5.8394160583941606</v>
      </c>
      <c r="BG37" s="18">
        <f>VLOOKUP(A37,[8]Controles!$A$7:$L$139,11,0)</f>
        <v>16</v>
      </c>
      <c r="BH37" s="38">
        <f>VLOOKUP(A37,[8]Peso!$A$7:$D$139,4,0)</f>
        <v>7.664233576642336</v>
      </c>
      <c r="BI37" s="18">
        <f>VLOOKUP(A37,[8]Peso!$A$7:$D$139,3,0)</f>
        <v>21</v>
      </c>
      <c r="BJ37" s="22">
        <f>VLOOKUP(A37,'[2]EDA &lt; 5AÑOS'!$A$8:$AE$140,31,0)</f>
        <v>0</v>
      </c>
      <c r="BK37" s="23">
        <f>VLOOKUP(A37,'[2]EDA &lt; 5AÑOS'!$A$8:$AE$140,30,0)</f>
        <v>0</v>
      </c>
      <c r="BL37" s="22">
        <f>VLOOKUP(A37,'[2]IRA &lt; 5AÑOS'!$A$8:$AE$140,31,0)</f>
        <v>53.792361484669172</v>
      </c>
      <c r="BM37" s="23">
        <f>VLOOKUP(A37,'[2]IRA &lt; 5AÑOS'!$A$8:$AE$140,30,0)</f>
        <v>1</v>
      </c>
      <c r="BN37" s="18">
        <v>0</v>
      </c>
      <c r="BO37" s="18">
        <v>0</v>
      </c>
      <c r="BP37" s="18">
        <v>0</v>
      </c>
      <c r="BQ37" s="18">
        <v>0</v>
      </c>
      <c r="BR37" s="37">
        <v>0</v>
      </c>
      <c r="BS37" s="26">
        <v>0</v>
      </c>
      <c r="BT37" s="18">
        <v>0</v>
      </c>
      <c r="BU37" s="18">
        <v>0</v>
      </c>
      <c r="BV37" s="201">
        <v>2.0625</v>
      </c>
      <c r="BW37" s="201">
        <v>0.8571428571428571</v>
      </c>
      <c r="BX37" s="201">
        <v>0.85416666666666663</v>
      </c>
      <c r="BY37" s="201">
        <v>0.8571428571428571</v>
      </c>
      <c r="BZ37" s="201">
        <v>0.86011904761904767</v>
      </c>
      <c r="CA37" s="201">
        <v>0.77647058823529413</v>
      </c>
      <c r="CB37" s="201">
        <v>0.82058823529411762</v>
      </c>
      <c r="CC37" s="18" t="str">
        <f>VLOOKUP(A37,[9]ESTADISTICAS_EN_EDUCACION_BASIC!$C$3:$AK$127,10,0)</f>
        <v>81.6</v>
      </c>
      <c r="CD37" s="18">
        <f>VLOOKUP(A37,[9]ESTADISTICAS_EN_EDUCACION_BASIC!$C$3:$AK$158,5,0)</f>
        <v>70</v>
      </c>
      <c r="CE37" s="18" t="str">
        <f>VLOOKUP(A37,[9]ESTADISTICAS_EN_EDUCACION_BASIC!$C$3:$AK$127,17,0)</f>
        <v>6.68</v>
      </c>
      <c r="CF37" s="24"/>
      <c r="CG37" s="24"/>
      <c r="CH37" s="20" t="e">
        <f>VLOOKUP(A37,#REF!,4,0)</f>
        <v>#REF!</v>
      </c>
      <c r="CI37" s="21" t="e">
        <f>VLOOKUP(A37,#REF!,2,0)</f>
        <v>#REF!</v>
      </c>
      <c r="CJ37" s="38">
        <f>VLOOKUP(A37,'[3]2019'!$A$8:$G$140,7,0)</f>
        <v>0</v>
      </c>
      <c r="CK37" s="18">
        <f>VLOOKUP(A37,'[3]2019'!$A$9:$G$140,6,0)</f>
        <v>0</v>
      </c>
      <c r="CL37" s="18">
        <v>106.72</v>
      </c>
      <c r="CM37" s="26">
        <v>2</v>
      </c>
      <c r="CN37" s="38">
        <v>160.09</v>
      </c>
      <c r="CO37" s="18">
        <v>3</v>
      </c>
      <c r="CP37" s="38">
        <v>53.36</v>
      </c>
      <c r="CQ37" s="26">
        <v>1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38">
        <v>0</v>
      </c>
      <c r="DA37" s="18">
        <v>0</v>
      </c>
      <c r="DB37" s="38">
        <f>VLOOKUP(A37,'[3]2019'!$A$8:$I$140,9,0)</f>
        <v>0.46707146193367582</v>
      </c>
      <c r="DC37" s="18">
        <f>VLOOKUP(A37,'[3]2019'!$A$8:$I$140,8,0)</f>
        <v>1</v>
      </c>
      <c r="DD37" s="18" t="str">
        <f>VLOOKUP(A37,[9]ESTADISTICAS_EN_EDUCACION_BASIC!$C$3:$AK$127,11,0)</f>
        <v>117.5</v>
      </c>
      <c r="DE37" s="18" t="str">
        <f>VLOOKUP($A37,[9]ESTADISTICAS_EN_EDUCACION_BASIC!$C$3:$AK$127,6,0)</f>
        <v>94.5</v>
      </c>
      <c r="DF37" s="18" t="str">
        <f>VLOOKUP($A37,[9]ESTADISTICAS_EN_EDUCACION_BASIC!$C$3:$AK$127,18,0)</f>
        <v>5.2</v>
      </c>
      <c r="DG37" s="18" t="str">
        <f>VLOOKUP($A37,[9]ESTADISTICAS_EN_EDUCACION_BASIC!$C$3:$AK$127,28,0)</f>
        <v>0.03</v>
      </c>
      <c r="DH37" s="38">
        <f>VLOOKUP(A37,[10]Hoja4!$A$1:$D$63,4,0)</f>
        <v>162.9327902240326</v>
      </c>
      <c r="DI37" s="18">
        <f>VLOOKUP(A37,[10]Hoja4!$A$1:$D$63,2,0)</f>
        <v>4</v>
      </c>
      <c r="DJ37" s="38">
        <f>VLOOKUP(A37,'[10]AS 6 - 11'!$A$1:$D$84,4,0)</f>
        <v>203.66598778004072</v>
      </c>
      <c r="DK37" s="18">
        <f>VLOOKUP(A37,'[10]AS 6 - 11'!$A$1:$D$84,2,0)</f>
        <v>5</v>
      </c>
      <c r="DL37" s="18">
        <v>0</v>
      </c>
      <c r="DM37" s="18">
        <v>0</v>
      </c>
      <c r="DN37" s="38">
        <v>0</v>
      </c>
      <c r="DO37" s="18">
        <v>0</v>
      </c>
      <c r="DP37" s="38">
        <f>VLOOKUP(A37,[10]Hoja10!$A$1:$D$61,4,0)</f>
        <v>154.38054805094558</v>
      </c>
      <c r="DQ37" s="18">
        <f>VLOOKUP(A37,[10]Hoja10!$A$1:$D$61,2,0)</f>
        <v>4</v>
      </c>
      <c r="DR37" s="18">
        <v>0</v>
      </c>
      <c r="DS37" s="18">
        <v>0</v>
      </c>
      <c r="DT37" s="38">
        <f>VLOOKUP(A37,[10]Hoja12!$A$1:$D$41,4,0)</f>
        <v>154.38054805094558</v>
      </c>
      <c r="DU37" s="18">
        <f>VLOOKUP(A37,[10]Hoja12!$A$1:$D$41,2,0)</f>
        <v>4</v>
      </c>
      <c r="DV37" s="18">
        <v>0</v>
      </c>
      <c r="DW37" s="18">
        <v>0</v>
      </c>
      <c r="DX37" s="18">
        <v>0</v>
      </c>
      <c r="DY37" s="18">
        <v>0</v>
      </c>
      <c r="DZ37" s="188">
        <v>1.9493177387914229</v>
      </c>
      <c r="EA37" s="189">
        <v>2</v>
      </c>
      <c r="EB37" s="188">
        <v>70.599613152804636</v>
      </c>
      <c r="EC37" s="189">
        <v>73</v>
      </c>
      <c r="ED37" s="38">
        <f>VLOOKUP(A37,'[3]2019'!$A$8:$K$140,11,0)</f>
        <v>3.2925682031984951</v>
      </c>
      <c r="EE37" s="18">
        <f>VLOOKUP(A37,'[3]2019'!$A$8:$K$140,10,0)</f>
        <v>7</v>
      </c>
      <c r="EF37" s="18" t="str">
        <f>VLOOKUP($A37,[9]ESTADISTICAS_EN_EDUCACION_BASIC!$C$3:$AK$127,11,0)</f>
        <v>117.5</v>
      </c>
      <c r="EG37" s="18" t="str">
        <f>VLOOKUP($A37,[9]ESTADISTICAS_EN_EDUCACION_BASIC!$C$3:$AK$127,7,0)</f>
        <v>64.3</v>
      </c>
      <c r="EH37" s="18" t="str">
        <f>VLOOKUP($A37,[9]ESTADISTICAS_EN_EDUCACION_BASIC!$C$3:$AK$127,18,0)</f>
        <v>5.2</v>
      </c>
      <c r="EI37" s="18">
        <f>VLOOKUP($A37,[9]ESTADISTICAS_EN_EDUCACION_BASIC!$C$3:$AK$127,29,0)</f>
        <v>0</v>
      </c>
      <c r="EJ37" s="31"/>
      <c r="EK37" s="31"/>
      <c r="EL37" s="18" t="str">
        <f>VLOOKUP($A37,[9]ESTADISTICAS_EN_EDUCACION_BASIC!$C$3:$AK$127,13,0)</f>
        <v>53.6</v>
      </c>
      <c r="EM37" s="18" t="str">
        <f>VLOOKUP($A37,[9]ESTADISTICAS_EN_EDUCACION_BASIC!$C$3:$AK$127,8,0)</f>
        <v>32.5</v>
      </c>
      <c r="EN37" s="18" t="str">
        <f>VLOOKUP($A37,[9]ESTADISTICAS_EN_EDUCACION_BASIC!$C$3:$AK$127,20,0)</f>
        <v>3.87</v>
      </c>
      <c r="EO37" s="18" t="str">
        <f>VLOOKUP($A37,[9]ESTADISTICAS_EN_EDUCACION_BASIC!$C$3:$AK$127,30,0)</f>
        <v>1.63</v>
      </c>
      <c r="EP37" s="18">
        <v>0</v>
      </c>
      <c r="EQ37" s="18">
        <v>0</v>
      </c>
      <c r="ER37" s="38">
        <f>VLOOKUP(A37,[10]Hoja3!$A$1:$D$89,4,0)</f>
        <v>347.35623311462757</v>
      </c>
      <c r="ES37" s="18">
        <f>VLOOKUP(A37,[10]Hoja3!$A$1:$D$89,2,0)</f>
        <v>9</v>
      </c>
      <c r="ET37" s="38">
        <f>VLOOKUP(A37,[10]Hoja5!$A$1:$D$76,4,0)</f>
        <v>192.97568506368199</v>
      </c>
      <c r="EU37" s="18">
        <f>VLOOKUP(A37,[10]Hoja5!$A$1:$D$75,2,0)</f>
        <v>5</v>
      </c>
      <c r="EV37" s="38">
        <f>VLOOKUP(A37,[10]Hoja7!$A$1:$D$76,4,0)</f>
        <v>38.595137012736394</v>
      </c>
      <c r="EW37" s="18">
        <f>VLOOKUP(A37,[10]Hoja7!$A$1:$D$77,2,0)</f>
        <v>1</v>
      </c>
      <c r="EX37" s="31"/>
      <c r="EY37" s="190">
        <v>105.48086866597725</v>
      </c>
      <c r="EZ37" s="191">
        <v>102</v>
      </c>
      <c r="FA37" s="188">
        <v>57.395143487858718</v>
      </c>
      <c r="FB37" s="189">
        <v>52</v>
      </c>
      <c r="FC37" s="38">
        <f>VLOOKUP(A37,[10]Hoja15!$A$1:$D$63,4,0)</f>
        <v>46.264168401572981</v>
      </c>
      <c r="FD37" s="18">
        <f>VLOOKUP(A37,[10]Hoja15!$A$1:$D$63,2,0)</f>
        <v>2</v>
      </c>
      <c r="FE37" s="38">
        <f>VLOOKUP(A37,[10]Hoja16!$A$1:$D$88,4,0)</f>
        <v>300.71709461022436</v>
      </c>
      <c r="FF37" s="18">
        <f>VLOOKUP(A37,[10]Hoja16!$A$1:$D$88,2,0)</f>
        <v>13</v>
      </c>
      <c r="FG37" s="18">
        <v>0</v>
      </c>
      <c r="FH37" s="18">
        <v>0</v>
      </c>
      <c r="FI37" s="38">
        <f>VLOOKUP(A37,[10]Hoja18!$A$1:$D$40,4,0)</f>
        <v>23.13208420078649</v>
      </c>
      <c r="FJ37" s="18">
        <f>VLOOKUP(A37,[10]Hoja18!$A$1:$D$40,2,0)</f>
        <v>1</v>
      </c>
      <c r="FK37" s="38">
        <f>VLOOKUP(A37,[10]Hoja19!$A$1:$D$97,4,0)</f>
        <v>370.11334721258385</v>
      </c>
      <c r="FL37" s="18">
        <f>VLOOKUP(A37,[10]Hoja19!$A$1:$D$97,2,0)</f>
        <v>16</v>
      </c>
      <c r="FM37" s="38">
        <f>VLOOKUP(A37,[10]Hoja20!$A$1:$D$91,4,0)</f>
        <v>185.05667360629192</v>
      </c>
      <c r="FN37" s="18">
        <f>VLOOKUP(A37,[10]Hoja20!$A$1:$D$91,2,0)</f>
        <v>8</v>
      </c>
      <c r="FO37" s="38">
        <f>VLOOKUP(A37,[10]Hoja21!$A$1:$D$101,4,0)</f>
        <v>370.11334721258385</v>
      </c>
      <c r="FP37" s="18">
        <f>VLOOKUP(A37,[10]Hoja21!$A$1:$D$101,2,0)</f>
        <v>16</v>
      </c>
      <c r="FQ37" s="38">
        <v>0</v>
      </c>
      <c r="FR37" s="18">
        <v>0</v>
      </c>
      <c r="FS37" s="38">
        <f>VLOOKUP(A37,'[3]2019'!$A$8:$M$140,13,0)</f>
        <v>6.024096385542169</v>
      </c>
      <c r="FT37" s="18">
        <f>VLOOKUP(A37,'[3]2019'!$A$8:$M$140,12,0)</f>
        <v>12</v>
      </c>
      <c r="FU37" s="38">
        <f>VLOOKUP(A37,'[3]2019'!$A$8:$O$140,15,0)</f>
        <v>2.1459227467811157</v>
      </c>
      <c r="FV37" s="18">
        <f>VLOOKUP(A37,'[3]2019'!$A$8:$O$140,14,0)</f>
        <v>4</v>
      </c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</row>
    <row r="38" spans="1:243">
      <c r="A38" s="17" t="s">
        <v>803</v>
      </c>
      <c r="B38" s="18" t="s">
        <v>804</v>
      </c>
      <c r="C38" s="17" t="s">
        <v>427</v>
      </c>
      <c r="D38" s="25">
        <v>6</v>
      </c>
      <c r="E38" s="27">
        <v>2019</v>
      </c>
      <c r="F38" s="31"/>
      <c r="G38" s="194">
        <v>15042</v>
      </c>
      <c r="H38" s="194">
        <v>6502</v>
      </c>
      <c r="I38" s="194">
        <v>8540</v>
      </c>
      <c r="J38" s="200">
        <v>17.260000000000002</v>
      </c>
      <c r="K38" s="40">
        <f>VLOOKUP(A38,'[6]1.COBERTURA  DANE'!$B$7:$G$139,5,0)</f>
        <v>2573</v>
      </c>
      <c r="L38" s="26">
        <v>72.94</v>
      </c>
      <c r="M38" s="32">
        <v>10875</v>
      </c>
      <c r="N38" s="187">
        <v>1371</v>
      </c>
      <c r="O38" s="187">
        <v>703</v>
      </c>
      <c r="P38" s="187">
        <v>668</v>
      </c>
      <c r="Q38" s="196">
        <f>VLOOKUP($A38,[7]Hoja1!$A$1:$H$3750,6,0)</f>
        <v>1637</v>
      </c>
      <c r="R38" s="196">
        <f>VLOOKUP($A38,[7]Hoja1!$A$1:$H$3750,7,0)</f>
        <v>838</v>
      </c>
      <c r="S38" s="196">
        <f>VLOOKUP($A38,[7]Hoja1!$A$1:$H$3750,8,0)</f>
        <v>799</v>
      </c>
      <c r="T38" s="187">
        <v>1297</v>
      </c>
      <c r="U38" s="187">
        <v>653</v>
      </c>
      <c r="V38" s="187">
        <v>644</v>
      </c>
      <c r="W38" s="198">
        <f>VLOOKUP($A38,[7]Hoja1!$A$1:$K$3750,9,0)</f>
        <v>1528</v>
      </c>
      <c r="X38" s="198">
        <f>VLOOKUP($A38,[7]Hoja1!$A$1:$K$3750,10,0)</f>
        <v>764</v>
      </c>
      <c r="Y38" s="198">
        <f>VLOOKUP($A38,[7]Hoja1!$A$1:$K$3750,11,0)</f>
        <v>764</v>
      </c>
      <c r="Z38" s="187">
        <v>1227</v>
      </c>
      <c r="AA38" s="187">
        <v>604</v>
      </c>
      <c r="AB38" s="187">
        <v>623</v>
      </c>
      <c r="AC38" s="198">
        <f>VLOOKUP(A38,[7]Hoja1!$A$1:$Q$3765,12,0)</f>
        <v>1452</v>
      </c>
      <c r="AD38" s="198">
        <f>VLOOKUP($A38,[7]Hoja1!$A$1:$Q$3765,13,0)</f>
        <v>713</v>
      </c>
      <c r="AE38" s="198">
        <f>VLOOKUP($A38,[7]Hoja1!$A$1:$Q$3750,14,0)</f>
        <v>739</v>
      </c>
      <c r="AF38" s="187">
        <v>1194</v>
      </c>
      <c r="AG38" s="187">
        <v>588</v>
      </c>
      <c r="AH38" s="187">
        <v>606</v>
      </c>
      <c r="AI38" s="198">
        <f>VLOOKUP($A38,[7]Hoja1!$A$1:$Q$3750,15,0)</f>
        <v>2361</v>
      </c>
      <c r="AJ38" s="198">
        <f>VLOOKUP($A38,[7]Hoja1!$A$1:$Q$3750,16,0)</f>
        <v>1152</v>
      </c>
      <c r="AK38" s="198">
        <f>VLOOKUP($A38,[7]Hoja1!$A$1:$Q$3750,17,0)</f>
        <v>1209</v>
      </c>
      <c r="AL38" s="187">
        <v>1100</v>
      </c>
      <c r="AM38" s="187">
        <v>539</v>
      </c>
      <c r="AN38" s="187">
        <v>561</v>
      </c>
      <c r="AO38" s="31"/>
      <c r="AP38" s="31"/>
      <c r="AQ38" s="31"/>
      <c r="AR38" s="31"/>
      <c r="AS38" s="27"/>
      <c r="AT38" s="31"/>
      <c r="AU38" s="31"/>
      <c r="AV38" s="31"/>
      <c r="AW38" s="31"/>
      <c r="AX38" s="38">
        <f>VLOOKUP(A38,[2]INFANTIL!$A$8:$AE$140,31,0)</f>
        <v>0</v>
      </c>
      <c r="AY38" s="18">
        <f>VLOOKUP(A38,[2]INFANTIL!$A$8:$AE$140,30,0)</f>
        <v>0</v>
      </c>
      <c r="AZ38" s="199">
        <f>VLOOKUP(A38,'[3]2019'!$A$8:$E$140,5,0)</f>
        <v>0</v>
      </c>
      <c r="BA38" s="23">
        <f>VLOOKUP(A38,'[3]2019'!$A$8:$F$140,4,0)</f>
        <v>0</v>
      </c>
      <c r="BB38" s="22">
        <f>VLOOKUP(A38,'[2]MATERNAS DIRECTAS'!$A$8:$AE$140,31,0)</f>
        <v>0</v>
      </c>
      <c r="BC38" s="23">
        <f>VLOOKUP(A38,'[2]MATERNAS DIRECTAS'!$A$8:$AE$140,30,0)</f>
        <v>0</v>
      </c>
      <c r="BD38" s="28">
        <v>0</v>
      </c>
      <c r="BE38" s="29">
        <v>0</v>
      </c>
      <c r="BF38" s="38">
        <f>VLOOKUP(A38,[8]Controles!$A$7:$P$139,12,0)</f>
        <v>4.3010752688172049</v>
      </c>
      <c r="BG38" s="18">
        <f>VLOOKUP(A38,[8]Controles!$A$7:$L$139,11,0)</f>
        <v>8</v>
      </c>
      <c r="BH38" s="38">
        <f>VLOOKUP(A38,[8]Peso!$A$7:$D$139,4,0)</f>
        <v>6.9892473118279561</v>
      </c>
      <c r="BI38" s="18">
        <f>VLOOKUP(A38,[8]Peso!$A$7:$D$139,3,0)</f>
        <v>13</v>
      </c>
      <c r="BJ38" s="22">
        <f>VLOOKUP(A38,'[2]EDA &lt; 5AÑOS'!$A$8:$AE$140,31,0)</f>
        <v>0</v>
      </c>
      <c r="BK38" s="23">
        <f>VLOOKUP(A38,'[2]EDA &lt; 5AÑOS'!$A$8:$AE$140,30,0)</f>
        <v>0</v>
      </c>
      <c r="BL38" s="22">
        <f>VLOOKUP(A38,'[2]IRA &lt; 5AÑOS'!$A$8:$AE$140,31,0)</f>
        <v>0</v>
      </c>
      <c r="BM38" s="23">
        <f>VLOOKUP(A38,'[2]IRA &lt; 5AÑOS'!$A$8:$AE$140,30,0)</f>
        <v>0</v>
      </c>
      <c r="BN38" s="18">
        <v>0</v>
      </c>
      <c r="BO38" s="18">
        <v>0</v>
      </c>
      <c r="BP38" s="18">
        <v>0</v>
      </c>
      <c r="BQ38" s="18">
        <v>0</v>
      </c>
      <c r="BR38" s="37">
        <v>0</v>
      </c>
      <c r="BS38" s="26">
        <v>0</v>
      </c>
      <c r="BT38" s="18">
        <v>0</v>
      </c>
      <c r="BU38" s="18">
        <v>0</v>
      </c>
      <c r="BV38" s="201">
        <v>3.4090909090909088E-2</v>
      </c>
      <c r="BW38" s="201">
        <v>0.99431818181818177</v>
      </c>
      <c r="BX38" s="201">
        <v>1.0056818181818181</v>
      </c>
      <c r="BY38" s="201">
        <v>1.0113636363636365</v>
      </c>
      <c r="BZ38" s="201">
        <v>0.97727272727272729</v>
      </c>
      <c r="CA38" s="201">
        <v>1.1461988304093567</v>
      </c>
      <c r="CB38" s="201">
        <v>1.1754385964912282</v>
      </c>
      <c r="CC38" s="18">
        <v>92</v>
      </c>
      <c r="CD38" s="18" t="str">
        <f>VLOOKUP(A38,[9]ESTADISTICAS_EN_EDUCACION_BASIC!$C$3:$AK$158,5,0)</f>
        <v>78.6</v>
      </c>
      <c r="CE38" s="18" t="str">
        <f>VLOOKUP(A38,[9]ESTADISTICAS_EN_EDUCACION_BASIC!$C$3:$AK$127,17,0)</f>
        <v>5.81</v>
      </c>
      <c r="CF38" s="24"/>
      <c r="CG38" s="24"/>
      <c r="CH38" s="20">
        <v>0</v>
      </c>
      <c r="CI38" s="21">
        <v>0</v>
      </c>
      <c r="CJ38" s="38">
        <f>VLOOKUP(A38,'[3]2019'!$A$8:$G$140,7,0)</f>
        <v>0</v>
      </c>
      <c r="CK38" s="18">
        <f>VLOOKUP(A38,'[3]2019'!$A$9:$G$140,6,0)</f>
        <v>0</v>
      </c>
      <c r="CL38" s="18">
        <v>0</v>
      </c>
      <c r="CM38" s="26">
        <v>0</v>
      </c>
      <c r="CN38" s="38">
        <v>66.53</v>
      </c>
      <c r="CO38" s="18">
        <v>1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38">
        <v>0</v>
      </c>
      <c r="DA38" s="18">
        <v>0</v>
      </c>
      <c r="DB38" s="38">
        <f>VLOOKUP(A38,'[3]2019'!$A$8:$I$140,9,0)</f>
        <v>1.6299918500407498</v>
      </c>
      <c r="DC38" s="18">
        <f>VLOOKUP(A38,'[3]2019'!$A$8:$I$140,8,0)</f>
        <v>2</v>
      </c>
      <c r="DD38" s="18" t="str">
        <f>VLOOKUP(A38,[9]ESTADISTICAS_EN_EDUCACION_BASIC!$C$3:$AK$127,11,0)</f>
        <v>128.6</v>
      </c>
      <c r="DE38" s="18">
        <f>VLOOKUP($A38,[9]ESTADISTICAS_EN_EDUCACION_BASIC!$C$3:$AK$127,6,0)</f>
        <v>102</v>
      </c>
      <c r="DF38" s="18" t="str">
        <f>VLOOKUP($A38,[9]ESTADISTICAS_EN_EDUCACION_BASIC!$C$3:$AK$127,18,0)</f>
        <v>5.88</v>
      </c>
      <c r="DG38" s="18" t="str">
        <f>VLOOKUP($A38,[9]ESTADISTICAS_EN_EDUCACION_BASIC!$C$3:$AK$127,28,0)</f>
        <v>8.27</v>
      </c>
      <c r="DH38" s="38">
        <v>0</v>
      </c>
      <c r="DI38" s="18">
        <v>0</v>
      </c>
      <c r="DJ38" s="38">
        <f>VLOOKUP(A38,'[10]AS 6 - 11'!$A$1:$D$84,4,0)</f>
        <v>130.89005235602096</v>
      </c>
      <c r="DK38" s="18">
        <f>VLOOKUP(A38,'[10]AS 6 - 11'!$A$1:$D$84,2,0)</f>
        <v>2</v>
      </c>
      <c r="DL38" s="18">
        <v>0</v>
      </c>
      <c r="DM38" s="18">
        <v>0</v>
      </c>
      <c r="DN38" s="38">
        <v>0</v>
      </c>
      <c r="DO38" s="18">
        <v>0</v>
      </c>
      <c r="DP38" s="38">
        <f>VLOOKUP(A38,[10]Hoja10!$A$1:$D$61,4,0)</f>
        <v>68.870523415977956</v>
      </c>
      <c r="DQ38" s="18">
        <f>VLOOKUP(A38,[10]Hoja10!$A$1:$D$61,2,0)</f>
        <v>1</v>
      </c>
      <c r="DR38" s="18">
        <v>0</v>
      </c>
      <c r="DS38" s="18">
        <v>0</v>
      </c>
      <c r="DT38" s="18">
        <v>0</v>
      </c>
      <c r="DU38" s="18">
        <v>0</v>
      </c>
      <c r="DV38" s="38">
        <f>VLOOKUP(A38,[10]Hoja13!$A$1:$D$20,4,0)</f>
        <v>68.870523415977956</v>
      </c>
      <c r="DW38" s="18">
        <f>VLOOKUP(A38,[10]Hoja13!$A$1:$D$20,2,0)</f>
        <v>1</v>
      </c>
      <c r="DX38" s="18">
        <v>0</v>
      </c>
      <c r="DY38" s="18">
        <v>0</v>
      </c>
      <c r="DZ38" s="188">
        <v>0</v>
      </c>
      <c r="EA38" s="189">
        <v>0</v>
      </c>
      <c r="EB38" s="188">
        <v>64.356435643564353</v>
      </c>
      <c r="EC38" s="189">
        <v>39</v>
      </c>
      <c r="ED38" s="38">
        <f>VLOOKUP(A38,'[3]2019'!$A$8:$K$140,11,0)</f>
        <v>1.6750418760469012</v>
      </c>
      <c r="EE38" s="18">
        <f>VLOOKUP(A38,'[3]2019'!$A$8:$K$140,10,0)</f>
        <v>2</v>
      </c>
      <c r="EF38" s="18" t="str">
        <f>VLOOKUP($A38,[9]ESTADISTICAS_EN_EDUCACION_BASIC!$C$3:$AK$127,11,0)</f>
        <v>128.6</v>
      </c>
      <c r="EG38" s="18" t="str">
        <f>VLOOKUP($A38,[9]ESTADISTICAS_EN_EDUCACION_BASIC!$C$3:$AK$127,7,0)</f>
        <v>81.5</v>
      </c>
      <c r="EH38" s="18" t="str">
        <f>VLOOKUP($A38,[9]ESTADISTICAS_EN_EDUCACION_BASIC!$C$3:$AK$127,18,0)</f>
        <v>5.88</v>
      </c>
      <c r="EI38" s="18" t="str">
        <f>VLOOKUP($A38,[9]ESTADISTICAS_EN_EDUCACION_BASIC!$C$3:$AK$127,29,0)</f>
        <v>7.05</v>
      </c>
      <c r="EJ38" s="31"/>
      <c r="EK38" s="31"/>
      <c r="EL38" s="18">
        <f>VLOOKUP($A38,[9]ESTADISTICAS_EN_EDUCACION_BASIC!$C$3:$AK$127,13,0)</f>
        <v>63</v>
      </c>
      <c r="EM38" s="18" t="str">
        <f>VLOOKUP($A38,[9]ESTADISTICAS_EN_EDUCACION_BASIC!$C$3:$AK$127,8,0)</f>
        <v>35.3</v>
      </c>
      <c r="EN38" s="18" t="str">
        <f>VLOOKUP($A38,[9]ESTADISTICAS_EN_EDUCACION_BASIC!$C$3:$AK$127,20,0)</f>
        <v>1.98</v>
      </c>
      <c r="EO38" s="18" t="str">
        <f>VLOOKUP($A38,[9]ESTADISTICAS_EN_EDUCACION_BASIC!$C$3:$AK$127,30,0)</f>
        <v>5.65</v>
      </c>
      <c r="EP38" s="18">
        <v>0</v>
      </c>
      <c r="EQ38" s="18">
        <v>0</v>
      </c>
      <c r="ER38" s="38">
        <f>VLOOKUP(A38,[10]Hoja3!$A$1:$D$89,4,0)</f>
        <v>137.74104683195591</v>
      </c>
      <c r="ES38" s="18">
        <f>VLOOKUP(A38,[10]Hoja3!$A$1:$D$89,2,0)</f>
        <v>2</v>
      </c>
      <c r="ET38" s="38">
        <v>0</v>
      </c>
      <c r="EU38" s="18">
        <v>0</v>
      </c>
      <c r="EV38" s="38">
        <v>0</v>
      </c>
      <c r="EW38" s="18">
        <v>0</v>
      </c>
      <c r="EX38" s="31"/>
      <c r="EY38" s="188">
        <v>101.60427807486631</v>
      </c>
      <c r="EZ38" s="189">
        <v>57</v>
      </c>
      <c r="FA38" s="188">
        <v>100.19646365422396</v>
      </c>
      <c r="FB38" s="189">
        <v>51</v>
      </c>
      <c r="FC38" s="38">
        <f>VLOOKUP(A38,[10]Hoja15!$A$1:$D$63,4,0)</f>
        <v>211.77467174925877</v>
      </c>
      <c r="FD38" s="18">
        <f>VLOOKUP(A38,[10]Hoja15!$A$1:$D$63,2,0)</f>
        <v>5</v>
      </c>
      <c r="FE38" s="38">
        <f>VLOOKUP(A38,[10]Hoja16!$A$1:$D$88,4,0)</f>
        <v>42.354934349851753</v>
      </c>
      <c r="FF38" s="18">
        <f>VLOOKUP(A38,[10]Hoja16!$A$1:$D$88,2,0)</f>
        <v>1</v>
      </c>
      <c r="FG38" s="18">
        <v>0</v>
      </c>
      <c r="FH38" s="18">
        <v>0</v>
      </c>
      <c r="FI38" s="18">
        <v>0</v>
      </c>
      <c r="FJ38" s="18">
        <v>0</v>
      </c>
      <c r="FK38" s="38">
        <f>VLOOKUP(A38,[10]Hoja19!$A$1:$D$97,4,0)</f>
        <v>254.12960609911056</v>
      </c>
      <c r="FL38" s="18">
        <f>VLOOKUP(A38,[10]Hoja19!$A$1:$D$97,2,0)</f>
        <v>6</v>
      </c>
      <c r="FM38" s="38">
        <v>0</v>
      </c>
      <c r="FN38" s="18">
        <v>0</v>
      </c>
      <c r="FO38" s="38">
        <f>VLOOKUP(A38,[10]Hoja21!$A$1:$D$101,4,0)</f>
        <v>42.354934349851753</v>
      </c>
      <c r="FP38" s="18">
        <f>VLOOKUP(A38,[10]Hoja21!$A$1:$D$101,2,0)</f>
        <v>1</v>
      </c>
      <c r="FQ38" s="38">
        <v>0</v>
      </c>
      <c r="FR38" s="18">
        <v>0</v>
      </c>
      <c r="FS38" s="38">
        <f>VLOOKUP(A38,'[3]2019'!$A$8:$M$140,13,0)</f>
        <v>0.90909090909090906</v>
      </c>
      <c r="FT38" s="18">
        <f>VLOOKUP(A38,'[3]2019'!$A$8:$M$140,12,0)</f>
        <v>1</v>
      </c>
      <c r="FU38" s="38">
        <f>VLOOKUP(A38,'[3]2019'!$A$8:$O$140,15,0)</f>
        <v>5.1020408163265305</v>
      </c>
      <c r="FV38" s="18">
        <f>VLOOKUP(A38,'[3]2019'!$A$8:$O$140,14,0)</f>
        <v>5</v>
      </c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</row>
    <row r="39" spans="1:243">
      <c r="A39" s="17" t="s">
        <v>811</v>
      </c>
      <c r="B39" s="18" t="s">
        <v>812</v>
      </c>
      <c r="C39" s="17" t="s">
        <v>427</v>
      </c>
      <c r="D39" s="25">
        <v>6</v>
      </c>
      <c r="E39" s="27">
        <v>2019</v>
      </c>
      <c r="F39" s="31"/>
      <c r="G39" s="194">
        <v>4760</v>
      </c>
      <c r="H39" s="194">
        <v>1975</v>
      </c>
      <c r="I39" s="194">
        <v>2785</v>
      </c>
      <c r="J39" s="200">
        <v>20.78</v>
      </c>
      <c r="K39" s="40">
        <f>VLOOKUP(A39,'[6]1.COBERTURA  DANE'!$B$7:$G$139,5,0)</f>
        <v>647</v>
      </c>
      <c r="L39" s="26">
        <v>89.18</v>
      </c>
      <c r="M39" s="32">
        <v>2777</v>
      </c>
      <c r="N39" s="187">
        <v>342</v>
      </c>
      <c r="O39" s="187">
        <v>186</v>
      </c>
      <c r="P39" s="187">
        <v>156</v>
      </c>
      <c r="Q39" s="196">
        <f>VLOOKUP($A39,[7]Hoja1!$A$1:$H$3750,6,0)</f>
        <v>411</v>
      </c>
      <c r="R39" s="196">
        <f>VLOOKUP($A39,[7]Hoja1!$A$1:$H$3750,7,0)</f>
        <v>224</v>
      </c>
      <c r="S39" s="196">
        <f>VLOOKUP($A39,[7]Hoja1!$A$1:$H$3750,8,0)</f>
        <v>187</v>
      </c>
      <c r="T39" s="187">
        <v>350</v>
      </c>
      <c r="U39" s="187">
        <v>193</v>
      </c>
      <c r="V39" s="187">
        <v>157</v>
      </c>
      <c r="W39" s="198">
        <f>VLOOKUP($A39,[7]Hoja1!$A$1:$K$3750,9,0)</f>
        <v>425</v>
      </c>
      <c r="X39" s="198">
        <f>VLOOKUP($A39,[7]Hoja1!$A$1:$K$3750,10,0)</f>
        <v>236</v>
      </c>
      <c r="Y39" s="198">
        <f>VLOOKUP($A39,[7]Hoja1!$A$1:$K$3750,11,0)</f>
        <v>189</v>
      </c>
      <c r="Z39" s="187">
        <v>361</v>
      </c>
      <c r="AA39" s="187">
        <v>202</v>
      </c>
      <c r="AB39" s="187">
        <v>159</v>
      </c>
      <c r="AC39" s="198">
        <f>VLOOKUP(A39,[7]Hoja1!$A$1:$Q$3765,12,0)</f>
        <v>432</v>
      </c>
      <c r="AD39" s="198">
        <f>VLOOKUP($A39,[7]Hoja1!$A$1:$Q$3765,13,0)</f>
        <v>238</v>
      </c>
      <c r="AE39" s="198">
        <f>VLOOKUP($A39,[7]Hoja1!$A$1:$Q$3750,14,0)</f>
        <v>194</v>
      </c>
      <c r="AF39" s="187">
        <v>355</v>
      </c>
      <c r="AG39" s="187">
        <v>191</v>
      </c>
      <c r="AH39" s="187">
        <v>164</v>
      </c>
      <c r="AI39" s="198">
        <f>VLOOKUP($A39,[7]Hoja1!$A$1:$Q$3750,15,0)</f>
        <v>695</v>
      </c>
      <c r="AJ39" s="198">
        <f>VLOOKUP($A39,[7]Hoja1!$A$1:$Q$3750,16,0)</f>
        <v>353</v>
      </c>
      <c r="AK39" s="198">
        <f>VLOOKUP($A39,[7]Hoja1!$A$1:$Q$3750,17,0)</f>
        <v>342</v>
      </c>
      <c r="AL39" s="187">
        <v>331</v>
      </c>
      <c r="AM39" s="187">
        <v>170</v>
      </c>
      <c r="AN39" s="187">
        <v>161</v>
      </c>
      <c r="AO39" s="31"/>
      <c r="AP39" s="31"/>
      <c r="AQ39" s="31"/>
      <c r="AR39" s="31"/>
      <c r="AS39" s="27"/>
      <c r="AT39" s="31"/>
      <c r="AU39" s="31"/>
      <c r="AV39" s="31"/>
      <c r="AW39" s="31"/>
      <c r="AX39" s="38">
        <f>VLOOKUP(A39,[2]INFANTIL!$A$8:$AE$140,31,0)</f>
        <v>0</v>
      </c>
      <c r="AY39" s="18">
        <f>VLOOKUP(A39,[2]INFANTIL!$A$8:$AE$140,30,0)</f>
        <v>0</v>
      </c>
      <c r="AZ39" s="199">
        <f>VLOOKUP(A39,'[3]2019'!$A$8:$E$140,5,0)</f>
        <v>0</v>
      </c>
      <c r="BA39" s="23">
        <f>VLOOKUP(A39,'[3]2019'!$A$8:$F$140,4,0)</f>
        <v>0</v>
      </c>
      <c r="BB39" s="22">
        <f>VLOOKUP(A39,'[2]MATERNAS DIRECTAS'!$A$8:$AE$140,31,0)</f>
        <v>0</v>
      </c>
      <c r="BC39" s="23">
        <f>VLOOKUP(A39,'[2]MATERNAS DIRECTAS'!$A$8:$AE$140,30,0)</f>
        <v>0</v>
      </c>
      <c r="BD39" s="28">
        <v>0</v>
      </c>
      <c r="BE39" s="29">
        <v>0</v>
      </c>
      <c r="BF39" s="38">
        <f>VLOOKUP(A39,[8]Controles!$A$7:$P$139,12,0)</f>
        <v>5.5555555555555554</v>
      </c>
      <c r="BG39" s="18">
        <f>VLOOKUP(A39,[8]Controles!$A$7:$L$139,11,0)</f>
        <v>2</v>
      </c>
      <c r="BH39" s="38">
        <f>VLOOKUP(A39,[8]Peso!$A$7:$D$139,4,0)</f>
        <v>8.3333333333333321</v>
      </c>
      <c r="BI39" s="18">
        <f>VLOOKUP(A39,[8]Peso!$A$7:$D$139,3,0)</f>
        <v>3</v>
      </c>
      <c r="BJ39" s="22">
        <f>VLOOKUP(A39,'[2]EDA &lt; 5AÑOS'!$A$8:$AE$140,31,0)</f>
        <v>0</v>
      </c>
      <c r="BK39" s="23">
        <f>VLOOKUP(A39,'[2]EDA &lt; 5AÑOS'!$A$8:$AE$140,30,0)</f>
        <v>0</v>
      </c>
      <c r="BL39" s="22">
        <f>VLOOKUP(A39,'[2]IRA &lt; 5AÑOS'!$A$8:$AE$140,31,0)</f>
        <v>0</v>
      </c>
      <c r="BM39" s="23">
        <f>VLOOKUP(A39,'[2]IRA &lt; 5AÑOS'!$A$8:$AE$140,30,0)</f>
        <v>0</v>
      </c>
      <c r="BN39" s="18">
        <v>0</v>
      </c>
      <c r="BO39" s="18">
        <v>0</v>
      </c>
      <c r="BP39" s="18">
        <v>0</v>
      </c>
      <c r="BQ39" s="18">
        <v>0</v>
      </c>
      <c r="BR39" s="37">
        <v>0</v>
      </c>
      <c r="BS39" s="26">
        <v>0</v>
      </c>
      <c r="BT39" s="18">
        <v>0</v>
      </c>
      <c r="BU39" s="18">
        <v>0</v>
      </c>
      <c r="BV39" s="201">
        <v>0.28947368421052633</v>
      </c>
      <c r="BW39" s="201">
        <v>1.0789473684210527</v>
      </c>
      <c r="BX39" s="201">
        <v>1.0526315789473684</v>
      </c>
      <c r="BY39" s="201">
        <v>1.131578947368421</v>
      </c>
      <c r="BZ39" s="201">
        <v>1.0526315789473684</v>
      </c>
      <c r="CA39" s="201">
        <v>0.87179487179487181</v>
      </c>
      <c r="CB39" s="201">
        <v>1.0256410256410255</v>
      </c>
      <c r="CC39" s="18" t="str">
        <f>VLOOKUP(A39,[9]ESTADISTICAS_EN_EDUCACION_BASIC!$C$3:$AK$127,10,0)</f>
        <v>88.1</v>
      </c>
      <c r="CD39" s="18">
        <f>VLOOKUP(A39,[9]ESTADISTICAS_EN_EDUCACION_BASIC!$C$3:$AK$158,5,0)</f>
        <v>61</v>
      </c>
      <c r="CE39" s="18" t="str">
        <f>VLOOKUP(A39,[9]ESTADISTICAS_EN_EDUCACION_BASIC!$C$3:$AK$127,17,0)</f>
        <v>7.69</v>
      </c>
      <c r="CF39" s="24"/>
      <c r="CG39" s="24"/>
      <c r="CH39" s="20" t="e">
        <f>VLOOKUP(A39,#REF!,4,0)</f>
        <v>#REF!</v>
      </c>
      <c r="CI39" s="21" t="e">
        <f>VLOOKUP(A39,#REF!,2,0)</f>
        <v>#REF!</v>
      </c>
      <c r="CJ39" s="38">
        <f>VLOOKUP(A39,'[3]2019'!$A$8:$G$140,7,0)</f>
        <v>0</v>
      </c>
      <c r="CK39" s="18">
        <f>VLOOKUP(A39,'[3]2019'!$A$9:$G$140,6,0)</f>
        <v>0</v>
      </c>
      <c r="CL39" s="18">
        <v>291.55</v>
      </c>
      <c r="CM39" s="26">
        <v>1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38">
        <v>0</v>
      </c>
      <c r="DA39" s="18">
        <v>0</v>
      </c>
      <c r="DB39" s="38">
        <f>VLOOKUP(A39,'[3]2019'!$A$8:$I$140,9,0)</f>
        <v>0</v>
      </c>
      <c r="DC39" s="18">
        <f>VLOOKUP(A39,'[3]2019'!$A$8:$I$140,8,0)</f>
        <v>0</v>
      </c>
      <c r="DD39" s="18" t="str">
        <f>VLOOKUP(A39,[9]ESTADISTICAS_EN_EDUCACION_BASIC!$C$3:$AK$127,11,0)</f>
        <v>141.5</v>
      </c>
      <c r="DE39" s="18" t="str">
        <f>VLOOKUP($A39,[9]ESTADISTICAS_EN_EDUCACION_BASIC!$C$3:$AK$127,6,0)</f>
        <v>107.5</v>
      </c>
      <c r="DF39" s="18" t="str">
        <f>VLOOKUP($A39,[9]ESTADISTICAS_EN_EDUCACION_BASIC!$C$3:$AK$127,18,0)</f>
        <v>5.29</v>
      </c>
      <c r="DG39" s="18">
        <f>VLOOKUP($A39,[9]ESTADISTICAS_EN_EDUCACION_BASIC!$C$3:$AK$127,28,0)</f>
        <v>0</v>
      </c>
      <c r="DH39" s="38">
        <v>0</v>
      </c>
      <c r="DI39" s="18">
        <v>0</v>
      </c>
      <c r="DJ39" s="38">
        <v>0</v>
      </c>
      <c r="DK39" s="18">
        <v>0</v>
      </c>
      <c r="DL39" s="18">
        <v>0</v>
      </c>
      <c r="DM39" s="18">
        <v>0</v>
      </c>
      <c r="DN39" s="38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18">
        <v>0</v>
      </c>
      <c r="DZ39" s="188">
        <v>0</v>
      </c>
      <c r="EA39" s="189">
        <v>0</v>
      </c>
      <c r="EB39" s="188">
        <v>42.682926829268297</v>
      </c>
      <c r="EC39" s="189">
        <v>7</v>
      </c>
      <c r="ED39" s="38">
        <f>VLOOKUP(A39,'[3]2019'!$A$8:$K$140,11,0)</f>
        <v>0</v>
      </c>
      <c r="EE39" s="18">
        <f>VLOOKUP(A39,'[3]2019'!$A$8:$K$140,10,0)</f>
        <v>0</v>
      </c>
      <c r="EF39" s="18" t="str">
        <f>VLOOKUP($A39,[9]ESTADISTICAS_EN_EDUCACION_BASIC!$C$3:$AK$127,11,0)</f>
        <v>141.5</v>
      </c>
      <c r="EG39" s="18" t="str">
        <f>VLOOKUP($A39,[9]ESTADISTICAS_EN_EDUCACION_BASIC!$C$3:$AK$127,7,0)</f>
        <v>95.3</v>
      </c>
      <c r="EH39" s="18" t="str">
        <f>VLOOKUP($A39,[9]ESTADISTICAS_EN_EDUCACION_BASIC!$C$3:$AK$127,18,0)</f>
        <v>5.29</v>
      </c>
      <c r="EI39" s="18">
        <f>VLOOKUP($A39,[9]ESTADISTICAS_EN_EDUCACION_BASIC!$C$3:$AK$127,29,0)</f>
        <v>0</v>
      </c>
      <c r="EJ39" s="31"/>
      <c r="EK39" s="31"/>
      <c r="EL39" s="18" t="str">
        <f>VLOOKUP($A39,[9]ESTADISTICAS_EN_EDUCACION_BASIC!$C$3:$AK$127,13,0)</f>
        <v>93.7</v>
      </c>
      <c r="EM39" s="18" t="str">
        <f>VLOOKUP($A39,[9]ESTADISTICAS_EN_EDUCACION_BASIC!$C$3:$AK$127,8,0)</f>
        <v>44.8</v>
      </c>
      <c r="EN39" s="18" t="str">
        <f>VLOOKUP($A39,[9]ESTADISTICAS_EN_EDUCACION_BASIC!$C$3:$AK$127,20,0)</f>
        <v>5.97</v>
      </c>
      <c r="EO39" s="18">
        <f>VLOOKUP($A39,[9]ESTADISTICAS_EN_EDUCACION_BASIC!$C$3:$AK$127,30,0)</f>
        <v>0</v>
      </c>
      <c r="EP39" s="18">
        <v>0</v>
      </c>
      <c r="EQ39" s="18">
        <v>0</v>
      </c>
      <c r="ER39" s="38">
        <v>0</v>
      </c>
      <c r="ES39" s="18">
        <v>0</v>
      </c>
      <c r="ET39" s="38">
        <v>0</v>
      </c>
      <c r="EU39" s="18">
        <v>0</v>
      </c>
      <c r="EV39" s="38">
        <v>0</v>
      </c>
      <c r="EW39" s="18">
        <v>0</v>
      </c>
      <c r="EX39" s="31"/>
      <c r="EY39" s="188">
        <v>62.111801242236027</v>
      </c>
      <c r="EZ39" s="189">
        <v>10</v>
      </c>
      <c r="FA39" s="188">
        <v>70.422535211267615</v>
      </c>
      <c r="FB39" s="189">
        <v>10</v>
      </c>
      <c r="FC39" s="18">
        <v>0</v>
      </c>
      <c r="FD39" s="18">
        <v>0</v>
      </c>
      <c r="FE39" s="3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0</v>
      </c>
      <c r="FK39" s="38">
        <v>0</v>
      </c>
      <c r="FL39" s="18">
        <v>0</v>
      </c>
      <c r="FM39" s="38">
        <f>VLOOKUP(A39,[10]Hoja20!$A$1:$D$91,4,0)</f>
        <v>287.7697841726619</v>
      </c>
      <c r="FN39" s="18">
        <f>VLOOKUP(A39,[10]Hoja20!$A$1:$D$91,2,0)</f>
        <v>2</v>
      </c>
      <c r="FO39" s="38">
        <f>VLOOKUP(A39,[10]Hoja21!$A$1:$D$101,4,0)</f>
        <v>575.5395683453238</v>
      </c>
      <c r="FP39" s="18">
        <f>VLOOKUP(A39,[10]Hoja21!$A$1:$D$101,2,0)</f>
        <v>4</v>
      </c>
      <c r="FQ39" s="38">
        <f>VLOOKUP(A39,[10]Hoja22!$A$1:$D$60,4,0)</f>
        <v>143.88489208633095</v>
      </c>
      <c r="FR39" s="18">
        <f>VLOOKUP(A39,[10]Hoja22!$A$1:$D$60,2,0)</f>
        <v>1</v>
      </c>
      <c r="FS39" s="38">
        <f>VLOOKUP(A39,'[3]2019'!$A$8:$M$140,13,0)</f>
        <v>0</v>
      </c>
      <c r="FT39" s="18">
        <f>VLOOKUP(A39,'[3]2019'!$A$8:$M$140,12,0)</f>
        <v>0</v>
      </c>
      <c r="FU39" s="38">
        <f>VLOOKUP(A39,'[3]2019'!$A$8:$O$140,15,0)</f>
        <v>0</v>
      </c>
      <c r="FV39" s="18">
        <f>VLOOKUP(A39,'[3]2019'!$A$8:$O$140,14,0)</f>
        <v>0</v>
      </c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</row>
    <row r="40" spans="1:243">
      <c r="A40" s="17" t="s">
        <v>821</v>
      </c>
      <c r="B40" s="18" t="s">
        <v>822</v>
      </c>
      <c r="C40" s="17" t="s">
        <v>466</v>
      </c>
      <c r="D40" s="25">
        <v>6</v>
      </c>
      <c r="E40" s="27">
        <v>2019</v>
      </c>
      <c r="F40" s="31"/>
      <c r="G40" s="194">
        <v>21504</v>
      </c>
      <c r="H40" s="194">
        <v>7492</v>
      </c>
      <c r="I40" s="194">
        <v>14012</v>
      </c>
      <c r="J40" s="200">
        <v>15.73</v>
      </c>
      <c r="K40" s="40">
        <f>VLOOKUP(A40,'[6]1.COBERTURA  DANE'!$B$7:$G$139,5,0)</f>
        <v>3188</v>
      </c>
      <c r="L40" s="26">
        <v>65.819999999999993</v>
      </c>
      <c r="M40" s="32">
        <v>13342</v>
      </c>
      <c r="N40" s="187">
        <v>1490</v>
      </c>
      <c r="O40" s="187">
        <v>770</v>
      </c>
      <c r="P40" s="187">
        <v>720</v>
      </c>
      <c r="Q40" s="196">
        <f>VLOOKUP($A40,[7]Hoja1!$A$1:$H$3750,6,0)</f>
        <v>1801</v>
      </c>
      <c r="R40" s="196">
        <f>VLOOKUP($A40,[7]Hoja1!$A$1:$H$3750,7,0)</f>
        <v>930</v>
      </c>
      <c r="S40" s="196">
        <f>VLOOKUP($A40,[7]Hoja1!$A$1:$H$3750,8,0)</f>
        <v>871</v>
      </c>
      <c r="T40" s="187">
        <v>1646</v>
      </c>
      <c r="U40" s="187">
        <v>847</v>
      </c>
      <c r="V40" s="187">
        <v>799</v>
      </c>
      <c r="W40" s="198">
        <f>VLOOKUP($A40,[7]Hoja1!$A$1:$K$3750,9,0)</f>
        <v>2051</v>
      </c>
      <c r="X40" s="198">
        <f>VLOOKUP($A40,[7]Hoja1!$A$1:$K$3750,10,0)</f>
        <v>1055</v>
      </c>
      <c r="Y40" s="198">
        <f>VLOOKUP($A40,[7]Hoja1!$A$1:$K$3750,11,0)</f>
        <v>996</v>
      </c>
      <c r="Z40" s="187">
        <v>1834</v>
      </c>
      <c r="AA40" s="187">
        <v>940</v>
      </c>
      <c r="AB40" s="187">
        <v>894</v>
      </c>
      <c r="AC40" s="198">
        <f>VLOOKUP(A40,[7]Hoja1!$A$1:$Q$3765,12,0)</f>
        <v>2254</v>
      </c>
      <c r="AD40" s="198">
        <f>VLOOKUP($A40,[7]Hoja1!$A$1:$Q$3765,13,0)</f>
        <v>1149</v>
      </c>
      <c r="AE40" s="198">
        <f>VLOOKUP($A40,[7]Hoja1!$A$1:$Q$3750,14,0)</f>
        <v>1105</v>
      </c>
      <c r="AF40" s="187">
        <v>1877</v>
      </c>
      <c r="AG40" s="187">
        <v>950</v>
      </c>
      <c r="AH40" s="187">
        <v>927</v>
      </c>
      <c r="AI40" s="198">
        <f>VLOOKUP($A40,[7]Hoja1!$A$1:$Q$3750,15,0)</f>
        <v>3617</v>
      </c>
      <c r="AJ40" s="198">
        <f>VLOOKUP($A40,[7]Hoja1!$A$1:$Q$3750,16,0)</f>
        <v>1814</v>
      </c>
      <c r="AK40" s="198">
        <f>VLOOKUP($A40,[7]Hoja1!$A$1:$Q$3750,17,0)</f>
        <v>1803</v>
      </c>
      <c r="AL40" s="187">
        <v>1689</v>
      </c>
      <c r="AM40" s="187">
        <v>846</v>
      </c>
      <c r="AN40" s="187">
        <v>843</v>
      </c>
      <c r="AO40" s="31"/>
      <c r="AP40" s="31"/>
      <c r="AQ40" s="31"/>
      <c r="AR40" s="31"/>
      <c r="AS40" s="27"/>
      <c r="AT40" s="31"/>
      <c r="AU40" s="31"/>
      <c r="AV40" s="31"/>
      <c r="AW40" s="31"/>
      <c r="AX40" s="38">
        <f>VLOOKUP(A40,[2]INFANTIL!$A$8:$AE$140,31,0)</f>
        <v>11.363636363636363</v>
      </c>
      <c r="AY40" s="18">
        <f>VLOOKUP(A40,[2]INFANTIL!$A$8:$AE$140,30,0)</f>
        <v>2</v>
      </c>
      <c r="AZ40" s="199">
        <f>VLOOKUP(A40,'[3]2019'!$A$8:$E$140,5,0)</f>
        <v>1.3422818791946307</v>
      </c>
      <c r="BA40" s="23">
        <f>VLOOKUP(A40,'[3]2019'!$A$8:$F$140,4,0)</f>
        <v>2</v>
      </c>
      <c r="BB40" s="22">
        <f>VLOOKUP(A40,'[2]MATERNAS DIRECTAS'!$A$8:$AE$140,31,0)</f>
        <v>0</v>
      </c>
      <c r="BC40" s="23">
        <f>VLOOKUP(A40,'[2]MATERNAS DIRECTAS'!$A$8:$AE$140,30,0)</f>
        <v>0</v>
      </c>
      <c r="BD40" s="28">
        <v>0</v>
      </c>
      <c r="BE40" s="29">
        <v>0</v>
      </c>
      <c r="BF40" s="38">
        <f>VLOOKUP(A40,[8]Controles!$A$7:$P$139,12,0)</f>
        <v>3.4090909090909087</v>
      </c>
      <c r="BG40" s="18">
        <f>VLOOKUP(A40,[8]Controles!$A$7:$L$139,11,0)</f>
        <v>6</v>
      </c>
      <c r="BH40" s="38">
        <f>VLOOKUP(A40,[8]Peso!$A$7:$D$139,4,0)</f>
        <v>13.636363636363635</v>
      </c>
      <c r="BI40" s="18">
        <f>VLOOKUP(A40,[8]Peso!$A$7:$D$139,3,0)</f>
        <v>24</v>
      </c>
      <c r="BJ40" s="22">
        <f>VLOOKUP(A40,'[2]EDA &lt; 5AÑOS'!$A$8:$AE$140,31,0)</f>
        <v>0</v>
      </c>
      <c r="BK40" s="23">
        <f>VLOOKUP(A40,'[2]EDA &lt; 5AÑOS'!$A$8:$AE$140,30,0)</f>
        <v>0</v>
      </c>
      <c r="BL40" s="22">
        <f>VLOOKUP(A40,'[2]IRA &lt; 5AÑOS'!$A$8:$AE$140,31,0)</f>
        <v>0</v>
      </c>
      <c r="BM40" s="23">
        <f>VLOOKUP(A40,'[2]IRA &lt; 5AÑOS'!$A$8:$AE$140,30,0)</f>
        <v>0</v>
      </c>
      <c r="BN40" s="18">
        <v>0</v>
      </c>
      <c r="BO40" s="18">
        <v>0</v>
      </c>
      <c r="BP40" s="18">
        <v>0</v>
      </c>
      <c r="BQ40" s="18">
        <v>0</v>
      </c>
      <c r="BR40" s="37">
        <v>0</v>
      </c>
      <c r="BS40" s="26">
        <v>0</v>
      </c>
      <c r="BT40" s="18">
        <v>0</v>
      </c>
      <c r="BU40" s="18">
        <v>0</v>
      </c>
      <c r="BV40" s="201">
        <v>0.13333333333333333</v>
      </c>
      <c r="BW40" s="201">
        <v>0.95897435897435901</v>
      </c>
      <c r="BX40" s="201">
        <v>0.9128205128205128</v>
      </c>
      <c r="BY40" s="201">
        <v>0.95897435897435901</v>
      </c>
      <c r="BZ40" s="201">
        <v>0.9538461538461539</v>
      </c>
      <c r="CA40" s="201">
        <v>1.0945273631840795</v>
      </c>
      <c r="CB40" s="201">
        <v>1.0547263681592041</v>
      </c>
      <c r="CC40" s="18" t="str">
        <f>VLOOKUP(A40,[9]ESTADISTICAS_EN_EDUCACION_BASIC!$C$3:$AK$127,10,0)</f>
        <v>66.2</v>
      </c>
      <c r="CD40" s="18" t="str">
        <f>VLOOKUP(A40,[9]ESTADISTICAS_EN_EDUCACION_BASIC!$C$3:$AK$158,5,0)</f>
        <v>56.6</v>
      </c>
      <c r="CE40" s="18" t="str">
        <f>VLOOKUP(A40,[9]ESTADISTICAS_EN_EDUCACION_BASIC!$C$3:$AK$127,17,0)</f>
        <v>8.08</v>
      </c>
      <c r="CF40" s="24"/>
      <c r="CG40" s="24"/>
      <c r="CH40" s="20" t="e">
        <f>VLOOKUP(A40,#REF!,4,0)</f>
        <v>#REF!</v>
      </c>
      <c r="CI40" s="21">
        <v>5</v>
      </c>
      <c r="CJ40" s="38">
        <f>VLOOKUP(A40,'[3]2019'!$A$8:$G$140,7,0)</f>
        <v>0</v>
      </c>
      <c r="CK40" s="18">
        <f>VLOOKUP(A40,'[3]2019'!$A$9:$G$140,6,0)</f>
        <v>0</v>
      </c>
      <c r="CL40" s="18">
        <v>277.62</v>
      </c>
      <c r="CM40" s="26">
        <v>5</v>
      </c>
      <c r="CN40" s="38">
        <v>66.53</v>
      </c>
      <c r="CO40" s="18">
        <v>1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38">
        <v>0</v>
      </c>
      <c r="DA40" s="18">
        <v>0</v>
      </c>
      <c r="DB40" s="38">
        <f>VLOOKUP(A40,'[3]2019'!$A$8:$I$140,9,0)</f>
        <v>0</v>
      </c>
      <c r="DC40" s="18">
        <f>VLOOKUP(A40,'[3]2019'!$A$8:$I$140,8,0)</f>
        <v>0</v>
      </c>
      <c r="DD40" s="18" t="str">
        <f>VLOOKUP(A40,[9]ESTADISTICAS_EN_EDUCACION_BASIC!$C$3:$AK$127,11,0)</f>
        <v>111.2</v>
      </c>
      <c r="DE40" s="18" t="str">
        <f>VLOOKUP($A40,[9]ESTADISTICAS_EN_EDUCACION_BASIC!$C$3:$AK$127,6,0)</f>
        <v>85.1</v>
      </c>
      <c r="DF40" s="18" t="str">
        <f>VLOOKUP($A40,[9]ESTADISTICAS_EN_EDUCACION_BASIC!$C$3:$AK$127,18,0)</f>
        <v>8.29</v>
      </c>
      <c r="DG40" s="18" t="str">
        <f>VLOOKUP($A40,[9]ESTADISTICAS_EN_EDUCACION_BASIC!$C$3:$AK$127,28,0)</f>
        <v>2.17</v>
      </c>
      <c r="DH40" s="38">
        <f>VLOOKUP(A40,[10]Hoja4!$A$1:$D$63,4,0)</f>
        <v>195.02681618722573</v>
      </c>
      <c r="DI40" s="18">
        <f>VLOOKUP(A40,[10]Hoja4!$A$1:$D$63,2,0)</f>
        <v>4</v>
      </c>
      <c r="DJ40" s="38">
        <f>VLOOKUP(A40,'[10]AS 6 - 11'!$A$1:$D$84,4,0)</f>
        <v>341.29692832764505</v>
      </c>
      <c r="DK40" s="18">
        <f>VLOOKUP(A40,'[10]AS 6 - 11'!$A$1:$D$84,2,0)</f>
        <v>7</v>
      </c>
      <c r="DL40" s="38">
        <f>VLOOKUP(A40,'[10]VIPNAL 6 - 11'!$A$1:$D$28,4,0)</f>
        <v>48.756704046806433</v>
      </c>
      <c r="DM40" s="18">
        <f>VLOOKUP(A40,'[10]VIPNAL 6 - 11'!$A$1:$D$28,2,0)</f>
        <v>1</v>
      </c>
      <c r="DN40" s="38">
        <f>VLOOKUP(A40,[10]Hoja8!$A$1:$D$72,4,0)</f>
        <v>133.09671694764862</v>
      </c>
      <c r="DO40" s="18">
        <f>VLOOKUP(A40,[10]Hoja8!$A$1:$D$72,2,0)</f>
        <v>3</v>
      </c>
      <c r="DP40" s="38">
        <f>VLOOKUP(A40,[10]Hoja10!$A$1:$D$61,4,0)</f>
        <v>133.09671694764862</v>
      </c>
      <c r="DQ40" s="18">
        <f>VLOOKUP(A40,[10]Hoja10!$A$1:$D$61,2,0)</f>
        <v>3</v>
      </c>
      <c r="DR40" s="18">
        <v>0</v>
      </c>
      <c r="DS40" s="18">
        <v>0</v>
      </c>
      <c r="DT40" s="38">
        <f>VLOOKUP(A40,[10]Hoja12!$A$1:$D$41,4,0)</f>
        <v>133.09671694764862</v>
      </c>
      <c r="DU40" s="18">
        <f>VLOOKUP(A40,[10]Hoja12!$A$1:$D$41,2,0)</f>
        <v>3</v>
      </c>
      <c r="DV40" s="18">
        <v>0</v>
      </c>
      <c r="DW40" s="18">
        <v>0</v>
      </c>
      <c r="DX40" s="18">
        <v>0</v>
      </c>
      <c r="DY40" s="18">
        <v>0</v>
      </c>
      <c r="DZ40" s="188">
        <v>3.3557046979865772</v>
      </c>
      <c r="EA40" s="189">
        <v>3</v>
      </c>
      <c r="EB40" s="188">
        <v>53.937432578209282</v>
      </c>
      <c r="EC40" s="189">
        <v>50</v>
      </c>
      <c r="ED40" s="38">
        <f>VLOOKUP(A40,'[3]2019'!$A$8:$K$140,11,0)</f>
        <v>2.131060202450719</v>
      </c>
      <c r="EE40" s="18">
        <f>VLOOKUP(A40,'[3]2019'!$A$8:$K$140,10,0)</f>
        <v>4</v>
      </c>
      <c r="EF40" s="18" t="str">
        <f>VLOOKUP($A40,[9]ESTADISTICAS_EN_EDUCACION_BASIC!$C$3:$AK$127,11,0)</f>
        <v>111.2</v>
      </c>
      <c r="EG40" s="18" t="str">
        <f>VLOOKUP($A40,[9]ESTADISTICAS_EN_EDUCACION_BASIC!$C$3:$AK$127,7,0)</f>
        <v>58.4</v>
      </c>
      <c r="EH40" s="18" t="str">
        <f>VLOOKUP($A40,[9]ESTADISTICAS_EN_EDUCACION_BASIC!$C$3:$AK$127,18,0)</f>
        <v>8.29</v>
      </c>
      <c r="EI40" s="18" t="str">
        <f>VLOOKUP($A40,[9]ESTADISTICAS_EN_EDUCACION_BASIC!$C$3:$AK$127,29,0)</f>
        <v>0.44</v>
      </c>
      <c r="EJ40" s="31"/>
      <c r="EK40" s="31"/>
      <c r="EL40" s="18" t="str">
        <f>VLOOKUP($A40,[9]ESTADISTICAS_EN_EDUCACION_BASIC!$C$3:$AK$127,13,0)</f>
        <v>39.7</v>
      </c>
      <c r="EM40" s="18" t="str">
        <f>VLOOKUP($A40,[9]ESTADISTICAS_EN_EDUCACION_BASIC!$C$3:$AK$127,8,0)</f>
        <v>18.4</v>
      </c>
      <c r="EN40" s="18">
        <f>VLOOKUP($A40,[9]ESTADISTICAS_EN_EDUCACION_BASIC!$C$3:$AK$127,20,0)</f>
        <v>2</v>
      </c>
      <c r="EO40" s="18" t="str">
        <f>VLOOKUP($A40,[9]ESTADISTICAS_EN_EDUCACION_BASIC!$C$3:$AK$127,30,0)</f>
        <v>4.67</v>
      </c>
      <c r="EP40" s="38">
        <f>VLOOKUP(A40,[10]Hoja2!$A$1:$D$72,4,0)</f>
        <v>133.09671694764862</v>
      </c>
      <c r="EQ40" s="18">
        <f>VLOOKUP(A40,[10]Hoja2!$A$1:$D$72,2,0)</f>
        <v>3</v>
      </c>
      <c r="ER40" s="38">
        <f>VLOOKUP(A40,[10]Hoja3!$A$1:$D$89,4,0)</f>
        <v>399.29015084294582</v>
      </c>
      <c r="ES40" s="18">
        <f>VLOOKUP(A40,[10]Hoja3!$A$1:$D$89,2,0)</f>
        <v>9</v>
      </c>
      <c r="ET40" s="38">
        <f>VLOOKUP(A40,[10]Hoja5!$A$1:$D$76,4,0)</f>
        <v>177.46228926353152</v>
      </c>
      <c r="EU40" s="18">
        <f>VLOOKUP(A40,[10]Hoja5!$A$1:$D$75,2,0)</f>
        <v>4</v>
      </c>
      <c r="EV40" s="38">
        <f>VLOOKUP(A40,[10]Hoja7!$A$1:$D$76,4,0)</f>
        <v>133.09671694764862</v>
      </c>
      <c r="EW40" s="18">
        <f>VLOOKUP(A40,[10]Hoja7!$A$1:$D$77,2,0)</f>
        <v>3</v>
      </c>
      <c r="EX40" s="31"/>
      <c r="EY40" s="190">
        <v>58.125741399762752</v>
      </c>
      <c r="EZ40" s="191">
        <v>49</v>
      </c>
      <c r="FA40" s="188">
        <v>60.191518467852255</v>
      </c>
      <c r="FB40" s="189">
        <v>44</v>
      </c>
      <c r="FC40" s="38">
        <f>VLOOKUP(A40,[10]Hoja15!$A$1:$D$63,4,0)</f>
        <v>27.647221454243848</v>
      </c>
      <c r="FD40" s="18">
        <f>VLOOKUP(A40,[10]Hoja15!$A$1:$D$63,2,0)</f>
        <v>1</v>
      </c>
      <c r="FE40" s="38">
        <f>VLOOKUP(A40,[10]Hoja16!$A$1:$D$88,4,0)</f>
        <v>165.88332872546309</v>
      </c>
      <c r="FF40" s="18">
        <f>VLOOKUP(A40,[10]Hoja16!$A$1:$D$88,2,0)</f>
        <v>6</v>
      </c>
      <c r="FG40" s="18">
        <v>0</v>
      </c>
      <c r="FH40" s="18">
        <v>0</v>
      </c>
      <c r="FI40" s="38">
        <f>VLOOKUP(A40,[10]Hoja18!$A$1:$D$40,4,0)</f>
        <v>27.647221454243848</v>
      </c>
      <c r="FJ40" s="18">
        <f>VLOOKUP(A40,[10]Hoja18!$A$1:$D$40,2,0)</f>
        <v>1</v>
      </c>
      <c r="FK40" s="38">
        <f>VLOOKUP(A40,[10]Hoja19!$A$1:$D$97,4,0)</f>
        <v>221.17777163395078</v>
      </c>
      <c r="FL40" s="18">
        <f>VLOOKUP(A40,[10]Hoja19!$A$1:$D$97,2,0)</f>
        <v>8</v>
      </c>
      <c r="FM40" s="38">
        <f>VLOOKUP(A40,[10]Hoja20!$A$1:$D$91,4,0)</f>
        <v>276.47221454243851</v>
      </c>
      <c r="FN40" s="18">
        <f>VLOOKUP(A40,[10]Hoja20!$A$1:$D$91,2,0)</f>
        <v>10</v>
      </c>
      <c r="FO40" s="38">
        <f>VLOOKUP(A40,[10]Hoja21!$A$1:$D$101,4,0)</f>
        <v>552.94442908487702</v>
      </c>
      <c r="FP40" s="18">
        <f>VLOOKUP(A40,[10]Hoja21!$A$1:$D$101,2,0)</f>
        <v>20</v>
      </c>
      <c r="FQ40" s="38">
        <f>VLOOKUP(A40,[10]Hoja22!$A$1:$D$60,4,0)</f>
        <v>82.941664362731544</v>
      </c>
      <c r="FR40" s="18">
        <f>VLOOKUP(A40,[10]Hoja22!$A$1:$D$60,2,0)</f>
        <v>3</v>
      </c>
      <c r="FS40" s="38">
        <f>VLOOKUP(A40,'[3]2019'!$A$8:$M$140,13,0)</f>
        <v>2.9603315571343991</v>
      </c>
      <c r="FT40" s="18">
        <f>VLOOKUP(A40,'[3]2019'!$A$8:$M$140,12,0)</f>
        <v>5</v>
      </c>
      <c r="FU40" s="38">
        <f>VLOOKUP(A40,'[3]2019'!$A$8:$O$140,15,0)</f>
        <v>5.4570259208731242</v>
      </c>
      <c r="FV40" s="18">
        <f>VLOOKUP(A40,'[3]2019'!$A$8:$O$140,14,0)</f>
        <v>8</v>
      </c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</row>
    <row r="41" spans="1:243">
      <c r="A41" s="17" t="s">
        <v>829</v>
      </c>
      <c r="B41" s="18" t="s">
        <v>830</v>
      </c>
      <c r="C41" s="17" t="s">
        <v>598</v>
      </c>
      <c r="D41" s="25">
        <v>3</v>
      </c>
      <c r="E41" s="27">
        <v>2019</v>
      </c>
      <c r="F41" s="31"/>
      <c r="G41" s="194">
        <v>80000</v>
      </c>
      <c r="H41" s="194">
        <v>64739</v>
      </c>
      <c r="I41" s="194">
        <v>15261</v>
      </c>
      <c r="J41" s="200">
        <v>62.94</v>
      </c>
      <c r="K41" s="40">
        <f>VLOOKUP(A41,'[6]1.COBERTURA  DANE'!$B$7:$G$139,5,0)</f>
        <v>46304</v>
      </c>
      <c r="L41" s="26">
        <v>21.85</v>
      </c>
      <c r="M41" s="32">
        <v>16074</v>
      </c>
      <c r="N41" s="187">
        <v>4344</v>
      </c>
      <c r="O41" s="187">
        <v>2211</v>
      </c>
      <c r="P41" s="187">
        <v>2133</v>
      </c>
      <c r="Q41" s="196">
        <f>VLOOKUP($A41,[7]Hoja1!$A$1:$H$3750,6,0)</f>
        <v>5230</v>
      </c>
      <c r="R41" s="196">
        <f>VLOOKUP($A41,[7]Hoja1!$A$1:$H$3750,7,0)</f>
        <v>2663</v>
      </c>
      <c r="S41" s="196">
        <f>VLOOKUP($A41,[7]Hoja1!$A$1:$H$3750,8,0)</f>
        <v>2567</v>
      </c>
      <c r="T41" s="187">
        <v>4550</v>
      </c>
      <c r="U41" s="187">
        <v>2328</v>
      </c>
      <c r="V41" s="187">
        <v>2222</v>
      </c>
      <c r="W41" s="198">
        <f>VLOOKUP($A41,[7]Hoja1!$A$1:$K$3750,9,0)</f>
        <v>5607</v>
      </c>
      <c r="X41" s="198">
        <f>VLOOKUP($A41,[7]Hoja1!$A$1:$K$3750,10,0)</f>
        <v>2873</v>
      </c>
      <c r="Y41" s="198">
        <f>VLOOKUP($A41,[7]Hoja1!$A$1:$K$3750,11,0)</f>
        <v>2734</v>
      </c>
      <c r="Z41" s="187">
        <v>5069</v>
      </c>
      <c r="AA41" s="187">
        <v>2596</v>
      </c>
      <c r="AB41" s="187">
        <v>2473</v>
      </c>
      <c r="AC41" s="198">
        <f>VLOOKUP(A41,[7]Hoja1!$A$1:$Q$3765,12,0)</f>
        <v>6596</v>
      </c>
      <c r="AD41" s="198">
        <f>VLOOKUP($A41,[7]Hoja1!$A$1:$Q$3765,13,0)</f>
        <v>3361</v>
      </c>
      <c r="AE41" s="198">
        <f>VLOOKUP($A41,[7]Hoja1!$A$1:$Q$3750,14,0)</f>
        <v>3235</v>
      </c>
      <c r="AF41" s="187">
        <v>6020</v>
      </c>
      <c r="AG41" s="187">
        <v>3042</v>
      </c>
      <c r="AH41" s="187">
        <v>2978</v>
      </c>
      <c r="AI41" s="198">
        <f>VLOOKUP($A41,[7]Hoja1!$A$1:$Q$3750,15,0)</f>
        <v>15257</v>
      </c>
      <c r="AJ41" s="198">
        <f>VLOOKUP($A41,[7]Hoja1!$A$1:$Q$3750,16,0)</f>
        <v>7703</v>
      </c>
      <c r="AK41" s="198">
        <f>VLOOKUP($A41,[7]Hoja1!$A$1:$Q$3750,17,0)</f>
        <v>7554</v>
      </c>
      <c r="AL41" s="187">
        <v>7035</v>
      </c>
      <c r="AM41" s="187">
        <v>3537</v>
      </c>
      <c r="AN41" s="187">
        <v>3498</v>
      </c>
      <c r="AO41" s="31"/>
      <c r="AP41" s="31"/>
      <c r="AQ41" s="31"/>
      <c r="AR41" s="31"/>
      <c r="AS41" s="27"/>
      <c r="AT41" s="31"/>
      <c r="AU41" s="31"/>
      <c r="AV41" s="31"/>
      <c r="AW41" s="31"/>
      <c r="AX41" s="38">
        <f>VLOOKUP(A41,[2]INFANTIL!$A$8:$AE$140,31,0)</f>
        <v>3.3955857385398982</v>
      </c>
      <c r="AY41" s="18">
        <f>VLOOKUP(A41,[2]INFANTIL!$A$8:$AE$140,30,0)</f>
        <v>2</v>
      </c>
      <c r="AZ41" s="199">
        <f>VLOOKUP(A41,'[3]2019'!$A$8:$E$140,5,0)</f>
        <v>0.69060773480662985</v>
      </c>
      <c r="BA41" s="23">
        <f>VLOOKUP(A41,'[3]2019'!$A$8:$F$140,4,0)</f>
        <v>3</v>
      </c>
      <c r="BB41" s="22">
        <f>VLOOKUP(A41,'[2]MATERNAS DIRECTAS'!$A$8:$AE$140,31,0)</f>
        <v>0</v>
      </c>
      <c r="BC41" s="23">
        <f>VLOOKUP(A41,'[2]MATERNAS DIRECTAS'!$A$8:$AE$140,30,0)</f>
        <v>0</v>
      </c>
      <c r="BD41" s="28">
        <v>0</v>
      </c>
      <c r="BE41" s="29">
        <v>0</v>
      </c>
      <c r="BF41" s="38">
        <f>VLOOKUP(A41,[8]Controles!$A$7:$P$139,12,0)</f>
        <v>4.074702886247878</v>
      </c>
      <c r="BG41" s="18">
        <f>VLOOKUP(A41,[8]Controles!$A$7:$L$139,11,0)</f>
        <v>24</v>
      </c>
      <c r="BH41" s="38">
        <f>VLOOKUP(A41,[8]Peso!$A$7:$D$139,4,0)</f>
        <v>12.054329371816639</v>
      </c>
      <c r="BI41" s="18">
        <f>VLOOKUP(A41,[8]Peso!$A$7:$D$139,3,0)</f>
        <v>71</v>
      </c>
      <c r="BJ41" s="22">
        <f>VLOOKUP(A41,'[2]EDA &lt; 5AÑOS'!$A$8:$AE$140,31,0)</f>
        <v>0</v>
      </c>
      <c r="BK41" s="23">
        <f>VLOOKUP(A41,'[2]EDA &lt; 5AÑOS'!$A$8:$AE$140,30,0)</f>
        <v>0</v>
      </c>
      <c r="BL41" s="22">
        <f>VLOOKUP(A41,'[2]IRA &lt; 5AÑOS'!$A$8:$AE$140,31,0)</f>
        <v>0</v>
      </c>
      <c r="BM41" s="23">
        <f>VLOOKUP(A41,'[2]IRA &lt; 5AÑOS'!$A$8:$AE$140,30,0)</f>
        <v>0</v>
      </c>
      <c r="BN41" s="18">
        <v>0</v>
      </c>
      <c r="BO41" s="18">
        <v>0</v>
      </c>
      <c r="BP41" s="27">
        <v>115.61</v>
      </c>
      <c r="BQ41" s="27">
        <v>1</v>
      </c>
      <c r="BR41" s="37">
        <v>0</v>
      </c>
      <c r="BS41" s="26">
        <v>0</v>
      </c>
      <c r="BT41" s="31">
        <v>115.61</v>
      </c>
      <c r="BU41" s="31">
        <v>1</v>
      </c>
      <c r="BV41" s="201">
        <v>9.4903339191564143E-2</v>
      </c>
      <c r="BW41" s="201">
        <v>0.93145869947275928</v>
      </c>
      <c r="BX41" s="201">
        <v>0.93848857644991213</v>
      </c>
      <c r="BY41" s="201">
        <v>0.93145869947275928</v>
      </c>
      <c r="BZ41" s="201">
        <v>0.93673110720562391</v>
      </c>
      <c r="CA41" s="201">
        <v>1.089527027027027</v>
      </c>
      <c r="CB41" s="201">
        <v>0.98479729729729726</v>
      </c>
      <c r="CC41" s="18" t="str">
        <f>VLOOKUP(A41,[9]ESTADISTICAS_EN_EDUCACION_BASIC!$C$3:$AK$127,10,0)</f>
        <v>94.6</v>
      </c>
      <c r="CD41" s="18" t="str">
        <f>VLOOKUP(A41,[9]ESTADISTICAS_EN_EDUCACION_BASIC!$C$3:$AK$158,5,0)</f>
        <v>74.7</v>
      </c>
      <c r="CE41" s="18" t="str">
        <f>VLOOKUP(A41,[9]ESTADISTICAS_EN_EDUCACION_BASIC!$C$3:$AK$127,17,0)</f>
        <v>3.88</v>
      </c>
      <c r="CF41" s="24"/>
      <c r="CG41" s="24"/>
      <c r="CH41" s="20" t="e">
        <f>VLOOKUP(A41,#REF!,4,0)</f>
        <v>#REF!</v>
      </c>
      <c r="CI41" s="21" t="e">
        <f>VLOOKUP(A41,#REF!,2,0)</f>
        <v>#REF!</v>
      </c>
      <c r="CJ41" s="38">
        <f>VLOOKUP(A41,'[3]2019'!$A$8:$G$140,7,0)</f>
        <v>0.21978021978021978</v>
      </c>
      <c r="CK41" s="18">
        <f>VLOOKUP(A41,'[3]2019'!$A$9:$G$140,6,0)</f>
        <v>1</v>
      </c>
      <c r="CL41" s="18">
        <v>45.82</v>
      </c>
      <c r="CM41" s="26">
        <v>2</v>
      </c>
      <c r="CN41" s="38">
        <v>274.91000000000003</v>
      </c>
      <c r="CO41" s="18">
        <v>12</v>
      </c>
      <c r="CP41" s="18">
        <v>0</v>
      </c>
      <c r="CQ41" s="18">
        <v>0</v>
      </c>
      <c r="CR41" s="38">
        <v>17.829999999999998</v>
      </c>
      <c r="CS41" s="26">
        <v>1</v>
      </c>
      <c r="CT41" s="38">
        <f>VLOOKUP(A41,[10]Hoja9!$A$1:$D$17,4,0)</f>
        <v>17.834849295523455</v>
      </c>
      <c r="CU41" s="18">
        <f>VLOOKUP(A41,[10]Hoja9!$A$1:$D$17,2,0)</f>
        <v>1</v>
      </c>
      <c r="CV41" s="18">
        <v>0</v>
      </c>
      <c r="CW41" s="18">
        <v>0</v>
      </c>
      <c r="CX41" s="18">
        <v>0</v>
      </c>
      <c r="CY41" s="18">
        <v>0</v>
      </c>
      <c r="CZ41" s="38">
        <v>0</v>
      </c>
      <c r="DA41" s="18">
        <v>0</v>
      </c>
      <c r="DB41" s="38">
        <f>VLOOKUP(A41,'[3]2019'!$A$8:$I$140,9,0)</f>
        <v>0.59183270862102988</v>
      </c>
      <c r="DC41" s="18">
        <f>VLOOKUP(A41,'[3]2019'!$A$8:$I$140,8,0)</f>
        <v>3</v>
      </c>
      <c r="DD41" s="18" t="str">
        <f>VLOOKUP(A41,[9]ESTADISTICAS_EN_EDUCACION_BASIC!$C$3:$AK$127,11,0)</f>
        <v>113.8</v>
      </c>
      <c r="DE41" s="18" t="str">
        <f>VLOOKUP($A41,[9]ESTADISTICAS_EN_EDUCACION_BASIC!$C$3:$AK$127,6,0)</f>
        <v>98.4</v>
      </c>
      <c r="DF41" s="18" t="str">
        <f>VLOOKUP($A41,[9]ESTADISTICAS_EN_EDUCACION_BASIC!$C$3:$AK$127,18,0)</f>
        <v>2.38</v>
      </c>
      <c r="DG41" s="18" t="str">
        <f>VLOOKUP($A41,[9]ESTADISTICAS_EN_EDUCACION_BASIC!$C$3:$AK$127,28,0)</f>
        <v>7.04</v>
      </c>
      <c r="DH41" s="38">
        <v>0</v>
      </c>
      <c r="DI41" s="18">
        <v>0</v>
      </c>
      <c r="DJ41" s="38">
        <f>VLOOKUP(A41,'[10]AS 6 - 11'!$A$1:$D$84,4,0)</f>
        <v>178.34849295523455</v>
      </c>
      <c r="DK41" s="18">
        <f>VLOOKUP(A41,'[10]AS 6 - 11'!$A$1:$D$84,2,0)</f>
        <v>10</v>
      </c>
      <c r="DL41" s="38">
        <f>VLOOKUP(A41,'[10]VIPNAL 6 - 11'!$A$1:$D$28,4,0)</f>
        <v>35.66969859104691</v>
      </c>
      <c r="DM41" s="18">
        <f>VLOOKUP(A41,'[10]VIPNAL 6 - 11'!$A$1:$D$28,2,0)</f>
        <v>2</v>
      </c>
      <c r="DN41" s="38">
        <f>VLOOKUP(A41,[10]Hoja8!$A$1:$D$72,4,0)</f>
        <v>136.44633110976349</v>
      </c>
      <c r="DO41" s="18">
        <f>VLOOKUP(A41,[10]Hoja8!$A$1:$D$72,2,0)</f>
        <v>9</v>
      </c>
      <c r="DP41" s="38">
        <f>VLOOKUP(A41,[10]Hoja10!$A$1:$D$61,4,0)</f>
        <v>30.321406913280779</v>
      </c>
      <c r="DQ41" s="18">
        <f>VLOOKUP(A41,[10]Hoja10!$A$1:$D$61,2,0)</f>
        <v>2</v>
      </c>
      <c r="DR41" s="38">
        <f>VLOOKUP(A41,[10]Hoja11!$A$1:$D$24,4,0)</f>
        <v>15.160703456640389</v>
      </c>
      <c r="DS41" s="18">
        <f>VLOOKUP(A41,[10]Hoja11!$A$1:$D$24,2,0)</f>
        <v>1</v>
      </c>
      <c r="DT41" s="18">
        <v>0</v>
      </c>
      <c r="DU41" s="18">
        <v>0</v>
      </c>
      <c r="DV41" s="38">
        <f>VLOOKUP(A41,[10]Hoja13!$A$1:$D$20,4,0)</f>
        <v>15.160703456640389</v>
      </c>
      <c r="DW41" s="18">
        <f>VLOOKUP(A41,[10]Hoja13!$A$1:$D$20,2,0)</f>
        <v>1</v>
      </c>
      <c r="DX41" s="18">
        <v>0</v>
      </c>
      <c r="DY41" s="18">
        <v>0</v>
      </c>
      <c r="DZ41" s="188">
        <v>0.80873433077234125</v>
      </c>
      <c r="EA41" s="189">
        <v>2</v>
      </c>
      <c r="EB41" s="188">
        <v>21.490933512424448</v>
      </c>
      <c r="EC41" s="189">
        <v>64</v>
      </c>
      <c r="ED41" s="38">
        <f>VLOOKUP(A41,'[3]2019'!$A$8:$K$140,11,0)</f>
        <v>0.66445182724252494</v>
      </c>
      <c r="EE41" s="18">
        <f>VLOOKUP(A41,'[3]2019'!$A$8:$K$140,10,0)</f>
        <v>4</v>
      </c>
      <c r="EF41" s="18" t="str">
        <f>VLOOKUP($A41,[9]ESTADISTICAS_EN_EDUCACION_BASIC!$C$3:$AK$127,11,0)</f>
        <v>113.8</v>
      </c>
      <c r="EG41" s="18" t="str">
        <f>VLOOKUP($A41,[9]ESTADISTICAS_EN_EDUCACION_BASIC!$C$3:$AK$127,7,0)</f>
        <v>91.2</v>
      </c>
      <c r="EH41" s="18" t="str">
        <f>VLOOKUP($A41,[9]ESTADISTICAS_EN_EDUCACION_BASIC!$C$3:$AK$127,18,0)</f>
        <v>2.38</v>
      </c>
      <c r="EI41" s="18" t="str">
        <f>VLOOKUP($A41,[9]ESTADISTICAS_EN_EDUCACION_BASIC!$C$3:$AK$127,29,0)</f>
        <v>16.38</v>
      </c>
      <c r="EJ41" s="31"/>
      <c r="EK41" s="31"/>
      <c r="EL41" s="18">
        <f>VLOOKUP($A41,[9]ESTADISTICAS_EN_EDUCACION_BASIC!$C$3:$AK$127,13,0)</f>
        <v>92</v>
      </c>
      <c r="EM41" s="18" t="str">
        <f>VLOOKUP($A41,[9]ESTADISTICAS_EN_EDUCACION_BASIC!$C$3:$AK$127,8,0)</f>
        <v>55.9</v>
      </c>
      <c r="EN41" s="18" t="str">
        <f>VLOOKUP($A41,[9]ESTADISTICAS_EN_EDUCACION_BASIC!$C$3:$AK$127,20,0)</f>
        <v>3.27</v>
      </c>
      <c r="EO41" s="18">
        <f>VLOOKUP($A41,[9]ESTADISTICAS_EN_EDUCACION_BASIC!$C$3:$AK$127,30,0)</f>
        <v>0</v>
      </c>
      <c r="EP41" s="38">
        <f>VLOOKUP(A41,[10]Hoja2!$A$1:$D$72,4,0)</f>
        <v>136.44633110976349</v>
      </c>
      <c r="EQ41" s="18">
        <f>VLOOKUP(A41,[10]Hoja2!$A$1:$D$72,2,0)</f>
        <v>9</v>
      </c>
      <c r="ER41" s="38">
        <f>VLOOKUP(A41,[10]Hoja3!$A$1:$D$89,4,0)</f>
        <v>257.73195876288662</v>
      </c>
      <c r="ES41" s="18">
        <f>VLOOKUP(A41,[10]Hoja3!$A$1:$D$89,2,0)</f>
        <v>17</v>
      </c>
      <c r="ET41" s="38">
        <f>VLOOKUP(A41,[10]Hoja5!$A$1:$D$76,4,0)</f>
        <v>121.28562765312311</v>
      </c>
      <c r="EU41" s="18">
        <f>VLOOKUP(A41,[10]Hoja5!$A$1:$D$75,2,0)</f>
        <v>8</v>
      </c>
      <c r="EV41" s="38">
        <f>VLOOKUP(A41,[10]Hoja7!$A$1:$D$76,4,0)</f>
        <v>136.44633110976349</v>
      </c>
      <c r="EW41" s="18">
        <f>VLOOKUP(A41,[10]Hoja7!$A$1:$D$77,2,0)</f>
        <v>9</v>
      </c>
      <c r="EX41" s="31"/>
      <c r="EY41" s="188">
        <v>56.60377358490566</v>
      </c>
      <c r="EZ41" s="189">
        <v>198</v>
      </c>
      <c r="FA41" s="188">
        <v>48.34973943254198</v>
      </c>
      <c r="FB41" s="189">
        <v>167</v>
      </c>
      <c r="FC41" s="38">
        <f>VLOOKUP(A41,[10]Hoja15!$A$1:$D$63,4,0)</f>
        <v>58.989316379366848</v>
      </c>
      <c r="FD41" s="18">
        <f>VLOOKUP(A41,[10]Hoja15!$A$1:$D$63,2,0)</f>
        <v>9</v>
      </c>
      <c r="FE41" s="38">
        <f>VLOOKUP(A41,[10]Hoja16!$A$1:$D$88,4,0)</f>
        <v>52.434947892770538</v>
      </c>
      <c r="FF41" s="18">
        <f>VLOOKUP(A41,[10]Hoja16!$A$1:$D$88,2,0)</f>
        <v>8</v>
      </c>
      <c r="FG41" s="18">
        <v>0</v>
      </c>
      <c r="FH41" s="18">
        <v>0</v>
      </c>
      <c r="FI41" s="38">
        <f>VLOOKUP(A41,[10]Hoja18!$A$1:$D$40,4,0)</f>
        <v>6.5543684865963172</v>
      </c>
      <c r="FJ41" s="18">
        <f>VLOOKUP(A41,[10]Hoja18!$A$1:$D$40,2,0)</f>
        <v>1</v>
      </c>
      <c r="FK41" s="38">
        <f>VLOOKUP(A41,[10]Hoja19!$A$1:$D$97,4,0)</f>
        <v>117.9786327587337</v>
      </c>
      <c r="FL41" s="18">
        <f>VLOOKUP(A41,[10]Hoja19!$A$1:$D$97,2,0)</f>
        <v>18</v>
      </c>
      <c r="FM41" s="38">
        <f>VLOOKUP(A41,[10]Hoja20!$A$1:$D$91,4,0)</f>
        <v>255.62037097725636</v>
      </c>
      <c r="FN41" s="18">
        <f>VLOOKUP(A41,[10]Hoja20!$A$1:$D$91,2,0)</f>
        <v>39</v>
      </c>
      <c r="FO41" s="38">
        <f>VLOOKUP(A41,[10]Hoja21!$A$1:$D$101,4,0)</f>
        <v>334.27279281641211</v>
      </c>
      <c r="FP41" s="18">
        <f>VLOOKUP(A41,[10]Hoja21!$A$1:$D$101,2,0)</f>
        <v>51</v>
      </c>
      <c r="FQ41" s="38">
        <f>VLOOKUP(A41,[10]Hoja22!$A$1:$D$60,4,0)</f>
        <v>19.663105459788952</v>
      </c>
      <c r="FR41" s="18">
        <f>VLOOKUP(A41,[10]Hoja22!$A$1:$D$60,2,0)</f>
        <v>3</v>
      </c>
      <c r="FS41" s="38">
        <f>VLOOKUP(A41,'[3]2019'!$A$8:$M$140,13,0)</f>
        <v>1.1371712864250179</v>
      </c>
      <c r="FT41" s="18">
        <f>VLOOKUP(A41,'[3]2019'!$A$8:$M$140,12,0)</f>
        <v>8</v>
      </c>
      <c r="FU41" s="38">
        <f>VLOOKUP(A41,'[3]2019'!$A$8:$O$140,15,0)</f>
        <v>1.422070534698521</v>
      </c>
      <c r="FV41" s="18">
        <f>VLOOKUP(A41,'[3]2019'!$A$8:$O$140,14,0)</f>
        <v>10</v>
      </c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</row>
    <row r="42" spans="1:243">
      <c r="A42" s="17" t="s">
        <v>836</v>
      </c>
      <c r="B42" s="18" t="s">
        <v>837</v>
      </c>
      <c r="C42" s="17" t="s">
        <v>441</v>
      </c>
      <c r="D42" s="25">
        <v>6</v>
      </c>
      <c r="E42" s="27">
        <v>2019</v>
      </c>
      <c r="F42" s="31"/>
      <c r="G42" s="194">
        <v>23255</v>
      </c>
      <c r="H42" s="194">
        <v>9194</v>
      </c>
      <c r="I42" s="194">
        <v>14061</v>
      </c>
      <c r="J42" s="200">
        <v>10.74</v>
      </c>
      <c r="K42" s="40">
        <f>VLOOKUP(A42,'[6]1.COBERTURA  DANE'!$B$7:$G$139,5,0)</f>
        <v>2466</v>
      </c>
      <c r="L42" s="26">
        <v>86.46</v>
      </c>
      <c r="M42" s="32">
        <v>19846</v>
      </c>
      <c r="N42" s="187">
        <v>3122</v>
      </c>
      <c r="O42" s="187">
        <v>1621</v>
      </c>
      <c r="P42" s="187">
        <v>1501</v>
      </c>
      <c r="Q42" s="196">
        <f>VLOOKUP($A42,[7]Hoja1!$A$1:$H$3750,6,0)</f>
        <v>3717</v>
      </c>
      <c r="R42" s="196">
        <f>VLOOKUP($A42,[7]Hoja1!$A$1:$H$3750,7,0)</f>
        <v>1930</v>
      </c>
      <c r="S42" s="196">
        <f>VLOOKUP($A42,[7]Hoja1!$A$1:$H$3750,8,0)</f>
        <v>1787</v>
      </c>
      <c r="T42" s="187">
        <v>2827</v>
      </c>
      <c r="U42" s="187">
        <v>1463</v>
      </c>
      <c r="V42" s="187">
        <v>1364</v>
      </c>
      <c r="W42" s="198">
        <f>VLOOKUP($A42,[7]Hoja1!$A$1:$K$3750,9,0)</f>
        <v>3264</v>
      </c>
      <c r="X42" s="198">
        <f>VLOOKUP($A42,[7]Hoja1!$A$1:$K$3750,10,0)</f>
        <v>1685</v>
      </c>
      <c r="Y42" s="198">
        <f>VLOOKUP($A42,[7]Hoja1!$A$1:$K$3750,11,0)</f>
        <v>1579</v>
      </c>
      <c r="Z42" s="187">
        <v>2484</v>
      </c>
      <c r="AA42" s="187">
        <v>1273</v>
      </c>
      <c r="AB42" s="187">
        <v>1211</v>
      </c>
      <c r="AC42" s="198">
        <f>VLOOKUP(A42,[7]Hoja1!$A$1:$Q$3765,12,0)</f>
        <v>2784</v>
      </c>
      <c r="AD42" s="198">
        <f>VLOOKUP($A42,[7]Hoja1!$A$1:$Q$3765,13,0)</f>
        <v>1417</v>
      </c>
      <c r="AE42" s="198">
        <f>VLOOKUP($A42,[7]Hoja1!$A$1:$Q$3750,14,0)</f>
        <v>1367</v>
      </c>
      <c r="AF42" s="187">
        <v>2146</v>
      </c>
      <c r="AG42" s="187">
        <v>1082</v>
      </c>
      <c r="AH42" s="187">
        <v>1064</v>
      </c>
      <c r="AI42" s="198">
        <f>VLOOKUP($A42,[7]Hoja1!$A$1:$Q$3750,15,0)</f>
        <v>4031</v>
      </c>
      <c r="AJ42" s="198">
        <f>VLOOKUP($A42,[7]Hoja1!$A$1:$Q$3750,16,0)</f>
        <v>2004</v>
      </c>
      <c r="AK42" s="198">
        <f>VLOOKUP($A42,[7]Hoja1!$A$1:$Q$3750,17,0)</f>
        <v>2027</v>
      </c>
      <c r="AL42" s="187">
        <v>1851</v>
      </c>
      <c r="AM42" s="187">
        <v>917</v>
      </c>
      <c r="AN42" s="187">
        <v>934</v>
      </c>
      <c r="AO42" s="31"/>
      <c r="AP42" s="31"/>
      <c r="AQ42" s="31"/>
      <c r="AR42" s="31"/>
      <c r="AS42" s="27"/>
      <c r="AT42" s="31"/>
      <c r="AU42" s="31"/>
      <c r="AV42" s="31"/>
      <c r="AW42" s="31"/>
      <c r="AX42" s="38">
        <f>VLOOKUP(A42,[2]INFANTIL!$A$8:$AE$140,31,0)</f>
        <v>4.0816326530612246</v>
      </c>
      <c r="AY42" s="18">
        <f>VLOOKUP(A42,[2]INFANTIL!$A$8:$AE$140,30,0)</f>
        <v>1</v>
      </c>
      <c r="AZ42" s="199">
        <f>VLOOKUP(A42,'[3]2019'!$A$8:$E$140,5,0)</f>
        <v>0.64061499039077507</v>
      </c>
      <c r="BA42" s="23">
        <f>VLOOKUP(A42,'[3]2019'!$A$8:$F$140,4,0)</f>
        <v>2</v>
      </c>
      <c r="BB42" s="22">
        <f>VLOOKUP(A42,'[2]MATERNAS DIRECTAS'!$A$8:$AE$140,31,0)</f>
        <v>0</v>
      </c>
      <c r="BC42" s="23">
        <f>VLOOKUP(A42,'[2]MATERNAS DIRECTAS'!$A$8:$AE$140,30,0)</f>
        <v>0</v>
      </c>
      <c r="BD42" s="28">
        <v>0</v>
      </c>
      <c r="BE42" s="29">
        <v>0</v>
      </c>
      <c r="BF42" s="38">
        <f>VLOOKUP(A42,[8]Controles!$A$7:$P$139,12,0)</f>
        <v>4.4897959183673466</v>
      </c>
      <c r="BG42" s="18">
        <f>VLOOKUP(A42,[8]Controles!$A$7:$L$139,11,0)</f>
        <v>11</v>
      </c>
      <c r="BH42" s="38">
        <f>VLOOKUP(A42,[8]Peso!$A$7:$D$139,4,0)</f>
        <v>8.9795918367346932</v>
      </c>
      <c r="BI42" s="18">
        <f>VLOOKUP(A42,[8]Peso!$A$7:$D$139,3,0)</f>
        <v>22</v>
      </c>
      <c r="BJ42" s="22">
        <f>VLOOKUP(A42,'[2]EDA &lt; 5AÑOS'!$A$8:$AE$140,31,0)</f>
        <v>0</v>
      </c>
      <c r="BK42" s="23">
        <f>VLOOKUP(A42,'[2]EDA &lt; 5AÑOS'!$A$8:$AE$140,30,0)</f>
        <v>0</v>
      </c>
      <c r="BL42" s="22">
        <f>VLOOKUP(A42,'[2]IRA &lt; 5AÑOS'!$A$8:$AE$140,31,0)</f>
        <v>0</v>
      </c>
      <c r="BM42" s="23">
        <f>VLOOKUP(A42,'[2]IRA &lt; 5AÑOS'!$A$8:$AE$140,30,0)</f>
        <v>0</v>
      </c>
      <c r="BN42" s="18">
        <v>0</v>
      </c>
      <c r="BO42" s="18">
        <v>0</v>
      </c>
      <c r="BP42" s="18">
        <v>0</v>
      </c>
      <c r="BQ42" s="18">
        <v>0</v>
      </c>
      <c r="BR42" s="37">
        <v>0</v>
      </c>
      <c r="BS42" s="26">
        <v>0</v>
      </c>
      <c r="BT42" s="18">
        <v>0</v>
      </c>
      <c r="BU42" s="18">
        <v>0</v>
      </c>
      <c r="BV42" s="201">
        <v>0.5684754521963824</v>
      </c>
      <c r="BW42" s="201">
        <v>0.9715762273901809</v>
      </c>
      <c r="BX42" s="201">
        <v>0.94056847545219635</v>
      </c>
      <c r="BY42" s="201">
        <v>0.97674418604651159</v>
      </c>
      <c r="BZ42" s="201">
        <v>1.020671834625323</v>
      </c>
      <c r="CA42" s="201">
        <v>0.83148558758314861</v>
      </c>
      <c r="CB42" s="201">
        <v>0.93791574279379153</v>
      </c>
      <c r="CC42" s="18" t="str">
        <f>VLOOKUP(A42,[9]ESTADISTICAS_EN_EDUCACION_BASIC!$C$3:$AK$127,10,0)</f>
        <v>96.6</v>
      </c>
      <c r="CD42" s="18" t="str">
        <f>VLOOKUP(A42,[9]ESTADISTICAS_EN_EDUCACION_BASIC!$C$3:$AK$158,5,0)</f>
        <v>71.1</v>
      </c>
      <c r="CE42" s="18" t="str">
        <f>VLOOKUP(A42,[9]ESTADISTICAS_EN_EDUCACION_BASIC!$C$3:$AK$127,17,0)</f>
        <v>4.08</v>
      </c>
      <c r="CF42" s="24"/>
      <c r="CG42" s="24"/>
      <c r="CH42" s="20">
        <v>0</v>
      </c>
      <c r="CI42" s="21">
        <v>0</v>
      </c>
      <c r="CJ42" s="38">
        <f>VLOOKUP(A42,'[3]2019'!$A$8:$G$140,7,0)</f>
        <v>0.35373187124159888</v>
      </c>
      <c r="CK42" s="18">
        <f>VLOOKUP(A42,'[3]2019'!$A$9:$G$140,6,0)</f>
        <v>1</v>
      </c>
      <c r="CL42" s="18">
        <v>0</v>
      </c>
      <c r="CM42" s="26">
        <v>0</v>
      </c>
      <c r="CN42" s="38">
        <v>64.87</v>
      </c>
      <c r="CO42" s="18">
        <v>2</v>
      </c>
      <c r="CP42" s="18">
        <v>0</v>
      </c>
      <c r="CQ42" s="18">
        <v>0</v>
      </c>
      <c r="CR42" s="38">
        <v>61.27</v>
      </c>
      <c r="CS42" s="26">
        <v>2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38">
        <f>VLOOKUP(A42,[10]Hoja6!$A$1:$D$12,4,0)</f>
        <v>61.274509803921568</v>
      </c>
      <c r="DA42" s="18">
        <f>VLOOKUP(A42,[10]Hoja6!$A$1:$D$12,2,0)</f>
        <v>2</v>
      </c>
      <c r="DB42" s="38">
        <f>VLOOKUP(A42,'[3]2019'!$A$8:$I$140,9,0)</f>
        <v>0.80515297906602257</v>
      </c>
      <c r="DC42" s="18">
        <f>VLOOKUP(A42,'[3]2019'!$A$8:$I$140,8,0)</f>
        <v>2</v>
      </c>
      <c r="DD42" s="18" t="str">
        <f>VLOOKUP(A42,[9]ESTADISTICAS_EN_EDUCACION_BASIC!$C$3:$AK$127,11,0)</f>
        <v>133.5</v>
      </c>
      <c r="DE42" s="18" t="str">
        <f>VLOOKUP($A42,[9]ESTADISTICAS_EN_EDUCACION_BASIC!$C$3:$AK$127,6,0)</f>
        <v>89.6</v>
      </c>
      <c r="DF42" s="18" t="str">
        <f>VLOOKUP($A42,[9]ESTADISTICAS_EN_EDUCACION_BASIC!$C$3:$AK$127,18,0)</f>
        <v>7.06</v>
      </c>
      <c r="DG42" s="18">
        <f>VLOOKUP($A42,[9]ESTADISTICAS_EN_EDUCACION_BASIC!$C$3:$AK$127,28,0)</f>
        <v>0</v>
      </c>
      <c r="DH42" s="38">
        <f>VLOOKUP(A42,[10]Hoja4!$A$1:$D$63,4,0)</f>
        <v>61.274509803921568</v>
      </c>
      <c r="DI42" s="18">
        <f>VLOOKUP(A42,[10]Hoja4!$A$1:$D$63,2,0)</f>
        <v>2</v>
      </c>
      <c r="DJ42" s="38">
        <f>VLOOKUP(A42,'[10]AS 6 - 11'!$A$1:$D$84,4,0)</f>
        <v>91.911764705882348</v>
      </c>
      <c r="DK42" s="18">
        <f>VLOOKUP(A42,'[10]AS 6 - 11'!$A$1:$D$84,2,0)</f>
        <v>3</v>
      </c>
      <c r="DL42" s="18">
        <v>0</v>
      </c>
      <c r="DM42" s="18">
        <v>0</v>
      </c>
      <c r="DN42" s="38">
        <f>VLOOKUP(A42,[10]Hoja8!$A$1:$D$72,4,0)</f>
        <v>35.919540229885058</v>
      </c>
      <c r="DO42" s="18">
        <f>VLOOKUP(A42,[10]Hoja8!$A$1:$D$72,2,0)</f>
        <v>1</v>
      </c>
      <c r="DP42" s="38">
        <f>VLOOKUP(A42,[10]Hoja10!$A$1:$D$61,4,0)</f>
        <v>35.919540229885058</v>
      </c>
      <c r="DQ42" s="18">
        <f>VLOOKUP(A42,[10]Hoja10!$A$1:$D$61,2,0)</f>
        <v>1</v>
      </c>
      <c r="DR42" s="18">
        <v>0</v>
      </c>
      <c r="DS42" s="18">
        <v>0</v>
      </c>
      <c r="DT42" s="18">
        <v>0</v>
      </c>
      <c r="DU42" s="18">
        <v>0</v>
      </c>
      <c r="DV42" s="38">
        <f>VLOOKUP(A42,[10]Hoja13!$A$1:$D$20,4,0)</f>
        <v>35.919540229885058</v>
      </c>
      <c r="DW42" s="18">
        <f>VLOOKUP(A42,[10]Hoja13!$A$1:$D$20,2,0)</f>
        <v>1</v>
      </c>
      <c r="DX42" s="18">
        <v>0</v>
      </c>
      <c r="DY42" s="18">
        <v>0</v>
      </c>
      <c r="DZ42" s="188">
        <v>7.4318744838976052</v>
      </c>
      <c r="EA42" s="189">
        <v>9</v>
      </c>
      <c r="EB42" s="188">
        <v>69.548872180451127</v>
      </c>
      <c r="EC42" s="189">
        <v>74</v>
      </c>
      <c r="ED42" s="38">
        <f>VLOOKUP(A42,'[3]2019'!$A$8:$K$140,11,0)</f>
        <v>1.8639328984156569</v>
      </c>
      <c r="EE42" s="18">
        <f>VLOOKUP(A42,'[3]2019'!$A$8:$K$140,10,0)</f>
        <v>4</v>
      </c>
      <c r="EF42" s="18" t="str">
        <f>VLOOKUP($A42,[9]ESTADISTICAS_EN_EDUCACION_BASIC!$C$3:$AK$127,11,0)</f>
        <v>133.5</v>
      </c>
      <c r="EG42" s="18" t="str">
        <f>VLOOKUP($A42,[9]ESTADISTICAS_EN_EDUCACION_BASIC!$C$3:$AK$127,7,0)</f>
        <v>42.5</v>
      </c>
      <c r="EH42" s="18" t="str">
        <f>VLOOKUP($A42,[9]ESTADISTICAS_EN_EDUCACION_BASIC!$C$3:$AK$127,18,0)</f>
        <v>7.06</v>
      </c>
      <c r="EI42" s="18">
        <f>VLOOKUP($A42,[9]ESTADISTICAS_EN_EDUCACION_BASIC!$C$3:$AK$127,29,0)</f>
        <v>0</v>
      </c>
      <c r="EJ42" s="31"/>
      <c r="EK42" s="31"/>
      <c r="EL42" s="18" t="str">
        <f>VLOOKUP($A42,[9]ESTADISTICAS_EN_EDUCACION_BASIC!$C$3:$AK$127,13,0)</f>
        <v>48.5</v>
      </c>
      <c r="EM42" s="18" t="str">
        <f>VLOOKUP($A42,[9]ESTADISTICAS_EN_EDUCACION_BASIC!$C$3:$AK$127,8,0)</f>
        <v>17.8</v>
      </c>
      <c r="EN42" s="18" t="str">
        <f>VLOOKUP($A42,[9]ESTADISTICAS_EN_EDUCACION_BASIC!$C$3:$AK$127,20,0)</f>
        <v>1.24</v>
      </c>
      <c r="EO42" s="18">
        <f>VLOOKUP($A42,[9]ESTADISTICAS_EN_EDUCACION_BASIC!$C$3:$AK$127,30,0)</f>
        <v>0</v>
      </c>
      <c r="EP42" s="38">
        <f>VLOOKUP(A42,[10]Hoja2!$A$1:$D$72,4,0)</f>
        <v>35.919540229885058</v>
      </c>
      <c r="EQ42" s="18">
        <f>VLOOKUP(A42,[10]Hoja2!$A$1:$D$72,2,0)</f>
        <v>1</v>
      </c>
      <c r="ER42" s="38">
        <f>VLOOKUP(A42,[10]Hoja3!$A$1:$D$89,4,0)</f>
        <v>179.59770114942529</v>
      </c>
      <c r="ES42" s="18">
        <f>VLOOKUP(A42,[10]Hoja3!$A$1:$D$89,2,0)</f>
        <v>5</v>
      </c>
      <c r="ET42" s="38">
        <v>0</v>
      </c>
      <c r="EU42" s="18">
        <v>0</v>
      </c>
      <c r="EV42" s="38">
        <f>VLOOKUP(A42,[10]Hoja7!$A$1:$D$76,4,0)</f>
        <v>35.919540229885058</v>
      </c>
      <c r="EW42" s="18">
        <f>VLOOKUP(A42,[10]Hoja7!$A$1:$D$77,2,0)</f>
        <v>1</v>
      </c>
      <c r="EX42" s="31"/>
      <c r="EY42" s="188">
        <v>71.734475374732341</v>
      </c>
      <c r="EZ42" s="189">
        <v>67</v>
      </c>
      <c r="FA42" s="188">
        <v>50.70754716981132</v>
      </c>
      <c r="FB42" s="189">
        <v>43</v>
      </c>
      <c r="FC42" s="38">
        <f>VLOOKUP(A42,[10]Hoja15!$A$1:$D$63,4,0)</f>
        <v>24.807740014884644</v>
      </c>
      <c r="FD42" s="18">
        <f>VLOOKUP(A42,[10]Hoja15!$A$1:$D$63,2,0)</f>
        <v>1</v>
      </c>
      <c r="FE42" s="38">
        <f>VLOOKUP(A42,[10]Hoja16!$A$1:$D$88,4,0)</f>
        <v>173.65418010419251</v>
      </c>
      <c r="FF42" s="18">
        <f>VLOOKUP(A42,[10]Hoja16!$A$1:$D$88,2,0)</f>
        <v>7</v>
      </c>
      <c r="FG42" s="18">
        <v>0</v>
      </c>
      <c r="FH42" s="18">
        <v>0</v>
      </c>
      <c r="FI42" s="18">
        <v>0</v>
      </c>
      <c r="FJ42" s="18">
        <v>0</v>
      </c>
      <c r="FK42" s="38">
        <f>VLOOKUP(A42,[10]Hoja19!$A$1:$D$97,4,0)</f>
        <v>198.46192011907715</v>
      </c>
      <c r="FL42" s="18">
        <f>VLOOKUP(A42,[10]Hoja19!$A$1:$D$97,2,0)</f>
        <v>8</v>
      </c>
      <c r="FM42" s="38">
        <f>VLOOKUP(A42,[10]Hoja20!$A$1:$D$91,4,0)</f>
        <v>198.46192011907715</v>
      </c>
      <c r="FN42" s="18">
        <f>VLOOKUP(A42,[10]Hoja20!$A$1:$D$91,2,0)</f>
        <v>8</v>
      </c>
      <c r="FO42" s="38">
        <f>VLOOKUP(A42,[10]Hoja21!$A$1:$D$101,4,0)</f>
        <v>297.69288017861572</v>
      </c>
      <c r="FP42" s="18">
        <f>VLOOKUP(A42,[10]Hoja21!$A$1:$D$101,2,0)</f>
        <v>12</v>
      </c>
      <c r="FQ42" s="38">
        <f>VLOOKUP(A42,[10]Hoja22!$A$1:$D$60,4,0)</f>
        <v>24.807740014884644</v>
      </c>
      <c r="FR42" s="18">
        <f>VLOOKUP(A42,[10]Hoja22!$A$1:$D$60,2,0)</f>
        <v>1</v>
      </c>
      <c r="FS42" s="38">
        <f>VLOOKUP(A42,'[3]2019'!$A$8:$M$140,13,0)</f>
        <v>2.7012425715829282</v>
      </c>
      <c r="FT42" s="18">
        <f>VLOOKUP(A42,'[3]2019'!$A$8:$M$140,12,0)</f>
        <v>5</v>
      </c>
      <c r="FU42" s="38">
        <f>VLOOKUP(A42,'[3]2019'!$A$8:$O$140,15,0)</f>
        <v>0.59101654846335694</v>
      </c>
      <c r="FV42" s="18">
        <f>VLOOKUP(A42,'[3]2019'!$A$8:$O$140,14,0)</f>
        <v>1</v>
      </c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</row>
    <row r="43" spans="1:243">
      <c r="A43" s="17" t="s">
        <v>846</v>
      </c>
      <c r="B43" s="18" t="s">
        <v>847</v>
      </c>
      <c r="C43" s="17" t="s">
        <v>514</v>
      </c>
      <c r="D43" s="25">
        <v>6</v>
      </c>
      <c r="E43" s="27">
        <v>2019</v>
      </c>
      <c r="F43" s="31"/>
      <c r="G43" s="194">
        <v>19332</v>
      </c>
      <c r="H43" s="194">
        <v>12550</v>
      </c>
      <c r="I43" s="194">
        <v>6782</v>
      </c>
      <c r="J43" s="200">
        <v>56.17</v>
      </c>
      <c r="K43" s="40">
        <f>VLOOKUP(A43,'[6]1.COBERTURA  DANE'!$B$7:$G$139,5,0)</f>
        <v>13594</v>
      </c>
      <c r="L43" s="26">
        <v>24.37</v>
      </c>
      <c r="M43" s="32">
        <v>5897</v>
      </c>
      <c r="N43" s="187">
        <v>1468</v>
      </c>
      <c r="O43" s="187">
        <v>810</v>
      </c>
      <c r="P43" s="187">
        <v>658</v>
      </c>
      <c r="Q43" s="196">
        <f>VLOOKUP($A43,[7]Hoja1!$A$1:$H$3750,6,0)</f>
        <v>1766</v>
      </c>
      <c r="R43" s="196">
        <f>VLOOKUP($A43,[7]Hoja1!$A$1:$H$3750,7,0)</f>
        <v>969</v>
      </c>
      <c r="S43" s="196">
        <f>VLOOKUP($A43,[7]Hoja1!$A$1:$H$3750,8,0)</f>
        <v>797</v>
      </c>
      <c r="T43" s="187">
        <v>1511</v>
      </c>
      <c r="U43" s="187">
        <v>781</v>
      </c>
      <c r="V43" s="187">
        <v>730</v>
      </c>
      <c r="W43" s="198">
        <f>VLOOKUP($A43,[7]Hoja1!$A$1:$K$3750,9,0)</f>
        <v>1839</v>
      </c>
      <c r="X43" s="198">
        <f>VLOOKUP($A43,[7]Hoja1!$A$1:$K$3750,10,0)</f>
        <v>929</v>
      </c>
      <c r="Y43" s="198">
        <f>VLOOKUP($A43,[7]Hoja1!$A$1:$K$3750,11,0)</f>
        <v>910</v>
      </c>
      <c r="Z43" s="187">
        <v>1594</v>
      </c>
      <c r="AA43" s="187">
        <v>768</v>
      </c>
      <c r="AB43" s="187">
        <v>826</v>
      </c>
      <c r="AC43" s="198">
        <f>VLOOKUP(A43,[7]Hoja1!$A$1:$Q$3765,12,0)</f>
        <v>1970</v>
      </c>
      <c r="AD43" s="198">
        <f>VLOOKUP($A43,[7]Hoja1!$A$1:$Q$3765,13,0)</f>
        <v>933</v>
      </c>
      <c r="AE43" s="198">
        <f>VLOOKUP($A43,[7]Hoja1!$A$1:$Q$3750,14,0)</f>
        <v>1037</v>
      </c>
      <c r="AF43" s="187">
        <v>1681</v>
      </c>
      <c r="AG43" s="187">
        <v>792</v>
      </c>
      <c r="AH43" s="187">
        <v>889</v>
      </c>
      <c r="AI43" s="198">
        <f>VLOOKUP($A43,[7]Hoja1!$A$1:$Q$3750,15,0)</f>
        <v>3615</v>
      </c>
      <c r="AJ43" s="198">
        <f>VLOOKUP($A43,[7]Hoja1!$A$1:$Q$3750,16,0)</f>
        <v>1695</v>
      </c>
      <c r="AK43" s="198">
        <f>VLOOKUP($A43,[7]Hoja1!$A$1:$Q$3750,17,0)</f>
        <v>1920</v>
      </c>
      <c r="AL43" s="187">
        <v>1678</v>
      </c>
      <c r="AM43" s="187">
        <v>787</v>
      </c>
      <c r="AN43" s="187">
        <v>891</v>
      </c>
      <c r="AO43" s="31"/>
      <c r="AP43" s="31"/>
      <c r="AQ43" s="31"/>
      <c r="AR43" s="31"/>
      <c r="AS43" s="27"/>
      <c r="AT43" s="31"/>
      <c r="AU43" s="31"/>
      <c r="AV43" s="31"/>
      <c r="AW43" s="31"/>
      <c r="AX43" s="38">
        <f>VLOOKUP(A43,[2]INFANTIL!$A$8:$AE$140,31,0)</f>
        <v>4.6082949308755756</v>
      </c>
      <c r="AY43" s="18">
        <f>VLOOKUP(A43,[2]INFANTIL!$A$8:$AE$140,30,0)</f>
        <v>1</v>
      </c>
      <c r="AZ43" s="199">
        <f>VLOOKUP(A43,'[3]2019'!$A$8:$E$140,5,0)</f>
        <v>0.68119891008174382</v>
      </c>
      <c r="BA43" s="23">
        <f>VLOOKUP(A43,'[3]2019'!$A$8:$F$140,4,0)</f>
        <v>1</v>
      </c>
      <c r="BB43" s="22">
        <f>VLOOKUP(A43,'[2]MATERNAS DIRECTAS'!$A$8:$AE$140,31,0)</f>
        <v>0</v>
      </c>
      <c r="BC43" s="23">
        <f>VLOOKUP(A43,'[2]MATERNAS DIRECTAS'!$A$8:$AE$140,30,0)</f>
        <v>0</v>
      </c>
      <c r="BD43" s="28">
        <v>0</v>
      </c>
      <c r="BE43" s="29">
        <v>0</v>
      </c>
      <c r="BF43" s="38">
        <f>VLOOKUP(A43,[8]Controles!$A$7:$P$139,12,0)</f>
        <v>5.5299539170506913</v>
      </c>
      <c r="BG43" s="18">
        <f>VLOOKUP(A43,[8]Controles!$A$7:$L$139,11,0)</f>
        <v>12</v>
      </c>
      <c r="BH43" s="38">
        <f>VLOOKUP(A43,[8]Peso!$A$7:$D$139,4,0)</f>
        <v>10.599078341013826</v>
      </c>
      <c r="BI43" s="18">
        <f>VLOOKUP(A43,[8]Peso!$A$7:$D$139,3,0)</f>
        <v>23</v>
      </c>
      <c r="BJ43" s="22">
        <f>VLOOKUP(A43,'[2]EDA &lt; 5AÑOS'!$A$8:$AE$140,31,0)</f>
        <v>0</v>
      </c>
      <c r="BK43" s="23">
        <f>VLOOKUP(A43,'[2]EDA &lt; 5AÑOS'!$A$8:$AE$140,30,0)</f>
        <v>0</v>
      </c>
      <c r="BL43" s="22">
        <f>VLOOKUP(A43,'[2]IRA &lt; 5AÑOS'!$A$8:$AE$140,31,0)</f>
        <v>0</v>
      </c>
      <c r="BM43" s="23">
        <f>VLOOKUP(A43,'[2]IRA &lt; 5AÑOS'!$A$8:$AE$140,30,0)</f>
        <v>0</v>
      </c>
      <c r="BN43" s="18">
        <v>0</v>
      </c>
      <c r="BO43" s="18">
        <v>0</v>
      </c>
      <c r="BP43" s="18">
        <v>0</v>
      </c>
      <c r="BQ43" s="18">
        <v>0</v>
      </c>
      <c r="BR43" s="37">
        <v>0</v>
      </c>
      <c r="BS43" s="26">
        <v>0</v>
      </c>
      <c r="BT43" s="18">
        <v>0</v>
      </c>
      <c r="BU43" s="18">
        <v>0</v>
      </c>
      <c r="BV43" s="201">
        <v>2.7027027027027029E-2</v>
      </c>
      <c r="BW43" s="201">
        <v>0.99549549549549554</v>
      </c>
      <c r="BX43" s="201">
        <v>1.0135135135135136</v>
      </c>
      <c r="BY43" s="201">
        <v>0.98198198198198194</v>
      </c>
      <c r="BZ43" s="201">
        <v>1.045045045045045</v>
      </c>
      <c r="CA43" s="201">
        <v>0.96265560165975106</v>
      </c>
      <c r="CB43" s="201">
        <v>0.9543568464730291</v>
      </c>
      <c r="CC43" s="18">
        <f>VLOOKUP(A43,[9]ESTADISTICAS_EN_EDUCACION_BASIC!$C$3:$AK$127,10,0)</f>
        <v>82</v>
      </c>
      <c r="CD43" s="18" t="str">
        <f>VLOOKUP(A43,[9]ESTADISTICAS_EN_EDUCACION_BASIC!$C$3:$AK$158,5,0)</f>
        <v>71.1</v>
      </c>
      <c r="CE43" s="18" t="str">
        <f>VLOOKUP(A43,[9]ESTADISTICAS_EN_EDUCACION_BASIC!$C$3:$AK$127,17,0)</f>
        <v>2.27</v>
      </c>
      <c r="CF43" s="24"/>
      <c r="CG43" s="24"/>
      <c r="CH43" s="20">
        <v>0</v>
      </c>
      <c r="CI43" s="21">
        <v>0</v>
      </c>
      <c r="CJ43" s="38">
        <f>VLOOKUP(A43,'[3]2019'!$A$8:$G$140,7,0)</f>
        <v>0</v>
      </c>
      <c r="CK43" s="18">
        <f>VLOOKUP(A43,'[3]2019'!$A$9:$G$140,6,0)</f>
        <v>0</v>
      </c>
      <c r="CL43" s="18">
        <v>0</v>
      </c>
      <c r="CM43" s="26">
        <v>0</v>
      </c>
      <c r="CN43" s="38">
        <v>67.930000000000007</v>
      </c>
      <c r="CO43" s="18">
        <v>1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38">
        <v>0</v>
      </c>
      <c r="DA43" s="18">
        <v>0</v>
      </c>
      <c r="DB43" s="38">
        <f>VLOOKUP(A43,'[3]2019'!$A$8:$I$140,9,0)</f>
        <v>0.62735257214554574</v>
      </c>
      <c r="DC43" s="18">
        <f>VLOOKUP(A43,'[3]2019'!$A$8:$I$140,8,0)</f>
        <v>1</v>
      </c>
      <c r="DD43" s="18" t="str">
        <f>VLOOKUP(A43,[9]ESTADISTICAS_EN_EDUCACION_BASIC!$C$3:$AK$127,11,0)</f>
        <v>101.1</v>
      </c>
      <c r="DE43" s="18">
        <f>VLOOKUP($A43,[9]ESTADISTICAS_EN_EDUCACION_BASIC!$C$3:$AK$127,6,0)</f>
        <v>86</v>
      </c>
      <c r="DF43" s="18" t="str">
        <f>VLOOKUP($A43,[9]ESTADISTICAS_EN_EDUCACION_BASIC!$C$3:$AK$127,18,0)</f>
        <v>0.58</v>
      </c>
      <c r="DG43" s="18">
        <f>VLOOKUP($A43,[9]ESTADISTICAS_EN_EDUCACION_BASIC!$C$3:$AK$127,28,0)</f>
        <v>0</v>
      </c>
      <c r="DH43" s="38">
        <f>VLOOKUP(A43,[10]Hoja4!$A$1:$D$63,4,0)</f>
        <v>54.377379010331694</v>
      </c>
      <c r="DI43" s="18">
        <f>VLOOKUP(A43,[10]Hoja4!$A$1:$D$63,2,0)</f>
        <v>1</v>
      </c>
      <c r="DJ43" s="38">
        <v>0</v>
      </c>
      <c r="DK43" s="18">
        <v>0</v>
      </c>
      <c r="DL43" s="18">
        <v>0</v>
      </c>
      <c r="DM43" s="18">
        <v>0</v>
      </c>
      <c r="DN43" s="3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18">
        <v>0</v>
      </c>
      <c r="DZ43" s="188">
        <v>0</v>
      </c>
      <c r="EA43" s="189">
        <v>0</v>
      </c>
      <c r="EB43" s="188">
        <v>42.744656917885266</v>
      </c>
      <c r="EC43" s="189">
        <v>38</v>
      </c>
      <c r="ED43" s="38">
        <f>VLOOKUP(A43,'[3]2019'!$A$8:$K$140,11,0)</f>
        <v>0.59488399762046407</v>
      </c>
      <c r="EE43" s="18">
        <f>VLOOKUP(A43,'[3]2019'!$A$8:$K$140,10,0)</f>
        <v>1</v>
      </c>
      <c r="EF43" s="18" t="str">
        <f>VLOOKUP($A43,[9]ESTADISTICAS_EN_EDUCACION_BASIC!$C$3:$AK$127,11,0)</f>
        <v>101.1</v>
      </c>
      <c r="EG43" s="18" t="str">
        <f>VLOOKUP($A43,[9]ESTADISTICAS_EN_EDUCACION_BASIC!$C$3:$AK$127,7,0)</f>
        <v>76.5</v>
      </c>
      <c r="EH43" s="18" t="str">
        <f>VLOOKUP($A43,[9]ESTADISTICAS_EN_EDUCACION_BASIC!$C$3:$AK$127,18,0)</f>
        <v>0.58</v>
      </c>
      <c r="EI43" s="18">
        <f>VLOOKUP($A43,[9]ESTADISTICAS_EN_EDUCACION_BASIC!$C$3:$AK$127,29,0)</f>
        <v>0</v>
      </c>
      <c r="EJ43" s="31"/>
      <c r="EK43" s="31"/>
      <c r="EL43" s="18" t="str">
        <f>VLOOKUP($A43,[9]ESTADISTICAS_EN_EDUCACION_BASIC!$C$3:$AK$127,13,0)</f>
        <v>61.9</v>
      </c>
      <c r="EM43" s="18">
        <f>VLOOKUP($A43,[9]ESTADISTICAS_EN_EDUCACION_BASIC!$C$3:$AK$127,8,0)</f>
        <v>36</v>
      </c>
      <c r="EN43" s="18">
        <f>VLOOKUP($A43,[9]ESTADISTICAS_EN_EDUCACION_BASIC!$C$3:$AK$127,20,0)</f>
        <v>0</v>
      </c>
      <c r="EO43" s="18" t="str">
        <f>VLOOKUP($A43,[9]ESTADISTICAS_EN_EDUCACION_BASIC!$C$3:$AK$127,30,0)</f>
        <v>3.03</v>
      </c>
      <c r="EP43" s="18">
        <v>0</v>
      </c>
      <c r="EQ43" s="18">
        <v>0</v>
      </c>
      <c r="ER43" s="38">
        <v>0</v>
      </c>
      <c r="ES43" s="18">
        <v>0</v>
      </c>
      <c r="ET43" s="38">
        <f>VLOOKUP(A43,[10]Hoja5!$A$1:$D$76,4,0)</f>
        <v>152.28426395939087</v>
      </c>
      <c r="EU43" s="18">
        <f>VLOOKUP(A43,[10]Hoja5!$A$1:$D$75,2,0)</f>
        <v>3</v>
      </c>
      <c r="EV43" s="38">
        <f>VLOOKUP(A43,[10]Hoja7!$A$1:$D$76,4,0)</f>
        <v>50.761421319796959</v>
      </c>
      <c r="EW43" s="18">
        <f>VLOOKUP(A43,[10]Hoja7!$A$1:$D$77,2,0)</f>
        <v>1</v>
      </c>
      <c r="EX43" s="31"/>
      <c r="EY43" s="188">
        <v>104.37710437710437</v>
      </c>
      <c r="EZ43" s="189">
        <v>93</v>
      </c>
      <c r="FA43" s="188">
        <v>60.386473429951685</v>
      </c>
      <c r="FB43" s="189">
        <v>50</v>
      </c>
      <c r="FC43" s="38">
        <f>VLOOKUP(A43,[10]Hoja15!$A$1:$D$63,4,0)</f>
        <v>27.662517289073303</v>
      </c>
      <c r="FD43" s="18">
        <f>VLOOKUP(A43,[10]Hoja15!$A$1:$D$63,2,0)</f>
        <v>1</v>
      </c>
      <c r="FE43" s="38">
        <f>VLOOKUP(A43,[10]Hoja16!$A$1:$D$88,4,0)</f>
        <v>55.325034578146607</v>
      </c>
      <c r="FF43" s="18">
        <f>VLOOKUP(A43,[10]Hoja16!$A$1:$D$88,2,0)</f>
        <v>2</v>
      </c>
      <c r="FG43" s="18">
        <v>0</v>
      </c>
      <c r="FH43" s="18">
        <v>0</v>
      </c>
      <c r="FI43" s="38">
        <f>VLOOKUP(A43,[10]Hoja18!$A$1:$D$40,4,0)</f>
        <v>27.662517289073303</v>
      </c>
      <c r="FJ43" s="18">
        <f>VLOOKUP(A43,[10]Hoja18!$A$1:$D$40,2,0)</f>
        <v>1</v>
      </c>
      <c r="FK43" s="38">
        <f>VLOOKUP(A43,[10]Hoja19!$A$1:$D$97,4,0)</f>
        <v>110.65006915629321</v>
      </c>
      <c r="FL43" s="18">
        <f>VLOOKUP(A43,[10]Hoja19!$A$1:$D$97,2,0)</f>
        <v>4</v>
      </c>
      <c r="FM43" s="38">
        <f>VLOOKUP(A43,[10]Hoja20!$A$1:$D$91,4,0)</f>
        <v>138.31258644536655</v>
      </c>
      <c r="FN43" s="18">
        <f>VLOOKUP(A43,[10]Hoja20!$A$1:$D$91,2,0)</f>
        <v>5</v>
      </c>
      <c r="FO43" s="38">
        <f>VLOOKUP(A43,[10]Hoja21!$A$1:$D$101,4,0)</f>
        <v>138.31258644536655</v>
      </c>
      <c r="FP43" s="18">
        <f>VLOOKUP(A43,[10]Hoja21!$A$1:$D$101,2,0)</f>
        <v>5</v>
      </c>
      <c r="FQ43" s="38">
        <v>0</v>
      </c>
      <c r="FR43" s="18">
        <v>0</v>
      </c>
      <c r="FS43" s="38">
        <f>VLOOKUP(A43,'[3]2019'!$A$8:$M$140,13,0)</f>
        <v>1.1918951132300357</v>
      </c>
      <c r="FT43" s="18">
        <f>VLOOKUP(A43,'[3]2019'!$A$8:$M$140,12,0)</f>
        <v>2</v>
      </c>
      <c r="FU43" s="38">
        <f>VLOOKUP(A43,'[3]2019'!$A$8:$O$140,15,0)</f>
        <v>2.5690430314707768</v>
      </c>
      <c r="FV43" s="18">
        <f>VLOOKUP(A43,'[3]2019'!$A$8:$O$140,14,0)</f>
        <v>4</v>
      </c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</row>
    <row r="44" spans="1:243">
      <c r="A44" s="17" t="s">
        <v>854</v>
      </c>
      <c r="B44" s="18" t="s">
        <v>855</v>
      </c>
      <c r="C44" s="17" t="s">
        <v>441</v>
      </c>
      <c r="D44" s="25">
        <v>6</v>
      </c>
      <c r="E44" s="27">
        <v>2019</v>
      </c>
      <c r="F44" s="31"/>
      <c r="G44" s="194">
        <v>12108</v>
      </c>
      <c r="H44" s="194">
        <v>2270</v>
      </c>
      <c r="I44" s="194">
        <v>9838</v>
      </c>
      <c r="J44" s="200">
        <v>14.99</v>
      </c>
      <c r="K44" s="40">
        <f>VLOOKUP(A44,'[6]1.COBERTURA  DANE'!$B$7:$G$139,5,0)</f>
        <v>1871</v>
      </c>
      <c r="L44" s="26">
        <v>53.97</v>
      </c>
      <c r="M44" s="32">
        <v>6735</v>
      </c>
      <c r="N44" s="187">
        <v>712</v>
      </c>
      <c r="O44" s="187">
        <v>332</v>
      </c>
      <c r="P44" s="187">
        <v>380</v>
      </c>
      <c r="Q44" s="196">
        <f>VLOOKUP($A44,[7]Hoja1!$A$1:$H$3750,6,0)</f>
        <v>859</v>
      </c>
      <c r="R44" s="196">
        <f>VLOOKUP($A44,[7]Hoja1!$A$1:$H$3750,7,0)</f>
        <v>403</v>
      </c>
      <c r="S44" s="196">
        <f>VLOOKUP($A44,[7]Hoja1!$A$1:$H$3750,8,0)</f>
        <v>456</v>
      </c>
      <c r="T44" s="187">
        <v>785</v>
      </c>
      <c r="U44" s="187">
        <v>390</v>
      </c>
      <c r="V44" s="187">
        <v>395</v>
      </c>
      <c r="W44" s="198">
        <f>VLOOKUP($A44,[7]Hoja1!$A$1:$K$3750,9,0)</f>
        <v>980</v>
      </c>
      <c r="X44" s="198">
        <f>VLOOKUP($A44,[7]Hoja1!$A$1:$K$3750,10,0)</f>
        <v>496</v>
      </c>
      <c r="Y44" s="198">
        <f>VLOOKUP($A44,[7]Hoja1!$A$1:$K$3750,11,0)</f>
        <v>484</v>
      </c>
      <c r="Z44" s="187">
        <v>873</v>
      </c>
      <c r="AA44" s="187">
        <v>460</v>
      </c>
      <c r="AB44" s="187">
        <v>413</v>
      </c>
      <c r="AC44" s="198">
        <f>VLOOKUP(A44,[7]Hoja1!$A$1:$Q$3765,12,0)</f>
        <v>1062</v>
      </c>
      <c r="AD44" s="198">
        <f>VLOOKUP($A44,[7]Hoja1!$A$1:$Q$3765,13,0)</f>
        <v>575</v>
      </c>
      <c r="AE44" s="198">
        <f>VLOOKUP($A44,[7]Hoja1!$A$1:$Q$3750,14,0)</f>
        <v>487</v>
      </c>
      <c r="AF44" s="187">
        <v>866</v>
      </c>
      <c r="AG44" s="187">
        <v>479</v>
      </c>
      <c r="AH44" s="187">
        <v>387</v>
      </c>
      <c r="AI44" s="198">
        <f>VLOOKUP($A44,[7]Hoja1!$A$1:$Q$3750,15,0)</f>
        <v>1607</v>
      </c>
      <c r="AJ44" s="198">
        <f>VLOOKUP($A44,[7]Hoja1!$A$1:$Q$3750,16,0)</f>
        <v>850</v>
      </c>
      <c r="AK44" s="198">
        <f>VLOOKUP($A44,[7]Hoja1!$A$1:$Q$3750,17,0)</f>
        <v>757</v>
      </c>
      <c r="AL44" s="187">
        <v>742</v>
      </c>
      <c r="AM44" s="187">
        <v>402</v>
      </c>
      <c r="AN44" s="187">
        <v>340</v>
      </c>
      <c r="AO44" s="31"/>
      <c r="AP44" s="31"/>
      <c r="AQ44" s="31"/>
      <c r="AR44" s="31"/>
      <c r="AS44" s="27"/>
      <c r="AT44" s="31"/>
      <c r="AU44" s="31"/>
      <c r="AV44" s="31"/>
      <c r="AW44" s="31"/>
      <c r="AX44" s="38">
        <f>VLOOKUP(A44,[2]INFANTIL!$A$8:$AE$140,31,0)</f>
        <v>12.5</v>
      </c>
      <c r="AY44" s="18">
        <f>VLOOKUP(A44,[2]INFANTIL!$A$8:$AE$140,30,0)</f>
        <v>1</v>
      </c>
      <c r="AZ44" s="199">
        <f>VLOOKUP(A44,'[3]2019'!$A$8:$E$140,5,0)</f>
        <v>1.4044943820224718</v>
      </c>
      <c r="BA44" s="23">
        <f>VLOOKUP(A44,'[3]2019'!$A$8:$F$140,4,0)</f>
        <v>1</v>
      </c>
      <c r="BB44" s="22">
        <f>VLOOKUP(A44,'[2]MATERNAS DIRECTAS'!$A$8:$AE$140,31,0)</f>
        <v>0</v>
      </c>
      <c r="BC44" s="23">
        <f>VLOOKUP(A44,'[2]MATERNAS DIRECTAS'!$A$8:$AE$140,30,0)</f>
        <v>0</v>
      </c>
      <c r="BD44" s="28">
        <v>0</v>
      </c>
      <c r="BE44" s="29">
        <v>0</v>
      </c>
      <c r="BF44" s="38">
        <f>VLOOKUP(A44,[8]Controles!$A$7:$P$139,12,0)</f>
        <v>6.25</v>
      </c>
      <c r="BG44" s="18">
        <f>VLOOKUP(A44,[8]Controles!$A$7:$L$139,11,0)</f>
        <v>5</v>
      </c>
      <c r="BH44" s="38">
        <f>VLOOKUP(A44,[8]Peso!$A$7:$D$139,4,0)</f>
        <v>8.75</v>
      </c>
      <c r="BI44" s="18">
        <f>VLOOKUP(A44,[8]Peso!$A$7:$D$139,3,0)</f>
        <v>7</v>
      </c>
      <c r="BJ44" s="22">
        <f>VLOOKUP(A44,'[2]EDA &lt; 5AÑOS'!$A$8:$AE$140,31,0)</f>
        <v>0</v>
      </c>
      <c r="BK44" s="23">
        <f>VLOOKUP(A44,'[2]EDA &lt; 5AÑOS'!$A$8:$AE$140,30,0)</f>
        <v>0</v>
      </c>
      <c r="BL44" s="22">
        <f>VLOOKUP(A44,'[2]IRA &lt; 5AÑOS'!$A$8:$AE$140,31,0)</f>
        <v>0</v>
      </c>
      <c r="BM44" s="23">
        <f>VLOOKUP(A44,'[2]IRA &lt; 5AÑOS'!$A$8:$AE$140,30,0)</f>
        <v>0</v>
      </c>
      <c r="BN44" s="18">
        <v>0</v>
      </c>
      <c r="BO44" s="18">
        <v>0</v>
      </c>
      <c r="BP44" s="18">
        <v>0</v>
      </c>
      <c r="BQ44" s="18">
        <v>0</v>
      </c>
      <c r="BR44" s="37">
        <v>0</v>
      </c>
      <c r="BS44" s="26">
        <v>0</v>
      </c>
      <c r="BT44" s="18">
        <v>0</v>
      </c>
      <c r="BU44" s="18">
        <v>0</v>
      </c>
      <c r="BV44" s="201">
        <v>0.20930232558139536</v>
      </c>
      <c r="BW44" s="201">
        <v>1.2441860465116279</v>
      </c>
      <c r="BX44" s="201">
        <v>1.1279069767441861</v>
      </c>
      <c r="BY44" s="201">
        <v>1.2441860465116279</v>
      </c>
      <c r="BZ44" s="201">
        <v>1.1162790697674418</v>
      </c>
      <c r="CA44" s="201">
        <v>1.1860465116279071</v>
      </c>
      <c r="CB44" s="201">
        <v>1.2674418604651163</v>
      </c>
      <c r="CC44" s="18" t="str">
        <f>VLOOKUP(A44,[9]ESTADISTICAS_EN_EDUCACION_BASIC!$C$3:$AK$127,10,0)</f>
        <v>93.2</v>
      </c>
      <c r="CD44" s="18" t="str">
        <f>VLOOKUP(A44,[9]ESTADISTICAS_EN_EDUCACION_BASIC!$C$3:$AK$158,5,0)</f>
        <v>76.9</v>
      </c>
      <c r="CE44" s="18" t="str">
        <f>VLOOKUP(A44,[9]ESTADISTICAS_EN_EDUCACION_BASIC!$C$3:$AK$127,17,0)</f>
        <v>4.59</v>
      </c>
      <c r="CF44" s="24"/>
      <c r="CG44" s="24"/>
      <c r="CH44" s="20">
        <v>0</v>
      </c>
      <c r="CI44" s="21">
        <v>0</v>
      </c>
      <c r="CJ44" s="38">
        <f>VLOOKUP(A44,'[3]2019'!$A$8:$G$140,7,0)</f>
        <v>0</v>
      </c>
      <c r="CK44" s="18">
        <f>VLOOKUP(A44,'[3]2019'!$A$9:$G$140,6,0)</f>
        <v>0</v>
      </c>
      <c r="CL44" s="18">
        <v>0</v>
      </c>
      <c r="CM44" s="26">
        <v>0</v>
      </c>
      <c r="CN44" s="38">
        <v>418.41</v>
      </c>
      <c r="CO44" s="18">
        <v>3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38">
        <v>0</v>
      </c>
      <c r="DA44" s="18">
        <v>0</v>
      </c>
      <c r="DB44" s="38">
        <f>VLOOKUP(A44,'[3]2019'!$A$8:$I$140,9,0)</f>
        <v>0</v>
      </c>
      <c r="DC44" s="18">
        <f>VLOOKUP(A44,'[3]2019'!$A$8:$I$140,8,0)</f>
        <v>0</v>
      </c>
      <c r="DD44" s="18" t="str">
        <f>VLOOKUP(A44,[9]ESTADISTICAS_EN_EDUCACION_BASIC!$C$3:$AK$127,11,0)</f>
        <v>111.6</v>
      </c>
      <c r="DE44" s="18" t="str">
        <f>VLOOKUP($A44,[9]ESTADISTICAS_EN_EDUCACION_BASIC!$C$3:$AK$127,6,0)</f>
        <v>85.2</v>
      </c>
      <c r="DF44" s="18" t="str">
        <f>VLOOKUP($A44,[9]ESTADISTICAS_EN_EDUCACION_BASIC!$C$3:$AK$127,18,0)</f>
        <v>5.76</v>
      </c>
      <c r="DG44" s="18" t="str">
        <f>VLOOKUP($A44,[9]ESTADISTICAS_EN_EDUCACION_BASIC!$C$3:$AK$127,28,0)</f>
        <v>2.53</v>
      </c>
      <c r="DH44" s="38">
        <f>VLOOKUP(A44,[10]Hoja4!$A$1:$D$63,4,0)</f>
        <v>102.04081632653062</v>
      </c>
      <c r="DI44" s="18">
        <f>VLOOKUP(A44,[10]Hoja4!$A$1:$D$63,2,0)</f>
        <v>1</v>
      </c>
      <c r="DJ44" s="38">
        <f>VLOOKUP(A44,'[10]AS 6 - 11'!$A$1:$D$84,4,0)</f>
        <v>510.20408163265301</v>
      </c>
      <c r="DK44" s="18">
        <f>VLOOKUP(A44,'[10]AS 6 - 11'!$A$1:$D$84,2,0)</f>
        <v>5</v>
      </c>
      <c r="DL44" s="18">
        <v>0</v>
      </c>
      <c r="DM44" s="18">
        <v>0</v>
      </c>
      <c r="DN44" s="38">
        <f>VLOOKUP(A44,[10]Hoja8!$A$1:$D$72,4,0)</f>
        <v>376.64783427495291</v>
      </c>
      <c r="DO44" s="18">
        <f>VLOOKUP(A44,[10]Hoja8!$A$1:$D$72,2,0)</f>
        <v>4</v>
      </c>
      <c r="DP44" s="38">
        <f>VLOOKUP(A44,[10]Hoja10!$A$1:$D$61,4,0)</f>
        <v>94.161958568738228</v>
      </c>
      <c r="DQ44" s="18">
        <f>VLOOKUP(A44,[10]Hoja10!$A$1:$D$61,2,0)</f>
        <v>1</v>
      </c>
      <c r="DR44" s="18">
        <v>0</v>
      </c>
      <c r="DS44" s="18">
        <v>0</v>
      </c>
      <c r="DT44" s="38">
        <f>VLOOKUP(A44,[10]Hoja12!$A$1:$D$41,4,0)</f>
        <v>94.161958568738228</v>
      </c>
      <c r="DU44" s="18">
        <f>VLOOKUP(A44,[10]Hoja12!$A$1:$D$41,2,0)</f>
        <v>1</v>
      </c>
      <c r="DV44" s="18">
        <v>0</v>
      </c>
      <c r="DW44" s="18">
        <v>0</v>
      </c>
      <c r="DX44" s="18">
        <v>0</v>
      </c>
      <c r="DY44" s="18">
        <v>0</v>
      </c>
      <c r="DZ44" s="188">
        <v>4.8426150121065374</v>
      </c>
      <c r="EA44" s="189">
        <v>2</v>
      </c>
      <c r="EB44" s="188">
        <v>59.431524547803612</v>
      </c>
      <c r="EC44" s="189">
        <v>23</v>
      </c>
      <c r="ED44" s="38">
        <f>VLOOKUP(A44,'[3]2019'!$A$8:$K$140,11,0)</f>
        <v>2.3094688221709005</v>
      </c>
      <c r="EE44" s="18">
        <f>VLOOKUP(A44,'[3]2019'!$A$8:$K$140,10,0)</f>
        <v>2</v>
      </c>
      <c r="EF44" s="18" t="str">
        <f>VLOOKUP($A44,[9]ESTADISTICAS_EN_EDUCACION_BASIC!$C$3:$AK$127,11,0)</f>
        <v>111.6</v>
      </c>
      <c r="EG44" s="18" t="str">
        <f>VLOOKUP($A44,[9]ESTADISTICAS_EN_EDUCACION_BASIC!$C$3:$AK$127,7,0)</f>
        <v>67.1</v>
      </c>
      <c r="EH44" s="18" t="str">
        <f>VLOOKUP($A44,[9]ESTADISTICAS_EN_EDUCACION_BASIC!$C$3:$AK$127,18,0)</f>
        <v>5.76</v>
      </c>
      <c r="EI44" s="18" t="str">
        <f>VLOOKUP($A44,[9]ESTADISTICAS_EN_EDUCACION_BASIC!$C$3:$AK$127,29,0)</f>
        <v>4.29</v>
      </c>
      <c r="EJ44" s="31"/>
      <c r="EK44" s="31"/>
      <c r="EL44" s="18" t="str">
        <f>VLOOKUP($A44,[9]ESTADISTICAS_EN_EDUCACION_BASIC!$C$3:$AK$127,13,0)</f>
        <v>63.2</v>
      </c>
      <c r="EM44" s="18" t="str">
        <f>VLOOKUP($A44,[9]ESTADISTICAS_EN_EDUCACION_BASIC!$C$3:$AK$127,8,0)</f>
        <v>31.8</v>
      </c>
      <c r="EN44" s="18" t="str">
        <f>VLOOKUP($A44,[9]ESTADISTICAS_EN_EDUCACION_BASIC!$C$3:$AK$127,20,0)</f>
        <v>6.12</v>
      </c>
      <c r="EO44" s="18" t="str">
        <f>VLOOKUP($A44,[9]ESTADISTICAS_EN_EDUCACION_BASIC!$C$3:$AK$127,30,0)</f>
        <v>7.48</v>
      </c>
      <c r="EP44" s="38">
        <f>VLOOKUP(A44,[10]Hoja2!$A$1:$D$72,4,0)</f>
        <v>376.64783427495291</v>
      </c>
      <c r="EQ44" s="18">
        <f>VLOOKUP(A44,[10]Hoja2!$A$1:$D$72,2,0)</f>
        <v>4</v>
      </c>
      <c r="ER44" s="38">
        <f>VLOOKUP(A44,[10]Hoja3!$A$1:$D$89,4,0)</f>
        <v>188.32391713747646</v>
      </c>
      <c r="ES44" s="18">
        <f>VLOOKUP(A44,[10]Hoja3!$A$1:$D$89,2,0)</f>
        <v>2</v>
      </c>
      <c r="ET44" s="38">
        <f>VLOOKUP(A44,[10]Hoja5!$A$1:$D$76,4,0)</f>
        <v>94.161958568738228</v>
      </c>
      <c r="EU44" s="18">
        <f>VLOOKUP(A44,[10]Hoja5!$A$1:$D$75,2,0)</f>
        <v>1</v>
      </c>
      <c r="EV44" s="38">
        <f>VLOOKUP(A44,[10]Hoja7!$A$1:$D$76,4,0)</f>
        <v>376.64783427495291</v>
      </c>
      <c r="EW44" s="18">
        <f>VLOOKUP(A44,[10]Hoja7!$A$1:$D$77,2,0)</f>
        <v>4</v>
      </c>
      <c r="EX44" s="31"/>
      <c r="EY44" s="188">
        <v>61.764705882352942</v>
      </c>
      <c r="EZ44" s="189">
        <v>21</v>
      </c>
      <c r="FA44" s="188">
        <v>47.337278106508876</v>
      </c>
      <c r="FB44" s="189">
        <v>16</v>
      </c>
      <c r="FC44" s="18">
        <v>0</v>
      </c>
      <c r="FD44" s="18">
        <v>0</v>
      </c>
      <c r="FE44" s="38">
        <f>VLOOKUP(A44,[10]Hoja16!$A$1:$D$88,4,0)</f>
        <v>62.227753578095829</v>
      </c>
      <c r="FF44" s="18">
        <f>VLOOKUP(A44,[10]Hoja16!$A$1:$D$88,2,0)</f>
        <v>1</v>
      </c>
      <c r="FG44" s="18">
        <v>0</v>
      </c>
      <c r="FH44" s="18">
        <v>0</v>
      </c>
      <c r="FI44" s="18">
        <v>0</v>
      </c>
      <c r="FJ44" s="18">
        <v>0</v>
      </c>
      <c r="FK44" s="38">
        <f>VLOOKUP(A44,[10]Hoja19!$A$1:$D$97,4,0)</f>
        <v>62.227753578095829</v>
      </c>
      <c r="FL44" s="18">
        <f>VLOOKUP(A44,[10]Hoja19!$A$1:$D$97,2,0)</f>
        <v>1</v>
      </c>
      <c r="FM44" s="38">
        <f>VLOOKUP(A44,[10]Hoja20!$A$1:$D$91,4,0)</f>
        <v>62.227753578095829</v>
      </c>
      <c r="FN44" s="18">
        <f>VLOOKUP(A44,[10]Hoja20!$A$1:$D$91,2,0)</f>
        <v>1</v>
      </c>
      <c r="FO44" s="38">
        <v>0</v>
      </c>
      <c r="FP44" s="18">
        <v>0</v>
      </c>
      <c r="FQ44" s="38">
        <f>VLOOKUP(A44,[10]Hoja22!$A$1:$D$60,4,0)</f>
        <v>62.227753578095829</v>
      </c>
      <c r="FR44" s="18">
        <f>VLOOKUP(A44,[10]Hoja22!$A$1:$D$60,2,0)</f>
        <v>1</v>
      </c>
      <c r="FS44" s="38">
        <f>VLOOKUP(A44,'[3]2019'!$A$8:$M$140,13,0)</f>
        <v>0</v>
      </c>
      <c r="FT44" s="18">
        <f>VLOOKUP(A44,'[3]2019'!$A$8:$M$140,12,0)</f>
        <v>0</v>
      </c>
      <c r="FU44" s="38">
        <f>VLOOKUP(A44,'[3]2019'!$A$8:$O$140,15,0)</f>
        <v>0</v>
      </c>
      <c r="FV44" s="18">
        <f>VLOOKUP(A44,'[3]2019'!$A$8:$O$140,14,0)</f>
        <v>0</v>
      </c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</row>
    <row r="45" spans="1:243">
      <c r="A45" s="17" t="s">
        <v>863</v>
      </c>
      <c r="B45" s="18" t="s">
        <v>864</v>
      </c>
      <c r="C45" s="17" t="s">
        <v>675</v>
      </c>
      <c r="D45" s="25">
        <v>5</v>
      </c>
      <c r="E45" s="27">
        <v>2019</v>
      </c>
      <c r="F45" s="31"/>
      <c r="G45" s="194">
        <v>52925</v>
      </c>
      <c r="H45" s="194">
        <v>33949</v>
      </c>
      <c r="I45" s="194">
        <v>18976</v>
      </c>
      <c r="J45" s="200" t="s">
        <v>3996</v>
      </c>
      <c r="K45" s="40">
        <f>VLOOKUP(A45,'[6]1.COBERTURA  DANE'!$B$7:$G$139,5,0)</f>
        <v>9184</v>
      </c>
      <c r="L45" s="26">
        <v>90.71</v>
      </c>
      <c r="M45" s="32">
        <v>46139</v>
      </c>
      <c r="N45" s="187">
        <v>6211</v>
      </c>
      <c r="O45" s="187">
        <v>3119</v>
      </c>
      <c r="P45" s="187">
        <v>3092</v>
      </c>
      <c r="Q45" s="196">
        <f>VLOOKUP($A45,[7]Hoja1!$A$1:$H$3750,6,0)</f>
        <v>7449</v>
      </c>
      <c r="R45" s="196">
        <f>VLOOKUP($A45,[7]Hoja1!$A$1:$H$3750,7,0)</f>
        <v>3745</v>
      </c>
      <c r="S45" s="196">
        <f>VLOOKUP($A45,[7]Hoja1!$A$1:$H$3750,8,0)</f>
        <v>3704</v>
      </c>
      <c r="T45" s="187">
        <v>6149</v>
      </c>
      <c r="U45" s="187">
        <v>3123</v>
      </c>
      <c r="V45" s="187">
        <v>3026</v>
      </c>
      <c r="W45" s="198">
        <f>VLOOKUP($A45,[7]Hoja1!$A$1:$K$3750,9,0)</f>
        <v>7319</v>
      </c>
      <c r="X45" s="198">
        <f>VLOOKUP($A45,[7]Hoja1!$A$1:$K$3750,10,0)</f>
        <v>3729</v>
      </c>
      <c r="Y45" s="198">
        <f>VLOOKUP($A45,[7]Hoja1!$A$1:$K$3750,11,0)</f>
        <v>3590</v>
      </c>
      <c r="Z45" s="187">
        <v>5918</v>
      </c>
      <c r="AA45" s="187">
        <v>3035</v>
      </c>
      <c r="AB45" s="187">
        <v>2883</v>
      </c>
      <c r="AC45" s="198">
        <f>VLOOKUP(A45,[7]Hoja1!$A$1:$Q$3765,12,0)</f>
        <v>6807</v>
      </c>
      <c r="AD45" s="198">
        <f>VLOOKUP($A45,[7]Hoja1!$A$1:$Q$3765,13,0)</f>
        <v>3496</v>
      </c>
      <c r="AE45" s="198">
        <f>VLOOKUP($A45,[7]Hoja1!$A$1:$Q$3750,14,0)</f>
        <v>3311</v>
      </c>
      <c r="AF45" s="187">
        <v>5306</v>
      </c>
      <c r="AG45" s="187">
        <v>2713</v>
      </c>
      <c r="AH45" s="187">
        <v>2593</v>
      </c>
      <c r="AI45" s="198">
        <f>VLOOKUP($A45,[7]Hoja1!$A$1:$Q$3750,15,0)</f>
        <v>9729</v>
      </c>
      <c r="AJ45" s="198">
        <f>VLOOKUP($A45,[7]Hoja1!$A$1:$Q$3750,16,0)</f>
        <v>4717</v>
      </c>
      <c r="AK45" s="198">
        <f>VLOOKUP($A45,[7]Hoja1!$A$1:$Q$3750,17,0)</f>
        <v>5012</v>
      </c>
      <c r="AL45" s="187">
        <v>4436</v>
      </c>
      <c r="AM45" s="187">
        <v>2172</v>
      </c>
      <c r="AN45" s="187">
        <v>2264</v>
      </c>
      <c r="AO45" s="31"/>
      <c r="AP45" s="31"/>
      <c r="AQ45" s="31"/>
      <c r="AR45" s="31"/>
      <c r="AS45" s="27"/>
      <c r="AT45" s="31"/>
      <c r="AU45" s="31"/>
      <c r="AV45" s="31"/>
      <c r="AW45" s="31"/>
      <c r="AX45" s="38">
        <f>VLOOKUP(A45,[2]INFANTIL!$A$8:$AE$140,31,0)</f>
        <v>14.248704663212436</v>
      </c>
      <c r="AY45" s="18">
        <f>VLOOKUP(A45,[2]INFANTIL!$A$8:$AE$140,30,0)</f>
        <v>11</v>
      </c>
      <c r="AZ45" s="199">
        <f>VLOOKUP(A45,'[3]2019'!$A$8:$E$140,5,0)</f>
        <v>1.9320560296248592</v>
      </c>
      <c r="BA45" s="23">
        <f>VLOOKUP(A45,'[3]2019'!$A$8:$F$140,4,0)</f>
        <v>12</v>
      </c>
      <c r="BB45" s="22">
        <f>VLOOKUP(A45,'[2]MATERNAS DIRECTAS'!$A$8:$AE$140,31,0)</f>
        <v>129.53367875647669</v>
      </c>
      <c r="BC45" s="23">
        <f>VLOOKUP(A45,'[2]MATERNAS DIRECTAS'!$A$8:$AE$140,30,0)</f>
        <v>1</v>
      </c>
      <c r="BD45" s="28">
        <v>0</v>
      </c>
      <c r="BE45" s="29">
        <v>0</v>
      </c>
      <c r="BF45" s="38">
        <f>VLOOKUP(A45,[8]Controles!$A$7:$P$139,12,0)</f>
        <v>14.766839378238341</v>
      </c>
      <c r="BG45" s="18">
        <f>VLOOKUP(A45,[8]Controles!$A$7:$L$139,11,0)</f>
        <v>114</v>
      </c>
      <c r="BH45" s="38">
        <f>VLOOKUP(A45,[8]Peso!$A$7:$D$139,4,0)</f>
        <v>7.3834196891191706</v>
      </c>
      <c r="BI45" s="18">
        <f>VLOOKUP(A45,[8]Peso!$A$7:$D$139,3,0)</f>
        <v>57</v>
      </c>
      <c r="BJ45" s="22">
        <f>VLOOKUP(A45,'[2]EDA &lt; 5AÑOS'!$A$8:$AE$140,31,0)</f>
        <v>16.100466913540494</v>
      </c>
      <c r="BK45" s="23">
        <f>VLOOKUP(A45,'[2]EDA &lt; 5AÑOS'!$A$8:$AE$140,30,0)</f>
        <v>1</v>
      </c>
      <c r="BL45" s="22">
        <f>VLOOKUP(A45,'[2]IRA &lt; 5AÑOS'!$A$8:$AE$140,31,0)</f>
        <v>16.100466913540494</v>
      </c>
      <c r="BM45" s="23">
        <f>VLOOKUP(A45,'[2]IRA &lt; 5AÑOS'!$A$8:$AE$140,30,0)</f>
        <v>1</v>
      </c>
      <c r="BN45" s="18">
        <v>0</v>
      </c>
      <c r="BO45" s="18">
        <v>0</v>
      </c>
      <c r="BP45" s="18">
        <v>0</v>
      </c>
      <c r="BQ45" s="18">
        <v>0</v>
      </c>
      <c r="BR45" s="37">
        <v>0</v>
      </c>
      <c r="BS45" s="26">
        <v>0</v>
      </c>
      <c r="BT45" s="18">
        <v>0</v>
      </c>
      <c r="BU45" s="18">
        <v>0</v>
      </c>
      <c r="BV45" s="201">
        <v>0.24557956777996071</v>
      </c>
      <c r="BW45" s="201">
        <v>0.88703339882121812</v>
      </c>
      <c r="BX45" s="201">
        <v>0.8467583497053045</v>
      </c>
      <c r="BY45" s="201">
        <v>0.88506876227897835</v>
      </c>
      <c r="BZ45" s="201">
        <v>0.93811394891944988</v>
      </c>
      <c r="CA45" s="201">
        <v>0.75939177101967803</v>
      </c>
      <c r="CB45" s="201">
        <v>0.9338103756708408</v>
      </c>
      <c r="CC45" s="18" t="str">
        <f>VLOOKUP(A45,[9]ESTADISTICAS_EN_EDUCACION_BASIC!$C$3:$AK$127,10,0)</f>
        <v>114.5</v>
      </c>
      <c r="CD45" s="18" t="str">
        <f>VLOOKUP(A45,[9]ESTADISTICAS_EN_EDUCACION_BASIC!$C$3:$AK$158,5,0)</f>
        <v>90.4</v>
      </c>
      <c r="CE45" s="18" t="str">
        <f>VLOOKUP(A45,[9]ESTADISTICAS_EN_EDUCACION_BASIC!$C$3:$AK$127,17,0)</f>
        <v>5.25</v>
      </c>
      <c r="CF45" s="24"/>
      <c r="CG45" s="24"/>
      <c r="CH45" s="20" t="e">
        <f>VLOOKUP(A45,#REF!,4,0)</f>
        <v>#REF!</v>
      </c>
      <c r="CI45" s="21" t="e">
        <f>VLOOKUP(A45,#REF!,2,0)</f>
        <v>#REF!</v>
      </c>
      <c r="CJ45" s="38">
        <f>VLOOKUP(A45,'[3]2019'!$A$8:$G$140,7,0)</f>
        <v>0</v>
      </c>
      <c r="CK45" s="18">
        <f>VLOOKUP(A45,'[3]2019'!$A$9:$G$140,6,0)</f>
        <v>0</v>
      </c>
      <c r="CL45" s="18">
        <v>16.12</v>
      </c>
      <c r="CM45" s="26">
        <v>1</v>
      </c>
      <c r="CN45" s="38">
        <v>16.12</v>
      </c>
      <c r="CO45" s="18">
        <v>1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38">
        <v>0</v>
      </c>
      <c r="DA45" s="18">
        <v>0</v>
      </c>
      <c r="DB45" s="38">
        <f>VLOOKUP(A45,'[3]2019'!$A$8:$I$140,9,0)</f>
        <v>0.50692801622169659</v>
      </c>
      <c r="DC45" s="18">
        <f>VLOOKUP(A45,'[3]2019'!$A$8:$I$140,8,0)</f>
        <v>3</v>
      </c>
      <c r="DD45" s="18" t="str">
        <f>VLOOKUP(A45,[9]ESTADISTICAS_EN_EDUCACION_BASIC!$C$3:$AK$127,11,0)</f>
        <v>171.9</v>
      </c>
      <c r="DE45" s="18">
        <f>VLOOKUP($A45,[9]ESTADISTICAS_EN_EDUCACION_BASIC!$C$3:$AK$127,6,0)</f>
        <v>114</v>
      </c>
      <c r="DF45" s="18" t="str">
        <f>VLOOKUP($A45,[9]ESTADISTICAS_EN_EDUCACION_BASIC!$C$3:$AK$127,18,0)</f>
        <v>4.8</v>
      </c>
      <c r="DG45" s="18">
        <f>VLOOKUP($A45,[9]ESTADISTICAS_EN_EDUCACION_BASIC!$C$3:$AK$127,28,0)</f>
        <v>0</v>
      </c>
      <c r="DH45" s="38">
        <v>0</v>
      </c>
      <c r="DI45" s="18">
        <v>0</v>
      </c>
      <c r="DJ45" s="38">
        <f>VLOOKUP(A45,'[10]AS 6 - 11'!$A$1:$D$84,4,0)</f>
        <v>13.663068725235687</v>
      </c>
      <c r="DK45" s="18">
        <f>VLOOKUP(A45,'[10]AS 6 - 11'!$A$1:$D$84,2,0)</f>
        <v>1</v>
      </c>
      <c r="DL45" s="18">
        <v>0</v>
      </c>
      <c r="DM45" s="18">
        <v>0</v>
      </c>
      <c r="DN45" s="38">
        <v>0</v>
      </c>
      <c r="DO45" s="18">
        <v>0</v>
      </c>
      <c r="DP45" s="38">
        <f>VLOOKUP(A45,[10]Hoja10!$A$1:$D$61,4,0)</f>
        <v>29.381519024533567</v>
      </c>
      <c r="DQ45" s="18">
        <f>VLOOKUP(A45,[10]Hoja10!$A$1:$D$61,2,0)</f>
        <v>2</v>
      </c>
      <c r="DR45" s="18">
        <v>0</v>
      </c>
      <c r="DS45" s="18">
        <v>0</v>
      </c>
      <c r="DT45" s="38">
        <f>VLOOKUP(A45,[10]Hoja12!$A$1:$D$41,4,0)</f>
        <v>29.381519024533567</v>
      </c>
      <c r="DU45" s="18">
        <f>VLOOKUP(A45,[10]Hoja12!$A$1:$D$41,2,0)</f>
        <v>2</v>
      </c>
      <c r="DV45" s="18">
        <v>0</v>
      </c>
      <c r="DW45" s="18">
        <v>0</v>
      </c>
      <c r="DX45" s="18">
        <v>0</v>
      </c>
      <c r="DY45" s="18">
        <v>0</v>
      </c>
      <c r="DZ45" s="188">
        <v>7.2840790842872014</v>
      </c>
      <c r="EA45" s="189">
        <v>21</v>
      </c>
      <c r="EB45" s="188">
        <v>82.529888160431923</v>
      </c>
      <c r="EC45" s="189">
        <v>214</v>
      </c>
      <c r="ED45" s="38">
        <f>VLOOKUP(A45,'[3]2019'!$A$8:$K$140,11,0)</f>
        <v>1.1307953260459858</v>
      </c>
      <c r="EE45" s="18">
        <f>VLOOKUP(A45,'[3]2019'!$A$8:$K$140,10,0)</f>
        <v>6</v>
      </c>
      <c r="EF45" s="18" t="str">
        <f>VLOOKUP($A45,[9]ESTADISTICAS_EN_EDUCACION_BASIC!$C$3:$AK$127,11,0)</f>
        <v>171.9</v>
      </c>
      <c r="EG45" s="18" t="str">
        <f>VLOOKUP($A45,[9]ESTADISTICAS_EN_EDUCACION_BASIC!$C$3:$AK$127,7,0)</f>
        <v>60.7</v>
      </c>
      <c r="EH45" s="18" t="str">
        <f>VLOOKUP($A45,[9]ESTADISTICAS_EN_EDUCACION_BASIC!$C$3:$AK$127,18,0)</f>
        <v>4.8</v>
      </c>
      <c r="EI45" s="18">
        <f>VLOOKUP($A45,[9]ESTADISTICAS_EN_EDUCACION_BASIC!$C$3:$AK$127,29,0)</f>
        <v>0</v>
      </c>
      <c r="EJ45" s="31"/>
      <c r="EK45" s="31"/>
      <c r="EL45" s="18" t="str">
        <f>VLOOKUP($A45,[9]ESTADISTICAS_EN_EDUCACION_BASIC!$C$3:$AK$127,13,0)</f>
        <v>56.6</v>
      </c>
      <c r="EM45" s="18" t="str">
        <f>VLOOKUP($A45,[9]ESTADISTICAS_EN_EDUCACION_BASIC!$C$3:$AK$127,8,0)</f>
        <v>24.1</v>
      </c>
      <c r="EN45" s="18" t="str">
        <f>VLOOKUP($A45,[9]ESTADISTICAS_EN_EDUCACION_BASIC!$C$3:$AK$127,20,0)</f>
        <v>8.97</v>
      </c>
      <c r="EO45" s="18" t="str">
        <f>VLOOKUP($A45,[9]ESTADISTICAS_EN_EDUCACION_BASIC!$C$3:$AK$127,30,0)</f>
        <v>0.4</v>
      </c>
      <c r="EP45" s="18">
        <v>0</v>
      </c>
      <c r="EQ45" s="18">
        <v>0</v>
      </c>
      <c r="ER45" s="38">
        <f>VLOOKUP(A45,[10]Hoja3!$A$1:$D$89,4,0)</f>
        <v>14.690759512266784</v>
      </c>
      <c r="ES45" s="18">
        <f>VLOOKUP(A45,[10]Hoja3!$A$1:$D$89,2,0)</f>
        <v>1</v>
      </c>
      <c r="ET45" s="38">
        <v>0</v>
      </c>
      <c r="EU45" s="18">
        <v>0</v>
      </c>
      <c r="EV45" s="38">
        <v>0</v>
      </c>
      <c r="EW45" s="18">
        <v>0</v>
      </c>
      <c r="EX45" s="31"/>
      <c r="EY45" s="188">
        <v>101.14840989399293</v>
      </c>
      <c r="EZ45" s="189">
        <v>229</v>
      </c>
      <c r="FA45" s="188">
        <v>72.047423620611028</v>
      </c>
      <c r="FB45" s="189">
        <v>158</v>
      </c>
      <c r="FC45" s="18">
        <v>0</v>
      </c>
      <c r="FD45" s="18">
        <v>0</v>
      </c>
      <c r="FE45" s="38">
        <f>VLOOKUP(A45,[10]Hoja16!$A$1:$D$88,4,0)</f>
        <v>71.949840682495633</v>
      </c>
      <c r="FF45" s="18">
        <f>VLOOKUP(A45,[10]Hoja16!$A$1:$D$88,2,0)</f>
        <v>7</v>
      </c>
      <c r="FG45" s="18">
        <v>0</v>
      </c>
      <c r="FH45" s="18">
        <v>0</v>
      </c>
      <c r="FI45" s="18">
        <v>0</v>
      </c>
      <c r="FJ45" s="18">
        <v>0</v>
      </c>
      <c r="FK45" s="38">
        <f>VLOOKUP(A45,[10]Hoja19!$A$1:$D$97,4,0)</f>
        <v>71.949840682495633</v>
      </c>
      <c r="FL45" s="18">
        <f>VLOOKUP(A45,[10]Hoja19!$A$1:$D$97,2,0)</f>
        <v>7</v>
      </c>
      <c r="FM45" s="38">
        <f>VLOOKUP(A45,[10]Hoja20!$A$1:$D$91,4,0)</f>
        <v>10.278548668927948</v>
      </c>
      <c r="FN45" s="18">
        <f>VLOOKUP(A45,[10]Hoja20!$A$1:$D$91,2,0)</f>
        <v>1</v>
      </c>
      <c r="FO45" s="38">
        <f>VLOOKUP(A45,[10]Hoja21!$A$1:$D$101,4,0)</f>
        <v>20.557097337855897</v>
      </c>
      <c r="FP45" s="18">
        <f>VLOOKUP(A45,[10]Hoja21!$A$1:$D$101,2,0)</f>
        <v>2</v>
      </c>
      <c r="FQ45" s="38">
        <v>0</v>
      </c>
      <c r="FR45" s="18">
        <v>0</v>
      </c>
      <c r="FS45" s="38">
        <f>VLOOKUP(A45,'[3]2019'!$A$8:$M$140,13,0)</f>
        <v>3.6068530207394045</v>
      </c>
      <c r="FT45" s="18">
        <f>VLOOKUP(A45,'[3]2019'!$A$8:$M$140,12,0)</f>
        <v>16</v>
      </c>
      <c r="FU45" s="38">
        <f>VLOOKUP(A45,'[3]2019'!$A$8:$O$140,15,0)</f>
        <v>2.6901442895573489</v>
      </c>
      <c r="FV45" s="18">
        <f>VLOOKUP(A45,'[3]2019'!$A$8:$O$140,14,0)</f>
        <v>11</v>
      </c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</row>
    <row r="46" spans="1:243">
      <c r="A46" s="17" t="s">
        <v>875</v>
      </c>
      <c r="B46" s="18" t="s">
        <v>876</v>
      </c>
      <c r="C46" s="17" t="s">
        <v>427</v>
      </c>
      <c r="D46" s="25">
        <v>4</v>
      </c>
      <c r="E46" s="27">
        <v>2019</v>
      </c>
      <c r="F46" s="31"/>
      <c r="G46" s="194">
        <v>61122</v>
      </c>
      <c r="H46" s="194">
        <v>35769</v>
      </c>
      <c r="I46" s="194">
        <v>25353</v>
      </c>
      <c r="J46" s="200">
        <v>62.42</v>
      </c>
      <c r="K46" s="40">
        <f>VLOOKUP(A46,'[6]1.COBERTURA  DANE'!$B$7:$G$139,5,0)</f>
        <v>30632</v>
      </c>
      <c r="L46" s="26">
        <v>29.9</v>
      </c>
      <c r="M46" s="32">
        <v>14673</v>
      </c>
      <c r="N46" s="187">
        <v>4979</v>
      </c>
      <c r="O46" s="187">
        <v>2555</v>
      </c>
      <c r="P46" s="187">
        <v>2424</v>
      </c>
      <c r="Q46" s="196">
        <f>VLOOKUP($A46,[7]Hoja1!$A$1:$H$3750,6,0)</f>
        <v>5951</v>
      </c>
      <c r="R46" s="196">
        <f>VLOOKUP($A46,[7]Hoja1!$A$1:$H$3750,7,0)</f>
        <v>3051</v>
      </c>
      <c r="S46" s="196">
        <f>VLOOKUP($A46,[7]Hoja1!$A$1:$H$3750,8,0)</f>
        <v>2900</v>
      </c>
      <c r="T46" s="187">
        <v>4770</v>
      </c>
      <c r="U46" s="187">
        <v>2422</v>
      </c>
      <c r="V46" s="187">
        <v>2348</v>
      </c>
      <c r="W46" s="198">
        <f>VLOOKUP($A46,[7]Hoja1!$A$1:$K$3750,9,0)</f>
        <v>5666</v>
      </c>
      <c r="X46" s="198">
        <f>VLOOKUP($A46,[7]Hoja1!$A$1:$K$3750,10,0)</f>
        <v>2865</v>
      </c>
      <c r="Y46" s="198">
        <f>VLOOKUP($A46,[7]Hoja1!$A$1:$K$3750,11,0)</f>
        <v>2801</v>
      </c>
      <c r="Z46" s="187">
        <v>4692</v>
      </c>
      <c r="AA46" s="187">
        <v>2351</v>
      </c>
      <c r="AB46" s="187">
        <v>2341</v>
      </c>
      <c r="AC46" s="198">
        <f>VLOOKUP(A46,[7]Hoja1!$A$1:$Q$3765,12,0)</f>
        <v>5758</v>
      </c>
      <c r="AD46" s="198">
        <f>VLOOKUP($A46,[7]Hoja1!$A$1:$Q$3765,13,0)</f>
        <v>2874</v>
      </c>
      <c r="AE46" s="198">
        <f>VLOOKUP($A46,[7]Hoja1!$A$1:$Q$3750,14,0)</f>
        <v>2884</v>
      </c>
      <c r="AF46" s="187">
        <v>4997</v>
      </c>
      <c r="AG46" s="187">
        <v>2489</v>
      </c>
      <c r="AH46" s="187">
        <v>2508</v>
      </c>
      <c r="AI46" s="198">
        <f>VLOOKUP($A46,[7]Hoja1!$A$1:$Q$3750,15,0)</f>
        <v>11769</v>
      </c>
      <c r="AJ46" s="198">
        <f>VLOOKUP($A46,[7]Hoja1!$A$1:$Q$3750,16,0)</f>
        <v>5920</v>
      </c>
      <c r="AK46" s="198">
        <f>VLOOKUP($A46,[7]Hoja1!$A$1:$Q$3750,17,0)</f>
        <v>5849</v>
      </c>
      <c r="AL46" s="187">
        <v>5423</v>
      </c>
      <c r="AM46" s="187">
        <v>2724</v>
      </c>
      <c r="AN46" s="187">
        <v>2699</v>
      </c>
      <c r="AO46" s="31"/>
      <c r="AP46" s="31"/>
      <c r="AQ46" s="31"/>
      <c r="AR46" s="31"/>
      <c r="AS46" s="27"/>
      <c r="AT46" s="31"/>
      <c r="AU46" s="31"/>
      <c r="AV46" s="31"/>
      <c r="AW46" s="31"/>
      <c r="AX46" s="38">
        <f>VLOOKUP(A46,[2]INFANTIL!$A$8:$AE$140,31,0)</f>
        <v>7.2046109510086449</v>
      </c>
      <c r="AY46" s="18">
        <f>VLOOKUP(A46,[2]INFANTIL!$A$8:$AE$140,30,0)</f>
        <v>5</v>
      </c>
      <c r="AZ46" s="199">
        <f>VLOOKUP(A46,'[3]2019'!$A$8:$E$140,5,0)</f>
        <v>1.8075918859208675</v>
      </c>
      <c r="BA46" s="23">
        <f>VLOOKUP(A46,'[3]2019'!$A$8:$F$140,4,0)</f>
        <v>9</v>
      </c>
      <c r="BB46" s="22">
        <f>VLOOKUP(A46,'[2]MATERNAS DIRECTAS'!$A$8:$AE$140,31,0)</f>
        <v>0</v>
      </c>
      <c r="BC46" s="23">
        <f>VLOOKUP(A46,'[2]MATERNAS DIRECTAS'!$A$8:$AE$140,30,0)</f>
        <v>0</v>
      </c>
      <c r="BD46" s="28">
        <v>0</v>
      </c>
      <c r="BE46" s="29">
        <v>0</v>
      </c>
      <c r="BF46" s="38">
        <f>VLOOKUP(A46,[8]Controles!$A$7:$P$139,12,0)</f>
        <v>3.4582132564841501</v>
      </c>
      <c r="BG46" s="18">
        <f>VLOOKUP(A46,[8]Controles!$A$7:$L$139,11,0)</f>
        <v>24</v>
      </c>
      <c r="BH46" s="38">
        <f>VLOOKUP(A46,[8]Peso!$A$7:$D$139,4,0)</f>
        <v>8.93371757925072</v>
      </c>
      <c r="BI46" s="18">
        <f>VLOOKUP(A46,[8]Peso!$A$7:$D$139,3,0)</f>
        <v>62</v>
      </c>
      <c r="BJ46" s="22">
        <f>VLOOKUP(A46,'[2]EDA &lt; 5AÑOS'!$A$8:$AE$140,31,0)</f>
        <v>0</v>
      </c>
      <c r="BK46" s="23">
        <f>VLOOKUP(A46,'[2]EDA &lt; 5AÑOS'!$A$8:$AE$140,30,0)</f>
        <v>0</v>
      </c>
      <c r="BL46" s="22">
        <f>VLOOKUP(A46,'[2]IRA &lt; 5AÑOS'!$A$8:$AE$140,31,0)</f>
        <v>0</v>
      </c>
      <c r="BM46" s="23">
        <f>VLOOKUP(A46,'[2]IRA &lt; 5AÑOS'!$A$8:$AE$140,30,0)</f>
        <v>0</v>
      </c>
      <c r="BN46" s="18">
        <v>0</v>
      </c>
      <c r="BO46" s="18">
        <v>0</v>
      </c>
      <c r="BP46" s="18">
        <v>0</v>
      </c>
      <c r="BQ46" s="18">
        <v>0</v>
      </c>
      <c r="BR46" s="37">
        <v>0</v>
      </c>
      <c r="BS46" s="26">
        <v>0</v>
      </c>
      <c r="BT46" s="18">
        <v>0</v>
      </c>
      <c r="BU46" s="18">
        <v>0</v>
      </c>
      <c r="BV46" s="201">
        <v>0.15339805825242719</v>
      </c>
      <c r="BW46" s="201">
        <v>1.1475728155339806</v>
      </c>
      <c r="BX46" s="201">
        <v>1.2155339805825243</v>
      </c>
      <c r="BY46" s="201">
        <v>1.1475728155339806</v>
      </c>
      <c r="BZ46" s="201">
        <v>1.1572815533980583</v>
      </c>
      <c r="CA46" s="201">
        <v>1.2215909090909092</v>
      </c>
      <c r="CB46" s="201">
        <v>1.206439393939394</v>
      </c>
      <c r="CC46" s="18" t="str">
        <f>VLOOKUP(A46,[9]ESTADISTICAS_EN_EDUCACION_BASIC!$C$3:$AK$127,10,0)</f>
        <v>82.2</v>
      </c>
      <c r="CD46" s="18" t="str">
        <f>VLOOKUP(A46,[9]ESTADISTICAS_EN_EDUCACION_BASIC!$C$3:$AK$158,5,0)</f>
        <v>73.7</v>
      </c>
      <c r="CE46" s="18" t="str">
        <f>VLOOKUP(A46,[9]ESTADISTICAS_EN_EDUCACION_BASIC!$C$3:$AK$127,17,0)</f>
        <v>2.77</v>
      </c>
      <c r="CF46" s="24"/>
      <c r="CG46" s="24"/>
      <c r="CH46" s="20">
        <v>0</v>
      </c>
      <c r="CI46" s="21">
        <v>0</v>
      </c>
      <c r="CJ46" s="38">
        <f>VLOOKUP(A46,'[3]2019'!$A$8:$G$140,7,0)</f>
        <v>0.41928721174004191</v>
      </c>
      <c r="CK46" s="18">
        <f>VLOOKUP(A46,'[3]2019'!$A$9:$G$140,6,0)</f>
        <v>2</v>
      </c>
      <c r="CL46" s="18">
        <v>0</v>
      </c>
      <c r="CM46" s="26">
        <v>0</v>
      </c>
      <c r="CN46" s="38">
        <v>80.84</v>
      </c>
      <c r="CO46" s="18">
        <v>4</v>
      </c>
      <c r="CP46" s="38">
        <v>20.21</v>
      </c>
      <c r="CQ46" s="26">
        <v>1</v>
      </c>
      <c r="CR46" s="38">
        <v>17.649999999999999</v>
      </c>
      <c r="CS46" s="26">
        <v>1</v>
      </c>
      <c r="CT46" s="38">
        <f>VLOOKUP(A46,[10]Hoja9!$A$1:$D$17,4,0)</f>
        <v>17.649135192375574</v>
      </c>
      <c r="CU46" s="18">
        <f>VLOOKUP(A46,[10]Hoja9!$A$1:$D$17,2,0)</f>
        <v>1</v>
      </c>
      <c r="CV46" s="18">
        <v>0</v>
      </c>
      <c r="CW46" s="18">
        <v>0</v>
      </c>
      <c r="CX46" s="18">
        <v>0</v>
      </c>
      <c r="CY46" s="18">
        <v>0</v>
      </c>
      <c r="CZ46" s="38">
        <v>0</v>
      </c>
      <c r="DA46" s="18">
        <v>0</v>
      </c>
      <c r="DB46" s="38">
        <f>VLOOKUP(A46,'[3]2019'!$A$8:$I$140,9,0)</f>
        <v>0.21312872975277067</v>
      </c>
      <c r="DC46" s="18">
        <f>VLOOKUP(A46,'[3]2019'!$A$8:$I$140,8,0)</f>
        <v>1</v>
      </c>
      <c r="DD46" s="18" t="str">
        <f>VLOOKUP(A46,[9]ESTADISTICAS_EN_EDUCACION_BASIC!$C$3:$AK$127,11,0)</f>
        <v>91.1</v>
      </c>
      <c r="DE46" s="18" t="str">
        <f>VLOOKUP($A46,[9]ESTADISTICAS_EN_EDUCACION_BASIC!$C$3:$AK$127,6,0)</f>
        <v>80.2</v>
      </c>
      <c r="DF46" s="18" t="str">
        <f>VLOOKUP($A46,[9]ESTADISTICAS_EN_EDUCACION_BASIC!$C$3:$AK$127,18,0)</f>
        <v>2.35</v>
      </c>
      <c r="DG46" s="18" t="str">
        <f>VLOOKUP($A46,[9]ESTADISTICAS_EN_EDUCACION_BASIC!$C$3:$AK$127,28,0)</f>
        <v>2.93</v>
      </c>
      <c r="DH46" s="38">
        <f>VLOOKUP(A46,[10]Hoja4!$A$1:$D$63,4,0)</f>
        <v>52.947405577126723</v>
      </c>
      <c r="DI46" s="18">
        <f>VLOOKUP(A46,[10]Hoja4!$A$1:$D$63,2,0)</f>
        <v>3</v>
      </c>
      <c r="DJ46" s="38">
        <f>VLOOKUP(A46,'[10]AS 6 - 11'!$A$1:$D$84,4,0)</f>
        <v>88.245675961877865</v>
      </c>
      <c r="DK46" s="18">
        <f>VLOOKUP(A46,'[10]AS 6 - 11'!$A$1:$D$84,2,0)</f>
        <v>5</v>
      </c>
      <c r="DL46" s="18">
        <v>0</v>
      </c>
      <c r="DM46" s="18">
        <v>0</v>
      </c>
      <c r="DN46" s="38">
        <f>VLOOKUP(A46,[10]Hoja8!$A$1:$D$72,4,0)</f>
        <v>17.367141368530739</v>
      </c>
      <c r="DO46" s="18">
        <f>VLOOKUP(A46,[10]Hoja8!$A$1:$D$72,2,0)</f>
        <v>1</v>
      </c>
      <c r="DP46" s="38">
        <f>VLOOKUP(A46,[10]Hoja10!$A$1:$D$61,4,0)</f>
        <v>17.367141368530739</v>
      </c>
      <c r="DQ46" s="18">
        <f>VLOOKUP(A46,[10]Hoja10!$A$1:$D$61,2,0)</f>
        <v>1</v>
      </c>
      <c r="DR46" s="18">
        <v>0</v>
      </c>
      <c r="DS46" s="18">
        <v>0</v>
      </c>
      <c r="DT46" s="18">
        <v>0</v>
      </c>
      <c r="DU46" s="18">
        <v>0</v>
      </c>
      <c r="DV46" s="38">
        <f>VLOOKUP(A46,[10]Hoja13!$A$1:$D$20,4,0)</f>
        <v>17.367141368530739</v>
      </c>
      <c r="DW46" s="18">
        <f>VLOOKUP(A46,[10]Hoja13!$A$1:$D$20,2,0)</f>
        <v>1</v>
      </c>
      <c r="DX46" s="18">
        <v>0</v>
      </c>
      <c r="DY46" s="18">
        <v>0</v>
      </c>
      <c r="DZ46" s="188">
        <v>2.9901751388295601</v>
      </c>
      <c r="EA46" s="189">
        <v>7</v>
      </c>
      <c r="EB46" s="188">
        <v>47.448165869218506</v>
      </c>
      <c r="EC46" s="189">
        <v>119</v>
      </c>
      <c r="ED46" s="38">
        <f>VLOOKUP(A46,'[3]2019'!$A$8:$K$140,11,0)</f>
        <v>0</v>
      </c>
      <c r="EE46" s="18">
        <f>VLOOKUP(A46,'[3]2019'!$A$8:$K$140,10,0)</f>
        <v>0</v>
      </c>
      <c r="EF46" s="18" t="str">
        <f>VLOOKUP($A46,[9]ESTADISTICAS_EN_EDUCACION_BASIC!$C$3:$AK$127,11,0)</f>
        <v>91.1</v>
      </c>
      <c r="EG46" s="18" t="str">
        <f>VLOOKUP($A46,[9]ESTADISTICAS_EN_EDUCACION_BASIC!$C$3:$AK$127,7,0)</f>
        <v>77.6</v>
      </c>
      <c r="EH46" s="18" t="str">
        <f>VLOOKUP($A46,[9]ESTADISTICAS_EN_EDUCACION_BASIC!$C$3:$AK$127,18,0)</f>
        <v>2.35</v>
      </c>
      <c r="EI46" s="18" t="str">
        <f>VLOOKUP($A46,[9]ESTADISTICAS_EN_EDUCACION_BASIC!$C$3:$AK$127,29,0)</f>
        <v>4.74</v>
      </c>
      <c r="EJ46" s="31"/>
      <c r="EK46" s="31"/>
      <c r="EL46" s="18" t="str">
        <f>VLOOKUP($A46,[9]ESTADISTICAS_EN_EDUCACION_BASIC!$C$3:$AK$127,13,0)</f>
        <v>72.8</v>
      </c>
      <c r="EM46" s="18" t="str">
        <f>VLOOKUP($A46,[9]ESTADISTICAS_EN_EDUCACION_BASIC!$C$3:$AK$127,8,0)</f>
        <v>49.8</v>
      </c>
      <c r="EN46" s="18" t="str">
        <f>VLOOKUP($A46,[9]ESTADISTICAS_EN_EDUCACION_BASIC!$C$3:$AK$127,20,0)</f>
        <v>1.36</v>
      </c>
      <c r="EO46" s="18" t="str">
        <f>VLOOKUP($A46,[9]ESTADISTICAS_EN_EDUCACION_BASIC!$C$3:$AK$127,30,0)</f>
        <v>3.25</v>
      </c>
      <c r="EP46" s="38">
        <f>VLOOKUP(A46,[10]Hoja2!$A$1:$D$72,4,0)</f>
        <v>17.367141368530739</v>
      </c>
      <c r="EQ46" s="18">
        <f>VLOOKUP(A46,[10]Hoja2!$A$1:$D$72,2,0)</f>
        <v>1</v>
      </c>
      <c r="ER46" s="38">
        <f>VLOOKUP(A46,[10]Hoja3!$A$1:$D$89,4,0)</f>
        <v>173.67141368530739</v>
      </c>
      <c r="ES46" s="18">
        <f>VLOOKUP(A46,[10]Hoja3!$A$1:$D$89,2,0)</f>
        <v>10</v>
      </c>
      <c r="ET46" s="38">
        <f>VLOOKUP(A46,[10]Hoja5!$A$1:$D$76,4,0)</f>
        <v>156.30427231677666</v>
      </c>
      <c r="EU46" s="18">
        <f>VLOOKUP(A46,[10]Hoja5!$A$1:$D$75,2,0)</f>
        <v>9</v>
      </c>
      <c r="EV46" s="38">
        <f>VLOOKUP(A46,[10]Hoja7!$A$1:$D$76,4,0)</f>
        <v>17.367141368530739</v>
      </c>
      <c r="EW46" s="18">
        <f>VLOOKUP(A46,[10]Hoja7!$A$1:$D$77,2,0)</f>
        <v>1</v>
      </c>
      <c r="EX46" s="31"/>
      <c r="EY46" s="188">
        <v>73.360503890329753</v>
      </c>
      <c r="EZ46" s="189">
        <v>198</v>
      </c>
      <c r="FA46" s="188">
        <v>69.465648854961827</v>
      </c>
      <c r="FB46" s="189">
        <v>182</v>
      </c>
      <c r="FC46" s="38">
        <f>VLOOKUP(A46,[10]Hoja15!$A$1:$D$63,4,0)</f>
        <v>8.4968986319993203</v>
      </c>
      <c r="FD46" s="18">
        <f>VLOOKUP(A46,[10]Hoja15!$A$1:$D$63,2,0)</f>
        <v>1</v>
      </c>
      <c r="FE46" s="38">
        <f>VLOOKUP(A46,[10]Hoja16!$A$1:$D$88,4,0)</f>
        <v>59.47829042399524</v>
      </c>
      <c r="FF46" s="18">
        <f>VLOOKUP(A46,[10]Hoja16!$A$1:$D$88,2,0)</f>
        <v>7</v>
      </c>
      <c r="FG46" s="18">
        <v>0</v>
      </c>
      <c r="FH46" s="18">
        <v>0</v>
      </c>
      <c r="FI46" s="18">
        <v>0</v>
      </c>
      <c r="FJ46" s="18">
        <v>0</v>
      </c>
      <c r="FK46" s="38">
        <f>VLOOKUP(A46,[10]Hoja19!$A$1:$D$97,4,0)</f>
        <v>67.975189055994562</v>
      </c>
      <c r="FL46" s="18">
        <f>VLOOKUP(A46,[10]Hoja19!$A$1:$D$97,2,0)</f>
        <v>8</v>
      </c>
      <c r="FM46" s="38">
        <f>VLOOKUP(A46,[10]Hoja20!$A$1:$D$91,4,0)</f>
        <v>101.96278358399185</v>
      </c>
      <c r="FN46" s="18">
        <f>VLOOKUP(A46,[10]Hoja20!$A$1:$D$91,2,0)</f>
        <v>12</v>
      </c>
      <c r="FO46" s="38">
        <f>VLOOKUP(A46,[10]Hoja21!$A$1:$D$101,4,0)</f>
        <v>246.41006032798026</v>
      </c>
      <c r="FP46" s="18">
        <f>VLOOKUP(A46,[10]Hoja21!$A$1:$D$101,2,0)</f>
        <v>29</v>
      </c>
      <c r="FQ46" s="38">
        <f>VLOOKUP(A46,[10]Hoja22!$A$1:$D$60,4,0)</f>
        <v>33.987594527997281</v>
      </c>
      <c r="FR46" s="18">
        <f>VLOOKUP(A46,[10]Hoja22!$A$1:$D$60,2,0)</f>
        <v>4</v>
      </c>
      <c r="FS46" s="38">
        <f>VLOOKUP(A46,'[3]2019'!$A$8:$M$140,13,0)</f>
        <v>1.4751982297621242</v>
      </c>
      <c r="FT46" s="18">
        <f>VLOOKUP(A46,'[3]2019'!$A$8:$M$140,12,0)</f>
        <v>8</v>
      </c>
      <c r="FU46" s="38">
        <f>VLOOKUP(A46,'[3]2019'!$A$8:$O$140,15,0)</f>
        <v>1.1303692539562924</v>
      </c>
      <c r="FV46" s="18">
        <f>VLOOKUP(A46,'[3]2019'!$A$8:$O$140,14,0)</f>
        <v>6</v>
      </c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</row>
    <row r="47" spans="1:243">
      <c r="A47" s="17" t="s">
        <v>885</v>
      </c>
      <c r="B47" s="18" t="s">
        <v>886</v>
      </c>
      <c r="C47" s="17" t="s">
        <v>427</v>
      </c>
      <c r="D47" s="25">
        <v>6</v>
      </c>
      <c r="E47" s="27">
        <v>2019</v>
      </c>
      <c r="F47" s="31"/>
      <c r="G47" s="194">
        <v>36043</v>
      </c>
      <c r="H47" s="194">
        <v>25604</v>
      </c>
      <c r="I47" s="194">
        <v>10439</v>
      </c>
      <c r="J47" s="200">
        <v>42.71</v>
      </c>
      <c r="K47" s="40">
        <f>VLOOKUP(A47,'[6]1.COBERTURA  DANE'!$B$7:$G$139,5,0)</f>
        <v>11666</v>
      </c>
      <c r="L47" s="26">
        <v>53.49</v>
      </c>
      <c r="M47" s="32">
        <v>14611</v>
      </c>
      <c r="N47" s="187">
        <v>3476</v>
      </c>
      <c r="O47" s="187">
        <v>1786</v>
      </c>
      <c r="P47" s="187">
        <v>1690</v>
      </c>
      <c r="Q47" s="196">
        <f>VLOOKUP($A47,[7]Hoja1!$A$1:$H$3750,6,0)</f>
        <v>4156</v>
      </c>
      <c r="R47" s="196">
        <f>VLOOKUP($A47,[7]Hoja1!$A$1:$H$3750,7,0)</f>
        <v>2136</v>
      </c>
      <c r="S47" s="196">
        <f>VLOOKUP($A47,[7]Hoja1!$A$1:$H$3750,8,0)</f>
        <v>2020</v>
      </c>
      <c r="T47" s="187">
        <v>3307</v>
      </c>
      <c r="U47" s="187">
        <v>1702</v>
      </c>
      <c r="V47" s="187">
        <v>1605</v>
      </c>
      <c r="W47" s="198">
        <f>VLOOKUP($A47,[7]Hoja1!$A$1:$K$3750,9,0)</f>
        <v>3887</v>
      </c>
      <c r="X47" s="198">
        <f>VLOOKUP($A47,[7]Hoja1!$A$1:$K$3750,10,0)</f>
        <v>1998</v>
      </c>
      <c r="Y47" s="198">
        <f>VLOOKUP($A47,[7]Hoja1!$A$1:$K$3750,11,0)</f>
        <v>1889</v>
      </c>
      <c r="Z47" s="187">
        <v>3103</v>
      </c>
      <c r="AA47" s="187">
        <v>1584</v>
      </c>
      <c r="AB47" s="187">
        <v>1519</v>
      </c>
      <c r="AC47" s="198">
        <f>VLOOKUP(A47,[7]Hoja1!$A$1:$Q$3765,12,0)</f>
        <v>3657</v>
      </c>
      <c r="AD47" s="198">
        <f>VLOOKUP($A47,[7]Hoja1!$A$1:$Q$3765,13,0)</f>
        <v>1846</v>
      </c>
      <c r="AE47" s="198">
        <f>VLOOKUP($A47,[7]Hoja1!$A$1:$Q$3750,14,0)</f>
        <v>1811</v>
      </c>
      <c r="AF47" s="187">
        <v>3016</v>
      </c>
      <c r="AG47" s="187">
        <v>1496</v>
      </c>
      <c r="AH47" s="187">
        <v>1520</v>
      </c>
      <c r="AI47" s="198">
        <f>VLOOKUP($A47,[7]Hoja1!$A$1:$Q$3750,15,0)</f>
        <v>6342</v>
      </c>
      <c r="AJ47" s="198">
        <f>VLOOKUP($A47,[7]Hoja1!$A$1:$Q$3750,16,0)</f>
        <v>3039</v>
      </c>
      <c r="AK47" s="198">
        <f>VLOOKUP($A47,[7]Hoja1!$A$1:$Q$3750,17,0)</f>
        <v>3303</v>
      </c>
      <c r="AL47" s="187">
        <v>2956</v>
      </c>
      <c r="AM47" s="187">
        <v>1415</v>
      </c>
      <c r="AN47" s="187">
        <v>1541</v>
      </c>
      <c r="AO47" s="31"/>
      <c r="AP47" s="31"/>
      <c r="AQ47" s="31"/>
      <c r="AR47" s="31"/>
      <c r="AS47" s="27"/>
      <c r="AT47" s="31"/>
      <c r="AU47" s="31"/>
      <c r="AV47" s="31"/>
      <c r="AW47" s="31"/>
      <c r="AX47" s="38">
        <f>VLOOKUP(A47,[2]INFANTIL!$A$8:$AE$140,31,0)</f>
        <v>11.925042589437821</v>
      </c>
      <c r="AY47" s="18">
        <f>VLOOKUP(A47,[2]INFANTIL!$A$8:$AE$140,30,0)</f>
        <v>7</v>
      </c>
      <c r="AZ47" s="199">
        <f>VLOOKUP(A47,'[3]2019'!$A$8:$E$140,5,0)</f>
        <v>2.589182968929804</v>
      </c>
      <c r="BA47" s="23">
        <f>VLOOKUP(A47,'[3]2019'!$A$8:$F$140,4,0)</f>
        <v>9</v>
      </c>
      <c r="BB47" s="22">
        <f>VLOOKUP(A47,'[2]MATERNAS DIRECTAS'!$A$8:$AE$140,31,0)</f>
        <v>0</v>
      </c>
      <c r="BC47" s="23">
        <f>VLOOKUP(A47,'[2]MATERNAS DIRECTAS'!$A$8:$AE$140,30,0)</f>
        <v>0</v>
      </c>
      <c r="BD47" s="28">
        <v>0</v>
      </c>
      <c r="BE47" s="29">
        <v>0</v>
      </c>
      <c r="BF47" s="38">
        <f>VLOOKUP(A47,[8]Controles!$A$7:$P$139,12,0)</f>
        <v>3.4071550255536627</v>
      </c>
      <c r="BG47" s="18">
        <f>VLOOKUP(A47,[8]Controles!$A$7:$L$139,11,0)</f>
        <v>20</v>
      </c>
      <c r="BH47" s="38">
        <f>VLOOKUP(A47,[8]Peso!$A$7:$D$139,4,0)</f>
        <v>11.243611584327088</v>
      </c>
      <c r="BI47" s="18">
        <f>VLOOKUP(A47,[8]Peso!$A$7:$D$139,3,0)</f>
        <v>66</v>
      </c>
      <c r="BJ47" s="22">
        <f>VLOOKUP(A47,'[2]EDA &lt; 5AÑOS'!$A$8:$AE$140,31,0)</f>
        <v>0</v>
      </c>
      <c r="BK47" s="23">
        <f>VLOOKUP(A47,'[2]EDA &lt; 5AÑOS'!$A$8:$AE$140,30,0)</f>
        <v>0</v>
      </c>
      <c r="BL47" s="22">
        <f>VLOOKUP(A47,'[2]IRA &lt; 5AÑOS'!$A$8:$AE$140,31,0)</f>
        <v>0</v>
      </c>
      <c r="BM47" s="23">
        <f>VLOOKUP(A47,'[2]IRA &lt; 5AÑOS'!$A$8:$AE$140,30,0)</f>
        <v>0</v>
      </c>
      <c r="BN47" s="18">
        <v>0</v>
      </c>
      <c r="BO47" s="18">
        <v>0</v>
      </c>
      <c r="BP47" s="27">
        <v>28.92</v>
      </c>
      <c r="BQ47" s="27">
        <v>1</v>
      </c>
      <c r="BR47" s="37">
        <v>0</v>
      </c>
      <c r="BS47" s="26">
        <v>0</v>
      </c>
      <c r="BT47" s="31">
        <v>28.92</v>
      </c>
      <c r="BU47" s="31">
        <v>1</v>
      </c>
      <c r="BV47" s="201">
        <v>6.3157894736842104E-3</v>
      </c>
      <c r="BW47" s="201">
        <v>1.0778947368421052</v>
      </c>
      <c r="BX47" s="201">
        <v>1.1747368421052631</v>
      </c>
      <c r="BY47" s="201">
        <v>1.0778947368421052</v>
      </c>
      <c r="BZ47" s="201">
        <v>1.1389473684210527</v>
      </c>
      <c r="CA47" s="201">
        <v>1.0573770491803278</v>
      </c>
      <c r="CB47" s="201">
        <v>0.99180327868852458</v>
      </c>
      <c r="CC47" s="18" t="str">
        <f>VLOOKUP(A47,[9]ESTADISTICAS_EN_EDUCACION_BASIC!$C$3:$AK$127,10,0)</f>
        <v>108.1</v>
      </c>
      <c r="CD47" s="18" t="str">
        <f>VLOOKUP(A47,[9]ESTADISTICAS_EN_EDUCACION_BASIC!$C$3:$AK$158,5,0)</f>
        <v>96.9</v>
      </c>
      <c r="CE47" s="18" t="str">
        <f>VLOOKUP(A47,[9]ESTADISTICAS_EN_EDUCACION_BASIC!$C$3:$AK$127,17,0)</f>
        <v>1.87</v>
      </c>
      <c r="CF47" s="24"/>
      <c r="CG47" s="24"/>
      <c r="CH47" s="20">
        <v>0</v>
      </c>
      <c r="CI47" s="21">
        <v>0</v>
      </c>
      <c r="CJ47" s="38">
        <f>VLOOKUP(A47,'[3]2019'!$A$8:$G$140,7,0)</f>
        <v>0</v>
      </c>
      <c r="CK47" s="18">
        <f>VLOOKUP(A47,'[3]2019'!$A$9:$G$140,6,0)</f>
        <v>0</v>
      </c>
      <c r="CL47" s="18">
        <v>0</v>
      </c>
      <c r="CM47" s="26">
        <v>0</v>
      </c>
      <c r="CN47" s="38">
        <v>57.84</v>
      </c>
      <c r="CO47" s="18">
        <v>2</v>
      </c>
      <c r="CP47" s="38">
        <v>28.92</v>
      </c>
      <c r="CQ47" s="26">
        <v>1</v>
      </c>
      <c r="CR47" s="38">
        <v>25.73</v>
      </c>
      <c r="CS47" s="26">
        <v>1</v>
      </c>
      <c r="CT47" s="38">
        <f>VLOOKUP(A47,[10]Hoja9!$A$1:$D$17,4,0)</f>
        <v>25.72678157962439</v>
      </c>
      <c r="CU47" s="18">
        <f>VLOOKUP(A47,[10]Hoja9!$A$1:$D$17,2,0)</f>
        <v>1</v>
      </c>
      <c r="CV47" s="18">
        <v>0</v>
      </c>
      <c r="CW47" s="18">
        <v>0</v>
      </c>
      <c r="CX47" s="18">
        <v>0</v>
      </c>
      <c r="CY47" s="18">
        <v>0</v>
      </c>
      <c r="CZ47" s="38">
        <v>0</v>
      </c>
      <c r="DA47" s="18">
        <v>0</v>
      </c>
      <c r="DB47" s="38">
        <f>VLOOKUP(A47,'[3]2019'!$A$8:$I$140,9,0)</f>
        <v>0.3222687721559781</v>
      </c>
      <c r="DC47" s="18">
        <f>VLOOKUP(A47,'[3]2019'!$A$8:$I$140,8,0)</f>
        <v>1</v>
      </c>
      <c r="DD47" s="18" t="str">
        <f>VLOOKUP(A47,[9]ESTADISTICAS_EN_EDUCACION_BASIC!$C$3:$AK$127,11,0)</f>
        <v>122.7</v>
      </c>
      <c r="DE47" s="18" t="str">
        <f>VLOOKUP($A47,[9]ESTADISTICAS_EN_EDUCACION_BASIC!$C$3:$AK$127,6,0)</f>
        <v>108.2</v>
      </c>
      <c r="DF47" s="18" t="str">
        <f>VLOOKUP($A47,[9]ESTADISTICAS_EN_EDUCACION_BASIC!$C$3:$AK$127,18,0)</f>
        <v>2.79</v>
      </c>
      <c r="DG47" s="18" t="str">
        <f>VLOOKUP($A47,[9]ESTADISTICAS_EN_EDUCACION_BASIC!$C$3:$AK$127,28,0)</f>
        <v>2.94</v>
      </c>
      <c r="DH47" s="38">
        <f>VLOOKUP(A47,[10]Hoja4!$A$1:$D$63,4,0)</f>
        <v>25.72678157962439</v>
      </c>
      <c r="DI47" s="18">
        <f>VLOOKUP(A47,[10]Hoja4!$A$1:$D$63,2,0)</f>
        <v>1</v>
      </c>
      <c r="DJ47" s="38">
        <f>VLOOKUP(A47,'[10]AS 6 - 11'!$A$1:$D$84,4,0)</f>
        <v>51.45356315924878</v>
      </c>
      <c r="DK47" s="18">
        <f>VLOOKUP(A47,'[10]AS 6 - 11'!$A$1:$D$84,2,0)</f>
        <v>2</v>
      </c>
      <c r="DL47" s="18">
        <v>0</v>
      </c>
      <c r="DM47" s="18">
        <v>0</v>
      </c>
      <c r="DN47" s="38">
        <f>VLOOKUP(A47,[10]Hoja8!$A$1:$D$72,4,0)</f>
        <v>82.034454470877776</v>
      </c>
      <c r="DO47" s="18">
        <f>VLOOKUP(A47,[10]Hoja8!$A$1:$D$72,2,0)</f>
        <v>3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8">
        <v>0.65832784726793936</v>
      </c>
      <c r="EA47" s="189">
        <v>1</v>
      </c>
      <c r="EB47" s="188">
        <v>64.473684210526315</v>
      </c>
      <c r="EC47" s="189">
        <v>98</v>
      </c>
      <c r="ED47" s="38">
        <f>VLOOKUP(A47,'[3]2019'!$A$8:$K$140,11,0)</f>
        <v>1.6578249336870028</v>
      </c>
      <c r="EE47" s="18">
        <f>VLOOKUP(A47,'[3]2019'!$A$8:$K$140,10,0)</f>
        <v>5</v>
      </c>
      <c r="EF47" s="18" t="str">
        <f>VLOOKUP($A47,[9]ESTADISTICAS_EN_EDUCACION_BASIC!$C$3:$AK$127,11,0)</f>
        <v>122.7</v>
      </c>
      <c r="EG47" s="18" t="str">
        <f>VLOOKUP($A47,[9]ESTADISTICAS_EN_EDUCACION_BASIC!$C$3:$AK$127,7,0)</f>
        <v>94.9</v>
      </c>
      <c r="EH47" s="18" t="str">
        <f>VLOOKUP($A47,[9]ESTADISTICAS_EN_EDUCACION_BASIC!$C$3:$AK$127,18,0)</f>
        <v>2.79</v>
      </c>
      <c r="EI47" s="18" t="str">
        <f>VLOOKUP($A47,[9]ESTADISTICAS_EN_EDUCACION_BASIC!$C$3:$AK$127,29,0)</f>
        <v>2.7</v>
      </c>
      <c r="EJ47" s="31"/>
      <c r="EK47" s="31"/>
      <c r="EL47" s="18" t="str">
        <f>VLOOKUP($A47,[9]ESTADISTICAS_EN_EDUCACION_BASIC!$C$3:$AK$127,13,0)</f>
        <v>88.8</v>
      </c>
      <c r="EM47" s="18" t="str">
        <f>VLOOKUP($A47,[9]ESTADISTICAS_EN_EDUCACION_BASIC!$C$3:$AK$127,8,0)</f>
        <v>59.6</v>
      </c>
      <c r="EN47" s="18" t="str">
        <f>VLOOKUP($A47,[9]ESTADISTICAS_EN_EDUCACION_BASIC!$C$3:$AK$127,20,0)</f>
        <v>1.55</v>
      </c>
      <c r="EO47" s="18" t="str">
        <f>VLOOKUP($A47,[9]ESTADISTICAS_EN_EDUCACION_BASIC!$C$3:$AK$127,30,0)</f>
        <v>6.08</v>
      </c>
      <c r="EP47" s="38">
        <f>VLOOKUP(A47,[10]Hoja2!$A$1:$D$72,4,0)</f>
        <v>82.034454470877776</v>
      </c>
      <c r="EQ47" s="18">
        <f>VLOOKUP(A47,[10]Hoja2!$A$1:$D$72,2,0)</f>
        <v>3</v>
      </c>
      <c r="ER47" s="38">
        <f>VLOOKUP(A47,[10]Hoja3!$A$1:$D$89,4,0)</f>
        <v>54.689636313918513</v>
      </c>
      <c r="ES47" s="18">
        <f>VLOOKUP(A47,[10]Hoja3!$A$1:$D$89,2,0)</f>
        <v>2</v>
      </c>
      <c r="ET47" s="38">
        <f>VLOOKUP(A47,[10]Hoja5!$A$1:$D$76,4,0)</f>
        <v>191.41372709871479</v>
      </c>
      <c r="EU47" s="18">
        <f>VLOOKUP(A47,[10]Hoja5!$A$1:$D$75,2,0)</f>
        <v>7</v>
      </c>
      <c r="EV47" s="38">
        <f>VLOOKUP(A47,[10]Hoja7!$A$1:$D$76,4,0)</f>
        <v>191.41372709871479</v>
      </c>
      <c r="EW47" s="18">
        <f>VLOOKUP(A47,[10]Hoja7!$A$1:$D$77,2,0)</f>
        <v>7</v>
      </c>
      <c r="EX47" s="31"/>
      <c r="EY47" s="188">
        <v>121.99870214146658</v>
      </c>
      <c r="EZ47" s="189">
        <v>188</v>
      </c>
      <c r="FA47" s="188">
        <v>114.78873239436619</v>
      </c>
      <c r="FB47" s="189">
        <v>163</v>
      </c>
      <c r="FC47" s="38">
        <f>VLOOKUP(A47,[10]Hoja15!$A$1:$D$63,4,0)</f>
        <v>15.767896562598549</v>
      </c>
      <c r="FD47" s="18">
        <f>VLOOKUP(A47,[10]Hoja15!$A$1:$D$63,2,0)</f>
        <v>1</v>
      </c>
      <c r="FE47" s="38">
        <f>VLOOKUP(A47,[10]Hoja16!$A$1:$D$88,4,0)</f>
        <v>31.535793125197099</v>
      </c>
      <c r="FF47" s="18">
        <f>VLOOKUP(A47,[10]Hoja16!$A$1:$D$88,2,0)</f>
        <v>2</v>
      </c>
      <c r="FG47" s="18">
        <v>0</v>
      </c>
      <c r="FH47" s="18">
        <v>0</v>
      </c>
      <c r="FI47" s="18">
        <v>0</v>
      </c>
      <c r="FJ47" s="18">
        <v>0</v>
      </c>
      <c r="FK47" s="38">
        <f>VLOOKUP(A47,[10]Hoja19!$A$1:$D$97,4,0)</f>
        <v>47.303689687795647</v>
      </c>
      <c r="FL47" s="18">
        <f>VLOOKUP(A47,[10]Hoja19!$A$1:$D$97,2,0)</f>
        <v>3</v>
      </c>
      <c r="FM47" s="38">
        <f>VLOOKUP(A47,[10]Hoja20!$A$1:$D$91,4,0)</f>
        <v>94.607379375591293</v>
      </c>
      <c r="FN47" s="18">
        <f>VLOOKUP(A47,[10]Hoja20!$A$1:$D$91,2,0)</f>
        <v>6</v>
      </c>
      <c r="FO47" s="38">
        <f>VLOOKUP(A47,[10]Hoja21!$A$1:$D$101,4,0)</f>
        <v>299.59003468937243</v>
      </c>
      <c r="FP47" s="18">
        <f>VLOOKUP(A47,[10]Hoja21!$A$1:$D$101,2,0)</f>
        <v>19</v>
      </c>
      <c r="FQ47" s="38">
        <f>VLOOKUP(A47,[10]Hoja22!$A$1:$D$60,4,0)</f>
        <v>31.535793125197099</v>
      </c>
      <c r="FR47" s="18">
        <f>VLOOKUP(A47,[10]Hoja22!$A$1:$D$60,2,0)</f>
        <v>2</v>
      </c>
      <c r="FS47" s="38">
        <f>VLOOKUP(A47,'[3]2019'!$A$8:$M$140,13,0)</f>
        <v>0.33829499323410017</v>
      </c>
      <c r="FT47" s="18">
        <f>VLOOKUP(A47,'[3]2019'!$A$8:$M$140,12,0)</f>
        <v>1</v>
      </c>
      <c r="FU47" s="38">
        <f>VLOOKUP(A47,'[3]2019'!$A$8:$O$140,15,0)</f>
        <v>1.1115227862171175</v>
      </c>
      <c r="FV47" s="18">
        <f>VLOOKUP(A47,'[3]2019'!$A$8:$O$140,14,0)</f>
        <v>3</v>
      </c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</row>
    <row r="48" spans="1:243">
      <c r="A48" s="17" t="s">
        <v>894</v>
      </c>
      <c r="B48" s="18" t="s">
        <v>895</v>
      </c>
      <c r="C48" s="17" t="s">
        <v>514</v>
      </c>
      <c r="D48" s="25">
        <v>6</v>
      </c>
      <c r="E48" s="27">
        <v>2019</v>
      </c>
      <c r="F48" s="31"/>
      <c r="G48" s="194">
        <v>11465</v>
      </c>
      <c r="H48" s="194">
        <v>5907</v>
      </c>
      <c r="I48" s="194">
        <v>5558</v>
      </c>
      <c r="J48" s="200">
        <v>61.29</v>
      </c>
      <c r="K48" s="40">
        <f>VLOOKUP(A48,'[6]1.COBERTURA  DANE'!$B$7:$G$139,5,0)</f>
        <v>6464</v>
      </c>
      <c r="L48" s="26">
        <v>20.73</v>
      </c>
      <c r="M48" s="32">
        <v>2186</v>
      </c>
      <c r="N48" s="187">
        <v>946</v>
      </c>
      <c r="O48" s="187">
        <v>452</v>
      </c>
      <c r="P48" s="187">
        <v>494</v>
      </c>
      <c r="Q48" s="196">
        <f>VLOOKUP($A48,[7]Hoja1!$A$1:$H$3750,6,0)</f>
        <v>1135</v>
      </c>
      <c r="R48" s="196">
        <f>VLOOKUP($A48,[7]Hoja1!$A$1:$H$3750,7,0)</f>
        <v>542</v>
      </c>
      <c r="S48" s="196">
        <f>VLOOKUP($A48,[7]Hoja1!$A$1:$H$3750,8,0)</f>
        <v>593</v>
      </c>
      <c r="T48" s="187">
        <v>947</v>
      </c>
      <c r="U48" s="187">
        <v>453</v>
      </c>
      <c r="V48" s="187">
        <v>494</v>
      </c>
      <c r="W48" s="198">
        <f>VLOOKUP($A48,[7]Hoja1!$A$1:$K$3750,9,0)</f>
        <v>1141</v>
      </c>
      <c r="X48" s="198">
        <f>VLOOKUP($A48,[7]Hoja1!$A$1:$K$3750,10,0)</f>
        <v>548</v>
      </c>
      <c r="Y48" s="198">
        <f>VLOOKUP($A48,[7]Hoja1!$A$1:$K$3750,11,0)</f>
        <v>593</v>
      </c>
      <c r="Z48" s="187">
        <v>963</v>
      </c>
      <c r="AA48" s="187">
        <v>468</v>
      </c>
      <c r="AB48" s="187">
        <v>495</v>
      </c>
      <c r="AC48" s="198">
        <f>VLOOKUP(A48,[7]Hoja1!$A$1:$Q$3765,12,0)</f>
        <v>1171</v>
      </c>
      <c r="AD48" s="198">
        <f>VLOOKUP($A48,[7]Hoja1!$A$1:$Q$3765,13,0)</f>
        <v>578</v>
      </c>
      <c r="AE48" s="198">
        <f>VLOOKUP($A48,[7]Hoja1!$A$1:$Q$3750,14,0)</f>
        <v>593</v>
      </c>
      <c r="AF48" s="187">
        <v>988</v>
      </c>
      <c r="AG48" s="187">
        <v>498</v>
      </c>
      <c r="AH48" s="187">
        <v>490</v>
      </c>
      <c r="AI48" s="198">
        <f>VLOOKUP($A48,[7]Hoja1!$A$1:$Q$3750,15,0)</f>
        <v>2127</v>
      </c>
      <c r="AJ48" s="198">
        <f>VLOOKUP($A48,[7]Hoja1!$A$1:$Q$3750,16,0)</f>
        <v>1098</v>
      </c>
      <c r="AK48" s="198">
        <f>VLOOKUP($A48,[7]Hoja1!$A$1:$Q$3750,17,0)</f>
        <v>1029</v>
      </c>
      <c r="AL48" s="187">
        <v>986</v>
      </c>
      <c r="AM48" s="187">
        <v>509</v>
      </c>
      <c r="AN48" s="187">
        <v>477</v>
      </c>
      <c r="AO48" s="31"/>
      <c r="AP48" s="31"/>
      <c r="AQ48" s="31"/>
      <c r="AR48" s="31"/>
      <c r="AS48" s="27"/>
      <c r="AT48" s="31"/>
      <c r="AU48" s="31"/>
      <c r="AV48" s="31"/>
      <c r="AW48" s="31"/>
      <c r="AX48" s="38">
        <f>VLOOKUP(A48,[2]INFANTIL!$A$8:$AE$140,31,0)</f>
        <v>6.756756756756757</v>
      </c>
      <c r="AY48" s="18">
        <f>VLOOKUP(A48,[2]INFANTIL!$A$8:$AE$140,30,0)</f>
        <v>1</v>
      </c>
      <c r="AZ48" s="199">
        <f>VLOOKUP(A48,'[3]2019'!$A$8:$E$140,5,0)</f>
        <v>1.0570824524312896</v>
      </c>
      <c r="BA48" s="23">
        <f>VLOOKUP(A48,'[3]2019'!$A$8:$F$140,4,0)</f>
        <v>1</v>
      </c>
      <c r="BB48" s="22">
        <f>VLOOKUP(A48,'[2]MATERNAS DIRECTAS'!$A$8:$AE$140,31,0)</f>
        <v>0</v>
      </c>
      <c r="BC48" s="23">
        <f>VLOOKUP(A48,'[2]MATERNAS DIRECTAS'!$A$8:$AE$140,30,0)</f>
        <v>0</v>
      </c>
      <c r="BD48" s="28">
        <v>0</v>
      </c>
      <c r="BE48" s="29">
        <v>0</v>
      </c>
      <c r="BF48" s="38">
        <f>VLOOKUP(A48,[8]Controles!$A$7:$P$139,12,0)</f>
        <v>6.0810810810810816</v>
      </c>
      <c r="BG48" s="18">
        <f>VLOOKUP(A48,[8]Controles!$A$7:$L$139,11,0)</f>
        <v>9</v>
      </c>
      <c r="BH48" s="38">
        <f>VLOOKUP(A48,[8]Peso!$A$7:$D$139,4,0)</f>
        <v>7.4324324324324325</v>
      </c>
      <c r="BI48" s="18">
        <f>VLOOKUP(A48,[8]Peso!$A$7:$D$139,3,0)</f>
        <v>11</v>
      </c>
      <c r="BJ48" s="22">
        <f>VLOOKUP(A48,'[2]EDA &lt; 5AÑOS'!$A$8:$AE$140,31,0)</f>
        <v>0</v>
      </c>
      <c r="BK48" s="23">
        <f>VLOOKUP(A48,'[2]EDA &lt; 5AÑOS'!$A$8:$AE$140,30,0)</f>
        <v>0</v>
      </c>
      <c r="BL48" s="22">
        <f>VLOOKUP(A48,'[2]IRA &lt; 5AÑOS'!$A$8:$AE$140,31,0)</f>
        <v>0</v>
      </c>
      <c r="BM48" s="23">
        <f>VLOOKUP(A48,'[2]IRA &lt; 5AÑOS'!$A$8:$AE$140,30,0)</f>
        <v>0</v>
      </c>
      <c r="BN48" s="18">
        <v>0</v>
      </c>
      <c r="BO48" s="18">
        <v>0</v>
      </c>
      <c r="BP48" s="18">
        <v>0</v>
      </c>
      <c r="BQ48" s="18">
        <v>0</v>
      </c>
      <c r="BR48" s="37">
        <v>0</v>
      </c>
      <c r="BS48" s="26">
        <v>0</v>
      </c>
      <c r="BT48" s="18">
        <v>0</v>
      </c>
      <c r="BU48" s="18">
        <v>0</v>
      </c>
      <c r="BV48" s="201">
        <v>0.2125984251968504</v>
      </c>
      <c r="BW48" s="201">
        <v>1.0629921259842521</v>
      </c>
      <c r="BX48" s="201">
        <v>1.0551181102362204</v>
      </c>
      <c r="BY48" s="201">
        <v>1.0629921259842521</v>
      </c>
      <c r="BZ48" s="201">
        <v>1.0551181102362204</v>
      </c>
      <c r="CA48" s="201">
        <v>0.96183206106870234</v>
      </c>
      <c r="CB48" s="201">
        <v>0.89312977099236646</v>
      </c>
      <c r="CC48" s="18" t="str">
        <f>VLOOKUP(A48,[9]ESTADISTICAS_EN_EDUCACION_BASIC!$C$3:$AK$127,10,0)</f>
        <v>102.8</v>
      </c>
      <c r="CD48" s="18" t="str">
        <f>VLOOKUP(A48,[9]ESTADISTICAS_EN_EDUCACION_BASIC!$C$3:$AK$158,5,0)</f>
        <v>87.4</v>
      </c>
      <c r="CE48" s="18" t="str">
        <f>VLOOKUP(A48,[9]ESTADISTICAS_EN_EDUCACION_BASIC!$C$3:$AK$127,17,0)</f>
        <v>5.78</v>
      </c>
      <c r="CF48" s="24"/>
      <c r="CG48" s="24"/>
      <c r="CH48" s="20">
        <v>0</v>
      </c>
      <c r="CI48" s="21">
        <v>0</v>
      </c>
      <c r="CJ48" s="38">
        <f>VLOOKUP(A48,'[3]2019'!$A$8:$G$140,7,0)</f>
        <v>0</v>
      </c>
      <c r="CK48" s="18">
        <f>VLOOKUP(A48,'[3]2019'!$A$9:$G$140,6,0)</f>
        <v>0</v>
      </c>
      <c r="CL48" s="18">
        <v>0</v>
      </c>
      <c r="CM48" s="26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38">
        <v>0</v>
      </c>
      <c r="DA48" s="18">
        <v>0</v>
      </c>
      <c r="DB48" s="38">
        <f>VLOOKUP(A48,'[3]2019'!$A$8:$I$140,9,0)</f>
        <v>0</v>
      </c>
      <c r="DC48" s="18">
        <f>VLOOKUP(A48,'[3]2019'!$A$8:$I$140,8,0)</f>
        <v>0</v>
      </c>
      <c r="DD48" s="18" t="str">
        <f>VLOOKUP(A48,[9]ESTADISTICAS_EN_EDUCACION_BASIC!$C$3:$AK$127,11,0)</f>
        <v>114.6</v>
      </c>
      <c r="DE48" s="18" t="str">
        <f>VLOOKUP($A48,[9]ESTADISTICAS_EN_EDUCACION_BASIC!$C$3:$AK$127,6,0)</f>
        <v>98.6</v>
      </c>
      <c r="DF48" s="18" t="str">
        <f>VLOOKUP($A48,[9]ESTADISTICAS_EN_EDUCACION_BASIC!$C$3:$AK$127,18,0)</f>
        <v>3.44</v>
      </c>
      <c r="DG48" s="18" t="str">
        <f>VLOOKUP($A48,[9]ESTADISTICAS_EN_EDUCACION_BASIC!$C$3:$AK$127,28,0)</f>
        <v>5.42</v>
      </c>
      <c r="DH48" s="38">
        <f>VLOOKUP(A48,[10]Hoja4!$A$1:$D$63,4,0)</f>
        <v>87.642418930762489</v>
      </c>
      <c r="DI48" s="18">
        <f>VLOOKUP(A48,[10]Hoja4!$A$1:$D$63,2,0)</f>
        <v>1</v>
      </c>
      <c r="DJ48" s="38">
        <f>VLOOKUP(A48,'[10]AS 6 - 11'!$A$1:$D$84,4,0)</f>
        <v>175.28483786152498</v>
      </c>
      <c r="DK48" s="18">
        <f>VLOOKUP(A48,'[10]AS 6 - 11'!$A$1:$D$84,2,0)</f>
        <v>2</v>
      </c>
      <c r="DL48" s="18">
        <v>0</v>
      </c>
      <c r="DM48" s="18">
        <v>0</v>
      </c>
      <c r="DN48" s="38">
        <f>VLOOKUP(A48,[10]Hoja8!$A$1:$D$72,4,0)</f>
        <v>85.397096498719037</v>
      </c>
      <c r="DO48" s="18">
        <f>VLOOKUP(A48,[10]Hoja8!$A$1:$D$72,2,0)</f>
        <v>1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8">
        <v>0</v>
      </c>
      <c r="EA48" s="189">
        <v>0</v>
      </c>
      <c r="EB48" s="188">
        <v>53.061224489795919</v>
      </c>
      <c r="EC48" s="189">
        <v>26</v>
      </c>
      <c r="ED48" s="38">
        <f>VLOOKUP(A48,'[3]2019'!$A$8:$K$140,11,0)</f>
        <v>0</v>
      </c>
      <c r="EE48" s="18">
        <f>VLOOKUP(A48,'[3]2019'!$A$8:$K$140,10,0)</f>
        <v>0</v>
      </c>
      <c r="EF48" s="18" t="str">
        <f>VLOOKUP($A48,[9]ESTADISTICAS_EN_EDUCACION_BASIC!$C$3:$AK$127,11,0)</f>
        <v>114.6</v>
      </c>
      <c r="EG48" s="18" t="str">
        <f>VLOOKUP($A48,[9]ESTADISTICAS_EN_EDUCACION_BASIC!$C$3:$AK$127,7,0)</f>
        <v>90.4</v>
      </c>
      <c r="EH48" s="18" t="str">
        <f>VLOOKUP($A48,[9]ESTADISTICAS_EN_EDUCACION_BASIC!$C$3:$AK$127,18,0)</f>
        <v>3.44</v>
      </c>
      <c r="EI48" s="18" t="str">
        <f>VLOOKUP($A48,[9]ESTADISTICAS_EN_EDUCACION_BASIC!$C$3:$AK$127,29,0)</f>
        <v>5.95</v>
      </c>
      <c r="EJ48" s="31"/>
      <c r="EK48" s="31"/>
      <c r="EL48" s="18" t="str">
        <f>VLOOKUP($A48,[9]ESTADISTICAS_EN_EDUCACION_BASIC!$C$3:$AK$127,13,0)</f>
        <v>77.1</v>
      </c>
      <c r="EM48" s="18" t="str">
        <f>VLOOKUP($A48,[9]ESTADISTICAS_EN_EDUCACION_BASIC!$C$3:$AK$127,8,0)</f>
        <v>47.7</v>
      </c>
      <c r="EN48" s="18" t="str">
        <f>VLOOKUP($A48,[9]ESTADISTICAS_EN_EDUCACION_BASIC!$C$3:$AK$127,20,0)</f>
        <v>1.93</v>
      </c>
      <c r="EO48" s="18" t="str">
        <f>VLOOKUP($A48,[9]ESTADISTICAS_EN_EDUCACION_BASIC!$C$3:$AK$127,30,0)</f>
        <v>4.35</v>
      </c>
      <c r="EP48" s="38">
        <f>VLOOKUP(A48,[10]Hoja2!$A$1:$D$72,4,0)</f>
        <v>85.397096498719037</v>
      </c>
      <c r="EQ48" s="18">
        <f>VLOOKUP(A48,[10]Hoja2!$A$1:$D$72,2,0)</f>
        <v>1</v>
      </c>
      <c r="ER48" s="38">
        <f>VLOOKUP(A48,[10]Hoja3!$A$1:$D$89,4,0)</f>
        <v>85.397096498719037</v>
      </c>
      <c r="ES48" s="18">
        <f>VLOOKUP(A48,[10]Hoja3!$A$1:$D$89,2,0)</f>
        <v>1</v>
      </c>
      <c r="ET48" s="38">
        <v>0</v>
      </c>
      <c r="EU48" s="18">
        <v>0</v>
      </c>
      <c r="EV48" s="38">
        <f>VLOOKUP(A48,[10]Hoja7!$A$1:$D$76,4,0)</f>
        <v>170.79419299743807</v>
      </c>
      <c r="EW48" s="18">
        <f>VLOOKUP(A48,[10]Hoja7!$A$1:$D$77,2,0)</f>
        <v>2</v>
      </c>
      <c r="EX48" s="31"/>
      <c r="EY48" s="188">
        <v>123.68972746331238</v>
      </c>
      <c r="EZ48" s="189">
        <v>59</v>
      </c>
      <c r="FA48" s="188">
        <v>71.910112359550567</v>
      </c>
      <c r="FB48" s="189">
        <v>32</v>
      </c>
      <c r="FC48" s="18">
        <v>0</v>
      </c>
      <c r="FD48" s="18">
        <v>0</v>
      </c>
      <c r="FE48" s="3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38">
        <v>0</v>
      </c>
      <c r="FL48" s="18">
        <v>0</v>
      </c>
      <c r="FM48" s="38">
        <f>VLOOKUP(A48,[10]Hoja20!$A$1:$D$91,4,0)</f>
        <v>141.04372355430183</v>
      </c>
      <c r="FN48" s="18">
        <f>VLOOKUP(A48,[10]Hoja20!$A$1:$D$91,2,0)</f>
        <v>3</v>
      </c>
      <c r="FO48" s="38">
        <f>VLOOKUP(A48,[10]Hoja21!$A$1:$D$101,4,0)</f>
        <v>141.04372355430183</v>
      </c>
      <c r="FP48" s="18">
        <f>VLOOKUP(A48,[10]Hoja21!$A$1:$D$101,2,0)</f>
        <v>3</v>
      </c>
      <c r="FQ48" s="38">
        <v>0</v>
      </c>
      <c r="FR48" s="18">
        <v>0</v>
      </c>
      <c r="FS48" s="38">
        <f>VLOOKUP(A48,'[3]2019'!$A$8:$M$140,13,0)</f>
        <v>0</v>
      </c>
      <c r="FT48" s="18">
        <f>VLOOKUP(A48,'[3]2019'!$A$8:$M$140,12,0)</f>
        <v>0</v>
      </c>
      <c r="FU48" s="38">
        <f>VLOOKUP(A48,'[3]2019'!$A$8:$O$140,15,0)</f>
        <v>0</v>
      </c>
      <c r="FV48" s="18">
        <f>VLOOKUP(A48,'[3]2019'!$A$8:$O$140,14,0)</f>
        <v>0</v>
      </c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</row>
    <row r="49" spans="1:243">
      <c r="A49" s="17" t="s">
        <v>904</v>
      </c>
      <c r="B49" s="18" t="s">
        <v>905</v>
      </c>
      <c r="C49" s="17" t="s">
        <v>598</v>
      </c>
      <c r="D49" s="25">
        <v>1</v>
      </c>
      <c r="E49" s="27">
        <v>2019</v>
      </c>
      <c r="F49" s="31"/>
      <c r="G49" s="194">
        <v>236114</v>
      </c>
      <c r="H49" s="194">
        <v>225374</v>
      </c>
      <c r="I49" s="194">
        <v>10740</v>
      </c>
      <c r="J49" s="200">
        <v>72.150000000000006</v>
      </c>
      <c r="K49" s="40">
        <f>VLOOKUP(A49,'[6]1.COBERTURA  DANE'!$B$7:$G$139,5,0)</f>
        <v>175761</v>
      </c>
      <c r="L49" s="26">
        <v>5.77</v>
      </c>
      <c r="M49" s="32">
        <v>14047</v>
      </c>
      <c r="N49" s="187">
        <v>10628</v>
      </c>
      <c r="O49" s="187">
        <v>5425</v>
      </c>
      <c r="P49" s="187">
        <v>5203</v>
      </c>
      <c r="Q49" s="196">
        <f>VLOOKUP($A49,[7]Hoja1!$A$1:$H$3750,6,0)</f>
        <v>12785</v>
      </c>
      <c r="R49" s="196">
        <f>VLOOKUP($A49,[7]Hoja1!$A$1:$H$3750,7,0)</f>
        <v>6532</v>
      </c>
      <c r="S49" s="196">
        <f>VLOOKUP($A49,[7]Hoja1!$A$1:$H$3750,8,0)</f>
        <v>6253</v>
      </c>
      <c r="T49" s="187">
        <v>10954</v>
      </c>
      <c r="U49" s="187">
        <v>5656</v>
      </c>
      <c r="V49" s="187">
        <v>5298</v>
      </c>
      <c r="W49" s="198">
        <f>VLOOKUP($A49,[7]Hoja1!$A$1:$K$3750,9,0)</f>
        <v>13392</v>
      </c>
      <c r="X49" s="198">
        <f>VLOOKUP($A49,[7]Hoja1!$A$1:$K$3750,10,0)</f>
        <v>6939</v>
      </c>
      <c r="Y49" s="198">
        <f>VLOOKUP($A49,[7]Hoja1!$A$1:$K$3750,11,0)</f>
        <v>6453</v>
      </c>
      <c r="Z49" s="187">
        <v>11922</v>
      </c>
      <c r="AA49" s="187">
        <v>6193</v>
      </c>
      <c r="AB49" s="187">
        <v>5729</v>
      </c>
      <c r="AC49" s="198">
        <f>VLOOKUP(A49,[7]Hoja1!$A$1:$Q$3765,12,0)</f>
        <v>15465</v>
      </c>
      <c r="AD49" s="198">
        <f>VLOOKUP($A49,[7]Hoja1!$A$1:$Q$3765,13,0)</f>
        <v>7980</v>
      </c>
      <c r="AE49" s="198">
        <f>VLOOKUP($A49,[7]Hoja1!$A$1:$Q$3750,14,0)</f>
        <v>7485</v>
      </c>
      <c r="AF49" s="187">
        <v>14192</v>
      </c>
      <c r="AG49" s="187">
        <v>7230</v>
      </c>
      <c r="AH49" s="187">
        <v>6962</v>
      </c>
      <c r="AI49" s="198">
        <f>VLOOKUP($A49,[7]Hoja1!$A$1:$Q$3750,15,0)</f>
        <v>38691</v>
      </c>
      <c r="AJ49" s="198">
        <f>VLOOKUP($A49,[7]Hoja1!$A$1:$Q$3750,16,0)</f>
        <v>18984</v>
      </c>
      <c r="AK49" s="198">
        <f>VLOOKUP($A49,[7]Hoja1!$A$1:$Q$3750,17,0)</f>
        <v>19707</v>
      </c>
      <c r="AL49" s="187">
        <v>17469</v>
      </c>
      <c r="AM49" s="187">
        <v>8613</v>
      </c>
      <c r="AN49" s="187">
        <v>8856</v>
      </c>
      <c r="AO49" s="31"/>
      <c r="AP49" s="31"/>
      <c r="AQ49" s="31"/>
      <c r="AR49" s="31"/>
      <c r="AS49" s="27"/>
      <c r="AT49" s="31"/>
      <c r="AU49" s="31"/>
      <c r="AV49" s="31"/>
      <c r="AW49" s="31"/>
      <c r="AX49" s="38">
        <f>VLOOKUP(A49,[2]INFANTIL!$A$8:$AE$140,31,0)</f>
        <v>3.1867431485022304</v>
      </c>
      <c r="AY49" s="18">
        <f>VLOOKUP(A49,[2]INFANTIL!$A$8:$AE$140,30,0)</f>
        <v>5</v>
      </c>
      <c r="AZ49" s="199">
        <f>VLOOKUP(A49,'[3]2019'!$A$8:$E$140,5,0)</f>
        <v>0.84681972149040274</v>
      </c>
      <c r="BA49" s="23">
        <f>VLOOKUP(A49,'[3]2019'!$A$8:$F$140,4,0)</f>
        <v>9</v>
      </c>
      <c r="BB49" s="22">
        <f>VLOOKUP(A49,'[2]MATERNAS DIRECTAS'!$A$8:$AE$140,31,0)</f>
        <v>0</v>
      </c>
      <c r="BC49" s="23">
        <f>VLOOKUP(A49,'[2]MATERNAS DIRECTAS'!$A$8:$AE$140,30,0)</f>
        <v>0</v>
      </c>
      <c r="BD49" s="28">
        <v>0</v>
      </c>
      <c r="BE49" s="29">
        <v>0</v>
      </c>
      <c r="BF49" s="38">
        <f>VLOOKUP(A49,[8]Controles!$A$7:$P$139,12,0)</f>
        <v>2.1669853409815167</v>
      </c>
      <c r="BG49" s="18">
        <f>VLOOKUP(A49,[8]Controles!$A$7:$L$139,11,0)</f>
        <v>34</v>
      </c>
      <c r="BH49" s="38">
        <f>VLOOKUP(A49,[8]Peso!$A$7:$D$139,4,0)</f>
        <v>8.158062460165711</v>
      </c>
      <c r="BI49" s="18">
        <f>VLOOKUP(A49,[8]Peso!$A$7:$D$139,3,0)</f>
        <v>128</v>
      </c>
      <c r="BJ49" s="22">
        <f>VLOOKUP(A49,'[2]EDA &lt; 5AÑOS'!$A$8:$AE$140,31,0)</f>
        <v>9.4091080165600296</v>
      </c>
      <c r="BK49" s="23">
        <f>VLOOKUP(A49,'[2]EDA &lt; 5AÑOS'!$A$8:$AE$140,30,0)</f>
        <v>1</v>
      </c>
      <c r="BL49" s="22">
        <f>VLOOKUP(A49,'[2]IRA &lt; 5AÑOS'!$A$8:$AE$140,31,0)</f>
        <v>9.4091080165600296</v>
      </c>
      <c r="BM49" s="23">
        <f>VLOOKUP(A49,'[2]IRA &lt; 5AÑOS'!$A$8:$AE$140,30,0)</f>
        <v>1</v>
      </c>
      <c r="BN49" s="18">
        <v>0</v>
      </c>
      <c r="BO49" s="18">
        <v>0</v>
      </c>
      <c r="BP49" s="18">
        <v>0</v>
      </c>
      <c r="BQ49" s="18">
        <v>0</v>
      </c>
      <c r="BR49" s="37">
        <v>0</v>
      </c>
      <c r="BS49" s="26">
        <v>0</v>
      </c>
      <c r="BT49" s="18">
        <v>0</v>
      </c>
      <c r="BU49" s="18">
        <v>0</v>
      </c>
      <c r="BV49" s="201">
        <v>2.8556979096426165</v>
      </c>
      <c r="BW49" s="201">
        <v>0.80849629130141609</v>
      </c>
      <c r="BX49" s="201">
        <v>0.79973027646662176</v>
      </c>
      <c r="BY49" s="201">
        <v>0.80849629130141609</v>
      </c>
      <c r="BZ49" s="201">
        <v>0.7875927174645988</v>
      </c>
      <c r="CA49" s="201">
        <v>0.81182795698924726</v>
      </c>
      <c r="CB49" s="201">
        <v>0.823252688172043</v>
      </c>
      <c r="CC49" s="18" t="str">
        <f>VLOOKUP(A49,[9]ESTADISTICAS_EN_EDUCACION_BASIC!$C$3:$AK$127,10,0)</f>
        <v>69.4</v>
      </c>
      <c r="CD49" s="18" t="str">
        <f>VLOOKUP(A49,[9]ESTADISTICAS_EN_EDUCACION_BASIC!$C$3:$AK$158,5,0)</f>
        <v>46.6</v>
      </c>
      <c r="CE49" s="18" t="str">
        <f>VLOOKUP(A49,[9]ESTADISTICAS_EN_EDUCACION_BASIC!$C$3:$AK$127,17,0)</f>
        <v>3.86</v>
      </c>
      <c r="CF49" s="24"/>
      <c r="CG49" s="24"/>
      <c r="CH49" s="20" t="e">
        <f>VLOOKUP(A49,#REF!,4,0)</f>
        <v>#REF!</v>
      </c>
      <c r="CI49" s="21" t="e">
        <f>VLOOKUP(A49,#REF!,2,0)</f>
        <v>#REF!</v>
      </c>
      <c r="CJ49" s="38">
        <f>VLOOKUP(A49,'[3]2019'!$A$8:$G$140,7,0)</f>
        <v>0</v>
      </c>
      <c r="CK49" s="18">
        <f>VLOOKUP(A49,'[3]2019'!$A$9:$G$140,6,0)</f>
        <v>0</v>
      </c>
      <c r="CL49" s="18">
        <v>28.1</v>
      </c>
      <c r="CM49" s="26">
        <v>3</v>
      </c>
      <c r="CN49" s="38">
        <v>47.42</v>
      </c>
      <c r="CO49" s="18">
        <v>6</v>
      </c>
      <c r="CP49" s="38">
        <v>18.73</v>
      </c>
      <c r="CQ49" s="26">
        <v>2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38">
        <v>0</v>
      </c>
      <c r="DA49" s="18">
        <v>0</v>
      </c>
      <c r="DB49" s="38">
        <f>VLOOKUP(A49,'[3]2019'!$A$8:$I$140,9,0)</f>
        <v>0.25163563160543534</v>
      </c>
      <c r="DC49" s="18">
        <f>VLOOKUP(A49,'[3]2019'!$A$8:$I$140,8,0)</f>
        <v>3</v>
      </c>
      <c r="DD49" s="18" t="str">
        <f>VLOOKUP(A49,[9]ESTADISTICAS_EN_EDUCACION_BASIC!$C$3:$AK$127,11,0)</f>
        <v>75.2</v>
      </c>
      <c r="DE49" s="18" t="str">
        <f>VLOOKUP($A49,[9]ESTADISTICAS_EN_EDUCACION_BASIC!$C$3:$AK$127,6,0)</f>
        <v>66.3</v>
      </c>
      <c r="DF49" s="18" t="str">
        <f>VLOOKUP($A49,[9]ESTADISTICAS_EN_EDUCACION_BASIC!$C$3:$AK$127,18,0)</f>
        <v>2.65</v>
      </c>
      <c r="DG49" s="18" t="str">
        <f>VLOOKUP($A49,[9]ESTADISTICAS_EN_EDUCACION_BASIC!$C$3:$AK$127,28,0)</f>
        <v>0.01</v>
      </c>
      <c r="DH49" s="38">
        <f>VLOOKUP(A49,[10]Hoja4!$A$1:$D$63,4,0)</f>
        <v>59.737156511350058</v>
      </c>
      <c r="DI49" s="18">
        <f>VLOOKUP(A49,[10]Hoja4!$A$1:$D$63,2,0)</f>
        <v>8</v>
      </c>
      <c r="DJ49" s="38">
        <f>VLOOKUP(A49,'[10]AS 6 - 11'!$A$1:$D$84,4,0)</f>
        <v>52.2700119474313</v>
      </c>
      <c r="DK49" s="18">
        <f>VLOOKUP(A49,'[10]AS 6 - 11'!$A$1:$D$84,2,0)</f>
        <v>7</v>
      </c>
      <c r="DL49" s="38">
        <f>VLOOKUP(A49,'[10]VIPNAL 6 - 11'!$A$1:$D$28,4,0)</f>
        <v>14.934289127837514</v>
      </c>
      <c r="DM49" s="18">
        <f>VLOOKUP(A49,'[10]VIPNAL 6 - 11'!$A$1:$D$28,2,0)</f>
        <v>2</v>
      </c>
      <c r="DN49" s="38">
        <f>VLOOKUP(A49,[10]Hoja8!$A$1:$D$72,4,0)</f>
        <v>71.128354348528944</v>
      </c>
      <c r="DO49" s="18">
        <f>VLOOKUP(A49,[10]Hoja8!$A$1:$D$72,2,0)</f>
        <v>11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8">
        <v>0.52365159713737131</v>
      </c>
      <c r="EA49" s="189">
        <v>3</v>
      </c>
      <c r="EB49" s="188">
        <v>10.772766446423441</v>
      </c>
      <c r="EC49" s="189">
        <v>75</v>
      </c>
      <c r="ED49" s="38">
        <f>VLOOKUP(A49,'[3]2019'!$A$8:$K$140,11,0)</f>
        <v>0.56369785794813976</v>
      </c>
      <c r="EE49" s="18">
        <f>VLOOKUP(A49,'[3]2019'!$A$8:$K$140,10,0)</f>
        <v>8</v>
      </c>
      <c r="EF49" s="18" t="str">
        <f>VLOOKUP($A49,[9]ESTADISTICAS_EN_EDUCACION_BASIC!$C$3:$AK$127,11,0)</f>
        <v>75.2</v>
      </c>
      <c r="EG49" s="18" t="str">
        <f>VLOOKUP($A49,[9]ESTADISTICAS_EN_EDUCACION_BASIC!$C$3:$AK$127,7,0)</f>
        <v>70.7</v>
      </c>
      <c r="EH49" s="18" t="str">
        <f>VLOOKUP($A49,[9]ESTADISTICAS_EN_EDUCACION_BASIC!$C$3:$AK$127,18,0)</f>
        <v>2.65</v>
      </c>
      <c r="EI49" s="18" t="str">
        <f>VLOOKUP($A49,[9]ESTADISTICAS_EN_EDUCACION_BASIC!$C$3:$AK$127,29,0)</f>
        <v>0.01</v>
      </c>
      <c r="EJ49" s="31"/>
      <c r="EK49" s="31"/>
      <c r="EL49" s="18" t="str">
        <f>VLOOKUP($A49,[9]ESTADISTICAS_EN_EDUCACION_BASIC!$C$3:$AK$127,13,0)</f>
        <v>99.4</v>
      </c>
      <c r="EM49" s="18" t="str">
        <f>VLOOKUP($A49,[9]ESTADISTICAS_EN_EDUCACION_BASIC!$C$3:$AK$127,8,0)</f>
        <v>54.4</v>
      </c>
      <c r="EN49" s="18" t="str">
        <f>VLOOKUP($A49,[9]ESTADISTICAS_EN_EDUCACION_BASIC!$C$3:$AK$127,20,0)</f>
        <v>5.35</v>
      </c>
      <c r="EO49" s="18" t="str">
        <f>VLOOKUP($A49,[9]ESTADISTICAS_EN_EDUCACION_BASIC!$C$3:$AK$127,30,0)</f>
        <v>0.14</v>
      </c>
      <c r="EP49" s="38">
        <f>VLOOKUP(A49,[10]Hoja2!$A$1:$D$72,4,0)</f>
        <v>71.128354348528944</v>
      </c>
      <c r="EQ49" s="18">
        <f>VLOOKUP(A49,[10]Hoja2!$A$1:$D$72,2,0)</f>
        <v>11</v>
      </c>
      <c r="ER49" s="38">
        <f>VLOOKUP(A49,[10]Hoja3!$A$1:$D$89,4,0)</f>
        <v>45.263498221791146</v>
      </c>
      <c r="ES49" s="18">
        <f>VLOOKUP(A49,[10]Hoja3!$A$1:$D$89,2,0)</f>
        <v>7</v>
      </c>
      <c r="ET49" s="38">
        <f>VLOOKUP(A49,[10]Hoja5!$A$1:$D$76,4,0)</f>
        <v>174.58777885548011</v>
      </c>
      <c r="EU49" s="18">
        <f>VLOOKUP(A49,[10]Hoja5!$A$1:$D$75,2,0)</f>
        <v>27</v>
      </c>
      <c r="EV49" s="38">
        <f>VLOOKUP(A49,[10]Hoja7!$A$1:$D$76,4,0)</f>
        <v>77.594568380213389</v>
      </c>
      <c r="EW49" s="18">
        <f>VLOOKUP(A49,[10]Hoja7!$A$1:$D$77,2,0)</f>
        <v>12</v>
      </c>
      <c r="EX49" s="31"/>
      <c r="EY49" s="188">
        <v>30.26196928635953</v>
      </c>
      <c r="EZ49" s="189">
        <v>268</v>
      </c>
      <c r="FA49" s="188">
        <v>38.801422041645509</v>
      </c>
      <c r="FB49" s="189">
        <v>382</v>
      </c>
      <c r="FC49" s="38">
        <f>VLOOKUP(A49,[10]Hoja15!$A$1:$D$63,4,0)</f>
        <v>25.845803933731361</v>
      </c>
      <c r="FD49" s="18">
        <f>VLOOKUP(A49,[10]Hoja15!$A$1:$D$63,2,0)</f>
        <v>10</v>
      </c>
      <c r="FE49" s="38">
        <f>VLOOKUP(A49,[10]Hoja16!$A$1:$D$88,4,0)</f>
        <v>2.5845803933731357</v>
      </c>
      <c r="FF49" s="18">
        <f>VLOOKUP(A49,[10]Hoja16!$A$1:$D$88,2,0)</f>
        <v>1</v>
      </c>
      <c r="FG49" s="38">
        <f>VLOOKUP(A49,[10]Hoja17!$A$1:$D$33,4,0)</f>
        <v>2.5845803933731357</v>
      </c>
      <c r="FH49" s="18">
        <f>VLOOKUP(A49,[10]Hoja17!$A$1:$D$33,2,0)</f>
        <v>1</v>
      </c>
      <c r="FI49" s="38">
        <f>VLOOKUP(A49,[10]Hoja18!$A$1:$D$40,4,0)</f>
        <v>10.338321573492543</v>
      </c>
      <c r="FJ49" s="18">
        <f>VLOOKUP(A49,[10]Hoja18!$A$1:$D$40,2,0)</f>
        <v>4</v>
      </c>
      <c r="FK49" s="38">
        <f>VLOOKUP(A49,[10]Hoja19!$A$1:$D$97,4,0)</f>
        <v>41.353286293970172</v>
      </c>
      <c r="FL49" s="18">
        <f>VLOOKUP(A49,[10]Hoja19!$A$1:$D$97,2,0)</f>
        <v>16</v>
      </c>
      <c r="FM49" s="38">
        <f>VLOOKUP(A49,[10]Hoja20!$A$1:$D$91,4,0)</f>
        <v>167.99772556925384</v>
      </c>
      <c r="FN49" s="18">
        <f>VLOOKUP(A49,[10]Hoja20!$A$1:$D$91,2,0)</f>
        <v>65</v>
      </c>
      <c r="FO49" s="38">
        <f>VLOOKUP(A49,[10]Hoja21!$A$1:$D$101,4,0)</f>
        <v>294.64216484453749</v>
      </c>
      <c r="FP49" s="18">
        <f>VLOOKUP(A49,[10]Hoja21!$A$1:$D$101,2,0)</f>
        <v>114</v>
      </c>
      <c r="FQ49" s="38">
        <f>VLOOKUP(A49,[10]Hoja22!$A$1:$D$60,4,0)</f>
        <v>15.507482360238814</v>
      </c>
      <c r="FR49" s="18">
        <f>VLOOKUP(A49,[10]Hoja22!$A$1:$D$60,2,0)</f>
        <v>6</v>
      </c>
      <c r="FS49" s="38">
        <f>VLOOKUP(A49,'[3]2019'!$A$8:$M$140,13,0)</f>
        <v>0.57244261262808405</v>
      </c>
      <c r="FT49" s="18">
        <f>VLOOKUP(A49,'[3]2019'!$A$8:$M$140,12,0)</f>
        <v>10</v>
      </c>
      <c r="FU49" s="38">
        <f>VLOOKUP(A49,'[3]2019'!$A$8:$O$140,15,0)</f>
        <v>0.52637119696810186</v>
      </c>
      <c r="FV49" s="18">
        <f>VLOOKUP(A49,'[3]2019'!$A$8:$O$140,14,0)</f>
        <v>10</v>
      </c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</row>
    <row r="50" spans="1:243">
      <c r="A50" s="17" t="s">
        <v>913</v>
      </c>
      <c r="B50" s="18" t="s">
        <v>914</v>
      </c>
      <c r="C50" s="17" t="s">
        <v>466</v>
      </c>
      <c r="D50" s="25">
        <v>6</v>
      </c>
      <c r="E50" s="27">
        <v>2019</v>
      </c>
      <c r="F50" s="31"/>
      <c r="G50" s="194">
        <v>24553</v>
      </c>
      <c r="H50" s="194">
        <v>8131</v>
      </c>
      <c r="I50" s="194">
        <v>16422</v>
      </c>
      <c r="J50" s="200">
        <v>32.78</v>
      </c>
      <c r="K50" s="40">
        <f>VLOOKUP(A50,'[6]1.COBERTURA  DANE'!$B$7:$G$139,5,0)</f>
        <v>6883</v>
      </c>
      <c r="L50" s="26">
        <v>36.36</v>
      </c>
      <c r="M50" s="32">
        <v>7634</v>
      </c>
      <c r="N50" s="187">
        <v>1383</v>
      </c>
      <c r="O50" s="187">
        <v>662</v>
      </c>
      <c r="P50" s="187">
        <v>721</v>
      </c>
      <c r="Q50" s="196">
        <f>VLOOKUP($A50,[7]Hoja1!$A$1:$H$3750,6,0)</f>
        <v>1672</v>
      </c>
      <c r="R50" s="196">
        <f>VLOOKUP($A50,[7]Hoja1!$A$1:$H$3750,7,0)</f>
        <v>802</v>
      </c>
      <c r="S50" s="196">
        <f>VLOOKUP($A50,[7]Hoja1!$A$1:$H$3750,8,0)</f>
        <v>870</v>
      </c>
      <c r="T50" s="187">
        <v>1536</v>
      </c>
      <c r="U50" s="187">
        <v>755</v>
      </c>
      <c r="V50" s="187">
        <v>781</v>
      </c>
      <c r="W50" s="198">
        <f>VLOOKUP($A50,[7]Hoja1!$A$1:$K$3750,9,0)</f>
        <v>1921</v>
      </c>
      <c r="X50" s="198">
        <f>VLOOKUP($A50,[7]Hoja1!$A$1:$K$3750,10,0)</f>
        <v>954</v>
      </c>
      <c r="Y50" s="198">
        <f>VLOOKUP($A50,[7]Hoja1!$A$1:$K$3750,11,0)</f>
        <v>967</v>
      </c>
      <c r="Z50" s="187">
        <v>1734</v>
      </c>
      <c r="AA50" s="187">
        <v>879</v>
      </c>
      <c r="AB50" s="187">
        <v>855</v>
      </c>
      <c r="AC50" s="198">
        <f>VLOOKUP(A50,[7]Hoja1!$A$1:$Q$3765,12,0)</f>
        <v>2147</v>
      </c>
      <c r="AD50" s="198">
        <f>VLOOKUP($A50,[7]Hoja1!$A$1:$Q$3765,13,0)</f>
        <v>1104</v>
      </c>
      <c r="AE50" s="198">
        <f>VLOOKUP($A50,[7]Hoja1!$A$1:$Q$3750,14,0)</f>
        <v>1043</v>
      </c>
      <c r="AF50" s="187">
        <v>1801</v>
      </c>
      <c r="AG50" s="187">
        <v>939</v>
      </c>
      <c r="AH50" s="187">
        <v>862</v>
      </c>
      <c r="AI50" s="198">
        <f>VLOOKUP($A50,[7]Hoja1!$A$1:$Q$3750,15,0)</f>
        <v>3655</v>
      </c>
      <c r="AJ50" s="198">
        <f>VLOOKUP($A50,[7]Hoja1!$A$1:$Q$3750,16,0)</f>
        <v>1918</v>
      </c>
      <c r="AK50" s="198">
        <f>VLOOKUP($A50,[7]Hoja1!$A$1:$Q$3750,17,0)</f>
        <v>1737</v>
      </c>
      <c r="AL50" s="187">
        <v>1684</v>
      </c>
      <c r="AM50" s="187">
        <v>889</v>
      </c>
      <c r="AN50" s="187">
        <v>795</v>
      </c>
      <c r="AO50" s="31"/>
      <c r="AP50" s="31"/>
      <c r="AQ50" s="31"/>
      <c r="AR50" s="31"/>
      <c r="AS50" s="27"/>
      <c r="AT50" s="31"/>
      <c r="AU50" s="31"/>
      <c r="AV50" s="31"/>
      <c r="AW50" s="31"/>
      <c r="AX50" s="38">
        <f>VLOOKUP(A50,[2]INFANTIL!$A$8:$AE$140,31,0)</f>
        <v>7.5757575757575761</v>
      </c>
      <c r="AY50" s="18">
        <f>VLOOKUP(A50,[2]INFANTIL!$A$8:$AE$140,30,0)</f>
        <v>1</v>
      </c>
      <c r="AZ50" s="199">
        <f>VLOOKUP(A50,'[3]2019'!$A$8:$E$140,5,0)</f>
        <v>0.72306579898770784</v>
      </c>
      <c r="BA50" s="23">
        <f>VLOOKUP(A50,'[3]2019'!$A$8:$F$140,4,0)</f>
        <v>1</v>
      </c>
      <c r="BB50" s="22">
        <f>VLOOKUP(A50,'[2]MATERNAS DIRECTAS'!$A$8:$AE$140,31,0)</f>
        <v>0</v>
      </c>
      <c r="BC50" s="23">
        <f>VLOOKUP(A50,'[2]MATERNAS DIRECTAS'!$A$8:$AE$140,30,0)</f>
        <v>0</v>
      </c>
      <c r="BD50" s="28">
        <v>0</v>
      </c>
      <c r="BE50" s="29">
        <v>0</v>
      </c>
      <c r="BF50" s="38">
        <f>VLOOKUP(A50,[8]Controles!$A$7:$P$139,12,0)</f>
        <v>3.7878787878787881</v>
      </c>
      <c r="BG50" s="18">
        <f>VLOOKUP(A50,[8]Controles!$A$7:$L$139,11,0)</f>
        <v>5</v>
      </c>
      <c r="BH50" s="38">
        <f>VLOOKUP(A50,[8]Peso!$A$7:$D$139,4,0)</f>
        <v>9.8484848484848477</v>
      </c>
      <c r="BI50" s="18">
        <f>VLOOKUP(A50,[8]Peso!$A$7:$D$139,3,0)</f>
        <v>13</v>
      </c>
      <c r="BJ50" s="22">
        <f>VLOOKUP(A50,'[2]EDA &lt; 5AÑOS'!$A$8:$AE$140,31,0)</f>
        <v>0</v>
      </c>
      <c r="BK50" s="23">
        <f>VLOOKUP(A50,'[2]EDA &lt; 5AÑOS'!$A$8:$AE$140,30,0)</f>
        <v>0</v>
      </c>
      <c r="BL50" s="22">
        <f>VLOOKUP(A50,'[2]IRA &lt; 5AÑOS'!$A$8:$AE$140,31,0)</f>
        <v>0</v>
      </c>
      <c r="BM50" s="23">
        <f>VLOOKUP(A50,'[2]IRA &lt; 5AÑOS'!$A$8:$AE$140,30,0)</f>
        <v>0</v>
      </c>
      <c r="BN50" s="18">
        <v>0</v>
      </c>
      <c r="BO50" s="18">
        <v>0</v>
      </c>
      <c r="BP50" s="18">
        <v>0</v>
      </c>
      <c r="BQ50" s="18">
        <v>0</v>
      </c>
      <c r="BR50" s="37">
        <v>0</v>
      </c>
      <c r="BS50" s="26">
        <v>0</v>
      </c>
      <c r="BT50" s="18">
        <v>0</v>
      </c>
      <c r="BU50" s="18">
        <v>0</v>
      </c>
      <c r="BV50" s="201">
        <v>0.1981981981981982</v>
      </c>
      <c r="BW50" s="201">
        <v>0.71621621621621623</v>
      </c>
      <c r="BX50" s="201">
        <v>0.57657657657657657</v>
      </c>
      <c r="BY50" s="201">
        <v>0.71621621621621623</v>
      </c>
      <c r="BZ50" s="201">
        <v>0.57657657657657657</v>
      </c>
      <c r="CA50" s="201">
        <v>0.79729729729729726</v>
      </c>
      <c r="CB50" s="201">
        <v>0.63963963963963966</v>
      </c>
      <c r="CC50" s="18" t="str">
        <f>VLOOKUP(A50,[9]ESTADISTICAS_EN_EDUCACION_BASIC!$C$3:$AK$127,10,0)</f>
        <v>69.5</v>
      </c>
      <c r="CD50" s="18" t="str">
        <f>VLOOKUP(A50,[9]ESTADISTICAS_EN_EDUCACION_BASIC!$C$3:$AK$158,5,0)</f>
        <v>43.7</v>
      </c>
      <c r="CE50" s="18" t="str">
        <f>VLOOKUP(A50,[9]ESTADISTICAS_EN_EDUCACION_BASIC!$C$3:$AK$127,17,0)</f>
        <v>2.26</v>
      </c>
      <c r="CF50" s="24"/>
      <c r="CG50" s="24"/>
      <c r="CH50" s="20" t="e">
        <f>VLOOKUP(A50,#REF!,4,0)</f>
        <v>#REF!</v>
      </c>
      <c r="CI50" s="21" t="e">
        <f>VLOOKUP(A50,#REF!,2,0)</f>
        <v>#REF!</v>
      </c>
      <c r="CJ50" s="38">
        <f>VLOOKUP(A50,'[3]2019'!$A$8:$G$140,7,0)</f>
        <v>0</v>
      </c>
      <c r="CK50" s="18">
        <f>VLOOKUP(A50,'[3]2019'!$A$9:$G$140,6,0)</f>
        <v>0</v>
      </c>
      <c r="CL50" s="18">
        <v>71.680000000000007</v>
      </c>
      <c r="CM50" s="26">
        <v>1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38">
        <v>0</v>
      </c>
      <c r="DA50" s="18">
        <v>0</v>
      </c>
      <c r="DB50" s="38">
        <f>VLOOKUP(A50,'[3]2019'!$A$8:$I$140,9,0)</f>
        <v>0</v>
      </c>
      <c r="DC50" s="18">
        <f>VLOOKUP(A50,'[3]2019'!$A$8:$I$140,8,0)</f>
        <v>0</v>
      </c>
      <c r="DD50" s="18" t="str">
        <f>VLOOKUP(A50,[9]ESTADISTICAS_EN_EDUCACION_BASIC!$C$3:$AK$127,11,0)</f>
        <v>103.6</v>
      </c>
      <c r="DE50" s="18" t="str">
        <f>VLOOKUP($A50,[9]ESTADISTICAS_EN_EDUCACION_BASIC!$C$3:$AK$127,6,0)</f>
        <v>81.6</v>
      </c>
      <c r="DF50" s="18" t="str">
        <f>VLOOKUP($A50,[9]ESTADISTICAS_EN_EDUCACION_BASIC!$C$3:$AK$127,18,0)</f>
        <v>2.51</v>
      </c>
      <c r="DG50" s="18" t="str">
        <f>VLOOKUP($A50,[9]ESTADISTICAS_EN_EDUCACION_BASIC!$C$3:$AK$127,28,0)</f>
        <v>1.92</v>
      </c>
      <c r="DH50" s="38">
        <f>VLOOKUP(A50,[10]Hoja4!$A$1:$D$63,4,0)</f>
        <v>208.22488287350339</v>
      </c>
      <c r="DI50" s="18">
        <f>VLOOKUP(A50,[10]Hoja4!$A$1:$D$63,2,0)</f>
        <v>4</v>
      </c>
      <c r="DJ50" s="38">
        <f>VLOOKUP(A50,'[10]AS 6 - 11'!$A$1:$D$84,4,0)</f>
        <v>208.22488287350339</v>
      </c>
      <c r="DK50" s="18">
        <f>VLOOKUP(A50,'[10]AS 6 - 11'!$A$1:$D$84,2,0)</f>
        <v>4</v>
      </c>
      <c r="DL50" s="18">
        <v>0</v>
      </c>
      <c r="DM50" s="18">
        <v>0</v>
      </c>
      <c r="DN50" s="38">
        <f>VLOOKUP(A50,[10]Hoja8!$A$1:$D$72,4,0)</f>
        <v>46.576618537494177</v>
      </c>
      <c r="DO50" s="18">
        <f>VLOOKUP(A50,[10]Hoja8!$A$1:$D$72,2,0)</f>
        <v>1</v>
      </c>
      <c r="DP50" s="38">
        <f>VLOOKUP(A50,[10]Hoja10!$A$1:$D$61,4,0)</f>
        <v>46.576618537494177</v>
      </c>
      <c r="DQ50" s="18">
        <f>VLOOKUP(A50,[10]Hoja10!$A$1:$D$61,2,0)</f>
        <v>1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38">
        <f>VLOOKUP(A50,[10]Hoja14!$A$1:$D$13,4,0)</f>
        <v>46.576618537494177</v>
      </c>
      <c r="DY50" s="18">
        <f>VLOOKUP(A50,[10]Hoja14!$A$1:$D$13,2,0)</f>
        <v>1</v>
      </c>
      <c r="DZ50" s="188">
        <v>3.5087719298245617</v>
      </c>
      <c r="EA50" s="189">
        <v>3</v>
      </c>
      <c r="EB50" s="188">
        <v>32.482598607888633</v>
      </c>
      <c r="EC50" s="189">
        <v>28</v>
      </c>
      <c r="ED50" s="38">
        <f>VLOOKUP(A50,'[3]2019'!$A$8:$K$140,11,0)</f>
        <v>1.1104941699056081</v>
      </c>
      <c r="EE50" s="18">
        <f>VLOOKUP(A50,'[3]2019'!$A$8:$K$140,10,0)</f>
        <v>2</v>
      </c>
      <c r="EF50" s="18" t="str">
        <f>VLOOKUP($A50,[9]ESTADISTICAS_EN_EDUCACION_BASIC!$C$3:$AK$127,11,0)</f>
        <v>103.6</v>
      </c>
      <c r="EG50" s="18">
        <f>VLOOKUP($A50,[9]ESTADISTICAS_EN_EDUCACION_BASIC!$C$3:$AK$127,7,0)</f>
        <v>76</v>
      </c>
      <c r="EH50" s="18" t="str">
        <f>VLOOKUP($A50,[9]ESTADISTICAS_EN_EDUCACION_BASIC!$C$3:$AK$127,18,0)</f>
        <v>2.51</v>
      </c>
      <c r="EI50" s="18" t="str">
        <f>VLOOKUP($A50,[9]ESTADISTICAS_EN_EDUCACION_BASIC!$C$3:$AK$127,29,0)</f>
        <v>6.86</v>
      </c>
      <c r="EJ50" s="31"/>
      <c r="EK50" s="31"/>
      <c r="EL50" s="18" t="str">
        <f>VLOOKUP($A50,[9]ESTADISTICAS_EN_EDUCACION_BASIC!$C$3:$AK$127,13,0)</f>
        <v>86.8</v>
      </c>
      <c r="EM50" s="18" t="str">
        <f>VLOOKUP($A50,[9]ESTADISTICAS_EN_EDUCACION_BASIC!$C$3:$AK$127,8,0)</f>
        <v>40.2</v>
      </c>
      <c r="EN50" s="18" t="str">
        <f>VLOOKUP($A50,[9]ESTADISTICAS_EN_EDUCACION_BASIC!$C$3:$AK$127,20,0)</f>
        <v>2.48</v>
      </c>
      <c r="EO50" s="18" t="str">
        <f>VLOOKUP($A50,[9]ESTADISTICAS_EN_EDUCACION_BASIC!$C$3:$AK$127,30,0)</f>
        <v>1.06</v>
      </c>
      <c r="EP50" s="38">
        <f>VLOOKUP(A50,[10]Hoja2!$A$1:$D$72,4,0)</f>
        <v>46.576618537494177</v>
      </c>
      <c r="EQ50" s="18">
        <f>VLOOKUP(A50,[10]Hoja2!$A$1:$D$72,2,0)</f>
        <v>1</v>
      </c>
      <c r="ER50" s="38">
        <f>VLOOKUP(A50,[10]Hoja3!$A$1:$D$89,4,0)</f>
        <v>279.45971122496508</v>
      </c>
      <c r="ES50" s="18">
        <f>VLOOKUP(A50,[10]Hoja3!$A$1:$D$89,2,0)</f>
        <v>6</v>
      </c>
      <c r="ET50" s="38">
        <f>VLOOKUP(A50,[10]Hoja5!$A$1:$D$76,4,0)</f>
        <v>232.88309268747091</v>
      </c>
      <c r="EU50" s="18">
        <f>VLOOKUP(A50,[10]Hoja5!$A$1:$D$75,2,0)</f>
        <v>5</v>
      </c>
      <c r="EV50" s="38">
        <f>VLOOKUP(A50,[10]Hoja7!$A$1:$D$76,4,0)</f>
        <v>93.153237074988354</v>
      </c>
      <c r="EW50" s="18">
        <f>VLOOKUP(A50,[10]Hoja7!$A$1:$D$77,2,0)</f>
        <v>2</v>
      </c>
      <c r="EX50" s="31"/>
      <c r="EY50" s="190">
        <v>52.830188679245282</v>
      </c>
      <c r="EZ50" s="191">
        <v>42</v>
      </c>
      <c r="FA50" s="188">
        <v>41.223404255319146</v>
      </c>
      <c r="FB50" s="189">
        <v>31</v>
      </c>
      <c r="FC50" s="18">
        <v>0</v>
      </c>
      <c r="FD50" s="18">
        <v>0</v>
      </c>
      <c r="FE50" s="38">
        <f>VLOOKUP(A50,[10]Hoja16!$A$1:$D$88,4,0)</f>
        <v>27.359781121751027</v>
      </c>
      <c r="FF50" s="18">
        <f>VLOOKUP(A50,[10]Hoja16!$A$1:$D$88,2,0)</f>
        <v>1</v>
      </c>
      <c r="FG50" s="18">
        <v>0</v>
      </c>
      <c r="FH50" s="18">
        <v>0</v>
      </c>
      <c r="FI50" s="38">
        <f>VLOOKUP(A50,[10]Hoja18!$A$1:$D$40,4,0)</f>
        <v>27.359781121751027</v>
      </c>
      <c r="FJ50" s="18">
        <f>VLOOKUP(A50,[10]Hoja18!$A$1:$D$40,2,0)</f>
        <v>1</v>
      </c>
      <c r="FK50" s="38">
        <f>VLOOKUP(A50,[10]Hoja19!$A$1:$D$97,4,0)</f>
        <v>54.719562243502054</v>
      </c>
      <c r="FL50" s="18">
        <f>VLOOKUP(A50,[10]Hoja19!$A$1:$D$97,2,0)</f>
        <v>2</v>
      </c>
      <c r="FM50" s="38">
        <f>VLOOKUP(A50,[10]Hoja20!$A$1:$D$91,4,0)</f>
        <v>164.15868673050616</v>
      </c>
      <c r="FN50" s="18">
        <f>VLOOKUP(A50,[10]Hoja20!$A$1:$D$91,2,0)</f>
        <v>6</v>
      </c>
      <c r="FO50" s="38">
        <f>VLOOKUP(A50,[10]Hoja21!$A$1:$D$101,4,0)</f>
        <v>383.03693570451435</v>
      </c>
      <c r="FP50" s="18">
        <f>VLOOKUP(A50,[10]Hoja21!$A$1:$D$101,2,0)</f>
        <v>14</v>
      </c>
      <c r="FQ50" s="38">
        <f>VLOOKUP(A50,[10]Hoja22!$A$1:$D$60,4,0)</f>
        <v>27.359781121751027</v>
      </c>
      <c r="FR50" s="18">
        <f>VLOOKUP(A50,[10]Hoja22!$A$1:$D$60,2,0)</f>
        <v>1</v>
      </c>
      <c r="FS50" s="38">
        <f>VLOOKUP(A50,'[3]2019'!$A$8:$M$140,13,0)</f>
        <v>1.7814726840855108</v>
      </c>
      <c r="FT50" s="18">
        <f>VLOOKUP(A50,'[3]2019'!$A$8:$M$140,12,0)</f>
        <v>3</v>
      </c>
      <c r="FU50" s="38">
        <f>VLOOKUP(A50,'[3]2019'!$A$8:$O$140,15,0)</f>
        <v>0.64102564102564108</v>
      </c>
      <c r="FV50" s="18">
        <f>VLOOKUP(A50,'[3]2019'!$A$8:$O$140,14,0)</f>
        <v>1</v>
      </c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</row>
    <row r="51" spans="1:243">
      <c r="A51" s="17" t="s">
        <v>923</v>
      </c>
      <c r="B51" s="18" t="s">
        <v>924</v>
      </c>
      <c r="C51" s="17" t="s">
        <v>441</v>
      </c>
      <c r="D51" s="25">
        <v>6</v>
      </c>
      <c r="E51" s="27">
        <v>2019</v>
      </c>
      <c r="F51" s="31"/>
      <c r="G51" s="194">
        <v>20657</v>
      </c>
      <c r="H51" s="194">
        <v>8817</v>
      </c>
      <c r="I51" s="194">
        <v>11840</v>
      </c>
      <c r="J51" s="200">
        <v>17.57</v>
      </c>
      <c r="K51" s="40">
        <f>VLOOKUP(A51,'[6]1.COBERTURA  DANE'!$B$7:$G$139,5,0)</f>
        <v>2706</v>
      </c>
      <c r="L51" s="26">
        <v>119.93</v>
      </c>
      <c r="M51" s="32">
        <v>18471</v>
      </c>
      <c r="N51" s="187">
        <v>2433</v>
      </c>
      <c r="O51" s="187">
        <v>1241</v>
      </c>
      <c r="P51" s="187">
        <v>1192</v>
      </c>
      <c r="Q51" s="196">
        <f>VLOOKUP($A51,[7]Hoja1!$A$1:$H$3750,6,0)</f>
        <v>2898</v>
      </c>
      <c r="R51" s="196">
        <f>VLOOKUP($A51,[7]Hoja1!$A$1:$H$3750,7,0)</f>
        <v>1479</v>
      </c>
      <c r="S51" s="196">
        <f>VLOOKUP($A51,[7]Hoja1!$A$1:$H$3750,8,0)</f>
        <v>1419</v>
      </c>
      <c r="T51" s="187">
        <v>2216</v>
      </c>
      <c r="U51" s="187">
        <v>1137</v>
      </c>
      <c r="V51" s="187">
        <v>1079</v>
      </c>
      <c r="W51" s="198">
        <f>VLOOKUP($A51,[7]Hoja1!$A$1:$K$3750,9,0)</f>
        <v>2569</v>
      </c>
      <c r="X51" s="198">
        <f>VLOOKUP($A51,[7]Hoja1!$A$1:$K$3750,10,0)</f>
        <v>1321</v>
      </c>
      <c r="Y51" s="198">
        <f>VLOOKUP($A51,[7]Hoja1!$A$1:$K$3750,11,0)</f>
        <v>1248</v>
      </c>
      <c r="Z51" s="187">
        <v>1984</v>
      </c>
      <c r="AA51" s="187">
        <v>1027</v>
      </c>
      <c r="AB51" s="187">
        <v>957</v>
      </c>
      <c r="AC51" s="198">
        <f>VLOOKUP(A51,[7]Hoja1!$A$1:$Q$3765,12,0)</f>
        <v>2273</v>
      </c>
      <c r="AD51" s="198">
        <f>VLOOKUP($A51,[7]Hoja1!$A$1:$Q$3765,13,0)</f>
        <v>1182</v>
      </c>
      <c r="AE51" s="198">
        <f>VLOOKUP($A51,[7]Hoja1!$A$1:$Q$3750,14,0)</f>
        <v>1091</v>
      </c>
      <c r="AF51" s="187">
        <v>1808</v>
      </c>
      <c r="AG51" s="187">
        <v>942</v>
      </c>
      <c r="AH51" s="187">
        <v>866</v>
      </c>
      <c r="AI51" s="198">
        <f>VLOOKUP($A51,[7]Hoja1!$A$1:$Q$3750,15,0)</f>
        <v>3455</v>
      </c>
      <c r="AJ51" s="198">
        <f>VLOOKUP($A51,[7]Hoja1!$A$1:$Q$3750,16,0)</f>
        <v>1763</v>
      </c>
      <c r="AK51" s="198">
        <f>VLOOKUP($A51,[7]Hoja1!$A$1:$Q$3750,17,0)</f>
        <v>1692</v>
      </c>
      <c r="AL51" s="187">
        <v>1607</v>
      </c>
      <c r="AM51" s="187">
        <v>826</v>
      </c>
      <c r="AN51" s="187">
        <v>781</v>
      </c>
      <c r="AO51" s="31"/>
      <c r="AP51" s="31"/>
      <c r="AQ51" s="31"/>
      <c r="AR51" s="31"/>
      <c r="AS51" s="27"/>
      <c r="AT51" s="31"/>
      <c r="AU51" s="31"/>
      <c r="AV51" s="31"/>
      <c r="AW51" s="31"/>
      <c r="AX51" s="38">
        <f>VLOOKUP(A51,[2]INFANTIL!$A$8:$AE$140,31,0)</f>
        <v>26.905829596412559</v>
      </c>
      <c r="AY51" s="18">
        <f>VLOOKUP(A51,[2]INFANTIL!$A$8:$AE$140,30,0)</f>
        <v>6</v>
      </c>
      <c r="AZ51" s="199">
        <f>VLOOKUP(A51,'[3]2019'!$A$8:$E$140,5,0)</f>
        <v>2.8771064529387589</v>
      </c>
      <c r="BA51" s="23">
        <f>VLOOKUP(A51,'[3]2019'!$A$8:$F$140,4,0)</f>
        <v>7</v>
      </c>
      <c r="BB51" s="22">
        <f>VLOOKUP(A51,'[2]MATERNAS DIRECTAS'!$A$8:$AE$140,31,0)</f>
        <v>0</v>
      </c>
      <c r="BC51" s="23">
        <f>VLOOKUP(A51,'[2]MATERNAS DIRECTAS'!$A$8:$AE$140,30,0)</f>
        <v>0</v>
      </c>
      <c r="BD51" s="28">
        <v>0</v>
      </c>
      <c r="BE51" s="29">
        <v>0</v>
      </c>
      <c r="BF51" s="38">
        <f>VLOOKUP(A51,[8]Controles!$A$7:$P$139,12,0)</f>
        <v>4.9327354260089686</v>
      </c>
      <c r="BG51" s="18">
        <f>VLOOKUP(A51,[8]Controles!$A$7:$L$139,11,0)</f>
        <v>11</v>
      </c>
      <c r="BH51" s="38">
        <f>VLOOKUP(A51,[8]Peso!$A$7:$D$139,4,0)</f>
        <v>9.8654708520179373</v>
      </c>
      <c r="BI51" s="18">
        <f>VLOOKUP(A51,[8]Peso!$A$7:$D$139,3,0)</f>
        <v>22</v>
      </c>
      <c r="BJ51" s="22">
        <f>VLOOKUP(A51,'[2]EDA &lt; 5AÑOS'!$A$8:$AE$140,31,0)</f>
        <v>0</v>
      </c>
      <c r="BK51" s="23">
        <f>VLOOKUP(A51,'[2]EDA &lt; 5AÑOS'!$A$8:$AE$140,30,0)</f>
        <v>0</v>
      </c>
      <c r="BL51" s="22">
        <f>VLOOKUP(A51,'[2]IRA &lt; 5AÑOS'!$A$8:$AE$140,31,0)</f>
        <v>0</v>
      </c>
      <c r="BM51" s="23">
        <f>VLOOKUP(A51,'[2]IRA &lt; 5AÑOS'!$A$8:$AE$140,30,0)</f>
        <v>0</v>
      </c>
      <c r="BN51" s="18">
        <v>0</v>
      </c>
      <c r="BO51" s="18">
        <v>0</v>
      </c>
      <c r="BP51" s="18">
        <v>0</v>
      </c>
      <c r="BQ51" s="18">
        <v>0</v>
      </c>
      <c r="BR51" s="37">
        <v>0</v>
      </c>
      <c r="BS51" s="26">
        <v>0</v>
      </c>
      <c r="BT51" s="18">
        <v>0</v>
      </c>
      <c r="BU51" s="18">
        <v>0</v>
      </c>
      <c r="BV51" s="201">
        <v>0.32590529247910865</v>
      </c>
      <c r="BW51" s="201">
        <v>0.83844011142061281</v>
      </c>
      <c r="BX51" s="201">
        <v>0.79944289693593318</v>
      </c>
      <c r="BY51" s="201">
        <v>0.83565459610027859</v>
      </c>
      <c r="BZ51" s="201">
        <v>0.98050139275766013</v>
      </c>
      <c r="CA51" s="201">
        <v>0.95707070707070707</v>
      </c>
      <c r="CB51" s="201">
        <v>0.9747474747474747</v>
      </c>
      <c r="CC51" s="18" t="str">
        <f>VLOOKUP(A51,[9]ESTADISTICAS_EN_EDUCACION_BASIC!$C$3:$AK$127,10,0)</f>
        <v>105.1</v>
      </c>
      <c r="CD51" s="18" t="str">
        <f>VLOOKUP(A51,[9]ESTADISTICAS_EN_EDUCACION_BASIC!$C$3:$AK$158,5,0)</f>
        <v>72.8</v>
      </c>
      <c r="CE51" s="18" t="str">
        <f>VLOOKUP(A51,[9]ESTADISTICAS_EN_EDUCACION_BASIC!$C$3:$AK$127,17,0)</f>
        <v>2.68</v>
      </c>
      <c r="CF51" s="24"/>
      <c r="CG51" s="24"/>
      <c r="CH51" s="20" t="e">
        <f>VLOOKUP(A51,#REF!,4,0)</f>
        <v>#REF!</v>
      </c>
      <c r="CI51" s="21" t="e">
        <f>VLOOKUP(A51,#REF!,2,0)</f>
        <v>#REF!</v>
      </c>
      <c r="CJ51" s="38">
        <f>VLOOKUP(A51,'[3]2019'!$A$8:$G$140,7,0)</f>
        <v>0.45126353790613721</v>
      </c>
      <c r="CK51" s="18">
        <f>VLOOKUP(A51,'[3]2019'!$A$9:$G$140,6,0)</f>
        <v>1</v>
      </c>
      <c r="CL51" s="18">
        <v>41.61</v>
      </c>
      <c r="CM51" s="26">
        <v>1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38">
        <v>0</v>
      </c>
      <c r="DA51" s="18">
        <v>0</v>
      </c>
      <c r="DB51" s="38">
        <f>VLOOKUP(A51,'[3]2019'!$A$8:$I$140,9,0)</f>
        <v>0</v>
      </c>
      <c r="DC51" s="18">
        <f>VLOOKUP(A51,'[3]2019'!$A$8:$I$140,8,0)</f>
        <v>0</v>
      </c>
      <c r="DD51" s="18" t="str">
        <f>VLOOKUP(A51,[9]ESTADISTICAS_EN_EDUCACION_BASIC!$C$3:$AK$127,11,0)</f>
        <v>191.4</v>
      </c>
      <c r="DE51" s="18" t="str">
        <f>VLOOKUP($A51,[9]ESTADISTICAS_EN_EDUCACION_BASIC!$C$3:$AK$127,6,0)</f>
        <v>122.3</v>
      </c>
      <c r="DF51" s="18" t="str">
        <f>VLOOKUP($A51,[9]ESTADISTICAS_EN_EDUCACION_BASIC!$C$3:$AK$127,18,0)</f>
        <v>2.25</v>
      </c>
      <c r="DG51" s="18" t="str">
        <f>VLOOKUP($A51,[9]ESTADISTICAS_EN_EDUCACION_BASIC!$C$3:$AK$127,28,0)</f>
        <v>4.58</v>
      </c>
      <c r="DH51" s="38">
        <v>0</v>
      </c>
      <c r="DI51" s="18">
        <v>0</v>
      </c>
      <c r="DJ51" s="38">
        <v>0</v>
      </c>
      <c r="DK51" s="18">
        <v>0</v>
      </c>
      <c r="DL51" s="18">
        <v>0</v>
      </c>
      <c r="DM51" s="18">
        <v>0</v>
      </c>
      <c r="DN51" s="38">
        <v>0</v>
      </c>
      <c r="DO51" s="18">
        <v>0</v>
      </c>
      <c r="DP51" s="38">
        <f>VLOOKUP(A51,[10]Hoja10!$A$1:$D$61,4,0)</f>
        <v>43.994720633523983</v>
      </c>
      <c r="DQ51" s="18">
        <f>VLOOKUP(A51,[10]Hoja10!$A$1:$D$61,2,0)</f>
        <v>1</v>
      </c>
      <c r="DR51" s="18">
        <v>0</v>
      </c>
      <c r="DS51" s="18">
        <v>0</v>
      </c>
      <c r="DT51" s="38">
        <f>VLOOKUP(A51,[10]Hoja12!$A$1:$D$41,4,0)</f>
        <v>43.994720633523983</v>
      </c>
      <c r="DU51" s="18">
        <f>VLOOKUP(A51,[10]Hoja12!$A$1:$D$41,2,0)</f>
        <v>1</v>
      </c>
      <c r="DV51" s="18">
        <v>0</v>
      </c>
      <c r="DW51" s="18">
        <v>0</v>
      </c>
      <c r="DX51" s="18">
        <v>0</v>
      </c>
      <c r="DY51" s="18">
        <v>0</v>
      </c>
      <c r="DZ51" s="188">
        <v>3.134796238244514</v>
      </c>
      <c r="EA51" s="189">
        <v>3</v>
      </c>
      <c r="EB51" s="188">
        <v>53.117782909930717</v>
      </c>
      <c r="EC51" s="189">
        <v>46</v>
      </c>
      <c r="ED51" s="38">
        <f>VLOOKUP(A51,'[3]2019'!$A$8:$K$140,11,0)</f>
        <v>1.6592920353982301</v>
      </c>
      <c r="EE51" s="18">
        <f>VLOOKUP(A51,'[3]2019'!$A$8:$K$140,10,0)</f>
        <v>3</v>
      </c>
      <c r="EF51" s="18" t="str">
        <f>VLOOKUP($A51,[9]ESTADISTICAS_EN_EDUCACION_BASIC!$C$3:$AK$127,11,0)</f>
        <v>191.4</v>
      </c>
      <c r="EG51" s="18" t="str">
        <f>VLOOKUP($A51,[9]ESTADISTICAS_EN_EDUCACION_BASIC!$C$3:$AK$127,7,0)</f>
        <v>74.4</v>
      </c>
      <c r="EH51" s="18" t="str">
        <f>VLOOKUP($A51,[9]ESTADISTICAS_EN_EDUCACION_BASIC!$C$3:$AK$127,18,0)</f>
        <v>2.25</v>
      </c>
      <c r="EI51" s="18" t="str">
        <f>VLOOKUP($A51,[9]ESTADISTICAS_EN_EDUCACION_BASIC!$C$3:$AK$127,29,0)</f>
        <v>2.29</v>
      </c>
      <c r="EJ51" s="31"/>
      <c r="EK51" s="31"/>
      <c r="EL51" s="18" t="str">
        <f>VLOOKUP($A51,[9]ESTADISTICAS_EN_EDUCACION_BASIC!$C$3:$AK$127,13,0)</f>
        <v>96.6</v>
      </c>
      <c r="EM51" s="18" t="str">
        <f>VLOOKUP($A51,[9]ESTADISTICAS_EN_EDUCACION_BASIC!$C$3:$AK$127,8,0)</f>
        <v>41.5</v>
      </c>
      <c r="EN51" s="18" t="str">
        <f>VLOOKUP($A51,[9]ESTADISTICAS_EN_EDUCACION_BASIC!$C$3:$AK$127,20,0)</f>
        <v>8.35</v>
      </c>
      <c r="EO51" s="18" t="str">
        <f>VLOOKUP($A51,[9]ESTADISTICAS_EN_EDUCACION_BASIC!$C$3:$AK$127,30,0)</f>
        <v>2.36</v>
      </c>
      <c r="EP51" s="18">
        <v>0</v>
      </c>
      <c r="EQ51" s="18">
        <v>0</v>
      </c>
      <c r="ER51" s="38">
        <v>0</v>
      </c>
      <c r="ES51" s="18">
        <v>0</v>
      </c>
      <c r="ET51" s="38">
        <v>0</v>
      </c>
      <c r="EU51" s="18">
        <v>0</v>
      </c>
      <c r="EV51" s="38">
        <v>0</v>
      </c>
      <c r="EW51" s="18">
        <v>0</v>
      </c>
      <c r="EX51" s="31"/>
      <c r="EY51" s="188">
        <v>84.507042253521121</v>
      </c>
      <c r="EZ51" s="189">
        <v>66</v>
      </c>
      <c r="FA51" s="188">
        <v>67.226890756302524</v>
      </c>
      <c r="FB51" s="189">
        <v>48</v>
      </c>
      <c r="FC51" s="18">
        <v>0</v>
      </c>
      <c r="FD51" s="18">
        <v>0</v>
      </c>
      <c r="FE51" s="38">
        <f>VLOOKUP(A51,[10]Hoja16!$A$1:$D$88,4,0)</f>
        <v>173.66136034732273</v>
      </c>
      <c r="FF51" s="18">
        <f>VLOOKUP(A51,[10]Hoja16!$A$1:$D$88,2,0)</f>
        <v>6</v>
      </c>
      <c r="FG51" s="18">
        <v>0</v>
      </c>
      <c r="FH51" s="18">
        <v>0</v>
      </c>
      <c r="FI51" s="18">
        <v>0</v>
      </c>
      <c r="FJ51" s="18">
        <v>0</v>
      </c>
      <c r="FK51" s="38">
        <f>VLOOKUP(A51,[10]Hoja19!$A$1:$D$97,4,0)</f>
        <v>173.66136034732273</v>
      </c>
      <c r="FL51" s="18">
        <f>VLOOKUP(A51,[10]Hoja19!$A$1:$D$97,2,0)</f>
        <v>6</v>
      </c>
      <c r="FM51" s="38">
        <v>0</v>
      </c>
      <c r="FN51" s="18">
        <v>0</v>
      </c>
      <c r="FO51" s="38">
        <f>VLOOKUP(A51,[10]Hoja21!$A$1:$D$101,4,0)</f>
        <v>57.887120115774238</v>
      </c>
      <c r="FP51" s="18">
        <f>VLOOKUP(A51,[10]Hoja21!$A$1:$D$101,2,0)</f>
        <v>2</v>
      </c>
      <c r="FQ51" s="38">
        <v>0</v>
      </c>
      <c r="FR51" s="18">
        <v>0</v>
      </c>
      <c r="FS51" s="38">
        <f>VLOOKUP(A51,'[3]2019'!$A$8:$M$140,13,0)</f>
        <v>1.2445550715619167</v>
      </c>
      <c r="FT51" s="18">
        <f>VLOOKUP(A51,'[3]2019'!$A$8:$M$140,12,0)</f>
        <v>2</v>
      </c>
      <c r="FU51" s="38">
        <f>VLOOKUP(A51,'[3]2019'!$A$8:$O$140,15,0)</f>
        <v>2.8208744710860367</v>
      </c>
      <c r="FV51" s="18">
        <f>VLOOKUP(A51,'[3]2019'!$A$8:$O$140,14,0)</f>
        <v>4</v>
      </c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</row>
    <row r="52" spans="1:243">
      <c r="A52" s="17" t="s">
        <v>932</v>
      </c>
      <c r="B52" s="18" t="s">
        <v>933</v>
      </c>
      <c r="C52" s="17" t="s">
        <v>441</v>
      </c>
      <c r="D52" s="25">
        <v>6</v>
      </c>
      <c r="E52" s="27">
        <v>2019</v>
      </c>
      <c r="F52" s="31"/>
      <c r="G52" s="194">
        <v>5652</v>
      </c>
      <c r="H52" s="194">
        <v>2141</v>
      </c>
      <c r="I52" s="194">
        <v>3511</v>
      </c>
      <c r="J52" s="200">
        <v>22.67</v>
      </c>
      <c r="K52" s="40">
        <f>VLOOKUP(A52,'[6]1.COBERTURA  DANE'!$B$7:$G$139,5,0)</f>
        <v>896</v>
      </c>
      <c r="L52" s="26">
        <v>87.12</v>
      </c>
      <c r="M52" s="32">
        <v>3444</v>
      </c>
      <c r="N52" s="187">
        <v>526</v>
      </c>
      <c r="O52" s="187">
        <v>277</v>
      </c>
      <c r="P52" s="187">
        <v>249</v>
      </c>
      <c r="Q52" s="196">
        <f>VLOOKUP($A52,[7]Hoja1!$A$1:$H$3750,6,0)</f>
        <v>631</v>
      </c>
      <c r="R52" s="196">
        <f>VLOOKUP($A52,[7]Hoja1!$A$1:$H$3750,7,0)</f>
        <v>332</v>
      </c>
      <c r="S52" s="196">
        <f>VLOOKUP($A52,[7]Hoja1!$A$1:$H$3750,8,0)</f>
        <v>299</v>
      </c>
      <c r="T52" s="187">
        <v>524</v>
      </c>
      <c r="U52" s="187">
        <v>267</v>
      </c>
      <c r="V52" s="187">
        <v>257</v>
      </c>
      <c r="W52" s="198">
        <f>VLOOKUP($A52,[7]Hoja1!$A$1:$K$3750,9,0)</f>
        <v>627</v>
      </c>
      <c r="X52" s="198">
        <f>VLOOKUP($A52,[7]Hoja1!$A$1:$K$3750,10,0)</f>
        <v>314</v>
      </c>
      <c r="Y52" s="198">
        <f>VLOOKUP($A52,[7]Hoja1!$A$1:$K$3750,11,0)</f>
        <v>313</v>
      </c>
      <c r="Z52" s="187">
        <v>512</v>
      </c>
      <c r="AA52" s="187">
        <v>251</v>
      </c>
      <c r="AB52" s="187">
        <v>261</v>
      </c>
      <c r="AC52" s="198">
        <f>VLOOKUP(A52,[7]Hoja1!$A$1:$Q$3765,12,0)</f>
        <v>596</v>
      </c>
      <c r="AD52" s="198">
        <f>VLOOKUP($A52,[7]Hoja1!$A$1:$Q$3765,13,0)</f>
        <v>295</v>
      </c>
      <c r="AE52" s="198">
        <f>VLOOKUP($A52,[7]Hoja1!$A$1:$Q$3750,14,0)</f>
        <v>301</v>
      </c>
      <c r="AF52" s="187">
        <v>477</v>
      </c>
      <c r="AG52" s="187">
        <v>239</v>
      </c>
      <c r="AH52" s="187">
        <v>238</v>
      </c>
      <c r="AI52" s="198">
        <f>VLOOKUP($A52,[7]Hoja1!$A$1:$Q$3750,15,0)</f>
        <v>951</v>
      </c>
      <c r="AJ52" s="198">
        <f>VLOOKUP($A52,[7]Hoja1!$A$1:$Q$3750,16,0)</f>
        <v>473</v>
      </c>
      <c r="AK52" s="198">
        <f>VLOOKUP($A52,[7]Hoja1!$A$1:$Q$3750,17,0)</f>
        <v>478</v>
      </c>
      <c r="AL52" s="187">
        <v>429</v>
      </c>
      <c r="AM52" s="187">
        <v>212</v>
      </c>
      <c r="AN52" s="187">
        <v>217</v>
      </c>
      <c r="AO52" s="31"/>
      <c r="AP52" s="31"/>
      <c r="AQ52" s="31"/>
      <c r="AR52" s="31"/>
      <c r="AS52" s="27"/>
      <c r="AT52" s="31"/>
      <c r="AU52" s="31"/>
      <c r="AV52" s="31"/>
      <c r="AW52" s="31"/>
      <c r="AX52" s="38">
        <f>VLOOKUP(A52,[2]INFANTIL!$A$8:$AE$140,31,0)</f>
        <v>0</v>
      </c>
      <c r="AY52" s="18">
        <f>VLOOKUP(A52,[2]INFANTIL!$A$8:$AE$140,30,0)</f>
        <v>0</v>
      </c>
      <c r="AZ52" s="199">
        <f>VLOOKUP(A52,'[3]2019'!$A$8:$E$140,5,0)</f>
        <v>0</v>
      </c>
      <c r="BA52" s="23">
        <f>VLOOKUP(A52,'[3]2019'!$A$8:$F$140,4,0)</f>
        <v>0</v>
      </c>
      <c r="BB52" s="22">
        <f>VLOOKUP(A52,'[2]MATERNAS DIRECTAS'!$A$8:$AE$140,31,0)</f>
        <v>0</v>
      </c>
      <c r="BC52" s="23">
        <f>VLOOKUP(A52,'[2]MATERNAS DIRECTAS'!$A$8:$AE$140,30,0)</f>
        <v>0</v>
      </c>
      <c r="BD52" s="28">
        <v>0</v>
      </c>
      <c r="BE52" s="29">
        <v>0</v>
      </c>
      <c r="BF52" s="38">
        <f>VLOOKUP(A52,[8]Controles!$A$7:$P$139,12,0)</f>
        <v>4.4776119402985071</v>
      </c>
      <c r="BG52" s="18">
        <f>VLOOKUP(A52,[8]Controles!$A$7:$L$139,11,0)</f>
        <v>3</v>
      </c>
      <c r="BH52" s="38">
        <f>VLOOKUP(A52,[8]Peso!$A$7:$D$139,4,0)</f>
        <v>10.44776119402985</v>
      </c>
      <c r="BI52" s="18">
        <f>VLOOKUP(A52,[8]Peso!$A$7:$D$139,3,0)</f>
        <v>7</v>
      </c>
      <c r="BJ52" s="22">
        <f>VLOOKUP(A52,'[2]EDA &lt; 5AÑOS'!$A$8:$AE$140,31,0)</f>
        <v>0</v>
      </c>
      <c r="BK52" s="23">
        <f>VLOOKUP(A52,'[2]EDA &lt; 5AÑOS'!$A$8:$AE$140,30,0)</f>
        <v>0</v>
      </c>
      <c r="BL52" s="22">
        <f>VLOOKUP(A52,'[2]IRA &lt; 5AÑOS'!$A$8:$AE$140,31,0)</f>
        <v>0</v>
      </c>
      <c r="BM52" s="23">
        <f>VLOOKUP(A52,'[2]IRA &lt; 5AÑOS'!$A$8:$AE$140,30,0)</f>
        <v>0</v>
      </c>
      <c r="BN52" s="18">
        <v>0</v>
      </c>
      <c r="BO52" s="18">
        <v>0</v>
      </c>
      <c r="BP52" s="18">
        <v>0</v>
      </c>
      <c r="BQ52" s="18">
        <v>0</v>
      </c>
      <c r="BR52" s="37">
        <v>0</v>
      </c>
      <c r="BS52" s="26">
        <v>0</v>
      </c>
      <c r="BT52" s="18">
        <v>0</v>
      </c>
      <c r="BU52" s="18">
        <v>0</v>
      </c>
      <c r="BV52" s="201">
        <v>0.17567567567567569</v>
      </c>
      <c r="BW52" s="201">
        <v>1.0405405405405406</v>
      </c>
      <c r="BX52" s="201">
        <v>0.98648648648648651</v>
      </c>
      <c r="BY52" s="201">
        <v>1.0405405405405406</v>
      </c>
      <c r="BZ52" s="201">
        <v>1.027027027027027</v>
      </c>
      <c r="CA52" s="201">
        <v>1.0759493670886076</v>
      </c>
      <c r="CB52" s="201">
        <v>1.0379746835443038</v>
      </c>
      <c r="CC52" s="18" t="str">
        <f>VLOOKUP(A52,[9]ESTADISTICAS_EN_EDUCACION_BASIC!$C$3:$AK$127,10,0)</f>
        <v>92.5</v>
      </c>
      <c r="CD52" s="18" t="str">
        <f>VLOOKUP(A52,[9]ESTADISTICAS_EN_EDUCACION_BASIC!$C$3:$AK$158,5,0)</f>
        <v>68.8</v>
      </c>
      <c r="CE52" s="18" t="str">
        <f>VLOOKUP(A52,[9]ESTADISTICAS_EN_EDUCACION_BASIC!$C$3:$AK$127,17,0)</f>
        <v>5.41</v>
      </c>
      <c r="CF52" s="24"/>
      <c r="CG52" s="24"/>
      <c r="CH52" s="20">
        <v>0</v>
      </c>
      <c r="CI52" s="21">
        <v>0</v>
      </c>
      <c r="CJ52" s="38">
        <f>VLOOKUP(A52,'[3]2019'!$A$8:$G$140,7,0)</f>
        <v>0</v>
      </c>
      <c r="CK52" s="18">
        <f>VLOOKUP(A52,'[3]2019'!$A$9:$G$140,6,0)</f>
        <v>0</v>
      </c>
      <c r="CL52" s="18">
        <v>0</v>
      </c>
      <c r="CM52" s="26">
        <v>0</v>
      </c>
      <c r="CN52" s="38">
        <v>190.11</v>
      </c>
      <c r="CO52" s="18">
        <v>1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38">
        <v>0</v>
      </c>
      <c r="DA52" s="18">
        <v>0</v>
      </c>
      <c r="DB52" s="38">
        <f>VLOOKUP(A52,'[3]2019'!$A$8:$I$140,9,0)</f>
        <v>0</v>
      </c>
      <c r="DC52" s="18">
        <f>VLOOKUP(A52,'[3]2019'!$A$8:$I$140,8,0)</f>
        <v>0</v>
      </c>
      <c r="DD52" s="18" t="str">
        <f>VLOOKUP(A52,[9]ESTADISTICAS_EN_EDUCACION_BASIC!$C$3:$AK$127,11,0)</f>
        <v>130.1</v>
      </c>
      <c r="DE52" s="18" t="str">
        <f>VLOOKUP($A52,[9]ESTADISTICAS_EN_EDUCACION_BASIC!$C$3:$AK$127,6,0)</f>
        <v>108.8</v>
      </c>
      <c r="DF52" s="18" t="str">
        <f>VLOOKUP($A52,[9]ESTADISTICAS_EN_EDUCACION_BASIC!$C$3:$AK$127,18,0)</f>
        <v>1.75</v>
      </c>
      <c r="DG52" s="18" t="str">
        <f>VLOOKUP($A52,[9]ESTADISTICAS_EN_EDUCACION_BASIC!$C$3:$AK$127,28,0)</f>
        <v>1.36</v>
      </c>
      <c r="DH52" s="38">
        <f>VLOOKUP(A52,[10]Hoja4!$A$1:$D$63,4,0)</f>
        <v>318.97926634768743</v>
      </c>
      <c r="DI52" s="18">
        <f>VLOOKUP(A52,[10]Hoja4!$A$1:$D$63,2,0)</f>
        <v>2</v>
      </c>
      <c r="DJ52" s="38">
        <v>0</v>
      </c>
      <c r="DK52" s="18">
        <v>0</v>
      </c>
      <c r="DL52" s="18">
        <v>0</v>
      </c>
      <c r="DM52" s="18">
        <v>0</v>
      </c>
      <c r="DN52" s="38">
        <v>0</v>
      </c>
      <c r="DO52" s="18">
        <v>0</v>
      </c>
      <c r="DP52" s="38">
        <f>VLOOKUP(A52,[10]Hoja10!$A$1:$D$61,4,0)</f>
        <v>167.78523489932886</v>
      </c>
      <c r="DQ52" s="18">
        <f>VLOOKUP(A52,[10]Hoja10!$A$1:$D$61,2,0)</f>
        <v>1</v>
      </c>
      <c r="DR52" s="38">
        <f>VLOOKUP(A52,[10]Hoja11!$A$1:$D$24,4,0)</f>
        <v>167.78523489932886</v>
      </c>
      <c r="DS52" s="18">
        <f>VLOOKUP(A52,[10]Hoja11!$A$1:$D$24,2,0)</f>
        <v>1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8">
        <v>0</v>
      </c>
      <c r="EA52" s="189">
        <v>0</v>
      </c>
      <c r="EB52" s="188">
        <v>79.831932773109244</v>
      </c>
      <c r="EC52" s="189">
        <v>19</v>
      </c>
      <c r="ED52" s="38">
        <f>VLOOKUP(A52,'[3]2019'!$A$8:$K$140,11,0)</f>
        <v>0</v>
      </c>
      <c r="EE52" s="18">
        <f>VLOOKUP(A52,'[3]2019'!$A$8:$K$140,10,0)</f>
        <v>0</v>
      </c>
      <c r="EF52" s="18" t="str">
        <f>VLOOKUP($A52,[9]ESTADISTICAS_EN_EDUCACION_BASIC!$C$3:$AK$127,11,0)</f>
        <v>130.1</v>
      </c>
      <c r="EG52" s="18" t="str">
        <f>VLOOKUP($A52,[9]ESTADISTICAS_EN_EDUCACION_BASIC!$C$3:$AK$127,7,0)</f>
        <v>82.9</v>
      </c>
      <c r="EH52" s="18" t="str">
        <f>VLOOKUP($A52,[9]ESTADISTICAS_EN_EDUCACION_BASIC!$C$3:$AK$127,18,0)</f>
        <v>1.75</v>
      </c>
      <c r="EI52" s="18" t="str">
        <f>VLOOKUP($A52,[9]ESTADISTICAS_EN_EDUCACION_BASIC!$C$3:$AK$127,29,0)</f>
        <v>2.6</v>
      </c>
      <c r="EJ52" s="31"/>
      <c r="EK52" s="31"/>
      <c r="EL52" s="18" t="str">
        <f>VLOOKUP($A52,[9]ESTADISTICAS_EN_EDUCACION_BASIC!$C$3:$AK$127,13,0)</f>
        <v>82.3</v>
      </c>
      <c r="EM52" s="18" t="str">
        <f>VLOOKUP($A52,[9]ESTADISTICAS_EN_EDUCACION_BASIC!$C$3:$AK$127,8,0)</f>
        <v>48.4</v>
      </c>
      <c r="EN52" s="18" t="str">
        <f>VLOOKUP($A52,[9]ESTADISTICAS_EN_EDUCACION_BASIC!$C$3:$AK$127,20,0)</f>
        <v>2.61</v>
      </c>
      <c r="EO52" s="18">
        <f>VLOOKUP($A52,[9]ESTADISTICAS_EN_EDUCACION_BASIC!$C$3:$AK$127,30,0)</f>
        <v>0</v>
      </c>
      <c r="EP52" s="18">
        <v>0</v>
      </c>
      <c r="EQ52" s="18">
        <v>0</v>
      </c>
      <c r="ER52" s="38">
        <v>0</v>
      </c>
      <c r="ES52" s="18">
        <v>0</v>
      </c>
      <c r="ET52" s="38">
        <f>VLOOKUP(A52,[10]Hoja5!$A$1:$D$76,4,0)</f>
        <v>167.78523489932886</v>
      </c>
      <c r="EU52" s="18">
        <f>VLOOKUP(A52,[10]Hoja5!$A$1:$D$75,2,0)</f>
        <v>1</v>
      </c>
      <c r="EV52" s="38">
        <v>0</v>
      </c>
      <c r="EW52" s="18">
        <v>0</v>
      </c>
      <c r="EX52" s="31"/>
      <c r="EY52" s="188">
        <v>82.94930875576037</v>
      </c>
      <c r="EZ52" s="189">
        <v>18</v>
      </c>
      <c r="FA52" s="188">
        <v>57.142857142857139</v>
      </c>
      <c r="FB52" s="189">
        <v>12</v>
      </c>
      <c r="FC52" s="38">
        <f>VLOOKUP(A52,[10]Hoja15!$A$1:$D$63,4,0)</f>
        <v>210.3049421661409</v>
      </c>
      <c r="FD52" s="18">
        <f>VLOOKUP(A52,[10]Hoja15!$A$1:$D$63,2,0)</f>
        <v>2</v>
      </c>
      <c r="FE52" s="38">
        <f>VLOOKUP(A52,[10]Hoja16!$A$1:$D$88,4,0)</f>
        <v>210.3049421661409</v>
      </c>
      <c r="FF52" s="18">
        <f>VLOOKUP(A52,[10]Hoja16!$A$1:$D$88,2,0)</f>
        <v>2</v>
      </c>
      <c r="FG52" s="18">
        <v>0</v>
      </c>
      <c r="FH52" s="18">
        <v>0</v>
      </c>
      <c r="FI52" s="38">
        <f>VLOOKUP(A52,[10]Hoja18!$A$1:$D$40,4,0)</f>
        <v>105.15247108307045</v>
      </c>
      <c r="FJ52" s="18">
        <f>VLOOKUP(A52,[10]Hoja18!$A$1:$D$40,2,0)</f>
        <v>1</v>
      </c>
      <c r="FK52" s="38">
        <f>VLOOKUP(A52,[10]Hoja19!$A$1:$D$97,4,0)</f>
        <v>525.76235541535232</v>
      </c>
      <c r="FL52" s="18">
        <f>VLOOKUP(A52,[10]Hoja19!$A$1:$D$97,2,0)</f>
        <v>5</v>
      </c>
      <c r="FM52" s="38">
        <f>VLOOKUP(A52,[10]Hoja20!$A$1:$D$91,4,0)</f>
        <v>315.45741324921136</v>
      </c>
      <c r="FN52" s="18">
        <f>VLOOKUP(A52,[10]Hoja20!$A$1:$D$91,2,0)</f>
        <v>3</v>
      </c>
      <c r="FO52" s="38">
        <f>VLOOKUP(A52,[10]Hoja21!$A$1:$D$101,4,0)</f>
        <v>210.3049421661409</v>
      </c>
      <c r="FP52" s="18">
        <f>VLOOKUP(A52,[10]Hoja21!$A$1:$D$101,2,0)</f>
        <v>2</v>
      </c>
      <c r="FQ52" s="38">
        <v>0</v>
      </c>
      <c r="FR52" s="18">
        <v>0</v>
      </c>
      <c r="FS52" s="38">
        <f>VLOOKUP(A52,'[3]2019'!$A$8:$M$140,13,0)</f>
        <v>2.3310023310023311</v>
      </c>
      <c r="FT52" s="18">
        <f>VLOOKUP(A52,'[3]2019'!$A$8:$M$140,12,0)</f>
        <v>1</v>
      </c>
      <c r="FU52" s="38">
        <f>VLOOKUP(A52,'[3]2019'!$A$8:$O$140,15,0)</f>
        <v>9.5011876484560567</v>
      </c>
      <c r="FV52" s="18">
        <f>VLOOKUP(A52,'[3]2019'!$A$8:$O$140,14,0)</f>
        <v>4</v>
      </c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</row>
    <row r="53" spans="1:243">
      <c r="A53" s="17" t="s">
        <v>943</v>
      </c>
      <c r="B53" s="18" t="s">
        <v>944</v>
      </c>
      <c r="C53" s="17" t="s">
        <v>598</v>
      </c>
      <c r="D53" s="25">
        <v>3</v>
      </c>
      <c r="E53" s="27">
        <v>2019</v>
      </c>
      <c r="F53" s="31"/>
      <c r="G53" s="194">
        <v>53162</v>
      </c>
      <c r="H53" s="194">
        <v>29845</v>
      </c>
      <c r="I53" s="194">
        <v>23317</v>
      </c>
      <c r="J53" s="200">
        <v>57.36</v>
      </c>
      <c r="K53" s="40">
        <f>VLOOKUP(A53,'[6]1.COBERTURA  DANE'!$B$7:$G$139,5,0)</f>
        <v>34027</v>
      </c>
      <c r="L53" s="26">
        <v>22.34</v>
      </c>
      <c r="M53" s="32">
        <v>13252</v>
      </c>
      <c r="N53" s="187">
        <v>3269</v>
      </c>
      <c r="O53" s="187">
        <v>1729</v>
      </c>
      <c r="P53" s="187">
        <v>1540</v>
      </c>
      <c r="Q53" s="196">
        <f>VLOOKUP($A53,[7]Hoja1!$A$1:$H$3750,6,0)</f>
        <v>3927</v>
      </c>
      <c r="R53" s="196">
        <f>VLOOKUP($A53,[7]Hoja1!$A$1:$H$3750,7,0)</f>
        <v>2074</v>
      </c>
      <c r="S53" s="196">
        <f>VLOOKUP($A53,[7]Hoja1!$A$1:$H$3750,8,0)</f>
        <v>1853</v>
      </c>
      <c r="T53" s="187">
        <v>3328</v>
      </c>
      <c r="U53" s="187">
        <v>1731</v>
      </c>
      <c r="V53" s="187">
        <v>1597</v>
      </c>
      <c r="W53" s="198">
        <f>VLOOKUP($A53,[7]Hoja1!$A$1:$K$3750,9,0)</f>
        <v>4052</v>
      </c>
      <c r="X53" s="198">
        <f>VLOOKUP($A53,[7]Hoja1!$A$1:$K$3750,10,0)</f>
        <v>2096</v>
      </c>
      <c r="Y53" s="198">
        <f>VLOOKUP($A53,[7]Hoja1!$A$1:$K$3750,11,0)</f>
        <v>1956</v>
      </c>
      <c r="Z53" s="187">
        <v>3550</v>
      </c>
      <c r="AA53" s="187">
        <v>1814</v>
      </c>
      <c r="AB53" s="187">
        <v>1736</v>
      </c>
      <c r="AC53" s="198">
        <f>VLOOKUP(A53,[7]Hoja1!$A$1:$Q$3765,12,0)</f>
        <v>4502</v>
      </c>
      <c r="AD53" s="198">
        <f>VLOOKUP($A53,[7]Hoja1!$A$1:$Q$3765,13,0)</f>
        <v>2286</v>
      </c>
      <c r="AE53" s="198">
        <f>VLOOKUP($A53,[7]Hoja1!$A$1:$Q$3750,14,0)</f>
        <v>2216</v>
      </c>
      <c r="AF53" s="187">
        <v>4011</v>
      </c>
      <c r="AG53" s="187">
        <v>2026</v>
      </c>
      <c r="AH53" s="187">
        <v>1985</v>
      </c>
      <c r="AI53" s="198">
        <f>VLOOKUP($A53,[7]Hoja1!$A$1:$Q$3750,15,0)</f>
        <v>9967</v>
      </c>
      <c r="AJ53" s="198">
        <f>VLOOKUP($A53,[7]Hoja1!$A$1:$Q$3750,16,0)</f>
        <v>5044</v>
      </c>
      <c r="AK53" s="198">
        <f>VLOOKUP($A53,[7]Hoja1!$A$1:$Q$3750,17,0)</f>
        <v>4923</v>
      </c>
      <c r="AL53" s="187">
        <v>4563</v>
      </c>
      <c r="AM53" s="187">
        <v>2304</v>
      </c>
      <c r="AN53" s="187">
        <v>2259</v>
      </c>
      <c r="AO53" s="31"/>
      <c r="AP53" s="31"/>
      <c r="AQ53" s="31"/>
      <c r="AR53" s="31"/>
      <c r="AS53" s="27"/>
      <c r="AT53" s="31"/>
      <c r="AU53" s="31"/>
      <c r="AV53" s="31"/>
      <c r="AW53" s="31"/>
      <c r="AX53" s="38">
        <f>VLOOKUP(A53,[2]INFANTIL!$A$8:$AE$140,31,0)</f>
        <v>6.4794816414686824</v>
      </c>
      <c r="AY53" s="18">
        <f>VLOOKUP(A53,[2]INFANTIL!$A$8:$AE$140,30,0)</f>
        <v>3</v>
      </c>
      <c r="AZ53" s="199">
        <f>VLOOKUP(A53,'[3]2019'!$A$8:$E$140,5,0)</f>
        <v>0.91771183848271642</v>
      </c>
      <c r="BA53" s="23">
        <f>VLOOKUP(A53,'[3]2019'!$A$8:$F$140,4,0)</f>
        <v>3</v>
      </c>
      <c r="BB53" s="22">
        <f>VLOOKUP(A53,'[2]MATERNAS DIRECTAS'!$A$8:$AE$140,31,0)</f>
        <v>0</v>
      </c>
      <c r="BC53" s="23">
        <f>VLOOKUP(A53,'[2]MATERNAS DIRECTAS'!$A$8:$AE$140,30,0)</f>
        <v>0</v>
      </c>
      <c r="BD53" s="28">
        <v>0</v>
      </c>
      <c r="BE53" s="29">
        <v>0</v>
      </c>
      <c r="BF53" s="38">
        <f>VLOOKUP(A53,[8]Controles!$A$7:$P$139,12,0)</f>
        <v>2.3758099352051838</v>
      </c>
      <c r="BG53" s="18">
        <f>VLOOKUP(A53,[8]Controles!$A$7:$L$139,11,0)</f>
        <v>11</v>
      </c>
      <c r="BH53" s="38">
        <f>VLOOKUP(A53,[8]Peso!$A$7:$D$139,4,0)</f>
        <v>11.015118790496761</v>
      </c>
      <c r="BI53" s="18">
        <f>VLOOKUP(A53,[8]Peso!$A$7:$D$139,3,0)</f>
        <v>51</v>
      </c>
      <c r="BJ53" s="22">
        <f>VLOOKUP(A53,'[2]EDA &lt; 5AÑOS'!$A$8:$AE$140,31,0)</f>
        <v>0</v>
      </c>
      <c r="BK53" s="23">
        <f>VLOOKUP(A53,'[2]EDA &lt; 5AÑOS'!$A$8:$AE$140,30,0)</f>
        <v>0</v>
      </c>
      <c r="BL53" s="22">
        <f>VLOOKUP(A53,'[2]IRA &lt; 5AÑOS'!$A$8:$AE$140,31,0)</f>
        <v>0</v>
      </c>
      <c r="BM53" s="23">
        <f>VLOOKUP(A53,'[2]IRA &lt; 5AÑOS'!$A$8:$AE$140,30,0)</f>
        <v>0</v>
      </c>
      <c r="BN53" s="18">
        <v>0</v>
      </c>
      <c r="BO53" s="18">
        <v>0</v>
      </c>
      <c r="BP53" s="18">
        <v>0</v>
      </c>
      <c r="BQ53" s="18">
        <v>0</v>
      </c>
      <c r="BR53" s="37">
        <v>0</v>
      </c>
      <c r="BS53" s="26">
        <v>0</v>
      </c>
      <c r="BT53" s="18">
        <v>0</v>
      </c>
      <c r="BU53" s="18">
        <v>0</v>
      </c>
      <c r="BV53" s="201">
        <v>0.12147505422993492</v>
      </c>
      <c r="BW53" s="201">
        <v>1.0629067245119306</v>
      </c>
      <c r="BX53" s="201">
        <v>1.0911062906724511</v>
      </c>
      <c r="BY53" s="201">
        <v>1.0780911062906724</v>
      </c>
      <c r="BZ53" s="201">
        <v>1.0629067245119306</v>
      </c>
      <c r="CA53" s="201">
        <v>0.97171717171717176</v>
      </c>
      <c r="CB53" s="201">
        <v>1.0161616161616163</v>
      </c>
      <c r="CC53" s="18" t="str">
        <f>VLOOKUP(A53,[9]ESTADISTICAS_EN_EDUCACION_BASIC!$C$3:$AK$127,10,0)</f>
        <v>67.2</v>
      </c>
      <c r="CD53" s="18">
        <f>VLOOKUP(A53,[9]ESTADISTICAS_EN_EDUCACION_BASIC!$C$3:$AK$158,5,0)</f>
        <v>54</v>
      </c>
      <c r="CE53" s="18" t="str">
        <f>VLOOKUP(A53,[9]ESTADISTICAS_EN_EDUCACION_BASIC!$C$3:$AK$127,17,0)</f>
        <v>5.1</v>
      </c>
      <c r="CF53" s="24"/>
      <c r="CG53" s="24"/>
      <c r="CH53" s="20">
        <v>0</v>
      </c>
      <c r="CI53" s="21">
        <v>0</v>
      </c>
      <c r="CJ53" s="38">
        <f>VLOOKUP(A53,'[3]2019'!$A$8:$G$140,7,0)</f>
        <v>0.60096153846153855</v>
      </c>
      <c r="CK53" s="18">
        <f>VLOOKUP(A53,'[3]2019'!$A$9:$G$140,6,0)</f>
        <v>2</v>
      </c>
      <c r="CL53" s="18">
        <v>0</v>
      </c>
      <c r="CM53" s="26">
        <v>0</v>
      </c>
      <c r="CN53" s="38">
        <v>61.14</v>
      </c>
      <c r="CO53" s="18">
        <v>2</v>
      </c>
      <c r="CP53" s="18">
        <v>0</v>
      </c>
      <c r="CQ53" s="18">
        <v>0</v>
      </c>
      <c r="CR53" s="38">
        <v>24.68</v>
      </c>
      <c r="CS53" s="26">
        <v>1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38">
        <f>VLOOKUP(A53,[10]Hoja6!$A$1:$D$12,4,0)</f>
        <v>24.679170779861796</v>
      </c>
      <c r="DA53" s="18">
        <f>VLOOKUP(A53,[10]Hoja6!$A$1:$D$12,2,0)</f>
        <v>1</v>
      </c>
      <c r="DB53" s="38">
        <f>VLOOKUP(A53,'[3]2019'!$A$8:$I$140,9,0)</f>
        <v>0.56338028169014087</v>
      </c>
      <c r="DC53" s="18">
        <f>VLOOKUP(A53,'[3]2019'!$A$8:$I$140,8,0)</f>
        <v>2</v>
      </c>
      <c r="DD53" s="18" t="str">
        <f>VLOOKUP(A53,[9]ESTADISTICAS_EN_EDUCACION_BASIC!$C$3:$AK$127,11,0)</f>
        <v>88.4</v>
      </c>
      <c r="DE53" s="18" t="str">
        <f>VLOOKUP($A53,[9]ESTADISTICAS_EN_EDUCACION_BASIC!$C$3:$AK$127,6,0)</f>
        <v>76.2</v>
      </c>
      <c r="DF53" s="18" t="str">
        <f>VLOOKUP($A53,[9]ESTADISTICAS_EN_EDUCACION_BASIC!$C$3:$AK$127,18,0)</f>
        <v>2.54</v>
      </c>
      <c r="DG53" s="18" t="str">
        <f>VLOOKUP($A53,[9]ESTADISTICAS_EN_EDUCACION_BASIC!$C$3:$AK$127,28,0)</f>
        <v>6.28</v>
      </c>
      <c r="DH53" s="38">
        <v>0</v>
      </c>
      <c r="DI53" s="18">
        <v>0</v>
      </c>
      <c r="DJ53" s="38">
        <f>VLOOKUP(A53,'[10]AS 6 - 11'!$A$1:$D$84,4,0)</f>
        <v>197.43336623889437</v>
      </c>
      <c r="DK53" s="18">
        <f>VLOOKUP(A53,'[10]AS 6 - 11'!$A$1:$D$84,2,0)</f>
        <v>8</v>
      </c>
      <c r="DL53" s="38">
        <f>VLOOKUP(A53,'[10]VIPNAL 6 - 11'!$A$1:$D$28,4,0)</f>
        <v>74.03751233958539</v>
      </c>
      <c r="DM53" s="18">
        <f>VLOOKUP(A53,'[10]VIPNAL 6 - 11'!$A$1:$D$28,2,0)</f>
        <v>3</v>
      </c>
      <c r="DN53" s="38">
        <f>VLOOKUP(A53,[10]Hoja8!$A$1:$D$72,4,0)</f>
        <v>22.21235006663705</v>
      </c>
      <c r="DO53" s="18">
        <f>VLOOKUP(A53,[10]Hoja8!$A$1:$D$72,2,0)</f>
        <v>1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18">
        <v>0</v>
      </c>
      <c r="DZ53" s="188">
        <v>1.1520737327188939</v>
      </c>
      <c r="EA53" s="189">
        <v>2</v>
      </c>
      <c r="EB53" s="188">
        <v>38.287153652392952</v>
      </c>
      <c r="EC53" s="189">
        <v>76</v>
      </c>
      <c r="ED53" s="38">
        <f>VLOOKUP(A53,'[3]2019'!$A$8:$K$140,11,0)</f>
        <v>0.24931438544003989</v>
      </c>
      <c r="EE53" s="18">
        <f>VLOOKUP(A53,'[3]2019'!$A$8:$K$140,10,0)</f>
        <v>1</v>
      </c>
      <c r="EF53" s="18" t="str">
        <f>VLOOKUP($A53,[9]ESTADISTICAS_EN_EDUCACION_BASIC!$C$3:$AK$127,11,0)</f>
        <v>88.4</v>
      </c>
      <c r="EG53" s="18" t="str">
        <f>VLOOKUP($A53,[9]ESTADISTICAS_EN_EDUCACION_BASIC!$C$3:$AK$127,7,0)</f>
        <v>75.7</v>
      </c>
      <c r="EH53" s="18" t="str">
        <f>VLOOKUP($A53,[9]ESTADISTICAS_EN_EDUCACION_BASIC!$C$3:$AK$127,18,0)</f>
        <v>2.54</v>
      </c>
      <c r="EI53" s="18" t="str">
        <f>VLOOKUP($A53,[9]ESTADISTICAS_EN_EDUCACION_BASIC!$C$3:$AK$127,29,0)</f>
        <v>11.11</v>
      </c>
      <c r="EJ53" s="31"/>
      <c r="EK53" s="31"/>
      <c r="EL53" s="18" t="str">
        <f>VLOOKUP($A53,[9]ESTADISTICAS_EN_EDUCACION_BASIC!$C$3:$AK$127,13,0)</f>
        <v>72.8</v>
      </c>
      <c r="EM53" s="18" t="str">
        <f>VLOOKUP($A53,[9]ESTADISTICAS_EN_EDUCACION_BASIC!$C$3:$AK$127,8,0)</f>
        <v>49.6</v>
      </c>
      <c r="EN53" s="18" t="str">
        <f>VLOOKUP($A53,[9]ESTADISTICAS_EN_EDUCACION_BASIC!$C$3:$AK$127,20,0)</f>
        <v>2.45</v>
      </c>
      <c r="EO53" s="18" t="str">
        <f>VLOOKUP($A53,[9]ESTADISTICAS_EN_EDUCACION_BASIC!$C$3:$AK$127,30,0)</f>
        <v>7.43</v>
      </c>
      <c r="EP53" s="38">
        <f>VLOOKUP(A53,[10]Hoja2!$A$1:$D$72,4,0)</f>
        <v>22.21235006663705</v>
      </c>
      <c r="EQ53" s="18">
        <f>VLOOKUP(A53,[10]Hoja2!$A$1:$D$72,2,0)</f>
        <v>1</v>
      </c>
      <c r="ER53" s="38">
        <f>VLOOKUP(A53,[10]Hoja3!$A$1:$D$89,4,0)</f>
        <v>199.91115059973345</v>
      </c>
      <c r="ES53" s="18">
        <f>VLOOKUP(A53,[10]Hoja3!$A$1:$D$89,2,0)</f>
        <v>9</v>
      </c>
      <c r="ET53" s="38">
        <f>VLOOKUP(A53,[10]Hoja5!$A$1:$D$76,4,0)</f>
        <v>111.06175033318524</v>
      </c>
      <c r="EU53" s="18">
        <f>VLOOKUP(A53,[10]Hoja5!$A$1:$D$75,2,0)</f>
        <v>5</v>
      </c>
      <c r="EV53" s="38">
        <f>VLOOKUP(A53,[10]Hoja7!$A$1:$D$76,4,0)</f>
        <v>44.424700133274101</v>
      </c>
      <c r="EW53" s="18">
        <f>VLOOKUP(A53,[10]Hoja7!$A$1:$D$77,2,0)</f>
        <v>2</v>
      </c>
      <c r="EX53" s="31"/>
      <c r="EY53" s="188">
        <v>71.713147410358573</v>
      </c>
      <c r="EZ53" s="189">
        <v>162</v>
      </c>
      <c r="FA53" s="188">
        <v>49.692172383465262</v>
      </c>
      <c r="FB53" s="189">
        <v>113</v>
      </c>
      <c r="FC53" s="38">
        <f>VLOOKUP(A53,[10]Hoja15!$A$1:$D$63,4,0)</f>
        <v>40.132437042239395</v>
      </c>
      <c r="FD53" s="18">
        <f>VLOOKUP(A53,[10]Hoja15!$A$1:$D$63,2,0)</f>
        <v>4</v>
      </c>
      <c r="FE53" s="38">
        <f>VLOOKUP(A53,[10]Hoja16!$A$1:$D$88,4,0)</f>
        <v>50.165546302799243</v>
      </c>
      <c r="FF53" s="18">
        <f>VLOOKUP(A53,[10]Hoja16!$A$1:$D$88,2,0)</f>
        <v>5</v>
      </c>
      <c r="FG53" s="18">
        <v>0</v>
      </c>
      <c r="FH53" s="18">
        <v>0</v>
      </c>
      <c r="FI53" s="18">
        <v>0</v>
      </c>
      <c r="FJ53" s="18">
        <v>0</v>
      </c>
      <c r="FK53" s="38">
        <f>VLOOKUP(A53,[10]Hoja19!$A$1:$D$97,4,0)</f>
        <v>90.297983345038617</v>
      </c>
      <c r="FL53" s="18">
        <f>VLOOKUP(A53,[10]Hoja19!$A$1:$D$97,2,0)</f>
        <v>9</v>
      </c>
      <c r="FM53" s="38">
        <f>VLOOKUP(A53,[10]Hoja20!$A$1:$D$91,4,0)</f>
        <v>300.99327781679546</v>
      </c>
      <c r="FN53" s="18">
        <f>VLOOKUP(A53,[10]Hoja20!$A$1:$D$91,2,0)</f>
        <v>30</v>
      </c>
      <c r="FO53" s="38">
        <f>VLOOKUP(A53,[10]Hoja21!$A$1:$D$101,4,0)</f>
        <v>321.05949633791516</v>
      </c>
      <c r="FP53" s="18">
        <f>VLOOKUP(A53,[10]Hoja21!$A$1:$D$101,2,0)</f>
        <v>32</v>
      </c>
      <c r="FQ53" s="38">
        <f>VLOOKUP(A53,[10]Hoja22!$A$1:$D$60,4,0)</f>
        <v>10.033109260559849</v>
      </c>
      <c r="FR53" s="18">
        <f>VLOOKUP(A53,[10]Hoja22!$A$1:$D$60,2,0)</f>
        <v>1</v>
      </c>
      <c r="FS53" s="38">
        <f>VLOOKUP(A53,'[3]2019'!$A$8:$M$140,13,0)</f>
        <v>0.87661626123164593</v>
      </c>
      <c r="FT53" s="18">
        <f>VLOOKUP(A53,'[3]2019'!$A$8:$M$140,12,0)</f>
        <v>4</v>
      </c>
      <c r="FU53" s="38">
        <f>VLOOKUP(A53,'[3]2019'!$A$8:$O$140,15,0)</f>
        <v>0.4326195111399524</v>
      </c>
      <c r="FV53" s="18">
        <f>VLOOKUP(A53,'[3]2019'!$A$8:$O$140,14,0)</f>
        <v>2</v>
      </c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</row>
    <row r="54" spans="1:243">
      <c r="A54" s="17" t="s">
        <v>954</v>
      </c>
      <c r="B54" s="18" t="s">
        <v>955</v>
      </c>
      <c r="C54" s="17" t="s">
        <v>514</v>
      </c>
      <c r="D54" s="25">
        <v>6</v>
      </c>
      <c r="E54" s="27">
        <v>2019</v>
      </c>
      <c r="F54" s="31"/>
      <c r="G54" s="194">
        <v>9828</v>
      </c>
      <c r="H54" s="194">
        <v>5167</v>
      </c>
      <c r="I54" s="194">
        <v>4661</v>
      </c>
      <c r="J54" s="200">
        <v>17.64</v>
      </c>
      <c r="K54" s="40">
        <f>VLOOKUP(A54,'[6]1.COBERTURA  DANE'!$B$7:$G$139,5,0)</f>
        <v>2367</v>
      </c>
      <c r="L54" s="26">
        <v>35.659999999999997</v>
      </c>
      <c r="M54" s="32">
        <v>4784</v>
      </c>
      <c r="N54" s="187">
        <v>618</v>
      </c>
      <c r="O54" s="187">
        <v>290</v>
      </c>
      <c r="P54" s="187">
        <v>328</v>
      </c>
      <c r="Q54" s="196">
        <f>VLOOKUP($A54,[7]Hoja1!$A$1:$H$3750,6,0)</f>
        <v>749</v>
      </c>
      <c r="R54" s="196">
        <f>VLOOKUP($A54,[7]Hoja1!$A$1:$H$3750,7,0)</f>
        <v>354</v>
      </c>
      <c r="S54" s="196">
        <f>VLOOKUP($A54,[7]Hoja1!$A$1:$H$3750,8,0)</f>
        <v>395</v>
      </c>
      <c r="T54" s="187">
        <v>693</v>
      </c>
      <c r="U54" s="187">
        <v>352</v>
      </c>
      <c r="V54" s="187">
        <v>341</v>
      </c>
      <c r="W54" s="198">
        <f>VLOOKUP($A54,[7]Hoja1!$A$1:$K$3750,9,0)</f>
        <v>863</v>
      </c>
      <c r="X54" s="198">
        <f>VLOOKUP($A54,[7]Hoja1!$A$1:$K$3750,10,0)</f>
        <v>447</v>
      </c>
      <c r="Y54" s="198">
        <f>VLOOKUP($A54,[7]Hoja1!$A$1:$K$3750,11,0)</f>
        <v>416</v>
      </c>
      <c r="Z54" s="187">
        <v>763</v>
      </c>
      <c r="AA54" s="187">
        <v>410</v>
      </c>
      <c r="AB54" s="187">
        <v>353</v>
      </c>
      <c r="AC54" s="198">
        <f>VLOOKUP(A54,[7]Hoja1!$A$1:$Q$3765,12,0)</f>
        <v>915</v>
      </c>
      <c r="AD54" s="198">
        <f>VLOOKUP($A54,[7]Hoja1!$A$1:$Q$3765,13,0)</f>
        <v>499</v>
      </c>
      <c r="AE54" s="198">
        <f>VLOOKUP($A54,[7]Hoja1!$A$1:$Q$3750,14,0)</f>
        <v>416</v>
      </c>
      <c r="AF54" s="187">
        <v>732</v>
      </c>
      <c r="AG54" s="187">
        <v>400</v>
      </c>
      <c r="AH54" s="187">
        <v>332</v>
      </c>
      <c r="AI54" s="198">
        <f>VLOOKUP($A54,[7]Hoja1!$A$1:$Q$3750,15,0)</f>
        <v>1410</v>
      </c>
      <c r="AJ54" s="198">
        <f>VLOOKUP($A54,[7]Hoja1!$A$1:$Q$3750,16,0)</f>
        <v>724</v>
      </c>
      <c r="AK54" s="198">
        <f>VLOOKUP($A54,[7]Hoja1!$A$1:$Q$3750,17,0)</f>
        <v>686</v>
      </c>
      <c r="AL54" s="187">
        <v>636</v>
      </c>
      <c r="AM54" s="187">
        <v>330</v>
      </c>
      <c r="AN54" s="187">
        <v>306</v>
      </c>
      <c r="AO54" s="31"/>
      <c r="AP54" s="31"/>
      <c r="AQ54" s="31"/>
      <c r="AR54" s="31"/>
      <c r="AS54" s="27"/>
      <c r="AT54" s="31"/>
      <c r="AU54" s="31"/>
      <c r="AV54" s="31"/>
      <c r="AW54" s="31"/>
      <c r="AX54" s="38">
        <f>VLOOKUP(A54,[2]INFANTIL!$A$8:$AE$140,31,0)</f>
        <v>0</v>
      </c>
      <c r="AY54" s="18">
        <f>VLOOKUP(A54,[2]INFANTIL!$A$8:$AE$140,30,0)</f>
        <v>0</v>
      </c>
      <c r="AZ54" s="199">
        <f>VLOOKUP(A54,'[3]2019'!$A$8:$E$140,5,0)</f>
        <v>0</v>
      </c>
      <c r="BA54" s="23">
        <f>VLOOKUP(A54,'[3]2019'!$A$8:$F$140,4,0)</f>
        <v>0</v>
      </c>
      <c r="BB54" s="22">
        <f>VLOOKUP(A54,'[2]MATERNAS DIRECTAS'!$A$8:$AE$140,31,0)</f>
        <v>0</v>
      </c>
      <c r="BC54" s="23">
        <f>VLOOKUP(A54,'[2]MATERNAS DIRECTAS'!$A$8:$AE$140,30,0)</f>
        <v>0</v>
      </c>
      <c r="BD54" s="28">
        <v>0</v>
      </c>
      <c r="BE54" s="29">
        <v>0</v>
      </c>
      <c r="BF54" s="38">
        <f>VLOOKUP(A54,[8]Controles!$A$7:$P$139,12,0)</f>
        <v>10.76923076923077</v>
      </c>
      <c r="BG54" s="18">
        <f>VLOOKUP(A54,[8]Controles!$A$7:$L$139,11,0)</f>
        <v>7</v>
      </c>
      <c r="BH54" s="38">
        <f>VLOOKUP(A54,[8]Peso!$A$7:$D$139,4,0)</f>
        <v>7.6923076923076925</v>
      </c>
      <c r="BI54" s="18">
        <f>VLOOKUP(A54,[8]Peso!$A$7:$D$139,3,0)</f>
        <v>5</v>
      </c>
      <c r="BJ54" s="22">
        <f>VLOOKUP(A54,'[2]EDA &lt; 5AÑOS'!$A$8:$AE$140,31,0)</f>
        <v>0</v>
      </c>
      <c r="BK54" s="23">
        <f>VLOOKUP(A54,'[2]EDA &lt; 5AÑOS'!$A$8:$AE$140,30,0)</f>
        <v>0</v>
      </c>
      <c r="BL54" s="22">
        <f>VLOOKUP(A54,'[2]IRA &lt; 5AÑOS'!$A$8:$AE$140,31,0)</f>
        <v>0</v>
      </c>
      <c r="BM54" s="23">
        <f>VLOOKUP(A54,'[2]IRA &lt; 5AÑOS'!$A$8:$AE$140,30,0)</f>
        <v>0</v>
      </c>
      <c r="BN54" s="18">
        <v>0</v>
      </c>
      <c r="BO54" s="18">
        <v>0</v>
      </c>
      <c r="BP54" s="18">
        <v>0</v>
      </c>
      <c r="BQ54" s="18">
        <v>0</v>
      </c>
      <c r="BR54" s="37">
        <v>0</v>
      </c>
      <c r="BS54" s="26">
        <v>0</v>
      </c>
      <c r="BT54" s="18">
        <v>0</v>
      </c>
      <c r="BU54" s="18">
        <v>0</v>
      </c>
      <c r="BV54" s="201">
        <v>0.25974025974025972</v>
      </c>
      <c r="BW54" s="201">
        <v>0.79220779220779225</v>
      </c>
      <c r="BX54" s="201">
        <v>0.76623376623376627</v>
      </c>
      <c r="BY54" s="201">
        <v>0.79220779220779225</v>
      </c>
      <c r="BZ54" s="201">
        <v>0.76623376623376627</v>
      </c>
      <c r="CA54" s="201">
        <v>1.0609756097560976</v>
      </c>
      <c r="CB54" s="201">
        <v>0.70731707317073167</v>
      </c>
      <c r="CC54" s="18" t="str">
        <f>VLOOKUP(A54,[9]ESTADISTICAS_EN_EDUCACION_BASIC!$C$3:$AK$127,10,0)</f>
        <v>68.4</v>
      </c>
      <c r="CD54" s="18" t="str">
        <f>VLOOKUP(A54,[9]ESTADISTICAS_EN_EDUCACION_BASIC!$C$3:$AK$158,5,0)</f>
        <v>56.7</v>
      </c>
      <c r="CE54" s="18" t="str">
        <f>VLOOKUP(A54,[9]ESTADISTICAS_EN_EDUCACION_BASIC!$C$3:$AK$127,17,0)</f>
        <v>6.12</v>
      </c>
      <c r="CF54" s="24"/>
      <c r="CG54" s="24"/>
      <c r="CH54" s="20" t="e">
        <f>VLOOKUP(A54,#REF!,4,0)</f>
        <v>#REF!</v>
      </c>
      <c r="CI54" s="21" t="e">
        <f>VLOOKUP(A54,#REF!,2,0)</f>
        <v>#REF!</v>
      </c>
      <c r="CJ54" s="38">
        <f>VLOOKUP(A54,'[3]2019'!$A$8:$G$140,7,0)</f>
        <v>0</v>
      </c>
      <c r="CK54" s="18">
        <f>VLOOKUP(A54,'[3]2019'!$A$9:$G$140,6,0)</f>
        <v>0</v>
      </c>
      <c r="CL54" s="18">
        <v>318.98</v>
      </c>
      <c r="CM54" s="26">
        <v>2</v>
      </c>
      <c r="CN54" s="38">
        <v>159.49</v>
      </c>
      <c r="CO54" s="18">
        <v>1</v>
      </c>
      <c r="CP54" s="38">
        <v>159.49</v>
      </c>
      <c r="CQ54" s="26">
        <v>1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38">
        <v>0</v>
      </c>
      <c r="DA54" s="18">
        <v>0</v>
      </c>
      <c r="DB54" s="38">
        <f>VLOOKUP(A54,'[3]2019'!$A$8:$I$140,9,0)</f>
        <v>0</v>
      </c>
      <c r="DC54" s="18">
        <f>VLOOKUP(A54,'[3]2019'!$A$8:$I$140,8,0)</f>
        <v>0</v>
      </c>
      <c r="DD54" s="18" t="str">
        <f>VLOOKUP(A54,[9]ESTADISTICAS_EN_EDUCACION_BASIC!$C$3:$AK$127,11,0)</f>
        <v>81.2</v>
      </c>
      <c r="DE54" s="18" t="str">
        <f>VLOOKUP($A54,[9]ESTADISTICAS_EN_EDUCACION_BASIC!$C$3:$AK$127,6,0)</f>
        <v>65.6</v>
      </c>
      <c r="DF54" s="18" t="str">
        <f>VLOOKUP($A54,[9]ESTADISTICAS_EN_EDUCACION_BASIC!$C$3:$AK$127,18,0)</f>
        <v>1.59</v>
      </c>
      <c r="DG54" s="18">
        <f>VLOOKUP($A54,[9]ESTADISTICAS_EN_EDUCACION_BASIC!$C$3:$AK$127,28,0)</f>
        <v>0</v>
      </c>
      <c r="DH54" s="38">
        <f>VLOOKUP(A54,[10]Hoja4!$A$1:$D$63,4,0)</f>
        <v>579.37427578215534</v>
      </c>
      <c r="DI54" s="18">
        <f>VLOOKUP(A54,[10]Hoja4!$A$1:$D$63,2,0)</f>
        <v>5</v>
      </c>
      <c r="DJ54" s="38">
        <f>VLOOKUP(A54,'[10]AS 6 - 11'!$A$1:$D$84,4,0)</f>
        <v>463.49942062572421</v>
      </c>
      <c r="DK54" s="18">
        <f>VLOOKUP(A54,'[10]AS 6 - 11'!$A$1:$D$84,2,0)</f>
        <v>4</v>
      </c>
      <c r="DL54" s="38">
        <f>VLOOKUP(A54,'[10]VIPNAL 6 - 11'!$A$1:$D$28,4,0)</f>
        <v>231.74971031286211</v>
      </c>
      <c r="DM54" s="18">
        <f>VLOOKUP(A54,'[10]VIPNAL 6 - 11'!$A$1:$D$28,2,0)</f>
        <v>2</v>
      </c>
      <c r="DN54" s="38">
        <f>VLOOKUP(A54,[10]Hoja8!$A$1:$D$72,4,0)</f>
        <v>109.2896174863388</v>
      </c>
      <c r="DO54" s="18">
        <f>VLOOKUP(A54,[10]Hoja8!$A$1:$D$72,2,0)</f>
        <v>1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18">
        <v>0</v>
      </c>
      <c r="DZ54" s="188">
        <v>0</v>
      </c>
      <c r="EA54" s="189">
        <v>0</v>
      </c>
      <c r="EB54" s="188">
        <v>51.204819277108435</v>
      </c>
      <c r="EC54" s="189">
        <v>17</v>
      </c>
      <c r="ED54" s="38">
        <f>VLOOKUP(A54,'[3]2019'!$A$8:$K$140,11,0)</f>
        <v>0</v>
      </c>
      <c r="EE54" s="18">
        <f>VLOOKUP(A54,'[3]2019'!$A$8:$K$140,10,0)</f>
        <v>0</v>
      </c>
      <c r="EF54" s="18" t="str">
        <f>VLOOKUP($A54,[9]ESTADISTICAS_EN_EDUCACION_BASIC!$C$3:$AK$127,11,0)</f>
        <v>81.2</v>
      </c>
      <c r="EG54" s="18" t="str">
        <f>VLOOKUP($A54,[9]ESTADISTICAS_EN_EDUCACION_BASIC!$C$3:$AK$127,7,0)</f>
        <v>66.4</v>
      </c>
      <c r="EH54" s="18" t="str">
        <f>VLOOKUP($A54,[9]ESTADISTICAS_EN_EDUCACION_BASIC!$C$3:$AK$127,18,0)</f>
        <v>1.59</v>
      </c>
      <c r="EI54" s="18">
        <f>VLOOKUP($A54,[9]ESTADISTICAS_EN_EDUCACION_BASIC!$C$3:$AK$127,29,0)</f>
        <v>0</v>
      </c>
      <c r="EJ54" s="31"/>
      <c r="EK54" s="31"/>
      <c r="EL54" s="18">
        <f>VLOOKUP($A54,[9]ESTADISTICAS_EN_EDUCACION_BASIC!$C$3:$AK$127,13,0)</f>
        <v>74</v>
      </c>
      <c r="EM54" s="18" t="str">
        <f>VLOOKUP($A54,[9]ESTADISTICAS_EN_EDUCACION_BASIC!$C$3:$AK$127,8,0)</f>
        <v>32.4</v>
      </c>
      <c r="EN54" s="18" t="str">
        <f>VLOOKUP($A54,[9]ESTADISTICAS_EN_EDUCACION_BASIC!$C$3:$AK$127,20,0)</f>
        <v>0.71</v>
      </c>
      <c r="EO54" s="18" t="str">
        <f>VLOOKUP($A54,[9]ESTADISTICAS_EN_EDUCACION_BASIC!$C$3:$AK$127,30,0)</f>
        <v>1.41</v>
      </c>
      <c r="EP54" s="38">
        <f>VLOOKUP(A54,[10]Hoja2!$A$1:$D$72,4,0)</f>
        <v>109.2896174863388</v>
      </c>
      <c r="EQ54" s="18">
        <f>VLOOKUP(A54,[10]Hoja2!$A$1:$D$72,2,0)</f>
        <v>1</v>
      </c>
      <c r="ER54" s="38">
        <f>VLOOKUP(A54,[10]Hoja3!$A$1:$D$89,4,0)</f>
        <v>109.2896174863388</v>
      </c>
      <c r="ES54" s="18">
        <f>VLOOKUP(A54,[10]Hoja3!$A$1:$D$89,2,0)</f>
        <v>1</v>
      </c>
      <c r="ET54" s="38">
        <f>VLOOKUP(A54,[10]Hoja5!$A$1:$D$76,4,0)</f>
        <v>874.31693989071039</v>
      </c>
      <c r="EU54" s="18">
        <f>VLOOKUP(A54,[10]Hoja5!$A$1:$D$75,2,0)</f>
        <v>8</v>
      </c>
      <c r="EV54" s="38">
        <f>VLOOKUP(A54,[10]Hoja7!$A$1:$D$76,4,0)</f>
        <v>327.86885245901641</v>
      </c>
      <c r="EW54" s="18">
        <f>VLOOKUP(A54,[10]Hoja7!$A$1:$D$77,2,0)</f>
        <v>3</v>
      </c>
      <c r="EX54" s="31"/>
      <c r="EY54" s="188">
        <v>52.287581699346404</v>
      </c>
      <c r="EZ54" s="189">
        <v>16</v>
      </c>
      <c r="FA54" s="188">
        <v>25.078369905956112</v>
      </c>
      <c r="FB54" s="189">
        <v>8</v>
      </c>
      <c r="FC54" s="18">
        <v>0</v>
      </c>
      <c r="FD54" s="18">
        <v>0</v>
      </c>
      <c r="FE54" s="3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38">
        <v>0</v>
      </c>
      <c r="FL54" s="18">
        <v>0</v>
      </c>
      <c r="FM54" s="38">
        <f>VLOOKUP(A54,[10]Hoja20!$A$1:$D$91,4,0)</f>
        <v>283.68794326241135</v>
      </c>
      <c r="FN54" s="18">
        <f>VLOOKUP(A54,[10]Hoja20!$A$1:$D$91,2,0)</f>
        <v>4</v>
      </c>
      <c r="FO54" s="38">
        <f>VLOOKUP(A54,[10]Hoja21!$A$1:$D$101,4,0)</f>
        <v>709.21985815602841</v>
      </c>
      <c r="FP54" s="18">
        <f>VLOOKUP(A54,[10]Hoja21!$A$1:$D$101,2,0)</f>
        <v>10</v>
      </c>
      <c r="FQ54" s="38">
        <v>0</v>
      </c>
      <c r="FR54" s="18">
        <v>0</v>
      </c>
      <c r="FS54" s="38">
        <f>VLOOKUP(A54,'[3]2019'!$A$8:$M$140,13,0)</f>
        <v>0</v>
      </c>
      <c r="FT54" s="18">
        <f>VLOOKUP(A54,'[3]2019'!$A$8:$M$140,12,0)</f>
        <v>0</v>
      </c>
      <c r="FU54" s="38">
        <f>VLOOKUP(A54,'[3]2019'!$A$8:$O$140,15,0)</f>
        <v>0</v>
      </c>
      <c r="FV54" s="18">
        <f>VLOOKUP(A54,'[3]2019'!$A$8:$O$140,14,0)</f>
        <v>0</v>
      </c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</row>
    <row r="55" spans="1:243">
      <c r="A55" s="17" t="s">
        <v>962</v>
      </c>
      <c r="B55" s="18" t="s">
        <v>963</v>
      </c>
      <c r="C55" s="17" t="s">
        <v>427</v>
      </c>
      <c r="D55" s="25">
        <v>6</v>
      </c>
      <c r="E55" s="27">
        <v>2019</v>
      </c>
      <c r="F55" s="31"/>
      <c r="G55" s="194">
        <v>9870</v>
      </c>
      <c r="H55" s="194">
        <v>5447</v>
      </c>
      <c r="I55" s="194">
        <v>4423</v>
      </c>
      <c r="J55" s="200">
        <v>15.96</v>
      </c>
      <c r="K55" s="40">
        <f>VLOOKUP(A55,'[6]1.COBERTURA  DANE'!$B$7:$G$139,5,0)</f>
        <v>1578</v>
      </c>
      <c r="L55" s="26">
        <v>66.290000000000006</v>
      </c>
      <c r="M55" s="32">
        <v>6553</v>
      </c>
      <c r="N55" s="187">
        <v>1002</v>
      </c>
      <c r="O55" s="187">
        <v>526</v>
      </c>
      <c r="P55" s="187">
        <v>476</v>
      </c>
      <c r="Q55" s="196">
        <f>VLOOKUP($A55,[7]Hoja1!$A$1:$H$3750,6,0)</f>
        <v>1198</v>
      </c>
      <c r="R55" s="196">
        <f>VLOOKUP($A55,[7]Hoja1!$A$1:$H$3750,7,0)</f>
        <v>630</v>
      </c>
      <c r="S55" s="196">
        <f>VLOOKUP($A55,[7]Hoja1!$A$1:$H$3750,8,0)</f>
        <v>568</v>
      </c>
      <c r="T55" s="187">
        <v>944</v>
      </c>
      <c r="U55" s="187">
        <v>502</v>
      </c>
      <c r="V55" s="187">
        <v>442</v>
      </c>
      <c r="W55" s="198">
        <f>VLOOKUP($A55,[7]Hoja1!$A$1:$K$3750,9,0)</f>
        <v>1102</v>
      </c>
      <c r="X55" s="198">
        <f>VLOOKUP($A55,[7]Hoja1!$A$1:$K$3750,10,0)</f>
        <v>588</v>
      </c>
      <c r="Y55" s="198">
        <f>VLOOKUP($A55,[7]Hoja1!$A$1:$K$3750,11,0)</f>
        <v>514</v>
      </c>
      <c r="Z55" s="187">
        <v>867</v>
      </c>
      <c r="AA55" s="187">
        <v>462</v>
      </c>
      <c r="AB55" s="187">
        <v>405</v>
      </c>
      <c r="AC55" s="198">
        <f>VLOOKUP(A55,[7]Hoja1!$A$1:$Q$3765,12,0)</f>
        <v>1006</v>
      </c>
      <c r="AD55" s="198">
        <f>VLOOKUP($A55,[7]Hoja1!$A$1:$Q$3765,13,0)</f>
        <v>525</v>
      </c>
      <c r="AE55" s="198">
        <f>VLOOKUP($A55,[7]Hoja1!$A$1:$Q$3750,14,0)</f>
        <v>481</v>
      </c>
      <c r="AF55" s="187">
        <v>807</v>
      </c>
      <c r="AG55" s="187">
        <v>408</v>
      </c>
      <c r="AH55" s="187">
        <v>399</v>
      </c>
      <c r="AI55" s="198">
        <f>VLOOKUP($A55,[7]Hoja1!$A$1:$Q$3750,15,0)</f>
        <v>1570</v>
      </c>
      <c r="AJ55" s="198">
        <f>VLOOKUP($A55,[7]Hoja1!$A$1:$Q$3750,16,0)</f>
        <v>766</v>
      </c>
      <c r="AK55" s="198">
        <f>VLOOKUP($A55,[7]Hoja1!$A$1:$Q$3750,17,0)</f>
        <v>804</v>
      </c>
      <c r="AL55" s="187">
        <v>729</v>
      </c>
      <c r="AM55" s="187">
        <v>355</v>
      </c>
      <c r="AN55" s="187">
        <v>374</v>
      </c>
      <c r="AO55" s="31"/>
      <c r="AP55" s="31"/>
      <c r="AQ55" s="31"/>
      <c r="AR55" s="31"/>
      <c r="AS55" s="27"/>
      <c r="AT55" s="31"/>
      <c r="AU55" s="31"/>
      <c r="AV55" s="31"/>
      <c r="AW55" s="31"/>
      <c r="AX55" s="38">
        <f>VLOOKUP(A55,[2]INFANTIL!$A$8:$AE$140,31,0)</f>
        <v>16.129032258064516</v>
      </c>
      <c r="AY55" s="18">
        <f>VLOOKUP(A55,[2]INFANTIL!$A$8:$AE$140,30,0)</f>
        <v>2</v>
      </c>
      <c r="AZ55" s="199">
        <f>VLOOKUP(A55,'[3]2019'!$A$8:$E$140,5,0)</f>
        <v>2.9940119760479043</v>
      </c>
      <c r="BA55" s="23">
        <f>VLOOKUP(A55,'[3]2019'!$A$8:$F$140,4,0)</f>
        <v>3</v>
      </c>
      <c r="BB55" s="22">
        <f>VLOOKUP(A55,'[2]MATERNAS DIRECTAS'!$A$8:$AE$140,31,0)</f>
        <v>0</v>
      </c>
      <c r="BC55" s="23">
        <f>VLOOKUP(A55,'[2]MATERNAS DIRECTAS'!$A$8:$AE$140,30,0)</f>
        <v>0</v>
      </c>
      <c r="BD55" s="28">
        <v>0</v>
      </c>
      <c r="BE55" s="29">
        <v>0</v>
      </c>
      <c r="BF55" s="38">
        <f>VLOOKUP(A55,[8]Controles!$A$7:$P$139,12,0)</f>
        <v>4.838709677419355</v>
      </c>
      <c r="BG55" s="18">
        <f>VLOOKUP(A55,[8]Controles!$A$7:$L$139,11,0)</f>
        <v>6</v>
      </c>
      <c r="BH55" s="38">
        <f>VLOOKUP(A55,[8]Peso!$A$7:$D$139,4,0)</f>
        <v>11.29032258064516</v>
      </c>
      <c r="BI55" s="18">
        <f>VLOOKUP(A55,[8]Peso!$A$7:$D$139,3,0)</f>
        <v>14</v>
      </c>
      <c r="BJ55" s="22">
        <f>VLOOKUP(A55,'[2]EDA &lt; 5AÑOS'!$A$8:$AE$140,31,0)</f>
        <v>0</v>
      </c>
      <c r="BK55" s="23">
        <f>VLOOKUP(A55,'[2]EDA &lt; 5AÑOS'!$A$8:$AE$140,30,0)</f>
        <v>0</v>
      </c>
      <c r="BL55" s="22">
        <f>VLOOKUP(A55,'[2]IRA &lt; 5AÑOS'!$A$8:$AE$140,31,0)</f>
        <v>0</v>
      </c>
      <c r="BM55" s="23">
        <f>VLOOKUP(A55,'[2]IRA &lt; 5AÑOS'!$A$8:$AE$140,30,0)</f>
        <v>0</v>
      </c>
      <c r="BN55" s="18">
        <v>0</v>
      </c>
      <c r="BO55" s="18">
        <v>0</v>
      </c>
      <c r="BP55" s="27">
        <v>100.3</v>
      </c>
      <c r="BQ55" s="27">
        <v>1</v>
      </c>
      <c r="BR55" s="37">
        <v>0</v>
      </c>
      <c r="BS55" s="26">
        <v>0</v>
      </c>
      <c r="BT55" s="31">
        <v>100.3</v>
      </c>
      <c r="BU55" s="31">
        <v>1</v>
      </c>
      <c r="BV55" s="201">
        <v>6.9767441860465115E-2</v>
      </c>
      <c r="BW55" s="201">
        <v>1.0465116279069768</v>
      </c>
      <c r="BX55" s="201">
        <v>0.99224806201550386</v>
      </c>
      <c r="BY55" s="201">
        <v>1.0465116279069768</v>
      </c>
      <c r="BZ55" s="201">
        <v>0.99224806201550386</v>
      </c>
      <c r="CA55" s="201">
        <v>1.0072992700729928</v>
      </c>
      <c r="CB55" s="201">
        <v>0.98540145985401462</v>
      </c>
      <c r="CC55" s="18" t="str">
        <f>VLOOKUP(A55,[9]ESTADISTICAS_EN_EDUCACION_BASIC!$C$3:$AK$127,10,0)</f>
        <v>82.3</v>
      </c>
      <c r="CD55" s="18" t="str">
        <f>VLOOKUP(A55,[9]ESTADISTICAS_EN_EDUCACION_BASIC!$C$3:$AK$158,5,0)</f>
        <v>69.1</v>
      </c>
      <c r="CE55" s="18" t="str">
        <f>VLOOKUP(A55,[9]ESTADISTICAS_EN_EDUCACION_BASIC!$C$3:$AK$127,17,0)</f>
        <v>4.86</v>
      </c>
      <c r="CF55" s="24"/>
      <c r="CG55" s="24"/>
      <c r="CH55" s="20">
        <v>0</v>
      </c>
      <c r="CI55" s="21">
        <v>0</v>
      </c>
      <c r="CJ55" s="38">
        <f>VLOOKUP(A55,'[3]2019'!$A$8:$G$140,7,0)</f>
        <v>0</v>
      </c>
      <c r="CK55" s="18">
        <f>VLOOKUP(A55,'[3]2019'!$A$9:$G$140,6,0)</f>
        <v>0</v>
      </c>
      <c r="CL55" s="18">
        <v>0</v>
      </c>
      <c r="CM55" s="26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38">
        <v>0</v>
      </c>
      <c r="DA55" s="18">
        <v>0</v>
      </c>
      <c r="DB55" s="38">
        <f>VLOOKUP(A55,'[3]2019'!$A$8:$I$140,9,0)</f>
        <v>1.1534025374855825</v>
      </c>
      <c r="DC55" s="18">
        <f>VLOOKUP(A55,'[3]2019'!$A$8:$I$140,8,0)</f>
        <v>1</v>
      </c>
      <c r="DD55" s="18" t="str">
        <f>VLOOKUP(A55,[9]ESTADISTICAS_EN_EDUCACION_BASIC!$C$3:$AK$127,11,0)</f>
        <v>118.8</v>
      </c>
      <c r="DE55" s="18" t="str">
        <f>VLOOKUP($A55,[9]ESTADISTICAS_EN_EDUCACION_BASIC!$C$3:$AK$127,6,0)</f>
        <v>92.8</v>
      </c>
      <c r="DF55" s="18" t="str">
        <f>VLOOKUP($A55,[9]ESTADISTICAS_EN_EDUCACION_BASIC!$C$3:$AK$127,18,0)</f>
        <v>2.78</v>
      </c>
      <c r="DG55" s="18">
        <f>VLOOKUP($A55,[9]ESTADISTICAS_EN_EDUCACION_BASIC!$C$3:$AK$127,28,0)</f>
        <v>0</v>
      </c>
      <c r="DH55" s="38">
        <v>0</v>
      </c>
      <c r="DI55" s="18">
        <v>0</v>
      </c>
      <c r="DJ55" s="38">
        <f>VLOOKUP(A55,'[10]AS 6 - 11'!$A$1:$D$84,4,0)</f>
        <v>90.744101633393825</v>
      </c>
      <c r="DK55" s="18">
        <f>VLOOKUP(A55,'[10]AS 6 - 11'!$A$1:$D$84,2,0)</f>
        <v>1</v>
      </c>
      <c r="DL55" s="18">
        <v>0</v>
      </c>
      <c r="DM55" s="18">
        <v>0</v>
      </c>
      <c r="DN55" s="38">
        <f>VLOOKUP(A55,[10]Hoja8!$A$1:$D$72,4,0)</f>
        <v>99.403578528827026</v>
      </c>
      <c r="DO55" s="18">
        <f>VLOOKUP(A55,[10]Hoja8!$A$1:$D$72,2,0)</f>
        <v>1</v>
      </c>
      <c r="DP55" s="38">
        <f>VLOOKUP(A55,[10]Hoja10!$A$1:$D$61,4,0)</f>
        <v>198.80715705765405</v>
      </c>
      <c r="DQ55" s="18">
        <f>VLOOKUP(A55,[10]Hoja10!$A$1:$D$61,2,0)</f>
        <v>2</v>
      </c>
      <c r="DR55" s="38">
        <f>VLOOKUP(A55,[10]Hoja11!$A$1:$D$24,4,0)</f>
        <v>99.403578528827026</v>
      </c>
      <c r="DS55" s="18">
        <f>VLOOKUP(A55,[10]Hoja11!$A$1:$D$24,2,0)</f>
        <v>1</v>
      </c>
      <c r="DT55" s="18">
        <v>0</v>
      </c>
      <c r="DU55" s="18">
        <v>0</v>
      </c>
      <c r="DV55" s="18">
        <v>0</v>
      </c>
      <c r="DW55" s="18">
        <v>0</v>
      </c>
      <c r="DX55" s="38">
        <f>VLOOKUP(A55,[10]Hoja14!$A$1:$D$13,4,0)</f>
        <v>99.403578528827026</v>
      </c>
      <c r="DY55" s="18">
        <f>VLOOKUP(A55,[10]Hoja14!$A$1:$D$13,2,0)</f>
        <v>1</v>
      </c>
      <c r="DZ55" s="188">
        <v>0</v>
      </c>
      <c r="EA55" s="189">
        <v>0</v>
      </c>
      <c r="EB55" s="188">
        <v>65.162907268170429</v>
      </c>
      <c r="EC55" s="189">
        <v>26</v>
      </c>
      <c r="ED55" s="38">
        <f>VLOOKUP(A55,'[3]2019'!$A$8:$K$140,11,0)</f>
        <v>1.2391573729863692</v>
      </c>
      <c r="EE55" s="18">
        <f>VLOOKUP(A55,'[3]2019'!$A$8:$K$140,10,0)</f>
        <v>1</v>
      </c>
      <c r="EF55" s="18" t="str">
        <f>VLOOKUP($A55,[9]ESTADISTICAS_EN_EDUCACION_BASIC!$C$3:$AK$127,11,0)</f>
        <v>118.8</v>
      </c>
      <c r="EG55" s="18" t="str">
        <f>VLOOKUP($A55,[9]ESTADISTICAS_EN_EDUCACION_BASIC!$C$3:$AK$127,7,0)</f>
        <v>85.6</v>
      </c>
      <c r="EH55" s="18" t="str">
        <f>VLOOKUP($A55,[9]ESTADISTICAS_EN_EDUCACION_BASIC!$C$3:$AK$127,18,0)</f>
        <v>2.78</v>
      </c>
      <c r="EI55" s="18">
        <f>VLOOKUP($A55,[9]ESTADISTICAS_EN_EDUCACION_BASIC!$C$3:$AK$127,29,0)</f>
        <v>0</v>
      </c>
      <c r="EJ55" s="31"/>
      <c r="EK55" s="31"/>
      <c r="EL55" s="18">
        <f>VLOOKUP($A55,[9]ESTADISTICAS_EN_EDUCACION_BASIC!$C$3:$AK$127,13,0)</f>
        <v>61</v>
      </c>
      <c r="EM55" s="18" t="str">
        <f>VLOOKUP($A55,[9]ESTADISTICAS_EN_EDUCACION_BASIC!$C$3:$AK$127,8,0)</f>
        <v>33.5</v>
      </c>
      <c r="EN55" s="18" t="str">
        <f>VLOOKUP($A55,[9]ESTADISTICAS_EN_EDUCACION_BASIC!$C$3:$AK$127,20,0)</f>
        <v>9.01</v>
      </c>
      <c r="EO55" s="18" t="str">
        <f>VLOOKUP($A55,[9]ESTADISTICAS_EN_EDUCACION_BASIC!$C$3:$AK$127,30,0)</f>
        <v>0.43</v>
      </c>
      <c r="EP55" s="38">
        <f>VLOOKUP(A55,[10]Hoja2!$A$1:$D$72,4,0)</f>
        <v>99.403578528827026</v>
      </c>
      <c r="EQ55" s="18">
        <f>VLOOKUP(A55,[10]Hoja2!$A$1:$D$72,2,0)</f>
        <v>1</v>
      </c>
      <c r="ER55" s="38">
        <f>VLOOKUP(A55,[10]Hoja3!$A$1:$D$89,4,0)</f>
        <v>198.80715705765405</v>
      </c>
      <c r="ES55" s="18">
        <f>VLOOKUP(A55,[10]Hoja3!$A$1:$D$89,2,0)</f>
        <v>2</v>
      </c>
      <c r="ET55" s="38">
        <v>0</v>
      </c>
      <c r="EU55" s="18">
        <v>0</v>
      </c>
      <c r="EV55" s="38">
        <f>VLOOKUP(A55,[10]Hoja7!$A$1:$D$76,4,0)</f>
        <v>99.403578528827026</v>
      </c>
      <c r="EW55" s="18">
        <f>VLOOKUP(A55,[10]Hoja7!$A$1:$D$77,2,0)</f>
        <v>1</v>
      </c>
      <c r="EX55" s="31"/>
      <c r="EY55" s="188">
        <v>112.29946524064172</v>
      </c>
      <c r="EZ55" s="189">
        <v>42</v>
      </c>
      <c r="FA55" s="188">
        <v>71.428571428571431</v>
      </c>
      <c r="FB55" s="189">
        <v>24</v>
      </c>
      <c r="FC55" s="18">
        <v>0</v>
      </c>
      <c r="FD55" s="18">
        <v>0</v>
      </c>
      <c r="FE55" s="3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38">
        <v>0</v>
      </c>
      <c r="FL55" s="18">
        <v>0</v>
      </c>
      <c r="FM55" s="38">
        <f>VLOOKUP(A55,[10]Hoja20!$A$1:$D$91,4,0)</f>
        <v>63.694267515923563</v>
      </c>
      <c r="FN55" s="18">
        <f>VLOOKUP(A55,[10]Hoja20!$A$1:$D$91,2,0)</f>
        <v>1</v>
      </c>
      <c r="FO55" s="38">
        <f>VLOOKUP(A55,[10]Hoja21!$A$1:$D$101,4,0)</f>
        <v>191.08280254777071</v>
      </c>
      <c r="FP55" s="18">
        <f>VLOOKUP(A55,[10]Hoja21!$A$1:$D$101,2,0)</f>
        <v>3</v>
      </c>
      <c r="FQ55" s="38">
        <f>VLOOKUP(A55,[10]Hoja22!$A$1:$D$60,4,0)</f>
        <v>63.694267515923563</v>
      </c>
      <c r="FR55" s="18">
        <f>VLOOKUP(A55,[10]Hoja22!$A$1:$D$60,2,0)</f>
        <v>1</v>
      </c>
      <c r="FS55" s="38">
        <f>VLOOKUP(A55,'[3]2019'!$A$8:$M$140,13,0)</f>
        <v>0</v>
      </c>
      <c r="FT55" s="18">
        <f>VLOOKUP(A55,'[3]2019'!$A$8:$M$140,12,0)</f>
        <v>0</v>
      </c>
      <c r="FU55" s="38">
        <f>VLOOKUP(A55,'[3]2019'!$A$8:$O$140,15,0)</f>
        <v>0</v>
      </c>
      <c r="FV55" s="18">
        <f>VLOOKUP(A55,'[3]2019'!$A$8:$O$140,14,0)</f>
        <v>0</v>
      </c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</row>
    <row r="56" spans="1:243">
      <c r="A56" s="17" t="s">
        <v>970</v>
      </c>
      <c r="B56" s="18" t="s">
        <v>971</v>
      </c>
      <c r="C56" s="17" t="s">
        <v>514</v>
      </c>
      <c r="D56" s="25">
        <v>6</v>
      </c>
      <c r="E56" s="27">
        <v>2019</v>
      </c>
      <c r="F56" s="31"/>
      <c r="G56" s="194">
        <v>6607</v>
      </c>
      <c r="H56" s="194">
        <v>2295</v>
      </c>
      <c r="I56" s="194">
        <v>4312</v>
      </c>
      <c r="J56" s="200">
        <v>20.97</v>
      </c>
      <c r="K56" s="40">
        <f>VLOOKUP(A56,'[6]1.COBERTURA  DANE'!$B$7:$G$139,5,0)</f>
        <v>1326</v>
      </c>
      <c r="L56" s="26">
        <v>62</v>
      </c>
      <c r="M56" s="32">
        <v>3921</v>
      </c>
      <c r="N56" s="187">
        <v>503</v>
      </c>
      <c r="O56" s="187">
        <v>275</v>
      </c>
      <c r="P56" s="187">
        <v>228</v>
      </c>
      <c r="Q56" s="196">
        <f>VLOOKUP($A56,[7]Hoja1!$A$1:$H$3750,6,0)</f>
        <v>606</v>
      </c>
      <c r="R56" s="196">
        <f>VLOOKUP($A56,[7]Hoja1!$A$1:$H$3750,7,0)</f>
        <v>330</v>
      </c>
      <c r="S56" s="196">
        <f>VLOOKUP($A56,[7]Hoja1!$A$1:$H$3750,8,0)</f>
        <v>276</v>
      </c>
      <c r="T56" s="187">
        <v>533</v>
      </c>
      <c r="U56" s="187">
        <v>281</v>
      </c>
      <c r="V56" s="187">
        <v>252</v>
      </c>
      <c r="W56" s="198">
        <f>VLOOKUP($A56,[7]Hoja1!$A$1:$K$3750,9,0)</f>
        <v>657</v>
      </c>
      <c r="X56" s="198">
        <f>VLOOKUP($A56,[7]Hoja1!$A$1:$K$3750,10,0)</f>
        <v>342</v>
      </c>
      <c r="Y56" s="198">
        <f>VLOOKUP($A56,[7]Hoja1!$A$1:$K$3750,11,0)</f>
        <v>315</v>
      </c>
      <c r="Z56" s="187">
        <v>575</v>
      </c>
      <c r="AA56" s="187">
        <v>292</v>
      </c>
      <c r="AB56" s="187">
        <v>283</v>
      </c>
      <c r="AC56" s="198">
        <f>VLOOKUP(A56,[7]Hoja1!$A$1:$Q$3765,12,0)</f>
        <v>699</v>
      </c>
      <c r="AD56" s="198">
        <f>VLOOKUP($A56,[7]Hoja1!$A$1:$Q$3765,13,0)</f>
        <v>351</v>
      </c>
      <c r="AE56" s="198">
        <f>VLOOKUP($A56,[7]Hoja1!$A$1:$Q$3750,14,0)</f>
        <v>348</v>
      </c>
      <c r="AF56" s="187">
        <v>579</v>
      </c>
      <c r="AG56" s="187">
        <v>288</v>
      </c>
      <c r="AH56" s="187">
        <v>291</v>
      </c>
      <c r="AI56" s="198">
        <f>VLOOKUP($A56,[7]Hoja1!$A$1:$Q$3750,15,0)</f>
        <v>1164</v>
      </c>
      <c r="AJ56" s="198">
        <f>VLOOKUP($A56,[7]Hoja1!$A$1:$Q$3750,16,0)</f>
        <v>581</v>
      </c>
      <c r="AK56" s="198">
        <f>VLOOKUP($A56,[7]Hoja1!$A$1:$Q$3750,17,0)</f>
        <v>583</v>
      </c>
      <c r="AL56" s="187">
        <v>536</v>
      </c>
      <c r="AM56" s="187">
        <v>266</v>
      </c>
      <c r="AN56" s="187">
        <v>270</v>
      </c>
      <c r="AO56" s="31"/>
      <c r="AP56" s="31"/>
      <c r="AQ56" s="31"/>
      <c r="AR56" s="31"/>
      <c r="AS56" s="27"/>
      <c r="AT56" s="31"/>
      <c r="AU56" s="31"/>
      <c r="AV56" s="31"/>
      <c r="AW56" s="31"/>
      <c r="AX56" s="38">
        <f>VLOOKUP(A56,[2]INFANTIL!$A$8:$AE$140,31,0)</f>
        <v>41.666666666666664</v>
      </c>
      <c r="AY56" s="18">
        <f>VLOOKUP(A56,[2]INFANTIL!$A$8:$AE$140,30,0)</f>
        <v>2</v>
      </c>
      <c r="AZ56" s="199">
        <f>VLOOKUP(A56,'[3]2019'!$A$8:$E$140,5,0)</f>
        <v>3.9761431411530812</v>
      </c>
      <c r="BA56" s="23">
        <f>VLOOKUP(A56,'[3]2019'!$A$8:$F$140,4,0)</f>
        <v>2</v>
      </c>
      <c r="BB56" s="22">
        <f>VLOOKUP(A56,'[2]MATERNAS DIRECTAS'!$A$8:$AE$140,31,0)</f>
        <v>0</v>
      </c>
      <c r="BC56" s="23">
        <f>VLOOKUP(A56,'[2]MATERNAS DIRECTAS'!$A$8:$AE$140,30,0)</f>
        <v>0</v>
      </c>
      <c r="BD56" s="28">
        <v>0</v>
      </c>
      <c r="BE56" s="29">
        <v>0</v>
      </c>
      <c r="BF56" s="38">
        <f>VLOOKUP(A56,[8]Controles!$A$7:$P$139,12,0)</f>
        <v>6.25</v>
      </c>
      <c r="BG56" s="18">
        <f>VLOOKUP(A56,[8]Controles!$A$7:$L$139,11,0)</f>
        <v>3</v>
      </c>
      <c r="BH56" s="38">
        <f>VLOOKUP(A56,[8]Peso!$A$7:$D$139,4,0)</f>
        <v>6.25</v>
      </c>
      <c r="BI56" s="18">
        <f>VLOOKUP(A56,[8]Peso!$A$7:$D$139,3,0)</f>
        <v>3</v>
      </c>
      <c r="BJ56" s="22">
        <f>VLOOKUP(A56,'[2]EDA &lt; 5AÑOS'!$A$8:$AE$140,31,0)</f>
        <v>0</v>
      </c>
      <c r="BK56" s="23">
        <f>VLOOKUP(A56,'[2]EDA &lt; 5AÑOS'!$A$8:$AE$140,30,0)</f>
        <v>0</v>
      </c>
      <c r="BL56" s="22">
        <f>VLOOKUP(A56,'[2]IRA &lt; 5AÑOS'!$A$8:$AE$140,31,0)</f>
        <v>0</v>
      </c>
      <c r="BM56" s="23">
        <f>VLOOKUP(A56,'[2]IRA &lt; 5AÑOS'!$A$8:$AE$140,30,0)</f>
        <v>0</v>
      </c>
      <c r="BN56" s="18">
        <v>0</v>
      </c>
      <c r="BO56" s="18">
        <v>0</v>
      </c>
      <c r="BP56" s="18">
        <v>0</v>
      </c>
      <c r="BQ56" s="18">
        <v>0</v>
      </c>
      <c r="BR56" s="37">
        <v>0</v>
      </c>
      <c r="BS56" s="26">
        <v>0</v>
      </c>
      <c r="BT56" s="18">
        <v>0</v>
      </c>
      <c r="BU56" s="18">
        <v>0</v>
      </c>
      <c r="BV56" s="201">
        <v>0.25757575757575757</v>
      </c>
      <c r="BW56" s="201">
        <v>1.0909090909090908</v>
      </c>
      <c r="BX56" s="201">
        <v>1.0606060606060606</v>
      </c>
      <c r="BY56" s="201">
        <v>1.0909090909090908</v>
      </c>
      <c r="BZ56" s="201">
        <v>1.0606060606060606</v>
      </c>
      <c r="CA56" s="201">
        <v>1.2295081967213115</v>
      </c>
      <c r="CB56" s="201">
        <v>1.180327868852459</v>
      </c>
      <c r="CC56" s="18" t="str">
        <f>VLOOKUP(A56,[9]ESTADISTICAS_EN_EDUCACION_BASIC!$C$3:$AK$127,10,0)</f>
        <v>92.6</v>
      </c>
      <c r="CD56" s="18" t="str">
        <f>VLOOKUP(A56,[9]ESTADISTICAS_EN_EDUCACION_BASIC!$C$3:$AK$158,5,0)</f>
        <v>58.3</v>
      </c>
      <c r="CE56" s="18">
        <f>VLOOKUP(A56,[9]ESTADISTICAS_EN_EDUCACION_BASIC!$C$3:$AK$127,17,0)</f>
        <v>1</v>
      </c>
      <c r="CF56" s="24"/>
      <c r="CG56" s="24"/>
      <c r="CH56" s="20" t="e">
        <f>VLOOKUP(A56,#REF!,4,0)</f>
        <v>#REF!</v>
      </c>
      <c r="CI56" s="21" t="e">
        <f>VLOOKUP(A56,#REF!,2,0)</f>
        <v>#REF!</v>
      </c>
      <c r="CJ56" s="38">
        <f>VLOOKUP(A56,'[3]2019'!$A$8:$G$140,7,0)</f>
        <v>0</v>
      </c>
      <c r="CK56" s="18">
        <f>VLOOKUP(A56,'[3]2019'!$A$9:$G$140,6,0)</f>
        <v>0</v>
      </c>
      <c r="CL56" s="18">
        <v>396.04</v>
      </c>
      <c r="CM56" s="26">
        <v>2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38">
        <v>0</v>
      </c>
      <c r="DA56" s="18">
        <v>0</v>
      </c>
      <c r="DB56" s="38">
        <f>VLOOKUP(A56,'[3]2019'!$A$8:$I$140,9,0)</f>
        <v>0</v>
      </c>
      <c r="DC56" s="18">
        <f>VLOOKUP(A56,'[3]2019'!$A$8:$I$140,8,0)</f>
        <v>0</v>
      </c>
      <c r="DD56" s="18" t="str">
        <f>VLOOKUP(A56,[9]ESTADISTICAS_EN_EDUCACION_BASIC!$C$3:$AK$127,11,0)</f>
        <v>144.5</v>
      </c>
      <c r="DE56" s="18" t="str">
        <f>VLOOKUP($A56,[9]ESTADISTICAS_EN_EDUCACION_BASIC!$C$3:$AK$127,6,0)</f>
        <v>100.4</v>
      </c>
      <c r="DF56" s="18" t="str">
        <f>VLOOKUP($A56,[9]ESTADISTICAS_EN_EDUCACION_BASIC!$C$3:$AK$127,18,0)</f>
        <v>4.13</v>
      </c>
      <c r="DG56" s="18">
        <f>VLOOKUP($A56,[9]ESTADISTICAS_EN_EDUCACION_BASIC!$C$3:$AK$127,28,0)</f>
        <v>0</v>
      </c>
      <c r="DH56" s="38">
        <f>VLOOKUP(A56,[10]Hoja4!$A$1:$D$63,4,0)</f>
        <v>152.20700152207002</v>
      </c>
      <c r="DI56" s="18">
        <f>VLOOKUP(A56,[10]Hoja4!$A$1:$D$63,2,0)</f>
        <v>1</v>
      </c>
      <c r="DJ56" s="38">
        <f>VLOOKUP(A56,'[10]AS 6 - 11'!$A$1:$D$84,4,0)</f>
        <v>304.41400304414003</v>
      </c>
      <c r="DK56" s="18">
        <f>VLOOKUP(A56,'[10]AS 6 - 11'!$A$1:$D$84,2,0)</f>
        <v>2</v>
      </c>
      <c r="DL56" s="18">
        <v>0</v>
      </c>
      <c r="DM56" s="18">
        <v>0</v>
      </c>
      <c r="DN56" s="3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18">
        <v>0</v>
      </c>
      <c r="DZ56" s="188">
        <v>0</v>
      </c>
      <c r="EA56" s="189">
        <v>0</v>
      </c>
      <c r="EB56" s="188">
        <v>27.491408934707902</v>
      </c>
      <c r="EC56" s="189">
        <v>8</v>
      </c>
      <c r="ED56" s="38">
        <f>VLOOKUP(A56,'[3]2019'!$A$8:$K$140,11,0)</f>
        <v>1.7271157167530224</v>
      </c>
      <c r="EE56" s="18">
        <f>VLOOKUP(A56,'[3]2019'!$A$8:$K$140,10,0)</f>
        <v>1</v>
      </c>
      <c r="EF56" s="18" t="str">
        <f>VLOOKUP($A56,[9]ESTADISTICAS_EN_EDUCACION_BASIC!$C$3:$AK$127,11,0)</f>
        <v>144.5</v>
      </c>
      <c r="EG56" s="18" t="str">
        <f>VLOOKUP($A56,[9]ESTADISTICAS_EN_EDUCACION_BASIC!$C$3:$AK$127,7,0)</f>
        <v>76.5</v>
      </c>
      <c r="EH56" s="18" t="str">
        <f>VLOOKUP($A56,[9]ESTADISTICAS_EN_EDUCACION_BASIC!$C$3:$AK$127,18,0)</f>
        <v>4.13</v>
      </c>
      <c r="EI56" s="18">
        <f>VLOOKUP($A56,[9]ESTADISTICAS_EN_EDUCACION_BASIC!$C$3:$AK$127,29,0)</f>
        <v>0</v>
      </c>
      <c r="EJ56" s="31"/>
      <c r="EK56" s="31"/>
      <c r="EL56" s="18" t="str">
        <f>VLOOKUP($A56,[9]ESTADISTICAS_EN_EDUCACION_BASIC!$C$3:$AK$127,13,0)</f>
        <v>58.9</v>
      </c>
      <c r="EM56" s="18" t="str">
        <f>VLOOKUP($A56,[9]ESTADISTICAS_EN_EDUCACION_BASIC!$C$3:$AK$127,8,0)</f>
        <v>30.1</v>
      </c>
      <c r="EN56" s="18" t="str">
        <f>VLOOKUP($A56,[9]ESTADISTICAS_EN_EDUCACION_BASIC!$C$3:$AK$127,20,0)</f>
        <v>10.85</v>
      </c>
      <c r="EO56" s="18" t="str">
        <f>VLOOKUP($A56,[9]ESTADISTICAS_EN_EDUCACION_BASIC!$C$3:$AK$127,30,0)</f>
        <v>0.78</v>
      </c>
      <c r="EP56" s="18">
        <v>0</v>
      </c>
      <c r="EQ56" s="18">
        <v>0</v>
      </c>
      <c r="ER56" s="38">
        <v>0</v>
      </c>
      <c r="ES56" s="18">
        <v>0</v>
      </c>
      <c r="ET56" s="38">
        <f>VLOOKUP(A56,[10]Hoja5!$A$1:$D$76,4,0)</f>
        <v>143.06151645207439</v>
      </c>
      <c r="EU56" s="18">
        <f>VLOOKUP(A56,[10]Hoja5!$A$1:$D$75,2,0)</f>
        <v>1</v>
      </c>
      <c r="EV56" s="38">
        <v>0</v>
      </c>
      <c r="EW56" s="18">
        <v>0</v>
      </c>
      <c r="EX56" s="31"/>
      <c r="EY56" s="188">
        <v>62.962962962962955</v>
      </c>
      <c r="EZ56" s="189">
        <v>17</v>
      </c>
      <c r="FA56" s="188">
        <v>77.551020408163268</v>
      </c>
      <c r="FB56" s="189">
        <v>19</v>
      </c>
      <c r="FC56" s="38">
        <f>VLOOKUP(A56,[10]Hoja15!$A$1:$D$63,4,0)</f>
        <v>257.73195876288662</v>
      </c>
      <c r="FD56" s="18">
        <f>VLOOKUP(A56,[10]Hoja15!$A$1:$D$63,2,0)</f>
        <v>3</v>
      </c>
      <c r="FE56" s="38">
        <v>0</v>
      </c>
      <c r="FF56" s="18">
        <v>0</v>
      </c>
      <c r="FG56" s="18">
        <v>0</v>
      </c>
      <c r="FH56" s="18">
        <v>0</v>
      </c>
      <c r="FI56" s="38">
        <f>VLOOKUP(A56,[10]Hoja18!$A$1:$D$40,4,0)</f>
        <v>171.82130584192439</v>
      </c>
      <c r="FJ56" s="18">
        <f>VLOOKUP(A56,[10]Hoja18!$A$1:$D$40,2,0)</f>
        <v>2</v>
      </c>
      <c r="FK56" s="38">
        <f>VLOOKUP(A56,[10]Hoja19!$A$1:$D$97,4,0)</f>
        <v>429.55326460481103</v>
      </c>
      <c r="FL56" s="18">
        <f>VLOOKUP(A56,[10]Hoja19!$A$1:$D$97,2,0)</f>
        <v>5</v>
      </c>
      <c r="FM56" s="38">
        <f>VLOOKUP(A56,[10]Hoja20!$A$1:$D$91,4,0)</f>
        <v>171.82130584192439</v>
      </c>
      <c r="FN56" s="18">
        <f>VLOOKUP(A56,[10]Hoja20!$A$1:$D$91,2,0)</f>
        <v>2</v>
      </c>
      <c r="FO56" s="38">
        <f>VLOOKUP(A56,[10]Hoja21!$A$1:$D$101,4,0)</f>
        <v>515.46391752577324</v>
      </c>
      <c r="FP56" s="18">
        <f>VLOOKUP(A56,[10]Hoja21!$A$1:$D$101,2,0)</f>
        <v>6</v>
      </c>
      <c r="FQ56" s="38">
        <v>0</v>
      </c>
      <c r="FR56" s="18">
        <v>0</v>
      </c>
      <c r="FS56" s="38">
        <f>VLOOKUP(A56,'[3]2019'!$A$8:$M$140,13,0)</f>
        <v>1.8656716417910448</v>
      </c>
      <c r="FT56" s="18">
        <f>VLOOKUP(A56,'[3]2019'!$A$8:$M$140,12,0)</f>
        <v>1</v>
      </c>
      <c r="FU56" s="38">
        <f>VLOOKUP(A56,'[3]2019'!$A$8:$O$140,15,0)</f>
        <v>6.0606060606060606</v>
      </c>
      <c r="FV56" s="18">
        <f>VLOOKUP(A56,'[3]2019'!$A$8:$O$140,14,0)</f>
        <v>3</v>
      </c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</row>
    <row r="57" spans="1:243">
      <c r="A57" s="17" t="s">
        <v>979</v>
      </c>
      <c r="B57" s="18" t="s">
        <v>980</v>
      </c>
      <c r="C57" s="17" t="s">
        <v>427</v>
      </c>
      <c r="D57" s="25">
        <v>3</v>
      </c>
      <c r="E57" s="27">
        <v>2019</v>
      </c>
      <c r="F57" s="31"/>
      <c r="G57" s="194">
        <v>56774</v>
      </c>
      <c r="H57" s="194">
        <v>19066</v>
      </c>
      <c r="I57" s="194">
        <v>37708</v>
      </c>
      <c r="J57" s="200">
        <v>54.15</v>
      </c>
      <c r="K57" s="40">
        <f>VLOOKUP(A57,'[6]1.COBERTURA  DANE'!$B$7:$G$139,5,0)</f>
        <v>27759</v>
      </c>
      <c r="L57" s="26">
        <v>21.71</v>
      </c>
      <c r="M57" s="32">
        <v>11128</v>
      </c>
      <c r="N57" s="187">
        <v>3827</v>
      </c>
      <c r="O57" s="187">
        <v>2031</v>
      </c>
      <c r="P57" s="187">
        <v>1796</v>
      </c>
      <c r="Q57" s="196">
        <f>VLOOKUP($A57,[7]Hoja1!$A$1:$H$3750,6,0)</f>
        <v>4569</v>
      </c>
      <c r="R57" s="196">
        <f>VLOOKUP($A57,[7]Hoja1!$A$1:$H$3750,7,0)</f>
        <v>2425</v>
      </c>
      <c r="S57" s="196">
        <f>VLOOKUP($A57,[7]Hoja1!$A$1:$H$3750,8,0)</f>
        <v>2144</v>
      </c>
      <c r="T57" s="187">
        <v>3646</v>
      </c>
      <c r="U57" s="187">
        <v>1929</v>
      </c>
      <c r="V57" s="187">
        <v>1717</v>
      </c>
      <c r="W57" s="198">
        <f>VLOOKUP($A57,[7]Hoja1!$A$1:$K$3750,9,0)</f>
        <v>4349</v>
      </c>
      <c r="X57" s="198">
        <f>VLOOKUP($A57,[7]Hoja1!$A$1:$K$3750,10,0)</f>
        <v>2296</v>
      </c>
      <c r="Y57" s="198">
        <f>VLOOKUP($A57,[7]Hoja1!$A$1:$K$3750,11,0)</f>
        <v>2053</v>
      </c>
      <c r="Z57" s="187">
        <v>3670</v>
      </c>
      <c r="AA57" s="187">
        <v>1929</v>
      </c>
      <c r="AB57" s="187">
        <v>1741</v>
      </c>
      <c r="AC57" s="198">
        <f>VLOOKUP(A57,[7]Hoja1!$A$1:$Q$3765,12,0)</f>
        <v>4624</v>
      </c>
      <c r="AD57" s="198">
        <f>VLOOKUP($A57,[7]Hoja1!$A$1:$Q$3765,13,0)</f>
        <v>2425</v>
      </c>
      <c r="AE57" s="198">
        <f>VLOOKUP($A57,[7]Hoja1!$A$1:$Q$3750,14,0)</f>
        <v>2199</v>
      </c>
      <c r="AF57" s="187">
        <v>4146</v>
      </c>
      <c r="AG57" s="187">
        <v>2167</v>
      </c>
      <c r="AH57" s="187">
        <v>1979</v>
      </c>
      <c r="AI57" s="198">
        <f>VLOOKUP($A57,[7]Hoja1!$A$1:$Q$3750,15,0)</f>
        <v>10385</v>
      </c>
      <c r="AJ57" s="198">
        <f>VLOOKUP($A57,[7]Hoja1!$A$1:$Q$3750,16,0)</f>
        <v>5336</v>
      </c>
      <c r="AK57" s="198">
        <f>VLOOKUP($A57,[7]Hoja1!$A$1:$Q$3750,17,0)</f>
        <v>5049</v>
      </c>
      <c r="AL57" s="187">
        <v>4801</v>
      </c>
      <c r="AM57" s="187">
        <v>2478</v>
      </c>
      <c r="AN57" s="187">
        <v>2323</v>
      </c>
      <c r="AO57" s="31"/>
      <c r="AP57" s="31"/>
      <c r="AQ57" s="31"/>
      <c r="AR57" s="31"/>
      <c r="AS57" s="27"/>
      <c r="AT57" s="31"/>
      <c r="AU57" s="31"/>
      <c r="AV57" s="31"/>
      <c r="AW57" s="31"/>
      <c r="AX57" s="38">
        <f>VLOOKUP(A57,[2]INFANTIL!$A$8:$AE$140,31,0)</f>
        <v>6.2370062370062378</v>
      </c>
      <c r="AY57" s="18">
        <f>VLOOKUP(A57,[2]INFANTIL!$A$8:$AE$140,30,0)</f>
        <v>3</v>
      </c>
      <c r="AZ57" s="199">
        <f>VLOOKUP(A57,'[3]2019'!$A$8:$E$140,5,0)</f>
        <v>1.0452051215050953</v>
      </c>
      <c r="BA57" s="23">
        <f>VLOOKUP(A57,'[3]2019'!$A$8:$F$140,4,0)</f>
        <v>4</v>
      </c>
      <c r="BB57" s="22">
        <f>VLOOKUP(A57,'[2]MATERNAS DIRECTAS'!$A$8:$AE$140,31,0)</f>
        <v>0</v>
      </c>
      <c r="BC57" s="23">
        <f>VLOOKUP(A57,'[2]MATERNAS DIRECTAS'!$A$8:$AE$140,30,0)</f>
        <v>0</v>
      </c>
      <c r="BD57" s="28">
        <v>0</v>
      </c>
      <c r="BE57" s="29">
        <v>0</v>
      </c>
      <c r="BF57" s="38">
        <f>VLOOKUP(A57,[8]Controles!$A$7:$P$139,12,0)</f>
        <v>2.7027027027027026</v>
      </c>
      <c r="BG57" s="18">
        <f>VLOOKUP(A57,[8]Controles!$A$7:$L$139,11,0)</f>
        <v>13</v>
      </c>
      <c r="BH57" s="38">
        <f>VLOOKUP(A57,[8]Peso!$A$7:$D$139,4,0)</f>
        <v>11.434511434511435</v>
      </c>
      <c r="BI57" s="18">
        <f>VLOOKUP(A57,[8]Peso!$A$7:$D$139,3,0)</f>
        <v>55</v>
      </c>
      <c r="BJ57" s="22">
        <f>VLOOKUP(A57,'[2]EDA &lt; 5AÑOS'!$A$8:$AE$140,31,0)</f>
        <v>26.130128037627383</v>
      </c>
      <c r="BK57" s="23">
        <f>VLOOKUP(A57,'[2]EDA &lt; 5AÑOS'!$A$8:$AE$140,30,0)</f>
        <v>1</v>
      </c>
      <c r="BL57" s="22">
        <f>VLOOKUP(A57,'[2]IRA &lt; 5AÑOS'!$A$8:$AE$140,31,0)</f>
        <v>0</v>
      </c>
      <c r="BM57" s="23">
        <f>VLOOKUP(A57,'[2]IRA &lt; 5AÑOS'!$A$8:$AE$140,30,0)</f>
        <v>0</v>
      </c>
      <c r="BN57" s="26">
        <v>129.19999999999999</v>
      </c>
      <c r="BO57" s="18">
        <v>1</v>
      </c>
      <c r="BP57" s="27">
        <v>129.19999999999999</v>
      </c>
      <c r="BQ57" s="27">
        <v>1</v>
      </c>
      <c r="BR57" s="37">
        <v>0</v>
      </c>
      <c r="BS57" s="26">
        <v>0</v>
      </c>
      <c r="BT57" s="18">
        <v>0</v>
      </c>
      <c r="BU57" s="18">
        <v>0</v>
      </c>
      <c r="BV57" s="201">
        <v>0.14430379746835442</v>
      </c>
      <c r="BW57" s="201">
        <v>1.179746835443038</v>
      </c>
      <c r="BX57" s="201">
        <v>1.169620253164557</v>
      </c>
      <c r="BY57" s="201">
        <v>1.179746835443038</v>
      </c>
      <c r="BZ57" s="201">
        <v>1.1898734177215189</v>
      </c>
      <c r="CA57" s="201">
        <v>1.1044776119402986</v>
      </c>
      <c r="CB57" s="201">
        <v>1.144278606965174</v>
      </c>
      <c r="CC57" s="18" t="str">
        <f>VLOOKUP(A57,[9]ESTADISTICAS_EN_EDUCACION_BASIC!$C$3:$AK$127,10,0)</f>
        <v>60.8</v>
      </c>
      <c r="CD57" s="18" t="str">
        <f>VLOOKUP(A57,[9]ESTADISTICAS_EN_EDUCACION_BASIC!$C$3:$AK$158,5,0)</f>
        <v>54.5</v>
      </c>
      <c r="CE57" s="18" t="str">
        <f>VLOOKUP(A57,[9]ESTADISTICAS_EN_EDUCACION_BASIC!$C$3:$AK$127,17,0)</f>
        <v>2.85</v>
      </c>
      <c r="CF57" s="24"/>
      <c r="CG57" s="24"/>
      <c r="CH57" s="20" t="e">
        <f>VLOOKUP(A57,#REF!,4,0)</f>
        <v>#REF!</v>
      </c>
      <c r="CI57" s="21">
        <v>17</v>
      </c>
      <c r="CJ57" s="38">
        <f>VLOOKUP(A57,'[3]2019'!$A$8:$G$140,7,0)</f>
        <v>0</v>
      </c>
      <c r="CK57" s="18">
        <f>VLOOKUP(A57,'[3]2019'!$A$9:$G$140,6,0)</f>
        <v>0</v>
      </c>
      <c r="CL57" s="18">
        <v>328.29</v>
      </c>
      <c r="CM57" s="26">
        <v>17</v>
      </c>
      <c r="CN57" s="38">
        <v>184.45</v>
      </c>
      <c r="CO57" s="18">
        <v>7</v>
      </c>
      <c r="CP57" s="38">
        <v>79.05</v>
      </c>
      <c r="CQ57" s="26">
        <v>3</v>
      </c>
      <c r="CR57" s="38">
        <v>22.99</v>
      </c>
      <c r="CS57" s="26">
        <v>1</v>
      </c>
      <c r="CT57" s="38">
        <f>VLOOKUP(A57,[10]Hoja9!$A$1:$D$17,4,0)</f>
        <v>22.993791676247415</v>
      </c>
      <c r="CU57" s="18">
        <f>VLOOKUP(A57,[10]Hoja9!$A$1:$D$17,2,0)</f>
        <v>1</v>
      </c>
      <c r="CV57" s="18">
        <v>0</v>
      </c>
      <c r="CW57" s="18">
        <v>0</v>
      </c>
      <c r="CX57" s="18">
        <v>0</v>
      </c>
      <c r="CY57" s="18">
        <v>0</v>
      </c>
      <c r="CZ57" s="38">
        <v>0</v>
      </c>
      <c r="DA57" s="18">
        <v>0</v>
      </c>
      <c r="DB57" s="38">
        <f>VLOOKUP(A57,'[3]2019'!$A$8:$I$140,9,0)</f>
        <v>0</v>
      </c>
      <c r="DC57" s="18">
        <f>VLOOKUP(A57,'[3]2019'!$A$8:$I$140,8,0)</f>
        <v>0</v>
      </c>
      <c r="DD57" s="18" t="str">
        <f>VLOOKUP(A57,[9]ESTADISTICAS_EN_EDUCACION_BASIC!$C$3:$AK$127,11,0)</f>
        <v>77.7</v>
      </c>
      <c r="DE57" s="18" t="str">
        <f>VLOOKUP($A57,[9]ESTADISTICAS_EN_EDUCACION_BASIC!$C$3:$AK$127,6,0)</f>
        <v>67.6</v>
      </c>
      <c r="DF57" s="18" t="str">
        <f>VLOOKUP($A57,[9]ESTADISTICAS_EN_EDUCACION_BASIC!$C$3:$AK$127,18,0)</f>
        <v>1.59</v>
      </c>
      <c r="DG57" s="18" t="str">
        <f>VLOOKUP($A57,[9]ESTADISTICAS_EN_EDUCACION_BASIC!$C$3:$AK$127,28,0)</f>
        <v>0.24</v>
      </c>
      <c r="DH57" s="38">
        <f>VLOOKUP(A57,[10]Hoja4!$A$1:$D$63,4,0)</f>
        <v>390.89445849620597</v>
      </c>
      <c r="DI57" s="18">
        <f>VLOOKUP(A57,[10]Hoja4!$A$1:$D$63,2,0)</f>
        <v>17</v>
      </c>
      <c r="DJ57" s="38">
        <f>VLOOKUP(A57,'[10]AS 6 - 11'!$A$1:$D$84,4,0)</f>
        <v>114.96895838123706</v>
      </c>
      <c r="DK57" s="18">
        <f>VLOOKUP(A57,'[10]AS 6 - 11'!$A$1:$D$84,2,0)</f>
        <v>5</v>
      </c>
      <c r="DL57" s="38">
        <f>VLOOKUP(A57,'[10]VIPNAL 6 - 11'!$A$1:$D$28,4,0)</f>
        <v>45.987583352494831</v>
      </c>
      <c r="DM57" s="18">
        <f>VLOOKUP(A57,'[10]VIPNAL 6 - 11'!$A$1:$D$28,2,0)</f>
        <v>2</v>
      </c>
      <c r="DN57" s="38">
        <f>VLOOKUP(A57,[10]Hoja8!$A$1:$D$72,4,0)</f>
        <v>324.39446366782005</v>
      </c>
      <c r="DO57" s="18">
        <f>VLOOKUP(A57,[10]Hoja8!$A$1:$D$72,2,0)</f>
        <v>15</v>
      </c>
      <c r="DP57" s="38">
        <f>VLOOKUP(A57,[10]Hoja10!$A$1:$D$61,4,0)</f>
        <v>43.252595155709344</v>
      </c>
      <c r="DQ57" s="18">
        <f>VLOOKUP(A57,[10]Hoja10!$A$1:$D$61,2,0)</f>
        <v>2</v>
      </c>
      <c r="DR57" s="38">
        <f>VLOOKUP(A57,[10]Hoja11!$A$1:$D$24,4,0)</f>
        <v>21.626297577854672</v>
      </c>
      <c r="DS57" s="18">
        <f>VLOOKUP(A57,[10]Hoja11!$A$1:$D$24,2,0)</f>
        <v>1</v>
      </c>
      <c r="DT57" s="18">
        <v>0</v>
      </c>
      <c r="DU57" s="18">
        <v>0</v>
      </c>
      <c r="DV57" s="38">
        <f>VLOOKUP(A57,[10]Hoja13!$A$1:$D$20,4,0)</f>
        <v>21.626297577854672</v>
      </c>
      <c r="DW57" s="18">
        <f>VLOOKUP(A57,[10]Hoja13!$A$1:$D$20,2,0)</f>
        <v>1</v>
      </c>
      <c r="DX57" s="18">
        <v>0</v>
      </c>
      <c r="DY57" s="18">
        <v>0</v>
      </c>
      <c r="DZ57" s="188">
        <v>1.1487650775416427</v>
      </c>
      <c r="EA57" s="189">
        <v>2</v>
      </c>
      <c r="EB57" s="188">
        <v>31.328954017180394</v>
      </c>
      <c r="EC57" s="189">
        <v>62</v>
      </c>
      <c r="ED57" s="38">
        <f>VLOOKUP(A57,'[3]2019'!$A$8:$K$140,11,0)</f>
        <v>1.20598166907863</v>
      </c>
      <c r="EE57" s="18">
        <f>VLOOKUP(A57,'[3]2019'!$A$8:$K$140,10,0)</f>
        <v>5</v>
      </c>
      <c r="EF57" s="18" t="str">
        <f>VLOOKUP($A57,[9]ESTADISTICAS_EN_EDUCACION_BASIC!$C$3:$AK$127,11,0)</f>
        <v>77.7</v>
      </c>
      <c r="EG57" s="18" t="str">
        <f>VLOOKUP($A57,[9]ESTADISTICAS_EN_EDUCACION_BASIC!$C$3:$AK$127,7,0)</f>
        <v>67.4</v>
      </c>
      <c r="EH57" s="18" t="str">
        <f>VLOOKUP($A57,[9]ESTADISTICAS_EN_EDUCACION_BASIC!$C$3:$AK$127,18,0)</f>
        <v>1.59</v>
      </c>
      <c r="EI57" s="18" t="str">
        <f>VLOOKUP($A57,[9]ESTADISTICAS_EN_EDUCACION_BASIC!$C$3:$AK$127,29,0)</f>
        <v>1.21</v>
      </c>
      <c r="EJ57" s="31"/>
      <c r="EK57" s="31"/>
      <c r="EL57" s="18" t="str">
        <f>VLOOKUP($A57,[9]ESTADISTICAS_EN_EDUCACION_BASIC!$C$3:$AK$127,13,0)</f>
        <v>62.2</v>
      </c>
      <c r="EM57" s="18" t="str">
        <f>VLOOKUP($A57,[9]ESTADISTICAS_EN_EDUCACION_BASIC!$C$3:$AK$127,8,0)</f>
        <v>39.3</v>
      </c>
      <c r="EN57" s="18" t="str">
        <f>VLOOKUP($A57,[9]ESTADISTICAS_EN_EDUCACION_BASIC!$C$3:$AK$127,20,0)</f>
        <v>3.24</v>
      </c>
      <c r="EO57" s="18" t="str">
        <f>VLOOKUP($A57,[9]ESTADISTICAS_EN_EDUCACION_BASIC!$C$3:$AK$127,30,0)</f>
        <v>4.85</v>
      </c>
      <c r="EP57" s="38">
        <f>VLOOKUP(A57,[10]Hoja2!$A$1:$D$72,4,0)</f>
        <v>324.39446366782005</v>
      </c>
      <c r="EQ57" s="18">
        <f>VLOOKUP(A57,[10]Hoja2!$A$1:$D$72,2,0)</f>
        <v>15</v>
      </c>
      <c r="ER57" s="38">
        <f>VLOOKUP(A57,[10]Hoja3!$A$1:$D$89,4,0)</f>
        <v>173.01038062283737</v>
      </c>
      <c r="ES57" s="18">
        <f>VLOOKUP(A57,[10]Hoja3!$A$1:$D$89,2,0)</f>
        <v>8</v>
      </c>
      <c r="ET57" s="38">
        <f>VLOOKUP(A57,[10]Hoja5!$A$1:$D$76,4,0)</f>
        <v>281.14186851211076</v>
      </c>
      <c r="EU57" s="18">
        <f>VLOOKUP(A57,[10]Hoja5!$A$1:$D$75,2,0)</f>
        <v>13</v>
      </c>
      <c r="EV57" s="38">
        <f>VLOOKUP(A57,[10]Hoja7!$A$1:$D$76,4,0)</f>
        <v>324.39446366782005</v>
      </c>
      <c r="EW57" s="18">
        <f>VLOOKUP(A57,[10]Hoja7!$A$1:$D$77,2,0)</f>
        <v>15</v>
      </c>
      <c r="EX57" s="31"/>
      <c r="EY57" s="188">
        <v>56.823073611708999</v>
      </c>
      <c r="EZ57" s="189">
        <v>132</v>
      </c>
      <c r="FA57" s="188">
        <v>65.671641791044777</v>
      </c>
      <c r="FB57" s="189">
        <v>154</v>
      </c>
      <c r="FC57" s="38">
        <f>VLOOKUP(A57,[10]Hoja15!$A$1:$D$63,4,0)</f>
        <v>57.775637939335581</v>
      </c>
      <c r="FD57" s="18">
        <f>VLOOKUP(A57,[10]Hoja15!$A$1:$D$63,2,0)</f>
        <v>6</v>
      </c>
      <c r="FE57" s="38">
        <f>VLOOKUP(A57,[10]Hoja16!$A$1:$D$88,4,0)</f>
        <v>105.9220028887819</v>
      </c>
      <c r="FF57" s="18">
        <f>VLOOKUP(A57,[10]Hoja16!$A$1:$D$88,2,0)</f>
        <v>11</v>
      </c>
      <c r="FG57" s="18">
        <v>0</v>
      </c>
      <c r="FH57" s="18">
        <v>0</v>
      </c>
      <c r="FI57" s="38">
        <f>VLOOKUP(A57,[10]Hoja18!$A$1:$D$40,4,0)</f>
        <v>9.6292729898892642</v>
      </c>
      <c r="FJ57" s="18">
        <f>VLOOKUP(A57,[10]Hoja18!$A$1:$D$40,2,0)</f>
        <v>1</v>
      </c>
      <c r="FK57" s="38">
        <f>VLOOKUP(A57,[10]Hoja19!$A$1:$D$97,4,0)</f>
        <v>173.32691381800674</v>
      </c>
      <c r="FL57" s="18">
        <f>VLOOKUP(A57,[10]Hoja19!$A$1:$D$97,2,0)</f>
        <v>18</v>
      </c>
      <c r="FM57" s="38">
        <f>VLOOKUP(A57,[10]Hoja20!$A$1:$D$91,4,0)</f>
        <v>259.99037072701014</v>
      </c>
      <c r="FN57" s="18">
        <f>VLOOKUP(A57,[10]Hoja20!$A$1:$D$91,2,0)</f>
        <v>27</v>
      </c>
      <c r="FO57" s="38">
        <f>VLOOKUP(A57,[10]Hoja21!$A$1:$D$101,4,0)</f>
        <v>250.36109773712084</v>
      </c>
      <c r="FP57" s="18">
        <f>VLOOKUP(A57,[10]Hoja21!$A$1:$D$101,2,0)</f>
        <v>26</v>
      </c>
      <c r="FQ57" s="38">
        <f>VLOOKUP(A57,[10]Hoja22!$A$1:$D$60,4,0)</f>
        <v>9.6292729898892642</v>
      </c>
      <c r="FR57" s="18">
        <f>VLOOKUP(A57,[10]Hoja22!$A$1:$D$60,2,0)</f>
        <v>1</v>
      </c>
      <c r="FS57" s="38">
        <f>VLOOKUP(A57,'[3]2019'!$A$8:$M$140,13,0)</f>
        <v>1.6663195167673401</v>
      </c>
      <c r="FT57" s="18">
        <f>VLOOKUP(A57,'[3]2019'!$A$8:$M$140,12,0)</f>
        <v>8</v>
      </c>
      <c r="FU57" s="38">
        <f>VLOOKUP(A57,'[3]2019'!$A$8:$O$140,15,0)</f>
        <v>1.2612991381122556</v>
      </c>
      <c r="FV57" s="18">
        <f>VLOOKUP(A57,'[3]2019'!$A$8:$O$140,14,0)</f>
        <v>6</v>
      </c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</row>
    <row r="58" spans="1:243">
      <c r="A58" s="17" t="s">
        <v>987</v>
      </c>
      <c r="B58" s="18" t="s">
        <v>988</v>
      </c>
      <c r="C58" s="17" t="s">
        <v>427</v>
      </c>
      <c r="D58" s="25">
        <v>6</v>
      </c>
      <c r="E58" s="27">
        <v>2019</v>
      </c>
      <c r="F58" s="31"/>
      <c r="G58" s="194">
        <v>8548</v>
      </c>
      <c r="H58" s="194">
        <v>5608</v>
      </c>
      <c r="I58" s="194">
        <v>2940</v>
      </c>
      <c r="J58" s="200">
        <v>51.21</v>
      </c>
      <c r="K58" s="40">
        <f>VLOOKUP(A58,'[6]1.COBERTURA  DANE'!$B$7:$G$139,5,0)</f>
        <v>2584</v>
      </c>
      <c r="L58" s="26">
        <v>54.8</v>
      </c>
      <c r="M58" s="32">
        <v>2765</v>
      </c>
      <c r="N58" s="187">
        <v>589</v>
      </c>
      <c r="O58" s="187">
        <v>296</v>
      </c>
      <c r="P58" s="187">
        <v>293</v>
      </c>
      <c r="Q58" s="196">
        <f>VLOOKUP($A58,[7]Hoja1!$A$1:$H$3750,6,0)</f>
        <v>708</v>
      </c>
      <c r="R58" s="196">
        <f>VLOOKUP($A58,[7]Hoja1!$A$1:$H$3750,7,0)</f>
        <v>355</v>
      </c>
      <c r="S58" s="196">
        <f>VLOOKUP($A58,[7]Hoja1!$A$1:$H$3750,8,0)</f>
        <v>353</v>
      </c>
      <c r="T58" s="187">
        <v>587</v>
      </c>
      <c r="U58" s="187">
        <v>293</v>
      </c>
      <c r="V58" s="187">
        <v>294</v>
      </c>
      <c r="W58" s="198">
        <f>VLOOKUP($A58,[7]Hoja1!$A$1:$K$3750,9,0)</f>
        <v>703</v>
      </c>
      <c r="X58" s="198">
        <f>VLOOKUP($A58,[7]Hoja1!$A$1:$K$3750,10,0)</f>
        <v>351</v>
      </c>
      <c r="Y58" s="198">
        <f>VLOOKUP($A58,[7]Hoja1!$A$1:$K$3750,11,0)</f>
        <v>352</v>
      </c>
      <c r="Z58" s="187">
        <v>595</v>
      </c>
      <c r="AA58" s="187">
        <v>300</v>
      </c>
      <c r="AB58" s="187">
        <v>295</v>
      </c>
      <c r="AC58" s="198">
        <f>VLOOKUP(A58,[7]Hoja1!$A$1:$Q$3765,12,0)</f>
        <v>732</v>
      </c>
      <c r="AD58" s="198">
        <f>VLOOKUP($A58,[7]Hoja1!$A$1:$Q$3765,13,0)</f>
        <v>373</v>
      </c>
      <c r="AE58" s="198">
        <f>VLOOKUP($A58,[7]Hoja1!$A$1:$Q$3750,14,0)</f>
        <v>359</v>
      </c>
      <c r="AF58" s="187">
        <v>633</v>
      </c>
      <c r="AG58" s="187">
        <v>324</v>
      </c>
      <c r="AH58" s="187">
        <v>309</v>
      </c>
      <c r="AI58" s="198">
        <f>VLOOKUP($A58,[7]Hoja1!$A$1:$Q$3750,15,0)</f>
        <v>1498</v>
      </c>
      <c r="AJ58" s="198">
        <f>VLOOKUP($A58,[7]Hoja1!$A$1:$Q$3750,16,0)</f>
        <v>759</v>
      </c>
      <c r="AK58" s="198">
        <f>VLOOKUP($A58,[7]Hoja1!$A$1:$Q$3750,17,0)</f>
        <v>739</v>
      </c>
      <c r="AL58" s="187">
        <v>687</v>
      </c>
      <c r="AM58" s="187">
        <v>349</v>
      </c>
      <c r="AN58" s="187">
        <v>338</v>
      </c>
      <c r="AO58" s="31"/>
      <c r="AP58" s="31"/>
      <c r="AQ58" s="31"/>
      <c r="AR58" s="31"/>
      <c r="AS58" s="27"/>
      <c r="AT58" s="31"/>
      <c r="AU58" s="31"/>
      <c r="AV58" s="31"/>
      <c r="AW58" s="31"/>
      <c r="AX58" s="38">
        <f>VLOOKUP(A58,[2]INFANTIL!$A$8:$AE$140,31,0)</f>
        <v>11.76470588235294</v>
      </c>
      <c r="AY58" s="18">
        <f>VLOOKUP(A58,[2]INFANTIL!$A$8:$AE$140,30,0)</f>
        <v>1</v>
      </c>
      <c r="AZ58" s="199">
        <f>VLOOKUP(A58,'[3]2019'!$A$8:$E$140,5,0)</f>
        <v>1.6977928692699491</v>
      </c>
      <c r="BA58" s="23">
        <f>VLOOKUP(A58,'[3]2019'!$A$8:$F$140,4,0)</f>
        <v>1</v>
      </c>
      <c r="BB58" s="22">
        <f>VLOOKUP(A58,'[2]MATERNAS DIRECTAS'!$A$8:$AE$140,31,0)</f>
        <v>0</v>
      </c>
      <c r="BC58" s="23">
        <f>VLOOKUP(A58,'[2]MATERNAS DIRECTAS'!$A$8:$AE$140,30,0)</f>
        <v>0</v>
      </c>
      <c r="BD58" s="28">
        <v>0</v>
      </c>
      <c r="BE58" s="29">
        <v>0</v>
      </c>
      <c r="BF58" s="38">
        <f>VLOOKUP(A58,[8]Controles!$A$7:$P$139,12,0)</f>
        <v>4.7058823529411766</v>
      </c>
      <c r="BG58" s="18">
        <f>VLOOKUP(A58,[8]Controles!$A$7:$L$139,11,0)</f>
        <v>4</v>
      </c>
      <c r="BH58" s="38">
        <f>VLOOKUP(A58,[8]Peso!$A$7:$D$139,4,0)</f>
        <v>21.176470588235293</v>
      </c>
      <c r="BI58" s="18">
        <f>VLOOKUP(A58,[8]Peso!$A$7:$D$139,3,0)</f>
        <v>18</v>
      </c>
      <c r="BJ58" s="22">
        <f>VLOOKUP(A58,'[2]EDA &lt; 5AÑOS'!$A$8:$AE$140,31,0)</f>
        <v>0</v>
      </c>
      <c r="BK58" s="23">
        <f>VLOOKUP(A58,'[2]EDA &lt; 5AÑOS'!$A$8:$AE$140,30,0)</f>
        <v>0</v>
      </c>
      <c r="BL58" s="22">
        <f>VLOOKUP(A58,'[2]IRA &lt; 5AÑOS'!$A$8:$AE$140,31,0)</f>
        <v>0</v>
      </c>
      <c r="BM58" s="23">
        <f>VLOOKUP(A58,'[2]IRA &lt; 5AÑOS'!$A$8:$AE$140,30,0)</f>
        <v>0</v>
      </c>
      <c r="BN58" s="18">
        <v>0</v>
      </c>
      <c r="BO58" s="18">
        <v>0</v>
      </c>
      <c r="BP58" s="18">
        <v>0</v>
      </c>
      <c r="BQ58" s="18">
        <v>0</v>
      </c>
      <c r="BR58" s="37">
        <v>0</v>
      </c>
      <c r="BS58" s="26">
        <v>0</v>
      </c>
      <c r="BT58" s="18">
        <v>0</v>
      </c>
      <c r="BU58" s="18">
        <v>0</v>
      </c>
      <c r="BV58" s="201">
        <v>0.15942028985507245</v>
      </c>
      <c r="BW58" s="201">
        <v>1.2173913043478262</v>
      </c>
      <c r="BX58" s="201">
        <v>1.2173913043478262</v>
      </c>
      <c r="BY58" s="201">
        <v>1.2173913043478262</v>
      </c>
      <c r="BZ58" s="201">
        <v>1.2028985507246377</v>
      </c>
      <c r="CA58" s="201">
        <v>1.0133333333333334</v>
      </c>
      <c r="CB58" s="201">
        <v>1.0533333333333332</v>
      </c>
      <c r="CC58" s="18" t="str">
        <f>VLOOKUP(A58,[9]ESTADISTICAS_EN_EDUCACION_BASIC!$C$3:$AK$127,10,0)</f>
        <v>101.1</v>
      </c>
      <c r="CD58" s="18" t="str">
        <f>VLOOKUP(A58,[9]ESTADISTICAS_EN_EDUCACION_BASIC!$C$3:$AK$158,5,0)</f>
        <v>97.9</v>
      </c>
      <c r="CE58" s="18" t="str">
        <f>VLOOKUP(A58,[9]ESTADISTICAS_EN_EDUCACION_BASIC!$C$3:$AK$127,17,0)</f>
        <v>1.04</v>
      </c>
      <c r="CF58" s="24"/>
      <c r="CG58" s="24"/>
      <c r="CH58" s="20">
        <v>0</v>
      </c>
      <c r="CI58" s="21">
        <v>0</v>
      </c>
      <c r="CJ58" s="38">
        <f>VLOOKUP(A58,'[3]2019'!$A$8:$G$140,7,0)</f>
        <v>0</v>
      </c>
      <c r="CK58" s="18">
        <f>VLOOKUP(A58,'[3]2019'!$A$9:$G$140,6,0)</f>
        <v>0</v>
      </c>
      <c r="CL58" s="18">
        <v>0</v>
      </c>
      <c r="CM58" s="26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38">
        <v>0</v>
      </c>
      <c r="DA58" s="18">
        <v>0</v>
      </c>
      <c r="DB58" s="38">
        <f>VLOOKUP(A58,'[3]2019'!$A$8:$I$140,9,0)</f>
        <v>0</v>
      </c>
      <c r="DC58" s="18">
        <f>VLOOKUP(A58,'[3]2019'!$A$8:$I$140,8,0)</f>
        <v>0</v>
      </c>
      <c r="DD58" s="18" t="str">
        <f>VLOOKUP(A58,[9]ESTADISTICAS_EN_EDUCACION_BASIC!$C$3:$AK$127,11,0)</f>
        <v>117.3</v>
      </c>
      <c r="DE58" s="18" t="str">
        <f>VLOOKUP($A58,[9]ESTADISTICAS_EN_EDUCACION_BASIC!$C$3:$AK$127,6,0)</f>
        <v>103.4</v>
      </c>
      <c r="DF58" s="18" t="str">
        <f>VLOOKUP($A58,[9]ESTADISTICAS_EN_EDUCACION_BASIC!$C$3:$AK$127,18,0)</f>
        <v>1.47</v>
      </c>
      <c r="DG58" s="18" t="str">
        <f>VLOOKUP($A58,[9]ESTADISTICAS_EN_EDUCACION_BASIC!$C$3:$AK$127,28,0)</f>
        <v>9.52</v>
      </c>
      <c r="DH58" s="38">
        <f>VLOOKUP(A58,[10]Hoja4!$A$1:$D$63,4,0)</f>
        <v>142.24751066856331</v>
      </c>
      <c r="DI58" s="18">
        <f>VLOOKUP(A58,[10]Hoja4!$A$1:$D$63,2,0)</f>
        <v>1</v>
      </c>
      <c r="DJ58" s="38">
        <v>0</v>
      </c>
      <c r="DK58" s="18">
        <v>0</v>
      </c>
      <c r="DL58" s="18">
        <v>0</v>
      </c>
      <c r="DM58" s="18">
        <v>0</v>
      </c>
      <c r="DN58" s="38">
        <f>VLOOKUP(A58,[10]Hoja8!$A$1:$D$72,4,0)</f>
        <v>273.22404371584702</v>
      </c>
      <c r="DO58" s="18">
        <f>VLOOKUP(A58,[10]Hoja8!$A$1:$D$72,2,0)</f>
        <v>2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18">
        <v>0</v>
      </c>
      <c r="DZ58" s="188">
        <v>6.7796610169491522</v>
      </c>
      <c r="EA58" s="189">
        <v>2</v>
      </c>
      <c r="EB58" s="188">
        <v>35.59870550161812</v>
      </c>
      <c r="EC58" s="189">
        <v>11</v>
      </c>
      <c r="ED58" s="38">
        <f>VLOOKUP(A58,'[3]2019'!$A$8:$K$140,11,0)</f>
        <v>1.5797788309636651</v>
      </c>
      <c r="EE58" s="18">
        <f>VLOOKUP(A58,'[3]2019'!$A$8:$K$140,10,0)</f>
        <v>1</v>
      </c>
      <c r="EF58" s="18" t="str">
        <f>VLOOKUP($A58,[9]ESTADISTICAS_EN_EDUCACION_BASIC!$C$3:$AK$127,11,0)</f>
        <v>117.3</v>
      </c>
      <c r="EG58" s="18" t="str">
        <f>VLOOKUP($A58,[9]ESTADISTICAS_EN_EDUCACION_BASIC!$C$3:$AK$127,7,0)</f>
        <v>100.3</v>
      </c>
      <c r="EH58" s="18" t="str">
        <f>VLOOKUP($A58,[9]ESTADISTICAS_EN_EDUCACION_BASIC!$C$3:$AK$127,18,0)</f>
        <v>1.47</v>
      </c>
      <c r="EI58" s="18" t="str">
        <f>VLOOKUP($A58,[9]ESTADISTICAS_EN_EDUCACION_BASIC!$C$3:$AK$127,29,0)</f>
        <v>7.79</v>
      </c>
      <c r="EJ58" s="31"/>
      <c r="EK58" s="31"/>
      <c r="EL58" s="18" t="str">
        <f>VLOOKUP($A58,[9]ESTADISTICAS_EN_EDUCACION_BASIC!$C$3:$AK$127,13,0)</f>
        <v>142.5</v>
      </c>
      <c r="EM58" s="18">
        <f>VLOOKUP($A58,[9]ESTADISTICAS_EN_EDUCACION_BASIC!$C$3:$AK$127,8,0)</f>
        <v>87</v>
      </c>
      <c r="EN58" s="18" t="str">
        <f>VLOOKUP($A58,[9]ESTADISTICAS_EN_EDUCACION_BASIC!$C$3:$AK$127,20,0)</f>
        <v>2.07</v>
      </c>
      <c r="EO58" s="18" t="str">
        <f>VLOOKUP($A58,[9]ESTADISTICAS_EN_EDUCACION_BASIC!$C$3:$AK$127,30,0)</f>
        <v>14.05</v>
      </c>
      <c r="EP58" s="38">
        <f>VLOOKUP(A58,[10]Hoja2!$A$1:$D$72,4,0)</f>
        <v>273.22404371584702</v>
      </c>
      <c r="EQ58" s="18">
        <f>VLOOKUP(A58,[10]Hoja2!$A$1:$D$72,2,0)</f>
        <v>2</v>
      </c>
      <c r="ER58" s="38">
        <f>VLOOKUP(A58,[10]Hoja3!$A$1:$D$89,4,0)</f>
        <v>136.61202185792351</v>
      </c>
      <c r="ES58" s="18">
        <f>VLOOKUP(A58,[10]Hoja3!$A$1:$D$89,2,0)</f>
        <v>1</v>
      </c>
      <c r="ET58" s="38">
        <f>VLOOKUP(A58,[10]Hoja5!$A$1:$D$76,4,0)</f>
        <v>273.22404371584702</v>
      </c>
      <c r="EU58" s="18">
        <f>VLOOKUP(A58,[10]Hoja5!$A$1:$D$75,2,0)</f>
        <v>2</v>
      </c>
      <c r="EV58" s="38">
        <f>VLOOKUP(A58,[10]Hoja7!$A$1:$D$76,4,0)</f>
        <v>273.22404371584702</v>
      </c>
      <c r="EW58" s="18">
        <f>VLOOKUP(A58,[10]Hoja7!$A$1:$D$77,2,0)</f>
        <v>2</v>
      </c>
      <c r="EX58" s="31"/>
      <c r="EY58" s="188">
        <v>71.005917159763314</v>
      </c>
      <c r="EZ58" s="189">
        <v>24</v>
      </c>
      <c r="FA58" s="188">
        <v>70.796460176991147</v>
      </c>
      <c r="FB58" s="189">
        <v>24</v>
      </c>
      <c r="FC58" s="18">
        <v>0</v>
      </c>
      <c r="FD58" s="18">
        <v>0</v>
      </c>
      <c r="FE58" s="38">
        <v>0</v>
      </c>
      <c r="FF58" s="18">
        <v>0</v>
      </c>
      <c r="FG58" s="18">
        <v>0</v>
      </c>
      <c r="FH58" s="18">
        <v>0</v>
      </c>
      <c r="FI58" s="18">
        <v>0</v>
      </c>
      <c r="FJ58" s="18">
        <v>0</v>
      </c>
      <c r="FK58" s="38">
        <v>0</v>
      </c>
      <c r="FL58" s="18">
        <v>0</v>
      </c>
      <c r="FM58" s="38">
        <f>VLOOKUP(A58,[10]Hoja20!$A$1:$D$91,4,0)</f>
        <v>333.77837116154876</v>
      </c>
      <c r="FN58" s="18">
        <f>VLOOKUP(A58,[10]Hoja20!$A$1:$D$91,2,0)</f>
        <v>5</v>
      </c>
      <c r="FO58" s="38">
        <f>VLOOKUP(A58,[10]Hoja21!$A$1:$D$101,4,0)</f>
        <v>267.02269692923898</v>
      </c>
      <c r="FP58" s="18">
        <f>VLOOKUP(A58,[10]Hoja21!$A$1:$D$101,2,0)</f>
        <v>4</v>
      </c>
      <c r="FQ58" s="38">
        <f>VLOOKUP(A58,[10]Hoja22!$A$1:$D$60,4,0)</f>
        <v>200.26702269692925</v>
      </c>
      <c r="FR58" s="18">
        <f>VLOOKUP(A58,[10]Hoja22!$A$1:$D$60,2,0)</f>
        <v>3</v>
      </c>
      <c r="FS58" s="38">
        <f>VLOOKUP(A58,'[3]2019'!$A$8:$M$140,13,0)</f>
        <v>0</v>
      </c>
      <c r="FT58" s="18">
        <f>VLOOKUP(A58,'[3]2019'!$A$8:$M$140,12,0)</f>
        <v>0</v>
      </c>
      <c r="FU58" s="38">
        <f>VLOOKUP(A58,'[3]2019'!$A$8:$O$140,15,0)</f>
        <v>0</v>
      </c>
      <c r="FV58" s="18">
        <f>VLOOKUP(A58,'[3]2019'!$A$8:$O$140,14,0)</f>
        <v>0</v>
      </c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</row>
    <row r="59" spans="1:243">
      <c r="A59" s="17" t="s">
        <v>996</v>
      </c>
      <c r="B59" s="18" t="s">
        <v>997</v>
      </c>
      <c r="C59" s="17" t="s">
        <v>441</v>
      </c>
      <c r="D59" s="25">
        <v>6</v>
      </c>
      <c r="E59" s="27">
        <v>2019</v>
      </c>
      <c r="F59" s="31"/>
      <c r="G59" s="194">
        <v>5400</v>
      </c>
      <c r="H59" s="194">
        <v>2362</v>
      </c>
      <c r="I59" s="194">
        <v>3038</v>
      </c>
      <c r="J59" s="200">
        <v>14.65</v>
      </c>
      <c r="K59" s="40">
        <f>VLOOKUP(A59,'[6]1.COBERTURA  DANE'!$B$7:$G$139,5,0)</f>
        <v>823</v>
      </c>
      <c r="L59" s="26">
        <v>59.92</v>
      </c>
      <c r="M59" s="32">
        <v>3365</v>
      </c>
      <c r="N59" s="187">
        <v>301</v>
      </c>
      <c r="O59" s="187">
        <v>141</v>
      </c>
      <c r="P59" s="187">
        <v>160</v>
      </c>
      <c r="Q59" s="196">
        <f>VLOOKUP($A59,[7]Hoja1!$A$1:$H$3750,6,0)</f>
        <v>364</v>
      </c>
      <c r="R59" s="196">
        <f>VLOOKUP($A59,[7]Hoja1!$A$1:$H$3750,7,0)</f>
        <v>173</v>
      </c>
      <c r="S59" s="196">
        <f>VLOOKUP($A59,[7]Hoja1!$A$1:$H$3750,8,0)</f>
        <v>191</v>
      </c>
      <c r="T59" s="187">
        <v>337</v>
      </c>
      <c r="U59" s="187">
        <v>175</v>
      </c>
      <c r="V59" s="187">
        <v>162</v>
      </c>
      <c r="W59" s="198">
        <f>VLOOKUP($A59,[7]Hoja1!$A$1:$K$3750,9,0)</f>
        <v>422</v>
      </c>
      <c r="X59" s="198">
        <f>VLOOKUP($A59,[7]Hoja1!$A$1:$K$3750,10,0)</f>
        <v>224</v>
      </c>
      <c r="Y59" s="198">
        <f>VLOOKUP($A59,[7]Hoja1!$A$1:$K$3750,11,0)</f>
        <v>198</v>
      </c>
      <c r="Z59" s="187">
        <v>382</v>
      </c>
      <c r="AA59" s="187">
        <v>211</v>
      </c>
      <c r="AB59" s="187">
        <v>171</v>
      </c>
      <c r="AC59" s="198">
        <f>VLOOKUP(A59,[7]Hoja1!$A$1:$Q$3765,12,0)</f>
        <v>476</v>
      </c>
      <c r="AD59" s="198">
        <f>VLOOKUP($A59,[7]Hoja1!$A$1:$Q$3765,13,0)</f>
        <v>264</v>
      </c>
      <c r="AE59" s="198">
        <f>VLOOKUP($A59,[7]Hoja1!$A$1:$Q$3750,14,0)</f>
        <v>212</v>
      </c>
      <c r="AF59" s="187">
        <v>402</v>
      </c>
      <c r="AG59" s="187">
        <v>220</v>
      </c>
      <c r="AH59" s="187">
        <v>182</v>
      </c>
      <c r="AI59" s="198">
        <f>VLOOKUP($A59,[7]Hoja1!$A$1:$Q$3750,15,0)</f>
        <v>797</v>
      </c>
      <c r="AJ59" s="198">
        <f>VLOOKUP($A59,[7]Hoja1!$A$1:$Q$3750,16,0)</f>
        <v>420</v>
      </c>
      <c r="AK59" s="198">
        <f>VLOOKUP($A59,[7]Hoja1!$A$1:$Q$3750,17,0)</f>
        <v>377</v>
      </c>
      <c r="AL59" s="187">
        <v>365</v>
      </c>
      <c r="AM59" s="187">
        <v>193</v>
      </c>
      <c r="AN59" s="187">
        <v>172</v>
      </c>
      <c r="AO59" s="31"/>
      <c r="AP59" s="31"/>
      <c r="AQ59" s="31"/>
      <c r="AR59" s="31"/>
      <c r="AS59" s="27"/>
      <c r="AT59" s="31"/>
      <c r="AU59" s="31"/>
      <c r="AV59" s="31"/>
      <c r="AW59" s="31"/>
      <c r="AX59" s="38">
        <f>VLOOKUP(A59,[2]INFANTIL!$A$8:$AE$140,31,0)</f>
        <v>0</v>
      </c>
      <c r="AY59" s="18">
        <f>VLOOKUP(A59,[2]INFANTIL!$A$8:$AE$140,30,0)</f>
        <v>0</v>
      </c>
      <c r="AZ59" s="199">
        <f>VLOOKUP(A59,'[3]2019'!$A$8:$E$140,5,0)</f>
        <v>0</v>
      </c>
      <c r="BA59" s="23">
        <f>VLOOKUP(A59,'[3]2019'!$A$8:$F$140,4,0)</f>
        <v>0</v>
      </c>
      <c r="BB59" s="22">
        <f>VLOOKUP(A59,'[2]MATERNAS DIRECTAS'!$A$8:$AE$140,31,0)</f>
        <v>0</v>
      </c>
      <c r="BC59" s="23">
        <f>VLOOKUP(A59,'[2]MATERNAS DIRECTAS'!$A$8:$AE$140,30,0)</f>
        <v>0</v>
      </c>
      <c r="BD59" s="28">
        <v>0</v>
      </c>
      <c r="BE59" s="29">
        <v>0</v>
      </c>
      <c r="BF59" s="38">
        <f>VLOOKUP(A59,[8]Controles!$A$7:$P$139,12,0)</f>
        <v>17.948717948717949</v>
      </c>
      <c r="BG59" s="18">
        <f>VLOOKUP(A59,[8]Controles!$A$7:$L$139,11,0)</f>
        <v>7</v>
      </c>
      <c r="BH59" s="38">
        <f>VLOOKUP(A59,[8]Peso!$A$7:$D$139,4,0)</f>
        <v>7.6923076923076925</v>
      </c>
      <c r="BI59" s="18">
        <f>VLOOKUP(A59,[8]Peso!$A$7:$D$139,3,0)</f>
        <v>3</v>
      </c>
      <c r="BJ59" s="22">
        <f>VLOOKUP(A59,'[2]EDA &lt; 5AÑOS'!$A$8:$AE$140,31,0)</f>
        <v>0</v>
      </c>
      <c r="BK59" s="23">
        <f>VLOOKUP(A59,'[2]EDA &lt; 5AÑOS'!$A$8:$AE$140,30,0)</f>
        <v>0</v>
      </c>
      <c r="BL59" s="22">
        <f>VLOOKUP(A59,'[2]IRA &lt; 5AÑOS'!$A$8:$AE$140,31,0)</f>
        <v>0</v>
      </c>
      <c r="BM59" s="23">
        <f>VLOOKUP(A59,'[2]IRA &lt; 5AÑOS'!$A$8:$AE$140,30,0)</f>
        <v>0</v>
      </c>
      <c r="BN59" s="18">
        <v>0</v>
      </c>
      <c r="BO59" s="18">
        <v>0</v>
      </c>
      <c r="BP59" s="18">
        <v>0</v>
      </c>
      <c r="BQ59" s="18">
        <v>0</v>
      </c>
      <c r="BR59" s="37">
        <v>0</v>
      </c>
      <c r="BS59" s="26">
        <v>0</v>
      </c>
      <c r="BT59" s="18">
        <v>0</v>
      </c>
      <c r="BU59" s="18">
        <v>0</v>
      </c>
      <c r="BV59" s="201">
        <v>7.6923076923076927E-2</v>
      </c>
      <c r="BW59" s="201">
        <v>0.88461538461538458</v>
      </c>
      <c r="BX59" s="201">
        <v>0.76923076923076927</v>
      </c>
      <c r="BY59" s="201">
        <v>0.88461538461538458</v>
      </c>
      <c r="BZ59" s="201">
        <v>0.76923076923076927</v>
      </c>
      <c r="CA59" s="201">
        <v>1.0555555555555556</v>
      </c>
      <c r="CB59" s="201">
        <v>0.98148148148148151</v>
      </c>
      <c r="CC59" s="18" t="str">
        <f>VLOOKUP(A59,[9]ESTADISTICAS_EN_EDUCACION_BASIC!$C$3:$AK$127,10,0)</f>
        <v>81.5</v>
      </c>
      <c r="CD59" s="18" t="str">
        <f>VLOOKUP(A59,[9]ESTADISTICAS_EN_EDUCACION_BASIC!$C$3:$AK$158,5,0)</f>
        <v>50.8</v>
      </c>
      <c r="CE59" s="18">
        <f>VLOOKUP(A59,[9]ESTADISTICAS_EN_EDUCACION_BASIC!$C$3:$AK$127,17,0)</f>
        <v>0</v>
      </c>
      <c r="CF59" s="24"/>
      <c r="CG59" s="24"/>
      <c r="CH59" s="20">
        <v>0</v>
      </c>
      <c r="CI59" s="21">
        <v>0</v>
      </c>
      <c r="CJ59" s="38">
        <f>VLOOKUP(A59,'[3]2019'!$A$8:$G$140,7,0)</f>
        <v>0</v>
      </c>
      <c r="CK59" s="18">
        <f>VLOOKUP(A59,'[3]2019'!$A$9:$G$140,6,0)</f>
        <v>0</v>
      </c>
      <c r="CL59" s="18">
        <v>0</v>
      </c>
      <c r="CM59" s="26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38">
        <v>0</v>
      </c>
      <c r="DA59" s="18">
        <v>0</v>
      </c>
      <c r="DB59" s="38">
        <f>VLOOKUP(A59,'[3]2019'!$A$8:$I$140,9,0)</f>
        <v>0</v>
      </c>
      <c r="DC59" s="18">
        <f>VLOOKUP(A59,'[3]2019'!$A$8:$I$140,8,0)</f>
        <v>0</v>
      </c>
      <c r="DD59" s="18" t="str">
        <f>VLOOKUP(A59,[9]ESTADISTICAS_EN_EDUCACION_BASIC!$C$3:$AK$127,11,0)</f>
        <v>110.9</v>
      </c>
      <c r="DE59" s="18" t="str">
        <f>VLOOKUP($A59,[9]ESTADISTICAS_EN_EDUCACION_BASIC!$C$3:$AK$127,6,0)</f>
        <v>82.5</v>
      </c>
      <c r="DF59" s="18" t="str">
        <f>VLOOKUP($A59,[9]ESTADISTICAS_EN_EDUCACION_BASIC!$C$3:$AK$127,18,0)</f>
        <v>1.71</v>
      </c>
      <c r="DG59" s="18">
        <f>VLOOKUP($A59,[9]ESTADISTICAS_EN_EDUCACION_BASIC!$C$3:$AK$127,28,0)</f>
        <v>0</v>
      </c>
      <c r="DH59" s="38">
        <v>0</v>
      </c>
      <c r="DI59" s="18">
        <v>0</v>
      </c>
      <c r="DJ59" s="38">
        <v>0</v>
      </c>
      <c r="DK59" s="18">
        <v>0</v>
      </c>
      <c r="DL59" s="18">
        <v>0</v>
      </c>
      <c r="DM59" s="18">
        <v>0</v>
      </c>
      <c r="DN59" s="38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18">
        <v>0</v>
      </c>
      <c r="DZ59" s="188">
        <v>0</v>
      </c>
      <c r="EA59" s="189">
        <v>0</v>
      </c>
      <c r="EB59" s="188">
        <v>49.450549450549445</v>
      </c>
      <c r="EC59" s="189">
        <v>9</v>
      </c>
      <c r="ED59" s="38">
        <f>VLOOKUP(A59,'[3]2019'!$A$8:$K$140,11,0)</f>
        <v>0</v>
      </c>
      <c r="EE59" s="18">
        <f>VLOOKUP(A59,'[3]2019'!$A$8:$K$140,10,0)</f>
        <v>0</v>
      </c>
      <c r="EF59" s="18" t="str">
        <f>VLOOKUP($A59,[9]ESTADISTICAS_EN_EDUCACION_BASIC!$C$3:$AK$127,11,0)</f>
        <v>110.9</v>
      </c>
      <c r="EG59" s="18" t="str">
        <f>VLOOKUP($A59,[9]ESTADISTICAS_EN_EDUCACION_BASIC!$C$3:$AK$127,7,0)</f>
        <v>72.3</v>
      </c>
      <c r="EH59" s="18" t="str">
        <f>VLOOKUP($A59,[9]ESTADISTICAS_EN_EDUCACION_BASIC!$C$3:$AK$127,18,0)</f>
        <v>1.71</v>
      </c>
      <c r="EI59" s="18">
        <f>VLOOKUP($A59,[9]ESTADISTICAS_EN_EDUCACION_BASIC!$C$3:$AK$127,29,0)</f>
        <v>0</v>
      </c>
      <c r="EJ59" s="31"/>
      <c r="EK59" s="31"/>
      <c r="EL59" s="18" t="str">
        <f>VLOOKUP($A59,[9]ESTADISTICAS_EN_EDUCACION_BASIC!$C$3:$AK$127,13,0)</f>
        <v>67.5</v>
      </c>
      <c r="EM59" s="18" t="str">
        <f>VLOOKUP($A59,[9]ESTADISTICAS_EN_EDUCACION_BASIC!$C$3:$AK$127,8,0)</f>
        <v>30.6</v>
      </c>
      <c r="EN59" s="18" t="str">
        <f>VLOOKUP($A59,[9]ESTADISTICAS_EN_EDUCACION_BASIC!$C$3:$AK$127,20,0)</f>
        <v>1.18</v>
      </c>
      <c r="EO59" s="18" t="str">
        <f>VLOOKUP($A59,[9]ESTADISTICAS_EN_EDUCACION_BASIC!$C$3:$AK$127,30,0)</f>
        <v>4.71</v>
      </c>
      <c r="EP59" s="18">
        <v>0</v>
      </c>
      <c r="EQ59" s="18">
        <v>0</v>
      </c>
      <c r="ER59" s="38">
        <f>VLOOKUP(A59,[10]Hoja3!$A$1:$D$89,4,0)</f>
        <v>210.08403361344537</v>
      </c>
      <c r="ES59" s="18">
        <f>VLOOKUP(A59,[10]Hoja3!$A$1:$D$89,2,0)</f>
        <v>1</v>
      </c>
      <c r="ET59" s="38">
        <v>0</v>
      </c>
      <c r="EU59" s="18">
        <v>0</v>
      </c>
      <c r="EV59" s="38">
        <v>0</v>
      </c>
      <c r="EW59" s="18">
        <v>0</v>
      </c>
      <c r="EX59" s="31"/>
      <c r="EY59" s="188">
        <v>93.023255813953483</v>
      </c>
      <c r="EZ59" s="189">
        <v>16</v>
      </c>
      <c r="FA59" s="188">
        <v>49.382716049382715</v>
      </c>
      <c r="FB59" s="189">
        <v>8</v>
      </c>
      <c r="FC59" s="18">
        <v>0</v>
      </c>
      <c r="FD59" s="18">
        <v>0</v>
      </c>
      <c r="FE59" s="38">
        <f>VLOOKUP(A59,[10]Hoja16!$A$1:$D$88,4,0)</f>
        <v>125.47051442910914</v>
      </c>
      <c r="FF59" s="18">
        <f>VLOOKUP(A59,[10]Hoja16!$A$1:$D$88,2,0)</f>
        <v>1</v>
      </c>
      <c r="FG59" s="18">
        <v>0</v>
      </c>
      <c r="FH59" s="18">
        <v>0</v>
      </c>
      <c r="FI59" s="18">
        <v>0</v>
      </c>
      <c r="FJ59" s="18">
        <v>0</v>
      </c>
      <c r="FK59" s="38">
        <f>VLOOKUP(A59,[10]Hoja19!$A$1:$D$97,4,0)</f>
        <v>125.47051442910914</v>
      </c>
      <c r="FL59" s="18">
        <f>VLOOKUP(A59,[10]Hoja19!$A$1:$D$97,2,0)</f>
        <v>1</v>
      </c>
      <c r="FM59" s="38">
        <v>0</v>
      </c>
      <c r="FN59" s="18">
        <v>0</v>
      </c>
      <c r="FO59" s="38">
        <f>VLOOKUP(A59,[10]Hoja21!$A$1:$D$101,4,0)</f>
        <v>627.35257214554576</v>
      </c>
      <c r="FP59" s="18">
        <f>VLOOKUP(A59,[10]Hoja21!$A$1:$D$101,2,0)</f>
        <v>5</v>
      </c>
      <c r="FQ59" s="38">
        <v>0</v>
      </c>
      <c r="FR59" s="18">
        <v>0</v>
      </c>
      <c r="FS59" s="38">
        <f>VLOOKUP(A59,'[3]2019'!$A$8:$M$140,13,0)</f>
        <v>2.7397260273972601</v>
      </c>
      <c r="FT59" s="18">
        <f>VLOOKUP(A59,'[3]2019'!$A$8:$M$140,12,0)</f>
        <v>1</v>
      </c>
      <c r="FU59" s="38">
        <f>VLOOKUP(A59,'[3]2019'!$A$8:$O$140,15,0)</f>
        <v>5.9523809523809517</v>
      </c>
      <c r="FV59" s="18">
        <f>VLOOKUP(A59,'[3]2019'!$A$8:$O$140,14,0)</f>
        <v>2</v>
      </c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</row>
    <row r="60" spans="1:243">
      <c r="A60" s="17" t="s">
        <v>1005</v>
      </c>
      <c r="B60" s="18" t="s">
        <v>1006</v>
      </c>
      <c r="C60" s="17" t="s">
        <v>466</v>
      </c>
      <c r="D60" s="25">
        <v>6</v>
      </c>
      <c r="E60" s="27">
        <v>2019</v>
      </c>
      <c r="F60" s="31"/>
      <c r="G60" s="194">
        <v>5530</v>
      </c>
      <c r="H60" s="194">
        <v>3527</v>
      </c>
      <c r="I60" s="194">
        <v>2003</v>
      </c>
      <c r="J60" s="200">
        <v>21.96</v>
      </c>
      <c r="K60" s="40">
        <f>VLOOKUP(A60,'[6]1.COBERTURA  DANE'!$B$7:$G$139,5,0)</f>
        <v>1074</v>
      </c>
      <c r="L60" s="26">
        <v>55.69</v>
      </c>
      <c r="M60" s="32">
        <v>2723</v>
      </c>
      <c r="N60" s="187">
        <v>411</v>
      </c>
      <c r="O60" s="187">
        <v>205</v>
      </c>
      <c r="P60" s="187">
        <v>206</v>
      </c>
      <c r="Q60" s="196">
        <f>VLOOKUP($A60,[7]Hoja1!$A$1:$H$3750,6,0)</f>
        <v>494</v>
      </c>
      <c r="R60" s="196">
        <f>VLOOKUP($A60,[7]Hoja1!$A$1:$H$3750,7,0)</f>
        <v>246</v>
      </c>
      <c r="S60" s="196">
        <f>VLOOKUP($A60,[7]Hoja1!$A$1:$H$3750,8,0)</f>
        <v>248</v>
      </c>
      <c r="T60" s="187">
        <v>413</v>
      </c>
      <c r="U60" s="187">
        <v>201</v>
      </c>
      <c r="V60" s="187">
        <v>212</v>
      </c>
      <c r="W60" s="198">
        <f>VLOOKUP($A60,[7]Hoja1!$A$1:$K$3750,9,0)</f>
        <v>494</v>
      </c>
      <c r="X60" s="198">
        <f>VLOOKUP($A60,[7]Hoja1!$A$1:$K$3750,10,0)</f>
        <v>239</v>
      </c>
      <c r="Y60" s="198">
        <f>VLOOKUP($A60,[7]Hoja1!$A$1:$K$3750,11,0)</f>
        <v>255</v>
      </c>
      <c r="Z60" s="187">
        <v>418</v>
      </c>
      <c r="AA60" s="187">
        <v>204</v>
      </c>
      <c r="AB60" s="187">
        <v>214</v>
      </c>
      <c r="AC60" s="198">
        <f>VLOOKUP(A60,[7]Hoja1!$A$1:$Q$3765,12,0)</f>
        <v>515</v>
      </c>
      <c r="AD60" s="198">
        <f>VLOOKUP($A60,[7]Hoja1!$A$1:$Q$3765,13,0)</f>
        <v>259</v>
      </c>
      <c r="AE60" s="198">
        <f>VLOOKUP($A60,[7]Hoja1!$A$1:$Q$3750,14,0)</f>
        <v>256</v>
      </c>
      <c r="AF60" s="187">
        <v>434</v>
      </c>
      <c r="AG60" s="187">
        <v>227</v>
      </c>
      <c r="AH60" s="187">
        <v>207</v>
      </c>
      <c r="AI60" s="198">
        <f>VLOOKUP($A60,[7]Hoja1!$A$1:$Q$3750,15,0)</f>
        <v>894</v>
      </c>
      <c r="AJ60" s="198">
        <f>VLOOKUP($A60,[7]Hoja1!$A$1:$Q$3750,16,0)</f>
        <v>476</v>
      </c>
      <c r="AK60" s="198">
        <f>VLOOKUP($A60,[7]Hoja1!$A$1:$Q$3750,17,0)</f>
        <v>418</v>
      </c>
      <c r="AL60" s="187">
        <v>412</v>
      </c>
      <c r="AM60" s="187">
        <v>225</v>
      </c>
      <c r="AN60" s="187">
        <v>187</v>
      </c>
      <c r="AO60" s="31"/>
      <c r="AP60" s="31"/>
      <c r="AQ60" s="31"/>
      <c r="AR60" s="31"/>
      <c r="AS60" s="27"/>
      <c r="AT60" s="31"/>
      <c r="AU60" s="31"/>
      <c r="AV60" s="31"/>
      <c r="AW60" s="31"/>
      <c r="AX60" s="38">
        <f>VLOOKUP(A60,[2]INFANTIL!$A$8:$AE$140,31,0)</f>
        <v>0</v>
      </c>
      <c r="AY60" s="18">
        <f>VLOOKUP(A60,[2]INFANTIL!$A$8:$AE$140,30,0)</f>
        <v>0</v>
      </c>
      <c r="AZ60" s="199">
        <f>VLOOKUP(A60,'[3]2019'!$A$8:$E$140,5,0)</f>
        <v>0</v>
      </c>
      <c r="BA60" s="23">
        <f>VLOOKUP(A60,'[3]2019'!$A$8:$F$140,4,0)</f>
        <v>0</v>
      </c>
      <c r="BB60" s="22">
        <f>VLOOKUP(A60,'[2]MATERNAS DIRECTAS'!$A$8:$AE$140,31,0)</f>
        <v>0</v>
      </c>
      <c r="BC60" s="23">
        <f>VLOOKUP(A60,'[2]MATERNAS DIRECTAS'!$A$8:$AE$140,30,0)</f>
        <v>0</v>
      </c>
      <c r="BD60" s="28">
        <v>0</v>
      </c>
      <c r="BE60" s="29">
        <v>0</v>
      </c>
      <c r="BF60" s="38">
        <f>VLOOKUP(A60,[8]Controles!$A$7:$P$139,12,0)</f>
        <v>4.5454545454545459</v>
      </c>
      <c r="BG60" s="18">
        <f>VLOOKUP(A60,[8]Controles!$A$7:$L$139,11,0)</f>
        <v>2</v>
      </c>
      <c r="BH60" s="38">
        <f>VLOOKUP(A60,[8]Peso!$A$7:$D$139,4,0)</f>
        <v>11.363636363636363</v>
      </c>
      <c r="BI60" s="18">
        <f>VLOOKUP(A60,[8]Peso!$A$7:$D$139,3,0)</f>
        <v>5</v>
      </c>
      <c r="BJ60" s="22">
        <f>VLOOKUP(A60,'[2]EDA &lt; 5AÑOS'!$A$8:$AE$140,31,0)</f>
        <v>0</v>
      </c>
      <c r="BK60" s="23">
        <f>VLOOKUP(A60,'[2]EDA &lt; 5AÑOS'!$A$8:$AE$140,30,0)</f>
        <v>0</v>
      </c>
      <c r="BL60" s="22">
        <f>VLOOKUP(A60,'[2]IRA &lt; 5AÑOS'!$A$8:$AE$140,31,0)</f>
        <v>0</v>
      </c>
      <c r="BM60" s="23">
        <f>VLOOKUP(A60,'[2]IRA &lt; 5AÑOS'!$A$8:$AE$140,30,0)</f>
        <v>0</v>
      </c>
      <c r="BN60" s="18">
        <v>0</v>
      </c>
      <c r="BO60" s="18">
        <v>0</v>
      </c>
      <c r="BP60" s="18">
        <v>0</v>
      </c>
      <c r="BQ60" s="18">
        <v>0</v>
      </c>
      <c r="BR60" s="37">
        <v>0</v>
      </c>
      <c r="BS60" s="26">
        <v>0</v>
      </c>
      <c r="BT60" s="18">
        <v>0</v>
      </c>
      <c r="BU60" s="18">
        <v>0</v>
      </c>
      <c r="BV60" s="201">
        <v>0.31914893617021278</v>
      </c>
      <c r="BW60" s="201">
        <v>0.93617021276595747</v>
      </c>
      <c r="BX60" s="201">
        <v>0.97872340425531912</v>
      </c>
      <c r="BY60" s="201">
        <v>0.93617021276595747</v>
      </c>
      <c r="BZ60" s="201">
        <v>0.97872340425531912</v>
      </c>
      <c r="CA60" s="201">
        <v>1.0833333333333333</v>
      </c>
      <c r="CB60" s="201">
        <v>1.0833333333333333</v>
      </c>
      <c r="CC60" s="18" t="str">
        <f>VLOOKUP(A60,[9]ESTADISTICAS_EN_EDUCACION_BASIC!$C$3:$AK$127,10,0)</f>
        <v>137.9</v>
      </c>
      <c r="CD60" s="18" t="str">
        <f>VLOOKUP(A60,[9]ESTADISTICAS_EN_EDUCACION_BASIC!$C$3:$AK$158,5,0)</f>
        <v>106.9</v>
      </c>
      <c r="CE60" s="18" t="str">
        <f>VLOOKUP(A60,[9]ESTADISTICAS_EN_EDUCACION_BASIC!$C$3:$AK$127,17,0)</f>
        <v>1.67</v>
      </c>
      <c r="CF60" s="24"/>
      <c r="CG60" s="24"/>
      <c r="CH60" s="20">
        <v>0</v>
      </c>
      <c r="CI60" s="21">
        <v>0</v>
      </c>
      <c r="CJ60" s="38">
        <f>VLOOKUP(A60,'[3]2019'!$A$8:$G$140,7,0)</f>
        <v>0</v>
      </c>
      <c r="CK60" s="18">
        <f>VLOOKUP(A60,'[3]2019'!$A$9:$G$140,6,0)</f>
        <v>0</v>
      </c>
      <c r="CL60" s="18">
        <v>0</v>
      </c>
      <c r="CM60" s="26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38">
        <v>0</v>
      </c>
      <c r="DA60" s="18">
        <v>0</v>
      </c>
      <c r="DB60" s="38">
        <f>VLOOKUP(A60,'[3]2019'!$A$8:$I$140,9,0)</f>
        <v>0</v>
      </c>
      <c r="DC60" s="18">
        <f>VLOOKUP(A60,'[3]2019'!$A$8:$I$140,8,0)</f>
        <v>0</v>
      </c>
      <c r="DD60" s="18" t="str">
        <f>VLOOKUP(A60,[9]ESTADISTICAS_EN_EDUCACION_BASIC!$C$3:$AK$127,11,0)</f>
        <v>148.2</v>
      </c>
      <c r="DE60" s="18" t="str">
        <f>VLOOKUP($A60,[9]ESTADISTICAS_EN_EDUCACION_BASIC!$C$3:$AK$127,6,0)</f>
        <v>110.1</v>
      </c>
      <c r="DF60" s="18" t="str">
        <f>VLOOKUP($A60,[9]ESTADISTICAS_EN_EDUCACION_BASIC!$C$3:$AK$127,18,0)</f>
        <v>3.46</v>
      </c>
      <c r="DG60" s="18">
        <f>VLOOKUP($A60,[9]ESTADISTICAS_EN_EDUCACION_BASIC!$C$3:$AK$127,28,0)</f>
        <v>0</v>
      </c>
      <c r="DH60" s="38">
        <v>0</v>
      </c>
      <c r="DI60" s="18">
        <v>0</v>
      </c>
      <c r="DJ60" s="38">
        <f>VLOOKUP(A60,'[10]AS 6 - 11'!$A$1:$D$84,4,0)</f>
        <v>202.42914979757086</v>
      </c>
      <c r="DK60" s="18">
        <f>VLOOKUP(A60,'[10]AS 6 - 11'!$A$1:$D$84,2,0)</f>
        <v>1</v>
      </c>
      <c r="DL60" s="18">
        <v>0</v>
      </c>
      <c r="DM60" s="18">
        <v>0</v>
      </c>
      <c r="DN60" s="38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18">
        <v>0</v>
      </c>
      <c r="DZ60" s="188">
        <v>0</v>
      </c>
      <c r="EA60" s="189">
        <v>0</v>
      </c>
      <c r="EB60" s="188">
        <v>53.140096618357489</v>
      </c>
      <c r="EC60" s="189">
        <v>11</v>
      </c>
      <c r="ED60" s="38">
        <f>VLOOKUP(A60,'[3]2019'!$A$8:$K$140,11,0)</f>
        <v>0</v>
      </c>
      <c r="EE60" s="18">
        <f>VLOOKUP(A60,'[3]2019'!$A$8:$K$140,10,0)</f>
        <v>0</v>
      </c>
      <c r="EF60" s="18" t="str">
        <f>VLOOKUP($A60,[9]ESTADISTICAS_EN_EDUCACION_BASIC!$C$3:$AK$127,11,0)</f>
        <v>148.2</v>
      </c>
      <c r="EG60" s="18" t="str">
        <f>VLOOKUP($A60,[9]ESTADISTICAS_EN_EDUCACION_BASIC!$C$3:$AK$127,7,0)</f>
        <v>77.2</v>
      </c>
      <c r="EH60" s="18" t="str">
        <f>VLOOKUP($A60,[9]ESTADISTICAS_EN_EDUCACION_BASIC!$C$3:$AK$127,18,0)</f>
        <v>3.46</v>
      </c>
      <c r="EI60" s="18" t="str">
        <f>VLOOKUP($A60,[9]ESTADISTICAS_EN_EDUCACION_BASIC!$C$3:$AK$127,29,0)</f>
        <v>5.92</v>
      </c>
      <c r="EJ60" s="31"/>
      <c r="EK60" s="31"/>
      <c r="EL60" s="18" t="str">
        <f>VLOOKUP($A60,[9]ESTADISTICAS_EN_EDUCACION_BASIC!$C$3:$AK$127,13,0)</f>
        <v>85.1</v>
      </c>
      <c r="EM60" s="18" t="str">
        <f>VLOOKUP($A60,[9]ESTADISTICAS_EN_EDUCACION_BASIC!$C$3:$AK$127,8,0)</f>
        <v>35.9</v>
      </c>
      <c r="EN60" s="18" t="str">
        <f>VLOOKUP($A60,[9]ESTADISTICAS_EN_EDUCACION_BASIC!$C$3:$AK$127,20,0)</f>
        <v>3.7</v>
      </c>
      <c r="EO60" s="18">
        <f>VLOOKUP($A60,[9]ESTADISTICAS_EN_EDUCACION_BASIC!$C$3:$AK$127,30,0)</f>
        <v>0</v>
      </c>
      <c r="EP60" s="18">
        <v>0</v>
      </c>
      <c r="EQ60" s="18">
        <v>0</v>
      </c>
      <c r="ER60" s="38">
        <v>0</v>
      </c>
      <c r="ES60" s="18">
        <v>0</v>
      </c>
      <c r="ET60" s="38">
        <v>0</v>
      </c>
      <c r="EU60" s="18">
        <v>0</v>
      </c>
      <c r="EV60" s="38">
        <f>VLOOKUP(A60,[10]Hoja7!$A$1:$D$76,4,0)</f>
        <v>194.17475728155338</v>
      </c>
      <c r="EW60" s="18">
        <f>VLOOKUP(A60,[10]Hoja7!$A$1:$D$77,2,0)</f>
        <v>1</v>
      </c>
      <c r="EX60" s="31"/>
      <c r="EY60" s="190">
        <v>53.475935828877006</v>
      </c>
      <c r="EZ60" s="191">
        <v>10</v>
      </c>
      <c r="FA60" s="188">
        <v>62.827225130890049</v>
      </c>
      <c r="FB60" s="189">
        <v>12</v>
      </c>
      <c r="FC60" s="18">
        <v>0</v>
      </c>
      <c r="FD60" s="18">
        <v>0</v>
      </c>
      <c r="FE60" s="38">
        <v>0</v>
      </c>
      <c r="FF60" s="18">
        <v>0</v>
      </c>
      <c r="FG60" s="18">
        <v>0</v>
      </c>
      <c r="FH60" s="18">
        <v>0</v>
      </c>
      <c r="FI60" s="18">
        <v>0</v>
      </c>
      <c r="FJ60" s="18">
        <v>0</v>
      </c>
      <c r="FK60" s="38">
        <v>0</v>
      </c>
      <c r="FL60" s="18">
        <v>0</v>
      </c>
      <c r="FM60" s="38">
        <f>VLOOKUP(A60,[10]Hoja20!$A$1:$D$91,4,0)</f>
        <v>111.85682326621924</v>
      </c>
      <c r="FN60" s="18">
        <f>VLOOKUP(A60,[10]Hoja20!$A$1:$D$91,2,0)</f>
        <v>1</v>
      </c>
      <c r="FO60" s="38">
        <v>0</v>
      </c>
      <c r="FP60" s="18">
        <v>0</v>
      </c>
      <c r="FQ60" s="38">
        <v>0</v>
      </c>
      <c r="FR60" s="18">
        <v>0</v>
      </c>
      <c r="FS60" s="38">
        <f>VLOOKUP(A60,'[3]2019'!$A$8:$M$140,13,0)</f>
        <v>2.4271844660194173</v>
      </c>
      <c r="FT60" s="18">
        <f>VLOOKUP(A60,'[3]2019'!$A$8:$M$140,12,0)</f>
        <v>1</v>
      </c>
      <c r="FU60" s="38">
        <f>VLOOKUP(A60,'[3]2019'!$A$8:$O$140,15,0)</f>
        <v>2.5906735751295336</v>
      </c>
      <c r="FV60" s="18">
        <f>VLOOKUP(A60,'[3]2019'!$A$8:$O$140,14,0)</f>
        <v>1</v>
      </c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</row>
    <row r="61" spans="1:243">
      <c r="A61" s="17" t="s">
        <v>1013</v>
      </c>
      <c r="B61" s="18" t="s">
        <v>1014</v>
      </c>
      <c r="C61" s="17" t="s">
        <v>598</v>
      </c>
      <c r="D61" s="25">
        <v>1</v>
      </c>
      <c r="E61" s="27">
        <v>2019</v>
      </c>
      <c r="F61" s="31"/>
      <c r="G61" s="194">
        <v>283794</v>
      </c>
      <c r="H61" s="194">
        <v>257026</v>
      </c>
      <c r="I61" s="194">
        <v>26768</v>
      </c>
      <c r="J61" s="200">
        <v>85.66</v>
      </c>
      <c r="K61" s="40">
        <f>VLOOKUP(A61,'[6]1.COBERTURA  DANE'!$B$7:$G$139,5,0)</f>
        <v>239728</v>
      </c>
      <c r="L61" s="26">
        <v>13.54</v>
      </c>
      <c r="M61" s="32">
        <v>37895</v>
      </c>
      <c r="N61" s="187">
        <v>16115</v>
      </c>
      <c r="O61" s="187">
        <v>8319</v>
      </c>
      <c r="P61" s="187">
        <v>7796</v>
      </c>
      <c r="Q61" s="196">
        <f>VLOOKUP($A61,[7]Hoja1!$A$1:$H$3750,6,0)</f>
        <v>19332</v>
      </c>
      <c r="R61" s="196">
        <f>VLOOKUP($A61,[7]Hoja1!$A$1:$H$3750,7,0)</f>
        <v>9977</v>
      </c>
      <c r="S61" s="196">
        <f>VLOOKUP($A61,[7]Hoja1!$A$1:$H$3750,8,0)</f>
        <v>9355</v>
      </c>
      <c r="T61" s="187">
        <v>16108</v>
      </c>
      <c r="U61" s="187">
        <v>8289</v>
      </c>
      <c r="V61" s="187">
        <v>7819</v>
      </c>
      <c r="W61" s="198">
        <f>VLOOKUP($A61,[7]Hoja1!$A$1:$K$3750,9,0)</f>
        <v>19489</v>
      </c>
      <c r="X61" s="198">
        <f>VLOOKUP($A61,[7]Hoja1!$A$1:$K$3750,10,0)</f>
        <v>10013</v>
      </c>
      <c r="Y61" s="198">
        <f>VLOOKUP($A61,[7]Hoja1!$A$1:$K$3750,11,0)</f>
        <v>9476</v>
      </c>
      <c r="Z61" s="187">
        <v>17016</v>
      </c>
      <c r="AA61" s="187">
        <v>8699</v>
      </c>
      <c r="AB61" s="187">
        <v>8317</v>
      </c>
      <c r="AC61" s="198">
        <f>VLOOKUP(A61,[7]Hoja1!$A$1:$Q$3765,12,0)</f>
        <v>21931</v>
      </c>
      <c r="AD61" s="198">
        <f>VLOOKUP($A61,[7]Hoja1!$A$1:$Q$3765,13,0)</f>
        <v>11157</v>
      </c>
      <c r="AE61" s="198">
        <f>VLOOKUP($A61,[7]Hoja1!$A$1:$Q$3750,14,0)</f>
        <v>10774</v>
      </c>
      <c r="AF61" s="187">
        <v>20110</v>
      </c>
      <c r="AG61" s="187">
        <v>10168</v>
      </c>
      <c r="AH61" s="187">
        <v>9942</v>
      </c>
      <c r="AI61" s="198">
        <f>VLOOKUP($A61,[7]Hoja1!$A$1:$Q$3750,15,0)</f>
        <v>55138</v>
      </c>
      <c r="AJ61" s="198">
        <f>VLOOKUP($A61,[7]Hoja1!$A$1:$Q$3750,16,0)</f>
        <v>27645</v>
      </c>
      <c r="AK61" s="198">
        <f>VLOOKUP($A61,[7]Hoja1!$A$1:$Q$3750,17,0)</f>
        <v>27493</v>
      </c>
      <c r="AL61" s="187">
        <v>25018</v>
      </c>
      <c r="AM61" s="187">
        <v>12544</v>
      </c>
      <c r="AN61" s="187">
        <v>12474</v>
      </c>
      <c r="AO61" s="31"/>
      <c r="AP61" s="31"/>
      <c r="AQ61" s="31"/>
      <c r="AR61" s="31"/>
      <c r="AS61" s="27"/>
      <c r="AT61" s="31"/>
      <c r="AU61" s="31"/>
      <c r="AV61" s="31"/>
      <c r="AW61" s="31"/>
      <c r="AX61" s="38">
        <f>VLOOKUP(A61,[2]INFANTIL!$A$8:$AE$140,31,0)</f>
        <v>6.9387755102040813</v>
      </c>
      <c r="AY61" s="18">
        <f>VLOOKUP(A61,[2]INFANTIL!$A$8:$AE$140,30,0)</f>
        <v>17</v>
      </c>
      <c r="AZ61" s="199">
        <f>VLOOKUP(A61,'[3]2019'!$A$8:$E$140,5,0)</f>
        <v>1.2410797393732547</v>
      </c>
      <c r="BA61" s="23">
        <f>VLOOKUP(A61,'[3]2019'!$A$8:$F$140,4,0)</f>
        <v>20</v>
      </c>
      <c r="BB61" s="22">
        <f>VLOOKUP(A61,'[2]MATERNAS DIRECTAS'!$A$8:$AE$140,31,0)</f>
        <v>40.816326530612244</v>
      </c>
      <c r="BC61" s="23">
        <f>VLOOKUP(A61,'[2]MATERNAS DIRECTAS'!$A$8:$AE$140,30,0)</f>
        <v>1</v>
      </c>
      <c r="BD61" s="28">
        <v>0</v>
      </c>
      <c r="BE61" s="29">
        <v>0</v>
      </c>
      <c r="BF61" s="38">
        <f>VLOOKUP(A61,[8]Controles!$A$7:$P$139,12,0)</f>
        <v>4.3265306122448974</v>
      </c>
      <c r="BG61" s="18">
        <f>VLOOKUP(A61,[8]Controles!$A$7:$L$139,11,0)</f>
        <v>106</v>
      </c>
      <c r="BH61" s="38">
        <f>VLOOKUP(A61,[8]Peso!$A$7:$D$139,4,0)</f>
        <v>9.6734693877551017</v>
      </c>
      <c r="BI61" s="18">
        <f>VLOOKUP(A61,[8]Peso!$A$7:$D$139,3,0)</f>
        <v>237</v>
      </c>
      <c r="BJ61" s="22">
        <f>VLOOKUP(A61,'[2]EDA &lt; 5AÑOS'!$A$8:$AE$140,31,0)</f>
        <v>0</v>
      </c>
      <c r="BK61" s="23">
        <f>VLOOKUP(A61,'[2]EDA &lt; 5AÑOS'!$A$8:$AE$140,30,0)</f>
        <v>0</v>
      </c>
      <c r="BL61" s="22">
        <f>VLOOKUP(A61,'[2]IRA &lt; 5AÑOS'!$A$8:$AE$140,31,0)</f>
        <v>0</v>
      </c>
      <c r="BM61" s="23">
        <f>VLOOKUP(A61,'[2]IRA &lt; 5AÑOS'!$A$8:$AE$140,30,0)</f>
        <v>0</v>
      </c>
      <c r="BN61" s="18">
        <v>0</v>
      </c>
      <c r="BO61" s="18">
        <v>0</v>
      </c>
      <c r="BP61" s="18">
        <v>0</v>
      </c>
      <c r="BQ61" s="18">
        <v>0</v>
      </c>
      <c r="BR61" s="37">
        <v>0</v>
      </c>
      <c r="BS61" s="26">
        <v>0</v>
      </c>
      <c r="BT61" s="18">
        <v>0</v>
      </c>
      <c r="BU61" s="18">
        <v>0</v>
      </c>
      <c r="BV61" s="201">
        <v>2.2008253094910592E-2</v>
      </c>
      <c r="BW61" s="201">
        <v>0.90612104539202198</v>
      </c>
      <c r="BX61" s="201">
        <v>0.95254470426409898</v>
      </c>
      <c r="BY61" s="201">
        <v>0.90337001375515813</v>
      </c>
      <c r="BZ61" s="201">
        <v>0.9136863823933975</v>
      </c>
      <c r="CA61" s="201">
        <v>0.81118881118881114</v>
      </c>
      <c r="CB61" s="201">
        <v>0.83307996351474611</v>
      </c>
      <c r="CC61" s="18" t="str">
        <f>VLOOKUP(A61,[9]ESTADISTICAS_EN_EDUCACION_BASIC!$C$3:$AK$127,10,0)</f>
        <v>68.4</v>
      </c>
      <c r="CD61" s="18" t="str">
        <f>VLOOKUP(A61,[9]ESTADISTICAS_EN_EDUCACION_BASIC!$C$3:$AK$158,5,0)</f>
        <v>58.8</v>
      </c>
      <c r="CE61" s="18" t="str">
        <f>VLOOKUP(A61,[9]ESTADISTICAS_EN_EDUCACION_BASIC!$C$3:$AK$127,17,0)</f>
        <v>1.52</v>
      </c>
      <c r="CF61" s="24"/>
      <c r="CG61" s="24"/>
      <c r="CH61" s="20" t="e">
        <f>VLOOKUP(A61,#REF!,4,0)</f>
        <v>#REF!</v>
      </c>
      <c r="CI61" s="21" t="e">
        <f>VLOOKUP(A61,#REF!,2,0)</f>
        <v>#REF!</v>
      </c>
      <c r="CJ61" s="38">
        <f>VLOOKUP(A61,'[3]2019'!$A$8:$G$140,7,0)</f>
        <v>0.12416190712689348</v>
      </c>
      <c r="CK61" s="18">
        <f>VLOOKUP(A61,'[3]2019'!$A$9:$G$140,6,0)</f>
        <v>2</v>
      </c>
      <c r="CL61" s="18">
        <v>55.84</v>
      </c>
      <c r="CM61" s="26">
        <v>9</v>
      </c>
      <c r="CN61" s="38">
        <v>136.49</v>
      </c>
      <c r="CO61" s="18">
        <v>22</v>
      </c>
      <c r="CP61" s="38">
        <v>6.2</v>
      </c>
      <c r="CQ61" s="26">
        <v>1</v>
      </c>
      <c r="CR61" s="38">
        <v>10.26</v>
      </c>
      <c r="CS61" s="26">
        <v>2</v>
      </c>
      <c r="CT61" s="38">
        <f>VLOOKUP(A61,[10]Hoja9!$A$1:$D$17,4,0)</f>
        <v>5.1310995946431319</v>
      </c>
      <c r="CU61" s="18">
        <f>VLOOKUP(A61,[10]Hoja9!$A$1:$D$17,2,0)</f>
        <v>1</v>
      </c>
      <c r="CV61" s="18">
        <v>0</v>
      </c>
      <c r="CW61" s="18">
        <v>0</v>
      </c>
      <c r="CX61" s="26">
        <v>5.13</v>
      </c>
      <c r="CY61" s="26">
        <v>1</v>
      </c>
      <c r="CZ61" s="38">
        <v>0</v>
      </c>
      <c r="DA61" s="18">
        <v>0</v>
      </c>
      <c r="DB61" s="38">
        <f>VLOOKUP(A61,'[3]2019'!$A$8:$I$140,9,0)</f>
        <v>0.29384109073812881</v>
      </c>
      <c r="DC61" s="18">
        <f>VLOOKUP(A61,'[3]2019'!$A$8:$I$140,8,0)</f>
        <v>5</v>
      </c>
      <c r="DD61" s="18" t="str">
        <f>VLOOKUP(A61,[9]ESTADISTICAS_EN_EDUCACION_BASIC!$C$3:$AK$127,11,0)</f>
        <v>81.5</v>
      </c>
      <c r="DE61" s="18" t="str">
        <f>VLOOKUP($A61,[9]ESTADISTICAS_EN_EDUCACION_BASIC!$C$3:$AK$127,6,0)</f>
        <v>71.5</v>
      </c>
      <c r="DF61" s="18" t="str">
        <f>VLOOKUP($A61,[9]ESTADISTICAS_EN_EDUCACION_BASIC!$C$3:$AK$127,18,0)</f>
        <v>1.48</v>
      </c>
      <c r="DG61" s="18" t="str">
        <f>VLOOKUP($A61,[9]ESTADISTICAS_EN_EDUCACION_BASIC!$C$3:$AK$127,28,0)</f>
        <v>0.4</v>
      </c>
      <c r="DH61" s="38">
        <f>VLOOKUP(A61,[10]Hoja4!$A$1:$D$63,4,0)</f>
        <v>56.442095541074451</v>
      </c>
      <c r="DI61" s="18">
        <f>VLOOKUP(A61,[10]Hoja4!$A$1:$D$63,2,0)</f>
        <v>11</v>
      </c>
      <c r="DJ61" s="38">
        <f>VLOOKUP(A61,'[10]AS 6 - 11'!$A$1:$D$84,4,0)</f>
        <v>205.24398378572528</v>
      </c>
      <c r="DK61" s="18">
        <f>VLOOKUP(A61,'[10]AS 6 - 11'!$A$1:$D$84,2,0)</f>
        <v>40</v>
      </c>
      <c r="DL61" s="38">
        <f>VLOOKUP(A61,'[10]VIPNAL 6 - 11'!$A$1:$D$28,4,0)</f>
        <v>10.262199189286264</v>
      </c>
      <c r="DM61" s="18">
        <f>VLOOKUP(A61,'[10]VIPNAL 6 - 11'!$A$1:$D$28,2,0)</f>
        <v>2</v>
      </c>
      <c r="DN61" s="38">
        <f>VLOOKUP(A61,[10]Hoja8!$A$1:$D$72,4,0)</f>
        <v>77.515845150699917</v>
      </c>
      <c r="DO61" s="18">
        <f>VLOOKUP(A61,[10]Hoja8!$A$1:$D$72,2,0)</f>
        <v>17</v>
      </c>
      <c r="DP61" s="38">
        <f>VLOOKUP(A61,[10]Hoja10!$A$1:$D$61,4,0)</f>
        <v>18.239022388399981</v>
      </c>
      <c r="DQ61" s="18">
        <f>VLOOKUP(A61,[10]Hoja10!$A$1:$D$61,2,0)</f>
        <v>4</v>
      </c>
      <c r="DR61" s="38">
        <f>VLOOKUP(A61,[10]Hoja11!$A$1:$D$24,4,0)</f>
        <v>9.1195111941999905</v>
      </c>
      <c r="DS61" s="18">
        <f>VLOOKUP(A61,[10]Hoja11!$A$1:$D$24,2,0)</f>
        <v>2</v>
      </c>
      <c r="DT61" s="38">
        <f>VLOOKUP(A61,[10]Hoja12!$A$1:$D$41,4,0)</f>
        <v>4.5597555970999952</v>
      </c>
      <c r="DU61" s="18">
        <f>VLOOKUP(A61,[10]Hoja12!$A$1:$D$41,2,0)</f>
        <v>1</v>
      </c>
      <c r="DV61" s="38">
        <f>VLOOKUP(A61,[10]Hoja13!$A$1:$D$20,4,0)</f>
        <v>4.5597555970999952</v>
      </c>
      <c r="DW61" s="18">
        <f>VLOOKUP(A61,[10]Hoja13!$A$1:$D$20,2,0)</f>
        <v>1</v>
      </c>
      <c r="DX61" s="18">
        <v>0</v>
      </c>
      <c r="DY61" s="18">
        <v>0</v>
      </c>
      <c r="DZ61" s="188">
        <v>1.3225922808705062</v>
      </c>
      <c r="EA61" s="189">
        <v>11</v>
      </c>
      <c r="EB61" s="188">
        <v>28.465097565882118</v>
      </c>
      <c r="EC61" s="189">
        <v>283</v>
      </c>
      <c r="ED61" s="38">
        <f>VLOOKUP(A61,'[3]2019'!$A$8:$K$140,11,0)</f>
        <v>0.64644455494778719</v>
      </c>
      <c r="EE61" s="18">
        <f>VLOOKUP(A61,'[3]2019'!$A$8:$K$140,10,0)</f>
        <v>13</v>
      </c>
      <c r="EF61" s="18" t="str">
        <f>VLOOKUP($A61,[9]ESTADISTICAS_EN_EDUCACION_BASIC!$C$3:$AK$127,11,0)</f>
        <v>81.5</v>
      </c>
      <c r="EG61" s="18" t="str">
        <f>VLOOKUP($A61,[9]ESTADISTICAS_EN_EDUCACION_BASIC!$C$3:$AK$127,7,0)</f>
        <v>68.1</v>
      </c>
      <c r="EH61" s="18" t="str">
        <f>VLOOKUP($A61,[9]ESTADISTICAS_EN_EDUCACION_BASIC!$C$3:$AK$127,18,0)</f>
        <v>1.48</v>
      </c>
      <c r="EI61" s="18" t="str">
        <f>VLOOKUP($A61,[9]ESTADISTICAS_EN_EDUCACION_BASIC!$C$3:$AK$127,29,0)</f>
        <v>1.55</v>
      </c>
      <c r="EJ61" s="31"/>
      <c r="EK61" s="31"/>
      <c r="EL61" s="18">
        <f>VLOOKUP($A61,[9]ESTADISTICAS_EN_EDUCACION_BASIC!$C$3:$AK$127,13,0)</f>
        <v>77</v>
      </c>
      <c r="EM61" s="18" t="str">
        <f>VLOOKUP($A61,[9]ESTADISTICAS_EN_EDUCACION_BASIC!$C$3:$AK$127,8,0)</f>
        <v>47.3</v>
      </c>
      <c r="EN61" s="18" t="str">
        <f>VLOOKUP($A61,[9]ESTADISTICAS_EN_EDUCACION_BASIC!$C$3:$AK$127,20,0)</f>
        <v>1.83</v>
      </c>
      <c r="EO61" s="18" t="str">
        <f>VLOOKUP($A61,[9]ESTADISTICAS_EN_EDUCACION_BASIC!$C$3:$AK$127,30,0)</f>
        <v>2.12</v>
      </c>
      <c r="EP61" s="38">
        <f>VLOOKUP(A61,[10]Hoja2!$A$1:$D$72,4,0)</f>
        <v>77.515845150699917</v>
      </c>
      <c r="EQ61" s="18">
        <f>VLOOKUP(A61,[10]Hoja2!$A$1:$D$72,2,0)</f>
        <v>17</v>
      </c>
      <c r="ER61" s="38">
        <f>VLOOKUP(A61,[10]Hoja3!$A$1:$D$89,4,0)</f>
        <v>182.39022388399982</v>
      </c>
      <c r="ES61" s="18">
        <f>VLOOKUP(A61,[10]Hoja3!$A$1:$D$89,2,0)</f>
        <v>40</v>
      </c>
      <c r="ET61" s="38">
        <f>VLOOKUP(A61,[10]Hoja5!$A$1:$D$76,4,0)</f>
        <v>200.62924627239977</v>
      </c>
      <c r="EU61" s="18">
        <f>VLOOKUP(A61,[10]Hoja5!$A$1:$D$75,2,0)</f>
        <v>44</v>
      </c>
      <c r="EV61" s="38">
        <f>VLOOKUP(A61,[10]Hoja7!$A$1:$D$76,4,0)</f>
        <v>123.11340112169988</v>
      </c>
      <c r="EW61" s="18">
        <f>VLOOKUP(A61,[10]Hoja7!$A$1:$D$77,2,0)</f>
        <v>27</v>
      </c>
      <c r="EX61" s="31"/>
      <c r="EY61" s="188">
        <v>63.812730479397146</v>
      </c>
      <c r="EZ61" s="189">
        <v>796</v>
      </c>
      <c r="FA61" s="188">
        <v>55.609464805553479</v>
      </c>
      <c r="FB61" s="189">
        <v>745</v>
      </c>
      <c r="FC61" s="38">
        <f>VLOOKUP(A61,[10]Hoja15!$A$1:$D$63,4,0)</f>
        <v>9.0681562624687153</v>
      </c>
      <c r="FD61" s="18">
        <f>VLOOKUP(A61,[10]Hoja15!$A$1:$D$63,2,0)</f>
        <v>5</v>
      </c>
      <c r="FE61" s="38">
        <f>VLOOKUP(A61,[10]Hoja16!$A$1:$D$88,4,0)</f>
        <v>21.763575029924915</v>
      </c>
      <c r="FF61" s="18">
        <f>VLOOKUP(A61,[10]Hoja16!$A$1:$D$88,2,0)</f>
        <v>12</v>
      </c>
      <c r="FG61" s="38">
        <f>VLOOKUP(A61,[10]Hoja17!$A$1:$D$33,4,0)</f>
        <v>1.813631252493743</v>
      </c>
      <c r="FH61" s="18">
        <f>VLOOKUP(A61,[10]Hoja17!$A$1:$D$33,2,0)</f>
        <v>1</v>
      </c>
      <c r="FI61" s="38">
        <f>VLOOKUP(A61,[10]Hoja18!$A$1:$D$40,4,0)</f>
        <v>14.509050019949944</v>
      </c>
      <c r="FJ61" s="18">
        <f>VLOOKUP(A61,[10]Hoja18!$A$1:$D$40,2,0)</f>
        <v>8</v>
      </c>
      <c r="FK61" s="38">
        <f>VLOOKUP(A61,[10]Hoja19!$A$1:$D$97,4,0)</f>
        <v>47.154412564837315</v>
      </c>
      <c r="FL61" s="18">
        <f>VLOOKUP(A61,[10]Hoja19!$A$1:$D$97,2,0)</f>
        <v>26</v>
      </c>
      <c r="FM61" s="38">
        <f>VLOOKUP(A61,[10]Hoja20!$A$1:$D$91,4,0)</f>
        <v>243.02658783416157</v>
      </c>
      <c r="FN61" s="18">
        <f>VLOOKUP(A61,[10]Hoja20!$A$1:$D$91,2,0)</f>
        <v>134</v>
      </c>
      <c r="FO61" s="38">
        <f>VLOOKUP(A61,[10]Hoja21!$A$1:$D$101,4,0)</f>
        <v>406.25340055859846</v>
      </c>
      <c r="FP61" s="18">
        <f>VLOOKUP(A61,[10]Hoja21!$A$1:$D$101,2,0)</f>
        <v>224</v>
      </c>
      <c r="FQ61" s="38">
        <f>VLOOKUP(A61,[10]Hoja22!$A$1:$D$60,4,0)</f>
        <v>18.136312524937431</v>
      </c>
      <c r="FR61" s="18">
        <f>VLOOKUP(A61,[10]Hoja22!$A$1:$D$60,2,0)</f>
        <v>10</v>
      </c>
      <c r="FS61" s="38">
        <f>VLOOKUP(A61,'[3]2019'!$A$8:$M$140,13,0)</f>
        <v>1.1991366216324248</v>
      </c>
      <c r="FT61" s="18">
        <f>VLOOKUP(A61,'[3]2019'!$A$8:$M$140,12,0)</f>
        <v>30</v>
      </c>
      <c r="FU61" s="38">
        <f>VLOOKUP(A61,'[3]2019'!$A$8:$O$140,15,0)</f>
        <v>0.70840013422318338</v>
      </c>
      <c r="FV61" s="18">
        <f>VLOOKUP(A61,'[3]2019'!$A$8:$O$140,14,0)</f>
        <v>19</v>
      </c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</row>
    <row r="62" spans="1:243">
      <c r="A62" s="17" t="s">
        <v>1022</v>
      </c>
      <c r="B62" s="18" t="s">
        <v>1023</v>
      </c>
      <c r="C62" s="17" t="s">
        <v>514</v>
      </c>
      <c r="D62" s="25">
        <v>6</v>
      </c>
      <c r="E62" s="27">
        <v>2019</v>
      </c>
      <c r="F62" s="31"/>
      <c r="G62" s="194">
        <v>27419</v>
      </c>
      <c r="H62" s="194">
        <v>7264</v>
      </c>
      <c r="I62" s="194">
        <v>20155</v>
      </c>
      <c r="J62" s="200">
        <v>11.44</v>
      </c>
      <c r="K62" s="40">
        <f>VLOOKUP(A62,'[6]1.COBERTURA  DANE'!$B$7:$G$139,5,0)</f>
        <v>2239</v>
      </c>
      <c r="L62" s="26">
        <v>92.92</v>
      </c>
      <c r="M62" s="32">
        <v>18191</v>
      </c>
      <c r="N62" s="187">
        <v>2044</v>
      </c>
      <c r="O62" s="187">
        <v>1002</v>
      </c>
      <c r="P62" s="187">
        <v>1042</v>
      </c>
      <c r="Q62" s="196">
        <f>VLOOKUP($A62,[7]Hoja1!$A$1:$H$3750,6,0)</f>
        <v>2460</v>
      </c>
      <c r="R62" s="196">
        <f>VLOOKUP($A62,[7]Hoja1!$A$1:$H$3750,7,0)</f>
        <v>1210</v>
      </c>
      <c r="S62" s="196">
        <f>VLOOKUP($A62,[7]Hoja1!$A$1:$H$3750,8,0)</f>
        <v>1250</v>
      </c>
      <c r="T62" s="187">
        <v>2141</v>
      </c>
      <c r="U62" s="187">
        <v>1097</v>
      </c>
      <c r="V62" s="187">
        <v>1044</v>
      </c>
      <c r="W62" s="198">
        <f>VLOOKUP($A62,[7]Hoja1!$A$1:$K$3750,9,0)</f>
        <v>2617</v>
      </c>
      <c r="X62" s="198">
        <f>VLOOKUP($A62,[7]Hoja1!$A$1:$K$3750,10,0)</f>
        <v>1362</v>
      </c>
      <c r="Y62" s="198">
        <f>VLOOKUP($A62,[7]Hoja1!$A$1:$K$3750,11,0)</f>
        <v>1255</v>
      </c>
      <c r="Z62" s="187">
        <v>2250</v>
      </c>
      <c r="AA62" s="187">
        <v>1202</v>
      </c>
      <c r="AB62" s="187">
        <v>1048</v>
      </c>
      <c r="AC62" s="198">
        <f>VLOOKUP(A62,[7]Hoja1!$A$1:$Q$3765,12,0)</f>
        <v>2696</v>
      </c>
      <c r="AD62" s="198">
        <f>VLOOKUP($A62,[7]Hoja1!$A$1:$Q$3765,13,0)</f>
        <v>1451</v>
      </c>
      <c r="AE62" s="198">
        <f>VLOOKUP($A62,[7]Hoja1!$A$1:$Q$3750,14,0)</f>
        <v>1245</v>
      </c>
      <c r="AF62" s="187">
        <v>2232</v>
      </c>
      <c r="AG62" s="187">
        <v>1223</v>
      </c>
      <c r="AH62" s="187">
        <v>1009</v>
      </c>
      <c r="AI62" s="198">
        <f>VLOOKUP($A62,[7]Hoja1!$A$1:$Q$3750,15,0)</f>
        <v>5311</v>
      </c>
      <c r="AJ62" s="198">
        <f>VLOOKUP($A62,[7]Hoja1!$A$1:$Q$3750,16,0)</f>
        <v>3348</v>
      </c>
      <c r="AK62" s="198">
        <f>VLOOKUP($A62,[7]Hoja1!$A$1:$Q$3750,17,0)</f>
        <v>1963</v>
      </c>
      <c r="AL62" s="187">
        <v>2454</v>
      </c>
      <c r="AM62" s="187">
        <v>1547</v>
      </c>
      <c r="AN62" s="187">
        <v>907</v>
      </c>
      <c r="AO62" s="31"/>
      <c r="AP62" s="31"/>
      <c r="AQ62" s="31"/>
      <c r="AR62" s="31"/>
      <c r="AS62" s="27"/>
      <c r="AT62" s="31"/>
      <c r="AU62" s="31"/>
      <c r="AV62" s="31"/>
      <c r="AW62" s="31"/>
      <c r="AX62" s="38">
        <f>VLOOKUP(A62,[2]INFANTIL!$A$8:$AE$140,31,0)</f>
        <v>14.084507042253522</v>
      </c>
      <c r="AY62" s="18">
        <f>VLOOKUP(A62,[2]INFANTIL!$A$8:$AE$140,30,0)</f>
        <v>3</v>
      </c>
      <c r="AZ62" s="199">
        <f>VLOOKUP(A62,'[3]2019'!$A$8:$E$140,5,0)</f>
        <v>1.9569471624266144</v>
      </c>
      <c r="BA62" s="23">
        <f>VLOOKUP(A62,'[3]2019'!$A$8:$F$140,4,0)</f>
        <v>4</v>
      </c>
      <c r="BB62" s="22">
        <f>VLOOKUP(A62,'[2]MATERNAS DIRECTAS'!$A$8:$AE$140,31,0)</f>
        <v>0</v>
      </c>
      <c r="BC62" s="23">
        <f>VLOOKUP(A62,'[2]MATERNAS DIRECTAS'!$A$8:$AE$140,30,0)</f>
        <v>0</v>
      </c>
      <c r="BD62" s="28">
        <v>0</v>
      </c>
      <c r="BE62" s="29">
        <v>0</v>
      </c>
      <c r="BF62" s="38">
        <f>VLOOKUP(A62,[8]Controles!$A$7:$P$139,12,0)</f>
        <v>5.164319248826291</v>
      </c>
      <c r="BG62" s="18">
        <f>VLOOKUP(A62,[8]Controles!$A$7:$L$139,11,0)</f>
        <v>11</v>
      </c>
      <c r="BH62" s="38">
        <f>VLOOKUP(A62,[8]Peso!$A$7:$D$139,4,0)</f>
        <v>11.737089201877934</v>
      </c>
      <c r="BI62" s="18">
        <f>VLOOKUP(A62,[8]Peso!$A$7:$D$139,3,0)</f>
        <v>25</v>
      </c>
      <c r="BJ62" s="22">
        <f>VLOOKUP(A62,'[2]EDA &lt; 5AÑOS'!$A$8:$AE$140,31,0)</f>
        <v>48.923679060665357</v>
      </c>
      <c r="BK62" s="23">
        <f>VLOOKUP(A62,'[2]EDA &lt; 5AÑOS'!$A$8:$AE$140,30,0)</f>
        <v>1</v>
      </c>
      <c r="BL62" s="22">
        <f>VLOOKUP(A62,'[2]IRA &lt; 5AÑOS'!$A$8:$AE$140,31,0)</f>
        <v>48.923679060665357</v>
      </c>
      <c r="BM62" s="23">
        <f>VLOOKUP(A62,'[2]IRA &lt; 5AÑOS'!$A$8:$AE$140,30,0)</f>
        <v>1</v>
      </c>
      <c r="BN62" s="18">
        <v>0</v>
      </c>
      <c r="BO62" s="18">
        <v>0</v>
      </c>
      <c r="BP62" s="27">
        <v>243.31</v>
      </c>
      <c r="BQ62" s="27">
        <v>1</v>
      </c>
      <c r="BR62" s="37">
        <v>243.31</v>
      </c>
      <c r="BS62" s="26">
        <v>1</v>
      </c>
      <c r="BT62" s="18">
        <v>0</v>
      </c>
      <c r="BU62" s="18">
        <v>0</v>
      </c>
      <c r="BV62" s="201">
        <v>0.36038961038961037</v>
      </c>
      <c r="BW62" s="201">
        <v>0.73376623376623373</v>
      </c>
      <c r="BX62" s="201">
        <v>0.75974025974025972</v>
      </c>
      <c r="BY62" s="201">
        <v>0.73376623376623373</v>
      </c>
      <c r="BZ62" s="201">
        <v>0.76623376623376627</v>
      </c>
      <c r="CA62" s="201">
        <v>0.79940119760479045</v>
      </c>
      <c r="CB62" s="201">
        <v>0.78742514970059885</v>
      </c>
      <c r="CC62" s="18" t="str">
        <f>VLOOKUP(A62,[9]ESTADISTICAS_EN_EDUCACION_BASIC!$C$3:$AK$127,10,0)</f>
        <v>73.6</v>
      </c>
      <c r="CD62" s="18" t="str">
        <f>VLOOKUP(A62,[9]ESTADISTICAS_EN_EDUCACION_BASIC!$C$3:$AK$158,5,0)</f>
        <v>60.8</v>
      </c>
      <c r="CE62" s="18" t="str">
        <f>VLOOKUP(A62,[9]ESTADISTICAS_EN_EDUCACION_BASIC!$C$3:$AK$127,17,0)</f>
        <v>2.86</v>
      </c>
      <c r="CF62" s="24"/>
      <c r="CG62" s="24"/>
      <c r="CH62" s="20" t="e">
        <f>VLOOKUP(A62,#REF!,4,0)</f>
        <v>#REF!</v>
      </c>
      <c r="CI62" s="21" t="e">
        <f>VLOOKUP(A62,#REF!,2,0)</f>
        <v>#REF!</v>
      </c>
      <c r="CJ62" s="38">
        <f>VLOOKUP(A62,'[3]2019'!$A$8:$G$140,7,0)</f>
        <v>0.46707146193367582</v>
      </c>
      <c r="CK62" s="18">
        <f>VLOOKUP(A62,'[3]2019'!$A$9:$G$140,6,0)</f>
        <v>1</v>
      </c>
      <c r="CL62" s="18">
        <v>97.61</v>
      </c>
      <c r="CM62" s="26">
        <v>2</v>
      </c>
      <c r="CN62" s="38">
        <v>97.61</v>
      </c>
      <c r="CO62" s="18">
        <v>2</v>
      </c>
      <c r="CP62" s="38">
        <v>48.8</v>
      </c>
      <c r="CQ62" s="26">
        <v>1</v>
      </c>
      <c r="CR62" s="38">
        <v>38.21</v>
      </c>
      <c r="CS62" s="26">
        <v>1</v>
      </c>
      <c r="CT62" s="18">
        <v>0</v>
      </c>
      <c r="CU62" s="18">
        <v>0</v>
      </c>
      <c r="CV62" s="26">
        <v>38.21</v>
      </c>
      <c r="CW62" s="26">
        <v>1</v>
      </c>
      <c r="CX62" s="18">
        <v>0</v>
      </c>
      <c r="CY62" s="18">
        <v>0</v>
      </c>
      <c r="CZ62" s="38">
        <v>0</v>
      </c>
      <c r="DA62" s="18">
        <v>0</v>
      </c>
      <c r="DB62" s="38">
        <f>VLOOKUP(A62,'[3]2019'!$A$8:$I$140,9,0)</f>
        <v>0</v>
      </c>
      <c r="DC62" s="18">
        <f>VLOOKUP(A62,'[3]2019'!$A$8:$I$140,8,0)</f>
        <v>0</v>
      </c>
      <c r="DD62" s="18" t="str">
        <f>VLOOKUP(A62,[9]ESTADISTICAS_EN_EDUCACION_BASIC!$C$3:$AK$127,11,0)</f>
        <v>161.9</v>
      </c>
      <c r="DE62" s="18" t="str">
        <f>VLOOKUP($A62,[9]ESTADISTICAS_EN_EDUCACION_BASIC!$C$3:$AK$127,6,0)</f>
        <v>114.3</v>
      </c>
      <c r="DF62" s="18" t="str">
        <f>VLOOKUP($A62,[9]ESTADISTICAS_EN_EDUCACION_BASIC!$C$3:$AK$127,18,0)</f>
        <v>5.86</v>
      </c>
      <c r="DG62" s="18" t="str">
        <f>VLOOKUP($A62,[9]ESTADISTICAS_EN_EDUCACION_BASIC!$C$3:$AK$127,28,0)</f>
        <v>9.51</v>
      </c>
      <c r="DH62" s="38">
        <f>VLOOKUP(A62,[10]Hoja4!$A$1:$D$63,4,0)</f>
        <v>76.423385555980133</v>
      </c>
      <c r="DI62" s="18">
        <f>VLOOKUP(A62,[10]Hoja4!$A$1:$D$63,2,0)</f>
        <v>2</v>
      </c>
      <c r="DJ62" s="38">
        <f>VLOOKUP(A62,'[10]AS 6 - 11'!$A$1:$D$84,4,0)</f>
        <v>114.63507833397018</v>
      </c>
      <c r="DK62" s="18">
        <f>VLOOKUP(A62,'[10]AS 6 - 11'!$A$1:$D$84,2,0)</f>
        <v>3</v>
      </c>
      <c r="DL62" s="18">
        <v>0</v>
      </c>
      <c r="DM62" s="18">
        <v>0</v>
      </c>
      <c r="DN62" s="38">
        <f>VLOOKUP(A62,[10]Hoja8!$A$1:$D$72,4,0)</f>
        <v>185.459940652819</v>
      </c>
      <c r="DO62" s="18">
        <f>VLOOKUP(A62,[10]Hoja8!$A$1:$D$72,2,0)</f>
        <v>5</v>
      </c>
      <c r="DP62" s="38">
        <f>VLOOKUP(A62,[10]Hoja10!$A$1:$D$61,4,0)</f>
        <v>74.183976261127597</v>
      </c>
      <c r="DQ62" s="18">
        <f>VLOOKUP(A62,[10]Hoja10!$A$1:$D$61,2,0)</f>
        <v>2</v>
      </c>
      <c r="DR62" s="18">
        <v>0</v>
      </c>
      <c r="DS62" s="18">
        <v>0</v>
      </c>
      <c r="DT62" s="38">
        <f>VLOOKUP(A62,[10]Hoja12!$A$1:$D$41,4,0)</f>
        <v>74.183976261127597</v>
      </c>
      <c r="DU62" s="18">
        <f>VLOOKUP(A62,[10]Hoja12!$A$1:$D$41,2,0)</f>
        <v>2</v>
      </c>
      <c r="DV62" s="18">
        <v>0</v>
      </c>
      <c r="DW62" s="18">
        <v>0</v>
      </c>
      <c r="DX62" s="18">
        <v>0</v>
      </c>
      <c r="DY62" s="18">
        <v>0</v>
      </c>
      <c r="DZ62" s="188">
        <v>4.770992366412214</v>
      </c>
      <c r="EA62" s="189">
        <v>5</v>
      </c>
      <c r="EB62" s="188">
        <v>58.473736372646187</v>
      </c>
      <c r="EC62" s="189">
        <v>59</v>
      </c>
      <c r="ED62" s="38">
        <f>VLOOKUP(A62,'[3]2019'!$A$8:$K$140,11,0)</f>
        <v>4.032258064516129</v>
      </c>
      <c r="EE62" s="18">
        <f>VLOOKUP(A62,'[3]2019'!$A$8:$K$140,10,0)</f>
        <v>9</v>
      </c>
      <c r="EF62" s="18" t="str">
        <f>VLOOKUP($A62,[9]ESTADISTICAS_EN_EDUCACION_BASIC!$C$3:$AK$127,11,0)</f>
        <v>161.9</v>
      </c>
      <c r="EG62" s="18" t="str">
        <f>VLOOKUP($A62,[9]ESTADISTICAS_EN_EDUCACION_BASIC!$C$3:$AK$127,7,0)</f>
        <v>56.5</v>
      </c>
      <c r="EH62" s="18" t="str">
        <f>VLOOKUP($A62,[9]ESTADISTICAS_EN_EDUCACION_BASIC!$C$3:$AK$127,18,0)</f>
        <v>5.86</v>
      </c>
      <c r="EI62" s="18" t="str">
        <f>VLOOKUP($A62,[9]ESTADISTICAS_EN_EDUCACION_BASIC!$C$3:$AK$127,29,0)</f>
        <v>1.83</v>
      </c>
      <c r="EJ62" s="31"/>
      <c r="EK62" s="31"/>
      <c r="EL62" s="18" t="str">
        <f>VLOOKUP($A62,[9]ESTADISTICAS_EN_EDUCACION_BASIC!$C$3:$AK$127,13,0)</f>
        <v>50.2</v>
      </c>
      <c r="EM62" s="18" t="str">
        <f>VLOOKUP($A62,[9]ESTADISTICAS_EN_EDUCACION_BASIC!$C$3:$AK$127,8,0)</f>
        <v>20.3</v>
      </c>
      <c r="EN62" s="18" t="str">
        <f>VLOOKUP($A62,[9]ESTADISTICAS_EN_EDUCACION_BASIC!$C$3:$AK$127,20,0)</f>
        <v>8.33</v>
      </c>
      <c r="EO62" s="18" t="str">
        <f>VLOOKUP($A62,[9]ESTADISTICAS_EN_EDUCACION_BASIC!$C$3:$AK$127,30,0)</f>
        <v>0.64</v>
      </c>
      <c r="EP62" s="38">
        <f>VLOOKUP(A62,[10]Hoja2!$A$1:$D$72,4,0)</f>
        <v>185.459940652819</v>
      </c>
      <c r="EQ62" s="18">
        <f>VLOOKUP(A62,[10]Hoja2!$A$1:$D$72,2,0)</f>
        <v>5</v>
      </c>
      <c r="ER62" s="38">
        <f>VLOOKUP(A62,[10]Hoja3!$A$1:$D$89,4,0)</f>
        <v>111.2759643916914</v>
      </c>
      <c r="ES62" s="18">
        <f>VLOOKUP(A62,[10]Hoja3!$A$1:$D$89,2,0)</f>
        <v>3</v>
      </c>
      <c r="ET62" s="38">
        <f>VLOOKUP(A62,[10]Hoja5!$A$1:$D$76,4,0)</f>
        <v>222.55192878338281</v>
      </c>
      <c r="EU62" s="18">
        <f>VLOOKUP(A62,[10]Hoja5!$A$1:$D$75,2,0)</f>
        <v>6</v>
      </c>
      <c r="EV62" s="38">
        <f>VLOOKUP(A62,[10]Hoja7!$A$1:$D$76,4,0)</f>
        <v>296.73590504451039</v>
      </c>
      <c r="EW62" s="18">
        <f>VLOOKUP(A62,[10]Hoja7!$A$1:$D$77,2,0)</f>
        <v>8</v>
      </c>
      <c r="EX62" s="31"/>
      <c r="EY62" s="188">
        <v>73.869900771775079</v>
      </c>
      <c r="EZ62" s="189">
        <v>67</v>
      </c>
      <c r="FA62" s="188">
        <v>49.939098660170522</v>
      </c>
      <c r="FB62" s="189">
        <v>41</v>
      </c>
      <c r="FC62" s="18">
        <v>0</v>
      </c>
      <c r="FD62" s="18">
        <v>0</v>
      </c>
      <c r="FE62" s="38">
        <f>VLOOKUP(A62,[10]Hoja16!$A$1:$D$88,4,0)</f>
        <v>263.6038410845415</v>
      </c>
      <c r="FF62" s="18">
        <f>VLOOKUP(A62,[10]Hoja16!$A$1:$D$88,2,0)</f>
        <v>14</v>
      </c>
      <c r="FG62" s="18">
        <v>0</v>
      </c>
      <c r="FH62" s="18">
        <v>0</v>
      </c>
      <c r="FI62" s="18">
        <v>0</v>
      </c>
      <c r="FJ62" s="18">
        <v>0</v>
      </c>
      <c r="FK62" s="38">
        <f>VLOOKUP(A62,[10]Hoja19!$A$1:$D$97,4,0)</f>
        <v>263.6038410845415</v>
      </c>
      <c r="FL62" s="18">
        <f>VLOOKUP(A62,[10]Hoja19!$A$1:$D$97,2,0)</f>
        <v>14</v>
      </c>
      <c r="FM62" s="38">
        <f>VLOOKUP(A62,[10]Hoja20!$A$1:$D$91,4,0)</f>
        <v>207.11730370928262</v>
      </c>
      <c r="FN62" s="18">
        <f>VLOOKUP(A62,[10]Hoja20!$A$1:$D$91,2,0)</f>
        <v>11</v>
      </c>
      <c r="FO62" s="38">
        <f>VLOOKUP(A62,[10]Hoja21!$A$1:$D$101,4,0)</f>
        <v>207.11730370928262</v>
      </c>
      <c r="FP62" s="18">
        <f>VLOOKUP(A62,[10]Hoja21!$A$1:$D$101,2,0)</f>
        <v>11</v>
      </c>
      <c r="FQ62" s="38">
        <v>0</v>
      </c>
      <c r="FR62" s="18">
        <v>0</v>
      </c>
      <c r="FS62" s="38">
        <f>VLOOKUP(A62,'[3]2019'!$A$8:$M$140,13,0)</f>
        <v>2.0374898125509371</v>
      </c>
      <c r="FT62" s="18">
        <f>VLOOKUP(A62,'[3]2019'!$A$8:$M$140,12,0)</f>
        <v>5</v>
      </c>
      <c r="FU62" s="38">
        <f>VLOOKUP(A62,'[3]2019'!$A$8:$O$140,15,0)</f>
        <v>3.258655804480652</v>
      </c>
      <c r="FV62" s="18">
        <f>VLOOKUP(A62,'[3]2019'!$A$8:$O$140,14,0)</f>
        <v>8</v>
      </c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</row>
    <row r="63" spans="1:243">
      <c r="A63" s="17" t="s">
        <v>1030</v>
      </c>
      <c r="B63" s="18" t="s">
        <v>1031</v>
      </c>
      <c r="C63" s="17" t="s">
        <v>466</v>
      </c>
      <c r="D63" s="25">
        <v>6</v>
      </c>
      <c r="E63" s="27">
        <v>2019</v>
      </c>
      <c r="F63" s="31"/>
      <c r="G63" s="194">
        <v>14662</v>
      </c>
      <c r="H63" s="194">
        <v>7851</v>
      </c>
      <c r="I63" s="194">
        <v>6811</v>
      </c>
      <c r="J63" s="200">
        <v>25.41</v>
      </c>
      <c r="K63" s="40">
        <f>VLOOKUP(A63,'[6]1.COBERTURA  DANE'!$B$7:$G$139,5,0)</f>
        <v>3412</v>
      </c>
      <c r="L63" s="26">
        <v>69.33</v>
      </c>
      <c r="M63" s="32">
        <v>9308</v>
      </c>
      <c r="N63" s="187">
        <v>976</v>
      </c>
      <c r="O63" s="187">
        <v>507</v>
      </c>
      <c r="P63" s="187">
        <v>469</v>
      </c>
      <c r="Q63" s="196">
        <f>VLOOKUP($A63,[7]Hoja1!$A$1:$H$3750,6,0)</f>
        <v>1175</v>
      </c>
      <c r="R63" s="196">
        <f>VLOOKUP($A63,[7]Hoja1!$A$1:$H$3750,7,0)</f>
        <v>610</v>
      </c>
      <c r="S63" s="196">
        <f>VLOOKUP($A63,[7]Hoja1!$A$1:$H$3750,8,0)</f>
        <v>565</v>
      </c>
      <c r="T63" s="187">
        <v>1014</v>
      </c>
      <c r="U63" s="187">
        <v>522</v>
      </c>
      <c r="V63" s="187">
        <v>492</v>
      </c>
      <c r="W63" s="198">
        <f>VLOOKUP($A63,[7]Hoja1!$A$1:$K$3750,9,0)</f>
        <v>1242</v>
      </c>
      <c r="X63" s="198">
        <f>VLOOKUP($A63,[7]Hoja1!$A$1:$K$3750,10,0)</f>
        <v>639</v>
      </c>
      <c r="Y63" s="198">
        <f>VLOOKUP($A63,[7]Hoja1!$A$1:$K$3750,11,0)</f>
        <v>603</v>
      </c>
      <c r="Z63" s="187">
        <v>1085</v>
      </c>
      <c r="AA63" s="187">
        <v>564</v>
      </c>
      <c r="AB63" s="187">
        <v>521</v>
      </c>
      <c r="AC63" s="198">
        <f>VLOOKUP(A63,[7]Hoja1!$A$1:$Q$3765,12,0)</f>
        <v>1333</v>
      </c>
      <c r="AD63" s="198">
        <f>VLOOKUP($A63,[7]Hoja1!$A$1:$Q$3765,13,0)</f>
        <v>707</v>
      </c>
      <c r="AE63" s="198">
        <f>VLOOKUP($A63,[7]Hoja1!$A$1:$Q$3750,14,0)</f>
        <v>626</v>
      </c>
      <c r="AF63" s="187">
        <v>1125</v>
      </c>
      <c r="AG63" s="187">
        <v>610</v>
      </c>
      <c r="AH63" s="187">
        <v>515</v>
      </c>
      <c r="AI63" s="198">
        <f>VLOOKUP($A63,[7]Hoja1!$A$1:$Q$3750,15,0)</f>
        <v>2404</v>
      </c>
      <c r="AJ63" s="198">
        <f>VLOOKUP($A63,[7]Hoja1!$A$1:$Q$3750,16,0)</f>
        <v>1291</v>
      </c>
      <c r="AK63" s="198">
        <f>VLOOKUP($A63,[7]Hoja1!$A$1:$Q$3750,17,0)</f>
        <v>1113</v>
      </c>
      <c r="AL63" s="187">
        <v>1115</v>
      </c>
      <c r="AM63" s="187">
        <v>604</v>
      </c>
      <c r="AN63" s="187">
        <v>511</v>
      </c>
      <c r="AO63" s="31"/>
      <c r="AP63" s="31"/>
      <c r="AQ63" s="31"/>
      <c r="AR63" s="31"/>
      <c r="AS63" s="27"/>
      <c r="AT63" s="31"/>
      <c r="AU63" s="31"/>
      <c r="AV63" s="31"/>
      <c r="AW63" s="31"/>
      <c r="AX63" s="38">
        <f>VLOOKUP(A63,[2]INFANTIL!$A$8:$AE$140,31,0)</f>
        <v>12.578616352201259</v>
      </c>
      <c r="AY63" s="18">
        <f>VLOOKUP(A63,[2]INFANTIL!$A$8:$AE$140,30,0)</f>
        <v>2</v>
      </c>
      <c r="AZ63" s="199">
        <f>VLOOKUP(A63,'[3]2019'!$A$8:$E$140,5,0)</f>
        <v>3.0737704918032787</v>
      </c>
      <c r="BA63" s="23">
        <f>VLOOKUP(A63,'[3]2019'!$A$8:$F$140,4,0)</f>
        <v>3</v>
      </c>
      <c r="BB63" s="22">
        <f>VLOOKUP(A63,'[2]MATERNAS DIRECTAS'!$A$8:$AE$140,31,0)</f>
        <v>0</v>
      </c>
      <c r="BC63" s="23">
        <f>VLOOKUP(A63,'[2]MATERNAS DIRECTAS'!$A$8:$AE$140,30,0)</f>
        <v>0</v>
      </c>
      <c r="BD63" s="28">
        <v>204.91803278688525</v>
      </c>
      <c r="BE63" s="29">
        <v>2</v>
      </c>
      <c r="BF63" s="38">
        <f>VLOOKUP(A63,[8]Controles!$A$7:$P$139,12,0)</f>
        <v>5.6603773584905666</v>
      </c>
      <c r="BG63" s="18">
        <f>VLOOKUP(A63,[8]Controles!$A$7:$L$139,11,0)</f>
        <v>9</v>
      </c>
      <c r="BH63" s="38">
        <f>VLOOKUP(A63,[8]Peso!$A$7:$D$139,4,0)</f>
        <v>8.8050314465408803</v>
      </c>
      <c r="BI63" s="18">
        <f>VLOOKUP(A63,[8]Peso!$A$7:$D$139,3,0)</f>
        <v>14</v>
      </c>
      <c r="BJ63" s="22">
        <f>VLOOKUP(A63,'[2]EDA &lt; 5AÑOS'!$A$8:$AE$140,31,0)</f>
        <v>0</v>
      </c>
      <c r="BK63" s="23">
        <f>VLOOKUP(A63,'[2]EDA &lt; 5AÑOS'!$A$8:$AE$140,30,0)</f>
        <v>0</v>
      </c>
      <c r="BL63" s="22">
        <f>VLOOKUP(A63,'[2]IRA &lt; 5AÑOS'!$A$8:$AE$140,31,0)</f>
        <v>0</v>
      </c>
      <c r="BM63" s="23">
        <f>VLOOKUP(A63,'[2]IRA &lt; 5AÑOS'!$A$8:$AE$140,30,0)</f>
        <v>0</v>
      </c>
      <c r="BN63" s="18">
        <v>0</v>
      </c>
      <c r="BO63" s="18">
        <v>0</v>
      </c>
      <c r="BP63" s="18">
        <v>0</v>
      </c>
      <c r="BQ63" s="18">
        <v>0</v>
      </c>
      <c r="BR63" s="37">
        <v>0</v>
      </c>
      <c r="BS63" s="26">
        <v>0</v>
      </c>
      <c r="BT63" s="18">
        <v>0</v>
      </c>
      <c r="BU63" s="18">
        <v>0</v>
      </c>
      <c r="BV63" s="201">
        <v>0.38775510204081631</v>
      </c>
      <c r="BW63" s="201">
        <v>0.97278911564625847</v>
      </c>
      <c r="BX63" s="201">
        <v>0.89795918367346939</v>
      </c>
      <c r="BY63" s="201">
        <v>0.97278911564625847</v>
      </c>
      <c r="BZ63" s="201">
        <v>0.89795918367346939</v>
      </c>
      <c r="CA63" s="201">
        <v>1.0860927152317881</v>
      </c>
      <c r="CB63" s="201">
        <v>1.0596026490066226</v>
      </c>
      <c r="CC63" s="18" t="str">
        <f>VLOOKUP(A63,[9]ESTADISTICAS_EN_EDUCACION_BASIC!$C$3:$AK$127,10,0)</f>
        <v>88.3</v>
      </c>
      <c r="CD63" s="18" t="str">
        <f>VLOOKUP(A63,[9]ESTADISTICAS_EN_EDUCACION_BASIC!$C$3:$AK$158,5,0)</f>
        <v>75.4</v>
      </c>
      <c r="CE63" s="18" t="str">
        <f>VLOOKUP(A63,[9]ESTADISTICAS_EN_EDUCACION_BASIC!$C$3:$AK$127,17,0)</f>
        <v>2.42</v>
      </c>
      <c r="CF63" s="24"/>
      <c r="CG63" s="24"/>
      <c r="CH63" s="20" t="e">
        <f>VLOOKUP(A63,#REF!,4,0)</f>
        <v>#REF!</v>
      </c>
      <c r="CI63" s="21" t="e">
        <f>VLOOKUP(A63,#REF!,2,0)</f>
        <v>#REF!</v>
      </c>
      <c r="CJ63" s="38">
        <f>VLOOKUP(A63,'[3]2019'!$A$8:$G$140,7,0)</f>
        <v>0</v>
      </c>
      <c r="CK63" s="18">
        <f>VLOOKUP(A63,'[3]2019'!$A$9:$G$140,6,0)</f>
        <v>0</v>
      </c>
      <c r="CL63" s="18">
        <v>102.4</v>
      </c>
      <c r="CM63" s="26">
        <v>1</v>
      </c>
      <c r="CN63" s="38">
        <v>204.08</v>
      </c>
      <c r="CO63" s="18">
        <v>2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38">
        <v>0</v>
      </c>
      <c r="DA63" s="18">
        <v>0</v>
      </c>
      <c r="DB63" s="38">
        <f>VLOOKUP(A63,'[3]2019'!$A$8:$I$140,9,0)</f>
        <v>0.92165898617511521</v>
      </c>
      <c r="DC63" s="18">
        <f>VLOOKUP(A63,'[3]2019'!$A$8:$I$140,8,0)</f>
        <v>1</v>
      </c>
      <c r="DD63" s="18" t="str">
        <f>VLOOKUP(A63,[9]ESTADISTICAS_EN_EDUCACION_BASIC!$C$3:$AK$127,11,0)</f>
        <v>110.7</v>
      </c>
      <c r="DE63" s="18" t="str">
        <f>VLOOKUP($A63,[9]ESTADISTICAS_EN_EDUCACION_BASIC!$C$3:$AK$127,6,0)</f>
        <v>85.4</v>
      </c>
      <c r="DF63" s="18" t="str">
        <f>VLOOKUP($A63,[9]ESTADISTICAS_EN_EDUCACION_BASIC!$C$3:$AK$127,18,0)</f>
        <v>2.22</v>
      </c>
      <c r="DG63" s="18" t="str">
        <f>VLOOKUP($A63,[9]ESTADISTICAS_EN_EDUCACION_BASIC!$C$3:$AK$127,28,0)</f>
        <v>11.78</v>
      </c>
      <c r="DH63" s="38">
        <v>0</v>
      </c>
      <c r="DI63" s="18">
        <v>0</v>
      </c>
      <c r="DJ63" s="38">
        <f>VLOOKUP(A63,'[10]AS 6 - 11'!$A$1:$D$84,4,0)</f>
        <v>161.03059581320451</v>
      </c>
      <c r="DK63" s="18">
        <f>VLOOKUP(A63,'[10]AS 6 - 11'!$A$1:$D$84,2,0)</f>
        <v>2</v>
      </c>
      <c r="DL63" s="18">
        <v>0</v>
      </c>
      <c r="DM63" s="18">
        <v>0</v>
      </c>
      <c r="DN63" s="38">
        <f>VLOOKUP(A63,[10]Hoja8!$A$1:$D$72,4,0)</f>
        <v>75.018754688672175</v>
      </c>
      <c r="DO63" s="18">
        <f>VLOOKUP(A63,[10]Hoja8!$A$1:$D$72,2,0)</f>
        <v>1</v>
      </c>
      <c r="DP63" s="38">
        <f>VLOOKUP(A63,[10]Hoja10!$A$1:$D$61,4,0)</f>
        <v>75.018754688672175</v>
      </c>
      <c r="DQ63" s="18">
        <f>VLOOKUP(A63,[10]Hoja10!$A$1:$D$61,2,0)</f>
        <v>1</v>
      </c>
      <c r="DR63" s="18">
        <v>0</v>
      </c>
      <c r="DS63" s="18">
        <v>0</v>
      </c>
      <c r="DT63" s="38">
        <f>VLOOKUP(A63,[10]Hoja12!$A$1:$D$41,4,0)</f>
        <v>75.018754688672175</v>
      </c>
      <c r="DU63" s="18">
        <f>VLOOKUP(A63,[10]Hoja12!$A$1:$D$41,2,0)</f>
        <v>1</v>
      </c>
      <c r="DV63" s="18">
        <v>0</v>
      </c>
      <c r="DW63" s="18">
        <v>0</v>
      </c>
      <c r="DX63" s="18">
        <v>0</v>
      </c>
      <c r="DY63" s="18">
        <v>0</v>
      </c>
      <c r="DZ63" s="188">
        <v>11.516314779270633</v>
      </c>
      <c r="EA63" s="189">
        <v>6</v>
      </c>
      <c r="EB63" s="188">
        <v>62.135922330097088</v>
      </c>
      <c r="EC63" s="189">
        <v>32</v>
      </c>
      <c r="ED63" s="38">
        <f>VLOOKUP(A63,'[3]2019'!$A$8:$K$140,11,0)</f>
        <v>1.7777777777777779</v>
      </c>
      <c r="EE63" s="18">
        <f>VLOOKUP(A63,'[3]2019'!$A$8:$K$140,10,0)</f>
        <v>2</v>
      </c>
      <c r="EF63" s="18" t="str">
        <f>VLOOKUP($A63,[9]ESTADISTICAS_EN_EDUCACION_BASIC!$C$3:$AK$127,11,0)</f>
        <v>110.7</v>
      </c>
      <c r="EG63" s="18">
        <f>VLOOKUP($A63,[9]ESTADISTICAS_EN_EDUCACION_BASIC!$C$3:$AK$127,7,0)</f>
        <v>69</v>
      </c>
      <c r="EH63" s="18" t="str">
        <f>VLOOKUP($A63,[9]ESTADISTICAS_EN_EDUCACION_BASIC!$C$3:$AK$127,18,0)</f>
        <v>2.22</v>
      </c>
      <c r="EI63" s="18" t="str">
        <f>VLOOKUP($A63,[9]ESTADISTICAS_EN_EDUCACION_BASIC!$C$3:$AK$127,29,0)</f>
        <v>10.57</v>
      </c>
      <c r="EJ63" s="31"/>
      <c r="EK63" s="31"/>
      <c r="EL63" s="18" t="str">
        <f>VLOOKUP($A63,[9]ESTADISTICAS_EN_EDUCACION_BASIC!$C$3:$AK$127,13,0)</f>
        <v>65.9</v>
      </c>
      <c r="EM63" s="18" t="str">
        <f>VLOOKUP($A63,[9]ESTADISTICAS_EN_EDUCACION_BASIC!$C$3:$AK$127,8,0)</f>
        <v>42.5</v>
      </c>
      <c r="EN63" s="18" t="str">
        <f>VLOOKUP($A63,[9]ESTADISTICAS_EN_EDUCACION_BASIC!$C$3:$AK$127,20,0)</f>
        <v>1.83</v>
      </c>
      <c r="EO63" s="18">
        <f>VLOOKUP($A63,[9]ESTADISTICAS_EN_EDUCACION_BASIC!$C$3:$AK$127,30,0)</f>
        <v>0</v>
      </c>
      <c r="EP63" s="38">
        <f>VLOOKUP(A63,[10]Hoja2!$A$1:$D$72,4,0)</f>
        <v>75.018754688672175</v>
      </c>
      <c r="EQ63" s="18">
        <f>VLOOKUP(A63,[10]Hoja2!$A$1:$D$72,2,0)</f>
        <v>1</v>
      </c>
      <c r="ER63" s="38">
        <f>VLOOKUP(A63,[10]Hoja3!$A$1:$D$89,4,0)</f>
        <v>75.018754688672175</v>
      </c>
      <c r="ES63" s="18">
        <f>VLOOKUP(A63,[10]Hoja3!$A$1:$D$89,2,0)</f>
        <v>1</v>
      </c>
      <c r="ET63" s="38">
        <f>VLOOKUP(A63,[10]Hoja5!$A$1:$D$76,4,0)</f>
        <v>450.11252813203299</v>
      </c>
      <c r="EU63" s="18">
        <f>VLOOKUP(A63,[10]Hoja5!$A$1:$D$75,2,0)</f>
        <v>6</v>
      </c>
      <c r="EV63" s="38">
        <f>VLOOKUP(A63,[10]Hoja7!$A$1:$D$76,4,0)</f>
        <v>75.018754688672175</v>
      </c>
      <c r="EW63" s="18">
        <f>VLOOKUP(A63,[10]Hoja7!$A$1:$D$77,2,0)</f>
        <v>1</v>
      </c>
      <c r="EX63" s="31"/>
      <c r="EY63" s="190">
        <v>80.234833659491187</v>
      </c>
      <c r="EZ63" s="191">
        <v>41</v>
      </c>
      <c r="FA63" s="188">
        <v>70.281124497991968</v>
      </c>
      <c r="FB63" s="189">
        <v>35</v>
      </c>
      <c r="FC63" s="18">
        <v>0</v>
      </c>
      <c r="FD63" s="18">
        <v>0</v>
      </c>
      <c r="FE63" s="38">
        <f>VLOOKUP(A63,[10]Hoja16!$A$1:$D$88,4,0)</f>
        <v>249.58402662229616</v>
      </c>
      <c r="FF63" s="18">
        <f>VLOOKUP(A63,[10]Hoja16!$A$1:$D$88,2,0)</f>
        <v>6</v>
      </c>
      <c r="FG63" s="18">
        <v>0</v>
      </c>
      <c r="FH63" s="18">
        <v>0</v>
      </c>
      <c r="FI63" s="38">
        <f>VLOOKUP(A63,[10]Hoja18!$A$1:$D$40,4,0)</f>
        <v>41.597337770382694</v>
      </c>
      <c r="FJ63" s="18">
        <f>VLOOKUP(A63,[10]Hoja18!$A$1:$D$40,2,0)</f>
        <v>1</v>
      </c>
      <c r="FK63" s="38">
        <f>VLOOKUP(A63,[10]Hoja19!$A$1:$D$97,4,0)</f>
        <v>291.18136439267886</v>
      </c>
      <c r="FL63" s="18">
        <f>VLOOKUP(A63,[10]Hoja19!$A$1:$D$97,2,0)</f>
        <v>7</v>
      </c>
      <c r="FM63" s="38">
        <f>VLOOKUP(A63,[10]Hoja20!$A$1:$D$91,4,0)</f>
        <v>374.37603993344425</v>
      </c>
      <c r="FN63" s="18">
        <f>VLOOKUP(A63,[10]Hoja20!$A$1:$D$91,2,0)</f>
        <v>9</v>
      </c>
      <c r="FO63" s="38">
        <f>VLOOKUP(A63,[10]Hoja21!$A$1:$D$101,4,0)</f>
        <v>582.36272878535772</v>
      </c>
      <c r="FP63" s="18">
        <f>VLOOKUP(A63,[10]Hoja21!$A$1:$D$101,2,0)</f>
        <v>14</v>
      </c>
      <c r="FQ63" s="38">
        <f>VLOOKUP(A63,[10]Hoja22!$A$1:$D$60,4,0)</f>
        <v>41.597337770382694</v>
      </c>
      <c r="FR63" s="18">
        <f>VLOOKUP(A63,[10]Hoja22!$A$1:$D$60,2,0)</f>
        <v>1</v>
      </c>
      <c r="FS63" s="38">
        <f>VLOOKUP(A63,'[3]2019'!$A$8:$M$140,13,0)</f>
        <v>4.4843049327354256</v>
      </c>
      <c r="FT63" s="18">
        <f>VLOOKUP(A63,'[3]2019'!$A$8:$M$140,12,0)</f>
        <v>5</v>
      </c>
      <c r="FU63" s="38">
        <f>VLOOKUP(A63,'[3]2019'!$A$8:$O$140,15,0)</f>
        <v>1.9230769230769231</v>
      </c>
      <c r="FV63" s="18">
        <f>VLOOKUP(A63,'[3]2019'!$A$8:$O$140,14,0)</f>
        <v>2</v>
      </c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</row>
    <row r="64" spans="1:243">
      <c r="A64" s="17" t="s">
        <v>1039</v>
      </c>
      <c r="B64" s="18" t="s">
        <v>1040</v>
      </c>
      <c r="C64" s="17" t="s">
        <v>466</v>
      </c>
      <c r="D64" s="25">
        <v>6</v>
      </c>
      <c r="E64" s="27">
        <v>2019</v>
      </c>
      <c r="F64" s="31"/>
      <c r="G64" s="194">
        <v>13637</v>
      </c>
      <c r="H64" s="194">
        <v>7766</v>
      </c>
      <c r="I64" s="194">
        <v>5871</v>
      </c>
      <c r="J64" s="200">
        <v>30.86</v>
      </c>
      <c r="K64" s="40">
        <f>VLOOKUP(A64,'[6]1.COBERTURA  DANE'!$B$7:$G$139,5,0)</f>
        <v>3631</v>
      </c>
      <c r="L64" s="26">
        <v>55.07</v>
      </c>
      <c r="M64" s="32">
        <v>6479</v>
      </c>
      <c r="N64" s="187">
        <v>801</v>
      </c>
      <c r="O64" s="187">
        <v>407</v>
      </c>
      <c r="P64" s="187">
        <v>394</v>
      </c>
      <c r="Q64" s="196">
        <f>VLOOKUP($A64,[7]Hoja1!$A$1:$H$3750,6,0)</f>
        <v>968</v>
      </c>
      <c r="R64" s="196">
        <f>VLOOKUP($A64,[7]Hoja1!$A$1:$H$3750,7,0)</f>
        <v>493</v>
      </c>
      <c r="S64" s="196">
        <f>VLOOKUP($A64,[7]Hoja1!$A$1:$H$3750,8,0)</f>
        <v>475</v>
      </c>
      <c r="T64" s="187">
        <v>864</v>
      </c>
      <c r="U64" s="187">
        <v>445</v>
      </c>
      <c r="V64" s="187">
        <v>419</v>
      </c>
      <c r="W64" s="198">
        <f>VLOOKUP($A64,[7]Hoja1!$A$1:$K$3750,9,0)</f>
        <v>1065</v>
      </c>
      <c r="X64" s="198">
        <f>VLOOKUP($A64,[7]Hoja1!$A$1:$K$3750,10,0)</f>
        <v>548</v>
      </c>
      <c r="Y64" s="198">
        <f>VLOOKUP($A64,[7]Hoja1!$A$1:$K$3750,11,0)</f>
        <v>517</v>
      </c>
      <c r="Z64" s="187">
        <v>943</v>
      </c>
      <c r="AA64" s="187">
        <v>482</v>
      </c>
      <c r="AB64" s="187">
        <v>461</v>
      </c>
      <c r="AC64" s="198">
        <f>VLOOKUP(A64,[7]Hoja1!$A$1:$Q$3765,12,0)</f>
        <v>1164</v>
      </c>
      <c r="AD64" s="198">
        <f>VLOOKUP($A64,[7]Hoja1!$A$1:$Q$3765,13,0)</f>
        <v>587</v>
      </c>
      <c r="AE64" s="198">
        <f>VLOOKUP($A64,[7]Hoja1!$A$1:$Q$3750,14,0)</f>
        <v>577</v>
      </c>
      <c r="AF64" s="187">
        <v>983</v>
      </c>
      <c r="AG64" s="187">
        <v>488</v>
      </c>
      <c r="AH64" s="187">
        <v>495</v>
      </c>
      <c r="AI64" s="198">
        <f>VLOOKUP($A64,[7]Hoja1!$A$1:$Q$3750,15,0)</f>
        <v>2033</v>
      </c>
      <c r="AJ64" s="198">
        <f>VLOOKUP($A64,[7]Hoja1!$A$1:$Q$3750,16,0)</f>
        <v>1035</v>
      </c>
      <c r="AK64" s="198">
        <f>VLOOKUP($A64,[7]Hoja1!$A$1:$Q$3750,17,0)</f>
        <v>998</v>
      </c>
      <c r="AL64" s="187">
        <v>932</v>
      </c>
      <c r="AM64" s="187">
        <v>468</v>
      </c>
      <c r="AN64" s="187">
        <v>464</v>
      </c>
      <c r="AO64" s="31"/>
      <c r="AP64" s="31"/>
      <c r="AQ64" s="31"/>
      <c r="AR64" s="31"/>
      <c r="AS64" s="27"/>
      <c r="AT64" s="31"/>
      <c r="AU64" s="31"/>
      <c r="AV64" s="31"/>
      <c r="AW64" s="31"/>
      <c r="AX64" s="38">
        <f>VLOOKUP(A64,[2]INFANTIL!$A$8:$AE$140,31,0)</f>
        <v>10.526315789473683</v>
      </c>
      <c r="AY64" s="18">
        <f>VLOOKUP(A64,[2]INFANTIL!$A$8:$AE$140,30,0)</f>
        <v>1</v>
      </c>
      <c r="AZ64" s="199">
        <f>VLOOKUP(A64,'[3]2019'!$A$8:$E$140,5,0)</f>
        <v>1.2484394506866416</v>
      </c>
      <c r="BA64" s="23">
        <f>VLOOKUP(A64,'[3]2019'!$A$8:$F$140,4,0)</f>
        <v>1</v>
      </c>
      <c r="BB64" s="22">
        <f>VLOOKUP(A64,'[2]MATERNAS DIRECTAS'!$A$8:$AE$140,31,0)</f>
        <v>0</v>
      </c>
      <c r="BC64" s="23">
        <f>VLOOKUP(A64,'[2]MATERNAS DIRECTAS'!$A$8:$AE$140,30,0)</f>
        <v>0</v>
      </c>
      <c r="BD64" s="28">
        <v>0</v>
      </c>
      <c r="BE64" s="29">
        <v>0</v>
      </c>
      <c r="BF64" s="38">
        <f>VLOOKUP(A64,[8]Controles!$A$7:$P$139,12,0)</f>
        <v>8.4210526315789469</v>
      </c>
      <c r="BG64" s="18">
        <f>VLOOKUP(A64,[8]Controles!$A$7:$L$139,11,0)</f>
        <v>8</v>
      </c>
      <c r="BH64" s="38">
        <f>VLOOKUP(A64,[8]Peso!$A$7:$D$139,4,0)</f>
        <v>11.578947368421053</v>
      </c>
      <c r="BI64" s="18">
        <f>VLOOKUP(A64,[8]Peso!$A$7:$D$139,3,0)</f>
        <v>11</v>
      </c>
      <c r="BJ64" s="22">
        <f>VLOOKUP(A64,'[2]EDA &lt; 5AÑOS'!$A$8:$AE$140,31,0)</f>
        <v>124.84394506866417</v>
      </c>
      <c r="BK64" s="23">
        <f>VLOOKUP(A64,'[2]EDA &lt; 5AÑOS'!$A$8:$AE$140,30,0)</f>
        <v>1</v>
      </c>
      <c r="BL64" s="22">
        <f>VLOOKUP(A64,'[2]IRA &lt; 5AÑOS'!$A$8:$AE$140,31,0)</f>
        <v>0</v>
      </c>
      <c r="BM64" s="23">
        <f>VLOOKUP(A64,'[2]IRA &lt; 5AÑOS'!$A$8:$AE$140,30,0)</f>
        <v>0</v>
      </c>
      <c r="BN64" s="18">
        <v>0</v>
      </c>
      <c r="BO64" s="18">
        <v>0</v>
      </c>
      <c r="BP64" s="18">
        <v>0</v>
      </c>
      <c r="BQ64" s="18">
        <v>0</v>
      </c>
      <c r="BR64" s="37">
        <v>0</v>
      </c>
      <c r="BS64" s="26">
        <v>0</v>
      </c>
      <c r="BT64" s="18">
        <v>0</v>
      </c>
      <c r="BU64" s="18">
        <v>0</v>
      </c>
      <c r="BV64" s="201">
        <v>0.20370370370370369</v>
      </c>
      <c r="BW64" s="201">
        <v>1</v>
      </c>
      <c r="BX64" s="201">
        <v>1.0277777777777777</v>
      </c>
      <c r="BY64" s="201">
        <v>1</v>
      </c>
      <c r="BZ64" s="201">
        <v>0.98148148148148151</v>
      </c>
      <c r="CA64" s="201">
        <v>1.0089285714285714</v>
      </c>
      <c r="CB64" s="201">
        <v>0.9910714285714286</v>
      </c>
      <c r="CC64" s="18" t="str">
        <f>VLOOKUP(A64,[9]ESTADISTICAS_EN_EDUCACION_BASIC!$C$3:$AK$127,10,0)</f>
        <v>73.2</v>
      </c>
      <c r="CD64" s="18" t="str">
        <f>VLOOKUP(A64,[9]ESTADISTICAS_EN_EDUCACION_BASIC!$C$3:$AK$158,5,0)</f>
        <v>58.6</v>
      </c>
      <c r="CE64" s="18" t="str">
        <f>VLOOKUP(A64,[9]ESTADISTICAS_EN_EDUCACION_BASIC!$C$3:$AK$127,17,0)</f>
        <v>5.59</v>
      </c>
      <c r="CF64" s="24"/>
      <c r="CG64" s="24"/>
      <c r="CH64" s="20">
        <v>0</v>
      </c>
      <c r="CI64" s="21">
        <v>0</v>
      </c>
      <c r="CJ64" s="38">
        <f>VLOOKUP(A64,'[3]2019'!$A$8:$G$140,7,0)</f>
        <v>0</v>
      </c>
      <c r="CK64" s="18">
        <f>VLOOKUP(A64,'[3]2019'!$A$9:$G$140,6,0)</f>
        <v>0</v>
      </c>
      <c r="CL64" s="18">
        <v>0</v>
      </c>
      <c r="CM64" s="26">
        <v>0</v>
      </c>
      <c r="CN64" s="18">
        <v>371.75</v>
      </c>
      <c r="CO64" s="18">
        <v>3</v>
      </c>
      <c r="CP64" s="18">
        <v>123.92</v>
      </c>
      <c r="CQ64" s="26">
        <v>1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38">
        <v>0</v>
      </c>
      <c r="DA64" s="18">
        <v>0</v>
      </c>
      <c r="DB64" s="38">
        <f>VLOOKUP(A64,'[3]2019'!$A$8:$I$140,9,0)</f>
        <v>1.0604453870625663</v>
      </c>
      <c r="DC64" s="18">
        <f>VLOOKUP(A64,'[3]2019'!$A$8:$I$140,8,0)</f>
        <v>1</v>
      </c>
      <c r="DD64" s="18" t="str">
        <f>VLOOKUP(A64,[9]ESTADISTICAS_EN_EDUCACION_BASIC!$C$3:$AK$127,11,0)</f>
        <v>121.5</v>
      </c>
      <c r="DE64" s="18" t="str">
        <f>VLOOKUP($A64,[9]ESTADISTICAS_EN_EDUCACION_BASIC!$C$3:$AK$127,6,0)</f>
        <v>91.2</v>
      </c>
      <c r="DF64" s="18" t="str">
        <f>VLOOKUP($A64,[9]ESTADISTICAS_EN_EDUCACION_BASIC!$C$3:$AK$127,18,0)</f>
        <v>4.98</v>
      </c>
      <c r="DG64" s="18" t="str">
        <f>VLOOKUP($A64,[9]ESTADISTICAS_EN_EDUCACION_BASIC!$C$3:$AK$127,28,0)</f>
        <v>1.09</v>
      </c>
      <c r="DH64" s="38">
        <v>0</v>
      </c>
      <c r="DI64" s="18">
        <v>0</v>
      </c>
      <c r="DJ64" s="38">
        <f>VLOOKUP(A64,'[10]AS 6 - 11'!$A$1:$D$84,4,0)</f>
        <v>469.48356807511738</v>
      </c>
      <c r="DK64" s="18">
        <f>VLOOKUP(A64,'[10]AS 6 - 11'!$A$1:$D$84,2,0)</f>
        <v>5</v>
      </c>
      <c r="DL64" s="18">
        <v>0</v>
      </c>
      <c r="DM64" s="18">
        <v>0</v>
      </c>
      <c r="DN64" s="38">
        <f>VLOOKUP(A64,[10]Hoja8!$A$1:$D$72,4,0)</f>
        <v>257.73195876288662</v>
      </c>
      <c r="DO64" s="18">
        <f>VLOOKUP(A64,[10]Hoja8!$A$1:$D$72,2,0)</f>
        <v>3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18">
        <v>0</v>
      </c>
      <c r="DZ64" s="188">
        <v>0</v>
      </c>
      <c r="EA64" s="189">
        <v>0</v>
      </c>
      <c r="EB64" s="188">
        <v>50.505050505050505</v>
      </c>
      <c r="EC64" s="189">
        <v>25</v>
      </c>
      <c r="ED64" s="38">
        <f>VLOOKUP(A64,'[3]2019'!$A$8:$K$140,11,0)</f>
        <v>1.0172939979654119</v>
      </c>
      <c r="EE64" s="18">
        <f>VLOOKUP(A64,'[3]2019'!$A$8:$K$140,10,0)</f>
        <v>1</v>
      </c>
      <c r="EF64" s="18" t="str">
        <f>VLOOKUP($A64,[9]ESTADISTICAS_EN_EDUCACION_BASIC!$C$3:$AK$127,11,0)</f>
        <v>121.5</v>
      </c>
      <c r="EG64" s="18" t="str">
        <f>VLOOKUP($A64,[9]ESTADISTICAS_EN_EDUCACION_BASIC!$C$3:$AK$127,7,0)</f>
        <v>84.1</v>
      </c>
      <c r="EH64" s="18" t="str">
        <f>VLOOKUP($A64,[9]ESTADISTICAS_EN_EDUCACION_BASIC!$C$3:$AK$127,18,0)</f>
        <v>4.98</v>
      </c>
      <c r="EI64" s="18">
        <f>VLOOKUP($A64,[9]ESTADISTICAS_EN_EDUCACION_BASIC!$C$3:$AK$127,29,0)</f>
        <v>0</v>
      </c>
      <c r="EJ64" s="31"/>
      <c r="EK64" s="31"/>
      <c r="EL64" s="18" t="str">
        <f>VLOOKUP($A64,[9]ESTADISTICAS_EN_EDUCACION_BASIC!$C$3:$AK$127,13,0)</f>
        <v>112.6</v>
      </c>
      <c r="EM64" s="18" t="str">
        <f>VLOOKUP($A64,[9]ESTADISTICAS_EN_EDUCACION_BASIC!$C$3:$AK$127,8,0)</f>
        <v>54.4</v>
      </c>
      <c r="EN64" s="18" t="str">
        <f>VLOOKUP($A64,[9]ESTADISTICAS_EN_EDUCACION_BASIC!$C$3:$AK$127,20,0)</f>
        <v>4.26</v>
      </c>
      <c r="EO64" s="18" t="str">
        <f>VLOOKUP($A64,[9]ESTADISTICAS_EN_EDUCACION_BASIC!$C$3:$AK$127,30,0)</f>
        <v>0.91</v>
      </c>
      <c r="EP64" s="18">
        <v>257.73</v>
      </c>
      <c r="EQ64" s="18">
        <v>3</v>
      </c>
      <c r="ER64" s="38">
        <f>VLOOKUP(A64,[10]Hoja3!$A$1:$D$89,4,0)</f>
        <v>429.55326460481103</v>
      </c>
      <c r="ES64" s="18">
        <f>VLOOKUP(A64,[10]Hoja3!$A$1:$D$89,2,0)</f>
        <v>5</v>
      </c>
      <c r="ET64" s="38">
        <f>VLOOKUP(A64,[10]Hoja5!$A$1:$D$76,4,0)</f>
        <v>687.28522336769754</v>
      </c>
      <c r="EU64" s="18">
        <f>VLOOKUP(A64,[10]Hoja5!$A$1:$D$75,2,0)</f>
        <v>8</v>
      </c>
      <c r="EV64" s="38">
        <f>VLOOKUP(A64,[10]Hoja7!$A$1:$D$76,4,0)</f>
        <v>343.64261168384877</v>
      </c>
      <c r="EW64" s="18">
        <f>VLOOKUP(A64,[10]Hoja7!$A$1:$D$77,2,0)</f>
        <v>4</v>
      </c>
      <c r="EX64" s="31"/>
      <c r="EY64" s="190">
        <v>86.206896551724142</v>
      </c>
      <c r="EZ64" s="191">
        <v>40</v>
      </c>
      <c r="FA64" s="188">
        <v>36.231884057971016</v>
      </c>
      <c r="FB64" s="189">
        <v>15</v>
      </c>
      <c r="FC64" s="38">
        <f>VLOOKUP(A64,[10]Hoja15!$A$1:$D$63,4,0)</f>
        <v>98.376783079193302</v>
      </c>
      <c r="FD64" s="18">
        <f>VLOOKUP(A64,[10]Hoja15!$A$1:$D$63,2,0)</f>
        <v>2</v>
      </c>
      <c r="FE64" s="38">
        <f>VLOOKUP(A64,[10]Hoja16!$A$1:$D$88,4,0)</f>
        <v>98.376783079193302</v>
      </c>
      <c r="FF64" s="18">
        <f>VLOOKUP(A64,[10]Hoja16!$A$1:$D$88,2,0)</f>
        <v>2</v>
      </c>
      <c r="FG64" s="18">
        <v>0</v>
      </c>
      <c r="FH64" s="18">
        <v>0</v>
      </c>
      <c r="FI64" s="18">
        <v>0</v>
      </c>
      <c r="FJ64" s="18">
        <v>0</v>
      </c>
      <c r="FK64" s="38">
        <f>VLOOKUP(A64,[10]Hoja19!$A$1:$D$97,4,0)</f>
        <v>196.7535661583866</v>
      </c>
      <c r="FL64" s="18">
        <f>VLOOKUP(A64,[10]Hoja19!$A$1:$D$97,2,0)</f>
        <v>4</v>
      </c>
      <c r="FM64" s="38">
        <f>VLOOKUP(A64,[10]Hoja20!$A$1:$D$91,4,0)</f>
        <v>245.9419576979833</v>
      </c>
      <c r="FN64" s="18">
        <f>VLOOKUP(A64,[10]Hoja20!$A$1:$D$91,2,0)</f>
        <v>5</v>
      </c>
      <c r="FO64" s="38">
        <f>VLOOKUP(A64,[10]Hoja21!$A$1:$D$101,4,0)</f>
        <v>541.07230693556323</v>
      </c>
      <c r="FP64" s="18">
        <f>VLOOKUP(A64,[10]Hoja21!$A$1:$D$101,2,0)</f>
        <v>11</v>
      </c>
      <c r="FQ64" s="38">
        <v>0</v>
      </c>
      <c r="FR64" s="18">
        <v>0</v>
      </c>
      <c r="FS64" s="38">
        <f>VLOOKUP(A64,'[3]2019'!$A$8:$M$140,13,0)</f>
        <v>2.1459227467811157</v>
      </c>
      <c r="FT64" s="18">
        <f>VLOOKUP(A64,'[3]2019'!$A$8:$M$140,12,0)</f>
        <v>2</v>
      </c>
      <c r="FU64" s="38">
        <f>VLOOKUP(A64,'[3]2019'!$A$8:$O$140,15,0)</f>
        <v>1.1363636363636362</v>
      </c>
      <c r="FV64" s="18">
        <f>VLOOKUP(A64,'[3]2019'!$A$8:$O$140,14,0)</f>
        <v>1</v>
      </c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</row>
    <row r="65" spans="1:243">
      <c r="A65" s="17" t="s">
        <v>1048</v>
      </c>
      <c r="B65" s="18" t="s">
        <v>1049</v>
      </c>
      <c r="C65" s="17" t="s">
        <v>427</v>
      </c>
      <c r="D65" s="25">
        <v>3</v>
      </c>
      <c r="E65" s="27">
        <v>2019</v>
      </c>
      <c r="F65" s="31"/>
      <c r="G65" s="194">
        <v>66746</v>
      </c>
      <c r="H65" s="194">
        <v>57342</v>
      </c>
      <c r="I65" s="194">
        <v>9404</v>
      </c>
      <c r="J65" s="200">
        <v>104.94</v>
      </c>
      <c r="K65" s="40">
        <f>VLOOKUP(A65,'[6]1.COBERTURA  DANE'!$B$7:$G$139,5,0)</f>
        <v>57974</v>
      </c>
      <c r="L65" s="26">
        <v>19.91</v>
      </c>
      <c r="M65" s="32">
        <v>10997</v>
      </c>
      <c r="N65" s="187">
        <v>4078</v>
      </c>
      <c r="O65" s="187">
        <v>2030</v>
      </c>
      <c r="P65" s="187">
        <v>2048</v>
      </c>
      <c r="Q65" s="196">
        <f>VLOOKUP($A65,[7]Hoja1!$A$1:$H$3750,6,0)</f>
        <v>4914</v>
      </c>
      <c r="R65" s="196">
        <f>VLOOKUP($A65,[7]Hoja1!$A$1:$H$3750,7,0)</f>
        <v>2449</v>
      </c>
      <c r="S65" s="196">
        <f>VLOOKUP($A65,[7]Hoja1!$A$1:$H$3750,8,0)</f>
        <v>2465</v>
      </c>
      <c r="T65" s="187">
        <v>4303</v>
      </c>
      <c r="U65" s="187">
        <v>2172</v>
      </c>
      <c r="V65" s="187">
        <v>2131</v>
      </c>
      <c r="W65" s="198">
        <f>VLOOKUP($A65,[7]Hoja1!$A$1:$K$3750,9,0)</f>
        <v>5290</v>
      </c>
      <c r="X65" s="198">
        <f>VLOOKUP($A65,[7]Hoja1!$A$1:$K$3750,10,0)</f>
        <v>2684</v>
      </c>
      <c r="Y65" s="198">
        <f>VLOOKUP($A65,[7]Hoja1!$A$1:$K$3750,11,0)</f>
        <v>2606</v>
      </c>
      <c r="Z65" s="187">
        <v>4700</v>
      </c>
      <c r="AA65" s="187">
        <v>2405</v>
      </c>
      <c r="AB65" s="187">
        <v>2295</v>
      </c>
      <c r="AC65" s="198">
        <f>VLOOKUP(A65,[7]Hoja1!$A$1:$Q$3765,12,0)</f>
        <v>5961</v>
      </c>
      <c r="AD65" s="198">
        <f>VLOOKUP($A65,[7]Hoja1!$A$1:$Q$3765,13,0)</f>
        <v>3055</v>
      </c>
      <c r="AE65" s="198">
        <f>VLOOKUP($A65,[7]Hoja1!$A$1:$Q$3750,14,0)</f>
        <v>2906</v>
      </c>
      <c r="AF65" s="187">
        <v>5271</v>
      </c>
      <c r="AG65" s="187">
        <v>2696</v>
      </c>
      <c r="AH65" s="187">
        <v>2575</v>
      </c>
      <c r="AI65" s="198">
        <f>VLOOKUP($A65,[7]Hoja1!$A$1:$Q$3750,15,0)</f>
        <v>12470</v>
      </c>
      <c r="AJ65" s="198">
        <f>VLOOKUP($A65,[7]Hoja1!$A$1:$Q$3750,16,0)</f>
        <v>6304</v>
      </c>
      <c r="AK65" s="198">
        <f>VLOOKUP($A65,[7]Hoja1!$A$1:$Q$3750,17,0)</f>
        <v>6166</v>
      </c>
      <c r="AL65" s="187">
        <v>5778</v>
      </c>
      <c r="AM65" s="187">
        <v>2920</v>
      </c>
      <c r="AN65" s="187">
        <v>2858</v>
      </c>
      <c r="AO65" s="31"/>
      <c r="AP65" s="31"/>
      <c r="AQ65" s="31"/>
      <c r="AR65" s="31"/>
      <c r="AS65" s="27"/>
      <c r="AT65" s="31"/>
      <c r="AU65" s="31"/>
      <c r="AV65" s="31"/>
      <c r="AW65" s="31"/>
      <c r="AX65" s="38">
        <f>VLOOKUP(A65,[2]INFANTIL!$A$8:$AE$140,31,0)</f>
        <v>7.5872534142640369</v>
      </c>
      <c r="AY65" s="18">
        <f>VLOOKUP(A65,[2]INFANTIL!$A$8:$AE$140,30,0)</f>
        <v>5</v>
      </c>
      <c r="AZ65" s="199">
        <f>VLOOKUP(A65,'[3]2019'!$A$8:$E$140,5,0)</f>
        <v>1.4713094654242276</v>
      </c>
      <c r="BA65" s="23">
        <f>VLOOKUP(A65,'[3]2019'!$A$8:$F$140,4,0)</f>
        <v>6</v>
      </c>
      <c r="BB65" s="22">
        <f>VLOOKUP(A65,'[2]MATERNAS DIRECTAS'!$A$8:$AE$140,31,0)</f>
        <v>0</v>
      </c>
      <c r="BC65" s="23">
        <f>VLOOKUP(A65,'[2]MATERNAS DIRECTAS'!$A$8:$AE$140,30,0)</f>
        <v>0</v>
      </c>
      <c r="BD65" s="28">
        <v>0</v>
      </c>
      <c r="BE65" s="29">
        <v>0</v>
      </c>
      <c r="BF65" s="38">
        <f>VLOOKUP(A65,[8]Controles!$A$7:$P$139,12,0)</f>
        <v>3.9453717754172986</v>
      </c>
      <c r="BG65" s="18">
        <f>VLOOKUP(A65,[8]Controles!$A$7:$L$139,11,0)</f>
        <v>26</v>
      </c>
      <c r="BH65" s="38">
        <f>VLOOKUP(A65,[8]Peso!$A$7:$D$139,4,0)</f>
        <v>10.773899848254933</v>
      </c>
      <c r="BI65" s="18">
        <f>VLOOKUP(A65,[8]Peso!$A$7:$D$139,3,0)</f>
        <v>71</v>
      </c>
      <c r="BJ65" s="22">
        <f>VLOOKUP(A65,'[2]EDA &lt; 5AÑOS'!$A$8:$AE$140,31,0)</f>
        <v>0</v>
      </c>
      <c r="BK65" s="23">
        <f>VLOOKUP(A65,'[2]EDA &lt; 5AÑOS'!$A$8:$AE$140,30,0)</f>
        <v>0</v>
      </c>
      <c r="BL65" s="22">
        <f>VLOOKUP(A65,'[2]IRA &lt; 5AÑOS'!$A$8:$AE$140,31,0)</f>
        <v>24.521824423737126</v>
      </c>
      <c r="BM65" s="23">
        <f>VLOOKUP(A65,'[2]IRA &lt; 5AÑOS'!$A$8:$AE$140,30,0)</f>
        <v>1</v>
      </c>
      <c r="BN65" s="18">
        <v>0</v>
      </c>
      <c r="BO65" s="18">
        <v>0</v>
      </c>
      <c r="BP65" s="27">
        <v>24.36</v>
      </c>
      <c r="BQ65" s="27">
        <v>1</v>
      </c>
      <c r="BR65" s="37">
        <v>0</v>
      </c>
      <c r="BS65" s="26">
        <v>0</v>
      </c>
      <c r="BT65" s="31">
        <v>24.36</v>
      </c>
      <c r="BU65" s="31">
        <v>1</v>
      </c>
      <c r="BV65" s="201">
        <v>1.4673295454545454</v>
      </c>
      <c r="BW65" s="201">
        <v>0.92329545454545459</v>
      </c>
      <c r="BX65" s="201">
        <v>0.91619318181818177</v>
      </c>
      <c r="BY65" s="201">
        <v>0.93465909090909094</v>
      </c>
      <c r="BZ65" s="201">
        <v>0.96448863636363635</v>
      </c>
      <c r="CA65" s="201">
        <v>0.90663058186738832</v>
      </c>
      <c r="CB65" s="201">
        <v>0.97293640054127195</v>
      </c>
      <c r="CC65" s="18" t="str">
        <f>VLOOKUP(A65,[9]ESTADISTICAS_EN_EDUCACION_BASIC!$C$3:$AK$127,10,0)</f>
        <v>90.4</v>
      </c>
      <c r="CD65" s="18" t="str">
        <f>VLOOKUP(A65,[9]ESTADISTICAS_EN_EDUCACION_BASIC!$C$3:$AK$158,5,0)</f>
        <v>76.9</v>
      </c>
      <c r="CE65" s="18" t="str">
        <f>VLOOKUP(A65,[9]ESTADISTICAS_EN_EDUCACION_BASIC!$C$3:$AK$127,17,0)</f>
        <v>2.47</v>
      </c>
      <c r="CF65" s="24"/>
      <c r="CG65" s="24"/>
      <c r="CH65" s="20" t="e">
        <f>VLOOKUP(A65,#REF!,4,0)</f>
        <v>#REF!</v>
      </c>
      <c r="CI65" s="21">
        <v>10</v>
      </c>
      <c r="CJ65" s="38">
        <f>VLOOKUP(A65,'[3]2019'!$A$8:$G$140,7,0)</f>
        <v>0.46479200557750405</v>
      </c>
      <c r="CK65" s="18">
        <f>VLOOKUP(A65,'[3]2019'!$A$9:$G$140,6,0)</f>
        <v>2</v>
      </c>
      <c r="CL65" s="18">
        <v>203.5</v>
      </c>
      <c r="CM65" s="26">
        <v>10</v>
      </c>
      <c r="CN65" s="38">
        <v>292.33</v>
      </c>
      <c r="CO65" s="18">
        <v>12</v>
      </c>
      <c r="CP65" s="38">
        <v>123.61</v>
      </c>
      <c r="CQ65" s="26">
        <v>1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38">
        <v>0</v>
      </c>
      <c r="DA65" s="18">
        <v>0</v>
      </c>
      <c r="DB65" s="38">
        <f>VLOOKUP(A65,'[3]2019'!$A$8:$I$140,9,0)</f>
        <v>0</v>
      </c>
      <c r="DC65" s="18">
        <f>VLOOKUP(A65,'[3]2019'!$A$8:$I$140,8,0)</f>
        <v>0</v>
      </c>
      <c r="DD65" s="18" t="str">
        <f>VLOOKUP(A65,[9]ESTADISTICAS_EN_EDUCACION_BASIC!$C$3:$AK$127,11,0)</f>
        <v>107.6</v>
      </c>
      <c r="DE65" s="18">
        <f>VLOOKUP($A65,[9]ESTADISTICAS_EN_EDUCACION_BASIC!$C$3:$AK$127,6,0)</f>
        <v>93</v>
      </c>
      <c r="DF65" s="18" t="str">
        <f>VLOOKUP($A65,[9]ESTADISTICAS_EN_EDUCACION_BASIC!$C$3:$AK$127,18,0)</f>
        <v>0.96</v>
      </c>
      <c r="DG65" s="18" t="str">
        <f>VLOOKUP($A65,[9]ESTADISTICAS_EN_EDUCACION_BASIC!$C$3:$AK$127,28,0)</f>
        <v>3.8</v>
      </c>
      <c r="DH65" s="38">
        <f>VLOOKUP(A65,[10]Hoja4!$A$1:$D$63,4,0)</f>
        <v>283.55387523629491</v>
      </c>
      <c r="DI65" s="18">
        <f>VLOOKUP(A65,[10]Hoja4!$A$1:$D$63,2,0)</f>
        <v>15</v>
      </c>
      <c r="DJ65" s="38">
        <f>VLOOKUP(A65,'[10]AS 6 - 11'!$A$1:$D$84,4,0)</f>
        <v>264.65028355387528</v>
      </c>
      <c r="DK65" s="18">
        <f>VLOOKUP(A65,'[10]AS 6 - 11'!$A$1:$D$84,2,0)</f>
        <v>14</v>
      </c>
      <c r="DL65" s="18">
        <v>0</v>
      </c>
      <c r="DM65" s="18">
        <v>0</v>
      </c>
      <c r="DN65" s="38">
        <f>VLOOKUP(A65,[10]Hoja8!$A$1:$D$72,4,0)</f>
        <v>285.18704915282672</v>
      </c>
      <c r="DO65" s="18">
        <f>VLOOKUP(A65,[10]Hoja8!$A$1:$D$72,2,0)</f>
        <v>17</v>
      </c>
      <c r="DP65" s="38">
        <f>VLOOKUP(A65,[10]Hoja10!$A$1:$D$61,4,0)</f>
        <v>50.327126321087064</v>
      </c>
      <c r="DQ65" s="18">
        <f>VLOOKUP(A65,[10]Hoja10!$A$1:$D$61,2,0)</f>
        <v>3</v>
      </c>
      <c r="DR65" s="38">
        <f>VLOOKUP(A65,[10]Hoja11!$A$1:$D$24,4,0)</f>
        <v>33.551417547391374</v>
      </c>
      <c r="DS65" s="18">
        <f>VLOOKUP(A65,[10]Hoja11!$A$1:$D$24,2,0)</f>
        <v>2</v>
      </c>
      <c r="DT65" s="38">
        <f>VLOOKUP(A65,[10]Hoja12!$A$1:$D$41,4,0)</f>
        <v>16.775708773695687</v>
      </c>
      <c r="DU65" s="18">
        <f>VLOOKUP(A65,[10]Hoja12!$A$1:$D$41,2,0)</f>
        <v>1</v>
      </c>
      <c r="DV65" s="18">
        <v>0</v>
      </c>
      <c r="DW65" s="18">
        <v>0</v>
      </c>
      <c r="DX65" s="18">
        <v>0</v>
      </c>
      <c r="DY65" s="18">
        <v>0</v>
      </c>
      <c r="DZ65" s="188">
        <v>0.87145969498910669</v>
      </c>
      <c r="EA65" s="189">
        <v>2</v>
      </c>
      <c r="EB65" s="188">
        <v>33.398058252427184</v>
      </c>
      <c r="EC65" s="189">
        <v>86</v>
      </c>
      <c r="ED65" s="38">
        <f>VLOOKUP(A65,'[3]2019'!$A$8:$K$140,11,0)</f>
        <v>1.3280212483399734</v>
      </c>
      <c r="EE65" s="18">
        <f>VLOOKUP(A65,'[3]2019'!$A$8:$K$140,10,0)</f>
        <v>7</v>
      </c>
      <c r="EF65" s="18" t="str">
        <f>VLOOKUP($A65,[9]ESTADISTICAS_EN_EDUCACION_BASIC!$C$3:$AK$127,11,0)</f>
        <v>107.6</v>
      </c>
      <c r="EG65" s="18" t="str">
        <f>VLOOKUP($A65,[9]ESTADISTICAS_EN_EDUCACION_BASIC!$C$3:$AK$127,7,0)</f>
        <v>83.1</v>
      </c>
      <c r="EH65" s="18" t="str">
        <f>VLOOKUP($A65,[9]ESTADISTICAS_EN_EDUCACION_BASIC!$C$3:$AK$127,18,0)</f>
        <v>0.96</v>
      </c>
      <c r="EI65" s="18" t="str">
        <f>VLOOKUP($A65,[9]ESTADISTICAS_EN_EDUCACION_BASIC!$C$3:$AK$127,29,0)</f>
        <v>11.01</v>
      </c>
      <c r="EJ65" s="31"/>
      <c r="EK65" s="31"/>
      <c r="EL65" s="18" t="str">
        <f>VLOOKUP($A65,[9]ESTADISTICAS_EN_EDUCACION_BASIC!$C$3:$AK$127,13,0)</f>
        <v>78.2</v>
      </c>
      <c r="EM65" s="18" t="str">
        <f>VLOOKUP($A65,[9]ESTADISTICAS_EN_EDUCACION_BASIC!$C$3:$AK$127,8,0)</f>
        <v>47.2</v>
      </c>
      <c r="EN65" s="18" t="str">
        <f>VLOOKUP($A65,[9]ESTADISTICAS_EN_EDUCACION_BASIC!$C$3:$AK$127,20,0)</f>
        <v>1.48</v>
      </c>
      <c r="EO65" s="18" t="str">
        <f>VLOOKUP($A65,[9]ESTADISTICAS_EN_EDUCACION_BASIC!$C$3:$AK$127,30,0)</f>
        <v>8.87</v>
      </c>
      <c r="EP65" s="38">
        <f>VLOOKUP(A65,[10]Hoja2!$A$1:$D$72,4,0)</f>
        <v>285.18704915282672</v>
      </c>
      <c r="EQ65" s="18">
        <f>VLOOKUP(A65,[10]Hoja2!$A$1:$D$72,2,0)</f>
        <v>17</v>
      </c>
      <c r="ER65" s="38">
        <f>VLOOKUP(A65,[10]Hoja3!$A$1:$D$89,4,0)</f>
        <v>318.73846670021811</v>
      </c>
      <c r="ES65" s="18">
        <f>VLOOKUP(A65,[10]Hoja3!$A$1:$D$89,2,0)</f>
        <v>19</v>
      </c>
      <c r="ET65" s="38">
        <f>VLOOKUP(A65,[10]Hoja5!$A$1:$D$76,4,0)</f>
        <v>218.08421405804393</v>
      </c>
      <c r="EU65" s="18">
        <f>VLOOKUP(A65,[10]Hoja5!$A$1:$D$75,2,0)</f>
        <v>13</v>
      </c>
      <c r="EV65" s="38">
        <f>VLOOKUP(A65,[10]Hoja7!$A$1:$D$76,4,0)</f>
        <v>318.73846670021811</v>
      </c>
      <c r="EW65" s="18">
        <f>VLOOKUP(A65,[10]Hoja7!$A$1:$D$77,2,0)</f>
        <v>19</v>
      </c>
      <c r="EX65" s="31"/>
      <c r="EY65" s="188">
        <v>73.827851644506637</v>
      </c>
      <c r="EZ65" s="189">
        <v>211</v>
      </c>
      <c r="FA65" s="188">
        <v>70.244956772334291</v>
      </c>
      <c r="FB65" s="189">
        <v>195</v>
      </c>
      <c r="FC65" s="38">
        <f>VLOOKUP(A65,[10]Hoja15!$A$1:$D$63,4,0)</f>
        <v>24.057738572574177</v>
      </c>
      <c r="FD65" s="18">
        <f>VLOOKUP(A65,[10]Hoja15!$A$1:$D$63,2,0)</f>
        <v>3</v>
      </c>
      <c r="FE65" s="38">
        <f>VLOOKUP(A65,[10]Hoja16!$A$1:$D$88,4,0)</f>
        <v>56.134723336006417</v>
      </c>
      <c r="FF65" s="18">
        <f>VLOOKUP(A65,[10]Hoja16!$A$1:$D$88,2,0)</f>
        <v>7</v>
      </c>
      <c r="FG65" s="38">
        <f>VLOOKUP(A65,[10]Hoja17!$A$1:$D$33,4,0)</f>
        <v>8.019246190858059</v>
      </c>
      <c r="FH65" s="18">
        <f>VLOOKUP(A65,[10]Hoja17!$A$1:$D$33,2,0)</f>
        <v>1</v>
      </c>
      <c r="FI65" s="38">
        <f>VLOOKUP(A65,[10]Hoja18!$A$1:$D$40,4,0)</f>
        <v>16.038492381716118</v>
      </c>
      <c r="FJ65" s="18">
        <f>VLOOKUP(A65,[10]Hoja18!$A$1:$D$40,2,0)</f>
        <v>2</v>
      </c>
      <c r="FK65" s="38">
        <f>VLOOKUP(A65,[10]Hoja19!$A$1:$D$97,4,0)</f>
        <v>104.25020048115476</v>
      </c>
      <c r="FL65" s="18">
        <f>VLOOKUP(A65,[10]Hoja19!$A$1:$D$97,2,0)</f>
        <v>13</v>
      </c>
      <c r="FM65" s="38">
        <f>VLOOKUP(A65,[10]Hoja20!$A$1:$D$91,4,0)</f>
        <v>280.67361668003207</v>
      </c>
      <c r="FN65" s="18">
        <f>VLOOKUP(A65,[10]Hoja20!$A$1:$D$91,2,0)</f>
        <v>35</v>
      </c>
      <c r="FO65" s="38">
        <f>VLOOKUP(A65,[10]Hoja21!$A$1:$D$101,4,0)</f>
        <v>441.05854049719323</v>
      </c>
      <c r="FP65" s="18">
        <f>VLOOKUP(A65,[10]Hoja21!$A$1:$D$101,2,0)</f>
        <v>55</v>
      </c>
      <c r="FQ65" s="38">
        <f>VLOOKUP(A65,[10]Hoja22!$A$1:$D$60,4,0)</f>
        <v>16.038492381716118</v>
      </c>
      <c r="FR65" s="18">
        <f>VLOOKUP(A65,[10]Hoja22!$A$1:$D$60,2,0)</f>
        <v>2</v>
      </c>
      <c r="FS65" s="38">
        <f>VLOOKUP(A65,'[3]2019'!$A$8:$M$140,13,0)</f>
        <v>1.3845621322256838</v>
      </c>
      <c r="FT65" s="18">
        <f>VLOOKUP(A65,'[3]2019'!$A$8:$M$140,12,0)</f>
        <v>8</v>
      </c>
      <c r="FU65" s="38">
        <f>VLOOKUP(A65,'[3]2019'!$A$8:$O$140,15,0)</f>
        <v>0.71594773581528548</v>
      </c>
      <c r="FV65" s="18">
        <f>VLOOKUP(A65,'[3]2019'!$A$8:$O$140,14,0)</f>
        <v>4</v>
      </c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</row>
    <row r="66" spans="1:243">
      <c r="A66" s="17" t="s">
        <v>1057</v>
      </c>
      <c r="B66" s="18" t="s">
        <v>1058</v>
      </c>
      <c r="C66" s="17" t="s">
        <v>598</v>
      </c>
      <c r="D66" s="25">
        <v>2</v>
      </c>
      <c r="E66" s="27">
        <v>2019</v>
      </c>
      <c r="F66" s="31"/>
      <c r="G66" s="194">
        <v>73696</v>
      </c>
      <c r="H66" s="194">
        <v>63364</v>
      </c>
      <c r="I66" s="194">
        <v>10332</v>
      </c>
      <c r="J66" s="200">
        <v>54.27</v>
      </c>
      <c r="K66" s="40">
        <f>VLOOKUP(A66,'[6]1.COBERTURA  DANE'!$B$7:$G$139,5,0)</f>
        <v>35974</v>
      </c>
      <c r="L66" s="26">
        <v>13.52</v>
      </c>
      <c r="M66" s="32">
        <v>8963</v>
      </c>
      <c r="N66" s="187">
        <v>4214</v>
      </c>
      <c r="O66" s="187">
        <v>2152</v>
      </c>
      <c r="P66" s="187">
        <v>2062</v>
      </c>
      <c r="Q66" s="196">
        <f>VLOOKUP($A66,[7]Hoja1!$A$1:$H$3750,6,0)</f>
        <v>5064</v>
      </c>
      <c r="R66" s="196">
        <f>VLOOKUP($A66,[7]Hoja1!$A$1:$H$3750,7,0)</f>
        <v>2588</v>
      </c>
      <c r="S66" s="196">
        <f>VLOOKUP($A66,[7]Hoja1!$A$1:$H$3750,8,0)</f>
        <v>2476</v>
      </c>
      <c r="T66" s="187">
        <v>4289</v>
      </c>
      <c r="U66" s="187">
        <v>2216</v>
      </c>
      <c r="V66" s="187">
        <v>2073</v>
      </c>
      <c r="W66" s="198">
        <f>VLOOKUP($A66,[7]Hoja1!$A$1:$K$3750,9,0)</f>
        <v>5215</v>
      </c>
      <c r="X66" s="198">
        <f>VLOOKUP($A66,[7]Hoja1!$A$1:$K$3750,10,0)</f>
        <v>2705</v>
      </c>
      <c r="Y66" s="198">
        <f>VLOOKUP($A66,[7]Hoja1!$A$1:$K$3750,11,0)</f>
        <v>2510</v>
      </c>
      <c r="Z66" s="187">
        <v>4579</v>
      </c>
      <c r="AA66" s="187">
        <v>2385</v>
      </c>
      <c r="AB66" s="187">
        <v>2194</v>
      </c>
      <c r="AC66" s="198">
        <f>VLOOKUP(A66,[7]Hoja1!$A$1:$Q$3765,12,0)</f>
        <v>5872</v>
      </c>
      <c r="AD66" s="198">
        <f>VLOOKUP($A66,[7]Hoja1!$A$1:$Q$3765,13,0)</f>
        <v>3049</v>
      </c>
      <c r="AE66" s="198">
        <f>VLOOKUP($A66,[7]Hoja1!$A$1:$Q$3750,14,0)</f>
        <v>2823</v>
      </c>
      <c r="AF66" s="187">
        <v>5322</v>
      </c>
      <c r="AG66" s="187">
        <v>2740</v>
      </c>
      <c r="AH66" s="187">
        <v>2582</v>
      </c>
      <c r="AI66" s="198">
        <f>VLOOKUP($A66,[7]Hoja1!$A$1:$Q$3750,15,0)</f>
        <v>13975</v>
      </c>
      <c r="AJ66" s="198">
        <f>VLOOKUP($A66,[7]Hoja1!$A$1:$Q$3750,16,0)</f>
        <v>7047</v>
      </c>
      <c r="AK66" s="198">
        <f>VLOOKUP($A66,[7]Hoja1!$A$1:$Q$3750,17,0)</f>
        <v>6928</v>
      </c>
      <c r="AL66" s="187">
        <v>6385</v>
      </c>
      <c r="AM66" s="187">
        <v>3231</v>
      </c>
      <c r="AN66" s="187">
        <v>3154</v>
      </c>
      <c r="AO66" s="31"/>
      <c r="AP66" s="31"/>
      <c r="AQ66" s="31"/>
      <c r="AR66" s="31"/>
      <c r="AS66" s="27"/>
      <c r="AT66" s="31"/>
      <c r="AU66" s="31"/>
      <c r="AV66" s="31"/>
      <c r="AW66" s="31"/>
      <c r="AX66" s="38">
        <f>VLOOKUP(A66,[2]INFANTIL!$A$8:$AE$140,31,0)</f>
        <v>6.6555740432612316</v>
      </c>
      <c r="AY66" s="18">
        <f>VLOOKUP(A66,[2]INFANTIL!$A$8:$AE$140,30,0)</f>
        <v>4</v>
      </c>
      <c r="AZ66" s="199">
        <f>VLOOKUP(A66,'[3]2019'!$A$8:$E$140,5,0)</f>
        <v>0.94921689606074988</v>
      </c>
      <c r="BA66" s="23">
        <f>VLOOKUP(A66,'[3]2019'!$A$8:$F$140,4,0)</f>
        <v>4</v>
      </c>
      <c r="BB66" s="22">
        <f>VLOOKUP(A66,'[2]MATERNAS DIRECTAS'!$A$8:$AE$140,31,0)</f>
        <v>0</v>
      </c>
      <c r="BC66" s="23">
        <f>VLOOKUP(A66,'[2]MATERNAS DIRECTAS'!$A$8:$AE$140,30,0)</f>
        <v>0</v>
      </c>
      <c r="BD66" s="28">
        <v>0</v>
      </c>
      <c r="BE66" s="29">
        <v>0</v>
      </c>
      <c r="BF66" s="38">
        <f>VLOOKUP(A66,[8]Controles!$A$7:$P$139,12,0)</f>
        <v>3.3277870216306153</v>
      </c>
      <c r="BG66" s="18">
        <f>VLOOKUP(A66,[8]Controles!$A$7:$L$139,11,0)</f>
        <v>20</v>
      </c>
      <c r="BH66" s="38">
        <f>VLOOKUP(A66,[8]Peso!$A$7:$D$139,4,0)</f>
        <v>9.484193011647255</v>
      </c>
      <c r="BI66" s="18">
        <f>VLOOKUP(A66,[8]Peso!$A$7:$D$139,3,0)</f>
        <v>57</v>
      </c>
      <c r="BJ66" s="22">
        <f>VLOOKUP(A66,'[2]EDA &lt; 5AÑOS'!$A$8:$AE$140,31,0)</f>
        <v>0</v>
      </c>
      <c r="BK66" s="23">
        <f>VLOOKUP(A66,'[2]EDA &lt; 5AÑOS'!$A$8:$AE$140,30,0)</f>
        <v>0</v>
      </c>
      <c r="BL66" s="22">
        <f>VLOOKUP(A66,'[2]IRA &lt; 5AÑOS'!$A$8:$AE$140,31,0)</f>
        <v>23.730422401518748</v>
      </c>
      <c r="BM66" s="23">
        <f>VLOOKUP(A66,'[2]IRA &lt; 5AÑOS'!$A$8:$AE$140,30,0)</f>
        <v>1</v>
      </c>
      <c r="BN66" s="18">
        <v>0</v>
      </c>
      <c r="BO66" s="18">
        <v>0</v>
      </c>
      <c r="BP66" s="18">
        <v>0</v>
      </c>
      <c r="BQ66" s="18">
        <v>0</v>
      </c>
      <c r="BR66" s="37">
        <v>0</v>
      </c>
      <c r="BS66" s="26">
        <v>0</v>
      </c>
      <c r="BT66" s="18">
        <v>0</v>
      </c>
      <c r="BU66" s="18">
        <v>0</v>
      </c>
      <c r="BV66" s="201">
        <v>3.1645569620253164E-3</v>
      </c>
      <c r="BW66" s="201">
        <v>1.3354430379746836</v>
      </c>
      <c r="BX66" s="201">
        <v>1.2753164556962024</v>
      </c>
      <c r="BY66" s="201">
        <v>1.3322784810126582</v>
      </c>
      <c r="BZ66" s="201">
        <v>1.259493670886076</v>
      </c>
      <c r="CA66" s="201">
        <v>1.2331288343558282</v>
      </c>
      <c r="CB66" s="201">
        <v>1.2699386503067485</v>
      </c>
      <c r="CC66" s="18" t="str">
        <f>VLOOKUP(A66,[9]ESTADISTICAS_EN_EDUCACION_BASIC!$C$3:$AK$127,10,0)</f>
        <v>92.5</v>
      </c>
      <c r="CD66" s="18" t="str">
        <f>VLOOKUP(A66,[9]ESTADISTICAS_EN_EDUCACION_BASIC!$C$3:$AK$158,5,0)</f>
        <v>68.6</v>
      </c>
      <c r="CE66" s="18" t="str">
        <f>VLOOKUP(A66,[9]ESTADISTICAS_EN_EDUCACION_BASIC!$C$3:$AK$127,17,0)</f>
        <v>2.78</v>
      </c>
      <c r="CF66" s="24"/>
      <c r="CG66" s="24"/>
      <c r="CH66" s="20" t="e">
        <f>VLOOKUP(A66,#REF!,4,0)</f>
        <v>#REF!</v>
      </c>
      <c r="CI66" s="21" t="e">
        <f>VLOOKUP(A66,#REF!,2,0)</f>
        <v>#REF!</v>
      </c>
      <c r="CJ66" s="38">
        <f>VLOOKUP(A66,'[3]2019'!$A$8:$G$140,7,0)</f>
        <v>0</v>
      </c>
      <c r="CK66" s="18">
        <f>VLOOKUP(A66,'[3]2019'!$A$9:$G$140,6,0)</f>
        <v>0</v>
      </c>
      <c r="CL66" s="18">
        <v>71.010000000000005</v>
      </c>
      <c r="CM66" s="26">
        <v>3</v>
      </c>
      <c r="CN66" s="38">
        <v>236.69</v>
      </c>
      <c r="CO66" s="18">
        <v>10</v>
      </c>
      <c r="CP66" s="18">
        <v>0</v>
      </c>
      <c r="CQ66" s="18">
        <v>0</v>
      </c>
      <c r="CR66" s="18"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38">
        <v>0</v>
      </c>
      <c r="DA66" s="18">
        <v>0</v>
      </c>
      <c r="DB66" s="38">
        <f>VLOOKUP(A66,'[3]2019'!$A$8:$I$140,9,0)</f>
        <v>0.43677658877484166</v>
      </c>
      <c r="DC66" s="18">
        <f>VLOOKUP(A66,'[3]2019'!$A$8:$I$140,8,0)</f>
        <v>2</v>
      </c>
      <c r="DD66" s="18" t="str">
        <f>VLOOKUP(A66,[9]ESTADISTICAS_EN_EDUCACION_BASIC!$C$3:$AK$127,11,0)</f>
        <v>117.6</v>
      </c>
      <c r="DE66" s="18" t="str">
        <f>VLOOKUP($A66,[9]ESTADISTICAS_EN_EDUCACION_BASIC!$C$3:$AK$127,6,0)</f>
        <v>102.5</v>
      </c>
      <c r="DF66" s="18" t="str">
        <f>VLOOKUP($A66,[9]ESTADISTICAS_EN_EDUCACION_BASIC!$C$3:$AK$127,18,0)</f>
        <v>4.07</v>
      </c>
      <c r="DG66" s="18" t="str">
        <f>VLOOKUP($A66,[9]ESTADISTICAS_EN_EDUCACION_BASIC!$C$3:$AK$127,28,0)</f>
        <v>4.91</v>
      </c>
      <c r="DH66" s="38">
        <f>VLOOKUP(A66,[10]Hoja4!$A$1:$D$63,4,0)</f>
        <v>76.701821668264614</v>
      </c>
      <c r="DI66" s="18">
        <f>VLOOKUP(A66,[10]Hoja4!$A$1:$D$63,2,0)</f>
        <v>4</v>
      </c>
      <c r="DJ66" s="38">
        <f>VLOOKUP(A66,'[10]AS 6 - 11'!$A$1:$D$84,4,0)</f>
        <v>153.40364333652923</v>
      </c>
      <c r="DK66" s="18">
        <f>VLOOKUP(A66,'[10]AS 6 - 11'!$A$1:$D$84,2,0)</f>
        <v>8</v>
      </c>
      <c r="DL66" s="38">
        <f>VLOOKUP(A66,'[10]VIPNAL 6 - 11'!$A$1:$D$28,4,0)</f>
        <v>19.175455417066154</v>
      </c>
      <c r="DM66" s="18">
        <f>VLOOKUP(A66,'[10]VIPNAL 6 - 11'!$A$1:$D$28,2,0)</f>
        <v>1</v>
      </c>
      <c r="DN66" s="38">
        <f>VLOOKUP(A66,[10]Hoja8!$A$1:$D$72,4,0)</f>
        <v>136.23978201634876</v>
      </c>
      <c r="DO66" s="18">
        <f>VLOOKUP(A66,[10]Hoja8!$A$1:$D$72,2,0)</f>
        <v>8</v>
      </c>
      <c r="DP66" s="38">
        <f>VLOOKUP(A66,[10]Hoja10!$A$1:$D$61,4,0)</f>
        <v>17.029972752043594</v>
      </c>
      <c r="DQ66" s="18">
        <f>VLOOKUP(A66,[10]Hoja10!$A$1:$D$61,2,0)</f>
        <v>1</v>
      </c>
      <c r="DR66" s="18">
        <v>0</v>
      </c>
      <c r="DS66" s="18">
        <v>0</v>
      </c>
      <c r="DT66" s="18">
        <v>0</v>
      </c>
      <c r="DU66" s="18">
        <v>0</v>
      </c>
      <c r="DV66" s="38">
        <f>VLOOKUP(A66,[10]Hoja13!$A$1:$D$20,4,0)</f>
        <v>17.029972752043594</v>
      </c>
      <c r="DW66" s="18">
        <f>VLOOKUP(A66,[10]Hoja13!$A$1:$D$20,2,0)</f>
        <v>1</v>
      </c>
      <c r="DX66" s="18">
        <v>0</v>
      </c>
      <c r="DY66" s="18">
        <v>0</v>
      </c>
      <c r="DZ66" s="188">
        <v>1.8231540565177757</v>
      </c>
      <c r="EA66" s="189">
        <v>4</v>
      </c>
      <c r="EB66" s="188">
        <v>24.399690162664601</v>
      </c>
      <c r="EC66" s="189">
        <v>63</v>
      </c>
      <c r="ED66" s="38">
        <f>VLOOKUP(A66,'[3]2019'!$A$8:$K$140,11,0)</f>
        <v>1.1273957158962795</v>
      </c>
      <c r="EE66" s="18">
        <f>VLOOKUP(A66,'[3]2019'!$A$8:$K$140,10,0)</f>
        <v>6</v>
      </c>
      <c r="EF66" s="18" t="str">
        <f>VLOOKUP($A66,[9]ESTADISTICAS_EN_EDUCACION_BASIC!$C$3:$AK$127,11,0)</f>
        <v>117.6</v>
      </c>
      <c r="EG66" s="18" t="str">
        <f>VLOOKUP($A66,[9]ESTADISTICAS_EN_EDUCACION_BASIC!$C$3:$AK$127,7,0)</f>
        <v>92.8</v>
      </c>
      <c r="EH66" s="18" t="str">
        <f>VLOOKUP($A66,[9]ESTADISTICAS_EN_EDUCACION_BASIC!$C$3:$AK$127,18,0)</f>
        <v>4.07</v>
      </c>
      <c r="EI66" s="18" t="str">
        <f>VLOOKUP($A66,[9]ESTADISTICAS_EN_EDUCACION_BASIC!$C$3:$AK$127,29,0)</f>
        <v>5.3</v>
      </c>
      <c r="EJ66" s="31"/>
      <c r="EK66" s="31"/>
      <c r="EL66" s="18" t="str">
        <f>VLOOKUP($A66,[9]ESTADISTICAS_EN_EDUCACION_BASIC!$C$3:$AK$127,13,0)</f>
        <v>86.1</v>
      </c>
      <c r="EM66" s="18" t="str">
        <f>VLOOKUP($A66,[9]ESTADISTICAS_EN_EDUCACION_BASIC!$C$3:$AK$127,8,0)</f>
        <v>52.8</v>
      </c>
      <c r="EN66" s="18" t="str">
        <f>VLOOKUP($A66,[9]ESTADISTICAS_EN_EDUCACION_BASIC!$C$3:$AK$127,20,0)</f>
        <v>2.29</v>
      </c>
      <c r="EO66" s="18" t="str">
        <f>VLOOKUP($A66,[9]ESTADISTICAS_EN_EDUCACION_BASIC!$C$3:$AK$127,30,0)</f>
        <v>5.84</v>
      </c>
      <c r="EP66" s="38">
        <f>VLOOKUP(A66,[10]Hoja2!$A$1:$D$72,4,0)</f>
        <v>136.23978201634876</v>
      </c>
      <c r="EQ66" s="18">
        <f>VLOOKUP(A66,[10]Hoja2!$A$1:$D$72,2,0)</f>
        <v>8</v>
      </c>
      <c r="ER66" s="38">
        <f>VLOOKUP(A66,[10]Hoja3!$A$1:$D$89,4,0)</f>
        <v>238.41961852861036</v>
      </c>
      <c r="ES66" s="18">
        <f>VLOOKUP(A66,[10]Hoja3!$A$1:$D$89,2,0)</f>
        <v>14</v>
      </c>
      <c r="ET66" s="38">
        <f>VLOOKUP(A66,[10]Hoja5!$A$1:$D$76,4,0)</f>
        <v>136.23978201634876</v>
      </c>
      <c r="EU66" s="18">
        <f>VLOOKUP(A66,[10]Hoja5!$A$1:$D$75,2,0)</f>
        <v>8</v>
      </c>
      <c r="EV66" s="38">
        <f>VLOOKUP(A66,[10]Hoja7!$A$1:$D$76,4,0)</f>
        <v>136.23978201634876</v>
      </c>
      <c r="EW66" s="18">
        <f>VLOOKUP(A66,[10]Hoja7!$A$1:$D$77,2,0)</f>
        <v>8</v>
      </c>
      <c r="EX66" s="31"/>
      <c r="EY66" s="188">
        <v>47.558655675332915</v>
      </c>
      <c r="EZ66" s="189">
        <v>150</v>
      </c>
      <c r="FA66" s="188">
        <v>56.422569027611047</v>
      </c>
      <c r="FB66" s="189">
        <v>188</v>
      </c>
      <c r="FC66" s="18">
        <v>0</v>
      </c>
      <c r="FD66" s="18">
        <v>0</v>
      </c>
      <c r="FE66" s="38">
        <f>VLOOKUP(A66,[10]Hoja16!$A$1:$D$88,4,0)</f>
        <v>42.933810375670838</v>
      </c>
      <c r="FF66" s="18">
        <f>VLOOKUP(A66,[10]Hoja16!$A$1:$D$88,2,0)</f>
        <v>6</v>
      </c>
      <c r="FG66" s="38">
        <f>VLOOKUP(A66,[10]Hoja17!$A$1:$D$33,4,0)</f>
        <v>7.1556350626118066</v>
      </c>
      <c r="FH66" s="18">
        <f>VLOOKUP(A66,[10]Hoja17!$A$1:$D$33,2,0)</f>
        <v>1</v>
      </c>
      <c r="FI66" s="38">
        <f>VLOOKUP(A66,[10]Hoja18!$A$1:$D$40,4,0)</f>
        <v>7.1556350626118066</v>
      </c>
      <c r="FJ66" s="18">
        <f>VLOOKUP(A66,[10]Hoja18!$A$1:$D$40,2,0)</f>
        <v>1</v>
      </c>
      <c r="FK66" s="38">
        <f>VLOOKUP(A66,[10]Hoja19!$A$1:$D$97,4,0)</f>
        <v>57.245080500894453</v>
      </c>
      <c r="FL66" s="18">
        <f>VLOOKUP(A66,[10]Hoja19!$A$1:$D$97,2,0)</f>
        <v>8</v>
      </c>
      <c r="FM66" s="38">
        <f>VLOOKUP(A66,[10]Hoja20!$A$1:$D$91,4,0)</f>
        <v>257.60286225402507</v>
      </c>
      <c r="FN66" s="18">
        <f>VLOOKUP(A66,[10]Hoja20!$A$1:$D$91,2,0)</f>
        <v>36</v>
      </c>
      <c r="FO66" s="38">
        <f>VLOOKUP(A66,[10]Hoja21!$A$1:$D$101,4,0)</f>
        <v>286.22540250447224</v>
      </c>
      <c r="FP66" s="18">
        <f>VLOOKUP(A66,[10]Hoja21!$A$1:$D$101,2,0)</f>
        <v>40</v>
      </c>
      <c r="FQ66" s="38">
        <f>VLOOKUP(A66,[10]Hoja22!$A$1:$D$60,4,0)</f>
        <v>35.77817531305903</v>
      </c>
      <c r="FR66" s="18">
        <f>VLOOKUP(A66,[10]Hoja22!$A$1:$D$60,2,0)</f>
        <v>5</v>
      </c>
      <c r="FS66" s="38">
        <f>VLOOKUP(A66,'[3]2019'!$A$8:$M$140,13,0)</f>
        <v>0.78308535630383713</v>
      </c>
      <c r="FT66" s="18">
        <f>VLOOKUP(A66,'[3]2019'!$A$8:$M$140,12,0)</f>
        <v>5</v>
      </c>
      <c r="FU66" s="38">
        <f>VLOOKUP(A66,'[3]2019'!$A$8:$O$140,15,0)</f>
        <v>0.60141332130506697</v>
      </c>
      <c r="FV66" s="18">
        <f>VLOOKUP(A66,'[3]2019'!$A$8:$O$140,14,0)</f>
        <v>4</v>
      </c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</row>
    <row r="67" spans="1:243">
      <c r="A67" s="17" t="s">
        <v>1064</v>
      </c>
      <c r="B67" s="18" t="s">
        <v>1065</v>
      </c>
      <c r="C67" s="17" t="s">
        <v>466</v>
      </c>
      <c r="D67" s="25">
        <v>6</v>
      </c>
      <c r="E67" s="27">
        <v>2019</v>
      </c>
      <c r="F67" s="31"/>
      <c r="G67" s="194">
        <v>8298</v>
      </c>
      <c r="H67" s="194">
        <v>7343</v>
      </c>
      <c r="I67" s="194">
        <v>955</v>
      </c>
      <c r="J67" s="200">
        <v>54.34</v>
      </c>
      <c r="K67" s="40">
        <f>VLOOKUP(A67,'[6]1.COBERTURA  DANE'!$B$7:$G$139,5,0)</f>
        <v>3447</v>
      </c>
      <c r="L67" s="26">
        <v>65.06</v>
      </c>
      <c r="M67" s="32">
        <v>4127</v>
      </c>
      <c r="N67" s="187">
        <v>555</v>
      </c>
      <c r="O67" s="187">
        <v>285</v>
      </c>
      <c r="P67" s="187">
        <v>270</v>
      </c>
      <c r="Q67" s="196">
        <f>VLOOKUP($A67,[7]Hoja1!$A$1:$H$3750,6,0)</f>
        <v>672</v>
      </c>
      <c r="R67" s="196">
        <f>VLOOKUP($A67,[7]Hoja1!$A$1:$H$3750,7,0)</f>
        <v>346</v>
      </c>
      <c r="S67" s="196">
        <f>VLOOKUP($A67,[7]Hoja1!$A$1:$H$3750,8,0)</f>
        <v>326</v>
      </c>
      <c r="T67" s="187">
        <v>610</v>
      </c>
      <c r="U67" s="187">
        <v>317</v>
      </c>
      <c r="V67" s="187">
        <v>293</v>
      </c>
      <c r="W67" s="198">
        <f>VLOOKUP($A67,[7]Hoja1!$A$1:$K$3750,9,0)</f>
        <v>758</v>
      </c>
      <c r="X67" s="198">
        <f>VLOOKUP($A67,[7]Hoja1!$A$1:$K$3750,10,0)</f>
        <v>394</v>
      </c>
      <c r="Y67" s="198">
        <f>VLOOKUP($A67,[7]Hoja1!$A$1:$K$3750,11,0)</f>
        <v>364</v>
      </c>
      <c r="Z67" s="187">
        <v>684</v>
      </c>
      <c r="AA67" s="187">
        <v>357</v>
      </c>
      <c r="AB67" s="187">
        <v>327</v>
      </c>
      <c r="AC67" s="198">
        <f>VLOOKUP(A67,[7]Hoja1!$A$1:$Q$3765,12,0)</f>
        <v>860</v>
      </c>
      <c r="AD67" s="198">
        <f>VLOOKUP($A67,[7]Hoja1!$A$1:$Q$3765,13,0)</f>
        <v>449</v>
      </c>
      <c r="AE67" s="198">
        <f>VLOOKUP($A67,[7]Hoja1!$A$1:$Q$3750,14,0)</f>
        <v>411</v>
      </c>
      <c r="AF67" s="187">
        <v>746</v>
      </c>
      <c r="AG67" s="187">
        <v>389</v>
      </c>
      <c r="AH67" s="187">
        <v>357</v>
      </c>
      <c r="AI67" s="198">
        <f>VLOOKUP($A67,[7]Hoja1!$A$1:$Q$3750,15,0)</f>
        <v>1688</v>
      </c>
      <c r="AJ67" s="198">
        <f>VLOOKUP($A67,[7]Hoja1!$A$1:$Q$3750,16,0)</f>
        <v>860</v>
      </c>
      <c r="AK67" s="198">
        <f>VLOOKUP($A67,[7]Hoja1!$A$1:$Q$3750,17,0)</f>
        <v>828</v>
      </c>
      <c r="AL67" s="187">
        <v>787</v>
      </c>
      <c r="AM67" s="187">
        <v>403</v>
      </c>
      <c r="AN67" s="187">
        <v>384</v>
      </c>
      <c r="AO67" s="31"/>
      <c r="AP67" s="31"/>
      <c r="AQ67" s="31"/>
      <c r="AR67" s="31"/>
      <c r="AS67" s="27"/>
      <c r="AT67" s="31"/>
      <c r="AU67" s="31"/>
      <c r="AV67" s="31"/>
      <c r="AW67" s="31"/>
      <c r="AX67" s="38">
        <f>VLOOKUP(A67,[2]INFANTIL!$A$8:$AE$140,31,0)</f>
        <v>23.255813953488371</v>
      </c>
      <c r="AY67" s="18">
        <f>VLOOKUP(A67,[2]INFANTIL!$A$8:$AE$140,30,0)</f>
        <v>2</v>
      </c>
      <c r="AZ67" s="199">
        <f>VLOOKUP(A67,'[3]2019'!$A$8:$E$140,5,0)</f>
        <v>3.6036036036036037</v>
      </c>
      <c r="BA67" s="23">
        <f>VLOOKUP(A67,'[3]2019'!$A$8:$F$140,4,0)</f>
        <v>2</v>
      </c>
      <c r="BB67" s="22">
        <f>VLOOKUP(A67,'[2]MATERNAS DIRECTAS'!$A$8:$AE$140,31,0)</f>
        <v>0</v>
      </c>
      <c r="BC67" s="23">
        <f>VLOOKUP(A67,'[2]MATERNAS DIRECTAS'!$A$8:$AE$140,30,0)</f>
        <v>0</v>
      </c>
      <c r="BD67" s="28">
        <v>0</v>
      </c>
      <c r="BE67" s="29">
        <v>0</v>
      </c>
      <c r="BF67" s="38">
        <f>VLOOKUP(A67,[8]Controles!$A$7:$P$139,12,0)</f>
        <v>3.4883720930232558</v>
      </c>
      <c r="BG67" s="18">
        <f>VLOOKUP(A67,[8]Controles!$A$7:$L$139,11,0)</f>
        <v>3</v>
      </c>
      <c r="BH67" s="38">
        <f>VLOOKUP(A67,[8]Peso!$A$7:$D$139,4,0)</f>
        <v>10.465116279069768</v>
      </c>
      <c r="BI67" s="18">
        <f>VLOOKUP(A67,[8]Peso!$A$7:$D$139,3,0)</f>
        <v>9</v>
      </c>
      <c r="BJ67" s="22">
        <f>VLOOKUP(A67,'[2]EDA &lt; 5AÑOS'!$A$8:$AE$140,31,0)</f>
        <v>0</v>
      </c>
      <c r="BK67" s="23">
        <f>VLOOKUP(A67,'[2]EDA &lt; 5AÑOS'!$A$8:$AE$140,30,0)</f>
        <v>0</v>
      </c>
      <c r="BL67" s="22">
        <f>VLOOKUP(A67,'[2]IRA &lt; 5AÑOS'!$A$8:$AE$140,31,0)</f>
        <v>0</v>
      </c>
      <c r="BM67" s="23">
        <f>VLOOKUP(A67,'[2]IRA &lt; 5AÑOS'!$A$8:$AE$140,30,0)</f>
        <v>0</v>
      </c>
      <c r="BN67" s="18">
        <v>0</v>
      </c>
      <c r="BO67" s="18">
        <v>0</v>
      </c>
      <c r="BP67" s="18">
        <v>0</v>
      </c>
      <c r="BQ67" s="18">
        <v>0</v>
      </c>
      <c r="BR67" s="37">
        <v>0</v>
      </c>
      <c r="BS67" s="26">
        <v>0</v>
      </c>
      <c r="BT67" s="18">
        <v>0</v>
      </c>
      <c r="BU67" s="18">
        <v>0</v>
      </c>
      <c r="BV67" s="201">
        <v>0.17142857142857143</v>
      </c>
      <c r="BW67" s="201">
        <v>0.95238095238095233</v>
      </c>
      <c r="BX67" s="201">
        <v>0.88571428571428568</v>
      </c>
      <c r="BY67" s="201">
        <v>0.95238095238095233</v>
      </c>
      <c r="BZ67" s="201">
        <v>0.87619047619047619</v>
      </c>
      <c r="CA67" s="201">
        <v>1.2474226804123711</v>
      </c>
      <c r="CB67" s="201">
        <v>1.2474226804123711</v>
      </c>
      <c r="CC67" s="18" t="str">
        <f>VLOOKUP(A67,[9]ESTADISTICAS_EN_EDUCACION_BASIC!$C$3:$AK$127,10,0)</f>
        <v>79.7</v>
      </c>
      <c r="CD67" s="18" t="str">
        <f>VLOOKUP(A67,[9]ESTADISTICAS_EN_EDUCACION_BASIC!$C$3:$AK$158,5,0)</f>
        <v>72.7</v>
      </c>
      <c r="CE67" s="18" t="str">
        <f>VLOOKUP(A67,[9]ESTADISTICAS_EN_EDUCACION_BASIC!$C$3:$AK$127,17,0)</f>
        <v>0.98</v>
      </c>
      <c r="CF67" s="24"/>
      <c r="CG67" s="24"/>
      <c r="CH67" s="20">
        <v>0</v>
      </c>
      <c r="CI67" s="21">
        <v>0</v>
      </c>
      <c r="CJ67" s="38">
        <f>VLOOKUP(A67,'[3]2019'!$A$8:$G$140,7,0)</f>
        <v>1.639344262295082</v>
      </c>
      <c r="CK67" s="18">
        <f>VLOOKUP(A67,'[3]2019'!$A$9:$G$140,6,0)</f>
        <v>1</v>
      </c>
      <c r="CL67" s="18">
        <v>0</v>
      </c>
      <c r="CM67" s="26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8">
        <v>0</v>
      </c>
      <c r="CZ67" s="38">
        <v>0</v>
      </c>
      <c r="DA67" s="18">
        <v>0</v>
      </c>
      <c r="DB67" s="38">
        <f>VLOOKUP(A67,'[3]2019'!$A$8:$I$140,9,0)</f>
        <v>0</v>
      </c>
      <c r="DC67" s="18">
        <f>VLOOKUP(A67,'[3]2019'!$A$8:$I$140,8,0)</f>
        <v>0</v>
      </c>
      <c r="DD67" s="18" t="str">
        <f>VLOOKUP(A67,[9]ESTADISTICAS_EN_EDUCACION_BASIC!$C$3:$AK$127,11,0)</f>
        <v>147.8</v>
      </c>
      <c r="DE67" s="18" t="str">
        <f>VLOOKUP($A67,[9]ESTADISTICAS_EN_EDUCACION_BASIC!$C$3:$AK$127,6,0)</f>
        <v>115.2</v>
      </c>
      <c r="DF67" s="18" t="str">
        <f>VLOOKUP($A67,[9]ESTADISTICAS_EN_EDUCACION_BASIC!$C$3:$AK$127,18,0)</f>
        <v>0.65</v>
      </c>
      <c r="DG67" s="18" t="str">
        <f>VLOOKUP($A67,[9]ESTADISTICAS_EN_EDUCACION_BASIC!$C$3:$AK$127,28,0)</f>
        <v>10.27</v>
      </c>
      <c r="DH67" s="38">
        <v>0</v>
      </c>
      <c r="DI67" s="18">
        <v>0</v>
      </c>
      <c r="DJ67" s="38">
        <v>0</v>
      </c>
      <c r="DK67" s="18">
        <v>0</v>
      </c>
      <c r="DL67" s="18">
        <v>0</v>
      </c>
      <c r="DM67" s="18">
        <v>0</v>
      </c>
      <c r="DN67" s="38">
        <v>0</v>
      </c>
      <c r="DO67" s="18">
        <v>0</v>
      </c>
      <c r="DP67" s="38">
        <f>VLOOKUP(A67,[10]Hoja10!$A$1:$D$61,4,0)</f>
        <v>232.55813953488371</v>
      </c>
      <c r="DQ67" s="18">
        <f>VLOOKUP(A67,[10]Hoja10!$A$1:$D$61,2,0)</f>
        <v>2</v>
      </c>
      <c r="DR67" s="38">
        <f>VLOOKUP(A67,[10]Hoja11!$A$1:$D$24,4,0)</f>
        <v>116.27906976744185</v>
      </c>
      <c r="DS67" s="18">
        <f>VLOOKUP(A67,[10]Hoja11!$A$1:$D$24,2,0)</f>
        <v>1</v>
      </c>
      <c r="DT67" s="38">
        <f>VLOOKUP(A67,[10]Hoja12!$A$1:$D$41,4,0)</f>
        <v>116.27906976744185</v>
      </c>
      <c r="DU67" s="18">
        <f>VLOOKUP(A67,[10]Hoja12!$A$1:$D$41,2,0)</f>
        <v>1</v>
      </c>
      <c r="DV67" s="18">
        <v>0</v>
      </c>
      <c r="DW67" s="18">
        <v>0</v>
      </c>
      <c r="DX67" s="18">
        <v>0</v>
      </c>
      <c r="DY67" s="18">
        <v>0</v>
      </c>
      <c r="DZ67" s="188">
        <v>0</v>
      </c>
      <c r="EA67" s="189">
        <v>0</v>
      </c>
      <c r="EB67" s="188">
        <v>53.221288515406158</v>
      </c>
      <c r="EC67" s="189">
        <v>19</v>
      </c>
      <c r="ED67" s="38">
        <f>VLOOKUP(A67,'[3]2019'!$A$8:$K$140,11,0)</f>
        <v>4.0214477211796247</v>
      </c>
      <c r="EE67" s="18">
        <f>VLOOKUP(A67,'[3]2019'!$A$8:$K$140,10,0)</f>
        <v>3</v>
      </c>
      <c r="EF67" s="18" t="str">
        <f>VLOOKUP($A67,[9]ESTADISTICAS_EN_EDUCACION_BASIC!$C$3:$AK$127,11,0)</f>
        <v>147.8</v>
      </c>
      <c r="EG67" s="18" t="str">
        <f>VLOOKUP($A67,[9]ESTADISTICAS_EN_EDUCACION_BASIC!$C$3:$AK$127,7,0)</f>
        <v>97.3</v>
      </c>
      <c r="EH67" s="18" t="str">
        <f>VLOOKUP($A67,[9]ESTADISTICAS_EN_EDUCACION_BASIC!$C$3:$AK$127,18,0)</f>
        <v>0.65</v>
      </c>
      <c r="EI67" s="18" t="str">
        <f>VLOOKUP($A67,[9]ESTADISTICAS_EN_EDUCACION_BASIC!$C$3:$AK$127,29,0)</f>
        <v>14.4</v>
      </c>
      <c r="EJ67" s="31"/>
      <c r="EK67" s="31"/>
      <c r="EL67" s="18" t="str">
        <f>VLOOKUP($A67,[9]ESTADISTICAS_EN_EDUCACION_BASIC!$C$3:$AK$127,13,0)</f>
        <v>85.5</v>
      </c>
      <c r="EM67" s="18" t="str">
        <f>VLOOKUP($A67,[9]ESTADISTICAS_EN_EDUCACION_BASIC!$C$3:$AK$127,8,0)</f>
        <v>48.2</v>
      </c>
      <c r="EN67" s="18">
        <f>VLOOKUP($A67,[9]ESTADISTICAS_EN_EDUCACION_BASIC!$C$3:$AK$127,20,0)</f>
        <v>0</v>
      </c>
      <c r="EO67" s="18" t="str">
        <f>VLOOKUP($A67,[9]ESTADISTICAS_EN_EDUCACION_BASIC!$C$3:$AK$127,30,0)</f>
        <v>8.06</v>
      </c>
      <c r="EP67" s="18">
        <v>0</v>
      </c>
      <c r="EQ67" s="18">
        <v>0</v>
      </c>
      <c r="ER67" s="38">
        <f>VLOOKUP(A67,[10]Hoja3!$A$1:$D$89,4,0)</f>
        <v>116.27906976744185</v>
      </c>
      <c r="ES67" s="18">
        <f>VLOOKUP(A67,[10]Hoja3!$A$1:$D$89,2,0)</f>
        <v>1</v>
      </c>
      <c r="ET67" s="38">
        <v>0</v>
      </c>
      <c r="EU67" s="18">
        <v>0</v>
      </c>
      <c r="EV67" s="38">
        <v>0</v>
      </c>
      <c r="EW67" s="18">
        <v>0</v>
      </c>
      <c r="EX67" s="31"/>
      <c r="EY67" s="190">
        <v>67.708333333333329</v>
      </c>
      <c r="EZ67" s="191">
        <v>26</v>
      </c>
      <c r="FA67" s="188">
        <v>51.771117166212534</v>
      </c>
      <c r="FB67" s="189">
        <v>19</v>
      </c>
      <c r="FC67" s="38">
        <f>VLOOKUP(A67,[10]Hoja15!$A$1:$D$63,4,0)</f>
        <v>236.96682464454977</v>
      </c>
      <c r="FD67" s="18">
        <f>VLOOKUP(A67,[10]Hoja15!$A$1:$D$63,2,0)</f>
        <v>4</v>
      </c>
      <c r="FE67" s="38">
        <f>VLOOKUP(A67,[10]Hoja16!$A$1:$D$88,4,0)</f>
        <v>355.4502369668246</v>
      </c>
      <c r="FF67" s="18">
        <f>VLOOKUP(A67,[10]Hoja16!$A$1:$D$88,2,0)</f>
        <v>6</v>
      </c>
      <c r="FG67" s="18">
        <v>0</v>
      </c>
      <c r="FH67" s="18">
        <v>0</v>
      </c>
      <c r="FI67" s="18">
        <v>0</v>
      </c>
      <c r="FJ67" s="18">
        <v>0</v>
      </c>
      <c r="FK67" s="38">
        <f>VLOOKUP(A67,[10]Hoja19!$A$1:$D$97,4,0)</f>
        <v>592.41706161137438</v>
      </c>
      <c r="FL67" s="18">
        <f>VLOOKUP(A67,[10]Hoja19!$A$1:$D$97,2,0)</f>
        <v>10</v>
      </c>
      <c r="FM67" s="38">
        <v>0</v>
      </c>
      <c r="FN67" s="18">
        <v>0</v>
      </c>
      <c r="FO67" s="38">
        <v>0</v>
      </c>
      <c r="FP67" s="18">
        <v>0</v>
      </c>
      <c r="FQ67" s="38">
        <v>0</v>
      </c>
      <c r="FR67" s="18">
        <v>0</v>
      </c>
      <c r="FS67" s="38">
        <f>VLOOKUP(A67,'[3]2019'!$A$8:$M$140,13,0)</f>
        <v>10.165184243964422</v>
      </c>
      <c r="FT67" s="18">
        <f>VLOOKUP(A67,'[3]2019'!$A$8:$M$140,12,0)</f>
        <v>8</v>
      </c>
      <c r="FU67" s="38">
        <f>VLOOKUP(A67,'[3]2019'!$A$8:$O$140,15,0)</f>
        <v>5.4274084124830386</v>
      </c>
      <c r="FV67" s="18">
        <f>VLOOKUP(A67,'[3]2019'!$A$8:$O$140,14,0)</f>
        <v>4</v>
      </c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</row>
    <row r="68" spans="1:243">
      <c r="A68" s="17" t="s">
        <v>1072</v>
      </c>
      <c r="B68" s="18" t="s">
        <v>1073</v>
      </c>
      <c r="C68" s="17" t="s">
        <v>427</v>
      </c>
      <c r="D68" s="25">
        <v>6</v>
      </c>
      <c r="E68" s="27">
        <v>2019</v>
      </c>
      <c r="F68" s="31"/>
      <c r="G68" s="194">
        <v>21963</v>
      </c>
      <c r="H68" s="194">
        <v>13326</v>
      </c>
      <c r="I68" s="194">
        <v>8637</v>
      </c>
      <c r="J68" s="200">
        <v>50.3</v>
      </c>
      <c r="K68" s="40">
        <f>VLOOKUP(A68,'[6]1.COBERTURA  DANE'!$B$7:$G$139,5,0)</f>
        <v>9809</v>
      </c>
      <c r="L68" s="26">
        <v>45.85</v>
      </c>
      <c r="M68" s="32">
        <v>8941</v>
      </c>
      <c r="N68" s="187">
        <v>1594</v>
      </c>
      <c r="O68" s="187">
        <v>810</v>
      </c>
      <c r="P68" s="187">
        <v>784</v>
      </c>
      <c r="Q68" s="196">
        <f>VLOOKUP($A68,[7]Hoja1!$A$1:$H$3750,6,0)</f>
        <v>1918</v>
      </c>
      <c r="R68" s="196">
        <f>VLOOKUP($A68,[7]Hoja1!$A$1:$H$3750,7,0)</f>
        <v>975</v>
      </c>
      <c r="S68" s="196">
        <f>VLOOKUP($A68,[7]Hoja1!$A$1:$H$3750,8,0)</f>
        <v>943</v>
      </c>
      <c r="T68" s="187">
        <v>1653</v>
      </c>
      <c r="U68" s="187">
        <v>850</v>
      </c>
      <c r="V68" s="187">
        <v>803</v>
      </c>
      <c r="W68" s="198">
        <f>VLOOKUP($A68,[7]Hoja1!$A$1:$K$3750,9,0)</f>
        <v>2021</v>
      </c>
      <c r="X68" s="198">
        <f>VLOOKUP($A68,[7]Hoja1!$A$1:$K$3750,10,0)</f>
        <v>1043</v>
      </c>
      <c r="Y68" s="198">
        <f>VLOOKUP($A68,[7]Hoja1!$A$1:$K$3750,11,0)</f>
        <v>978</v>
      </c>
      <c r="Z68" s="187">
        <v>1770</v>
      </c>
      <c r="AA68" s="187">
        <v>916</v>
      </c>
      <c r="AB68" s="187">
        <v>854</v>
      </c>
      <c r="AC68" s="198">
        <f>VLOOKUP(A68,[7]Hoja1!$A$1:$Q$3765,12,0)</f>
        <v>2208</v>
      </c>
      <c r="AD68" s="198">
        <f>VLOOKUP($A68,[7]Hoja1!$A$1:$Q$3765,13,0)</f>
        <v>1137</v>
      </c>
      <c r="AE68" s="198">
        <f>VLOOKUP($A68,[7]Hoja1!$A$1:$Q$3750,14,0)</f>
        <v>1071</v>
      </c>
      <c r="AF68" s="187">
        <v>1909</v>
      </c>
      <c r="AG68" s="187">
        <v>973</v>
      </c>
      <c r="AH68" s="187">
        <v>936</v>
      </c>
      <c r="AI68" s="198">
        <f>VLOOKUP($A68,[7]Hoja1!$A$1:$Q$3750,15,0)</f>
        <v>4193</v>
      </c>
      <c r="AJ68" s="198">
        <f>VLOOKUP($A68,[7]Hoja1!$A$1:$Q$3750,16,0)</f>
        <v>2128</v>
      </c>
      <c r="AK68" s="198">
        <f>VLOOKUP($A68,[7]Hoja1!$A$1:$Q$3750,17,0)</f>
        <v>2065</v>
      </c>
      <c r="AL68" s="187">
        <v>1957</v>
      </c>
      <c r="AM68" s="187">
        <v>992</v>
      </c>
      <c r="AN68" s="187">
        <v>965</v>
      </c>
      <c r="AO68" s="31"/>
      <c r="AP68" s="31"/>
      <c r="AQ68" s="31"/>
      <c r="AR68" s="31"/>
      <c r="AS68" s="27"/>
      <c r="AT68" s="31"/>
      <c r="AU68" s="31"/>
      <c r="AV68" s="31"/>
      <c r="AW68" s="31"/>
      <c r="AX68" s="38">
        <f>VLOOKUP(A68,[2]INFANTIL!$A$8:$AE$140,31,0)</f>
        <v>0</v>
      </c>
      <c r="AY68" s="18">
        <f>VLOOKUP(A68,[2]INFANTIL!$A$8:$AE$140,30,0)</f>
        <v>0</v>
      </c>
      <c r="AZ68" s="199">
        <f>VLOOKUP(A68,'[3]2019'!$A$8:$E$140,5,0)</f>
        <v>0</v>
      </c>
      <c r="BA68" s="23">
        <f>VLOOKUP(A68,'[3]2019'!$A$8:$F$140,4,0)</f>
        <v>0</v>
      </c>
      <c r="BB68" s="22">
        <f>VLOOKUP(A68,'[2]MATERNAS DIRECTAS'!$A$8:$AE$140,31,0)</f>
        <v>0</v>
      </c>
      <c r="BC68" s="23">
        <f>VLOOKUP(A68,'[2]MATERNAS DIRECTAS'!$A$8:$AE$140,30,0)</f>
        <v>0</v>
      </c>
      <c r="BD68" s="28">
        <v>0</v>
      </c>
      <c r="BE68" s="29">
        <v>0</v>
      </c>
      <c r="BF68" s="38">
        <f>VLOOKUP(A68,[8]Controles!$A$7:$P$139,12,0)</f>
        <v>3.4615384615384617</v>
      </c>
      <c r="BG68" s="18">
        <f>VLOOKUP(A68,[8]Controles!$A$7:$L$139,11,0)</f>
        <v>9</v>
      </c>
      <c r="BH68" s="38">
        <f>VLOOKUP(A68,[8]Peso!$A$7:$D$139,4,0)</f>
        <v>10</v>
      </c>
      <c r="BI68" s="18">
        <f>VLOOKUP(A68,[8]Peso!$A$7:$D$139,3,0)</f>
        <v>26</v>
      </c>
      <c r="BJ68" s="22">
        <f>VLOOKUP(A68,'[2]EDA &lt; 5AÑOS'!$A$8:$AE$140,31,0)</f>
        <v>0</v>
      </c>
      <c r="BK68" s="23">
        <f>VLOOKUP(A68,'[2]EDA &lt; 5AÑOS'!$A$8:$AE$140,30,0)</f>
        <v>0</v>
      </c>
      <c r="BL68" s="22">
        <f>VLOOKUP(A68,'[2]IRA &lt; 5AÑOS'!$A$8:$AE$140,31,0)</f>
        <v>0</v>
      </c>
      <c r="BM68" s="23">
        <f>VLOOKUP(A68,'[2]IRA &lt; 5AÑOS'!$A$8:$AE$140,30,0)</f>
        <v>0</v>
      </c>
      <c r="BN68" s="18">
        <v>0</v>
      </c>
      <c r="BO68" s="18">
        <v>0</v>
      </c>
      <c r="BP68" s="18">
        <v>0</v>
      </c>
      <c r="BQ68" s="18">
        <v>0</v>
      </c>
      <c r="BR68" s="37">
        <v>0</v>
      </c>
      <c r="BS68" s="26">
        <v>0</v>
      </c>
      <c r="BT68" s="18">
        <v>0</v>
      </c>
      <c r="BU68" s="18">
        <v>0</v>
      </c>
      <c r="BV68" s="201">
        <v>9.7959183673469383E-2</v>
      </c>
      <c r="BW68" s="201">
        <v>0.96734693877551026</v>
      </c>
      <c r="BX68" s="201">
        <v>1.1387755102040817</v>
      </c>
      <c r="BY68" s="201">
        <v>1.0897959183673469</v>
      </c>
      <c r="BZ68" s="201">
        <v>1.1387755102040817</v>
      </c>
      <c r="CA68" s="201">
        <v>1.1673151750972763</v>
      </c>
      <c r="CB68" s="201">
        <v>1.1167315175097277</v>
      </c>
      <c r="CC68" s="18" t="str">
        <f>VLOOKUP(A68,[9]ESTADISTICAS_EN_EDUCACION_BASIC!$C$3:$AK$127,10,0)</f>
        <v>90.5</v>
      </c>
      <c r="CD68" s="18" t="str">
        <f>VLOOKUP(A68,[9]ESTADISTICAS_EN_EDUCACION_BASIC!$C$3:$AK$158,5,0)</f>
        <v>87.5</v>
      </c>
      <c r="CE68" s="18" t="str">
        <f>VLOOKUP(A68,[9]ESTADISTICAS_EN_EDUCACION_BASIC!$C$3:$AK$127,17,0)</f>
        <v>5.73</v>
      </c>
      <c r="CF68" s="24"/>
      <c r="CG68" s="24"/>
      <c r="CH68" s="20">
        <v>0</v>
      </c>
      <c r="CI68" s="21">
        <v>0</v>
      </c>
      <c r="CJ68" s="38">
        <f>VLOOKUP(A68,'[3]2019'!$A$8:$G$140,7,0)</f>
        <v>0</v>
      </c>
      <c r="CK68" s="18">
        <f>VLOOKUP(A68,'[3]2019'!$A$9:$G$140,6,0)</f>
        <v>0</v>
      </c>
      <c r="CL68" s="18">
        <v>0</v>
      </c>
      <c r="CM68" s="26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38">
        <v>0</v>
      </c>
      <c r="DA68" s="18">
        <v>0</v>
      </c>
      <c r="DB68" s="38">
        <f>VLOOKUP(A68,'[3]2019'!$A$8:$I$140,9,0)</f>
        <v>0</v>
      </c>
      <c r="DC68" s="18">
        <f>VLOOKUP(A68,'[3]2019'!$A$8:$I$140,8,0)</f>
        <v>0</v>
      </c>
      <c r="DD68" s="18" t="str">
        <f>VLOOKUP(A68,[9]ESTADISTICAS_EN_EDUCACION_BASIC!$C$3:$AK$127,11,0)</f>
        <v>108.8</v>
      </c>
      <c r="DE68" s="18" t="str">
        <f>VLOOKUP($A68,[9]ESTADISTICAS_EN_EDUCACION_BASIC!$C$3:$AK$127,6,0)</f>
        <v>94.2</v>
      </c>
      <c r="DF68" s="18" t="str">
        <f>VLOOKUP($A68,[9]ESTADISTICAS_EN_EDUCACION_BASIC!$C$3:$AK$127,18,0)</f>
        <v>4.35</v>
      </c>
      <c r="DG68" s="18" t="str">
        <f>VLOOKUP($A68,[9]ESTADISTICAS_EN_EDUCACION_BASIC!$C$3:$AK$127,28,0)</f>
        <v>10.85</v>
      </c>
      <c r="DH68" s="38">
        <v>0</v>
      </c>
      <c r="DI68" s="18">
        <v>0</v>
      </c>
      <c r="DJ68" s="38">
        <v>49.48</v>
      </c>
      <c r="DK68" s="18">
        <v>1</v>
      </c>
      <c r="DL68" s="18">
        <v>0</v>
      </c>
      <c r="DM68" s="18">
        <v>0</v>
      </c>
      <c r="DN68" s="38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8">
        <v>3.5128805620608898</v>
      </c>
      <c r="EA68" s="189">
        <v>3</v>
      </c>
      <c r="EB68" s="188">
        <v>42.735042735042732</v>
      </c>
      <c r="EC68" s="189">
        <v>40</v>
      </c>
      <c r="ED68" s="38">
        <f>VLOOKUP(A68,'[3]2019'!$A$8:$K$140,11,0)</f>
        <v>0</v>
      </c>
      <c r="EE68" s="18">
        <f>VLOOKUP(A68,'[3]2019'!$A$8:$K$140,10,0)</f>
        <v>0</v>
      </c>
      <c r="EF68" s="18" t="str">
        <f>VLOOKUP($A68,[9]ESTADISTICAS_EN_EDUCACION_BASIC!$C$3:$AK$127,11,0)</f>
        <v>108.8</v>
      </c>
      <c r="EG68" s="18" t="str">
        <f>VLOOKUP($A68,[9]ESTADISTICAS_EN_EDUCACION_BASIC!$C$3:$AK$127,7,0)</f>
        <v>83.9</v>
      </c>
      <c r="EH68" s="18" t="str">
        <f>VLOOKUP($A68,[9]ESTADISTICAS_EN_EDUCACION_BASIC!$C$3:$AK$127,18,0)</f>
        <v>4.35</v>
      </c>
      <c r="EI68" s="18" t="str">
        <f>VLOOKUP($A68,[9]ESTADISTICAS_EN_EDUCACION_BASIC!$C$3:$AK$127,29,0)</f>
        <v>6.4</v>
      </c>
      <c r="EJ68" s="31"/>
      <c r="EK68" s="31"/>
      <c r="EL68" s="18" t="str">
        <f>VLOOKUP($A68,[9]ESTADISTICAS_EN_EDUCACION_BASIC!$C$3:$AK$127,13,0)</f>
        <v>74.8</v>
      </c>
      <c r="EM68" s="18" t="str">
        <f>VLOOKUP($A68,[9]ESTADISTICAS_EN_EDUCACION_BASIC!$C$3:$AK$127,8,0)</f>
        <v>51.7</v>
      </c>
      <c r="EN68" s="18" t="str">
        <f>VLOOKUP($A68,[9]ESTADISTICAS_EN_EDUCACION_BASIC!$C$3:$AK$127,20,0)</f>
        <v>2.25</v>
      </c>
      <c r="EO68" s="18" t="str">
        <f>VLOOKUP($A68,[9]ESTADISTICAS_EN_EDUCACION_BASIC!$C$3:$AK$127,30,0)</f>
        <v>3.07</v>
      </c>
      <c r="EP68" s="18">
        <v>0</v>
      </c>
      <c r="EQ68" s="18">
        <v>0</v>
      </c>
      <c r="ER68" s="38">
        <v>0</v>
      </c>
      <c r="ES68" s="18">
        <v>0</v>
      </c>
      <c r="ET68" s="38">
        <v>0</v>
      </c>
      <c r="EU68" s="18">
        <v>0</v>
      </c>
      <c r="EV68" s="38">
        <v>0</v>
      </c>
      <c r="EW68" s="18">
        <v>0</v>
      </c>
      <c r="EX68" s="31"/>
      <c r="EY68" s="188">
        <v>78.756476683937834</v>
      </c>
      <c r="EZ68" s="189">
        <v>76</v>
      </c>
      <c r="FA68" s="188">
        <v>76.923076923076934</v>
      </c>
      <c r="FB68" s="189">
        <v>68</v>
      </c>
      <c r="FC68" s="18">
        <v>0</v>
      </c>
      <c r="FD68" s="18">
        <v>0</v>
      </c>
      <c r="FE68" s="3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38">
        <v>0</v>
      </c>
      <c r="FL68" s="18">
        <v>0</v>
      </c>
      <c r="FM68" s="38">
        <v>47.7</v>
      </c>
      <c r="FN68" s="18">
        <v>2</v>
      </c>
      <c r="FO68" s="38">
        <f>VLOOKUP(A68,[10]Hoja21!$A$1:$D$101,4,0)</f>
        <v>71.547817791557364</v>
      </c>
      <c r="FP68" s="18">
        <f>VLOOKUP(A68,[10]Hoja21!$A$1:$D$101,2,0)</f>
        <v>3</v>
      </c>
      <c r="FQ68" s="38">
        <v>0</v>
      </c>
      <c r="FR68" s="18">
        <v>0</v>
      </c>
      <c r="FS68" s="38">
        <f>VLOOKUP(A68,'[3]2019'!$A$8:$M$140,13,0)</f>
        <v>0</v>
      </c>
      <c r="FT68" s="18">
        <f>VLOOKUP(A68,'[3]2019'!$A$8:$M$140,12,0)</f>
        <v>0</v>
      </c>
      <c r="FU68" s="38">
        <f>VLOOKUP(A68,'[3]2019'!$A$8:$O$140,15,0)</f>
        <v>0.55617352614015569</v>
      </c>
      <c r="FV68" s="18">
        <f>VLOOKUP(A68,'[3]2019'!$A$8:$O$140,14,0)</f>
        <v>1</v>
      </c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</row>
    <row r="69" spans="1:243">
      <c r="A69" s="17" t="s">
        <v>1076</v>
      </c>
      <c r="B69" s="18" t="s">
        <v>1077</v>
      </c>
      <c r="C69" s="17" t="s">
        <v>441</v>
      </c>
      <c r="D69" s="25">
        <v>6</v>
      </c>
      <c r="E69" s="27">
        <v>2019</v>
      </c>
      <c r="F69" s="31"/>
      <c r="G69" s="194">
        <v>10040</v>
      </c>
      <c r="H69" s="194">
        <v>2316</v>
      </c>
      <c r="I69" s="194">
        <v>7724</v>
      </c>
      <c r="J69" s="200">
        <v>11.76</v>
      </c>
      <c r="K69" s="40">
        <f>VLOOKUP(A69,'[6]1.COBERTURA  DANE'!$B$7:$G$139,5,0)</f>
        <v>1127</v>
      </c>
      <c r="L69" s="26">
        <v>77.33</v>
      </c>
      <c r="M69" s="32">
        <v>7413</v>
      </c>
      <c r="N69" s="187">
        <v>744</v>
      </c>
      <c r="O69" s="187">
        <v>386</v>
      </c>
      <c r="P69" s="187">
        <v>358</v>
      </c>
      <c r="Q69" s="196">
        <f>VLOOKUP($A69,[7]Hoja1!$A$1:$H$3750,6,0)</f>
        <v>897</v>
      </c>
      <c r="R69" s="196">
        <f>VLOOKUP($A69,[7]Hoja1!$A$1:$H$3750,7,0)</f>
        <v>466</v>
      </c>
      <c r="S69" s="196">
        <f>VLOOKUP($A69,[7]Hoja1!$A$1:$H$3750,8,0)</f>
        <v>431</v>
      </c>
      <c r="T69" s="187">
        <v>797</v>
      </c>
      <c r="U69" s="187">
        <v>421</v>
      </c>
      <c r="V69" s="187">
        <v>376</v>
      </c>
      <c r="W69" s="198">
        <f>VLOOKUP($A69,[7]Hoja1!$A$1:$K$3750,9,0)</f>
        <v>981</v>
      </c>
      <c r="X69" s="198">
        <f>VLOOKUP($A69,[7]Hoja1!$A$1:$K$3750,10,0)</f>
        <v>521</v>
      </c>
      <c r="Y69" s="198">
        <f>VLOOKUP($A69,[7]Hoja1!$A$1:$K$3750,11,0)</f>
        <v>460</v>
      </c>
      <c r="Z69" s="187">
        <v>848</v>
      </c>
      <c r="AA69" s="187">
        <v>454</v>
      </c>
      <c r="AB69" s="187">
        <v>394</v>
      </c>
      <c r="AC69" s="198">
        <f>VLOOKUP(A69,[7]Hoja1!$A$1:$Q$3765,12,0)</f>
        <v>1016</v>
      </c>
      <c r="AD69" s="198">
        <f>VLOOKUP($A69,[7]Hoja1!$A$1:$Q$3765,13,0)</f>
        <v>544</v>
      </c>
      <c r="AE69" s="198">
        <f>VLOOKUP($A69,[7]Hoja1!$A$1:$Q$3750,14,0)</f>
        <v>472</v>
      </c>
      <c r="AF69" s="187">
        <v>819</v>
      </c>
      <c r="AG69" s="187">
        <v>435</v>
      </c>
      <c r="AH69" s="187">
        <v>384</v>
      </c>
      <c r="AI69" s="198">
        <f>VLOOKUP($A69,[7]Hoja1!$A$1:$Q$3750,15,0)</f>
        <v>1444</v>
      </c>
      <c r="AJ69" s="198">
        <f>VLOOKUP($A69,[7]Hoja1!$A$1:$Q$3750,16,0)</f>
        <v>755</v>
      </c>
      <c r="AK69" s="198">
        <f>VLOOKUP($A69,[7]Hoja1!$A$1:$Q$3750,17,0)</f>
        <v>689</v>
      </c>
      <c r="AL69" s="187">
        <v>661</v>
      </c>
      <c r="AM69" s="187">
        <v>346</v>
      </c>
      <c r="AN69" s="187">
        <v>315</v>
      </c>
      <c r="AO69" s="31"/>
      <c r="AP69" s="31"/>
      <c r="AQ69" s="31"/>
      <c r="AR69" s="31"/>
      <c r="AS69" s="27"/>
      <c r="AT69" s="31"/>
      <c r="AU69" s="31"/>
      <c r="AV69" s="31"/>
      <c r="AW69" s="31"/>
      <c r="AX69" s="38">
        <f>VLOOKUP(A69,[2]INFANTIL!$A$8:$AE$140,31,0)</f>
        <v>0</v>
      </c>
      <c r="AY69" s="18">
        <f>VLOOKUP(A69,[2]INFANTIL!$A$8:$AE$140,30,0)</f>
        <v>0</v>
      </c>
      <c r="AZ69" s="199">
        <f>VLOOKUP(A69,'[3]2019'!$A$8:$E$140,5,0)</f>
        <v>0</v>
      </c>
      <c r="BA69" s="23">
        <f>VLOOKUP(A69,'[3]2019'!$A$8:$F$140,4,0)</f>
        <v>0</v>
      </c>
      <c r="BB69" s="22">
        <f>VLOOKUP(A69,'[2]MATERNAS DIRECTAS'!$A$8:$AE$140,31,0)</f>
        <v>0</v>
      </c>
      <c r="BC69" s="23">
        <f>VLOOKUP(A69,'[2]MATERNAS DIRECTAS'!$A$8:$AE$140,30,0)</f>
        <v>0</v>
      </c>
      <c r="BD69" s="28">
        <v>0</v>
      </c>
      <c r="BE69" s="29">
        <v>0</v>
      </c>
      <c r="BF69" s="38">
        <f>VLOOKUP(A69,[8]Controles!$A$7:$P$139,12,0)</f>
        <v>2.7777777777777777</v>
      </c>
      <c r="BG69" s="18">
        <f>VLOOKUP(A69,[8]Controles!$A$7:$L$139,11,0)</f>
        <v>2</v>
      </c>
      <c r="BH69" s="38">
        <f>VLOOKUP(A69,[8]Peso!$A$7:$D$139,4,0)</f>
        <v>4.1666666666666661</v>
      </c>
      <c r="BI69" s="18">
        <f>VLOOKUP(A69,[8]Peso!$A$7:$D$139,3,0)</f>
        <v>3</v>
      </c>
      <c r="BJ69" s="22">
        <f>VLOOKUP(A69,'[2]EDA &lt; 5AÑOS'!$A$8:$AE$140,31,0)</f>
        <v>0</v>
      </c>
      <c r="BK69" s="23">
        <f>VLOOKUP(A69,'[2]EDA &lt; 5AÑOS'!$A$8:$AE$140,30,0)</f>
        <v>0</v>
      </c>
      <c r="BL69" s="22">
        <f>VLOOKUP(A69,'[2]IRA &lt; 5AÑOS'!$A$8:$AE$140,31,0)</f>
        <v>0</v>
      </c>
      <c r="BM69" s="23">
        <f>VLOOKUP(A69,'[2]IRA &lt; 5AÑOS'!$A$8:$AE$140,30,0)</f>
        <v>0</v>
      </c>
      <c r="BN69" s="18">
        <v>0</v>
      </c>
      <c r="BO69" s="18">
        <v>0</v>
      </c>
      <c r="BP69" s="18">
        <v>0</v>
      </c>
      <c r="BQ69" s="18">
        <v>0</v>
      </c>
      <c r="BR69" s="37">
        <v>0</v>
      </c>
      <c r="BS69" s="26">
        <v>0</v>
      </c>
      <c r="BT69" s="18">
        <v>0</v>
      </c>
      <c r="BU69" s="18">
        <v>0</v>
      </c>
      <c r="BV69" s="201">
        <v>0.21568627450980393</v>
      </c>
      <c r="BW69" s="201">
        <v>0.82352941176470584</v>
      </c>
      <c r="BX69" s="201">
        <v>0.78431372549019607</v>
      </c>
      <c r="BY69" s="201">
        <v>0.82352941176470584</v>
      </c>
      <c r="BZ69" s="201">
        <v>0.78431372549019607</v>
      </c>
      <c r="CA69" s="201">
        <v>1.0194174757281553</v>
      </c>
      <c r="CB69" s="201">
        <v>0.90291262135922334</v>
      </c>
      <c r="CC69" s="18" t="str">
        <f>VLOOKUP(A69,[9]ESTADISTICAS_EN_EDUCACION_BASIC!$C$3:$AK$127,10,0)</f>
        <v>118.6</v>
      </c>
      <c r="CD69" s="18" t="str">
        <f>VLOOKUP(A69,[9]ESTADISTICAS_EN_EDUCACION_BASIC!$C$3:$AK$158,5,0)</f>
        <v>90.4</v>
      </c>
      <c r="CE69" s="18" t="str">
        <f>VLOOKUP(A69,[9]ESTADISTICAS_EN_EDUCACION_BASIC!$C$3:$AK$127,17,0)</f>
        <v>1.08</v>
      </c>
      <c r="CF69" s="24"/>
      <c r="CG69" s="24"/>
      <c r="CH69" s="20">
        <v>0</v>
      </c>
      <c r="CI69" s="21">
        <v>0</v>
      </c>
      <c r="CJ69" s="38">
        <f>VLOOKUP(A69,'[3]2019'!$A$8:$G$140,7,0)</f>
        <v>0</v>
      </c>
      <c r="CK69" s="18">
        <f>VLOOKUP(A69,'[3]2019'!$A$9:$G$140,6,0)</f>
        <v>0</v>
      </c>
      <c r="CL69" s="18">
        <v>0</v>
      </c>
      <c r="CM69" s="26">
        <v>0</v>
      </c>
      <c r="CN69" s="38">
        <v>133.69</v>
      </c>
      <c r="CO69" s="18">
        <v>1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38">
        <v>0</v>
      </c>
      <c r="DA69" s="18">
        <v>0</v>
      </c>
      <c r="DB69" s="38">
        <f>VLOOKUP(A69,'[3]2019'!$A$8:$I$140,9,0)</f>
        <v>0</v>
      </c>
      <c r="DC69" s="18">
        <f>VLOOKUP(A69,'[3]2019'!$A$8:$I$140,8,0)</f>
        <v>0</v>
      </c>
      <c r="DD69" s="18" t="str">
        <f>VLOOKUP(A69,[9]ESTADISTICAS_EN_EDUCACION_BASIC!$C$3:$AK$127,11,0)</f>
        <v>147.5</v>
      </c>
      <c r="DE69" s="18" t="str">
        <f>VLOOKUP($A69,[9]ESTADISTICAS_EN_EDUCACION_BASIC!$C$3:$AK$127,6,0)</f>
        <v>113.3</v>
      </c>
      <c r="DF69" s="18" t="str">
        <f>VLOOKUP($A69,[9]ESTADISTICAS_EN_EDUCACION_BASIC!$C$3:$AK$127,18,0)</f>
        <v>3.02</v>
      </c>
      <c r="DG69" s="18">
        <f>VLOOKUP($A69,[9]ESTADISTICAS_EN_EDUCACION_BASIC!$C$3:$AK$127,28,0)</f>
        <v>0</v>
      </c>
      <c r="DH69" s="38">
        <v>0</v>
      </c>
      <c r="DI69" s="18">
        <v>0</v>
      </c>
      <c r="DJ69" s="38">
        <f>VLOOKUP(A69,'[10]AS 6 - 11'!$A$1:$D$84,4,0)</f>
        <v>305.81039755351685</v>
      </c>
      <c r="DK69" s="18">
        <f>VLOOKUP(A69,'[10]AS 6 - 11'!$A$1:$D$84,2,0)</f>
        <v>3</v>
      </c>
      <c r="DL69" s="18">
        <v>0</v>
      </c>
      <c r="DM69" s="18">
        <v>0</v>
      </c>
      <c r="DN69" s="38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8">
        <v>0</v>
      </c>
      <c r="EA69" s="189">
        <v>0</v>
      </c>
      <c r="EB69" s="188">
        <v>44.270833333333336</v>
      </c>
      <c r="EC69" s="189">
        <v>17</v>
      </c>
      <c r="ED69" s="38">
        <f>VLOOKUP(A69,'[3]2019'!$A$8:$K$140,11,0)</f>
        <v>0</v>
      </c>
      <c r="EE69" s="18">
        <f>VLOOKUP(A69,'[3]2019'!$A$8:$K$140,10,0)</f>
        <v>0</v>
      </c>
      <c r="EF69" s="18" t="str">
        <f>VLOOKUP($A69,[9]ESTADISTICAS_EN_EDUCACION_BASIC!$C$3:$AK$127,11,0)</f>
        <v>147.5</v>
      </c>
      <c r="EG69" s="18" t="str">
        <f>VLOOKUP($A69,[9]ESTADISTICAS_EN_EDUCACION_BASIC!$C$3:$AK$127,7,0)</f>
        <v>63.9</v>
      </c>
      <c r="EH69" s="18" t="str">
        <f>VLOOKUP($A69,[9]ESTADISTICAS_EN_EDUCACION_BASIC!$C$3:$AK$127,18,0)</f>
        <v>3.02</v>
      </c>
      <c r="EI69" s="18">
        <f>VLOOKUP($A69,[9]ESTADISTICAS_EN_EDUCACION_BASIC!$C$3:$AK$127,29,0)</f>
        <v>0</v>
      </c>
      <c r="EJ69" s="31"/>
      <c r="EK69" s="31"/>
      <c r="EL69" s="18" t="str">
        <f>VLOOKUP($A69,[9]ESTADISTICAS_EN_EDUCACION_BASIC!$C$3:$AK$127,13,0)</f>
        <v>66.1</v>
      </c>
      <c r="EM69" s="18" t="str">
        <f>VLOOKUP($A69,[9]ESTADISTICAS_EN_EDUCACION_BASIC!$C$3:$AK$127,8,0)</f>
        <v>33.9</v>
      </c>
      <c r="EN69" s="18" t="str">
        <f>VLOOKUP($A69,[9]ESTADISTICAS_EN_EDUCACION_BASIC!$C$3:$AK$127,20,0)</f>
        <v>1.66</v>
      </c>
      <c r="EO69" s="18" t="str">
        <f>VLOOKUP($A69,[9]ESTADISTICAS_EN_EDUCACION_BASIC!$C$3:$AK$127,30,0)</f>
        <v>0.55</v>
      </c>
      <c r="EP69" s="18">
        <v>0</v>
      </c>
      <c r="EQ69" s="18">
        <v>0</v>
      </c>
      <c r="ER69" s="38">
        <f>VLOOKUP(A69,[10]Hoja3!$A$1:$D$89,4,0)</f>
        <v>196.85039370078741</v>
      </c>
      <c r="ES69" s="18">
        <f>VLOOKUP(A69,[10]Hoja3!$A$1:$D$89,2,0)</f>
        <v>2</v>
      </c>
      <c r="ET69" s="38">
        <f>VLOOKUP(A69,[10]Hoja5!$A$1:$D$76,4,0)</f>
        <v>98.425196850393704</v>
      </c>
      <c r="EU69" s="18">
        <f>VLOOKUP(A69,[10]Hoja5!$A$1:$D$75,2,0)</f>
        <v>1</v>
      </c>
      <c r="EV69" s="38">
        <v>0</v>
      </c>
      <c r="EW69" s="18">
        <v>0</v>
      </c>
      <c r="EX69" s="31"/>
      <c r="EY69" s="188">
        <v>69.841269841269849</v>
      </c>
      <c r="EZ69" s="189">
        <v>22</v>
      </c>
      <c r="FA69" s="188">
        <v>56.737588652482266</v>
      </c>
      <c r="FB69" s="189">
        <v>16</v>
      </c>
      <c r="FC69" s="38">
        <f>VLOOKUP(A69,[10]Hoja15!$A$1:$D$63,4,0)</f>
        <v>138.50415512465375</v>
      </c>
      <c r="FD69" s="18">
        <f>VLOOKUP(A69,[10]Hoja15!$A$1:$D$63,2,0)</f>
        <v>2</v>
      </c>
      <c r="FE69" s="3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38">
        <f>VLOOKUP(A69,[10]Hoja19!$A$1:$D$97,4,0)</f>
        <v>138.50415512465375</v>
      </c>
      <c r="FL69" s="18">
        <f>VLOOKUP(A69,[10]Hoja19!$A$1:$D$97,2,0)</f>
        <v>2</v>
      </c>
      <c r="FM69" s="38">
        <v>0</v>
      </c>
      <c r="FN69" s="18">
        <v>0</v>
      </c>
      <c r="FO69" s="38">
        <f>VLOOKUP(A69,[10]Hoja21!$A$1:$D$101,4,0)</f>
        <v>138.50415512465375</v>
      </c>
      <c r="FP69" s="18">
        <f>VLOOKUP(A69,[10]Hoja21!$A$1:$D$101,2,0)</f>
        <v>2</v>
      </c>
      <c r="FQ69" s="38">
        <v>0</v>
      </c>
      <c r="FR69" s="18">
        <v>0</v>
      </c>
      <c r="FS69" s="38">
        <f>VLOOKUP(A69,'[3]2019'!$A$8:$M$140,13,0)</f>
        <v>1.5128593040847202</v>
      </c>
      <c r="FT69" s="18">
        <f>VLOOKUP(A69,'[3]2019'!$A$8:$M$140,12,0)</f>
        <v>1</v>
      </c>
      <c r="FU69" s="38">
        <f>VLOOKUP(A69,'[3]2019'!$A$8:$O$140,15,0)</f>
        <v>1.6977928692699491</v>
      </c>
      <c r="FV69" s="18">
        <f>VLOOKUP(A69,'[3]2019'!$A$8:$O$140,14,0)</f>
        <v>1</v>
      </c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</row>
    <row r="70" spans="1:243">
      <c r="A70" s="17" t="s">
        <v>1084</v>
      </c>
      <c r="B70" s="18" t="s">
        <v>1085</v>
      </c>
      <c r="C70" s="17" t="s">
        <v>730</v>
      </c>
      <c r="D70" s="25">
        <v>6</v>
      </c>
      <c r="E70" s="27">
        <v>2019</v>
      </c>
      <c r="F70" s="31"/>
      <c r="G70" s="194">
        <v>8218</v>
      </c>
      <c r="H70" s="194">
        <v>3147</v>
      </c>
      <c r="I70" s="194">
        <v>5071</v>
      </c>
      <c r="J70" s="202">
        <v>27</v>
      </c>
      <c r="K70" s="40">
        <f>VLOOKUP(A70,'[6]1.COBERTURA  DANE'!$B$7:$G$139,5,0)</f>
        <v>1765</v>
      </c>
      <c r="L70" s="26">
        <v>88.68</v>
      </c>
      <c r="M70" s="32">
        <v>5797</v>
      </c>
      <c r="N70" s="187">
        <v>759</v>
      </c>
      <c r="O70" s="187">
        <v>382</v>
      </c>
      <c r="P70" s="187">
        <v>377</v>
      </c>
      <c r="Q70" s="196">
        <f>VLOOKUP($A70,[7]Hoja1!$A$1:$H$3750,6,0)</f>
        <v>908</v>
      </c>
      <c r="R70" s="196">
        <f>VLOOKUP($A70,[7]Hoja1!$A$1:$H$3750,7,0)</f>
        <v>456</v>
      </c>
      <c r="S70" s="196">
        <f>VLOOKUP($A70,[7]Hoja1!$A$1:$H$3750,8,0)</f>
        <v>452</v>
      </c>
      <c r="T70" s="187">
        <v>737</v>
      </c>
      <c r="U70" s="187">
        <v>368</v>
      </c>
      <c r="V70" s="187">
        <v>369</v>
      </c>
      <c r="W70" s="198">
        <f>VLOOKUP($A70,[7]Hoja1!$A$1:$K$3750,9,0)</f>
        <v>877</v>
      </c>
      <c r="X70" s="198">
        <f>VLOOKUP($A70,[7]Hoja1!$A$1:$K$3750,10,0)</f>
        <v>439</v>
      </c>
      <c r="Y70" s="198">
        <f>VLOOKUP($A70,[7]Hoja1!$A$1:$K$3750,11,0)</f>
        <v>438</v>
      </c>
      <c r="Z70" s="187">
        <v>710</v>
      </c>
      <c r="AA70" s="187">
        <v>358</v>
      </c>
      <c r="AB70" s="187">
        <v>352</v>
      </c>
      <c r="AC70" s="198">
        <f>VLOOKUP(A70,[7]Hoja1!$A$1:$Q$3765,12,0)</f>
        <v>818</v>
      </c>
      <c r="AD70" s="198">
        <f>VLOOKUP($A70,[7]Hoja1!$A$1:$Q$3765,13,0)</f>
        <v>416</v>
      </c>
      <c r="AE70" s="198">
        <f>VLOOKUP($A70,[7]Hoja1!$A$1:$Q$3750,14,0)</f>
        <v>402</v>
      </c>
      <c r="AF70" s="187">
        <v>641</v>
      </c>
      <c r="AG70" s="187">
        <v>330</v>
      </c>
      <c r="AH70" s="187">
        <v>311</v>
      </c>
      <c r="AI70" s="198">
        <f>VLOOKUP($A70,[7]Hoja1!$A$1:$Q$3750,15,0)</f>
        <v>1279</v>
      </c>
      <c r="AJ70" s="198">
        <f>VLOOKUP($A70,[7]Hoja1!$A$1:$Q$3750,16,0)</f>
        <v>637</v>
      </c>
      <c r="AK70" s="198">
        <f>VLOOKUP($A70,[7]Hoja1!$A$1:$Q$3750,17,0)</f>
        <v>642</v>
      </c>
      <c r="AL70" s="187">
        <v>579</v>
      </c>
      <c r="AM70" s="187">
        <v>293</v>
      </c>
      <c r="AN70" s="187">
        <v>286</v>
      </c>
      <c r="AO70" s="31"/>
      <c r="AP70" s="31"/>
      <c r="AQ70" s="31"/>
      <c r="AR70" s="31"/>
      <c r="AS70" s="27"/>
      <c r="AT70" s="31"/>
      <c r="AU70" s="31"/>
      <c r="AV70" s="31"/>
      <c r="AW70" s="31"/>
      <c r="AX70" s="38">
        <f>VLOOKUP(A70,[2]INFANTIL!$A$8:$AE$140,31,0)</f>
        <v>11.76470588235294</v>
      </c>
      <c r="AY70" s="18">
        <f>VLOOKUP(A70,[2]INFANTIL!$A$8:$AE$140,30,0)</f>
        <v>1</v>
      </c>
      <c r="AZ70" s="199">
        <f>VLOOKUP(A70,'[3]2019'!$A$8:$E$140,5,0)</f>
        <v>2.6350461133069829</v>
      </c>
      <c r="BA70" s="23">
        <f>VLOOKUP(A70,'[3]2019'!$A$8:$F$140,4,0)</f>
        <v>2</v>
      </c>
      <c r="BB70" s="22">
        <f>VLOOKUP(A70,'[2]MATERNAS DIRECTAS'!$A$8:$AE$140,31,0)</f>
        <v>0</v>
      </c>
      <c r="BC70" s="23">
        <f>VLOOKUP(A70,'[2]MATERNAS DIRECTAS'!$A$8:$AE$140,30,0)</f>
        <v>0</v>
      </c>
      <c r="BD70" s="28">
        <v>0</v>
      </c>
      <c r="BE70" s="29">
        <v>0</v>
      </c>
      <c r="BF70" s="38">
        <f>VLOOKUP(A70,[8]Controles!$A$7:$P$139,12,0)</f>
        <v>8.235294117647058</v>
      </c>
      <c r="BG70" s="18">
        <f>VLOOKUP(A70,[8]Controles!$A$7:$L$139,11,0)</f>
        <v>7</v>
      </c>
      <c r="BH70" s="38">
        <f>VLOOKUP(A70,[8]Peso!$A$7:$D$139,4,0)</f>
        <v>5.8823529411764701</v>
      </c>
      <c r="BI70" s="18">
        <f>VLOOKUP(A70,[8]Peso!$A$7:$D$139,3,0)</f>
        <v>5</v>
      </c>
      <c r="BJ70" s="22">
        <f>VLOOKUP(A70,'[2]EDA &lt; 5AÑOS'!$A$8:$AE$140,31,0)</f>
        <v>0</v>
      </c>
      <c r="BK70" s="23">
        <f>VLOOKUP(A70,'[2]EDA &lt; 5AÑOS'!$A$8:$AE$140,30,0)</f>
        <v>0</v>
      </c>
      <c r="BL70" s="22">
        <f>VLOOKUP(A70,'[2]IRA &lt; 5AÑOS'!$A$8:$AE$140,31,0)</f>
        <v>0</v>
      </c>
      <c r="BM70" s="23">
        <f>VLOOKUP(A70,'[2]IRA &lt; 5AÑOS'!$A$8:$AE$140,30,0)</f>
        <v>0</v>
      </c>
      <c r="BN70" s="18">
        <v>0</v>
      </c>
      <c r="BO70" s="18">
        <v>0</v>
      </c>
      <c r="BP70" s="18">
        <v>0</v>
      </c>
      <c r="BQ70" s="18">
        <v>0</v>
      </c>
      <c r="BR70" s="37">
        <v>0</v>
      </c>
      <c r="BS70" s="26">
        <v>0</v>
      </c>
      <c r="BT70" s="18">
        <v>0</v>
      </c>
      <c r="BU70" s="18">
        <v>0</v>
      </c>
      <c r="BV70" s="201">
        <v>0.10280373831775701</v>
      </c>
      <c r="BW70" s="201">
        <v>1</v>
      </c>
      <c r="BX70" s="201">
        <v>0.93457943925233644</v>
      </c>
      <c r="BY70" s="201">
        <v>1</v>
      </c>
      <c r="BZ70" s="201">
        <v>0.93457943925233644</v>
      </c>
      <c r="CA70" s="201">
        <v>0.8380281690140845</v>
      </c>
      <c r="CB70" s="201">
        <v>0.81690140845070425</v>
      </c>
      <c r="CC70" s="18" t="str">
        <f>VLOOKUP(A70,[9]ESTADISTICAS_EN_EDUCACION_BASIC!$C$3:$AK$127,10,0)</f>
        <v>96.9</v>
      </c>
      <c r="CD70" s="18">
        <f>VLOOKUP(A70,[9]ESTADISTICAS_EN_EDUCACION_BASIC!$C$3:$AK$158,5,0)</f>
        <v>85</v>
      </c>
      <c r="CE70" s="18" t="str">
        <f>VLOOKUP(A70,[9]ESTADISTICAS_EN_EDUCACION_BASIC!$C$3:$AK$127,17,0)</f>
        <v>1.63</v>
      </c>
      <c r="CF70" s="24"/>
      <c r="CG70" s="24"/>
      <c r="CH70" s="20">
        <v>0</v>
      </c>
      <c r="CI70" s="21">
        <v>0</v>
      </c>
      <c r="CJ70" s="38">
        <f>VLOOKUP(A70,'[3]2019'!$A$8:$G$140,7,0)</f>
        <v>0</v>
      </c>
      <c r="CK70" s="18">
        <f>VLOOKUP(A70,'[3]2019'!$A$9:$G$140,6,0)</f>
        <v>0</v>
      </c>
      <c r="CL70" s="18">
        <v>0</v>
      </c>
      <c r="CM70" s="26">
        <v>0</v>
      </c>
      <c r="CN70" s="18">
        <v>0</v>
      </c>
      <c r="CO70" s="18"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38">
        <v>0</v>
      </c>
      <c r="DA70" s="18">
        <v>0</v>
      </c>
      <c r="DB70" s="38">
        <f>VLOOKUP(A70,'[3]2019'!$A$8:$I$140,9,0)</f>
        <v>0</v>
      </c>
      <c r="DC70" s="18">
        <f>VLOOKUP(A70,'[3]2019'!$A$8:$I$140,8,0)</f>
        <v>0</v>
      </c>
      <c r="DD70" s="18" t="str">
        <f>VLOOKUP(A70,[9]ESTADISTICAS_EN_EDUCACION_BASIC!$C$3:$AK$127,11,0)</f>
        <v>169.3</v>
      </c>
      <c r="DE70" s="18">
        <f>VLOOKUP($A70,[9]ESTADISTICAS_EN_EDUCACION_BASIC!$C$3:$AK$127,6,0)</f>
        <v>132</v>
      </c>
      <c r="DF70" s="18" t="str">
        <f>VLOOKUP($A70,[9]ESTADISTICAS_EN_EDUCACION_BASIC!$C$3:$AK$127,18,0)</f>
        <v>2.79</v>
      </c>
      <c r="DG70" s="18" t="str">
        <f>VLOOKUP($A70,[9]ESTADISTICAS_EN_EDUCACION_BASIC!$C$3:$AK$127,28,0)</f>
        <v>2.98</v>
      </c>
      <c r="DH70" s="38">
        <v>0</v>
      </c>
      <c r="DI70" s="18">
        <v>0</v>
      </c>
      <c r="DJ70" s="38">
        <f>VLOOKUP(A70,'[10]AS 6 - 11'!$A$1:$D$84,4,0)</f>
        <v>114.02508551881414</v>
      </c>
      <c r="DK70" s="18">
        <f>VLOOKUP(A70,'[10]AS 6 - 11'!$A$1:$D$84,2,0)</f>
        <v>1</v>
      </c>
      <c r="DL70" s="18">
        <v>0</v>
      </c>
      <c r="DM70" s="18">
        <v>0</v>
      </c>
      <c r="DN70" s="38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8">
        <v>2.8409090909090908</v>
      </c>
      <c r="EA70" s="189">
        <v>1</v>
      </c>
      <c r="EB70" s="188">
        <v>64.308681672025713</v>
      </c>
      <c r="EC70" s="189">
        <v>20</v>
      </c>
      <c r="ED70" s="38">
        <f>VLOOKUP(A70,'[3]2019'!$A$8:$K$140,11,0)</f>
        <v>4.6801872074882995</v>
      </c>
      <c r="EE70" s="18">
        <f>VLOOKUP(A70,'[3]2019'!$A$8:$K$140,10,0)</f>
        <v>3</v>
      </c>
      <c r="EF70" s="18" t="str">
        <f>VLOOKUP($A70,[9]ESTADISTICAS_EN_EDUCACION_BASIC!$C$3:$AK$127,11,0)</f>
        <v>169.3</v>
      </c>
      <c r="EG70" s="18" t="str">
        <f>VLOOKUP($A70,[9]ESTADISTICAS_EN_EDUCACION_BASIC!$C$3:$AK$127,7,0)</f>
        <v>91.1</v>
      </c>
      <c r="EH70" s="18" t="str">
        <f>VLOOKUP($A70,[9]ESTADISTICAS_EN_EDUCACION_BASIC!$C$3:$AK$127,18,0)</f>
        <v>2.79</v>
      </c>
      <c r="EI70" s="18" t="str">
        <f>VLOOKUP($A70,[9]ESTADISTICAS_EN_EDUCACION_BASIC!$C$3:$AK$127,29,0)</f>
        <v>6.28</v>
      </c>
      <c r="EJ70" s="31"/>
      <c r="EK70" s="31"/>
      <c r="EL70" s="18" t="str">
        <f>VLOOKUP($A70,[9]ESTADISTICAS_EN_EDUCACION_BASIC!$C$3:$AK$127,13,0)</f>
        <v>85.1</v>
      </c>
      <c r="EM70" s="18" t="str">
        <f>VLOOKUP($A70,[9]ESTADISTICAS_EN_EDUCACION_BASIC!$C$3:$AK$127,8,0)</f>
        <v>43.7</v>
      </c>
      <c r="EN70" s="18" t="str">
        <f>VLOOKUP($A70,[9]ESTADISTICAS_EN_EDUCACION_BASIC!$C$3:$AK$127,20,0)</f>
        <v>9.47</v>
      </c>
      <c r="EO70" s="18" t="str">
        <f>VLOOKUP($A70,[9]ESTADISTICAS_EN_EDUCACION_BASIC!$C$3:$AK$127,30,0)</f>
        <v>3.68</v>
      </c>
      <c r="EP70" s="18">
        <v>0</v>
      </c>
      <c r="EQ70" s="18">
        <v>0</v>
      </c>
      <c r="ER70" s="38">
        <v>0</v>
      </c>
      <c r="ES70" s="18">
        <v>0</v>
      </c>
      <c r="ET70" s="38">
        <f>VLOOKUP(A70,[10]Hoja5!$A$1:$D$76,4,0)</f>
        <v>122.24938875305624</v>
      </c>
      <c r="EU70" s="18">
        <f>VLOOKUP(A70,[10]Hoja5!$A$1:$D$75,2,0)</f>
        <v>1</v>
      </c>
      <c r="EV70" s="38">
        <v>0</v>
      </c>
      <c r="EW70" s="18">
        <v>0</v>
      </c>
      <c r="EX70" s="31"/>
      <c r="EY70" s="188">
        <v>90.909090909090907</v>
      </c>
      <c r="EZ70" s="189">
        <v>26</v>
      </c>
      <c r="FA70" s="188">
        <v>70.23411371237458</v>
      </c>
      <c r="FB70" s="189">
        <v>21</v>
      </c>
      <c r="FC70" s="38">
        <f>VLOOKUP(A70,[10]Hoja15!$A$1:$D$63,4,0)</f>
        <v>78.186082877247856</v>
      </c>
      <c r="FD70" s="18">
        <f>VLOOKUP(A70,[10]Hoja15!$A$1:$D$63,2,0)</f>
        <v>1</v>
      </c>
      <c r="FE70" s="3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38">
        <f>VLOOKUP(A70,[10]Hoja19!$A$1:$D$97,4,0)</f>
        <v>78.186082877247856</v>
      </c>
      <c r="FL70" s="18">
        <f>VLOOKUP(A70,[10]Hoja19!$A$1:$D$97,2,0)</f>
        <v>1</v>
      </c>
      <c r="FM70" s="38">
        <v>0</v>
      </c>
      <c r="FN70" s="18">
        <v>0</v>
      </c>
      <c r="FO70" s="38">
        <f>VLOOKUP(A70,[10]Hoja21!$A$1:$D$101,4,0)</f>
        <v>78.186082877247856</v>
      </c>
      <c r="FP70" s="18">
        <f>VLOOKUP(A70,[10]Hoja21!$A$1:$D$101,2,0)</f>
        <v>1</v>
      </c>
      <c r="FQ70" s="38">
        <f>VLOOKUP(A70,[10]Hoja22!$A$1:$D$60,4,0)</f>
        <v>78.186082877247856</v>
      </c>
      <c r="FR70" s="18">
        <f>VLOOKUP(A70,[10]Hoja22!$A$1:$D$60,2,0)</f>
        <v>1</v>
      </c>
      <c r="FS70" s="38">
        <f>VLOOKUP(A70,'[3]2019'!$A$8:$M$140,13,0)</f>
        <v>8.6355785837651116</v>
      </c>
      <c r="FT70" s="18">
        <f>VLOOKUP(A70,'[3]2019'!$A$8:$M$140,12,0)</f>
        <v>5</v>
      </c>
      <c r="FU70" s="38">
        <f>VLOOKUP(A70,'[3]2019'!$A$8:$O$140,15,0)</f>
        <v>0</v>
      </c>
      <c r="FV70" s="18">
        <f>VLOOKUP(A70,'[3]2019'!$A$8:$O$140,14,0)</f>
        <v>0</v>
      </c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</row>
    <row r="71" spans="1:243">
      <c r="A71" s="17" t="s">
        <v>1094</v>
      </c>
      <c r="B71" s="18" t="s">
        <v>1095</v>
      </c>
      <c r="C71" s="17" t="s">
        <v>427</v>
      </c>
      <c r="D71" s="25">
        <v>4</v>
      </c>
      <c r="E71" s="27">
        <v>2019</v>
      </c>
      <c r="F71" s="31"/>
      <c r="G71" s="194">
        <v>66399</v>
      </c>
      <c r="H71" s="194">
        <v>46348</v>
      </c>
      <c r="I71" s="194">
        <v>20051</v>
      </c>
      <c r="J71" s="200">
        <v>70.8</v>
      </c>
      <c r="K71" s="40">
        <f>VLOOKUP(A71,'[6]1.COBERTURA  DANE'!$B$7:$G$139,5,0)</f>
        <v>40077</v>
      </c>
      <c r="L71" s="26">
        <v>28.81</v>
      </c>
      <c r="M71" s="32">
        <v>16307</v>
      </c>
      <c r="N71" s="187">
        <v>5145</v>
      </c>
      <c r="O71" s="187">
        <v>2731</v>
      </c>
      <c r="P71" s="187">
        <v>2414</v>
      </c>
      <c r="Q71" s="196">
        <f>VLOOKUP($A71,[7]Hoja1!$A$1:$H$3750,6,0)</f>
        <v>6162</v>
      </c>
      <c r="R71" s="196">
        <f>VLOOKUP($A71,[7]Hoja1!$A$1:$H$3750,7,0)</f>
        <v>3268</v>
      </c>
      <c r="S71" s="196">
        <f>VLOOKUP($A71,[7]Hoja1!$A$1:$H$3750,8,0)</f>
        <v>2894</v>
      </c>
      <c r="T71" s="187">
        <v>5037</v>
      </c>
      <c r="U71" s="187">
        <v>2643</v>
      </c>
      <c r="V71" s="187">
        <v>2394</v>
      </c>
      <c r="W71" s="198">
        <f>VLOOKUP($A71,[7]Hoja1!$A$1:$K$3750,9,0)</f>
        <v>6024</v>
      </c>
      <c r="X71" s="198">
        <f>VLOOKUP($A71,[7]Hoja1!$A$1:$K$3750,10,0)</f>
        <v>3144</v>
      </c>
      <c r="Y71" s="198">
        <f>VLOOKUP($A71,[7]Hoja1!$A$1:$K$3750,11,0)</f>
        <v>2880</v>
      </c>
      <c r="Z71" s="187">
        <v>5064</v>
      </c>
      <c r="AA71" s="187">
        <v>2610</v>
      </c>
      <c r="AB71" s="187">
        <v>2454</v>
      </c>
      <c r="AC71" s="198">
        <f>VLOOKUP(A71,[7]Hoja1!$A$1:$Q$3765,12,0)</f>
        <v>6272</v>
      </c>
      <c r="AD71" s="198">
        <f>VLOOKUP($A71,[7]Hoja1!$A$1:$Q$3765,13,0)</f>
        <v>3205</v>
      </c>
      <c r="AE71" s="198">
        <f>VLOOKUP($A71,[7]Hoja1!$A$1:$Q$3750,14,0)</f>
        <v>3067</v>
      </c>
      <c r="AF71" s="187">
        <v>5479</v>
      </c>
      <c r="AG71" s="187">
        <v>2773</v>
      </c>
      <c r="AH71" s="187">
        <v>2706</v>
      </c>
      <c r="AI71" s="198">
        <f>VLOOKUP($A71,[7]Hoja1!$A$1:$Q$3750,15,0)</f>
        <v>12862</v>
      </c>
      <c r="AJ71" s="198">
        <f>VLOOKUP($A71,[7]Hoja1!$A$1:$Q$3750,16,0)</f>
        <v>6465</v>
      </c>
      <c r="AK71" s="198">
        <f>VLOOKUP($A71,[7]Hoja1!$A$1:$Q$3750,17,0)</f>
        <v>6397</v>
      </c>
      <c r="AL71" s="187">
        <v>5969</v>
      </c>
      <c r="AM71" s="187">
        <v>2992</v>
      </c>
      <c r="AN71" s="187">
        <v>2977</v>
      </c>
      <c r="AO71" s="31"/>
      <c r="AP71" s="31"/>
      <c r="AQ71" s="31"/>
      <c r="AR71" s="31"/>
      <c r="AS71" s="27"/>
      <c r="AT71" s="31"/>
      <c r="AU71" s="31"/>
      <c r="AV71" s="31"/>
      <c r="AW71" s="31"/>
      <c r="AX71" s="38">
        <f>VLOOKUP(A71,[2]INFANTIL!$A$8:$AE$140,31,0)</f>
        <v>12.987012987012989</v>
      </c>
      <c r="AY71" s="18">
        <f>VLOOKUP(A71,[2]INFANTIL!$A$8:$AE$140,30,0)</f>
        <v>12</v>
      </c>
      <c r="AZ71" s="199">
        <f>VLOOKUP(A71,'[3]2019'!$A$8:$E$140,5,0)</f>
        <v>2.7210884353741496</v>
      </c>
      <c r="BA71" s="23">
        <f>VLOOKUP(A71,'[3]2019'!$A$8:$F$140,4,0)</f>
        <v>14</v>
      </c>
      <c r="BB71" s="22">
        <f>VLOOKUP(A71,'[2]MATERNAS DIRECTAS'!$A$8:$AE$140,31,0)</f>
        <v>0</v>
      </c>
      <c r="BC71" s="23">
        <f>VLOOKUP(A71,'[2]MATERNAS DIRECTAS'!$A$8:$AE$140,30,0)</f>
        <v>0</v>
      </c>
      <c r="BD71" s="28">
        <v>0</v>
      </c>
      <c r="BE71" s="29">
        <v>0</v>
      </c>
      <c r="BF71" s="38">
        <f>VLOOKUP(A71,[8]Controles!$A$7:$P$139,12,0)</f>
        <v>3.8961038961038961</v>
      </c>
      <c r="BG71" s="18">
        <f>VLOOKUP(A71,[8]Controles!$A$7:$L$139,11,0)</f>
        <v>36</v>
      </c>
      <c r="BH71" s="38">
        <f>VLOOKUP(A71,[8]Peso!$A$7:$D$139,4,0)</f>
        <v>10.606060606060606</v>
      </c>
      <c r="BI71" s="18">
        <f>VLOOKUP(A71,[8]Peso!$A$7:$D$139,3,0)</f>
        <v>98</v>
      </c>
      <c r="BJ71" s="22">
        <f>VLOOKUP(A71,'[2]EDA &lt; 5AÑOS'!$A$8:$AE$140,31,0)</f>
        <v>19.436345966958214</v>
      </c>
      <c r="BK71" s="23">
        <f>VLOOKUP(A71,'[2]EDA &lt; 5AÑOS'!$A$8:$AE$140,30,0)</f>
        <v>1</v>
      </c>
      <c r="BL71" s="22">
        <f>VLOOKUP(A71,'[2]IRA &lt; 5AÑOS'!$A$8:$AE$140,31,0)</f>
        <v>0</v>
      </c>
      <c r="BM71" s="23">
        <f>VLOOKUP(A71,'[2]IRA &lt; 5AÑOS'!$A$8:$AE$140,30,0)</f>
        <v>0</v>
      </c>
      <c r="BN71" s="18">
        <v>0</v>
      </c>
      <c r="BO71" s="18">
        <v>0</v>
      </c>
      <c r="BP71" s="18">
        <v>0</v>
      </c>
      <c r="BQ71" s="18">
        <v>0</v>
      </c>
      <c r="BR71" s="37">
        <v>0</v>
      </c>
      <c r="BS71" s="26">
        <v>0</v>
      </c>
      <c r="BT71" s="18">
        <v>0</v>
      </c>
      <c r="BU71" s="18">
        <v>0</v>
      </c>
      <c r="BV71" s="201">
        <v>5.7052297939778132E-2</v>
      </c>
      <c r="BW71" s="201">
        <v>1.1442155309033279</v>
      </c>
      <c r="BX71" s="201">
        <v>1.1251980982567353</v>
      </c>
      <c r="BY71" s="201">
        <v>1.1378763866877972</v>
      </c>
      <c r="BZ71" s="201">
        <v>1.1172741679873217</v>
      </c>
      <c r="CA71" s="201">
        <v>1.0127298444130128</v>
      </c>
      <c r="CB71" s="201">
        <v>0.983026874115983</v>
      </c>
      <c r="CC71" s="18" t="str">
        <f>VLOOKUP(A71,[9]ESTADISTICAS_EN_EDUCACION_BASIC!$C$3:$AK$127,10,0)</f>
        <v>76.8</v>
      </c>
      <c r="CD71" s="18">
        <f>VLOOKUP(A71,[9]ESTADISTICAS_EN_EDUCACION_BASIC!$C$3:$AK$158,5,0)</f>
        <v>72</v>
      </c>
      <c r="CE71" s="18" t="str">
        <f>VLOOKUP(A71,[9]ESTADISTICAS_EN_EDUCACION_BASIC!$C$3:$AK$127,17,0)</f>
        <v>1.69</v>
      </c>
      <c r="CF71" s="24"/>
      <c r="CG71" s="24"/>
      <c r="CH71" s="20" t="e">
        <f>VLOOKUP(A71,#REF!,4,0)</f>
        <v>#REF!</v>
      </c>
      <c r="CI71" s="21" t="e">
        <f>VLOOKUP(A71,#REF!,2,0)</f>
        <v>#REF!</v>
      </c>
      <c r="CJ71" s="38">
        <f>VLOOKUP(A71,'[3]2019'!$A$8:$G$140,7,0)</f>
        <v>0.39706174310105219</v>
      </c>
      <c r="CK71" s="18">
        <f>VLOOKUP(A71,'[3]2019'!$A$9:$G$140,6,0)</f>
        <v>2</v>
      </c>
      <c r="CL71" s="18">
        <v>19.489999999999998</v>
      </c>
      <c r="CM71" s="26">
        <v>1</v>
      </c>
      <c r="CN71" s="38">
        <v>136.43</v>
      </c>
      <c r="CO71" s="18">
        <v>7</v>
      </c>
      <c r="CP71" s="18">
        <v>0</v>
      </c>
      <c r="CQ71" s="18">
        <v>0</v>
      </c>
      <c r="CR71" s="18"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38">
        <v>0</v>
      </c>
      <c r="DA71" s="18">
        <v>0</v>
      </c>
      <c r="DB71" s="38">
        <f>VLOOKUP(A71,'[3]2019'!$A$8:$I$140,9,0)</f>
        <v>0.59241706161137442</v>
      </c>
      <c r="DC71" s="18">
        <f>VLOOKUP(A71,'[3]2019'!$A$8:$I$140,8,0)</f>
        <v>3</v>
      </c>
      <c r="DD71" s="18" t="str">
        <f>VLOOKUP(A71,[9]ESTADISTICAS_EN_EDUCACION_BASIC!$C$3:$AK$127,11,0)</f>
        <v>95.7</v>
      </c>
      <c r="DE71" s="18" t="str">
        <f>VLOOKUP($A71,[9]ESTADISTICAS_EN_EDUCACION_BASIC!$C$3:$AK$127,6,0)</f>
        <v>84.9</v>
      </c>
      <c r="DF71" s="18" t="str">
        <f>VLOOKUP($A71,[9]ESTADISTICAS_EN_EDUCACION_BASIC!$C$3:$AK$127,18,0)</f>
        <v>1.82</v>
      </c>
      <c r="DG71" s="18" t="str">
        <f>VLOOKUP($A71,[9]ESTADISTICAS_EN_EDUCACION_BASIC!$C$3:$AK$127,28,0)</f>
        <v>5.18</v>
      </c>
      <c r="DH71" s="38">
        <f>VLOOKUP(A71,[10]Hoja4!$A$1:$D$63,4,0)</f>
        <v>16.600265604249667</v>
      </c>
      <c r="DI71" s="18">
        <f>VLOOKUP(A71,[10]Hoja4!$A$1:$D$63,2,0)</f>
        <v>1</v>
      </c>
      <c r="DJ71" s="38">
        <f>VLOOKUP(A71,'[10]AS 6 - 11'!$A$1:$D$84,4,0)</f>
        <v>199.20318725099602</v>
      </c>
      <c r="DK71" s="18">
        <f>VLOOKUP(A71,'[10]AS 6 - 11'!$A$1:$D$84,2,0)</f>
        <v>12</v>
      </c>
      <c r="DL71" s="18">
        <v>0</v>
      </c>
      <c r="DM71" s="18">
        <v>0</v>
      </c>
      <c r="DN71" s="38">
        <f>VLOOKUP(A71,[10]Hoja8!$A$1:$D$72,4,0)</f>
        <v>15.943877551020407</v>
      </c>
      <c r="DO71" s="18">
        <f>VLOOKUP(A71,[10]Hoja8!$A$1:$D$72,2,0)</f>
        <v>1</v>
      </c>
      <c r="DP71" s="38">
        <f>VLOOKUP(A71,[10]Hoja10!$A$1:$D$61,4,0)</f>
        <v>31.887755102040813</v>
      </c>
      <c r="DQ71" s="18">
        <f>VLOOKUP(A71,[10]Hoja10!$A$1:$D$61,2,0)</f>
        <v>2</v>
      </c>
      <c r="DR71" s="18">
        <v>0</v>
      </c>
      <c r="DS71" s="18">
        <v>0</v>
      </c>
      <c r="DT71" s="38">
        <f>VLOOKUP(A71,[10]Hoja12!$A$1:$D$41,4,0)</f>
        <v>15.943877551020407</v>
      </c>
      <c r="DU71" s="18">
        <f>VLOOKUP(A71,[10]Hoja12!$A$1:$D$41,2,0)</f>
        <v>1</v>
      </c>
      <c r="DV71" s="38">
        <f>VLOOKUP(A71,[10]Hoja13!$A$1:$D$20,4,0)</f>
        <v>15.943877551020407</v>
      </c>
      <c r="DW71" s="18">
        <f>VLOOKUP(A71,[10]Hoja13!$A$1:$D$20,2,0)</f>
        <v>1</v>
      </c>
      <c r="DX71" s="18">
        <v>0</v>
      </c>
      <c r="DY71" s="18">
        <v>0</v>
      </c>
      <c r="DZ71" s="188">
        <v>0.81499592502037488</v>
      </c>
      <c r="EA71" s="189">
        <v>2</v>
      </c>
      <c r="EB71" s="188">
        <v>52.106430155210646</v>
      </c>
      <c r="EC71" s="189">
        <v>141</v>
      </c>
      <c r="ED71" s="38">
        <f>VLOOKUP(A71,'[3]2019'!$A$8:$K$140,11,0)</f>
        <v>0</v>
      </c>
      <c r="EE71" s="18">
        <f>VLOOKUP(A71,'[3]2019'!$A$8:$K$140,10,0)</f>
        <v>0</v>
      </c>
      <c r="EF71" s="18" t="str">
        <f>VLOOKUP($A71,[9]ESTADISTICAS_EN_EDUCACION_BASIC!$C$3:$AK$127,11,0)</f>
        <v>95.7</v>
      </c>
      <c r="EG71" s="18" t="str">
        <f>VLOOKUP($A71,[9]ESTADISTICAS_EN_EDUCACION_BASIC!$C$3:$AK$127,7,0)</f>
        <v>85.9</v>
      </c>
      <c r="EH71" s="18" t="str">
        <f>VLOOKUP($A71,[9]ESTADISTICAS_EN_EDUCACION_BASIC!$C$3:$AK$127,18,0)</f>
        <v>1.82</v>
      </c>
      <c r="EI71" s="18" t="str">
        <f>VLOOKUP($A71,[9]ESTADISTICAS_EN_EDUCACION_BASIC!$C$3:$AK$127,29,0)</f>
        <v>6.22</v>
      </c>
      <c r="EJ71" s="31"/>
      <c r="EK71" s="31"/>
      <c r="EL71" s="18" t="str">
        <f>VLOOKUP($A71,[9]ESTADISTICAS_EN_EDUCACION_BASIC!$C$3:$AK$127,13,0)</f>
        <v>90.1</v>
      </c>
      <c r="EM71" s="18" t="str">
        <f>VLOOKUP($A71,[9]ESTADISTICAS_EN_EDUCACION_BASIC!$C$3:$AK$127,8,0)</f>
        <v>55.3</v>
      </c>
      <c r="EN71" s="18" t="str">
        <f>VLOOKUP($A71,[9]ESTADISTICAS_EN_EDUCACION_BASIC!$C$3:$AK$127,20,0)</f>
        <v>3.54</v>
      </c>
      <c r="EO71" s="18" t="str">
        <f>VLOOKUP($A71,[9]ESTADISTICAS_EN_EDUCACION_BASIC!$C$3:$AK$127,30,0)</f>
        <v>8.45</v>
      </c>
      <c r="EP71" s="38">
        <f>VLOOKUP(A71,[10]Hoja2!$A$1:$D$72,4,0)</f>
        <v>15.943877551020407</v>
      </c>
      <c r="EQ71" s="18">
        <f>VLOOKUP(A71,[10]Hoja2!$A$1:$D$72,2,0)</f>
        <v>1</v>
      </c>
      <c r="ER71" s="38">
        <f>VLOOKUP(A71,[10]Hoja3!$A$1:$D$89,4,0)</f>
        <v>223.21428571428569</v>
      </c>
      <c r="ES71" s="18">
        <f>VLOOKUP(A71,[10]Hoja3!$A$1:$D$89,2,0)</f>
        <v>14</v>
      </c>
      <c r="ET71" s="38">
        <f>VLOOKUP(A71,[10]Hoja5!$A$1:$D$76,4,0)</f>
        <v>15.943877551020407</v>
      </c>
      <c r="EU71" s="18">
        <f>VLOOKUP(A71,[10]Hoja5!$A$1:$D$75,2,0)</f>
        <v>1</v>
      </c>
      <c r="EV71" s="38">
        <f>VLOOKUP(A71,[10]Hoja7!$A$1:$D$76,4,0)</f>
        <v>31.887755102040813</v>
      </c>
      <c r="EW71" s="18">
        <f>VLOOKUP(A71,[10]Hoja7!$A$1:$D$77,2,0)</f>
        <v>2</v>
      </c>
      <c r="EX71" s="31"/>
      <c r="EY71" s="188">
        <v>109.50621430970776</v>
      </c>
      <c r="EZ71" s="189">
        <v>326</v>
      </c>
      <c r="FA71" s="188">
        <v>86.358829749735634</v>
      </c>
      <c r="FB71" s="189">
        <v>245</v>
      </c>
      <c r="FC71" s="38">
        <f>VLOOKUP(A71,[10]Hoja15!$A$1:$D$63,4,0)</f>
        <v>31.099362463069507</v>
      </c>
      <c r="FD71" s="18">
        <f>VLOOKUP(A71,[10]Hoja15!$A$1:$D$63,2,0)</f>
        <v>4</v>
      </c>
      <c r="FE71" s="38">
        <f>VLOOKUP(A71,[10]Hoja16!$A$1:$D$88,4,0)</f>
        <v>38.874203078836885</v>
      </c>
      <c r="FF71" s="18">
        <f>VLOOKUP(A71,[10]Hoja16!$A$1:$D$88,2,0)</f>
        <v>5</v>
      </c>
      <c r="FG71" s="38">
        <f>VLOOKUP(A71,[10]Hoja17!$A$1:$D$33,4,0)</f>
        <v>7.7748406157673768</v>
      </c>
      <c r="FH71" s="18">
        <f>VLOOKUP(A71,[10]Hoja17!$A$1:$D$33,2,0)</f>
        <v>1</v>
      </c>
      <c r="FI71" s="38">
        <f>VLOOKUP(A71,[10]Hoja18!$A$1:$D$40,4,0)</f>
        <v>23.32452184730213</v>
      </c>
      <c r="FJ71" s="18">
        <f>VLOOKUP(A71,[10]Hoja18!$A$1:$D$40,2,0)</f>
        <v>3</v>
      </c>
      <c r="FK71" s="38">
        <f>VLOOKUP(A71,[10]Hoja19!$A$1:$D$97,4,0)</f>
        <v>101.07292800497589</v>
      </c>
      <c r="FL71" s="18">
        <f>VLOOKUP(A71,[10]Hoja19!$A$1:$D$97,2,0)</f>
        <v>13</v>
      </c>
      <c r="FM71" s="38">
        <v>0</v>
      </c>
      <c r="FN71" s="18">
        <v>0</v>
      </c>
      <c r="FO71" s="38">
        <f>VLOOKUP(A71,[10]Hoja21!$A$1:$D$101,4,0)</f>
        <v>23.32452184730213</v>
      </c>
      <c r="FP71" s="18">
        <f>VLOOKUP(A71,[10]Hoja21!$A$1:$D$101,2,0)</f>
        <v>3</v>
      </c>
      <c r="FQ71" s="38">
        <f>VLOOKUP(A71,[10]Hoja22!$A$1:$D$60,4,0)</f>
        <v>38.874203078836885</v>
      </c>
      <c r="FR71" s="18">
        <f>VLOOKUP(A71,[10]Hoja22!$A$1:$D$60,2,0)</f>
        <v>5</v>
      </c>
      <c r="FS71" s="38">
        <f>VLOOKUP(A71,'[3]2019'!$A$8:$M$140,13,0)</f>
        <v>1.5077902496230524</v>
      </c>
      <c r="FT71" s="18">
        <f>VLOOKUP(A71,'[3]2019'!$A$8:$M$140,12,0)</f>
        <v>9</v>
      </c>
      <c r="FU71" s="38">
        <f>VLOOKUP(A71,'[3]2019'!$A$8:$O$140,15,0)</f>
        <v>1.3966480446927374</v>
      </c>
      <c r="FV71" s="18">
        <f>VLOOKUP(A71,'[3]2019'!$A$8:$O$140,14,0)</f>
        <v>8</v>
      </c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</row>
    <row r="72" spans="1:243">
      <c r="A72" s="17" t="s">
        <v>1102</v>
      </c>
      <c r="B72" s="18" t="s">
        <v>1103</v>
      </c>
      <c r="C72" s="17" t="s">
        <v>598</v>
      </c>
      <c r="D72" s="25" t="s">
        <v>1104</v>
      </c>
      <c r="E72" s="27">
        <v>2019</v>
      </c>
      <c r="F72" s="31"/>
      <c r="G72" s="194">
        <v>2483545</v>
      </c>
      <c r="H72" s="194">
        <v>2439470</v>
      </c>
      <c r="I72" s="194">
        <v>44075</v>
      </c>
      <c r="J72" s="200">
        <v>81.05</v>
      </c>
      <c r="K72" s="40">
        <f>VLOOKUP(A72,'[6]1.COBERTURA  DANE'!$B$7:$G$139,5,0)</f>
        <v>2066488</v>
      </c>
      <c r="L72" s="26">
        <v>23.01</v>
      </c>
      <c r="M72" s="32">
        <v>586522</v>
      </c>
      <c r="N72" s="187">
        <v>146601</v>
      </c>
      <c r="O72" s="187">
        <v>74870</v>
      </c>
      <c r="P72" s="187">
        <v>71731</v>
      </c>
      <c r="Q72" s="196">
        <f>VLOOKUP($A72,[7]Hoja1!$A$1:$H$3750,6,0)</f>
        <v>176282</v>
      </c>
      <c r="R72" s="196">
        <f>VLOOKUP($A72,[7]Hoja1!$A$1:$H$3750,7,0)</f>
        <v>89992</v>
      </c>
      <c r="S72" s="196">
        <f>VLOOKUP($A72,[7]Hoja1!$A$1:$H$3750,8,0)</f>
        <v>86290</v>
      </c>
      <c r="T72" s="187">
        <v>150311</v>
      </c>
      <c r="U72" s="187">
        <v>76452</v>
      </c>
      <c r="V72" s="187">
        <v>73859</v>
      </c>
      <c r="W72" s="198">
        <f>VLOOKUP($A72,[7]Hoja1!$A$1:$K$3750,9,0)</f>
        <v>183164</v>
      </c>
      <c r="X72" s="198">
        <f>VLOOKUP($A72,[7]Hoja1!$A$1:$K$3750,10,0)</f>
        <v>93037</v>
      </c>
      <c r="Y72" s="198">
        <f>VLOOKUP($A72,[7]Hoja1!$A$1:$K$3750,11,0)</f>
        <v>90127</v>
      </c>
      <c r="Z72" s="187">
        <v>161664</v>
      </c>
      <c r="AA72" s="187">
        <v>81856</v>
      </c>
      <c r="AB72" s="187">
        <v>79808</v>
      </c>
      <c r="AC72" s="198">
        <f>VLOOKUP(A72,[7]Hoja1!$A$1:$Q$3765,12,0)</f>
        <v>208367</v>
      </c>
      <c r="AD72" s="198">
        <f>VLOOKUP($A72,[7]Hoja1!$A$1:$Q$3765,13,0)</f>
        <v>105311</v>
      </c>
      <c r="AE72" s="198">
        <f>VLOOKUP($A72,[7]Hoja1!$A$1:$Q$3750,14,0)</f>
        <v>103056</v>
      </c>
      <c r="AF72" s="187">
        <v>190010</v>
      </c>
      <c r="AG72" s="187">
        <v>95824</v>
      </c>
      <c r="AH72" s="187">
        <v>94186</v>
      </c>
      <c r="AI72" s="198">
        <f>VLOOKUP($A72,[7]Hoja1!$A$1:$Q$3750,15,0)</f>
        <v>496318</v>
      </c>
      <c r="AJ72" s="198">
        <f>VLOOKUP($A72,[7]Hoja1!$A$1:$Q$3750,16,0)</f>
        <v>248741</v>
      </c>
      <c r="AK72" s="198">
        <f>VLOOKUP($A72,[7]Hoja1!$A$1:$Q$3750,17,0)</f>
        <v>247577</v>
      </c>
      <c r="AL72" s="187">
        <v>228284</v>
      </c>
      <c r="AM72" s="187">
        <v>114467</v>
      </c>
      <c r="AN72" s="187">
        <v>113817</v>
      </c>
      <c r="AO72" s="31"/>
      <c r="AP72" s="31"/>
      <c r="AQ72" s="31"/>
      <c r="AR72" s="31"/>
      <c r="AS72" s="27"/>
      <c r="AT72" s="31"/>
      <c r="AU72" s="31"/>
      <c r="AV72" s="31"/>
      <c r="AW72" s="31"/>
      <c r="AX72" s="38">
        <f>VLOOKUP(A72,[2]INFANTIL!$A$8:$AE$140,31,0)</f>
        <v>7.2621373539278213</v>
      </c>
      <c r="AY72" s="18">
        <f>VLOOKUP(A72,[2]INFANTIL!$A$8:$AE$140,30,0)</f>
        <v>197</v>
      </c>
      <c r="AZ72" s="199">
        <f>VLOOKUP(A72,'[3]2019'!$A$8:$E$140,5,0)</f>
        <v>1.6302753732921331</v>
      </c>
      <c r="BA72" s="23">
        <f>VLOOKUP(A72,'[3]2019'!$A$8:$F$140,4,0)</f>
        <v>239</v>
      </c>
      <c r="BB72" s="22">
        <f>VLOOKUP(A72,'[2]MATERNAS DIRECTAS'!$A$8:$AE$140,31,0)</f>
        <v>11.059092417148966</v>
      </c>
      <c r="BC72" s="23">
        <f>VLOOKUP(A72,'[2]MATERNAS DIRECTAS'!$A$8:$AE$140,30,0)</f>
        <v>3</v>
      </c>
      <c r="BD72" s="28">
        <v>0</v>
      </c>
      <c r="BE72" s="29">
        <v>0</v>
      </c>
      <c r="BF72" s="38">
        <f>VLOOKUP(A72,[8]Controles!$A$7:$P$139,12,0)</f>
        <v>5.2014598001990642</v>
      </c>
      <c r="BG72" s="18">
        <f>VLOOKUP(A72,[8]Controles!$A$7:$L$139,11,0)</f>
        <v>1411</v>
      </c>
      <c r="BH72" s="38">
        <f>VLOOKUP(A72,[8]Peso!$A$7:$D$139,4,0)</f>
        <v>10.085892284439858</v>
      </c>
      <c r="BI72" s="18">
        <f>VLOOKUP(A72,[8]Peso!$A$7:$D$139,3,0)</f>
        <v>2736</v>
      </c>
      <c r="BJ72" s="22">
        <f>VLOOKUP(A72,'[2]EDA &lt; 5AÑOS'!$A$8:$AE$140,31,0)</f>
        <v>1.3642471743030402</v>
      </c>
      <c r="BK72" s="23">
        <f>VLOOKUP(A72,'[2]EDA &lt; 5AÑOS'!$A$8:$AE$140,30,0)</f>
        <v>2</v>
      </c>
      <c r="BL72" s="22">
        <f>VLOOKUP(A72,'[2]IRA &lt; 5AÑOS'!$A$8:$AE$140,31,0)</f>
        <v>12.960348155878883</v>
      </c>
      <c r="BM72" s="23">
        <f>VLOOKUP(A72,'[2]IRA &lt; 5AÑOS'!$A$8:$AE$140,30,0)</f>
        <v>19</v>
      </c>
      <c r="BN72" s="26">
        <v>3.44</v>
      </c>
      <c r="BO72" s="18">
        <v>1</v>
      </c>
      <c r="BP72" s="27">
        <v>3.97</v>
      </c>
      <c r="BQ72" s="27">
        <v>7</v>
      </c>
      <c r="BR72" s="37">
        <v>0.68</v>
      </c>
      <c r="BS72" s="26">
        <v>1</v>
      </c>
      <c r="BT72" s="31">
        <v>3.4</v>
      </c>
      <c r="BU72" s="31">
        <v>5</v>
      </c>
      <c r="BV72" s="201">
        <v>1.3506063536939217</v>
      </c>
      <c r="BW72" s="201">
        <v>0.93910423331597348</v>
      </c>
      <c r="BX72" s="201">
        <v>0.94241499888401159</v>
      </c>
      <c r="BY72" s="201">
        <v>0.93973662673908187</v>
      </c>
      <c r="BZ72" s="201">
        <v>0.96439997024030955</v>
      </c>
      <c r="CA72" s="201">
        <v>0.86941493232426137</v>
      </c>
      <c r="CB72" s="201">
        <v>0.94378547518556255</v>
      </c>
      <c r="CC72" s="18" t="str">
        <f>VLOOKUP(A72,[9]ESTADISTICAS_EN_EDUCACION_BASIC!$C$3:$AK$127,10,0)</f>
        <v>95.4</v>
      </c>
      <c r="CD72" s="18" t="str">
        <f>VLOOKUP(A72,[9]ESTADISTICAS_EN_EDUCACION_BASIC!$C$3:$AK$158,5,0)</f>
        <v>79.8</v>
      </c>
      <c r="CE72" s="18" t="str">
        <f>VLOOKUP(A72,[9]ESTADISTICAS_EN_EDUCACION_BASIC!$C$3:$AK$127,17,0)</f>
        <v>3.48</v>
      </c>
      <c r="CF72" s="24"/>
      <c r="CG72" s="24"/>
      <c r="CH72" s="20">
        <v>57.29</v>
      </c>
      <c r="CI72" s="21">
        <v>101</v>
      </c>
      <c r="CJ72" s="38">
        <f>VLOOKUP(A72,'[3]2019'!$A$8:$G$140,7,0)</f>
        <v>0.17962757216704034</v>
      </c>
      <c r="CK72" s="18">
        <f>VLOOKUP(A72,'[3]2019'!$A$9:$G$140,6,0)</f>
        <v>27</v>
      </c>
      <c r="CL72" s="18">
        <v>57.29</v>
      </c>
      <c r="CM72" s="26">
        <v>101</v>
      </c>
      <c r="CN72" s="38">
        <v>126.5</v>
      </c>
      <c r="CO72" s="18">
        <v>223</v>
      </c>
      <c r="CP72" s="38">
        <v>10.210000000000001</v>
      </c>
      <c r="CQ72" s="26">
        <v>18</v>
      </c>
      <c r="CR72" s="38">
        <v>3.82</v>
      </c>
      <c r="CS72" s="26">
        <v>7</v>
      </c>
      <c r="CT72" s="38">
        <f>VLOOKUP(A72,[10]Hoja9!$A$1:$D$17,4,0)</f>
        <v>1.0919176257343146</v>
      </c>
      <c r="CU72" s="18">
        <f>VLOOKUP(A72,[10]Hoja9!$A$1:$D$17,2,0)</f>
        <v>2</v>
      </c>
      <c r="CV72" s="26">
        <v>0.55000000000000004</v>
      </c>
      <c r="CW72" s="26">
        <v>1</v>
      </c>
      <c r="CX72" s="26">
        <v>0.55000000000000004</v>
      </c>
      <c r="CY72" s="26">
        <v>1</v>
      </c>
      <c r="CZ72" s="38">
        <f>VLOOKUP(A72,[10]Hoja6!$A$1:$D$12,4,0)</f>
        <v>1.6378764386014717</v>
      </c>
      <c r="DA72" s="18">
        <f>VLOOKUP(A72,[10]Hoja6!$A$1:$D$12,2,0)</f>
        <v>3</v>
      </c>
      <c r="DB72" s="38">
        <f>VLOOKUP(A72,'[3]2019'!$A$8:$I$140,9,0)</f>
        <v>0.31546912114014253</v>
      </c>
      <c r="DC72" s="18">
        <f>VLOOKUP(A72,'[3]2019'!$A$8:$I$140,8,0)</f>
        <v>51</v>
      </c>
      <c r="DD72" s="18" t="str">
        <f>VLOOKUP(A72,[9]ESTADISTICAS_EN_EDUCACION_BASIC!$C$3:$AK$127,11,0)</f>
        <v>127.3</v>
      </c>
      <c r="DE72" s="18" t="str">
        <f>VLOOKUP($A72,[9]ESTADISTICAS_EN_EDUCACION_BASIC!$C$3:$AK$127,6,0)</f>
        <v>107.2</v>
      </c>
      <c r="DF72" s="18" t="str">
        <f>VLOOKUP($A72,[9]ESTADISTICAS_EN_EDUCACION_BASIC!$C$3:$AK$127,18,0)</f>
        <v>3.43</v>
      </c>
      <c r="DG72" s="18">
        <f>VLOOKUP($A72,[9]ESTADISTICAS_EN_EDUCACION_BASIC!$C$3:$AK$127,28,0)</f>
        <v>0</v>
      </c>
      <c r="DH72" s="38">
        <f>VLOOKUP(A72,[10]Hoja4!$A$1:$D$63,4,0)</f>
        <v>80.801904304339288</v>
      </c>
      <c r="DI72" s="18">
        <f>VLOOKUP(A72,[10]Hoja4!$A$1:$D$63,2,0)</f>
        <v>148</v>
      </c>
      <c r="DJ72" s="38">
        <f>VLOOKUP(A72,'[10]AS 6 - 11'!$A$1:$D$84,4,0)</f>
        <v>168.15531436308444</v>
      </c>
      <c r="DK72" s="18">
        <f>VLOOKUP(A72,'[10]AS 6 - 11'!$A$1:$D$84,2,0)</f>
        <v>308</v>
      </c>
      <c r="DL72" s="38">
        <f>VLOOKUP(A72,'[10]VIPNAL 6 - 11'!$A$1:$D$28,4,0)</f>
        <v>13.648970321678933</v>
      </c>
      <c r="DM72" s="18">
        <f>VLOOKUP(A72,'[10]VIPNAL 6 - 11'!$A$1:$D$28,2,0)</f>
        <v>25</v>
      </c>
      <c r="DN72" s="38">
        <f>VLOOKUP(A72,[10]Hoja8!$A$1:$D$72,4,0)</f>
        <v>146.37634558255385</v>
      </c>
      <c r="DO72" s="18">
        <f>VLOOKUP(A72,[10]Hoja8!$A$1:$D$72,2,0)</f>
        <v>305</v>
      </c>
      <c r="DP72" s="38">
        <f>VLOOKUP(A72,[10]Hoja10!$A$1:$D$61,4,0)</f>
        <v>29.275269116510771</v>
      </c>
      <c r="DQ72" s="18">
        <f>VLOOKUP(A72,[10]Hoja10!$A$1:$D$61,2,0)</f>
        <v>61</v>
      </c>
      <c r="DR72" s="38">
        <f>VLOOKUP(A72,[10]Hoja11!$A$1:$D$24,4,0)</f>
        <v>4.7992244453296351</v>
      </c>
      <c r="DS72" s="18">
        <f>VLOOKUP(A72,[10]Hoja11!$A$1:$D$24,2,0)</f>
        <v>10</v>
      </c>
      <c r="DT72" s="38">
        <f>VLOOKUP(A72,[10]Hoja12!$A$1:$D$41,4,0)</f>
        <v>15.837440669587796</v>
      </c>
      <c r="DU72" s="18">
        <f>VLOOKUP(A72,[10]Hoja12!$A$1:$D$41,2,0)</f>
        <v>33</v>
      </c>
      <c r="DV72" s="38">
        <f>VLOOKUP(A72,[10]Hoja13!$A$1:$D$20,4,0)</f>
        <v>8.1586815570603797</v>
      </c>
      <c r="DW72" s="18">
        <f>VLOOKUP(A72,[10]Hoja13!$A$1:$D$20,2,0)</f>
        <v>17</v>
      </c>
      <c r="DX72" s="38">
        <f>VLOOKUP(A72,[10]Hoja14!$A$1:$D$13,4,0)</f>
        <v>0.47992244453296351</v>
      </c>
      <c r="DY72" s="18">
        <f>VLOOKUP(A72,[10]Hoja14!$A$1:$D$13,2,0)</f>
        <v>1</v>
      </c>
      <c r="DZ72" s="188">
        <v>2.0424017642341621</v>
      </c>
      <c r="EA72" s="189">
        <v>163</v>
      </c>
      <c r="EB72" s="188">
        <v>44.072367443144415</v>
      </c>
      <c r="EC72" s="189">
        <v>4151</v>
      </c>
      <c r="ED72" s="38">
        <f>VLOOKUP(A72,'[3]2019'!$A$8:$K$140,11,0)</f>
        <v>0.87363822956686488</v>
      </c>
      <c r="EE72" s="18">
        <f>VLOOKUP(A72,'[3]2019'!$A$8:$K$140,10,0)</f>
        <v>166</v>
      </c>
      <c r="EF72" s="18" t="str">
        <f>VLOOKUP($A72,[9]ESTADISTICAS_EN_EDUCACION_BASIC!$C$3:$AK$127,11,0)</f>
        <v>127.3</v>
      </c>
      <c r="EG72" s="18" t="str">
        <f>VLOOKUP($A72,[9]ESTADISTICAS_EN_EDUCACION_BASIC!$C$3:$AK$127,7,0)</f>
        <v>94.8</v>
      </c>
      <c r="EH72" s="18" t="str">
        <f>VLOOKUP($A72,[9]ESTADISTICAS_EN_EDUCACION_BASIC!$C$3:$AK$127,18,0)</f>
        <v>3.43</v>
      </c>
      <c r="EI72" s="18" t="str">
        <f>VLOOKUP($A72,[9]ESTADISTICAS_EN_EDUCACION_BASIC!$C$3:$AK$127,29,0)</f>
        <v>0.01</v>
      </c>
      <c r="EJ72" s="31"/>
      <c r="EK72" s="31"/>
      <c r="EL72" s="18" t="str">
        <f>VLOOKUP($A72,[9]ESTADISTICAS_EN_EDUCACION_BASIC!$C$3:$AK$127,13,0)</f>
        <v>111.2</v>
      </c>
      <c r="EM72" s="18" t="str">
        <f>VLOOKUP($A72,[9]ESTADISTICAS_EN_EDUCACION_BASIC!$C$3:$AK$127,8,0)</f>
        <v>59.7</v>
      </c>
      <c r="EN72" s="18" t="str">
        <f>VLOOKUP($A72,[9]ESTADISTICAS_EN_EDUCACION_BASIC!$C$3:$AK$127,20,0)</f>
        <v>2.95</v>
      </c>
      <c r="EO72" s="18" t="str">
        <f>VLOOKUP($A72,[9]ESTADISTICAS_EN_EDUCACION_BASIC!$C$3:$AK$127,30,0)</f>
        <v>0.17</v>
      </c>
      <c r="EP72" s="38">
        <f>VLOOKUP(A72,[10]Hoja2!$A$1:$D$72,4,0)</f>
        <v>146.37634558255385</v>
      </c>
      <c r="EQ72" s="18">
        <f>VLOOKUP(A72,[10]Hoja2!$A$1:$D$72,2,0)</f>
        <v>305</v>
      </c>
      <c r="ER72" s="38">
        <f>VLOOKUP(A72,[10]Hoja3!$A$1:$D$89,4,0)</f>
        <v>171.81223514280092</v>
      </c>
      <c r="ES72" s="18">
        <f>VLOOKUP(A72,[10]Hoja3!$A$1:$D$89,2,0)</f>
        <v>358</v>
      </c>
      <c r="ET72" s="38">
        <f>VLOOKUP(A72,[10]Hoja5!$A$1:$D$76,4,0)</f>
        <v>228.44308359769062</v>
      </c>
      <c r="EU72" s="18">
        <f>VLOOKUP(A72,[10]Hoja5!$A$1:$D$75,2,0)</f>
        <v>476</v>
      </c>
      <c r="EV72" s="38">
        <f>VLOOKUP(A72,[10]Hoja7!$A$1:$D$76,4,0)</f>
        <v>177.09138203266352</v>
      </c>
      <c r="EW72" s="18">
        <f>VLOOKUP(A72,[10]Hoja7!$A$1:$D$77,2,0)</f>
        <v>369</v>
      </c>
      <c r="EX72" s="31"/>
      <c r="EY72" s="188">
        <v>73.319451400054476</v>
      </c>
      <c r="EZ72" s="189">
        <v>8345</v>
      </c>
      <c r="FA72" s="188">
        <v>63.939477398698664</v>
      </c>
      <c r="FB72" s="189">
        <v>7429</v>
      </c>
      <c r="FC72" s="38">
        <f>VLOOKUP(A72,[10]Hoja15!$A$1:$D$63,4,0)</f>
        <v>14.708312009638981</v>
      </c>
      <c r="FD72" s="18">
        <f>VLOOKUP(A72,[10]Hoja15!$A$1:$D$63,2,0)</f>
        <v>73</v>
      </c>
      <c r="FE72" s="38">
        <f>VLOOKUP(A72,[10]Hoja16!$A$1:$D$88,4,0)</f>
        <v>54.602089789207724</v>
      </c>
      <c r="FF72" s="18">
        <f>VLOOKUP(A72,[10]Hoja16!$A$1:$D$88,2,0)</f>
        <v>271</v>
      </c>
      <c r="FG72" s="38">
        <f>VLOOKUP(A72,[10]Hoja17!$A$1:$D$33,4,0)</f>
        <v>3.4252233447104476</v>
      </c>
      <c r="FH72" s="18">
        <f>VLOOKUP(A72,[10]Hoja17!$A$1:$D$33,2,0)</f>
        <v>17</v>
      </c>
      <c r="FI72" s="38">
        <f>VLOOKUP(A72,[10]Hoja18!$A$1:$D$40,4,0)</f>
        <v>10.275670034131343</v>
      </c>
      <c r="FJ72" s="18">
        <f>VLOOKUP(A72,[10]Hoja18!$A$1:$D$40,2,0)</f>
        <v>51</v>
      </c>
      <c r="FK72" s="38">
        <f>VLOOKUP(A72,[10]Hoja19!$A$1:$D$97,4,0)</f>
        <v>83.011295177688496</v>
      </c>
      <c r="FL72" s="18">
        <f>VLOOKUP(A72,[10]Hoja19!$A$1:$D$97,2,0)</f>
        <v>412</v>
      </c>
      <c r="FM72" s="38">
        <f>VLOOKUP(A72,[10]Hoja20!$A$1:$D$91,4,0)</f>
        <v>328.61995736604354</v>
      </c>
      <c r="FN72" s="18">
        <f>VLOOKUP(A72,[10]Hoja20!$A$1:$D$91,2,0)</f>
        <v>1631</v>
      </c>
      <c r="FO72" s="38">
        <f>VLOOKUP(A72,[10]Hoja21!$A$1:$D$101,4,0)</f>
        <v>456.56212347728678</v>
      </c>
      <c r="FP72" s="18">
        <f>VLOOKUP(A72,[10]Hoja21!$A$1:$D$101,2,0)</f>
        <v>2266</v>
      </c>
      <c r="FQ72" s="38">
        <f>VLOOKUP(A72,[10]Hoja22!$A$1:$D$60,4,0)</f>
        <v>17.932051628189992</v>
      </c>
      <c r="FR72" s="18">
        <f>VLOOKUP(A72,[10]Hoja22!$A$1:$D$60,2,0)</f>
        <v>89</v>
      </c>
      <c r="FS72" s="38">
        <f>VLOOKUP(A72,'[3]2019'!$A$8:$M$140,13,0)</f>
        <v>1.384240682658443</v>
      </c>
      <c r="FT72" s="18">
        <f>VLOOKUP(A72,'[3]2019'!$A$8:$M$140,12,0)</f>
        <v>316</v>
      </c>
      <c r="FU72" s="38">
        <f>VLOOKUP(A72,'[3]2019'!$A$8:$O$140,15,0)</f>
        <v>1.4170101516502354</v>
      </c>
      <c r="FV72" s="18">
        <f>VLOOKUP(A72,'[3]2019'!$A$8:$O$140,14,0)</f>
        <v>329</v>
      </c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</row>
    <row r="73" spans="1:243">
      <c r="A73" s="17" t="s">
        <v>1110</v>
      </c>
      <c r="B73" s="18" t="s">
        <v>1111</v>
      </c>
      <c r="C73" s="17" t="s">
        <v>466</v>
      </c>
      <c r="D73" s="25">
        <v>6</v>
      </c>
      <c r="E73" s="27">
        <v>2019</v>
      </c>
      <c r="F73" s="31"/>
      <c r="G73" s="194">
        <v>6635</v>
      </c>
      <c r="H73" s="194">
        <v>1911</v>
      </c>
      <c r="I73" s="194">
        <v>4724</v>
      </c>
      <c r="J73" s="200">
        <v>14.89</v>
      </c>
      <c r="K73" s="40">
        <f>VLOOKUP(A73,'[6]1.COBERTURA  DANE'!$B$7:$G$139,5,0)</f>
        <v>850</v>
      </c>
      <c r="L73" s="26">
        <v>77.33</v>
      </c>
      <c r="M73" s="32">
        <v>4413</v>
      </c>
      <c r="N73" s="187">
        <v>433</v>
      </c>
      <c r="O73" s="187">
        <v>204</v>
      </c>
      <c r="P73" s="187">
        <v>229</v>
      </c>
      <c r="Q73" s="196">
        <f>VLOOKUP($A73,[7]Hoja1!$A$1:$H$3750,6,0)</f>
        <v>522</v>
      </c>
      <c r="R73" s="196">
        <f>VLOOKUP($A73,[7]Hoja1!$A$1:$H$3750,7,0)</f>
        <v>247</v>
      </c>
      <c r="S73" s="196">
        <f>VLOOKUP($A73,[7]Hoja1!$A$1:$H$3750,8,0)</f>
        <v>275</v>
      </c>
      <c r="T73" s="187">
        <v>465</v>
      </c>
      <c r="U73" s="187">
        <v>228</v>
      </c>
      <c r="V73" s="187">
        <v>237</v>
      </c>
      <c r="W73" s="198">
        <f>VLOOKUP($A73,[7]Hoja1!$A$1:$K$3750,9,0)</f>
        <v>574</v>
      </c>
      <c r="X73" s="198">
        <f>VLOOKUP($A73,[7]Hoja1!$A$1:$K$3750,10,0)</f>
        <v>285</v>
      </c>
      <c r="Y73" s="198">
        <f>VLOOKUP($A73,[7]Hoja1!$A$1:$K$3750,11,0)</f>
        <v>289</v>
      </c>
      <c r="Z73" s="187">
        <v>502</v>
      </c>
      <c r="AA73" s="187">
        <v>256</v>
      </c>
      <c r="AB73" s="187">
        <v>246</v>
      </c>
      <c r="AC73" s="198">
        <f>VLOOKUP(A73,[7]Hoja1!$A$1:$Q$3765,12,0)</f>
        <v>601</v>
      </c>
      <c r="AD73" s="198">
        <f>VLOOKUP($A73,[7]Hoja1!$A$1:$Q$3765,13,0)</f>
        <v>312</v>
      </c>
      <c r="AE73" s="198">
        <f>VLOOKUP($A73,[7]Hoja1!$A$1:$Q$3750,14,0)</f>
        <v>289</v>
      </c>
      <c r="AF73" s="187">
        <v>485</v>
      </c>
      <c r="AG73" s="187">
        <v>258</v>
      </c>
      <c r="AH73" s="187">
        <v>227</v>
      </c>
      <c r="AI73" s="198">
        <f>VLOOKUP($A73,[7]Hoja1!$A$1:$Q$3750,15,0)</f>
        <v>921</v>
      </c>
      <c r="AJ73" s="198">
        <f>VLOOKUP($A73,[7]Hoja1!$A$1:$Q$3750,16,0)</f>
        <v>492</v>
      </c>
      <c r="AK73" s="198">
        <f>VLOOKUP($A73,[7]Hoja1!$A$1:$Q$3750,17,0)</f>
        <v>429</v>
      </c>
      <c r="AL73" s="187">
        <v>417</v>
      </c>
      <c r="AM73" s="187">
        <v>225</v>
      </c>
      <c r="AN73" s="187">
        <v>192</v>
      </c>
      <c r="AO73" s="31"/>
      <c r="AP73" s="31"/>
      <c r="AQ73" s="31"/>
      <c r="AR73" s="31"/>
      <c r="AS73" s="27"/>
      <c r="AT73" s="31"/>
      <c r="AU73" s="31"/>
      <c r="AV73" s="31"/>
      <c r="AW73" s="31"/>
      <c r="AX73" s="38">
        <f>VLOOKUP(A73,[2]INFANTIL!$A$8:$AE$140,31,0)</f>
        <v>60.606060606060609</v>
      </c>
      <c r="AY73" s="18">
        <f>VLOOKUP(A73,[2]INFANTIL!$A$8:$AE$140,30,0)</f>
        <v>2</v>
      </c>
      <c r="AZ73" s="199">
        <f>VLOOKUP(A73,'[3]2019'!$A$8:$E$140,5,0)</f>
        <v>4.6189376443418011</v>
      </c>
      <c r="BA73" s="23">
        <f>VLOOKUP(A73,'[3]2019'!$A$8:$F$140,4,0)</f>
        <v>2</v>
      </c>
      <c r="BB73" s="22">
        <f>VLOOKUP(A73,'[2]MATERNAS DIRECTAS'!$A$8:$AE$140,31,0)</f>
        <v>0</v>
      </c>
      <c r="BC73" s="23">
        <f>VLOOKUP(A73,'[2]MATERNAS DIRECTAS'!$A$8:$AE$140,30,0)</f>
        <v>0</v>
      </c>
      <c r="BD73" s="28">
        <v>0</v>
      </c>
      <c r="BE73" s="29">
        <v>0</v>
      </c>
      <c r="BF73" s="38">
        <f>VLOOKUP(A73,[8]Controles!$A$7:$P$139,12,0)</f>
        <v>3.0303030303030303</v>
      </c>
      <c r="BG73" s="18">
        <f>VLOOKUP(A73,[8]Controles!$A$7:$L$139,11,0)</f>
        <v>1</v>
      </c>
      <c r="BH73" s="38">
        <f>VLOOKUP(A73,[8]Peso!$A$7:$D$139,4,0)</f>
        <v>27.27272727272727</v>
      </c>
      <c r="BI73" s="18">
        <f>VLOOKUP(A73,[8]Peso!$A$7:$D$139,3,0)</f>
        <v>9</v>
      </c>
      <c r="BJ73" s="22">
        <f>VLOOKUP(A73,'[2]EDA &lt; 5AÑOS'!$A$8:$AE$140,31,0)</f>
        <v>0</v>
      </c>
      <c r="BK73" s="23">
        <f>VLOOKUP(A73,'[2]EDA &lt; 5AÑOS'!$A$8:$AE$140,30,0)</f>
        <v>0</v>
      </c>
      <c r="BL73" s="22">
        <f>VLOOKUP(A73,'[2]IRA &lt; 5AÑOS'!$A$8:$AE$140,31,0)</f>
        <v>0</v>
      </c>
      <c r="BM73" s="23">
        <f>VLOOKUP(A73,'[2]IRA &lt; 5AÑOS'!$A$8:$AE$140,30,0)</f>
        <v>0</v>
      </c>
      <c r="BN73" s="18">
        <v>0</v>
      </c>
      <c r="BO73" s="18">
        <v>0</v>
      </c>
      <c r="BP73" s="18">
        <v>0</v>
      </c>
      <c r="BQ73" s="18">
        <v>0</v>
      </c>
      <c r="BR73" s="37">
        <v>0</v>
      </c>
      <c r="BS73" s="26">
        <v>0</v>
      </c>
      <c r="BT73" s="18">
        <v>0</v>
      </c>
      <c r="BU73" s="18">
        <v>0</v>
      </c>
      <c r="BV73" s="201">
        <v>0.27586206896551724</v>
      </c>
      <c r="BW73" s="201">
        <v>0.89655172413793105</v>
      </c>
      <c r="BX73" s="201">
        <v>0.81034482758620685</v>
      </c>
      <c r="BY73" s="201">
        <v>0.89655172413793105</v>
      </c>
      <c r="BZ73" s="201">
        <v>0.81034482758620685</v>
      </c>
      <c r="CA73" s="201">
        <v>0.98113207547169812</v>
      </c>
      <c r="CB73" s="201">
        <v>1.1698113207547169</v>
      </c>
      <c r="CC73" s="18" t="str">
        <f>VLOOKUP(A73,[9]ESTADISTICAS_EN_EDUCACION_BASIC!$C$3:$AK$127,10,0)</f>
        <v>77.8</v>
      </c>
      <c r="CD73" s="18" t="str">
        <f>VLOOKUP(A73,[9]ESTADISTICAS_EN_EDUCACION_BASIC!$C$3:$AK$158,5,0)</f>
        <v>66.7</v>
      </c>
      <c r="CE73" s="18" t="str">
        <f>VLOOKUP(A73,[9]ESTADISTICAS_EN_EDUCACION_BASIC!$C$3:$AK$127,17,0)</f>
        <v>6.12</v>
      </c>
      <c r="CF73" s="24"/>
      <c r="CG73" s="24"/>
      <c r="CH73" s="20">
        <v>0</v>
      </c>
      <c r="CI73" s="21">
        <v>0</v>
      </c>
      <c r="CJ73" s="38">
        <f>VLOOKUP(A73,'[3]2019'!$A$8:$G$140,7,0)</f>
        <v>0</v>
      </c>
      <c r="CK73" s="18">
        <f>VLOOKUP(A73,'[3]2019'!$A$9:$G$140,6,0)</f>
        <v>0</v>
      </c>
      <c r="CL73" s="18">
        <v>0</v>
      </c>
      <c r="CM73" s="26">
        <v>0</v>
      </c>
      <c r="CN73" s="38">
        <v>108.87</v>
      </c>
      <c r="CO73" s="18">
        <v>2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38">
        <v>0</v>
      </c>
      <c r="DA73" s="18">
        <v>0</v>
      </c>
      <c r="DB73" s="38">
        <f>VLOOKUP(A73,'[3]2019'!$A$8:$I$140,9,0)</f>
        <v>0</v>
      </c>
      <c r="DC73" s="18">
        <f>VLOOKUP(A73,'[3]2019'!$A$8:$I$140,8,0)</f>
        <v>0</v>
      </c>
      <c r="DD73" s="18" t="str">
        <f>VLOOKUP(A73,[9]ESTADISTICAS_EN_EDUCACION_BASIC!$C$3:$AK$127,11,0)</f>
        <v>121.6</v>
      </c>
      <c r="DE73" s="18" t="str">
        <f>VLOOKUP($A73,[9]ESTADISTICAS_EN_EDUCACION_BASIC!$C$3:$AK$127,6,0)</f>
        <v>95.9</v>
      </c>
      <c r="DF73" s="18" t="str">
        <f>VLOOKUP($A73,[9]ESTADISTICAS_EN_EDUCACION_BASIC!$C$3:$AK$127,18,0)</f>
        <v>1.93</v>
      </c>
      <c r="DG73" s="18">
        <f>VLOOKUP($A73,[9]ESTADISTICAS_EN_EDUCACION_BASIC!$C$3:$AK$127,28,0)</f>
        <v>0</v>
      </c>
      <c r="DH73" s="38">
        <v>0</v>
      </c>
      <c r="DI73" s="18">
        <v>0</v>
      </c>
      <c r="DJ73" s="38">
        <f>VLOOKUP(A73,'[10]AS 6 - 11'!$A$1:$D$84,4,0)</f>
        <v>522.64808362369342</v>
      </c>
      <c r="DK73" s="18">
        <f>VLOOKUP(A73,'[10]AS 6 - 11'!$A$1:$D$84,2,0)</f>
        <v>3</v>
      </c>
      <c r="DL73" s="38">
        <f>VLOOKUP(A73,'[10]VIPNAL 6 - 11'!$A$1:$D$28,4,0)</f>
        <v>348.43205574912889</v>
      </c>
      <c r="DM73" s="18">
        <f>VLOOKUP(A73,'[10]VIPNAL 6 - 11'!$A$1:$D$28,2,0)</f>
        <v>2</v>
      </c>
      <c r="DN73" s="38">
        <f>VLOOKUP(A73,[10]Hoja8!$A$1:$D$72,4,0)</f>
        <v>332.77870216306155</v>
      </c>
      <c r="DO73" s="18">
        <f>VLOOKUP(A73,[10]Hoja8!$A$1:$D$72,2,0)</f>
        <v>2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8">
        <v>0</v>
      </c>
      <c r="EA73" s="189">
        <v>0</v>
      </c>
      <c r="EB73" s="188">
        <v>44.052863436123353</v>
      </c>
      <c r="EC73" s="189">
        <v>10</v>
      </c>
      <c r="ED73" s="38">
        <f>VLOOKUP(A73,'[3]2019'!$A$8:$K$140,11,0)</f>
        <v>0</v>
      </c>
      <c r="EE73" s="18">
        <f>VLOOKUP(A73,'[3]2019'!$A$8:$K$140,10,0)</f>
        <v>0</v>
      </c>
      <c r="EF73" s="18" t="str">
        <f>VLOOKUP($A73,[9]ESTADISTICAS_EN_EDUCACION_BASIC!$C$3:$AK$127,11,0)</f>
        <v>121.6</v>
      </c>
      <c r="EG73" s="18" t="str">
        <f>VLOOKUP($A73,[9]ESTADISTICAS_EN_EDUCACION_BASIC!$C$3:$AK$127,7,0)</f>
        <v>67.9</v>
      </c>
      <c r="EH73" s="18" t="str">
        <f>VLOOKUP($A73,[9]ESTADISTICAS_EN_EDUCACION_BASIC!$C$3:$AK$127,18,0)</f>
        <v>1.93</v>
      </c>
      <c r="EI73" s="18">
        <f>VLOOKUP($A73,[9]ESTADISTICAS_EN_EDUCACION_BASIC!$C$3:$AK$127,29,0)</f>
        <v>0</v>
      </c>
      <c r="EJ73" s="31"/>
      <c r="EK73" s="31"/>
      <c r="EL73" s="18" t="str">
        <f>VLOOKUP($A73,[9]ESTADISTICAS_EN_EDUCACION_BASIC!$C$3:$AK$127,13,0)</f>
        <v>69.1</v>
      </c>
      <c r="EM73" s="18" t="str">
        <f>VLOOKUP($A73,[9]ESTADISTICAS_EN_EDUCACION_BASIC!$C$3:$AK$127,8,0)</f>
        <v>36.2</v>
      </c>
      <c r="EN73" s="18" t="str">
        <f>VLOOKUP($A73,[9]ESTADISTICAS_EN_EDUCACION_BASIC!$C$3:$AK$127,20,0)</f>
        <v>5.45</v>
      </c>
      <c r="EO73" s="18">
        <f>VLOOKUP($A73,[9]ESTADISTICAS_EN_EDUCACION_BASIC!$C$3:$AK$127,30,0)</f>
        <v>0</v>
      </c>
      <c r="EP73" s="38">
        <f>VLOOKUP(A73,[10]Hoja2!$A$1:$D$72,4,0)</f>
        <v>332.77870216306155</v>
      </c>
      <c r="EQ73" s="18">
        <f>VLOOKUP(A73,[10]Hoja2!$A$1:$D$72,2,0)</f>
        <v>2</v>
      </c>
      <c r="ER73" s="38">
        <v>0</v>
      </c>
      <c r="ES73" s="18">
        <v>0</v>
      </c>
      <c r="ET73" s="38">
        <f>VLOOKUP(A73,[10]Hoja5!$A$1:$D$76,4,0)</f>
        <v>499.16805324459233</v>
      </c>
      <c r="EU73" s="18">
        <f>VLOOKUP(A73,[10]Hoja5!$A$1:$D$75,2,0)</f>
        <v>3</v>
      </c>
      <c r="EV73" s="38">
        <f>VLOOKUP(A73,[10]Hoja7!$A$1:$D$76,4,0)</f>
        <v>499.16805324459233</v>
      </c>
      <c r="EW73" s="18">
        <f>VLOOKUP(A73,[10]Hoja7!$A$1:$D$77,2,0)</f>
        <v>3</v>
      </c>
      <c r="EX73" s="31"/>
      <c r="EY73" s="190">
        <v>41.666666666666664</v>
      </c>
      <c r="EZ73" s="191">
        <v>8</v>
      </c>
      <c r="FA73" s="188">
        <v>31.746031746031743</v>
      </c>
      <c r="FB73" s="189">
        <v>6</v>
      </c>
      <c r="FC73" s="18">
        <v>0</v>
      </c>
      <c r="FD73" s="18">
        <v>0</v>
      </c>
      <c r="FE73" s="3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38">
        <v>0</v>
      </c>
      <c r="FL73" s="18">
        <v>0</v>
      </c>
      <c r="FM73" s="38">
        <f>VLOOKUP(A73,[10]Hoja20!$A$1:$D$91,4,0)</f>
        <v>108.57763300760044</v>
      </c>
      <c r="FN73" s="18">
        <f>VLOOKUP(A73,[10]Hoja20!$A$1:$D$91,2,0)</f>
        <v>1</v>
      </c>
      <c r="FO73" s="38">
        <v>0</v>
      </c>
      <c r="FP73" s="18">
        <v>0</v>
      </c>
      <c r="FQ73" s="38">
        <v>0</v>
      </c>
      <c r="FR73" s="18">
        <v>0</v>
      </c>
      <c r="FS73" s="38">
        <f>VLOOKUP(A73,'[3]2019'!$A$8:$M$140,13,0)</f>
        <v>0</v>
      </c>
      <c r="FT73" s="18">
        <f>VLOOKUP(A73,'[3]2019'!$A$8:$M$140,12,0)</f>
        <v>0</v>
      </c>
      <c r="FU73" s="38">
        <f>VLOOKUP(A73,'[3]2019'!$A$8:$O$140,15,0)</f>
        <v>0</v>
      </c>
      <c r="FV73" s="18">
        <f>VLOOKUP(A73,'[3]2019'!$A$8:$O$140,14,0)</f>
        <v>0</v>
      </c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</row>
    <row r="74" spans="1:243">
      <c r="A74" s="17" t="s">
        <v>1119</v>
      </c>
      <c r="B74" s="18" t="s">
        <v>1120</v>
      </c>
      <c r="C74" s="17" t="s">
        <v>547</v>
      </c>
      <c r="D74" s="25">
        <v>6</v>
      </c>
      <c r="E74" s="27">
        <v>2019</v>
      </c>
      <c r="F74" s="31"/>
      <c r="G74" s="194">
        <v>5088</v>
      </c>
      <c r="H74" s="194">
        <v>1813</v>
      </c>
      <c r="I74" s="194">
        <v>3275</v>
      </c>
      <c r="J74" s="200">
        <v>5.83</v>
      </c>
      <c r="K74" s="40">
        <f>VLOOKUP(A74,'[6]1.COBERTURA  DANE'!$B$7:$G$139,5,0)</f>
        <v>291</v>
      </c>
      <c r="L74" s="26">
        <v>42.45</v>
      </c>
      <c r="M74" s="32">
        <v>4502</v>
      </c>
      <c r="N74" s="187">
        <v>942</v>
      </c>
      <c r="O74" s="187">
        <v>488</v>
      </c>
      <c r="P74" s="187">
        <v>454</v>
      </c>
      <c r="Q74" s="196">
        <f>VLOOKUP($A74,[7]Hoja1!$A$1:$H$3750,6,0)</f>
        <v>1116</v>
      </c>
      <c r="R74" s="196">
        <f>VLOOKUP($A74,[7]Hoja1!$A$1:$H$3750,7,0)</f>
        <v>578</v>
      </c>
      <c r="S74" s="196">
        <f>VLOOKUP($A74,[7]Hoja1!$A$1:$H$3750,8,0)</f>
        <v>538</v>
      </c>
      <c r="T74" s="187">
        <v>799</v>
      </c>
      <c r="U74" s="187">
        <v>413</v>
      </c>
      <c r="V74" s="187">
        <v>386</v>
      </c>
      <c r="W74" s="198">
        <f>VLOOKUP($A74,[7]Hoja1!$A$1:$K$3750,9,0)</f>
        <v>894</v>
      </c>
      <c r="X74" s="198">
        <f>VLOOKUP($A74,[7]Hoja1!$A$1:$K$3750,10,0)</f>
        <v>462</v>
      </c>
      <c r="Y74" s="198">
        <f>VLOOKUP($A74,[7]Hoja1!$A$1:$K$3750,11,0)</f>
        <v>432</v>
      </c>
      <c r="Z74" s="187">
        <v>628</v>
      </c>
      <c r="AA74" s="187">
        <v>325</v>
      </c>
      <c r="AB74" s="187">
        <v>303</v>
      </c>
      <c r="AC74" s="198">
        <f>VLOOKUP(A74,[7]Hoja1!$A$1:$Q$3765,12,0)</f>
        <v>665</v>
      </c>
      <c r="AD74" s="198">
        <f>VLOOKUP($A74,[7]Hoja1!$A$1:$Q$3765,13,0)</f>
        <v>344</v>
      </c>
      <c r="AE74" s="198">
        <f>VLOOKUP($A74,[7]Hoja1!$A$1:$Q$3750,14,0)</f>
        <v>321</v>
      </c>
      <c r="AF74" s="187">
        <v>484</v>
      </c>
      <c r="AG74" s="187">
        <v>250</v>
      </c>
      <c r="AH74" s="187">
        <v>234</v>
      </c>
      <c r="AI74" s="198">
        <f>VLOOKUP($A74,[7]Hoja1!$A$1:$Q$3750,15,0)</f>
        <v>844</v>
      </c>
      <c r="AJ74" s="198">
        <f>VLOOKUP($A74,[7]Hoja1!$A$1:$Q$3750,16,0)</f>
        <v>426</v>
      </c>
      <c r="AK74" s="198">
        <f>VLOOKUP($A74,[7]Hoja1!$A$1:$Q$3750,17,0)</f>
        <v>418</v>
      </c>
      <c r="AL74" s="187">
        <v>390</v>
      </c>
      <c r="AM74" s="187">
        <v>201</v>
      </c>
      <c r="AN74" s="187">
        <v>189</v>
      </c>
      <c r="AO74" s="31"/>
      <c r="AP74" s="31"/>
      <c r="AQ74" s="31"/>
      <c r="AR74" s="31"/>
      <c r="AS74" s="27"/>
      <c r="AT74" s="31"/>
      <c r="AU74" s="31"/>
      <c r="AV74" s="31"/>
      <c r="AW74" s="31"/>
      <c r="AX74" s="38">
        <f>VLOOKUP(A74,[2]INFANTIL!$A$8:$AE$140,31,0)</f>
        <v>13.513513513513514</v>
      </c>
      <c r="AY74" s="18">
        <f>VLOOKUP(A74,[2]INFANTIL!$A$8:$AE$140,30,0)</f>
        <v>1</v>
      </c>
      <c r="AZ74" s="199">
        <f>VLOOKUP(A74,'[3]2019'!$A$8:$E$140,5,0)</f>
        <v>2.1231422505307855</v>
      </c>
      <c r="BA74" s="23">
        <f>VLOOKUP(A74,'[3]2019'!$A$8:$F$140,4,0)</f>
        <v>2</v>
      </c>
      <c r="BB74" s="22">
        <f>VLOOKUP(A74,'[2]MATERNAS DIRECTAS'!$A$8:$AE$140,31,0)</f>
        <v>0</v>
      </c>
      <c r="BC74" s="23">
        <f>VLOOKUP(A74,'[2]MATERNAS DIRECTAS'!$A$8:$AE$140,30,0)</f>
        <v>0</v>
      </c>
      <c r="BD74" s="28">
        <v>0</v>
      </c>
      <c r="BE74" s="29">
        <v>0</v>
      </c>
      <c r="BF74" s="38">
        <f>VLOOKUP(A74,[8]Controles!$A$7:$P$139,12,0)</f>
        <v>9.4594594594594597</v>
      </c>
      <c r="BG74" s="18">
        <f>VLOOKUP(A74,[8]Controles!$A$7:$L$139,11,0)</f>
        <v>7</v>
      </c>
      <c r="BH74" s="38">
        <f>VLOOKUP(A74,[8]Peso!$A$7:$D$139,4,0)</f>
        <v>8.1081081081081088</v>
      </c>
      <c r="BI74" s="18">
        <f>VLOOKUP(A74,[8]Peso!$A$7:$D$139,3,0)</f>
        <v>6</v>
      </c>
      <c r="BJ74" s="22">
        <f>VLOOKUP(A74,'[2]EDA &lt; 5AÑOS'!$A$8:$AE$140,31,0)</f>
        <v>212.31422505307856</v>
      </c>
      <c r="BK74" s="23">
        <f>VLOOKUP(A74,'[2]EDA &lt; 5AÑOS'!$A$8:$AE$140,30,0)</f>
        <v>2</v>
      </c>
      <c r="BL74" s="22">
        <f>VLOOKUP(A74,'[2]IRA &lt; 5AÑOS'!$A$8:$AE$140,31,0)</f>
        <v>0</v>
      </c>
      <c r="BM74" s="23">
        <f>VLOOKUP(A74,'[2]IRA &lt; 5AÑOS'!$A$8:$AE$140,30,0)</f>
        <v>0</v>
      </c>
      <c r="BN74" s="18">
        <v>0</v>
      </c>
      <c r="BO74" s="18">
        <v>0</v>
      </c>
      <c r="BP74" s="18">
        <v>0</v>
      </c>
      <c r="BQ74" s="18">
        <v>0</v>
      </c>
      <c r="BR74" s="37">
        <v>0</v>
      </c>
      <c r="BS74" s="26">
        <v>0</v>
      </c>
      <c r="BT74" s="18">
        <v>0</v>
      </c>
      <c r="BU74" s="18">
        <v>0</v>
      </c>
      <c r="BV74" s="201">
        <v>1.0462962962962963</v>
      </c>
      <c r="BW74" s="201">
        <v>1.2037037037037037</v>
      </c>
      <c r="BX74" s="201">
        <v>1.1388888888888888</v>
      </c>
      <c r="BY74" s="201">
        <v>1.2037037037037037</v>
      </c>
      <c r="BZ74" s="201">
        <v>1.2685185185185186</v>
      </c>
      <c r="CA74" s="201">
        <v>0.69172932330827064</v>
      </c>
      <c r="CB74" s="201">
        <v>1.112781954887218</v>
      </c>
      <c r="CC74" s="18" t="str">
        <f>VLOOKUP(A74,[9]ESTADISTICAS_EN_EDUCACION_BASIC!$C$3:$AK$127,10,0)</f>
        <v>81.7</v>
      </c>
      <c r="CD74" s="18" t="str">
        <f>VLOOKUP(A74,[9]ESTADISTICAS_EN_EDUCACION_BASIC!$C$3:$AK$158,5,0)</f>
        <v>65.9</v>
      </c>
      <c r="CE74" s="18" t="str">
        <f>VLOOKUP(A74,[9]ESTADISTICAS_EN_EDUCACION_BASIC!$C$3:$AK$127,17,0)</f>
        <v>10.45</v>
      </c>
      <c r="CF74" s="24"/>
      <c r="CG74" s="24"/>
      <c r="CH74" s="20">
        <v>0</v>
      </c>
      <c r="CI74" s="21">
        <v>0</v>
      </c>
      <c r="CJ74" s="38">
        <f>VLOOKUP(A74,'[3]2019'!$A$8:$G$140,7,0)</f>
        <v>0</v>
      </c>
      <c r="CK74" s="18">
        <f>VLOOKUP(A74,'[3]2019'!$A$9:$G$140,6,0)</f>
        <v>0</v>
      </c>
      <c r="CL74" s="18">
        <v>0</v>
      </c>
      <c r="CM74" s="26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38">
        <v>0</v>
      </c>
      <c r="DA74" s="18">
        <v>0</v>
      </c>
      <c r="DB74" s="38">
        <f>VLOOKUP(A74,'[3]2019'!$A$8:$I$140,9,0)</f>
        <v>0</v>
      </c>
      <c r="DC74" s="18">
        <f>VLOOKUP(A74,'[3]2019'!$A$8:$I$140,8,0)</f>
        <v>0</v>
      </c>
      <c r="DD74" s="18" t="str">
        <f>VLOOKUP(A74,[9]ESTADISTICAS_EN_EDUCACION_BASIC!$C$3:$AK$127,11,0)</f>
        <v>193.8</v>
      </c>
      <c r="DE74" s="18" t="str">
        <f>VLOOKUP($A74,[9]ESTADISTICAS_EN_EDUCACION_BASIC!$C$3:$AK$127,6,0)</f>
        <v>114.5</v>
      </c>
      <c r="DF74" s="18">
        <f>VLOOKUP($A74,[9]ESTADISTICAS_EN_EDUCACION_BASIC!$C$3:$AK$127,18,0)</f>
        <v>0</v>
      </c>
      <c r="DG74" s="18">
        <f>VLOOKUP($A74,[9]ESTADISTICAS_EN_EDUCACION_BASIC!$C$3:$AK$127,28,0)</f>
        <v>0</v>
      </c>
      <c r="DH74" s="38">
        <v>0</v>
      </c>
      <c r="DI74" s="18">
        <v>0</v>
      </c>
      <c r="DJ74" s="38">
        <v>0</v>
      </c>
      <c r="DK74" s="18">
        <v>0</v>
      </c>
      <c r="DL74" s="18">
        <v>0</v>
      </c>
      <c r="DM74" s="18">
        <v>0</v>
      </c>
      <c r="DN74" s="3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8">
        <v>0</v>
      </c>
      <c r="EA74" s="189">
        <v>0</v>
      </c>
      <c r="EB74" s="188">
        <v>98.290598290598282</v>
      </c>
      <c r="EC74" s="189">
        <v>23</v>
      </c>
      <c r="ED74" s="38">
        <f>VLOOKUP(A74,'[3]2019'!$A$8:$K$140,11,0)</f>
        <v>0</v>
      </c>
      <c r="EE74" s="18">
        <f>VLOOKUP(A74,'[3]2019'!$A$8:$K$140,10,0)</f>
        <v>0</v>
      </c>
      <c r="EF74" s="18" t="str">
        <f>VLOOKUP($A74,[9]ESTADISTICAS_EN_EDUCACION_BASIC!$C$3:$AK$127,11,0)</f>
        <v>193.8</v>
      </c>
      <c r="EG74" s="18" t="str">
        <f>VLOOKUP($A74,[9]ESTADISTICAS_EN_EDUCACION_BASIC!$C$3:$AK$127,7,0)</f>
        <v>26.2</v>
      </c>
      <c r="EH74" s="18">
        <f>VLOOKUP($A74,[9]ESTADISTICAS_EN_EDUCACION_BASIC!$C$3:$AK$127,18,0)</f>
        <v>0</v>
      </c>
      <c r="EI74" s="18">
        <f>VLOOKUP($A74,[9]ESTADISTICAS_EN_EDUCACION_BASIC!$C$3:$AK$127,29,0)</f>
        <v>0</v>
      </c>
      <c r="EJ74" s="31"/>
      <c r="EK74" s="31"/>
      <c r="EL74" s="18">
        <f>VLOOKUP($A74,[9]ESTADISTICAS_EN_EDUCACION_BASIC!$C$3:$AK$127,13,0)</f>
        <v>25</v>
      </c>
      <c r="EM74" s="18" t="str">
        <f>VLOOKUP($A74,[9]ESTADISTICAS_EN_EDUCACION_BASIC!$C$3:$AK$127,8,0)</f>
        <v>7.6</v>
      </c>
      <c r="EN74" s="18">
        <f>VLOOKUP($A74,[9]ESTADISTICAS_EN_EDUCACION_BASIC!$C$3:$AK$127,20,0)</f>
        <v>0</v>
      </c>
      <c r="EO74" s="18" t="str">
        <f>VLOOKUP($A74,[9]ESTADISTICAS_EN_EDUCACION_BASIC!$C$3:$AK$127,30,0)</f>
        <v>2.7</v>
      </c>
      <c r="EP74" s="18">
        <v>0</v>
      </c>
      <c r="EQ74" s="18">
        <v>0</v>
      </c>
      <c r="ER74" s="38">
        <v>0</v>
      </c>
      <c r="ES74" s="18">
        <v>0</v>
      </c>
      <c r="ET74" s="38">
        <v>0</v>
      </c>
      <c r="EU74" s="18">
        <v>0</v>
      </c>
      <c r="EV74" s="38">
        <v>0</v>
      </c>
      <c r="EW74" s="18">
        <v>0</v>
      </c>
      <c r="EX74" s="31"/>
      <c r="EY74" s="188">
        <v>116.40211640211639</v>
      </c>
      <c r="EZ74" s="189">
        <v>22</v>
      </c>
      <c r="FA74" s="188">
        <v>61.797752808988761</v>
      </c>
      <c r="FB74" s="189">
        <v>11</v>
      </c>
      <c r="FC74" s="18">
        <v>0</v>
      </c>
      <c r="FD74" s="18">
        <v>0</v>
      </c>
      <c r="FE74" s="38">
        <v>0</v>
      </c>
      <c r="FF74" s="18">
        <v>0</v>
      </c>
      <c r="FG74" s="18">
        <v>0</v>
      </c>
      <c r="FH74" s="18">
        <v>0</v>
      </c>
      <c r="FI74" s="38">
        <f>VLOOKUP(A74,[10]Hoja18!$A$1:$D$40,4,0)</f>
        <v>118.48341232227489</v>
      </c>
      <c r="FJ74" s="18">
        <f>VLOOKUP(A74,[10]Hoja18!$A$1:$D$40,2,0)</f>
        <v>1</v>
      </c>
      <c r="FK74" s="38">
        <f>VLOOKUP(A74,[10]Hoja19!$A$1:$D$97,4,0)</f>
        <v>118.48341232227489</v>
      </c>
      <c r="FL74" s="18">
        <f>VLOOKUP(A74,[10]Hoja19!$A$1:$D$97,2,0)</f>
        <v>1</v>
      </c>
      <c r="FM74" s="38">
        <v>0</v>
      </c>
      <c r="FN74" s="18">
        <v>0</v>
      </c>
      <c r="FO74" s="38">
        <v>0</v>
      </c>
      <c r="FP74" s="18">
        <v>0</v>
      </c>
      <c r="FQ74" s="38">
        <v>0</v>
      </c>
      <c r="FR74" s="18">
        <v>0</v>
      </c>
      <c r="FS74" s="38">
        <f>VLOOKUP(A74,'[3]2019'!$A$8:$M$140,13,0)</f>
        <v>2.5641025641025643</v>
      </c>
      <c r="FT74" s="18">
        <f>VLOOKUP(A74,'[3]2019'!$A$8:$M$140,12,0)</f>
        <v>1</v>
      </c>
      <c r="FU74" s="38">
        <f>VLOOKUP(A74,'[3]2019'!$A$8:$O$140,15,0)</f>
        <v>0</v>
      </c>
      <c r="FV74" s="18">
        <f>VLOOKUP(A74,'[3]2019'!$A$8:$O$140,14,0)</f>
        <v>0</v>
      </c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</row>
    <row r="75" spans="1:243">
      <c r="A75" s="17" t="s">
        <v>1129</v>
      </c>
      <c r="B75" s="18" t="s">
        <v>1130</v>
      </c>
      <c r="C75" s="17" t="s">
        <v>547</v>
      </c>
      <c r="D75" s="25">
        <v>6</v>
      </c>
      <c r="E75" s="27">
        <v>2019</v>
      </c>
      <c r="F75" s="31"/>
      <c r="G75" s="194">
        <v>14196</v>
      </c>
      <c r="H75" s="194">
        <v>5317</v>
      </c>
      <c r="I75" s="194">
        <v>8879</v>
      </c>
      <c r="J75" s="200">
        <v>10.58</v>
      </c>
      <c r="K75" s="40">
        <f>VLOOKUP(A75,'[6]1.COBERTURA  DANE'!$B$7:$G$139,5,0)</f>
        <v>2381</v>
      </c>
      <c r="L75" s="26">
        <v>90.18</v>
      </c>
      <c r="M75" s="32">
        <v>18883</v>
      </c>
      <c r="N75" s="187">
        <v>1857</v>
      </c>
      <c r="O75" s="187">
        <v>926</v>
      </c>
      <c r="P75" s="187">
        <v>931</v>
      </c>
      <c r="Q75" s="196">
        <f>VLOOKUP($A75,[7]Hoja1!$A$1:$H$3750,6,0)</f>
        <v>2214</v>
      </c>
      <c r="R75" s="196">
        <f>VLOOKUP($A75,[7]Hoja1!$A$1:$H$3750,7,0)</f>
        <v>1106</v>
      </c>
      <c r="S75" s="196">
        <f>VLOOKUP($A75,[7]Hoja1!$A$1:$H$3750,8,0)</f>
        <v>1108</v>
      </c>
      <c r="T75" s="187">
        <v>1728</v>
      </c>
      <c r="U75" s="187">
        <v>880</v>
      </c>
      <c r="V75" s="187">
        <v>848</v>
      </c>
      <c r="W75" s="198">
        <f>VLOOKUP($A75,[7]Hoja1!$A$1:$K$3750,9,0)</f>
        <v>2017</v>
      </c>
      <c r="X75" s="198">
        <f>VLOOKUP($A75,[7]Hoja1!$A$1:$K$3750,10,0)</f>
        <v>1036</v>
      </c>
      <c r="Y75" s="198">
        <f>VLOOKUP($A75,[7]Hoja1!$A$1:$K$3750,11,0)</f>
        <v>981</v>
      </c>
      <c r="Z75" s="187">
        <v>1569</v>
      </c>
      <c r="AA75" s="187">
        <v>818</v>
      </c>
      <c r="AB75" s="187">
        <v>751</v>
      </c>
      <c r="AC75" s="198">
        <f>VLOOKUP(A75,[7]Hoja1!$A$1:$Q$3765,12,0)</f>
        <v>1778</v>
      </c>
      <c r="AD75" s="198">
        <f>VLOOKUP($A75,[7]Hoja1!$A$1:$Q$3765,13,0)</f>
        <v>930</v>
      </c>
      <c r="AE75" s="198">
        <f>VLOOKUP($A75,[7]Hoja1!$A$1:$Q$3750,14,0)</f>
        <v>848</v>
      </c>
      <c r="AF75" s="187">
        <v>1379</v>
      </c>
      <c r="AG75" s="187">
        <v>720</v>
      </c>
      <c r="AH75" s="187">
        <v>659</v>
      </c>
      <c r="AI75" s="198">
        <f>VLOOKUP($A75,[7]Hoja1!$A$1:$Q$3750,15,0)</f>
        <v>2562</v>
      </c>
      <c r="AJ75" s="198">
        <f>VLOOKUP($A75,[7]Hoja1!$A$1:$Q$3750,16,0)</f>
        <v>1282</v>
      </c>
      <c r="AK75" s="198">
        <f>VLOOKUP($A75,[7]Hoja1!$A$1:$Q$3750,17,0)</f>
        <v>1280</v>
      </c>
      <c r="AL75" s="187">
        <v>1181</v>
      </c>
      <c r="AM75" s="187">
        <v>593</v>
      </c>
      <c r="AN75" s="187">
        <v>588</v>
      </c>
      <c r="AO75" s="31"/>
      <c r="AP75" s="31"/>
      <c r="AQ75" s="31"/>
      <c r="AR75" s="31"/>
      <c r="AS75" s="27"/>
      <c r="AT75" s="31"/>
      <c r="AU75" s="31"/>
      <c r="AV75" s="31"/>
      <c r="AW75" s="31"/>
      <c r="AX75" s="38">
        <f>VLOOKUP(A75,[2]INFANTIL!$A$8:$AE$140,31,0)</f>
        <v>14.586709886547812</v>
      </c>
      <c r="AY75" s="18">
        <f>VLOOKUP(A75,[2]INFANTIL!$A$8:$AE$140,30,0)</f>
        <v>9</v>
      </c>
      <c r="AZ75" s="199">
        <f>VLOOKUP(A75,'[3]2019'!$A$8:$E$140,5,0)</f>
        <v>8.0775444264943452</v>
      </c>
      <c r="BA75" s="23">
        <f>VLOOKUP(A75,'[3]2019'!$A$8:$F$140,4,0)</f>
        <v>15</v>
      </c>
      <c r="BB75" s="22">
        <f>VLOOKUP(A75,'[2]MATERNAS DIRECTAS'!$A$8:$AE$140,31,0)</f>
        <v>0</v>
      </c>
      <c r="BC75" s="23">
        <f>VLOOKUP(A75,'[2]MATERNAS DIRECTAS'!$A$8:$AE$140,30,0)</f>
        <v>0</v>
      </c>
      <c r="BD75" s="28">
        <v>107.70059235325795</v>
      </c>
      <c r="BE75" s="29">
        <v>2</v>
      </c>
      <c r="BF75" s="38">
        <f>VLOOKUP(A75,[8]Controles!$A$7:$P$139,12,0)</f>
        <v>12.641815235008103</v>
      </c>
      <c r="BG75" s="18">
        <f>VLOOKUP(A75,[8]Controles!$A$7:$L$139,11,0)</f>
        <v>78</v>
      </c>
      <c r="BH75" s="38">
        <f>VLOOKUP(A75,[8]Peso!$A$7:$D$139,4,0)</f>
        <v>9.5623987034035665</v>
      </c>
      <c r="BI75" s="18">
        <f>VLOOKUP(A75,[8]Peso!$A$7:$D$139,3,0)</f>
        <v>59</v>
      </c>
      <c r="BJ75" s="22">
        <f>VLOOKUP(A75,'[2]EDA &lt; 5AÑOS'!$A$8:$AE$140,31,0)</f>
        <v>53.850296176628973</v>
      </c>
      <c r="BK75" s="23">
        <f>VLOOKUP(A75,'[2]EDA &lt; 5AÑOS'!$A$8:$AE$140,30,0)</f>
        <v>1</v>
      </c>
      <c r="BL75" s="22">
        <f>VLOOKUP(A75,'[2]IRA &lt; 5AÑOS'!$A$8:$AE$140,31,0)</f>
        <v>53.850296176628973</v>
      </c>
      <c r="BM75" s="23">
        <f>VLOOKUP(A75,'[2]IRA &lt; 5AÑOS'!$A$8:$AE$140,30,0)</f>
        <v>1</v>
      </c>
      <c r="BN75" s="18">
        <v>0</v>
      </c>
      <c r="BO75" s="18">
        <v>0</v>
      </c>
      <c r="BP75" s="27">
        <v>54.44</v>
      </c>
      <c r="BQ75" s="27">
        <v>1</v>
      </c>
      <c r="BR75" s="37">
        <v>0</v>
      </c>
      <c r="BS75" s="26">
        <v>0</v>
      </c>
      <c r="BT75" s="31">
        <v>54.44</v>
      </c>
      <c r="BU75" s="31">
        <v>1</v>
      </c>
      <c r="BV75" s="201">
        <v>0.42222222222222222</v>
      </c>
      <c r="BW75" s="201">
        <v>1.0909090909090908</v>
      </c>
      <c r="BX75" s="201">
        <v>0.89696969696969697</v>
      </c>
      <c r="BY75" s="201">
        <v>1.0828282828282829</v>
      </c>
      <c r="BZ75" s="201">
        <v>1.0141414141414142</v>
      </c>
      <c r="CA75" s="201">
        <v>0.87077534791252487</v>
      </c>
      <c r="CB75" s="201">
        <v>0.96819085487077539</v>
      </c>
      <c r="CC75" s="18" t="str">
        <f>VLOOKUP(A75,[9]ESTADISTICAS_EN_EDUCACION_BASIC!$C$3:$AK$127,10,0)</f>
        <v>82.2</v>
      </c>
      <c r="CD75" s="18" t="str">
        <f>VLOOKUP(A75,[9]ESTADISTICAS_EN_EDUCACION_BASIC!$C$3:$AK$158,5,0)</f>
        <v>68.8</v>
      </c>
      <c r="CE75" s="18" t="str">
        <f>VLOOKUP(A75,[9]ESTADISTICAS_EN_EDUCACION_BASIC!$C$3:$AK$127,17,0)</f>
        <v>2.67</v>
      </c>
      <c r="CF75" s="24"/>
      <c r="CG75" s="24"/>
      <c r="CH75" s="20">
        <v>0</v>
      </c>
      <c r="CI75" s="21">
        <v>0</v>
      </c>
      <c r="CJ75" s="38">
        <f>VLOOKUP(A75,'[3]2019'!$A$8:$G$140,7,0)</f>
        <v>0</v>
      </c>
      <c r="CK75" s="18">
        <f>VLOOKUP(A75,'[3]2019'!$A$9:$G$140,6,0)</f>
        <v>0</v>
      </c>
      <c r="CL75" s="18">
        <v>0</v>
      </c>
      <c r="CM75" s="26">
        <v>0</v>
      </c>
      <c r="CN75" s="18">
        <v>108.87</v>
      </c>
      <c r="CO75" s="18">
        <v>2</v>
      </c>
      <c r="CP75" s="18">
        <v>0</v>
      </c>
      <c r="CQ75" s="18">
        <v>0</v>
      </c>
      <c r="CR75" s="38">
        <v>49.58</v>
      </c>
      <c r="CS75" s="26">
        <v>1</v>
      </c>
      <c r="CT75" s="38">
        <f>VLOOKUP(A75,[10]Hoja9!$A$1:$D$17,4,0)</f>
        <v>49.578582052553294</v>
      </c>
      <c r="CU75" s="18">
        <f>VLOOKUP(A75,[10]Hoja9!$A$1:$D$17,2,0)</f>
        <v>1</v>
      </c>
      <c r="CV75" s="18">
        <v>0</v>
      </c>
      <c r="CW75" s="18">
        <v>0</v>
      </c>
      <c r="CX75" s="18">
        <v>0</v>
      </c>
      <c r="CY75" s="18">
        <v>0</v>
      </c>
      <c r="CZ75" s="38">
        <v>0</v>
      </c>
      <c r="DA75" s="18">
        <v>0</v>
      </c>
      <c r="DB75" s="38">
        <f>VLOOKUP(A75,'[3]2019'!$A$8:$I$140,9,0)</f>
        <v>3.1867431485022304</v>
      </c>
      <c r="DC75" s="18">
        <f>VLOOKUP(A75,'[3]2019'!$A$8:$I$140,8,0)</f>
        <v>5</v>
      </c>
      <c r="DD75" s="18">
        <f>VLOOKUP(A75,[9]ESTADISTICAS_EN_EDUCACION_BASIC!$C$3:$AK$127,11,0)</f>
        <v>135</v>
      </c>
      <c r="DE75" s="18" t="str">
        <f>VLOOKUP($A75,[9]ESTADISTICAS_EN_EDUCACION_BASIC!$C$3:$AK$127,6,0)</f>
        <v>94.9</v>
      </c>
      <c r="DF75" s="18" t="str">
        <f>VLOOKUP($A75,[9]ESTADISTICAS_EN_EDUCACION_BASIC!$C$3:$AK$127,18,0)</f>
        <v>2.64</v>
      </c>
      <c r="DG75" s="18" t="str">
        <f>VLOOKUP($A75,[9]ESTADISTICAS_EN_EDUCACION_BASIC!$C$3:$AK$127,28,0)</f>
        <v>2.05</v>
      </c>
      <c r="DH75" s="38">
        <v>148.74</v>
      </c>
      <c r="DI75" s="18">
        <v>3</v>
      </c>
      <c r="DJ75" s="38">
        <f>VLOOKUP(A75,'[10]AS 6 - 11'!$A$1:$D$84,4,0)</f>
        <v>247.89291026276649</v>
      </c>
      <c r="DK75" s="18">
        <f>VLOOKUP(A75,'[10]AS 6 - 11'!$A$1:$D$84,2,0)</f>
        <v>5</v>
      </c>
      <c r="DL75" s="18">
        <v>0</v>
      </c>
      <c r="DM75" s="18">
        <v>0</v>
      </c>
      <c r="DN75" s="38">
        <f>VLOOKUP(A75,[10]Hoja8!$A$1:$D$72,4,0)</f>
        <v>56.242969628796409</v>
      </c>
      <c r="DO75" s="18">
        <f>VLOOKUP(A75,[10]Hoja8!$A$1:$D$72,2,0)</f>
        <v>1</v>
      </c>
      <c r="DP75" s="38">
        <f>VLOOKUP(A75,[10]Hoja10!$A$1:$D$61,4,0)</f>
        <v>337.45781777277841</v>
      </c>
      <c r="DQ75" s="18">
        <f>VLOOKUP(A75,[10]Hoja10!$A$1:$D$61,2,0)</f>
        <v>6</v>
      </c>
      <c r="DR75" s="38">
        <f>VLOOKUP(A75,[10]Hoja11!$A$1:$D$24,4,0)</f>
        <v>56.242969628796409</v>
      </c>
      <c r="DS75" s="18">
        <f>VLOOKUP(A75,[10]Hoja11!$A$1:$D$24,2,0)</f>
        <v>1</v>
      </c>
      <c r="DT75" s="18">
        <v>112.49</v>
      </c>
      <c r="DU75" s="18">
        <v>2</v>
      </c>
      <c r="DV75" s="38">
        <f>VLOOKUP(A75,[10]Hoja13!$A$1:$D$20,4,0)</f>
        <v>56.242969628796409</v>
      </c>
      <c r="DW75" s="18">
        <f>VLOOKUP(A75,[10]Hoja13!$A$1:$D$20,2,0)</f>
        <v>1</v>
      </c>
      <c r="DX75" s="18">
        <v>112.49</v>
      </c>
      <c r="DY75" s="18">
        <v>2</v>
      </c>
      <c r="DZ75" s="188">
        <v>33.288948069241016</v>
      </c>
      <c r="EA75" s="189">
        <v>25</v>
      </c>
      <c r="EB75" s="188">
        <v>257.9666160849772</v>
      </c>
      <c r="EC75" s="189">
        <v>170</v>
      </c>
      <c r="ED75" s="38">
        <f>VLOOKUP(A75,'[3]2019'!$A$8:$K$140,11,0)</f>
        <v>7.9767947788252354</v>
      </c>
      <c r="EE75" s="18">
        <f>VLOOKUP(A75,'[3]2019'!$A$8:$K$140,10,0)</f>
        <v>11</v>
      </c>
      <c r="EF75" s="18">
        <f>VLOOKUP($A75,[9]ESTADISTICAS_EN_EDUCACION_BASIC!$C$3:$AK$127,11,0)</f>
        <v>135</v>
      </c>
      <c r="EG75" s="18" t="str">
        <f>VLOOKUP($A75,[9]ESTADISTICAS_EN_EDUCACION_BASIC!$C$3:$AK$127,7,0)</f>
        <v>43.4</v>
      </c>
      <c r="EH75" s="18" t="str">
        <f>VLOOKUP($A75,[9]ESTADISTICAS_EN_EDUCACION_BASIC!$C$3:$AK$127,18,0)</f>
        <v>2.64</v>
      </c>
      <c r="EI75" s="18" t="str">
        <f>VLOOKUP($A75,[9]ESTADISTICAS_EN_EDUCACION_BASIC!$C$3:$AK$127,29,0)</f>
        <v>6.02</v>
      </c>
      <c r="EJ75" s="31"/>
      <c r="EK75" s="31"/>
      <c r="EL75" s="18" t="str">
        <f>VLOOKUP($A75,[9]ESTADISTICAS_EN_EDUCACION_BASIC!$C$3:$AK$127,13,0)</f>
        <v>36.6</v>
      </c>
      <c r="EM75" s="18" t="str">
        <f>VLOOKUP($A75,[9]ESTADISTICAS_EN_EDUCACION_BASIC!$C$3:$AK$127,8,0)</f>
        <v>16.7</v>
      </c>
      <c r="EN75" s="18" t="str">
        <f>VLOOKUP($A75,[9]ESTADISTICAS_EN_EDUCACION_BASIC!$C$3:$AK$127,20,0)</f>
        <v>2.23</v>
      </c>
      <c r="EO75" s="18" t="str">
        <f>VLOOKUP($A75,[9]ESTADISTICAS_EN_EDUCACION_BASIC!$C$3:$AK$127,30,0)</f>
        <v>1.34</v>
      </c>
      <c r="EP75" s="38">
        <f>VLOOKUP(A75,[10]Hoja2!$A$1:$D$72,4,0)</f>
        <v>56.242969628796409</v>
      </c>
      <c r="EQ75" s="18">
        <f>VLOOKUP(A75,[10]Hoja2!$A$1:$D$72,2,0)</f>
        <v>1</v>
      </c>
      <c r="ER75" s="38">
        <f>VLOOKUP(A75,[10]Hoja3!$A$1:$D$89,4,0)</f>
        <v>224.97187851518564</v>
      </c>
      <c r="ES75" s="18">
        <f>VLOOKUP(A75,[10]Hoja3!$A$1:$D$89,2,0)</f>
        <v>4</v>
      </c>
      <c r="ET75" s="38">
        <v>0</v>
      </c>
      <c r="EU75" s="18">
        <v>0</v>
      </c>
      <c r="EV75" s="38">
        <f>VLOOKUP(A75,[10]Hoja7!$A$1:$D$76,4,0)</f>
        <v>56.242969628796409</v>
      </c>
      <c r="EW75" s="18">
        <f>VLOOKUP(A75,[10]Hoja7!$A$1:$D$77,2,0)</f>
        <v>1</v>
      </c>
      <c r="EX75" s="31"/>
      <c r="EY75" s="188">
        <v>314.62585034013608</v>
      </c>
      <c r="EZ75" s="189">
        <v>185</v>
      </c>
      <c r="FA75" s="188">
        <v>257.76965265082271</v>
      </c>
      <c r="FB75" s="189">
        <v>141</v>
      </c>
      <c r="FC75" s="38">
        <f>VLOOKUP(A75,[10]Hoja15!$A$1:$D$63,4,0)</f>
        <v>117.096018735363</v>
      </c>
      <c r="FD75" s="18">
        <f>VLOOKUP(A75,[10]Hoja15!$A$1:$D$63,2,0)</f>
        <v>3</v>
      </c>
      <c r="FE75" s="38">
        <f>VLOOKUP(A75,[10]Hoja16!$A$1:$D$88,4,0)</f>
        <v>195.160031225605</v>
      </c>
      <c r="FF75" s="18">
        <f>VLOOKUP(A75,[10]Hoja16!$A$1:$D$88,2,0)</f>
        <v>5</v>
      </c>
      <c r="FG75" s="38">
        <f>VLOOKUP(A75,[10]Hoja17!$A$1:$D$33,4,0)</f>
        <v>195.160031225605</v>
      </c>
      <c r="FH75" s="18">
        <f>VLOOKUP(A75,[10]Hoja17!$A$1:$D$33,2,0)</f>
        <v>5</v>
      </c>
      <c r="FI75" s="18">
        <v>0</v>
      </c>
      <c r="FJ75" s="18">
        <v>0</v>
      </c>
      <c r="FK75" s="38">
        <f>VLOOKUP(A75,[10]Hoja19!$A$1:$D$97,4,0)</f>
        <v>507.41608118657302</v>
      </c>
      <c r="FL75" s="18">
        <f>VLOOKUP(A75,[10]Hoja19!$A$1:$D$97,2,0)</f>
        <v>13</v>
      </c>
      <c r="FM75" s="38">
        <f>VLOOKUP(A75,[10]Hoja20!$A$1:$D$91,4,0)</f>
        <v>195.160031225605</v>
      </c>
      <c r="FN75" s="18">
        <f>VLOOKUP(A75,[10]Hoja20!$A$1:$D$91,2,0)</f>
        <v>5</v>
      </c>
      <c r="FO75" s="38">
        <v>0</v>
      </c>
      <c r="FP75" s="18">
        <v>0</v>
      </c>
      <c r="FQ75" s="38">
        <v>39.03</v>
      </c>
      <c r="FR75" s="18">
        <v>1</v>
      </c>
      <c r="FS75" s="38">
        <f>VLOOKUP(A75,'[3]2019'!$A$8:$M$140,13,0)</f>
        <v>10.160880609652835</v>
      </c>
      <c r="FT75" s="18">
        <f>VLOOKUP(A75,'[3]2019'!$A$8:$M$140,12,0)</f>
        <v>12</v>
      </c>
      <c r="FU75" s="38">
        <f>VLOOKUP(A75,'[3]2019'!$A$8:$O$140,15,0)</f>
        <v>6.5851364063969902</v>
      </c>
      <c r="FV75" s="18">
        <f>VLOOKUP(A75,'[3]2019'!$A$8:$O$140,14,0)</f>
        <v>7</v>
      </c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</row>
    <row r="76" spans="1:243">
      <c r="A76" s="17" t="s">
        <v>1137</v>
      </c>
      <c r="B76" s="18" t="s">
        <v>1138</v>
      </c>
      <c r="C76" s="17" t="s">
        <v>427</v>
      </c>
      <c r="D76" s="25">
        <v>6</v>
      </c>
      <c r="E76" s="27">
        <v>2019</v>
      </c>
      <c r="F76" s="31"/>
      <c r="G76" s="194">
        <v>9997</v>
      </c>
      <c r="H76" s="194">
        <v>3149</v>
      </c>
      <c r="I76" s="194">
        <v>6848</v>
      </c>
      <c r="J76" s="200">
        <v>4.18</v>
      </c>
      <c r="K76" s="40">
        <f>VLOOKUP(A76,'[6]1.COBERTURA  DANE'!$B$7:$G$139,5,0)</f>
        <v>756</v>
      </c>
      <c r="L76" s="26">
        <v>45.33</v>
      </c>
      <c r="M76" s="32">
        <v>8204</v>
      </c>
      <c r="N76" s="187">
        <v>802</v>
      </c>
      <c r="O76" s="187">
        <v>432</v>
      </c>
      <c r="P76" s="187">
        <v>370</v>
      </c>
      <c r="Q76" s="196">
        <f>VLOOKUP($A76,[7]Hoja1!$A$1:$H$3750,6,0)</f>
        <v>972</v>
      </c>
      <c r="R76" s="196">
        <f>VLOOKUP($A76,[7]Hoja1!$A$1:$H$3750,7,0)</f>
        <v>523</v>
      </c>
      <c r="S76" s="196">
        <f>VLOOKUP($A76,[7]Hoja1!$A$1:$H$3750,8,0)</f>
        <v>449</v>
      </c>
      <c r="T76" s="187">
        <v>882</v>
      </c>
      <c r="U76" s="187">
        <v>474</v>
      </c>
      <c r="V76" s="187">
        <v>408</v>
      </c>
      <c r="W76" s="198">
        <f>VLOOKUP($A76,[7]Hoja1!$A$1:$K$3750,9,0)</f>
        <v>1086</v>
      </c>
      <c r="X76" s="198">
        <f>VLOOKUP($A76,[7]Hoja1!$A$1:$K$3750,10,0)</f>
        <v>583</v>
      </c>
      <c r="Y76" s="198">
        <f>VLOOKUP($A76,[7]Hoja1!$A$1:$K$3750,11,0)</f>
        <v>503</v>
      </c>
      <c r="Z76" s="187">
        <v>943</v>
      </c>
      <c r="AA76" s="187">
        <v>502</v>
      </c>
      <c r="AB76" s="187">
        <v>441</v>
      </c>
      <c r="AC76" s="198">
        <f>VLOOKUP(A76,[7]Hoja1!$A$1:$Q$3765,12,0)</f>
        <v>1122</v>
      </c>
      <c r="AD76" s="198">
        <f>VLOOKUP($A76,[7]Hoja1!$A$1:$Q$3765,13,0)</f>
        <v>591</v>
      </c>
      <c r="AE76" s="198">
        <f>VLOOKUP($A76,[7]Hoja1!$A$1:$Q$3750,14,0)</f>
        <v>531</v>
      </c>
      <c r="AF76" s="187">
        <v>887</v>
      </c>
      <c r="AG76" s="187">
        <v>459</v>
      </c>
      <c r="AH76" s="187">
        <v>428</v>
      </c>
      <c r="AI76" s="198">
        <f>VLOOKUP($A76,[7]Hoja1!$A$1:$Q$3750,15,0)</f>
        <v>1493</v>
      </c>
      <c r="AJ76" s="198">
        <f>VLOOKUP($A76,[7]Hoja1!$A$1:$Q$3750,16,0)</f>
        <v>737</v>
      </c>
      <c r="AK76" s="198">
        <f>VLOOKUP($A76,[7]Hoja1!$A$1:$Q$3750,17,0)</f>
        <v>756</v>
      </c>
      <c r="AL76" s="187">
        <v>692</v>
      </c>
      <c r="AM76" s="187">
        <v>343</v>
      </c>
      <c r="AN76" s="187">
        <v>349</v>
      </c>
      <c r="AO76" s="31"/>
      <c r="AP76" s="31"/>
      <c r="AQ76" s="31"/>
      <c r="AR76" s="31"/>
      <c r="AS76" s="27"/>
      <c r="AT76" s="31"/>
      <c r="AU76" s="31"/>
      <c r="AV76" s="31"/>
      <c r="AW76" s="31"/>
      <c r="AX76" s="38">
        <f>VLOOKUP(A76,[2]INFANTIL!$A$8:$AE$140,31,0)</f>
        <v>10.752688172043012</v>
      </c>
      <c r="AY76" s="18">
        <f>VLOOKUP(A76,[2]INFANTIL!$A$8:$AE$140,30,0)</f>
        <v>1</v>
      </c>
      <c r="AZ76" s="199">
        <f>VLOOKUP(A76,'[3]2019'!$A$8:$E$140,5,0)</f>
        <v>1.2468827930174564</v>
      </c>
      <c r="BA76" s="23">
        <f>VLOOKUP(A76,'[3]2019'!$A$8:$F$140,4,0)</f>
        <v>1</v>
      </c>
      <c r="BB76" s="22">
        <f>VLOOKUP(A76,'[2]MATERNAS DIRECTAS'!$A$8:$AE$140,31,0)</f>
        <v>0</v>
      </c>
      <c r="BC76" s="23">
        <f>VLOOKUP(A76,'[2]MATERNAS DIRECTAS'!$A$8:$AE$140,30,0)</f>
        <v>0</v>
      </c>
      <c r="BD76" s="28">
        <v>0</v>
      </c>
      <c r="BE76" s="29">
        <v>0</v>
      </c>
      <c r="BF76" s="38">
        <f>VLOOKUP(A76,[8]Controles!$A$7:$P$139,12,0)</f>
        <v>2.1505376344086025</v>
      </c>
      <c r="BG76" s="18">
        <f>VLOOKUP(A76,[8]Controles!$A$7:$L$139,11,0)</f>
        <v>2</v>
      </c>
      <c r="BH76" s="38">
        <f>VLOOKUP(A76,[8]Peso!$A$7:$D$139,4,0)</f>
        <v>8.6021505376344098</v>
      </c>
      <c r="BI76" s="18">
        <f>VLOOKUP(A76,[8]Peso!$A$7:$D$139,3,0)</f>
        <v>8</v>
      </c>
      <c r="BJ76" s="22">
        <f>VLOOKUP(A76,'[2]EDA &lt; 5AÑOS'!$A$8:$AE$140,31,0)</f>
        <v>0</v>
      </c>
      <c r="BK76" s="23">
        <f>VLOOKUP(A76,'[2]EDA &lt; 5AÑOS'!$A$8:$AE$140,30,0)</f>
        <v>0</v>
      </c>
      <c r="BL76" s="22">
        <f>VLOOKUP(A76,'[2]IRA &lt; 5AÑOS'!$A$8:$AE$140,31,0)</f>
        <v>0</v>
      </c>
      <c r="BM76" s="23">
        <f>VLOOKUP(A76,'[2]IRA &lt; 5AÑOS'!$A$8:$AE$140,30,0)</f>
        <v>0</v>
      </c>
      <c r="BN76" s="18">
        <v>0</v>
      </c>
      <c r="BO76" s="18">
        <v>0</v>
      </c>
      <c r="BP76" s="18">
        <v>0</v>
      </c>
      <c r="BQ76" s="18">
        <v>0</v>
      </c>
      <c r="BR76" s="37">
        <v>0</v>
      </c>
      <c r="BS76" s="26">
        <v>0</v>
      </c>
      <c r="BT76" s="18">
        <v>0</v>
      </c>
      <c r="BU76" s="18">
        <v>0</v>
      </c>
      <c r="BV76" s="201">
        <v>0.18045112781954886</v>
      </c>
      <c r="BW76" s="201">
        <v>0.7142857142857143</v>
      </c>
      <c r="BX76" s="201">
        <v>0.72932330827067671</v>
      </c>
      <c r="BY76" s="201">
        <v>0.7142857142857143</v>
      </c>
      <c r="BZ76" s="201">
        <v>0.72932330827067671</v>
      </c>
      <c r="CA76" s="201">
        <v>0.91970802919708028</v>
      </c>
      <c r="CB76" s="201">
        <v>0.66423357664233573</v>
      </c>
      <c r="CC76" s="18" t="str">
        <f>VLOOKUP(A76,[9]ESTADISTICAS_EN_EDUCACION_BASIC!$C$3:$AK$127,10,0)</f>
        <v>63.4</v>
      </c>
      <c r="CD76" s="18" t="str">
        <f>VLOOKUP(A76,[9]ESTADISTICAS_EN_EDUCACION_BASIC!$C$3:$AK$158,5,0)</f>
        <v>48.6</v>
      </c>
      <c r="CE76" s="18" t="str">
        <f>VLOOKUP(A76,[9]ESTADISTICAS_EN_EDUCACION_BASIC!$C$3:$AK$127,17,0)</f>
        <v>9.17</v>
      </c>
      <c r="CF76" s="24"/>
      <c r="CG76" s="24"/>
      <c r="CH76" s="20">
        <v>0</v>
      </c>
      <c r="CI76" s="21">
        <v>0</v>
      </c>
      <c r="CJ76" s="38">
        <f>VLOOKUP(A76,'[3]2019'!$A$8:$G$140,7,0)</f>
        <v>0</v>
      </c>
      <c r="CK76" s="18">
        <f>VLOOKUP(A76,'[3]2019'!$A$9:$G$140,6,0)</f>
        <v>0</v>
      </c>
      <c r="CL76" s="18">
        <v>0</v>
      </c>
      <c r="CM76" s="26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38">
        <v>0</v>
      </c>
      <c r="DA76" s="18">
        <v>0</v>
      </c>
      <c r="DB76" s="38">
        <f>VLOOKUP(A76,'[3]2019'!$A$8:$I$140,9,0)</f>
        <v>0</v>
      </c>
      <c r="DC76" s="18">
        <f>VLOOKUP(A76,'[3]2019'!$A$8:$I$140,8,0)</f>
        <v>0</v>
      </c>
      <c r="DD76" s="18" t="str">
        <f>VLOOKUP(A76,[9]ESTADISTICAS_EN_EDUCACION_BASIC!$C$3:$AK$127,11,0)</f>
        <v>95.6</v>
      </c>
      <c r="DE76" s="18" t="str">
        <f>VLOOKUP($A76,[9]ESTADISTICAS_EN_EDUCACION_BASIC!$C$3:$AK$127,6,0)</f>
        <v>68.1</v>
      </c>
      <c r="DF76" s="18" t="str">
        <f>VLOOKUP($A76,[9]ESTADISTICAS_EN_EDUCACION_BASIC!$C$3:$AK$127,18,0)</f>
        <v>6.43</v>
      </c>
      <c r="DG76" s="18" t="str">
        <f>VLOOKUP($A76,[9]ESTADISTICAS_EN_EDUCACION_BASIC!$C$3:$AK$127,28,0)</f>
        <v>4.06</v>
      </c>
      <c r="DH76" s="38">
        <v>0</v>
      </c>
      <c r="DI76" s="18">
        <v>0</v>
      </c>
      <c r="DJ76" s="38">
        <v>0</v>
      </c>
      <c r="DK76" s="18">
        <v>0</v>
      </c>
      <c r="DL76" s="18">
        <v>0</v>
      </c>
      <c r="DM76" s="18">
        <v>0</v>
      </c>
      <c r="DN76" s="38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8">
        <v>2.2675736961451247</v>
      </c>
      <c r="EA76" s="189">
        <v>1</v>
      </c>
      <c r="EB76" s="188">
        <v>51.401869158878505</v>
      </c>
      <c r="EC76" s="189">
        <v>22</v>
      </c>
      <c r="ED76" s="38">
        <f>VLOOKUP(A76,'[3]2019'!$A$8:$K$140,11,0)</f>
        <v>0</v>
      </c>
      <c r="EE76" s="18">
        <f>VLOOKUP(A76,'[3]2019'!$A$8:$K$140,10,0)</f>
        <v>0</v>
      </c>
      <c r="EF76" s="18" t="str">
        <f>VLOOKUP($A76,[9]ESTADISTICAS_EN_EDUCACION_BASIC!$C$3:$AK$127,11,0)</f>
        <v>95.6</v>
      </c>
      <c r="EG76" s="18" t="str">
        <f>VLOOKUP($A76,[9]ESTADISTICAS_EN_EDUCACION_BASIC!$C$3:$AK$127,7,0)</f>
        <v>36.6</v>
      </c>
      <c r="EH76" s="18" t="str">
        <f>VLOOKUP($A76,[9]ESTADISTICAS_EN_EDUCACION_BASIC!$C$3:$AK$127,18,0)</f>
        <v>6.43</v>
      </c>
      <c r="EI76" s="18" t="str">
        <f>VLOOKUP($A76,[9]ESTADISTICAS_EN_EDUCACION_BASIC!$C$3:$AK$127,29,0)</f>
        <v>7.41</v>
      </c>
      <c r="EJ76" s="31"/>
      <c r="EK76" s="31"/>
      <c r="EL76" s="18">
        <f>VLOOKUP($A76,[9]ESTADISTICAS_EN_EDUCACION_BASIC!$C$3:$AK$127,13,0)</f>
        <v>26</v>
      </c>
      <c r="EM76" s="18" t="str">
        <f>VLOOKUP($A76,[9]ESTADISTICAS_EN_EDUCACION_BASIC!$C$3:$AK$127,8,0)</f>
        <v>11.1</v>
      </c>
      <c r="EN76" s="18" t="str">
        <f>VLOOKUP($A76,[9]ESTADISTICAS_EN_EDUCACION_BASIC!$C$3:$AK$127,20,0)</f>
        <v>4.65</v>
      </c>
      <c r="EO76" s="18" t="str">
        <f>VLOOKUP($A76,[9]ESTADISTICAS_EN_EDUCACION_BASIC!$C$3:$AK$127,30,0)</f>
        <v>4.65</v>
      </c>
      <c r="EP76" s="18">
        <v>0</v>
      </c>
      <c r="EQ76" s="18">
        <v>0</v>
      </c>
      <c r="ER76" s="38">
        <v>0</v>
      </c>
      <c r="ES76" s="18">
        <v>0</v>
      </c>
      <c r="ET76" s="38">
        <v>0</v>
      </c>
      <c r="EU76" s="18">
        <v>0</v>
      </c>
      <c r="EV76" s="38">
        <v>0</v>
      </c>
      <c r="EW76" s="18">
        <v>0</v>
      </c>
      <c r="EX76" s="31"/>
      <c r="EY76" s="188">
        <v>74.49856733524355</v>
      </c>
      <c r="EZ76" s="189">
        <v>26</v>
      </c>
      <c r="FA76" s="188">
        <v>79.207920792079207</v>
      </c>
      <c r="FB76" s="189">
        <v>24</v>
      </c>
      <c r="FC76" s="18">
        <v>0</v>
      </c>
      <c r="FD76" s="18">
        <v>0</v>
      </c>
      <c r="FE76" s="38">
        <f>VLOOKUP(A76,[10]Hoja16!$A$1:$D$88,4,0)</f>
        <v>66.979236436704625</v>
      </c>
      <c r="FF76" s="18">
        <f>VLOOKUP(A76,[10]Hoja16!$A$1:$D$88,2,0)</f>
        <v>1</v>
      </c>
      <c r="FG76" s="18">
        <v>0</v>
      </c>
      <c r="FH76" s="18">
        <v>0</v>
      </c>
      <c r="FI76" s="18">
        <v>0</v>
      </c>
      <c r="FJ76" s="18">
        <v>0</v>
      </c>
      <c r="FK76" s="38">
        <f>VLOOKUP(A76,[10]Hoja19!$A$1:$D$97,4,0)</f>
        <v>66.979236436704625</v>
      </c>
      <c r="FL76" s="18">
        <f>VLOOKUP(A76,[10]Hoja19!$A$1:$D$97,2,0)</f>
        <v>1</v>
      </c>
      <c r="FM76" s="38">
        <v>0</v>
      </c>
      <c r="FN76" s="18">
        <v>0</v>
      </c>
      <c r="FO76" s="38">
        <f>VLOOKUP(A76,[10]Hoja21!$A$1:$D$101,4,0)</f>
        <v>200.93770931011386</v>
      </c>
      <c r="FP76" s="18">
        <f>VLOOKUP(A76,[10]Hoja21!$A$1:$D$101,2,0)</f>
        <v>3</v>
      </c>
      <c r="FQ76" s="38">
        <v>0</v>
      </c>
      <c r="FR76" s="18">
        <v>0</v>
      </c>
      <c r="FS76" s="38">
        <f>VLOOKUP(A76,'[3]2019'!$A$8:$M$140,13,0)</f>
        <v>1.445086705202312</v>
      </c>
      <c r="FT76" s="18">
        <f>VLOOKUP(A76,'[3]2019'!$A$8:$M$140,12,0)</f>
        <v>1</v>
      </c>
      <c r="FU76" s="38">
        <f>VLOOKUP(A76,'[3]2019'!$A$8:$O$140,15,0)</f>
        <v>0</v>
      </c>
      <c r="FV76" s="18">
        <f>VLOOKUP(A76,'[3]2019'!$A$8:$O$140,14,0)</f>
        <v>0</v>
      </c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</row>
    <row r="77" spans="1:243">
      <c r="A77" s="17" t="s">
        <v>1144</v>
      </c>
      <c r="B77" s="18" t="s">
        <v>1145</v>
      </c>
      <c r="C77" s="17" t="s">
        <v>675</v>
      </c>
      <c r="D77" s="25">
        <v>6</v>
      </c>
      <c r="E77" s="27">
        <v>2019</v>
      </c>
      <c r="F77" s="31"/>
      <c r="G77" s="194">
        <v>26652</v>
      </c>
      <c r="H77" s="194">
        <v>13811</v>
      </c>
      <c r="I77" s="194">
        <v>12841</v>
      </c>
      <c r="J77" s="200">
        <v>3.82</v>
      </c>
      <c r="K77" s="40">
        <f>VLOOKUP(A77,'[6]1.COBERTURA  DANE'!$B$7:$G$139,5,0)</f>
        <v>1118</v>
      </c>
      <c r="L77" s="26">
        <v>82.84</v>
      </c>
      <c r="M77" s="32">
        <v>24248</v>
      </c>
      <c r="N77" s="187">
        <v>3281</v>
      </c>
      <c r="O77" s="187">
        <v>1659</v>
      </c>
      <c r="P77" s="187">
        <v>1622</v>
      </c>
      <c r="Q77" s="196">
        <f>VLOOKUP($A77,[7]Hoja1!$A$1:$H$3750,6,0)</f>
        <v>3926</v>
      </c>
      <c r="R77" s="196">
        <f>VLOOKUP($A77,[7]Hoja1!$A$1:$H$3750,7,0)</f>
        <v>1985</v>
      </c>
      <c r="S77" s="196">
        <f>VLOOKUP($A77,[7]Hoja1!$A$1:$H$3750,8,0)</f>
        <v>1941</v>
      </c>
      <c r="T77" s="187">
        <v>3168</v>
      </c>
      <c r="U77" s="187">
        <v>1600</v>
      </c>
      <c r="V77" s="187">
        <v>1568</v>
      </c>
      <c r="W77" s="198">
        <f>VLOOKUP($A77,[7]Hoja1!$A$1:$K$3750,9,0)</f>
        <v>3741</v>
      </c>
      <c r="X77" s="198">
        <f>VLOOKUP($A77,[7]Hoja1!$A$1:$K$3750,10,0)</f>
        <v>1890</v>
      </c>
      <c r="Y77" s="198">
        <f>VLOOKUP($A77,[7]Hoja1!$A$1:$K$3750,11,0)</f>
        <v>1851</v>
      </c>
      <c r="Z77" s="187">
        <v>2969</v>
      </c>
      <c r="AA77" s="187">
        <v>1506</v>
      </c>
      <c r="AB77" s="187">
        <v>1463</v>
      </c>
      <c r="AC77" s="198">
        <f>VLOOKUP(A77,[7]Hoja1!$A$1:$Q$3765,12,0)</f>
        <v>3363</v>
      </c>
      <c r="AD77" s="198">
        <f>VLOOKUP($A77,[7]Hoja1!$A$1:$Q$3765,13,0)</f>
        <v>1717</v>
      </c>
      <c r="AE77" s="198">
        <f>VLOOKUP($A77,[7]Hoja1!$A$1:$Q$3750,14,0)</f>
        <v>1646</v>
      </c>
      <c r="AF77" s="187">
        <v>2570</v>
      </c>
      <c r="AG77" s="187">
        <v>1323</v>
      </c>
      <c r="AH77" s="187">
        <v>1247</v>
      </c>
      <c r="AI77" s="198">
        <f>VLOOKUP($A77,[7]Hoja1!$A$1:$Q$3750,15,0)</f>
        <v>4574</v>
      </c>
      <c r="AJ77" s="198">
        <f>VLOOKUP($A77,[7]Hoja1!$A$1:$Q$3750,16,0)</f>
        <v>2297</v>
      </c>
      <c r="AK77" s="198">
        <f>VLOOKUP($A77,[7]Hoja1!$A$1:$Q$3750,17,0)</f>
        <v>2277</v>
      </c>
      <c r="AL77" s="187">
        <v>2073</v>
      </c>
      <c r="AM77" s="187">
        <v>1053</v>
      </c>
      <c r="AN77" s="187">
        <v>1020</v>
      </c>
      <c r="AO77" s="31"/>
      <c r="AP77" s="31"/>
      <c r="AQ77" s="31"/>
      <c r="AR77" s="31"/>
      <c r="AS77" s="27"/>
      <c r="AT77" s="31"/>
      <c r="AU77" s="31"/>
      <c r="AV77" s="31"/>
      <c r="AW77" s="31"/>
      <c r="AX77" s="38">
        <f>VLOOKUP(A77,[2]INFANTIL!$A$8:$AE$140,31,0)</f>
        <v>19.148936170212767</v>
      </c>
      <c r="AY77" s="18">
        <f>VLOOKUP(A77,[2]INFANTIL!$A$8:$AE$140,30,0)</f>
        <v>9</v>
      </c>
      <c r="AZ77" s="199">
        <f>VLOOKUP(A77,'[3]2019'!$A$8:$E$140,5,0)</f>
        <v>3.047851264858275</v>
      </c>
      <c r="BA77" s="23">
        <f>VLOOKUP(A77,'[3]2019'!$A$8:$F$140,4,0)</f>
        <v>10</v>
      </c>
      <c r="BB77" s="22">
        <f>VLOOKUP(A77,'[2]MATERNAS DIRECTAS'!$A$8:$AE$140,31,0)</f>
        <v>0</v>
      </c>
      <c r="BC77" s="23">
        <f>VLOOKUP(A77,'[2]MATERNAS DIRECTAS'!$A$8:$AE$140,30,0)</f>
        <v>0</v>
      </c>
      <c r="BD77" s="28">
        <v>0</v>
      </c>
      <c r="BE77" s="29">
        <v>0</v>
      </c>
      <c r="BF77" s="38">
        <f>VLOOKUP(A77,[8]Controles!$A$7:$P$139,12,0)</f>
        <v>15.319148936170212</v>
      </c>
      <c r="BG77" s="18">
        <f>VLOOKUP(A77,[8]Controles!$A$7:$L$139,11,0)</f>
        <v>72</v>
      </c>
      <c r="BH77" s="38">
        <f>VLOOKUP(A77,[8]Peso!$A$7:$D$139,4,0)</f>
        <v>8.9361702127659584</v>
      </c>
      <c r="BI77" s="18">
        <f>VLOOKUP(A77,[8]Peso!$A$7:$D$139,3,0)</f>
        <v>42</v>
      </c>
      <c r="BJ77" s="22">
        <f>VLOOKUP(A77,'[2]EDA &lt; 5AÑOS'!$A$8:$AE$140,31,0)</f>
        <v>0</v>
      </c>
      <c r="BK77" s="23">
        <f>VLOOKUP(A77,'[2]EDA &lt; 5AÑOS'!$A$8:$AE$140,30,0)</f>
        <v>0</v>
      </c>
      <c r="BL77" s="22">
        <f>VLOOKUP(A77,'[2]IRA &lt; 5AÑOS'!$A$8:$AE$140,31,0)</f>
        <v>0</v>
      </c>
      <c r="BM77" s="23">
        <f>VLOOKUP(A77,'[2]IRA &lt; 5AÑOS'!$A$8:$AE$140,30,0)</f>
        <v>0</v>
      </c>
      <c r="BN77" s="18">
        <v>0</v>
      </c>
      <c r="BO77" s="18">
        <v>0</v>
      </c>
      <c r="BP77" s="18">
        <v>0</v>
      </c>
      <c r="BQ77" s="18">
        <v>0</v>
      </c>
      <c r="BR77" s="37">
        <v>0</v>
      </c>
      <c r="BS77" s="26">
        <v>0</v>
      </c>
      <c r="BT77" s="18">
        <v>0</v>
      </c>
      <c r="BU77" s="18">
        <v>0</v>
      </c>
      <c r="BV77" s="201">
        <v>0.3168724279835391</v>
      </c>
      <c r="BW77" s="201">
        <v>0.94444444444444442</v>
      </c>
      <c r="BX77" s="201">
        <v>0.92181069958847739</v>
      </c>
      <c r="BY77" s="201">
        <v>0.94650205761316875</v>
      </c>
      <c r="BZ77" s="201">
        <v>1.0123456790123457</v>
      </c>
      <c r="CA77" s="201">
        <v>0.8904665314401623</v>
      </c>
      <c r="CB77" s="201">
        <v>1.0851926977687627</v>
      </c>
      <c r="CC77" s="18" t="str">
        <f>VLOOKUP(A77,[9]ESTADISTICAS_EN_EDUCACION_BASIC!$C$3:$AK$127,10,0)</f>
        <v>121.1</v>
      </c>
      <c r="CD77" s="18" t="str">
        <f>VLOOKUP(A77,[9]ESTADISTICAS_EN_EDUCACION_BASIC!$C$3:$AK$158,5,0)</f>
        <v>97.7</v>
      </c>
      <c r="CE77" s="18" t="str">
        <f>VLOOKUP(A77,[9]ESTADISTICAS_EN_EDUCACION_BASIC!$C$3:$AK$127,17,0)</f>
        <v>2.06</v>
      </c>
      <c r="CF77" s="24"/>
      <c r="CG77" s="24"/>
      <c r="CH77" s="20">
        <v>0</v>
      </c>
      <c r="CI77" s="21">
        <v>0</v>
      </c>
      <c r="CJ77" s="38">
        <f>VLOOKUP(A77,'[3]2019'!$A$8:$G$140,7,0)</f>
        <v>0.31565656565656569</v>
      </c>
      <c r="CK77" s="18">
        <f>VLOOKUP(A77,'[3]2019'!$A$9:$G$140,6,0)</f>
        <v>1</v>
      </c>
      <c r="CL77" s="18">
        <v>0</v>
      </c>
      <c r="CM77" s="26">
        <v>0</v>
      </c>
      <c r="CN77" s="18">
        <v>0</v>
      </c>
      <c r="CO77" s="18"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38">
        <v>0</v>
      </c>
      <c r="DA77" s="18">
        <v>0</v>
      </c>
      <c r="DB77" s="38">
        <f>VLOOKUP(A77,'[3]2019'!$A$8:$I$140,9,0)</f>
        <v>0.3368137420006736</v>
      </c>
      <c r="DC77" s="18">
        <f>VLOOKUP(A77,'[3]2019'!$A$8:$I$140,8,0)</f>
        <v>1</v>
      </c>
      <c r="DD77" s="18" t="str">
        <f>VLOOKUP(A77,[9]ESTADISTICAS_EN_EDUCACION_BASIC!$C$3:$AK$127,11,0)</f>
        <v>151.2</v>
      </c>
      <c r="DE77" s="18" t="str">
        <f>VLOOKUP($A77,[9]ESTADISTICAS_EN_EDUCACION_BASIC!$C$3:$AK$127,6,0)</f>
        <v>109.9</v>
      </c>
      <c r="DF77" s="18" t="str">
        <f>VLOOKUP($A77,[9]ESTADISTICAS_EN_EDUCACION_BASIC!$C$3:$AK$127,18,0)</f>
        <v>3.19</v>
      </c>
      <c r="DG77" s="18" t="str">
        <f>VLOOKUP($A77,[9]ESTADISTICAS_EN_EDUCACION_BASIC!$C$3:$AK$127,28,0)</f>
        <v>4.57</v>
      </c>
      <c r="DH77" s="38">
        <v>0</v>
      </c>
      <c r="DI77" s="18">
        <v>0</v>
      </c>
      <c r="DJ77" s="38">
        <v>0</v>
      </c>
      <c r="DK77" s="18">
        <v>0</v>
      </c>
      <c r="DL77" s="18">
        <v>0</v>
      </c>
      <c r="DM77" s="18">
        <v>0</v>
      </c>
      <c r="DN77" s="38">
        <f>VLOOKUP(A77,[10]Hoja8!$A$1:$D$72,4,0)</f>
        <v>29.73535533749628</v>
      </c>
      <c r="DO77" s="18">
        <f>VLOOKUP(A77,[10]Hoja8!$A$1:$D$72,2,0)</f>
        <v>1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8">
        <v>15.721120984278878</v>
      </c>
      <c r="EA77" s="189">
        <v>23</v>
      </c>
      <c r="EB77" s="188">
        <v>110.66559743384121</v>
      </c>
      <c r="EC77" s="189">
        <v>138</v>
      </c>
      <c r="ED77" s="38">
        <f>VLOOKUP(A77,'[3]2019'!$A$8:$K$140,11,0)</f>
        <v>1.1673151750972763</v>
      </c>
      <c r="EE77" s="18">
        <f>VLOOKUP(A77,'[3]2019'!$A$8:$K$140,10,0)</f>
        <v>3</v>
      </c>
      <c r="EF77" s="18" t="str">
        <f>VLOOKUP($A77,[9]ESTADISTICAS_EN_EDUCACION_BASIC!$C$3:$AK$127,11,0)</f>
        <v>151.2</v>
      </c>
      <c r="EG77" s="18" t="str">
        <f>VLOOKUP($A77,[9]ESTADISTICAS_EN_EDUCACION_BASIC!$C$3:$AK$127,7,0)</f>
        <v>44.6</v>
      </c>
      <c r="EH77" s="18" t="str">
        <f>VLOOKUP($A77,[9]ESTADISTICAS_EN_EDUCACION_BASIC!$C$3:$AK$127,18,0)</f>
        <v>3.19</v>
      </c>
      <c r="EI77" s="18">
        <f>VLOOKUP($A77,[9]ESTADISTICAS_EN_EDUCACION_BASIC!$C$3:$AK$127,29,0)</f>
        <v>0</v>
      </c>
      <c r="EJ77" s="31"/>
      <c r="EK77" s="31"/>
      <c r="EL77" s="18" t="str">
        <f>VLOOKUP($A77,[9]ESTADISTICAS_EN_EDUCACION_BASIC!$C$3:$AK$127,13,0)</f>
        <v>42.5</v>
      </c>
      <c r="EM77" s="18" t="str">
        <f>VLOOKUP($A77,[9]ESTADISTICAS_EN_EDUCACION_BASIC!$C$3:$AK$127,8,0)</f>
        <v>19.4</v>
      </c>
      <c r="EN77" s="18" t="str">
        <f>VLOOKUP($A77,[9]ESTADISTICAS_EN_EDUCACION_BASIC!$C$3:$AK$127,20,0)</f>
        <v>4.05</v>
      </c>
      <c r="EO77" s="18" t="str">
        <f>VLOOKUP($A77,[9]ESTADISTICAS_EN_EDUCACION_BASIC!$C$3:$AK$127,30,0)</f>
        <v>0.48</v>
      </c>
      <c r="EP77" s="38">
        <f>VLOOKUP(A77,[10]Hoja2!$A$1:$D$72,4,0)</f>
        <v>29.73535533749628</v>
      </c>
      <c r="EQ77" s="18">
        <f>VLOOKUP(A77,[10]Hoja2!$A$1:$D$72,2,0)</f>
        <v>1</v>
      </c>
      <c r="ER77" s="38">
        <f>VLOOKUP(A77,[10]Hoja3!$A$1:$D$89,4,0)</f>
        <v>29.73535533749628</v>
      </c>
      <c r="ES77" s="18">
        <f>VLOOKUP(A77,[10]Hoja3!$A$1:$D$89,2,0)</f>
        <v>1</v>
      </c>
      <c r="ET77" s="38">
        <v>0</v>
      </c>
      <c r="EU77" s="18">
        <v>0</v>
      </c>
      <c r="EV77" s="38">
        <f>VLOOKUP(A77,[10]Hoja7!$A$1:$D$76,4,0)</f>
        <v>29.73535533749628</v>
      </c>
      <c r="EW77" s="18">
        <f>VLOOKUP(A77,[10]Hoja7!$A$1:$D$77,2,0)</f>
        <v>1</v>
      </c>
      <c r="EX77" s="31"/>
      <c r="EY77" s="188">
        <v>122.54901960784314</v>
      </c>
      <c r="EZ77" s="189">
        <v>125</v>
      </c>
      <c r="FA77" s="188">
        <v>90.817356205852676</v>
      </c>
      <c r="FB77" s="189">
        <v>90</v>
      </c>
      <c r="FC77" s="18">
        <v>0</v>
      </c>
      <c r="FD77" s="18">
        <v>0</v>
      </c>
      <c r="FE77" s="38">
        <f>VLOOKUP(A77,[10]Hoja16!$A$1:$D$88,4,0)</f>
        <v>65.588106689986887</v>
      </c>
      <c r="FF77" s="18">
        <f>VLOOKUP(A77,[10]Hoja16!$A$1:$D$88,2,0)</f>
        <v>3</v>
      </c>
      <c r="FG77" s="18">
        <v>0</v>
      </c>
      <c r="FH77" s="18">
        <v>0</v>
      </c>
      <c r="FI77" s="18">
        <v>0</v>
      </c>
      <c r="FJ77" s="18">
        <v>0</v>
      </c>
      <c r="FK77" s="38">
        <f>VLOOKUP(A77,[10]Hoja19!$A$1:$D$97,4,0)</f>
        <v>65.588106689986887</v>
      </c>
      <c r="FL77" s="18">
        <f>VLOOKUP(A77,[10]Hoja19!$A$1:$D$97,2,0)</f>
        <v>3</v>
      </c>
      <c r="FM77" s="38">
        <v>0</v>
      </c>
      <c r="FN77" s="18">
        <v>0</v>
      </c>
      <c r="FO77" s="38">
        <f>VLOOKUP(A77,[10]Hoja21!$A$1:$D$101,4,0)</f>
        <v>131.17621337997377</v>
      </c>
      <c r="FP77" s="18">
        <f>VLOOKUP(A77,[10]Hoja21!$A$1:$D$101,2,0)</f>
        <v>6</v>
      </c>
      <c r="FQ77" s="38">
        <v>0</v>
      </c>
      <c r="FR77" s="18">
        <v>0</v>
      </c>
      <c r="FS77" s="38">
        <f>VLOOKUP(A77,'[3]2019'!$A$8:$M$140,13,0)</f>
        <v>1.929570670525808</v>
      </c>
      <c r="FT77" s="18">
        <f>VLOOKUP(A77,'[3]2019'!$A$8:$M$140,12,0)</f>
        <v>4</v>
      </c>
      <c r="FU77" s="38">
        <f>VLOOKUP(A77,'[3]2019'!$A$8:$O$140,15,0)</f>
        <v>0.52083333333333337</v>
      </c>
      <c r="FV77" s="18">
        <f>VLOOKUP(A77,'[3]2019'!$A$8:$O$140,14,0)</f>
        <v>1</v>
      </c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</row>
    <row r="78" spans="1:243">
      <c r="A78" s="17" t="s">
        <v>1153</v>
      </c>
      <c r="B78" s="18" t="s">
        <v>1154</v>
      </c>
      <c r="C78" s="17" t="s">
        <v>547</v>
      </c>
      <c r="D78" s="25">
        <v>6</v>
      </c>
      <c r="E78" s="27">
        <v>2019</v>
      </c>
      <c r="F78" s="31"/>
      <c r="G78" s="194">
        <v>43257</v>
      </c>
      <c r="H78" s="194">
        <v>11420</v>
      </c>
      <c r="I78" s="194">
        <v>31837</v>
      </c>
      <c r="J78" s="200">
        <v>6.75</v>
      </c>
      <c r="K78" s="40">
        <f>VLOOKUP(A78,'[6]1.COBERTURA  DANE'!$B$7:$G$139,5,0)</f>
        <v>4667</v>
      </c>
      <c r="L78" s="26">
        <v>83.91</v>
      </c>
      <c r="M78" s="32">
        <v>46892</v>
      </c>
      <c r="N78" s="187">
        <v>5113</v>
      </c>
      <c r="O78" s="187">
        <v>2594</v>
      </c>
      <c r="P78" s="187">
        <v>2519</v>
      </c>
      <c r="Q78" s="196">
        <f>VLOOKUP($A78,[7]Hoja1!$A$1:$H$3750,6,0)</f>
        <v>6131</v>
      </c>
      <c r="R78" s="196">
        <f>VLOOKUP($A78,[7]Hoja1!$A$1:$H$3750,7,0)</f>
        <v>3114</v>
      </c>
      <c r="S78" s="196">
        <f>VLOOKUP($A78,[7]Hoja1!$A$1:$H$3750,8,0)</f>
        <v>3017</v>
      </c>
      <c r="T78" s="187">
        <v>5082</v>
      </c>
      <c r="U78" s="187">
        <v>2612</v>
      </c>
      <c r="V78" s="187">
        <v>2470</v>
      </c>
      <c r="W78" s="198">
        <f>VLOOKUP($A78,[7]Hoja1!$A$1:$K$3750,9,0)</f>
        <v>6077</v>
      </c>
      <c r="X78" s="198">
        <f>VLOOKUP($A78,[7]Hoja1!$A$1:$K$3750,10,0)</f>
        <v>3134</v>
      </c>
      <c r="Y78" s="198">
        <f>VLOOKUP($A78,[7]Hoja1!$A$1:$K$3750,11,0)</f>
        <v>2943</v>
      </c>
      <c r="Z78" s="187">
        <v>4957</v>
      </c>
      <c r="AA78" s="187">
        <v>2566</v>
      </c>
      <c r="AB78" s="187">
        <v>2391</v>
      </c>
      <c r="AC78" s="198">
        <f>VLOOKUP(A78,[7]Hoja1!$A$1:$Q$3765,12,0)</f>
        <v>5702</v>
      </c>
      <c r="AD78" s="198">
        <f>VLOOKUP($A78,[7]Hoja1!$A$1:$Q$3765,13,0)</f>
        <v>2941</v>
      </c>
      <c r="AE78" s="198">
        <f>VLOOKUP($A78,[7]Hoja1!$A$1:$Q$3750,14,0)</f>
        <v>2761</v>
      </c>
      <c r="AF78" s="187">
        <v>4402</v>
      </c>
      <c r="AG78" s="187">
        <v>2244</v>
      </c>
      <c r="AH78" s="187">
        <v>2158</v>
      </c>
      <c r="AI78" s="198">
        <f>VLOOKUP($A78,[7]Hoja1!$A$1:$Q$3750,15,0)</f>
        <v>7574</v>
      </c>
      <c r="AJ78" s="198">
        <f>VLOOKUP($A78,[7]Hoja1!$A$1:$Q$3750,16,0)</f>
        <v>3609</v>
      </c>
      <c r="AK78" s="198">
        <f>VLOOKUP($A78,[7]Hoja1!$A$1:$Q$3750,17,0)</f>
        <v>3965</v>
      </c>
      <c r="AL78" s="187">
        <v>3462</v>
      </c>
      <c r="AM78" s="187">
        <v>1667</v>
      </c>
      <c r="AN78" s="187">
        <v>1795</v>
      </c>
      <c r="AO78" s="31"/>
      <c r="AP78" s="31"/>
      <c r="AQ78" s="31"/>
      <c r="AR78" s="31"/>
      <c r="AS78" s="27"/>
      <c r="AT78" s="31"/>
      <c r="AU78" s="31"/>
      <c r="AV78" s="31"/>
      <c r="AW78" s="31"/>
      <c r="AX78" s="38">
        <f>VLOOKUP(A78,[2]INFANTIL!$A$8:$AE$140,31,0)</f>
        <v>15.783540022547914</v>
      </c>
      <c r="AY78" s="18">
        <f>VLOOKUP(A78,[2]INFANTIL!$A$8:$AE$140,30,0)</f>
        <v>14</v>
      </c>
      <c r="AZ78" s="199">
        <f>VLOOKUP(A78,'[3]2019'!$A$8:$E$140,5,0)</f>
        <v>3.1292783101897124</v>
      </c>
      <c r="BA78" s="23">
        <f>VLOOKUP(A78,'[3]2019'!$A$8:$F$140,4,0)</f>
        <v>16</v>
      </c>
      <c r="BB78" s="22">
        <f>VLOOKUP(A78,'[2]MATERNAS DIRECTAS'!$A$8:$AE$140,31,0)</f>
        <v>112.73957158962796</v>
      </c>
      <c r="BC78" s="23">
        <f>VLOOKUP(A78,'[2]MATERNAS DIRECTAS'!$A$8:$AE$140,30,0)</f>
        <v>1</v>
      </c>
      <c r="BD78" s="28">
        <v>19.557989438685702</v>
      </c>
      <c r="BE78" s="29">
        <v>1</v>
      </c>
      <c r="BF78" s="38">
        <f>VLOOKUP(A78,[8]Controles!$A$7:$P$139,12,0)</f>
        <v>8.0045095828635855</v>
      </c>
      <c r="BG78" s="18">
        <f>VLOOKUP(A78,[8]Controles!$A$7:$L$139,11,0)</f>
        <v>71</v>
      </c>
      <c r="BH78" s="38">
        <f>VLOOKUP(A78,[8]Peso!$A$7:$D$139,4,0)</f>
        <v>6.989853438556934</v>
      </c>
      <c r="BI78" s="18">
        <f>VLOOKUP(A78,[8]Peso!$A$7:$D$139,3,0)</f>
        <v>62</v>
      </c>
      <c r="BJ78" s="22">
        <f>VLOOKUP(A78,'[2]EDA &lt; 5AÑOS'!$A$8:$AE$140,31,0)</f>
        <v>19.557989438685702</v>
      </c>
      <c r="BK78" s="23">
        <f>VLOOKUP(A78,'[2]EDA &lt; 5AÑOS'!$A$8:$AE$140,30,0)</f>
        <v>1</v>
      </c>
      <c r="BL78" s="22">
        <f>VLOOKUP(A78,'[2]IRA &lt; 5AÑOS'!$A$8:$AE$140,31,0)</f>
        <v>19.557989438685702</v>
      </c>
      <c r="BM78" s="23">
        <f>VLOOKUP(A78,'[2]IRA &lt; 5AÑOS'!$A$8:$AE$140,30,0)</f>
        <v>1</v>
      </c>
      <c r="BN78" s="18">
        <v>0</v>
      </c>
      <c r="BO78" s="18">
        <v>0</v>
      </c>
      <c r="BP78" s="27">
        <v>19.62</v>
      </c>
      <c r="BQ78" s="27">
        <v>1</v>
      </c>
      <c r="BR78" s="37">
        <v>19.62</v>
      </c>
      <c r="BS78" s="26">
        <v>1</v>
      </c>
      <c r="BT78" s="18">
        <v>0</v>
      </c>
      <c r="BU78" s="18">
        <v>0</v>
      </c>
      <c r="BV78" s="201">
        <v>0.46855345911949686</v>
      </c>
      <c r="BW78" s="201">
        <v>1.0146750524109014</v>
      </c>
      <c r="BX78" s="201">
        <v>1.0524109014675052</v>
      </c>
      <c r="BY78" s="201">
        <v>1.0062893081761006</v>
      </c>
      <c r="BZ78" s="201">
        <v>1.0618448637316562</v>
      </c>
      <c r="CA78" s="201">
        <v>0.89092762487257904</v>
      </c>
      <c r="CB78" s="201">
        <v>1.019367991845056</v>
      </c>
      <c r="CC78" s="18" t="str">
        <f>VLOOKUP(A78,[9]ESTADISTICAS_EN_EDUCACION_BASIC!$C$3:$AK$127,10,0)</f>
        <v>104.7</v>
      </c>
      <c r="CD78" s="18" t="str">
        <f>VLOOKUP(A78,[9]ESTADISTICAS_EN_EDUCACION_BASIC!$C$3:$AK$158,5,0)</f>
        <v>80.4</v>
      </c>
      <c r="CE78" s="18" t="str">
        <f>VLOOKUP(A78,[9]ESTADISTICAS_EN_EDUCACION_BASIC!$C$3:$AK$127,17,0)</f>
        <v>5.17</v>
      </c>
      <c r="CF78" s="24"/>
      <c r="CG78" s="24"/>
      <c r="CH78" s="20">
        <v>39.229999999999997</v>
      </c>
      <c r="CI78" s="21">
        <v>2</v>
      </c>
      <c r="CJ78" s="38">
        <f>VLOOKUP(A78,'[3]2019'!$A$8:$G$140,7,0)</f>
        <v>0.39354584809130261</v>
      </c>
      <c r="CK78" s="18">
        <f>VLOOKUP(A78,'[3]2019'!$A$9:$G$140,6,0)</f>
        <v>2</v>
      </c>
      <c r="CL78" s="18">
        <v>39.229999999999997</v>
      </c>
      <c r="CM78" s="26">
        <v>2</v>
      </c>
      <c r="CN78" s="18">
        <v>19.62</v>
      </c>
      <c r="CO78" s="18">
        <v>1</v>
      </c>
      <c r="CP78" s="18">
        <v>0</v>
      </c>
      <c r="CQ78" s="18">
        <v>0</v>
      </c>
      <c r="CR78" s="38">
        <v>32.909999999999997</v>
      </c>
      <c r="CS78" s="26">
        <v>2</v>
      </c>
      <c r="CT78" s="38">
        <f>VLOOKUP(A78,[10]Hoja9!$A$1:$D$17,4,0)</f>
        <v>16.45548790521639</v>
      </c>
      <c r="CU78" s="18">
        <f>VLOOKUP(A78,[10]Hoja9!$A$1:$D$17,2,0)</f>
        <v>1</v>
      </c>
      <c r="CV78" s="18">
        <v>0</v>
      </c>
      <c r="CW78" s="18">
        <v>0</v>
      </c>
      <c r="CX78" s="18">
        <v>0</v>
      </c>
      <c r="CY78" s="18">
        <v>0</v>
      </c>
      <c r="CZ78" s="38">
        <f>VLOOKUP(A78,[10]Hoja6!$A$1:$D$12,4,0)</f>
        <v>16.45548790521639</v>
      </c>
      <c r="DA78" s="18">
        <f>VLOOKUP(A78,[10]Hoja6!$A$1:$D$12,2,0)</f>
        <v>1</v>
      </c>
      <c r="DB78" s="38">
        <f>VLOOKUP(A78,'[3]2019'!$A$8:$I$140,9,0)</f>
        <v>0.2017349203147065</v>
      </c>
      <c r="DC78" s="18">
        <f>VLOOKUP(A78,'[3]2019'!$A$8:$I$140,8,0)</f>
        <v>1</v>
      </c>
      <c r="DD78" s="18" t="str">
        <f>VLOOKUP(A78,[9]ESTADISTICAS_EN_EDUCACION_BASIC!$C$3:$AK$127,11,0)</f>
        <v>147.4</v>
      </c>
      <c r="DE78" s="18" t="str">
        <f>VLOOKUP($A78,[9]ESTADISTICAS_EN_EDUCACION_BASIC!$C$3:$AK$127,6,0)</f>
        <v>107.7</v>
      </c>
      <c r="DF78" s="18" t="str">
        <f>VLOOKUP($A78,[9]ESTADISTICAS_EN_EDUCACION_BASIC!$C$3:$AK$127,18,0)</f>
        <v>4.81</v>
      </c>
      <c r="DG78" s="18" t="str">
        <f>VLOOKUP($A78,[9]ESTADISTICAS_EN_EDUCACION_BASIC!$C$3:$AK$127,28,0)</f>
        <v>5.17</v>
      </c>
      <c r="DH78" s="38">
        <v>16.46</v>
      </c>
      <c r="DI78" s="18">
        <v>1</v>
      </c>
      <c r="DJ78" s="38">
        <f>VLOOKUP(A78,'[10]AS 6 - 11'!$A$1:$D$84,4,0)</f>
        <v>115.18841533651474</v>
      </c>
      <c r="DK78" s="18">
        <f>VLOOKUP(A78,'[10]AS 6 - 11'!$A$1:$D$84,2,0)</f>
        <v>7</v>
      </c>
      <c r="DL78" s="18">
        <v>0</v>
      </c>
      <c r="DM78" s="18">
        <v>0</v>
      </c>
      <c r="DN78" s="38">
        <v>0</v>
      </c>
      <c r="DO78" s="18">
        <v>0</v>
      </c>
      <c r="DP78" s="38">
        <f>VLOOKUP(A78,[10]Hoja10!$A$1:$D$61,4,0)</f>
        <v>17.537706068046298</v>
      </c>
      <c r="DQ78" s="18">
        <f>VLOOKUP(A78,[10]Hoja10!$A$1:$D$61,2,0)</f>
        <v>1</v>
      </c>
      <c r="DR78" s="18">
        <v>0</v>
      </c>
      <c r="DS78" s="18">
        <v>0</v>
      </c>
      <c r="DT78" s="18">
        <v>0</v>
      </c>
      <c r="DU78" s="18">
        <v>0</v>
      </c>
      <c r="DV78" s="38">
        <f>VLOOKUP(A78,[10]Hoja13!$A$1:$D$20,4,0)</f>
        <v>17.537706068046298</v>
      </c>
      <c r="DW78" s="18">
        <f>VLOOKUP(A78,[10]Hoja13!$A$1:$D$20,2,0)</f>
        <v>1</v>
      </c>
      <c r="DX78" s="18">
        <v>0</v>
      </c>
      <c r="DY78" s="18">
        <v>0</v>
      </c>
      <c r="DZ78" s="188">
        <v>8.7829360100376412</v>
      </c>
      <c r="EA78" s="189">
        <v>21</v>
      </c>
      <c r="EB78" s="188">
        <v>105.18999073215942</v>
      </c>
      <c r="EC78" s="189">
        <v>227</v>
      </c>
      <c r="ED78" s="38">
        <f>VLOOKUP(A78,'[3]2019'!$A$8:$K$140,11,0)</f>
        <v>1.1358473421172195</v>
      </c>
      <c r="EE78" s="18">
        <f>VLOOKUP(A78,'[3]2019'!$A$8:$K$140,10,0)</f>
        <v>5</v>
      </c>
      <c r="EF78" s="18" t="str">
        <f>VLOOKUP($A78,[9]ESTADISTICAS_EN_EDUCACION_BASIC!$C$3:$AK$127,11,0)</f>
        <v>147.4</v>
      </c>
      <c r="EG78" s="18" t="str">
        <f>VLOOKUP($A78,[9]ESTADISTICAS_EN_EDUCACION_BASIC!$C$3:$AK$127,7,0)</f>
        <v>58.8</v>
      </c>
      <c r="EH78" s="18" t="str">
        <f>VLOOKUP($A78,[9]ESTADISTICAS_EN_EDUCACION_BASIC!$C$3:$AK$127,18,0)</f>
        <v>4.81</v>
      </c>
      <c r="EI78" s="18" t="str">
        <f>VLOOKUP($A78,[9]ESTADISTICAS_EN_EDUCACION_BASIC!$C$3:$AK$127,29,0)</f>
        <v>5.89</v>
      </c>
      <c r="EJ78" s="31"/>
      <c r="EK78" s="31"/>
      <c r="EL78" s="18" t="str">
        <f>VLOOKUP($A78,[9]ESTADISTICAS_EN_EDUCACION_BASIC!$C$3:$AK$127,13,0)</f>
        <v>57.9</v>
      </c>
      <c r="EM78" s="18" t="str">
        <f>VLOOKUP($A78,[9]ESTADISTICAS_EN_EDUCACION_BASIC!$C$3:$AK$127,8,0)</f>
        <v>21.9</v>
      </c>
      <c r="EN78" s="18" t="str">
        <f>VLOOKUP($A78,[9]ESTADISTICAS_EN_EDUCACION_BASIC!$C$3:$AK$127,20,0)</f>
        <v>7.82</v>
      </c>
      <c r="EO78" s="18" t="str">
        <f>VLOOKUP($A78,[9]ESTADISTICAS_EN_EDUCACION_BASIC!$C$3:$AK$127,30,0)</f>
        <v>4.1</v>
      </c>
      <c r="EP78" s="18">
        <v>0</v>
      </c>
      <c r="EQ78" s="18">
        <v>0</v>
      </c>
      <c r="ER78" s="38">
        <f>VLOOKUP(A78,[10]Hoja3!$A$1:$D$89,4,0)</f>
        <v>227.99017888460187</v>
      </c>
      <c r="ES78" s="18">
        <f>VLOOKUP(A78,[10]Hoja3!$A$1:$D$89,2,0)</f>
        <v>13</v>
      </c>
      <c r="ET78" s="38">
        <f>VLOOKUP(A78,[10]Hoja5!$A$1:$D$76,4,0)</f>
        <v>17.537706068046298</v>
      </c>
      <c r="EU78" s="18">
        <f>VLOOKUP(A78,[10]Hoja5!$A$1:$D$75,2,0)</f>
        <v>1</v>
      </c>
      <c r="EV78" s="38">
        <f>VLOOKUP(A78,[10]Hoja7!$A$1:$D$76,4,0)</f>
        <v>52.6131182041389</v>
      </c>
      <c r="EW78" s="18">
        <f>VLOOKUP(A78,[10]Hoja7!$A$1:$D$77,2,0)</f>
        <v>3</v>
      </c>
      <c r="EX78" s="31"/>
      <c r="EY78" s="188">
        <v>158.77437325905291</v>
      </c>
      <c r="EZ78" s="189">
        <v>285</v>
      </c>
      <c r="FA78" s="188">
        <v>101.54394299287411</v>
      </c>
      <c r="FB78" s="189">
        <v>171</v>
      </c>
      <c r="FC78" s="38">
        <f>VLOOKUP(A78,[10]Hoja15!$A$1:$D$63,4,0)</f>
        <v>39.609189331925009</v>
      </c>
      <c r="FD78" s="18">
        <f>VLOOKUP(A78,[10]Hoja15!$A$1:$D$63,2,0)</f>
        <v>3</v>
      </c>
      <c r="FE78" s="38">
        <f>VLOOKUP(A78,[10]Hoja16!$A$1:$D$88,4,0)</f>
        <v>26.406126221283337</v>
      </c>
      <c r="FF78" s="18">
        <f>VLOOKUP(A78,[10]Hoja16!$A$1:$D$88,2,0)</f>
        <v>2</v>
      </c>
      <c r="FG78" s="38">
        <f>VLOOKUP(A78,[10]Hoja17!$A$1:$D$33,4,0)</f>
        <v>13.203063110641668</v>
      </c>
      <c r="FH78" s="18">
        <f>VLOOKUP(A78,[10]Hoja17!$A$1:$D$33,2,0)</f>
        <v>1</v>
      </c>
      <c r="FI78" s="38">
        <f>VLOOKUP(A78,[10]Hoja18!$A$1:$D$40,4,0)</f>
        <v>26.406126221283337</v>
      </c>
      <c r="FJ78" s="18">
        <f>VLOOKUP(A78,[10]Hoja18!$A$1:$D$40,2,0)</f>
        <v>2</v>
      </c>
      <c r="FK78" s="38">
        <f>VLOOKUP(A78,[10]Hoja19!$A$1:$D$97,4,0)</f>
        <v>105.62450488513335</v>
      </c>
      <c r="FL78" s="18">
        <f>VLOOKUP(A78,[10]Hoja19!$A$1:$D$97,2,0)</f>
        <v>8</v>
      </c>
      <c r="FM78" s="38">
        <f>VLOOKUP(A78,[10]Hoja20!$A$1:$D$91,4,0)</f>
        <v>92.421441774491683</v>
      </c>
      <c r="FN78" s="18">
        <f>VLOOKUP(A78,[10]Hoja20!$A$1:$D$91,2,0)</f>
        <v>7</v>
      </c>
      <c r="FO78" s="38">
        <f>VLOOKUP(A78,[10]Hoja21!$A$1:$D$101,4,0)</f>
        <v>105.62450488513335</v>
      </c>
      <c r="FP78" s="18">
        <f>VLOOKUP(A78,[10]Hoja21!$A$1:$D$101,2,0)</f>
        <v>8</v>
      </c>
      <c r="FQ78" s="38">
        <v>13.2</v>
      </c>
      <c r="FR78" s="18">
        <v>1</v>
      </c>
      <c r="FS78" s="38">
        <f>VLOOKUP(A78,'[3]2019'!$A$8:$M$140,13,0)</f>
        <v>1.7331022530329288</v>
      </c>
      <c r="FT78" s="18">
        <f>VLOOKUP(A78,'[3]2019'!$A$8:$M$140,12,0)</f>
        <v>6</v>
      </c>
      <c r="FU78" s="38">
        <f>VLOOKUP(A78,'[3]2019'!$A$8:$O$140,15,0)</f>
        <v>2.2808732486151841</v>
      </c>
      <c r="FV78" s="18">
        <f>VLOOKUP(A78,'[3]2019'!$A$8:$O$140,14,0)</f>
        <v>7</v>
      </c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</row>
    <row r="79" spans="1:243">
      <c r="A79" s="17" t="s">
        <v>1161</v>
      </c>
      <c r="B79" s="18" t="s">
        <v>1162</v>
      </c>
      <c r="C79" s="17" t="s">
        <v>441</v>
      </c>
      <c r="D79" s="25">
        <v>6</v>
      </c>
      <c r="E79" s="27">
        <v>2019</v>
      </c>
      <c r="F79" s="31"/>
      <c r="G79" s="194">
        <v>3150</v>
      </c>
      <c r="H79" s="194">
        <v>223</v>
      </c>
      <c r="I79" s="194">
        <v>2927</v>
      </c>
      <c r="J79" s="200">
        <v>6.6</v>
      </c>
      <c r="K79" s="40">
        <f>VLOOKUP(A79,'[6]1.COBERTURA  DANE'!$B$7:$G$139,5,0)</f>
        <v>223</v>
      </c>
      <c r="L79" s="26">
        <v>50.22</v>
      </c>
      <c r="M79" s="32">
        <v>1696</v>
      </c>
      <c r="N79" s="187">
        <v>248</v>
      </c>
      <c r="O79" s="187">
        <v>129</v>
      </c>
      <c r="P79" s="187">
        <v>119</v>
      </c>
      <c r="Q79" s="196">
        <f>VLOOKUP($A79,[7]Hoja1!$A$1:$H$3750,6,0)</f>
        <v>298</v>
      </c>
      <c r="R79" s="196">
        <f>VLOOKUP($A79,[7]Hoja1!$A$1:$H$3750,7,0)</f>
        <v>155</v>
      </c>
      <c r="S79" s="196">
        <f>VLOOKUP($A79,[7]Hoja1!$A$1:$H$3750,8,0)</f>
        <v>143</v>
      </c>
      <c r="T79" s="187">
        <v>254</v>
      </c>
      <c r="U79" s="187">
        <v>130</v>
      </c>
      <c r="V79" s="187">
        <v>124</v>
      </c>
      <c r="W79" s="198">
        <f>VLOOKUP($A79,[7]Hoja1!$A$1:$K$3750,9,0)</f>
        <v>307</v>
      </c>
      <c r="X79" s="198">
        <f>VLOOKUP($A79,[7]Hoja1!$A$1:$K$3750,10,0)</f>
        <v>156</v>
      </c>
      <c r="Y79" s="198">
        <f>VLOOKUP($A79,[7]Hoja1!$A$1:$K$3750,11,0)</f>
        <v>151</v>
      </c>
      <c r="Z79" s="187">
        <v>258</v>
      </c>
      <c r="AA79" s="187">
        <v>131</v>
      </c>
      <c r="AB79" s="187">
        <v>127</v>
      </c>
      <c r="AC79" s="198">
        <f>VLOOKUP(A79,[7]Hoja1!$A$1:$Q$3765,12,0)</f>
        <v>302</v>
      </c>
      <c r="AD79" s="198">
        <f>VLOOKUP($A79,[7]Hoja1!$A$1:$Q$3765,13,0)</f>
        <v>154</v>
      </c>
      <c r="AE79" s="198">
        <f>VLOOKUP($A79,[7]Hoja1!$A$1:$Q$3750,14,0)</f>
        <v>148</v>
      </c>
      <c r="AF79" s="187">
        <v>239</v>
      </c>
      <c r="AG79" s="187">
        <v>122</v>
      </c>
      <c r="AH79" s="187">
        <v>117</v>
      </c>
      <c r="AI79" s="198">
        <f>VLOOKUP($A79,[7]Hoja1!$A$1:$Q$3750,15,0)</f>
        <v>459</v>
      </c>
      <c r="AJ79" s="198">
        <f>VLOOKUP($A79,[7]Hoja1!$A$1:$Q$3750,16,0)</f>
        <v>234</v>
      </c>
      <c r="AK79" s="198">
        <f>VLOOKUP($A79,[7]Hoja1!$A$1:$Q$3750,17,0)</f>
        <v>225</v>
      </c>
      <c r="AL79" s="187">
        <v>216</v>
      </c>
      <c r="AM79" s="187">
        <v>111</v>
      </c>
      <c r="AN79" s="187">
        <v>105</v>
      </c>
      <c r="AO79" s="31"/>
      <c r="AP79" s="31"/>
      <c r="AQ79" s="31"/>
      <c r="AR79" s="31"/>
      <c r="AS79" s="27"/>
      <c r="AT79" s="31"/>
      <c r="AU79" s="31"/>
      <c r="AV79" s="31"/>
      <c r="AW79" s="31"/>
      <c r="AX79" s="38">
        <f>VLOOKUP(A79,[2]INFANTIL!$A$8:$AE$140,31,0)</f>
        <v>0</v>
      </c>
      <c r="AY79" s="18">
        <f>VLOOKUP(A79,[2]INFANTIL!$A$8:$AE$140,30,0)</f>
        <v>0</v>
      </c>
      <c r="AZ79" s="199">
        <f>VLOOKUP(A79,'[3]2019'!$A$8:$E$140,5,0)</f>
        <v>0</v>
      </c>
      <c r="BA79" s="23">
        <f>VLOOKUP(A79,'[3]2019'!$A$8:$F$140,4,0)</f>
        <v>0</v>
      </c>
      <c r="BB79" s="22">
        <f>VLOOKUP(A79,'[2]MATERNAS DIRECTAS'!$A$8:$AE$140,31,0)</f>
        <v>0</v>
      </c>
      <c r="BC79" s="23">
        <f>VLOOKUP(A79,'[2]MATERNAS DIRECTAS'!$A$8:$AE$140,30,0)</f>
        <v>0</v>
      </c>
      <c r="BD79" s="28">
        <v>0</v>
      </c>
      <c r="BE79" s="27">
        <v>0</v>
      </c>
      <c r="BF79" s="38">
        <f>VLOOKUP(A79,[8]Controles!$A$7:$P$139,12,0)</f>
        <v>10</v>
      </c>
      <c r="BG79" s="18">
        <f>VLOOKUP(A79,[8]Controles!$A$7:$L$139,11,0)</f>
        <v>2</v>
      </c>
      <c r="BH79" s="38">
        <f>VLOOKUP(A79,[8]Peso!$A$7:$D$139,4,0)</f>
        <v>5</v>
      </c>
      <c r="BI79" s="18">
        <f>VLOOKUP(A79,[8]Peso!$A$7:$D$139,3,0)</f>
        <v>1</v>
      </c>
      <c r="BJ79" s="22">
        <f>VLOOKUP(A79,'[2]EDA &lt; 5AÑOS'!$A$8:$AE$140,31,0)</f>
        <v>0</v>
      </c>
      <c r="BK79" s="23">
        <f>VLOOKUP(A79,'[2]EDA &lt; 5AÑOS'!$A$8:$AE$140,30,0)</f>
        <v>0</v>
      </c>
      <c r="BL79" s="22">
        <f>VLOOKUP(A79,'[2]IRA &lt; 5AÑOS'!$A$8:$AE$140,31,0)</f>
        <v>0</v>
      </c>
      <c r="BM79" s="23">
        <f>VLOOKUP(A79,'[2]IRA &lt; 5AÑOS'!$A$8:$AE$140,30,0)</f>
        <v>0</v>
      </c>
      <c r="BN79" s="18">
        <v>0</v>
      </c>
      <c r="BO79" s="18">
        <v>0</v>
      </c>
      <c r="BP79" s="18">
        <v>0</v>
      </c>
      <c r="BQ79" s="18">
        <v>0</v>
      </c>
      <c r="BR79" s="37">
        <v>0</v>
      </c>
      <c r="BS79" s="26">
        <v>0</v>
      </c>
      <c r="BT79" s="18">
        <v>0</v>
      </c>
      <c r="BU79" s="18">
        <v>0</v>
      </c>
      <c r="BV79" s="201">
        <v>0.14285714285714285</v>
      </c>
      <c r="BW79" s="201">
        <v>0.7142857142857143</v>
      </c>
      <c r="BX79" s="201">
        <v>0.75</v>
      </c>
      <c r="BY79" s="201">
        <v>0.7142857142857143</v>
      </c>
      <c r="BZ79" s="201">
        <v>0.75</v>
      </c>
      <c r="CA79" s="201">
        <v>0.93103448275862066</v>
      </c>
      <c r="CB79" s="201">
        <v>0.86206896551724133</v>
      </c>
      <c r="CC79" s="18" t="str">
        <f>VLOOKUP(A79,[9]ESTADISTICAS_EN_EDUCACION_BASIC!$C$3:$AK$127,10,0)</f>
        <v>85.7</v>
      </c>
      <c r="CD79" s="18" t="str">
        <f>VLOOKUP(A79,[9]ESTADISTICAS_EN_EDUCACION_BASIC!$C$3:$AK$158,5,0)</f>
        <v>63.5</v>
      </c>
      <c r="CE79" s="18">
        <f>VLOOKUP(A79,[9]ESTADISTICAS_EN_EDUCACION_BASIC!$C$3:$AK$127,17,0)</f>
        <v>0</v>
      </c>
      <c r="CF79" s="24"/>
      <c r="CG79" s="24"/>
      <c r="CH79" s="20">
        <v>0</v>
      </c>
      <c r="CI79" s="21">
        <v>0</v>
      </c>
      <c r="CJ79" s="38">
        <f>VLOOKUP(A79,'[3]2019'!$A$8:$G$140,7,0)</f>
        <v>0</v>
      </c>
      <c r="CK79" s="18">
        <f>VLOOKUP(A79,'[3]2019'!$A$9:$G$140,6,0)</f>
        <v>0</v>
      </c>
      <c r="CL79" s="18">
        <v>0</v>
      </c>
      <c r="CM79" s="26">
        <v>0</v>
      </c>
      <c r="CN79" s="18">
        <v>0</v>
      </c>
      <c r="CO79" s="18">
        <v>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38">
        <v>0</v>
      </c>
      <c r="DA79" s="18">
        <v>0</v>
      </c>
      <c r="DB79" s="38">
        <f>VLOOKUP(A79,'[3]2019'!$A$8:$I$140,9,0)</f>
        <v>0</v>
      </c>
      <c r="DC79" s="18">
        <f>VLOOKUP(A79,'[3]2019'!$A$8:$I$140,8,0)</f>
        <v>0</v>
      </c>
      <c r="DD79" s="18" t="str">
        <f>VLOOKUP(A79,[9]ESTADISTICAS_EN_EDUCACION_BASIC!$C$3:$AK$127,11,0)</f>
        <v>99.4</v>
      </c>
      <c r="DE79" s="18" t="str">
        <f>VLOOKUP($A79,[9]ESTADISTICAS_EN_EDUCACION_BASIC!$C$3:$AK$127,6,0)</f>
        <v>73.3</v>
      </c>
      <c r="DF79" s="18" t="str">
        <f>VLOOKUP($A79,[9]ESTADISTICAS_EN_EDUCACION_BASIC!$C$3:$AK$127,18,0)</f>
        <v>2.78</v>
      </c>
      <c r="DG79" s="18">
        <f>VLOOKUP($A79,[9]ESTADISTICAS_EN_EDUCACION_BASIC!$C$3:$AK$127,28,0)</f>
        <v>0</v>
      </c>
      <c r="DH79" s="38">
        <v>0</v>
      </c>
      <c r="DI79" s="18">
        <v>0</v>
      </c>
      <c r="DJ79" s="38">
        <v>0</v>
      </c>
      <c r="DK79" s="18">
        <v>0</v>
      </c>
      <c r="DL79" s="18">
        <v>0</v>
      </c>
      <c r="DM79" s="18">
        <v>0</v>
      </c>
      <c r="DN79" s="38">
        <v>0</v>
      </c>
      <c r="DO79" s="18">
        <v>0</v>
      </c>
      <c r="DP79" s="38">
        <f>VLOOKUP(A79,[10]Hoja10!$A$1:$D$61,4,0)</f>
        <v>331.12582781456956</v>
      </c>
      <c r="DQ79" s="18">
        <f>VLOOKUP(A79,[10]Hoja10!$A$1:$D$61,2,0)</f>
        <v>1</v>
      </c>
      <c r="DR79" s="18">
        <v>0</v>
      </c>
      <c r="DS79" s="18">
        <v>0</v>
      </c>
      <c r="DT79" s="38">
        <f>VLOOKUP(A79,[10]Hoja12!$A$1:$D$41,4,0)</f>
        <v>331.12582781456956</v>
      </c>
      <c r="DU79" s="18">
        <f>VLOOKUP(A79,[10]Hoja12!$A$1:$D$41,2,0)</f>
        <v>1</v>
      </c>
      <c r="DV79" s="18">
        <v>0</v>
      </c>
      <c r="DW79" s="18">
        <v>0</v>
      </c>
      <c r="DX79" s="18">
        <v>0</v>
      </c>
      <c r="DY79" s="18">
        <v>0</v>
      </c>
      <c r="DZ79" s="188">
        <v>0</v>
      </c>
      <c r="EA79" s="27">
        <v>0</v>
      </c>
      <c r="EB79" s="188">
        <v>51.282051282051277</v>
      </c>
      <c r="EC79" s="27">
        <v>6</v>
      </c>
      <c r="ED79" s="38">
        <f>VLOOKUP(A79,'[3]2019'!$A$8:$K$140,11,0)</f>
        <v>0</v>
      </c>
      <c r="EE79" s="18">
        <f>VLOOKUP(A79,'[3]2019'!$A$8:$K$140,10,0)</f>
        <v>0</v>
      </c>
      <c r="EF79" s="18" t="str">
        <f>VLOOKUP($A79,[9]ESTADISTICAS_EN_EDUCACION_BASIC!$C$3:$AK$127,11,0)</f>
        <v>99.4</v>
      </c>
      <c r="EG79" s="18" t="str">
        <f>VLOOKUP($A79,[9]ESTADISTICAS_EN_EDUCACION_BASIC!$C$3:$AK$127,7,0)</f>
        <v>59.7</v>
      </c>
      <c r="EH79" s="18" t="str">
        <f>VLOOKUP($A79,[9]ESTADISTICAS_EN_EDUCACION_BASIC!$C$3:$AK$127,18,0)</f>
        <v>2.78</v>
      </c>
      <c r="EI79" s="18">
        <f>VLOOKUP($A79,[9]ESTADISTICAS_EN_EDUCACION_BASIC!$C$3:$AK$127,29,0)</f>
        <v>0</v>
      </c>
      <c r="EJ79" s="31"/>
      <c r="EK79" s="31"/>
      <c r="EL79" s="18" t="str">
        <f>VLOOKUP($A79,[9]ESTADISTICAS_EN_EDUCACION_BASIC!$C$3:$AK$127,13,0)</f>
        <v>75.8</v>
      </c>
      <c r="EM79" s="18" t="str">
        <f>VLOOKUP($A79,[9]ESTADISTICAS_EN_EDUCACION_BASIC!$C$3:$AK$127,8,0)</f>
        <v>41.9</v>
      </c>
      <c r="EN79" s="18" t="str">
        <f>VLOOKUP($A79,[9]ESTADISTICAS_EN_EDUCACION_BASIC!$C$3:$AK$127,20,0)</f>
        <v>2.13</v>
      </c>
      <c r="EO79" s="18">
        <f>VLOOKUP($A79,[9]ESTADISTICAS_EN_EDUCACION_BASIC!$C$3:$AK$127,30,0)</f>
        <v>0</v>
      </c>
      <c r="EP79" s="18">
        <v>0</v>
      </c>
      <c r="EQ79" s="18">
        <v>0</v>
      </c>
      <c r="ER79" s="38">
        <v>0</v>
      </c>
      <c r="ES79" s="18">
        <v>0</v>
      </c>
      <c r="ET79" s="38">
        <v>0</v>
      </c>
      <c r="EU79" s="18">
        <v>0</v>
      </c>
      <c r="EV79" s="38">
        <v>0</v>
      </c>
      <c r="EW79" s="18">
        <v>0</v>
      </c>
      <c r="EX79" s="31"/>
      <c r="EY79" s="188">
        <v>95.238095238095227</v>
      </c>
      <c r="EZ79" s="189">
        <v>10</v>
      </c>
      <c r="FA79" s="188">
        <v>0</v>
      </c>
      <c r="FB79" s="27">
        <v>0</v>
      </c>
      <c r="FC79" s="18">
        <v>0</v>
      </c>
      <c r="FD79" s="18">
        <v>0</v>
      </c>
      <c r="FE79" s="38">
        <f>VLOOKUP(A79,[10]Hoja16!$A$1:$D$88,4,0)</f>
        <v>435.72984749455344</v>
      </c>
      <c r="FF79" s="18">
        <f>VLOOKUP(A79,[10]Hoja16!$A$1:$D$88,2,0)</f>
        <v>2</v>
      </c>
      <c r="FG79" s="18">
        <v>0</v>
      </c>
      <c r="FH79" s="18">
        <v>0</v>
      </c>
      <c r="FI79" s="18">
        <v>0</v>
      </c>
      <c r="FJ79" s="18">
        <v>0</v>
      </c>
      <c r="FK79" s="38">
        <f>VLOOKUP(A79,[10]Hoja19!$A$1:$D$97,4,0)</f>
        <v>435.72984749455344</v>
      </c>
      <c r="FL79" s="18">
        <f>VLOOKUP(A79,[10]Hoja19!$A$1:$D$97,2,0)</f>
        <v>2</v>
      </c>
      <c r="FM79" s="38">
        <v>0</v>
      </c>
      <c r="FN79" s="18">
        <v>0</v>
      </c>
      <c r="FO79" s="38">
        <v>0</v>
      </c>
      <c r="FP79" s="18">
        <v>0</v>
      </c>
      <c r="FQ79" s="38">
        <v>0</v>
      </c>
      <c r="FR79" s="18">
        <v>0</v>
      </c>
      <c r="FS79" s="38">
        <f>VLOOKUP(A79,'[3]2019'!$A$8:$M$140,13,0)</f>
        <v>0</v>
      </c>
      <c r="FT79" s="18">
        <f>VLOOKUP(A79,'[3]2019'!$A$8:$M$140,12,0)</f>
        <v>0</v>
      </c>
      <c r="FU79" s="38">
        <f>VLOOKUP(A79,'[3]2019'!$A$8:$O$140,15,0)</f>
        <v>10.695187165775401</v>
      </c>
      <c r="FV79" s="18">
        <f>VLOOKUP(A79,'[3]2019'!$A$8:$O$140,14,0)</f>
        <v>2</v>
      </c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</row>
    <row r="80" spans="1:243">
      <c r="A80" s="17" t="s">
        <v>1170</v>
      </c>
      <c r="B80" s="18" t="s">
        <v>1171</v>
      </c>
      <c r="C80" s="17" t="s">
        <v>427</v>
      </c>
      <c r="D80" s="25">
        <v>6</v>
      </c>
      <c r="E80" s="27">
        <v>2019</v>
      </c>
      <c r="F80" s="31"/>
      <c r="G80" s="194">
        <v>21427</v>
      </c>
      <c r="H80" s="194">
        <v>11453</v>
      </c>
      <c r="I80" s="194">
        <v>9974</v>
      </c>
      <c r="J80" s="200">
        <v>31.75</v>
      </c>
      <c r="K80" s="40">
        <f>VLOOKUP(A80,'[6]1.COBERTURA  DANE'!$B$7:$G$139,5,0)</f>
        <v>4981</v>
      </c>
      <c r="L80" s="26">
        <v>71.73</v>
      </c>
      <c r="M80" s="32">
        <v>11255</v>
      </c>
      <c r="N80" s="187">
        <v>1639</v>
      </c>
      <c r="O80" s="187">
        <v>809</v>
      </c>
      <c r="P80" s="187">
        <v>830</v>
      </c>
      <c r="Q80" s="196">
        <f>VLOOKUP($A80,[7]Hoja1!$A$1:$H$3750,6,0)</f>
        <v>1964</v>
      </c>
      <c r="R80" s="196">
        <f>VLOOKUP($A80,[7]Hoja1!$A$1:$H$3750,7,0)</f>
        <v>970</v>
      </c>
      <c r="S80" s="196">
        <f>VLOOKUP($A80,[7]Hoja1!$A$1:$H$3750,8,0)</f>
        <v>994</v>
      </c>
      <c r="T80" s="187">
        <v>1605</v>
      </c>
      <c r="U80" s="187">
        <v>800</v>
      </c>
      <c r="V80" s="187">
        <v>805</v>
      </c>
      <c r="W80" s="198">
        <f>VLOOKUP($A80,[7]Hoja1!$A$1:$K$3750,9,0)</f>
        <v>1913</v>
      </c>
      <c r="X80" s="198">
        <f>VLOOKUP($A80,[7]Hoja1!$A$1:$K$3750,10,0)</f>
        <v>958</v>
      </c>
      <c r="Y80" s="198">
        <f>VLOOKUP($A80,[7]Hoja1!$A$1:$K$3750,11,0)</f>
        <v>955</v>
      </c>
      <c r="Z80" s="187">
        <v>1581</v>
      </c>
      <c r="AA80" s="187">
        <v>800</v>
      </c>
      <c r="AB80" s="187">
        <v>781</v>
      </c>
      <c r="AC80" s="198">
        <f>VLOOKUP(A80,[7]Hoja1!$A$1:$Q$3765,12,0)</f>
        <v>1911</v>
      </c>
      <c r="AD80" s="198">
        <f>VLOOKUP($A80,[7]Hoja1!$A$1:$Q$3765,13,0)</f>
        <v>973</v>
      </c>
      <c r="AE80" s="198">
        <f>VLOOKUP($A80,[7]Hoja1!$A$1:$Q$3750,14,0)</f>
        <v>938</v>
      </c>
      <c r="AF80" s="187">
        <v>1618</v>
      </c>
      <c r="AG80" s="187">
        <v>826</v>
      </c>
      <c r="AH80" s="187">
        <v>792</v>
      </c>
      <c r="AI80" s="198">
        <f>VLOOKUP($A80,[7]Hoja1!$A$1:$Q$3750,15,0)</f>
        <v>3628</v>
      </c>
      <c r="AJ80" s="198">
        <f>VLOOKUP($A80,[7]Hoja1!$A$1:$Q$3750,16,0)</f>
        <v>1799</v>
      </c>
      <c r="AK80" s="198">
        <f>VLOOKUP($A80,[7]Hoja1!$A$1:$Q$3750,17,0)</f>
        <v>1829</v>
      </c>
      <c r="AL80" s="187">
        <v>1675</v>
      </c>
      <c r="AM80" s="187">
        <v>834</v>
      </c>
      <c r="AN80" s="187">
        <v>841</v>
      </c>
      <c r="AO80" s="31"/>
      <c r="AP80" s="31"/>
      <c r="AQ80" s="31"/>
      <c r="AR80" s="31"/>
      <c r="AS80" s="27"/>
      <c r="AT80" s="31"/>
      <c r="AU80" s="31"/>
      <c r="AV80" s="31"/>
      <c r="AW80" s="31"/>
      <c r="AX80" s="38">
        <f>VLOOKUP(A80,[2]INFANTIL!$A$8:$AE$140,31,0)</f>
        <v>4.032258064516129</v>
      </c>
      <c r="AY80" s="18">
        <f>VLOOKUP(A80,[2]INFANTIL!$A$8:$AE$140,30,0)</f>
        <v>1</v>
      </c>
      <c r="AZ80" s="199">
        <f>VLOOKUP(A80,'[3]2019'!$A$8:$E$140,5,0)</f>
        <v>0.61012812690665041</v>
      </c>
      <c r="BA80" s="23">
        <f>VLOOKUP(A80,'[3]2019'!$A$8:$F$140,4,0)</f>
        <v>1</v>
      </c>
      <c r="BB80" s="22">
        <f>VLOOKUP(A80,'[2]MATERNAS DIRECTAS'!$A$8:$AE$140,31,0)</f>
        <v>0</v>
      </c>
      <c r="BC80" s="23">
        <f>VLOOKUP(A80,'[2]MATERNAS DIRECTAS'!$A$8:$AE$140,30,0)</f>
        <v>0</v>
      </c>
      <c r="BD80" s="28">
        <v>0</v>
      </c>
      <c r="BE80" s="27">
        <v>0</v>
      </c>
      <c r="BF80" s="38">
        <f>VLOOKUP(A80,[8]Controles!$A$7:$P$139,12,0)</f>
        <v>3.6290322580645165</v>
      </c>
      <c r="BG80" s="18">
        <f>VLOOKUP(A80,[8]Controles!$A$7:$L$139,11,0)</f>
        <v>9</v>
      </c>
      <c r="BH80" s="38">
        <f>VLOOKUP(A80,[8]Peso!$A$7:$D$139,4,0)</f>
        <v>7.2580645161290329</v>
      </c>
      <c r="BI80" s="18">
        <f>VLOOKUP(A80,[8]Peso!$A$7:$D$139,3,0)</f>
        <v>18</v>
      </c>
      <c r="BJ80" s="22">
        <f>VLOOKUP(A80,'[2]EDA &lt; 5AÑOS'!$A$8:$AE$140,31,0)</f>
        <v>0</v>
      </c>
      <c r="BK80" s="23">
        <f>VLOOKUP(A80,'[2]EDA &lt; 5AÑOS'!$A$8:$AE$140,30,0)</f>
        <v>0</v>
      </c>
      <c r="BL80" s="22">
        <f>VLOOKUP(A80,'[2]IRA &lt; 5AÑOS'!$A$8:$AE$140,31,0)</f>
        <v>61.012812690665037</v>
      </c>
      <c r="BM80" s="23">
        <f>VLOOKUP(A80,'[2]IRA &lt; 5AÑOS'!$A$8:$AE$140,30,0)</f>
        <v>1</v>
      </c>
      <c r="BN80" s="18">
        <v>0</v>
      </c>
      <c r="BO80" s="18">
        <v>0</v>
      </c>
      <c r="BP80" s="18">
        <v>0</v>
      </c>
      <c r="BQ80" s="18">
        <v>0</v>
      </c>
      <c r="BR80" s="37">
        <v>0</v>
      </c>
      <c r="BS80" s="26">
        <v>0</v>
      </c>
      <c r="BT80" s="18">
        <v>0</v>
      </c>
      <c r="BU80" s="18">
        <v>0</v>
      </c>
      <c r="BV80" s="201">
        <v>0.11961722488038277</v>
      </c>
      <c r="BW80" s="201">
        <v>1.2679425837320575</v>
      </c>
      <c r="BX80" s="201">
        <v>1.1196172248803828</v>
      </c>
      <c r="BY80" s="201">
        <v>1.200956937799043</v>
      </c>
      <c r="BZ80" s="201">
        <v>1.2200956937799043</v>
      </c>
      <c r="CA80" s="201">
        <v>1.1040723981900453</v>
      </c>
      <c r="CB80" s="201">
        <v>1.2805429864253393</v>
      </c>
      <c r="CC80" s="18" t="str">
        <f>VLOOKUP(A80,[9]ESTADISTICAS_EN_EDUCACION_BASIC!$C$3:$AK$127,10,0)</f>
        <v>81.1</v>
      </c>
      <c r="CD80" s="18" t="str">
        <f>VLOOKUP(A80,[9]ESTADISTICAS_EN_EDUCACION_BASIC!$C$3:$AK$158,5,0)</f>
        <v>75.5</v>
      </c>
      <c r="CE80" s="18" t="str">
        <f>VLOOKUP(A80,[9]ESTADISTICAS_EN_EDUCACION_BASIC!$C$3:$AK$127,17,0)</f>
        <v>5.04</v>
      </c>
      <c r="CF80" s="24"/>
      <c r="CG80" s="24"/>
      <c r="CH80" s="20" t="e">
        <f>VLOOKUP(A80,#REF!,4,0)</f>
        <v>#REF!</v>
      </c>
      <c r="CI80" s="21" t="e">
        <f>VLOOKUP(A80,#REF!,2,0)</f>
        <v>#REF!</v>
      </c>
      <c r="CJ80" s="38">
        <f>VLOOKUP(A80,'[3]2019'!$A$8:$G$140,7,0)</f>
        <v>0</v>
      </c>
      <c r="CK80" s="18">
        <f>VLOOKUP(A80,'[3]2019'!$A$9:$G$140,6,0)</f>
        <v>0</v>
      </c>
      <c r="CL80" s="18">
        <v>122.32</v>
      </c>
      <c r="CM80" s="26">
        <v>2</v>
      </c>
      <c r="CN80" s="38">
        <v>122.32</v>
      </c>
      <c r="CO80" s="18">
        <v>2</v>
      </c>
      <c r="CP80" s="18">
        <v>0</v>
      </c>
      <c r="CQ80" s="18">
        <v>0</v>
      </c>
      <c r="CR80" s="18">
        <v>0</v>
      </c>
      <c r="CS80" s="18">
        <v>0</v>
      </c>
      <c r="CT80" s="18">
        <v>0</v>
      </c>
      <c r="CU80" s="18">
        <v>0</v>
      </c>
      <c r="CV80" s="18">
        <v>0</v>
      </c>
      <c r="CW80" s="18">
        <v>0</v>
      </c>
      <c r="CX80" s="18">
        <v>0</v>
      </c>
      <c r="CY80" s="18">
        <v>0</v>
      </c>
      <c r="CZ80" s="38">
        <v>0</v>
      </c>
      <c r="DA80" s="18">
        <v>0</v>
      </c>
      <c r="DB80" s="38">
        <f>VLOOKUP(A80,'[3]2019'!$A$8:$I$140,9,0)</f>
        <v>0</v>
      </c>
      <c r="DC80" s="18">
        <f>VLOOKUP(A80,'[3]2019'!$A$8:$I$140,8,0)</f>
        <v>0</v>
      </c>
      <c r="DD80" s="18" t="str">
        <f>VLOOKUP(A80,[9]ESTADISTICAS_EN_EDUCACION_BASIC!$C$3:$AK$127,11,0)</f>
        <v>106.1</v>
      </c>
      <c r="DE80" s="18" t="str">
        <f>VLOOKUP($A80,[9]ESTADISTICAS_EN_EDUCACION_BASIC!$C$3:$AK$127,6,0)</f>
        <v>90.1</v>
      </c>
      <c r="DF80" s="18" t="str">
        <f>VLOOKUP($A80,[9]ESTADISTICAS_EN_EDUCACION_BASIC!$C$3:$AK$127,18,0)</f>
        <v>5.9</v>
      </c>
      <c r="DG80" s="18" t="str">
        <f>VLOOKUP($A80,[9]ESTADISTICAS_EN_EDUCACION_BASIC!$C$3:$AK$127,28,0)</f>
        <v>6.14</v>
      </c>
      <c r="DH80" s="38">
        <f>VLOOKUP(A80,[10]Hoja4!$A$1:$D$63,4,0)</f>
        <v>261.36957658128591</v>
      </c>
      <c r="DI80" s="18">
        <f>VLOOKUP(A80,[10]Hoja4!$A$1:$D$63,2,0)</f>
        <v>5</v>
      </c>
      <c r="DJ80" s="38">
        <f>VLOOKUP(A80,'[10]AS 6 - 11'!$A$1:$D$84,4,0)</f>
        <v>156.82174594877156</v>
      </c>
      <c r="DK80" s="18">
        <f>VLOOKUP(A80,'[10]AS 6 - 11'!$A$1:$D$84,2,0)</f>
        <v>3</v>
      </c>
      <c r="DL80" s="18">
        <v>0</v>
      </c>
      <c r="DM80" s="18">
        <v>0</v>
      </c>
      <c r="DN80" s="38">
        <f>VLOOKUP(A80,[10]Hoja8!$A$1:$D$72,4,0)</f>
        <v>52.328623757195189</v>
      </c>
      <c r="DO80" s="18">
        <f>VLOOKUP(A80,[10]Hoja8!$A$1:$D$72,2,0)</f>
        <v>1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0</v>
      </c>
      <c r="DV80" s="18">
        <v>0</v>
      </c>
      <c r="DW80" s="18">
        <v>0</v>
      </c>
      <c r="DX80" s="18">
        <v>0</v>
      </c>
      <c r="DY80" s="18">
        <v>0</v>
      </c>
      <c r="DZ80" s="188">
        <v>3.8412291933418694</v>
      </c>
      <c r="EA80" s="27">
        <v>3</v>
      </c>
      <c r="EB80" s="188">
        <v>32.828282828282831</v>
      </c>
      <c r="EC80" s="189">
        <v>26</v>
      </c>
      <c r="ED80" s="38">
        <f>VLOOKUP(A80,'[3]2019'!$A$8:$K$140,11,0)</f>
        <v>2.4721878862793569</v>
      </c>
      <c r="EE80" s="18">
        <f>VLOOKUP(A80,'[3]2019'!$A$8:$K$140,10,0)</f>
        <v>4</v>
      </c>
      <c r="EF80" s="18" t="str">
        <f>VLOOKUP($A80,[9]ESTADISTICAS_EN_EDUCACION_BASIC!$C$3:$AK$127,11,0)</f>
        <v>106.1</v>
      </c>
      <c r="EG80" s="18" t="str">
        <f>VLOOKUP($A80,[9]ESTADISTICAS_EN_EDUCACION_BASIC!$C$3:$AK$127,7,0)</f>
        <v>77.7</v>
      </c>
      <c r="EH80" s="18" t="str">
        <f>VLOOKUP($A80,[9]ESTADISTICAS_EN_EDUCACION_BASIC!$C$3:$AK$127,18,0)</f>
        <v>5.9</v>
      </c>
      <c r="EI80" s="18" t="str">
        <f>VLOOKUP($A80,[9]ESTADISTICAS_EN_EDUCACION_BASIC!$C$3:$AK$127,29,0)</f>
        <v>16.38</v>
      </c>
      <c r="EJ80" s="31"/>
      <c r="EK80" s="31"/>
      <c r="EL80" s="18">
        <f>VLOOKUP($A80,[9]ESTADISTICAS_EN_EDUCACION_BASIC!$C$3:$AK$127,13,0)</f>
        <v>89</v>
      </c>
      <c r="EM80" s="18" t="str">
        <f>VLOOKUP($A80,[9]ESTADISTICAS_EN_EDUCACION_BASIC!$C$3:$AK$127,8,0)</f>
        <v>56.5</v>
      </c>
      <c r="EN80" s="18" t="str">
        <f>VLOOKUP($A80,[9]ESTADISTICAS_EN_EDUCACION_BASIC!$C$3:$AK$127,20,0)</f>
        <v>1.94</v>
      </c>
      <c r="EO80" s="18">
        <f>VLOOKUP($A80,[9]ESTADISTICAS_EN_EDUCACION_BASIC!$C$3:$AK$127,30,0)</f>
        <v>0</v>
      </c>
      <c r="EP80" s="38">
        <f>VLOOKUP(A80,[10]Hoja2!$A$1:$D$72,4,0)</f>
        <v>52.328623757195189</v>
      </c>
      <c r="EQ80" s="18">
        <f>VLOOKUP(A80,[10]Hoja2!$A$1:$D$72,2,0)</f>
        <v>1</v>
      </c>
      <c r="ER80" s="38">
        <f>VLOOKUP(A80,[10]Hoja3!$A$1:$D$89,4,0)</f>
        <v>156.98587127158558</v>
      </c>
      <c r="ES80" s="18">
        <f>VLOOKUP(A80,[10]Hoja3!$A$1:$D$89,2,0)</f>
        <v>3</v>
      </c>
      <c r="ET80" s="38">
        <f>VLOOKUP(A80,[10]Hoja5!$A$1:$D$76,4,0)</f>
        <v>104.65724751439038</v>
      </c>
      <c r="EU80" s="18">
        <f>VLOOKUP(A80,[10]Hoja5!$A$1:$D$75,2,0)</f>
        <v>2</v>
      </c>
      <c r="EV80" s="38">
        <f>VLOOKUP(A80,[10]Hoja7!$A$1:$D$76,4,0)</f>
        <v>52.328623757195189</v>
      </c>
      <c r="EW80" s="18">
        <f>VLOOKUP(A80,[10]Hoja7!$A$1:$D$77,2,0)</f>
        <v>1</v>
      </c>
      <c r="EX80" s="31"/>
      <c r="EY80" s="188">
        <v>104.63733650416171</v>
      </c>
      <c r="EZ80" s="189">
        <v>88</v>
      </c>
      <c r="FA80" s="188">
        <v>90.25270758122744</v>
      </c>
      <c r="FB80" s="189">
        <v>75</v>
      </c>
      <c r="FC80" s="38">
        <f>VLOOKUP(A80,[10]Hoja15!$A$1:$D$63,4,0)</f>
        <v>55.126791620727673</v>
      </c>
      <c r="FD80" s="18">
        <f>VLOOKUP(A80,[10]Hoja15!$A$1:$D$63,2,0)</f>
        <v>2</v>
      </c>
      <c r="FE80" s="38">
        <f>VLOOKUP(A80,[10]Hoja16!$A$1:$D$88,4,0)</f>
        <v>27.563395810363836</v>
      </c>
      <c r="FF80" s="18">
        <f>VLOOKUP(A80,[10]Hoja16!$A$1:$D$88,2,0)</f>
        <v>1</v>
      </c>
      <c r="FG80" s="18">
        <v>0</v>
      </c>
      <c r="FH80" s="18">
        <v>0</v>
      </c>
      <c r="FI80" s="18">
        <v>0</v>
      </c>
      <c r="FJ80" s="18">
        <v>0</v>
      </c>
      <c r="FK80" s="38">
        <f>VLOOKUP(A80,[10]Hoja19!$A$1:$D$97,4,0)</f>
        <v>82.690187431091516</v>
      </c>
      <c r="FL80" s="18">
        <f>VLOOKUP(A80,[10]Hoja19!$A$1:$D$97,2,0)</f>
        <v>3</v>
      </c>
      <c r="FM80" s="38">
        <f>VLOOKUP(A80,[10]Hoja20!$A$1:$D$91,4,0)</f>
        <v>137.81697905181917</v>
      </c>
      <c r="FN80" s="18">
        <f>VLOOKUP(A80,[10]Hoja20!$A$1:$D$91,2,0)</f>
        <v>5</v>
      </c>
      <c r="FO80" s="38">
        <f>VLOOKUP(A80,[10]Hoja21!$A$1:$D$101,4,0)</f>
        <v>413.45093715545761</v>
      </c>
      <c r="FP80" s="18">
        <f>VLOOKUP(A80,[10]Hoja21!$A$1:$D$101,2,0)</f>
        <v>15</v>
      </c>
      <c r="FQ80" s="38">
        <f>VLOOKUP(A80,[10]Hoja22!$A$1:$D$60,4,0)</f>
        <v>55.126791620727673</v>
      </c>
      <c r="FR80" s="18">
        <f>VLOOKUP(A80,[10]Hoja22!$A$1:$D$60,2,0)</f>
        <v>2</v>
      </c>
      <c r="FS80" s="38">
        <f>VLOOKUP(A80,'[3]2019'!$A$8:$M$140,13,0)</f>
        <v>1.791044776119403</v>
      </c>
      <c r="FT80" s="18">
        <f>VLOOKUP(A80,'[3]2019'!$A$8:$M$140,12,0)</f>
        <v>3</v>
      </c>
      <c r="FU80" s="38">
        <f>VLOOKUP(A80,'[3]2019'!$A$8:$O$140,15,0)</f>
        <v>1.2406947890818858</v>
      </c>
      <c r="FV80" s="18">
        <f>VLOOKUP(A80,'[3]2019'!$A$8:$O$140,14,0)</f>
        <v>2</v>
      </c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</row>
    <row r="81" spans="1:243">
      <c r="A81" s="17" t="s">
        <v>1180</v>
      </c>
      <c r="B81" s="18" t="s">
        <v>1181</v>
      </c>
      <c r="C81" s="17" t="s">
        <v>441</v>
      </c>
      <c r="D81" s="25">
        <v>6</v>
      </c>
      <c r="E81" s="27">
        <v>2019</v>
      </c>
      <c r="F81" s="31"/>
      <c r="G81" s="194">
        <v>8186</v>
      </c>
      <c r="H81" s="194">
        <v>2402</v>
      </c>
      <c r="I81" s="194">
        <v>5784</v>
      </c>
      <c r="J81" s="200">
        <v>4.7699999999999996</v>
      </c>
      <c r="K81" s="40">
        <f>VLOOKUP(A81,'[6]1.COBERTURA  DANE'!$B$7:$G$139,5,0)</f>
        <v>547</v>
      </c>
      <c r="L81" s="26">
        <v>56.75</v>
      </c>
      <c r="M81" s="32">
        <v>6505</v>
      </c>
      <c r="N81" s="187">
        <v>865</v>
      </c>
      <c r="O81" s="187">
        <v>454</v>
      </c>
      <c r="P81" s="187">
        <v>411</v>
      </c>
      <c r="Q81" s="196">
        <f>VLOOKUP($A81,[7]Hoja1!$A$1:$H$3750,6,0)</f>
        <v>1033</v>
      </c>
      <c r="R81" s="196">
        <f>VLOOKUP($A81,[7]Hoja1!$A$1:$H$3750,7,0)</f>
        <v>543</v>
      </c>
      <c r="S81" s="196">
        <f>VLOOKUP($A81,[7]Hoja1!$A$1:$H$3750,8,0)</f>
        <v>490</v>
      </c>
      <c r="T81" s="187">
        <v>822</v>
      </c>
      <c r="U81" s="187">
        <v>438</v>
      </c>
      <c r="V81" s="187">
        <v>384</v>
      </c>
      <c r="W81" s="198">
        <f>VLOOKUP($A81,[7]Hoja1!$A$1:$K$3750,9,0)</f>
        <v>971</v>
      </c>
      <c r="X81" s="198">
        <f>VLOOKUP($A81,[7]Hoja1!$A$1:$K$3750,10,0)</f>
        <v>521</v>
      </c>
      <c r="Y81" s="198">
        <f>VLOOKUP($A81,[7]Hoja1!$A$1:$K$3750,11,0)</f>
        <v>450</v>
      </c>
      <c r="Z81" s="187">
        <v>789</v>
      </c>
      <c r="AA81" s="187">
        <v>429</v>
      </c>
      <c r="AB81" s="187">
        <v>360</v>
      </c>
      <c r="AC81" s="198">
        <f>VLOOKUP(A81,[7]Hoja1!$A$1:$Q$3765,12,0)</f>
        <v>938</v>
      </c>
      <c r="AD81" s="198">
        <f>VLOOKUP($A81,[7]Hoja1!$A$1:$Q$3765,13,0)</f>
        <v>513</v>
      </c>
      <c r="AE81" s="198">
        <f>VLOOKUP($A81,[7]Hoja1!$A$1:$Q$3750,14,0)</f>
        <v>425</v>
      </c>
      <c r="AF81" s="187">
        <v>772</v>
      </c>
      <c r="AG81" s="187">
        <v>424</v>
      </c>
      <c r="AH81" s="187">
        <v>348</v>
      </c>
      <c r="AI81" s="198">
        <f>VLOOKUP($A81,[7]Hoja1!$A$1:$Q$3750,15,0)</f>
        <v>1455</v>
      </c>
      <c r="AJ81" s="198">
        <f>VLOOKUP($A81,[7]Hoja1!$A$1:$Q$3750,16,0)</f>
        <v>790</v>
      </c>
      <c r="AK81" s="198">
        <f>VLOOKUP($A81,[7]Hoja1!$A$1:$Q$3750,17,0)</f>
        <v>665</v>
      </c>
      <c r="AL81" s="187">
        <v>679</v>
      </c>
      <c r="AM81" s="187">
        <v>373</v>
      </c>
      <c r="AN81" s="187">
        <v>306</v>
      </c>
      <c r="AO81" s="31"/>
      <c r="AP81" s="31"/>
      <c r="AQ81" s="31"/>
      <c r="AR81" s="31"/>
      <c r="AS81" s="27"/>
      <c r="AT81" s="31"/>
      <c r="AU81" s="31"/>
      <c r="AV81" s="31"/>
      <c r="AW81" s="31"/>
      <c r="AX81" s="38">
        <f>VLOOKUP(A81,[2]INFANTIL!$A$8:$AE$140,31,0)</f>
        <v>12.195121951219512</v>
      </c>
      <c r="AY81" s="18">
        <f>VLOOKUP(A81,[2]INFANTIL!$A$8:$AE$140,30,0)</f>
        <v>1</v>
      </c>
      <c r="AZ81" s="199">
        <f>VLOOKUP(A81,'[3]2019'!$A$8:$E$140,5,0)</f>
        <v>1.1560693641618498</v>
      </c>
      <c r="BA81" s="23">
        <f>VLOOKUP(A81,'[3]2019'!$A$8:$F$140,4,0)</f>
        <v>1</v>
      </c>
      <c r="BB81" s="22">
        <f>VLOOKUP(A81,'[2]MATERNAS DIRECTAS'!$A$8:$AE$140,31,0)</f>
        <v>0</v>
      </c>
      <c r="BC81" s="23">
        <f>VLOOKUP(A81,'[2]MATERNAS DIRECTAS'!$A$8:$AE$140,30,0)</f>
        <v>0</v>
      </c>
      <c r="BD81" s="28">
        <v>0</v>
      </c>
      <c r="BE81" s="27">
        <v>0</v>
      </c>
      <c r="BF81" s="38">
        <f>VLOOKUP(A81,[8]Controles!$A$7:$P$139,12,0)</f>
        <v>7.3170731707317067</v>
      </c>
      <c r="BG81" s="18">
        <f>VLOOKUP(A81,[8]Controles!$A$7:$L$139,11,0)</f>
        <v>6</v>
      </c>
      <c r="BH81" s="38">
        <f>VLOOKUP(A81,[8]Peso!$A$7:$D$139,4,0)</f>
        <v>10.975609756097562</v>
      </c>
      <c r="BI81" s="18">
        <f>VLOOKUP(A81,[8]Peso!$A$7:$D$139,3,0)</f>
        <v>9</v>
      </c>
      <c r="BJ81" s="22">
        <f>VLOOKUP(A81,'[2]EDA &lt; 5AÑOS'!$A$8:$AE$140,31,0)</f>
        <v>0</v>
      </c>
      <c r="BK81" s="23">
        <f>VLOOKUP(A81,'[2]EDA &lt; 5AÑOS'!$A$8:$AE$140,30,0)</f>
        <v>0</v>
      </c>
      <c r="BL81" s="22">
        <f>VLOOKUP(A81,'[2]IRA &lt; 5AÑOS'!$A$8:$AE$140,31,0)</f>
        <v>0</v>
      </c>
      <c r="BM81" s="23">
        <f>VLOOKUP(A81,'[2]IRA &lt; 5AÑOS'!$A$8:$AE$140,30,0)</f>
        <v>0</v>
      </c>
      <c r="BN81" s="18">
        <v>0</v>
      </c>
      <c r="BO81" s="18">
        <v>0</v>
      </c>
      <c r="BP81" s="18">
        <v>0</v>
      </c>
      <c r="BQ81" s="18">
        <v>0</v>
      </c>
      <c r="BR81" s="37">
        <v>0</v>
      </c>
      <c r="BS81" s="26">
        <v>0</v>
      </c>
      <c r="BT81" s="18">
        <v>0</v>
      </c>
      <c r="BU81" s="18">
        <v>0</v>
      </c>
      <c r="BV81" s="201">
        <v>0.25600000000000001</v>
      </c>
      <c r="BW81" s="201">
        <v>0.83199999999999996</v>
      </c>
      <c r="BX81" s="201">
        <v>0.8</v>
      </c>
      <c r="BY81" s="201">
        <v>0.83199999999999996</v>
      </c>
      <c r="BZ81" s="201">
        <v>0.8</v>
      </c>
      <c r="CA81" s="201">
        <v>0.99212598425196852</v>
      </c>
      <c r="CB81" s="201">
        <v>0.78740157480314965</v>
      </c>
      <c r="CC81" s="18" t="str">
        <f>VLOOKUP(A81,[9]ESTADISTICAS_EN_EDUCACION_BASIC!$C$3:$AK$127,10,0)</f>
        <v>41.2</v>
      </c>
      <c r="CD81" s="18" t="str">
        <f>VLOOKUP(A81,[9]ESTADISTICAS_EN_EDUCACION_BASIC!$C$3:$AK$158,5,0)</f>
        <v>30.1</v>
      </c>
      <c r="CE81" s="18">
        <f>VLOOKUP(A81,[9]ESTADISTICAS_EN_EDUCACION_BASIC!$C$3:$AK$127,17,0)</f>
        <v>0</v>
      </c>
      <c r="CF81" s="24"/>
      <c r="CG81" s="24"/>
      <c r="CH81" s="20">
        <v>0</v>
      </c>
      <c r="CI81" s="21">
        <v>0</v>
      </c>
      <c r="CJ81" s="38">
        <f>VLOOKUP(A81,'[3]2019'!$A$8:$G$140,7,0)</f>
        <v>0</v>
      </c>
      <c r="CK81" s="18">
        <f>VLOOKUP(A81,'[3]2019'!$A$9:$G$140,6,0)</f>
        <v>0</v>
      </c>
      <c r="CL81" s="18">
        <v>0</v>
      </c>
      <c r="CM81" s="26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18">
        <v>0</v>
      </c>
      <c r="CY81" s="18">
        <v>0</v>
      </c>
      <c r="CZ81" s="38">
        <v>0</v>
      </c>
      <c r="DA81" s="18">
        <v>0</v>
      </c>
      <c r="DB81" s="38">
        <f>VLOOKUP(A81,'[3]2019'!$A$8:$I$140,9,0)</f>
        <v>0</v>
      </c>
      <c r="DC81" s="18">
        <f>VLOOKUP(A81,'[3]2019'!$A$8:$I$140,8,0)</f>
        <v>0</v>
      </c>
      <c r="DD81" s="18" t="str">
        <f>VLOOKUP(A81,[9]ESTADISTICAS_EN_EDUCACION_BASIC!$C$3:$AK$127,11,0)</f>
        <v>130.4</v>
      </c>
      <c r="DE81" s="18" t="str">
        <f>VLOOKUP($A81,[9]ESTADISTICAS_EN_EDUCACION_BASIC!$C$3:$AK$127,6,0)</f>
        <v>88.4</v>
      </c>
      <c r="DF81" s="18" t="str">
        <f>VLOOKUP($A81,[9]ESTADISTICAS_EN_EDUCACION_BASIC!$C$3:$AK$127,18,0)</f>
        <v>3.97</v>
      </c>
      <c r="DG81" s="18">
        <f>VLOOKUP($A81,[9]ESTADISTICAS_EN_EDUCACION_BASIC!$C$3:$AK$127,28,0)</f>
        <v>0</v>
      </c>
      <c r="DH81" s="38">
        <v>0</v>
      </c>
      <c r="DI81" s="18">
        <v>0</v>
      </c>
      <c r="DJ81" s="38">
        <v>0</v>
      </c>
      <c r="DK81" s="18">
        <v>0</v>
      </c>
      <c r="DL81" s="18">
        <v>0</v>
      </c>
      <c r="DM81" s="18">
        <v>0</v>
      </c>
      <c r="DN81" s="38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18">
        <v>0</v>
      </c>
      <c r="DZ81" s="188">
        <v>22.222222222222221</v>
      </c>
      <c r="EA81" s="189">
        <v>8</v>
      </c>
      <c r="EB81" s="188">
        <v>54.597701149425291</v>
      </c>
      <c r="EC81" s="189">
        <v>19</v>
      </c>
      <c r="ED81" s="38">
        <f>VLOOKUP(A81,'[3]2019'!$A$8:$K$140,11,0)</f>
        <v>1.2953367875647668</v>
      </c>
      <c r="EE81" s="18">
        <f>VLOOKUP(A81,'[3]2019'!$A$8:$K$140,10,0)</f>
        <v>1</v>
      </c>
      <c r="EF81" s="18" t="str">
        <f>VLOOKUP($A81,[9]ESTADISTICAS_EN_EDUCACION_BASIC!$C$3:$AK$127,11,0)</f>
        <v>130.4</v>
      </c>
      <c r="EG81" s="18" t="str">
        <f>VLOOKUP($A81,[9]ESTADISTICAS_EN_EDUCACION_BASIC!$C$3:$AK$127,7,0)</f>
        <v>46.2</v>
      </c>
      <c r="EH81" s="18" t="str">
        <f>VLOOKUP($A81,[9]ESTADISTICAS_EN_EDUCACION_BASIC!$C$3:$AK$127,18,0)</f>
        <v>3.97</v>
      </c>
      <c r="EI81" s="18">
        <f>VLOOKUP($A81,[9]ESTADISTICAS_EN_EDUCACION_BASIC!$C$3:$AK$127,29,0)</f>
        <v>0</v>
      </c>
      <c r="EJ81" s="31"/>
      <c r="EK81" s="31"/>
      <c r="EL81" s="18" t="str">
        <f>VLOOKUP($A81,[9]ESTADISTICAS_EN_EDUCACION_BASIC!$C$3:$AK$127,13,0)</f>
        <v>50.1</v>
      </c>
      <c r="EM81" s="18" t="str">
        <f>VLOOKUP($A81,[9]ESTADISTICAS_EN_EDUCACION_BASIC!$C$3:$AK$127,8,0)</f>
        <v>12.7</v>
      </c>
      <c r="EN81" s="18" t="str">
        <f>VLOOKUP($A81,[9]ESTADISTICAS_EN_EDUCACION_BASIC!$C$3:$AK$127,20,0)</f>
        <v>12.9</v>
      </c>
      <c r="EO81" s="18" t="str">
        <f>VLOOKUP($A81,[9]ESTADISTICAS_EN_EDUCACION_BASIC!$C$3:$AK$127,30,0)</f>
        <v>0.65</v>
      </c>
      <c r="EP81" s="18">
        <v>0</v>
      </c>
      <c r="EQ81" s="18">
        <v>0</v>
      </c>
      <c r="ER81" s="38">
        <f>VLOOKUP(A81,[10]Hoja3!$A$1:$D$89,4,0)</f>
        <v>106.60980810234541</v>
      </c>
      <c r="ES81" s="18">
        <f>VLOOKUP(A81,[10]Hoja3!$A$1:$D$89,2,0)</f>
        <v>1</v>
      </c>
      <c r="ET81" s="38">
        <v>0</v>
      </c>
      <c r="EU81" s="18">
        <v>0</v>
      </c>
      <c r="EV81" s="38">
        <v>0</v>
      </c>
      <c r="EW81" s="18">
        <v>0</v>
      </c>
      <c r="EX81" s="31"/>
      <c r="EY81" s="188">
        <v>81.699346405228766</v>
      </c>
      <c r="EZ81" s="189">
        <v>25</v>
      </c>
      <c r="FA81" s="188">
        <v>55.350553505535053</v>
      </c>
      <c r="FB81" s="189">
        <v>15</v>
      </c>
      <c r="FC81" s="18">
        <v>0</v>
      </c>
      <c r="FD81" s="18">
        <v>0</v>
      </c>
      <c r="FE81" s="38">
        <v>0</v>
      </c>
      <c r="FF81" s="18">
        <v>0</v>
      </c>
      <c r="FG81" s="18">
        <v>0</v>
      </c>
      <c r="FH81" s="18">
        <v>0</v>
      </c>
      <c r="FI81" s="18">
        <v>0</v>
      </c>
      <c r="FJ81" s="18">
        <v>0</v>
      </c>
      <c r="FK81" s="38">
        <v>0</v>
      </c>
      <c r="FL81" s="18">
        <v>0</v>
      </c>
      <c r="FM81" s="38">
        <v>0</v>
      </c>
      <c r="FN81" s="18">
        <v>0</v>
      </c>
      <c r="FO81" s="38">
        <v>0</v>
      </c>
      <c r="FP81" s="18">
        <v>0</v>
      </c>
      <c r="FQ81" s="38">
        <v>0</v>
      </c>
      <c r="FR81" s="18">
        <v>0</v>
      </c>
      <c r="FS81" s="38">
        <f>VLOOKUP(A81,'[3]2019'!$A$8:$M$140,13,0)</f>
        <v>0</v>
      </c>
      <c r="FT81" s="18">
        <f>VLOOKUP(A81,'[3]2019'!$A$8:$M$140,12,0)</f>
        <v>0</v>
      </c>
      <c r="FU81" s="38">
        <f>VLOOKUP(A81,'[3]2019'!$A$8:$O$140,15,0)</f>
        <v>5.208333333333333</v>
      </c>
      <c r="FV81" s="18">
        <f>VLOOKUP(A81,'[3]2019'!$A$8:$O$140,14,0)</f>
        <v>3</v>
      </c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</row>
    <row r="82" spans="1:243">
      <c r="A82" s="17" t="s">
        <v>1188</v>
      </c>
      <c r="B82" s="18" t="s">
        <v>1189</v>
      </c>
      <c r="C82" s="17" t="s">
        <v>466</v>
      </c>
      <c r="D82" s="25">
        <v>6</v>
      </c>
      <c r="E82" s="27">
        <v>2019</v>
      </c>
      <c r="F82" s="31"/>
      <c r="G82" s="194">
        <v>8681</v>
      </c>
      <c r="H82" s="194">
        <v>4550</v>
      </c>
      <c r="I82" s="194">
        <v>4131</v>
      </c>
      <c r="J82" s="200">
        <v>16.96</v>
      </c>
      <c r="K82" s="40">
        <f>VLOOKUP(A82,'[6]1.COBERTURA  DANE'!$B$7:$G$139,5,0)</f>
        <v>1112</v>
      </c>
      <c r="L82" s="26">
        <v>88.56</v>
      </c>
      <c r="M82" s="32">
        <v>5808</v>
      </c>
      <c r="N82" s="187">
        <v>641</v>
      </c>
      <c r="O82" s="187">
        <v>321</v>
      </c>
      <c r="P82" s="187">
        <v>320</v>
      </c>
      <c r="Q82" s="196">
        <f>VLOOKUP($A82,[7]Hoja1!$A$1:$H$3750,6,0)</f>
        <v>773</v>
      </c>
      <c r="R82" s="196">
        <f>VLOOKUP($A82,[7]Hoja1!$A$1:$H$3750,7,0)</f>
        <v>387</v>
      </c>
      <c r="S82" s="196">
        <f>VLOOKUP($A82,[7]Hoja1!$A$1:$H$3750,8,0)</f>
        <v>386</v>
      </c>
      <c r="T82" s="187">
        <v>692</v>
      </c>
      <c r="U82" s="187">
        <v>348</v>
      </c>
      <c r="V82" s="187">
        <v>344</v>
      </c>
      <c r="W82" s="198">
        <f>VLOOKUP($A82,[7]Hoja1!$A$1:$K$3750,9,0)</f>
        <v>853</v>
      </c>
      <c r="X82" s="198">
        <f>VLOOKUP($A82,[7]Hoja1!$A$1:$K$3750,10,0)</f>
        <v>431</v>
      </c>
      <c r="Y82" s="198">
        <f>VLOOKUP($A82,[7]Hoja1!$A$1:$K$3750,11,0)</f>
        <v>422</v>
      </c>
      <c r="Z82" s="187">
        <v>742</v>
      </c>
      <c r="AA82" s="187">
        <v>377</v>
      </c>
      <c r="AB82" s="187">
        <v>365</v>
      </c>
      <c r="AC82" s="198">
        <f>VLOOKUP(A82,[7]Hoja1!$A$1:$Q$3765,12,0)</f>
        <v>894</v>
      </c>
      <c r="AD82" s="198">
        <f>VLOOKUP($A82,[7]Hoja1!$A$1:$Q$3765,13,0)</f>
        <v>457</v>
      </c>
      <c r="AE82" s="198">
        <f>VLOOKUP($A82,[7]Hoja1!$A$1:$Q$3750,14,0)</f>
        <v>437</v>
      </c>
      <c r="AF82" s="187">
        <v>724</v>
      </c>
      <c r="AG82" s="187">
        <v>371</v>
      </c>
      <c r="AH82" s="187">
        <v>353</v>
      </c>
      <c r="AI82" s="198">
        <f>VLOOKUP($A82,[7]Hoja1!$A$1:$Q$3750,15,0)</f>
        <v>1354</v>
      </c>
      <c r="AJ82" s="198">
        <f>VLOOKUP($A82,[7]Hoja1!$A$1:$Q$3750,16,0)</f>
        <v>693</v>
      </c>
      <c r="AK82" s="198">
        <f>VLOOKUP($A82,[7]Hoja1!$A$1:$Q$3750,17,0)</f>
        <v>661</v>
      </c>
      <c r="AL82" s="187">
        <v>628</v>
      </c>
      <c r="AM82" s="187">
        <v>324</v>
      </c>
      <c r="AN82" s="187">
        <v>304</v>
      </c>
      <c r="AO82" s="31"/>
      <c r="AP82" s="31"/>
      <c r="AQ82" s="31"/>
      <c r="AR82" s="31"/>
      <c r="AS82" s="27"/>
      <c r="AT82" s="31"/>
      <c r="AU82" s="31"/>
      <c r="AV82" s="31"/>
      <c r="AW82" s="31"/>
      <c r="AX82" s="38">
        <f>VLOOKUP(A82,[2]INFANTIL!$A$8:$AE$140,31,0)</f>
        <v>0</v>
      </c>
      <c r="AY82" s="18">
        <f>VLOOKUP(A82,[2]INFANTIL!$A$8:$AE$140,30,0)</f>
        <v>0</v>
      </c>
      <c r="AZ82" s="199">
        <f>VLOOKUP(A82,'[3]2019'!$A$8:$E$140,5,0)</f>
        <v>0</v>
      </c>
      <c r="BA82" s="23">
        <f>VLOOKUP(A82,'[3]2019'!$A$8:$F$140,4,0)</f>
        <v>0</v>
      </c>
      <c r="BB82" s="22">
        <f>VLOOKUP(A82,'[2]MATERNAS DIRECTAS'!$A$8:$AE$140,31,0)</f>
        <v>0</v>
      </c>
      <c r="BC82" s="23">
        <f>VLOOKUP(A82,'[2]MATERNAS DIRECTAS'!$A$8:$AE$140,30,0)</f>
        <v>0</v>
      </c>
      <c r="BD82" s="28">
        <v>0</v>
      </c>
      <c r="BE82" s="27">
        <v>0</v>
      </c>
      <c r="BF82" s="38">
        <f>VLOOKUP(A82,[8]Controles!$A$7:$P$139,12,0)</f>
        <v>5.6338028169014089</v>
      </c>
      <c r="BG82" s="18">
        <f>VLOOKUP(A82,[8]Controles!$A$7:$L$139,11,0)</f>
        <v>4</v>
      </c>
      <c r="BH82" s="38">
        <f>VLOOKUP(A82,[8]Peso!$A$7:$D$139,4,0)</f>
        <v>9.8591549295774641</v>
      </c>
      <c r="BI82" s="18">
        <f>VLOOKUP(A82,[8]Peso!$A$7:$D$139,3,0)</f>
        <v>7</v>
      </c>
      <c r="BJ82" s="22">
        <f>VLOOKUP(A82,'[2]EDA &lt; 5AÑOS'!$A$8:$AE$140,31,0)</f>
        <v>0</v>
      </c>
      <c r="BK82" s="23">
        <f>VLOOKUP(A82,'[2]EDA &lt; 5AÑOS'!$A$8:$AE$140,30,0)</f>
        <v>0</v>
      </c>
      <c r="BL82" s="22">
        <f>VLOOKUP(A82,'[2]IRA &lt; 5AÑOS'!$A$8:$AE$140,31,0)</f>
        <v>0</v>
      </c>
      <c r="BM82" s="23">
        <f>VLOOKUP(A82,'[2]IRA &lt; 5AÑOS'!$A$8:$AE$140,30,0)</f>
        <v>0</v>
      </c>
      <c r="BN82" s="18">
        <v>0</v>
      </c>
      <c r="BO82" s="18">
        <v>0</v>
      </c>
      <c r="BP82" s="18">
        <v>0</v>
      </c>
      <c r="BQ82" s="18">
        <v>0</v>
      </c>
      <c r="BR82" s="37">
        <v>0</v>
      </c>
      <c r="BS82" s="26">
        <v>0</v>
      </c>
      <c r="BT82" s="18">
        <v>0</v>
      </c>
      <c r="BU82" s="18">
        <v>0</v>
      </c>
      <c r="BV82" s="201">
        <v>0.32291666666666669</v>
      </c>
      <c r="BW82" s="201">
        <v>1.0104166666666667</v>
      </c>
      <c r="BX82" s="201">
        <v>1.0520833333333333</v>
      </c>
      <c r="BY82" s="201">
        <v>1.0104166666666667</v>
      </c>
      <c r="BZ82" s="201">
        <v>1.0520833333333333</v>
      </c>
      <c r="CA82" s="201">
        <v>1</v>
      </c>
      <c r="CB82" s="201">
        <v>1</v>
      </c>
      <c r="CC82" s="18">
        <f>VLOOKUP(A82,[9]ESTADISTICAS_EN_EDUCACION_BASIC!$C$3:$AK$127,10,0)</f>
        <v>87</v>
      </c>
      <c r="CD82" s="18" t="str">
        <f>VLOOKUP(A82,[9]ESTADISTICAS_EN_EDUCACION_BASIC!$C$3:$AK$158,5,0)</f>
        <v>72.7</v>
      </c>
      <c r="CE82" s="18" t="str">
        <f>VLOOKUP(A82,[9]ESTADISTICAS_EN_EDUCACION_BASIC!$C$3:$AK$127,17,0)</f>
        <v>4.48</v>
      </c>
      <c r="CF82" s="24"/>
      <c r="CG82" s="24"/>
      <c r="CH82" s="20">
        <v>0</v>
      </c>
      <c r="CI82" s="21">
        <v>0</v>
      </c>
      <c r="CJ82" s="38">
        <f>VLOOKUP(A82,'[3]2019'!$A$8:$G$140,7,0)</f>
        <v>0</v>
      </c>
      <c r="CK82" s="18">
        <f>VLOOKUP(A82,'[3]2019'!$A$9:$G$140,6,0)</f>
        <v>0</v>
      </c>
      <c r="CL82" s="18">
        <v>0</v>
      </c>
      <c r="CM82" s="26">
        <v>0</v>
      </c>
      <c r="CN82" s="18">
        <v>0</v>
      </c>
      <c r="CO82" s="18">
        <v>0</v>
      </c>
      <c r="CP82" s="18">
        <v>0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18">
        <v>0</v>
      </c>
      <c r="CY82" s="18">
        <v>0</v>
      </c>
      <c r="CZ82" s="38">
        <v>0</v>
      </c>
      <c r="DA82" s="18">
        <v>0</v>
      </c>
      <c r="DB82" s="38">
        <f>VLOOKUP(A82,'[3]2019'!$A$8:$I$140,9,0)</f>
        <v>1.3477088948787064</v>
      </c>
      <c r="DC82" s="18">
        <f>VLOOKUP(A82,'[3]2019'!$A$8:$I$140,8,0)</f>
        <v>1</v>
      </c>
      <c r="DD82" s="18" t="str">
        <f>VLOOKUP(A82,[9]ESTADISTICAS_EN_EDUCACION_BASIC!$C$3:$AK$127,11,0)</f>
        <v>118.5</v>
      </c>
      <c r="DE82" s="18" t="str">
        <f>VLOOKUP($A82,[9]ESTADISTICAS_EN_EDUCACION_BASIC!$C$3:$AK$127,6,0)</f>
        <v>92.3</v>
      </c>
      <c r="DF82" s="18" t="str">
        <f>VLOOKUP($A82,[9]ESTADISTICAS_EN_EDUCACION_BASIC!$C$3:$AK$127,18,0)</f>
        <v>2.72</v>
      </c>
      <c r="DG82" s="18" t="str">
        <f>VLOOKUP($A82,[9]ESTADISTICAS_EN_EDUCACION_BASIC!$C$3:$AK$127,28,0)</f>
        <v>7.41</v>
      </c>
      <c r="DH82" s="38">
        <v>0</v>
      </c>
      <c r="DI82" s="18">
        <v>0</v>
      </c>
      <c r="DJ82" s="38">
        <v>0</v>
      </c>
      <c r="DK82" s="18">
        <v>0</v>
      </c>
      <c r="DL82" s="18">
        <v>0</v>
      </c>
      <c r="DM82" s="18">
        <v>0</v>
      </c>
      <c r="DN82" s="38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18">
        <v>0</v>
      </c>
      <c r="DZ82" s="188">
        <v>0</v>
      </c>
      <c r="EA82" s="189">
        <v>0</v>
      </c>
      <c r="EB82" s="188">
        <v>79.320113314447596</v>
      </c>
      <c r="EC82" s="189">
        <v>28</v>
      </c>
      <c r="ED82" s="38">
        <f>VLOOKUP(A82,'[3]2019'!$A$8:$K$140,11,0)</f>
        <v>2.7624309392265194</v>
      </c>
      <c r="EE82" s="18">
        <f>VLOOKUP(A82,'[3]2019'!$A$8:$K$140,10,0)</f>
        <v>2</v>
      </c>
      <c r="EF82" s="18" t="str">
        <f>VLOOKUP($A82,[9]ESTADISTICAS_EN_EDUCACION_BASIC!$C$3:$AK$127,11,0)</f>
        <v>118.5</v>
      </c>
      <c r="EG82" s="18" t="str">
        <f>VLOOKUP($A82,[9]ESTADISTICAS_EN_EDUCACION_BASIC!$C$3:$AK$127,7,0)</f>
        <v>72.8</v>
      </c>
      <c r="EH82" s="18" t="str">
        <f>VLOOKUP($A82,[9]ESTADISTICAS_EN_EDUCACION_BASIC!$C$3:$AK$127,18,0)</f>
        <v>2.72</v>
      </c>
      <c r="EI82" s="18" t="str">
        <f>VLOOKUP($A82,[9]ESTADISTICAS_EN_EDUCACION_BASIC!$C$3:$AK$127,29,0)</f>
        <v>3.69</v>
      </c>
      <c r="EJ82" s="31"/>
      <c r="EK82" s="31"/>
      <c r="EL82" s="18" t="str">
        <f>VLOOKUP($A82,[9]ESTADISTICAS_EN_EDUCACION_BASIC!$C$3:$AK$127,13,0)</f>
        <v>63.7</v>
      </c>
      <c r="EM82" s="18" t="str">
        <f>VLOOKUP($A82,[9]ESTADISTICAS_EN_EDUCACION_BASIC!$C$3:$AK$127,8,0)</f>
        <v>26.4</v>
      </c>
      <c r="EN82" s="18" t="str">
        <f>VLOOKUP($A82,[9]ESTADISTICAS_EN_EDUCACION_BASIC!$C$3:$AK$127,20,0)</f>
        <v>1.14</v>
      </c>
      <c r="EO82" s="18" t="str">
        <f>VLOOKUP($A82,[9]ESTADISTICAS_EN_EDUCACION_BASIC!$C$3:$AK$127,30,0)</f>
        <v>2.86</v>
      </c>
      <c r="EP82" s="18">
        <v>0</v>
      </c>
      <c r="EQ82" s="18">
        <v>0</v>
      </c>
      <c r="ER82" s="38">
        <v>0</v>
      </c>
      <c r="ES82" s="18">
        <v>0</v>
      </c>
      <c r="ET82" s="38">
        <v>0</v>
      </c>
      <c r="EU82" s="18">
        <v>0</v>
      </c>
      <c r="EV82" s="38">
        <v>0</v>
      </c>
      <c r="EW82" s="18">
        <v>0</v>
      </c>
      <c r="EX82" s="31"/>
      <c r="EY82" s="190">
        <v>42.763157894736842</v>
      </c>
      <c r="EZ82" s="191">
        <v>13</v>
      </c>
      <c r="FA82" s="188">
        <v>29.09090909090909</v>
      </c>
      <c r="FB82" s="189">
        <v>8</v>
      </c>
      <c r="FC82" s="18">
        <v>0</v>
      </c>
      <c r="FD82" s="18">
        <v>0</v>
      </c>
      <c r="FE82" s="38">
        <v>0</v>
      </c>
      <c r="FF82" s="18">
        <v>0</v>
      </c>
      <c r="FG82" s="18">
        <v>0</v>
      </c>
      <c r="FH82" s="18">
        <v>0</v>
      </c>
      <c r="FI82" s="18">
        <v>0</v>
      </c>
      <c r="FJ82" s="18">
        <v>0</v>
      </c>
      <c r="FK82" s="38">
        <v>0</v>
      </c>
      <c r="FL82" s="18">
        <v>0</v>
      </c>
      <c r="FM82" s="38">
        <v>0</v>
      </c>
      <c r="FN82" s="18">
        <v>0</v>
      </c>
      <c r="FO82" s="38">
        <v>0</v>
      </c>
      <c r="FP82" s="18">
        <v>0</v>
      </c>
      <c r="FQ82" s="38">
        <v>0</v>
      </c>
      <c r="FR82" s="18">
        <v>0</v>
      </c>
      <c r="FS82" s="38">
        <f>VLOOKUP(A82,'[3]2019'!$A$8:$M$140,13,0)</f>
        <v>1.5923566878980893</v>
      </c>
      <c r="FT82" s="18">
        <f>VLOOKUP(A82,'[3]2019'!$A$8:$M$140,12,0)</f>
        <v>1</v>
      </c>
      <c r="FU82" s="38">
        <f>VLOOKUP(A82,'[3]2019'!$A$8:$O$140,15,0)</f>
        <v>1.7985611510791368</v>
      </c>
      <c r="FV82" s="18">
        <f>VLOOKUP(A82,'[3]2019'!$A$8:$O$140,14,0)</f>
        <v>1</v>
      </c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</row>
    <row r="83" spans="1:243">
      <c r="A83" s="17" t="s">
        <v>1198</v>
      </c>
      <c r="B83" s="18" t="s">
        <v>1199</v>
      </c>
      <c r="C83" s="17" t="s">
        <v>730</v>
      </c>
      <c r="D83" s="25">
        <v>6</v>
      </c>
      <c r="E83" s="27">
        <v>2019</v>
      </c>
      <c r="F83" s="31"/>
      <c r="G83" s="194">
        <v>40048</v>
      </c>
      <c r="H83" s="194">
        <v>33869</v>
      </c>
      <c r="I83" s="194">
        <v>6179</v>
      </c>
      <c r="J83" s="200">
        <v>32.26</v>
      </c>
      <c r="K83" s="40">
        <f>VLOOKUP(A83,'[6]1.COBERTURA  DANE'!$B$7:$G$139,5,0)</f>
        <v>16204</v>
      </c>
      <c r="L83" s="26">
        <v>51.52</v>
      </c>
      <c r="M83" s="32">
        <v>25879</v>
      </c>
      <c r="N83" s="187">
        <v>3062</v>
      </c>
      <c r="O83" s="187">
        <v>1566</v>
      </c>
      <c r="P83" s="187">
        <v>1496</v>
      </c>
      <c r="Q83" s="196">
        <f>VLOOKUP($A83,[7]Hoja1!$A$1:$H$3750,6,0)</f>
        <v>3687</v>
      </c>
      <c r="R83" s="196">
        <f>VLOOKUP($A83,[7]Hoja1!$A$1:$H$3750,7,0)</f>
        <v>1885</v>
      </c>
      <c r="S83" s="196">
        <f>VLOOKUP($A83,[7]Hoja1!$A$1:$H$3750,8,0)</f>
        <v>1802</v>
      </c>
      <c r="T83" s="187">
        <v>3185</v>
      </c>
      <c r="U83" s="187">
        <v>1626</v>
      </c>
      <c r="V83" s="187">
        <v>1559</v>
      </c>
      <c r="W83" s="198">
        <f>VLOOKUP($A83,[7]Hoja1!$A$1:$K$3750,9,0)</f>
        <v>3872</v>
      </c>
      <c r="X83" s="198">
        <f>VLOOKUP($A83,[7]Hoja1!$A$1:$K$3750,10,0)</f>
        <v>1976</v>
      </c>
      <c r="Y83" s="198">
        <f>VLOOKUP($A83,[7]Hoja1!$A$1:$K$3750,11,0)</f>
        <v>1896</v>
      </c>
      <c r="Z83" s="187">
        <v>3303</v>
      </c>
      <c r="AA83" s="187">
        <v>1683</v>
      </c>
      <c r="AB83" s="187">
        <v>1620</v>
      </c>
      <c r="AC83" s="198">
        <f>VLOOKUP(A83,[7]Hoja1!$A$1:$Q$3765,12,0)</f>
        <v>3978</v>
      </c>
      <c r="AD83" s="198">
        <f>VLOOKUP($A83,[7]Hoja1!$A$1:$Q$3765,13,0)</f>
        <v>2020</v>
      </c>
      <c r="AE83" s="198">
        <f>VLOOKUP($A83,[7]Hoja1!$A$1:$Q$3750,14,0)</f>
        <v>1958</v>
      </c>
      <c r="AF83" s="187">
        <v>3493</v>
      </c>
      <c r="AG83" s="187">
        <v>1865</v>
      </c>
      <c r="AH83" s="187">
        <v>1628</v>
      </c>
      <c r="AI83" s="198">
        <f>VLOOKUP($A83,[7]Hoja1!$A$1:$Q$3750,15,0)</f>
        <v>7498</v>
      </c>
      <c r="AJ83" s="198">
        <f>VLOOKUP($A83,[7]Hoja1!$A$1:$Q$3750,16,0)</f>
        <v>3907</v>
      </c>
      <c r="AK83" s="198">
        <f>VLOOKUP($A83,[7]Hoja1!$A$1:$Q$3750,17,0)</f>
        <v>3591</v>
      </c>
      <c r="AL83" s="187">
        <v>3401</v>
      </c>
      <c r="AM83" s="187">
        <v>1766</v>
      </c>
      <c r="AN83" s="187">
        <v>1635</v>
      </c>
      <c r="AO83" s="31"/>
      <c r="AP83" s="31"/>
      <c r="AQ83" s="31"/>
      <c r="AR83" s="31"/>
      <c r="AS83" s="27"/>
      <c r="AT83" s="31"/>
      <c r="AU83" s="31"/>
      <c r="AV83" s="31"/>
      <c r="AW83" s="31"/>
      <c r="AX83" s="38">
        <f>VLOOKUP(A83,[2]INFANTIL!$A$8:$AE$140,31,0)</f>
        <v>23.4375</v>
      </c>
      <c r="AY83" s="18">
        <f>VLOOKUP(A83,[2]INFANTIL!$A$8:$AE$140,30,0)</f>
        <v>12</v>
      </c>
      <c r="AZ83" s="199">
        <f>VLOOKUP(A83,'[3]2019'!$A$8:$E$140,5,0)</f>
        <v>4.2455911169170477</v>
      </c>
      <c r="BA83" s="23">
        <f>VLOOKUP(A83,'[3]2019'!$A$8:$F$140,4,0)</f>
        <v>13</v>
      </c>
      <c r="BB83" s="22">
        <f>VLOOKUP(A83,'[2]MATERNAS DIRECTAS'!$A$8:$AE$140,31,0)</f>
        <v>0</v>
      </c>
      <c r="BC83" s="23">
        <f>VLOOKUP(A83,'[2]MATERNAS DIRECTAS'!$A$8:$AE$140,30,0)</f>
        <v>0</v>
      </c>
      <c r="BD83" s="28">
        <v>0</v>
      </c>
      <c r="BE83" s="27">
        <v>0</v>
      </c>
      <c r="BF83" s="38">
        <f>VLOOKUP(A83,[8]Controles!$A$7:$P$139,12,0)</f>
        <v>7.03125</v>
      </c>
      <c r="BG83" s="18">
        <f>VLOOKUP(A83,[8]Controles!$A$7:$L$139,11,0)</f>
        <v>36</v>
      </c>
      <c r="BH83" s="38">
        <f>VLOOKUP(A83,[8]Peso!$A$7:$D$139,4,0)</f>
        <v>7.03125</v>
      </c>
      <c r="BI83" s="18">
        <f>VLOOKUP(A83,[8]Peso!$A$7:$D$139,3,0)</f>
        <v>36</v>
      </c>
      <c r="BJ83" s="22">
        <f>VLOOKUP(A83,'[2]EDA &lt; 5AÑOS'!$A$8:$AE$140,31,0)</f>
        <v>0</v>
      </c>
      <c r="BK83" s="23">
        <f>VLOOKUP(A83,'[2]EDA &lt; 5AÑOS'!$A$8:$AE$140,30,0)</f>
        <v>0</v>
      </c>
      <c r="BL83" s="22">
        <f>VLOOKUP(A83,'[2]IRA &lt; 5AÑOS'!$A$8:$AE$140,31,0)</f>
        <v>0</v>
      </c>
      <c r="BM83" s="23">
        <f>VLOOKUP(A83,'[2]IRA &lt; 5AÑOS'!$A$8:$AE$140,30,0)</f>
        <v>0</v>
      </c>
      <c r="BN83" s="18">
        <v>0</v>
      </c>
      <c r="BO83" s="18">
        <v>0</v>
      </c>
      <c r="BP83" s="18">
        <v>0</v>
      </c>
      <c r="BQ83" s="18">
        <v>0</v>
      </c>
      <c r="BR83" s="37">
        <v>0</v>
      </c>
      <c r="BS83" s="26">
        <v>0</v>
      </c>
      <c r="BT83" s="18">
        <v>0</v>
      </c>
      <c r="BU83" s="18">
        <v>0</v>
      </c>
      <c r="BV83" s="201">
        <v>1.1490787269681741</v>
      </c>
      <c r="BW83" s="201">
        <v>0.84254606365159124</v>
      </c>
      <c r="BX83" s="201">
        <v>0.90452261306532666</v>
      </c>
      <c r="BY83" s="201">
        <v>0.84254606365159124</v>
      </c>
      <c r="BZ83" s="201">
        <v>0.92797319932998323</v>
      </c>
      <c r="CA83" s="201">
        <v>0.84871406959152795</v>
      </c>
      <c r="CB83" s="201">
        <v>0.83661119515885018</v>
      </c>
      <c r="CC83" s="18" t="str">
        <f>VLOOKUP(A83,[9]ESTADISTICAS_EN_EDUCACION_BASIC!$C$3:$AK$127,10,0)</f>
        <v>70.3</v>
      </c>
      <c r="CD83" s="18" t="str">
        <f>VLOOKUP(A83,[9]ESTADISTICAS_EN_EDUCACION_BASIC!$C$3:$AK$158,5,0)</f>
        <v>60.3</v>
      </c>
      <c r="CE83" s="18" t="str">
        <f>VLOOKUP(A83,[9]ESTADISTICAS_EN_EDUCACION_BASIC!$C$3:$AK$127,17,0)</f>
        <v>7.37</v>
      </c>
      <c r="CF83" s="24"/>
      <c r="CG83" s="24"/>
      <c r="CH83" s="20" t="e">
        <f>VLOOKUP(A83,#REF!,4,0)</f>
        <v>#REF!</v>
      </c>
      <c r="CI83" s="21" t="e">
        <f>VLOOKUP(A83,#REF!,2,0)</f>
        <v>#REF!</v>
      </c>
      <c r="CJ83" s="38">
        <f>VLOOKUP(A83,'[3]2019'!$A$8:$G$140,7,0)</f>
        <v>0.31397174254317112</v>
      </c>
      <c r="CK83" s="18">
        <f>VLOOKUP(A83,'[3]2019'!$A$9:$G$140,6,0)</f>
        <v>1</v>
      </c>
      <c r="CL83" s="18">
        <v>64.959999999999994</v>
      </c>
      <c r="CM83" s="26">
        <v>2</v>
      </c>
      <c r="CN83" s="38">
        <v>97.43</v>
      </c>
      <c r="CO83" s="18">
        <v>3</v>
      </c>
      <c r="CP83" s="18">
        <v>0</v>
      </c>
      <c r="CQ83" s="18">
        <v>0</v>
      </c>
      <c r="CR83" s="18">
        <v>0</v>
      </c>
      <c r="CS83" s="18">
        <v>0</v>
      </c>
      <c r="CT83" s="18">
        <v>0</v>
      </c>
      <c r="CU83" s="18">
        <v>0</v>
      </c>
      <c r="CV83" s="18">
        <v>0</v>
      </c>
      <c r="CW83" s="18">
        <v>0</v>
      </c>
      <c r="CX83" s="18">
        <v>0</v>
      </c>
      <c r="CY83" s="18">
        <v>0</v>
      </c>
      <c r="CZ83" s="38">
        <v>0</v>
      </c>
      <c r="DA83" s="18">
        <v>0</v>
      </c>
      <c r="DB83" s="38">
        <f>VLOOKUP(A83,'[3]2019'!$A$8:$I$140,9,0)</f>
        <v>0.30275507114744171</v>
      </c>
      <c r="DC83" s="18">
        <f>VLOOKUP(A83,'[3]2019'!$A$8:$I$140,8,0)</f>
        <v>1</v>
      </c>
      <c r="DD83" s="18" t="str">
        <f>VLOOKUP(A83,[9]ESTADISTICAS_EN_EDUCACION_BASIC!$C$3:$AK$127,11,0)</f>
        <v>115.2</v>
      </c>
      <c r="DE83" s="18">
        <f>VLOOKUP($A83,[9]ESTADISTICAS_EN_EDUCACION_BASIC!$C$3:$AK$127,6,0)</f>
        <v>93</v>
      </c>
      <c r="DF83" s="18" t="str">
        <f>VLOOKUP($A83,[9]ESTADISTICAS_EN_EDUCACION_BASIC!$C$3:$AK$127,18,0)</f>
        <v>5.46</v>
      </c>
      <c r="DG83" s="18" t="str">
        <f>VLOOKUP($A83,[9]ESTADISTICAS_EN_EDUCACION_BASIC!$C$3:$AK$127,28,0)</f>
        <v>1.45</v>
      </c>
      <c r="DH83" s="38">
        <f>VLOOKUP(A83,[10]Hoja4!$A$1:$D$63,4,0)</f>
        <v>77.47933884297521</v>
      </c>
      <c r="DI83" s="18">
        <f>VLOOKUP(A83,[10]Hoja4!$A$1:$D$63,2,0)</f>
        <v>3</v>
      </c>
      <c r="DJ83" s="38">
        <f>VLOOKUP(A83,'[10]AS 6 - 11'!$A$1:$D$84,4,0)</f>
        <v>542.35537190082641</v>
      </c>
      <c r="DK83" s="18">
        <f>VLOOKUP(A83,'[10]AS 6 - 11'!$A$1:$D$84,2,0)</f>
        <v>21</v>
      </c>
      <c r="DL83" s="38">
        <f>VLOOKUP(A83,'[10]VIPNAL 6 - 11'!$A$1:$D$28,4,0)</f>
        <v>51.652892561983471</v>
      </c>
      <c r="DM83" s="18">
        <f>VLOOKUP(A83,'[10]VIPNAL 6 - 11'!$A$1:$D$28,2,0)</f>
        <v>2</v>
      </c>
      <c r="DN83" s="38">
        <f>VLOOKUP(A83,[10]Hoja8!$A$1:$D$72,4,0)</f>
        <v>175.96782302664656</v>
      </c>
      <c r="DO83" s="18">
        <f>VLOOKUP(A83,[10]Hoja8!$A$1:$D$72,2,0)</f>
        <v>7</v>
      </c>
      <c r="DP83" s="38">
        <f>VLOOKUP(A83,[10]Hoja10!$A$1:$D$61,4,0)</f>
        <v>150.82956259426848</v>
      </c>
      <c r="DQ83" s="18">
        <f>VLOOKUP(A83,[10]Hoja10!$A$1:$D$61,2,0)</f>
        <v>6</v>
      </c>
      <c r="DR83" s="18">
        <v>0</v>
      </c>
      <c r="DS83" s="18">
        <v>0</v>
      </c>
      <c r="DT83" s="38">
        <f>VLOOKUP(A83,[10]Hoja12!$A$1:$D$41,4,0)</f>
        <v>125.69130216189041</v>
      </c>
      <c r="DU83" s="18">
        <f>VLOOKUP(A83,[10]Hoja12!$A$1:$D$41,2,0)</f>
        <v>5</v>
      </c>
      <c r="DV83" s="18">
        <v>0</v>
      </c>
      <c r="DW83" s="18">
        <v>0</v>
      </c>
      <c r="DX83" s="38">
        <f>VLOOKUP(A83,[10]Hoja14!$A$1:$D$13,4,0)</f>
        <v>25.138260432378075</v>
      </c>
      <c r="DY83" s="18">
        <f>VLOOKUP(A83,[10]Hoja14!$A$1:$D$13,2,0)</f>
        <v>1</v>
      </c>
      <c r="DZ83" s="188">
        <v>3.7037037037037037</v>
      </c>
      <c r="EA83" s="189">
        <v>6</v>
      </c>
      <c r="EB83" s="188">
        <v>82.923832923832933</v>
      </c>
      <c r="EC83" s="189">
        <v>135</v>
      </c>
      <c r="ED83" s="38">
        <f>VLOOKUP(A83,'[3]2019'!$A$8:$K$140,11,0)</f>
        <v>3.1491554537646724</v>
      </c>
      <c r="EE83" s="18">
        <f>VLOOKUP(A83,'[3]2019'!$A$8:$K$140,10,0)</f>
        <v>11</v>
      </c>
      <c r="EF83" s="18" t="str">
        <f>VLOOKUP($A83,[9]ESTADISTICAS_EN_EDUCACION_BASIC!$C$3:$AK$127,11,0)</f>
        <v>115.2</v>
      </c>
      <c r="EG83" s="18" t="str">
        <f>VLOOKUP($A83,[9]ESTADISTICAS_EN_EDUCACION_BASIC!$C$3:$AK$127,7,0)</f>
        <v>66.9</v>
      </c>
      <c r="EH83" s="18" t="str">
        <f>VLOOKUP($A83,[9]ESTADISTICAS_EN_EDUCACION_BASIC!$C$3:$AK$127,18,0)</f>
        <v>5.46</v>
      </c>
      <c r="EI83" s="18" t="str">
        <f>VLOOKUP($A83,[9]ESTADISTICAS_EN_EDUCACION_BASIC!$C$3:$AK$127,29,0)</f>
        <v>0.43</v>
      </c>
      <c r="EJ83" s="31"/>
      <c r="EK83" s="31"/>
      <c r="EL83" s="18" t="str">
        <f>VLOOKUP($A83,[9]ESTADISTICAS_EN_EDUCACION_BASIC!$C$3:$AK$127,13,0)</f>
        <v>70.7</v>
      </c>
      <c r="EM83" s="18" t="str">
        <f>VLOOKUP($A83,[9]ESTADISTICAS_EN_EDUCACION_BASIC!$C$3:$AK$127,8,0)</f>
        <v>38.3</v>
      </c>
      <c r="EN83" s="18" t="str">
        <f>VLOOKUP($A83,[9]ESTADISTICAS_EN_EDUCACION_BASIC!$C$3:$AK$127,20,0)</f>
        <v>2.75</v>
      </c>
      <c r="EO83" s="18" t="str">
        <f>VLOOKUP($A83,[9]ESTADISTICAS_EN_EDUCACION_BASIC!$C$3:$AK$127,30,0)</f>
        <v>0.42</v>
      </c>
      <c r="EP83" s="38">
        <f>VLOOKUP(A83,[10]Hoja2!$A$1:$D$72,4,0)</f>
        <v>175.96782302664656</v>
      </c>
      <c r="EQ83" s="18">
        <f>VLOOKUP(A83,[10]Hoja2!$A$1:$D$72,2,0)</f>
        <v>7</v>
      </c>
      <c r="ER83" s="38">
        <f>VLOOKUP(A83,[10]Hoja3!$A$1:$D$89,4,0)</f>
        <v>276.52086475615891</v>
      </c>
      <c r="ES83" s="18">
        <f>VLOOKUP(A83,[10]Hoja3!$A$1:$D$89,2,0)</f>
        <v>11</v>
      </c>
      <c r="ET83" s="38">
        <f>VLOOKUP(A83,[10]Hoja5!$A$1:$D$76,4,0)</f>
        <v>527.90346907993967</v>
      </c>
      <c r="EU83" s="18">
        <f>VLOOKUP(A83,[10]Hoja5!$A$1:$D$75,2,0)</f>
        <v>21</v>
      </c>
      <c r="EV83" s="38">
        <f>VLOOKUP(A83,[10]Hoja7!$A$1:$D$76,4,0)</f>
        <v>276.52086475615891</v>
      </c>
      <c r="EW83" s="18">
        <f>VLOOKUP(A83,[10]Hoja7!$A$1:$D$77,2,0)</f>
        <v>11</v>
      </c>
      <c r="EX83" s="31"/>
      <c r="EY83" s="188">
        <v>100.30581039755351</v>
      </c>
      <c r="EZ83" s="189">
        <v>164</v>
      </c>
      <c r="FA83" s="188">
        <v>63.842848373235114</v>
      </c>
      <c r="FB83" s="189">
        <v>104</v>
      </c>
      <c r="FC83" s="38">
        <f>VLOOKUP(A83,[10]Hoja15!$A$1:$D$63,4,0)</f>
        <v>26.673779674579887</v>
      </c>
      <c r="FD83" s="18">
        <f>VLOOKUP(A83,[10]Hoja15!$A$1:$D$63,2,0)</f>
        <v>2</v>
      </c>
      <c r="FE83" s="38">
        <f>VLOOKUP(A83,[10]Hoja16!$A$1:$D$88,4,0)</f>
        <v>280.07468658308881</v>
      </c>
      <c r="FF83" s="18">
        <f>VLOOKUP(A83,[10]Hoja16!$A$1:$D$88,2,0)</f>
        <v>21</v>
      </c>
      <c r="FG83" s="38">
        <f>VLOOKUP(A83,[10]Hoja17!$A$1:$D$33,4,0)</f>
        <v>13.336889837289943</v>
      </c>
      <c r="FH83" s="18">
        <f>VLOOKUP(A83,[10]Hoja17!$A$1:$D$33,2,0)</f>
        <v>1</v>
      </c>
      <c r="FI83" s="18">
        <v>0</v>
      </c>
      <c r="FJ83" s="18">
        <v>0</v>
      </c>
      <c r="FK83" s="38">
        <f>VLOOKUP(A83,[10]Hoja19!$A$1:$D$97,4,0)</f>
        <v>320.08535609495868</v>
      </c>
      <c r="FL83" s="18">
        <f>VLOOKUP(A83,[10]Hoja19!$A$1:$D$97,2,0)</f>
        <v>24</v>
      </c>
      <c r="FM83" s="38">
        <f>VLOOKUP(A83,[10]Hoja20!$A$1:$D$91,4,0)</f>
        <v>480.12803414243797</v>
      </c>
      <c r="FN83" s="18">
        <f>VLOOKUP(A83,[10]Hoja20!$A$1:$D$91,2,0)</f>
        <v>36</v>
      </c>
      <c r="FO83" s="38">
        <f>VLOOKUP(A83,[10]Hoja21!$A$1:$D$101,4,0)</f>
        <v>1026.9405174713256</v>
      </c>
      <c r="FP83" s="18">
        <f>VLOOKUP(A83,[10]Hoja21!$A$1:$D$101,2,0)</f>
        <v>77</v>
      </c>
      <c r="FQ83" s="38">
        <f>VLOOKUP(A83,[10]Hoja22!$A$1:$D$60,4,0)</f>
        <v>26.673779674579887</v>
      </c>
      <c r="FR83" s="18">
        <f>VLOOKUP(A83,[10]Hoja22!$A$1:$D$60,2,0)</f>
        <v>2</v>
      </c>
      <c r="FS83" s="38">
        <f>VLOOKUP(A83,'[3]2019'!$A$8:$M$140,13,0)</f>
        <v>2.6462805057336078</v>
      </c>
      <c r="FT83" s="18">
        <f>VLOOKUP(A83,'[3]2019'!$A$8:$M$140,12,0)</f>
        <v>9</v>
      </c>
      <c r="FU83" s="38">
        <f>VLOOKUP(A83,'[3]2019'!$A$8:$O$140,15,0)</f>
        <v>4.329004329004329</v>
      </c>
      <c r="FV83" s="18">
        <f>VLOOKUP(A83,'[3]2019'!$A$8:$O$140,14,0)</f>
        <v>14</v>
      </c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</row>
    <row r="84" spans="1:243">
      <c r="A84" s="17" t="s">
        <v>1207</v>
      </c>
      <c r="B84" s="18" t="s">
        <v>1208</v>
      </c>
      <c r="C84" s="17" t="s">
        <v>730</v>
      </c>
      <c r="D84" s="25">
        <v>6</v>
      </c>
      <c r="E84" s="27">
        <v>2019</v>
      </c>
      <c r="F84" s="31"/>
      <c r="G84" s="194">
        <v>14384</v>
      </c>
      <c r="H84" s="194">
        <v>4550</v>
      </c>
      <c r="I84" s="194">
        <v>9834</v>
      </c>
      <c r="J84" s="200">
        <v>14.55</v>
      </c>
      <c r="K84" s="40">
        <f>VLOOKUP(A84,'[6]1.COBERTURA  DANE'!$B$7:$G$139,5,0)</f>
        <v>2820</v>
      </c>
      <c r="L84" s="26">
        <v>36.369999999999997</v>
      </c>
      <c r="M84" s="32">
        <v>7050</v>
      </c>
      <c r="N84" s="187">
        <v>1167</v>
      </c>
      <c r="O84" s="187">
        <v>589</v>
      </c>
      <c r="P84" s="187">
        <v>578</v>
      </c>
      <c r="Q84" s="196">
        <f>VLOOKUP($A84,[7]Hoja1!$A$1:$H$3750,6,0)</f>
        <v>1402</v>
      </c>
      <c r="R84" s="196">
        <f>VLOOKUP($A84,[7]Hoja1!$A$1:$H$3750,7,0)</f>
        <v>708</v>
      </c>
      <c r="S84" s="196">
        <f>VLOOKUP($A84,[7]Hoja1!$A$1:$H$3750,8,0)</f>
        <v>694</v>
      </c>
      <c r="T84" s="187">
        <v>1197</v>
      </c>
      <c r="U84" s="187">
        <v>609</v>
      </c>
      <c r="V84" s="187">
        <v>588</v>
      </c>
      <c r="W84" s="198">
        <f>VLOOKUP($A84,[7]Hoja1!$A$1:$K$3750,9,0)</f>
        <v>1451</v>
      </c>
      <c r="X84" s="198">
        <f>VLOOKUP($A84,[7]Hoja1!$A$1:$K$3750,10,0)</f>
        <v>740</v>
      </c>
      <c r="Y84" s="198">
        <f>VLOOKUP($A84,[7]Hoja1!$A$1:$K$3750,11,0)</f>
        <v>711</v>
      </c>
      <c r="Z84" s="187">
        <v>1218</v>
      </c>
      <c r="AA84" s="187">
        <v>625</v>
      </c>
      <c r="AB84" s="187">
        <v>593</v>
      </c>
      <c r="AC84" s="198">
        <f>VLOOKUP(A84,[7]Hoja1!$A$1:$Q$3765,12,0)</f>
        <v>1426</v>
      </c>
      <c r="AD84" s="198">
        <f>VLOOKUP($A84,[7]Hoja1!$A$1:$Q$3765,13,0)</f>
        <v>735</v>
      </c>
      <c r="AE84" s="198">
        <f>VLOOKUP($A84,[7]Hoja1!$A$1:$Q$3750,14,0)</f>
        <v>691</v>
      </c>
      <c r="AF84" s="187">
        <v>1117</v>
      </c>
      <c r="AG84" s="187">
        <v>577</v>
      </c>
      <c r="AH84" s="187">
        <v>540</v>
      </c>
      <c r="AI84" s="198">
        <f>VLOOKUP($A84,[7]Hoja1!$A$1:$Q$3750,15,0)</f>
        <v>2059</v>
      </c>
      <c r="AJ84" s="198">
        <f>VLOOKUP($A84,[7]Hoja1!$A$1:$Q$3750,16,0)</f>
        <v>1038</v>
      </c>
      <c r="AK84" s="198">
        <f>VLOOKUP($A84,[7]Hoja1!$A$1:$Q$3750,17,0)</f>
        <v>1021</v>
      </c>
      <c r="AL84" s="187">
        <v>916</v>
      </c>
      <c r="AM84" s="187">
        <v>462</v>
      </c>
      <c r="AN84" s="187">
        <v>454</v>
      </c>
      <c r="AO84" s="31"/>
      <c r="AP84" s="31"/>
      <c r="AQ84" s="31"/>
      <c r="AR84" s="31"/>
      <c r="AS84" s="27"/>
      <c r="AT84" s="31"/>
      <c r="AU84" s="31"/>
      <c r="AV84" s="31"/>
      <c r="AW84" s="31"/>
      <c r="AX84" s="38">
        <f>VLOOKUP(A84,[2]INFANTIL!$A$8:$AE$140,31,0)</f>
        <v>11.235955056179774</v>
      </c>
      <c r="AY84" s="18">
        <f>VLOOKUP(A84,[2]INFANTIL!$A$8:$AE$140,30,0)</f>
        <v>1</v>
      </c>
      <c r="AZ84" s="199">
        <f>VLOOKUP(A84,'[3]2019'!$A$8:$E$140,5,0)</f>
        <v>0.85689802913453306</v>
      </c>
      <c r="BA84" s="23">
        <f>VLOOKUP(A84,'[3]2019'!$A$8:$F$140,4,0)</f>
        <v>1</v>
      </c>
      <c r="BB84" s="22">
        <f>VLOOKUP(A84,'[2]MATERNAS DIRECTAS'!$A$8:$AE$140,31,0)</f>
        <v>0</v>
      </c>
      <c r="BC84" s="23">
        <f>VLOOKUP(A84,'[2]MATERNAS DIRECTAS'!$A$8:$AE$140,30,0)</f>
        <v>0</v>
      </c>
      <c r="BD84" s="28">
        <v>0</v>
      </c>
      <c r="BE84" s="27">
        <v>0</v>
      </c>
      <c r="BF84" s="38">
        <f>VLOOKUP(A84,[8]Controles!$A$7:$P$139,12,0)</f>
        <v>7.8651685393258424</v>
      </c>
      <c r="BG84" s="18">
        <f>VLOOKUP(A84,[8]Controles!$A$7:$L$139,11,0)</f>
        <v>7</v>
      </c>
      <c r="BH84" s="38">
        <f>VLOOKUP(A84,[8]Peso!$A$7:$D$139,4,0)</f>
        <v>4.4943820224719104</v>
      </c>
      <c r="BI84" s="18">
        <f>VLOOKUP(A84,[8]Peso!$A$7:$D$139,3,0)</f>
        <v>4</v>
      </c>
      <c r="BJ84" s="22">
        <f>VLOOKUP(A84,'[2]EDA &lt; 5AÑOS'!$A$8:$AE$140,31,0)</f>
        <v>0</v>
      </c>
      <c r="BK84" s="23">
        <f>VLOOKUP(A84,'[2]EDA &lt; 5AÑOS'!$A$8:$AE$140,30,0)</f>
        <v>0</v>
      </c>
      <c r="BL84" s="22">
        <f>VLOOKUP(A84,'[2]IRA &lt; 5AÑOS'!$A$8:$AE$140,31,0)</f>
        <v>0</v>
      </c>
      <c r="BM84" s="23">
        <f>VLOOKUP(A84,'[2]IRA &lt; 5AÑOS'!$A$8:$AE$140,30,0)</f>
        <v>0</v>
      </c>
      <c r="BN84" s="18">
        <v>0</v>
      </c>
      <c r="BO84" s="18">
        <v>0</v>
      </c>
      <c r="BP84" s="18">
        <v>0</v>
      </c>
      <c r="BQ84" s="18">
        <v>0</v>
      </c>
      <c r="BR84" s="37">
        <v>0</v>
      </c>
      <c r="BS84" s="26">
        <v>0</v>
      </c>
      <c r="BT84" s="18">
        <v>0</v>
      </c>
      <c r="BU84" s="18">
        <v>0</v>
      </c>
      <c r="BV84" s="201">
        <v>0.11585365853658537</v>
      </c>
      <c r="BW84" s="201">
        <v>0.71951219512195119</v>
      </c>
      <c r="BX84" s="201">
        <v>0.70731707317073167</v>
      </c>
      <c r="BY84" s="201">
        <v>0.72560975609756095</v>
      </c>
      <c r="BZ84" s="201">
        <v>0.71341463414634143</v>
      </c>
      <c r="CA84" s="201">
        <v>0.8</v>
      </c>
      <c r="CB84" s="201">
        <v>0.75882352941176467</v>
      </c>
      <c r="CC84" s="18" t="str">
        <f>VLOOKUP(A84,[9]ESTADISTICAS_EN_EDUCACION_BASIC!$C$3:$AK$127,10,0)</f>
        <v>79.8</v>
      </c>
      <c r="CD84" s="18" t="str">
        <f>VLOOKUP(A84,[9]ESTADISTICAS_EN_EDUCACION_BASIC!$C$3:$AK$158,5,0)</f>
        <v>64.5</v>
      </c>
      <c r="CE84" s="18" t="str">
        <f>VLOOKUP(A84,[9]ESTADISTICAS_EN_EDUCACION_BASIC!$C$3:$AK$127,17,0)</f>
        <v>9.96</v>
      </c>
      <c r="CF84" s="24"/>
      <c r="CG84" s="24"/>
      <c r="CH84" s="20">
        <v>0</v>
      </c>
      <c r="CI84" s="21">
        <v>0</v>
      </c>
      <c r="CJ84" s="38">
        <f>VLOOKUP(A84,'[3]2019'!$A$8:$G$140,7,0)</f>
        <v>0</v>
      </c>
      <c r="CK84" s="18">
        <f>VLOOKUP(A84,'[3]2019'!$A$9:$G$140,6,0)</f>
        <v>0</v>
      </c>
      <c r="CL84" s="18">
        <v>0</v>
      </c>
      <c r="CM84" s="26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38">
        <v>0</v>
      </c>
      <c r="DA84" s="18">
        <v>0</v>
      </c>
      <c r="DB84" s="38">
        <f>VLOOKUP(A84,'[3]2019'!$A$8:$I$140,9,0)</f>
        <v>0</v>
      </c>
      <c r="DC84" s="18">
        <f>VLOOKUP(A84,'[3]2019'!$A$8:$I$140,8,0)</f>
        <v>0</v>
      </c>
      <c r="DD84" s="18" t="str">
        <f>VLOOKUP(A84,[9]ESTADISTICAS_EN_EDUCACION_BASIC!$C$3:$AK$127,11,0)</f>
        <v>103.7</v>
      </c>
      <c r="DE84" s="18" t="str">
        <f>VLOOKUP($A84,[9]ESTADISTICAS_EN_EDUCACION_BASIC!$C$3:$AK$127,6,0)</f>
        <v>80.6</v>
      </c>
      <c r="DF84" s="18" t="str">
        <f>VLOOKUP($A84,[9]ESTADISTICAS_EN_EDUCACION_BASIC!$C$3:$AK$127,18,0)</f>
        <v>4.61</v>
      </c>
      <c r="DG84" s="18">
        <f>VLOOKUP($A84,[9]ESTADISTICAS_EN_EDUCACION_BASIC!$C$3:$AK$127,28,0)</f>
        <v>0</v>
      </c>
      <c r="DH84" s="38">
        <v>0</v>
      </c>
      <c r="DI84" s="18">
        <v>0</v>
      </c>
      <c r="DJ84" s="38">
        <v>0</v>
      </c>
      <c r="DK84" s="18">
        <v>0</v>
      </c>
      <c r="DL84" s="18">
        <v>0</v>
      </c>
      <c r="DM84" s="18">
        <v>0</v>
      </c>
      <c r="DN84" s="38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18">
        <v>0</v>
      </c>
      <c r="DZ84" s="188">
        <v>1.6863406408094435</v>
      </c>
      <c r="EA84" s="189">
        <v>1</v>
      </c>
      <c r="EB84" s="188">
        <v>33.333333333333336</v>
      </c>
      <c r="EC84" s="189">
        <v>18</v>
      </c>
      <c r="ED84" s="38">
        <f>VLOOKUP(A84,'[3]2019'!$A$8:$K$140,11,0)</f>
        <v>0.89525514771709935</v>
      </c>
      <c r="EE84" s="18">
        <f>VLOOKUP(A84,'[3]2019'!$A$8:$K$140,10,0)</f>
        <v>1</v>
      </c>
      <c r="EF84" s="18" t="str">
        <f>VLOOKUP($A84,[9]ESTADISTICAS_EN_EDUCACION_BASIC!$C$3:$AK$127,11,0)</f>
        <v>103.7</v>
      </c>
      <c r="EG84" s="18" t="str">
        <f>VLOOKUP($A84,[9]ESTADISTICAS_EN_EDUCACION_BASIC!$C$3:$AK$127,7,0)</f>
        <v>58.3</v>
      </c>
      <c r="EH84" s="18" t="str">
        <f>VLOOKUP($A84,[9]ESTADISTICAS_EN_EDUCACION_BASIC!$C$3:$AK$127,18,0)</f>
        <v>4.61</v>
      </c>
      <c r="EI84" s="18">
        <f>VLOOKUP($A84,[9]ESTADISTICAS_EN_EDUCACION_BASIC!$C$3:$AK$127,29,0)</f>
        <v>0</v>
      </c>
      <c r="EJ84" s="31"/>
      <c r="EK84" s="31"/>
      <c r="EL84" s="18" t="str">
        <f>VLOOKUP($A84,[9]ESTADISTICAS_EN_EDUCACION_BASIC!$C$3:$AK$127,13,0)</f>
        <v>65.9</v>
      </c>
      <c r="EM84" s="18" t="str">
        <f>VLOOKUP($A84,[9]ESTADISTICAS_EN_EDUCACION_BASIC!$C$3:$AK$127,8,0)</f>
        <v>29.1</v>
      </c>
      <c r="EN84" s="18" t="str">
        <f>VLOOKUP($A84,[9]ESTADISTICAS_EN_EDUCACION_BASIC!$C$3:$AK$127,20,0)</f>
        <v>8.14</v>
      </c>
      <c r="EO84" s="18" t="str">
        <f>VLOOKUP($A84,[9]ESTADISTICAS_EN_EDUCACION_BASIC!$C$3:$AK$127,30,0)</f>
        <v>1.74</v>
      </c>
      <c r="EP84" s="18">
        <v>0</v>
      </c>
      <c r="EQ84" s="18">
        <v>0</v>
      </c>
      <c r="ER84" s="38">
        <f>VLOOKUP(A84,[10]Hoja3!$A$1:$D$89,4,0)</f>
        <v>70.126227208976161</v>
      </c>
      <c r="ES84" s="18">
        <f>VLOOKUP(A84,[10]Hoja3!$A$1:$D$89,2,0)</f>
        <v>1</v>
      </c>
      <c r="ET84" s="38">
        <v>0</v>
      </c>
      <c r="EU84" s="18">
        <v>0</v>
      </c>
      <c r="EV84" s="38">
        <v>0</v>
      </c>
      <c r="EW84" s="18">
        <v>0</v>
      </c>
      <c r="EX84" s="31"/>
      <c r="EY84" s="188">
        <v>63.876651982378853</v>
      </c>
      <c r="EZ84" s="189">
        <v>29</v>
      </c>
      <c r="FA84" s="188">
        <v>49.891540130151846</v>
      </c>
      <c r="FB84" s="189">
        <v>23</v>
      </c>
      <c r="FC84" s="18">
        <v>0</v>
      </c>
      <c r="FD84" s="18">
        <v>0</v>
      </c>
      <c r="FE84" s="38">
        <v>0</v>
      </c>
      <c r="FF84" s="18">
        <v>0</v>
      </c>
      <c r="FG84" s="18">
        <v>0</v>
      </c>
      <c r="FH84" s="18">
        <v>0</v>
      </c>
      <c r="FI84" s="18">
        <v>0</v>
      </c>
      <c r="FJ84" s="18">
        <v>0</v>
      </c>
      <c r="FK84" s="38">
        <v>0</v>
      </c>
      <c r="FL84" s="18">
        <v>0</v>
      </c>
      <c r="FM84" s="38">
        <f>VLOOKUP(A84,[10]Hoja20!$A$1:$D$91,4,0)</f>
        <v>48.567265662943171</v>
      </c>
      <c r="FN84" s="18">
        <f>VLOOKUP(A84,[10]Hoja20!$A$1:$D$91,2,0)</f>
        <v>1</v>
      </c>
      <c r="FO84" s="38">
        <f>VLOOKUP(A84,[10]Hoja21!$A$1:$D$101,4,0)</f>
        <v>194.26906265177269</v>
      </c>
      <c r="FP84" s="18">
        <f>VLOOKUP(A84,[10]Hoja21!$A$1:$D$101,2,0)</f>
        <v>4</v>
      </c>
      <c r="FQ84" s="38">
        <v>0</v>
      </c>
      <c r="FR84" s="18">
        <v>0</v>
      </c>
      <c r="FS84" s="38">
        <f>VLOOKUP(A84,'[3]2019'!$A$8:$M$140,13,0)</f>
        <v>1.0917030567685588</v>
      </c>
      <c r="FT84" s="18">
        <f>VLOOKUP(A84,'[3]2019'!$A$8:$M$140,12,0)</f>
        <v>1</v>
      </c>
      <c r="FU84" s="38">
        <f>VLOOKUP(A84,'[3]2019'!$A$8:$O$140,15,0)</f>
        <v>3.2751091703056767</v>
      </c>
      <c r="FV84" s="18">
        <f>VLOOKUP(A84,'[3]2019'!$A$8:$O$140,14,0)</f>
        <v>3</v>
      </c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</row>
    <row r="85" spans="1:243">
      <c r="A85" s="17" t="s">
        <v>1215</v>
      </c>
      <c r="B85" s="18" t="s">
        <v>1216</v>
      </c>
      <c r="C85" s="17" t="s">
        <v>730</v>
      </c>
      <c r="D85" s="25">
        <v>6</v>
      </c>
      <c r="E85" s="27">
        <v>2019</v>
      </c>
      <c r="F85" s="31"/>
      <c r="G85" s="194">
        <v>18550</v>
      </c>
      <c r="H85" s="194">
        <v>3039</v>
      </c>
      <c r="I85" s="194">
        <v>15511</v>
      </c>
      <c r="J85" s="200">
        <v>17.579999999999998</v>
      </c>
      <c r="K85" s="40">
        <f>VLOOKUP(A85,'[6]1.COBERTURA  DANE'!$B$7:$G$139,5,0)</f>
        <v>3822</v>
      </c>
      <c r="L85" s="26">
        <v>41.47</v>
      </c>
      <c r="M85" s="32">
        <v>9018</v>
      </c>
      <c r="N85" s="187">
        <v>1651</v>
      </c>
      <c r="O85" s="187">
        <v>834</v>
      </c>
      <c r="P85" s="187">
        <v>817</v>
      </c>
      <c r="Q85" s="196">
        <f>VLOOKUP($A85,[7]Hoja1!$A$1:$H$3750,6,0)</f>
        <v>1970</v>
      </c>
      <c r="R85" s="196">
        <f>VLOOKUP($A85,[7]Hoja1!$A$1:$H$3750,7,0)</f>
        <v>996</v>
      </c>
      <c r="S85" s="196">
        <f>VLOOKUP($A85,[7]Hoja1!$A$1:$H$3750,8,0)</f>
        <v>974</v>
      </c>
      <c r="T85" s="187">
        <v>1552</v>
      </c>
      <c r="U85" s="187">
        <v>793</v>
      </c>
      <c r="V85" s="187">
        <v>759</v>
      </c>
      <c r="W85" s="198">
        <f>VLOOKUP($A85,[7]Hoja1!$A$1:$K$3750,9,0)</f>
        <v>1831</v>
      </c>
      <c r="X85" s="198">
        <f>VLOOKUP($A85,[7]Hoja1!$A$1:$K$3750,10,0)</f>
        <v>940</v>
      </c>
      <c r="Y85" s="198">
        <f>VLOOKUP($A85,[7]Hoja1!$A$1:$K$3750,11,0)</f>
        <v>891</v>
      </c>
      <c r="Z85" s="187">
        <v>1487</v>
      </c>
      <c r="AA85" s="187">
        <v>771</v>
      </c>
      <c r="AB85" s="187">
        <v>716</v>
      </c>
      <c r="AC85" s="198">
        <f>VLOOKUP(A85,[7]Hoja1!$A$1:$Q$3765,12,0)</f>
        <v>1788</v>
      </c>
      <c r="AD85" s="198">
        <f>VLOOKUP($A85,[7]Hoja1!$A$1:$Q$3765,13,0)</f>
        <v>930</v>
      </c>
      <c r="AE85" s="198">
        <f>VLOOKUP($A85,[7]Hoja1!$A$1:$Q$3750,14,0)</f>
        <v>858</v>
      </c>
      <c r="AF85" s="187">
        <v>1523</v>
      </c>
      <c r="AG85" s="187">
        <v>798</v>
      </c>
      <c r="AH85" s="187">
        <v>725</v>
      </c>
      <c r="AI85" s="198">
        <f>VLOOKUP($A85,[7]Hoja1!$A$1:$Q$3750,15,0)</f>
        <v>3888</v>
      </c>
      <c r="AJ85" s="198">
        <f>VLOOKUP($A85,[7]Hoja1!$A$1:$Q$3750,16,0)</f>
        <v>2312</v>
      </c>
      <c r="AK85" s="198">
        <f>VLOOKUP($A85,[7]Hoja1!$A$1:$Q$3750,17,0)</f>
        <v>1576</v>
      </c>
      <c r="AL85" s="187">
        <v>1771</v>
      </c>
      <c r="AM85" s="187">
        <v>1046</v>
      </c>
      <c r="AN85" s="187">
        <v>725</v>
      </c>
      <c r="AO85" s="31"/>
      <c r="AP85" s="31"/>
      <c r="AQ85" s="31"/>
      <c r="AR85" s="31"/>
      <c r="AS85" s="27"/>
      <c r="AT85" s="31"/>
      <c r="AU85" s="31"/>
      <c r="AV85" s="31"/>
      <c r="AW85" s="31"/>
      <c r="AX85" s="38">
        <f>VLOOKUP(A85,[2]INFANTIL!$A$8:$AE$140,31,0)</f>
        <v>8.4388185654008439</v>
      </c>
      <c r="AY85" s="18">
        <f>VLOOKUP(A85,[2]INFANTIL!$A$8:$AE$140,30,0)</f>
        <v>2</v>
      </c>
      <c r="AZ85" s="199">
        <f>VLOOKUP(A85,'[3]2019'!$A$8:$E$140,5,0)</f>
        <v>2.4227740763173835</v>
      </c>
      <c r="BA85" s="23">
        <f>VLOOKUP(A85,'[3]2019'!$A$8:$F$140,4,0)</f>
        <v>4</v>
      </c>
      <c r="BB85" s="22">
        <f>VLOOKUP(A85,'[2]MATERNAS DIRECTAS'!$A$8:$AE$140,31,0)</f>
        <v>0</v>
      </c>
      <c r="BC85" s="23">
        <f>VLOOKUP(A85,'[2]MATERNAS DIRECTAS'!$A$8:$AE$140,30,0)</f>
        <v>0</v>
      </c>
      <c r="BD85" s="28">
        <v>0</v>
      </c>
      <c r="BE85" s="27">
        <v>0</v>
      </c>
      <c r="BF85" s="38">
        <f>VLOOKUP(A85,[8]Controles!$A$7:$P$139,12,0)</f>
        <v>13.080168776371309</v>
      </c>
      <c r="BG85" s="18">
        <f>VLOOKUP(A85,[8]Controles!$A$7:$L$139,11,0)</f>
        <v>31</v>
      </c>
      <c r="BH85" s="38">
        <f>VLOOKUP(A85,[8]Peso!$A$7:$D$139,4,0)</f>
        <v>7.59493670886076</v>
      </c>
      <c r="BI85" s="18">
        <f>VLOOKUP(A85,[8]Peso!$A$7:$D$139,3,0)</f>
        <v>18</v>
      </c>
      <c r="BJ85" s="22">
        <f>VLOOKUP(A85,'[2]EDA &lt; 5AÑOS'!$A$8:$AE$140,31,0)</f>
        <v>0</v>
      </c>
      <c r="BK85" s="23">
        <f>VLOOKUP(A85,'[2]EDA &lt; 5AÑOS'!$A$8:$AE$140,30,0)</f>
        <v>0</v>
      </c>
      <c r="BL85" s="22">
        <f>VLOOKUP(A85,'[2]IRA &lt; 5AÑOS'!$A$8:$AE$140,31,0)</f>
        <v>0</v>
      </c>
      <c r="BM85" s="23">
        <f>VLOOKUP(A85,'[2]IRA &lt; 5AÑOS'!$A$8:$AE$140,30,0)</f>
        <v>0</v>
      </c>
      <c r="BN85" s="26">
        <v>61.2</v>
      </c>
      <c r="BO85" s="18">
        <v>1</v>
      </c>
      <c r="BP85" s="27">
        <v>122.4</v>
      </c>
      <c r="BQ85" s="27">
        <v>2</v>
      </c>
      <c r="BR85" s="37">
        <v>0</v>
      </c>
      <c r="BS85" s="26">
        <v>0</v>
      </c>
      <c r="BT85" s="31">
        <v>61.2</v>
      </c>
      <c r="BU85" s="31">
        <v>1</v>
      </c>
      <c r="BV85" s="201">
        <v>0.10126582278481013</v>
      </c>
      <c r="BW85" s="201">
        <v>0.83122362869198307</v>
      </c>
      <c r="BX85" s="201">
        <v>0.93670886075949367</v>
      </c>
      <c r="BY85" s="201">
        <v>0.84810126582278478</v>
      </c>
      <c r="BZ85" s="201">
        <v>0.97890295358649793</v>
      </c>
      <c r="CA85" s="201">
        <v>1.0210084033613445</v>
      </c>
      <c r="CB85" s="201">
        <v>0.96638655462184875</v>
      </c>
      <c r="CC85" s="18" t="str">
        <f>VLOOKUP(A85,[9]ESTADISTICAS_EN_EDUCACION_BASIC!$C$3:$AK$127,10,0)</f>
        <v>100.5</v>
      </c>
      <c r="CD85" s="18" t="str">
        <f>VLOOKUP(A85,[9]ESTADISTICAS_EN_EDUCACION_BASIC!$C$3:$AK$158,5,0)</f>
        <v>83.5</v>
      </c>
      <c r="CE85" s="18" t="str">
        <f>VLOOKUP(A85,[9]ESTADISTICAS_EN_EDUCACION_BASIC!$C$3:$AK$127,17,0)</f>
        <v>2.12</v>
      </c>
      <c r="CF85" s="24"/>
      <c r="CG85" s="24"/>
      <c r="CH85" s="20">
        <v>0</v>
      </c>
      <c r="CI85" s="21">
        <v>0</v>
      </c>
      <c r="CJ85" s="38">
        <f>VLOOKUP(A85,'[3]2019'!$A$8:$G$140,7,0)</f>
        <v>0</v>
      </c>
      <c r="CK85" s="18">
        <f>VLOOKUP(A85,'[3]2019'!$A$9:$G$140,6,0)</f>
        <v>0</v>
      </c>
      <c r="CL85" s="18">
        <v>0</v>
      </c>
      <c r="CM85" s="26">
        <v>0</v>
      </c>
      <c r="CN85" s="38">
        <v>183.6</v>
      </c>
      <c r="CO85" s="18">
        <v>3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8">
        <v>0</v>
      </c>
      <c r="CZ85" s="38">
        <v>0</v>
      </c>
      <c r="DA85" s="18">
        <v>0</v>
      </c>
      <c r="DB85" s="38">
        <f>VLOOKUP(A85,'[3]2019'!$A$8:$I$140,9,0)</f>
        <v>0</v>
      </c>
      <c r="DC85" s="18">
        <f>VLOOKUP(A85,'[3]2019'!$A$8:$I$140,8,0)</f>
        <v>0</v>
      </c>
      <c r="DD85" s="18" t="str">
        <f>VLOOKUP(A85,[9]ESTADISTICAS_EN_EDUCACION_BASIC!$C$3:$AK$127,11,0)</f>
        <v>120.2</v>
      </c>
      <c r="DE85" s="18" t="str">
        <f>VLOOKUP($A85,[9]ESTADISTICAS_EN_EDUCACION_BASIC!$C$3:$AK$127,6,0)</f>
        <v>91.1</v>
      </c>
      <c r="DF85" s="18" t="str">
        <f>VLOOKUP($A85,[9]ESTADISTICAS_EN_EDUCACION_BASIC!$C$3:$AK$127,18,0)</f>
        <v>3.56</v>
      </c>
      <c r="DG85" s="18" t="str">
        <f>VLOOKUP($A85,[9]ESTADISTICAS_EN_EDUCACION_BASIC!$C$3:$AK$127,28,0)</f>
        <v>4.43</v>
      </c>
      <c r="DH85" s="38">
        <f>VLOOKUP(A85,[10]Hoja4!$A$1:$D$63,4,0)</f>
        <v>109.22992900054614</v>
      </c>
      <c r="DI85" s="18">
        <f>VLOOKUP(A85,[10]Hoja4!$A$1:$D$63,2,0)</f>
        <v>2</v>
      </c>
      <c r="DJ85" s="38">
        <f>VLOOKUP(A85,'[10]AS 6 - 11'!$A$1:$D$84,4,0)</f>
        <v>218.45985800109227</v>
      </c>
      <c r="DK85" s="18">
        <f>VLOOKUP(A85,'[10]AS 6 - 11'!$A$1:$D$84,2,0)</f>
        <v>4</v>
      </c>
      <c r="DL85" s="18">
        <v>0</v>
      </c>
      <c r="DM85" s="18">
        <v>0</v>
      </c>
      <c r="DN85" s="38">
        <f>VLOOKUP(A85,[10]Hoja8!$A$1:$D$72,4,0)</f>
        <v>223.71364653243847</v>
      </c>
      <c r="DO85" s="18">
        <f>VLOOKUP(A85,[10]Hoja8!$A$1:$D$72,2,0)</f>
        <v>4</v>
      </c>
      <c r="DP85" s="38">
        <f>VLOOKUP(A85,[10]Hoja10!$A$1:$D$61,4,0)</f>
        <v>279.64205816554812</v>
      </c>
      <c r="DQ85" s="18">
        <f>VLOOKUP(A85,[10]Hoja10!$A$1:$D$61,2,0)</f>
        <v>5</v>
      </c>
      <c r="DR85" s="38">
        <f>VLOOKUP(A85,[10]Hoja11!$A$1:$D$24,4,0)</f>
        <v>223.71364653243847</v>
      </c>
      <c r="DS85" s="18">
        <f>VLOOKUP(A85,[10]Hoja11!$A$1:$D$24,2,0)</f>
        <v>4</v>
      </c>
      <c r="DT85" s="18">
        <v>0</v>
      </c>
      <c r="DU85" s="18">
        <v>0</v>
      </c>
      <c r="DV85" s="18">
        <v>0</v>
      </c>
      <c r="DW85" s="18">
        <v>0</v>
      </c>
      <c r="DX85" s="38">
        <f>VLOOKUP(A85,[10]Hoja14!$A$1:$D$13,4,0)</f>
        <v>55.928411633109619</v>
      </c>
      <c r="DY85" s="18">
        <f>VLOOKUP(A85,[10]Hoja14!$A$1:$D$13,2,0)</f>
        <v>1</v>
      </c>
      <c r="DZ85" s="188">
        <v>5.5865921787709496</v>
      </c>
      <c r="EA85" s="189">
        <v>4</v>
      </c>
      <c r="EB85" s="188">
        <v>71.724137931034477</v>
      </c>
      <c r="EC85" s="189">
        <v>52</v>
      </c>
      <c r="ED85" s="38">
        <f>VLOOKUP(A85,'[3]2019'!$A$8:$K$140,11,0)</f>
        <v>1.969796454366382</v>
      </c>
      <c r="EE85" s="18">
        <f>VLOOKUP(A85,'[3]2019'!$A$8:$K$140,10,0)</f>
        <v>3</v>
      </c>
      <c r="EF85" s="18" t="str">
        <f>VLOOKUP($A85,[9]ESTADISTICAS_EN_EDUCACION_BASIC!$C$3:$AK$127,11,0)</f>
        <v>120.2</v>
      </c>
      <c r="EG85" s="18" t="str">
        <f>VLOOKUP($A85,[9]ESTADISTICAS_EN_EDUCACION_BASIC!$C$3:$AK$127,7,0)</f>
        <v>61.7</v>
      </c>
      <c r="EH85" s="18" t="str">
        <f>VLOOKUP($A85,[9]ESTADISTICAS_EN_EDUCACION_BASIC!$C$3:$AK$127,18,0)</f>
        <v>3.56</v>
      </c>
      <c r="EI85" s="18" t="str">
        <f>VLOOKUP($A85,[9]ESTADISTICAS_EN_EDUCACION_BASIC!$C$3:$AK$127,29,0)</f>
        <v>6.07</v>
      </c>
      <c r="EJ85" s="31"/>
      <c r="EK85" s="31"/>
      <c r="EL85" s="18" t="str">
        <f>VLOOKUP($A85,[9]ESTADISTICAS_EN_EDUCACION_BASIC!$C$3:$AK$127,13,0)</f>
        <v>59.9</v>
      </c>
      <c r="EM85" s="18" t="str">
        <f>VLOOKUP($A85,[9]ESTADISTICAS_EN_EDUCACION_BASIC!$C$3:$AK$127,8,0)</f>
        <v>28.7</v>
      </c>
      <c r="EN85" s="18" t="str">
        <f>VLOOKUP($A85,[9]ESTADISTICAS_EN_EDUCACION_BASIC!$C$3:$AK$127,20,0)</f>
        <v>1.21</v>
      </c>
      <c r="EO85" s="18" t="str">
        <f>VLOOKUP($A85,[9]ESTADISTICAS_EN_EDUCACION_BASIC!$C$3:$AK$127,30,0)</f>
        <v>6.36</v>
      </c>
      <c r="EP85" s="38">
        <f>VLOOKUP(A85,[10]Hoja2!$A$1:$D$72,4,0)</f>
        <v>223.71364653243847</v>
      </c>
      <c r="EQ85" s="18">
        <f>VLOOKUP(A85,[10]Hoja2!$A$1:$D$72,2,0)</f>
        <v>4</v>
      </c>
      <c r="ER85" s="38">
        <f>VLOOKUP(A85,[10]Hoja3!$A$1:$D$89,4,0)</f>
        <v>391.49888143176736</v>
      </c>
      <c r="ES85" s="18">
        <f>VLOOKUP(A85,[10]Hoja3!$A$1:$D$89,2,0)</f>
        <v>7</v>
      </c>
      <c r="ET85" s="38">
        <f>VLOOKUP(A85,[10]Hoja5!$A$1:$D$76,4,0)</f>
        <v>391.49888143176736</v>
      </c>
      <c r="EU85" s="18">
        <f>VLOOKUP(A85,[10]Hoja5!$A$1:$D$75,2,0)</f>
        <v>7</v>
      </c>
      <c r="EV85" s="38">
        <f>VLOOKUP(A85,[10]Hoja7!$A$1:$D$76,4,0)</f>
        <v>335.57046979865771</v>
      </c>
      <c r="EW85" s="18">
        <f>VLOOKUP(A85,[10]Hoja7!$A$1:$D$77,2,0)</f>
        <v>6</v>
      </c>
      <c r="EX85" s="31"/>
      <c r="EY85" s="188">
        <v>117.24137931034483</v>
      </c>
      <c r="EZ85" s="189">
        <v>85</v>
      </c>
      <c r="FA85" s="188">
        <v>75.362318840579718</v>
      </c>
      <c r="FB85" s="189">
        <v>52</v>
      </c>
      <c r="FC85" s="38">
        <f>VLOOKUP(A85,[10]Hoja15!$A$1:$D$63,4,0)</f>
        <v>25.720164609053501</v>
      </c>
      <c r="FD85" s="18">
        <f>VLOOKUP(A85,[10]Hoja15!$A$1:$D$63,2,0)</f>
        <v>1</v>
      </c>
      <c r="FE85" s="38">
        <f>VLOOKUP(A85,[10]Hoja16!$A$1:$D$88,4,0)</f>
        <v>102.88065843621401</v>
      </c>
      <c r="FF85" s="18">
        <f>VLOOKUP(A85,[10]Hoja16!$A$1:$D$88,2,0)</f>
        <v>4</v>
      </c>
      <c r="FG85" s="38">
        <f>VLOOKUP(A85,[10]Hoja17!$A$1:$D$33,4,0)</f>
        <v>25.720164609053501</v>
      </c>
      <c r="FH85" s="18">
        <f>VLOOKUP(A85,[10]Hoja17!$A$1:$D$33,2,0)</f>
        <v>1</v>
      </c>
      <c r="FI85" s="38">
        <f>VLOOKUP(A85,[10]Hoja18!$A$1:$D$40,4,0)</f>
        <v>51.440329218107003</v>
      </c>
      <c r="FJ85" s="18">
        <f>VLOOKUP(A85,[10]Hoja18!$A$1:$D$40,2,0)</f>
        <v>2</v>
      </c>
      <c r="FK85" s="38">
        <f>VLOOKUP(A85,[10]Hoja19!$A$1:$D$97,4,0)</f>
        <v>205.76131687242801</v>
      </c>
      <c r="FL85" s="18">
        <f>VLOOKUP(A85,[10]Hoja19!$A$1:$D$97,2,0)</f>
        <v>8</v>
      </c>
      <c r="FM85" s="38">
        <f>VLOOKUP(A85,[10]Hoja20!$A$1:$D$91,4,0)</f>
        <v>282.92181069958849</v>
      </c>
      <c r="FN85" s="18">
        <f>VLOOKUP(A85,[10]Hoja20!$A$1:$D$91,2,0)</f>
        <v>11</v>
      </c>
      <c r="FO85" s="38">
        <f>VLOOKUP(A85,[10]Hoja21!$A$1:$D$101,4,0)</f>
        <v>720.164609053498</v>
      </c>
      <c r="FP85" s="18">
        <f>VLOOKUP(A85,[10]Hoja21!$A$1:$D$101,2,0)</f>
        <v>28</v>
      </c>
      <c r="FQ85" s="38">
        <f>VLOOKUP(A85,[10]Hoja22!$A$1:$D$60,4,0)</f>
        <v>51.440329218107003</v>
      </c>
      <c r="FR85" s="18">
        <f>VLOOKUP(A85,[10]Hoja22!$A$1:$D$60,2,0)</f>
        <v>2</v>
      </c>
      <c r="FS85" s="38">
        <f>VLOOKUP(A85,'[3]2019'!$A$8:$M$140,13,0)</f>
        <v>2.8232636928289101</v>
      </c>
      <c r="FT85" s="18">
        <f>VLOOKUP(A85,'[3]2019'!$A$8:$M$140,12,0)</f>
        <v>5</v>
      </c>
      <c r="FU85" s="38">
        <f>VLOOKUP(A85,'[3]2019'!$A$8:$O$140,15,0)</f>
        <v>1.084010840108401</v>
      </c>
      <c r="FV85" s="18">
        <f>VLOOKUP(A85,'[3]2019'!$A$8:$O$140,14,0)</f>
        <v>2</v>
      </c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</row>
    <row r="86" spans="1:243">
      <c r="A86" s="17" t="s">
        <v>1224</v>
      </c>
      <c r="B86" s="18" t="s">
        <v>1225</v>
      </c>
      <c r="C86" s="17" t="s">
        <v>479</v>
      </c>
      <c r="D86" s="25">
        <v>6</v>
      </c>
      <c r="E86" s="27">
        <v>2019</v>
      </c>
      <c r="F86" s="31"/>
      <c r="G86" s="194">
        <v>29061</v>
      </c>
      <c r="H86" s="194">
        <v>12173</v>
      </c>
      <c r="I86" s="194">
        <v>16888</v>
      </c>
      <c r="J86" s="200">
        <v>15.4</v>
      </c>
      <c r="K86" s="40">
        <f>VLOOKUP(A86,'[6]1.COBERTURA  DANE'!$B$7:$G$139,5,0)</f>
        <v>4936</v>
      </c>
      <c r="L86" s="26">
        <v>62.03</v>
      </c>
      <c r="M86" s="32">
        <v>19886</v>
      </c>
      <c r="N86" s="187">
        <v>3106</v>
      </c>
      <c r="O86" s="187">
        <v>1611</v>
      </c>
      <c r="P86" s="187">
        <v>1495</v>
      </c>
      <c r="Q86" s="196">
        <f>VLOOKUP($A86,[7]Hoja1!$A$1:$H$3750,6,0)</f>
        <v>3713</v>
      </c>
      <c r="R86" s="196">
        <f>VLOOKUP($A86,[7]Hoja1!$A$1:$H$3750,7,0)</f>
        <v>1925</v>
      </c>
      <c r="S86" s="196">
        <f>VLOOKUP($A86,[7]Hoja1!$A$1:$H$3750,8,0)</f>
        <v>1788</v>
      </c>
      <c r="T86" s="187">
        <v>2983</v>
      </c>
      <c r="U86" s="187">
        <v>1544</v>
      </c>
      <c r="V86" s="187">
        <v>1439</v>
      </c>
      <c r="W86" s="198">
        <f>VLOOKUP($A86,[7]Hoja1!$A$1:$K$3750,9,0)</f>
        <v>3532</v>
      </c>
      <c r="X86" s="198">
        <f>VLOOKUP($A86,[7]Hoja1!$A$1:$K$3750,10,0)</f>
        <v>1827</v>
      </c>
      <c r="Y86" s="198">
        <f>VLOOKUP($A86,[7]Hoja1!$A$1:$K$3750,11,0)</f>
        <v>1705</v>
      </c>
      <c r="Z86" s="187">
        <v>2848</v>
      </c>
      <c r="AA86" s="187">
        <v>1467</v>
      </c>
      <c r="AB86" s="187">
        <v>1381</v>
      </c>
      <c r="AC86" s="198">
        <f>VLOOKUP(A86,[7]Hoja1!$A$1:$Q$3765,12,0)</f>
        <v>3327</v>
      </c>
      <c r="AD86" s="198">
        <f>VLOOKUP($A86,[7]Hoja1!$A$1:$Q$3765,13,0)</f>
        <v>1703</v>
      </c>
      <c r="AE86" s="198">
        <f>VLOOKUP($A86,[7]Hoja1!$A$1:$Q$3750,14,0)</f>
        <v>1624</v>
      </c>
      <c r="AF86" s="187">
        <v>2676</v>
      </c>
      <c r="AG86" s="187">
        <v>1354</v>
      </c>
      <c r="AH86" s="187">
        <v>1322</v>
      </c>
      <c r="AI86" s="198">
        <f>VLOOKUP($A86,[7]Hoja1!$A$1:$Q$3750,15,0)</f>
        <v>5515</v>
      </c>
      <c r="AJ86" s="198">
        <f>VLOOKUP($A86,[7]Hoja1!$A$1:$Q$3750,16,0)</f>
        <v>2738</v>
      </c>
      <c r="AK86" s="198">
        <f>VLOOKUP($A86,[7]Hoja1!$A$1:$Q$3750,17,0)</f>
        <v>2777</v>
      </c>
      <c r="AL86" s="187">
        <v>2497</v>
      </c>
      <c r="AM86" s="187">
        <v>1239</v>
      </c>
      <c r="AN86" s="187">
        <v>1258</v>
      </c>
      <c r="AO86" s="31"/>
      <c r="AP86" s="31"/>
      <c r="AQ86" s="31"/>
      <c r="AR86" s="31"/>
      <c r="AS86" s="27"/>
      <c r="AT86" s="31"/>
      <c r="AU86" s="31"/>
      <c r="AV86" s="31"/>
      <c r="AW86" s="31"/>
      <c r="AX86" s="38">
        <f>VLOOKUP(A86,[2]INFANTIL!$A$8:$AE$140,31,0)</f>
        <v>2.5510204081632653</v>
      </c>
      <c r="AY86" s="18">
        <f>VLOOKUP(A86,[2]INFANTIL!$A$8:$AE$140,30,0)</f>
        <v>1</v>
      </c>
      <c r="AZ86" s="199">
        <f>VLOOKUP(A86,'[3]2019'!$A$8:$E$140,5,0)</f>
        <v>0.32195750160978748</v>
      </c>
      <c r="BA86" s="23">
        <f>VLOOKUP(A86,'[3]2019'!$A$8:$F$140,4,0)</f>
        <v>1</v>
      </c>
      <c r="BB86" s="22">
        <f>VLOOKUP(A86,'[2]MATERNAS DIRECTAS'!$A$8:$AE$140,31,0)</f>
        <v>0</v>
      </c>
      <c r="BC86" s="23">
        <f>VLOOKUP(A86,'[2]MATERNAS DIRECTAS'!$A$8:$AE$140,30,0)</f>
        <v>0</v>
      </c>
      <c r="BD86" s="28">
        <v>0</v>
      </c>
      <c r="BE86" s="27">
        <v>0</v>
      </c>
      <c r="BF86" s="38">
        <f>VLOOKUP(A86,[8]Controles!$A$7:$P$139,12,0)</f>
        <v>10.459183673469388</v>
      </c>
      <c r="BG86" s="18">
        <f>VLOOKUP(A86,[8]Controles!$A$7:$L$139,11,0)</f>
        <v>41</v>
      </c>
      <c r="BH86" s="38">
        <f>VLOOKUP(A86,[8]Peso!$A$7:$D$139,4,0)</f>
        <v>8.4183673469387745</v>
      </c>
      <c r="BI86" s="18">
        <f>VLOOKUP(A86,[8]Peso!$A$7:$D$139,3,0)</f>
        <v>33</v>
      </c>
      <c r="BJ86" s="22">
        <f>VLOOKUP(A86,'[2]EDA &lt; 5AÑOS'!$A$8:$AE$140,31,0)</f>
        <v>0</v>
      </c>
      <c r="BK86" s="23">
        <f>VLOOKUP(A86,'[2]EDA &lt; 5AÑOS'!$A$8:$AE$140,30,0)</f>
        <v>0</v>
      </c>
      <c r="BL86" s="22">
        <f>VLOOKUP(A86,'[2]IRA &lt; 5AÑOS'!$A$8:$AE$140,31,0)</f>
        <v>0</v>
      </c>
      <c r="BM86" s="23">
        <f>VLOOKUP(A86,'[2]IRA &lt; 5AÑOS'!$A$8:$AE$140,30,0)</f>
        <v>0</v>
      </c>
      <c r="BN86" s="18">
        <v>0</v>
      </c>
      <c r="BO86" s="18">
        <v>0</v>
      </c>
      <c r="BP86" s="18">
        <v>0</v>
      </c>
      <c r="BQ86" s="18">
        <v>0</v>
      </c>
      <c r="BR86" s="37">
        <v>0</v>
      </c>
      <c r="BS86" s="26">
        <v>0</v>
      </c>
      <c r="BT86" s="18">
        <v>0</v>
      </c>
      <c r="BU86" s="18">
        <v>0</v>
      </c>
      <c r="BV86" s="201">
        <v>0.28538283062645009</v>
      </c>
      <c r="BW86" s="201">
        <v>1.122969837587007</v>
      </c>
      <c r="BX86" s="201">
        <v>1.0324825986078887</v>
      </c>
      <c r="BY86" s="201">
        <v>1.1136890951276102</v>
      </c>
      <c r="BZ86" s="201">
        <v>1.111368909512761</v>
      </c>
      <c r="CA86" s="201">
        <v>0.95622119815668205</v>
      </c>
      <c r="CB86" s="201">
        <v>1.2235023041474655</v>
      </c>
      <c r="CC86" s="18" t="str">
        <f>VLOOKUP(A86,[9]ESTADISTICAS_EN_EDUCACION_BASIC!$C$3:$AK$127,10,0)</f>
        <v>79.6</v>
      </c>
      <c r="CD86" s="18" t="str">
        <f>VLOOKUP(A86,[9]ESTADISTICAS_EN_EDUCACION_BASIC!$C$3:$AK$158,5,0)</f>
        <v>68.4</v>
      </c>
      <c r="CE86" s="18" t="str">
        <f>VLOOKUP(A86,[9]ESTADISTICAS_EN_EDUCACION_BASIC!$C$3:$AK$127,17,0)</f>
        <v>1.17</v>
      </c>
      <c r="CF86" s="24"/>
      <c r="CG86" s="24"/>
      <c r="CH86" s="20" t="e">
        <f>VLOOKUP(A86,#REF!,4,0)</f>
        <v>#REF!</v>
      </c>
      <c r="CI86" s="21" t="e">
        <f>VLOOKUP(A86,#REF!,2,0)</f>
        <v>#REF!</v>
      </c>
      <c r="CJ86" s="38">
        <f>VLOOKUP(A86,'[3]2019'!$A$8:$G$140,7,0)</f>
        <v>0</v>
      </c>
      <c r="CK86" s="18">
        <f>VLOOKUP(A86,'[3]2019'!$A$9:$G$140,6,0)</f>
        <v>0</v>
      </c>
      <c r="CL86" s="18">
        <v>32.4</v>
      </c>
      <c r="CM86" s="26">
        <v>1</v>
      </c>
      <c r="CN86" s="38">
        <v>64.81</v>
      </c>
      <c r="CO86" s="18">
        <v>2</v>
      </c>
      <c r="CP86" s="18">
        <v>0</v>
      </c>
      <c r="CQ86" s="18">
        <v>0</v>
      </c>
      <c r="CR86" s="18"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18">
        <v>0</v>
      </c>
      <c r="CY86" s="18">
        <v>0</v>
      </c>
      <c r="CZ86" s="38">
        <v>0</v>
      </c>
      <c r="DA86" s="18">
        <v>0</v>
      </c>
      <c r="DB86" s="38">
        <f>VLOOKUP(A86,'[3]2019'!$A$8:$I$140,9,0)</f>
        <v>0</v>
      </c>
      <c r="DC86" s="18">
        <f>VLOOKUP(A86,'[3]2019'!$A$8:$I$140,8,0)</f>
        <v>0</v>
      </c>
      <c r="DD86" s="18" t="str">
        <f>VLOOKUP(A86,[9]ESTADISTICAS_EN_EDUCACION_BASIC!$C$3:$AK$127,11,0)</f>
        <v>176.8</v>
      </c>
      <c r="DE86" s="18">
        <f>VLOOKUP($A86,[9]ESTADISTICAS_EN_EDUCACION_BASIC!$C$3:$AK$127,6,0)</f>
        <v>125</v>
      </c>
      <c r="DF86" s="18" t="str">
        <f>VLOOKUP($A86,[9]ESTADISTICAS_EN_EDUCACION_BASIC!$C$3:$AK$127,18,0)</f>
        <v>0.49</v>
      </c>
      <c r="DG86" s="18">
        <f>VLOOKUP($A86,[9]ESTADISTICAS_EN_EDUCACION_BASIC!$C$3:$AK$127,28,0)</f>
        <v>0</v>
      </c>
      <c r="DH86" s="38">
        <f>VLOOKUP(A86,[10]Hoja4!$A$1:$D$63,4,0)</f>
        <v>28.312570781426956</v>
      </c>
      <c r="DI86" s="18">
        <f>VLOOKUP(A86,[10]Hoja4!$A$1:$D$63,2,0)</f>
        <v>1</v>
      </c>
      <c r="DJ86" s="38">
        <f>VLOOKUP(A86,'[10]AS 6 - 11'!$A$1:$D$84,4,0)</f>
        <v>368.0634201585504</v>
      </c>
      <c r="DK86" s="18">
        <f>VLOOKUP(A86,'[10]AS 6 - 11'!$A$1:$D$84,2,0)</f>
        <v>13</v>
      </c>
      <c r="DL86" s="18">
        <v>0</v>
      </c>
      <c r="DM86" s="18">
        <v>0</v>
      </c>
      <c r="DN86" s="38">
        <f>VLOOKUP(A86,[10]Hoja8!$A$1:$D$72,4,0)</f>
        <v>60.114217012323408</v>
      </c>
      <c r="DO86" s="18">
        <f>VLOOKUP(A86,[10]Hoja8!$A$1:$D$72,2,0)</f>
        <v>2</v>
      </c>
      <c r="DP86" s="38">
        <f>VLOOKUP(A86,[10]Hoja10!$A$1:$D$61,4,0)</f>
        <v>180.34265103697024</v>
      </c>
      <c r="DQ86" s="18">
        <f>VLOOKUP(A86,[10]Hoja10!$A$1:$D$61,2,0)</f>
        <v>6</v>
      </c>
      <c r="DR86" s="18">
        <v>0</v>
      </c>
      <c r="DS86" s="18">
        <v>0</v>
      </c>
      <c r="DT86" s="38">
        <f>VLOOKUP(A86,[10]Hoja12!$A$1:$D$41,4,0)</f>
        <v>150.28554253080853</v>
      </c>
      <c r="DU86" s="18">
        <f>VLOOKUP(A86,[10]Hoja12!$A$1:$D$41,2,0)</f>
        <v>5</v>
      </c>
      <c r="DV86" s="18">
        <v>0</v>
      </c>
      <c r="DW86" s="18">
        <v>0</v>
      </c>
      <c r="DX86" s="38">
        <f>VLOOKUP(A86,[10]Hoja14!$A$1:$D$13,4,0)</f>
        <v>30.057108506161704</v>
      </c>
      <c r="DY86" s="18">
        <f>VLOOKUP(A86,[10]Hoja14!$A$1:$D$13,2,0)</f>
        <v>1</v>
      </c>
      <c r="DZ86" s="188">
        <v>11.585807385952208</v>
      </c>
      <c r="EA86" s="189">
        <v>16</v>
      </c>
      <c r="EB86" s="188">
        <v>68.835098335854767</v>
      </c>
      <c r="EC86" s="189">
        <v>91</v>
      </c>
      <c r="ED86" s="38">
        <f>VLOOKUP(A86,'[3]2019'!$A$8:$K$140,11,0)</f>
        <v>4.1106128550074743</v>
      </c>
      <c r="EE86" s="18">
        <f>VLOOKUP(A86,'[3]2019'!$A$8:$K$140,10,0)</f>
        <v>11</v>
      </c>
      <c r="EF86" s="18" t="str">
        <f>VLOOKUP($A86,[9]ESTADISTICAS_EN_EDUCACION_BASIC!$C$3:$AK$127,11,0)</f>
        <v>176.8</v>
      </c>
      <c r="EG86" s="18" t="str">
        <f>VLOOKUP($A86,[9]ESTADISTICAS_EN_EDUCACION_BASIC!$C$3:$AK$127,7,0)</f>
        <v>61.3</v>
      </c>
      <c r="EH86" s="18" t="str">
        <f>VLOOKUP($A86,[9]ESTADISTICAS_EN_EDUCACION_BASIC!$C$3:$AK$127,18,0)</f>
        <v>0.49</v>
      </c>
      <c r="EI86" s="18">
        <f>VLOOKUP($A86,[9]ESTADISTICAS_EN_EDUCACION_BASIC!$C$3:$AK$127,29,0)</f>
        <v>0</v>
      </c>
      <c r="EJ86" s="31"/>
      <c r="EK86" s="31"/>
      <c r="EL86" s="18" t="str">
        <f>VLOOKUP($A86,[9]ESTADISTICAS_EN_EDUCACION_BASIC!$C$3:$AK$127,13,0)</f>
        <v>58.2</v>
      </c>
      <c r="EM86" s="18" t="str">
        <f>VLOOKUP($A86,[9]ESTADISTICAS_EN_EDUCACION_BASIC!$C$3:$AK$127,8,0)</f>
        <v>26.8</v>
      </c>
      <c r="EN86" s="18" t="str">
        <f>VLOOKUP($A86,[9]ESTADISTICAS_EN_EDUCACION_BASIC!$C$3:$AK$127,20,0)</f>
        <v>1.6</v>
      </c>
      <c r="EO86" s="18">
        <f>VLOOKUP($A86,[9]ESTADISTICAS_EN_EDUCACION_BASIC!$C$3:$AK$127,30,0)</f>
        <v>0</v>
      </c>
      <c r="EP86" s="38">
        <f>VLOOKUP(A86,[10]Hoja2!$A$1:$D$72,4,0)</f>
        <v>60.114217012323408</v>
      </c>
      <c r="EQ86" s="18">
        <f>VLOOKUP(A86,[10]Hoja2!$A$1:$D$72,2,0)</f>
        <v>2</v>
      </c>
      <c r="ER86" s="38">
        <f>VLOOKUP(A86,[10]Hoja3!$A$1:$D$89,4,0)</f>
        <v>60.114217012323408</v>
      </c>
      <c r="ES86" s="18">
        <f>VLOOKUP(A86,[10]Hoja3!$A$1:$D$89,2,0)</f>
        <v>2</v>
      </c>
      <c r="ET86" s="38">
        <f>VLOOKUP(A86,[10]Hoja5!$A$1:$D$76,4,0)</f>
        <v>90.171325518485119</v>
      </c>
      <c r="EU86" s="18">
        <f>VLOOKUP(A86,[10]Hoja5!$A$1:$D$75,2,0)</f>
        <v>3</v>
      </c>
      <c r="EV86" s="38">
        <f>VLOOKUP(A86,[10]Hoja7!$A$1:$D$76,4,0)</f>
        <v>120.22843402464682</v>
      </c>
      <c r="EW86" s="18">
        <f>VLOOKUP(A86,[10]Hoja7!$A$1:$D$77,2,0)</f>
        <v>4</v>
      </c>
      <c r="EX86" s="31"/>
      <c r="EY86" s="188">
        <v>103.33863275039745</v>
      </c>
      <c r="EZ86" s="189">
        <v>130</v>
      </c>
      <c r="FA86" s="188">
        <v>65.863453815261039</v>
      </c>
      <c r="FB86" s="189">
        <v>82</v>
      </c>
      <c r="FC86" s="38">
        <f>VLOOKUP(A86,[10]Hoja15!$A$1:$D$63,4,0)</f>
        <v>54.397098821396192</v>
      </c>
      <c r="FD86" s="18">
        <f>VLOOKUP(A86,[10]Hoja15!$A$1:$D$63,2,0)</f>
        <v>3</v>
      </c>
      <c r="FE86" s="38">
        <f>VLOOKUP(A86,[10]Hoja16!$A$1:$D$88,4,0)</f>
        <v>253.85312783318221</v>
      </c>
      <c r="FF86" s="18">
        <f>VLOOKUP(A86,[10]Hoja16!$A$1:$D$88,2,0)</f>
        <v>14</v>
      </c>
      <c r="FG86" s="38">
        <f>VLOOKUP(A86,[10]Hoja17!$A$1:$D$33,4,0)</f>
        <v>90.66183136899366</v>
      </c>
      <c r="FH86" s="18">
        <f>VLOOKUP(A86,[10]Hoja17!$A$1:$D$33,2,0)</f>
        <v>5</v>
      </c>
      <c r="FI86" s="18">
        <v>0</v>
      </c>
      <c r="FJ86" s="18">
        <v>0</v>
      </c>
      <c r="FK86" s="38">
        <f>VLOOKUP(A86,[10]Hoja19!$A$1:$D$97,4,0)</f>
        <v>398.91205802357211</v>
      </c>
      <c r="FL86" s="18">
        <f>VLOOKUP(A86,[10]Hoja19!$A$1:$D$97,2,0)</f>
        <v>22</v>
      </c>
      <c r="FM86" s="38">
        <f>VLOOKUP(A86,[10]Hoja20!$A$1:$D$91,4,0)</f>
        <v>326.38259292837716</v>
      </c>
      <c r="FN86" s="18">
        <f>VLOOKUP(A86,[10]Hoja20!$A$1:$D$91,2,0)</f>
        <v>18</v>
      </c>
      <c r="FO86" s="38">
        <f>VLOOKUP(A86,[10]Hoja21!$A$1:$D$101,4,0)</f>
        <v>199.45602901178606</v>
      </c>
      <c r="FP86" s="18">
        <f>VLOOKUP(A86,[10]Hoja21!$A$1:$D$101,2,0)</f>
        <v>11</v>
      </c>
      <c r="FQ86" s="38">
        <v>0</v>
      </c>
      <c r="FR86" s="18">
        <v>0</v>
      </c>
      <c r="FS86" s="38">
        <f>VLOOKUP(A86,'[3]2019'!$A$8:$M$140,13,0)</f>
        <v>2.8033640368442132</v>
      </c>
      <c r="FT86" s="18">
        <f>VLOOKUP(A86,'[3]2019'!$A$8:$M$140,12,0)</f>
        <v>7</v>
      </c>
      <c r="FU86" s="38">
        <f>VLOOKUP(A86,'[3]2019'!$A$8:$O$140,15,0)</f>
        <v>3.2520325203252032</v>
      </c>
      <c r="FV86" s="18">
        <f>VLOOKUP(A86,'[3]2019'!$A$8:$O$140,14,0)</f>
        <v>8</v>
      </c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</row>
    <row r="87" spans="1:243">
      <c r="A87" s="17" t="s">
        <v>1233</v>
      </c>
      <c r="B87" s="18" t="s">
        <v>1234</v>
      </c>
      <c r="C87" s="17" t="s">
        <v>427</v>
      </c>
      <c r="D87" s="27">
        <v>3</v>
      </c>
      <c r="E87" s="27">
        <v>2019</v>
      </c>
      <c r="F87" s="31"/>
      <c r="G87" s="194">
        <v>24185</v>
      </c>
      <c r="H87" s="194">
        <v>13051</v>
      </c>
      <c r="I87" s="194">
        <v>11134</v>
      </c>
      <c r="J87" s="200">
        <v>46.3</v>
      </c>
      <c r="K87" s="40">
        <f>VLOOKUP(A87,'[6]1.COBERTURA  DANE'!$B$7:$G$139,5,0)</f>
        <v>9212</v>
      </c>
      <c r="L87" s="26">
        <v>17.850000000000001</v>
      </c>
      <c r="M87" s="32">
        <v>3551</v>
      </c>
      <c r="N87" s="187">
        <v>1506</v>
      </c>
      <c r="O87" s="187">
        <v>798</v>
      </c>
      <c r="P87" s="187">
        <v>708</v>
      </c>
      <c r="Q87" s="196">
        <f>VLOOKUP($A87,[7]Hoja1!$A$1:$H$3750,6,0)</f>
        <v>1805</v>
      </c>
      <c r="R87" s="196">
        <f>VLOOKUP($A87,[7]Hoja1!$A$1:$H$3750,7,0)</f>
        <v>956</v>
      </c>
      <c r="S87" s="196">
        <f>VLOOKUP($A87,[7]Hoja1!$A$1:$H$3750,8,0)</f>
        <v>849</v>
      </c>
      <c r="T87" s="187">
        <v>1504</v>
      </c>
      <c r="U87" s="187">
        <v>788</v>
      </c>
      <c r="V87" s="187">
        <v>716</v>
      </c>
      <c r="W87" s="198">
        <f>VLOOKUP($A87,[7]Hoja1!$A$1:$K$3750,9,0)</f>
        <v>1818</v>
      </c>
      <c r="X87" s="198">
        <f>VLOOKUP($A87,[7]Hoja1!$A$1:$K$3750,10,0)</f>
        <v>949</v>
      </c>
      <c r="Y87" s="198">
        <f>VLOOKUP($A87,[7]Hoja1!$A$1:$K$3750,11,0)</f>
        <v>869</v>
      </c>
      <c r="Z87" s="187">
        <v>1552</v>
      </c>
      <c r="AA87" s="187">
        <v>806</v>
      </c>
      <c r="AB87" s="187">
        <v>746</v>
      </c>
      <c r="AC87" s="198">
        <f>VLOOKUP(A87,[7]Hoja1!$A$1:$Q$3765,12,0)</f>
        <v>1912</v>
      </c>
      <c r="AD87" s="198">
        <f>VLOOKUP($A87,[7]Hoja1!$A$1:$Q$3765,13,0)</f>
        <v>993</v>
      </c>
      <c r="AE87" s="198">
        <f>VLOOKUP($A87,[7]Hoja1!$A$1:$Q$3750,14,0)</f>
        <v>919</v>
      </c>
      <c r="AF87" s="187">
        <v>1650</v>
      </c>
      <c r="AG87" s="187">
        <v>856</v>
      </c>
      <c r="AH87" s="187">
        <v>794</v>
      </c>
      <c r="AI87" s="198">
        <f>VLOOKUP($A87,[7]Hoja1!$A$1:$Q$3750,15,0)</f>
        <v>3910</v>
      </c>
      <c r="AJ87" s="198">
        <f>VLOOKUP($A87,[7]Hoja1!$A$1:$Q$3750,16,0)</f>
        <v>1975</v>
      </c>
      <c r="AK87" s="198">
        <f>VLOOKUP($A87,[7]Hoja1!$A$1:$Q$3750,17,0)</f>
        <v>1935</v>
      </c>
      <c r="AL87" s="187">
        <v>1789</v>
      </c>
      <c r="AM87" s="187">
        <v>905</v>
      </c>
      <c r="AN87" s="187">
        <v>884</v>
      </c>
      <c r="AO87" s="31"/>
      <c r="AP87" s="31"/>
      <c r="AQ87" s="31"/>
      <c r="AR87" s="31"/>
      <c r="AS87" s="27"/>
      <c r="AT87" s="31"/>
      <c r="AU87" s="31"/>
      <c r="AV87" s="31"/>
      <c r="AW87" s="31"/>
      <c r="AX87" s="38">
        <f>VLOOKUP(A87,[2]INFANTIL!$A$8:$AE$140,31,0)</f>
        <v>16.666666666666668</v>
      </c>
      <c r="AY87" s="18">
        <f>VLOOKUP(A87,[2]INFANTIL!$A$8:$AE$140,30,0)</f>
        <v>3</v>
      </c>
      <c r="AZ87" s="199">
        <f>VLOOKUP(A87,'[3]2019'!$A$8:$E$140,5,0)</f>
        <v>1.9920318725099602</v>
      </c>
      <c r="BA87" s="23">
        <f>VLOOKUP(A87,'[3]2019'!$A$8:$F$140,4,0)</f>
        <v>3</v>
      </c>
      <c r="BB87" s="22">
        <f>VLOOKUP(A87,'[2]MATERNAS DIRECTAS'!$A$8:$AE$140,31,0)</f>
        <v>0</v>
      </c>
      <c r="BC87" s="23">
        <f>VLOOKUP(A87,'[2]MATERNAS DIRECTAS'!$A$8:$AE$140,30,0)</f>
        <v>0</v>
      </c>
      <c r="BD87" s="28">
        <v>0</v>
      </c>
      <c r="BE87" s="27">
        <v>0</v>
      </c>
      <c r="BF87" s="38">
        <f>VLOOKUP(A87,[8]Controles!$A$7:$P$139,12,0)</f>
        <v>3.3333333333333335</v>
      </c>
      <c r="BG87" s="18">
        <f>VLOOKUP(A87,[8]Controles!$A$7:$L$139,11,0)</f>
        <v>6</v>
      </c>
      <c r="BH87" s="38">
        <f>VLOOKUP(A87,[8]Peso!$A$7:$D$139,4,0)</f>
        <v>15.555555555555555</v>
      </c>
      <c r="BI87" s="18">
        <f>VLOOKUP(A87,[8]Peso!$A$7:$D$139,3,0)</f>
        <v>28</v>
      </c>
      <c r="BJ87" s="22">
        <f>VLOOKUP(A87,'[2]EDA &lt; 5AÑOS'!$A$8:$AE$140,31,0)</f>
        <v>0</v>
      </c>
      <c r="BK87" s="23">
        <f>VLOOKUP(A87,'[2]EDA &lt; 5AÑOS'!$A$8:$AE$140,30,0)</f>
        <v>0</v>
      </c>
      <c r="BL87" s="22">
        <f>VLOOKUP(A87,'[2]IRA &lt; 5AÑOS'!$A$8:$AE$140,31,0)</f>
        <v>0</v>
      </c>
      <c r="BM87" s="23">
        <f>VLOOKUP(A87,'[2]IRA &lt; 5AÑOS'!$A$8:$AE$140,30,0)</f>
        <v>0</v>
      </c>
      <c r="BN87" s="18">
        <v>0</v>
      </c>
      <c r="BO87" s="18">
        <v>0</v>
      </c>
      <c r="BP87" s="18">
        <v>0</v>
      </c>
      <c r="BQ87" s="18">
        <v>0</v>
      </c>
      <c r="BR87" s="37">
        <v>0</v>
      </c>
      <c r="BS87" s="26">
        <v>0</v>
      </c>
      <c r="BT87" s="18">
        <v>0</v>
      </c>
      <c r="BU87" s="18">
        <v>0</v>
      </c>
      <c r="BV87" s="201">
        <v>8.2644628099173556E-3</v>
      </c>
      <c r="BW87" s="201">
        <v>1.0578512396694215</v>
      </c>
      <c r="BX87" s="201">
        <v>0.93388429752066116</v>
      </c>
      <c r="BY87" s="201">
        <v>1.0578512396694215</v>
      </c>
      <c r="BZ87" s="201">
        <v>0.97520661157024791</v>
      </c>
      <c r="CA87" s="201">
        <v>1.0708661417322836</v>
      </c>
      <c r="CB87" s="201">
        <v>0.97637795275590555</v>
      </c>
      <c r="CC87" s="18" t="str">
        <f>VLOOKUP(A87,[9]ESTADISTICAS_EN_EDUCACION_BASIC!$C$3:$AK$127,10,0)</f>
        <v>73.8</v>
      </c>
      <c r="CD87" s="18" t="str">
        <f>VLOOKUP(A87,[9]ESTADISTICAS_EN_EDUCACION_BASIC!$C$3:$AK$158,5,0)</f>
        <v>56.9</v>
      </c>
      <c r="CE87" s="18" t="str">
        <f>VLOOKUP(A87,[9]ESTADISTICAS_EN_EDUCACION_BASIC!$C$3:$AK$127,17,0)</f>
        <v>2.68</v>
      </c>
      <c r="CF87" s="24"/>
      <c r="CG87" s="24"/>
      <c r="CH87" s="20" t="e">
        <f>VLOOKUP(A87,#REF!,4,0)</f>
        <v>#REF!</v>
      </c>
      <c r="CI87" s="21" t="e">
        <f>VLOOKUP(A87,#REF!,2,0)</f>
        <v>#REF!</v>
      </c>
      <c r="CJ87" s="38">
        <f>VLOOKUP(A87,'[3]2019'!$A$8:$G$140,7,0)</f>
        <v>0</v>
      </c>
      <c r="CK87" s="18">
        <f>VLOOKUP(A87,'[3]2019'!$A$9:$G$140,6,0)</f>
        <v>0</v>
      </c>
      <c r="CL87" s="18">
        <v>66.58</v>
      </c>
      <c r="CM87" s="26">
        <v>1</v>
      </c>
      <c r="CN87" s="18">
        <v>0</v>
      </c>
      <c r="CO87" s="18">
        <v>0</v>
      </c>
      <c r="CP87" s="18">
        <v>0</v>
      </c>
      <c r="CQ87" s="18">
        <v>0</v>
      </c>
      <c r="CR87" s="38">
        <v>55.01</v>
      </c>
      <c r="CS87" s="26">
        <v>1</v>
      </c>
      <c r="CT87" s="38">
        <f>VLOOKUP(A87,[10]Hoja9!$A$1:$D$17,4,0)</f>
        <v>55.005500550055004</v>
      </c>
      <c r="CU87" s="18">
        <f>VLOOKUP(A87,[10]Hoja9!$A$1:$D$17,2,0)</f>
        <v>1</v>
      </c>
      <c r="CV87" s="18">
        <v>0</v>
      </c>
      <c r="CW87" s="18">
        <v>0</v>
      </c>
      <c r="CX87" s="18">
        <v>0</v>
      </c>
      <c r="CY87" s="18">
        <v>0</v>
      </c>
      <c r="CZ87" s="38">
        <v>0</v>
      </c>
      <c r="DA87" s="18">
        <v>0</v>
      </c>
      <c r="DB87" s="38">
        <f>VLOOKUP(A87,'[3]2019'!$A$8:$I$140,9,0)</f>
        <v>0</v>
      </c>
      <c r="DC87" s="18">
        <f>VLOOKUP(A87,'[3]2019'!$A$8:$I$140,8,0)</f>
        <v>0</v>
      </c>
      <c r="DD87" s="18" t="str">
        <f>VLOOKUP(A87,[9]ESTADISTICAS_EN_EDUCACION_BASIC!$C$3:$AK$127,11,0)</f>
        <v>114.7</v>
      </c>
      <c r="DE87" s="18" t="str">
        <f>VLOOKUP($A87,[9]ESTADISTICAS_EN_EDUCACION_BASIC!$C$3:$AK$127,6,0)</f>
        <v>98.2</v>
      </c>
      <c r="DF87" s="18" t="str">
        <f>VLOOKUP($A87,[9]ESTADISTICAS_EN_EDUCACION_BASIC!$C$3:$AK$127,18,0)</f>
        <v>1.59</v>
      </c>
      <c r="DG87" s="18" t="str">
        <f>VLOOKUP($A87,[9]ESTADISTICAS_EN_EDUCACION_BASIC!$C$3:$AK$127,28,0)</f>
        <v>0.14</v>
      </c>
      <c r="DH87" s="38">
        <f>VLOOKUP(A87,[10]Hoja4!$A$1:$D$63,4,0)</f>
        <v>275.02750275027506</v>
      </c>
      <c r="DI87" s="18">
        <f>VLOOKUP(A87,[10]Hoja4!$A$1:$D$63,2,0)</f>
        <v>5</v>
      </c>
      <c r="DJ87" s="38">
        <f>VLOOKUP(A87,'[10]AS 6 - 11'!$A$1:$D$84,4,0)</f>
        <v>165.01650165016503</v>
      </c>
      <c r="DK87" s="18">
        <f>VLOOKUP(A87,'[10]AS 6 - 11'!$A$1:$D$84,2,0)</f>
        <v>3</v>
      </c>
      <c r="DL87" s="18">
        <v>0</v>
      </c>
      <c r="DM87" s="18">
        <v>0</v>
      </c>
      <c r="DN87" s="38">
        <f>VLOOKUP(A87,[10]Hoja8!$A$1:$D$72,4,0)</f>
        <v>156.90376569037656</v>
      </c>
      <c r="DO87" s="18">
        <f>VLOOKUP(A87,[10]Hoja8!$A$1:$D$72,2,0)</f>
        <v>3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>
        <v>0</v>
      </c>
      <c r="DV87" s="18">
        <v>0</v>
      </c>
      <c r="DW87" s="18">
        <v>0</v>
      </c>
      <c r="DX87" s="18">
        <v>0</v>
      </c>
      <c r="DY87" s="18">
        <v>0</v>
      </c>
      <c r="DZ87" s="188">
        <v>0</v>
      </c>
      <c r="EA87" s="189">
        <v>0</v>
      </c>
      <c r="EB87" s="188">
        <v>36.523929471032744</v>
      </c>
      <c r="EC87" s="189">
        <v>29</v>
      </c>
      <c r="ED87" s="38">
        <f>VLOOKUP(A87,'[3]2019'!$A$8:$K$140,11,0)</f>
        <v>0.60606060606060608</v>
      </c>
      <c r="EE87" s="18">
        <f>VLOOKUP(A87,'[3]2019'!$A$8:$K$140,10,0)</f>
        <v>1</v>
      </c>
      <c r="EF87" s="18" t="str">
        <f>VLOOKUP($A87,[9]ESTADISTICAS_EN_EDUCACION_BASIC!$C$3:$AK$127,11,0)</f>
        <v>114.7</v>
      </c>
      <c r="EG87" s="18" t="str">
        <f>VLOOKUP($A87,[9]ESTADISTICAS_EN_EDUCACION_BASIC!$C$3:$AK$127,7,0)</f>
        <v>91.6</v>
      </c>
      <c r="EH87" s="18" t="str">
        <f>VLOOKUP($A87,[9]ESTADISTICAS_EN_EDUCACION_BASIC!$C$3:$AK$127,18,0)</f>
        <v>1.59</v>
      </c>
      <c r="EI87" s="18" t="str">
        <f>VLOOKUP($A87,[9]ESTADISTICAS_EN_EDUCACION_BASIC!$C$3:$AK$127,29,0)</f>
        <v>0.66</v>
      </c>
      <c r="EJ87" s="31"/>
      <c r="EK87" s="31"/>
      <c r="EL87" s="18" t="str">
        <f>VLOOKUP($A87,[9]ESTADISTICAS_EN_EDUCACION_BASIC!$C$3:$AK$127,13,0)</f>
        <v>86.9</v>
      </c>
      <c r="EM87" s="18" t="str">
        <f>VLOOKUP($A87,[9]ESTADISTICAS_EN_EDUCACION_BASIC!$C$3:$AK$127,8,0)</f>
        <v>59.4</v>
      </c>
      <c r="EN87" s="18" t="str">
        <f>VLOOKUP($A87,[9]ESTADISTICAS_EN_EDUCACION_BASIC!$C$3:$AK$127,20,0)</f>
        <v>1.04</v>
      </c>
      <c r="EO87" s="18" t="str">
        <f>VLOOKUP($A87,[9]ESTADISTICAS_EN_EDUCACION_BASIC!$C$3:$AK$127,30,0)</f>
        <v>2.33</v>
      </c>
      <c r="EP87" s="38">
        <f>VLOOKUP(A87,[10]Hoja2!$A$1:$D$72,4,0)</f>
        <v>156.90376569037656</v>
      </c>
      <c r="EQ87" s="18">
        <f>VLOOKUP(A87,[10]Hoja2!$A$1:$D$72,2,0)</f>
        <v>3</v>
      </c>
      <c r="ER87" s="38">
        <f>VLOOKUP(A87,[10]Hoja3!$A$1:$D$89,4,0)</f>
        <v>156.90376569037656</v>
      </c>
      <c r="ES87" s="18">
        <f>VLOOKUP(A87,[10]Hoja3!$A$1:$D$89,2,0)</f>
        <v>3</v>
      </c>
      <c r="ET87" s="38">
        <f>VLOOKUP(A87,[10]Hoja5!$A$1:$D$76,4,0)</f>
        <v>313.80753138075312</v>
      </c>
      <c r="EU87" s="18">
        <f>VLOOKUP(A87,[10]Hoja5!$A$1:$D$75,2,0)</f>
        <v>6</v>
      </c>
      <c r="EV87" s="38">
        <f>VLOOKUP(A87,[10]Hoja7!$A$1:$D$76,4,0)</f>
        <v>156.90376569037656</v>
      </c>
      <c r="EW87" s="18">
        <f>VLOOKUP(A87,[10]Hoja7!$A$1:$D$77,2,0)</f>
        <v>3</v>
      </c>
      <c r="EX87" s="31"/>
      <c r="EY87" s="188">
        <v>61.085972850678729</v>
      </c>
      <c r="EZ87" s="189">
        <v>54</v>
      </c>
      <c r="FA87" s="188">
        <v>45.303867403314911</v>
      </c>
      <c r="FB87" s="189">
        <v>41</v>
      </c>
      <c r="FC87" s="38">
        <f>VLOOKUP(A87,[10]Hoja15!$A$1:$D$63,4,0)</f>
        <v>76.726342710997443</v>
      </c>
      <c r="FD87" s="18">
        <f>VLOOKUP(A87,[10]Hoja15!$A$1:$D$63,2,0)</f>
        <v>3</v>
      </c>
      <c r="FE87" s="38">
        <f>VLOOKUP(A87,[10]Hoja16!$A$1:$D$88,4,0)</f>
        <v>25.575447570332479</v>
      </c>
      <c r="FF87" s="18">
        <f>VLOOKUP(A87,[10]Hoja16!$A$1:$D$88,2,0)</f>
        <v>1</v>
      </c>
      <c r="FG87" s="38">
        <f>VLOOKUP(A87,[10]Hoja17!$A$1:$D$33,4,0)</f>
        <v>25.575447570332479</v>
      </c>
      <c r="FH87" s="18">
        <f>VLOOKUP(A87,[10]Hoja17!$A$1:$D$33,2,0)</f>
        <v>1</v>
      </c>
      <c r="FI87" s="18">
        <v>0</v>
      </c>
      <c r="FJ87" s="18">
        <v>0</v>
      </c>
      <c r="FK87" s="38">
        <f>VLOOKUP(A87,[10]Hoja19!$A$1:$D$97,4,0)</f>
        <v>127.87723785166241</v>
      </c>
      <c r="FL87" s="18">
        <f>VLOOKUP(A87,[10]Hoja19!$A$1:$D$97,2,0)</f>
        <v>5</v>
      </c>
      <c r="FM87" s="38">
        <f>VLOOKUP(A87,[10]Hoja20!$A$1:$D$91,4,0)</f>
        <v>204.60358056265983</v>
      </c>
      <c r="FN87" s="18">
        <f>VLOOKUP(A87,[10]Hoja20!$A$1:$D$91,2,0)</f>
        <v>8</v>
      </c>
      <c r="FO87" s="38">
        <f>VLOOKUP(A87,[10]Hoja21!$A$1:$D$101,4,0)</f>
        <v>383.63171355498724</v>
      </c>
      <c r="FP87" s="18">
        <f>VLOOKUP(A87,[10]Hoja21!$A$1:$D$101,2,0)</f>
        <v>15</v>
      </c>
      <c r="FQ87" s="38">
        <f>VLOOKUP(A87,[10]Hoja22!$A$1:$D$60,4,0)</f>
        <v>51.150895140664957</v>
      </c>
      <c r="FR87" s="18">
        <f>VLOOKUP(A87,[10]Hoja22!$A$1:$D$60,2,0)</f>
        <v>2</v>
      </c>
      <c r="FS87" s="38">
        <f>VLOOKUP(A87,'[3]2019'!$A$8:$M$140,13,0)</f>
        <v>2.2358859698155396</v>
      </c>
      <c r="FT87" s="18">
        <f>VLOOKUP(A87,'[3]2019'!$A$8:$M$140,12,0)</f>
        <v>4</v>
      </c>
      <c r="FU87" s="38">
        <f>VLOOKUP(A87,'[3]2019'!$A$8:$O$140,15,0)</f>
        <v>1.1123470522803114</v>
      </c>
      <c r="FV87" s="18">
        <f>VLOOKUP(A87,'[3]2019'!$A$8:$O$140,14,0)</f>
        <v>2</v>
      </c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</row>
    <row r="88" spans="1:243">
      <c r="A88" s="17" t="s">
        <v>1240</v>
      </c>
      <c r="B88" s="18" t="s">
        <v>1241</v>
      </c>
      <c r="C88" s="17" t="s">
        <v>427</v>
      </c>
      <c r="D88" s="25">
        <v>1</v>
      </c>
      <c r="E88" s="27">
        <v>2019</v>
      </c>
      <c r="F88" s="31"/>
      <c r="G88" s="194">
        <v>139553</v>
      </c>
      <c r="H88" s="194">
        <v>86786</v>
      </c>
      <c r="I88" s="194">
        <v>52767</v>
      </c>
      <c r="J88" s="200">
        <v>110.98</v>
      </c>
      <c r="K88" s="40">
        <f>VLOOKUP(A88,'[6]1.COBERTURA  DANE'!$B$7:$G$139,5,0)</f>
        <v>142227</v>
      </c>
      <c r="L88" s="26">
        <v>17.649999999999999</v>
      </c>
      <c r="M88" s="32">
        <v>22620</v>
      </c>
      <c r="N88" s="187">
        <v>8328</v>
      </c>
      <c r="O88" s="187">
        <v>4223</v>
      </c>
      <c r="P88" s="187">
        <v>4105</v>
      </c>
      <c r="Q88" s="196">
        <f>VLOOKUP($A88,[7]Hoja1!$A$1:$H$3750,6,0)</f>
        <v>9994</v>
      </c>
      <c r="R88" s="196">
        <f>VLOOKUP($A88,[7]Hoja1!$A$1:$H$3750,7,0)</f>
        <v>5070</v>
      </c>
      <c r="S88" s="196">
        <f>VLOOKUP($A88,[7]Hoja1!$A$1:$H$3750,8,0)</f>
        <v>4924</v>
      </c>
      <c r="T88" s="187">
        <v>8420</v>
      </c>
      <c r="U88" s="187">
        <v>4300</v>
      </c>
      <c r="V88" s="187">
        <v>4120</v>
      </c>
      <c r="W88" s="198">
        <f>VLOOKUP($A88,[7]Hoja1!$A$1:$K$3750,9,0)</f>
        <v>10253</v>
      </c>
      <c r="X88" s="198">
        <f>VLOOKUP($A88,[7]Hoja1!$A$1:$K$3750,10,0)</f>
        <v>5256</v>
      </c>
      <c r="Y88" s="198">
        <f>VLOOKUP($A88,[7]Hoja1!$A$1:$K$3750,11,0)</f>
        <v>4997</v>
      </c>
      <c r="Z88" s="187">
        <v>9044</v>
      </c>
      <c r="AA88" s="187">
        <v>4684</v>
      </c>
      <c r="AB88" s="187">
        <v>4360</v>
      </c>
      <c r="AC88" s="198">
        <f>VLOOKUP(A88,[7]Hoja1!$A$1:$Q$3765,12,0)</f>
        <v>11656</v>
      </c>
      <c r="AD88" s="198">
        <f>VLOOKUP($A88,[7]Hoja1!$A$1:$Q$3765,13,0)</f>
        <v>6092</v>
      </c>
      <c r="AE88" s="198">
        <f>VLOOKUP($A88,[7]Hoja1!$A$1:$Q$3750,14,0)</f>
        <v>5564</v>
      </c>
      <c r="AF88" s="187">
        <v>10606</v>
      </c>
      <c r="AG88" s="187">
        <v>5584</v>
      </c>
      <c r="AH88" s="187">
        <v>5022</v>
      </c>
      <c r="AI88" s="198">
        <f>VLOOKUP($A88,[7]Hoja1!$A$1:$Q$3750,15,0)</f>
        <v>26709</v>
      </c>
      <c r="AJ88" s="198">
        <f>VLOOKUP($A88,[7]Hoja1!$A$1:$Q$3750,16,0)</f>
        <v>13872</v>
      </c>
      <c r="AK88" s="198">
        <f>VLOOKUP($A88,[7]Hoja1!$A$1:$Q$3750,17,0)</f>
        <v>12837</v>
      </c>
      <c r="AL88" s="187">
        <v>12276</v>
      </c>
      <c r="AM88" s="187">
        <v>6410</v>
      </c>
      <c r="AN88" s="187">
        <v>5866</v>
      </c>
      <c r="AO88" s="31"/>
      <c r="AP88" s="31"/>
      <c r="AQ88" s="31"/>
      <c r="AR88" s="31"/>
      <c r="AS88" s="27"/>
      <c r="AT88" s="31"/>
      <c r="AU88" s="31"/>
      <c r="AV88" s="31"/>
      <c r="AW88" s="31"/>
      <c r="AX88" s="38">
        <f>VLOOKUP(A88,[2]INFANTIL!$A$8:$AE$140,31,0)</f>
        <v>9.0718771807397065</v>
      </c>
      <c r="AY88" s="18">
        <f>VLOOKUP(A88,[2]INFANTIL!$A$8:$AE$140,30,0)</f>
        <v>13</v>
      </c>
      <c r="AZ88" s="199">
        <f>VLOOKUP(A88,'[3]2019'!$A$8:$E$140,5,0)</f>
        <v>1.5609990393852065</v>
      </c>
      <c r="BA88" s="23">
        <f>VLOOKUP(A88,'[3]2019'!$A$8:$F$140,4,0)</f>
        <v>13</v>
      </c>
      <c r="BB88" s="22">
        <f>VLOOKUP(A88,'[2]MATERNAS DIRECTAS'!$A$8:$AE$140,31,0)</f>
        <v>0</v>
      </c>
      <c r="BC88" s="23">
        <f>VLOOKUP(A88,'[2]MATERNAS DIRECTAS'!$A$8:$AE$140,30,0)</f>
        <v>0</v>
      </c>
      <c r="BD88" s="28">
        <v>0</v>
      </c>
      <c r="BE88" s="27">
        <v>0</v>
      </c>
      <c r="BF88" s="38">
        <f>VLOOKUP(A88,[8]Controles!$A$7:$P$139,12,0)</f>
        <v>2.5819958129797627</v>
      </c>
      <c r="BG88" s="18">
        <f>VLOOKUP(A88,[8]Controles!$A$7:$L$139,11,0)</f>
        <v>37</v>
      </c>
      <c r="BH88" s="38">
        <f>VLOOKUP(A88,[8]Peso!$A$7:$D$139,4,0)</f>
        <v>12.909979064898813</v>
      </c>
      <c r="BI88" s="18">
        <f>VLOOKUP(A88,[8]Peso!$A$7:$D$139,3,0)</f>
        <v>185</v>
      </c>
      <c r="BJ88" s="22">
        <f>VLOOKUP(A88,'[2]EDA &lt; 5AÑOS'!$A$8:$AE$140,31,0)</f>
        <v>0</v>
      </c>
      <c r="BK88" s="23">
        <f>VLOOKUP(A88,'[2]EDA &lt; 5AÑOS'!$A$8:$AE$140,30,0)</f>
        <v>0</v>
      </c>
      <c r="BL88" s="22">
        <f>VLOOKUP(A88,'[2]IRA &lt; 5AÑOS'!$A$8:$AE$140,31,0)</f>
        <v>12.007684918347742</v>
      </c>
      <c r="BM88" s="23">
        <f>VLOOKUP(A88,'[2]IRA &lt; 5AÑOS'!$A$8:$AE$140,30,0)</f>
        <v>1</v>
      </c>
      <c r="BN88" s="18">
        <v>0</v>
      </c>
      <c r="BO88" s="18">
        <v>0</v>
      </c>
      <c r="BP88" s="27">
        <v>12.01</v>
      </c>
      <c r="BQ88" s="27">
        <v>1</v>
      </c>
      <c r="BR88" s="37">
        <v>0</v>
      </c>
      <c r="BS88" s="26">
        <v>0</v>
      </c>
      <c r="BT88" s="31">
        <v>12.01</v>
      </c>
      <c r="BU88" s="31">
        <v>1</v>
      </c>
      <c r="BV88" s="201">
        <v>2.8549488054607508</v>
      </c>
      <c r="BW88" s="201">
        <v>0.8782707622298066</v>
      </c>
      <c r="BX88" s="201">
        <v>0.92889647326507396</v>
      </c>
      <c r="BY88" s="201">
        <v>0.87883959044368598</v>
      </c>
      <c r="BZ88" s="201">
        <v>0.9112627986348123</v>
      </c>
      <c r="CA88" s="201">
        <v>0.84024577572964665</v>
      </c>
      <c r="CB88" s="201">
        <v>0.84587813620071683</v>
      </c>
      <c r="CC88" s="18" t="str">
        <f>VLOOKUP(A88,[9]ESTADISTICAS_EN_EDUCACION_BASIC!$C$3:$AK$127,10,0)</f>
        <v>78.2</v>
      </c>
      <c r="CD88" s="18" t="str">
        <f>VLOOKUP(A88,[9]ESTADISTICAS_EN_EDUCACION_BASIC!$C$3:$AK$158,5,0)</f>
        <v>68.2</v>
      </c>
      <c r="CE88" s="18" t="str">
        <f>VLOOKUP(A88,[9]ESTADISTICAS_EN_EDUCACION_BASIC!$C$3:$AK$127,17,0)</f>
        <v>2.35</v>
      </c>
      <c r="CF88" s="24"/>
      <c r="CG88" s="24"/>
      <c r="CH88" s="20" t="e">
        <f>VLOOKUP(A88,#REF!,4,0)</f>
        <v>#REF!</v>
      </c>
      <c r="CI88" s="21" t="e">
        <f>VLOOKUP(A88,#REF!,2,0)</f>
        <v>#REF!</v>
      </c>
      <c r="CJ88" s="38">
        <f>VLOOKUP(A88,'[3]2019'!$A$8:$G$140,7,0)</f>
        <v>0.59382422802850354</v>
      </c>
      <c r="CK88" s="18">
        <f>VLOOKUP(A88,'[3]2019'!$A$9:$G$140,6,0)</f>
        <v>5</v>
      </c>
      <c r="CL88" s="18">
        <v>36.03</v>
      </c>
      <c r="CM88" s="26">
        <v>3</v>
      </c>
      <c r="CN88" s="38">
        <v>84.07</v>
      </c>
      <c r="CO88" s="18">
        <v>7</v>
      </c>
      <c r="CP88" s="18">
        <v>0</v>
      </c>
      <c r="CQ88" s="18">
        <v>0</v>
      </c>
      <c r="CR88" s="38">
        <v>9.75</v>
      </c>
      <c r="CS88" s="26">
        <v>1</v>
      </c>
      <c r="CT88" s="38">
        <f>VLOOKUP(A88,[10]Hoja9!$A$1:$D$17,4,0)</f>
        <v>9.7532429532819656</v>
      </c>
      <c r="CU88" s="18">
        <f>VLOOKUP(A88,[10]Hoja9!$A$1:$D$17,2,0)</f>
        <v>1</v>
      </c>
      <c r="CV88" s="18">
        <v>0</v>
      </c>
      <c r="CW88" s="18">
        <v>0</v>
      </c>
      <c r="CX88" s="18">
        <v>0</v>
      </c>
      <c r="CY88" s="18">
        <v>0</v>
      </c>
      <c r="CZ88" s="38">
        <v>0</v>
      </c>
      <c r="DA88" s="18">
        <v>0</v>
      </c>
      <c r="DB88" s="38">
        <f>VLOOKUP(A88,'[3]2019'!$A$8:$I$140,9,0)</f>
        <v>0.22114108801415305</v>
      </c>
      <c r="DC88" s="18">
        <f>VLOOKUP(A88,'[3]2019'!$A$8:$I$140,8,0)</f>
        <v>2</v>
      </c>
      <c r="DD88" s="18" t="str">
        <f>VLOOKUP(A88,[9]ESTADISTICAS_EN_EDUCACION_BASIC!$C$3:$AK$127,11,0)</f>
        <v>96.3</v>
      </c>
      <c r="DE88" s="18" t="str">
        <f>VLOOKUP($A88,[9]ESTADISTICAS_EN_EDUCACION_BASIC!$C$3:$AK$127,6,0)</f>
        <v>84.9</v>
      </c>
      <c r="DF88" s="18" t="str">
        <f>VLOOKUP($A88,[9]ESTADISTICAS_EN_EDUCACION_BASIC!$C$3:$AK$127,18,0)</f>
        <v>2.03</v>
      </c>
      <c r="DG88" s="18" t="str">
        <f>VLOOKUP($A88,[9]ESTADISTICAS_EN_EDUCACION_BASIC!$C$3:$AK$127,28,0)</f>
        <v>4.73</v>
      </c>
      <c r="DH88" s="38">
        <f>VLOOKUP(A88,[10]Hoja4!$A$1:$D$63,4,0)</f>
        <v>29.2597288598459</v>
      </c>
      <c r="DI88" s="18">
        <f>VLOOKUP(A88,[10]Hoja4!$A$1:$D$63,2,0)</f>
        <v>3</v>
      </c>
      <c r="DJ88" s="38">
        <f>VLOOKUP(A88,'[10]AS 6 - 11'!$A$1:$D$84,4,0)</f>
        <v>117.0389154393836</v>
      </c>
      <c r="DK88" s="18">
        <f>VLOOKUP(A88,'[10]AS 6 - 11'!$A$1:$D$84,2,0)</f>
        <v>12</v>
      </c>
      <c r="DL88" s="18">
        <v>0</v>
      </c>
      <c r="DM88" s="18">
        <v>0</v>
      </c>
      <c r="DN88" s="38">
        <f>VLOOKUP(A88,[10]Hoja8!$A$1:$D$72,4,0)</f>
        <v>60.054907343857245</v>
      </c>
      <c r="DO88" s="18">
        <f>VLOOKUP(A88,[10]Hoja8!$A$1:$D$72,2,0)</f>
        <v>7</v>
      </c>
      <c r="DP88" s="38">
        <f>VLOOKUP(A88,[10]Hoja10!$A$1:$D$61,4,0)</f>
        <v>34.317089910775564</v>
      </c>
      <c r="DQ88" s="18">
        <f>VLOOKUP(A88,[10]Hoja10!$A$1:$D$61,2,0)</f>
        <v>4</v>
      </c>
      <c r="DR88" s="38">
        <f>VLOOKUP(A88,[10]Hoja11!$A$1:$D$24,4,0)</f>
        <v>8.5792724776938911</v>
      </c>
      <c r="DS88" s="18">
        <f>VLOOKUP(A88,[10]Hoja11!$A$1:$D$24,2,0)</f>
        <v>1</v>
      </c>
      <c r="DT88" s="18">
        <v>0</v>
      </c>
      <c r="DU88" s="18">
        <v>0</v>
      </c>
      <c r="DV88" s="38">
        <f>VLOOKUP(A88,[10]Hoja13!$A$1:$D$20,4,0)</f>
        <v>8.5792724776938911</v>
      </c>
      <c r="DW88" s="18">
        <f>VLOOKUP(A88,[10]Hoja13!$A$1:$D$20,2,0)</f>
        <v>1</v>
      </c>
      <c r="DX88" s="38">
        <f>VLOOKUP(A88,[10]Hoja14!$A$1:$D$13,4,0)</f>
        <v>17.158544955387782</v>
      </c>
      <c r="DY88" s="18">
        <f>VLOOKUP(A88,[10]Hoja14!$A$1:$D$13,2,0)</f>
        <v>2</v>
      </c>
      <c r="DZ88" s="188">
        <v>0.22935779816513763</v>
      </c>
      <c r="EA88" s="189">
        <v>1</v>
      </c>
      <c r="EB88" s="188">
        <v>34.846674631620871</v>
      </c>
      <c r="EC88" s="189">
        <v>175</v>
      </c>
      <c r="ED88" s="38">
        <f>VLOOKUP(A88,'[3]2019'!$A$8:$K$140,11,0)</f>
        <v>0.56571751838581941</v>
      </c>
      <c r="EE88" s="18">
        <f>VLOOKUP(A88,'[3]2019'!$A$8:$K$140,10,0)</f>
        <v>6</v>
      </c>
      <c r="EF88" s="18" t="str">
        <f>VLOOKUP($A88,[9]ESTADISTICAS_EN_EDUCACION_BASIC!$C$3:$AK$127,11,0)</f>
        <v>96.3</v>
      </c>
      <c r="EG88" s="18" t="str">
        <f>VLOOKUP($A88,[9]ESTADISTICAS_EN_EDUCACION_BASIC!$C$3:$AK$127,7,0)</f>
        <v>86.9</v>
      </c>
      <c r="EH88" s="18" t="str">
        <f>VLOOKUP($A88,[9]ESTADISTICAS_EN_EDUCACION_BASIC!$C$3:$AK$127,18,0)</f>
        <v>2.03</v>
      </c>
      <c r="EI88" s="18" t="str">
        <f>VLOOKUP($A88,[9]ESTADISTICAS_EN_EDUCACION_BASIC!$C$3:$AK$127,29,0)</f>
        <v>12.34</v>
      </c>
      <c r="EJ88" s="31"/>
      <c r="EK88" s="31"/>
      <c r="EL88" s="18" t="str">
        <f>VLOOKUP($A88,[9]ESTADISTICAS_EN_EDUCACION_BASIC!$C$3:$AK$127,13,0)</f>
        <v>112.9</v>
      </c>
      <c r="EM88" s="18">
        <f>VLOOKUP($A88,[9]ESTADISTICAS_EN_EDUCACION_BASIC!$C$3:$AK$127,8,0)</f>
        <v>62</v>
      </c>
      <c r="EN88" s="18" t="str">
        <f>VLOOKUP($A88,[9]ESTADISTICAS_EN_EDUCACION_BASIC!$C$3:$AK$127,20,0)</f>
        <v>3.41</v>
      </c>
      <c r="EO88" s="18" t="str">
        <f>VLOOKUP($A88,[9]ESTADISTICAS_EN_EDUCACION_BASIC!$C$3:$AK$127,30,0)</f>
        <v>11.91</v>
      </c>
      <c r="EP88" s="38">
        <f>VLOOKUP(A88,[10]Hoja2!$A$1:$D$72,4,0)</f>
        <v>60.054907343857245</v>
      </c>
      <c r="EQ88" s="18">
        <f>VLOOKUP(A88,[10]Hoja2!$A$1:$D$72,2,0)</f>
        <v>7</v>
      </c>
      <c r="ER88" s="38">
        <f>VLOOKUP(A88,[10]Hoja3!$A$1:$D$89,4,0)</f>
        <v>171.58544955387782</v>
      </c>
      <c r="ES88" s="18">
        <f>VLOOKUP(A88,[10]Hoja3!$A$1:$D$89,2,0)</f>
        <v>20</v>
      </c>
      <c r="ET88" s="38">
        <f>VLOOKUP(A88,[10]Hoja5!$A$1:$D$76,4,0)</f>
        <v>111.5305422100206</v>
      </c>
      <c r="EU88" s="18">
        <f>VLOOKUP(A88,[10]Hoja5!$A$1:$D$75,2,0)</f>
        <v>13</v>
      </c>
      <c r="EV88" s="38">
        <f>VLOOKUP(A88,[10]Hoja7!$A$1:$D$76,4,0)</f>
        <v>68.634179821551129</v>
      </c>
      <c r="EW88" s="18">
        <f>VLOOKUP(A88,[10]Hoja7!$A$1:$D$77,2,0)</f>
        <v>8</v>
      </c>
      <c r="EX88" s="31"/>
      <c r="EY88" s="188">
        <v>77.906580293215143</v>
      </c>
      <c r="EZ88" s="189">
        <v>457</v>
      </c>
      <c r="FA88" s="188">
        <v>77.063307921776598</v>
      </c>
      <c r="FB88" s="189">
        <v>465</v>
      </c>
      <c r="FC88" s="38">
        <f>VLOOKUP(A88,[10]Hoja15!$A$1:$D$63,4,0)</f>
        <v>11.232168931820734</v>
      </c>
      <c r="FD88" s="18">
        <f>VLOOKUP(A88,[10]Hoja15!$A$1:$D$63,2,0)</f>
        <v>3</v>
      </c>
      <c r="FE88" s="38">
        <f>VLOOKUP(A88,[10]Hoja16!$A$1:$D$88,4,0)</f>
        <v>7.4881126212138227</v>
      </c>
      <c r="FF88" s="18">
        <f>VLOOKUP(A88,[10]Hoja16!$A$1:$D$88,2,0)</f>
        <v>2</v>
      </c>
      <c r="FG88" s="18">
        <v>0</v>
      </c>
      <c r="FH88" s="18">
        <v>0</v>
      </c>
      <c r="FI88" s="38">
        <f>VLOOKUP(A88,[10]Hoja18!$A$1:$D$40,4,0)</f>
        <v>18.720281553034557</v>
      </c>
      <c r="FJ88" s="18">
        <f>VLOOKUP(A88,[10]Hoja18!$A$1:$D$40,2,0)</f>
        <v>5</v>
      </c>
      <c r="FK88" s="38">
        <f>VLOOKUP(A88,[10]Hoja19!$A$1:$D$97,4,0)</f>
        <v>37.440563106069114</v>
      </c>
      <c r="FL88" s="18">
        <f>VLOOKUP(A88,[10]Hoja19!$A$1:$D$97,2,0)</f>
        <v>10</v>
      </c>
      <c r="FM88" s="38">
        <f>VLOOKUP(A88,[10]Hoja20!$A$1:$D$91,4,0)</f>
        <v>179.71470290913174</v>
      </c>
      <c r="FN88" s="18">
        <f>VLOOKUP(A88,[10]Hoja20!$A$1:$D$91,2,0)</f>
        <v>48</v>
      </c>
      <c r="FO88" s="38">
        <f>VLOOKUP(A88,[10]Hoja21!$A$1:$D$101,4,0)</f>
        <v>344.45318057583586</v>
      </c>
      <c r="FP88" s="18">
        <f>VLOOKUP(A88,[10]Hoja21!$A$1:$D$101,2,0)</f>
        <v>92</v>
      </c>
      <c r="FQ88" s="38">
        <f>VLOOKUP(A88,[10]Hoja22!$A$1:$D$60,4,0)</f>
        <v>14.976225242427645</v>
      </c>
      <c r="FR88" s="18">
        <f>VLOOKUP(A88,[10]Hoja22!$A$1:$D$60,2,0)</f>
        <v>4</v>
      </c>
      <c r="FS88" s="38">
        <f>VLOOKUP(A88,'[3]2019'!$A$8:$M$140,13,0)</f>
        <v>0.97751710654936463</v>
      </c>
      <c r="FT88" s="18">
        <f>VLOOKUP(A88,'[3]2019'!$A$8:$M$140,12,0)</f>
        <v>12</v>
      </c>
      <c r="FU88" s="38">
        <f>VLOOKUP(A88,'[3]2019'!$A$8:$O$140,15,0)</f>
        <v>1.0535699813599158</v>
      </c>
      <c r="FV88" s="18">
        <f>VLOOKUP(A88,'[3]2019'!$A$8:$O$140,14,0)</f>
        <v>13</v>
      </c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</row>
    <row r="89" spans="1:243">
      <c r="A89" s="17" t="s">
        <v>1250</v>
      </c>
      <c r="B89" s="18" t="s">
        <v>1251</v>
      </c>
      <c r="C89" s="17" t="s">
        <v>441</v>
      </c>
      <c r="D89" s="25">
        <v>6</v>
      </c>
      <c r="E89" s="27">
        <v>2019</v>
      </c>
      <c r="F89" s="31"/>
      <c r="G89" s="194">
        <v>9155</v>
      </c>
      <c r="H89" s="194">
        <v>3071</v>
      </c>
      <c r="I89" s="194">
        <v>6084</v>
      </c>
      <c r="J89" s="200">
        <v>8.7899999999999991</v>
      </c>
      <c r="K89" s="40">
        <f>VLOOKUP(A89,'[6]1.COBERTURA  DANE'!$B$7:$G$139,5,0)</f>
        <v>720</v>
      </c>
      <c r="L89" s="26">
        <v>86.89</v>
      </c>
      <c r="M89" s="32">
        <v>7117</v>
      </c>
      <c r="N89" s="187">
        <v>996</v>
      </c>
      <c r="O89" s="187">
        <v>514</v>
      </c>
      <c r="P89" s="187">
        <v>482</v>
      </c>
      <c r="Q89" s="196">
        <f>VLOOKUP($A89,[7]Hoja1!$A$1:$H$3750,6,0)</f>
        <v>1187</v>
      </c>
      <c r="R89" s="196">
        <f>VLOOKUP($A89,[7]Hoja1!$A$1:$H$3750,7,0)</f>
        <v>612</v>
      </c>
      <c r="S89" s="196">
        <f>VLOOKUP($A89,[7]Hoja1!$A$1:$H$3750,8,0)</f>
        <v>575</v>
      </c>
      <c r="T89" s="187">
        <v>914</v>
      </c>
      <c r="U89" s="187">
        <v>466</v>
      </c>
      <c r="V89" s="187">
        <v>448</v>
      </c>
      <c r="W89" s="198">
        <f>VLOOKUP($A89,[7]Hoja1!$A$1:$K$3750,9,0)</f>
        <v>1066</v>
      </c>
      <c r="X89" s="198">
        <f>VLOOKUP($A89,[7]Hoja1!$A$1:$K$3750,10,0)</f>
        <v>543</v>
      </c>
      <c r="Y89" s="198">
        <f>VLOOKUP($A89,[7]Hoja1!$A$1:$K$3750,11,0)</f>
        <v>523</v>
      </c>
      <c r="Z89" s="187">
        <v>841</v>
      </c>
      <c r="AA89" s="187">
        <v>430</v>
      </c>
      <c r="AB89" s="187">
        <v>411</v>
      </c>
      <c r="AC89" s="198">
        <f>VLOOKUP(A89,[7]Hoja1!$A$1:$Q$3765,12,0)</f>
        <v>992</v>
      </c>
      <c r="AD89" s="198">
        <f>VLOOKUP($A89,[7]Hoja1!$A$1:$Q$3765,13,0)</f>
        <v>515</v>
      </c>
      <c r="AE89" s="198">
        <f>VLOOKUP($A89,[7]Hoja1!$A$1:$Q$3750,14,0)</f>
        <v>477</v>
      </c>
      <c r="AF89" s="187">
        <v>826</v>
      </c>
      <c r="AG89" s="187">
        <v>438</v>
      </c>
      <c r="AH89" s="187">
        <v>388</v>
      </c>
      <c r="AI89" s="198">
        <f>VLOOKUP($A89,[7]Hoja1!$A$1:$Q$3750,15,0)</f>
        <v>1679</v>
      </c>
      <c r="AJ89" s="198">
        <f>VLOOKUP($A89,[7]Hoja1!$A$1:$Q$3750,16,0)</f>
        <v>888</v>
      </c>
      <c r="AK89" s="198">
        <f>VLOOKUP($A89,[7]Hoja1!$A$1:$Q$3750,17,0)</f>
        <v>791</v>
      </c>
      <c r="AL89" s="187">
        <v>786</v>
      </c>
      <c r="AM89" s="187">
        <v>413</v>
      </c>
      <c r="AN89" s="187">
        <v>373</v>
      </c>
      <c r="AO89" s="31"/>
      <c r="AP89" s="31"/>
      <c r="AQ89" s="31"/>
      <c r="AR89" s="31"/>
      <c r="AS89" s="27"/>
      <c r="AT89" s="31"/>
      <c r="AU89" s="31"/>
      <c r="AV89" s="31"/>
      <c r="AW89" s="31"/>
      <c r="AX89" s="38">
        <f>VLOOKUP(A89,[2]INFANTIL!$A$8:$AE$140,31,0)</f>
        <v>9.6153846153846168</v>
      </c>
      <c r="AY89" s="18">
        <f>VLOOKUP(A89,[2]INFANTIL!$A$8:$AE$140,30,0)</f>
        <v>1</v>
      </c>
      <c r="AZ89" s="199">
        <f>VLOOKUP(A89,'[3]2019'!$A$8:$E$140,5,0)</f>
        <v>1.0040160642570279</v>
      </c>
      <c r="BA89" s="23">
        <f>VLOOKUP(A89,'[3]2019'!$A$8:$F$140,4,0)</f>
        <v>1</v>
      </c>
      <c r="BB89" s="22">
        <f>VLOOKUP(A89,'[2]MATERNAS DIRECTAS'!$A$8:$AE$140,31,0)</f>
        <v>0</v>
      </c>
      <c r="BC89" s="23">
        <f>VLOOKUP(A89,'[2]MATERNAS DIRECTAS'!$A$8:$AE$140,30,0)</f>
        <v>0</v>
      </c>
      <c r="BD89" s="28">
        <v>0</v>
      </c>
      <c r="BE89" s="27">
        <v>0</v>
      </c>
      <c r="BF89" s="38">
        <f>VLOOKUP(A89,[8]Controles!$A$7:$P$139,12,0)</f>
        <v>3.8461538461538463</v>
      </c>
      <c r="BG89" s="18">
        <f>VLOOKUP(A89,[8]Controles!$A$7:$L$139,11,0)</f>
        <v>4</v>
      </c>
      <c r="BH89" s="38">
        <f>VLOOKUP(A89,[8]Peso!$A$7:$D$139,4,0)</f>
        <v>7.6923076923076925</v>
      </c>
      <c r="BI89" s="18">
        <f>VLOOKUP(A89,[8]Peso!$A$7:$D$139,3,0)</f>
        <v>8</v>
      </c>
      <c r="BJ89" s="22">
        <f>VLOOKUP(A89,'[2]EDA &lt; 5AÑOS'!$A$8:$AE$140,31,0)</f>
        <v>0</v>
      </c>
      <c r="BK89" s="23">
        <f>VLOOKUP(A89,'[2]EDA &lt; 5AÑOS'!$A$8:$AE$140,30,0)</f>
        <v>0</v>
      </c>
      <c r="BL89" s="22">
        <f>VLOOKUP(A89,'[2]IRA &lt; 5AÑOS'!$A$8:$AE$140,31,0)</f>
        <v>0</v>
      </c>
      <c r="BM89" s="23">
        <f>VLOOKUP(A89,'[2]IRA &lt; 5AÑOS'!$A$8:$AE$140,30,0)</f>
        <v>0</v>
      </c>
      <c r="BN89" s="18">
        <v>0</v>
      </c>
      <c r="BO89" s="18">
        <v>0</v>
      </c>
      <c r="BP89" s="27">
        <v>350.88</v>
      </c>
      <c r="BQ89" s="27">
        <v>7</v>
      </c>
      <c r="BR89" s="37">
        <v>0</v>
      </c>
      <c r="BS89" s="26">
        <v>0</v>
      </c>
      <c r="BT89" s="18">
        <v>0</v>
      </c>
      <c r="BU89" s="18">
        <v>0</v>
      </c>
      <c r="BV89" s="201">
        <v>0.43076923076923079</v>
      </c>
      <c r="BW89" s="201">
        <v>0.86153846153846159</v>
      </c>
      <c r="BX89" s="201">
        <v>0.91538461538461535</v>
      </c>
      <c r="BY89" s="201">
        <v>0.86153846153846159</v>
      </c>
      <c r="BZ89" s="201">
        <v>0.91538461538461535</v>
      </c>
      <c r="CA89" s="201">
        <v>1.044776119402985</v>
      </c>
      <c r="CB89" s="201">
        <v>0.81343283582089554</v>
      </c>
      <c r="CC89" s="18" t="str">
        <f>VLOOKUP(A89,[9]ESTADISTICAS_EN_EDUCACION_BASIC!$C$3:$AK$127,10,0)</f>
        <v>94.7</v>
      </c>
      <c r="CD89" s="18" t="str">
        <f>VLOOKUP(A89,[9]ESTADISTICAS_EN_EDUCACION_BASIC!$C$3:$AK$158,5,0)</f>
        <v>73.2</v>
      </c>
      <c r="CE89" s="18" t="str">
        <f>VLOOKUP(A89,[9]ESTADISTICAS_EN_EDUCACION_BASIC!$C$3:$AK$127,17,0)</f>
        <v>3.89</v>
      </c>
      <c r="CF89" s="24"/>
      <c r="CG89" s="24"/>
      <c r="CH89" s="20">
        <v>0</v>
      </c>
      <c r="CI89" s="21">
        <v>0</v>
      </c>
      <c r="CJ89" s="38">
        <f>VLOOKUP(A89,'[3]2019'!$A$8:$G$140,7,0)</f>
        <v>0</v>
      </c>
      <c r="CK89" s="18">
        <f>VLOOKUP(A89,'[3]2019'!$A$9:$G$140,6,0)</f>
        <v>0</v>
      </c>
      <c r="CL89" s="18">
        <v>0</v>
      </c>
      <c r="CM89" s="26">
        <v>0</v>
      </c>
      <c r="CN89" s="18">
        <v>0</v>
      </c>
      <c r="CO89" s="18">
        <v>0</v>
      </c>
      <c r="CP89" s="18">
        <v>0</v>
      </c>
      <c r="CQ89" s="18">
        <v>0</v>
      </c>
      <c r="CR89" s="38">
        <v>93.81</v>
      </c>
      <c r="CS89" s="26">
        <v>1</v>
      </c>
      <c r="CT89" s="18">
        <v>0</v>
      </c>
      <c r="CU89" s="18">
        <v>0</v>
      </c>
      <c r="CV89" s="18">
        <v>0</v>
      </c>
      <c r="CW89" s="18">
        <v>0</v>
      </c>
      <c r="CX89" s="18">
        <v>93.81</v>
      </c>
      <c r="CY89" s="18">
        <v>1</v>
      </c>
      <c r="CZ89" s="38">
        <v>0</v>
      </c>
      <c r="DA89" s="18">
        <v>0</v>
      </c>
      <c r="DB89" s="38">
        <f>VLOOKUP(A89,'[3]2019'!$A$8:$I$140,9,0)</f>
        <v>1.1890606420927465</v>
      </c>
      <c r="DC89" s="18">
        <f>VLOOKUP(A89,'[3]2019'!$A$8:$I$140,8,0)</f>
        <v>1</v>
      </c>
      <c r="DD89" s="18" t="str">
        <f>VLOOKUP(A89,[9]ESTADISTICAS_EN_EDUCACION_BASIC!$C$3:$AK$127,11,0)</f>
        <v>121.8</v>
      </c>
      <c r="DE89" s="18">
        <f>VLOOKUP($A89,[9]ESTADISTICAS_EN_EDUCACION_BASIC!$C$3:$AK$127,6,0)</f>
        <v>99</v>
      </c>
      <c r="DF89" s="18" t="str">
        <f>VLOOKUP($A89,[9]ESTADISTICAS_EN_EDUCACION_BASIC!$C$3:$AK$127,18,0)</f>
        <v>3.47</v>
      </c>
      <c r="DG89" s="18">
        <f>VLOOKUP($A89,[9]ESTADISTICAS_EN_EDUCACION_BASIC!$C$3:$AK$127,28,0)</f>
        <v>0</v>
      </c>
      <c r="DH89" s="38">
        <v>0</v>
      </c>
      <c r="DI89" s="18">
        <v>0</v>
      </c>
      <c r="DJ89" s="38">
        <v>0</v>
      </c>
      <c r="DK89" s="18">
        <v>0</v>
      </c>
      <c r="DL89" s="18">
        <v>0</v>
      </c>
      <c r="DM89" s="18">
        <v>0</v>
      </c>
      <c r="DN89" s="38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>
        <v>0</v>
      </c>
      <c r="DV89" s="18">
        <v>0</v>
      </c>
      <c r="DW89" s="18">
        <v>0</v>
      </c>
      <c r="DX89" s="18">
        <v>0</v>
      </c>
      <c r="DY89" s="18">
        <v>0</v>
      </c>
      <c r="DZ89" s="188">
        <v>7.2992700729927007</v>
      </c>
      <c r="EA89" s="189">
        <v>3</v>
      </c>
      <c r="EB89" s="188">
        <v>79.896907216494839</v>
      </c>
      <c r="EC89" s="189">
        <v>31</v>
      </c>
      <c r="ED89" s="38">
        <f>VLOOKUP(A89,'[3]2019'!$A$8:$K$140,11,0)</f>
        <v>1.2106537530266344</v>
      </c>
      <c r="EE89" s="18">
        <f>VLOOKUP(A89,'[3]2019'!$A$8:$K$140,10,0)</f>
        <v>1</v>
      </c>
      <c r="EF89" s="18" t="str">
        <f>VLOOKUP($A89,[9]ESTADISTICAS_EN_EDUCACION_BASIC!$C$3:$AK$127,11,0)</f>
        <v>121.8</v>
      </c>
      <c r="EG89" s="18" t="str">
        <f>VLOOKUP($A89,[9]ESTADISTICAS_EN_EDUCACION_BASIC!$C$3:$AK$127,7,0)</f>
        <v>71.9</v>
      </c>
      <c r="EH89" s="18" t="str">
        <f>VLOOKUP($A89,[9]ESTADISTICAS_EN_EDUCACION_BASIC!$C$3:$AK$127,18,0)</f>
        <v>3.47</v>
      </c>
      <c r="EI89" s="18">
        <f>VLOOKUP($A89,[9]ESTADISTICAS_EN_EDUCACION_BASIC!$C$3:$AK$127,29,0)</f>
        <v>0</v>
      </c>
      <c r="EJ89" s="31"/>
      <c r="EK89" s="31"/>
      <c r="EL89" s="18" t="str">
        <f>VLOOKUP($A89,[9]ESTADISTICAS_EN_EDUCACION_BASIC!$C$3:$AK$127,13,0)</f>
        <v>55.7</v>
      </c>
      <c r="EM89" s="18" t="str">
        <f>VLOOKUP($A89,[9]ESTADISTICAS_EN_EDUCACION_BASIC!$C$3:$AK$127,8,0)</f>
        <v>31.9</v>
      </c>
      <c r="EN89" s="18">
        <f>VLOOKUP($A89,[9]ESTADISTICAS_EN_EDUCACION_BASIC!$C$3:$AK$127,20,0)</f>
        <v>0</v>
      </c>
      <c r="EO89" s="18" t="str">
        <f>VLOOKUP($A89,[9]ESTADISTICAS_EN_EDUCACION_BASIC!$C$3:$AK$127,30,0)</f>
        <v>2.01</v>
      </c>
      <c r="EP89" s="18">
        <v>0</v>
      </c>
      <c r="EQ89" s="18">
        <v>0</v>
      </c>
      <c r="ER89" s="38">
        <v>0</v>
      </c>
      <c r="ES89" s="18">
        <v>0</v>
      </c>
      <c r="ET89" s="38">
        <v>0</v>
      </c>
      <c r="EU89" s="18">
        <v>0</v>
      </c>
      <c r="EV89" s="38">
        <v>0</v>
      </c>
      <c r="EW89" s="18">
        <v>0</v>
      </c>
      <c r="EX89" s="31"/>
      <c r="EY89" s="188">
        <v>69.705093833780168</v>
      </c>
      <c r="EZ89" s="189">
        <v>26</v>
      </c>
      <c r="FA89" s="188">
        <v>73.846153846153854</v>
      </c>
      <c r="FB89" s="189">
        <v>24</v>
      </c>
      <c r="FC89" s="18">
        <v>0</v>
      </c>
      <c r="FD89" s="18">
        <v>0</v>
      </c>
      <c r="FE89" s="38">
        <f>VLOOKUP(A89,[10]Hoja16!$A$1:$D$88,4,0)</f>
        <v>59.559261465157839</v>
      </c>
      <c r="FF89" s="18">
        <f>VLOOKUP(A89,[10]Hoja16!$A$1:$D$88,2,0)</f>
        <v>1</v>
      </c>
      <c r="FG89" s="18">
        <v>0</v>
      </c>
      <c r="FH89" s="18">
        <v>0</v>
      </c>
      <c r="FI89" s="18">
        <v>0</v>
      </c>
      <c r="FJ89" s="18">
        <v>0</v>
      </c>
      <c r="FK89" s="38">
        <f>VLOOKUP(A89,[10]Hoja19!$A$1:$D$97,4,0)</f>
        <v>59.559261465157839</v>
      </c>
      <c r="FL89" s="18">
        <f>VLOOKUP(A89,[10]Hoja19!$A$1:$D$97,2,0)</f>
        <v>1</v>
      </c>
      <c r="FM89" s="38">
        <v>0</v>
      </c>
      <c r="FN89" s="18">
        <v>0</v>
      </c>
      <c r="FO89" s="38">
        <v>0</v>
      </c>
      <c r="FP89" s="18">
        <v>0</v>
      </c>
      <c r="FQ89" s="38">
        <v>0</v>
      </c>
      <c r="FR89" s="18">
        <v>0</v>
      </c>
      <c r="FS89" s="38">
        <f>VLOOKUP(A89,'[3]2019'!$A$8:$M$140,13,0)</f>
        <v>1.272264631043257</v>
      </c>
      <c r="FT89" s="18">
        <f>VLOOKUP(A89,'[3]2019'!$A$8:$M$140,12,0)</f>
        <v>1</v>
      </c>
      <c r="FU89" s="38">
        <f>VLOOKUP(A89,'[3]2019'!$A$8:$O$140,15,0)</f>
        <v>4.3415340086830687</v>
      </c>
      <c r="FV89" s="18">
        <f>VLOOKUP(A89,'[3]2019'!$A$8:$O$140,14,0)</f>
        <v>3</v>
      </c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</row>
    <row r="90" spans="1:243">
      <c r="A90" s="17" t="s">
        <v>1258</v>
      </c>
      <c r="B90" s="18" t="s">
        <v>1259</v>
      </c>
      <c r="C90" s="17" t="s">
        <v>598</v>
      </c>
      <c r="D90" s="25">
        <v>1</v>
      </c>
      <c r="E90" s="27">
        <v>2019</v>
      </c>
      <c r="F90" s="31"/>
      <c r="G90" s="194">
        <v>85484</v>
      </c>
      <c r="H90" s="194">
        <v>74142</v>
      </c>
      <c r="I90" s="194">
        <v>11342</v>
      </c>
      <c r="J90" s="200">
        <v>107.3</v>
      </c>
      <c r="K90" s="40">
        <f>VLOOKUP(A90,'[6]1.COBERTURA  DANE'!$B$7:$G$139,5,0)</f>
        <v>58556</v>
      </c>
      <c r="L90" s="26">
        <v>11.19</v>
      </c>
      <c r="M90" s="32">
        <v>6109</v>
      </c>
      <c r="N90" s="187">
        <v>4947</v>
      </c>
      <c r="O90" s="187">
        <v>2560</v>
      </c>
      <c r="P90" s="187">
        <v>2387</v>
      </c>
      <c r="Q90" s="196">
        <f>VLOOKUP($A90,[7]Hoja1!$A$1:$H$3750,6,0)</f>
        <v>5893</v>
      </c>
      <c r="R90" s="196">
        <f>VLOOKUP($A90,[7]Hoja1!$A$1:$H$3750,7,0)</f>
        <v>3050</v>
      </c>
      <c r="S90" s="196">
        <f>VLOOKUP($A90,[7]Hoja1!$A$1:$H$3750,8,0)</f>
        <v>2843</v>
      </c>
      <c r="T90" s="187">
        <v>4495</v>
      </c>
      <c r="U90" s="187">
        <v>2328</v>
      </c>
      <c r="V90" s="187">
        <v>2167</v>
      </c>
      <c r="W90" s="198">
        <f>VLOOKUP($A90,[7]Hoja1!$A$1:$K$3750,9,0)</f>
        <v>5226</v>
      </c>
      <c r="X90" s="198">
        <f>VLOOKUP($A90,[7]Hoja1!$A$1:$K$3750,10,0)</f>
        <v>2703</v>
      </c>
      <c r="Y90" s="198">
        <f>VLOOKUP($A90,[7]Hoja1!$A$1:$K$3750,11,0)</f>
        <v>2523</v>
      </c>
      <c r="Z90" s="187">
        <v>4211</v>
      </c>
      <c r="AA90" s="187">
        <v>2160</v>
      </c>
      <c r="AB90" s="187">
        <v>2051</v>
      </c>
      <c r="AC90" s="198">
        <f>VLOOKUP(A90,[7]Hoja1!$A$1:$Q$3765,12,0)</f>
        <v>5320</v>
      </c>
      <c r="AD90" s="198">
        <f>VLOOKUP($A90,[7]Hoja1!$A$1:$Q$3765,13,0)</f>
        <v>2693</v>
      </c>
      <c r="AE90" s="198">
        <f>VLOOKUP($A90,[7]Hoja1!$A$1:$Q$3750,14,0)</f>
        <v>2627</v>
      </c>
      <c r="AF90" s="187">
        <v>4937</v>
      </c>
      <c r="AG90" s="187">
        <v>2456</v>
      </c>
      <c r="AH90" s="187">
        <v>2481</v>
      </c>
      <c r="AI90" s="198">
        <f>VLOOKUP($A90,[7]Hoja1!$A$1:$Q$3750,15,0)</f>
        <v>15474</v>
      </c>
      <c r="AJ90" s="198">
        <f>VLOOKUP($A90,[7]Hoja1!$A$1:$Q$3750,16,0)</f>
        <v>7432</v>
      </c>
      <c r="AK90" s="198">
        <f>VLOOKUP($A90,[7]Hoja1!$A$1:$Q$3750,17,0)</f>
        <v>8042</v>
      </c>
      <c r="AL90" s="187">
        <v>6759</v>
      </c>
      <c r="AM90" s="187">
        <v>3268</v>
      </c>
      <c r="AN90" s="187">
        <v>3491</v>
      </c>
      <c r="AO90" s="31"/>
      <c r="AP90" s="31"/>
      <c r="AQ90" s="31"/>
      <c r="AR90" s="31"/>
      <c r="AS90" s="27"/>
      <c r="AT90" s="31"/>
      <c r="AU90" s="31"/>
      <c r="AV90" s="31"/>
      <c r="AW90" s="31"/>
      <c r="AX90" s="38">
        <f>VLOOKUP(A90,[2]INFANTIL!$A$8:$AE$140,31,0)</f>
        <v>2.5062656641604009</v>
      </c>
      <c r="AY90" s="18">
        <f>VLOOKUP(A90,[2]INFANTIL!$A$8:$AE$140,30,0)</f>
        <v>2</v>
      </c>
      <c r="AZ90" s="199">
        <f>VLOOKUP(A90,'[3]2019'!$A$8:$E$140,5,0)</f>
        <v>0.60642813826561559</v>
      </c>
      <c r="BA90" s="23">
        <f>VLOOKUP(A90,'[3]2019'!$A$8:$F$140,4,0)</f>
        <v>3</v>
      </c>
      <c r="BB90" s="22">
        <f>VLOOKUP(A90,'[2]MATERNAS DIRECTAS'!$A$8:$AE$140,31,0)</f>
        <v>0</v>
      </c>
      <c r="BC90" s="23">
        <f>VLOOKUP(A90,'[2]MATERNAS DIRECTAS'!$A$8:$AE$140,30,0)</f>
        <v>0</v>
      </c>
      <c r="BD90" s="28">
        <v>0</v>
      </c>
      <c r="BE90" s="27">
        <v>0</v>
      </c>
      <c r="BF90" s="38">
        <f>VLOOKUP(A90,[8]Controles!$A$7:$P$139,12,0)</f>
        <v>2.7568922305764412</v>
      </c>
      <c r="BG90" s="18">
        <f>VLOOKUP(A90,[8]Controles!$A$7:$L$139,11,0)</f>
        <v>22</v>
      </c>
      <c r="BH90" s="38">
        <f>VLOOKUP(A90,[8]Peso!$A$7:$D$139,4,0)</f>
        <v>10.651629072681704</v>
      </c>
      <c r="BI90" s="18">
        <f>VLOOKUP(A90,[8]Peso!$A$7:$D$139,3,0)</f>
        <v>85</v>
      </c>
      <c r="BJ90" s="22">
        <f>VLOOKUP(A90,'[2]EDA &lt; 5AÑOS'!$A$8:$AE$140,31,0)</f>
        <v>0</v>
      </c>
      <c r="BK90" s="23">
        <f>VLOOKUP(A90,'[2]EDA &lt; 5AÑOS'!$A$8:$AE$140,30,0)</f>
        <v>0</v>
      </c>
      <c r="BL90" s="22">
        <f>VLOOKUP(A90,'[2]IRA &lt; 5AÑOS'!$A$8:$AE$140,31,0)</f>
        <v>0</v>
      </c>
      <c r="BM90" s="23">
        <f>VLOOKUP(A90,'[2]IRA &lt; 5AÑOS'!$A$8:$AE$140,30,0)</f>
        <v>0</v>
      </c>
      <c r="BN90" s="18">
        <v>0</v>
      </c>
      <c r="BO90" s="18">
        <v>0</v>
      </c>
      <c r="BP90" s="18">
        <v>0</v>
      </c>
      <c r="BQ90" s="18">
        <v>0</v>
      </c>
      <c r="BR90" s="37">
        <v>0</v>
      </c>
      <c r="BS90" s="26">
        <v>0</v>
      </c>
      <c r="BT90" s="18">
        <v>0</v>
      </c>
      <c r="BU90" s="18">
        <v>0</v>
      </c>
      <c r="BV90" s="201">
        <v>1.2237762237762238E-2</v>
      </c>
      <c r="BW90" s="201">
        <v>0.82167832167832167</v>
      </c>
      <c r="BX90" s="201">
        <v>0.91958041958041958</v>
      </c>
      <c r="BY90" s="201">
        <v>0.81993006993006989</v>
      </c>
      <c r="BZ90" s="201">
        <v>0.85139860139860135</v>
      </c>
      <c r="CA90" s="201">
        <v>0.84355828220858897</v>
      </c>
      <c r="CB90" s="201">
        <v>0.8573619631901841</v>
      </c>
      <c r="CC90" s="18" t="str">
        <f>VLOOKUP(A90,[9]ESTADISTICAS_EN_EDUCACION_BASIC!$C$3:$AK$127,10,0)</f>
        <v>120.2</v>
      </c>
      <c r="CD90" s="18">
        <f>VLOOKUP(A90,[9]ESTADISTICAS_EN_EDUCACION_BASIC!$C$3:$AK$158,5,0)</f>
        <v>100</v>
      </c>
      <c r="CE90" s="18" t="str">
        <f>VLOOKUP(A90,[9]ESTADISTICAS_EN_EDUCACION_BASIC!$C$3:$AK$127,17,0)</f>
        <v>6.45</v>
      </c>
      <c r="CF90" s="24"/>
      <c r="CG90" s="24"/>
      <c r="CH90" s="20" t="e">
        <f>VLOOKUP(A90,#REF!,4,0)</f>
        <v>#REF!</v>
      </c>
      <c r="CI90" s="21" t="e">
        <f>VLOOKUP(A90,#REF!,2,0)</f>
        <v>#REF!</v>
      </c>
      <c r="CJ90" s="38">
        <f>VLOOKUP(A90,'[3]2019'!$A$8:$G$140,7,0)</f>
        <v>0.22246941045606231</v>
      </c>
      <c r="CK90" s="18">
        <f>VLOOKUP(A90,'[3]2019'!$A$9:$G$140,6,0)</f>
        <v>1</v>
      </c>
      <c r="CL90" s="18">
        <v>20.41</v>
      </c>
      <c r="CM90" s="26">
        <v>1</v>
      </c>
      <c r="CN90" s="38">
        <v>118.78</v>
      </c>
      <c r="CO90" s="18">
        <v>7</v>
      </c>
      <c r="CP90" s="38">
        <v>40.82</v>
      </c>
      <c r="CQ90" s="26">
        <v>2</v>
      </c>
      <c r="CR90" s="38">
        <v>19.14</v>
      </c>
      <c r="CS90" s="26">
        <v>1</v>
      </c>
      <c r="CT90" s="18">
        <v>0</v>
      </c>
      <c r="CU90" s="18">
        <v>0</v>
      </c>
      <c r="CV90" s="18">
        <v>0</v>
      </c>
      <c r="CW90" s="18">
        <v>0</v>
      </c>
      <c r="CX90" s="26">
        <v>19.14</v>
      </c>
      <c r="CY90" s="26">
        <v>1</v>
      </c>
      <c r="CZ90" s="38">
        <v>0</v>
      </c>
      <c r="DA90" s="18">
        <v>0</v>
      </c>
      <c r="DB90" s="38">
        <f>VLOOKUP(A90,'[3]2019'!$A$8:$I$140,9,0)</f>
        <v>0.23747328425552125</v>
      </c>
      <c r="DC90" s="18">
        <f>VLOOKUP(A90,'[3]2019'!$A$8:$I$140,8,0)</f>
        <v>1</v>
      </c>
      <c r="DD90" s="18" t="str">
        <f>VLOOKUP(A90,[9]ESTADISTICAS_EN_EDUCACION_BASIC!$C$3:$AK$127,11,0)</f>
        <v>137.2</v>
      </c>
      <c r="DE90" s="18" t="str">
        <f>VLOOKUP($A90,[9]ESTADISTICAS_EN_EDUCACION_BASIC!$C$3:$AK$127,6,0)</f>
        <v>118.7</v>
      </c>
      <c r="DF90" s="18" t="str">
        <f>VLOOKUP($A90,[9]ESTADISTICAS_EN_EDUCACION_BASIC!$C$3:$AK$127,18,0)</f>
        <v>5.22</v>
      </c>
      <c r="DG90" s="18" t="str">
        <f>VLOOKUP($A90,[9]ESTADISTICAS_EN_EDUCACION_BASIC!$C$3:$AK$127,28,0)</f>
        <v>6.2</v>
      </c>
      <c r="DH90" s="38">
        <f>VLOOKUP(A90,[10]Hoja4!$A$1:$D$63,4,0)</f>
        <v>38.270187523918871</v>
      </c>
      <c r="DI90" s="18">
        <f>VLOOKUP(A90,[10]Hoja4!$A$1:$D$63,2,0)</f>
        <v>2</v>
      </c>
      <c r="DJ90" s="38">
        <f>VLOOKUP(A90,'[10]AS 6 - 11'!$A$1:$D$84,4,0)</f>
        <v>95.675468809797167</v>
      </c>
      <c r="DK90" s="18">
        <f>VLOOKUP(A90,'[10]AS 6 - 11'!$A$1:$D$84,2,0)</f>
        <v>5</v>
      </c>
      <c r="DL90" s="38">
        <f>VLOOKUP(A90,'[10]VIPNAL 6 - 11'!$A$1:$D$28,4,0)</f>
        <v>19.135093761959435</v>
      </c>
      <c r="DM90" s="18">
        <f>VLOOKUP(A90,'[10]VIPNAL 6 - 11'!$A$1:$D$28,2,0)</f>
        <v>1</v>
      </c>
      <c r="DN90" s="38">
        <f>VLOOKUP(A90,[10]Hoja8!$A$1:$D$72,4,0)</f>
        <v>75.187969924812037</v>
      </c>
      <c r="DO90" s="18">
        <f>VLOOKUP(A90,[10]Hoja8!$A$1:$D$72,2,0)</f>
        <v>4</v>
      </c>
      <c r="DP90" s="38">
        <f>VLOOKUP(A90,[10]Hoja10!$A$1:$D$61,4,0)</f>
        <v>18.796992481203009</v>
      </c>
      <c r="DQ90" s="18">
        <f>VLOOKUP(A90,[10]Hoja10!$A$1:$D$61,2,0)</f>
        <v>1</v>
      </c>
      <c r="DR90" s="38">
        <f>VLOOKUP(A90,[10]Hoja11!$A$1:$D$24,4,0)</f>
        <v>18.796992481203009</v>
      </c>
      <c r="DS90" s="18">
        <f>VLOOKUP(A90,[10]Hoja11!$A$1:$D$24,2,0)</f>
        <v>1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18">
        <v>0</v>
      </c>
      <c r="DZ90" s="188">
        <v>0.48756704046806432</v>
      </c>
      <c r="EA90" s="189">
        <v>1</v>
      </c>
      <c r="EB90" s="188">
        <v>17.734784361144701</v>
      </c>
      <c r="EC90" s="189">
        <v>44</v>
      </c>
      <c r="ED90" s="38">
        <f>VLOOKUP(A90,'[3]2019'!$A$8:$K$140,11,0)</f>
        <v>0.40510431436094796</v>
      </c>
      <c r="EE90" s="18">
        <f>VLOOKUP(A90,'[3]2019'!$A$8:$K$140,10,0)</f>
        <v>2</v>
      </c>
      <c r="EF90" s="18" t="str">
        <f>VLOOKUP($A90,[9]ESTADISTICAS_EN_EDUCACION_BASIC!$C$3:$AK$127,11,0)</f>
        <v>137.2</v>
      </c>
      <c r="EG90" s="18" t="str">
        <f>VLOOKUP($A90,[9]ESTADISTICAS_EN_EDUCACION_BASIC!$C$3:$AK$127,7,0)</f>
        <v>104.6</v>
      </c>
      <c r="EH90" s="18" t="str">
        <f>VLOOKUP($A90,[9]ESTADISTICAS_EN_EDUCACION_BASIC!$C$3:$AK$127,18,0)</f>
        <v>5.22</v>
      </c>
      <c r="EI90" s="18" t="str">
        <f>VLOOKUP($A90,[9]ESTADISTICAS_EN_EDUCACION_BASIC!$C$3:$AK$127,29,0)</f>
        <v>11.87</v>
      </c>
      <c r="EJ90" s="31"/>
      <c r="EK90" s="31"/>
      <c r="EL90" s="18" t="str">
        <f>VLOOKUP($A90,[9]ESTADISTICAS_EN_EDUCACION_BASIC!$C$3:$AK$127,13,0)</f>
        <v>101.3</v>
      </c>
      <c r="EM90" s="18" t="str">
        <f>VLOOKUP($A90,[9]ESTADISTICAS_EN_EDUCACION_BASIC!$C$3:$AK$127,8,0)</f>
        <v>71.8</v>
      </c>
      <c r="EN90" s="18" t="str">
        <f>VLOOKUP($A90,[9]ESTADISTICAS_EN_EDUCACION_BASIC!$C$3:$AK$127,20,0)</f>
        <v>4.24</v>
      </c>
      <c r="EO90" s="18" t="str">
        <f>VLOOKUP($A90,[9]ESTADISTICAS_EN_EDUCACION_BASIC!$C$3:$AK$127,30,0)</f>
        <v>8.78</v>
      </c>
      <c r="EP90" s="38">
        <f>VLOOKUP(A90,[10]Hoja2!$A$1:$D$72,4,0)</f>
        <v>75.187969924812037</v>
      </c>
      <c r="EQ90" s="18">
        <f>VLOOKUP(A90,[10]Hoja2!$A$1:$D$72,2,0)</f>
        <v>4</v>
      </c>
      <c r="ER90" s="38">
        <f>VLOOKUP(A90,[10]Hoja3!$A$1:$D$89,4,0)</f>
        <v>169.17293233082708</v>
      </c>
      <c r="ES90" s="18">
        <f>VLOOKUP(A90,[10]Hoja3!$A$1:$D$89,2,0)</f>
        <v>9</v>
      </c>
      <c r="ET90" s="38">
        <f>VLOOKUP(A90,[10]Hoja5!$A$1:$D$76,4,0)</f>
        <v>112.78195488721805</v>
      </c>
      <c r="EU90" s="18">
        <f>VLOOKUP(A90,[10]Hoja5!$A$1:$D$75,2,0)</f>
        <v>6</v>
      </c>
      <c r="EV90" s="38">
        <f>VLOOKUP(A90,[10]Hoja7!$A$1:$D$76,4,0)</f>
        <v>93.984962406015029</v>
      </c>
      <c r="EW90" s="18">
        <f>VLOOKUP(A90,[10]Hoja7!$A$1:$D$77,2,0)</f>
        <v>5</v>
      </c>
      <c r="EX90" s="31"/>
      <c r="EY90" s="188">
        <v>42.967631051274708</v>
      </c>
      <c r="EZ90" s="189">
        <v>150</v>
      </c>
      <c r="FA90" s="188">
        <v>52.390757263784032</v>
      </c>
      <c r="FB90" s="189">
        <v>229</v>
      </c>
      <c r="FC90" s="38">
        <f>VLOOKUP(A90,[10]Hoja15!$A$1:$D$63,4,0)</f>
        <v>19.387359441644048</v>
      </c>
      <c r="FD90" s="18">
        <f>VLOOKUP(A90,[10]Hoja15!$A$1:$D$63,2,0)</f>
        <v>3</v>
      </c>
      <c r="FE90" s="38">
        <f>VLOOKUP(A90,[10]Hoja16!$A$1:$D$88,4,0)</f>
        <v>12.924906294429366</v>
      </c>
      <c r="FF90" s="18">
        <f>VLOOKUP(A90,[10]Hoja16!$A$1:$D$88,2,0)</f>
        <v>2</v>
      </c>
      <c r="FG90" s="18">
        <v>0</v>
      </c>
      <c r="FH90" s="18">
        <v>0</v>
      </c>
      <c r="FI90" s="38">
        <f>VLOOKUP(A90,[10]Hoja18!$A$1:$D$40,4,0)</f>
        <v>19.387359441644048</v>
      </c>
      <c r="FJ90" s="18">
        <f>VLOOKUP(A90,[10]Hoja18!$A$1:$D$40,2,0)</f>
        <v>3</v>
      </c>
      <c r="FK90" s="38">
        <f>VLOOKUP(A90,[10]Hoja19!$A$1:$D$97,4,0)</f>
        <v>51.699625177717465</v>
      </c>
      <c r="FL90" s="18">
        <f>VLOOKUP(A90,[10]Hoja19!$A$1:$D$97,2,0)</f>
        <v>8</v>
      </c>
      <c r="FM90" s="38">
        <f>VLOOKUP(A90,[10]Hoja20!$A$1:$D$91,4,0)</f>
        <v>103.39925035543493</v>
      </c>
      <c r="FN90" s="18">
        <f>VLOOKUP(A90,[10]Hoja20!$A$1:$D$91,2,0)</f>
        <v>16</v>
      </c>
      <c r="FO90" s="38">
        <f>VLOOKUP(A90,[10]Hoja21!$A$1:$D$101,4,0)</f>
        <v>297.27284477187538</v>
      </c>
      <c r="FP90" s="18">
        <f>VLOOKUP(A90,[10]Hoja21!$A$1:$D$101,2,0)</f>
        <v>46</v>
      </c>
      <c r="FQ90" s="38">
        <f>VLOOKUP(A90,[10]Hoja22!$A$1:$D$60,4,0)</f>
        <v>32.312265736073414</v>
      </c>
      <c r="FR90" s="18">
        <f>VLOOKUP(A90,[10]Hoja22!$A$1:$D$60,2,0)</f>
        <v>5</v>
      </c>
      <c r="FS90" s="38">
        <f>VLOOKUP(A90,'[3]2019'!$A$8:$M$140,13,0)</f>
        <v>0.29590176061547568</v>
      </c>
      <c r="FT90" s="18">
        <f>VLOOKUP(A90,'[3]2019'!$A$8:$M$140,12,0)</f>
        <v>2</v>
      </c>
      <c r="FU90" s="38">
        <f>VLOOKUP(A90,'[3]2019'!$A$8:$O$140,15,0)</f>
        <v>0.48227634434530986</v>
      </c>
      <c r="FV90" s="18">
        <f>VLOOKUP(A90,'[3]2019'!$A$8:$O$140,14,0)</f>
        <v>4</v>
      </c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</row>
    <row r="91" spans="1:243">
      <c r="A91" s="17" t="s">
        <v>1269</v>
      </c>
      <c r="B91" s="18" t="s">
        <v>1270</v>
      </c>
      <c r="C91" s="17" t="s">
        <v>466</v>
      </c>
      <c r="D91" s="25">
        <v>6</v>
      </c>
      <c r="E91" s="27">
        <v>2019</v>
      </c>
      <c r="F91" s="31"/>
      <c r="G91" s="194">
        <v>18218</v>
      </c>
      <c r="H91" s="194">
        <v>6872</v>
      </c>
      <c r="I91" s="194">
        <v>11346</v>
      </c>
      <c r="J91" s="200">
        <v>12.84</v>
      </c>
      <c r="K91" s="40">
        <f>VLOOKUP(A91,'[6]1.COBERTURA  DANE'!$B$7:$G$139,5,0)</f>
        <v>2225</v>
      </c>
      <c r="L91" s="26">
        <v>73.94</v>
      </c>
      <c r="M91" s="32">
        <v>12810</v>
      </c>
      <c r="N91" s="187">
        <v>1414</v>
      </c>
      <c r="O91" s="187">
        <v>707</v>
      </c>
      <c r="P91" s="187">
        <v>707</v>
      </c>
      <c r="Q91" s="196">
        <f>VLOOKUP($A91,[7]Hoja1!$A$1:$H$3750,6,0)</f>
        <v>1698</v>
      </c>
      <c r="R91" s="196">
        <f>VLOOKUP($A91,[7]Hoja1!$A$1:$H$3750,7,0)</f>
        <v>849</v>
      </c>
      <c r="S91" s="196">
        <f>VLOOKUP($A91,[7]Hoja1!$A$1:$H$3750,8,0)</f>
        <v>849</v>
      </c>
      <c r="T91" s="187">
        <v>1442</v>
      </c>
      <c r="U91" s="187">
        <v>717</v>
      </c>
      <c r="V91" s="187">
        <v>725</v>
      </c>
      <c r="W91" s="198">
        <f>VLOOKUP($A91,[7]Hoja1!$A$1:$K$3750,9,0)</f>
        <v>1753</v>
      </c>
      <c r="X91" s="198">
        <f>VLOOKUP($A91,[7]Hoja1!$A$1:$K$3750,10,0)</f>
        <v>869</v>
      </c>
      <c r="Y91" s="198">
        <f>VLOOKUP($A91,[7]Hoja1!$A$1:$K$3750,11,0)</f>
        <v>884</v>
      </c>
      <c r="Z91" s="187">
        <v>1505</v>
      </c>
      <c r="AA91" s="187">
        <v>747</v>
      </c>
      <c r="AB91" s="187">
        <v>758</v>
      </c>
      <c r="AC91" s="198">
        <f>VLOOKUP(A91,[7]Hoja1!$A$1:$Q$3765,12,0)</f>
        <v>1840</v>
      </c>
      <c r="AD91" s="198">
        <f>VLOOKUP($A91,[7]Hoja1!$A$1:$Q$3765,13,0)</f>
        <v>919</v>
      </c>
      <c r="AE91" s="198">
        <f>VLOOKUP($A91,[7]Hoja1!$A$1:$Q$3750,14,0)</f>
        <v>921</v>
      </c>
      <c r="AF91" s="187">
        <v>1543</v>
      </c>
      <c r="AG91" s="187">
        <v>774</v>
      </c>
      <c r="AH91" s="187">
        <v>769</v>
      </c>
      <c r="AI91" s="198">
        <f>VLOOKUP($A91,[7]Hoja1!$A$1:$Q$3750,15,0)</f>
        <v>3138</v>
      </c>
      <c r="AJ91" s="198">
        <f>VLOOKUP($A91,[7]Hoja1!$A$1:$Q$3750,16,0)</f>
        <v>1601</v>
      </c>
      <c r="AK91" s="198">
        <f>VLOOKUP($A91,[7]Hoja1!$A$1:$Q$3750,17,0)</f>
        <v>1537</v>
      </c>
      <c r="AL91" s="187">
        <v>1442</v>
      </c>
      <c r="AM91" s="187">
        <v>733</v>
      </c>
      <c r="AN91" s="187">
        <v>709</v>
      </c>
      <c r="AO91" s="31"/>
      <c r="AP91" s="31"/>
      <c r="AQ91" s="31"/>
      <c r="AR91" s="31"/>
      <c r="AS91" s="27"/>
      <c r="AT91" s="31"/>
      <c r="AU91" s="31"/>
      <c r="AV91" s="31"/>
      <c r="AW91" s="31"/>
      <c r="AX91" s="38">
        <f>VLOOKUP(A91,[2]INFANTIL!$A$8:$AE$140,31,0)</f>
        <v>11.627906976744185</v>
      </c>
      <c r="AY91" s="18">
        <f>VLOOKUP(A91,[2]INFANTIL!$A$8:$AE$140,30,0)</f>
        <v>2</v>
      </c>
      <c r="AZ91" s="199">
        <f>VLOOKUP(A91,'[3]2019'!$A$8:$E$140,5,0)</f>
        <v>2.1216407355021216</v>
      </c>
      <c r="BA91" s="23">
        <f>VLOOKUP(A91,'[3]2019'!$A$8:$F$140,4,0)</f>
        <v>3</v>
      </c>
      <c r="BB91" s="22">
        <f>VLOOKUP(A91,'[2]MATERNAS DIRECTAS'!$A$8:$AE$140,31,0)</f>
        <v>0</v>
      </c>
      <c r="BC91" s="23">
        <f>VLOOKUP(A91,'[2]MATERNAS DIRECTAS'!$A$8:$AE$140,30,0)</f>
        <v>0</v>
      </c>
      <c r="BD91" s="28">
        <v>0</v>
      </c>
      <c r="BE91" s="27">
        <v>0</v>
      </c>
      <c r="BF91" s="38">
        <f>VLOOKUP(A91,[8]Controles!$A$7:$P$139,12,0)</f>
        <v>9.8837209302325579</v>
      </c>
      <c r="BG91" s="18">
        <f>VLOOKUP(A91,[8]Controles!$A$7:$L$139,11,0)</f>
        <v>17</v>
      </c>
      <c r="BH91" s="38">
        <f>VLOOKUP(A91,[8]Peso!$A$7:$D$139,4,0)</f>
        <v>5.8139534883720927</v>
      </c>
      <c r="BI91" s="18">
        <f>VLOOKUP(A91,[8]Peso!$A$7:$D$139,3,0)</f>
        <v>10</v>
      </c>
      <c r="BJ91" s="22">
        <f>VLOOKUP(A91,'[2]EDA &lt; 5AÑOS'!$A$8:$AE$140,31,0)</f>
        <v>0</v>
      </c>
      <c r="BK91" s="23">
        <f>VLOOKUP(A91,'[2]EDA &lt; 5AÑOS'!$A$8:$AE$140,30,0)</f>
        <v>0</v>
      </c>
      <c r="BL91" s="22">
        <f>VLOOKUP(A91,'[2]IRA &lt; 5AÑOS'!$A$8:$AE$140,31,0)</f>
        <v>0</v>
      </c>
      <c r="BM91" s="23">
        <f>VLOOKUP(A91,'[2]IRA &lt; 5AÑOS'!$A$8:$AE$140,30,0)</f>
        <v>0</v>
      </c>
      <c r="BN91" s="26">
        <v>350.88</v>
      </c>
      <c r="BO91" s="18">
        <v>1</v>
      </c>
      <c r="BP91" s="18">
        <v>0</v>
      </c>
      <c r="BQ91" s="18">
        <v>0</v>
      </c>
      <c r="BR91" s="37">
        <v>0</v>
      </c>
      <c r="BS91" s="26">
        <v>0</v>
      </c>
      <c r="BT91" s="18">
        <v>0</v>
      </c>
      <c r="BU91" s="18">
        <v>0</v>
      </c>
      <c r="BV91" s="201">
        <v>0.34078212290502791</v>
      </c>
      <c r="BW91" s="201">
        <v>1.011173184357542</v>
      </c>
      <c r="BX91" s="201">
        <v>0.91061452513966479</v>
      </c>
      <c r="BY91" s="201">
        <v>0.95530726256983245</v>
      </c>
      <c r="BZ91" s="201">
        <v>0.94972067039106145</v>
      </c>
      <c r="CA91" s="201">
        <v>0.88950276243093918</v>
      </c>
      <c r="CB91" s="201">
        <v>0.90055248618784534</v>
      </c>
      <c r="CC91" s="18" t="str">
        <f>VLOOKUP(A91,[9]ESTADISTICAS_EN_EDUCACION_BASIC!$C$3:$AK$127,10,0)</f>
        <v>77.3</v>
      </c>
      <c r="CD91" s="18" t="str">
        <f>VLOOKUP(A91,[9]ESTADISTICAS_EN_EDUCACION_BASIC!$C$3:$AK$158,5,0)</f>
        <v>55.4</v>
      </c>
      <c r="CE91" s="18" t="str">
        <f>VLOOKUP(A91,[9]ESTADISTICAS_EN_EDUCACION_BASIC!$C$3:$AK$127,17,0)</f>
        <v>3.38</v>
      </c>
      <c r="CF91" s="24"/>
      <c r="CG91" s="24"/>
      <c r="CH91" s="20">
        <v>0</v>
      </c>
      <c r="CI91" s="21">
        <v>0</v>
      </c>
      <c r="CJ91" s="38">
        <f>VLOOKUP(A91,'[3]2019'!$A$8:$G$140,7,0)</f>
        <v>0</v>
      </c>
      <c r="CK91" s="18">
        <f>VLOOKUP(A91,'[3]2019'!$A$9:$G$140,6,0)</f>
        <v>0</v>
      </c>
      <c r="CL91" s="18">
        <v>0</v>
      </c>
      <c r="CM91" s="26">
        <v>0</v>
      </c>
      <c r="CN91" s="38">
        <v>495.4</v>
      </c>
      <c r="CO91" s="18">
        <v>7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8">
        <v>0</v>
      </c>
      <c r="CZ91" s="38">
        <v>0</v>
      </c>
      <c r="DA91" s="18">
        <v>0</v>
      </c>
      <c r="DB91" s="38">
        <f>VLOOKUP(A91,'[3]2019'!$A$8:$I$140,9,0)</f>
        <v>0</v>
      </c>
      <c r="DC91" s="18">
        <f>VLOOKUP(A91,'[3]2019'!$A$8:$I$140,8,0)</f>
        <v>0</v>
      </c>
      <c r="DD91" s="18" t="str">
        <f>VLOOKUP(A91,[9]ESTADISTICAS_EN_EDUCACION_BASIC!$C$3:$AK$127,11,0)</f>
        <v>123.5</v>
      </c>
      <c r="DE91" s="18" t="str">
        <f>VLOOKUP($A91,[9]ESTADISTICAS_EN_EDUCACION_BASIC!$C$3:$AK$127,6,0)</f>
        <v>87.8</v>
      </c>
      <c r="DF91" s="18" t="str">
        <f>VLOOKUP($A91,[9]ESTADISTICAS_EN_EDUCACION_BASIC!$C$3:$AK$127,18,0)</f>
        <v>5.31</v>
      </c>
      <c r="DG91" s="18" t="str">
        <f>VLOOKUP($A91,[9]ESTADISTICAS_EN_EDUCACION_BASIC!$C$3:$AK$127,28,0)</f>
        <v>0.59</v>
      </c>
      <c r="DH91" s="38">
        <v>0</v>
      </c>
      <c r="DI91" s="18">
        <v>0</v>
      </c>
      <c r="DJ91" s="38">
        <f>VLOOKUP(A91,'[10]AS 6 - 11'!$A$1:$D$84,4,0)</f>
        <v>684.54078722190536</v>
      </c>
      <c r="DK91" s="18">
        <f>VLOOKUP(A91,'[10]AS 6 - 11'!$A$1:$D$84,2,0)</f>
        <v>12</v>
      </c>
      <c r="DL91" s="38">
        <f>VLOOKUP(A91,'[10]VIPNAL 6 - 11'!$A$1:$D$28,4,0)</f>
        <v>57.045065601825435</v>
      </c>
      <c r="DM91" s="18">
        <f>VLOOKUP(A91,'[10]VIPNAL 6 - 11'!$A$1:$D$28,2,0)</f>
        <v>1</v>
      </c>
      <c r="DN91" s="38">
        <f>VLOOKUP(A91,[10]Hoja8!$A$1:$D$72,4,0)</f>
        <v>163.04347826086956</v>
      </c>
      <c r="DO91" s="18">
        <f>VLOOKUP(A91,[10]Hoja8!$A$1:$D$72,2,0)</f>
        <v>3</v>
      </c>
      <c r="DP91" s="18">
        <v>0</v>
      </c>
      <c r="DQ91" s="18">
        <v>0</v>
      </c>
      <c r="DR91" s="18">
        <v>0</v>
      </c>
      <c r="DS91" s="18">
        <v>0</v>
      </c>
      <c r="DT91" s="18">
        <v>0</v>
      </c>
      <c r="DU91" s="18">
        <v>0</v>
      </c>
      <c r="DV91" s="18">
        <v>0</v>
      </c>
      <c r="DW91" s="18">
        <v>0</v>
      </c>
      <c r="DX91" s="18">
        <v>0</v>
      </c>
      <c r="DY91" s="18">
        <v>0</v>
      </c>
      <c r="DZ91" s="188">
        <v>1.3192612137203166</v>
      </c>
      <c r="EA91" s="189">
        <v>1</v>
      </c>
      <c r="EB91" s="188">
        <v>58.517555266579976</v>
      </c>
      <c r="EC91" s="189">
        <v>45</v>
      </c>
      <c r="ED91" s="38">
        <f>VLOOKUP(A91,'[3]2019'!$A$8:$K$140,11,0)</f>
        <v>1.9442644199611148</v>
      </c>
      <c r="EE91" s="18">
        <f>VLOOKUP(A91,'[3]2019'!$A$8:$K$140,10,0)</f>
        <v>3</v>
      </c>
      <c r="EF91" s="18" t="str">
        <f>VLOOKUP($A91,[9]ESTADISTICAS_EN_EDUCACION_BASIC!$C$3:$AK$127,11,0)</f>
        <v>123.5</v>
      </c>
      <c r="EG91" s="18">
        <f>VLOOKUP($A91,[9]ESTADISTICAS_EN_EDUCACION_BASIC!$C$3:$AK$127,7,0)</f>
        <v>43</v>
      </c>
      <c r="EH91" s="18" t="str">
        <f>VLOOKUP($A91,[9]ESTADISTICAS_EN_EDUCACION_BASIC!$C$3:$AK$127,18,0)</f>
        <v>5.31</v>
      </c>
      <c r="EI91" s="18" t="str">
        <f>VLOOKUP($A91,[9]ESTADISTICAS_EN_EDUCACION_BASIC!$C$3:$AK$127,29,0)</f>
        <v>6.85</v>
      </c>
      <c r="EJ91" s="31"/>
      <c r="EK91" s="31"/>
      <c r="EL91" s="18" t="str">
        <f>VLOOKUP($A91,[9]ESTADISTICAS_EN_EDUCACION_BASIC!$C$3:$AK$127,13,0)</f>
        <v>36.9</v>
      </c>
      <c r="EM91" s="18" t="str">
        <f>VLOOKUP($A91,[9]ESTADISTICAS_EN_EDUCACION_BASIC!$C$3:$AK$127,8,0)</f>
        <v>18.2</v>
      </c>
      <c r="EN91" s="18" t="str">
        <f>VLOOKUP($A91,[9]ESTADISTICAS_EN_EDUCACION_BASIC!$C$3:$AK$127,20,0)</f>
        <v>2.71</v>
      </c>
      <c r="EO91" s="18" t="str">
        <f>VLOOKUP($A91,[9]ESTADISTICAS_EN_EDUCACION_BASIC!$C$3:$AK$127,30,0)</f>
        <v>10.41</v>
      </c>
      <c r="EP91" s="38">
        <f>VLOOKUP(A91,[10]Hoja2!$A$1:$D$72,4,0)</f>
        <v>163.04347826086956</v>
      </c>
      <c r="EQ91" s="18">
        <f>VLOOKUP(A91,[10]Hoja2!$A$1:$D$72,2,0)</f>
        <v>3</v>
      </c>
      <c r="ER91" s="38">
        <f>VLOOKUP(A91,[10]Hoja3!$A$1:$D$89,4,0)</f>
        <v>760.86956521739137</v>
      </c>
      <c r="ES91" s="18">
        <f>VLOOKUP(A91,[10]Hoja3!$A$1:$D$89,2,0)</f>
        <v>14</v>
      </c>
      <c r="ET91" s="38">
        <f>VLOOKUP(A91,[10]Hoja5!$A$1:$D$76,4,0)</f>
        <v>217.39130434782609</v>
      </c>
      <c r="EU91" s="18">
        <f>VLOOKUP(A91,[10]Hoja5!$A$1:$D$75,2,0)</f>
        <v>4</v>
      </c>
      <c r="EV91" s="38">
        <f>VLOOKUP(A91,[10]Hoja7!$A$1:$D$76,4,0)</f>
        <v>271.73913043478262</v>
      </c>
      <c r="EW91" s="18">
        <f>VLOOKUP(A91,[10]Hoja7!$A$1:$D$77,2,0)</f>
        <v>5</v>
      </c>
      <c r="EX91" s="31"/>
      <c r="EY91" s="190">
        <v>76.163610719323003</v>
      </c>
      <c r="EZ91" s="191">
        <v>54</v>
      </c>
      <c r="FA91" s="188">
        <v>54.012345679012341</v>
      </c>
      <c r="FB91" s="189">
        <v>35</v>
      </c>
      <c r="FC91" s="38">
        <f>VLOOKUP(A91,[10]Hoja15!$A$1:$D$63,4,0)</f>
        <v>63.73486297004461</v>
      </c>
      <c r="FD91" s="18">
        <f>VLOOKUP(A91,[10]Hoja15!$A$1:$D$63,2,0)</f>
        <v>2</v>
      </c>
      <c r="FE91" s="38">
        <f>VLOOKUP(A91,[10]Hoja16!$A$1:$D$88,4,0)</f>
        <v>95.602294455066925</v>
      </c>
      <c r="FF91" s="18">
        <f>VLOOKUP(A91,[10]Hoja16!$A$1:$D$88,2,0)</f>
        <v>3</v>
      </c>
      <c r="FG91" s="18">
        <v>0</v>
      </c>
      <c r="FH91" s="18">
        <v>0</v>
      </c>
      <c r="FI91" s="18">
        <v>0</v>
      </c>
      <c r="FJ91" s="18">
        <v>0</v>
      </c>
      <c r="FK91" s="38">
        <f>VLOOKUP(A91,[10]Hoja19!$A$1:$D$97,4,0)</f>
        <v>159.33715742511154</v>
      </c>
      <c r="FL91" s="18">
        <f>VLOOKUP(A91,[10]Hoja19!$A$1:$D$97,2,0)</f>
        <v>5</v>
      </c>
      <c r="FM91" s="38">
        <f>VLOOKUP(A91,[10]Hoja20!$A$1:$D$91,4,0)</f>
        <v>254.93945188017844</v>
      </c>
      <c r="FN91" s="18">
        <f>VLOOKUP(A91,[10]Hoja20!$A$1:$D$91,2,0)</f>
        <v>8</v>
      </c>
      <c r="FO91" s="38">
        <f>VLOOKUP(A91,[10]Hoja21!$A$1:$D$101,4,0)</f>
        <v>382.4091778202677</v>
      </c>
      <c r="FP91" s="18">
        <f>VLOOKUP(A91,[10]Hoja21!$A$1:$D$101,2,0)</f>
        <v>12</v>
      </c>
      <c r="FQ91" s="38">
        <v>0</v>
      </c>
      <c r="FR91" s="18">
        <v>0</v>
      </c>
      <c r="FS91" s="38">
        <f>VLOOKUP(A91,'[3]2019'!$A$8:$M$140,13,0)</f>
        <v>1.3869625520110958</v>
      </c>
      <c r="FT91" s="18">
        <f>VLOOKUP(A91,'[3]2019'!$A$8:$M$140,12,0)</f>
        <v>2</v>
      </c>
      <c r="FU91" s="38">
        <f>VLOOKUP(A91,'[3]2019'!$A$8:$O$140,15,0)</f>
        <v>2.2404779686333085</v>
      </c>
      <c r="FV91" s="18">
        <f>VLOOKUP(A91,'[3]2019'!$A$8:$O$140,14,0)</f>
        <v>3</v>
      </c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</row>
    <row r="92" spans="1:243">
      <c r="A92" s="17" t="s">
        <v>1276</v>
      </c>
      <c r="B92" s="18" t="s">
        <v>1277</v>
      </c>
      <c r="C92" s="17" t="s">
        <v>514</v>
      </c>
      <c r="D92" s="25">
        <v>6</v>
      </c>
      <c r="E92" s="27">
        <v>2019</v>
      </c>
      <c r="F92" s="31"/>
      <c r="G92" s="194">
        <v>7240</v>
      </c>
      <c r="H92" s="194">
        <v>2939</v>
      </c>
      <c r="I92" s="194">
        <v>4301</v>
      </c>
      <c r="J92" s="200">
        <v>24.2</v>
      </c>
      <c r="K92" s="40">
        <f>VLOOKUP(A92,'[6]1.COBERTURA  DANE'!$B$7:$G$139,5,0)</f>
        <v>1406</v>
      </c>
      <c r="L92" s="26">
        <v>74.099999999999994</v>
      </c>
      <c r="M92" s="32">
        <v>4305</v>
      </c>
      <c r="N92" s="187">
        <v>738</v>
      </c>
      <c r="O92" s="187">
        <v>378</v>
      </c>
      <c r="P92" s="187">
        <v>360</v>
      </c>
      <c r="Q92" s="196">
        <f>VLOOKUP($A92,[7]Hoja1!$A$1:$H$3750,6,0)</f>
        <v>882</v>
      </c>
      <c r="R92" s="196">
        <f>VLOOKUP($A92,[7]Hoja1!$A$1:$H$3750,7,0)</f>
        <v>452</v>
      </c>
      <c r="S92" s="196">
        <f>VLOOKUP($A92,[7]Hoja1!$A$1:$H$3750,8,0)</f>
        <v>430</v>
      </c>
      <c r="T92" s="187">
        <v>715</v>
      </c>
      <c r="U92" s="187">
        <v>367</v>
      </c>
      <c r="V92" s="187">
        <v>348</v>
      </c>
      <c r="W92" s="198">
        <f>VLOOKUP($A92,[7]Hoja1!$A$1:$K$3750,9,0)</f>
        <v>847</v>
      </c>
      <c r="X92" s="198">
        <f>VLOOKUP($A92,[7]Hoja1!$A$1:$K$3750,10,0)</f>
        <v>435</v>
      </c>
      <c r="Y92" s="198">
        <f>VLOOKUP($A92,[7]Hoja1!$A$1:$K$3750,11,0)</f>
        <v>412</v>
      </c>
      <c r="Z92" s="187">
        <v>690</v>
      </c>
      <c r="AA92" s="187">
        <v>357</v>
      </c>
      <c r="AB92" s="187">
        <v>333</v>
      </c>
      <c r="AC92" s="198">
        <f>VLOOKUP(A92,[7]Hoja1!$A$1:$Q$3765,12,0)</f>
        <v>817</v>
      </c>
      <c r="AD92" s="198">
        <f>VLOOKUP($A92,[7]Hoja1!$A$1:$Q$3765,13,0)</f>
        <v>427</v>
      </c>
      <c r="AE92" s="198">
        <f>VLOOKUP($A92,[7]Hoja1!$A$1:$Q$3750,14,0)</f>
        <v>390</v>
      </c>
      <c r="AF92" s="187">
        <v>665</v>
      </c>
      <c r="AG92" s="187">
        <v>348</v>
      </c>
      <c r="AH92" s="187">
        <v>317</v>
      </c>
      <c r="AI92" s="198">
        <f>VLOOKUP($A92,[7]Hoja1!$A$1:$Q$3750,15,0)</f>
        <v>1285</v>
      </c>
      <c r="AJ92" s="198">
        <f>VLOOKUP($A92,[7]Hoja1!$A$1:$Q$3750,16,0)</f>
        <v>650</v>
      </c>
      <c r="AK92" s="198">
        <f>VLOOKUP($A92,[7]Hoja1!$A$1:$Q$3750,17,0)</f>
        <v>635</v>
      </c>
      <c r="AL92" s="187">
        <v>605</v>
      </c>
      <c r="AM92" s="187">
        <v>305</v>
      </c>
      <c r="AN92" s="187">
        <v>300</v>
      </c>
      <c r="AO92" s="31"/>
      <c r="AP92" s="31"/>
      <c r="AQ92" s="31"/>
      <c r="AR92" s="31"/>
      <c r="AS92" s="27"/>
      <c r="AT92" s="31"/>
      <c r="AU92" s="31"/>
      <c r="AV92" s="31"/>
      <c r="AW92" s="31"/>
      <c r="AX92" s="38">
        <f>VLOOKUP(A92,[2]INFANTIL!$A$8:$AE$140,31,0)</f>
        <v>0</v>
      </c>
      <c r="AY92" s="18">
        <f>VLOOKUP(A92,[2]INFANTIL!$A$8:$AE$140,30,0)</f>
        <v>0</v>
      </c>
      <c r="AZ92" s="199">
        <f>VLOOKUP(A92,'[3]2019'!$A$8:$E$140,5,0)</f>
        <v>0</v>
      </c>
      <c r="BA92" s="23">
        <f>VLOOKUP(A92,'[3]2019'!$A$8:$F$140,4,0)</f>
        <v>0</v>
      </c>
      <c r="BB92" s="22">
        <f>VLOOKUP(A92,'[2]MATERNAS DIRECTAS'!$A$8:$AE$140,31,0)</f>
        <v>0</v>
      </c>
      <c r="BC92" s="23">
        <f>VLOOKUP(A92,'[2]MATERNAS DIRECTAS'!$A$8:$AE$140,30,0)</f>
        <v>0</v>
      </c>
      <c r="BD92" s="28">
        <v>0</v>
      </c>
      <c r="BE92" s="27">
        <v>0</v>
      </c>
      <c r="BF92" s="38">
        <f>VLOOKUP(A92,[8]Controles!$A$7:$P$139,12,0)</f>
        <v>2.5</v>
      </c>
      <c r="BG92" s="18">
        <f>VLOOKUP(A92,[8]Controles!$A$7:$L$139,11,0)</f>
        <v>2</v>
      </c>
      <c r="BH92" s="38">
        <f>VLOOKUP(A92,[8]Peso!$A$7:$D$139,4,0)</f>
        <v>7.5</v>
      </c>
      <c r="BI92" s="18">
        <f>VLOOKUP(A92,[8]Peso!$A$7:$D$139,3,0)</f>
        <v>6</v>
      </c>
      <c r="BJ92" s="22">
        <f>VLOOKUP(A92,'[2]EDA &lt; 5AÑOS'!$A$8:$AE$140,31,0)</f>
        <v>0</v>
      </c>
      <c r="BK92" s="23">
        <f>VLOOKUP(A92,'[2]EDA &lt; 5AÑOS'!$A$8:$AE$140,30,0)</f>
        <v>0</v>
      </c>
      <c r="BL92" s="22">
        <f>VLOOKUP(A92,'[2]IRA &lt; 5AÑOS'!$A$8:$AE$140,31,0)</f>
        <v>0</v>
      </c>
      <c r="BM92" s="23">
        <f>VLOOKUP(A92,'[2]IRA &lt; 5AÑOS'!$A$8:$AE$140,30,0)</f>
        <v>0</v>
      </c>
      <c r="BN92" s="18">
        <v>0</v>
      </c>
      <c r="BO92" s="18">
        <v>0</v>
      </c>
      <c r="BP92" s="18">
        <v>0</v>
      </c>
      <c r="BQ92" s="18">
        <v>0</v>
      </c>
      <c r="BR92" s="37">
        <v>0</v>
      </c>
      <c r="BS92" s="26">
        <v>0</v>
      </c>
      <c r="BT92" s="18">
        <v>0</v>
      </c>
      <c r="BU92" s="18">
        <v>0</v>
      </c>
      <c r="BV92" s="201">
        <v>0.32653061224489793</v>
      </c>
      <c r="BW92" s="201">
        <v>0.98979591836734693</v>
      </c>
      <c r="BX92" s="201">
        <v>0.94897959183673475</v>
      </c>
      <c r="BY92" s="201">
        <v>0.98979591836734693</v>
      </c>
      <c r="BZ92" s="201">
        <v>0.98979591836734693</v>
      </c>
      <c r="CA92" s="201">
        <v>0.79807692307692313</v>
      </c>
      <c r="CB92" s="203">
        <v>0.95192307692307687</v>
      </c>
      <c r="CC92" s="18" t="str">
        <f>VLOOKUP(A92,[9]ESTADISTICAS_EN_EDUCACION_BASIC!$C$3:$AK$127,10,0)</f>
        <v>90.3</v>
      </c>
      <c r="CD92" s="18" t="str">
        <f>VLOOKUP(A92,[9]ESTADISTICAS_EN_EDUCACION_BASIC!$C$3:$AK$158,5,0)</f>
        <v>80.6</v>
      </c>
      <c r="CE92" s="18">
        <f>VLOOKUP(A92,[9]ESTADISTICAS_EN_EDUCACION_BASIC!$C$3:$AK$127,17,0)</f>
        <v>0</v>
      </c>
      <c r="CF92" s="24"/>
      <c r="CG92" s="24"/>
      <c r="CH92" s="20">
        <v>0</v>
      </c>
      <c r="CI92" s="21">
        <v>0</v>
      </c>
      <c r="CJ92" s="38">
        <f>VLOOKUP(A92,'[3]2019'!$A$8:$G$140,7,0)</f>
        <v>0</v>
      </c>
      <c r="CK92" s="18">
        <f>VLOOKUP(A92,'[3]2019'!$A$9:$G$140,6,0)</f>
        <v>0</v>
      </c>
      <c r="CL92" s="18">
        <v>0</v>
      </c>
      <c r="CM92" s="26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18">
        <v>0</v>
      </c>
      <c r="CU92" s="18">
        <v>0</v>
      </c>
      <c r="CV92" s="18">
        <v>0</v>
      </c>
      <c r="CW92" s="18">
        <v>0</v>
      </c>
      <c r="CX92" s="18">
        <v>0</v>
      </c>
      <c r="CY92" s="18">
        <v>0</v>
      </c>
      <c r="CZ92" s="38">
        <v>0</v>
      </c>
      <c r="DA92" s="18">
        <v>0</v>
      </c>
      <c r="DB92" s="38">
        <f>VLOOKUP(A92,'[3]2019'!$A$8:$I$140,9,0)</f>
        <v>0</v>
      </c>
      <c r="DC92" s="18">
        <f>VLOOKUP(A92,'[3]2019'!$A$8:$I$140,8,0)</f>
        <v>0</v>
      </c>
      <c r="DD92" s="18">
        <f>VLOOKUP(A92,[9]ESTADISTICAS_EN_EDUCACION_BASIC!$C$3:$AK$127,11,0)</f>
        <v>147</v>
      </c>
      <c r="DE92" s="18" t="str">
        <f>VLOOKUP($A92,[9]ESTADISTICAS_EN_EDUCACION_BASIC!$C$3:$AK$127,6,0)</f>
        <v>114.9</v>
      </c>
      <c r="DF92" s="18" t="str">
        <f>VLOOKUP($A92,[9]ESTADISTICAS_EN_EDUCACION_BASIC!$C$3:$AK$127,18,0)</f>
        <v>6.4</v>
      </c>
      <c r="DG92" s="18" t="str">
        <f>VLOOKUP($A92,[9]ESTADISTICAS_EN_EDUCACION_BASIC!$C$3:$AK$127,28,0)</f>
        <v>4.23</v>
      </c>
      <c r="DH92" s="38">
        <f>VLOOKUP(A92,[10]Hoja4!$A$1:$D$63,4,0)</f>
        <v>236.12750885478158</v>
      </c>
      <c r="DI92" s="18">
        <f>VLOOKUP(A92,[10]Hoja4!$A$1:$D$63,2,0)</f>
        <v>2</v>
      </c>
      <c r="DJ92" s="38">
        <f>VLOOKUP(A92,'[10]AS 6 - 11'!$A$1:$D$84,4,0)</f>
        <v>118.06375442739079</v>
      </c>
      <c r="DK92" s="18">
        <f>VLOOKUP(A92,'[10]AS 6 - 11'!$A$1:$D$84,2,0)</f>
        <v>1</v>
      </c>
      <c r="DL92" s="38">
        <f>VLOOKUP(A92,'[10]VIPNAL 6 - 11'!$A$1:$D$28,4,0)</f>
        <v>118.06375442739079</v>
      </c>
      <c r="DM92" s="18">
        <f>VLOOKUP(A92,'[10]VIPNAL 6 - 11'!$A$1:$D$28,2,0)</f>
        <v>1</v>
      </c>
      <c r="DN92" s="38">
        <v>0</v>
      </c>
      <c r="DO92" s="18">
        <v>0</v>
      </c>
      <c r="DP92" s="38">
        <f>VLOOKUP(A92,[10]Hoja10!$A$1:$D$61,4,0)</f>
        <v>122.39902080783352</v>
      </c>
      <c r="DQ92" s="18">
        <f>VLOOKUP(A92,[10]Hoja10!$A$1:$D$61,2,0)</f>
        <v>1</v>
      </c>
      <c r="DR92" s="38">
        <f>VLOOKUP(A92,[10]Hoja11!$A$1:$D$24,4,0)</f>
        <v>122.39902080783352</v>
      </c>
      <c r="DS92" s="18">
        <f>VLOOKUP(A92,[10]Hoja11!$A$1:$D$24,2,0)</f>
        <v>1</v>
      </c>
      <c r="DT92" s="18">
        <v>0</v>
      </c>
      <c r="DU92" s="18">
        <v>0</v>
      </c>
      <c r="DV92" s="18">
        <v>0</v>
      </c>
      <c r="DW92" s="18">
        <v>0</v>
      </c>
      <c r="DX92" s="18">
        <v>0</v>
      </c>
      <c r="DY92" s="18">
        <v>0</v>
      </c>
      <c r="DZ92" s="188">
        <v>3.0030030030030028</v>
      </c>
      <c r="EA92" s="189">
        <v>1</v>
      </c>
      <c r="EB92" s="188">
        <v>63.09148264984227</v>
      </c>
      <c r="EC92" s="189">
        <v>20</v>
      </c>
      <c r="ED92" s="38">
        <f>VLOOKUP(A92,'[3]2019'!$A$8:$K$140,11,0)</f>
        <v>4.511278195488722</v>
      </c>
      <c r="EE92" s="18">
        <f>VLOOKUP(A92,'[3]2019'!$A$8:$K$140,10,0)</f>
        <v>3</v>
      </c>
      <c r="EF92" s="18">
        <f>VLOOKUP($A92,[9]ESTADISTICAS_EN_EDUCACION_BASIC!$C$3:$AK$127,11,0)</f>
        <v>147</v>
      </c>
      <c r="EG92" s="18" t="str">
        <f>VLOOKUP($A92,[9]ESTADISTICAS_EN_EDUCACION_BASIC!$C$3:$AK$127,7,0)</f>
        <v>73.8</v>
      </c>
      <c r="EH92" s="18" t="str">
        <f>VLOOKUP($A92,[9]ESTADISTICAS_EN_EDUCACION_BASIC!$C$3:$AK$127,18,0)</f>
        <v>6.4</v>
      </c>
      <c r="EI92" s="18" t="str">
        <f>VLOOKUP($A92,[9]ESTADISTICAS_EN_EDUCACION_BASIC!$C$3:$AK$127,29,0)</f>
        <v>1.14</v>
      </c>
      <c r="EJ92" s="31"/>
      <c r="EK92" s="31"/>
      <c r="EL92" s="18" t="str">
        <f>VLOOKUP($A92,[9]ESTADISTICAS_EN_EDUCACION_BASIC!$C$3:$AK$127,13,0)</f>
        <v>70.9</v>
      </c>
      <c r="EM92" s="18" t="str">
        <f>VLOOKUP($A92,[9]ESTADISTICAS_EN_EDUCACION_BASIC!$C$3:$AK$127,8,0)</f>
        <v>31.9</v>
      </c>
      <c r="EN92" s="18" t="str">
        <f>VLOOKUP($A92,[9]ESTADISTICAS_EN_EDUCACION_BASIC!$C$3:$AK$127,20,0)</f>
        <v>1.01</v>
      </c>
      <c r="EO92" s="18" t="str">
        <f>VLOOKUP($A92,[9]ESTADISTICAS_EN_EDUCACION_BASIC!$C$3:$AK$127,30,0)</f>
        <v>1.01</v>
      </c>
      <c r="EP92" s="18">
        <v>0</v>
      </c>
      <c r="EQ92" s="18">
        <v>0</v>
      </c>
      <c r="ER92" s="38">
        <f>VLOOKUP(A92,[10]Hoja3!$A$1:$D$89,4,0)</f>
        <v>244.79804161566705</v>
      </c>
      <c r="ES92" s="18">
        <f>VLOOKUP(A92,[10]Hoja3!$A$1:$D$89,2,0)</f>
        <v>2</v>
      </c>
      <c r="ET92" s="38">
        <f>VLOOKUP(A92,[10]Hoja5!$A$1:$D$76,4,0)</f>
        <v>856.79314565483469</v>
      </c>
      <c r="EU92" s="18">
        <f>VLOOKUP(A92,[10]Hoja5!$A$1:$D$75,2,0)</f>
        <v>7</v>
      </c>
      <c r="EV92" s="38">
        <f>VLOOKUP(A92,[10]Hoja7!$A$1:$D$76,4,0)</f>
        <v>122.39902080783352</v>
      </c>
      <c r="EW92" s="18">
        <f>VLOOKUP(A92,[10]Hoja7!$A$1:$D$77,2,0)</f>
        <v>1</v>
      </c>
      <c r="EX92" s="31"/>
      <c r="EY92" s="188">
        <v>100</v>
      </c>
      <c r="EZ92" s="189">
        <v>30</v>
      </c>
      <c r="FA92" s="188">
        <v>65.891472868217065</v>
      </c>
      <c r="FB92" s="189">
        <v>17</v>
      </c>
      <c r="FC92" s="18">
        <v>0</v>
      </c>
      <c r="FD92" s="18">
        <v>0</v>
      </c>
      <c r="FE92" s="38">
        <f>VLOOKUP(A92,[10]Hoja16!$A$1:$D$88,4,0)</f>
        <v>77.821011673151759</v>
      </c>
      <c r="FF92" s="18">
        <f>VLOOKUP(A92,[10]Hoja16!$A$1:$D$88,2,0)</f>
        <v>1</v>
      </c>
      <c r="FG92" s="18">
        <v>0</v>
      </c>
      <c r="FH92" s="18">
        <v>0</v>
      </c>
      <c r="FI92" s="38">
        <f>VLOOKUP(A92,[10]Hoja18!$A$1:$D$40,4,0)</f>
        <v>77.821011673151759</v>
      </c>
      <c r="FJ92" s="18">
        <f>VLOOKUP(A92,[10]Hoja18!$A$1:$D$40,2,0)</f>
        <v>1</v>
      </c>
      <c r="FK92" s="38">
        <f>VLOOKUP(A92,[10]Hoja19!$A$1:$D$97,4,0)</f>
        <v>155.64202334630352</v>
      </c>
      <c r="FL92" s="18">
        <f>VLOOKUP(A92,[10]Hoja19!$A$1:$D$97,2,0)</f>
        <v>2</v>
      </c>
      <c r="FM92" s="38">
        <f>VLOOKUP(A92,[10]Hoja20!$A$1:$D$91,4,0)</f>
        <v>311.28404669260703</v>
      </c>
      <c r="FN92" s="18">
        <f>VLOOKUP(A92,[10]Hoja20!$A$1:$D$91,2,0)</f>
        <v>4</v>
      </c>
      <c r="FO92" s="38">
        <f>VLOOKUP(A92,[10]Hoja21!$A$1:$D$101,4,0)</f>
        <v>622.56809338521407</v>
      </c>
      <c r="FP92" s="18">
        <f>VLOOKUP(A92,[10]Hoja21!$A$1:$D$101,2,0)</f>
        <v>8</v>
      </c>
      <c r="FQ92" s="38">
        <v>0</v>
      </c>
      <c r="FR92" s="18">
        <v>0</v>
      </c>
      <c r="FS92" s="38">
        <f>VLOOKUP(A92,'[3]2019'!$A$8:$M$140,13,0)</f>
        <v>0</v>
      </c>
      <c r="FT92" s="18">
        <f>VLOOKUP(A92,'[3]2019'!$A$8:$M$140,12,0)</f>
        <v>0</v>
      </c>
      <c r="FU92" s="38">
        <f>VLOOKUP(A92,'[3]2019'!$A$8:$O$140,15,0)</f>
        <v>1.9305019305019306</v>
      </c>
      <c r="FV92" s="18">
        <f>VLOOKUP(A92,'[3]2019'!$A$8:$O$140,14,0)</f>
        <v>1</v>
      </c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</row>
    <row r="93" spans="1:243">
      <c r="A93" s="17" t="s">
        <v>1286</v>
      </c>
      <c r="B93" s="18" t="s">
        <v>1287</v>
      </c>
      <c r="C93" s="17" t="s">
        <v>427</v>
      </c>
      <c r="D93" s="25">
        <v>6</v>
      </c>
      <c r="E93" s="27">
        <v>2019</v>
      </c>
      <c r="F93" s="31"/>
      <c r="G93" s="194">
        <v>15940</v>
      </c>
      <c r="H93" s="194">
        <v>7287</v>
      </c>
      <c r="I93" s="194">
        <v>8653</v>
      </c>
      <c r="J93" s="200">
        <v>15.09</v>
      </c>
      <c r="K93" s="40">
        <f>VLOOKUP(A93,'[6]1.COBERTURA  DANE'!$B$7:$G$139,5,0)</f>
        <v>2437</v>
      </c>
      <c r="L93" s="26">
        <v>62.98</v>
      </c>
      <c r="M93" s="32">
        <v>10173</v>
      </c>
      <c r="N93" s="187">
        <v>1308</v>
      </c>
      <c r="O93" s="187">
        <v>655</v>
      </c>
      <c r="P93" s="187">
        <v>653</v>
      </c>
      <c r="Q93" s="196">
        <f>VLOOKUP($A93,[7]Hoja1!$A$1:$H$3750,6,0)</f>
        <v>1571</v>
      </c>
      <c r="R93" s="196">
        <f>VLOOKUP($A93,[7]Hoja1!$A$1:$H$3750,7,0)</f>
        <v>788</v>
      </c>
      <c r="S93" s="196">
        <f>VLOOKUP($A93,[7]Hoja1!$A$1:$H$3750,8,0)</f>
        <v>783</v>
      </c>
      <c r="T93" s="187">
        <v>1342</v>
      </c>
      <c r="U93" s="187">
        <v>685</v>
      </c>
      <c r="V93" s="187">
        <v>657</v>
      </c>
      <c r="W93" s="198">
        <f>VLOOKUP($A93,[7]Hoja1!$A$1:$K$3750,9,0)</f>
        <v>1627</v>
      </c>
      <c r="X93" s="198">
        <f>VLOOKUP($A93,[7]Hoja1!$A$1:$K$3750,10,0)</f>
        <v>836</v>
      </c>
      <c r="Y93" s="198">
        <f>VLOOKUP($A93,[7]Hoja1!$A$1:$K$3750,11,0)</f>
        <v>791</v>
      </c>
      <c r="Z93" s="187">
        <v>1368</v>
      </c>
      <c r="AA93" s="187">
        <v>714</v>
      </c>
      <c r="AB93" s="187">
        <v>654</v>
      </c>
      <c r="AC93" s="198">
        <f>VLOOKUP(A93,[7]Hoja1!$A$1:$Q$3765,12,0)</f>
        <v>1619</v>
      </c>
      <c r="AD93" s="198">
        <f>VLOOKUP($A93,[7]Hoja1!$A$1:$Q$3765,13,0)</f>
        <v>857</v>
      </c>
      <c r="AE93" s="198">
        <f>VLOOKUP($A93,[7]Hoja1!$A$1:$Q$3750,14,0)</f>
        <v>762</v>
      </c>
      <c r="AF93" s="187">
        <v>1305</v>
      </c>
      <c r="AG93" s="187">
        <v>699</v>
      </c>
      <c r="AH93" s="187">
        <v>606</v>
      </c>
      <c r="AI93" s="198">
        <f>VLOOKUP($A93,[7]Hoja1!$A$1:$Q$3750,15,0)</f>
        <v>2508</v>
      </c>
      <c r="AJ93" s="198">
        <f>VLOOKUP($A93,[7]Hoja1!$A$1:$Q$3750,16,0)</f>
        <v>1326</v>
      </c>
      <c r="AK93" s="198">
        <f>VLOOKUP($A93,[7]Hoja1!$A$1:$Q$3750,17,0)</f>
        <v>1182</v>
      </c>
      <c r="AL93" s="187">
        <v>1152</v>
      </c>
      <c r="AM93" s="187">
        <v>615</v>
      </c>
      <c r="AN93" s="187">
        <v>537</v>
      </c>
      <c r="AO93" s="31"/>
      <c r="AP93" s="31"/>
      <c r="AQ93" s="31"/>
      <c r="AR93" s="31"/>
      <c r="AS93" s="27"/>
      <c r="AT93" s="31"/>
      <c r="AU93" s="31"/>
      <c r="AV93" s="31"/>
      <c r="AW93" s="31"/>
      <c r="AX93" s="38">
        <f>VLOOKUP(A93,[2]INFANTIL!$A$8:$AE$140,31,0)</f>
        <v>6.25</v>
      </c>
      <c r="AY93" s="18">
        <f>VLOOKUP(A93,[2]INFANTIL!$A$8:$AE$140,30,0)</f>
        <v>1</v>
      </c>
      <c r="AZ93" s="199">
        <f>VLOOKUP(A93,'[3]2019'!$A$8:$E$140,5,0)</f>
        <v>0.76452599388379205</v>
      </c>
      <c r="BA93" s="23">
        <f>VLOOKUP(A93,'[3]2019'!$A$8:$F$140,4,0)</f>
        <v>1</v>
      </c>
      <c r="BB93" s="22">
        <f>VLOOKUP(A93,'[2]MATERNAS DIRECTAS'!$A$8:$AE$140,31,0)</f>
        <v>0</v>
      </c>
      <c r="BC93" s="23">
        <f>VLOOKUP(A93,'[2]MATERNAS DIRECTAS'!$A$8:$AE$140,30,0)</f>
        <v>0</v>
      </c>
      <c r="BD93" s="28">
        <v>0</v>
      </c>
      <c r="BE93" s="27">
        <v>0</v>
      </c>
      <c r="BF93" s="38">
        <f>VLOOKUP(A93,[8]Controles!$A$7:$P$139,12,0)</f>
        <v>7.5</v>
      </c>
      <c r="BG93" s="18">
        <f>VLOOKUP(A93,[8]Controles!$A$7:$L$139,11,0)</f>
        <v>12</v>
      </c>
      <c r="BH93" s="38">
        <f>VLOOKUP(A93,[8]Peso!$A$7:$D$139,4,0)</f>
        <v>11.25</v>
      </c>
      <c r="BI93" s="18">
        <f>VLOOKUP(A93,[8]Peso!$A$7:$D$139,3,0)</f>
        <v>18</v>
      </c>
      <c r="BJ93" s="22">
        <f>VLOOKUP(A93,'[2]EDA &lt; 5AÑOS'!$A$8:$AE$140,31,0)</f>
        <v>0</v>
      </c>
      <c r="BK93" s="23">
        <f>VLOOKUP(A93,'[2]EDA &lt; 5AÑOS'!$A$8:$AE$140,30,0)</f>
        <v>0</v>
      </c>
      <c r="BL93" s="22">
        <f>VLOOKUP(A93,'[2]IRA &lt; 5AÑOS'!$A$8:$AE$140,31,0)</f>
        <v>0</v>
      </c>
      <c r="BM93" s="23">
        <f>VLOOKUP(A93,'[2]IRA &lt; 5AÑOS'!$A$8:$AE$140,30,0)</f>
        <v>0</v>
      </c>
      <c r="BN93" s="18">
        <v>0</v>
      </c>
      <c r="BO93" s="18">
        <v>0</v>
      </c>
      <c r="BP93" s="18">
        <v>0</v>
      </c>
      <c r="BQ93" s="18">
        <v>0</v>
      </c>
      <c r="BR93" s="37">
        <v>0</v>
      </c>
      <c r="BS93" s="26">
        <v>0</v>
      </c>
      <c r="BT93" s="18">
        <v>0</v>
      </c>
      <c r="BU93" s="18">
        <v>0</v>
      </c>
      <c r="BV93" s="201">
        <v>0.22155688622754491</v>
      </c>
      <c r="BW93" s="201">
        <v>1.0598802395209581</v>
      </c>
      <c r="BX93" s="201">
        <v>0.9880239520958084</v>
      </c>
      <c r="BY93" s="201">
        <v>1.0598802395209581</v>
      </c>
      <c r="BZ93" s="201">
        <v>0.99401197604790414</v>
      </c>
      <c r="CA93" s="201">
        <v>0.9285714285714286</v>
      </c>
      <c r="CB93" s="201">
        <v>0.9642857142857143</v>
      </c>
      <c r="CC93" s="18" t="str">
        <f>VLOOKUP(A93,[9]ESTADISTICAS_EN_EDUCACION_BASIC!$C$3:$AK$127,10,0)</f>
        <v>86.5</v>
      </c>
      <c r="CD93" s="18" t="str">
        <f>VLOOKUP(A93,[9]ESTADISTICAS_EN_EDUCACION_BASIC!$C$3:$AK$158,5,0)</f>
        <v>65.1</v>
      </c>
      <c r="CE93" s="18" t="str">
        <f>VLOOKUP(A93,[9]ESTADISTICAS_EN_EDUCACION_BASIC!$C$3:$AK$127,17,0)</f>
        <v>2.59</v>
      </c>
      <c r="CF93" s="24"/>
      <c r="CG93" s="24"/>
      <c r="CH93" s="20">
        <v>0</v>
      </c>
      <c r="CI93" s="21">
        <v>0</v>
      </c>
      <c r="CJ93" s="38">
        <f>VLOOKUP(A93,'[3]2019'!$A$8:$G$140,7,0)</f>
        <v>0</v>
      </c>
      <c r="CK93" s="18">
        <f>VLOOKUP(A93,'[3]2019'!$A$9:$G$140,6,0)</f>
        <v>0</v>
      </c>
      <c r="CL93" s="18">
        <v>0</v>
      </c>
      <c r="CM93" s="26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18">
        <v>0</v>
      </c>
      <c r="CY93" s="18">
        <v>0</v>
      </c>
      <c r="CZ93" s="38">
        <v>0</v>
      </c>
      <c r="DA93" s="18">
        <v>0</v>
      </c>
      <c r="DB93" s="38">
        <f>VLOOKUP(A93,'[3]2019'!$A$8:$I$140,9,0)</f>
        <v>0.73099415204678353</v>
      </c>
      <c r="DC93" s="18">
        <f>VLOOKUP(A93,'[3]2019'!$A$8:$I$140,8,0)</f>
        <v>1</v>
      </c>
      <c r="DD93" s="18" t="str">
        <f>VLOOKUP(A93,[9]ESTADISTICAS_EN_EDUCACION_BASIC!$C$3:$AK$127,11,0)</f>
        <v>122.7</v>
      </c>
      <c r="DE93" s="18" t="str">
        <f>VLOOKUP($A93,[9]ESTADISTICAS_EN_EDUCACION_BASIC!$C$3:$AK$127,6,0)</f>
        <v>91.6</v>
      </c>
      <c r="DF93" s="18" t="str">
        <f>VLOOKUP($A93,[9]ESTADISTICAS_EN_EDUCACION_BASIC!$C$3:$AK$127,18,0)</f>
        <v>2.7</v>
      </c>
      <c r="DG93" s="18" t="str">
        <f>VLOOKUP($A93,[9]ESTADISTICAS_EN_EDUCACION_BASIC!$C$3:$AK$127,28,0)</f>
        <v>8.59</v>
      </c>
      <c r="DH93" s="38">
        <f>VLOOKUP(A93,[10]Hoja4!$A$1:$D$63,4,0)</f>
        <v>122.9256299938537</v>
      </c>
      <c r="DI93" s="18">
        <f>VLOOKUP(A93,[10]Hoja4!$A$1:$D$63,2,0)</f>
        <v>2</v>
      </c>
      <c r="DJ93" s="38">
        <f>VLOOKUP(A93,'[10]AS 6 - 11'!$A$1:$D$84,4,0)</f>
        <v>61.462814996926852</v>
      </c>
      <c r="DK93" s="18">
        <f>VLOOKUP(A93,'[10]AS 6 - 11'!$A$1:$D$84,2,0)</f>
        <v>1</v>
      </c>
      <c r="DL93" s="38">
        <f>VLOOKUP(A93,'[10]VIPNAL 6 - 11'!$A$1:$D$28,4,0)</f>
        <v>61.462814996926852</v>
      </c>
      <c r="DM93" s="18">
        <f>VLOOKUP(A93,'[10]VIPNAL 6 - 11'!$A$1:$D$28,2,0)</f>
        <v>1</v>
      </c>
      <c r="DN93" s="38">
        <f>VLOOKUP(A93,[10]Hoja8!$A$1:$D$72,4,0)</f>
        <v>123.53304508956147</v>
      </c>
      <c r="DO93" s="18">
        <f>VLOOKUP(A93,[10]Hoja8!$A$1:$D$72,2,0)</f>
        <v>2</v>
      </c>
      <c r="DP93" s="38">
        <f>VLOOKUP(A93,[10]Hoja10!$A$1:$D$61,4,0)</f>
        <v>61.766522544780734</v>
      </c>
      <c r="DQ93" s="18">
        <f>VLOOKUP(A93,[10]Hoja10!$A$1:$D$61,2,0)</f>
        <v>1</v>
      </c>
      <c r="DR93" s="18">
        <v>0</v>
      </c>
      <c r="DS93" s="18">
        <v>0</v>
      </c>
      <c r="DT93" s="18">
        <v>0</v>
      </c>
      <c r="DU93" s="18">
        <v>0</v>
      </c>
      <c r="DV93" s="18">
        <v>0</v>
      </c>
      <c r="DW93" s="18">
        <v>0</v>
      </c>
      <c r="DX93" s="38">
        <f>VLOOKUP(A93,[10]Hoja14!$A$1:$D$13,4,0)</f>
        <v>61.766522544780734</v>
      </c>
      <c r="DY93" s="18">
        <f>VLOOKUP(A93,[10]Hoja14!$A$1:$D$13,2,0)</f>
        <v>1</v>
      </c>
      <c r="DZ93" s="188">
        <v>1.5290519877675841</v>
      </c>
      <c r="EA93" s="189">
        <v>1</v>
      </c>
      <c r="EB93" s="188">
        <v>57.755775577557756</v>
      </c>
      <c r="EC93" s="189">
        <v>35</v>
      </c>
      <c r="ED93" s="38">
        <f>VLOOKUP(A93,'[3]2019'!$A$8:$K$140,11,0)</f>
        <v>0</v>
      </c>
      <c r="EE93" s="18">
        <f>VLOOKUP(A93,'[3]2019'!$A$8:$K$140,10,0)</f>
        <v>0</v>
      </c>
      <c r="EF93" s="18" t="str">
        <f>VLOOKUP($A93,[9]ESTADISTICAS_EN_EDUCACION_BASIC!$C$3:$AK$127,11,0)</f>
        <v>122.7</v>
      </c>
      <c r="EG93" s="18" t="str">
        <f>VLOOKUP($A93,[9]ESTADISTICAS_EN_EDUCACION_BASIC!$C$3:$AK$127,7,0)</f>
        <v>72.8</v>
      </c>
      <c r="EH93" s="18" t="str">
        <f>VLOOKUP($A93,[9]ESTADISTICAS_EN_EDUCACION_BASIC!$C$3:$AK$127,18,0)</f>
        <v>2.7</v>
      </c>
      <c r="EI93" s="18" t="str">
        <f>VLOOKUP($A93,[9]ESTADISTICAS_EN_EDUCACION_BASIC!$C$3:$AK$127,29,0)</f>
        <v>8.16</v>
      </c>
      <c r="EJ93" s="31"/>
      <c r="EK93" s="31"/>
      <c r="EL93" s="18" t="str">
        <f>VLOOKUP($A93,[9]ESTADISTICAS_EN_EDUCACION_BASIC!$C$3:$AK$127,13,0)</f>
        <v>73.1</v>
      </c>
      <c r="EM93" s="18" t="str">
        <f>VLOOKUP($A93,[9]ESTADISTICAS_EN_EDUCACION_BASIC!$C$3:$AK$127,8,0)</f>
        <v>31.9</v>
      </c>
      <c r="EN93" s="18" t="str">
        <f>VLOOKUP($A93,[9]ESTADISTICAS_EN_EDUCACION_BASIC!$C$3:$AK$127,20,0)</f>
        <v>3.78</v>
      </c>
      <c r="EO93" s="18" t="str">
        <f>VLOOKUP($A93,[9]ESTADISTICAS_EN_EDUCACION_BASIC!$C$3:$AK$127,30,0)</f>
        <v>6.55</v>
      </c>
      <c r="EP93" s="38">
        <f>VLOOKUP(A93,[10]Hoja2!$A$1:$D$72,4,0)</f>
        <v>123.53304508956147</v>
      </c>
      <c r="EQ93" s="18">
        <f>VLOOKUP(A93,[10]Hoja2!$A$1:$D$72,2,0)</f>
        <v>2</v>
      </c>
      <c r="ER93" s="38">
        <f>VLOOKUP(A93,[10]Hoja3!$A$1:$D$89,4,0)</f>
        <v>123.53304508956147</v>
      </c>
      <c r="ES93" s="18">
        <f>VLOOKUP(A93,[10]Hoja3!$A$1:$D$89,2,0)</f>
        <v>2</v>
      </c>
      <c r="ET93" s="38">
        <f>VLOOKUP(A93,[10]Hoja5!$A$1:$D$76,4,0)</f>
        <v>123.53304508956147</v>
      </c>
      <c r="EU93" s="18">
        <f>VLOOKUP(A93,[10]Hoja5!$A$1:$D$75,2,0)</f>
        <v>2</v>
      </c>
      <c r="EV93" s="38">
        <f>VLOOKUP(A93,[10]Hoja7!$A$1:$D$76,4,0)</f>
        <v>123.53304508956147</v>
      </c>
      <c r="EW93" s="18">
        <f>VLOOKUP(A93,[10]Hoja7!$A$1:$D$77,2,0)</f>
        <v>2</v>
      </c>
      <c r="EX93" s="31"/>
      <c r="EY93" s="188">
        <v>93.109869646182489</v>
      </c>
      <c r="EZ93" s="189">
        <v>50</v>
      </c>
      <c r="FA93" s="188">
        <v>83.495145631067956</v>
      </c>
      <c r="FB93" s="189">
        <v>43</v>
      </c>
      <c r="FC93" s="18">
        <v>0</v>
      </c>
      <c r="FD93" s="18">
        <v>0</v>
      </c>
      <c r="FE93" s="38">
        <v>0</v>
      </c>
      <c r="FF93" s="18">
        <v>0</v>
      </c>
      <c r="FG93" s="18">
        <v>0</v>
      </c>
      <c r="FH93" s="18">
        <v>0</v>
      </c>
      <c r="FI93" s="38">
        <f>VLOOKUP(A93,[10]Hoja18!$A$1:$D$40,4,0)</f>
        <v>39.872408293460929</v>
      </c>
      <c r="FJ93" s="18">
        <f>VLOOKUP(A93,[10]Hoja18!$A$1:$D$40,2,0)</f>
        <v>1</v>
      </c>
      <c r="FK93" s="38">
        <f>VLOOKUP(A93,[10]Hoja19!$A$1:$D$97,4,0)</f>
        <v>39.872408293460929</v>
      </c>
      <c r="FL93" s="18">
        <f>VLOOKUP(A93,[10]Hoja19!$A$1:$D$97,2,0)</f>
        <v>1</v>
      </c>
      <c r="FM93" s="38">
        <f>VLOOKUP(A93,[10]Hoja20!$A$1:$D$91,4,0)</f>
        <v>279.10685805422645</v>
      </c>
      <c r="FN93" s="18">
        <f>VLOOKUP(A93,[10]Hoja20!$A$1:$D$91,2,0)</f>
        <v>7</v>
      </c>
      <c r="FO93" s="38">
        <f>VLOOKUP(A93,[10]Hoja21!$A$1:$D$101,4,0)</f>
        <v>558.2137161084529</v>
      </c>
      <c r="FP93" s="18">
        <f>VLOOKUP(A93,[10]Hoja21!$A$1:$D$101,2,0)</f>
        <v>14</v>
      </c>
      <c r="FQ93" s="38">
        <v>0</v>
      </c>
      <c r="FR93" s="18">
        <v>0</v>
      </c>
      <c r="FS93" s="38">
        <f>VLOOKUP(A93,'[3]2019'!$A$8:$M$140,13,0)</f>
        <v>0</v>
      </c>
      <c r="FT93" s="18">
        <f>VLOOKUP(A93,'[3]2019'!$A$8:$M$140,12,0)</f>
        <v>0</v>
      </c>
      <c r="FU93" s="38">
        <f>VLOOKUP(A93,'[3]2019'!$A$8:$O$140,15,0)</f>
        <v>0.94339622641509435</v>
      </c>
      <c r="FV93" s="18">
        <f>VLOOKUP(A93,'[3]2019'!$A$8:$O$140,14,0)</f>
        <v>1</v>
      </c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</row>
    <row r="94" spans="1:243">
      <c r="A94" s="17" t="s">
        <v>1297</v>
      </c>
      <c r="B94" s="18" t="s">
        <v>1298</v>
      </c>
      <c r="C94" s="17" t="s">
        <v>427</v>
      </c>
      <c r="D94" s="25">
        <v>6</v>
      </c>
      <c r="E94" s="27">
        <v>2019</v>
      </c>
      <c r="F94" s="31"/>
      <c r="G94" s="194">
        <v>5776</v>
      </c>
      <c r="H94" s="194">
        <v>2582</v>
      </c>
      <c r="I94" s="194">
        <v>3194</v>
      </c>
      <c r="J94" s="200">
        <v>391</v>
      </c>
      <c r="K94" s="40">
        <f>VLOOKUP(A94,'[6]1.COBERTURA  DANE'!$B$7:$G$139,5,0)</f>
        <v>391</v>
      </c>
      <c r="L94" s="26">
        <v>101.99</v>
      </c>
      <c r="M94" s="32">
        <v>5016</v>
      </c>
      <c r="N94" s="187">
        <v>598</v>
      </c>
      <c r="O94" s="187">
        <v>303</v>
      </c>
      <c r="P94" s="187">
        <v>295</v>
      </c>
      <c r="Q94" s="196">
        <f>VLOOKUP($A94,[7]Hoja1!$A$1:$H$3750,6,0)</f>
        <v>717</v>
      </c>
      <c r="R94" s="196">
        <f>VLOOKUP($A94,[7]Hoja1!$A$1:$H$3750,7,0)</f>
        <v>364</v>
      </c>
      <c r="S94" s="196">
        <f>VLOOKUP($A94,[7]Hoja1!$A$1:$H$3750,8,0)</f>
        <v>353</v>
      </c>
      <c r="T94" s="187">
        <v>590</v>
      </c>
      <c r="U94" s="187">
        <v>303</v>
      </c>
      <c r="V94" s="187">
        <v>287</v>
      </c>
      <c r="W94" s="198">
        <f>VLOOKUP($A94,[7]Hoja1!$A$1:$K$3750,9,0)</f>
        <v>699</v>
      </c>
      <c r="X94" s="198">
        <f>VLOOKUP($A94,[7]Hoja1!$A$1:$K$3750,10,0)</f>
        <v>359</v>
      </c>
      <c r="Y94" s="198">
        <f>VLOOKUP($A94,[7]Hoja1!$A$1:$K$3750,11,0)</f>
        <v>340</v>
      </c>
      <c r="Z94" s="187">
        <v>558</v>
      </c>
      <c r="AA94" s="187">
        <v>286</v>
      </c>
      <c r="AB94" s="187">
        <v>272</v>
      </c>
      <c r="AC94" s="198">
        <f>VLOOKUP(A94,[7]Hoja1!$A$1:$Q$3765,12,0)</f>
        <v>631</v>
      </c>
      <c r="AD94" s="198">
        <f>VLOOKUP($A94,[7]Hoja1!$A$1:$Q$3765,13,0)</f>
        <v>322</v>
      </c>
      <c r="AE94" s="198">
        <f>VLOOKUP($A94,[7]Hoja1!$A$1:$Q$3750,14,0)</f>
        <v>309</v>
      </c>
      <c r="AF94" s="187">
        <v>483</v>
      </c>
      <c r="AG94" s="187">
        <v>243</v>
      </c>
      <c r="AH94" s="187">
        <v>240</v>
      </c>
      <c r="AI94" s="198">
        <f>VLOOKUP($A94,[7]Hoja1!$A$1:$Q$3750,15,0)</f>
        <v>911</v>
      </c>
      <c r="AJ94" s="198">
        <f>VLOOKUP($A94,[7]Hoja1!$A$1:$Q$3750,16,0)</f>
        <v>448</v>
      </c>
      <c r="AK94" s="198">
        <f>VLOOKUP($A94,[7]Hoja1!$A$1:$Q$3750,17,0)</f>
        <v>463</v>
      </c>
      <c r="AL94" s="187">
        <v>417</v>
      </c>
      <c r="AM94" s="187">
        <v>205</v>
      </c>
      <c r="AN94" s="187">
        <v>212</v>
      </c>
      <c r="AO94" s="31"/>
      <c r="AP94" s="31"/>
      <c r="AQ94" s="31"/>
      <c r="AR94" s="31"/>
      <c r="AS94" s="27"/>
      <c r="AT94" s="31"/>
      <c r="AU94" s="31"/>
      <c r="AV94" s="31"/>
      <c r="AW94" s="31"/>
      <c r="AX94" s="38">
        <f>VLOOKUP(A94,[2]INFANTIL!$A$8:$AE$140,31,0)</f>
        <v>0</v>
      </c>
      <c r="AY94" s="18">
        <f>VLOOKUP(A94,[2]INFANTIL!$A$8:$AE$140,30,0)</f>
        <v>0</v>
      </c>
      <c r="AZ94" s="199">
        <f>VLOOKUP(A94,'[3]2019'!$A$8:$E$140,5,0)</f>
        <v>0</v>
      </c>
      <c r="BA94" s="23">
        <f>VLOOKUP(A94,'[3]2019'!$A$8:$F$140,4,0)</f>
        <v>0</v>
      </c>
      <c r="BB94" s="22">
        <f>VLOOKUP(A94,'[2]MATERNAS DIRECTAS'!$A$8:$AE$140,31,0)</f>
        <v>0</v>
      </c>
      <c r="BC94" s="23">
        <f>VLOOKUP(A94,'[2]MATERNAS DIRECTAS'!$A$8:$AE$140,30,0)</f>
        <v>0</v>
      </c>
      <c r="BD94" s="28">
        <v>0</v>
      </c>
      <c r="BE94" s="27">
        <v>0</v>
      </c>
      <c r="BF94" s="38">
        <f>VLOOKUP(A94,[8]Controles!$A$7:$P$139,12,0)</f>
        <v>10.869565217391305</v>
      </c>
      <c r="BG94" s="18">
        <f>VLOOKUP(A94,[8]Controles!$A$7:$L$139,11,0)</f>
        <v>5</v>
      </c>
      <c r="BH94" s="38">
        <f>VLOOKUP(A94,[8]Peso!$A$7:$D$139,4,0)</f>
        <v>15.217391304347828</v>
      </c>
      <c r="BI94" s="18">
        <f>VLOOKUP(A94,[8]Peso!$A$7:$D$139,3,0)</f>
        <v>7</v>
      </c>
      <c r="BJ94" s="22">
        <f>VLOOKUP(A94,'[2]EDA &lt; 5AÑOS'!$A$8:$AE$140,31,0)</f>
        <v>0</v>
      </c>
      <c r="BK94" s="23">
        <f>VLOOKUP(A94,'[2]EDA &lt; 5AÑOS'!$A$8:$AE$140,30,0)</f>
        <v>0</v>
      </c>
      <c r="BL94" s="22">
        <f>VLOOKUP(A94,'[2]IRA &lt; 5AÑOS'!$A$8:$AE$140,31,0)</f>
        <v>0</v>
      </c>
      <c r="BM94" s="23">
        <f>VLOOKUP(A94,'[2]IRA &lt; 5AÑOS'!$A$8:$AE$140,30,0)</f>
        <v>0</v>
      </c>
      <c r="BN94" s="18">
        <v>0</v>
      </c>
      <c r="BO94" s="18">
        <v>0</v>
      </c>
      <c r="BP94" s="18">
        <v>0</v>
      </c>
      <c r="BQ94" s="18">
        <v>0</v>
      </c>
      <c r="BR94" s="37">
        <v>0</v>
      </c>
      <c r="BS94" s="26">
        <v>0</v>
      </c>
      <c r="BT94" s="18">
        <v>0</v>
      </c>
      <c r="BU94" s="18">
        <v>0</v>
      </c>
      <c r="BV94" s="201">
        <v>8.6419753086419748E-2</v>
      </c>
      <c r="BW94" s="201">
        <v>0.81481481481481477</v>
      </c>
      <c r="BX94" s="201">
        <v>0.87654320987654322</v>
      </c>
      <c r="BY94" s="201">
        <v>0.8271604938271605</v>
      </c>
      <c r="BZ94" s="201">
        <v>0.88888888888888884</v>
      </c>
      <c r="CA94" s="201">
        <v>0.84523809523809523</v>
      </c>
      <c r="CB94" s="201">
        <v>0.75</v>
      </c>
      <c r="CC94" s="18" t="str">
        <f>VLOOKUP(A94,[9]ESTADISTICAS_EN_EDUCACION_BASIC!$C$3:$AK$127,10,0)</f>
        <v>89.1</v>
      </c>
      <c r="CD94" s="18" t="str">
        <f>VLOOKUP(A94,[9]ESTADISTICAS_EN_EDUCACION_BASIC!$C$3:$AK$158,5,0)</f>
        <v>58.2</v>
      </c>
      <c r="CE94" s="18">
        <f>VLOOKUP(A94,[9]ESTADISTICAS_EN_EDUCACION_BASIC!$C$3:$AK$127,17,0)</f>
        <v>0</v>
      </c>
      <c r="CF94" s="24"/>
      <c r="CG94" s="24"/>
      <c r="CH94" s="20">
        <v>0</v>
      </c>
      <c r="CI94" s="21">
        <v>0</v>
      </c>
      <c r="CJ94" s="38">
        <f>VLOOKUP(A94,'[3]2019'!$A$8:$G$140,7,0)</f>
        <v>0</v>
      </c>
      <c r="CK94" s="18">
        <f>VLOOKUP(A94,'[3]2019'!$A$9:$G$140,6,0)</f>
        <v>0</v>
      </c>
      <c r="CL94" s="18">
        <v>0</v>
      </c>
      <c r="CM94" s="26">
        <v>0</v>
      </c>
      <c r="CN94" s="38">
        <v>167.79</v>
      </c>
      <c r="CO94" s="18">
        <v>1</v>
      </c>
      <c r="CP94" s="18">
        <v>0</v>
      </c>
      <c r="CQ94" s="18">
        <v>0</v>
      </c>
      <c r="CR94" s="18"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38">
        <v>0</v>
      </c>
      <c r="DA94" s="18">
        <v>0</v>
      </c>
      <c r="DB94" s="38">
        <f>VLOOKUP(A94,'[3]2019'!$A$8:$I$140,9,0)</f>
        <v>0</v>
      </c>
      <c r="DC94" s="18">
        <f>VLOOKUP(A94,'[3]2019'!$A$8:$I$140,8,0)</f>
        <v>0</v>
      </c>
      <c r="DD94" s="18" t="str">
        <f>VLOOKUP(A94,[9]ESTADISTICAS_EN_EDUCACION_BASIC!$C$3:$AK$127,11,0)</f>
        <v>137.5</v>
      </c>
      <c r="DE94" s="18">
        <f>VLOOKUP($A94,[9]ESTADISTICAS_EN_EDUCACION_BASIC!$C$3:$AK$127,6,0)</f>
        <v>89</v>
      </c>
      <c r="DF94" s="18" t="str">
        <f>VLOOKUP($A94,[9]ESTADISTICAS_EN_EDUCACION_BASIC!$C$3:$AK$127,18,0)</f>
        <v>3.3</v>
      </c>
      <c r="DG94" s="18" t="str">
        <f>VLOOKUP($A94,[9]ESTADISTICAS_EN_EDUCACION_BASIC!$C$3:$AK$127,28,0)</f>
        <v>0.14</v>
      </c>
      <c r="DH94" s="38">
        <f>VLOOKUP(A94,[10]Hoja4!$A$1:$D$63,4,0)</f>
        <v>143.06151645207439</v>
      </c>
      <c r="DI94" s="18">
        <f>VLOOKUP(A94,[10]Hoja4!$A$1:$D$63,2,0)</f>
        <v>1</v>
      </c>
      <c r="DJ94" s="38">
        <v>0</v>
      </c>
      <c r="DK94" s="18">
        <v>0</v>
      </c>
      <c r="DL94" s="18">
        <v>0</v>
      </c>
      <c r="DM94" s="18">
        <v>0</v>
      </c>
      <c r="DN94" s="38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>
        <v>0</v>
      </c>
      <c r="DV94" s="18">
        <v>0</v>
      </c>
      <c r="DW94" s="18">
        <v>0</v>
      </c>
      <c r="DX94" s="18">
        <v>0</v>
      </c>
      <c r="DY94" s="18">
        <v>0</v>
      </c>
      <c r="DZ94" s="188">
        <v>3.6764705882352939</v>
      </c>
      <c r="EA94" s="189">
        <v>1</v>
      </c>
      <c r="EB94" s="188">
        <v>58.333333333333336</v>
      </c>
      <c r="EC94" s="189">
        <v>14</v>
      </c>
      <c r="ED94" s="38">
        <f>VLOOKUP(A94,'[3]2019'!$A$8:$K$140,11,0)</f>
        <v>0</v>
      </c>
      <c r="EE94" s="18">
        <f>VLOOKUP(A94,'[3]2019'!$A$8:$K$140,10,0)</f>
        <v>0</v>
      </c>
      <c r="EF94" s="18" t="str">
        <f>VLOOKUP($A94,[9]ESTADISTICAS_EN_EDUCACION_BASIC!$C$3:$AK$127,11,0)</f>
        <v>137.5</v>
      </c>
      <c r="EG94" s="18" t="str">
        <f>VLOOKUP($A94,[9]ESTADISTICAS_EN_EDUCACION_BASIC!$C$3:$AK$127,7,0)</f>
        <v>65.4</v>
      </c>
      <c r="EH94" s="18" t="str">
        <f>VLOOKUP($A94,[9]ESTADISTICAS_EN_EDUCACION_BASIC!$C$3:$AK$127,18,0)</f>
        <v>3.3</v>
      </c>
      <c r="EI94" s="18" t="str">
        <f>VLOOKUP($A94,[9]ESTADISTICAS_EN_EDUCACION_BASIC!$C$3:$AK$127,29,0)</f>
        <v>0.26</v>
      </c>
      <c r="EJ94" s="31"/>
      <c r="EK94" s="31"/>
      <c r="EL94" s="18" t="str">
        <f>VLOOKUP($A94,[9]ESTADISTICAS_EN_EDUCACION_BASIC!$C$3:$AK$127,13,0)</f>
        <v>51.2</v>
      </c>
      <c r="EM94" s="18" t="str">
        <f>VLOOKUP($A94,[9]ESTADISTICAS_EN_EDUCACION_BASIC!$C$3:$AK$127,8,0)</f>
        <v>25.8</v>
      </c>
      <c r="EN94" s="18">
        <f>VLOOKUP($A94,[9]ESTADISTICAS_EN_EDUCACION_BASIC!$C$3:$AK$127,20,0)</f>
        <v>0</v>
      </c>
      <c r="EO94" s="18">
        <f>VLOOKUP($A94,[9]ESTADISTICAS_EN_EDUCACION_BASIC!$C$3:$AK$127,30,0)</f>
        <v>0</v>
      </c>
      <c r="EP94" s="18">
        <v>0</v>
      </c>
      <c r="EQ94" s="18">
        <v>0</v>
      </c>
      <c r="ER94" s="38">
        <v>0</v>
      </c>
      <c r="ES94" s="18">
        <v>0</v>
      </c>
      <c r="ET94" s="38">
        <v>0</v>
      </c>
      <c r="EU94" s="18">
        <v>0</v>
      </c>
      <c r="EV94" s="38">
        <v>0</v>
      </c>
      <c r="EW94" s="18">
        <v>0</v>
      </c>
      <c r="EX94" s="31"/>
      <c r="EY94" s="188">
        <v>80.188679245283012</v>
      </c>
      <c r="EZ94" s="189">
        <v>17</v>
      </c>
      <c r="FA94" s="188">
        <v>35.353535353535349</v>
      </c>
      <c r="FB94" s="189">
        <v>7</v>
      </c>
      <c r="FC94" s="18">
        <v>0</v>
      </c>
      <c r="FD94" s="18">
        <v>0</v>
      </c>
      <c r="FE94" s="38">
        <v>0</v>
      </c>
      <c r="FF94" s="18">
        <v>0</v>
      </c>
      <c r="FG94" s="18">
        <v>0</v>
      </c>
      <c r="FH94" s="18">
        <v>0</v>
      </c>
      <c r="FI94" s="18">
        <v>0</v>
      </c>
      <c r="FJ94" s="18">
        <v>0</v>
      </c>
      <c r="FK94" s="38">
        <v>0</v>
      </c>
      <c r="FL94" s="18">
        <v>0</v>
      </c>
      <c r="FM94" s="38">
        <v>0</v>
      </c>
      <c r="FN94" s="18">
        <v>0</v>
      </c>
      <c r="FO94" s="38">
        <v>0</v>
      </c>
      <c r="FP94" s="18">
        <v>0</v>
      </c>
      <c r="FQ94" s="38">
        <v>0</v>
      </c>
      <c r="FR94" s="18">
        <v>0</v>
      </c>
      <c r="FS94" s="38">
        <f>VLOOKUP(A94,'[3]2019'!$A$8:$M$140,13,0)</f>
        <v>0</v>
      </c>
      <c r="FT94" s="18">
        <f>VLOOKUP(A94,'[3]2019'!$A$8:$M$140,12,0)</f>
        <v>0</v>
      </c>
      <c r="FU94" s="38">
        <f>VLOOKUP(A94,'[3]2019'!$A$8:$O$140,15,0)</f>
        <v>0</v>
      </c>
      <c r="FV94" s="18">
        <f>VLOOKUP(A94,'[3]2019'!$A$8:$O$140,14,0)</f>
        <v>0</v>
      </c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</row>
    <row r="95" spans="1:243">
      <c r="A95" s="17" t="s">
        <v>1305</v>
      </c>
      <c r="B95" s="18" t="s">
        <v>1306</v>
      </c>
      <c r="C95" s="17" t="s">
        <v>441</v>
      </c>
      <c r="D95" s="25">
        <v>6</v>
      </c>
      <c r="E95" s="27">
        <v>2019</v>
      </c>
      <c r="F95" s="31"/>
      <c r="G95" s="194">
        <v>15710</v>
      </c>
      <c r="H95" s="194">
        <v>6972</v>
      </c>
      <c r="I95" s="194">
        <v>8738</v>
      </c>
      <c r="J95" s="200">
        <v>37.64</v>
      </c>
      <c r="K95" s="40">
        <f>VLOOKUP(A95,'[6]1.COBERTURA  DANE'!$B$7:$G$139,5,0)</f>
        <v>4883</v>
      </c>
      <c r="L95" s="26">
        <v>50.04</v>
      </c>
      <c r="M95" s="32">
        <v>6491</v>
      </c>
      <c r="N95" s="187">
        <v>1127</v>
      </c>
      <c r="O95" s="187">
        <v>516</v>
      </c>
      <c r="P95" s="187">
        <v>611</v>
      </c>
      <c r="Q95" s="196">
        <f>VLOOKUP($A95,[7]Hoja1!$A$1:$H$3750,6,0)</f>
        <v>1357</v>
      </c>
      <c r="R95" s="196">
        <f>VLOOKUP($A95,[7]Hoja1!$A$1:$H$3750,7,0)</f>
        <v>624</v>
      </c>
      <c r="S95" s="196">
        <f>VLOOKUP($A95,[7]Hoja1!$A$1:$H$3750,8,0)</f>
        <v>733</v>
      </c>
      <c r="T95" s="187">
        <v>1168</v>
      </c>
      <c r="U95" s="187">
        <v>565</v>
      </c>
      <c r="V95" s="187">
        <v>603</v>
      </c>
      <c r="W95" s="198">
        <f>VLOOKUP($A95,[7]Hoja1!$A$1:$K$3750,9,0)</f>
        <v>1423</v>
      </c>
      <c r="X95" s="198">
        <f>VLOOKUP($A95,[7]Hoja1!$A$1:$K$3750,10,0)</f>
        <v>702</v>
      </c>
      <c r="Y95" s="198">
        <f>VLOOKUP($A95,[7]Hoja1!$A$1:$K$3750,11,0)</f>
        <v>721</v>
      </c>
      <c r="Z95" s="187">
        <v>1226</v>
      </c>
      <c r="AA95" s="187">
        <v>625</v>
      </c>
      <c r="AB95" s="187">
        <v>601</v>
      </c>
      <c r="AC95" s="198">
        <f>VLOOKUP(A95,[7]Hoja1!$A$1:$Q$3765,12,0)</f>
        <v>1496</v>
      </c>
      <c r="AD95" s="198">
        <f>VLOOKUP($A95,[7]Hoja1!$A$1:$Q$3765,13,0)</f>
        <v>768</v>
      </c>
      <c r="AE95" s="198">
        <f>VLOOKUP($A95,[7]Hoja1!$A$1:$Q$3750,14,0)</f>
        <v>728</v>
      </c>
      <c r="AF95" s="187">
        <v>1259</v>
      </c>
      <c r="AG95" s="187">
        <v>645</v>
      </c>
      <c r="AH95" s="187">
        <v>614</v>
      </c>
      <c r="AI95" s="198">
        <f>VLOOKUP($A95,[7]Hoja1!$A$1:$Q$3750,15,0)</f>
        <v>2748</v>
      </c>
      <c r="AJ95" s="198">
        <f>VLOOKUP($A95,[7]Hoja1!$A$1:$Q$3750,16,0)</f>
        <v>1397</v>
      </c>
      <c r="AK95" s="198">
        <f>VLOOKUP($A95,[7]Hoja1!$A$1:$Q$3750,17,0)</f>
        <v>1351</v>
      </c>
      <c r="AL95" s="187">
        <v>1268</v>
      </c>
      <c r="AM95" s="187">
        <v>645</v>
      </c>
      <c r="AN95" s="187">
        <v>623</v>
      </c>
      <c r="AO95" s="31"/>
      <c r="AP95" s="31"/>
      <c r="AQ95" s="31"/>
      <c r="AR95" s="31"/>
      <c r="AS95" s="27"/>
      <c r="AT95" s="31"/>
      <c r="AU95" s="31"/>
      <c r="AV95" s="31"/>
      <c r="AW95" s="31"/>
      <c r="AX95" s="38">
        <f>VLOOKUP(A95,[2]INFANTIL!$A$8:$AE$140,31,0)</f>
        <v>0</v>
      </c>
      <c r="AY95" s="18">
        <f>VLOOKUP(A95,[2]INFANTIL!$A$8:$AE$140,30,0)</f>
        <v>0</v>
      </c>
      <c r="AZ95" s="199">
        <f>VLOOKUP(A95,'[3]2019'!$A$8:$E$140,5,0)</f>
        <v>0</v>
      </c>
      <c r="BA95" s="23">
        <f>VLOOKUP(A95,'[3]2019'!$A$8:$F$140,4,0)</f>
        <v>0</v>
      </c>
      <c r="BB95" s="22">
        <f>VLOOKUP(A95,'[2]MATERNAS DIRECTAS'!$A$8:$AE$140,31,0)</f>
        <v>0</v>
      </c>
      <c r="BC95" s="23">
        <f>VLOOKUP(A95,'[2]MATERNAS DIRECTAS'!$A$8:$AE$140,30,0)</f>
        <v>0</v>
      </c>
      <c r="BD95" s="28">
        <v>0</v>
      </c>
      <c r="BE95" s="27">
        <v>0</v>
      </c>
      <c r="BF95" s="38">
        <f>VLOOKUP(A95,[8]Controles!$A$7:$P$139,12,0)</f>
        <v>4.4871794871794872</v>
      </c>
      <c r="BG95" s="18">
        <f>VLOOKUP(A95,[8]Controles!$A$7:$L$139,11,0)</f>
        <v>7</v>
      </c>
      <c r="BH95" s="38">
        <f>VLOOKUP(A95,[8]Peso!$A$7:$D$139,4,0)</f>
        <v>9.6153846153846168</v>
      </c>
      <c r="BI95" s="18">
        <f>VLOOKUP(A95,[8]Peso!$A$7:$D$139,3,0)</f>
        <v>15</v>
      </c>
      <c r="BJ95" s="22">
        <f>VLOOKUP(A95,'[2]EDA &lt; 5AÑOS'!$A$8:$AE$140,31,0)</f>
        <v>0</v>
      </c>
      <c r="BK95" s="23">
        <f>VLOOKUP(A95,'[2]EDA &lt; 5AÑOS'!$A$8:$AE$140,30,0)</f>
        <v>0</v>
      </c>
      <c r="BL95" s="22">
        <f>VLOOKUP(A95,'[2]IRA &lt; 5AÑOS'!$A$8:$AE$140,31,0)</f>
        <v>0</v>
      </c>
      <c r="BM95" s="23">
        <f>VLOOKUP(A95,'[2]IRA &lt; 5AÑOS'!$A$8:$AE$140,30,0)</f>
        <v>0</v>
      </c>
      <c r="BN95" s="18">
        <v>0</v>
      </c>
      <c r="BO95" s="18">
        <v>0</v>
      </c>
      <c r="BP95" s="18">
        <v>0</v>
      </c>
      <c r="BQ95" s="18">
        <v>0</v>
      </c>
      <c r="BR95" s="37">
        <v>0</v>
      </c>
      <c r="BS95" s="26">
        <v>0</v>
      </c>
      <c r="BT95" s="18">
        <v>0</v>
      </c>
      <c r="BU95" s="18">
        <v>0</v>
      </c>
      <c r="BV95" s="201">
        <v>0.171875</v>
      </c>
      <c r="BW95" s="201">
        <v>1.140625</v>
      </c>
      <c r="BX95" s="201">
        <v>1.0703125</v>
      </c>
      <c r="BY95" s="201">
        <v>1.140625</v>
      </c>
      <c r="BZ95" s="201">
        <v>1.1171875</v>
      </c>
      <c r="CA95" s="201">
        <v>1.0441176470588236</v>
      </c>
      <c r="CB95" s="201">
        <v>0.9779411764705882</v>
      </c>
      <c r="CC95" s="18" t="str">
        <f>VLOOKUP(A95,[9]ESTADISTICAS_EN_EDUCACION_BASIC!$C$3:$AK$127,10,0)</f>
        <v>84.5</v>
      </c>
      <c r="CD95" s="18">
        <f>VLOOKUP(A95,[9]ESTADISTICAS_EN_EDUCACION_BASIC!$C$3:$AK$158,5,0)</f>
        <v>59</v>
      </c>
      <c r="CE95" s="18" t="str">
        <f>VLOOKUP(A95,[9]ESTADISTICAS_EN_EDUCACION_BASIC!$C$3:$AK$127,17,0)</f>
        <v>2.48</v>
      </c>
      <c r="CF95" s="24"/>
      <c r="CG95" s="24"/>
      <c r="CH95" s="20">
        <v>0</v>
      </c>
      <c r="CI95" s="21">
        <v>0</v>
      </c>
      <c r="CJ95" s="38">
        <f>VLOOKUP(A95,'[3]2019'!$A$8:$G$140,7,0)</f>
        <v>0</v>
      </c>
      <c r="CK95" s="18">
        <f>VLOOKUP(A95,'[3]2019'!$A$9:$G$140,6,0)</f>
        <v>0</v>
      </c>
      <c r="CL95" s="18">
        <v>0</v>
      </c>
      <c r="CM95" s="26">
        <v>0</v>
      </c>
      <c r="CN95" s="18">
        <v>88.5</v>
      </c>
      <c r="CO95" s="18">
        <v>1</v>
      </c>
      <c r="CP95" s="18">
        <v>0</v>
      </c>
      <c r="CQ95" s="18">
        <v>0</v>
      </c>
      <c r="CR95" s="18"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8">
        <v>0</v>
      </c>
      <c r="CZ95" s="38">
        <v>0</v>
      </c>
      <c r="DA95" s="18">
        <v>0</v>
      </c>
      <c r="DB95" s="38">
        <f>VLOOKUP(A95,'[3]2019'!$A$8:$I$140,9,0)</f>
        <v>0.81566068515497558</v>
      </c>
      <c r="DC95" s="18">
        <f>VLOOKUP(A95,'[3]2019'!$A$8:$I$140,8,0)</f>
        <v>1</v>
      </c>
      <c r="DD95" s="18" t="str">
        <f>VLOOKUP(A95,[9]ESTADISTICAS_EN_EDUCACION_BASIC!$C$3:$AK$127,11,0)</f>
        <v>115.6</v>
      </c>
      <c r="DE95" s="18" t="str">
        <f>VLOOKUP($A95,[9]ESTADISTICAS_EN_EDUCACION_BASIC!$C$3:$AK$127,6,0)</f>
        <v>95.2</v>
      </c>
      <c r="DF95" s="18" t="str">
        <f>VLOOKUP($A95,[9]ESTADISTICAS_EN_EDUCACION_BASIC!$C$3:$AK$127,18,0)</f>
        <v>3.56</v>
      </c>
      <c r="DG95" s="18" t="str">
        <f>VLOOKUP($A95,[9]ESTADISTICAS_EN_EDUCACION_BASIC!$C$3:$AK$127,28,0)</f>
        <v>1.31</v>
      </c>
      <c r="DH95" s="38">
        <v>0</v>
      </c>
      <c r="DI95" s="18">
        <v>0</v>
      </c>
      <c r="DJ95" s="38">
        <f>VLOOKUP(A95,'[10]AS 6 - 11'!$A$1:$D$84,4,0)</f>
        <v>70.274068868587491</v>
      </c>
      <c r="DK95" s="18">
        <f>VLOOKUP(A95,'[10]AS 6 - 11'!$A$1:$D$84,2,0)</f>
        <v>1</v>
      </c>
      <c r="DL95" s="18">
        <v>0</v>
      </c>
      <c r="DM95" s="18">
        <v>0</v>
      </c>
      <c r="DN95" s="38">
        <v>0</v>
      </c>
      <c r="DO95" s="18">
        <v>0</v>
      </c>
      <c r="DP95" s="38">
        <f>VLOOKUP(A95,[10]Hoja10!$A$1:$D$61,4,0)</f>
        <v>66.844919786096256</v>
      </c>
      <c r="DQ95" s="18">
        <f>VLOOKUP(A95,[10]Hoja10!$A$1:$D$61,2,0)</f>
        <v>1</v>
      </c>
      <c r="DR95" s="18">
        <v>0</v>
      </c>
      <c r="DS95" s="18">
        <v>0</v>
      </c>
      <c r="DT95" s="18">
        <v>66.84</v>
      </c>
      <c r="DU95" s="18">
        <v>1</v>
      </c>
      <c r="DV95" s="18">
        <v>0</v>
      </c>
      <c r="DW95" s="18">
        <v>0</v>
      </c>
      <c r="DX95" s="18">
        <v>0</v>
      </c>
      <c r="DY95" s="18">
        <v>0</v>
      </c>
      <c r="DZ95" s="188">
        <v>0</v>
      </c>
      <c r="EA95" s="189">
        <v>0</v>
      </c>
      <c r="EB95" s="188">
        <v>48.859934853420199</v>
      </c>
      <c r="EC95" s="189">
        <v>30</v>
      </c>
      <c r="ED95" s="38">
        <f>VLOOKUP(A95,'[3]2019'!$A$8:$K$140,11,0)</f>
        <v>2.3828435266084194</v>
      </c>
      <c r="EE95" s="18">
        <f>VLOOKUP(A95,'[3]2019'!$A$8:$K$140,10,0)</f>
        <v>3</v>
      </c>
      <c r="EF95" s="18" t="str">
        <f>VLOOKUP($A95,[9]ESTADISTICAS_EN_EDUCACION_BASIC!$C$3:$AK$127,11,0)</f>
        <v>115.6</v>
      </c>
      <c r="EG95" s="18" t="str">
        <f>VLOOKUP($A95,[9]ESTADISTICAS_EN_EDUCACION_BASIC!$C$3:$AK$127,7,0)</f>
        <v>73.6</v>
      </c>
      <c r="EH95" s="18" t="str">
        <f>VLOOKUP($A95,[9]ESTADISTICAS_EN_EDUCACION_BASIC!$C$3:$AK$127,18,0)</f>
        <v>3.56</v>
      </c>
      <c r="EI95" s="18" t="str">
        <f>VLOOKUP($A95,[9]ESTADISTICAS_EN_EDUCACION_BASIC!$C$3:$AK$127,29,0)</f>
        <v>3.32</v>
      </c>
      <c r="EJ95" s="31"/>
      <c r="EK95" s="31"/>
      <c r="EL95" s="18" t="str">
        <f>VLOOKUP($A95,[9]ESTADISTICAS_EN_EDUCACION_BASIC!$C$3:$AK$127,13,0)</f>
        <v>94.2</v>
      </c>
      <c r="EM95" s="18" t="str">
        <f>VLOOKUP($A95,[9]ESTADISTICAS_EN_EDUCACION_BASIC!$C$3:$AK$127,8,0)</f>
        <v>42.9</v>
      </c>
      <c r="EN95" s="18" t="str">
        <f>VLOOKUP($A95,[9]ESTADISTICAS_EN_EDUCACION_BASIC!$C$3:$AK$127,20,0)</f>
        <v>0.29</v>
      </c>
      <c r="EO95" s="18" t="str">
        <f>VLOOKUP($A95,[9]ESTADISTICAS_EN_EDUCACION_BASIC!$C$3:$AK$127,30,0)</f>
        <v>7.51</v>
      </c>
      <c r="EP95" s="18">
        <v>0</v>
      </c>
      <c r="EQ95" s="18">
        <v>0</v>
      </c>
      <c r="ER95" s="38">
        <v>0</v>
      </c>
      <c r="ES95" s="18">
        <v>0</v>
      </c>
      <c r="ET95" s="38">
        <v>0</v>
      </c>
      <c r="EU95" s="18">
        <v>0</v>
      </c>
      <c r="EV95" s="38">
        <v>0</v>
      </c>
      <c r="EW95" s="18">
        <v>0</v>
      </c>
      <c r="EX95" s="31"/>
      <c r="EY95" s="188">
        <v>83.467094703049767</v>
      </c>
      <c r="EZ95" s="189">
        <v>52</v>
      </c>
      <c r="FA95" s="188">
        <v>70.116861435726207</v>
      </c>
      <c r="FB95" s="189">
        <v>42</v>
      </c>
      <c r="FC95" s="38">
        <f>VLOOKUP(A95,[10]Hoja15!$A$1:$D$63,4,0)</f>
        <v>36.390101892285301</v>
      </c>
      <c r="FD95" s="18">
        <f>VLOOKUP(A95,[10]Hoja15!$A$1:$D$63,2,0)</f>
        <v>1</v>
      </c>
      <c r="FE95" s="38">
        <f>VLOOKUP(A95,[10]Hoja16!$A$1:$D$88,4,0)</f>
        <v>145.5604075691412</v>
      </c>
      <c r="FF95" s="18">
        <f>VLOOKUP(A95,[10]Hoja16!$A$1:$D$88,2,0)</f>
        <v>4</v>
      </c>
      <c r="FG95" s="38">
        <f>VLOOKUP(A95,[10]Hoja17!$A$1:$D$33,4,0)</f>
        <v>36.390101892285301</v>
      </c>
      <c r="FH95" s="18">
        <f>VLOOKUP(A95,[10]Hoja17!$A$1:$D$33,2,0)</f>
        <v>1</v>
      </c>
      <c r="FI95" s="38">
        <f>VLOOKUP(A95,[10]Hoja18!$A$1:$D$40,4,0)</f>
        <v>36.390101892285301</v>
      </c>
      <c r="FJ95" s="18">
        <f>VLOOKUP(A95,[10]Hoja18!$A$1:$D$40,2,0)</f>
        <v>1</v>
      </c>
      <c r="FK95" s="38">
        <f>VLOOKUP(A95,[10]Hoja19!$A$1:$D$97,4,0)</f>
        <v>254.73071324599709</v>
      </c>
      <c r="FL95" s="18">
        <f>VLOOKUP(A95,[10]Hoja19!$A$1:$D$97,2,0)</f>
        <v>7</v>
      </c>
      <c r="FM95" s="38">
        <f>VLOOKUP(A95,[10]Hoja20!$A$1:$D$91,4,0)</f>
        <v>145.5604075691412</v>
      </c>
      <c r="FN95" s="18">
        <f>VLOOKUP(A95,[10]Hoja20!$A$1:$D$91,2,0)</f>
        <v>4</v>
      </c>
      <c r="FO95" s="38">
        <f>VLOOKUP(A95,[10]Hoja21!$A$1:$D$101,4,0)</f>
        <v>36.390101892285301</v>
      </c>
      <c r="FP95" s="18">
        <f>VLOOKUP(A95,[10]Hoja21!$A$1:$D$101,2,0)</f>
        <v>1</v>
      </c>
      <c r="FQ95" s="38">
        <v>35.39</v>
      </c>
      <c r="FR95" s="18">
        <v>1</v>
      </c>
      <c r="FS95" s="38">
        <f>VLOOKUP(A95,'[3]2019'!$A$8:$M$140,13,0)</f>
        <v>1.5772870662460567</v>
      </c>
      <c r="FT95" s="18">
        <f>VLOOKUP(A95,'[3]2019'!$A$8:$M$140,12,0)</f>
        <v>2</v>
      </c>
      <c r="FU95" s="38">
        <f>VLOOKUP(A95,'[3]2019'!$A$8:$O$140,15,0)</f>
        <v>4.1186161449752881</v>
      </c>
      <c r="FV95" s="18">
        <f>VLOOKUP(A95,'[3]2019'!$A$8:$O$140,14,0)</f>
        <v>5</v>
      </c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</row>
    <row r="96" spans="1:243">
      <c r="A96" s="17" t="s">
        <v>1314</v>
      </c>
      <c r="B96" s="18" t="s">
        <v>1315</v>
      </c>
      <c r="C96" s="17" t="s">
        <v>514</v>
      </c>
      <c r="D96" s="25">
        <v>6</v>
      </c>
      <c r="E96" s="27">
        <v>2019</v>
      </c>
      <c r="F96" s="31"/>
      <c r="G96" s="194">
        <v>3706</v>
      </c>
      <c r="H96" s="194">
        <v>2392</v>
      </c>
      <c r="I96" s="194">
        <v>1314</v>
      </c>
      <c r="J96" s="200">
        <v>34.47</v>
      </c>
      <c r="K96" s="40">
        <f>VLOOKUP(A96,'[6]1.COBERTURA  DANE'!$B$7:$G$139,5,0)</f>
        <v>1197</v>
      </c>
      <c r="L96" s="26">
        <v>53.12</v>
      </c>
      <c r="M96" s="32">
        <v>1845</v>
      </c>
      <c r="N96" s="187">
        <v>324</v>
      </c>
      <c r="O96" s="187">
        <v>148</v>
      </c>
      <c r="P96" s="187">
        <v>176</v>
      </c>
      <c r="Q96" s="196">
        <f>VLOOKUP($A96,[7]Hoja1!$A$1:$H$3750,6,0)</f>
        <v>389</v>
      </c>
      <c r="R96" s="196">
        <f>VLOOKUP($A96,[7]Hoja1!$A$1:$H$3750,7,0)</f>
        <v>176</v>
      </c>
      <c r="S96" s="196">
        <f>VLOOKUP($A96,[7]Hoja1!$A$1:$H$3750,8,0)</f>
        <v>213</v>
      </c>
      <c r="T96" s="187">
        <v>336</v>
      </c>
      <c r="U96" s="187">
        <v>143</v>
      </c>
      <c r="V96" s="187">
        <v>193</v>
      </c>
      <c r="W96" s="198">
        <f>VLOOKUP($A96,[7]Hoja1!$A$1:$K$3750,9,0)</f>
        <v>414</v>
      </c>
      <c r="X96" s="198">
        <f>VLOOKUP($A96,[7]Hoja1!$A$1:$K$3750,10,0)</f>
        <v>174</v>
      </c>
      <c r="Y96" s="198">
        <f>VLOOKUP($A96,[7]Hoja1!$A$1:$K$3750,11,0)</f>
        <v>240</v>
      </c>
      <c r="Z96" s="187">
        <v>363</v>
      </c>
      <c r="AA96" s="187">
        <v>155</v>
      </c>
      <c r="AB96" s="187">
        <v>208</v>
      </c>
      <c r="AC96" s="198">
        <f>VLOOKUP(A96,[7]Hoja1!$A$1:$Q$3765,12,0)</f>
        <v>449</v>
      </c>
      <c r="AD96" s="198">
        <f>VLOOKUP($A96,[7]Hoja1!$A$1:$Q$3765,13,0)</f>
        <v>209</v>
      </c>
      <c r="AE96" s="198">
        <f>VLOOKUP($A96,[7]Hoja1!$A$1:$Q$3750,14,0)</f>
        <v>240</v>
      </c>
      <c r="AF96" s="187">
        <v>378</v>
      </c>
      <c r="AG96" s="187">
        <v>193</v>
      </c>
      <c r="AH96" s="187">
        <v>185</v>
      </c>
      <c r="AI96" s="198">
        <f>VLOOKUP($A96,[7]Hoja1!$A$1:$Q$3750,15,0)</f>
        <v>707</v>
      </c>
      <c r="AJ96" s="198">
        <f>VLOOKUP($A96,[7]Hoja1!$A$1:$Q$3750,16,0)</f>
        <v>377</v>
      </c>
      <c r="AK96" s="198">
        <f>VLOOKUP($A96,[7]Hoja1!$A$1:$Q$3750,17,0)</f>
        <v>330</v>
      </c>
      <c r="AL96" s="187">
        <v>329</v>
      </c>
      <c r="AM96" s="187">
        <v>177</v>
      </c>
      <c r="AN96" s="187">
        <v>152</v>
      </c>
      <c r="AO96" s="31"/>
      <c r="AP96" s="31"/>
      <c r="AQ96" s="31"/>
      <c r="AR96" s="31"/>
      <c r="AS96" s="27"/>
      <c r="AT96" s="31"/>
      <c r="AU96" s="31"/>
      <c r="AV96" s="31"/>
      <c r="AW96" s="31"/>
      <c r="AX96" s="38">
        <f>VLOOKUP(A96,[2]INFANTIL!$A$8:$AE$140,31,0)</f>
        <v>28.571428571428569</v>
      </c>
      <c r="AY96" s="18">
        <f>VLOOKUP(A96,[2]INFANTIL!$A$8:$AE$140,30,0)</f>
        <v>1</v>
      </c>
      <c r="AZ96" s="199">
        <f>VLOOKUP(A96,'[3]2019'!$A$8:$E$140,5,0)</f>
        <v>3.0864197530864197</v>
      </c>
      <c r="BA96" s="23">
        <f>VLOOKUP(A96,'[3]2019'!$A$8:$F$140,4,0)</f>
        <v>1</v>
      </c>
      <c r="BB96" s="22">
        <f>VLOOKUP(A96,'[2]MATERNAS DIRECTAS'!$A$8:$AE$140,31,0)</f>
        <v>0</v>
      </c>
      <c r="BC96" s="23">
        <f>VLOOKUP(A96,'[2]MATERNAS DIRECTAS'!$A$8:$AE$140,30,0)</f>
        <v>0</v>
      </c>
      <c r="BD96" s="28">
        <v>0</v>
      </c>
      <c r="BE96" s="27">
        <v>0</v>
      </c>
      <c r="BF96" s="38">
        <f>VLOOKUP(A96,[8]Controles!$A$7:$P$139,12,0)</f>
        <v>8.5714285714285712</v>
      </c>
      <c r="BG96" s="18">
        <f>VLOOKUP(A96,[8]Controles!$A$7:$L$139,11,0)</f>
        <v>3</v>
      </c>
      <c r="BH96" s="38">
        <f>VLOOKUP(A96,[8]Peso!$A$7:$D$139,4,0)</f>
        <v>5.7142857142857144</v>
      </c>
      <c r="BI96" s="18">
        <f>VLOOKUP(A96,[8]Peso!$A$7:$D$139,3,0)</f>
        <v>2</v>
      </c>
      <c r="BJ96" s="22">
        <f>VLOOKUP(A96,'[2]EDA &lt; 5AÑOS'!$A$8:$AE$140,31,0)</f>
        <v>0</v>
      </c>
      <c r="BK96" s="23">
        <f>VLOOKUP(A96,'[2]EDA &lt; 5AÑOS'!$A$8:$AE$140,30,0)</f>
        <v>0</v>
      </c>
      <c r="BL96" s="22">
        <f>VLOOKUP(A96,'[2]IRA &lt; 5AÑOS'!$A$8:$AE$140,31,0)</f>
        <v>0</v>
      </c>
      <c r="BM96" s="23">
        <f>VLOOKUP(A96,'[2]IRA &lt; 5AÑOS'!$A$8:$AE$140,30,0)</f>
        <v>0</v>
      </c>
      <c r="BN96" s="18">
        <v>0</v>
      </c>
      <c r="BO96" s="18">
        <v>0</v>
      </c>
      <c r="BP96" s="18">
        <v>0</v>
      </c>
      <c r="BQ96" s="18">
        <v>0</v>
      </c>
      <c r="BR96" s="37">
        <v>0</v>
      </c>
      <c r="BS96" s="26">
        <v>0</v>
      </c>
      <c r="BT96" s="18">
        <v>0</v>
      </c>
      <c r="BU96" s="18">
        <v>0</v>
      </c>
      <c r="BV96" s="201">
        <v>0.19565217391304349</v>
      </c>
      <c r="BW96" s="201">
        <v>1.2173913043478262</v>
      </c>
      <c r="BX96" s="201">
        <v>1.0434782608695652</v>
      </c>
      <c r="BY96" s="201">
        <v>1.2173913043478262</v>
      </c>
      <c r="BZ96" s="201">
        <v>1.1086956521739131</v>
      </c>
      <c r="CA96" s="201">
        <v>1.1489361702127661</v>
      </c>
      <c r="CB96" s="201">
        <v>1.0851063829787233</v>
      </c>
      <c r="CC96" s="18" t="str">
        <f>VLOOKUP(A96,[9]ESTADISTICAS_EN_EDUCACION_BASIC!$C$3:$AK$127,10,0)</f>
        <v>80.3</v>
      </c>
      <c r="CD96" s="18" t="str">
        <f>VLOOKUP(A96,[9]ESTADISTICAS_EN_EDUCACION_BASIC!$C$3:$AK$158,5,0)</f>
        <v>75.3</v>
      </c>
      <c r="CE96" s="18" t="str">
        <f>VLOOKUP(A96,[9]ESTADISTICAS_EN_EDUCACION_BASIC!$C$3:$AK$127,17,0)</f>
        <v>9.23</v>
      </c>
      <c r="CF96" s="24"/>
      <c r="CG96" s="24"/>
      <c r="CH96" s="20">
        <v>0</v>
      </c>
      <c r="CI96" s="21">
        <v>0</v>
      </c>
      <c r="CJ96" s="38">
        <f>VLOOKUP(A96,'[3]2019'!$A$8:$G$140,7,0)</f>
        <v>0</v>
      </c>
      <c r="CK96" s="18">
        <f>VLOOKUP(A96,'[3]2019'!$A$9:$G$140,6,0)</f>
        <v>0</v>
      </c>
      <c r="CL96" s="18">
        <v>0</v>
      </c>
      <c r="CM96" s="26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38">
        <v>0</v>
      </c>
      <c r="DA96" s="18">
        <v>0</v>
      </c>
      <c r="DB96" s="38">
        <f>VLOOKUP(A96,'[3]2019'!$A$8:$I$140,9,0)</f>
        <v>0</v>
      </c>
      <c r="DC96" s="18">
        <f>VLOOKUP(A96,'[3]2019'!$A$8:$I$140,8,0)</f>
        <v>0</v>
      </c>
      <c r="DD96" s="18" t="str">
        <f>VLOOKUP(A96,[9]ESTADISTICAS_EN_EDUCACION_BASIC!$C$3:$AK$127,11,0)</f>
        <v>109.9</v>
      </c>
      <c r="DE96" s="18" t="str">
        <f>VLOOKUP($A96,[9]ESTADISTICAS_EN_EDUCACION_BASIC!$C$3:$AK$127,6,0)</f>
        <v>91.9</v>
      </c>
      <c r="DF96" s="18" t="str">
        <f>VLOOKUP($A96,[9]ESTADISTICAS_EN_EDUCACION_BASIC!$C$3:$AK$127,18,0)</f>
        <v>5.23</v>
      </c>
      <c r="DG96" s="18">
        <f>VLOOKUP($A96,[9]ESTADISTICAS_EN_EDUCACION_BASIC!$C$3:$AK$127,28,0)</f>
        <v>0</v>
      </c>
      <c r="DH96" s="38">
        <v>0</v>
      </c>
      <c r="DI96" s="18">
        <v>0</v>
      </c>
      <c r="DJ96" s="38">
        <v>0</v>
      </c>
      <c r="DK96" s="18">
        <v>0</v>
      </c>
      <c r="DL96" s="18">
        <v>0</v>
      </c>
      <c r="DM96" s="18">
        <v>0</v>
      </c>
      <c r="DN96" s="38">
        <v>0</v>
      </c>
      <c r="DO96" s="18">
        <v>0</v>
      </c>
      <c r="DP96" s="18">
        <v>0</v>
      </c>
      <c r="DQ96" s="18">
        <v>0</v>
      </c>
      <c r="DR96" s="18">
        <v>0</v>
      </c>
      <c r="DS96" s="18">
        <v>0</v>
      </c>
      <c r="DT96" s="18">
        <v>0</v>
      </c>
      <c r="DU96" s="18">
        <v>0</v>
      </c>
      <c r="DV96" s="18">
        <v>0</v>
      </c>
      <c r="DW96" s="18">
        <v>0</v>
      </c>
      <c r="DX96" s="18">
        <v>0</v>
      </c>
      <c r="DY96" s="18">
        <v>0</v>
      </c>
      <c r="DZ96" s="188">
        <v>0</v>
      </c>
      <c r="EA96" s="189">
        <v>0</v>
      </c>
      <c r="EB96" s="188">
        <v>54.054054054054056</v>
      </c>
      <c r="EC96" s="189">
        <v>10</v>
      </c>
      <c r="ED96" s="38">
        <f>VLOOKUP(A96,'[3]2019'!$A$8:$K$140,11,0)</f>
        <v>0</v>
      </c>
      <c r="EE96" s="18">
        <f>VLOOKUP(A96,'[3]2019'!$A$8:$K$140,10,0)</f>
        <v>0</v>
      </c>
      <c r="EF96" s="18" t="str">
        <f>VLOOKUP($A96,[9]ESTADISTICAS_EN_EDUCACION_BASIC!$C$3:$AK$127,11,0)</f>
        <v>109.9</v>
      </c>
      <c r="EG96" s="18" t="str">
        <f>VLOOKUP($A96,[9]ESTADISTICAS_EN_EDUCACION_BASIC!$C$3:$AK$127,7,0)</f>
        <v>65.9</v>
      </c>
      <c r="EH96" s="18" t="str">
        <f>VLOOKUP($A96,[9]ESTADISTICAS_EN_EDUCACION_BASIC!$C$3:$AK$127,18,0)</f>
        <v>5.23</v>
      </c>
      <c r="EI96" s="18">
        <f>VLOOKUP($A96,[9]ESTADISTICAS_EN_EDUCACION_BASIC!$C$3:$AK$127,29,0)</f>
        <v>0</v>
      </c>
      <c r="EJ96" s="31"/>
      <c r="EK96" s="31"/>
      <c r="EL96" s="18" t="str">
        <f>VLOOKUP($A96,[9]ESTADISTICAS_EN_EDUCACION_BASIC!$C$3:$AK$127,13,0)</f>
        <v>60.7</v>
      </c>
      <c r="EM96" s="18" t="str">
        <f>VLOOKUP($A96,[9]ESTADISTICAS_EN_EDUCACION_BASIC!$C$3:$AK$127,8,0)</f>
        <v>44.4</v>
      </c>
      <c r="EN96" s="18">
        <f>VLOOKUP($A96,[9]ESTADISTICAS_EN_EDUCACION_BASIC!$C$3:$AK$127,20,0)</f>
        <v>0</v>
      </c>
      <c r="EO96" s="18" t="str">
        <f>VLOOKUP($A96,[9]ESTADISTICAS_EN_EDUCACION_BASIC!$C$3:$AK$127,30,0)</f>
        <v>1.22</v>
      </c>
      <c r="EP96" s="18">
        <v>0</v>
      </c>
      <c r="EQ96" s="18">
        <v>0</v>
      </c>
      <c r="ER96" s="38">
        <v>0</v>
      </c>
      <c r="ES96" s="18">
        <v>0</v>
      </c>
      <c r="ET96" s="38">
        <v>0</v>
      </c>
      <c r="EU96" s="18">
        <v>0</v>
      </c>
      <c r="EV96" s="38">
        <v>0</v>
      </c>
      <c r="EW96" s="18">
        <v>0</v>
      </c>
      <c r="EX96" s="31"/>
      <c r="EY96" s="188">
        <v>52.631578947368418</v>
      </c>
      <c r="EZ96" s="189">
        <v>8</v>
      </c>
      <c r="FA96" s="188">
        <v>66.17647058823529</v>
      </c>
      <c r="FB96" s="189">
        <v>9</v>
      </c>
      <c r="FC96" s="18">
        <v>0</v>
      </c>
      <c r="FD96" s="18">
        <v>0</v>
      </c>
      <c r="FE96" s="38">
        <v>0</v>
      </c>
      <c r="FF96" s="18">
        <v>0</v>
      </c>
      <c r="FG96" s="18">
        <v>0</v>
      </c>
      <c r="FH96" s="18">
        <v>0</v>
      </c>
      <c r="FI96" s="18">
        <v>0</v>
      </c>
      <c r="FJ96" s="18">
        <v>0</v>
      </c>
      <c r="FK96" s="38">
        <v>0</v>
      </c>
      <c r="FL96" s="18">
        <v>0</v>
      </c>
      <c r="FM96" s="38">
        <v>0</v>
      </c>
      <c r="FN96" s="18">
        <v>0</v>
      </c>
      <c r="FO96" s="38">
        <v>0</v>
      </c>
      <c r="FP96" s="18">
        <v>0</v>
      </c>
      <c r="FQ96" s="38">
        <v>0</v>
      </c>
      <c r="FR96" s="18">
        <v>0</v>
      </c>
      <c r="FS96" s="38">
        <f>VLOOKUP(A96,'[3]2019'!$A$8:$M$140,13,0)</f>
        <v>0</v>
      </c>
      <c r="FT96" s="18">
        <f>VLOOKUP(A96,'[3]2019'!$A$8:$M$140,12,0)</f>
        <v>0</v>
      </c>
      <c r="FU96" s="38">
        <f>VLOOKUP(A96,'[3]2019'!$A$8:$O$140,15,0)</f>
        <v>0</v>
      </c>
      <c r="FV96" s="18">
        <f>VLOOKUP(A96,'[3]2019'!$A$8:$O$140,14,0)</f>
        <v>0</v>
      </c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</row>
    <row r="97" spans="1:243">
      <c r="A97" s="17" t="s">
        <v>1319</v>
      </c>
      <c r="B97" s="18" t="s">
        <v>1320</v>
      </c>
      <c r="C97" s="17" t="s">
        <v>547</v>
      </c>
      <c r="D97" s="25">
        <v>6</v>
      </c>
      <c r="E97" s="27">
        <v>2019</v>
      </c>
      <c r="F97" s="31"/>
      <c r="G97" s="194">
        <v>20549</v>
      </c>
      <c r="H97" s="194">
        <v>6881</v>
      </c>
      <c r="I97" s="194">
        <v>13668</v>
      </c>
      <c r="J97" s="200">
        <v>3.94</v>
      </c>
      <c r="K97" s="40">
        <f>VLOOKUP(A97,'[6]1.COBERTURA  DANE'!$B$7:$G$139,5,0)</f>
        <v>1069</v>
      </c>
      <c r="L97" s="26">
        <v>67.87</v>
      </c>
      <c r="M97" s="32">
        <v>20451</v>
      </c>
      <c r="N97" s="187">
        <v>2505</v>
      </c>
      <c r="O97" s="187">
        <v>1294</v>
      </c>
      <c r="P97" s="187">
        <v>1211</v>
      </c>
      <c r="Q97" s="196">
        <f>VLOOKUP($A97,[7]Hoja1!$A$1:$H$3750,6,0)</f>
        <v>3001</v>
      </c>
      <c r="R97" s="196">
        <f>VLOOKUP($A97,[7]Hoja1!$A$1:$H$3750,7,0)</f>
        <v>1551</v>
      </c>
      <c r="S97" s="196">
        <f>VLOOKUP($A97,[7]Hoja1!$A$1:$H$3750,8,0)</f>
        <v>1450</v>
      </c>
      <c r="T97" s="187">
        <v>2459</v>
      </c>
      <c r="U97" s="187">
        <v>1270</v>
      </c>
      <c r="V97" s="187">
        <v>1189</v>
      </c>
      <c r="W97" s="198">
        <f>VLOOKUP($A97,[7]Hoja1!$A$1:$K$3750,9,0)</f>
        <v>2922</v>
      </c>
      <c r="X97" s="198">
        <f>VLOOKUP($A97,[7]Hoja1!$A$1:$K$3750,10,0)</f>
        <v>1507</v>
      </c>
      <c r="Y97" s="198">
        <f>VLOOKUP($A97,[7]Hoja1!$A$1:$K$3750,11,0)</f>
        <v>1415</v>
      </c>
      <c r="Z97" s="187">
        <v>2351</v>
      </c>
      <c r="AA97" s="187">
        <v>1209</v>
      </c>
      <c r="AB97" s="187">
        <v>1142</v>
      </c>
      <c r="AC97" s="198">
        <f>VLOOKUP(A97,[7]Hoja1!$A$1:$Q$3765,12,0)</f>
        <v>2689</v>
      </c>
      <c r="AD97" s="198">
        <f>VLOOKUP($A97,[7]Hoja1!$A$1:$Q$3765,13,0)</f>
        <v>1378</v>
      </c>
      <c r="AE97" s="198">
        <f>VLOOKUP($A97,[7]Hoja1!$A$1:$Q$3750,14,0)</f>
        <v>1311</v>
      </c>
      <c r="AF97" s="187">
        <v>2068</v>
      </c>
      <c r="AG97" s="187">
        <v>1052</v>
      </c>
      <c r="AH97" s="187">
        <v>1016</v>
      </c>
      <c r="AI97" s="198">
        <f>VLOOKUP($A97,[7]Hoja1!$A$1:$Q$3750,15,0)</f>
        <v>3453</v>
      </c>
      <c r="AJ97" s="198">
        <f>VLOOKUP($A97,[7]Hoja1!$A$1:$Q$3750,16,0)</f>
        <v>1664</v>
      </c>
      <c r="AK97" s="198">
        <f>VLOOKUP($A97,[7]Hoja1!$A$1:$Q$3750,17,0)</f>
        <v>1789</v>
      </c>
      <c r="AL97" s="187">
        <v>1594</v>
      </c>
      <c r="AM97" s="187">
        <v>779</v>
      </c>
      <c r="AN97" s="187">
        <v>815</v>
      </c>
      <c r="AO97" s="31"/>
      <c r="AP97" s="31"/>
      <c r="AQ97" s="31"/>
      <c r="AR97" s="31"/>
      <c r="AS97" s="27"/>
      <c r="AT97" s="31"/>
      <c r="AU97" s="31"/>
      <c r="AV97" s="31"/>
      <c r="AW97" s="31"/>
      <c r="AX97" s="38">
        <f>VLOOKUP(A97,[2]INFANTIL!$A$8:$AE$140,31,0)</f>
        <v>7.7720207253886011</v>
      </c>
      <c r="AY97" s="18">
        <f>VLOOKUP(A97,[2]INFANTIL!$A$8:$AE$140,30,0)</f>
        <v>3</v>
      </c>
      <c r="AZ97" s="199">
        <f>VLOOKUP(A97,'[3]2019'!$A$8:$E$140,5,0)</f>
        <v>2.3952095808383231</v>
      </c>
      <c r="BA97" s="23">
        <f>VLOOKUP(A97,'[3]2019'!$A$8:$F$140,4,0)</f>
        <v>6</v>
      </c>
      <c r="BB97" s="22">
        <f>VLOOKUP(A97,'[2]MATERNAS DIRECTAS'!$A$8:$AE$140,31,0)</f>
        <v>0</v>
      </c>
      <c r="BC97" s="23">
        <f>VLOOKUP(A97,'[2]MATERNAS DIRECTAS'!$A$8:$AE$140,30,0)</f>
        <v>0</v>
      </c>
      <c r="BD97" s="28">
        <v>0</v>
      </c>
      <c r="BE97" s="27">
        <v>0</v>
      </c>
      <c r="BF97" s="38">
        <f>VLOOKUP(A97,[8]Controles!$A$7:$P$139,12,0)</f>
        <v>9.5854922279792731</v>
      </c>
      <c r="BG97" s="18">
        <f>VLOOKUP(A97,[8]Controles!$A$7:$L$139,11,0)</f>
        <v>37</v>
      </c>
      <c r="BH97" s="38">
        <f>VLOOKUP(A97,[8]Peso!$A$7:$D$139,4,0)</f>
        <v>8.8082901554404138</v>
      </c>
      <c r="BI97" s="18">
        <f>VLOOKUP(A97,[8]Peso!$A$7:$D$139,3,0)</f>
        <v>34</v>
      </c>
      <c r="BJ97" s="22">
        <f>VLOOKUP(A97,'[2]EDA &lt; 5AÑOS'!$A$8:$AE$140,31,0)</f>
        <v>0</v>
      </c>
      <c r="BK97" s="23">
        <f>VLOOKUP(A97,'[2]EDA &lt; 5AÑOS'!$A$8:$AE$140,30,0)</f>
        <v>0</v>
      </c>
      <c r="BL97" s="22">
        <f>VLOOKUP(A97,'[2]IRA &lt; 5AÑOS'!$A$8:$AE$140,31,0)</f>
        <v>39.920159680638719</v>
      </c>
      <c r="BM97" s="23">
        <f>VLOOKUP(A97,'[2]IRA &lt; 5AÑOS'!$A$8:$AE$140,30,0)</f>
        <v>1</v>
      </c>
      <c r="BN97" s="18">
        <v>0</v>
      </c>
      <c r="BO97" s="18">
        <v>0</v>
      </c>
      <c r="BP97" s="18">
        <v>0</v>
      </c>
      <c r="BQ97" s="18">
        <v>0</v>
      </c>
      <c r="BR97" s="37">
        <v>0</v>
      </c>
      <c r="BS97" s="26">
        <v>0</v>
      </c>
      <c r="BT97" s="18">
        <v>0</v>
      </c>
      <c r="BU97" s="18">
        <v>0</v>
      </c>
      <c r="BV97" s="201">
        <v>0.24578313253012049</v>
      </c>
      <c r="BW97" s="201">
        <v>1.0795180722891566</v>
      </c>
      <c r="BX97" s="201">
        <v>1.074698795180723</v>
      </c>
      <c r="BY97" s="201">
        <v>1.0795180722891566</v>
      </c>
      <c r="BZ97" s="201">
        <v>1.0939759036144578</v>
      </c>
      <c r="CA97" s="201">
        <v>1.0144230769230769</v>
      </c>
      <c r="CB97" s="201">
        <v>1.0889423076923077</v>
      </c>
      <c r="CC97" s="18" t="str">
        <f>VLOOKUP($A$98,[9]ESTADISTICAS_EN_EDUCACION_BASIC!$C$3:$AK$127,10,0)</f>
        <v>81.5</v>
      </c>
      <c r="CD97" s="18" t="str">
        <f>VLOOKUP(A97,[9]ESTADISTICAS_EN_EDUCACION_BASIC!$C$3:$AK$158,5,0)</f>
        <v>51.7</v>
      </c>
      <c r="CE97" s="18" t="str">
        <f>VLOOKUP(A97,[9]ESTADISTICAS_EN_EDUCACION_BASIC!$C$3:$AK$127,17,0)</f>
        <v>0.43</v>
      </c>
      <c r="CF97" s="24"/>
      <c r="CG97" s="24"/>
      <c r="CH97" s="20">
        <v>0</v>
      </c>
      <c r="CI97" s="21">
        <v>0</v>
      </c>
      <c r="CJ97" s="38">
        <f>VLOOKUP(A97,'[3]2019'!$A$8:$G$140,7,0)</f>
        <v>0</v>
      </c>
      <c r="CK97" s="18">
        <f>VLOOKUP(A97,'[3]2019'!$A$9:$G$140,6,0)</f>
        <v>0</v>
      </c>
      <c r="CL97" s="18">
        <v>0</v>
      </c>
      <c r="CM97" s="26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8">
        <v>0</v>
      </c>
      <c r="CZ97" s="38">
        <v>0</v>
      </c>
      <c r="DA97" s="18">
        <v>0</v>
      </c>
      <c r="DB97" s="38">
        <f>VLOOKUP(A97,'[3]2019'!$A$8:$I$140,9,0)</f>
        <v>0</v>
      </c>
      <c r="DC97" s="18">
        <f>VLOOKUP(A97,'[3]2019'!$A$8:$I$140,8,0)</f>
        <v>0</v>
      </c>
      <c r="DD97" s="18">
        <f>VLOOKUP(A97,[9]ESTADISTICAS_EN_EDUCACION_BASIC!$C$3:$AK$127,11,0)</f>
        <v>133</v>
      </c>
      <c r="DE97" s="18" t="str">
        <f>VLOOKUP($A97,[9]ESTADISTICAS_EN_EDUCACION_BASIC!$C$3:$AK$127,6,0)</f>
        <v>101.7</v>
      </c>
      <c r="DF97" s="18" t="str">
        <f>VLOOKUP($A97,[9]ESTADISTICAS_EN_EDUCACION_BASIC!$C$3:$AK$127,18,0)</f>
        <v>1.24</v>
      </c>
      <c r="DG97" s="18" t="str">
        <f>VLOOKUP($A97,[9]ESTADISTICAS_EN_EDUCACION_BASIC!$C$3:$AK$127,28,0)</f>
        <v>0.02</v>
      </c>
      <c r="DH97" s="38">
        <v>0</v>
      </c>
      <c r="DI97" s="18">
        <v>0</v>
      </c>
      <c r="DJ97" s="38">
        <v>0</v>
      </c>
      <c r="DK97" s="18">
        <v>0</v>
      </c>
      <c r="DL97" s="18">
        <v>0</v>
      </c>
      <c r="DM97" s="18">
        <v>0</v>
      </c>
      <c r="DN97" s="38">
        <f>VLOOKUP(A97,[10]Hoja8!$A$1:$D$72,4,0)</f>
        <v>37.188545927854221</v>
      </c>
      <c r="DO97" s="18">
        <f>VLOOKUP(A97,[10]Hoja8!$A$1:$D$72,2,0)</f>
        <v>1</v>
      </c>
      <c r="DP97" s="18">
        <v>0</v>
      </c>
      <c r="DQ97" s="18">
        <v>0</v>
      </c>
      <c r="DR97" s="18">
        <v>0</v>
      </c>
      <c r="DS97" s="18">
        <v>0</v>
      </c>
      <c r="DT97" s="18">
        <v>0</v>
      </c>
      <c r="DU97" s="18">
        <v>0</v>
      </c>
      <c r="DV97" s="18">
        <v>0</v>
      </c>
      <c r="DW97" s="18">
        <v>0</v>
      </c>
      <c r="DX97" s="18">
        <v>0</v>
      </c>
      <c r="DY97" s="18">
        <v>0</v>
      </c>
      <c r="DZ97" s="188">
        <v>10.507880910683012</v>
      </c>
      <c r="EA97" s="189">
        <v>12</v>
      </c>
      <c r="EB97" s="188">
        <v>145.66929133858267</v>
      </c>
      <c r="EC97" s="189">
        <v>148</v>
      </c>
      <c r="ED97" s="38">
        <f>VLOOKUP(A97,'[3]2019'!$A$8:$K$140,11,0)</f>
        <v>2.4177949709864603</v>
      </c>
      <c r="EE97" s="18">
        <f>VLOOKUP(A97,'[3]2019'!$A$8:$K$140,10,0)</f>
        <v>5</v>
      </c>
      <c r="EF97" s="18">
        <f>VLOOKUP($A97,[9]ESTADISTICAS_EN_EDUCACION_BASIC!$C$3:$AK$127,11,0)</f>
        <v>133</v>
      </c>
      <c r="EG97" s="18" t="str">
        <f>VLOOKUP($A97,[9]ESTADISTICAS_EN_EDUCACION_BASIC!$C$3:$AK$127,7,0)</f>
        <v>57.7</v>
      </c>
      <c r="EH97" s="18" t="str">
        <f>VLOOKUP($A97,[9]ESTADISTICAS_EN_EDUCACION_BASIC!$C$3:$AK$127,18,0)</f>
        <v>1.24</v>
      </c>
      <c r="EI97" s="18">
        <f>VLOOKUP($A97,[9]ESTADISTICAS_EN_EDUCACION_BASIC!$C$3:$AK$127,29,0)</f>
        <v>0</v>
      </c>
      <c r="EJ97" s="31"/>
      <c r="EK97" s="31"/>
      <c r="EL97" s="18" t="str">
        <f>VLOOKUP($A97,[9]ESTADISTICAS_EN_EDUCACION_BASIC!$C$3:$AK$127,13,0)</f>
        <v>57.7</v>
      </c>
      <c r="EM97" s="18" t="str">
        <f>VLOOKUP($A97,[9]ESTADISTICAS_EN_EDUCACION_BASIC!$C$3:$AK$127,8,0)</f>
        <v>20.4</v>
      </c>
      <c r="EN97" s="18" t="str">
        <f>VLOOKUP($A97,[9]ESTADISTICAS_EN_EDUCACION_BASIC!$C$3:$AK$127,20,0)</f>
        <v>4.35</v>
      </c>
      <c r="EO97" s="18" t="str">
        <f>VLOOKUP($A97,[9]ESTADISTICAS_EN_EDUCACION_BASIC!$C$3:$AK$127,30,0)</f>
        <v>0.92</v>
      </c>
      <c r="EP97" s="38">
        <f>VLOOKUP(A97,[10]Hoja2!$A$1:$D$72,4,0)</f>
        <v>37.188545927854221</v>
      </c>
      <c r="EQ97" s="18">
        <f>VLOOKUP(A97,[10]Hoja2!$A$1:$D$72,2,0)</f>
        <v>1</v>
      </c>
      <c r="ER97" s="38">
        <v>0</v>
      </c>
      <c r="ES97" s="18">
        <v>0</v>
      </c>
      <c r="ET97" s="38">
        <v>0</v>
      </c>
      <c r="EU97" s="18">
        <v>0</v>
      </c>
      <c r="EV97" s="38">
        <f>VLOOKUP(A97,[10]Hoja7!$A$1:$D$76,4,0)</f>
        <v>37.188545927854221</v>
      </c>
      <c r="EW97" s="18">
        <f>VLOOKUP(A97,[10]Hoja7!$A$1:$D$77,2,0)</f>
        <v>1</v>
      </c>
      <c r="EX97" s="31"/>
      <c r="EY97" s="188">
        <v>136.19631901840489</v>
      </c>
      <c r="EZ97" s="189">
        <v>111</v>
      </c>
      <c r="FA97" s="188">
        <v>97.165991902834008</v>
      </c>
      <c r="FB97" s="189">
        <v>72</v>
      </c>
      <c r="FC97" s="18">
        <v>0</v>
      </c>
      <c r="FD97" s="18">
        <v>0</v>
      </c>
      <c r="FE97" s="38">
        <v>0</v>
      </c>
      <c r="FF97" s="18">
        <v>0</v>
      </c>
      <c r="FG97" s="18">
        <v>0</v>
      </c>
      <c r="FH97" s="18">
        <v>0</v>
      </c>
      <c r="FI97" s="18">
        <v>0</v>
      </c>
      <c r="FJ97" s="18">
        <v>0</v>
      </c>
      <c r="FK97" s="38">
        <v>0</v>
      </c>
      <c r="FL97" s="18">
        <v>0</v>
      </c>
      <c r="FM97" s="38">
        <v>0</v>
      </c>
      <c r="FN97" s="18">
        <v>0</v>
      </c>
      <c r="FO97" s="38">
        <v>0</v>
      </c>
      <c r="FP97" s="18">
        <v>0</v>
      </c>
      <c r="FQ97" s="38">
        <v>0</v>
      </c>
      <c r="FR97" s="18">
        <v>0</v>
      </c>
      <c r="FS97" s="38">
        <f>VLOOKUP(A97,'[3]2019'!$A$8:$M$140,13,0)</f>
        <v>1.2547051442910915</v>
      </c>
      <c r="FT97" s="18">
        <f>VLOOKUP(A97,'[3]2019'!$A$8:$M$140,12,0)</f>
        <v>2</v>
      </c>
      <c r="FU97" s="38">
        <f>VLOOKUP(A97,'[3]2019'!$A$8:$O$140,15,0)</f>
        <v>1.4738393515106853</v>
      </c>
      <c r="FV97" s="18">
        <f>VLOOKUP(A97,'[3]2019'!$A$8:$O$140,14,0)</f>
        <v>2</v>
      </c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</row>
    <row r="98" spans="1:243">
      <c r="A98" s="17" t="s">
        <v>1329</v>
      </c>
      <c r="B98" s="18" t="s">
        <v>1330</v>
      </c>
      <c r="C98" s="17" t="s">
        <v>427</v>
      </c>
      <c r="D98" s="25">
        <v>6</v>
      </c>
      <c r="E98" s="27">
        <v>2019</v>
      </c>
      <c r="F98" s="31"/>
      <c r="G98" s="194">
        <v>13035</v>
      </c>
      <c r="H98" s="194">
        <v>7676</v>
      </c>
      <c r="I98" s="194">
        <v>5359</v>
      </c>
      <c r="J98" s="204">
        <v>3712</v>
      </c>
      <c r="K98" s="40">
        <f>VLOOKUP(A98,'[6]1.COBERTURA  DANE'!$B$7:$G$139,5,0)</f>
        <v>3712</v>
      </c>
      <c r="L98" s="26">
        <v>92.09</v>
      </c>
      <c r="M98" s="32">
        <v>10059</v>
      </c>
      <c r="N98" s="187">
        <v>1346</v>
      </c>
      <c r="O98" s="187">
        <v>685</v>
      </c>
      <c r="P98" s="187">
        <v>661</v>
      </c>
      <c r="Q98" s="196">
        <f>VLOOKUP($A98,[7]Hoja1!$A$1:$H$3750,6,0)</f>
        <v>1611</v>
      </c>
      <c r="R98" s="196">
        <f>VLOOKUP($A98,[7]Hoja1!$A$1:$H$3750,7,0)</f>
        <v>820</v>
      </c>
      <c r="S98" s="196">
        <f>VLOOKUP($A98,[7]Hoja1!$A$1:$H$3750,8,0)</f>
        <v>791</v>
      </c>
      <c r="T98" s="187">
        <v>1301</v>
      </c>
      <c r="U98" s="187">
        <v>667</v>
      </c>
      <c r="V98" s="187">
        <v>634</v>
      </c>
      <c r="W98" s="198">
        <f>VLOOKUP($A98,[7]Hoja1!$A$1:$K$3750,9,0)</f>
        <v>1537</v>
      </c>
      <c r="X98" s="198">
        <f>VLOOKUP($A98,[7]Hoja1!$A$1:$K$3750,10,0)</f>
        <v>791</v>
      </c>
      <c r="Y98" s="198">
        <f>VLOOKUP($A98,[7]Hoja1!$A$1:$K$3750,11,0)</f>
        <v>746</v>
      </c>
      <c r="Z98" s="187">
        <v>1223</v>
      </c>
      <c r="AA98" s="187">
        <v>633</v>
      </c>
      <c r="AB98" s="187">
        <v>590</v>
      </c>
      <c r="AC98" s="198">
        <f>VLOOKUP(A98,[7]Hoja1!$A$1:$Q$3765,12,0)</f>
        <v>1401</v>
      </c>
      <c r="AD98" s="198">
        <f>VLOOKUP($A98,[7]Hoja1!$A$1:$Q$3765,13,0)</f>
        <v>725</v>
      </c>
      <c r="AE98" s="198">
        <f>VLOOKUP($A98,[7]Hoja1!$A$1:$Q$3750,14,0)</f>
        <v>676</v>
      </c>
      <c r="AF98" s="187">
        <v>1099</v>
      </c>
      <c r="AG98" s="187">
        <v>567</v>
      </c>
      <c r="AH98" s="187">
        <v>532</v>
      </c>
      <c r="AI98" s="198">
        <f>VLOOKUP($A98,[7]Hoja1!$A$1:$Q$3750,15,0)</f>
        <v>2166</v>
      </c>
      <c r="AJ98" s="198">
        <f>VLOOKUP($A98,[7]Hoja1!$A$1:$Q$3750,16,0)</f>
        <v>1073</v>
      </c>
      <c r="AK98" s="198">
        <f>VLOOKUP($A98,[7]Hoja1!$A$1:$Q$3750,17,0)</f>
        <v>1093</v>
      </c>
      <c r="AL98" s="187">
        <v>992</v>
      </c>
      <c r="AM98" s="187">
        <v>494</v>
      </c>
      <c r="AN98" s="187">
        <v>498</v>
      </c>
      <c r="AO98" s="31"/>
      <c r="AP98" s="31"/>
      <c r="AQ98" s="31"/>
      <c r="AR98" s="31"/>
      <c r="AS98" s="27"/>
      <c r="AT98" s="31"/>
      <c r="AU98" s="31"/>
      <c r="AV98" s="31"/>
      <c r="AW98" s="31"/>
      <c r="AX98" s="38">
        <f>VLOOKUP(A98,[2]INFANTIL!$A$8:$AE$140,31,0)</f>
        <v>5.3763440860215059</v>
      </c>
      <c r="AY98" s="18">
        <f>VLOOKUP(A98,[2]INFANTIL!$A$8:$AE$140,30,0)</f>
        <v>1</v>
      </c>
      <c r="AZ98" s="199">
        <f>VLOOKUP(A98,'[3]2019'!$A$8:$E$140,5,0)</f>
        <v>0.74294205052005935</v>
      </c>
      <c r="BA98" s="23">
        <f>VLOOKUP(A98,'[3]2019'!$A$8:$F$140,4,0)</f>
        <v>1</v>
      </c>
      <c r="BB98" s="22">
        <f>VLOOKUP(A98,'[2]MATERNAS DIRECTAS'!$A$8:$AE$140,31,0)</f>
        <v>0</v>
      </c>
      <c r="BC98" s="23">
        <f>VLOOKUP(A98,'[2]MATERNAS DIRECTAS'!$A$8:$AE$140,30,0)</f>
        <v>0</v>
      </c>
      <c r="BD98" s="28">
        <v>0</v>
      </c>
      <c r="BE98" s="27">
        <v>0</v>
      </c>
      <c r="BF98" s="38">
        <f>VLOOKUP(A98,[8]Controles!$A$7:$P$139,12,0)</f>
        <v>5.913978494623656</v>
      </c>
      <c r="BG98" s="18">
        <f>VLOOKUP(A98,[8]Controles!$A$7:$L$139,11,0)</f>
        <v>11</v>
      </c>
      <c r="BH98" s="38">
        <f>VLOOKUP(A98,[8]Peso!$A$7:$D$139,4,0)</f>
        <v>4.838709677419355</v>
      </c>
      <c r="BI98" s="18">
        <f>VLOOKUP(A98,[8]Peso!$A$7:$D$139,3,0)</f>
        <v>9</v>
      </c>
      <c r="BJ98" s="22">
        <f>VLOOKUP(A98,'[2]EDA &lt; 5AÑOS'!$A$8:$AE$140,31,0)</f>
        <v>0</v>
      </c>
      <c r="BK98" s="23">
        <f>VLOOKUP(A98,'[2]EDA &lt; 5AÑOS'!$A$8:$AE$140,30,0)</f>
        <v>0</v>
      </c>
      <c r="BL98" s="22">
        <f>VLOOKUP(A98,'[2]IRA &lt; 5AÑOS'!$A$8:$AE$140,31,0)</f>
        <v>0</v>
      </c>
      <c r="BM98" s="23">
        <f>VLOOKUP(A98,'[2]IRA &lt; 5AÑOS'!$A$8:$AE$140,30,0)</f>
        <v>0</v>
      </c>
      <c r="BN98" s="18">
        <v>0</v>
      </c>
      <c r="BO98" s="18">
        <v>0</v>
      </c>
      <c r="BP98" s="18">
        <v>0</v>
      </c>
      <c r="BQ98" s="18">
        <v>0</v>
      </c>
      <c r="BR98" s="37">
        <v>0</v>
      </c>
      <c r="BS98" s="26">
        <v>0</v>
      </c>
      <c r="BT98" s="18">
        <v>0</v>
      </c>
      <c r="BU98" s="18">
        <v>0</v>
      </c>
      <c r="BV98" s="201">
        <v>0.27064220183486237</v>
      </c>
      <c r="BW98" s="201">
        <v>0.99541284403669728</v>
      </c>
      <c r="BX98" s="201">
        <v>1</v>
      </c>
      <c r="BY98" s="201">
        <v>0.99082568807339455</v>
      </c>
      <c r="BZ98" s="201">
        <v>0.95871559633027525</v>
      </c>
      <c r="CA98" s="201">
        <v>0.99099099099099097</v>
      </c>
      <c r="CB98" s="201">
        <v>1.0360360360360361</v>
      </c>
      <c r="CC98" s="18" t="str">
        <f>VLOOKUP(A98,[9]ESTADISTICAS_EN_EDUCACION_BASIC!$C$3:$AK$127,10,0)</f>
        <v>81.5</v>
      </c>
      <c r="CD98" s="18" t="str">
        <f>VLOOKUP(A98,[9]ESTADISTICAS_EN_EDUCACION_BASIC!$C$3:$AK$158,5,0)</f>
        <v>74.9</v>
      </c>
      <c r="CE98" s="18" t="str">
        <f>VLOOKUP(A98,[9]ESTADISTICAS_EN_EDUCACION_BASIC!$C$3:$AK$127,17,0)</f>
        <v>3.78</v>
      </c>
      <c r="CF98" s="24"/>
      <c r="CG98" s="24"/>
      <c r="CH98" s="20">
        <v>0</v>
      </c>
      <c r="CI98" s="21">
        <v>0</v>
      </c>
      <c r="CJ98" s="38">
        <f>VLOOKUP(A98,'[3]2019'!$A$8:$G$140,7,0)</f>
        <v>0</v>
      </c>
      <c r="CK98" s="18">
        <f>VLOOKUP(A98,'[3]2019'!$A$9:$G$140,6,0)</f>
        <v>0</v>
      </c>
      <c r="CL98" s="18">
        <v>0</v>
      </c>
      <c r="CM98" s="26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38">
        <v>0</v>
      </c>
      <c r="DA98" s="18">
        <v>0</v>
      </c>
      <c r="DB98" s="38">
        <f>VLOOKUP(A98,'[3]2019'!$A$8:$I$140,9,0)</f>
        <v>0.81766148814390849</v>
      </c>
      <c r="DC98" s="18">
        <f>VLOOKUP(A98,'[3]2019'!$A$8:$I$140,8,0)</f>
        <v>1</v>
      </c>
      <c r="DD98" s="18" t="str">
        <f>VLOOKUP(A98,[9]ESTADISTICAS_EN_EDUCACION_BASIC!$C$3:$AK$127,11,0)</f>
        <v>143.7</v>
      </c>
      <c r="DE98" s="18">
        <f>VLOOKUP($A98,[9]ESTADISTICAS_EN_EDUCACION_BASIC!$C$3:$AK$127,6,0)</f>
        <v>109</v>
      </c>
      <c r="DF98" s="18" t="str">
        <f>VLOOKUP($A98,[9]ESTADISTICAS_EN_EDUCACION_BASIC!$C$3:$AK$127,18,0)</f>
        <v>6.22</v>
      </c>
      <c r="DG98" s="18" t="str">
        <f>VLOOKUP($A98,[9]ESTADISTICAS_EN_EDUCACION_BASIC!$C$3:$AK$127,28,0)</f>
        <v>10.48</v>
      </c>
      <c r="DH98" s="38">
        <f>VLOOKUP(A98,[10]Hoja4!$A$1:$D$63,4,0)</f>
        <v>65.061808718282379</v>
      </c>
      <c r="DI98" s="18">
        <f>VLOOKUP(A98,[10]Hoja4!$A$1:$D$63,2,0)</f>
        <v>1</v>
      </c>
      <c r="DJ98" s="38">
        <f>VLOOKUP(A98,'[10]AS 6 - 11'!$A$1:$D$84,4,0)</f>
        <v>325.30904359141181</v>
      </c>
      <c r="DK98" s="18">
        <f>VLOOKUP(A98,'[10]AS 6 - 11'!$A$1:$D$84,2,0)</f>
        <v>5</v>
      </c>
      <c r="DL98" s="18">
        <v>0</v>
      </c>
      <c r="DM98" s="18">
        <v>0</v>
      </c>
      <c r="DN98" s="38">
        <f>VLOOKUP(A98,[10]Hoja8!$A$1:$D$72,4,0)</f>
        <v>71.377587437544605</v>
      </c>
      <c r="DO98" s="18">
        <f>VLOOKUP(A98,[10]Hoja8!$A$1:$D$72,2,0)</f>
        <v>1</v>
      </c>
      <c r="DP98" s="18">
        <v>0</v>
      </c>
      <c r="DQ98" s="18">
        <v>0</v>
      </c>
      <c r="DR98" s="18">
        <v>0</v>
      </c>
      <c r="DS98" s="18">
        <v>0</v>
      </c>
      <c r="DT98" s="18">
        <v>0</v>
      </c>
      <c r="DU98" s="18">
        <v>0</v>
      </c>
      <c r="DV98" s="18">
        <v>0</v>
      </c>
      <c r="DW98" s="18">
        <v>0</v>
      </c>
      <c r="DX98" s="18">
        <v>0</v>
      </c>
      <c r="DY98" s="18">
        <v>0</v>
      </c>
      <c r="DZ98" s="188">
        <v>5.0847457627118642</v>
      </c>
      <c r="EA98" s="189">
        <v>3</v>
      </c>
      <c r="EB98" s="188">
        <v>77.067669172932327</v>
      </c>
      <c r="EC98" s="189">
        <v>41</v>
      </c>
      <c r="ED98" s="38">
        <f>VLOOKUP(A98,'[3]2019'!$A$8:$K$140,11,0)</f>
        <v>1.8198362147406735</v>
      </c>
      <c r="EE98" s="18">
        <f>VLOOKUP(A98,'[3]2019'!$A$8:$K$140,10,0)</f>
        <v>2</v>
      </c>
      <c r="EF98" s="18" t="str">
        <f>VLOOKUP($A98,[9]ESTADISTICAS_EN_EDUCACION_BASIC!$C$3:$AK$127,11,0)</f>
        <v>143.7</v>
      </c>
      <c r="EG98" s="18" t="str">
        <f>VLOOKUP($A98,[9]ESTADISTICAS_EN_EDUCACION_BASIC!$C$3:$AK$127,7,0)</f>
        <v>82.7</v>
      </c>
      <c r="EH98" s="18" t="str">
        <f>VLOOKUP($A98,[9]ESTADISTICAS_EN_EDUCACION_BASIC!$C$3:$AK$127,18,0)</f>
        <v>6.22</v>
      </c>
      <c r="EI98" s="18" t="str">
        <f>VLOOKUP($A98,[9]ESTADISTICAS_EN_EDUCACION_BASIC!$C$3:$AK$127,29,0)</f>
        <v>11.64</v>
      </c>
      <c r="EJ98" s="31"/>
      <c r="EK98" s="31"/>
      <c r="EL98" s="18">
        <f>VLOOKUP($A98,[9]ESTADISTICAS_EN_EDUCACION_BASIC!$C$3:$AK$127,13,0)</f>
        <v>95</v>
      </c>
      <c r="EM98" s="18" t="str">
        <f>VLOOKUP($A98,[9]ESTADISTICAS_EN_EDUCACION_BASIC!$C$3:$AK$127,8,0)</f>
        <v>39.5</v>
      </c>
      <c r="EN98" s="18" t="str">
        <f>VLOOKUP($A98,[9]ESTADISTICAS_EN_EDUCACION_BASIC!$C$3:$AK$127,20,0)</f>
        <v>3.38</v>
      </c>
      <c r="EO98" s="18" t="str">
        <f>VLOOKUP($A98,[9]ESTADISTICAS_EN_EDUCACION_BASIC!$C$3:$AK$127,30,0)</f>
        <v>13.91</v>
      </c>
      <c r="EP98" s="38">
        <f>VLOOKUP(A98,[10]Hoja2!$A$1:$D$72,4,0)</f>
        <v>71.377587437544605</v>
      </c>
      <c r="EQ98" s="18">
        <f>VLOOKUP(A98,[10]Hoja2!$A$1:$D$72,2,0)</f>
        <v>1</v>
      </c>
      <c r="ER98" s="38">
        <f>VLOOKUP(A98,[10]Hoja3!$A$1:$D$89,4,0)</f>
        <v>285.51034975017842</v>
      </c>
      <c r="ES98" s="18">
        <f>VLOOKUP(A98,[10]Hoja3!$A$1:$D$89,2,0)</f>
        <v>4</v>
      </c>
      <c r="ET98" s="38">
        <f>VLOOKUP(A98,[10]Hoja5!$A$1:$D$76,4,0)</f>
        <v>142.75517487508921</v>
      </c>
      <c r="EU98" s="18">
        <f>VLOOKUP(A98,[10]Hoja5!$A$1:$D$75,2,0)</f>
        <v>2</v>
      </c>
      <c r="EV98" s="38">
        <f>VLOOKUP(A98,[10]Hoja7!$A$1:$D$76,4,0)</f>
        <v>142.75517487508921</v>
      </c>
      <c r="EW98" s="18">
        <f>VLOOKUP(A98,[10]Hoja7!$A$1:$D$77,2,0)</f>
        <v>2</v>
      </c>
      <c r="EX98" s="31"/>
      <c r="EY98" s="188">
        <v>100.40160642570281</v>
      </c>
      <c r="EZ98" s="189">
        <v>50</v>
      </c>
      <c r="FA98" s="188">
        <v>86.419753086419746</v>
      </c>
      <c r="FB98" s="189">
        <v>42</v>
      </c>
      <c r="FC98" s="38">
        <f>VLOOKUP(A98,[10]Hoja15!$A$1:$D$63,4,0)</f>
        <v>138.50415512465375</v>
      </c>
      <c r="FD98" s="18">
        <f>VLOOKUP(A98,[10]Hoja15!$A$1:$D$63,2,0)</f>
        <v>3</v>
      </c>
      <c r="FE98" s="38">
        <f>VLOOKUP(A98,[10]Hoja16!$A$1:$D$88,4,0)</f>
        <v>92.336103416435819</v>
      </c>
      <c r="FF98" s="18">
        <f>VLOOKUP(A98,[10]Hoja16!$A$1:$D$88,2,0)</f>
        <v>2</v>
      </c>
      <c r="FG98" s="38">
        <f>VLOOKUP(A98,[10]Hoja17!$A$1:$D$33,4,0)</f>
        <v>92.336103416435819</v>
      </c>
      <c r="FH98" s="18">
        <f>VLOOKUP(A98,[10]Hoja17!$A$1:$D$33,2,0)</f>
        <v>2</v>
      </c>
      <c r="FI98" s="18">
        <v>0</v>
      </c>
      <c r="FJ98" s="18">
        <v>0</v>
      </c>
      <c r="FK98" s="38">
        <f>VLOOKUP(A98,[10]Hoja19!$A$1:$D$97,4,0)</f>
        <v>323.17636195752539</v>
      </c>
      <c r="FL98" s="18">
        <f>VLOOKUP(A98,[10]Hoja19!$A$1:$D$97,2,0)</f>
        <v>7</v>
      </c>
      <c r="FM98" s="38">
        <f>VLOOKUP(A98,[10]Hoja20!$A$1:$D$91,4,0)</f>
        <v>92.336103416435819</v>
      </c>
      <c r="FN98" s="18">
        <f>VLOOKUP(A98,[10]Hoja20!$A$1:$D$91,2,0)</f>
        <v>2</v>
      </c>
      <c r="FO98" s="38">
        <f>VLOOKUP(A98,[10]Hoja21!$A$1:$D$101,4,0)</f>
        <v>277.0083102493075</v>
      </c>
      <c r="FP98" s="18">
        <f>VLOOKUP(A98,[10]Hoja21!$A$1:$D$101,2,0)</f>
        <v>6</v>
      </c>
      <c r="FQ98" s="38">
        <f>VLOOKUP(A98,[10]Hoja22!$A$1:$D$60,4,0)</f>
        <v>184.67220683287164</v>
      </c>
      <c r="FR98" s="18">
        <f>VLOOKUP(A98,[10]Hoja22!$A$1:$D$60,2,0)</f>
        <v>4</v>
      </c>
      <c r="FS98" s="38">
        <f>VLOOKUP(A98,'[3]2019'!$A$8:$M$140,13,0)</f>
        <v>4.032258064516129</v>
      </c>
      <c r="FT98" s="18">
        <f>VLOOKUP(A98,'[3]2019'!$A$8:$M$140,12,0)</f>
        <v>4</v>
      </c>
      <c r="FU98" s="38">
        <f>VLOOKUP(A98,'[3]2019'!$A$8:$O$140,15,0)</f>
        <v>4.2643923240938166</v>
      </c>
      <c r="FV98" s="18">
        <f>VLOOKUP(A98,'[3]2019'!$A$8:$O$140,14,0)</f>
        <v>4</v>
      </c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</row>
    <row r="99" spans="1:243">
      <c r="A99" s="17" t="s">
        <v>1337</v>
      </c>
      <c r="B99" s="18" t="s">
        <v>1338</v>
      </c>
      <c r="C99" s="17" t="s">
        <v>514</v>
      </c>
      <c r="D99" s="25">
        <v>6</v>
      </c>
      <c r="E99" s="27">
        <v>2019</v>
      </c>
      <c r="F99" s="31"/>
      <c r="G99" s="194">
        <v>22447</v>
      </c>
      <c r="H99" s="194">
        <v>12405</v>
      </c>
      <c r="I99" s="194">
        <v>10042</v>
      </c>
      <c r="J99" s="200">
        <v>51.35</v>
      </c>
      <c r="K99" s="40">
        <f>VLOOKUP(A99,'[6]1.COBERTURA  DANE'!$B$7:$G$139,5,0)</f>
        <v>14604</v>
      </c>
      <c r="L99" s="26">
        <v>31.68</v>
      </c>
      <c r="M99" s="32">
        <v>9010</v>
      </c>
      <c r="N99" s="187">
        <v>1703</v>
      </c>
      <c r="O99" s="187">
        <v>852</v>
      </c>
      <c r="P99" s="187">
        <v>851</v>
      </c>
      <c r="Q99" s="196">
        <f>VLOOKUP($A99,[7]Hoja1!$A$1:$H$3750,6,0)</f>
        <v>2046</v>
      </c>
      <c r="R99" s="196">
        <f>VLOOKUP($A99,[7]Hoja1!$A$1:$H$3750,7,0)</f>
        <v>1024</v>
      </c>
      <c r="S99" s="196">
        <f>VLOOKUP($A99,[7]Hoja1!$A$1:$H$3750,8,0)</f>
        <v>1022</v>
      </c>
      <c r="T99" s="187">
        <v>1740</v>
      </c>
      <c r="U99" s="187">
        <v>877</v>
      </c>
      <c r="V99" s="187">
        <v>863</v>
      </c>
      <c r="W99" s="198">
        <f>VLOOKUP($A99,[7]Hoja1!$A$1:$K$3750,9,0)</f>
        <v>2115</v>
      </c>
      <c r="X99" s="198">
        <f>VLOOKUP($A99,[7]Hoja1!$A$1:$K$3750,10,0)</f>
        <v>1068</v>
      </c>
      <c r="Y99" s="198">
        <f>VLOOKUP($A99,[7]Hoja1!$A$1:$K$3750,11,0)</f>
        <v>1047</v>
      </c>
      <c r="Z99" s="187">
        <v>1827</v>
      </c>
      <c r="AA99" s="187">
        <v>923</v>
      </c>
      <c r="AB99" s="187">
        <v>904</v>
      </c>
      <c r="AC99" s="198">
        <f>VLOOKUP(A99,[7]Hoja1!$A$1:$Q$3765,12,0)</f>
        <v>2261</v>
      </c>
      <c r="AD99" s="198">
        <f>VLOOKUP($A99,[7]Hoja1!$A$1:$Q$3765,13,0)</f>
        <v>1136</v>
      </c>
      <c r="AE99" s="198">
        <f>VLOOKUP($A99,[7]Hoja1!$A$1:$Q$3750,14,0)</f>
        <v>1125</v>
      </c>
      <c r="AF99" s="187">
        <v>1941</v>
      </c>
      <c r="AG99" s="187">
        <v>967</v>
      </c>
      <c r="AH99" s="187">
        <v>974</v>
      </c>
      <c r="AI99" s="198">
        <f>VLOOKUP($A99,[7]Hoja1!$A$1:$Q$3750,15,0)</f>
        <v>4241</v>
      </c>
      <c r="AJ99" s="198">
        <f>VLOOKUP($A99,[7]Hoja1!$A$1:$Q$3750,16,0)</f>
        <v>2103</v>
      </c>
      <c r="AK99" s="198">
        <f>VLOOKUP($A99,[7]Hoja1!$A$1:$Q$3750,17,0)</f>
        <v>2138</v>
      </c>
      <c r="AL99" s="187">
        <v>1975</v>
      </c>
      <c r="AM99" s="187">
        <v>978</v>
      </c>
      <c r="AN99" s="187">
        <v>997</v>
      </c>
      <c r="AO99" s="31"/>
      <c r="AP99" s="31"/>
      <c r="AQ99" s="31"/>
      <c r="AR99" s="31"/>
      <c r="AS99" s="27"/>
      <c r="AT99" s="31"/>
      <c r="AU99" s="31"/>
      <c r="AV99" s="31"/>
      <c r="AW99" s="31"/>
      <c r="AX99" s="38">
        <f>VLOOKUP(A99,[2]INFANTIL!$A$8:$AE$140,31,0)</f>
        <v>3.4364261168384878</v>
      </c>
      <c r="AY99" s="18">
        <f>VLOOKUP(A99,[2]INFANTIL!$A$8:$AE$140,30,0)</f>
        <v>1</v>
      </c>
      <c r="AZ99" s="199">
        <f>VLOOKUP(A99,'[3]2019'!$A$8:$E$140,5,0)</f>
        <v>0.58719906048150317</v>
      </c>
      <c r="BA99" s="23">
        <f>VLOOKUP(A99,'[3]2019'!$A$8:$F$140,4,0)</f>
        <v>1</v>
      </c>
      <c r="BB99" s="22">
        <f>VLOOKUP(A99,'[2]MATERNAS DIRECTAS'!$A$8:$AE$140,31,0)</f>
        <v>0</v>
      </c>
      <c r="BC99" s="23">
        <f>VLOOKUP(A99,'[2]MATERNAS DIRECTAS'!$A$8:$AE$140,30,0)</f>
        <v>0</v>
      </c>
      <c r="BD99" s="28">
        <v>0</v>
      </c>
      <c r="BE99" s="27">
        <v>0</v>
      </c>
      <c r="BF99" s="38">
        <f>VLOOKUP(A99,[8]Controles!$A$7:$P$139,12,0)</f>
        <v>7.9037800687285218</v>
      </c>
      <c r="BG99" s="18">
        <f>VLOOKUP(A99,[8]Controles!$A$7:$L$139,11,0)</f>
        <v>23</v>
      </c>
      <c r="BH99" s="38">
        <f>VLOOKUP(A99,[8]Peso!$A$7:$D$139,4,0)</f>
        <v>12.714776632302405</v>
      </c>
      <c r="BI99" s="18">
        <f>VLOOKUP(A99,[8]Peso!$A$7:$D$139,3,0)</f>
        <v>37</v>
      </c>
      <c r="BJ99" s="22">
        <f>VLOOKUP(A99,'[2]EDA &lt; 5AÑOS'!$A$8:$AE$140,31,0)</f>
        <v>0</v>
      </c>
      <c r="BK99" s="23">
        <f>VLOOKUP(A99,'[2]EDA &lt; 5AÑOS'!$A$8:$AE$140,30,0)</f>
        <v>0</v>
      </c>
      <c r="BL99" s="22">
        <f>VLOOKUP(A99,'[2]IRA &lt; 5AÑOS'!$A$8:$AE$140,31,0)</f>
        <v>0</v>
      </c>
      <c r="BM99" s="23">
        <f>VLOOKUP(A99,'[2]IRA &lt; 5AÑOS'!$A$8:$AE$140,30,0)</f>
        <v>0</v>
      </c>
      <c r="BN99" s="18">
        <v>0</v>
      </c>
      <c r="BO99" s="18">
        <v>0</v>
      </c>
      <c r="BP99" s="18">
        <v>0</v>
      </c>
      <c r="BQ99" s="18">
        <v>0</v>
      </c>
      <c r="BR99" s="37">
        <v>0</v>
      </c>
      <c r="BS99" s="26">
        <v>0</v>
      </c>
      <c r="BT99" s="18">
        <v>0</v>
      </c>
      <c r="BU99" s="18">
        <v>0</v>
      </c>
      <c r="BV99" s="201">
        <v>0.30368098159509205</v>
      </c>
      <c r="BW99" s="201">
        <v>0.9785276073619632</v>
      </c>
      <c r="BX99" s="201">
        <v>1.0030674846625767</v>
      </c>
      <c r="BY99" s="201">
        <v>0.9785276073619632</v>
      </c>
      <c r="BZ99" s="201">
        <v>1</v>
      </c>
      <c r="CA99" s="201">
        <v>1</v>
      </c>
      <c r="CB99" s="201">
        <v>1.062874251497006</v>
      </c>
      <c r="CC99" s="18" t="str">
        <f>VLOOKUP(A99,[9]ESTADISTICAS_EN_EDUCACION_BASIC!$C$3:$AK$127,10,0)</f>
        <v>81.1</v>
      </c>
      <c r="CD99" s="18" t="str">
        <f>VLOOKUP(A99,[9]ESTADISTICAS_EN_EDUCACION_BASIC!$C$3:$AK$158,5,0)</f>
        <v>74.1</v>
      </c>
      <c r="CE99" s="18" t="str">
        <f>VLOOKUP(A99,[9]ESTADISTICAS_EN_EDUCACION_BASIC!$C$3:$AK$127,17,0)</f>
        <v>4.53</v>
      </c>
      <c r="CF99" s="24"/>
      <c r="CG99" s="24"/>
      <c r="CH99" s="20" t="e">
        <f>VLOOKUP(A99,#REF!,4,0)</f>
        <v>#REF!</v>
      </c>
      <c r="CI99" s="21" t="e">
        <f>VLOOKUP(A99,#REF!,2,0)</f>
        <v>#REF!</v>
      </c>
      <c r="CJ99" s="38">
        <f>VLOOKUP(A99,'[3]2019'!$A$8:$G$140,7,0)</f>
        <v>0.57471264367816088</v>
      </c>
      <c r="CK99" s="18">
        <f>VLOOKUP(A99,'[3]2019'!$A$9:$G$140,6,0)</f>
        <v>1</v>
      </c>
      <c r="CL99" s="18">
        <v>175.85</v>
      </c>
      <c r="CM99" s="26">
        <v>3</v>
      </c>
      <c r="CN99" s="38">
        <v>410.32</v>
      </c>
      <c r="CO99" s="18">
        <v>7</v>
      </c>
      <c r="CP99" s="18">
        <v>0</v>
      </c>
      <c r="CQ99" s="18">
        <v>0</v>
      </c>
      <c r="CR99" s="38">
        <v>47.28</v>
      </c>
      <c r="CS99" s="26">
        <v>1</v>
      </c>
      <c r="CT99" s="38">
        <f>VLOOKUP(A99,[10]Hoja9!$A$1:$D$17,4,0)</f>
        <v>47.281323877068559</v>
      </c>
      <c r="CU99" s="18">
        <f>VLOOKUP(A99,[10]Hoja9!$A$1:$D$17,2,0)</f>
        <v>1</v>
      </c>
      <c r="CV99" s="18">
        <v>0</v>
      </c>
      <c r="CW99" s="18">
        <v>0</v>
      </c>
      <c r="CX99" s="18">
        <v>0</v>
      </c>
      <c r="CY99" s="18">
        <v>0</v>
      </c>
      <c r="CZ99" s="38">
        <v>0</v>
      </c>
      <c r="DA99" s="18">
        <v>0</v>
      </c>
      <c r="DB99" s="38">
        <f>VLOOKUP(A99,'[3]2019'!$A$8:$I$140,9,0)</f>
        <v>0.54734537493158186</v>
      </c>
      <c r="DC99" s="18">
        <f>VLOOKUP(A99,'[3]2019'!$A$8:$I$140,8,0)</f>
        <v>1</v>
      </c>
      <c r="DD99" s="18" t="str">
        <f>VLOOKUP(A99,[9]ESTADISTICAS_EN_EDUCACION_BASIC!$C$3:$AK$127,11,0)</f>
        <v>99.5</v>
      </c>
      <c r="DE99" s="18" t="str">
        <f>VLOOKUP($A99,[9]ESTADISTICAS_EN_EDUCACION_BASIC!$C$3:$AK$127,6,0)</f>
        <v>85.8</v>
      </c>
      <c r="DF99" s="18" t="str">
        <f>VLOOKUP($A99,[9]ESTADISTICAS_EN_EDUCACION_BASIC!$C$3:$AK$127,18,0)</f>
        <v>3.05</v>
      </c>
      <c r="DG99" s="18">
        <f>VLOOKUP($A99,[9]ESTADISTICAS_EN_EDUCACION_BASIC!$C$3:$AK$127,28,0)</f>
        <v>0</v>
      </c>
      <c r="DH99" s="38">
        <f>VLOOKUP(A99,[10]Hoja4!$A$1:$D$63,4,0)</f>
        <v>141.84397163120568</v>
      </c>
      <c r="DI99" s="18">
        <f>VLOOKUP(A99,[10]Hoja4!$A$1:$D$63,2,0)</f>
        <v>3</v>
      </c>
      <c r="DJ99" s="38">
        <f>VLOOKUP(A99,'[10]AS 6 - 11'!$A$1:$D$84,4,0)</f>
        <v>189.12529550827423</v>
      </c>
      <c r="DK99" s="18">
        <f>VLOOKUP(A99,'[10]AS 6 - 11'!$A$1:$D$84,2,0)</f>
        <v>4</v>
      </c>
      <c r="DL99" s="38">
        <f>VLOOKUP(A99,'[10]VIPNAL 6 - 11'!$A$1:$D$28,4,0)</f>
        <v>47.281323877068559</v>
      </c>
      <c r="DM99" s="18">
        <f>VLOOKUP(A99,'[10]VIPNAL 6 - 11'!$A$1:$D$28,2,0)</f>
        <v>1</v>
      </c>
      <c r="DN99" s="38">
        <f>VLOOKUP(A99,[10]Hoja8!$A$1:$D$72,4,0)</f>
        <v>221.14108801415304</v>
      </c>
      <c r="DO99" s="18">
        <f>VLOOKUP(A99,[10]Hoja8!$A$1:$D$72,2,0)</f>
        <v>5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>
        <v>0</v>
      </c>
      <c r="DV99" s="18">
        <v>0</v>
      </c>
      <c r="DW99" s="18">
        <v>0</v>
      </c>
      <c r="DX99" s="18">
        <v>0</v>
      </c>
      <c r="DY99" s="18">
        <v>0</v>
      </c>
      <c r="DZ99" s="188">
        <v>1.1061946902654867</v>
      </c>
      <c r="EA99" s="189">
        <v>1</v>
      </c>
      <c r="EB99" s="188">
        <v>49.281314168377826</v>
      </c>
      <c r="EC99" s="189">
        <v>48</v>
      </c>
      <c r="ED99" s="38">
        <f>VLOOKUP(A99,'[3]2019'!$A$8:$K$140,11,0)</f>
        <v>1.0303967027305514</v>
      </c>
      <c r="EE99" s="18">
        <f>VLOOKUP(A99,'[3]2019'!$A$8:$K$140,10,0)</f>
        <v>2</v>
      </c>
      <c r="EF99" s="18" t="str">
        <f>VLOOKUP($A99,[9]ESTADISTICAS_EN_EDUCACION_BASIC!$C$3:$AK$127,11,0)</f>
        <v>99.5</v>
      </c>
      <c r="EG99" s="18" t="str">
        <f>VLOOKUP($A99,[9]ESTADISTICAS_EN_EDUCACION_BASIC!$C$3:$AK$127,7,0)</f>
        <v>85.4</v>
      </c>
      <c r="EH99" s="18" t="str">
        <f>VLOOKUP($A99,[9]ESTADISTICAS_EN_EDUCACION_BASIC!$C$3:$AK$127,18,0)</f>
        <v>3.05</v>
      </c>
      <c r="EI99" s="18">
        <f>VLOOKUP($A99,[9]ESTADISTICAS_EN_EDUCACION_BASIC!$C$3:$AK$127,29,0)</f>
        <v>0</v>
      </c>
      <c r="EJ99" s="31"/>
      <c r="EK99" s="31"/>
      <c r="EL99" s="18" t="str">
        <f>VLOOKUP($A99,[9]ESTADISTICAS_EN_EDUCACION_BASIC!$C$3:$AK$127,13,0)</f>
        <v>91.6</v>
      </c>
      <c r="EM99" s="18" t="str">
        <f>VLOOKUP($A99,[9]ESTADISTICAS_EN_EDUCACION_BASIC!$C$3:$AK$127,8,0)</f>
        <v>53.4</v>
      </c>
      <c r="EN99" s="18" t="str">
        <f>VLOOKUP($A99,[9]ESTADISTICAS_EN_EDUCACION_BASIC!$C$3:$AK$127,20,0)</f>
        <v>7.12</v>
      </c>
      <c r="EO99" s="18" t="str">
        <f>VLOOKUP($A99,[9]ESTADISTICAS_EN_EDUCACION_BASIC!$C$3:$AK$127,30,0)</f>
        <v>0.26</v>
      </c>
      <c r="EP99" s="38">
        <f>VLOOKUP(A99,[10]Hoja2!$A$1:$D$72,4,0)</f>
        <v>221.14108801415304</v>
      </c>
      <c r="EQ99" s="18">
        <f>VLOOKUP(A99,[10]Hoja2!$A$1:$D$72,2,0)</f>
        <v>5</v>
      </c>
      <c r="ER99" s="38">
        <f>VLOOKUP(A99,[10]Hoja3!$A$1:$D$89,4,0)</f>
        <v>398.05395842547546</v>
      </c>
      <c r="ES99" s="18">
        <f>VLOOKUP(A99,[10]Hoja3!$A$1:$D$89,2,0)</f>
        <v>9</v>
      </c>
      <c r="ET99" s="38">
        <f>VLOOKUP(A99,[10]Hoja5!$A$1:$D$76,4,0)</f>
        <v>176.91287041132244</v>
      </c>
      <c r="EU99" s="18">
        <f>VLOOKUP(A99,[10]Hoja5!$A$1:$D$75,2,0)</f>
        <v>4</v>
      </c>
      <c r="EV99" s="38">
        <f>VLOOKUP(A99,[10]Hoja7!$A$1:$D$76,4,0)</f>
        <v>221.14108801415304</v>
      </c>
      <c r="EW99" s="18">
        <f>VLOOKUP(A99,[10]Hoja7!$A$1:$D$77,2,0)</f>
        <v>5</v>
      </c>
      <c r="EX99" s="31"/>
      <c r="EY99" s="188">
        <v>94.282848545636909</v>
      </c>
      <c r="EZ99" s="189">
        <v>94</v>
      </c>
      <c r="FA99" s="188">
        <v>77.342047930283229</v>
      </c>
      <c r="FB99" s="189">
        <v>71</v>
      </c>
      <c r="FC99" s="18">
        <v>0</v>
      </c>
      <c r="FD99" s="18">
        <v>0</v>
      </c>
      <c r="FE99" s="38">
        <f>VLOOKUP(A99,[10]Hoja16!$A$1:$D$88,4,0)</f>
        <v>47.158688988446123</v>
      </c>
      <c r="FF99" s="18">
        <f>VLOOKUP(A99,[10]Hoja16!$A$1:$D$88,2,0)</f>
        <v>2</v>
      </c>
      <c r="FG99" s="18">
        <v>0</v>
      </c>
      <c r="FH99" s="18">
        <v>0</v>
      </c>
      <c r="FI99" s="18">
        <v>0</v>
      </c>
      <c r="FJ99" s="18">
        <v>0</v>
      </c>
      <c r="FK99" s="38">
        <f>VLOOKUP(A99,[10]Hoja19!$A$1:$D$97,4,0)</f>
        <v>47.158688988446123</v>
      </c>
      <c r="FL99" s="18">
        <f>VLOOKUP(A99,[10]Hoja19!$A$1:$D$97,2,0)</f>
        <v>2</v>
      </c>
      <c r="FM99" s="38">
        <f>VLOOKUP(A99,[10]Hoja20!$A$1:$D$91,4,0)</f>
        <v>377.26951190756898</v>
      </c>
      <c r="FN99" s="18">
        <f>VLOOKUP(A99,[10]Hoja20!$A$1:$D$91,2,0)</f>
        <v>16</v>
      </c>
      <c r="FO99" s="38">
        <f>VLOOKUP(A99,[10]Hoja21!$A$1:$D$101,4,0)</f>
        <v>448.00754539023819</v>
      </c>
      <c r="FP99" s="18">
        <f>VLOOKUP(A99,[10]Hoja21!$A$1:$D$101,2,0)</f>
        <v>19</v>
      </c>
      <c r="FQ99" s="38">
        <v>0</v>
      </c>
      <c r="FR99" s="18">
        <v>0</v>
      </c>
      <c r="FS99" s="38">
        <f>VLOOKUP(A99,'[3]2019'!$A$8:$M$140,13,0)</f>
        <v>0.50632911392405067</v>
      </c>
      <c r="FT99" s="18">
        <f>VLOOKUP(A99,'[3]2019'!$A$8:$M$140,12,0)</f>
        <v>1</v>
      </c>
      <c r="FU99" s="38">
        <f>VLOOKUP(A99,'[3]2019'!$A$8:$O$140,15,0)</f>
        <v>1.095890410958904</v>
      </c>
      <c r="FV99" s="18">
        <f>VLOOKUP(A99,'[3]2019'!$A$8:$O$140,14,0)</f>
        <v>2</v>
      </c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</row>
    <row r="100" spans="1:243">
      <c r="A100" s="17" t="s">
        <v>1346</v>
      </c>
      <c r="B100" s="18" t="s">
        <v>1347</v>
      </c>
      <c r="C100" s="17" t="s">
        <v>547</v>
      </c>
      <c r="D100" s="25">
        <v>6</v>
      </c>
      <c r="E100" s="27">
        <v>2019</v>
      </c>
      <c r="F100" s="31"/>
      <c r="G100" s="194">
        <v>31571</v>
      </c>
      <c r="H100" s="194">
        <v>13179</v>
      </c>
      <c r="I100" s="194">
        <v>18392</v>
      </c>
      <c r="J100" s="200">
        <v>7.06</v>
      </c>
      <c r="K100" s="40">
        <f>VLOOKUP(A100,'[6]1.COBERTURA  DANE'!$B$7:$G$139,5,0)</f>
        <v>2282</v>
      </c>
      <c r="L100" s="26">
        <v>75.33</v>
      </c>
      <c r="M100" s="32">
        <v>30385</v>
      </c>
      <c r="N100" s="187">
        <v>3186</v>
      </c>
      <c r="O100" s="187">
        <v>1647</v>
      </c>
      <c r="P100" s="187">
        <v>1539</v>
      </c>
      <c r="Q100" s="196">
        <f>VLOOKUP($A100,[7]Hoja1!$A$1:$H$3750,6,0)</f>
        <v>3833</v>
      </c>
      <c r="R100" s="196">
        <f>VLOOKUP($A100,[7]Hoja1!$A$1:$H$3750,7,0)</f>
        <v>1982</v>
      </c>
      <c r="S100" s="196">
        <f>VLOOKUP($A100,[7]Hoja1!$A$1:$H$3750,8,0)</f>
        <v>1851</v>
      </c>
      <c r="T100" s="187">
        <v>3303</v>
      </c>
      <c r="U100" s="187">
        <v>1715</v>
      </c>
      <c r="V100" s="187">
        <v>1588</v>
      </c>
      <c r="W100" s="198">
        <f>VLOOKUP($A100,[7]Hoja1!$A$1:$K$3750,9,0)</f>
        <v>4011</v>
      </c>
      <c r="X100" s="198">
        <f>VLOOKUP($A100,[7]Hoja1!$A$1:$K$3750,10,0)</f>
        <v>2089</v>
      </c>
      <c r="Y100" s="198">
        <f>VLOOKUP($A100,[7]Hoja1!$A$1:$K$3750,11,0)</f>
        <v>1922</v>
      </c>
      <c r="Z100" s="187">
        <v>3379</v>
      </c>
      <c r="AA100" s="187">
        <v>1780</v>
      </c>
      <c r="AB100" s="187">
        <v>1599</v>
      </c>
      <c r="AC100" s="198">
        <f>VLOOKUP(A100,[7]Hoja1!$A$1:$Q$3765,12,0)</f>
        <v>3977</v>
      </c>
      <c r="AD100" s="198">
        <f>VLOOKUP($A100,[7]Hoja1!$A$1:$Q$3765,13,0)</f>
        <v>2128</v>
      </c>
      <c r="AE100" s="198">
        <f>VLOOKUP($A100,[7]Hoja1!$A$1:$Q$3750,14,0)</f>
        <v>1849</v>
      </c>
      <c r="AF100" s="187">
        <v>3153</v>
      </c>
      <c r="AG100" s="187">
        <v>1719</v>
      </c>
      <c r="AH100" s="187">
        <v>1434</v>
      </c>
      <c r="AI100" s="198">
        <f>VLOOKUP($A100,[7]Hoja1!$A$1:$Q$3750,15,0)</f>
        <v>5574</v>
      </c>
      <c r="AJ100" s="198">
        <f>VLOOKUP($A100,[7]Hoja1!$A$1:$Q$3750,16,0)</f>
        <v>2956</v>
      </c>
      <c r="AK100" s="198">
        <f>VLOOKUP($A100,[7]Hoja1!$A$1:$Q$3750,17,0)</f>
        <v>2618</v>
      </c>
      <c r="AL100" s="187">
        <v>2579</v>
      </c>
      <c r="AM100" s="187">
        <v>1396</v>
      </c>
      <c r="AN100" s="187">
        <v>1183</v>
      </c>
      <c r="AO100" s="31"/>
      <c r="AP100" s="31"/>
      <c r="AQ100" s="31"/>
      <c r="AR100" s="31"/>
      <c r="AS100" s="27"/>
      <c r="AT100" s="31"/>
      <c r="AU100" s="31"/>
      <c r="AV100" s="31"/>
      <c r="AW100" s="31"/>
      <c r="AX100" s="38">
        <f>VLOOKUP(A100,[2]INFANTIL!$A$8:$AE$140,31,0)</f>
        <v>6.369426751592357</v>
      </c>
      <c r="AY100" s="18">
        <f>VLOOKUP(A100,[2]INFANTIL!$A$8:$AE$140,30,0)</f>
        <v>3</v>
      </c>
      <c r="AZ100" s="199">
        <f>VLOOKUP(A100,'[3]2019'!$A$8:$E$140,5,0)</f>
        <v>1.2554927809165097</v>
      </c>
      <c r="BA100" s="23">
        <f>VLOOKUP(A100,'[3]2019'!$A$8:$F$140,4,0)</f>
        <v>4</v>
      </c>
      <c r="BB100" s="22">
        <f>VLOOKUP(A100,'[2]MATERNAS DIRECTAS'!$A$8:$AE$140,31,0)</f>
        <v>0</v>
      </c>
      <c r="BC100" s="23">
        <f>VLOOKUP(A100,'[2]MATERNAS DIRECTAS'!$A$8:$AE$140,30,0)</f>
        <v>0</v>
      </c>
      <c r="BD100" s="28">
        <v>0</v>
      </c>
      <c r="BE100" s="27">
        <v>0</v>
      </c>
      <c r="BF100" s="38">
        <f>VLOOKUP(A100,[8]Controles!$A$7:$P$139,12,0)</f>
        <v>8.7048832271762198</v>
      </c>
      <c r="BG100" s="18">
        <f>VLOOKUP(A100,[8]Controles!$A$7:$L$139,11,0)</f>
        <v>41</v>
      </c>
      <c r="BH100" s="38">
        <f>VLOOKUP(A100,[8]Peso!$A$7:$D$139,4,0)</f>
        <v>8.2802547770700627</v>
      </c>
      <c r="BI100" s="18">
        <f>VLOOKUP(A100,[8]Peso!$A$7:$D$139,3,0)</f>
        <v>39</v>
      </c>
      <c r="BJ100" s="22">
        <f>VLOOKUP(A100,'[2]EDA &lt; 5AÑOS'!$A$8:$AE$140,31,0)</f>
        <v>0</v>
      </c>
      <c r="BK100" s="23">
        <f>VLOOKUP(A100,'[2]EDA &lt; 5AÑOS'!$A$8:$AE$140,30,0)</f>
        <v>0</v>
      </c>
      <c r="BL100" s="22">
        <f>VLOOKUP(A100,'[2]IRA &lt; 5AÑOS'!$A$8:$AE$140,31,0)</f>
        <v>0</v>
      </c>
      <c r="BM100" s="23">
        <f>VLOOKUP(A100,'[2]IRA &lt; 5AÑOS'!$A$8:$AE$140,30,0)</f>
        <v>0</v>
      </c>
      <c r="BN100" s="18">
        <v>0</v>
      </c>
      <c r="BO100" s="18">
        <v>0</v>
      </c>
      <c r="BP100" s="18">
        <v>0</v>
      </c>
      <c r="BQ100" s="18">
        <v>0</v>
      </c>
      <c r="BR100" s="37">
        <v>0</v>
      </c>
      <c r="BS100" s="26">
        <v>0</v>
      </c>
      <c r="BT100" s="18">
        <v>0</v>
      </c>
      <c r="BU100" s="18">
        <v>0</v>
      </c>
      <c r="BV100" s="201">
        <v>0.50290135396518376</v>
      </c>
      <c r="BW100" s="201">
        <v>1.1063829787234043</v>
      </c>
      <c r="BX100" s="201">
        <v>1.0599613152804641</v>
      </c>
      <c r="BY100" s="201">
        <v>1.1063829787234043</v>
      </c>
      <c r="BZ100" s="201">
        <v>1.0599613152804641</v>
      </c>
      <c r="CA100" s="201">
        <v>1.0265151515151516</v>
      </c>
      <c r="CB100" s="201">
        <v>1.0416666666666667</v>
      </c>
      <c r="CC100" s="18" t="str">
        <f>VLOOKUP(A100,[9]ESTADISTICAS_EN_EDUCACION_BASIC!$C$3:$AK$127,10,0)</f>
        <v>110.5</v>
      </c>
      <c r="CD100" s="18" t="str">
        <f>VLOOKUP(A100,[9]ESTADISTICAS_EN_EDUCACION_BASIC!$C$3:$AK$158,5,0)</f>
        <v>84.6</v>
      </c>
      <c r="CE100" s="18" t="str">
        <f>VLOOKUP(A100,[9]ESTADISTICAS_EN_EDUCACION_BASIC!$C$3:$AK$127,17,0)</f>
        <v>2.23</v>
      </c>
      <c r="CF100" s="24"/>
      <c r="CG100" s="24"/>
      <c r="CH100" s="20">
        <v>0</v>
      </c>
      <c r="CI100" s="21">
        <v>0</v>
      </c>
      <c r="CJ100" s="38">
        <f>VLOOKUP(A100,'[3]2019'!$A$8:$G$140,7,0)</f>
        <v>0.30275507114744171</v>
      </c>
      <c r="CK100" s="18">
        <f>VLOOKUP(A100,'[3]2019'!$A$9:$G$140,6,0)</f>
        <v>1</v>
      </c>
      <c r="CL100" s="18">
        <v>0</v>
      </c>
      <c r="CM100" s="26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26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38">
        <v>0</v>
      </c>
      <c r="DA100" s="18">
        <v>0</v>
      </c>
      <c r="DB100" s="38">
        <f>VLOOKUP(A100,'[3]2019'!$A$8:$I$140,9,0)</f>
        <v>0</v>
      </c>
      <c r="DC100" s="18">
        <f>VLOOKUP(A100,'[3]2019'!$A$8:$I$140,8,0)</f>
        <v>0</v>
      </c>
      <c r="DD100" s="18" t="str">
        <f>VLOOKUP(A100,[9]ESTADISTICAS_EN_EDUCACION_BASIC!$C$3:$AK$127,11,0)</f>
        <v>161.6</v>
      </c>
      <c r="DE100" s="18" t="str">
        <f>VLOOKUP($A100,[9]ESTADISTICAS_EN_EDUCACION_BASIC!$C$3:$AK$127,6,0)</f>
        <v>123.9</v>
      </c>
      <c r="DF100" s="18" t="str">
        <f>VLOOKUP($A100,[9]ESTADISTICAS_EN_EDUCACION_BASIC!$C$3:$AK$127,18,0)</f>
        <v>5.34</v>
      </c>
      <c r="DG100" s="18" t="str">
        <f>VLOOKUP($A100,[9]ESTADISTICAS_EN_EDUCACION_BASIC!$C$3:$AK$127,28,0)</f>
        <v>1.88</v>
      </c>
      <c r="DH100" s="38">
        <v>0</v>
      </c>
      <c r="DI100" s="18">
        <v>0</v>
      </c>
      <c r="DJ100" s="38">
        <f>VLOOKUP(A100,'[10]AS 6 - 11'!$A$1:$D$84,4,0)</f>
        <v>24.931438544003989</v>
      </c>
      <c r="DK100" s="18">
        <f>VLOOKUP(A100,'[10]AS 6 - 11'!$A$1:$D$84,2,0)</f>
        <v>1</v>
      </c>
      <c r="DL100" s="18">
        <v>0</v>
      </c>
      <c r="DM100" s="18">
        <v>0</v>
      </c>
      <c r="DN100" s="38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0</v>
      </c>
      <c r="DW100" s="18">
        <v>0</v>
      </c>
      <c r="DX100" s="18">
        <v>0</v>
      </c>
      <c r="DY100" s="18">
        <v>0</v>
      </c>
      <c r="DZ100" s="188">
        <v>8.1300813008130088</v>
      </c>
      <c r="EA100" s="189">
        <v>13</v>
      </c>
      <c r="EB100" s="188">
        <v>90.655509065550902</v>
      </c>
      <c r="EC100" s="189">
        <v>130</v>
      </c>
      <c r="ED100" s="38">
        <f>VLOOKUP(A100,'[3]2019'!$A$8:$K$140,11,0)</f>
        <v>0</v>
      </c>
      <c r="EE100" s="18">
        <f>VLOOKUP(A100,'[3]2019'!$A$8:$K$140,10,0)</f>
        <v>0</v>
      </c>
      <c r="EF100" s="18" t="str">
        <f>VLOOKUP($A100,[9]ESTADISTICAS_EN_EDUCACION_BASIC!$C$3:$AK$127,11,0)</f>
        <v>161.6</v>
      </c>
      <c r="EG100" s="18" t="str">
        <f>VLOOKUP($A100,[9]ESTADISTICAS_EN_EDUCACION_BASIC!$C$3:$AK$127,7,0)</f>
        <v>85.4</v>
      </c>
      <c r="EH100" s="18" t="str">
        <f>VLOOKUP($A100,[9]ESTADISTICAS_EN_EDUCACION_BASIC!$C$3:$AK$127,18,0)</f>
        <v>5.34</v>
      </c>
      <c r="EI100" s="18" t="str">
        <f>VLOOKUP($A100,[9]ESTADISTICAS_EN_EDUCACION_BASIC!$C$3:$AK$127,29,0)</f>
        <v>5.41</v>
      </c>
      <c r="EJ100" s="31"/>
      <c r="EK100" s="31"/>
      <c r="EL100" s="18" t="str">
        <f>VLOOKUP($A100,[9]ESTADISTICAS_EN_EDUCACION_BASIC!$C$3:$AK$127,13,0)</f>
        <v>88.8</v>
      </c>
      <c r="EM100" s="18" t="str">
        <f>VLOOKUP($A100,[9]ESTADISTICAS_EN_EDUCACION_BASIC!$C$3:$AK$127,8,0)</f>
        <v>28.2</v>
      </c>
      <c r="EN100" s="18" t="str">
        <f>VLOOKUP($A100,[9]ESTADISTICAS_EN_EDUCACION_BASIC!$C$3:$AK$127,20,0)</f>
        <v>9.75</v>
      </c>
      <c r="EO100" s="18" t="str">
        <f>VLOOKUP($A100,[9]ESTADISTICAS_EN_EDUCACION_BASIC!$C$3:$AK$127,30,0)</f>
        <v>9.34</v>
      </c>
      <c r="EP100" s="18">
        <v>0</v>
      </c>
      <c r="EQ100" s="18">
        <v>0</v>
      </c>
      <c r="ER100" s="38">
        <f>VLOOKUP(A100,[10]Hoja3!$A$1:$D$89,4,0)</f>
        <v>25.144581342720645</v>
      </c>
      <c r="ES100" s="18">
        <f>VLOOKUP(A100,[10]Hoja3!$A$1:$D$89,2,0)</f>
        <v>1</v>
      </c>
      <c r="ET100" s="38">
        <v>0</v>
      </c>
      <c r="EU100" s="18">
        <v>0</v>
      </c>
      <c r="EV100" s="38">
        <v>0</v>
      </c>
      <c r="EW100" s="18">
        <v>0</v>
      </c>
      <c r="EX100" s="31"/>
      <c r="EY100" s="188">
        <v>119.18850380388841</v>
      </c>
      <c r="EZ100" s="189">
        <v>141</v>
      </c>
      <c r="FA100" s="188">
        <v>90.098126672613745</v>
      </c>
      <c r="FB100" s="189">
        <v>101</v>
      </c>
      <c r="FC100" s="18">
        <v>0</v>
      </c>
      <c r="FD100" s="18">
        <v>0</v>
      </c>
      <c r="FE100" s="38">
        <v>0</v>
      </c>
      <c r="FF100" s="18">
        <v>0</v>
      </c>
      <c r="FG100" s="18">
        <v>0</v>
      </c>
      <c r="FH100" s="18">
        <v>0</v>
      </c>
      <c r="FI100" s="18">
        <v>0</v>
      </c>
      <c r="FJ100" s="18">
        <v>0</v>
      </c>
      <c r="FK100" s="38">
        <v>0</v>
      </c>
      <c r="FL100" s="18">
        <v>0</v>
      </c>
      <c r="FM100" s="38">
        <v>0</v>
      </c>
      <c r="FN100" s="18">
        <v>0</v>
      </c>
      <c r="FO100" s="38">
        <v>0</v>
      </c>
      <c r="FP100" s="18">
        <v>0</v>
      </c>
      <c r="FQ100" s="38">
        <v>0</v>
      </c>
      <c r="FR100" s="18">
        <v>0</v>
      </c>
      <c r="FS100" s="38">
        <f>VLOOKUP(A100,'[3]2019'!$A$8:$M$140,13,0)</f>
        <v>0.38774718883288095</v>
      </c>
      <c r="FT100" s="18">
        <f>VLOOKUP(A100,'[3]2019'!$A$8:$M$140,12,0)</f>
        <v>1</v>
      </c>
      <c r="FU100" s="38">
        <f>VLOOKUP(A100,'[3]2019'!$A$8:$O$140,15,0)</f>
        <v>0.90009000900090008</v>
      </c>
      <c r="FV100" s="18">
        <f>VLOOKUP(A100,'[3]2019'!$A$8:$O$140,14,0)</f>
        <v>2</v>
      </c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</row>
    <row r="101" spans="1:243">
      <c r="A101" s="17" t="s">
        <v>1351</v>
      </c>
      <c r="B101" s="18" t="s">
        <v>1352</v>
      </c>
      <c r="C101" s="17" t="s">
        <v>427</v>
      </c>
      <c r="D101" s="25">
        <v>6</v>
      </c>
      <c r="E101" s="27">
        <v>2019</v>
      </c>
      <c r="F101" s="31"/>
      <c r="G101" s="194">
        <v>15632</v>
      </c>
      <c r="H101" s="194">
        <v>7946</v>
      </c>
      <c r="I101" s="194">
        <v>7686</v>
      </c>
      <c r="J101" s="204">
        <v>3125</v>
      </c>
      <c r="K101" s="40">
        <f>VLOOKUP(A101,'[6]1.COBERTURA  DANE'!$B$7:$G$139,5,0)</f>
        <v>3215</v>
      </c>
      <c r="L101" s="26">
        <v>70.83</v>
      </c>
      <c r="M101" s="32">
        <v>9044</v>
      </c>
      <c r="N101" s="187">
        <v>1208</v>
      </c>
      <c r="O101" s="187">
        <v>630</v>
      </c>
      <c r="P101" s="187">
        <v>578</v>
      </c>
      <c r="Q101" s="196">
        <f>VLOOKUP($A101,[7]Hoja1!$A$1:$H$3750,6,0)</f>
        <v>1450</v>
      </c>
      <c r="R101" s="196">
        <f>VLOOKUP($A101,[7]Hoja1!$A$1:$H$3750,7,0)</f>
        <v>757</v>
      </c>
      <c r="S101" s="196">
        <f>VLOOKUP($A101,[7]Hoja1!$A$1:$H$3750,8,0)</f>
        <v>693</v>
      </c>
      <c r="T101" s="187">
        <v>1209</v>
      </c>
      <c r="U101" s="187">
        <v>641</v>
      </c>
      <c r="V101" s="187">
        <v>568</v>
      </c>
      <c r="W101" s="198">
        <f>VLOOKUP($A101,[7]Hoja1!$A$1:$K$3750,9,0)</f>
        <v>1457</v>
      </c>
      <c r="X101" s="198">
        <f>VLOOKUP($A101,[7]Hoja1!$A$1:$K$3750,10,0)</f>
        <v>777</v>
      </c>
      <c r="Y101" s="198">
        <f>VLOOKUP($A101,[7]Hoja1!$A$1:$K$3750,11,0)</f>
        <v>680</v>
      </c>
      <c r="Z101" s="187">
        <v>1230</v>
      </c>
      <c r="AA101" s="187">
        <v>659</v>
      </c>
      <c r="AB101" s="187">
        <v>571</v>
      </c>
      <c r="AC101" s="198">
        <f>VLOOKUP(A101,[7]Hoja1!$A$1:$Q$3765,12,0)</f>
        <v>1490</v>
      </c>
      <c r="AD101" s="198">
        <f>VLOOKUP($A101,[7]Hoja1!$A$1:$Q$3765,13,0)</f>
        <v>791</v>
      </c>
      <c r="AE101" s="198">
        <f>VLOOKUP($A101,[7]Hoja1!$A$1:$Q$3750,14,0)</f>
        <v>699</v>
      </c>
      <c r="AF101" s="187">
        <v>1248</v>
      </c>
      <c r="AG101" s="187">
        <v>650</v>
      </c>
      <c r="AH101" s="187">
        <v>598</v>
      </c>
      <c r="AI101" s="198">
        <f>VLOOKUP($A101,[7]Hoja1!$A$1:$Q$3750,15,0)</f>
        <v>2573</v>
      </c>
      <c r="AJ101" s="198">
        <f>VLOOKUP($A101,[7]Hoja1!$A$1:$Q$3750,16,0)</f>
        <v>1278</v>
      </c>
      <c r="AK101" s="198">
        <f>VLOOKUP($A101,[7]Hoja1!$A$1:$Q$3750,17,0)</f>
        <v>1295</v>
      </c>
      <c r="AL101" s="187">
        <v>1177</v>
      </c>
      <c r="AM101" s="187">
        <v>584</v>
      </c>
      <c r="AN101" s="187">
        <v>593</v>
      </c>
      <c r="AO101" s="31"/>
      <c r="AP101" s="31"/>
      <c r="AQ101" s="31"/>
      <c r="AR101" s="31"/>
      <c r="AS101" s="27"/>
      <c r="AT101" s="31"/>
      <c r="AU101" s="31"/>
      <c r="AV101" s="31"/>
      <c r="AW101" s="31"/>
      <c r="AX101" s="38">
        <f>VLOOKUP(A101,[2]INFANTIL!$A$8:$AE$140,31,0)</f>
        <v>19.607843137254903</v>
      </c>
      <c r="AY101" s="18">
        <f>VLOOKUP(A101,[2]INFANTIL!$A$8:$AE$140,30,0)</f>
        <v>3</v>
      </c>
      <c r="AZ101" s="199">
        <f>VLOOKUP(A101,'[3]2019'!$A$8:$E$140,5,0)</f>
        <v>3.3112582781456954</v>
      </c>
      <c r="BA101" s="23">
        <f>VLOOKUP(A101,'[3]2019'!$A$8:$F$140,4,0)</f>
        <v>4</v>
      </c>
      <c r="BB101" s="22">
        <f>VLOOKUP(A101,'[2]MATERNAS DIRECTAS'!$A$8:$AE$140,31,0)</f>
        <v>0</v>
      </c>
      <c r="BC101" s="23">
        <f>VLOOKUP(A101,'[2]MATERNAS DIRECTAS'!$A$8:$AE$140,30,0)</f>
        <v>0</v>
      </c>
      <c r="BD101" s="28">
        <v>0</v>
      </c>
      <c r="BE101" s="27">
        <v>0</v>
      </c>
      <c r="BF101" s="38">
        <f>VLOOKUP(A101,[8]Controles!$A$7:$P$139,12,0)</f>
        <v>5.2287581699346406</v>
      </c>
      <c r="BG101" s="18">
        <f>VLOOKUP(A101,[8]Controles!$A$7:$L$139,11,0)</f>
        <v>8</v>
      </c>
      <c r="BH101" s="38">
        <f>VLOOKUP(A101,[8]Peso!$A$7:$D$139,4,0)</f>
        <v>9.8039215686274517</v>
      </c>
      <c r="BI101" s="18">
        <f>VLOOKUP(A101,[8]Peso!$A$7:$D$139,3,0)</f>
        <v>15</v>
      </c>
      <c r="BJ101" s="22">
        <f>VLOOKUP(A101,'[2]EDA &lt; 5AÑOS'!$A$8:$AE$140,31,0)</f>
        <v>0</v>
      </c>
      <c r="BK101" s="23">
        <f>VLOOKUP(A101,'[2]EDA &lt; 5AÑOS'!$A$8:$AE$140,30,0)</f>
        <v>0</v>
      </c>
      <c r="BL101" s="22">
        <f>VLOOKUP(A101,'[2]IRA &lt; 5AÑOS'!$A$8:$AE$140,31,0)</f>
        <v>0</v>
      </c>
      <c r="BM101" s="23">
        <f>VLOOKUP(A101,'[2]IRA &lt; 5AÑOS'!$A$8:$AE$140,30,0)</f>
        <v>0</v>
      </c>
      <c r="BN101" s="26">
        <v>82.85</v>
      </c>
      <c r="BO101" s="18">
        <v>1</v>
      </c>
      <c r="BP101" s="27">
        <v>82.85</v>
      </c>
      <c r="BQ101" s="27">
        <v>1</v>
      </c>
      <c r="BR101" s="37">
        <v>0</v>
      </c>
      <c r="BS101" s="26">
        <v>0</v>
      </c>
      <c r="BT101" s="18">
        <v>0</v>
      </c>
      <c r="BU101" s="18">
        <v>0</v>
      </c>
      <c r="BV101" s="201">
        <v>0.27215189873417722</v>
      </c>
      <c r="BW101" s="201">
        <v>1.0316455696202531</v>
      </c>
      <c r="BX101" s="201">
        <v>1.0443037974683544</v>
      </c>
      <c r="BY101" s="201">
        <v>1.0316455696202531</v>
      </c>
      <c r="BZ101" s="201">
        <v>1.0506329113924051</v>
      </c>
      <c r="CA101" s="201">
        <v>1.1325301204819278</v>
      </c>
      <c r="CB101" s="201">
        <v>1</v>
      </c>
      <c r="CC101" s="18" t="str">
        <f>VLOOKUP(A101,[9]ESTADISTICAS_EN_EDUCACION_BASIC!$C$3:$AK$127,10,0)</f>
        <v>103.7</v>
      </c>
      <c r="CD101" s="18" t="str">
        <f>VLOOKUP(A101,[9]ESTADISTICAS_EN_EDUCACION_BASIC!$C$3:$AK$158,5,0)</f>
        <v>87.1</v>
      </c>
      <c r="CE101" s="18" t="str">
        <f>VLOOKUP(A101,[9]ESTADISTICAS_EN_EDUCACION_BASIC!$C$3:$AK$127,17,0)</f>
        <v>8.89</v>
      </c>
      <c r="CF101" s="24"/>
      <c r="CG101" s="24"/>
      <c r="CH101" s="20">
        <v>0</v>
      </c>
      <c r="CI101" s="21">
        <v>0</v>
      </c>
      <c r="CJ101" s="38">
        <f>VLOOKUP(A101,'[3]2019'!$A$8:$G$140,7,0)</f>
        <v>0</v>
      </c>
      <c r="CK101" s="18">
        <f>VLOOKUP(A101,'[3]2019'!$A$9:$G$140,6,0)</f>
        <v>0</v>
      </c>
      <c r="CL101" s="18">
        <v>0</v>
      </c>
      <c r="CM101" s="26">
        <v>0</v>
      </c>
      <c r="CN101" s="18">
        <v>82.85</v>
      </c>
      <c r="CO101" s="18">
        <v>1</v>
      </c>
      <c r="CP101" s="18">
        <v>0</v>
      </c>
      <c r="CQ101" s="18">
        <v>0</v>
      </c>
      <c r="CR101" s="18">
        <v>0</v>
      </c>
      <c r="CS101" s="26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38">
        <v>0</v>
      </c>
      <c r="DA101" s="18">
        <v>0</v>
      </c>
      <c r="DB101" s="38">
        <f>VLOOKUP(A101,'[3]2019'!$A$8:$I$140,9,0)</f>
        <v>0.81300813008130079</v>
      </c>
      <c r="DC101" s="18">
        <f>VLOOKUP(A101,'[3]2019'!$A$8:$I$140,8,0)</f>
        <v>1</v>
      </c>
      <c r="DD101" s="18" t="str">
        <f>VLOOKUP(A101,[9]ESTADISTICAS_EN_EDUCACION_BASIC!$C$3:$AK$127,11,0)</f>
        <v>139.9</v>
      </c>
      <c r="DE101" s="18" t="str">
        <f>VLOOKUP($A101,[9]ESTADISTICAS_EN_EDUCACION_BASIC!$C$3:$AK$127,6,0)</f>
        <v>104.7</v>
      </c>
      <c r="DF101" s="18" t="str">
        <f>VLOOKUP($A101,[9]ESTADISTICAS_EN_EDUCACION_BASIC!$C$3:$AK$127,18,0)</f>
        <v>6.12</v>
      </c>
      <c r="DG101" s="18" t="str">
        <f>VLOOKUP($A101,[9]ESTADISTICAS_EN_EDUCACION_BASIC!$C$3:$AK$127,28,0)</f>
        <v>0.07</v>
      </c>
      <c r="DH101" s="38">
        <v>68.63</v>
      </c>
      <c r="DI101" s="18">
        <v>1</v>
      </c>
      <c r="DJ101" s="38">
        <v>0</v>
      </c>
      <c r="DK101" s="18">
        <v>0</v>
      </c>
      <c r="DL101" s="18">
        <v>0</v>
      </c>
      <c r="DM101" s="18">
        <v>0</v>
      </c>
      <c r="DN101" s="38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>
        <v>0</v>
      </c>
      <c r="DV101" s="18">
        <v>0</v>
      </c>
      <c r="DW101" s="18">
        <v>0</v>
      </c>
      <c r="DX101" s="18">
        <v>0</v>
      </c>
      <c r="DY101" s="18">
        <v>0</v>
      </c>
      <c r="DZ101" s="188">
        <v>1.7513134851138354</v>
      </c>
      <c r="EA101" s="189">
        <v>1</v>
      </c>
      <c r="EB101" s="188">
        <v>43.478260869565219</v>
      </c>
      <c r="EC101" s="189">
        <v>26</v>
      </c>
      <c r="ED101" s="38">
        <f>VLOOKUP(A101,'[3]2019'!$A$8:$K$140,11,0)</f>
        <v>0.80128205128205121</v>
      </c>
      <c r="EE101" s="18">
        <f>VLOOKUP(A101,'[3]2019'!$A$8:$K$140,10,0)</f>
        <v>1</v>
      </c>
      <c r="EF101" s="18" t="str">
        <f>VLOOKUP($A101,[9]ESTADISTICAS_EN_EDUCACION_BASIC!$C$3:$AK$127,11,0)</f>
        <v>139.9</v>
      </c>
      <c r="EG101" s="18" t="str">
        <f>VLOOKUP($A101,[9]ESTADISTICAS_EN_EDUCACION_BASIC!$C$3:$AK$127,7,0)</f>
        <v>69.2</v>
      </c>
      <c r="EH101" s="18" t="str">
        <f>VLOOKUP($A101,[9]ESTADISTICAS_EN_EDUCACION_BASIC!$C$3:$AK$127,18,0)</f>
        <v>6.12</v>
      </c>
      <c r="EI101" s="18">
        <f>VLOOKUP($A101,[9]ESTADISTICAS_EN_EDUCACION_BASIC!$C$3:$AK$127,29,0)</f>
        <v>0</v>
      </c>
      <c r="EJ101" s="31"/>
      <c r="EK101" s="31"/>
      <c r="EL101" s="18" t="str">
        <f>VLOOKUP($A101,[9]ESTADISTICAS_EN_EDUCACION_BASIC!$C$3:$AK$127,13,0)</f>
        <v>95.4</v>
      </c>
      <c r="EM101" s="18" t="str">
        <f>VLOOKUP($A101,[9]ESTADISTICAS_EN_EDUCACION_BASIC!$C$3:$AK$127,8,0)</f>
        <v>37.6</v>
      </c>
      <c r="EN101" s="18" t="str">
        <f>VLOOKUP($A101,[9]ESTADISTICAS_EN_EDUCACION_BASIC!$C$3:$AK$127,20,0)</f>
        <v>2.73</v>
      </c>
      <c r="EO101" s="18">
        <f>VLOOKUP($A101,[9]ESTADISTICAS_EN_EDUCACION_BASIC!$C$3:$AK$127,30,0)</f>
        <v>0</v>
      </c>
      <c r="EP101" s="18">
        <v>0</v>
      </c>
      <c r="EQ101" s="18">
        <v>0</v>
      </c>
      <c r="ER101" s="38">
        <v>134.22999999999999</v>
      </c>
      <c r="ES101" s="18">
        <v>2</v>
      </c>
      <c r="ET101" s="38">
        <f>VLOOKUP(A101,[10]Hoja5!$A$1:$D$76,4,0)</f>
        <v>134.22818791946307</v>
      </c>
      <c r="EU101" s="18">
        <f>VLOOKUP(A101,[10]Hoja5!$A$1:$D$75,2,0)</f>
        <v>2</v>
      </c>
      <c r="EV101" s="38">
        <v>0</v>
      </c>
      <c r="EW101" s="18">
        <v>0</v>
      </c>
      <c r="EX101" s="31"/>
      <c r="EY101" s="188">
        <v>84.317032040472185</v>
      </c>
      <c r="EZ101" s="189">
        <v>50</v>
      </c>
      <c r="FA101" s="188">
        <v>61.295971978984241</v>
      </c>
      <c r="FB101" s="189">
        <v>35</v>
      </c>
      <c r="FC101" s="18">
        <v>0</v>
      </c>
      <c r="FD101" s="18">
        <v>0</v>
      </c>
      <c r="FE101" s="38">
        <v>0</v>
      </c>
      <c r="FF101" s="18">
        <v>0</v>
      </c>
      <c r="FG101" s="38">
        <f>VLOOKUP(A101,[10]Hoja17!$A$1:$D$33,4,0)</f>
        <v>38.865137971239797</v>
      </c>
      <c r="FH101" s="18">
        <f>VLOOKUP(A101,[10]Hoja17!$A$1:$D$33,2,0)</f>
        <v>1</v>
      </c>
      <c r="FI101" s="18">
        <v>0</v>
      </c>
      <c r="FJ101" s="18">
        <v>0</v>
      </c>
      <c r="FK101" s="38">
        <f>VLOOKUP(A101,[10]Hoja19!$A$1:$D$97,4,0)</f>
        <v>38.865137971239797</v>
      </c>
      <c r="FL101" s="18">
        <f>VLOOKUP(A101,[10]Hoja19!$A$1:$D$97,2,0)</f>
        <v>1</v>
      </c>
      <c r="FM101" s="38">
        <f>VLOOKUP(A101,[10]Hoja20!$A$1:$D$91,4,0)</f>
        <v>116.5954139137194</v>
      </c>
      <c r="FN101" s="18">
        <f>VLOOKUP(A101,[10]Hoja20!$A$1:$D$91,2,0)</f>
        <v>3</v>
      </c>
      <c r="FO101" s="38">
        <v>777.3</v>
      </c>
      <c r="FP101" s="18">
        <v>20</v>
      </c>
      <c r="FQ101" s="38">
        <v>0</v>
      </c>
      <c r="FR101" s="18">
        <v>0</v>
      </c>
      <c r="FS101" s="38">
        <f>VLOOKUP(A101,'[3]2019'!$A$8:$M$140,13,0)</f>
        <v>0.84961767204757865</v>
      </c>
      <c r="FT101" s="18">
        <f>VLOOKUP(A101,'[3]2019'!$A$8:$M$140,12,0)</f>
        <v>1</v>
      </c>
      <c r="FU101" s="38">
        <f>VLOOKUP(A101,'[3]2019'!$A$8:$O$140,15,0)</f>
        <v>0</v>
      </c>
      <c r="FV101" s="18">
        <f>VLOOKUP(A101,'[3]2019'!$A$8:$O$140,14,0)</f>
        <v>0</v>
      </c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</row>
    <row r="102" spans="1:243">
      <c r="A102" s="17" t="s">
        <v>1358</v>
      </c>
      <c r="B102" s="18" t="s">
        <v>1359</v>
      </c>
      <c r="C102" s="17" t="s">
        <v>479</v>
      </c>
      <c r="D102" s="25">
        <v>6</v>
      </c>
      <c r="E102" s="27">
        <v>2019</v>
      </c>
      <c r="F102" s="31"/>
      <c r="G102" s="194">
        <v>21533</v>
      </c>
      <c r="H102" s="194">
        <v>6698</v>
      </c>
      <c r="I102" s="194">
        <v>14835</v>
      </c>
      <c r="J102" s="200">
        <v>20.88</v>
      </c>
      <c r="K102" s="40">
        <f>VLOOKUP(A102,'[6]1.COBERTURA  DANE'!$B$7:$G$139,5,0)</f>
        <v>3389</v>
      </c>
      <c r="L102" s="26">
        <v>81.59</v>
      </c>
      <c r="M102" s="32">
        <v>13243</v>
      </c>
      <c r="N102" s="187">
        <v>1741</v>
      </c>
      <c r="O102" s="187">
        <v>857</v>
      </c>
      <c r="P102" s="187">
        <v>884</v>
      </c>
      <c r="Q102" s="196">
        <f>VLOOKUP($A102,[7]Hoja1!$A$1:$H$3750,6,0)</f>
        <v>2092</v>
      </c>
      <c r="R102" s="196">
        <f>VLOOKUP($A102,[7]Hoja1!$A$1:$H$3750,7,0)</f>
        <v>1032</v>
      </c>
      <c r="S102" s="196">
        <f>VLOOKUP($A102,[7]Hoja1!$A$1:$H$3750,8,0)</f>
        <v>1060</v>
      </c>
      <c r="T102" s="187">
        <v>1788</v>
      </c>
      <c r="U102" s="187">
        <v>899</v>
      </c>
      <c r="V102" s="187">
        <v>889</v>
      </c>
      <c r="W102" s="198">
        <f>VLOOKUP($A102,[7]Hoja1!$A$1:$K$3750,9,0)</f>
        <v>2170</v>
      </c>
      <c r="X102" s="198">
        <f>VLOOKUP($A102,[7]Hoja1!$A$1:$K$3750,10,0)</f>
        <v>1099</v>
      </c>
      <c r="Y102" s="198">
        <f>VLOOKUP($A102,[7]Hoja1!$A$1:$K$3750,11,0)</f>
        <v>1071</v>
      </c>
      <c r="Z102" s="187">
        <v>1843</v>
      </c>
      <c r="AA102" s="187">
        <v>947</v>
      </c>
      <c r="AB102" s="187">
        <v>896</v>
      </c>
      <c r="AC102" s="198">
        <f>VLOOKUP(A102,[7]Hoja1!$A$1:$Q$3765,12,0)</f>
        <v>2207</v>
      </c>
      <c r="AD102" s="198">
        <f>VLOOKUP($A102,[7]Hoja1!$A$1:$Q$3765,13,0)</f>
        <v>1140</v>
      </c>
      <c r="AE102" s="198">
        <f>VLOOKUP($A102,[7]Hoja1!$A$1:$Q$3750,14,0)</f>
        <v>1067</v>
      </c>
      <c r="AF102" s="187">
        <v>1798</v>
      </c>
      <c r="AG102" s="187">
        <v>930</v>
      </c>
      <c r="AH102" s="187">
        <v>868</v>
      </c>
      <c r="AI102" s="198">
        <f>VLOOKUP($A102,[7]Hoja1!$A$1:$Q$3750,15,0)</f>
        <v>3537</v>
      </c>
      <c r="AJ102" s="198">
        <f>VLOOKUP($A102,[7]Hoja1!$A$1:$Q$3750,16,0)</f>
        <v>1819</v>
      </c>
      <c r="AK102" s="198">
        <f>VLOOKUP($A102,[7]Hoja1!$A$1:$Q$3750,17,0)</f>
        <v>1718</v>
      </c>
      <c r="AL102" s="187">
        <v>1622</v>
      </c>
      <c r="AM102" s="187">
        <v>841</v>
      </c>
      <c r="AN102" s="187">
        <v>781</v>
      </c>
      <c r="AO102" s="31"/>
      <c r="AP102" s="31"/>
      <c r="AQ102" s="31"/>
      <c r="AR102" s="31"/>
      <c r="AS102" s="27"/>
      <c r="AT102" s="31"/>
      <c r="AU102" s="31"/>
      <c r="AV102" s="31"/>
      <c r="AW102" s="31"/>
      <c r="AX102" s="38">
        <f>VLOOKUP(A102,[2]INFANTIL!$A$8:$AE$140,31,0)</f>
        <v>15.384615384615385</v>
      </c>
      <c r="AY102" s="18">
        <f>VLOOKUP(A102,[2]INFANTIL!$A$8:$AE$140,30,0)</f>
        <v>3</v>
      </c>
      <c r="AZ102" s="199">
        <f>VLOOKUP(A102,'[3]2019'!$A$8:$E$140,5,0)</f>
        <v>1.7231476163124642</v>
      </c>
      <c r="BA102" s="23">
        <f>VLOOKUP(A102,'[3]2019'!$A$8:$F$140,4,0)</f>
        <v>3</v>
      </c>
      <c r="BB102" s="22">
        <f>VLOOKUP(A102,'[2]MATERNAS DIRECTAS'!$A$8:$AE$140,31,0)</f>
        <v>0</v>
      </c>
      <c r="BC102" s="23">
        <f>VLOOKUP(A102,'[2]MATERNAS DIRECTAS'!$A$8:$AE$140,30,0)</f>
        <v>0</v>
      </c>
      <c r="BD102" s="28">
        <v>0</v>
      </c>
      <c r="BE102" s="27">
        <v>0</v>
      </c>
      <c r="BF102" s="38">
        <f>VLOOKUP(A102,[8]Controles!$A$7:$P$139,12,0)</f>
        <v>4.1025641025641022</v>
      </c>
      <c r="BG102" s="18">
        <f>VLOOKUP(A102,[8]Controles!$A$7:$L$139,11,0)</f>
        <v>8</v>
      </c>
      <c r="BH102" s="38">
        <f>VLOOKUP(A102,[8]Peso!$A$7:$D$139,4,0)</f>
        <v>6.1538461538461542</v>
      </c>
      <c r="BI102" s="18">
        <f>VLOOKUP(A102,[8]Peso!$A$7:$D$139,3,0)</f>
        <v>12</v>
      </c>
      <c r="BJ102" s="22">
        <f>VLOOKUP(A102,'[2]EDA &lt; 5AÑOS'!$A$8:$AE$140,31,0)</f>
        <v>0</v>
      </c>
      <c r="BK102" s="23">
        <f>VLOOKUP(A102,'[2]EDA &lt; 5AÑOS'!$A$8:$AE$140,30,0)</f>
        <v>0</v>
      </c>
      <c r="BL102" s="22">
        <f>VLOOKUP(A102,'[2]IRA &lt; 5AÑOS'!$A$8:$AE$140,31,0)</f>
        <v>0</v>
      </c>
      <c r="BM102" s="23">
        <f>VLOOKUP(A102,'[2]IRA &lt; 5AÑOS'!$A$8:$AE$140,30,0)</f>
        <v>0</v>
      </c>
      <c r="BN102" s="18">
        <v>0</v>
      </c>
      <c r="BO102" s="18">
        <v>0</v>
      </c>
      <c r="BP102" s="18">
        <v>0</v>
      </c>
      <c r="BQ102" s="18">
        <v>0</v>
      </c>
      <c r="BR102" s="37">
        <v>0</v>
      </c>
      <c r="BS102" s="26">
        <v>0</v>
      </c>
      <c r="BT102" s="18">
        <v>0</v>
      </c>
      <c r="BU102" s="18">
        <v>0</v>
      </c>
      <c r="BV102" s="201">
        <v>0.28636363636363638</v>
      </c>
      <c r="BW102" s="201">
        <v>0.95</v>
      </c>
      <c r="BX102" s="201">
        <v>0.96363636363636362</v>
      </c>
      <c r="BY102" s="201">
        <v>0.95</v>
      </c>
      <c r="BZ102" s="201">
        <v>0.96363636363636362</v>
      </c>
      <c r="CA102" s="201">
        <v>1.0954545454545455</v>
      </c>
      <c r="CB102" s="201">
        <v>1.0272727272727273</v>
      </c>
      <c r="CC102" s="18" t="str">
        <f>VLOOKUP(A102,[9]ESTADISTICAS_EN_EDUCACION_BASIC!$C$3:$AK$127,10,0)</f>
        <v>73.1</v>
      </c>
      <c r="CD102" s="18" t="str">
        <f>VLOOKUP(A102,[9]ESTADISTICAS_EN_EDUCACION_BASIC!$C$3:$AK$158,5,0)</f>
        <v>63.3</v>
      </c>
      <c r="CE102" s="18" t="str">
        <f>VLOOKUP(A102,[9]ESTADISTICAS_EN_EDUCACION_BASIC!$C$3:$AK$127,17,0)</f>
        <v>9.13</v>
      </c>
      <c r="CF102" s="24"/>
      <c r="CG102" s="24"/>
      <c r="CH102" s="20">
        <v>0</v>
      </c>
      <c r="CI102" s="21">
        <v>0</v>
      </c>
      <c r="CJ102" s="38">
        <f>VLOOKUP(A102,'[3]2019'!$A$8:$G$140,7,0)</f>
        <v>0</v>
      </c>
      <c r="CK102" s="18">
        <f>VLOOKUP(A102,'[3]2019'!$A$9:$G$140,6,0)</f>
        <v>0</v>
      </c>
      <c r="CL102" s="18">
        <v>0</v>
      </c>
      <c r="CM102" s="26">
        <v>0</v>
      </c>
      <c r="CN102" s="38">
        <v>114.81</v>
      </c>
      <c r="CO102" s="18">
        <v>2</v>
      </c>
      <c r="CP102" s="38">
        <v>285.70999999999998</v>
      </c>
      <c r="CQ102" s="26">
        <v>1</v>
      </c>
      <c r="CR102" s="18">
        <v>0</v>
      </c>
      <c r="CS102" s="26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8">
        <v>0</v>
      </c>
      <c r="CZ102" s="38">
        <v>0</v>
      </c>
      <c r="DA102" s="18">
        <v>0</v>
      </c>
      <c r="DB102" s="38">
        <f>VLOOKUP(A102,'[3]2019'!$A$8:$I$140,9,0)</f>
        <v>1.0851871947911014</v>
      </c>
      <c r="DC102" s="18">
        <f>VLOOKUP(A102,'[3]2019'!$A$8:$I$140,8,0)</f>
        <v>2</v>
      </c>
      <c r="DD102" s="18" t="str">
        <f>VLOOKUP(A102,[9]ESTADISTICAS_EN_EDUCACION_BASIC!$C$3:$AK$127,11,0)</f>
        <v>128.3</v>
      </c>
      <c r="DE102" s="18">
        <f>VLOOKUP($A102,[9]ESTADISTICAS_EN_EDUCACION_BASIC!$C$3:$AK$127,6,0)</f>
        <v>102</v>
      </c>
      <c r="DF102" s="18" t="str">
        <f>VLOOKUP($A102,[9]ESTADISTICAS_EN_EDUCACION_BASIC!$C$3:$AK$127,18,0)</f>
        <v>4.19</v>
      </c>
      <c r="DG102" s="18">
        <f>VLOOKUP($A102,[9]ESTADISTICAS_EN_EDUCACION_BASIC!$C$3:$AK$127,28,0)</f>
        <v>0</v>
      </c>
      <c r="DH102" s="38">
        <v>0</v>
      </c>
      <c r="DI102" s="18">
        <v>0</v>
      </c>
      <c r="DJ102" s="38">
        <f>VLOOKUP(A102,'[10]AS 6 - 11'!$A$1:$D$84,4,0)</f>
        <v>230.41474654377879</v>
      </c>
      <c r="DK102" s="18">
        <f>VLOOKUP(A102,'[10]AS 6 - 11'!$A$1:$D$84,2,0)</f>
        <v>5</v>
      </c>
      <c r="DL102" s="18">
        <v>0</v>
      </c>
      <c r="DM102" s="18">
        <v>0</v>
      </c>
      <c r="DN102" s="38">
        <f>VLOOKUP(A102,[10]Hoja8!$A$1:$D$72,4,0)</f>
        <v>90.620752152242872</v>
      </c>
      <c r="DO102" s="18">
        <f>VLOOKUP(A102,[10]Hoja8!$A$1:$D$72,2,0)</f>
        <v>2</v>
      </c>
      <c r="DP102" s="38">
        <f>VLOOKUP(A102,[10]Hoja10!$A$1:$D$61,4,0)</f>
        <v>135.93112822836432</v>
      </c>
      <c r="DQ102" s="18">
        <f>VLOOKUP(A102,[10]Hoja10!$A$1:$D$61,2,0)</f>
        <v>3</v>
      </c>
      <c r="DR102" s="38">
        <f>VLOOKUP(A102,[10]Hoja11!$A$1:$D$24,4,0)</f>
        <v>45.310376076121436</v>
      </c>
      <c r="DS102" s="18">
        <f>VLOOKUP(A102,[10]Hoja11!$A$1:$D$24,2,0)</f>
        <v>1</v>
      </c>
      <c r="DT102" s="38">
        <f>VLOOKUP(A102,[10]Hoja12!$A$1:$D$41,4,0)</f>
        <v>45.310376076121436</v>
      </c>
      <c r="DU102" s="18">
        <f>VLOOKUP(A102,[10]Hoja12!$A$1:$D$41,2,0)</f>
        <v>1</v>
      </c>
      <c r="DV102" s="38">
        <f>VLOOKUP(A102,[10]Hoja13!$A$1:$D$20,4,0)</f>
        <v>45.310376076121436</v>
      </c>
      <c r="DW102" s="18">
        <f>VLOOKUP(A102,[10]Hoja13!$A$1:$D$20,2,0)</f>
        <v>1</v>
      </c>
      <c r="DX102" s="18">
        <v>0</v>
      </c>
      <c r="DY102" s="18">
        <v>0</v>
      </c>
      <c r="DZ102" s="188">
        <v>0</v>
      </c>
      <c r="EA102" s="189">
        <v>0</v>
      </c>
      <c r="EB102" s="188">
        <v>69.124423963133651</v>
      </c>
      <c r="EC102" s="189">
        <v>60</v>
      </c>
      <c r="ED102" s="38">
        <f>VLOOKUP(A102,'[3]2019'!$A$8:$K$140,11,0)</f>
        <v>2.7808676307007789</v>
      </c>
      <c r="EE102" s="18">
        <f>VLOOKUP(A102,'[3]2019'!$A$8:$K$140,10,0)</f>
        <v>5</v>
      </c>
      <c r="EF102" s="18" t="str">
        <f>VLOOKUP($A102,[9]ESTADISTICAS_EN_EDUCACION_BASIC!$C$3:$AK$127,11,0)</f>
        <v>128.3</v>
      </c>
      <c r="EG102" s="18" t="str">
        <f>VLOOKUP($A102,[9]ESTADISTICAS_EN_EDUCACION_BASIC!$C$3:$AK$127,7,0)</f>
        <v>72.9</v>
      </c>
      <c r="EH102" s="18" t="str">
        <f>VLOOKUP($A102,[9]ESTADISTICAS_EN_EDUCACION_BASIC!$C$3:$AK$127,18,0)</f>
        <v>4.19</v>
      </c>
      <c r="EI102" s="18">
        <f>VLOOKUP($A102,[9]ESTADISTICAS_EN_EDUCACION_BASIC!$C$3:$AK$127,29,0)</f>
        <v>0</v>
      </c>
      <c r="EJ102" s="31"/>
      <c r="EK102" s="31"/>
      <c r="EL102" s="18" t="str">
        <f>VLOOKUP($A102,[9]ESTADISTICAS_EN_EDUCACION_BASIC!$C$3:$AK$127,13,0)</f>
        <v>84.1</v>
      </c>
      <c r="EM102" s="18" t="str">
        <f>VLOOKUP($A102,[9]ESTADISTICAS_EN_EDUCACION_BASIC!$C$3:$AK$127,8,0)</f>
        <v>37.7</v>
      </c>
      <c r="EN102" s="18" t="str">
        <f>VLOOKUP($A102,[9]ESTADISTICAS_EN_EDUCACION_BASIC!$C$3:$AK$127,20,0)</f>
        <v>2.93</v>
      </c>
      <c r="EO102" s="18" t="str">
        <f>VLOOKUP($A102,[9]ESTADISTICAS_EN_EDUCACION_BASIC!$C$3:$AK$127,30,0)</f>
        <v>2.93</v>
      </c>
      <c r="EP102" s="38">
        <f>VLOOKUP(A102,[10]Hoja2!$A$1:$D$72,4,0)</f>
        <v>90.620752152242872</v>
      </c>
      <c r="EQ102" s="18">
        <f>VLOOKUP(A102,[10]Hoja2!$A$1:$D$72,2,0)</f>
        <v>2</v>
      </c>
      <c r="ER102" s="38">
        <f>VLOOKUP(A102,[10]Hoja3!$A$1:$D$89,4,0)</f>
        <v>407.79338468509286</v>
      </c>
      <c r="ES102" s="18">
        <f>VLOOKUP(A102,[10]Hoja3!$A$1:$D$89,2,0)</f>
        <v>9</v>
      </c>
      <c r="ET102" s="38">
        <f>VLOOKUP(A102,[10]Hoja5!$A$1:$D$76,4,0)</f>
        <v>362.48300860897149</v>
      </c>
      <c r="EU102" s="18">
        <f>VLOOKUP(A102,[10]Hoja5!$A$1:$D$75,2,0)</f>
        <v>8</v>
      </c>
      <c r="EV102" s="38">
        <f>VLOOKUP(A102,[10]Hoja7!$A$1:$D$76,4,0)</f>
        <v>135.93112822836432</v>
      </c>
      <c r="EW102" s="18">
        <f>VLOOKUP(A102,[10]Hoja7!$A$1:$D$77,2,0)</f>
        <v>3</v>
      </c>
      <c r="EX102" s="31"/>
      <c r="EY102" s="188">
        <v>71.702944942381563</v>
      </c>
      <c r="EZ102" s="189">
        <v>56</v>
      </c>
      <c r="FA102" s="188">
        <v>58.981233243967829</v>
      </c>
      <c r="FB102" s="189">
        <v>44</v>
      </c>
      <c r="FC102" s="18">
        <v>0</v>
      </c>
      <c r="FD102" s="18">
        <v>0</v>
      </c>
      <c r="FE102" s="38">
        <f>VLOOKUP(A102,[10]Hoja16!$A$1:$D$88,4,0)</f>
        <v>84.817642069550459</v>
      </c>
      <c r="FF102" s="18">
        <f>VLOOKUP(A102,[10]Hoja16!$A$1:$D$88,2,0)</f>
        <v>3</v>
      </c>
      <c r="FG102" s="38">
        <f>VLOOKUP(A102,[10]Hoja17!$A$1:$D$33,4,0)</f>
        <v>56.545094713033642</v>
      </c>
      <c r="FH102" s="18">
        <f>VLOOKUP(A102,[10]Hoja17!$A$1:$D$33,2,0)</f>
        <v>2</v>
      </c>
      <c r="FI102" s="18">
        <v>0</v>
      </c>
      <c r="FJ102" s="18">
        <v>0</v>
      </c>
      <c r="FK102" s="38">
        <f>VLOOKUP(A102,[10]Hoja19!$A$1:$D$97,4,0)</f>
        <v>141.36273678258411</v>
      </c>
      <c r="FL102" s="18">
        <f>VLOOKUP(A102,[10]Hoja19!$A$1:$D$97,2,0)</f>
        <v>5</v>
      </c>
      <c r="FM102" s="38">
        <f>VLOOKUP(A102,[10]Hoja20!$A$1:$D$91,4,0)</f>
        <v>254.45292620865141</v>
      </c>
      <c r="FN102" s="18">
        <f>VLOOKUP(A102,[10]Hoja20!$A$1:$D$91,2,0)</f>
        <v>9</v>
      </c>
      <c r="FO102" s="38">
        <f>VLOOKUP(A102,[10]Hoja21!$A$1:$D$101,4,0)</f>
        <v>763.35877862595419</v>
      </c>
      <c r="FP102" s="18">
        <f>VLOOKUP(A102,[10]Hoja21!$A$1:$D$101,2,0)</f>
        <v>27</v>
      </c>
      <c r="FQ102" s="38">
        <f>VLOOKUP(A102,[10]Hoja22!$A$1:$D$60,4,0)</f>
        <v>56.545094713033642</v>
      </c>
      <c r="FR102" s="18">
        <f>VLOOKUP(A102,[10]Hoja22!$A$1:$D$60,2,0)</f>
        <v>2</v>
      </c>
      <c r="FS102" s="38">
        <f>VLOOKUP(A102,'[3]2019'!$A$8:$M$140,13,0)</f>
        <v>1.2330456226880395</v>
      </c>
      <c r="FT102" s="18">
        <f>VLOOKUP(A102,'[3]2019'!$A$8:$M$140,12,0)</f>
        <v>2</v>
      </c>
      <c r="FU102" s="38">
        <f>VLOOKUP(A102,'[3]2019'!$A$8:$O$140,15,0)</f>
        <v>1.3245033112582782</v>
      </c>
      <c r="FV102" s="18">
        <f>VLOOKUP(A102,'[3]2019'!$A$8:$O$140,14,0)</f>
        <v>2</v>
      </c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</row>
    <row r="103" spans="1:243">
      <c r="A103" s="17" t="s">
        <v>1363</v>
      </c>
      <c r="B103" s="18" t="s">
        <v>1364</v>
      </c>
      <c r="C103" s="17" t="s">
        <v>427</v>
      </c>
      <c r="D103" s="25">
        <v>6</v>
      </c>
      <c r="E103" s="27">
        <v>2019</v>
      </c>
      <c r="F103" s="31"/>
      <c r="G103" s="194">
        <v>22258</v>
      </c>
      <c r="H103" s="194">
        <v>5718</v>
      </c>
      <c r="I103" s="194">
        <v>16540</v>
      </c>
      <c r="J103" s="204">
        <v>2393</v>
      </c>
      <c r="K103" s="40">
        <f>VLOOKUP(A103,'[6]1.COBERTURA  DANE'!$B$7:$G$139,5,0)</f>
        <v>2393</v>
      </c>
      <c r="L103" s="26">
        <v>73.38</v>
      </c>
      <c r="M103" s="32">
        <v>11942</v>
      </c>
      <c r="N103" s="187">
        <v>1668</v>
      </c>
      <c r="O103" s="187">
        <v>835</v>
      </c>
      <c r="P103" s="187">
        <v>833</v>
      </c>
      <c r="Q103" s="196">
        <f>VLOOKUP($A103,[7]Hoja1!$A$1:$H$3750,6,0)</f>
        <v>1999</v>
      </c>
      <c r="R103" s="196">
        <f>VLOOKUP($A103,[7]Hoja1!$A$1:$H$3750,7,0)</f>
        <v>1003</v>
      </c>
      <c r="S103" s="196">
        <f>VLOOKUP($A103,[7]Hoja1!$A$1:$H$3750,8,0)</f>
        <v>996</v>
      </c>
      <c r="T103" s="187">
        <v>1669</v>
      </c>
      <c r="U103" s="187">
        <v>861</v>
      </c>
      <c r="V103" s="187">
        <v>808</v>
      </c>
      <c r="W103" s="198">
        <f>VLOOKUP($A103,[7]Hoja1!$A$1:$K$3750,9,0)</f>
        <v>2018</v>
      </c>
      <c r="X103" s="198">
        <f>VLOOKUP($A103,[7]Hoja1!$A$1:$K$3750,10,0)</f>
        <v>1053</v>
      </c>
      <c r="Y103" s="198">
        <f>VLOOKUP($A103,[7]Hoja1!$A$1:$K$3750,11,0)</f>
        <v>965</v>
      </c>
      <c r="Z103" s="187">
        <v>1720</v>
      </c>
      <c r="AA103" s="187">
        <v>920</v>
      </c>
      <c r="AB103" s="187">
        <v>800</v>
      </c>
      <c r="AC103" s="198">
        <f>VLOOKUP(A103,[7]Hoja1!$A$1:$Q$3765,12,0)</f>
        <v>2111</v>
      </c>
      <c r="AD103" s="198">
        <f>VLOOKUP($A103,[7]Hoja1!$A$1:$Q$3765,13,0)</f>
        <v>1146</v>
      </c>
      <c r="AE103" s="198">
        <f>VLOOKUP($A103,[7]Hoja1!$A$1:$Q$3750,14,0)</f>
        <v>965</v>
      </c>
      <c r="AF103" s="187">
        <v>1800</v>
      </c>
      <c r="AG103" s="187">
        <v>985</v>
      </c>
      <c r="AH103" s="187">
        <v>815</v>
      </c>
      <c r="AI103" s="198">
        <f>VLOOKUP($A103,[7]Hoja1!$A$1:$Q$3750,15,0)</f>
        <v>3913</v>
      </c>
      <c r="AJ103" s="198">
        <f>VLOOKUP($A103,[7]Hoja1!$A$1:$Q$3750,16,0)</f>
        <v>2105</v>
      </c>
      <c r="AK103" s="198">
        <f>VLOOKUP($A103,[7]Hoja1!$A$1:$Q$3750,17,0)</f>
        <v>1808</v>
      </c>
      <c r="AL103" s="187">
        <v>1819</v>
      </c>
      <c r="AM103" s="187">
        <v>982</v>
      </c>
      <c r="AN103" s="187">
        <v>837</v>
      </c>
      <c r="AO103" s="31"/>
      <c r="AP103" s="31"/>
      <c r="AQ103" s="31"/>
      <c r="AR103" s="31"/>
      <c r="AS103" s="27"/>
      <c r="AT103" s="31"/>
      <c r="AU103" s="31"/>
      <c r="AV103" s="31"/>
      <c r="AW103" s="31"/>
      <c r="AX103" s="38">
        <f>VLOOKUP(A103,[2]INFANTIL!$A$8:$AE$140,31,0)</f>
        <v>0</v>
      </c>
      <c r="AY103" s="18">
        <f>VLOOKUP(A103,[2]INFANTIL!$A$8:$AE$140,30,0)</f>
        <v>0</v>
      </c>
      <c r="AZ103" s="199">
        <f>VLOOKUP(A103,'[3]2019'!$A$8:$E$140,5,0)</f>
        <v>0.5995203836930455</v>
      </c>
      <c r="BA103" s="23">
        <f>VLOOKUP(A103,'[3]2019'!$A$8:$F$140,4,0)</f>
        <v>1</v>
      </c>
      <c r="BB103" s="22">
        <f>VLOOKUP(A103,'[2]MATERNAS DIRECTAS'!$A$8:$AE$140,31,0)</f>
        <v>0</v>
      </c>
      <c r="BC103" s="23">
        <f>VLOOKUP(A103,'[2]MATERNAS DIRECTAS'!$A$8:$AE$140,30,0)</f>
        <v>0</v>
      </c>
      <c r="BD103" s="28">
        <v>0</v>
      </c>
      <c r="BE103" s="27">
        <v>0</v>
      </c>
      <c r="BF103" s="38">
        <f>VLOOKUP(A103,[8]Controles!$A$7:$P$139,12,0)</f>
        <v>4.5197740112994351</v>
      </c>
      <c r="BG103" s="18">
        <f>VLOOKUP(A103,[8]Controles!$A$7:$L$139,11,0)</f>
        <v>8</v>
      </c>
      <c r="BH103" s="38">
        <f>VLOOKUP(A103,[8]Peso!$A$7:$D$139,4,0)</f>
        <v>12.994350282485875</v>
      </c>
      <c r="BI103" s="18">
        <f>VLOOKUP(A103,[8]Peso!$A$7:$D$139,3,0)</f>
        <v>23</v>
      </c>
      <c r="BJ103" s="22">
        <f>VLOOKUP(A103,'[2]EDA &lt; 5AÑOS'!$A$8:$AE$140,31,0)</f>
        <v>0</v>
      </c>
      <c r="BK103" s="23">
        <f>VLOOKUP(A103,'[2]EDA &lt; 5AÑOS'!$A$8:$AE$140,30,0)</f>
        <v>0</v>
      </c>
      <c r="BL103" s="22">
        <f>VLOOKUP(A103,'[2]IRA &lt; 5AÑOS'!$A$8:$AE$140,31,0)</f>
        <v>0</v>
      </c>
      <c r="BM103" s="23">
        <f>VLOOKUP(A103,'[2]IRA &lt; 5AÑOS'!$A$8:$AE$140,30,0)</f>
        <v>0</v>
      </c>
      <c r="BN103" s="18">
        <v>0</v>
      </c>
      <c r="BO103" s="18">
        <v>0</v>
      </c>
      <c r="BP103" s="18">
        <v>0</v>
      </c>
      <c r="BQ103" s="18">
        <v>0</v>
      </c>
      <c r="BR103" s="37">
        <v>0</v>
      </c>
      <c r="BS103" s="26">
        <v>0</v>
      </c>
      <c r="BT103" s="18">
        <v>0</v>
      </c>
      <c r="BU103" s="18">
        <v>0</v>
      </c>
      <c r="BV103" s="201">
        <v>7.6923076923076927E-2</v>
      </c>
      <c r="BW103" s="201">
        <v>0.95604395604395609</v>
      </c>
      <c r="BX103" s="201">
        <v>1</v>
      </c>
      <c r="BY103" s="201">
        <v>0.95604395604395609</v>
      </c>
      <c r="BZ103" s="201">
        <v>0.98351648351648346</v>
      </c>
      <c r="CA103" s="201">
        <v>1.1141304347826086</v>
      </c>
      <c r="CB103" s="201">
        <v>0.94021739130434778</v>
      </c>
      <c r="CC103" s="18" t="str">
        <f>VLOOKUP(A103,[9]ESTADISTICAS_EN_EDUCACION_BASIC!$C$3:$AK$127,10,0)</f>
        <v>88.1</v>
      </c>
      <c r="CD103" s="18" t="str">
        <f>VLOOKUP(A103,[9]ESTADISTICAS_EN_EDUCACION_BASIC!$C$3:$AK$158,5,0)</f>
        <v>75.5</v>
      </c>
      <c r="CE103" s="18" t="str">
        <f>VLOOKUP(A103,[9]ESTADISTICAS_EN_EDUCACION_BASIC!$C$3:$AK$127,17,0)</f>
        <v>1.83</v>
      </c>
      <c r="CF103" s="24"/>
      <c r="CG103" s="24"/>
      <c r="CH103" s="20">
        <v>0</v>
      </c>
      <c r="CI103" s="21">
        <v>0</v>
      </c>
      <c r="CJ103" s="38">
        <f>VLOOKUP(A103,'[3]2019'!$A$8:$G$140,7,0)</f>
        <v>1.7974835230677051</v>
      </c>
      <c r="CK103" s="18">
        <f>VLOOKUP(A103,'[3]2019'!$A$9:$G$140,6,0)</f>
        <v>3</v>
      </c>
      <c r="CL103" s="18">
        <v>0</v>
      </c>
      <c r="CM103" s="26">
        <v>0</v>
      </c>
      <c r="CN103" s="18">
        <v>60.13</v>
      </c>
      <c r="CO103" s="18">
        <v>1</v>
      </c>
      <c r="CP103" s="18">
        <v>0</v>
      </c>
      <c r="CQ103" s="18">
        <v>0</v>
      </c>
      <c r="CR103" s="18">
        <v>0</v>
      </c>
      <c r="CS103" s="26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8">
        <v>0</v>
      </c>
      <c r="CZ103" s="38">
        <v>0</v>
      </c>
      <c r="DA103" s="18">
        <v>0</v>
      </c>
      <c r="DB103" s="38">
        <f>VLOOKUP(A103,'[3]2019'!$A$8:$I$140,9,0)</f>
        <v>0.58139534883720934</v>
      </c>
      <c r="DC103" s="18">
        <f>VLOOKUP(A103,'[3]2019'!$A$8:$I$140,8,0)</f>
        <v>1</v>
      </c>
      <c r="DD103" s="18" t="str">
        <f>VLOOKUP(A103,[9]ESTADISTICAS_EN_EDUCACION_BASIC!$C$3:$AK$127,11,0)</f>
        <v>124.9</v>
      </c>
      <c r="DE103" s="18" t="str">
        <f>VLOOKUP($A103,[9]ESTADISTICAS_EN_EDUCACION_BASIC!$C$3:$AK$127,6,0)</f>
        <v>104.5</v>
      </c>
      <c r="DF103" s="18" t="str">
        <f>VLOOKUP($A103,[9]ESTADISTICAS_EN_EDUCACION_BASIC!$C$3:$AK$127,18,0)</f>
        <v>2.28</v>
      </c>
      <c r="DG103" s="18" t="str">
        <f>VLOOKUP($A103,[9]ESTADISTICAS_EN_EDUCACION_BASIC!$C$3:$AK$127,28,0)</f>
        <v>8.08</v>
      </c>
      <c r="DH103" s="38">
        <v>0</v>
      </c>
      <c r="DI103" s="18">
        <v>0</v>
      </c>
      <c r="DJ103" s="38">
        <v>0</v>
      </c>
      <c r="DK103" s="18">
        <v>0</v>
      </c>
      <c r="DL103" s="18">
        <v>0</v>
      </c>
      <c r="DM103" s="18">
        <v>0</v>
      </c>
      <c r="DN103" s="38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0</v>
      </c>
      <c r="DX103" s="18">
        <v>0</v>
      </c>
      <c r="DY103" s="18">
        <v>0</v>
      </c>
      <c r="DZ103" s="188">
        <v>1.25</v>
      </c>
      <c r="EA103" s="189">
        <v>1</v>
      </c>
      <c r="EB103" s="188">
        <v>42.944785276073624</v>
      </c>
      <c r="EC103" s="189">
        <v>35</v>
      </c>
      <c r="ED103" s="38">
        <f>VLOOKUP(A103,'[3]2019'!$A$8:$K$140,11,0)</f>
        <v>1.1111111111111112</v>
      </c>
      <c r="EE103" s="18">
        <f>VLOOKUP(A103,'[3]2019'!$A$8:$K$140,10,0)</f>
        <v>2</v>
      </c>
      <c r="EF103" s="18" t="str">
        <f>VLOOKUP($A103,[9]ESTADISTICAS_EN_EDUCACION_BASIC!$C$3:$AK$127,11,0)</f>
        <v>124.9</v>
      </c>
      <c r="EG103" s="18" t="str">
        <f>VLOOKUP($A103,[9]ESTADISTICAS_EN_EDUCACION_BASIC!$C$3:$AK$127,7,0)</f>
        <v>95.3</v>
      </c>
      <c r="EH103" s="18" t="str">
        <f>VLOOKUP($A103,[9]ESTADISTICAS_EN_EDUCACION_BASIC!$C$3:$AK$127,18,0)</f>
        <v>2.28</v>
      </c>
      <c r="EI103" s="18" t="str">
        <f>VLOOKUP($A103,[9]ESTADISTICAS_EN_EDUCACION_BASIC!$C$3:$AK$127,29,0)</f>
        <v>5.89</v>
      </c>
      <c r="EJ103" s="31"/>
      <c r="EK103" s="31"/>
      <c r="EL103" s="18" t="str">
        <f>VLOOKUP($A103,[9]ESTADISTICAS_EN_EDUCACION_BASIC!$C$3:$AK$127,13,0)</f>
        <v>89.9</v>
      </c>
      <c r="EM103" s="18" t="str">
        <f>VLOOKUP($A103,[9]ESTADISTICAS_EN_EDUCACION_BASIC!$C$3:$AK$127,8,0)</f>
        <v>56.6</v>
      </c>
      <c r="EN103" s="18" t="str">
        <f>VLOOKUP($A103,[9]ESTADISTICAS_EN_EDUCACION_BASIC!$C$3:$AK$127,20,0)</f>
        <v>5.87</v>
      </c>
      <c r="EO103" s="18" t="str">
        <f>VLOOKUP($A103,[9]ESTADISTICAS_EN_EDUCACION_BASIC!$C$3:$AK$127,30,0)</f>
        <v>2.68</v>
      </c>
      <c r="EP103" s="18">
        <v>0</v>
      </c>
      <c r="EQ103" s="18">
        <v>0</v>
      </c>
      <c r="ER103" s="38">
        <v>0</v>
      </c>
      <c r="ES103" s="18">
        <v>0</v>
      </c>
      <c r="ET103" s="38">
        <v>0</v>
      </c>
      <c r="EU103" s="18">
        <v>0</v>
      </c>
      <c r="EV103" s="38">
        <v>0</v>
      </c>
      <c r="EW103" s="18">
        <v>0</v>
      </c>
      <c r="EX103" s="31"/>
      <c r="EY103" s="188">
        <v>64.516129032258064</v>
      </c>
      <c r="EZ103" s="189">
        <v>54</v>
      </c>
      <c r="FA103" s="188">
        <v>52.763819095477388</v>
      </c>
      <c r="FB103" s="189">
        <v>42</v>
      </c>
      <c r="FC103" s="18">
        <v>0</v>
      </c>
      <c r="FD103" s="18">
        <v>0</v>
      </c>
      <c r="FE103" s="38">
        <v>25.56</v>
      </c>
      <c r="FF103" s="18">
        <v>1</v>
      </c>
      <c r="FG103" s="38">
        <f>VLOOKUP(A103,[10]Hoja17!$A$1:$D$33,4,0)</f>
        <v>25.555839509327882</v>
      </c>
      <c r="FH103" s="18">
        <f>VLOOKUP(A103,[10]Hoja17!$A$1:$D$33,2,0)</f>
        <v>1</v>
      </c>
      <c r="FI103" s="18">
        <v>0</v>
      </c>
      <c r="FJ103" s="18">
        <v>0</v>
      </c>
      <c r="FK103" s="38">
        <f>VLOOKUP(A103,[10]Hoja19!$A$1:$D$97,4,0)</f>
        <v>51.111679018655764</v>
      </c>
      <c r="FL103" s="18">
        <f>VLOOKUP(A103,[10]Hoja19!$A$1:$D$97,2,0)</f>
        <v>2</v>
      </c>
      <c r="FM103" s="38">
        <v>0</v>
      </c>
      <c r="FN103" s="18">
        <v>0</v>
      </c>
      <c r="FO103" s="38">
        <v>25.56</v>
      </c>
      <c r="FP103" s="18">
        <v>1</v>
      </c>
      <c r="FQ103" s="38">
        <v>0</v>
      </c>
      <c r="FR103" s="18">
        <v>0</v>
      </c>
      <c r="FS103" s="38">
        <f>VLOOKUP(A103,'[3]2019'!$A$8:$M$140,13,0)</f>
        <v>1.6492578339747115</v>
      </c>
      <c r="FT103" s="18">
        <f>VLOOKUP(A103,'[3]2019'!$A$8:$M$140,12,0)</f>
        <v>3</v>
      </c>
      <c r="FU103" s="38">
        <f>VLOOKUP(A103,'[3]2019'!$A$8:$O$140,15,0)</f>
        <v>0</v>
      </c>
      <c r="FV103" s="18">
        <f>VLOOKUP(A103,'[3]2019'!$A$8:$O$140,14,0)</f>
        <v>0</v>
      </c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</row>
    <row r="104" spans="1:243">
      <c r="A104" s="17" t="s">
        <v>1372</v>
      </c>
      <c r="B104" s="18" t="s">
        <v>1373</v>
      </c>
      <c r="C104" s="17" t="s">
        <v>466</v>
      </c>
      <c r="D104" s="25">
        <v>6</v>
      </c>
      <c r="E104" s="27">
        <v>2019</v>
      </c>
      <c r="F104" s="31"/>
      <c r="G104" s="194">
        <v>26944</v>
      </c>
      <c r="H104" s="194">
        <v>12440</v>
      </c>
      <c r="I104" s="194">
        <v>14504</v>
      </c>
      <c r="J104" s="200">
        <v>27.01</v>
      </c>
      <c r="K104" s="40">
        <f>VLOOKUP(A104,'[6]1.COBERTURA  DANE'!$B$7:$G$139,5,0)</f>
        <v>5784</v>
      </c>
      <c r="L104" s="26">
        <v>60.73</v>
      </c>
      <c r="M104" s="32">
        <v>13004</v>
      </c>
      <c r="N104" s="187">
        <v>1518</v>
      </c>
      <c r="O104" s="187">
        <v>787</v>
      </c>
      <c r="P104" s="187">
        <v>731</v>
      </c>
      <c r="Q104" s="196">
        <f>VLOOKUP($A104,[7]Hoja1!$A$1:$H$3750,6,0)</f>
        <v>1839</v>
      </c>
      <c r="R104" s="196">
        <f>VLOOKUP($A104,[7]Hoja1!$A$1:$H$3750,7,0)</f>
        <v>955</v>
      </c>
      <c r="S104" s="196">
        <f>VLOOKUP($A104,[7]Hoja1!$A$1:$H$3750,8,0)</f>
        <v>884</v>
      </c>
      <c r="T104" s="187">
        <v>1720</v>
      </c>
      <c r="U104" s="187">
        <v>902</v>
      </c>
      <c r="V104" s="187">
        <v>818</v>
      </c>
      <c r="W104" s="198">
        <f>VLOOKUP($A104,[7]Hoja1!$A$1:$K$3750,9,0)</f>
        <v>2162</v>
      </c>
      <c r="X104" s="198">
        <f>VLOOKUP($A104,[7]Hoja1!$A$1:$K$3750,10,0)</f>
        <v>1136</v>
      </c>
      <c r="Y104" s="198">
        <f>VLOOKUP($A104,[7]Hoja1!$A$1:$K$3750,11,0)</f>
        <v>1026</v>
      </c>
      <c r="Z104" s="187">
        <v>1968</v>
      </c>
      <c r="AA104" s="187">
        <v>1038</v>
      </c>
      <c r="AB104" s="187">
        <v>930</v>
      </c>
      <c r="AC104" s="198">
        <f>VLOOKUP(A104,[7]Hoja1!$A$1:$Q$3765,12,0)</f>
        <v>2442</v>
      </c>
      <c r="AD104" s="198">
        <f>VLOOKUP($A104,[7]Hoja1!$A$1:$Q$3765,13,0)</f>
        <v>1289</v>
      </c>
      <c r="AE104" s="198">
        <f>VLOOKUP($A104,[7]Hoja1!$A$1:$Q$3750,14,0)</f>
        <v>1153</v>
      </c>
      <c r="AF104" s="187">
        <v>2049</v>
      </c>
      <c r="AG104" s="187">
        <v>1078</v>
      </c>
      <c r="AH104" s="187">
        <v>971</v>
      </c>
      <c r="AI104" s="198">
        <f>VLOOKUP($A104,[7]Hoja1!$A$1:$Q$3750,15,0)</f>
        <v>4166</v>
      </c>
      <c r="AJ104" s="198">
        <f>VLOOKUP($A104,[7]Hoja1!$A$1:$Q$3750,16,0)</f>
        <v>2161</v>
      </c>
      <c r="AK104" s="198">
        <f>VLOOKUP($A104,[7]Hoja1!$A$1:$Q$3750,17,0)</f>
        <v>2005</v>
      </c>
      <c r="AL104" s="187">
        <v>1921</v>
      </c>
      <c r="AM104" s="187">
        <v>1002</v>
      </c>
      <c r="AN104" s="187">
        <v>919</v>
      </c>
      <c r="AO104" s="31"/>
      <c r="AP104" s="31"/>
      <c r="AQ104" s="31"/>
      <c r="AR104" s="31"/>
      <c r="AS104" s="27"/>
      <c r="AT104" s="31"/>
      <c r="AU104" s="31"/>
      <c r="AV104" s="31"/>
      <c r="AW104" s="31"/>
      <c r="AX104" s="38">
        <f>VLOOKUP(A104,[2]INFANTIL!$A$8:$AE$140,31,0)</f>
        <v>5.9880239520958085</v>
      </c>
      <c r="AY104" s="18">
        <f>VLOOKUP(A104,[2]INFANTIL!$A$8:$AE$140,30,0)</f>
        <v>1</v>
      </c>
      <c r="AZ104" s="199">
        <f>VLOOKUP(A104,'[3]2019'!$A$8:$E$140,5,0)</f>
        <v>0.65876152832674573</v>
      </c>
      <c r="BA104" s="23">
        <f>VLOOKUP(A104,'[3]2019'!$A$8:$F$140,4,0)</f>
        <v>1</v>
      </c>
      <c r="BB104" s="22">
        <f>VLOOKUP(A104,'[2]MATERNAS DIRECTAS'!$A$8:$AE$140,31,0)</f>
        <v>0</v>
      </c>
      <c r="BC104" s="23">
        <f>VLOOKUP(A104,'[2]MATERNAS DIRECTAS'!$A$8:$AE$140,30,0)</f>
        <v>0</v>
      </c>
      <c r="BD104" s="28">
        <v>0</v>
      </c>
      <c r="BE104" s="27">
        <v>0</v>
      </c>
      <c r="BF104" s="38">
        <f>VLOOKUP(A104,[8]Controles!$A$7:$P$139,12,0)</f>
        <v>6.5868263473053901</v>
      </c>
      <c r="BG104" s="18">
        <f>VLOOKUP(A104,[8]Controles!$A$7:$L$139,11,0)</f>
        <v>11</v>
      </c>
      <c r="BH104" s="38">
        <f>VLOOKUP(A104,[8]Peso!$A$7:$D$139,4,0)</f>
        <v>5.9880239520958085</v>
      </c>
      <c r="BI104" s="18">
        <f>VLOOKUP(A104,[8]Peso!$A$7:$D$139,3,0)</f>
        <v>10</v>
      </c>
      <c r="BJ104" s="22">
        <f>VLOOKUP(A104,'[2]EDA &lt; 5AÑOS'!$A$8:$AE$140,31,0)</f>
        <v>65.876152832674578</v>
      </c>
      <c r="BK104" s="23">
        <f>VLOOKUP(A104,'[2]EDA &lt; 5AÑOS'!$A$8:$AE$140,30,0)</f>
        <v>1</v>
      </c>
      <c r="BL104" s="22">
        <f>VLOOKUP(A104,'[2]IRA &lt; 5AÑOS'!$A$8:$AE$140,31,0)</f>
        <v>0</v>
      </c>
      <c r="BM104" s="23">
        <f>VLOOKUP(A104,'[2]IRA &lt; 5AÑOS'!$A$8:$AE$140,30,0)</f>
        <v>0</v>
      </c>
      <c r="BN104" s="18">
        <v>0</v>
      </c>
      <c r="BO104" s="18">
        <v>0</v>
      </c>
      <c r="BP104" s="27">
        <v>332.23</v>
      </c>
      <c r="BQ104" s="27">
        <v>1</v>
      </c>
      <c r="BR104" s="37">
        <v>0</v>
      </c>
      <c r="BS104" s="26">
        <v>0</v>
      </c>
      <c r="BT104" s="31">
        <v>332.23</v>
      </c>
      <c r="BU104" s="31">
        <v>1</v>
      </c>
      <c r="BV104" s="201">
        <v>0.30660377358490565</v>
      </c>
      <c r="BW104" s="201">
        <v>0.94811320754716977</v>
      </c>
      <c r="BX104" s="201">
        <v>0.85377358490566035</v>
      </c>
      <c r="BY104" s="201">
        <v>0.94811320754716977</v>
      </c>
      <c r="BZ104" s="201">
        <v>0.85377358490566035</v>
      </c>
      <c r="CA104" s="201">
        <v>0.8046511627906977</v>
      </c>
      <c r="CB104" s="201">
        <v>0.84651162790697676</v>
      </c>
      <c r="CC104" s="18" t="str">
        <f>VLOOKUP(A104,[9]ESTADISTICAS_EN_EDUCACION_BASIC!$C$3:$AK$127,10,0)</f>
        <v>82.3</v>
      </c>
      <c r="CD104" s="18" t="str">
        <f>VLOOKUP(A104,[9]ESTADISTICAS_EN_EDUCACION_BASIC!$C$3:$AK$158,5,0)</f>
        <v>66.7</v>
      </c>
      <c r="CE104" s="18" t="str">
        <f>VLOOKUP(A104,[9]ESTADISTICAS_EN_EDUCACION_BASIC!$C$3:$AK$127,17,0)</f>
        <v>5.37</v>
      </c>
      <c r="CF104" s="24"/>
      <c r="CG104" s="24"/>
      <c r="CH104" s="20">
        <v>0</v>
      </c>
      <c r="CI104" s="21">
        <v>0</v>
      </c>
      <c r="CJ104" s="38">
        <f>VLOOKUP(A104,'[3]2019'!$A$8:$G$140,7,0)</f>
        <v>0</v>
      </c>
      <c r="CK104" s="18">
        <f>VLOOKUP(A104,'[3]2019'!$A$9:$G$140,6,0)</f>
        <v>0</v>
      </c>
      <c r="CL104" s="18">
        <v>0</v>
      </c>
      <c r="CM104" s="26">
        <v>0</v>
      </c>
      <c r="CN104" s="38">
        <v>130.04</v>
      </c>
      <c r="CO104" s="18">
        <v>2</v>
      </c>
      <c r="CP104" s="18">
        <v>0</v>
      </c>
      <c r="CQ104" s="18">
        <v>0</v>
      </c>
      <c r="CR104" s="18">
        <v>0</v>
      </c>
      <c r="CS104" s="26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8">
        <v>0</v>
      </c>
      <c r="CZ104" s="38">
        <v>0</v>
      </c>
      <c r="DA104" s="18">
        <v>0</v>
      </c>
      <c r="DB104" s="38">
        <f>VLOOKUP(A104,'[3]2019'!$A$8:$I$140,9,0)</f>
        <v>0</v>
      </c>
      <c r="DC104" s="18">
        <f>VLOOKUP(A104,'[3]2019'!$A$8:$I$140,8,0)</f>
        <v>0</v>
      </c>
      <c r="DD104" s="18" t="str">
        <f>VLOOKUP(A104,[9]ESTADISTICAS_EN_EDUCACION_BASIC!$C$3:$AK$127,11,0)</f>
        <v>108.5</v>
      </c>
      <c r="DE104" s="18">
        <f>VLOOKUP($A104,[9]ESTADISTICAS_EN_EDUCACION_BASIC!$C$3:$AK$127,6,0)</f>
        <v>92</v>
      </c>
      <c r="DF104" s="18" t="str">
        <f>VLOOKUP($A104,[9]ESTADISTICAS_EN_EDUCACION_BASIC!$C$3:$AK$127,18,0)</f>
        <v>3.24</v>
      </c>
      <c r="DG104" s="18" t="str">
        <f>VLOOKUP($A104,[9]ESTADISTICAS_EN_EDUCACION_BASIC!$C$3:$AK$127,28,0)</f>
        <v>1.41</v>
      </c>
      <c r="DH104" s="38">
        <f>VLOOKUP(A104,[10]Hoja4!$A$1:$D$63,4,0)</f>
        <v>92.506938020351527</v>
      </c>
      <c r="DI104" s="18">
        <f>VLOOKUP(A104,[10]Hoja4!$A$1:$D$63,2,0)</f>
        <v>2</v>
      </c>
      <c r="DJ104" s="38">
        <f>VLOOKUP(A104,'[10]AS 6 - 11'!$A$1:$D$84,4,0)</f>
        <v>92.506938020351527</v>
      </c>
      <c r="DK104" s="18">
        <f>VLOOKUP(A104,'[10]AS 6 - 11'!$A$1:$D$84,2,0)</f>
        <v>2</v>
      </c>
      <c r="DL104" s="18">
        <v>0</v>
      </c>
      <c r="DM104" s="18">
        <v>0</v>
      </c>
      <c r="DN104" s="38">
        <f>VLOOKUP(A104,[10]Hoja8!$A$1:$D$72,4,0)</f>
        <v>122.85012285012284</v>
      </c>
      <c r="DO104" s="18">
        <f>VLOOKUP(A104,[10]Hoja8!$A$1:$D$72,2,0)</f>
        <v>3</v>
      </c>
      <c r="DP104" s="38">
        <f>VLOOKUP(A104,[10]Hoja10!$A$1:$D$61,4,0)</f>
        <v>122.85012285012284</v>
      </c>
      <c r="DQ104" s="18">
        <f>VLOOKUP(A104,[10]Hoja10!$A$1:$D$61,2,0)</f>
        <v>3</v>
      </c>
      <c r="DR104" s="38">
        <f>VLOOKUP(A104,[10]Hoja11!$A$1:$D$24,4,0)</f>
        <v>40.95004095004095</v>
      </c>
      <c r="DS104" s="18">
        <f>VLOOKUP(A104,[10]Hoja11!$A$1:$D$24,2,0)</f>
        <v>1</v>
      </c>
      <c r="DT104" s="38">
        <f>VLOOKUP(A104,[10]Hoja12!$A$1:$D$41,4,0)</f>
        <v>81.900081900081901</v>
      </c>
      <c r="DU104" s="18">
        <f>VLOOKUP(A104,[10]Hoja12!$A$1:$D$41,2,0)</f>
        <v>2</v>
      </c>
      <c r="DV104" s="18">
        <v>0</v>
      </c>
      <c r="DW104" s="18">
        <v>0</v>
      </c>
      <c r="DX104" s="18">
        <v>0</v>
      </c>
      <c r="DY104" s="18">
        <v>0</v>
      </c>
      <c r="DZ104" s="188">
        <v>0</v>
      </c>
      <c r="EA104" s="189">
        <v>0</v>
      </c>
      <c r="EB104" s="188">
        <v>36.045314109165808</v>
      </c>
      <c r="EC104" s="189">
        <v>35</v>
      </c>
      <c r="ED104" s="38">
        <f>VLOOKUP(A104,'[3]2019'!$A$8:$K$140,11,0)</f>
        <v>2.9282576866764276</v>
      </c>
      <c r="EE104" s="18">
        <f>VLOOKUP(A104,'[3]2019'!$A$8:$K$140,10,0)</f>
        <v>6</v>
      </c>
      <c r="EF104" s="18" t="str">
        <f>VLOOKUP($A104,[9]ESTADISTICAS_EN_EDUCACION_BASIC!$C$3:$AK$127,11,0)</f>
        <v>108.5</v>
      </c>
      <c r="EG104" s="18">
        <f>VLOOKUP($A104,[9]ESTADISTICAS_EN_EDUCACION_BASIC!$C$3:$AK$127,7,0)</f>
        <v>76</v>
      </c>
      <c r="EH104" s="18" t="str">
        <f>VLOOKUP($A104,[9]ESTADISTICAS_EN_EDUCACION_BASIC!$C$3:$AK$127,18,0)</f>
        <v>3.24</v>
      </c>
      <c r="EI104" s="18" t="str">
        <f>VLOOKUP($A104,[9]ESTADISTICAS_EN_EDUCACION_BASIC!$C$3:$AK$127,29,0)</f>
        <v>4.36</v>
      </c>
      <c r="EJ104" s="31"/>
      <c r="EK104" s="31"/>
      <c r="EL104" s="18" t="str">
        <f>VLOOKUP($A104,[9]ESTADISTICAS_EN_EDUCACION_BASIC!$C$3:$AK$127,13,0)</f>
        <v>74.7</v>
      </c>
      <c r="EM104" s="18" t="str">
        <f>VLOOKUP($A104,[9]ESTADISTICAS_EN_EDUCACION_BASIC!$C$3:$AK$127,8,0)</f>
        <v>44.9</v>
      </c>
      <c r="EN104" s="18" t="str">
        <f>VLOOKUP($A104,[9]ESTADISTICAS_EN_EDUCACION_BASIC!$C$3:$AK$127,20,0)</f>
        <v>3.51</v>
      </c>
      <c r="EO104" s="18" t="str">
        <f>VLOOKUP($A104,[9]ESTADISTICAS_EN_EDUCACION_BASIC!$C$3:$AK$127,30,0)</f>
        <v>3.82</v>
      </c>
      <c r="EP104" s="38">
        <f>VLOOKUP(A104,[10]Hoja2!$A$1:$D$72,4,0)</f>
        <v>122.85012285012284</v>
      </c>
      <c r="EQ104" s="18">
        <f>VLOOKUP(A104,[10]Hoja2!$A$1:$D$72,2,0)</f>
        <v>3</v>
      </c>
      <c r="ER104" s="38">
        <f>VLOOKUP(A104,[10]Hoja3!$A$1:$D$89,4,0)</f>
        <v>204.75020475020474</v>
      </c>
      <c r="ES104" s="18">
        <f>VLOOKUP(A104,[10]Hoja3!$A$1:$D$89,2,0)</f>
        <v>5</v>
      </c>
      <c r="ET104" s="38">
        <f>VLOOKUP(A104,[10]Hoja5!$A$1:$D$76,4,0)</f>
        <v>204.75020475020474</v>
      </c>
      <c r="EU104" s="18">
        <f>VLOOKUP(A104,[10]Hoja5!$A$1:$D$75,2,0)</f>
        <v>5</v>
      </c>
      <c r="EV104" s="38">
        <f>VLOOKUP(A104,[10]Hoja7!$A$1:$D$76,4,0)</f>
        <v>163.8001638001638</v>
      </c>
      <c r="EW104" s="18">
        <f>VLOOKUP(A104,[10]Hoja7!$A$1:$D$77,2,0)</f>
        <v>4</v>
      </c>
      <c r="EX104" s="31"/>
      <c r="EY104" s="190">
        <v>59.847660500544066</v>
      </c>
      <c r="EZ104" s="191">
        <v>55</v>
      </c>
      <c r="FA104" s="188">
        <v>54.982817869415804</v>
      </c>
      <c r="FB104" s="189">
        <v>48</v>
      </c>
      <c r="FC104" s="38">
        <f>VLOOKUP(A104,[10]Hoja15!$A$1:$D$63,4,0)</f>
        <v>120.01920307249159</v>
      </c>
      <c r="FD104" s="18">
        <f>VLOOKUP(A104,[10]Hoja15!$A$1:$D$63,2,0)</f>
        <v>5</v>
      </c>
      <c r="FE104" s="38">
        <f>VLOOKUP(A104,[10]Hoja16!$A$1:$D$88,4,0)</f>
        <v>216.03456553048488</v>
      </c>
      <c r="FF104" s="18">
        <f>VLOOKUP(A104,[10]Hoja16!$A$1:$D$88,2,0)</f>
        <v>9</v>
      </c>
      <c r="FG104" s="18">
        <v>0</v>
      </c>
      <c r="FH104" s="18">
        <v>0</v>
      </c>
      <c r="FI104" s="18">
        <v>0</v>
      </c>
      <c r="FJ104" s="18">
        <v>0</v>
      </c>
      <c r="FK104" s="38">
        <f>VLOOKUP(A104,[10]Hoja19!$A$1:$D$97,4,0)</f>
        <v>336.0537686029765</v>
      </c>
      <c r="FL104" s="18">
        <f>VLOOKUP(A104,[10]Hoja19!$A$1:$D$97,2,0)</f>
        <v>14</v>
      </c>
      <c r="FM104" s="38">
        <f>VLOOKUP(A104,[10]Hoja20!$A$1:$D$91,4,0)</f>
        <v>168.02688430148825</v>
      </c>
      <c r="FN104" s="18">
        <f>VLOOKUP(A104,[10]Hoja20!$A$1:$D$91,2,0)</f>
        <v>7</v>
      </c>
      <c r="FO104" s="38">
        <f>VLOOKUP(A104,[10]Hoja21!$A$1:$D$101,4,0)</f>
        <v>360.05760921747481</v>
      </c>
      <c r="FP104" s="18">
        <f>VLOOKUP(A104,[10]Hoja21!$A$1:$D$101,2,0)</f>
        <v>15</v>
      </c>
      <c r="FQ104" s="38">
        <f>VLOOKUP(A104,[10]Hoja22!$A$1:$D$60,4,0)</f>
        <v>48.007681228996638</v>
      </c>
      <c r="FR104" s="18">
        <f>VLOOKUP(A104,[10]Hoja22!$A$1:$D$60,2,0)</f>
        <v>2</v>
      </c>
      <c r="FS104" s="38">
        <f>VLOOKUP(A104,'[3]2019'!$A$8:$M$140,13,0)</f>
        <v>4.1644976574700676</v>
      </c>
      <c r="FT104" s="18">
        <f>VLOOKUP(A104,'[3]2019'!$A$8:$M$140,12,0)</f>
        <v>8</v>
      </c>
      <c r="FU104" s="38">
        <f>VLOOKUP(A104,'[3]2019'!$A$8:$O$140,15,0)</f>
        <v>2.807411566535654</v>
      </c>
      <c r="FV104" s="18">
        <f>VLOOKUP(A104,'[3]2019'!$A$8:$O$140,14,0)</f>
        <v>5</v>
      </c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</row>
    <row r="105" spans="1:243">
      <c r="A105" s="17" t="s">
        <v>1381</v>
      </c>
      <c r="B105" s="18" t="s">
        <v>1382</v>
      </c>
      <c r="C105" s="17" t="s">
        <v>441</v>
      </c>
      <c r="D105" s="25">
        <v>5</v>
      </c>
      <c r="E105" s="27">
        <v>2019</v>
      </c>
      <c r="F105" s="31"/>
      <c r="G105" s="194">
        <v>26598</v>
      </c>
      <c r="H105" s="194">
        <v>16985</v>
      </c>
      <c r="I105" s="194">
        <v>9613</v>
      </c>
      <c r="J105" s="200">
        <v>34.729999999999997</v>
      </c>
      <c r="K105" s="40">
        <f>VLOOKUP(A105,'[6]1.COBERTURA  DANE'!$B$7:$G$139,5,0)</f>
        <v>8765</v>
      </c>
      <c r="L105" s="26">
        <v>65.849999999999994</v>
      </c>
      <c r="M105" s="32">
        <v>16621</v>
      </c>
      <c r="N105" s="187">
        <v>1948</v>
      </c>
      <c r="O105" s="187">
        <v>991</v>
      </c>
      <c r="P105" s="187">
        <v>957</v>
      </c>
      <c r="Q105" s="196">
        <f>VLOOKUP($A105,[7]Hoja1!$A$1:$H$3750,6,0)</f>
        <v>2347</v>
      </c>
      <c r="R105" s="196">
        <f>VLOOKUP($A105,[7]Hoja1!$A$1:$H$3750,7,0)</f>
        <v>1195</v>
      </c>
      <c r="S105" s="196">
        <f>VLOOKUP($A105,[7]Hoja1!$A$1:$H$3750,8,0)</f>
        <v>1152</v>
      </c>
      <c r="T105" s="187">
        <v>2057</v>
      </c>
      <c r="U105" s="187">
        <v>1058</v>
      </c>
      <c r="V105" s="187">
        <v>999</v>
      </c>
      <c r="W105" s="198">
        <f>VLOOKUP($A105,[7]Hoja1!$A$1:$K$3750,9,0)</f>
        <v>2519</v>
      </c>
      <c r="X105" s="198">
        <f>VLOOKUP($A105,[7]Hoja1!$A$1:$K$3750,10,0)</f>
        <v>1300</v>
      </c>
      <c r="Y105" s="198">
        <f>VLOOKUP($A105,[7]Hoja1!$A$1:$K$3750,11,0)</f>
        <v>1219</v>
      </c>
      <c r="Z105" s="187">
        <v>2187</v>
      </c>
      <c r="AA105" s="187">
        <v>1134</v>
      </c>
      <c r="AB105" s="187">
        <v>1053</v>
      </c>
      <c r="AC105" s="198">
        <f>VLOOKUP(A105,[7]Hoja1!$A$1:$Q$3765,12,0)</f>
        <v>2676</v>
      </c>
      <c r="AD105" s="198">
        <f>VLOOKUP($A105,[7]Hoja1!$A$1:$Q$3765,13,0)</f>
        <v>1386</v>
      </c>
      <c r="AE105" s="198">
        <f>VLOOKUP($A105,[7]Hoja1!$A$1:$Q$3750,14,0)</f>
        <v>1290</v>
      </c>
      <c r="AF105" s="187">
        <v>2247</v>
      </c>
      <c r="AG105" s="187">
        <v>1157</v>
      </c>
      <c r="AH105" s="187">
        <v>1090</v>
      </c>
      <c r="AI105" s="198">
        <f>VLOOKUP($A105,[7]Hoja1!$A$1:$Q$3750,15,0)</f>
        <v>4841</v>
      </c>
      <c r="AJ105" s="198">
        <f>VLOOKUP($A105,[7]Hoja1!$A$1:$Q$3750,16,0)</f>
        <v>2440</v>
      </c>
      <c r="AK105" s="198">
        <f>VLOOKUP($A105,[7]Hoja1!$A$1:$Q$3750,17,0)</f>
        <v>2401</v>
      </c>
      <c r="AL105" s="187">
        <v>2213</v>
      </c>
      <c r="AM105" s="187">
        <v>1116</v>
      </c>
      <c r="AN105" s="187">
        <v>1097</v>
      </c>
      <c r="AO105" s="31"/>
      <c r="AP105" s="31"/>
      <c r="AQ105" s="31"/>
      <c r="AR105" s="31"/>
      <c r="AS105" s="27"/>
      <c r="AT105" s="31"/>
      <c r="AU105" s="31"/>
      <c r="AV105" s="31"/>
      <c r="AW105" s="31"/>
      <c r="AX105" s="38">
        <f>VLOOKUP(A105,[2]INFANTIL!$A$8:$AE$140,31,0)</f>
        <v>12.121212121212121</v>
      </c>
      <c r="AY105" s="18">
        <f>VLOOKUP(A105,[2]INFANTIL!$A$8:$AE$140,30,0)</f>
        <v>4</v>
      </c>
      <c r="AZ105" s="199">
        <f>VLOOKUP(A105,'[3]2019'!$A$8:$E$140,5,0)</f>
        <v>2.5667351129363447</v>
      </c>
      <c r="BA105" s="23">
        <f>VLOOKUP(A105,'[3]2019'!$A$8:$F$140,4,0)</f>
        <v>5</v>
      </c>
      <c r="BB105" s="22">
        <f>VLOOKUP(A105,'[2]MATERNAS DIRECTAS'!$A$8:$AE$140,31,0)</f>
        <v>0</v>
      </c>
      <c r="BC105" s="23">
        <f>VLOOKUP(A105,'[2]MATERNAS DIRECTAS'!$A$8:$AE$140,30,0)</f>
        <v>0</v>
      </c>
      <c r="BD105" s="28">
        <v>0</v>
      </c>
      <c r="BE105" s="27">
        <v>0</v>
      </c>
      <c r="BF105" s="38">
        <f>VLOOKUP(A105,[8]Controles!$A$7:$P$139,12,0)</f>
        <v>3.939393939393939</v>
      </c>
      <c r="BG105" s="18">
        <f>VLOOKUP(A105,[8]Controles!$A$7:$L$139,11,0)</f>
        <v>13</v>
      </c>
      <c r="BH105" s="38">
        <f>VLOOKUP(A105,[8]Peso!$A$7:$D$139,4,0)</f>
        <v>10</v>
      </c>
      <c r="BI105" s="18">
        <f>VLOOKUP(A105,[8]Peso!$A$7:$D$139,3,0)</f>
        <v>33</v>
      </c>
      <c r="BJ105" s="22">
        <f>VLOOKUP(A105,'[2]EDA &lt; 5AÑOS'!$A$8:$AE$140,31,0)</f>
        <v>51.3347022587269</v>
      </c>
      <c r="BK105" s="23">
        <f>VLOOKUP(A105,'[2]EDA &lt; 5AÑOS'!$A$8:$AE$140,30,0)</f>
        <v>1</v>
      </c>
      <c r="BL105" s="22">
        <f>VLOOKUP(A105,'[2]IRA &lt; 5AÑOS'!$A$8:$AE$140,31,0)</f>
        <v>0</v>
      </c>
      <c r="BM105" s="23">
        <f>VLOOKUP(A105,'[2]IRA &lt; 5AÑOS'!$A$8:$AE$140,30,0)</f>
        <v>0</v>
      </c>
      <c r="BN105" s="18">
        <v>0</v>
      </c>
      <c r="BO105" s="18">
        <v>0</v>
      </c>
      <c r="BP105" s="18">
        <v>0</v>
      </c>
      <c r="BQ105" s="18">
        <v>0</v>
      </c>
      <c r="BR105" s="37">
        <v>0</v>
      </c>
      <c r="BS105" s="26">
        <v>0</v>
      </c>
      <c r="BT105" s="18">
        <v>0</v>
      </c>
      <c r="BU105" s="18">
        <v>0</v>
      </c>
      <c r="BV105" s="201">
        <v>2.9077809798270895</v>
      </c>
      <c r="BW105" s="201">
        <v>0.83861671469740628</v>
      </c>
      <c r="BX105" s="201">
        <v>0.85014409221902021</v>
      </c>
      <c r="BY105" s="201">
        <v>0.85590778097982712</v>
      </c>
      <c r="BZ105" s="201">
        <v>0.85014409221902021</v>
      </c>
      <c r="CA105" s="201">
        <v>0.9185393258426966</v>
      </c>
      <c r="CB105" s="201">
        <v>0.8258426966292135</v>
      </c>
      <c r="CC105" s="18" t="str">
        <f>VLOOKUP(A105,[9]ESTADISTICAS_EN_EDUCACION_BASIC!$C$3:$AK$127,10,0)</f>
        <v>72.6</v>
      </c>
      <c r="CD105" s="18" t="str">
        <f>VLOOKUP(A105,[9]ESTADISTICAS_EN_EDUCACION_BASIC!$C$3:$AK$158,5,0)</f>
        <v>50.5</v>
      </c>
      <c r="CE105" s="18" t="str">
        <f>VLOOKUP(A105,[9]ESTADISTICAS_EN_EDUCACION_BASIC!$C$3:$AK$127,17,0)</f>
        <v>3.31</v>
      </c>
      <c r="CF105" s="24"/>
      <c r="CG105" s="24"/>
      <c r="CH105" s="20">
        <v>0</v>
      </c>
      <c r="CI105" s="21">
        <v>0</v>
      </c>
      <c r="CJ105" s="38">
        <f>VLOOKUP(A105,'[3]2019'!$A$8:$G$140,7,0)</f>
        <v>0</v>
      </c>
      <c r="CK105" s="18">
        <f>VLOOKUP(A105,'[3]2019'!$A$9:$G$140,6,0)</f>
        <v>0</v>
      </c>
      <c r="CL105" s="18">
        <v>0</v>
      </c>
      <c r="CM105" s="26">
        <v>0</v>
      </c>
      <c r="CN105" s="18">
        <v>306.27999999999997</v>
      </c>
      <c r="CO105" s="18">
        <v>6</v>
      </c>
      <c r="CP105" s="18">
        <v>0</v>
      </c>
      <c r="CQ105" s="18">
        <v>0</v>
      </c>
      <c r="CR105" s="18">
        <v>0</v>
      </c>
      <c r="CS105" s="26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38">
        <v>0</v>
      </c>
      <c r="DA105" s="18">
        <v>0</v>
      </c>
      <c r="DB105" s="38">
        <f>VLOOKUP(A105,'[3]2019'!$A$8:$I$140,9,0)</f>
        <v>0</v>
      </c>
      <c r="DC105" s="18">
        <f>VLOOKUP(A105,'[3]2019'!$A$8:$I$140,8,0)</f>
        <v>0</v>
      </c>
      <c r="DD105" s="18" t="str">
        <f>VLOOKUP(A105,[9]ESTADISTICAS_EN_EDUCACION_BASIC!$C$3:$AK$127,11,0)</f>
        <v>112.3</v>
      </c>
      <c r="DE105" s="18" t="str">
        <f>VLOOKUP($A105,[9]ESTADISTICAS_EN_EDUCACION_BASIC!$C$3:$AK$127,6,0)</f>
        <v>84.3</v>
      </c>
      <c r="DF105" s="18" t="str">
        <f>VLOOKUP($A105,[9]ESTADISTICAS_EN_EDUCACION_BASIC!$C$3:$AK$127,18,0)</f>
        <v>4.12</v>
      </c>
      <c r="DG105" s="18" t="str">
        <f>VLOOKUP($A105,[9]ESTADISTICAS_EN_EDUCACION_BASIC!$C$3:$AK$127,28,0)</f>
        <v>6.14</v>
      </c>
      <c r="DH105" s="38">
        <v>39.700000000000003</v>
      </c>
      <c r="DI105" s="18">
        <v>1</v>
      </c>
      <c r="DJ105" s="38">
        <f>VLOOKUP(A105,'[10]AS 6 - 11'!$A$1:$D$84,4,0)</f>
        <v>277.88805081381503</v>
      </c>
      <c r="DK105" s="18">
        <f>VLOOKUP(A105,'[10]AS 6 - 11'!$A$1:$D$84,2,0)</f>
        <v>7</v>
      </c>
      <c r="DL105" s="38">
        <f>VLOOKUP(A105,'[10]VIPNAL 6 - 11'!$A$1:$D$28,4,0)</f>
        <v>79.396585946804279</v>
      </c>
      <c r="DM105" s="18">
        <f>VLOOKUP(A105,'[10]VIPNAL 6 - 11'!$A$1:$D$28,2,0)</f>
        <v>2</v>
      </c>
      <c r="DN105" s="38">
        <v>0</v>
      </c>
      <c r="DO105" s="18">
        <v>0</v>
      </c>
      <c r="DP105" s="38">
        <f>VLOOKUP(A105,[10]Hoja10!$A$1:$D$61,4,0)</f>
        <v>74.738415545590442</v>
      </c>
      <c r="DQ105" s="18">
        <f>VLOOKUP(A105,[10]Hoja10!$A$1:$D$61,2,0)</f>
        <v>2</v>
      </c>
      <c r="DR105" s="38">
        <f>VLOOKUP(A105,[10]Hoja11!$A$1:$D$24,4,0)</f>
        <v>37.369207772795221</v>
      </c>
      <c r="DS105" s="18">
        <f>VLOOKUP(A105,[10]Hoja11!$A$1:$D$24,2,0)</f>
        <v>1</v>
      </c>
      <c r="DT105" s="18">
        <v>37.369999999999997</v>
      </c>
      <c r="DU105" s="18">
        <v>1</v>
      </c>
      <c r="DV105" s="18">
        <v>0</v>
      </c>
      <c r="DW105" s="18">
        <v>0</v>
      </c>
      <c r="DX105" s="18">
        <v>0</v>
      </c>
      <c r="DY105" s="18">
        <v>0</v>
      </c>
      <c r="DZ105" s="188">
        <v>2.8490028490028489</v>
      </c>
      <c r="EA105" s="189">
        <v>3</v>
      </c>
      <c r="EB105" s="188">
        <v>55.045871559633028</v>
      </c>
      <c r="EC105" s="189">
        <v>60</v>
      </c>
      <c r="ED105" s="38">
        <f>VLOOKUP(A105,'[3]2019'!$A$8:$K$140,11,0)</f>
        <v>2.2251891410769913</v>
      </c>
      <c r="EE105" s="18">
        <f>VLOOKUP(A105,'[3]2019'!$A$8:$K$140,10,0)</f>
        <v>5</v>
      </c>
      <c r="EF105" s="18" t="str">
        <f>VLOOKUP($A105,[9]ESTADISTICAS_EN_EDUCACION_BASIC!$C$3:$AK$127,11,0)</f>
        <v>112.3</v>
      </c>
      <c r="EG105" s="18" t="str">
        <f>VLOOKUP($A105,[9]ESTADISTICAS_EN_EDUCACION_BASIC!$C$3:$AK$127,7,0)</f>
        <v>62.4</v>
      </c>
      <c r="EH105" s="18" t="str">
        <f>VLOOKUP($A105,[9]ESTADISTICAS_EN_EDUCACION_BASIC!$C$3:$AK$127,18,0)</f>
        <v>4.12</v>
      </c>
      <c r="EI105" s="18" t="str">
        <f>VLOOKUP($A105,[9]ESTADISTICAS_EN_EDUCACION_BASIC!$C$3:$AK$127,29,0)</f>
        <v>5.47</v>
      </c>
      <c r="EJ105" s="31"/>
      <c r="EK105" s="31"/>
      <c r="EL105" s="18" t="str">
        <f>VLOOKUP($A105,[9]ESTADISTICAS_EN_EDUCACION_BASIC!$C$3:$AK$127,13,0)</f>
        <v>68.6</v>
      </c>
      <c r="EM105" s="18" t="str">
        <f>VLOOKUP($A105,[9]ESTADISTICAS_EN_EDUCACION_BASIC!$C$3:$AK$127,8,0)</f>
        <v>31.7</v>
      </c>
      <c r="EN105" s="18" t="str">
        <f>VLOOKUP($A105,[9]ESTADISTICAS_EN_EDUCACION_BASIC!$C$3:$AK$127,20,0)</f>
        <v>4.37</v>
      </c>
      <c r="EO105" s="18" t="str">
        <f>VLOOKUP($A105,[9]ESTADISTICAS_EN_EDUCACION_BASIC!$C$3:$AK$127,30,0)</f>
        <v>4.13</v>
      </c>
      <c r="EP105" s="18">
        <v>0</v>
      </c>
      <c r="EQ105" s="18">
        <v>0</v>
      </c>
      <c r="ER105" s="38">
        <f>VLOOKUP(A105,[10]Hoja3!$A$1:$D$89,4,0)</f>
        <v>112.10762331838565</v>
      </c>
      <c r="ES105" s="18">
        <f>VLOOKUP(A105,[10]Hoja3!$A$1:$D$89,2,0)</f>
        <v>3</v>
      </c>
      <c r="ET105" s="38">
        <f>VLOOKUP(A105,[10]Hoja5!$A$1:$D$76,4,0)</f>
        <v>411.06128550074743</v>
      </c>
      <c r="EU105" s="18">
        <f>VLOOKUP(A105,[10]Hoja5!$A$1:$D$75,2,0)</f>
        <v>11</v>
      </c>
      <c r="EV105" s="38">
        <v>0</v>
      </c>
      <c r="EW105" s="18">
        <v>0</v>
      </c>
      <c r="EX105" s="31"/>
      <c r="EY105" s="188">
        <v>95.715587967183225</v>
      </c>
      <c r="EZ105" s="189">
        <v>105</v>
      </c>
      <c r="FA105" s="188">
        <v>78.066914498141259</v>
      </c>
      <c r="FB105" s="189">
        <v>84</v>
      </c>
      <c r="FC105" s="38">
        <f>VLOOKUP(A105,[10]Hoja15!$A$1:$D$63,4,0)</f>
        <v>61.97066721751704</v>
      </c>
      <c r="FD105" s="18">
        <f>VLOOKUP(A105,[10]Hoja15!$A$1:$D$63,2,0)</f>
        <v>3</v>
      </c>
      <c r="FE105" s="38">
        <f>VLOOKUP(A105,[10]Hoja16!$A$1:$D$88,4,0)</f>
        <v>123.94133443503408</v>
      </c>
      <c r="FF105" s="18">
        <f>VLOOKUP(A105,[10]Hoja16!$A$1:$D$88,2,0)</f>
        <v>6</v>
      </c>
      <c r="FG105" s="18">
        <v>0</v>
      </c>
      <c r="FH105" s="18">
        <v>0</v>
      </c>
      <c r="FI105" s="38">
        <f>VLOOKUP(A105,[10]Hoja18!$A$1:$D$40,4,0)</f>
        <v>41.313778145011362</v>
      </c>
      <c r="FJ105" s="18">
        <f>VLOOKUP(A105,[10]Hoja18!$A$1:$D$40,2,0)</f>
        <v>2</v>
      </c>
      <c r="FK105" s="38">
        <f>VLOOKUP(A105,[10]Hoja19!$A$1:$D$97,4,0)</f>
        <v>227.2257797975625</v>
      </c>
      <c r="FL105" s="18">
        <f>VLOOKUP(A105,[10]Hoja19!$A$1:$D$97,2,0)</f>
        <v>11</v>
      </c>
      <c r="FM105" s="38">
        <f>VLOOKUP(A105,[10]Hoja20!$A$1:$D$91,4,0)</f>
        <v>206.5688907250568</v>
      </c>
      <c r="FN105" s="18">
        <f>VLOOKUP(A105,[10]Hoja20!$A$1:$D$91,2,0)</f>
        <v>10</v>
      </c>
      <c r="FO105" s="38">
        <v>743.65</v>
      </c>
      <c r="FP105" s="18">
        <v>36</v>
      </c>
      <c r="FQ105" s="38">
        <v>61.97</v>
      </c>
      <c r="FR105" s="18">
        <v>3</v>
      </c>
      <c r="FS105" s="38">
        <f>VLOOKUP(A105,'[3]2019'!$A$8:$M$140,13,0)</f>
        <v>3.1631269769543606</v>
      </c>
      <c r="FT105" s="18">
        <f>VLOOKUP(A105,'[3]2019'!$A$8:$M$140,12,0)</f>
        <v>7</v>
      </c>
      <c r="FU105" s="38">
        <f>VLOOKUP(A105,'[3]2019'!$A$8:$O$140,15,0)</f>
        <v>3.2497678737233051</v>
      </c>
      <c r="FV105" s="18">
        <f>VLOOKUP(A105,'[3]2019'!$A$8:$O$140,14,0)</f>
        <v>7</v>
      </c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</row>
    <row r="106" spans="1:243">
      <c r="A106" s="17" t="s">
        <v>1389</v>
      </c>
      <c r="B106" s="18" t="s">
        <v>1390</v>
      </c>
      <c r="C106" s="17" t="s">
        <v>514</v>
      </c>
      <c r="D106" s="25">
        <v>5</v>
      </c>
      <c r="E106" s="27">
        <v>2019</v>
      </c>
      <c r="F106" s="31"/>
      <c r="G106" s="194">
        <v>37143</v>
      </c>
      <c r="H106" s="194">
        <v>20790</v>
      </c>
      <c r="I106" s="194">
        <v>16353</v>
      </c>
      <c r="J106" s="200">
        <v>53.55</v>
      </c>
      <c r="K106" s="40">
        <f>VLOOKUP(A106,'[6]1.COBERTURA  DANE'!$B$7:$G$139,5,0)</f>
        <v>20046</v>
      </c>
      <c r="L106" s="26">
        <v>41.3</v>
      </c>
      <c r="M106" s="32">
        <v>15460</v>
      </c>
      <c r="N106" s="187">
        <v>3079</v>
      </c>
      <c r="O106" s="187">
        <v>1567</v>
      </c>
      <c r="P106" s="187">
        <v>1512</v>
      </c>
      <c r="Q106" s="196">
        <f>VLOOKUP($A106,[7]Hoja1!$A$1:$H$3750,6,0)</f>
        <v>3697</v>
      </c>
      <c r="R106" s="196">
        <f>VLOOKUP($A106,[7]Hoja1!$A$1:$H$3750,7,0)</f>
        <v>1880</v>
      </c>
      <c r="S106" s="196">
        <f>VLOOKUP($A106,[7]Hoja1!$A$1:$H$3750,8,0)</f>
        <v>1817</v>
      </c>
      <c r="T106" s="187">
        <v>3108</v>
      </c>
      <c r="U106" s="187">
        <v>1565</v>
      </c>
      <c r="V106" s="187">
        <v>1543</v>
      </c>
      <c r="W106" s="198">
        <f>VLOOKUP($A106,[7]Hoja1!$A$1:$K$3750,9,0)</f>
        <v>3760</v>
      </c>
      <c r="X106" s="198">
        <f>VLOOKUP($A106,[7]Hoja1!$A$1:$K$3750,10,0)</f>
        <v>1887</v>
      </c>
      <c r="Y106" s="198">
        <f>VLOOKUP($A106,[7]Hoja1!$A$1:$K$3750,11,0)</f>
        <v>1873</v>
      </c>
      <c r="Z106" s="187">
        <v>3214</v>
      </c>
      <c r="AA106" s="187">
        <v>1607</v>
      </c>
      <c r="AB106" s="187">
        <v>1607</v>
      </c>
      <c r="AC106" s="198">
        <f>VLOOKUP(A106,[7]Hoja1!$A$1:$Q$3765,12,0)</f>
        <v>3947</v>
      </c>
      <c r="AD106" s="198">
        <f>VLOOKUP($A106,[7]Hoja1!$A$1:$Q$3765,13,0)</f>
        <v>1978</v>
      </c>
      <c r="AE106" s="198">
        <f>VLOOKUP($A106,[7]Hoja1!$A$1:$Q$3750,14,0)</f>
        <v>1969</v>
      </c>
      <c r="AF106" s="187">
        <v>3361</v>
      </c>
      <c r="AG106" s="187">
        <v>1696</v>
      </c>
      <c r="AH106" s="187">
        <v>1665</v>
      </c>
      <c r="AI106" s="198">
        <f>VLOOKUP($A106,[7]Hoja1!$A$1:$Q$3750,15,0)</f>
        <v>7250</v>
      </c>
      <c r="AJ106" s="198">
        <f>VLOOKUP($A106,[7]Hoja1!$A$1:$Q$3750,16,0)</f>
        <v>3736</v>
      </c>
      <c r="AK106" s="198">
        <f>VLOOKUP($A106,[7]Hoja1!$A$1:$Q$3750,17,0)</f>
        <v>3514</v>
      </c>
      <c r="AL106" s="187">
        <v>3351</v>
      </c>
      <c r="AM106" s="187">
        <v>1735</v>
      </c>
      <c r="AN106" s="187">
        <v>1616</v>
      </c>
      <c r="AO106" s="31"/>
      <c r="AP106" s="31"/>
      <c r="AQ106" s="31"/>
      <c r="AR106" s="31"/>
      <c r="AS106" s="27"/>
      <c r="AT106" s="31"/>
      <c r="AU106" s="31"/>
      <c r="AV106" s="31"/>
      <c r="AW106" s="31"/>
      <c r="AX106" s="38">
        <f>VLOOKUP(A106,[2]INFANTIL!$A$8:$AE$140,31,0)</f>
        <v>6.9444444444444438</v>
      </c>
      <c r="AY106" s="18">
        <f>VLOOKUP(A106,[2]INFANTIL!$A$8:$AE$140,30,0)</f>
        <v>3</v>
      </c>
      <c r="AZ106" s="199">
        <f>VLOOKUP(A106,'[3]2019'!$A$8:$E$140,5,0)</f>
        <v>1.6239038648911985</v>
      </c>
      <c r="BA106" s="23">
        <f>VLOOKUP(A106,'[3]2019'!$A$8:$F$140,4,0)</f>
        <v>5</v>
      </c>
      <c r="BB106" s="22">
        <f>VLOOKUP(A106,'[2]MATERNAS DIRECTAS'!$A$8:$AE$140,31,0)</f>
        <v>0</v>
      </c>
      <c r="BC106" s="23">
        <f>VLOOKUP(A106,'[2]MATERNAS DIRECTAS'!$A$8:$AE$140,30,0)</f>
        <v>0</v>
      </c>
      <c r="BD106" s="28">
        <v>0</v>
      </c>
      <c r="BE106" s="27">
        <v>0</v>
      </c>
      <c r="BF106" s="38">
        <f>VLOOKUP(A106,[8]Controles!$A$7:$P$139,12,0)</f>
        <v>5.3240740740740744</v>
      </c>
      <c r="BG106" s="18">
        <f>VLOOKUP(A106,[8]Controles!$A$7:$L$139,11,0)</f>
        <v>23</v>
      </c>
      <c r="BH106" s="38">
        <f>VLOOKUP(A106,[8]Peso!$A$7:$D$139,4,0)</f>
        <v>12.268518518518519</v>
      </c>
      <c r="BI106" s="18">
        <f>VLOOKUP(A106,[8]Peso!$A$7:$D$139,3,0)</f>
        <v>53</v>
      </c>
      <c r="BJ106" s="22">
        <f>VLOOKUP(A106,'[2]EDA &lt; 5AÑOS'!$A$8:$AE$140,31,0)</f>
        <v>0</v>
      </c>
      <c r="BK106" s="23">
        <f>VLOOKUP(A106,'[2]EDA &lt; 5AÑOS'!$A$8:$AE$140,30,0)</f>
        <v>0</v>
      </c>
      <c r="BL106" s="22">
        <f>VLOOKUP(A106,'[2]IRA &lt; 5AÑOS'!$A$8:$AE$140,31,0)</f>
        <v>0</v>
      </c>
      <c r="BM106" s="23">
        <f>VLOOKUP(A106,'[2]IRA &lt; 5AÑOS'!$A$8:$AE$140,30,0)</f>
        <v>0</v>
      </c>
      <c r="BN106" s="18">
        <v>0</v>
      </c>
      <c r="BO106" s="18">
        <v>0</v>
      </c>
      <c r="BP106" s="18">
        <v>0</v>
      </c>
      <c r="BQ106" s="18">
        <v>0</v>
      </c>
      <c r="BR106" s="37">
        <v>0</v>
      </c>
      <c r="BS106" s="26">
        <v>0</v>
      </c>
      <c r="BT106" s="18">
        <v>0</v>
      </c>
      <c r="BU106" s="18">
        <v>0</v>
      </c>
      <c r="BV106" s="201">
        <v>0.30720338983050849</v>
      </c>
      <c r="BW106" s="201">
        <v>1.027542372881356</v>
      </c>
      <c r="BX106" s="201">
        <v>1.0063559322033899</v>
      </c>
      <c r="BY106" s="201">
        <v>1.027542372881356</v>
      </c>
      <c r="BZ106" s="201">
        <v>0.9597457627118644</v>
      </c>
      <c r="CA106" s="201">
        <v>1.0311850311850312</v>
      </c>
      <c r="CB106" s="201">
        <v>1.0436590436590436</v>
      </c>
      <c r="CC106" s="18" t="str">
        <f>VLOOKUP(A106,[9]ESTADISTICAS_EN_EDUCACION_BASIC!$C$3:$AK$127,10,0)</f>
        <v>101.9</v>
      </c>
      <c r="CD106" s="18" t="str">
        <f>VLOOKUP(A106,[9]ESTADISTICAS_EN_EDUCACION_BASIC!$C$3:$AK$158,5,0)</f>
        <v>88.6</v>
      </c>
      <c r="CE106" s="18" t="str">
        <f>VLOOKUP(A106,[9]ESTADISTICAS_EN_EDUCACION_BASIC!$C$3:$AK$127,17,0)</f>
        <v>3.92</v>
      </c>
      <c r="CF106" s="24"/>
      <c r="CG106" s="24"/>
      <c r="CH106" s="20" t="e">
        <f>VLOOKUP(A106,#REF!,4,0)</f>
        <v>#REF!</v>
      </c>
      <c r="CI106" s="21" t="e">
        <f>VLOOKUP(A106,#REF!,2,0)</f>
        <v>#REF!</v>
      </c>
      <c r="CJ106" s="38">
        <f>VLOOKUP(A106,'[3]2019'!$A$8:$G$140,7,0)</f>
        <v>0</v>
      </c>
      <c r="CK106" s="18">
        <f>VLOOKUP(A106,'[3]2019'!$A$9:$G$140,6,0)</f>
        <v>0</v>
      </c>
      <c r="CL106" s="18">
        <v>64.959999999999994</v>
      </c>
      <c r="CM106" s="26">
        <v>2</v>
      </c>
      <c r="CN106" s="38">
        <v>32.479999999999997</v>
      </c>
      <c r="CO106" s="18">
        <v>1</v>
      </c>
      <c r="CP106" s="18">
        <v>0</v>
      </c>
      <c r="CQ106" s="18">
        <v>0</v>
      </c>
      <c r="CR106" s="18">
        <v>0</v>
      </c>
      <c r="CS106" s="26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38">
        <v>0</v>
      </c>
      <c r="DA106" s="18">
        <v>0</v>
      </c>
      <c r="DB106" s="38">
        <f>VLOOKUP(A106,'[3]2019'!$A$8:$I$140,9,0)</f>
        <v>0.31113876789047917</v>
      </c>
      <c r="DC106" s="18">
        <f>VLOOKUP(A106,'[3]2019'!$A$8:$I$140,8,0)</f>
        <v>1</v>
      </c>
      <c r="DD106" s="18" t="str">
        <f>VLOOKUP(A106,[9]ESTADISTICAS_EN_EDUCACION_BASIC!$C$3:$AK$127,11,0)</f>
        <v>135.8</v>
      </c>
      <c r="DE106" s="18" t="str">
        <f>VLOOKUP($A106,[9]ESTADISTICAS_EN_EDUCACION_BASIC!$C$3:$AK$127,6,0)</f>
        <v>113.6</v>
      </c>
      <c r="DF106" s="18" t="str">
        <f>VLOOKUP($A106,[9]ESTADISTICAS_EN_EDUCACION_BASIC!$C$3:$AK$127,18,0)</f>
        <v>3.16</v>
      </c>
      <c r="DG106" s="18" t="str">
        <f>VLOOKUP($A106,[9]ESTADISTICAS_EN_EDUCACION_BASIC!$C$3:$AK$127,28,0)</f>
        <v>3.99</v>
      </c>
      <c r="DH106" s="38">
        <f>VLOOKUP(A106,[10]Hoja4!$A$1:$D$63,4,0)</f>
        <v>26.595744680851066</v>
      </c>
      <c r="DI106" s="18">
        <f>VLOOKUP(A106,[10]Hoja4!$A$1:$D$63,2,0)</f>
        <v>1</v>
      </c>
      <c r="DJ106" s="38">
        <f>VLOOKUP(A106,'[10]AS 6 - 11'!$A$1:$D$84,4,0)</f>
        <v>239.36170212765958</v>
      </c>
      <c r="DK106" s="18">
        <f>VLOOKUP(A106,'[10]AS 6 - 11'!$A$1:$D$84,2,0)</f>
        <v>9</v>
      </c>
      <c r="DL106" s="18">
        <v>0</v>
      </c>
      <c r="DM106" s="18">
        <v>0</v>
      </c>
      <c r="DN106" s="38">
        <f>VLOOKUP(A106,[10]Hoja8!$A$1:$D$72,4,0)</f>
        <v>50.671395996959717</v>
      </c>
      <c r="DO106" s="18">
        <f>VLOOKUP(A106,[10]Hoja8!$A$1:$D$72,2,0)</f>
        <v>2</v>
      </c>
      <c r="DP106" s="38">
        <f>VLOOKUP(A106,[10]Hoja10!$A$1:$D$61,4,0)</f>
        <v>76.007093995439575</v>
      </c>
      <c r="DQ106" s="18">
        <f>VLOOKUP(A106,[10]Hoja10!$A$1:$D$61,2,0)</f>
        <v>3</v>
      </c>
      <c r="DR106" s="18">
        <v>0</v>
      </c>
      <c r="DS106" s="18">
        <v>0</v>
      </c>
      <c r="DT106" s="38">
        <f>VLOOKUP(A106,[10]Hoja12!$A$1:$D$41,4,0)</f>
        <v>76.007093995439575</v>
      </c>
      <c r="DU106" s="18">
        <f>VLOOKUP(A106,[10]Hoja12!$A$1:$D$41,2,0)</f>
        <v>3</v>
      </c>
      <c r="DV106" s="18">
        <v>0</v>
      </c>
      <c r="DW106" s="18">
        <v>0</v>
      </c>
      <c r="DX106" s="18">
        <v>0</v>
      </c>
      <c r="DY106" s="18">
        <v>0</v>
      </c>
      <c r="DZ106" s="188">
        <v>2.4891101431238334</v>
      </c>
      <c r="EA106" s="189">
        <v>4</v>
      </c>
      <c r="EB106" s="188">
        <v>50.450450450450447</v>
      </c>
      <c r="EC106" s="189">
        <v>84</v>
      </c>
      <c r="ED106" s="38">
        <f>VLOOKUP(A106,'[3]2019'!$A$8:$K$140,11,0)</f>
        <v>1.4876524843796488</v>
      </c>
      <c r="EE106" s="18">
        <f>VLOOKUP(A106,'[3]2019'!$A$8:$K$140,10,0)</f>
        <v>5</v>
      </c>
      <c r="EF106" s="18" t="str">
        <f>VLOOKUP($A106,[9]ESTADISTICAS_EN_EDUCACION_BASIC!$C$3:$AK$127,11,0)</f>
        <v>135.8</v>
      </c>
      <c r="EG106" s="18" t="str">
        <f>VLOOKUP($A106,[9]ESTADISTICAS_EN_EDUCACION_BASIC!$C$3:$AK$127,7,0)</f>
        <v>81.2</v>
      </c>
      <c r="EH106" s="18" t="str">
        <f>VLOOKUP($A106,[9]ESTADISTICAS_EN_EDUCACION_BASIC!$C$3:$AK$127,18,0)</f>
        <v>3.16</v>
      </c>
      <c r="EI106" s="18" t="str">
        <f>VLOOKUP($A106,[9]ESTADISTICAS_EN_EDUCACION_BASIC!$C$3:$AK$127,29,0)</f>
        <v>1.24</v>
      </c>
      <c r="EJ106" s="31"/>
      <c r="EK106" s="31"/>
      <c r="EL106" s="18" t="str">
        <f>VLOOKUP($A106,[9]ESTADISTICAS_EN_EDUCACION_BASIC!$C$3:$AK$127,13,0)</f>
        <v>82.6</v>
      </c>
      <c r="EM106" s="18" t="str">
        <f>VLOOKUP($A106,[9]ESTADISTICAS_EN_EDUCACION_BASIC!$C$3:$AK$127,8,0)</f>
        <v>43.5</v>
      </c>
      <c r="EN106" s="18" t="str">
        <f>VLOOKUP($A106,[9]ESTADISTICAS_EN_EDUCACION_BASIC!$C$3:$AK$127,20,0)</f>
        <v>0.97</v>
      </c>
      <c r="EO106" s="18" t="str">
        <f>VLOOKUP($A106,[9]ESTADISTICAS_EN_EDUCACION_BASIC!$C$3:$AK$127,30,0)</f>
        <v>0.73</v>
      </c>
      <c r="EP106" s="38">
        <f>VLOOKUP(A106,[10]Hoja2!$A$1:$D$72,4,0)</f>
        <v>50.671395996959717</v>
      </c>
      <c r="EQ106" s="18">
        <f>VLOOKUP(A106,[10]Hoja2!$A$1:$D$72,2,0)</f>
        <v>2</v>
      </c>
      <c r="ER106" s="38">
        <f>VLOOKUP(A106,[10]Hoja3!$A$1:$D$89,4,0)</f>
        <v>177.349885989359</v>
      </c>
      <c r="ES106" s="18">
        <f>VLOOKUP(A106,[10]Hoja3!$A$1:$D$89,2,0)</f>
        <v>7</v>
      </c>
      <c r="ET106" s="38">
        <f>VLOOKUP(A106,[10]Hoja5!$A$1:$D$76,4,0)</f>
        <v>126.67848999239929</v>
      </c>
      <c r="EU106" s="18">
        <f>VLOOKUP(A106,[10]Hoja5!$A$1:$D$75,2,0)</f>
        <v>5</v>
      </c>
      <c r="EV106" s="38">
        <f>VLOOKUP(A106,[10]Hoja7!$A$1:$D$76,4,0)</f>
        <v>50.671395996959717</v>
      </c>
      <c r="EW106" s="18">
        <f>VLOOKUP(A106,[10]Hoja7!$A$1:$D$77,2,0)</f>
        <v>2</v>
      </c>
      <c r="EX106" s="31"/>
      <c r="EY106" s="188">
        <v>74.257425742574256</v>
      </c>
      <c r="EZ106" s="189">
        <v>120</v>
      </c>
      <c r="FA106" s="188">
        <v>72.691552062868368</v>
      </c>
      <c r="FB106" s="189">
        <v>111</v>
      </c>
      <c r="FC106" s="38">
        <f>VLOOKUP(A106,[10]Hoja15!$A$1:$D$63,4,0)</f>
        <v>96.551724137931032</v>
      </c>
      <c r="FD106" s="18">
        <f>VLOOKUP(A106,[10]Hoja15!$A$1:$D$63,2,0)</f>
        <v>7</v>
      </c>
      <c r="FE106" s="38">
        <f>VLOOKUP(A106,[10]Hoja16!$A$1:$D$88,4,0)</f>
        <v>151.72413793103448</v>
      </c>
      <c r="FF106" s="18">
        <f>VLOOKUP(A106,[10]Hoja16!$A$1:$D$88,2,0)</f>
        <v>11</v>
      </c>
      <c r="FG106" s="38">
        <f>VLOOKUP(A106,[10]Hoja17!$A$1:$D$33,4,0)</f>
        <v>27.586206896551726</v>
      </c>
      <c r="FH106" s="18">
        <f>VLOOKUP(A106,[10]Hoja17!$A$1:$D$33,2,0)</f>
        <v>2</v>
      </c>
      <c r="FI106" s="38">
        <f>VLOOKUP(A106,[10]Hoja18!$A$1:$D$40,4,0)</f>
        <v>41.379310344827587</v>
      </c>
      <c r="FJ106" s="18">
        <f>VLOOKUP(A106,[10]Hoja18!$A$1:$D$40,2,0)</f>
        <v>3</v>
      </c>
      <c r="FK106" s="38">
        <f>VLOOKUP(A106,[10]Hoja19!$A$1:$D$97,4,0)</f>
        <v>317.24137931034483</v>
      </c>
      <c r="FL106" s="18">
        <f>VLOOKUP(A106,[10]Hoja19!$A$1:$D$97,2,0)</f>
        <v>23</v>
      </c>
      <c r="FM106" s="38">
        <f>VLOOKUP(A106,[10]Hoja20!$A$1:$D$91,4,0)</f>
        <v>303.44827586206895</v>
      </c>
      <c r="FN106" s="18">
        <f>VLOOKUP(A106,[10]Hoja20!$A$1:$D$91,2,0)</f>
        <v>22</v>
      </c>
      <c r="FO106" s="38">
        <f>VLOOKUP(A106,[10]Hoja21!$A$1:$D$101,4,0)</f>
        <v>344.82758620689657</v>
      </c>
      <c r="FP106" s="18">
        <f>VLOOKUP(A106,[10]Hoja21!$A$1:$D$101,2,0)</f>
        <v>25</v>
      </c>
      <c r="FQ106" s="38">
        <f>VLOOKUP(A106,[10]Hoja22!$A$1:$D$60,4,0)</f>
        <v>41.379310344827587</v>
      </c>
      <c r="FR106" s="18">
        <f>VLOOKUP(A106,[10]Hoja22!$A$1:$D$60,2,0)</f>
        <v>3</v>
      </c>
      <c r="FS106" s="38">
        <f>VLOOKUP(A106,'[3]2019'!$A$8:$M$140,13,0)</f>
        <v>3.2826022082960309</v>
      </c>
      <c r="FT106" s="18">
        <f>VLOOKUP(A106,'[3]2019'!$A$8:$M$140,12,0)</f>
        <v>11</v>
      </c>
      <c r="FU106" s="38">
        <f>VLOOKUP(A106,'[3]2019'!$A$8:$O$140,15,0)</f>
        <v>3.8155802861685215</v>
      </c>
      <c r="FV106" s="18">
        <f>VLOOKUP(A106,'[3]2019'!$A$8:$O$140,14,0)</f>
        <v>12</v>
      </c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</row>
    <row r="107" spans="1:243">
      <c r="A107" s="17" t="s">
        <v>1394</v>
      </c>
      <c r="B107" s="18" t="s">
        <v>1395</v>
      </c>
      <c r="C107" s="17" t="s">
        <v>479</v>
      </c>
      <c r="D107" s="25">
        <v>6</v>
      </c>
      <c r="E107" s="27">
        <v>2019</v>
      </c>
      <c r="F107" s="31"/>
      <c r="G107" s="194">
        <v>12326</v>
      </c>
      <c r="H107" s="194">
        <v>2811</v>
      </c>
      <c r="I107" s="194">
        <v>9515</v>
      </c>
      <c r="J107" s="200">
        <v>14.94</v>
      </c>
      <c r="K107" s="40">
        <f>VLOOKUP(A107,'[6]1.COBERTURA  DANE'!$B$7:$G$139,5,0)</f>
        <v>1483</v>
      </c>
      <c r="L107" s="26">
        <v>61.69</v>
      </c>
      <c r="M107" s="32">
        <v>6124</v>
      </c>
      <c r="N107" s="187">
        <v>824</v>
      </c>
      <c r="O107" s="187">
        <v>414</v>
      </c>
      <c r="P107" s="187">
        <v>410</v>
      </c>
      <c r="Q107" s="196">
        <f>VLOOKUP($A107,[7]Hoja1!$A$1:$H$3750,6,0)</f>
        <v>996</v>
      </c>
      <c r="R107" s="196">
        <f>VLOOKUP($A107,[7]Hoja1!$A$1:$H$3750,7,0)</f>
        <v>501</v>
      </c>
      <c r="S107" s="196">
        <f>VLOOKUP($A107,[7]Hoja1!$A$1:$H$3750,8,0)</f>
        <v>495</v>
      </c>
      <c r="T107" s="187">
        <v>894</v>
      </c>
      <c r="U107" s="187">
        <v>460</v>
      </c>
      <c r="V107" s="187">
        <v>434</v>
      </c>
      <c r="W107" s="198">
        <f>VLOOKUP($A107,[7]Hoja1!$A$1:$K$3750,9,0)</f>
        <v>1106</v>
      </c>
      <c r="X107" s="198">
        <f>VLOOKUP($A107,[7]Hoja1!$A$1:$K$3750,10,0)</f>
        <v>573</v>
      </c>
      <c r="Y107" s="198">
        <f>VLOOKUP($A107,[7]Hoja1!$A$1:$K$3750,11,0)</f>
        <v>533</v>
      </c>
      <c r="Z107" s="187">
        <v>972</v>
      </c>
      <c r="AA107" s="187">
        <v>510</v>
      </c>
      <c r="AB107" s="187">
        <v>462</v>
      </c>
      <c r="AC107" s="198">
        <f>VLOOKUP(A107,[7]Hoja1!$A$1:$Q$3765,12,0)</f>
        <v>1182</v>
      </c>
      <c r="AD107" s="198">
        <f>VLOOKUP($A107,[7]Hoja1!$A$1:$Q$3765,13,0)</f>
        <v>625</v>
      </c>
      <c r="AE107" s="198">
        <f>VLOOKUP($A107,[7]Hoja1!$A$1:$Q$3750,14,0)</f>
        <v>557</v>
      </c>
      <c r="AF107" s="187">
        <v>980</v>
      </c>
      <c r="AG107" s="187">
        <v>522</v>
      </c>
      <c r="AH107" s="187">
        <v>458</v>
      </c>
      <c r="AI107" s="198">
        <f>VLOOKUP($A107,[7]Hoja1!$A$1:$Q$3750,15,0)</f>
        <v>2037</v>
      </c>
      <c r="AJ107" s="198">
        <f>VLOOKUP($A107,[7]Hoja1!$A$1:$Q$3750,16,0)</f>
        <v>1085</v>
      </c>
      <c r="AK107" s="198">
        <f>VLOOKUP($A107,[7]Hoja1!$A$1:$Q$3750,17,0)</f>
        <v>952</v>
      </c>
      <c r="AL107" s="187">
        <v>944</v>
      </c>
      <c r="AM107" s="187">
        <v>506</v>
      </c>
      <c r="AN107" s="187">
        <v>438</v>
      </c>
      <c r="AO107" s="31"/>
      <c r="AP107" s="31"/>
      <c r="AQ107" s="31"/>
      <c r="AR107" s="31"/>
      <c r="AS107" s="27"/>
      <c r="AT107" s="31"/>
      <c r="AU107" s="31"/>
      <c r="AV107" s="31"/>
      <c r="AW107" s="31"/>
      <c r="AX107" s="38">
        <f>VLOOKUP(A107,[2]INFANTIL!$A$8:$AE$140,31,0)</f>
        <v>0</v>
      </c>
      <c r="AY107" s="18">
        <f>VLOOKUP(A107,[2]INFANTIL!$A$8:$AE$140,30,0)</f>
        <v>0</v>
      </c>
      <c r="AZ107" s="199">
        <f>VLOOKUP(A107,'[3]2019'!$A$8:$E$140,5,0)</f>
        <v>0</v>
      </c>
      <c r="BA107" s="23">
        <f>VLOOKUP(A107,'[3]2019'!$A$8:$F$140,4,0)</f>
        <v>0</v>
      </c>
      <c r="BB107" s="22">
        <f>VLOOKUP(A107,'[2]MATERNAS DIRECTAS'!$A$8:$AE$140,31,0)</f>
        <v>0</v>
      </c>
      <c r="BC107" s="23">
        <f>VLOOKUP(A107,'[2]MATERNAS DIRECTAS'!$A$8:$AE$140,30,0)</f>
        <v>0</v>
      </c>
      <c r="BD107" s="28">
        <v>0</v>
      </c>
      <c r="BE107" s="27">
        <v>0</v>
      </c>
      <c r="BF107" s="38">
        <f>VLOOKUP(A107,[8]Controles!$A$7:$P$139,12,0)</f>
        <v>6.9444444444444446</v>
      </c>
      <c r="BG107" s="18">
        <f>VLOOKUP(A107,[8]Controles!$A$7:$L$139,11,0)</f>
        <v>5</v>
      </c>
      <c r="BH107" s="38">
        <f>VLOOKUP(A107,[8]Peso!$A$7:$D$139,4,0)</f>
        <v>6.9444444444444446</v>
      </c>
      <c r="BI107" s="18">
        <f>VLOOKUP(A107,[8]Peso!$A$7:$D$139,3,0)</f>
        <v>5</v>
      </c>
      <c r="BJ107" s="22">
        <f>VLOOKUP(A107,'[2]EDA &lt; 5AÑOS'!$A$8:$AE$140,31,0)</f>
        <v>0</v>
      </c>
      <c r="BK107" s="23">
        <f>VLOOKUP(A107,'[2]EDA &lt; 5AÑOS'!$A$8:$AE$140,30,0)</f>
        <v>0</v>
      </c>
      <c r="BL107" s="22">
        <f>VLOOKUP(A107,'[2]IRA &lt; 5AÑOS'!$A$8:$AE$140,31,0)</f>
        <v>0</v>
      </c>
      <c r="BM107" s="23">
        <f>VLOOKUP(A107,'[2]IRA &lt; 5AÑOS'!$A$8:$AE$140,30,0)</f>
        <v>0</v>
      </c>
      <c r="BN107" s="18">
        <v>0</v>
      </c>
      <c r="BO107" s="18">
        <v>0</v>
      </c>
      <c r="BP107" s="18">
        <v>0</v>
      </c>
      <c r="BQ107" s="18">
        <v>0</v>
      </c>
      <c r="BR107" s="37">
        <v>0</v>
      </c>
      <c r="BS107" s="26">
        <v>0</v>
      </c>
      <c r="BT107" s="18">
        <v>0</v>
      </c>
      <c r="BU107" s="18">
        <v>0</v>
      </c>
      <c r="BV107" s="201">
        <v>2.564102564102564E-2</v>
      </c>
      <c r="BW107" s="201">
        <v>0.91025641025641024</v>
      </c>
      <c r="BX107" s="201">
        <v>0.76923076923076927</v>
      </c>
      <c r="BY107" s="201">
        <v>0.91025641025641024</v>
      </c>
      <c r="BZ107" s="201">
        <v>0.76923076923076927</v>
      </c>
      <c r="CA107" s="201">
        <v>1.1086956521739131</v>
      </c>
      <c r="CB107" s="201">
        <v>0.83695652173913049</v>
      </c>
      <c r="CC107" s="18" t="str">
        <f>VLOOKUP(A107,[9]ESTADISTICAS_EN_EDUCACION_BASIC!$C$3:$AK$127,10,0)</f>
        <v>109.6</v>
      </c>
      <c r="CD107" s="18" t="str">
        <f>VLOOKUP(A107,[9]ESTADISTICAS_EN_EDUCACION_BASIC!$C$3:$AK$158,5,0)</f>
        <v>88.6</v>
      </c>
      <c r="CE107" s="18" t="str">
        <f>VLOOKUP(A107,[9]ESTADISTICAS_EN_EDUCACION_BASIC!$C$3:$AK$127,17,0)</f>
        <v>5.42</v>
      </c>
      <c r="CF107" s="24"/>
      <c r="CG107" s="24"/>
      <c r="CH107" s="20">
        <v>0</v>
      </c>
      <c r="CI107" s="21">
        <v>0</v>
      </c>
      <c r="CJ107" s="38">
        <f>VLOOKUP(A107,'[3]2019'!$A$8:$G$140,7,0)</f>
        <v>0</v>
      </c>
      <c r="CK107" s="18">
        <f>VLOOKUP(A107,'[3]2019'!$A$9:$G$140,6,0)</f>
        <v>0</v>
      </c>
      <c r="CL107" s="18">
        <v>0</v>
      </c>
      <c r="CM107" s="26">
        <v>0</v>
      </c>
      <c r="CN107" s="38">
        <v>120.34</v>
      </c>
      <c r="CO107" s="18">
        <v>1</v>
      </c>
      <c r="CP107" s="18">
        <v>0</v>
      </c>
      <c r="CQ107" s="18">
        <v>0</v>
      </c>
      <c r="CR107" s="18">
        <v>0</v>
      </c>
      <c r="CS107" s="26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38">
        <v>0</v>
      </c>
      <c r="DA107" s="18">
        <v>0</v>
      </c>
      <c r="DB107" s="38">
        <f>VLOOKUP(A107,'[3]2019'!$A$8:$I$140,9,0)</f>
        <v>0</v>
      </c>
      <c r="DC107" s="18">
        <f>VLOOKUP(A107,'[3]2019'!$A$8:$I$140,8,0)</f>
        <v>0</v>
      </c>
      <c r="DD107" s="18" t="str">
        <f>VLOOKUP(A107,[9]ESTADISTICAS_EN_EDUCACION_BASIC!$C$3:$AK$127,11,0)</f>
        <v>136.3</v>
      </c>
      <c r="DE107" s="18" t="str">
        <f>VLOOKUP($A107,[9]ESTADISTICAS_EN_EDUCACION_BASIC!$C$3:$AK$127,6,0)</f>
        <v>104.5</v>
      </c>
      <c r="DF107" s="18" t="str">
        <f>VLOOKUP($A107,[9]ESTADISTICAS_EN_EDUCACION_BASIC!$C$3:$AK$127,18,0)</f>
        <v>4.17</v>
      </c>
      <c r="DG107" s="18">
        <f>VLOOKUP($A107,[9]ESTADISTICAS_EN_EDUCACION_BASIC!$C$3:$AK$127,28,0)</f>
        <v>0</v>
      </c>
      <c r="DH107" s="38">
        <v>0</v>
      </c>
      <c r="DI107" s="18">
        <v>0</v>
      </c>
      <c r="DJ107" s="38">
        <f>VLOOKUP(A107,'[10]AS 6 - 11'!$A$1:$D$84,4,0)</f>
        <v>271.24773960216999</v>
      </c>
      <c r="DK107" s="18">
        <f>VLOOKUP(A107,'[10]AS 6 - 11'!$A$1:$D$84,2,0)</f>
        <v>3</v>
      </c>
      <c r="DL107" s="18">
        <v>0</v>
      </c>
      <c r="DM107" s="18">
        <v>0</v>
      </c>
      <c r="DN107" s="38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0</v>
      </c>
      <c r="DZ107" s="188">
        <v>0</v>
      </c>
      <c r="EA107" s="189">
        <v>0</v>
      </c>
      <c r="EB107" s="188">
        <v>32.751091703056765</v>
      </c>
      <c r="EC107" s="189">
        <v>15</v>
      </c>
      <c r="ED107" s="38">
        <f>VLOOKUP(A107,'[3]2019'!$A$8:$K$140,11,0)</f>
        <v>0</v>
      </c>
      <c r="EE107" s="18">
        <f>VLOOKUP(A107,'[3]2019'!$A$8:$K$140,10,0)</f>
        <v>0</v>
      </c>
      <c r="EF107" s="18" t="str">
        <f>VLOOKUP($A107,[9]ESTADISTICAS_EN_EDUCACION_BASIC!$C$3:$AK$127,11,0)</f>
        <v>136.3</v>
      </c>
      <c r="EG107" s="18">
        <f>VLOOKUP($A107,[9]ESTADISTICAS_EN_EDUCACION_BASIC!$C$3:$AK$127,7,0)</f>
        <v>82</v>
      </c>
      <c r="EH107" s="18" t="str">
        <f>VLOOKUP($A107,[9]ESTADISTICAS_EN_EDUCACION_BASIC!$C$3:$AK$127,18,0)</f>
        <v>4.17</v>
      </c>
      <c r="EI107" s="18">
        <f>VLOOKUP($A107,[9]ESTADISTICAS_EN_EDUCACION_BASIC!$C$3:$AK$127,29,0)</f>
        <v>0</v>
      </c>
      <c r="EJ107" s="31"/>
      <c r="EK107" s="31"/>
      <c r="EL107" s="18" t="str">
        <f>VLOOKUP($A107,[9]ESTADISTICAS_EN_EDUCACION_BASIC!$C$3:$AK$127,13,0)</f>
        <v>89.7</v>
      </c>
      <c r="EM107" s="18" t="str">
        <f>VLOOKUP($A107,[9]ESTADISTICAS_EN_EDUCACION_BASIC!$C$3:$AK$127,8,0)</f>
        <v>44.3</v>
      </c>
      <c r="EN107" s="18" t="str">
        <f>VLOOKUP($A107,[9]ESTADISTICAS_EN_EDUCACION_BASIC!$C$3:$AK$127,20,0)</f>
        <v>2.33</v>
      </c>
      <c r="EO107" s="18" t="str">
        <f>VLOOKUP($A107,[9]ESTADISTICAS_EN_EDUCACION_BASIC!$C$3:$AK$127,30,0)</f>
        <v>0.66</v>
      </c>
      <c r="EP107" s="18">
        <v>0</v>
      </c>
      <c r="EQ107" s="18">
        <v>0</v>
      </c>
      <c r="ER107" s="38">
        <f>VLOOKUP(A107,[10]Hoja3!$A$1:$D$89,4,0)</f>
        <v>84.602368866328248</v>
      </c>
      <c r="ES107" s="18">
        <f>VLOOKUP(A107,[10]Hoja3!$A$1:$D$89,2,0)</f>
        <v>1</v>
      </c>
      <c r="ET107" s="38">
        <f>VLOOKUP(A107,[10]Hoja5!$A$1:$D$76,4,0)</f>
        <v>253.80710659898475</v>
      </c>
      <c r="EU107" s="18">
        <f>VLOOKUP(A107,[10]Hoja5!$A$1:$D$75,2,0)</f>
        <v>3</v>
      </c>
      <c r="EV107" s="38">
        <v>0</v>
      </c>
      <c r="EW107" s="18">
        <v>0</v>
      </c>
      <c r="EX107" s="31"/>
      <c r="EY107" s="188">
        <v>54.794520547945204</v>
      </c>
      <c r="EZ107" s="189">
        <v>24</v>
      </c>
      <c r="FA107" s="188">
        <v>46.004842615012109</v>
      </c>
      <c r="FB107" s="189">
        <v>19</v>
      </c>
      <c r="FC107" s="38">
        <f>VLOOKUP(A107,[10]Hoja15!$A$1:$D$63,4,0)</f>
        <v>196.36720667648501</v>
      </c>
      <c r="FD107" s="18">
        <f>VLOOKUP(A107,[10]Hoja15!$A$1:$D$63,2,0)</f>
        <v>4</v>
      </c>
      <c r="FE107" s="38">
        <f>VLOOKUP(A107,[10]Hoja16!$A$1:$D$88,4,0)</f>
        <v>147.27540500736376</v>
      </c>
      <c r="FF107" s="18">
        <f>VLOOKUP(A107,[10]Hoja16!$A$1:$D$88,2,0)</f>
        <v>3</v>
      </c>
      <c r="FG107" s="38">
        <f>VLOOKUP(A107,[10]Hoja17!$A$1:$D$33,4,0)</f>
        <v>49.091801669121253</v>
      </c>
      <c r="FH107" s="18">
        <f>VLOOKUP(A107,[10]Hoja17!$A$1:$D$33,2,0)</f>
        <v>1</v>
      </c>
      <c r="FI107" s="18">
        <v>0</v>
      </c>
      <c r="FJ107" s="18">
        <v>0</v>
      </c>
      <c r="FK107" s="38">
        <f>VLOOKUP(A107,[10]Hoja19!$A$1:$D$97,4,0)</f>
        <v>392.73441335297002</v>
      </c>
      <c r="FL107" s="18">
        <f>VLOOKUP(A107,[10]Hoja19!$A$1:$D$97,2,0)</f>
        <v>8</v>
      </c>
      <c r="FM107" s="38">
        <f>VLOOKUP(A107,[10]Hoja20!$A$1:$D$91,4,0)</f>
        <v>49.091801669121253</v>
      </c>
      <c r="FN107" s="18">
        <f>VLOOKUP(A107,[10]Hoja20!$A$1:$D$91,2,0)</f>
        <v>1</v>
      </c>
      <c r="FO107" s="38">
        <f>VLOOKUP(A107,[10]Hoja21!$A$1:$D$101,4,0)</f>
        <v>638.19342169857634</v>
      </c>
      <c r="FP107" s="18">
        <f>VLOOKUP(A107,[10]Hoja21!$A$1:$D$101,2,0)</f>
        <v>13</v>
      </c>
      <c r="FQ107" s="38">
        <v>0</v>
      </c>
      <c r="FR107" s="18">
        <v>0</v>
      </c>
      <c r="FS107" s="38">
        <f>VLOOKUP(A107,'[3]2019'!$A$8:$M$140,13,0)</f>
        <v>6.3559322033898313</v>
      </c>
      <c r="FT107" s="18">
        <f>VLOOKUP(A107,'[3]2019'!$A$8:$M$140,12,0)</f>
        <v>6</v>
      </c>
      <c r="FU107" s="38">
        <f>VLOOKUP(A107,'[3]2019'!$A$8:$O$140,15,0)</f>
        <v>2.2883295194508011</v>
      </c>
      <c r="FV107" s="18">
        <f>VLOOKUP(A107,'[3]2019'!$A$8:$O$140,14,0)</f>
        <v>2</v>
      </c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</row>
    <row r="108" spans="1:243">
      <c r="A108" s="17" t="s">
        <v>1402</v>
      </c>
      <c r="B108" s="18" t="s">
        <v>1403</v>
      </c>
      <c r="C108" s="17" t="s">
        <v>479</v>
      </c>
      <c r="D108" s="25">
        <v>5</v>
      </c>
      <c r="E108" s="27">
        <v>2019</v>
      </c>
      <c r="F108" s="31"/>
      <c r="G108" s="194">
        <v>38692</v>
      </c>
      <c r="H108" s="194">
        <v>31301</v>
      </c>
      <c r="I108" s="194">
        <v>7391</v>
      </c>
      <c r="J108" s="200">
        <v>33.39</v>
      </c>
      <c r="K108" s="40">
        <f>VLOOKUP(A108,'[6]1.COBERTURA  DANE'!$B$7:$G$139,5,0)</f>
        <v>14099</v>
      </c>
      <c r="L108" s="26">
        <v>54.5</v>
      </c>
      <c r="M108" s="32">
        <v>23012</v>
      </c>
      <c r="N108" s="187">
        <v>3760</v>
      </c>
      <c r="O108" s="187">
        <v>1936</v>
      </c>
      <c r="P108" s="187">
        <v>1824</v>
      </c>
      <c r="Q108" s="196">
        <f>VLOOKUP($A108,[7]Hoja1!$A$1:$H$3750,6,0)</f>
        <v>4507</v>
      </c>
      <c r="R108" s="196">
        <f>VLOOKUP($A108,[7]Hoja1!$A$1:$H$3750,7,0)</f>
        <v>2322</v>
      </c>
      <c r="S108" s="196">
        <f>VLOOKUP($A108,[7]Hoja1!$A$1:$H$3750,8,0)</f>
        <v>2185</v>
      </c>
      <c r="T108" s="187">
        <v>3694</v>
      </c>
      <c r="U108" s="187">
        <v>1905</v>
      </c>
      <c r="V108" s="187">
        <v>1789</v>
      </c>
      <c r="W108" s="198">
        <f>VLOOKUP($A108,[7]Hoja1!$A$1:$K$3750,9,0)</f>
        <v>4405</v>
      </c>
      <c r="X108" s="198">
        <f>VLOOKUP($A108,[7]Hoja1!$A$1:$K$3750,10,0)</f>
        <v>2271</v>
      </c>
      <c r="Y108" s="198">
        <f>VLOOKUP($A108,[7]Hoja1!$A$1:$K$3750,11,0)</f>
        <v>2134</v>
      </c>
      <c r="Z108" s="187">
        <v>3644</v>
      </c>
      <c r="AA108" s="187">
        <v>1882</v>
      </c>
      <c r="AB108" s="187">
        <v>1762</v>
      </c>
      <c r="AC108" s="198">
        <f>VLOOKUP(A108,[7]Hoja1!$A$1:$Q$3765,12,0)</f>
        <v>4394</v>
      </c>
      <c r="AD108" s="198">
        <f>VLOOKUP($A108,[7]Hoja1!$A$1:$Q$3765,13,0)</f>
        <v>2274</v>
      </c>
      <c r="AE108" s="198">
        <f>VLOOKUP($A108,[7]Hoja1!$A$1:$Q$3750,14,0)</f>
        <v>2120</v>
      </c>
      <c r="AF108" s="187">
        <v>3696</v>
      </c>
      <c r="AG108" s="187">
        <v>1915</v>
      </c>
      <c r="AH108" s="187">
        <v>1781</v>
      </c>
      <c r="AI108" s="198">
        <f>VLOOKUP($A108,[7]Hoja1!$A$1:$Q$3750,15,0)</f>
        <v>7978</v>
      </c>
      <c r="AJ108" s="198">
        <f>VLOOKUP($A108,[7]Hoja1!$A$1:$Q$3750,16,0)</f>
        <v>4051</v>
      </c>
      <c r="AK108" s="198">
        <f>VLOOKUP($A108,[7]Hoja1!$A$1:$Q$3750,17,0)</f>
        <v>3927</v>
      </c>
      <c r="AL108" s="187">
        <v>3692</v>
      </c>
      <c r="AM108" s="187">
        <v>1887</v>
      </c>
      <c r="AN108" s="187">
        <v>1805</v>
      </c>
      <c r="AO108" s="31"/>
      <c r="AP108" s="31"/>
      <c r="AQ108" s="31"/>
      <c r="AR108" s="31"/>
      <c r="AS108" s="27"/>
      <c r="AT108" s="31"/>
      <c r="AU108" s="31"/>
      <c r="AV108" s="31"/>
      <c r="AW108" s="31"/>
      <c r="AX108" s="38">
        <f>VLOOKUP(A108,[2]INFANTIL!$A$8:$AE$140,31,0)</f>
        <v>8.4602368866328259</v>
      </c>
      <c r="AY108" s="18">
        <f>VLOOKUP(A108,[2]INFANTIL!$A$8:$AE$140,30,0)</f>
        <v>5</v>
      </c>
      <c r="AZ108" s="199">
        <f>VLOOKUP(A108,'[3]2019'!$A$8:$E$140,5,0)</f>
        <v>1.5957446808510638</v>
      </c>
      <c r="BA108" s="23">
        <f>VLOOKUP(A108,'[3]2019'!$A$8:$F$140,4,0)</f>
        <v>6</v>
      </c>
      <c r="BB108" s="22">
        <f>VLOOKUP(A108,'[2]MATERNAS DIRECTAS'!$A$8:$AE$140,31,0)</f>
        <v>0</v>
      </c>
      <c r="BC108" s="23">
        <f>VLOOKUP(A108,'[2]MATERNAS DIRECTAS'!$A$8:$AE$140,30,0)</f>
        <v>0</v>
      </c>
      <c r="BD108" s="28">
        <v>0</v>
      </c>
      <c r="BE108" s="27">
        <v>0</v>
      </c>
      <c r="BF108" s="38">
        <f>VLOOKUP(A108,[8]Controles!$A$7:$P$139,12,0)</f>
        <v>9.4754653130287654</v>
      </c>
      <c r="BG108" s="18">
        <f>VLOOKUP(A108,[8]Controles!$A$7:$L$139,11,0)</f>
        <v>56</v>
      </c>
      <c r="BH108" s="38">
        <f>VLOOKUP(A108,[8]Peso!$A$7:$D$139,4,0)</f>
        <v>8.2910321489001699</v>
      </c>
      <c r="BI108" s="18">
        <f>VLOOKUP(A108,[8]Peso!$A$7:$D$139,3,0)</f>
        <v>49</v>
      </c>
      <c r="BJ108" s="22">
        <f>VLOOKUP(A108,'[2]EDA &lt; 5AÑOS'!$A$8:$AE$140,31,0)</f>
        <v>26.595744680851066</v>
      </c>
      <c r="BK108" s="23">
        <f>VLOOKUP(A108,'[2]EDA &lt; 5AÑOS'!$A$8:$AE$140,30,0)</f>
        <v>1</v>
      </c>
      <c r="BL108" s="22">
        <f>VLOOKUP(A108,'[2]IRA &lt; 5AÑOS'!$A$8:$AE$140,31,0)</f>
        <v>0</v>
      </c>
      <c r="BM108" s="23">
        <f>VLOOKUP(A108,'[2]IRA &lt; 5AÑOS'!$A$8:$AE$140,30,0)</f>
        <v>0</v>
      </c>
      <c r="BN108" s="18">
        <v>0</v>
      </c>
      <c r="BO108" s="18">
        <v>0</v>
      </c>
      <c r="BP108" s="18">
        <v>0</v>
      </c>
      <c r="BQ108" s="18">
        <v>0</v>
      </c>
      <c r="BR108" s="37">
        <v>0</v>
      </c>
      <c r="BS108" s="26">
        <v>0</v>
      </c>
      <c r="BT108" s="18">
        <v>0</v>
      </c>
      <c r="BU108" s="18">
        <v>0</v>
      </c>
      <c r="BV108" s="201">
        <v>0.27093596059113301</v>
      </c>
      <c r="BW108" s="201">
        <v>1.0788177339901477</v>
      </c>
      <c r="BX108" s="201">
        <v>1.0410509031198687</v>
      </c>
      <c r="BY108" s="201">
        <v>1.0952380952380953</v>
      </c>
      <c r="BZ108" s="201">
        <v>1.0722495894909687</v>
      </c>
      <c r="CA108" s="201">
        <v>0.89952904238618525</v>
      </c>
      <c r="CB108" s="201">
        <v>1.0926216640502355</v>
      </c>
      <c r="CC108" s="18" t="str">
        <f>VLOOKUP(A108,[9]ESTADISTICAS_EN_EDUCACION_BASIC!$C$3:$AK$127,10,0)</f>
        <v>85.4</v>
      </c>
      <c r="CD108" s="18" t="str">
        <f>VLOOKUP(A108,[9]ESTADISTICAS_EN_EDUCACION_BASIC!$C$3:$AK$158,5,0)</f>
        <v>76.2</v>
      </c>
      <c r="CE108" s="18" t="str">
        <f>VLOOKUP(A108,[9]ESTADISTICAS_EN_EDUCACION_BASIC!$C$3:$AK$127,17,0)</f>
        <v>1.79</v>
      </c>
      <c r="CF108" s="24"/>
      <c r="CG108" s="24"/>
      <c r="CH108" s="20" t="e">
        <f>VLOOKUP(A108,#REF!,4,0)</f>
        <v>#REF!</v>
      </c>
      <c r="CI108" s="21" t="e">
        <f>VLOOKUP(A108,#REF!,2,0)</f>
        <v>#REF!</v>
      </c>
      <c r="CJ108" s="38">
        <f>VLOOKUP(A108,'[3]2019'!$A$8:$G$140,7,0)</f>
        <v>0.54141851651326478</v>
      </c>
      <c r="CK108" s="18">
        <f>VLOOKUP(A108,'[3]2019'!$A$9:$G$140,6,0)</f>
        <v>2</v>
      </c>
      <c r="CL108" s="18">
        <v>53.26</v>
      </c>
      <c r="CM108" s="26">
        <v>2</v>
      </c>
      <c r="CN108" s="38">
        <v>133.16</v>
      </c>
      <c r="CO108" s="18">
        <v>5</v>
      </c>
      <c r="CP108" s="18">
        <v>0</v>
      </c>
      <c r="CQ108" s="18">
        <v>0</v>
      </c>
      <c r="CR108" s="38">
        <v>22.7</v>
      </c>
      <c r="CS108" s="26">
        <v>1</v>
      </c>
      <c r="CT108" s="18">
        <v>0</v>
      </c>
      <c r="CU108" s="18">
        <v>0</v>
      </c>
      <c r="CV108" s="26">
        <v>22.7</v>
      </c>
      <c r="CW108" s="26">
        <v>1</v>
      </c>
      <c r="CX108" s="18">
        <v>0</v>
      </c>
      <c r="CY108" s="18">
        <v>0</v>
      </c>
      <c r="CZ108" s="38">
        <v>0</v>
      </c>
      <c r="DA108" s="18">
        <v>0</v>
      </c>
      <c r="DB108" s="38">
        <f>VLOOKUP(A108,'[3]2019'!$A$8:$I$140,9,0)</f>
        <v>0.82327113062568602</v>
      </c>
      <c r="DC108" s="18">
        <f>VLOOKUP(A108,'[3]2019'!$A$8:$I$140,8,0)</f>
        <v>3</v>
      </c>
      <c r="DD108" s="18" t="str">
        <f>VLOOKUP(A108,[9]ESTADISTICAS_EN_EDUCACION_BASIC!$C$3:$AK$127,11,0)</f>
        <v>130.9</v>
      </c>
      <c r="DE108" s="18" t="str">
        <f>VLOOKUP($A108,[9]ESTADISTICAS_EN_EDUCACION_BASIC!$C$3:$AK$127,6,0)</f>
        <v>99.3</v>
      </c>
      <c r="DF108" s="18" t="str">
        <f>VLOOKUP($A108,[9]ESTADISTICAS_EN_EDUCACION_BASIC!$C$3:$AK$127,18,0)</f>
        <v>3.81</v>
      </c>
      <c r="DG108" s="18" t="str">
        <f>VLOOKUP($A108,[9]ESTADISTICAS_EN_EDUCACION_BASIC!$C$3:$AK$127,28,0)</f>
        <v>6.03</v>
      </c>
      <c r="DH108" s="38">
        <f>VLOOKUP(A108,[10]Hoja4!$A$1:$D$63,4,0)</f>
        <v>45.402951191827469</v>
      </c>
      <c r="DI108" s="18">
        <f>VLOOKUP(A108,[10]Hoja4!$A$1:$D$63,2,0)</f>
        <v>2</v>
      </c>
      <c r="DJ108" s="38">
        <f>VLOOKUP(A108,'[10]AS 6 - 11'!$A$1:$D$84,4,0)</f>
        <v>158.91032917139614</v>
      </c>
      <c r="DK108" s="18">
        <f>VLOOKUP(A108,'[10]AS 6 - 11'!$A$1:$D$84,2,0)</f>
        <v>7</v>
      </c>
      <c r="DL108" s="18">
        <v>0</v>
      </c>
      <c r="DM108" s="18">
        <v>0</v>
      </c>
      <c r="DN108" s="38">
        <f>VLOOKUP(A108,[10]Hoja8!$A$1:$D$72,4,0)</f>
        <v>68.274920345926262</v>
      </c>
      <c r="DO108" s="18">
        <f>VLOOKUP(A108,[10]Hoja8!$A$1:$D$72,2,0)</f>
        <v>3</v>
      </c>
      <c r="DP108" s="38">
        <f>VLOOKUP(A108,[10]Hoja10!$A$1:$D$61,4,0)</f>
        <v>227.58306781975421</v>
      </c>
      <c r="DQ108" s="18">
        <f>VLOOKUP(A108,[10]Hoja10!$A$1:$D$61,2,0)</f>
        <v>10</v>
      </c>
      <c r="DR108" s="38">
        <f>VLOOKUP(A108,[10]Hoja11!$A$1:$D$24,4,0)</f>
        <v>22.758306781975421</v>
      </c>
      <c r="DS108" s="18">
        <f>VLOOKUP(A108,[10]Hoja11!$A$1:$D$24,2,0)</f>
        <v>1</v>
      </c>
      <c r="DT108" s="38">
        <f>VLOOKUP(A108,[10]Hoja12!$A$1:$D$41,4,0)</f>
        <v>204.82476103777879</v>
      </c>
      <c r="DU108" s="18">
        <f>VLOOKUP(A108,[10]Hoja12!$A$1:$D$41,2,0)</f>
        <v>9</v>
      </c>
      <c r="DV108" s="18">
        <v>0</v>
      </c>
      <c r="DW108" s="18">
        <v>0</v>
      </c>
      <c r="DX108" s="18">
        <v>0</v>
      </c>
      <c r="DY108" s="18">
        <v>0</v>
      </c>
      <c r="DZ108" s="188">
        <v>2.8376844494892168</v>
      </c>
      <c r="EA108" s="189">
        <v>5</v>
      </c>
      <c r="EB108" s="188">
        <v>92.083099382369454</v>
      </c>
      <c r="EC108" s="189">
        <v>164</v>
      </c>
      <c r="ED108" s="38">
        <f>VLOOKUP(A108,'[3]2019'!$A$8:$K$140,11,0)</f>
        <v>4.5995670995670999</v>
      </c>
      <c r="EE108" s="18">
        <f>VLOOKUP(A108,'[3]2019'!$A$8:$K$140,10,0)</f>
        <v>17</v>
      </c>
      <c r="EF108" s="18" t="str">
        <f>VLOOKUP($A108,[9]ESTADISTICAS_EN_EDUCACION_BASIC!$C$3:$AK$127,11,0)</f>
        <v>130.9</v>
      </c>
      <c r="EG108" s="18" t="str">
        <f>VLOOKUP($A108,[9]ESTADISTICAS_EN_EDUCACION_BASIC!$C$3:$AK$127,7,0)</f>
        <v>56.2</v>
      </c>
      <c r="EH108" s="18" t="str">
        <f>VLOOKUP($A108,[9]ESTADISTICAS_EN_EDUCACION_BASIC!$C$3:$AK$127,18,0)</f>
        <v>3.81</v>
      </c>
      <c r="EI108" s="18" t="str">
        <f>VLOOKUP($A108,[9]ESTADISTICAS_EN_EDUCACION_BASIC!$C$3:$AK$127,29,0)</f>
        <v>13.1</v>
      </c>
      <c r="EJ108" s="31"/>
      <c r="EK108" s="31"/>
      <c r="EL108" s="18" t="str">
        <f>VLOOKUP($A108,[9]ESTADISTICAS_EN_EDUCACION_BASIC!$C$3:$AK$127,13,0)</f>
        <v>45.3</v>
      </c>
      <c r="EM108" s="18" t="str">
        <f>VLOOKUP($A108,[9]ESTADISTICAS_EN_EDUCACION_BASIC!$C$3:$AK$127,8,0)</f>
        <v>23.5</v>
      </c>
      <c r="EN108" s="18" t="str">
        <f>VLOOKUP($A108,[9]ESTADISTICAS_EN_EDUCACION_BASIC!$C$3:$AK$127,20,0)</f>
        <v>0.81</v>
      </c>
      <c r="EO108" s="18" t="str">
        <f>VLOOKUP($A108,[9]ESTADISTICAS_EN_EDUCACION_BASIC!$C$3:$AK$127,30,0)</f>
        <v>13.53</v>
      </c>
      <c r="EP108" s="38">
        <f>VLOOKUP(A108,[10]Hoja2!$A$1:$D$72,4,0)</f>
        <v>68.274920345926262</v>
      </c>
      <c r="EQ108" s="18">
        <f>VLOOKUP(A108,[10]Hoja2!$A$1:$D$72,2,0)</f>
        <v>3</v>
      </c>
      <c r="ER108" s="38">
        <f>VLOOKUP(A108,[10]Hoja3!$A$1:$D$89,4,0)</f>
        <v>273.09968138370505</v>
      </c>
      <c r="ES108" s="18">
        <f>VLOOKUP(A108,[10]Hoja3!$A$1:$D$89,2,0)</f>
        <v>12</v>
      </c>
      <c r="ET108" s="38">
        <f>VLOOKUP(A108,[10]Hoja5!$A$1:$D$76,4,0)</f>
        <v>159.30814747382794</v>
      </c>
      <c r="EU108" s="18">
        <f>VLOOKUP(A108,[10]Hoja5!$A$1:$D$75,2,0)</f>
        <v>7</v>
      </c>
      <c r="EV108" s="38">
        <f>VLOOKUP(A108,[10]Hoja7!$A$1:$D$76,4,0)</f>
        <v>113.7915339098771</v>
      </c>
      <c r="EW108" s="18">
        <f>VLOOKUP(A108,[10]Hoja7!$A$1:$D$77,2,0)</f>
        <v>5</v>
      </c>
      <c r="EX108" s="31"/>
      <c r="EY108" s="188">
        <v>114.68144044321329</v>
      </c>
      <c r="EZ108" s="189">
        <v>207</v>
      </c>
      <c r="FA108" s="188">
        <v>74.095347501435953</v>
      </c>
      <c r="FB108" s="189">
        <v>129</v>
      </c>
      <c r="FC108" s="38">
        <f>VLOOKUP(A108,[10]Hoja15!$A$1:$D$63,4,0)</f>
        <v>25.068939583855602</v>
      </c>
      <c r="FD108" s="18">
        <f>VLOOKUP(A108,[10]Hoja15!$A$1:$D$63,2,0)</f>
        <v>2</v>
      </c>
      <c r="FE108" s="38">
        <f>VLOOKUP(A108,[10]Hoja16!$A$1:$D$88,4,0)</f>
        <v>426.17197292554528</v>
      </c>
      <c r="FF108" s="18">
        <f>VLOOKUP(A108,[10]Hoja16!$A$1:$D$88,2,0)</f>
        <v>34</v>
      </c>
      <c r="FG108" s="38">
        <f>VLOOKUP(A108,[10]Hoja17!$A$1:$D$33,4,0)</f>
        <v>25.068939583855602</v>
      </c>
      <c r="FH108" s="18">
        <f>VLOOKUP(A108,[10]Hoja17!$A$1:$D$33,2,0)</f>
        <v>2</v>
      </c>
      <c r="FI108" s="38">
        <f>VLOOKUP(A108,[10]Hoja18!$A$1:$D$40,4,0)</f>
        <v>12.534469791927801</v>
      </c>
      <c r="FJ108" s="18">
        <f>VLOOKUP(A108,[10]Hoja18!$A$1:$D$40,2,0)</f>
        <v>1</v>
      </c>
      <c r="FK108" s="38">
        <f>VLOOKUP(A108,[10]Hoja19!$A$1:$D$97,4,0)</f>
        <v>488.84432188518423</v>
      </c>
      <c r="FL108" s="18">
        <f>VLOOKUP(A108,[10]Hoja19!$A$1:$D$97,2,0)</f>
        <v>39</v>
      </c>
      <c r="FM108" s="38">
        <f>VLOOKUP(A108,[10]Hoja20!$A$1:$D$91,4,0)</f>
        <v>263.22386563048383</v>
      </c>
      <c r="FN108" s="18">
        <f>VLOOKUP(A108,[10]Hoja20!$A$1:$D$91,2,0)</f>
        <v>21</v>
      </c>
      <c r="FO108" s="38">
        <f>VLOOKUP(A108,[10]Hoja21!$A$1:$D$101,4,0)</f>
        <v>225.6204562547004</v>
      </c>
      <c r="FP108" s="18">
        <f>VLOOKUP(A108,[10]Hoja21!$A$1:$D$101,2,0)</f>
        <v>18</v>
      </c>
      <c r="FQ108" s="38">
        <f>VLOOKUP(A108,[10]Hoja22!$A$1:$D$60,4,0)</f>
        <v>12.534469791927801</v>
      </c>
      <c r="FR108" s="18">
        <f>VLOOKUP(A108,[10]Hoja22!$A$1:$D$60,2,0)</f>
        <v>1</v>
      </c>
      <c r="FS108" s="38">
        <f>VLOOKUP(A108,'[3]2019'!$A$8:$M$140,13,0)</f>
        <v>4.3336944745395449</v>
      </c>
      <c r="FT108" s="18">
        <f>VLOOKUP(A108,'[3]2019'!$A$8:$M$140,12,0)</f>
        <v>16</v>
      </c>
      <c r="FU108" s="38">
        <f>VLOOKUP(A108,'[3]2019'!$A$8:$O$140,15,0)</f>
        <v>5.4960948799537173</v>
      </c>
      <c r="FV108" s="18">
        <f>VLOOKUP(A108,'[3]2019'!$A$8:$O$140,14,0)</f>
        <v>19</v>
      </c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</row>
    <row r="109" spans="1:243">
      <c r="A109" s="17" t="s">
        <v>1410</v>
      </c>
      <c r="B109" s="18" t="s">
        <v>1411</v>
      </c>
      <c r="C109" s="17" t="s">
        <v>427</v>
      </c>
      <c r="D109" s="25">
        <v>5</v>
      </c>
      <c r="E109" s="27">
        <v>2019</v>
      </c>
      <c r="F109" s="31"/>
      <c r="G109" s="194">
        <v>36394</v>
      </c>
      <c r="H109" s="194">
        <v>17442</v>
      </c>
      <c r="I109" s="194">
        <v>18952</v>
      </c>
      <c r="J109" s="204">
        <v>6531</v>
      </c>
      <c r="K109" s="40">
        <f>VLOOKUP(A109,'[6]1.COBERTURA  DANE'!$B$7:$G$139,5,0)</f>
        <v>6531</v>
      </c>
      <c r="L109" s="26">
        <v>67.650000000000006</v>
      </c>
      <c r="M109" s="32">
        <v>22988</v>
      </c>
      <c r="N109" s="187">
        <v>2725</v>
      </c>
      <c r="O109" s="187">
        <v>1422</v>
      </c>
      <c r="P109" s="187">
        <v>1303</v>
      </c>
      <c r="Q109" s="196">
        <f>VLOOKUP($A109,[7]Hoja1!$A$1:$H$3750,6,0)</f>
        <v>3283</v>
      </c>
      <c r="R109" s="196">
        <f>VLOOKUP($A109,[7]Hoja1!$A$1:$H$3750,7,0)</f>
        <v>1712</v>
      </c>
      <c r="S109" s="196">
        <f>VLOOKUP($A109,[7]Hoja1!$A$1:$H$3750,8,0)</f>
        <v>1571</v>
      </c>
      <c r="T109" s="187">
        <v>2878</v>
      </c>
      <c r="U109" s="187">
        <v>1486</v>
      </c>
      <c r="V109" s="187">
        <v>1392</v>
      </c>
      <c r="W109" s="198">
        <f>VLOOKUP($A109,[7]Hoja1!$A$1:$K$3750,9,0)</f>
        <v>3535</v>
      </c>
      <c r="X109" s="198">
        <f>VLOOKUP($A109,[7]Hoja1!$A$1:$K$3750,10,0)</f>
        <v>1818</v>
      </c>
      <c r="Y109" s="198">
        <f>VLOOKUP($A109,[7]Hoja1!$A$1:$K$3750,11,0)</f>
        <v>1717</v>
      </c>
      <c r="Z109" s="187">
        <v>3094</v>
      </c>
      <c r="AA109" s="187">
        <v>1581</v>
      </c>
      <c r="AB109" s="187">
        <v>1513</v>
      </c>
      <c r="AC109" s="198">
        <f>VLOOKUP(A109,[7]Hoja1!$A$1:$Q$3765,12,0)</f>
        <v>3795</v>
      </c>
      <c r="AD109" s="198">
        <f>VLOOKUP($A109,[7]Hoja1!$A$1:$Q$3765,13,0)</f>
        <v>1941</v>
      </c>
      <c r="AE109" s="198">
        <f>VLOOKUP($A109,[7]Hoja1!$A$1:$Q$3750,14,0)</f>
        <v>1854</v>
      </c>
      <c r="AF109" s="187">
        <v>3177</v>
      </c>
      <c r="AG109" s="187">
        <v>1630</v>
      </c>
      <c r="AH109" s="187">
        <v>1547</v>
      </c>
      <c r="AI109" s="198">
        <f>VLOOKUP($A109,[7]Hoja1!$A$1:$Q$3750,15,0)</f>
        <v>6363</v>
      </c>
      <c r="AJ109" s="198">
        <f>VLOOKUP($A109,[7]Hoja1!$A$1:$Q$3750,16,0)</f>
        <v>3310</v>
      </c>
      <c r="AK109" s="198">
        <f>VLOOKUP($A109,[7]Hoja1!$A$1:$Q$3750,17,0)</f>
        <v>3053</v>
      </c>
      <c r="AL109" s="187">
        <v>2927</v>
      </c>
      <c r="AM109" s="187">
        <v>1528</v>
      </c>
      <c r="AN109" s="187">
        <v>1399</v>
      </c>
      <c r="AO109" s="31"/>
      <c r="AP109" s="31"/>
      <c r="AQ109" s="31"/>
      <c r="AR109" s="31"/>
      <c r="AS109" s="27"/>
      <c r="AT109" s="31"/>
      <c r="AU109" s="31"/>
      <c r="AV109" s="31"/>
      <c r="AW109" s="31"/>
      <c r="AX109" s="38">
        <f>VLOOKUP(A109,[2]INFANTIL!$A$8:$AE$140,31,0)</f>
        <v>9.7323600973236015</v>
      </c>
      <c r="AY109" s="18">
        <f>VLOOKUP(A109,[2]INFANTIL!$A$8:$AE$140,30,0)</f>
        <v>4</v>
      </c>
      <c r="AZ109" s="199">
        <f>VLOOKUP(A109,'[3]2019'!$A$8:$E$140,5,0)</f>
        <v>1.834862385321101</v>
      </c>
      <c r="BA109" s="23">
        <f>VLOOKUP(A109,'[3]2019'!$A$8:$F$140,4,0)</f>
        <v>5</v>
      </c>
      <c r="BB109" s="22">
        <f>VLOOKUP(A109,'[2]MATERNAS DIRECTAS'!$A$8:$AE$140,31,0)</f>
        <v>243.30900243309003</v>
      </c>
      <c r="BC109" s="23">
        <f>VLOOKUP(A109,'[2]MATERNAS DIRECTAS'!$A$8:$AE$140,30,0)</f>
        <v>1</v>
      </c>
      <c r="BD109" s="28">
        <v>0</v>
      </c>
      <c r="BE109" s="27">
        <v>0</v>
      </c>
      <c r="BF109" s="38">
        <f>VLOOKUP(A109,[8]Controles!$A$7:$P$139,12,0)</f>
        <v>5.8394160583941606</v>
      </c>
      <c r="BG109" s="18">
        <f>VLOOKUP(A109,[8]Controles!$A$7:$L$139,11,0)</f>
        <v>24</v>
      </c>
      <c r="BH109" s="38">
        <f>VLOOKUP(A109,[8]Peso!$A$7:$D$139,4,0)</f>
        <v>9.002433090024331</v>
      </c>
      <c r="BI109" s="18">
        <f>VLOOKUP(A109,[8]Peso!$A$7:$D$139,3,0)</f>
        <v>37</v>
      </c>
      <c r="BJ109" s="22">
        <f>VLOOKUP(A109,'[2]EDA &lt; 5AÑOS'!$A$8:$AE$140,31,0)</f>
        <v>0</v>
      </c>
      <c r="BK109" s="23">
        <f>VLOOKUP(A109,'[2]EDA &lt; 5AÑOS'!$A$8:$AE$140,30,0)</f>
        <v>0</v>
      </c>
      <c r="BL109" s="22">
        <f>VLOOKUP(A109,'[2]IRA &lt; 5AÑOS'!$A$8:$AE$140,31,0)</f>
        <v>0</v>
      </c>
      <c r="BM109" s="23">
        <f>VLOOKUP(A109,'[2]IRA &lt; 5AÑOS'!$A$8:$AE$140,30,0)</f>
        <v>0</v>
      </c>
      <c r="BN109" s="18">
        <v>0</v>
      </c>
      <c r="BO109" s="18">
        <v>0</v>
      </c>
      <c r="BP109" s="18">
        <v>0</v>
      </c>
      <c r="BQ109" s="18">
        <v>0</v>
      </c>
      <c r="BR109" s="37">
        <v>0</v>
      </c>
      <c r="BS109" s="26">
        <v>0</v>
      </c>
      <c r="BT109" s="18">
        <v>0</v>
      </c>
      <c r="BU109" s="18">
        <v>0</v>
      </c>
      <c r="BV109" s="201">
        <v>0.32171581769436997</v>
      </c>
      <c r="BW109" s="201">
        <v>1.1233243967828419</v>
      </c>
      <c r="BX109" s="201">
        <v>1.1340482573726542</v>
      </c>
      <c r="BY109" s="201">
        <v>1.126005361930295</v>
      </c>
      <c r="BZ109" s="201">
        <v>1.1501340482573728</v>
      </c>
      <c r="CA109" s="201">
        <v>1.1073298429319371</v>
      </c>
      <c r="CB109" s="201">
        <v>1.1701570680628273</v>
      </c>
      <c r="CC109" s="18">
        <f>VLOOKUP(A109,[9]ESTADISTICAS_EN_EDUCACION_BASIC!$C$3:$AK$127,10,0)</f>
        <v>75</v>
      </c>
      <c r="CD109" s="18" t="str">
        <f>VLOOKUP(A109,[9]ESTADISTICAS_EN_EDUCACION_BASIC!$C$3:$AK$158,5,0)</f>
        <v>63.7</v>
      </c>
      <c r="CE109" s="18" t="str">
        <f>VLOOKUP(A109,[9]ESTADISTICAS_EN_EDUCACION_BASIC!$C$3:$AK$127,17,0)</f>
        <v>4.76</v>
      </c>
      <c r="CF109" s="24"/>
      <c r="CG109" s="24"/>
      <c r="CH109" s="20">
        <v>36.54</v>
      </c>
      <c r="CI109" s="21">
        <v>1</v>
      </c>
      <c r="CJ109" s="38">
        <f>VLOOKUP(A109,'[3]2019'!$A$8:$G$140,7,0)</f>
        <v>0.34746351633078526</v>
      </c>
      <c r="CK109" s="18">
        <f>VLOOKUP(A109,'[3]2019'!$A$9:$G$140,6,0)</f>
        <v>1</v>
      </c>
      <c r="CL109" s="18">
        <v>36.54</v>
      </c>
      <c r="CM109" s="26">
        <v>1</v>
      </c>
      <c r="CN109" s="18">
        <v>146.15</v>
      </c>
      <c r="CO109" s="18">
        <v>4</v>
      </c>
      <c r="CP109" s="18">
        <v>0</v>
      </c>
      <c r="CQ109" s="18">
        <v>0</v>
      </c>
      <c r="CR109" s="38">
        <v>28.29</v>
      </c>
      <c r="CS109" s="26">
        <v>1</v>
      </c>
      <c r="CT109" s="18">
        <v>0</v>
      </c>
      <c r="CU109" s="18">
        <v>0</v>
      </c>
      <c r="CV109" s="26">
        <v>28.29</v>
      </c>
      <c r="CW109" s="26">
        <v>1</v>
      </c>
      <c r="CX109" s="18">
        <v>0</v>
      </c>
      <c r="CY109" s="18">
        <v>0</v>
      </c>
      <c r="CZ109" s="38">
        <v>0</v>
      </c>
      <c r="DA109" s="18">
        <v>0</v>
      </c>
      <c r="DB109" s="38">
        <f>VLOOKUP(A109,'[3]2019'!$A$8:$I$140,9,0)</f>
        <v>0</v>
      </c>
      <c r="DC109" s="18">
        <f>VLOOKUP(A109,'[3]2019'!$A$8:$I$140,8,0)</f>
        <v>0</v>
      </c>
      <c r="DD109" s="18" t="str">
        <f>VLOOKUP(A109,[9]ESTADISTICAS_EN_EDUCACION_BASIC!$C$3:$AK$127,11,0)</f>
        <v>139.1</v>
      </c>
      <c r="DE109" s="18" t="str">
        <f>VLOOKUP($A109,[9]ESTADISTICAS_EN_EDUCACION_BASIC!$C$3:$AK$127,6,0)</f>
        <v>106.5</v>
      </c>
      <c r="DF109" s="18" t="str">
        <f>VLOOKUP($A109,[9]ESTADISTICAS_EN_EDUCACION_BASIC!$C$3:$AK$127,18,0)</f>
        <v>7.37</v>
      </c>
      <c r="DG109" s="18" t="str">
        <f>VLOOKUP($A109,[9]ESTADISTICAS_EN_EDUCACION_BASIC!$C$3:$AK$127,28,0)</f>
        <v>5.58</v>
      </c>
      <c r="DH109" s="38">
        <v>56.58</v>
      </c>
      <c r="DI109" s="18">
        <v>2</v>
      </c>
      <c r="DJ109" s="38">
        <f>VLOOKUP(A109,'[10]AS 6 - 11'!$A$1:$D$84,4,0)</f>
        <v>198.01980198019803</v>
      </c>
      <c r="DK109" s="18">
        <f>VLOOKUP(A109,'[10]AS 6 - 11'!$A$1:$D$84,2,0)</f>
        <v>7</v>
      </c>
      <c r="DL109" s="18">
        <v>0</v>
      </c>
      <c r="DM109" s="18">
        <v>0</v>
      </c>
      <c r="DN109" s="38">
        <v>237.15</v>
      </c>
      <c r="DO109" s="18">
        <v>9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8">
        <v>5.9484467944481159</v>
      </c>
      <c r="EA109" s="189">
        <v>9</v>
      </c>
      <c r="EB109" s="188">
        <v>59.469941822882994</v>
      </c>
      <c r="EC109" s="189">
        <v>92</v>
      </c>
      <c r="ED109" s="38">
        <f>VLOOKUP(A109,'[3]2019'!$A$8:$K$140,11,0)</f>
        <v>0.62952470884482215</v>
      </c>
      <c r="EE109" s="18">
        <f>VLOOKUP(A109,'[3]2019'!$A$8:$K$140,10,0)</f>
        <v>2</v>
      </c>
      <c r="EF109" s="18" t="str">
        <f>VLOOKUP($A109,[9]ESTADISTICAS_EN_EDUCACION_BASIC!$C$3:$AK$127,11,0)</f>
        <v>139.1</v>
      </c>
      <c r="EG109" s="18" t="str">
        <f>VLOOKUP($A109,[9]ESTADISTICAS_EN_EDUCACION_BASIC!$C$3:$AK$127,7,0)</f>
        <v>73.5</v>
      </c>
      <c r="EH109" s="18" t="str">
        <f>VLOOKUP($A109,[9]ESTADISTICAS_EN_EDUCACION_BASIC!$C$3:$AK$127,18,0)</f>
        <v>7.37</v>
      </c>
      <c r="EI109" s="18" t="str">
        <f>VLOOKUP($A109,[9]ESTADISTICAS_EN_EDUCACION_BASIC!$C$3:$AK$127,29,0)</f>
        <v>10.15</v>
      </c>
      <c r="EJ109" s="31"/>
      <c r="EK109" s="31"/>
      <c r="EL109" s="18" t="str">
        <f>VLOOKUP($A109,[9]ESTADISTICAS_EN_EDUCACION_BASIC!$C$3:$AK$127,13,0)</f>
        <v>77.1</v>
      </c>
      <c r="EM109" s="18" t="str">
        <f>VLOOKUP($A109,[9]ESTADISTICAS_EN_EDUCACION_BASIC!$C$3:$AK$127,8,0)</f>
        <v>35.2</v>
      </c>
      <c r="EN109" s="18" t="str">
        <f>VLOOKUP($A109,[9]ESTADISTICAS_EN_EDUCACION_BASIC!$C$3:$AK$127,20,0)</f>
        <v>7.51</v>
      </c>
      <c r="EO109" s="18" t="str">
        <f>VLOOKUP($A109,[9]ESTADISTICAS_EN_EDUCACION_BASIC!$C$3:$AK$127,30,0)</f>
        <v>9.08</v>
      </c>
      <c r="EP109" s="38">
        <f>VLOOKUP(A109,[10]Hoja2!$A$1:$D$72,4,0)</f>
        <v>237.15415019762847</v>
      </c>
      <c r="EQ109" s="18">
        <f>VLOOKUP(A109,[10]Hoja2!$A$1:$D$72,2,0)</f>
        <v>9</v>
      </c>
      <c r="ER109" s="38">
        <f>VLOOKUP(A109,[10]Hoja3!$A$1:$D$89,4,0)</f>
        <v>500.65876152832675</v>
      </c>
      <c r="ES109" s="18">
        <f>VLOOKUP(A109,[10]Hoja3!$A$1:$D$89,2,0)</f>
        <v>19</v>
      </c>
      <c r="ET109" s="38">
        <f>VLOOKUP(A109,[10]Hoja5!$A$1:$D$76,4,0)</f>
        <v>316.20553359683794</v>
      </c>
      <c r="EU109" s="18">
        <f>VLOOKUP(A109,[10]Hoja5!$A$1:$D$75,2,0)</f>
        <v>12</v>
      </c>
      <c r="EV109" s="38">
        <f>VLOOKUP(A109,[10]Hoja7!$A$1:$D$76,4,0)</f>
        <v>237.15415019762847</v>
      </c>
      <c r="EW109" s="18">
        <f>VLOOKUP(A109,[10]Hoja7!$A$1:$D$77,2,0)</f>
        <v>9</v>
      </c>
      <c r="EX109" s="31"/>
      <c r="EY109" s="188">
        <v>94.353109363831308</v>
      </c>
      <c r="EZ109" s="189">
        <v>132</v>
      </c>
      <c r="FA109" s="188">
        <v>73.359073359073363</v>
      </c>
      <c r="FB109" s="189">
        <v>95</v>
      </c>
      <c r="FC109" s="38">
        <f>VLOOKUP(A109,[10]Hoja15!$A$1:$D$63,4,0)</f>
        <v>31.43171460003143</v>
      </c>
      <c r="FD109" s="18">
        <f>VLOOKUP(A109,[10]Hoja15!$A$1:$D$63,2,0)</f>
        <v>2</v>
      </c>
      <c r="FE109" s="38">
        <f>VLOOKUP(A109,[10]Hoja16!$A$1:$D$88,4,0)</f>
        <v>47.147571900047147</v>
      </c>
      <c r="FF109" s="18">
        <f>VLOOKUP(A109,[10]Hoja16!$A$1:$D$88,2,0)</f>
        <v>3</v>
      </c>
      <c r="FG109" s="18">
        <v>0</v>
      </c>
      <c r="FH109" s="18">
        <v>0</v>
      </c>
      <c r="FI109" s="38">
        <f>VLOOKUP(A109,[10]Hoja18!$A$1:$D$40,4,0)</f>
        <v>15.715857300015715</v>
      </c>
      <c r="FJ109" s="18">
        <f>VLOOKUP(A109,[10]Hoja18!$A$1:$D$40,2,0)</f>
        <v>1</v>
      </c>
      <c r="FK109" s="38">
        <f>VLOOKUP(A109,[10]Hoja19!$A$1:$D$97,4,0)</f>
        <v>94.295143800094294</v>
      </c>
      <c r="FL109" s="18">
        <f>VLOOKUP(A109,[10]Hoja19!$A$1:$D$97,2,0)</f>
        <v>6</v>
      </c>
      <c r="FM109" s="38">
        <f>VLOOKUP(A109,[10]Hoja20!$A$1:$D$91,4,0)</f>
        <v>141.44271570014143</v>
      </c>
      <c r="FN109" s="18">
        <f>VLOOKUP(A109,[10]Hoja20!$A$1:$D$91,2,0)</f>
        <v>9</v>
      </c>
      <c r="FO109" s="38">
        <f>VLOOKUP(A109,[10]Hoja21!$A$1:$D$101,4,0)</f>
        <v>581.48672010058146</v>
      </c>
      <c r="FP109" s="18">
        <f>VLOOKUP(A109,[10]Hoja21!$A$1:$D$101,2,0)</f>
        <v>37</v>
      </c>
      <c r="FQ109" s="38">
        <v>0</v>
      </c>
      <c r="FR109" s="18">
        <v>0</v>
      </c>
      <c r="FS109" s="38">
        <f>VLOOKUP(A109,'[3]2019'!$A$8:$M$140,13,0)</f>
        <v>2.0498804236419543</v>
      </c>
      <c r="FT109" s="18">
        <f>VLOOKUP(A109,'[3]2019'!$A$8:$M$140,12,0)</f>
        <v>6</v>
      </c>
      <c r="FU109" s="38">
        <f>VLOOKUP(A109,'[3]2019'!$A$8:$O$140,15,0)</f>
        <v>0.7399186089530152</v>
      </c>
      <c r="FV109" s="18">
        <f>VLOOKUP(A109,'[3]2019'!$A$8:$O$140,14,0)</f>
        <v>2</v>
      </c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</row>
    <row r="110" spans="1:243">
      <c r="A110" s="17" t="s">
        <v>1418</v>
      </c>
      <c r="B110" s="18" t="s">
        <v>1419</v>
      </c>
      <c r="C110" s="17" t="s">
        <v>441</v>
      </c>
      <c r="D110" s="25">
        <v>6</v>
      </c>
      <c r="E110" s="27">
        <v>2019</v>
      </c>
      <c r="F110" s="31"/>
      <c r="G110" s="194">
        <v>15293</v>
      </c>
      <c r="H110" s="194">
        <v>6713</v>
      </c>
      <c r="I110" s="194">
        <v>8580</v>
      </c>
      <c r="J110" s="200">
        <v>18.760000000000002</v>
      </c>
      <c r="K110" s="40">
        <f>VLOOKUP(A110,'[6]1.COBERTURA  DANE'!$B$7:$G$139,5,0)</f>
        <v>2847</v>
      </c>
      <c r="L110" s="26">
        <v>49.55</v>
      </c>
      <c r="M110" s="32">
        <v>7517</v>
      </c>
      <c r="N110" s="187">
        <v>1096</v>
      </c>
      <c r="O110" s="187">
        <v>526</v>
      </c>
      <c r="P110" s="187">
        <v>570</v>
      </c>
      <c r="Q110" s="196">
        <f>VLOOKUP($A110,[7]Hoja1!$A$1:$H$3750,6,0)</f>
        <v>1315</v>
      </c>
      <c r="R110" s="196">
        <f>VLOOKUP($A110,[7]Hoja1!$A$1:$H$3750,7,0)</f>
        <v>632</v>
      </c>
      <c r="S110" s="196">
        <f>VLOOKUP($A110,[7]Hoja1!$A$1:$H$3750,8,0)</f>
        <v>683</v>
      </c>
      <c r="T110" s="187">
        <v>1109</v>
      </c>
      <c r="U110" s="187">
        <v>541</v>
      </c>
      <c r="V110" s="187">
        <v>568</v>
      </c>
      <c r="W110" s="198">
        <f>VLOOKUP($A110,[7]Hoja1!$A$1:$K$3750,9,0)</f>
        <v>1342</v>
      </c>
      <c r="X110" s="198">
        <f>VLOOKUP($A110,[7]Hoja1!$A$1:$K$3750,10,0)</f>
        <v>660</v>
      </c>
      <c r="Y110" s="198">
        <f>VLOOKUP($A110,[7]Hoja1!$A$1:$K$3750,11,0)</f>
        <v>682</v>
      </c>
      <c r="Z110" s="187">
        <v>1139</v>
      </c>
      <c r="AA110" s="187">
        <v>572</v>
      </c>
      <c r="AB110" s="187">
        <v>567</v>
      </c>
      <c r="AC110" s="198">
        <f>VLOOKUP(A110,[7]Hoja1!$A$1:$Q$3765,12,0)</f>
        <v>1381</v>
      </c>
      <c r="AD110" s="198">
        <f>VLOOKUP($A110,[7]Hoja1!$A$1:$Q$3765,13,0)</f>
        <v>704</v>
      </c>
      <c r="AE110" s="198">
        <f>VLOOKUP($A110,[7]Hoja1!$A$1:$Q$3750,14,0)</f>
        <v>677</v>
      </c>
      <c r="AF110" s="187">
        <v>1157</v>
      </c>
      <c r="AG110" s="187">
        <v>595</v>
      </c>
      <c r="AH110" s="187">
        <v>562</v>
      </c>
      <c r="AI110" s="198">
        <f>VLOOKUP($A110,[7]Hoja1!$A$1:$Q$3750,15,0)</f>
        <v>2557</v>
      </c>
      <c r="AJ110" s="198">
        <f>VLOOKUP($A110,[7]Hoja1!$A$1:$Q$3750,16,0)</f>
        <v>1307</v>
      </c>
      <c r="AK110" s="198">
        <f>VLOOKUP($A110,[7]Hoja1!$A$1:$Q$3750,17,0)</f>
        <v>1250</v>
      </c>
      <c r="AL110" s="187">
        <v>1182</v>
      </c>
      <c r="AM110" s="187">
        <v>604</v>
      </c>
      <c r="AN110" s="187">
        <v>578</v>
      </c>
      <c r="AO110" s="31"/>
      <c r="AP110" s="31"/>
      <c r="AQ110" s="31"/>
      <c r="AR110" s="31"/>
      <c r="AS110" s="27"/>
      <c r="AT110" s="31"/>
      <c r="AU110" s="31"/>
      <c r="AV110" s="31"/>
      <c r="AW110" s="31"/>
      <c r="AX110" s="38">
        <f>VLOOKUP(A110,[2]INFANTIL!$A$8:$AE$140,31,0)</f>
        <v>16</v>
      </c>
      <c r="AY110" s="18">
        <f>VLOOKUP(A110,[2]INFANTIL!$A$8:$AE$140,30,0)</f>
        <v>2</v>
      </c>
      <c r="AZ110" s="199">
        <f>VLOOKUP(A110,'[3]2019'!$A$8:$E$140,5,0)</f>
        <v>1.8248175182481752</v>
      </c>
      <c r="BA110" s="23">
        <f>VLOOKUP(A110,'[3]2019'!$A$8:$F$140,4,0)</f>
        <v>2</v>
      </c>
      <c r="BB110" s="22">
        <f>VLOOKUP(A110,'[2]MATERNAS DIRECTAS'!$A$8:$AE$140,31,0)</f>
        <v>0</v>
      </c>
      <c r="BC110" s="23">
        <f>VLOOKUP(A110,'[2]MATERNAS DIRECTAS'!$A$8:$AE$140,30,0)</f>
        <v>0</v>
      </c>
      <c r="BD110" s="28">
        <v>0</v>
      </c>
      <c r="BE110" s="27">
        <v>0</v>
      </c>
      <c r="BF110" s="38">
        <f>VLOOKUP(A110,[8]Controles!$A$7:$P$139,12,0)</f>
        <v>7.1999999999999993</v>
      </c>
      <c r="BG110" s="18">
        <f>VLOOKUP(A110,[8]Controles!$A$7:$L$139,11,0)</f>
        <v>9</v>
      </c>
      <c r="BH110" s="38">
        <f>VLOOKUP(A110,[8]Peso!$A$7:$D$139,4,0)</f>
        <v>8</v>
      </c>
      <c r="BI110" s="18">
        <f>VLOOKUP(A110,[8]Peso!$A$7:$D$139,3,0)</f>
        <v>10</v>
      </c>
      <c r="BJ110" s="22">
        <f>VLOOKUP(A110,'[2]EDA &lt; 5AÑOS'!$A$8:$AE$140,31,0)</f>
        <v>0</v>
      </c>
      <c r="BK110" s="23">
        <f>VLOOKUP(A110,'[2]EDA &lt; 5AÑOS'!$A$8:$AE$140,30,0)</f>
        <v>0</v>
      </c>
      <c r="BL110" s="22">
        <f>VLOOKUP(A110,'[2]IRA &lt; 5AÑOS'!$A$8:$AE$140,31,0)</f>
        <v>0</v>
      </c>
      <c r="BM110" s="23">
        <f>VLOOKUP(A110,'[2]IRA &lt; 5AÑOS'!$A$8:$AE$140,30,0)</f>
        <v>0</v>
      </c>
      <c r="BN110" s="18">
        <v>0</v>
      </c>
      <c r="BO110" s="18">
        <v>0</v>
      </c>
      <c r="BP110" s="18">
        <v>0</v>
      </c>
      <c r="BQ110" s="18">
        <v>0</v>
      </c>
      <c r="BR110" s="37">
        <v>0</v>
      </c>
      <c r="BS110" s="26">
        <v>0</v>
      </c>
      <c r="BT110" s="18">
        <v>0</v>
      </c>
      <c r="BU110" s="18">
        <v>0</v>
      </c>
      <c r="BV110" s="201">
        <v>0.1984126984126984</v>
      </c>
      <c r="BW110" s="201">
        <v>1.1746031746031746</v>
      </c>
      <c r="BX110" s="201">
        <v>1.0396825396825398</v>
      </c>
      <c r="BY110" s="201">
        <v>1.1746031746031746</v>
      </c>
      <c r="BZ110" s="201">
        <v>1.0476190476190477</v>
      </c>
      <c r="CA110" s="201">
        <v>1.069767441860465</v>
      </c>
      <c r="CB110" s="201">
        <v>1.0775193798449612</v>
      </c>
      <c r="CC110" s="18" t="str">
        <f>VLOOKUP(A110,[9]ESTADISTICAS_EN_EDUCACION_BASIC!$C$3:$AK$127,10,0)</f>
        <v>109.1</v>
      </c>
      <c r="CD110" s="18" t="str">
        <f>VLOOKUP(A110,[9]ESTADISTICAS_EN_EDUCACION_BASIC!$C$3:$AK$158,5,0)</f>
        <v>77.7</v>
      </c>
      <c r="CE110" s="18" t="str">
        <f>VLOOKUP(A110,[9]ESTADISTICAS_EN_EDUCACION_BASIC!$C$3:$AK$127,17,0)</f>
        <v>1.04</v>
      </c>
      <c r="CF110" s="24"/>
      <c r="CG110" s="24"/>
      <c r="CH110" s="20" t="e">
        <f>VLOOKUP(A110,#REF!,4,0)</f>
        <v>#REF!</v>
      </c>
      <c r="CI110" s="21" t="e">
        <f>VLOOKUP(A110,#REF!,2,0)</f>
        <v>#REF!</v>
      </c>
      <c r="CJ110" s="38">
        <f>VLOOKUP(A110,'[3]2019'!$A$8:$G$140,7,0)</f>
        <v>0.90171325518485113</v>
      </c>
      <c r="CK110" s="18">
        <f>VLOOKUP(A110,'[3]2019'!$A$9:$G$140,6,0)</f>
        <v>1</v>
      </c>
      <c r="CL110" s="18">
        <v>91.32</v>
      </c>
      <c r="CM110" s="26">
        <v>1</v>
      </c>
      <c r="CN110" s="38">
        <v>365.3</v>
      </c>
      <c r="CO110" s="18">
        <v>4</v>
      </c>
      <c r="CP110" s="18">
        <v>0</v>
      </c>
      <c r="CQ110" s="18">
        <v>0</v>
      </c>
      <c r="CR110" s="18">
        <v>0</v>
      </c>
      <c r="CS110" s="26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38">
        <v>0</v>
      </c>
      <c r="DA110" s="18">
        <v>0</v>
      </c>
      <c r="DB110" s="38">
        <f>VLOOKUP(A110,'[3]2019'!$A$8:$I$140,9,0)</f>
        <v>0</v>
      </c>
      <c r="DC110" s="18">
        <f>VLOOKUP(A110,'[3]2019'!$A$8:$I$140,8,0)</f>
        <v>0</v>
      </c>
      <c r="DD110" s="18" t="str">
        <f>VLOOKUP(A110,[9]ESTADISTICAS_EN_EDUCACION_BASIC!$C$3:$AK$127,11,0)</f>
        <v>119.4</v>
      </c>
      <c r="DE110" s="18" t="str">
        <f>VLOOKUP($A110,[9]ESTADISTICAS_EN_EDUCACION_BASIC!$C$3:$AK$127,6,0)</f>
        <v>92.9</v>
      </c>
      <c r="DF110" s="18" t="str">
        <f>VLOOKUP($A110,[9]ESTADISTICAS_EN_EDUCACION_BASIC!$C$3:$AK$127,18,0)</f>
        <v>4.04</v>
      </c>
      <c r="DG110" s="18" t="str">
        <f>VLOOKUP($A110,[9]ESTADISTICAS_EN_EDUCACION_BASIC!$C$3:$AK$127,28,0)</f>
        <v>4.79</v>
      </c>
      <c r="DH110" s="38">
        <v>0</v>
      </c>
      <c r="DI110" s="18">
        <v>0</v>
      </c>
      <c r="DJ110" s="38">
        <v>0</v>
      </c>
      <c r="DK110" s="18">
        <v>0</v>
      </c>
      <c r="DL110" s="38">
        <f>VLOOKUP(A110,'[10]VIPNAL 6 - 11'!$A$1:$D$28,4,0)</f>
        <v>74.515648286140092</v>
      </c>
      <c r="DM110" s="18">
        <f>VLOOKUP(A110,'[10]VIPNAL 6 - 11'!$A$1:$D$28,2,0)</f>
        <v>1</v>
      </c>
      <c r="DN110" s="3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0</v>
      </c>
      <c r="DX110" s="18">
        <v>0</v>
      </c>
      <c r="DY110" s="18">
        <v>0</v>
      </c>
      <c r="DZ110" s="188">
        <v>1.7636684303350969</v>
      </c>
      <c r="EA110" s="189">
        <v>1</v>
      </c>
      <c r="EB110" s="188">
        <v>56.939501779359425</v>
      </c>
      <c r="EC110" s="189">
        <v>32</v>
      </c>
      <c r="ED110" s="38">
        <f>VLOOKUP(A110,'[3]2019'!$A$8:$K$140,11,0)</f>
        <v>1.7286084701815039</v>
      </c>
      <c r="EE110" s="18">
        <f>VLOOKUP(A110,'[3]2019'!$A$8:$K$140,10,0)</f>
        <v>2</v>
      </c>
      <c r="EF110" s="18" t="str">
        <f>VLOOKUP($A110,[9]ESTADISTICAS_EN_EDUCACION_BASIC!$C$3:$AK$127,11,0)</f>
        <v>119.4</v>
      </c>
      <c r="EG110" s="18" t="str">
        <f>VLOOKUP($A110,[9]ESTADISTICAS_EN_EDUCACION_BASIC!$C$3:$AK$127,7,0)</f>
        <v>77.1</v>
      </c>
      <c r="EH110" s="18" t="str">
        <f>VLOOKUP($A110,[9]ESTADISTICAS_EN_EDUCACION_BASIC!$C$3:$AK$127,18,0)</f>
        <v>4.04</v>
      </c>
      <c r="EI110" s="18" t="str">
        <f>VLOOKUP($A110,[9]ESTADISTICAS_EN_EDUCACION_BASIC!$C$3:$AK$127,29,0)</f>
        <v>4.61</v>
      </c>
      <c r="EJ110" s="31"/>
      <c r="EK110" s="31"/>
      <c r="EL110" s="18" t="str">
        <f>VLOOKUP($A110,[9]ESTADISTICAS_EN_EDUCACION_BASIC!$C$3:$AK$127,13,0)</f>
        <v>102.6</v>
      </c>
      <c r="EM110" s="18" t="str">
        <f>VLOOKUP($A110,[9]ESTADISTICAS_EN_EDUCACION_BASIC!$C$3:$AK$127,8,0)</f>
        <v>49.1</v>
      </c>
      <c r="EN110" s="18" t="str">
        <f>VLOOKUP($A110,[9]ESTADISTICAS_EN_EDUCACION_BASIC!$C$3:$AK$127,20,0)</f>
        <v>1.79</v>
      </c>
      <c r="EO110" s="18" t="str">
        <f>VLOOKUP($A110,[9]ESTADISTICAS_EN_EDUCACION_BASIC!$C$3:$AK$127,30,0)</f>
        <v>7.83</v>
      </c>
      <c r="EP110" s="18">
        <v>0</v>
      </c>
      <c r="EQ110" s="18">
        <v>0</v>
      </c>
      <c r="ER110" s="38">
        <f>VLOOKUP(A110,[10]Hoja3!$A$1:$D$89,4,0)</f>
        <v>289.64518464880518</v>
      </c>
      <c r="ES110" s="18">
        <f>VLOOKUP(A110,[10]Hoja3!$A$1:$D$89,2,0)</f>
        <v>4</v>
      </c>
      <c r="ET110" s="38">
        <v>0</v>
      </c>
      <c r="EU110" s="18">
        <v>0</v>
      </c>
      <c r="EV110" s="38">
        <v>0</v>
      </c>
      <c r="EW110" s="18">
        <v>0</v>
      </c>
      <c r="EX110" s="31"/>
      <c r="EY110" s="188">
        <v>55.363321799307961</v>
      </c>
      <c r="EZ110" s="189">
        <v>32</v>
      </c>
      <c r="FA110" s="188">
        <v>41.366906474820141</v>
      </c>
      <c r="FB110" s="189">
        <v>23</v>
      </c>
      <c r="FC110" s="18">
        <v>0</v>
      </c>
      <c r="FD110" s="18">
        <v>0</v>
      </c>
      <c r="FE110" s="38">
        <f>VLOOKUP(A110,[10]Hoja16!$A$1:$D$88,4,0)</f>
        <v>273.75831052014081</v>
      </c>
      <c r="FF110" s="18">
        <f>VLOOKUP(A110,[10]Hoja16!$A$1:$D$88,2,0)</f>
        <v>7</v>
      </c>
      <c r="FG110" s="18">
        <v>0</v>
      </c>
      <c r="FH110" s="18">
        <v>0</v>
      </c>
      <c r="FI110" s="18">
        <v>0</v>
      </c>
      <c r="FJ110" s="18">
        <v>0</v>
      </c>
      <c r="FK110" s="38">
        <f>VLOOKUP(A110,[10]Hoja19!$A$1:$D$97,4,0)</f>
        <v>273.75831052014081</v>
      </c>
      <c r="FL110" s="18">
        <f>VLOOKUP(A110,[10]Hoja19!$A$1:$D$97,2,0)</f>
        <v>7</v>
      </c>
      <c r="FM110" s="38">
        <f>VLOOKUP(A110,[10]Hoja20!$A$1:$D$91,4,0)</f>
        <v>117.32499022291748</v>
      </c>
      <c r="FN110" s="18">
        <f>VLOOKUP(A110,[10]Hoja20!$A$1:$D$91,2,0)</f>
        <v>3</v>
      </c>
      <c r="FO110" s="38">
        <f>VLOOKUP(A110,[10]Hoja21!$A$1:$D$101,4,0)</f>
        <v>117.32499022291748</v>
      </c>
      <c r="FP110" s="18">
        <f>VLOOKUP(A110,[10]Hoja21!$A$1:$D$101,2,0)</f>
        <v>3</v>
      </c>
      <c r="FQ110" s="38">
        <f>VLOOKUP(A110,[10]Hoja22!$A$1:$D$60,4,0)</f>
        <v>39.108330074305826</v>
      </c>
      <c r="FR110" s="18">
        <f>VLOOKUP(A110,[10]Hoja22!$A$1:$D$60,2,0)</f>
        <v>1</v>
      </c>
      <c r="FS110" s="38">
        <f>VLOOKUP(A110,'[3]2019'!$A$8:$M$140,13,0)</f>
        <v>2.5380710659898473</v>
      </c>
      <c r="FT110" s="18">
        <f>VLOOKUP(A110,'[3]2019'!$A$8:$M$140,12,0)</f>
        <v>3</v>
      </c>
      <c r="FU110" s="38">
        <f>VLOOKUP(A110,'[3]2019'!$A$8:$O$140,15,0)</f>
        <v>2.6525198938992043</v>
      </c>
      <c r="FV110" s="18">
        <f>VLOOKUP(A110,'[3]2019'!$A$8:$O$140,14,0)</f>
        <v>3</v>
      </c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</row>
    <row r="111" spans="1:243">
      <c r="A111" s="17" t="s">
        <v>1422</v>
      </c>
      <c r="B111" s="18" t="s">
        <v>1423</v>
      </c>
      <c r="C111" s="17" t="s">
        <v>466</v>
      </c>
      <c r="D111" s="25">
        <v>6</v>
      </c>
      <c r="E111" s="27">
        <v>2019</v>
      </c>
      <c r="F111" s="31"/>
      <c r="G111" s="194">
        <v>16193</v>
      </c>
      <c r="H111" s="194">
        <v>7404</v>
      </c>
      <c r="I111" s="194">
        <v>8789</v>
      </c>
      <c r="J111" s="200">
        <v>29.24</v>
      </c>
      <c r="K111" s="40">
        <f>VLOOKUP(A111,'[6]1.COBERTURA  DANE'!$B$7:$G$139,5,0)</f>
        <v>4111</v>
      </c>
      <c r="L111" s="26">
        <v>63.89</v>
      </c>
      <c r="M111" s="32">
        <v>8982</v>
      </c>
      <c r="N111" s="187">
        <v>905</v>
      </c>
      <c r="O111" s="187">
        <v>472</v>
      </c>
      <c r="P111" s="187">
        <v>433</v>
      </c>
      <c r="Q111" s="196">
        <f>VLOOKUP($A111,[7]Hoja1!$A$1:$H$3750,6,0)</f>
        <v>1098</v>
      </c>
      <c r="R111" s="196">
        <f>VLOOKUP($A111,[7]Hoja1!$A$1:$H$3750,7,0)</f>
        <v>571</v>
      </c>
      <c r="S111" s="196">
        <f>VLOOKUP($A111,[7]Hoja1!$A$1:$H$3750,8,0)</f>
        <v>527</v>
      </c>
      <c r="T111" s="187">
        <v>1049</v>
      </c>
      <c r="U111" s="187">
        <v>539</v>
      </c>
      <c r="V111" s="187">
        <v>510</v>
      </c>
      <c r="W111" s="198">
        <f>VLOOKUP($A111,[7]Hoja1!$A$1:$K$3750,9,0)</f>
        <v>1327</v>
      </c>
      <c r="X111" s="198">
        <f>VLOOKUP($A111,[7]Hoja1!$A$1:$K$3750,10,0)</f>
        <v>681</v>
      </c>
      <c r="Y111" s="198">
        <f>VLOOKUP($A111,[7]Hoja1!$A$1:$K$3750,11,0)</f>
        <v>646</v>
      </c>
      <c r="Z111" s="187">
        <v>1209</v>
      </c>
      <c r="AA111" s="187">
        <v>617</v>
      </c>
      <c r="AB111" s="187">
        <v>592</v>
      </c>
      <c r="AC111" s="198">
        <f>VLOOKUP(A111,[7]Hoja1!$A$1:$Q$3765,12,0)</f>
        <v>1486</v>
      </c>
      <c r="AD111" s="198">
        <f>VLOOKUP($A111,[7]Hoja1!$A$1:$Q$3765,13,0)</f>
        <v>756</v>
      </c>
      <c r="AE111" s="198">
        <f>VLOOKUP($A111,[7]Hoja1!$A$1:$Q$3750,14,0)</f>
        <v>730</v>
      </c>
      <c r="AF111" s="187">
        <v>1226</v>
      </c>
      <c r="AG111" s="187">
        <v>623</v>
      </c>
      <c r="AH111" s="187">
        <v>603</v>
      </c>
      <c r="AI111" s="198">
        <f>VLOOKUP($A111,[7]Hoja1!$A$1:$Q$3750,15,0)</f>
        <v>2336</v>
      </c>
      <c r="AJ111" s="198">
        <f>VLOOKUP($A111,[7]Hoja1!$A$1:$Q$3750,16,0)</f>
        <v>1200</v>
      </c>
      <c r="AK111" s="198">
        <f>VLOOKUP($A111,[7]Hoja1!$A$1:$Q$3750,17,0)</f>
        <v>1136</v>
      </c>
      <c r="AL111" s="187">
        <v>1086</v>
      </c>
      <c r="AM111" s="187">
        <v>556</v>
      </c>
      <c r="AN111" s="187">
        <v>530</v>
      </c>
      <c r="AO111" s="31"/>
      <c r="AP111" s="31"/>
      <c r="AQ111" s="31"/>
      <c r="AR111" s="31"/>
      <c r="AS111" s="27"/>
      <c r="AT111" s="31"/>
      <c r="AU111" s="31"/>
      <c r="AV111" s="31"/>
      <c r="AW111" s="31"/>
      <c r="AX111" s="38">
        <f>VLOOKUP(A111,[2]INFANTIL!$A$8:$AE$140,31,0)</f>
        <v>35.398230088495573</v>
      </c>
      <c r="AY111" s="18">
        <f>VLOOKUP(A111,[2]INFANTIL!$A$8:$AE$140,30,0)</f>
        <v>4</v>
      </c>
      <c r="AZ111" s="199">
        <f>VLOOKUP(A111,'[3]2019'!$A$8:$E$140,5,0)</f>
        <v>4.4198895027624312</v>
      </c>
      <c r="BA111" s="23">
        <f>VLOOKUP(A111,'[3]2019'!$A$8:$F$140,4,0)</f>
        <v>4</v>
      </c>
      <c r="BB111" s="22">
        <f>VLOOKUP(A111,'[2]MATERNAS DIRECTAS'!$A$8:$AE$140,31,0)</f>
        <v>884.95575221238937</v>
      </c>
      <c r="BC111" s="23">
        <f>VLOOKUP(A111,'[2]MATERNAS DIRECTAS'!$A$8:$AE$140,30,0)</f>
        <v>1</v>
      </c>
      <c r="BD111" s="28">
        <v>0</v>
      </c>
      <c r="BE111" s="29">
        <v>0</v>
      </c>
      <c r="BF111" s="38">
        <f>VLOOKUP(A111,[8]Controles!$A$7:$P$139,12,0)</f>
        <v>7.0796460176991154</v>
      </c>
      <c r="BG111" s="18">
        <f>VLOOKUP(A111,[8]Controles!$A$7:$L$139,11,0)</f>
        <v>8</v>
      </c>
      <c r="BH111" s="38">
        <f>VLOOKUP(A111,[8]Peso!$A$7:$D$139,4,0)</f>
        <v>10.619469026548673</v>
      </c>
      <c r="BI111" s="18">
        <f>VLOOKUP(A111,[8]Peso!$A$7:$D$139,3,0)</f>
        <v>12</v>
      </c>
      <c r="BJ111" s="22">
        <f>VLOOKUP(A111,'[2]EDA &lt; 5AÑOS'!$A$8:$AE$140,31,0)</f>
        <v>0</v>
      </c>
      <c r="BK111" s="23">
        <f>VLOOKUP(A111,'[2]EDA &lt; 5AÑOS'!$A$8:$AE$140,30,0)</f>
        <v>0</v>
      </c>
      <c r="BL111" s="22">
        <f>VLOOKUP(A111,'[2]IRA &lt; 5AÑOS'!$A$8:$AE$140,31,0)</f>
        <v>0</v>
      </c>
      <c r="BM111" s="23">
        <f>VLOOKUP(A111,'[2]IRA &lt; 5AÑOS'!$A$8:$AE$140,30,0)</f>
        <v>0</v>
      </c>
      <c r="BN111" s="18">
        <v>0</v>
      </c>
      <c r="BO111" s="18">
        <v>0</v>
      </c>
      <c r="BP111" s="18">
        <v>0</v>
      </c>
      <c r="BQ111" s="18">
        <v>0</v>
      </c>
      <c r="BR111" s="37">
        <v>0</v>
      </c>
      <c r="BS111" s="26">
        <v>0</v>
      </c>
      <c r="BT111" s="18">
        <v>0</v>
      </c>
      <c r="BU111" s="18">
        <v>0</v>
      </c>
      <c r="BV111" s="201">
        <v>0.37121212121212122</v>
      </c>
      <c r="BW111" s="201">
        <v>1.0454545454545454</v>
      </c>
      <c r="BX111" s="201">
        <v>1.0151515151515151</v>
      </c>
      <c r="BY111" s="201">
        <v>1.0454545454545454</v>
      </c>
      <c r="BZ111" s="201">
        <v>1.0227272727272727</v>
      </c>
      <c r="CA111" s="201">
        <v>0.96350364963503654</v>
      </c>
      <c r="CB111" s="201">
        <v>1.1386861313868613</v>
      </c>
      <c r="CC111" s="18">
        <f>VLOOKUP(A111,[9]ESTADISTICAS_EN_EDUCACION_BASIC!$C$3:$AK$127,10,0)</f>
        <v>88</v>
      </c>
      <c r="CD111" s="18" t="str">
        <f>VLOOKUP(A111,[9]ESTADISTICAS_EN_EDUCACION_BASIC!$C$3:$AK$158,5,0)</f>
        <v>55.4</v>
      </c>
      <c r="CE111" s="18" t="str">
        <f>VLOOKUP(A111,[9]ESTADISTICAS_EN_EDUCACION_BASIC!$C$3:$AK$127,17,0)</f>
        <v>4.85</v>
      </c>
      <c r="CF111" s="24"/>
      <c r="CG111" s="24"/>
      <c r="CH111" s="20">
        <v>0</v>
      </c>
      <c r="CI111" s="21">
        <v>0</v>
      </c>
      <c r="CJ111" s="38">
        <f>VLOOKUP(A111,'[3]2019'!$A$8:$G$140,7,0)</f>
        <v>0</v>
      </c>
      <c r="CK111" s="18">
        <f>VLOOKUP(A111,'[3]2019'!$A$9:$G$140,6,0)</f>
        <v>0</v>
      </c>
      <c r="CL111" s="18">
        <v>0</v>
      </c>
      <c r="CM111" s="26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26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38">
        <v>0</v>
      </c>
      <c r="DA111" s="18">
        <v>0</v>
      </c>
      <c r="DB111" s="38">
        <f>VLOOKUP(A111,'[3]2019'!$A$8:$I$140,9,0)</f>
        <v>0.82712985938792394</v>
      </c>
      <c r="DC111" s="18">
        <f>VLOOKUP(A111,'[3]2019'!$A$8:$I$140,8,0)</f>
        <v>1</v>
      </c>
      <c r="DD111" s="18" t="str">
        <f>VLOOKUP(A111,[9]ESTADISTICAS_EN_EDUCACION_BASIC!$C$3:$AK$127,11,0)</f>
        <v>137.4</v>
      </c>
      <c r="DE111" s="18">
        <f>VLOOKUP($A111,[9]ESTADISTICAS_EN_EDUCACION_BASIC!$C$3:$AK$127,6,0)</f>
        <v>105</v>
      </c>
      <c r="DF111" s="18" t="str">
        <f>VLOOKUP($A111,[9]ESTADISTICAS_EN_EDUCACION_BASIC!$C$3:$AK$127,18,0)</f>
        <v>6.14</v>
      </c>
      <c r="DG111" s="18" t="str">
        <f>VLOOKUP($A111,[9]ESTADISTICAS_EN_EDUCACION_BASIC!$C$3:$AK$127,28,0)</f>
        <v>3.83</v>
      </c>
      <c r="DH111" s="38">
        <v>0</v>
      </c>
      <c r="DI111" s="18">
        <v>0</v>
      </c>
      <c r="DJ111" s="38">
        <v>0</v>
      </c>
      <c r="DK111" s="18">
        <v>0</v>
      </c>
      <c r="DL111" s="18">
        <v>0</v>
      </c>
      <c r="DM111" s="18">
        <v>0</v>
      </c>
      <c r="DN111" s="38">
        <v>0</v>
      </c>
      <c r="DO111" s="18">
        <v>0</v>
      </c>
      <c r="DP111" s="38">
        <f>VLOOKUP(A111,[10]Hoja10!$A$1:$D$61,4,0)</f>
        <v>67.294751009421262</v>
      </c>
      <c r="DQ111" s="18">
        <f>VLOOKUP(A111,[10]Hoja10!$A$1:$D$61,2,0)</f>
        <v>1</v>
      </c>
      <c r="DR111" s="18">
        <v>0</v>
      </c>
      <c r="DS111" s="18">
        <v>0</v>
      </c>
      <c r="DT111" s="38">
        <f>VLOOKUP(A111,[10]Hoja12!$A$1:$D$41,4,0)</f>
        <v>67.294751009421262</v>
      </c>
      <c r="DU111" s="18">
        <f>VLOOKUP(A111,[10]Hoja12!$A$1:$D$41,2,0)</f>
        <v>1</v>
      </c>
      <c r="DV111" s="18">
        <v>0</v>
      </c>
      <c r="DW111" s="18">
        <v>0</v>
      </c>
      <c r="DX111" s="18">
        <v>0</v>
      </c>
      <c r="DY111" s="18">
        <v>0</v>
      </c>
      <c r="DZ111" s="188">
        <v>0</v>
      </c>
      <c r="EA111" s="189">
        <v>0</v>
      </c>
      <c r="EB111" s="188">
        <v>54.726368159203979</v>
      </c>
      <c r="EC111" s="189">
        <v>33</v>
      </c>
      <c r="ED111" s="38">
        <f>VLOOKUP(A111,'[3]2019'!$A$8:$K$140,11,0)</f>
        <v>0.81566068515497558</v>
      </c>
      <c r="EE111" s="18">
        <f>VLOOKUP(A111,'[3]2019'!$A$8:$K$140,10,0)</f>
        <v>1</v>
      </c>
      <c r="EF111" s="18" t="str">
        <f>VLOOKUP($A111,[9]ESTADISTICAS_EN_EDUCACION_BASIC!$C$3:$AK$127,11,0)</f>
        <v>137.4</v>
      </c>
      <c r="EG111" s="18" t="str">
        <f>VLOOKUP($A111,[9]ESTADISTICAS_EN_EDUCACION_BASIC!$C$3:$AK$127,7,0)</f>
        <v>85.6</v>
      </c>
      <c r="EH111" s="18" t="str">
        <f>VLOOKUP($A111,[9]ESTADISTICAS_EN_EDUCACION_BASIC!$C$3:$AK$127,18,0)</f>
        <v>6.14</v>
      </c>
      <c r="EI111" s="18" t="str">
        <f>VLOOKUP($A111,[9]ESTADISTICAS_EN_EDUCACION_BASIC!$C$3:$AK$127,29,0)</f>
        <v>8.62</v>
      </c>
      <c r="EJ111" s="31"/>
      <c r="EK111" s="31"/>
      <c r="EL111" s="18" t="str">
        <f>VLOOKUP($A111,[9]ESTADISTICAS_EN_EDUCACION_BASIC!$C$3:$AK$127,13,0)</f>
        <v>70.9</v>
      </c>
      <c r="EM111" s="18" t="str">
        <f>VLOOKUP($A111,[9]ESTADISTICAS_EN_EDUCACION_BASIC!$C$3:$AK$127,8,0)</f>
        <v>37.2</v>
      </c>
      <c r="EN111" s="18" t="str">
        <f>VLOOKUP($A111,[9]ESTADISTICAS_EN_EDUCACION_BASIC!$C$3:$AK$127,20,0)</f>
        <v>1.3</v>
      </c>
      <c r="EO111" s="18" t="str">
        <f>VLOOKUP($A111,[9]ESTADISTICAS_EN_EDUCACION_BASIC!$C$3:$AK$127,30,0)</f>
        <v>6.99</v>
      </c>
      <c r="EP111" s="18">
        <v>0</v>
      </c>
      <c r="EQ111" s="18">
        <v>0</v>
      </c>
      <c r="ER111" s="38">
        <v>0</v>
      </c>
      <c r="ES111" s="18">
        <v>0</v>
      </c>
      <c r="ET111" s="38">
        <v>0</v>
      </c>
      <c r="EU111" s="18">
        <v>0</v>
      </c>
      <c r="EV111" s="38">
        <v>0</v>
      </c>
      <c r="EW111" s="18">
        <v>0</v>
      </c>
      <c r="EX111" s="31"/>
      <c r="EY111" s="190">
        <v>58.490566037735853</v>
      </c>
      <c r="EZ111" s="191">
        <v>31</v>
      </c>
      <c r="FA111" s="188">
        <v>67.391304347826093</v>
      </c>
      <c r="FB111" s="189">
        <v>31</v>
      </c>
      <c r="FC111" s="18">
        <v>0</v>
      </c>
      <c r="FD111" s="18">
        <v>0</v>
      </c>
      <c r="FE111" s="38">
        <f>VLOOKUP(A111,[10]Hoja16!$A$1:$D$88,4,0)</f>
        <v>42.80821917808219</v>
      </c>
      <c r="FF111" s="18">
        <f>VLOOKUP(A111,[10]Hoja16!$A$1:$D$88,2,0)</f>
        <v>1</v>
      </c>
      <c r="FG111" s="18">
        <v>0</v>
      </c>
      <c r="FH111" s="18">
        <v>0</v>
      </c>
      <c r="FI111" s="38">
        <f>VLOOKUP(A111,[10]Hoja18!$A$1:$D$40,4,0)</f>
        <v>42.80821917808219</v>
      </c>
      <c r="FJ111" s="18">
        <f>VLOOKUP(A111,[10]Hoja18!$A$1:$D$40,2,0)</f>
        <v>1</v>
      </c>
      <c r="FK111" s="38">
        <f>VLOOKUP(A111,[10]Hoja19!$A$1:$D$97,4,0)</f>
        <v>85.61643835616438</v>
      </c>
      <c r="FL111" s="18">
        <f>VLOOKUP(A111,[10]Hoja19!$A$1:$D$97,2,0)</f>
        <v>2</v>
      </c>
      <c r="FM111" s="38">
        <v>0</v>
      </c>
      <c r="FN111" s="18">
        <v>0</v>
      </c>
      <c r="FO111" s="38">
        <f>VLOOKUP(A111,[10]Hoja21!$A$1:$D$101,4,0)</f>
        <v>42.80821917808219</v>
      </c>
      <c r="FP111" s="18">
        <f>VLOOKUP(A111,[10]Hoja21!$A$1:$D$101,2,0)</f>
        <v>1</v>
      </c>
      <c r="FQ111" s="38">
        <v>0</v>
      </c>
      <c r="FR111" s="18">
        <v>0</v>
      </c>
      <c r="FS111" s="38">
        <f>VLOOKUP(A111,'[3]2019'!$A$8:$M$140,13,0)</f>
        <v>2.7624309392265194</v>
      </c>
      <c r="FT111" s="18">
        <f>VLOOKUP(A111,'[3]2019'!$A$8:$M$140,12,0)</f>
        <v>3</v>
      </c>
      <c r="FU111" s="38">
        <f>VLOOKUP(A111,'[3]2019'!$A$8:$O$140,15,0)</f>
        <v>1.0438413361169101</v>
      </c>
      <c r="FV111" s="18">
        <f>VLOOKUP(A111,'[3]2019'!$A$8:$O$140,14,0)</f>
        <v>1</v>
      </c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</row>
    <row r="112" spans="1:243">
      <c r="A112" s="17" t="s">
        <v>1428</v>
      </c>
      <c r="B112" s="18" t="s">
        <v>1429</v>
      </c>
      <c r="C112" s="17" t="s">
        <v>675</v>
      </c>
      <c r="D112" s="25">
        <v>6</v>
      </c>
      <c r="E112" s="27">
        <v>2019</v>
      </c>
      <c r="F112" s="31"/>
      <c r="G112" s="194">
        <v>27517</v>
      </c>
      <c r="H112" s="194">
        <v>13148</v>
      </c>
      <c r="I112" s="194">
        <v>14369</v>
      </c>
      <c r="J112" s="200">
        <v>4.22</v>
      </c>
      <c r="K112" s="40">
        <f>VLOOKUP(A112,'[6]1.COBERTURA  DANE'!$B$7:$G$139,5,0)</f>
        <v>2012</v>
      </c>
      <c r="L112" s="26">
        <v>57.86</v>
      </c>
      <c r="M112" s="32">
        <v>27555</v>
      </c>
      <c r="N112" s="187">
        <v>3033</v>
      </c>
      <c r="O112" s="187">
        <v>1545</v>
      </c>
      <c r="P112" s="187">
        <v>1488</v>
      </c>
      <c r="Q112" s="196">
        <f>VLOOKUP($A112,[7]Hoja1!$A$1:$H$3750,6,0)</f>
        <v>3648</v>
      </c>
      <c r="R112" s="196">
        <f>VLOOKUP($A112,[7]Hoja1!$A$1:$H$3750,7,0)</f>
        <v>1859</v>
      </c>
      <c r="S112" s="196">
        <f>VLOOKUP($A112,[7]Hoja1!$A$1:$H$3750,8,0)</f>
        <v>1789</v>
      </c>
      <c r="T112" s="187">
        <v>3119</v>
      </c>
      <c r="U112" s="187">
        <v>1594</v>
      </c>
      <c r="V112" s="187">
        <v>1525</v>
      </c>
      <c r="W112" s="198">
        <f>VLOOKUP($A112,[7]Hoja1!$A$1:$K$3750,9,0)</f>
        <v>3769</v>
      </c>
      <c r="X112" s="198">
        <f>VLOOKUP($A112,[7]Hoja1!$A$1:$K$3750,10,0)</f>
        <v>1926</v>
      </c>
      <c r="Y112" s="198">
        <f>VLOOKUP($A112,[7]Hoja1!$A$1:$K$3750,11,0)</f>
        <v>1843</v>
      </c>
      <c r="Z112" s="187">
        <v>3129</v>
      </c>
      <c r="AA112" s="187">
        <v>1597</v>
      </c>
      <c r="AB112" s="187">
        <v>1532</v>
      </c>
      <c r="AC112" s="198">
        <f>VLOOKUP(A112,[7]Hoja1!$A$1:$Q$3765,12,0)</f>
        <v>3607</v>
      </c>
      <c r="AD112" s="198">
        <f>VLOOKUP($A112,[7]Hoja1!$A$1:$Q$3765,13,0)</f>
        <v>1837</v>
      </c>
      <c r="AE112" s="198">
        <f>VLOOKUP($A112,[7]Hoja1!$A$1:$Q$3750,14,0)</f>
        <v>1770</v>
      </c>
      <c r="AF112" s="187">
        <v>2769</v>
      </c>
      <c r="AG112" s="187">
        <v>1401</v>
      </c>
      <c r="AH112" s="187">
        <v>1368</v>
      </c>
      <c r="AI112" s="198">
        <f>VLOOKUP($A112,[7]Hoja1!$A$1:$Q$3750,15,0)</f>
        <v>4762</v>
      </c>
      <c r="AJ112" s="198">
        <f>VLOOKUP($A112,[7]Hoja1!$A$1:$Q$3750,16,0)</f>
        <v>2341</v>
      </c>
      <c r="AK112" s="198">
        <f>VLOOKUP($A112,[7]Hoja1!$A$1:$Q$3750,17,0)</f>
        <v>2421</v>
      </c>
      <c r="AL112" s="187">
        <v>2149</v>
      </c>
      <c r="AM112" s="187">
        <v>1066</v>
      </c>
      <c r="AN112" s="187">
        <v>1083</v>
      </c>
      <c r="AO112" s="31"/>
      <c r="AP112" s="31"/>
      <c r="AQ112" s="31"/>
      <c r="AR112" s="31"/>
      <c r="AS112" s="27"/>
      <c r="AT112" s="31"/>
      <c r="AU112" s="31"/>
      <c r="AV112" s="31"/>
      <c r="AW112" s="31"/>
      <c r="AX112" s="38">
        <f>VLOOKUP(A112,[2]INFANTIL!$A$8:$AE$140,31,0)</f>
        <v>2.9239766081871341</v>
      </c>
      <c r="AY112" s="18">
        <f>VLOOKUP(A112,[2]INFANTIL!$A$8:$AE$140,30,0)</f>
        <v>1</v>
      </c>
      <c r="AZ112" s="199">
        <f>VLOOKUP(A112,'[3]2019'!$A$8:$E$140,5,0)</f>
        <v>0.65941312232113425</v>
      </c>
      <c r="BA112" s="23">
        <f>VLOOKUP(A112,'[3]2019'!$A$8:$F$140,4,0)</f>
        <v>2</v>
      </c>
      <c r="BB112" s="22">
        <f>VLOOKUP(A112,'[2]MATERNAS DIRECTAS'!$A$8:$AE$140,31,0)</f>
        <v>0</v>
      </c>
      <c r="BC112" s="23">
        <f>VLOOKUP(A112,'[2]MATERNAS DIRECTAS'!$A$8:$AE$140,30,0)</f>
        <v>0</v>
      </c>
      <c r="BD112" s="28">
        <v>0</v>
      </c>
      <c r="BE112" s="29">
        <v>0</v>
      </c>
      <c r="BF112" s="38">
        <f>VLOOKUP(A112,[8]Controles!$A$7:$P$139,12,0)</f>
        <v>7.3099415204678362</v>
      </c>
      <c r="BG112" s="18">
        <f>VLOOKUP(A112,[8]Controles!$A$7:$L$139,11,0)</f>
        <v>25</v>
      </c>
      <c r="BH112" s="38">
        <f>VLOOKUP(A112,[8]Peso!$A$7:$D$139,4,0)</f>
        <v>6.140350877192982</v>
      </c>
      <c r="BI112" s="18">
        <f>VLOOKUP(A112,[8]Peso!$A$7:$D$139,3,0)</f>
        <v>21</v>
      </c>
      <c r="BJ112" s="22">
        <f>VLOOKUP(A112,'[2]EDA &lt; 5AÑOS'!$A$8:$AE$140,31,0)</f>
        <v>0</v>
      </c>
      <c r="BK112" s="23">
        <f>VLOOKUP(A112,'[2]EDA &lt; 5AÑOS'!$A$8:$AE$140,30,0)</f>
        <v>0</v>
      </c>
      <c r="BL112" s="22">
        <f>VLOOKUP(A112,'[2]IRA &lt; 5AÑOS'!$A$8:$AE$140,31,0)</f>
        <v>0</v>
      </c>
      <c r="BM112" s="23">
        <f>VLOOKUP(A112,'[2]IRA &lt; 5AÑOS'!$A$8:$AE$140,30,0)</f>
        <v>0</v>
      </c>
      <c r="BN112" s="18">
        <v>0</v>
      </c>
      <c r="BO112" s="18">
        <v>0</v>
      </c>
      <c r="BP112" s="18">
        <v>0</v>
      </c>
      <c r="BQ112" s="18">
        <v>0</v>
      </c>
      <c r="BR112" s="37">
        <v>0</v>
      </c>
      <c r="BS112" s="26">
        <v>0</v>
      </c>
      <c r="BT112" s="18">
        <v>0</v>
      </c>
      <c r="BU112" s="18">
        <v>0</v>
      </c>
      <c r="BV112" s="201">
        <v>0.21364452423698385</v>
      </c>
      <c r="BW112" s="201">
        <v>0.71633752244165172</v>
      </c>
      <c r="BX112" s="201">
        <v>0.65350089766606823</v>
      </c>
      <c r="BY112" s="201">
        <v>0.71633752244165172</v>
      </c>
      <c r="BZ112" s="201">
        <v>0.68581687612208253</v>
      </c>
      <c r="CA112" s="201">
        <v>0.65187713310580209</v>
      </c>
      <c r="CB112" s="201">
        <v>0.7337883959044369</v>
      </c>
      <c r="CC112" s="18" t="str">
        <f>VLOOKUP(A112,[9]ESTADISTICAS_EN_EDUCACION_BASIC!$C$3:$AK$127,10,0)</f>
        <v>82.3</v>
      </c>
      <c r="CD112" s="18" t="str">
        <f>VLOOKUP(A112,[9]ESTADISTICAS_EN_EDUCACION_BASIC!$C$3:$AK$158,5,0)</f>
        <v>68.7</v>
      </c>
      <c r="CE112" s="18" t="str">
        <f>VLOOKUP(A112,[9]ESTADISTICAS_EN_EDUCACION_BASIC!$C$3:$AK$127,17,0)</f>
        <v>4.08</v>
      </c>
      <c r="CF112" s="24"/>
      <c r="CG112" s="24"/>
      <c r="CH112" s="20">
        <v>0</v>
      </c>
      <c r="CI112" s="21">
        <v>0</v>
      </c>
      <c r="CJ112" s="38">
        <f>VLOOKUP(A112,'[3]2019'!$A$8:$G$140,7,0)</f>
        <v>0.32061558191728118</v>
      </c>
      <c r="CK112" s="18">
        <f>VLOOKUP(A112,'[3]2019'!$A$9:$G$140,6,0)</f>
        <v>1</v>
      </c>
      <c r="CL112" s="18">
        <v>0</v>
      </c>
      <c r="CM112" s="26">
        <v>0</v>
      </c>
      <c r="CN112" s="38">
        <v>32.090000000000003</v>
      </c>
      <c r="CO112" s="18">
        <v>1</v>
      </c>
      <c r="CP112" s="38">
        <v>32.89</v>
      </c>
      <c r="CQ112" s="26">
        <v>1</v>
      </c>
      <c r="CR112" s="38">
        <v>26.53</v>
      </c>
      <c r="CS112" s="26">
        <v>1</v>
      </c>
      <c r="CT112" s="18">
        <v>0</v>
      </c>
      <c r="CU112" s="18">
        <v>0</v>
      </c>
      <c r="CV112" s="18">
        <v>0</v>
      </c>
      <c r="CW112" s="18">
        <v>0</v>
      </c>
      <c r="CX112" s="26">
        <v>26.53</v>
      </c>
      <c r="CY112" s="26">
        <v>1</v>
      </c>
      <c r="CZ112" s="38">
        <v>0</v>
      </c>
      <c r="DA112" s="18">
        <v>0</v>
      </c>
      <c r="DB112" s="38">
        <f>VLOOKUP(A112,'[3]2019'!$A$8:$I$140,9,0)</f>
        <v>0.9587727708533077</v>
      </c>
      <c r="DC112" s="18">
        <f>VLOOKUP(A112,'[3]2019'!$A$8:$I$140,8,0)</f>
        <v>3</v>
      </c>
      <c r="DD112" s="18" t="str">
        <f>VLOOKUP(A112,[9]ESTADISTICAS_EN_EDUCACION_BASIC!$C$3:$AK$127,11,0)</f>
        <v>114.5</v>
      </c>
      <c r="DE112" s="18" t="str">
        <f>VLOOKUP($A112,[9]ESTADISTICAS_EN_EDUCACION_BASIC!$C$3:$AK$127,6,0)</f>
        <v>83.6</v>
      </c>
      <c r="DF112" s="18" t="str">
        <f>VLOOKUP($A112,[9]ESTADISTICAS_EN_EDUCACION_BASIC!$C$3:$AK$127,18,0)</f>
        <v>2.33</v>
      </c>
      <c r="DG112" s="18" t="str">
        <f>VLOOKUP($A112,[9]ESTADISTICAS_EN_EDUCACION_BASIC!$C$3:$AK$127,28,0)</f>
        <v>1.18</v>
      </c>
      <c r="DH112" s="38">
        <v>0</v>
      </c>
      <c r="DI112" s="18">
        <v>0</v>
      </c>
      <c r="DJ112" s="38">
        <f>VLOOKUP(A112,'[10]AS 6 - 11'!$A$1:$D$84,4,0)</f>
        <v>159.19342000530645</v>
      </c>
      <c r="DK112" s="18">
        <f>VLOOKUP(A112,'[10]AS 6 - 11'!$A$1:$D$84,2,0)</f>
        <v>6</v>
      </c>
      <c r="DL112" s="18">
        <v>0</v>
      </c>
      <c r="DM112" s="18">
        <v>0</v>
      </c>
      <c r="DN112" s="38">
        <f>VLOOKUP(A112,[10]Hoja8!$A$1:$D$72,4,0)</f>
        <v>55.44774050457444</v>
      </c>
      <c r="DO112" s="18">
        <f>VLOOKUP(A112,[10]Hoja8!$A$1:$D$72,2,0)</f>
        <v>2</v>
      </c>
      <c r="DP112" s="38">
        <f>VLOOKUP(A112,[10]Hoja10!$A$1:$D$61,4,0)</f>
        <v>194.06709176601052</v>
      </c>
      <c r="DQ112" s="18">
        <f>VLOOKUP(A112,[10]Hoja10!$A$1:$D$61,2,0)</f>
        <v>7</v>
      </c>
      <c r="DR112" s="18">
        <v>0</v>
      </c>
      <c r="DS112" s="18">
        <v>0</v>
      </c>
      <c r="DT112" s="38">
        <f>VLOOKUP(A112,[10]Hoja12!$A$1:$D$41,4,0)</f>
        <v>194.06709176601052</v>
      </c>
      <c r="DU112" s="18">
        <f>VLOOKUP(A112,[10]Hoja12!$A$1:$D$41,2,0)</f>
        <v>7</v>
      </c>
      <c r="DV112" s="18">
        <v>0</v>
      </c>
      <c r="DW112" s="18">
        <v>0</v>
      </c>
      <c r="DX112" s="18">
        <v>0</v>
      </c>
      <c r="DY112" s="18">
        <v>0</v>
      </c>
      <c r="DZ112" s="188">
        <v>4.5691906005221936</v>
      </c>
      <c r="EA112" s="189">
        <v>7</v>
      </c>
      <c r="EB112" s="188">
        <v>76.023391812865498</v>
      </c>
      <c r="EC112" s="189">
        <v>104</v>
      </c>
      <c r="ED112" s="38">
        <f>VLOOKUP(A112,'[3]2019'!$A$8:$K$140,11,0)</f>
        <v>4.694835680751174</v>
      </c>
      <c r="EE112" s="18">
        <f>VLOOKUP(A112,'[3]2019'!$A$8:$K$140,10,0)</f>
        <v>13</v>
      </c>
      <c r="EF112" s="18" t="str">
        <f>VLOOKUP($A112,[9]ESTADISTICAS_EN_EDUCACION_BASIC!$C$3:$AK$127,11,0)</f>
        <v>114.5</v>
      </c>
      <c r="EG112" s="18" t="str">
        <f>VLOOKUP($A112,[9]ESTADISTICAS_EN_EDUCACION_BASIC!$C$3:$AK$127,7,0)</f>
        <v>44.1</v>
      </c>
      <c r="EH112" s="18" t="str">
        <f>VLOOKUP($A112,[9]ESTADISTICAS_EN_EDUCACION_BASIC!$C$3:$AK$127,18,0)</f>
        <v>2.33</v>
      </c>
      <c r="EI112" s="18" t="str">
        <f>VLOOKUP($A112,[9]ESTADISTICAS_EN_EDUCACION_BASIC!$C$3:$AK$127,29,0)</f>
        <v>3.2</v>
      </c>
      <c r="EJ112" s="31"/>
      <c r="EK112" s="31"/>
      <c r="EL112" s="18" t="str">
        <f>VLOOKUP($A112,[9]ESTADISTICAS_EN_EDUCACION_BASIC!$C$3:$AK$127,13,0)</f>
        <v>39.9</v>
      </c>
      <c r="EM112" s="18" t="str">
        <f>VLOOKUP($A112,[9]ESTADISTICAS_EN_EDUCACION_BASIC!$C$3:$AK$127,8,0)</f>
        <v>14.6</v>
      </c>
      <c r="EN112" s="18" t="str">
        <f>VLOOKUP($A112,[9]ESTADISTICAS_EN_EDUCACION_BASIC!$C$3:$AK$127,20,0)</f>
        <v>4.02</v>
      </c>
      <c r="EO112" s="18" t="str">
        <f>VLOOKUP($A112,[9]ESTADISTICAS_EN_EDUCACION_BASIC!$C$3:$AK$127,30,0)</f>
        <v>5.03</v>
      </c>
      <c r="EP112" s="38">
        <f>VLOOKUP(A112,[10]Hoja2!$A$1:$D$72,4,0)</f>
        <v>55.44774050457444</v>
      </c>
      <c r="EQ112" s="18">
        <f>VLOOKUP(A112,[10]Hoja2!$A$1:$D$72,2,0)</f>
        <v>2</v>
      </c>
      <c r="ER112" s="38">
        <f>VLOOKUP(A112,[10]Hoja3!$A$1:$D$89,4,0)</f>
        <v>166.34322151372331</v>
      </c>
      <c r="ES112" s="18">
        <f>VLOOKUP(A112,[10]Hoja3!$A$1:$D$89,2,0)</f>
        <v>6</v>
      </c>
      <c r="ET112" s="38">
        <f>VLOOKUP(A112,[10]Hoja5!$A$1:$D$76,4,0)</f>
        <v>138.61935126143609</v>
      </c>
      <c r="EU112" s="18">
        <f>VLOOKUP(A112,[10]Hoja5!$A$1:$D$75,2,0)</f>
        <v>5</v>
      </c>
      <c r="EV112" s="38">
        <f>VLOOKUP(A112,[10]Hoja7!$A$1:$D$76,4,0)</f>
        <v>138.61935126143609</v>
      </c>
      <c r="EW112" s="18">
        <f>VLOOKUP(A112,[10]Hoja7!$A$1:$D$77,2,0)</f>
        <v>5</v>
      </c>
      <c r="EX112" s="31"/>
      <c r="EY112" s="188">
        <v>91.412742382271475</v>
      </c>
      <c r="EZ112" s="189">
        <v>99</v>
      </c>
      <c r="FA112" s="188">
        <v>61.776061776061781</v>
      </c>
      <c r="FB112" s="189">
        <v>64</v>
      </c>
      <c r="FC112" s="38">
        <f>VLOOKUP(A112,[10]Hoja15!$A$1:$D$63,4,0)</f>
        <v>62.998740025199503</v>
      </c>
      <c r="FD112" s="18">
        <f>VLOOKUP(A112,[10]Hoja15!$A$1:$D$63,2,0)</f>
        <v>3</v>
      </c>
      <c r="FE112" s="38">
        <f>VLOOKUP(A112,[10]Hoja16!$A$1:$D$88,4,0)</f>
        <v>797.9840403191937</v>
      </c>
      <c r="FF112" s="18">
        <f>VLOOKUP(A112,[10]Hoja16!$A$1:$D$88,2,0)</f>
        <v>38</v>
      </c>
      <c r="FG112" s="18">
        <v>0</v>
      </c>
      <c r="FH112" s="18">
        <v>0</v>
      </c>
      <c r="FI112" s="38">
        <f>VLOOKUP(A112,[10]Hoja18!$A$1:$D$40,4,0)</f>
        <v>20.999580008399832</v>
      </c>
      <c r="FJ112" s="18">
        <f>VLOOKUP(A112,[10]Hoja18!$A$1:$D$40,2,0)</f>
        <v>1</v>
      </c>
      <c r="FK112" s="38">
        <f>VLOOKUP(A112,[10]Hoja19!$A$1:$D$97,4,0)</f>
        <v>881.98236035279297</v>
      </c>
      <c r="FL112" s="18">
        <f>VLOOKUP(A112,[10]Hoja19!$A$1:$D$97,2,0)</f>
        <v>42</v>
      </c>
      <c r="FM112" s="38">
        <f>VLOOKUP(A112,[10]Hoja20!$A$1:$D$91,4,0)</f>
        <v>188.99622007559847</v>
      </c>
      <c r="FN112" s="18">
        <f>VLOOKUP(A112,[10]Hoja20!$A$1:$D$91,2,0)</f>
        <v>9</v>
      </c>
      <c r="FO112" s="38">
        <f>VLOOKUP(A112,[10]Hoja21!$A$1:$D$101,4,0)</f>
        <v>419.99160016799664</v>
      </c>
      <c r="FP112" s="18">
        <f>VLOOKUP(A112,[10]Hoja21!$A$1:$D$101,2,0)</f>
        <v>20</v>
      </c>
      <c r="FQ112" s="38">
        <v>0</v>
      </c>
      <c r="FR112" s="18">
        <v>0</v>
      </c>
      <c r="FS112" s="38">
        <f>VLOOKUP(A112,'[3]2019'!$A$8:$M$140,13,0)</f>
        <v>10.237319683573755</v>
      </c>
      <c r="FT112" s="18">
        <f>VLOOKUP(A112,'[3]2019'!$A$8:$M$140,12,0)</f>
        <v>22</v>
      </c>
      <c r="FU112" s="38">
        <f>VLOOKUP(A112,'[3]2019'!$A$8:$O$140,15,0)</f>
        <v>8.568548387096774</v>
      </c>
      <c r="FV112" s="18">
        <f>VLOOKUP(A112,'[3]2019'!$A$8:$O$140,14,0)</f>
        <v>17</v>
      </c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</row>
    <row r="113" spans="1:243">
      <c r="A113" s="17" t="s">
        <v>1435</v>
      </c>
      <c r="B113" s="18" t="s">
        <v>1436</v>
      </c>
      <c r="C113" s="17" t="s">
        <v>466</v>
      </c>
      <c r="D113" s="25">
        <v>6</v>
      </c>
      <c r="E113" s="27">
        <v>2019</v>
      </c>
      <c r="F113" s="31"/>
      <c r="G113" s="194">
        <v>6194</v>
      </c>
      <c r="H113" s="194">
        <v>3411</v>
      </c>
      <c r="I113" s="194">
        <v>2783</v>
      </c>
      <c r="J113" s="200" t="s">
        <v>3997</v>
      </c>
      <c r="K113" s="40">
        <f>VLOOKUP(A113,'[6]1.COBERTURA  DANE'!$B$7:$G$139,5,0)</f>
        <v>1910</v>
      </c>
      <c r="L113" s="26">
        <v>36.71</v>
      </c>
      <c r="M113" s="32">
        <v>2993</v>
      </c>
      <c r="N113" s="187">
        <v>412</v>
      </c>
      <c r="O113" s="187">
        <v>197</v>
      </c>
      <c r="P113" s="187">
        <v>215</v>
      </c>
      <c r="Q113" s="196">
        <f>VLOOKUP($A113,[7]Hoja1!$A$1:$H$3750,6,0)</f>
        <v>498</v>
      </c>
      <c r="R113" s="196">
        <f>VLOOKUP($A113,[7]Hoja1!$A$1:$H$3750,7,0)</f>
        <v>239</v>
      </c>
      <c r="S113" s="196">
        <f>VLOOKUP($A113,[7]Hoja1!$A$1:$H$3750,8,0)</f>
        <v>259</v>
      </c>
      <c r="T113" s="187">
        <v>449</v>
      </c>
      <c r="U113" s="187">
        <v>225</v>
      </c>
      <c r="V113" s="187">
        <v>224</v>
      </c>
      <c r="W113" s="198">
        <f>VLOOKUP($A113,[7]Hoja1!$A$1:$K$3750,9,0)</f>
        <v>555</v>
      </c>
      <c r="X113" s="198">
        <f>VLOOKUP($A113,[7]Hoja1!$A$1:$K$3750,10,0)</f>
        <v>283</v>
      </c>
      <c r="Y113" s="198">
        <f>VLOOKUP($A113,[7]Hoja1!$A$1:$K$3750,11,0)</f>
        <v>272</v>
      </c>
      <c r="Z113" s="187">
        <v>497</v>
      </c>
      <c r="AA113" s="187">
        <v>261</v>
      </c>
      <c r="AB113" s="187">
        <v>236</v>
      </c>
      <c r="AC113" s="198">
        <f>VLOOKUP(A113,[7]Hoja1!$A$1:$Q$3765,12,0)</f>
        <v>628</v>
      </c>
      <c r="AD113" s="198">
        <f>VLOOKUP($A113,[7]Hoja1!$A$1:$Q$3765,13,0)</f>
        <v>331</v>
      </c>
      <c r="AE113" s="198">
        <f>VLOOKUP($A113,[7]Hoja1!$A$1:$Q$3750,14,0)</f>
        <v>297</v>
      </c>
      <c r="AF113" s="187">
        <v>545</v>
      </c>
      <c r="AG113" s="187">
        <v>284</v>
      </c>
      <c r="AH113" s="187">
        <v>261</v>
      </c>
      <c r="AI113" s="198">
        <f>VLOOKUP($A113,[7]Hoja1!$A$1:$Q$3750,15,0)</f>
        <v>1113</v>
      </c>
      <c r="AJ113" s="198">
        <f>VLOOKUP($A113,[7]Hoja1!$A$1:$Q$3750,16,0)</f>
        <v>542</v>
      </c>
      <c r="AK113" s="198">
        <f>VLOOKUP($A113,[7]Hoja1!$A$1:$Q$3750,17,0)</f>
        <v>571</v>
      </c>
      <c r="AL113" s="187">
        <v>520</v>
      </c>
      <c r="AM113" s="187">
        <v>251</v>
      </c>
      <c r="AN113" s="187">
        <v>269</v>
      </c>
      <c r="AO113" s="31"/>
      <c r="AP113" s="31"/>
      <c r="AQ113" s="31"/>
      <c r="AR113" s="31"/>
      <c r="AS113" s="27"/>
      <c r="AT113" s="31"/>
      <c r="AU113" s="31"/>
      <c r="AV113" s="31"/>
      <c r="AW113" s="31"/>
      <c r="AX113" s="38">
        <f>VLOOKUP(A113,[2]INFANTIL!$A$8:$AE$140,31,0)</f>
        <v>18.518518518518519</v>
      </c>
      <c r="AY113" s="18">
        <f>VLOOKUP(A113,[2]INFANTIL!$A$8:$AE$140,30,0)</f>
        <v>1</v>
      </c>
      <c r="AZ113" s="199">
        <f>VLOOKUP(A113,'[3]2019'!$A$8:$E$140,5,0)</f>
        <v>2.4271844660194173</v>
      </c>
      <c r="BA113" s="23">
        <f>VLOOKUP(A113,'[3]2019'!$A$8:$F$140,4,0)</f>
        <v>1</v>
      </c>
      <c r="BB113" s="22">
        <f>VLOOKUP(A113,'[2]MATERNAS DIRECTAS'!$A$8:$AE$140,31,0)</f>
        <v>0</v>
      </c>
      <c r="BC113" s="23">
        <f>VLOOKUP(A113,'[2]MATERNAS DIRECTAS'!$A$8:$AE$140,30,0)</f>
        <v>0</v>
      </c>
      <c r="BD113" s="28">
        <v>0</v>
      </c>
      <c r="BE113" s="29">
        <v>0</v>
      </c>
      <c r="BF113" s="38">
        <f>VLOOKUP(A113,[8]Controles!$A$7:$P$139,12,0)</f>
        <v>5.5555555555555554</v>
      </c>
      <c r="BG113" s="18">
        <f>VLOOKUP(A113,[8]Controles!$A$7:$L$139,11,0)</f>
        <v>3</v>
      </c>
      <c r="BH113" s="38">
        <f>VLOOKUP(A113,[8]Peso!$A$7:$D$139,4,0)</f>
        <v>7.4074074074074066</v>
      </c>
      <c r="BI113" s="18">
        <f>VLOOKUP(A113,[8]Peso!$A$7:$D$139,3,0)</f>
        <v>4</v>
      </c>
      <c r="BJ113" s="22">
        <f>VLOOKUP(A113,'[2]EDA &lt; 5AÑOS'!$A$8:$AE$140,31,0)</f>
        <v>0</v>
      </c>
      <c r="BK113" s="23">
        <f>VLOOKUP(A113,'[2]EDA &lt; 5AÑOS'!$A$8:$AE$140,30,0)</f>
        <v>0</v>
      </c>
      <c r="BL113" s="22">
        <f>VLOOKUP(A113,'[2]IRA &lt; 5AÑOS'!$A$8:$AE$140,31,0)</f>
        <v>0</v>
      </c>
      <c r="BM113" s="23">
        <f>VLOOKUP(A113,'[2]IRA &lt; 5AÑOS'!$A$8:$AE$140,30,0)</f>
        <v>0</v>
      </c>
      <c r="BN113" s="18">
        <v>0</v>
      </c>
      <c r="BO113" s="18">
        <v>0</v>
      </c>
      <c r="BP113" s="18">
        <v>0</v>
      </c>
      <c r="BQ113" s="18">
        <v>0</v>
      </c>
      <c r="BR113" s="37">
        <v>0</v>
      </c>
      <c r="BS113" s="26">
        <v>0</v>
      </c>
      <c r="BT113" s="18">
        <v>0</v>
      </c>
      <c r="BU113" s="18">
        <v>0</v>
      </c>
      <c r="BV113" s="201">
        <v>0.16923076923076924</v>
      </c>
      <c r="BW113" s="201">
        <v>1.0307692307692307</v>
      </c>
      <c r="BX113" s="201">
        <v>0.90769230769230769</v>
      </c>
      <c r="BY113" s="201">
        <v>1.0307692307692307</v>
      </c>
      <c r="BZ113" s="201">
        <v>0.89230769230769236</v>
      </c>
      <c r="CA113" s="201">
        <v>0.92</v>
      </c>
      <c r="CB113" s="201">
        <v>0.89333333333333331</v>
      </c>
      <c r="CC113" s="18" t="str">
        <f>VLOOKUP(A113,[9]ESTADISTICAS_EN_EDUCACION_BASIC!$C$3:$AK$127,10,0)</f>
        <v>39.6</v>
      </c>
      <c r="CD113" s="18">
        <f>VLOOKUP(A113,[9]ESTADISTICAS_EN_EDUCACION_BASIC!$C$3:$AK$158,5,0)</f>
        <v>37</v>
      </c>
      <c r="CE113" s="18">
        <f>VLOOKUP(A113,[9]ESTADISTICAS_EN_EDUCACION_BASIC!$C$3:$AK$127,17,0)</f>
        <v>0</v>
      </c>
      <c r="CF113" s="24"/>
      <c r="CG113" s="24"/>
      <c r="CH113" s="20">
        <v>0</v>
      </c>
      <c r="CI113" s="21">
        <v>0</v>
      </c>
      <c r="CJ113" s="38">
        <f>VLOOKUP(A113,'[3]2019'!$A$8:$G$140,7,0)</f>
        <v>0</v>
      </c>
      <c r="CK113" s="18">
        <f>VLOOKUP(A113,'[3]2019'!$A$9:$G$140,6,0)</f>
        <v>0</v>
      </c>
      <c r="CL113" s="18">
        <v>0</v>
      </c>
      <c r="CM113" s="26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26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38">
        <v>0</v>
      </c>
      <c r="DA113" s="18">
        <v>0</v>
      </c>
      <c r="DB113" s="38">
        <f>VLOOKUP(A113,'[3]2019'!$A$8:$I$140,9,0)</f>
        <v>0</v>
      </c>
      <c r="DC113" s="18">
        <f>VLOOKUP(A113,'[3]2019'!$A$8:$I$140,8,0)</f>
        <v>0</v>
      </c>
      <c r="DD113" s="18" t="str">
        <f>VLOOKUP(A113,[9]ESTADISTICAS_EN_EDUCACION_BASIC!$C$3:$AK$127,11,0)</f>
        <v>96.6</v>
      </c>
      <c r="DE113" s="18" t="str">
        <f>VLOOKUP($A113,[9]ESTADISTICAS_EN_EDUCACION_BASIC!$C$3:$AK$127,6,0)</f>
        <v>72.1</v>
      </c>
      <c r="DF113" s="18" t="str">
        <f>VLOOKUP($A113,[9]ESTADISTICAS_EN_EDUCACION_BASIC!$C$3:$AK$127,18,0)</f>
        <v>0.55</v>
      </c>
      <c r="DG113" s="18" t="str">
        <f>VLOOKUP($A113,[9]ESTADISTICAS_EN_EDUCACION_BASIC!$C$3:$AK$127,28,0)</f>
        <v>7.8</v>
      </c>
      <c r="DH113" s="38">
        <v>0</v>
      </c>
      <c r="DI113" s="18">
        <v>0</v>
      </c>
      <c r="DJ113" s="38">
        <v>0</v>
      </c>
      <c r="DK113" s="18">
        <v>0</v>
      </c>
      <c r="DL113" s="18">
        <v>0</v>
      </c>
      <c r="DM113" s="18">
        <v>0</v>
      </c>
      <c r="DN113" s="38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>
        <v>0</v>
      </c>
      <c r="DV113" s="18">
        <v>0</v>
      </c>
      <c r="DW113" s="18">
        <v>0</v>
      </c>
      <c r="DX113" s="18">
        <v>0</v>
      </c>
      <c r="DY113" s="18">
        <v>0</v>
      </c>
      <c r="DZ113" s="188">
        <v>0</v>
      </c>
      <c r="EA113" s="189">
        <v>0</v>
      </c>
      <c r="EB113" s="188">
        <v>34.482758620689651</v>
      </c>
      <c r="EC113" s="189">
        <v>9</v>
      </c>
      <c r="ED113" s="38">
        <f>VLOOKUP(A113,'[3]2019'!$A$8:$K$140,11,0)</f>
        <v>0</v>
      </c>
      <c r="EE113" s="18">
        <f>VLOOKUP(A113,'[3]2019'!$A$8:$K$140,10,0)</f>
        <v>0</v>
      </c>
      <c r="EF113" s="18" t="str">
        <f>VLOOKUP($A113,[9]ESTADISTICAS_EN_EDUCACION_BASIC!$C$3:$AK$127,11,0)</f>
        <v>96.6</v>
      </c>
      <c r="EG113" s="18">
        <f>VLOOKUP($A113,[9]ESTADISTICAS_EN_EDUCACION_BASIC!$C$3:$AK$127,7,0)</f>
        <v>63</v>
      </c>
      <c r="EH113" s="18" t="str">
        <f>VLOOKUP($A113,[9]ESTADISTICAS_EN_EDUCACION_BASIC!$C$3:$AK$127,18,0)</f>
        <v>0.55</v>
      </c>
      <c r="EI113" s="18" t="str">
        <f>VLOOKUP($A113,[9]ESTADISTICAS_EN_EDUCACION_BASIC!$C$3:$AK$127,29,0)</f>
        <v>8.61</v>
      </c>
      <c r="EJ113" s="31"/>
      <c r="EK113" s="31"/>
      <c r="EL113" s="18" t="str">
        <f>VLOOKUP($A113,[9]ESTADISTICAS_EN_EDUCACION_BASIC!$C$3:$AK$127,13,0)</f>
        <v>55.2</v>
      </c>
      <c r="EM113" s="18">
        <f>VLOOKUP($A113,[9]ESTADISTICAS_EN_EDUCACION_BASIC!$C$3:$AK$127,8,0)</f>
        <v>24</v>
      </c>
      <c r="EN113" s="18" t="str">
        <f>VLOOKUP($A113,[9]ESTADISTICAS_EN_EDUCACION_BASIC!$C$3:$AK$127,20,0)</f>
        <v>0.7</v>
      </c>
      <c r="EO113" s="18" t="str">
        <f>VLOOKUP($A113,[9]ESTADISTICAS_EN_EDUCACION_BASIC!$C$3:$AK$127,30,0)</f>
        <v>2.11</v>
      </c>
      <c r="EP113" s="18">
        <v>0</v>
      </c>
      <c r="EQ113" s="18">
        <v>0</v>
      </c>
      <c r="ER113" s="38">
        <v>0</v>
      </c>
      <c r="ES113" s="18">
        <v>0</v>
      </c>
      <c r="ET113" s="38">
        <v>0</v>
      </c>
      <c r="EU113" s="18">
        <v>0</v>
      </c>
      <c r="EV113" s="38">
        <v>0</v>
      </c>
      <c r="EW113" s="18">
        <v>0</v>
      </c>
      <c r="EX113" s="31"/>
      <c r="EY113" s="190">
        <v>55.762081784386616</v>
      </c>
      <c r="EZ113" s="191">
        <v>15</v>
      </c>
      <c r="FA113" s="188">
        <v>58.823529411764703</v>
      </c>
      <c r="FB113" s="189">
        <v>14</v>
      </c>
      <c r="FC113" s="18">
        <v>0</v>
      </c>
      <c r="FD113" s="18">
        <v>0</v>
      </c>
      <c r="FE113" s="38">
        <f>VLOOKUP(A113,[10]Hoja16!$A$1:$D$88,4,0)</f>
        <v>269.54177897574124</v>
      </c>
      <c r="FF113" s="18">
        <f>VLOOKUP(A113,[10]Hoja16!$A$1:$D$88,2,0)</f>
        <v>3</v>
      </c>
      <c r="FG113" s="18">
        <v>0</v>
      </c>
      <c r="FH113" s="18">
        <v>0</v>
      </c>
      <c r="FI113" s="18">
        <v>0</v>
      </c>
      <c r="FJ113" s="18">
        <v>0</v>
      </c>
      <c r="FK113" s="38">
        <f>VLOOKUP(A113,[10]Hoja19!$A$1:$D$97,4,0)</f>
        <v>269.54177897574124</v>
      </c>
      <c r="FL113" s="18">
        <f>VLOOKUP(A113,[10]Hoja19!$A$1:$D$97,2,0)</f>
        <v>3</v>
      </c>
      <c r="FM113" s="38">
        <f>VLOOKUP(A113,[10]Hoja20!$A$1:$D$91,4,0)</f>
        <v>89.847259658580413</v>
      </c>
      <c r="FN113" s="18">
        <f>VLOOKUP(A113,[10]Hoja20!$A$1:$D$91,2,0)</f>
        <v>1</v>
      </c>
      <c r="FO113" s="38">
        <f>VLOOKUP(A113,[10]Hoja21!$A$1:$D$101,4,0)</f>
        <v>89.847259658580413</v>
      </c>
      <c r="FP113" s="18">
        <f>VLOOKUP(A113,[10]Hoja21!$A$1:$D$101,2,0)</f>
        <v>1</v>
      </c>
      <c r="FQ113" s="38">
        <v>0</v>
      </c>
      <c r="FR113" s="18">
        <v>0</v>
      </c>
      <c r="FS113" s="38">
        <f>VLOOKUP(A113,'[3]2019'!$A$8:$M$140,13,0)</f>
        <v>1.9230769230769231</v>
      </c>
      <c r="FT113" s="18">
        <f>VLOOKUP(A113,'[3]2019'!$A$8:$M$140,12,0)</f>
        <v>1</v>
      </c>
      <c r="FU113" s="38">
        <f>VLOOKUP(A113,'[3]2019'!$A$8:$O$140,15,0)</f>
        <v>2.1834061135371177</v>
      </c>
      <c r="FV113" s="18">
        <f>VLOOKUP(A113,'[3]2019'!$A$8:$O$140,14,0)</f>
        <v>1</v>
      </c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</row>
    <row r="114" spans="1:243">
      <c r="A114" s="17" t="s">
        <v>1444</v>
      </c>
      <c r="B114" s="18" t="s">
        <v>1445</v>
      </c>
      <c r="C114" s="17" t="s">
        <v>466</v>
      </c>
      <c r="D114" s="25">
        <v>6</v>
      </c>
      <c r="E114" s="27">
        <v>2019</v>
      </c>
      <c r="F114" s="31"/>
      <c r="G114" s="194">
        <v>10716</v>
      </c>
      <c r="H114" s="194">
        <v>4769</v>
      </c>
      <c r="I114" s="194">
        <v>5947</v>
      </c>
      <c r="J114" s="200">
        <v>24.22</v>
      </c>
      <c r="K114" s="40">
        <f>VLOOKUP(A114,'[6]1.COBERTURA  DANE'!$B$7:$G$139,5,0)</f>
        <v>3582</v>
      </c>
      <c r="L114" s="26">
        <v>23.85</v>
      </c>
      <c r="M114" s="32">
        <v>3527</v>
      </c>
      <c r="N114" s="187">
        <v>576</v>
      </c>
      <c r="O114" s="187">
        <v>290</v>
      </c>
      <c r="P114" s="187">
        <v>286</v>
      </c>
      <c r="Q114" s="196">
        <f>VLOOKUP($A114,[7]Hoja1!$A$1:$H$3750,6,0)</f>
        <v>698</v>
      </c>
      <c r="R114" s="196">
        <f>VLOOKUP($A114,[7]Hoja1!$A$1:$H$3750,7,0)</f>
        <v>352</v>
      </c>
      <c r="S114" s="196">
        <f>VLOOKUP($A114,[7]Hoja1!$A$1:$H$3750,8,0)</f>
        <v>346</v>
      </c>
      <c r="T114" s="187">
        <v>656</v>
      </c>
      <c r="U114" s="187">
        <v>331</v>
      </c>
      <c r="V114" s="187">
        <v>325</v>
      </c>
      <c r="W114" s="198">
        <f>VLOOKUP($A114,[7]Hoja1!$A$1:$K$3750,9,0)</f>
        <v>827</v>
      </c>
      <c r="X114" s="198">
        <f>VLOOKUP($A114,[7]Hoja1!$A$1:$K$3750,10,0)</f>
        <v>416</v>
      </c>
      <c r="Y114" s="198">
        <f>VLOOKUP($A114,[7]Hoja1!$A$1:$K$3750,11,0)</f>
        <v>411</v>
      </c>
      <c r="Z114" s="187">
        <v>757</v>
      </c>
      <c r="AA114" s="187">
        <v>379</v>
      </c>
      <c r="AB114" s="187">
        <v>378</v>
      </c>
      <c r="AC114" s="198">
        <f>VLOOKUP(A114,[7]Hoja1!$A$1:$Q$3765,12,0)</f>
        <v>941</v>
      </c>
      <c r="AD114" s="198">
        <f>VLOOKUP($A114,[7]Hoja1!$A$1:$Q$3765,13,0)</f>
        <v>471</v>
      </c>
      <c r="AE114" s="198">
        <f>VLOOKUP($A114,[7]Hoja1!$A$1:$Q$3750,14,0)</f>
        <v>470</v>
      </c>
      <c r="AF114" s="187">
        <v>788</v>
      </c>
      <c r="AG114" s="187">
        <v>393</v>
      </c>
      <c r="AH114" s="187">
        <v>395</v>
      </c>
      <c r="AI114" s="198">
        <f>VLOOKUP($A114,[7]Hoja1!$A$1:$Q$3750,15,0)</f>
        <v>1621</v>
      </c>
      <c r="AJ114" s="198">
        <f>VLOOKUP($A114,[7]Hoja1!$A$1:$Q$3750,16,0)</f>
        <v>835</v>
      </c>
      <c r="AK114" s="198">
        <f>VLOOKUP($A114,[7]Hoja1!$A$1:$Q$3750,17,0)</f>
        <v>786</v>
      </c>
      <c r="AL114" s="187">
        <v>748</v>
      </c>
      <c r="AM114" s="187">
        <v>386</v>
      </c>
      <c r="AN114" s="187">
        <v>362</v>
      </c>
      <c r="AO114" s="31"/>
      <c r="AP114" s="31"/>
      <c r="AQ114" s="31"/>
      <c r="AR114" s="31"/>
      <c r="AS114" s="27"/>
      <c r="AT114" s="31"/>
      <c r="AU114" s="31"/>
      <c r="AV114" s="31"/>
      <c r="AW114" s="31"/>
      <c r="AX114" s="38">
        <f>VLOOKUP(A114,[2]INFANTIL!$A$8:$AE$140,31,0)</f>
        <v>0</v>
      </c>
      <c r="AY114" s="18">
        <f>VLOOKUP(A114,[2]INFANTIL!$A$8:$AE$140,30,0)</f>
        <v>0</v>
      </c>
      <c r="AZ114" s="199">
        <f>VLOOKUP(A114,'[3]2019'!$A$8:$E$140,5,0)</f>
        <v>0</v>
      </c>
      <c r="BA114" s="23">
        <f>VLOOKUP(A114,'[3]2019'!$A$8:$F$140,4,0)</f>
        <v>0</v>
      </c>
      <c r="BB114" s="22">
        <f>VLOOKUP(A114,'[2]MATERNAS DIRECTAS'!$A$8:$AE$140,31,0)</f>
        <v>0</v>
      </c>
      <c r="BC114" s="23">
        <f>VLOOKUP(A114,'[2]MATERNAS DIRECTAS'!$A$8:$AE$140,30,0)</f>
        <v>0</v>
      </c>
      <c r="BD114" s="28">
        <v>0</v>
      </c>
      <c r="BE114" s="29">
        <v>0</v>
      </c>
      <c r="BF114" s="38">
        <f>VLOOKUP(A114,[8]Controles!$A$7:$P$139,12,0)</f>
        <v>6.25</v>
      </c>
      <c r="BG114" s="18">
        <f>VLOOKUP(A114,[8]Controles!$A$7:$L$139,11,0)</f>
        <v>4</v>
      </c>
      <c r="BH114" s="38">
        <f>VLOOKUP(A114,[8]Peso!$A$7:$D$139,4,0)</f>
        <v>6.25</v>
      </c>
      <c r="BI114" s="18">
        <f>VLOOKUP(A114,[8]Peso!$A$7:$D$139,3,0)</f>
        <v>4</v>
      </c>
      <c r="BJ114" s="22">
        <f>VLOOKUP(A114,'[2]EDA &lt; 5AÑOS'!$A$8:$AE$140,31,0)</f>
        <v>0</v>
      </c>
      <c r="BK114" s="23">
        <f>VLOOKUP(A114,'[2]EDA &lt; 5AÑOS'!$A$8:$AE$140,30,0)</f>
        <v>0</v>
      </c>
      <c r="BL114" s="22">
        <f>VLOOKUP(A114,'[2]IRA &lt; 5AÑOS'!$A$8:$AE$140,31,0)</f>
        <v>0</v>
      </c>
      <c r="BM114" s="23">
        <f>VLOOKUP(A114,'[2]IRA &lt; 5AÑOS'!$A$8:$AE$140,30,0)</f>
        <v>0</v>
      </c>
      <c r="BN114" s="18">
        <v>0</v>
      </c>
      <c r="BO114" s="18">
        <v>0</v>
      </c>
      <c r="BP114" s="18">
        <v>0</v>
      </c>
      <c r="BQ114" s="18">
        <v>0</v>
      </c>
      <c r="BR114" s="37">
        <v>0</v>
      </c>
      <c r="BS114" s="26">
        <v>0</v>
      </c>
      <c r="BT114" s="18">
        <v>0</v>
      </c>
      <c r="BU114" s="18">
        <v>0</v>
      </c>
      <c r="BV114" s="201">
        <v>0.37878787878787878</v>
      </c>
      <c r="BW114" s="201">
        <v>0.98484848484848486</v>
      </c>
      <c r="BX114" s="201">
        <v>1.0454545454545454</v>
      </c>
      <c r="BY114" s="201">
        <v>1</v>
      </c>
      <c r="BZ114" s="201">
        <v>1.0454545454545454</v>
      </c>
      <c r="CA114" s="201">
        <v>0.98750000000000004</v>
      </c>
      <c r="CB114" s="201">
        <v>0.97499999999999998</v>
      </c>
      <c r="CC114" s="18" t="str">
        <f>VLOOKUP(A114,[9]ESTADISTICAS_EN_EDUCACION_BASIC!$C$3:$AK$127,10,0)</f>
        <v>49.6</v>
      </c>
      <c r="CD114" s="18" t="str">
        <f>VLOOKUP(A114,[9]ESTADISTICAS_EN_EDUCACION_BASIC!$C$3:$AK$158,5,0)</f>
        <v>38.2</v>
      </c>
      <c r="CE114" s="18" t="str">
        <f>VLOOKUP(A114,[9]ESTADISTICAS_EN_EDUCACION_BASIC!$C$3:$AK$127,17,0)</f>
        <v>5.31</v>
      </c>
      <c r="CF114" s="24"/>
      <c r="CG114" s="24"/>
      <c r="CH114" s="20">
        <v>0</v>
      </c>
      <c r="CI114" s="21">
        <v>0</v>
      </c>
      <c r="CJ114" s="38">
        <f>VLOOKUP(A114,'[3]2019'!$A$8:$G$140,7,0)</f>
        <v>1.524390243902439</v>
      </c>
      <c r="CK114" s="18">
        <f>VLOOKUP(A114,'[3]2019'!$A$9:$G$140,6,0)</f>
        <v>1</v>
      </c>
      <c r="CL114" s="18">
        <v>0</v>
      </c>
      <c r="CM114" s="26">
        <v>0</v>
      </c>
      <c r="CN114" s="38">
        <v>171.23</v>
      </c>
      <c r="CO114" s="18">
        <v>1</v>
      </c>
      <c r="CP114" s="18">
        <v>0</v>
      </c>
      <c r="CQ114" s="18">
        <v>0</v>
      </c>
      <c r="CR114" s="38">
        <v>241.84</v>
      </c>
      <c r="CS114" s="26">
        <v>2</v>
      </c>
      <c r="CT114" s="38">
        <f>VLOOKUP(A114,[10]Hoja9!$A$1:$D$17,4,0)</f>
        <v>241.83796856106409</v>
      </c>
      <c r="CU114" s="18">
        <f>VLOOKUP(A114,[10]Hoja9!$A$1:$D$17,2,0)</f>
        <v>2</v>
      </c>
      <c r="CV114" s="18">
        <v>0</v>
      </c>
      <c r="CW114" s="18">
        <v>0</v>
      </c>
      <c r="CX114" s="18">
        <v>0</v>
      </c>
      <c r="CY114" s="18">
        <v>0</v>
      </c>
      <c r="CZ114" s="38">
        <v>0</v>
      </c>
      <c r="DA114" s="18">
        <v>0</v>
      </c>
      <c r="DB114" s="38">
        <f>VLOOKUP(A114,'[3]2019'!$A$8:$I$140,9,0)</f>
        <v>0</v>
      </c>
      <c r="DC114" s="18">
        <f>VLOOKUP(A114,'[3]2019'!$A$8:$I$140,8,0)</f>
        <v>0</v>
      </c>
      <c r="DD114" s="18" t="str">
        <f>VLOOKUP(A114,[9]ESTADISTICAS_EN_EDUCACION_BASIC!$C$3:$AK$127,11,0)</f>
        <v>93.8</v>
      </c>
      <c r="DE114" s="18" t="str">
        <f>VLOOKUP($A114,[9]ESTADISTICAS_EN_EDUCACION_BASIC!$C$3:$AK$127,6,0)</f>
        <v>69.6</v>
      </c>
      <c r="DF114" s="18" t="str">
        <f>VLOOKUP($A114,[9]ESTADISTICAS_EN_EDUCACION_BASIC!$C$3:$AK$127,18,0)</f>
        <v>2.55</v>
      </c>
      <c r="DG114" s="18">
        <f>VLOOKUP($A114,[9]ESTADISTICAS_EN_EDUCACION_BASIC!$C$3:$AK$127,28,0)</f>
        <v>0</v>
      </c>
      <c r="DH114" s="38">
        <v>0</v>
      </c>
      <c r="DI114" s="18">
        <v>0</v>
      </c>
      <c r="DJ114" s="38">
        <f>VLOOKUP(A114,'[10]AS 6 - 11'!$A$1:$D$84,4,0)</f>
        <v>120.91898428053204</v>
      </c>
      <c r="DK114" s="18">
        <f>VLOOKUP(A114,'[10]AS 6 - 11'!$A$1:$D$84,2,0)</f>
        <v>1</v>
      </c>
      <c r="DL114" s="18">
        <v>0</v>
      </c>
      <c r="DM114" s="18">
        <v>0</v>
      </c>
      <c r="DN114" s="3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18">
        <v>0</v>
      </c>
      <c r="DZ114" s="188">
        <v>0</v>
      </c>
      <c r="EA114" s="189">
        <v>0</v>
      </c>
      <c r="EB114" s="188">
        <v>50.632911392405063</v>
      </c>
      <c r="EC114" s="189">
        <v>20</v>
      </c>
      <c r="ED114" s="38">
        <f>VLOOKUP(A114,'[3]2019'!$A$8:$K$140,11,0)</f>
        <v>0</v>
      </c>
      <c r="EE114" s="18">
        <f>VLOOKUP(A114,'[3]2019'!$A$8:$K$140,10,0)</f>
        <v>0</v>
      </c>
      <c r="EF114" s="18" t="str">
        <f>VLOOKUP($A114,[9]ESTADISTICAS_EN_EDUCACION_BASIC!$C$3:$AK$127,11,0)</f>
        <v>93.8</v>
      </c>
      <c r="EG114" s="18" t="str">
        <f>VLOOKUP($A114,[9]ESTADISTICAS_EN_EDUCACION_BASIC!$C$3:$AK$127,7,0)</f>
        <v>51.1</v>
      </c>
      <c r="EH114" s="18" t="str">
        <f>VLOOKUP($A114,[9]ESTADISTICAS_EN_EDUCACION_BASIC!$C$3:$AK$127,18,0)</f>
        <v>2.55</v>
      </c>
      <c r="EI114" s="18">
        <f>VLOOKUP($A114,[9]ESTADISTICAS_EN_EDUCACION_BASIC!$C$3:$AK$127,29,0)</f>
        <v>0</v>
      </c>
      <c r="EJ114" s="31"/>
      <c r="EK114" s="31"/>
      <c r="EL114" s="18" t="str">
        <f>VLOOKUP($A114,[9]ESTADISTICAS_EN_EDUCACION_BASIC!$C$3:$AK$127,13,0)</f>
        <v>56.3</v>
      </c>
      <c r="EM114" s="18" t="str">
        <f>VLOOKUP($A114,[9]ESTADISTICAS_EN_EDUCACION_BASIC!$C$3:$AK$127,8,0)</f>
        <v>24.1</v>
      </c>
      <c r="EN114" s="18" t="str">
        <f>VLOOKUP($A114,[9]ESTADISTICAS_EN_EDUCACION_BASIC!$C$3:$AK$127,20,0)</f>
        <v>1.38</v>
      </c>
      <c r="EO114" s="18">
        <f>VLOOKUP($A114,[9]ESTADISTICAS_EN_EDUCACION_BASIC!$C$3:$AK$127,30,0)</f>
        <v>0</v>
      </c>
      <c r="EP114" s="18">
        <v>0</v>
      </c>
      <c r="EQ114" s="18">
        <v>0</v>
      </c>
      <c r="ER114" s="38">
        <f>VLOOKUP(A114,[10]Hoja3!$A$1:$D$89,4,0)</f>
        <v>106.26992561105206</v>
      </c>
      <c r="ES114" s="18">
        <f>VLOOKUP(A114,[10]Hoja3!$A$1:$D$89,2,0)</f>
        <v>1</v>
      </c>
      <c r="ET114" s="38">
        <f>VLOOKUP(A114,[10]Hoja5!$A$1:$D$76,4,0)</f>
        <v>531.34962805526038</v>
      </c>
      <c r="EU114" s="18">
        <f>VLOOKUP(A114,[10]Hoja5!$A$1:$D$75,2,0)</f>
        <v>5</v>
      </c>
      <c r="EV114" s="38">
        <v>0</v>
      </c>
      <c r="EW114" s="18">
        <v>0</v>
      </c>
      <c r="EX114" s="31"/>
      <c r="EY114" s="190">
        <v>52.486187845303867</v>
      </c>
      <c r="EZ114" s="191">
        <v>19</v>
      </c>
      <c r="FA114" s="188">
        <v>42.168674698795179</v>
      </c>
      <c r="FB114" s="189">
        <v>14</v>
      </c>
      <c r="FC114" s="38">
        <f>VLOOKUP(A114,[10]Hoja15!$A$1:$D$63,4,0)</f>
        <v>61.690314620604568</v>
      </c>
      <c r="FD114" s="18">
        <f>VLOOKUP(A114,[10]Hoja15!$A$1:$D$63,2,0)</f>
        <v>1</v>
      </c>
      <c r="FE114" s="3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38">
        <f>VLOOKUP(A114,[10]Hoja19!$A$1:$D$97,4,0)</f>
        <v>61.690314620604568</v>
      </c>
      <c r="FL114" s="18">
        <f>VLOOKUP(A114,[10]Hoja19!$A$1:$D$97,2,0)</f>
        <v>1</v>
      </c>
      <c r="FM114" s="38">
        <v>0</v>
      </c>
      <c r="FN114" s="18">
        <v>0</v>
      </c>
      <c r="FO114" s="38">
        <f>VLOOKUP(A114,[10]Hoja21!$A$1:$D$101,4,0)</f>
        <v>61.690314620604568</v>
      </c>
      <c r="FP114" s="18">
        <f>VLOOKUP(A114,[10]Hoja21!$A$1:$D$101,2,0)</f>
        <v>1</v>
      </c>
      <c r="FQ114" s="38">
        <v>0</v>
      </c>
      <c r="FR114" s="18">
        <v>0</v>
      </c>
      <c r="FS114" s="38">
        <f>VLOOKUP(A114,'[3]2019'!$A$8:$M$140,13,0)</f>
        <v>0</v>
      </c>
      <c r="FT114" s="18">
        <f>VLOOKUP(A114,'[3]2019'!$A$8:$M$140,12,0)</f>
        <v>0</v>
      </c>
      <c r="FU114" s="38">
        <f>VLOOKUP(A114,'[3]2019'!$A$8:$O$140,15,0)</f>
        <v>2.8612303290414878</v>
      </c>
      <c r="FV114" s="18">
        <f>VLOOKUP(A114,'[3]2019'!$A$8:$O$140,14,0)</f>
        <v>2</v>
      </c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</row>
    <row r="115" spans="1:243">
      <c r="A115" s="17" t="s">
        <v>1452</v>
      </c>
      <c r="B115" s="18" t="s">
        <v>1453</v>
      </c>
      <c r="C115" s="17" t="s">
        <v>514</v>
      </c>
      <c r="D115" s="25">
        <v>6</v>
      </c>
      <c r="E115" s="27">
        <v>2019</v>
      </c>
      <c r="F115" s="31"/>
      <c r="G115" s="194">
        <v>5005</v>
      </c>
      <c r="H115" s="194">
        <v>1741</v>
      </c>
      <c r="I115" s="194">
        <v>3264</v>
      </c>
      <c r="J115" s="200">
        <v>13.86</v>
      </c>
      <c r="K115" s="40">
        <f>VLOOKUP(A115,'[6]1.COBERTURA  DANE'!$B$7:$G$139,5,0)</f>
        <v>935</v>
      </c>
      <c r="L115" s="26">
        <v>57.67</v>
      </c>
      <c r="M115" s="32">
        <v>3889</v>
      </c>
      <c r="N115" s="187">
        <v>496</v>
      </c>
      <c r="O115" s="187">
        <v>273</v>
      </c>
      <c r="P115" s="187">
        <v>223</v>
      </c>
      <c r="Q115" s="196">
        <f>VLOOKUP($A115,[7]Hoja1!$A$1:$H$3750,6,0)</f>
        <v>594</v>
      </c>
      <c r="R115" s="196">
        <f>VLOOKUP($A115,[7]Hoja1!$A$1:$H$3750,7,0)</f>
        <v>326</v>
      </c>
      <c r="S115" s="196">
        <f>VLOOKUP($A115,[7]Hoja1!$A$1:$H$3750,8,0)</f>
        <v>268</v>
      </c>
      <c r="T115" s="187">
        <v>483</v>
      </c>
      <c r="U115" s="187">
        <v>258</v>
      </c>
      <c r="V115" s="187">
        <v>225</v>
      </c>
      <c r="W115" s="198">
        <f>VLOOKUP($A115,[7]Hoja1!$A$1:$K$3750,9,0)</f>
        <v>574</v>
      </c>
      <c r="X115" s="198">
        <f>VLOOKUP($A115,[7]Hoja1!$A$1:$K$3750,10,0)</f>
        <v>303</v>
      </c>
      <c r="Y115" s="198">
        <f>VLOOKUP($A115,[7]Hoja1!$A$1:$K$3750,11,0)</f>
        <v>271</v>
      </c>
      <c r="Z115" s="187">
        <v>468</v>
      </c>
      <c r="AA115" s="187">
        <v>242</v>
      </c>
      <c r="AB115" s="187">
        <v>226</v>
      </c>
      <c r="AC115" s="198">
        <f>VLOOKUP(A115,[7]Hoja1!$A$1:$Q$3765,12,0)</f>
        <v>547</v>
      </c>
      <c r="AD115" s="198">
        <f>VLOOKUP($A115,[7]Hoja1!$A$1:$Q$3765,13,0)</f>
        <v>285</v>
      </c>
      <c r="AE115" s="198">
        <f>VLOOKUP($A115,[7]Hoja1!$A$1:$Q$3750,14,0)</f>
        <v>262</v>
      </c>
      <c r="AF115" s="187">
        <v>436</v>
      </c>
      <c r="AG115" s="187">
        <v>231</v>
      </c>
      <c r="AH115" s="187">
        <v>205</v>
      </c>
      <c r="AI115" s="198">
        <f>VLOOKUP($A115,[7]Hoja1!$A$1:$Q$3750,15,0)</f>
        <v>843</v>
      </c>
      <c r="AJ115" s="198">
        <f>VLOOKUP($A115,[7]Hoja1!$A$1:$Q$3750,16,0)</f>
        <v>449</v>
      </c>
      <c r="AK115" s="198">
        <f>VLOOKUP($A115,[7]Hoja1!$A$1:$Q$3750,17,0)</f>
        <v>394</v>
      </c>
      <c r="AL115" s="187">
        <v>376</v>
      </c>
      <c r="AM115" s="187">
        <v>202</v>
      </c>
      <c r="AN115" s="187">
        <v>174</v>
      </c>
      <c r="AO115" s="31"/>
      <c r="AP115" s="31"/>
      <c r="AQ115" s="31"/>
      <c r="AR115" s="31"/>
      <c r="AS115" s="27"/>
      <c r="AT115" s="31"/>
      <c r="AU115" s="31"/>
      <c r="AV115" s="31"/>
      <c r="AW115" s="31"/>
      <c r="AX115" s="38">
        <f>VLOOKUP(A115,[2]INFANTIL!$A$8:$AE$140,31,0)</f>
        <v>0</v>
      </c>
      <c r="AY115" s="18">
        <f>VLOOKUP(A115,[2]INFANTIL!$A$8:$AE$140,30,0)</f>
        <v>0</v>
      </c>
      <c r="AZ115" s="199">
        <f>VLOOKUP(A115,'[3]2019'!$A$8:$E$140,5,0)</f>
        <v>0</v>
      </c>
      <c r="BA115" s="23">
        <f>VLOOKUP(A115,'[3]2019'!$A$8:$F$140,4,0)</f>
        <v>0</v>
      </c>
      <c r="BB115" s="22">
        <f>VLOOKUP(A115,'[2]MATERNAS DIRECTAS'!$A$8:$AE$140,31,0)</f>
        <v>0</v>
      </c>
      <c r="BC115" s="23">
        <f>VLOOKUP(A115,'[2]MATERNAS DIRECTAS'!$A$8:$AE$140,30,0)</f>
        <v>0</v>
      </c>
      <c r="BD115" s="28">
        <v>0</v>
      </c>
      <c r="BE115" s="29">
        <v>0</v>
      </c>
      <c r="BF115" s="38">
        <f>VLOOKUP(A115,[8]Controles!$A$7:$P$139,12,0)</f>
        <v>18.367346938775512</v>
      </c>
      <c r="BG115" s="18">
        <f>VLOOKUP(A115,[8]Controles!$A$7:$L$139,11,0)</f>
        <v>9</v>
      </c>
      <c r="BH115" s="38">
        <f>VLOOKUP(A115,[8]Peso!$A$7:$D$139,4,0)</f>
        <v>12.244897959183673</v>
      </c>
      <c r="BI115" s="18">
        <f>VLOOKUP(A115,[8]Peso!$A$7:$D$139,3,0)</f>
        <v>6</v>
      </c>
      <c r="BJ115" s="22">
        <f>VLOOKUP(A115,'[2]EDA &lt; 5AÑOS'!$A$8:$AE$140,31,0)</f>
        <v>0</v>
      </c>
      <c r="BK115" s="23">
        <f>VLOOKUP(A115,'[2]EDA &lt; 5AÑOS'!$A$8:$AE$140,30,0)</f>
        <v>0</v>
      </c>
      <c r="BL115" s="22">
        <f>VLOOKUP(A115,'[2]IRA &lt; 5AÑOS'!$A$8:$AE$140,31,0)</f>
        <v>0</v>
      </c>
      <c r="BM115" s="23">
        <f>VLOOKUP(A115,'[2]IRA &lt; 5AÑOS'!$A$8:$AE$140,30,0)</f>
        <v>0</v>
      </c>
      <c r="BN115" s="18">
        <v>0</v>
      </c>
      <c r="BO115" s="18">
        <v>0</v>
      </c>
      <c r="BP115" s="18">
        <v>0</v>
      </c>
      <c r="BQ115" s="18">
        <v>0</v>
      </c>
      <c r="BR115" s="37">
        <v>0</v>
      </c>
      <c r="BS115" s="26">
        <v>0</v>
      </c>
      <c r="BT115" s="18">
        <v>0</v>
      </c>
      <c r="BU115" s="18">
        <v>0</v>
      </c>
      <c r="BV115" s="201">
        <v>0.2318840579710145</v>
      </c>
      <c r="BW115" s="201">
        <v>0.76811594202898548</v>
      </c>
      <c r="BX115" s="201">
        <v>0.6811594202898551</v>
      </c>
      <c r="BY115" s="201">
        <v>0.78260869565217395</v>
      </c>
      <c r="BZ115" s="201">
        <v>0.6811594202898551</v>
      </c>
      <c r="CA115" s="201">
        <v>0.70270270270270274</v>
      </c>
      <c r="CB115" s="201">
        <v>0.77027027027027029</v>
      </c>
      <c r="CC115" s="18" t="str">
        <f>VLOOKUP(A115,[9]ESTADISTICAS_EN_EDUCACION_BASIC!$C$3:$AK$127,10,0)</f>
        <v>88.6</v>
      </c>
      <c r="CD115" s="18" t="str">
        <f>VLOOKUP(A115,[9]ESTADISTICAS_EN_EDUCACION_BASIC!$C$3:$AK$158,5,0)</f>
        <v>71.4</v>
      </c>
      <c r="CE115" s="18" t="str">
        <f>VLOOKUP(A115,[9]ESTADISTICAS_EN_EDUCACION_BASIC!$C$3:$AK$127,17,0)</f>
        <v>4.84</v>
      </c>
      <c r="CF115" s="24"/>
      <c r="CG115" s="24"/>
      <c r="CH115" s="20">
        <v>0</v>
      </c>
      <c r="CI115" s="21">
        <v>0</v>
      </c>
      <c r="CJ115" s="38">
        <f>VLOOKUP(A115,'[3]2019'!$A$8:$G$140,7,0)</f>
        <v>0</v>
      </c>
      <c r="CK115" s="18">
        <f>VLOOKUP(A115,'[3]2019'!$A$9:$G$140,6,0)</f>
        <v>0</v>
      </c>
      <c r="CL115" s="18">
        <v>0</v>
      </c>
      <c r="CM115" s="26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26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38">
        <v>0</v>
      </c>
      <c r="DA115" s="18">
        <v>0</v>
      </c>
      <c r="DB115" s="38">
        <f>VLOOKUP(A115,'[3]2019'!$A$8:$I$140,9,0)</f>
        <v>0</v>
      </c>
      <c r="DC115" s="18">
        <f>VLOOKUP(A115,'[3]2019'!$A$8:$I$140,8,0)</f>
        <v>0</v>
      </c>
      <c r="DD115" s="18" t="str">
        <f>VLOOKUP(A115,[9]ESTADISTICAS_EN_EDUCACION_BASIC!$C$3:$AK$127,11,0)</f>
        <v>125.2</v>
      </c>
      <c r="DE115" s="18" t="str">
        <f>VLOOKUP($A115,[9]ESTADISTICAS_EN_EDUCACION_BASIC!$C$3:$AK$127,6,0)</f>
        <v>87.3</v>
      </c>
      <c r="DF115" s="18" t="str">
        <f>VLOOKUP($A115,[9]ESTADISTICAS_EN_EDUCACION_BASIC!$C$3:$AK$127,18,0)</f>
        <v>5.12</v>
      </c>
      <c r="DG115" s="18">
        <f>VLOOKUP($A115,[9]ESTADISTICAS_EN_EDUCACION_BASIC!$C$3:$AK$127,28,0)</f>
        <v>5</v>
      </c>
      <c r="DH115" s="38">
        <v>0</v>
      </c>
      <c r="DI115" s="18">
        <v>0</v>
      </c>
      <c r="DJ115" s="38">
        <v>0</v>
      </c>
      <c r="DK115" s="18">
        <v>0</v>
      </c>
      <c r="DL115" s="18">
        <v>0</v>
      </c>
      <c r="DM115" s="18">
        <v>0</v>
      </c>
      <c r="DN115" s="3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8">
        <v>8.8495575221238933</v>
      </c>
      <c r="EA115" s="189">
        <v>2</v>
      </c>
      <c r="EB115" s="188">
        <v>78.048780487804876</v>
      </c>
      <c r="EC115" s="189">
        <v>16</v>
      </c>
      <c r="ED115" s="38">
        <f>VLOOKUP(A115,'[3]2019'!$A$8:$K$140,11,0)</f>
        <v>0</v>
      </c>
      <c r="EE115" s="18">
        <f>VLOOKUP(A115,'[3]2019'!$A$8:$K$140,10,0)</f>
        <v>0</v>
      </c>
      <c r="EF115" s="18" t="str">
        <f>VLOOKUP($A115,[9]ESTADISTICAS_EN_EDUCACION_BASIC!$C$3:$AK$127,11,0)</f>
        <v>125.2</v>
      </c>
      <c r="EG115" s="18" t="str">
        <f>VLOOKUP($A115,[9]ESTADISTICAS_EN_EDUCACION_BASIC!$C$3:$AK$127,7,0)</f>
        <v>55.7</v>
      </c>
      <c r="EH115" s="18" t="str">
        <f>VLOOKUP($A115,[9]ESTADISTICAS_EN_EDUCACION_BASIC!$C$3:$AK$127,18,0)</f>
        <v>5.12</v>
      </c>
      <c r="EI115" s="18" t="str">
        <f>VLOOKUP($A115,[9]ESTADISTICAS_EN_EDUCACION_BASIC!$C$3:$AK$127,29,0)</f>
        <v>0.99</v>
      </c>
      <c r="EJ115" s="31"/>
      <c r="EK115" s="31"/>
      <c r="EL115" s="18" t="str">
        <f>VLOOKUP($A115,[9]ESTADISTICAS_EN_EDUCACION_BASIC!$C$3:$AK$127,13,0)</f>
        <v>48.9</v>
      </c>
      <c r="EM115" s="18" t="str">
        <f>VLOOKUP($A115,[9]ESTADISTICAS_EN_EDUCACION_BASIC!$C$3:$AK$127,8,0)</f>
        <v>15.7</v>
      </c>
      <c r="EN115" s="18">
        <f>VLOOKUP($A115,[9]ESTADISTICAS_EN_EDUCACION_BASIC!$C$3:$AK$127,20,0)</f>
        <v>0</v>
      </c>
      <c r="EO115" s="18">
        <f>VLOOKUP($A115,[9]ESTADISTICAS_EN_EDUCACION_BASIC!$C$3:$AK$127,30,0)</f>
        <v>0</v>
      </c>
      <c r="EP115" s="18">
        <v>0</v>
      </c>
      <c r="EQ115" s="18">
        <v>0</v>
      </c>
      <c r="ER115" s="38">
        <v>0</v>
      </c>
      <c r="ES115" s="18">
        <v>0</v>
      </c>
      <c r="ET115" s="38">
        <v>0</v>
      </c>
      <c r="EU115" s="18">
        <v>0</v>
      </c>
      <c r="EV115" s="38">
        <v>0</v>
      </c>
      <c r="EW115" s="18">
        <v>0</v>
      </c>
      <c r="EX115" s="31"/>
      <c r="EY115" s="188">
        <v>74.71264367816093</v>
      </c>
      <c r="EZ115" s="189">
        <v>13</v>
      </c>
      <c r="FA115" s="188">
        <v>56.179775280898873</v>
      </c>
      <c r="FB115" s="189">
        <v>10</v>
      </c>
      <c r="FC115" s="18">
        <v>0</v>
      </c>
      <c r="FD115" s="18">
        <v>0</v>
      </c>
      <c r="FE115" s="38">
        <v>0</v>
      </c>
      <c r="FF115" s="18">
        <v>0</v>
      </c>
      <c r="FG115" s="38">
        <f>VLOOKUP(A115,[10]Hoja17!$A$1:$D$33,4,0)</f>
        <v>118.62396204033216</v>
      </c>
      <c r="FH115" s="18">
        <f>VLOOKUP(A115,[10]Hoja17!$A$1:$D$33,2,0)</f>
        <v>1</v>
      </c>
      <c r="FI115" s="18">
        <v>0</v>
      </c>
      <c r="FJ115" s="18">
        <v>0</v>
      </c>
      <c r="FK115" s="38">
        <f>VLOOKUP(A115,[10]Hoja19!$A$1:$D$97,4,0)</f>
        <v>118.62396204033216</v>
      </c>
      <c r="FL115" s="18">
        <f>VLOOKUP(A115,[10]Hoja19!$A$1:$D$97,2,0)</f>
        <v>1</v>
      </c>
      <c r="FM115" s="38">
        <f>VLOOKUP(A115,[10]Hoja20!$A$1:$D$91,4,0)</f>
        <v>118.62396204033216</v>
      </c>
      <c r="FN115" s="18">
        <f>VLOOKUP(A115,[10]Hoja20!$A$1:$D$91,2,0)</f>
        <v>1</v>
      </c>
      <c r="FO115" s="38">
        <v>0</v>
      </c>
      <c r="FP115" s="18">
        <v>0</v>
      </c>
      <c r="FQ115" s="38">
        <f>VLOOKUP(A115,[10]Hoja22!$A$1:$D$60,4,0)</f>
        <v>118.62396204033216</v>
      </c>
      <c r="FR115" s="18">
        <f>VLOOKUP(A115,[10]Hoja22!$A$1:$D$60,2,0)</f>
        <v>1</v>
      </c>
      <c r="FS115" s="38">
        <f>VLOOKUP(A115,'[3]2019'!$A$8:$M$140,13,0)</f>
        <v>0</v>
      </c>
      <c r="FT115" s="18">
        <f>VLOOKUP(A115,'[3]2019'!$A$8:$M$140,12,0)</f>
        <v>0</v>
      </c>
      <c r="FU115" s="38">
        <f>VLOOKUP(A115,'[3]2019'!$A$8:$O$140,15,0)</f>
        <v>2.6666666666666665</v>
      </c>
      <c r="FV115" s="18">
        <f>VLOOKUP(A115,'[3]2019'!$A$8:$O$140,14,0)</f>
        <v>1</v>
      </c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</row>
    <row r="116" spans="1:243">
      <c r="A116" s="17" t="s">
        <v>1461</v>
      </c>
      <c r="B116" s="18" t="s">
        <v>1462</v>
      </c>
      <c r="C116" s="17" t="s">
        <v>547</v>
      </c>
      <c r="D116" s="25">
        <v>4</v>
      </c>
      <c r="E116" s="27">
        <v>2019</v>
      </c>
      <c r="F116" s="31"/>
      <c r="G116" s="194">
        <v>127565</v>
      </c>
      <c r="H116" s="194">
        <v>50679</v>
      </c>
      <c r="I116" s="194">
        <v>76886</v>
      </c>
      <c r="J116" s="200">
        <v>21.79</v>
      </c>
      <c r="K116" s="40">
        <f>VLOOKUP(A116,'[6]1.COBERTURA  DANE'!$B$7:$G$139,5,0)</f>
        <v>38523</v>
      </c>
      <c r="L116" s="26">
        <v>93.99</v>
      </c>
      <c r="M116" s="32">
        <v>93338</v>
      </c>
      <c r="N116" s="187">
        <v>14928</v>
      </c>
      <c r="O116" s="187">
        <v>7514</v>
      </c>
      <c r="P116" s="187">
        <v>7414</v>
      </c>
      <c r="Q116" s="196">
        <f>VLOOKUP($A116,[7]Hoja1!$A$1:$H$3750,6,0)</f>
        <v>17862</v>
      </c>
      <c r="R116" s="196">
        <f>VLOOKUP($A116,[7]Hoja1!$A$1:$H$3750,7,0)</f>
        <v>9001</v>
      </c>
      <c r="S116" s="196">
        <f>VLOOKUP($A116,[7]Hoja1!$A$1:$H$3750,8,0)</f>
        <v>8861</v>
      </c>
      <c r="T116" s="187">
        <v>14442</v>
      </c>
      <c r="U116" s="187">
        <v>7365</v>
      </c>
      <c r="V116" s="187">
        <v>7077</v>
      </c>
      <c r="W116" s="198">
        <f>VLOOKUP($A116,[7]Hoja1!$A$1:$K$3750,9,0)</f>
        <v>17115</v>
      </c>
      <c r="X116" s="198">
        <f>VLOOKUP($A116,[7]Hoja1!$A$1:$K$3750,10,0)</f>
        <v>8757</v>
      </c>
      <c r="Y116" s="198">
        <f>VLOOKUP($A116,[7]Hoja1!$A$1:$K$3750,11,0)</f>
        <v>8358</v>
      </c>
      <c r="Z116" s="187">
        <v>13816</v>
      </c>
      <c r="AA116" s="187">
        <v>7087</v>
      </c>
      <c r="AB116" s="187">
        <v>6729</v>
      </c>
      <c r="AC116" s="198">
        <f>VLOOKUP(A116,[7]Hoja1!$A$1:$Q$3765,12,0)</f>
        <v>16118</v>
      </c>
      <c r="AD116" s="198">
        <f>VLOOKUP($A116,[7]Hoja1!$A$1:$Q$3765,13,0)</f>
        <v>8207</v>
      </c>
      <c r="AE116" s="198">
        <f>VLOOKUP($A116,[7]Hoja1!$A$1:$Q$3750,14,0)</f>
        <v>7911</v>
      </c>
      <c r="AF116" s="187">
        <v>12896</v>
      </c>
      <c r="AG116" s="187">
        <v>6454</v>
      </c>
      <c r="AH116" s="187">
        <v>6442</v>
      </c>
      <c r="AI116" s="198">
        <f>VLOOKUP($A116,[7]Hoja1!$A$1:$Q$3750,15,0)</f>
        <v>24698</v>
      </c>
      <c r="AJ116" s="198">
        <f>VLOOKUP($A116,[7]Hoja1!$A$1:$Q$3750,16,0)</f>
        <v>11782</v>
      </c>
      <c r="AK116" s="198">
        <f>VLOOKUP($A116,[7]Hoja1!$A$1:$Q$3750,17,0)</f>
        <v>12916</v>
      </c>
      <c r="AL116" s="187">
        <v>11391</v>
      </c>
      <c r="AM116" s="187">
        <v>5458</v>
      </c>
      <c r="AN116" s="187">
        <v>5933</v>
      </c>
      <c r="AO116" s="31"/>
      <c r="AP116" s="31"/>
      <c r="AQ116" s="31"/>
      <c r="AR116" s="31"/>
      <c r="AS116" s="27"/>
      <c r="AT116" s="31"/>
      <c r="AU116" s="31"/>
      <c r="AV116" s="31"/>
      <c r="AW116" s="31"/>
      <c r="AX116" s="38">
        <f>VLOOKUP(A116,[2]INFANTIL!$A$8:$AE$140,31,0)</f>
        <v>12.851684612712747</v>
      </c>
      <c r="AY116" s="18">
        <f>VLOOKUP(A116,[2]INFANTIL!$A$8:$AE$140,30,0)</f>
        <v>37</v>
      </c>
      <c r="AZ116" s="199">
        <f>VLOOKUP(A116,'[3]2019'!$A$8:$E$140,5,0)</f>
        <v>2.8135048231511255</v>
      </c>
      <c r="BA116" s="23">
        <f>VLOOKUP(A116,'[3]2019'!$A$8:$F$140,4,0)</f>
        <v>42</v>
      </c>
      <c r="BB116" s="22">
        <f>VLOOKUP(A116,'[2]MATERNAS DIRECTAS'!$A$8:$AE$140,31,0)</f>
        <v>69.468565474122954</v>
      </c>
      <c r="BC116" s="23">
        <f>VLOOKUP(A116,'[2]MATERNAS DIRECTAS'!$A$8:$AE$140,30,0)</f>
        <v>2</v>
      </c>
      <c r="BD116" s="28">
        <v>13.397642015005358</v>
      </c>
      <c r="BE116" s="29">
        <v>2</v>
      </c>
      <c r="BF116" s="38">
        <f>VLOOKUP(A116,[8]Controles!$A$7:$P$139,12,0)</f>
        <v>10.211879124696074</v>
      </c>
      <c r="BG116" s="18">
        <f>VLOOKUP(A116,[8]Controles!$A$7:$L$139,11,0)</f>
        <v>294</v>
      </c>
      <c r="BH116" s="38">
        <f>VLOOKUP(A116,[8]Peso!$A$7:$D$139,4,0)</f>
        <v>8.5793678360541854</v>
      </c>
      <c r="BI116" s="18">
        <f>VLOOKUP(A116,[8]Peso!$A$7:$D$139,3,0)</f>
        <v>247</v>
      </c>
      <c r="BJ116" s="22">
        <f>VLOOKUP(A116,'[2]EDA &lt; 5AÑOS'!$A$8:$AE$140,31,0)</f>
        <v>0</v>
      </c>
      <c r="BK116" s="23">
        <f>VLOOKUP(A116,'[2]EDA &lt; 5AÑOS'!$A$8:$AE$140,30,0)</f>
        <v>0</v>
      </c>
      <c r="BL116" s="22">
        <f>VLOOKUP(A116,'[2]IRA &lt; 5AÑOS'!$A$8:$AE$140,31,0)</f>
        <v>40.19292604501608</v>
      </c>
      <c r="BM116" s="23">
        <f>VLOOKUP(A116,'[2]IRA &lt; 5AÑOS'!$A$8:$AE$140,30,0)</f>
        <v>6</v>
      </c>
      <c r="BN116" s="18">
        <v>0</v>
      </c>
      <c r="BO116" s="18">
        <v>0</v>
      </c>
      <c r="BP116" s="27">
        <v>26.94</v>
      </c>
      <c r="BQ116" s="27">
        <v>4</v>
      </c>
      <c r="BR116" s="37">
        <v>0</v>
      </c>
      <c r="BS116" s="26">
        <v>0</v>
      </c>
      <c r="BT116" s="26">
        <v>26.94</v>
      </c>
      <c r="BU116" s="26">
        <v>4</v>
      </c>
      <c r="BV116" s="201">
        <v>0.96804647785039943</v>
      </c>
      <c r="BW116" s="201">
        <v>0.94444444444444442</v>
      </c>
      <c r="BX116" s="201">
        <v>0.92810457516339873</v>
      </c>
      <c r="BY116" s="201">
        <v>0.95061728395061729</v>
      </c>
      <c r="BZ116" s="201">
        <v>0.96296296296296291</v>
      </c>
      <c r="CA116" s="201">
        <v>0.87076271186440679</v>
      </c>
      <c r="CB116" s="201">
        <v>0.96574858757062143</v>
      </c>
      <c r="CC116" s="18" t="str">
        <f>VLOOKUP(A116,[9]ESTADISTICAS_EN_EDUCACION_BASIC!$C$3:$AK$127,10,0)</f>
        <v>94.8</v>
      </c>
      <c r="CD116" s="18" t="str">
        <f>VLOOKUP(A116,[9]ESTADISTICAS_EN_EDUCACION_BASIC!$C$3:$AK$158,5,0)</f>
        <v>75.4</v>
      </c>
      <c r="CE116" s="18" t="str">
        <f>VLOOKUP(A116,[9]ESTADISTICAS_EN_EDUCACION_BASIC!$C$3:$AK$127,17,0)</f>
        <v>5.54</v>
      </c>
      <c r="CF116" s="24"/>
      <c r="CG116" s="24"/>
      <c r="CH116" s="20" t="e">
        <f>VLOOKUP(A116,#REF!,4,0)</f>
        <v>#REF!</v>
      </c>
      <c r="CI116" s="21" t="e">
        <f>VLOOKUP(A116,#REF!,2,0)</f>
        <v>#REF!</v>
      </c>
      <c r="CJ116" s="38">
        <f>VLOOKUP(A116,'[3]2019'!$A$8:$G$140,7,0)</f>
        <v>0.27696994876055947</v>
      </c>
      <c r="CK116" s="18">
        <f>VLOOKUP(A116,'[3]2019'!$A$9:$G$140,6,0)</f>
        <v>4</v>
      </c>
      <c r="CL116" s="18">
        <v>13.47</v>
      </c>
      <c r="CM116" s="26">
        <v>2</v>
      </c>
      <c r="CN116" s="38">
        <v>6.7329999999999997</v>
      </c>
      <c r="CO116" s="18">
        <v>1</v>
      </c>
      <c r="CP116" s="18">
        <v>0</v>
      </c>
      <c r="CQ116" s="18">
        <v>0</v>
      </c>
      <c r="CR116" s="38">
        <v>11.69</v>
      </c>
      <c r="CS116" s="26">
        <v>2</v>
      </c>
      <c r="CT116" s="38">
        <f>VLOOKUP(A116,[10]Hoja9!$A$1:$D$17,4,0)</f>
        <v>5.8428279287174991</v>
      </c>
      <c r="CU116" s="18">
        <f>VLOOKUP(A116,[10]Hoja9!$A$1:$D$17,2,0)</f>
        <v>1</v>
      </c>
      <c r="CV116" s="18">
        <v>0</v>
      </c>
      <c r="CW116" s="18">
        <v>0</v>
      </c>
      <c r="CX116" s="18">
        <v>0</v>
      </c>
      <c r="CY116" s="18">
        <v>0</v>
      </c>
      <c r="CZ116" s="38">
        <f>VLOOKUP(A116,[10]Hoja6!$A$1:$D$12,4,0)</f>
        <v>5.8428279287174991</v>
      </c>
      <c r="DA116" s="18">
        <f>VLOOKUP(A116,[10]Hoja6!$A$1:$D$12,2,0)</f>
        <v>1</v>
      </c>
      <c r="DB116" s="38">
        <f>VLOOKUP(A116,'[3]2019'!$A$8:$I$140,9,0)</f>
        <v>0.21713954834973942</v>
      </c>
      <c r="DC116" s="18">
        <f>VLOOKUP(A116,'[3]2019'!$A$8:$I$140,8,0)</f>
        <v>3</v>
      </c>
      <c r="DD116" s="18" t="str">
        <f>VLOOKUP(A116,[9]ESTADISTICAS_EN_EDUCACION_BASIC!$C$3:$AK$127,11,0)</f>
        <v>136.4</v>
      </c>
      <c r="DE116" s="18" t="str">
        <f>VLOOKUP($A116,[9]ESTADISTICAS_EN_EDUCACION_BASIC!$C$3:$AK$127,6,0)</f>
        <v>96.5</v>
      </c>
      <c r="DF116" s="18" t="str">
        <f>VLOOKUP($A116,[9]ESTADISTICAS_EN_EDUCACION_BASIC!$C$3:$AK$127,18,0)</f>
        <v>5.43</v>
      </c>
      <c r="DG116" s="18">
        <f>VLOOKUP($A116,[9]ESTADISTICAS_EN_EDUCACION_BASIC!$C$3:$AK$127,28,0)</f>
        <v>0</v>
      </c>
      <c r="DH116" s="38">
        <f>VLOOKUP(A116,[10]Hoja4!$A$1:$D$63,4,0)</f>
        <v>35.056967572304998</v>
      </c>
      <c r="DI116" s="18">
        <f>VLOOKUP(A116,[10]Hoja4!$A$1:$D$63,2,0)</f>
        <v>6</v>
      </c>
      <c r="DJ116" s="38">
        <f>VLOOKUP(A116,'[10]AS 6 - 11'!$A$1:$D$84,4,0)</f>
        <v>75.956763073327494</v>
      </c>
      <c r="DK116" s="18">
        <f>VLOOKUP(A116,'[10]AS 6 - 11'!$A$1:$D$84,2,0)</f>
        <v>13</v>
      </c>
      <c r="DL116" s="38">
        <f>VLOOKUP(A116,'[10]VIPNAL 6 - 11'!$A$1:$D$28,4,0)</f>
        <v>11.685655857434998</v>
      </c>
      <c r="DM116" s="18">
        <f>VLOOKUP(A116,'[10]VIPNAL 6 - 11'!$A$1:$D$28,2,0)</f>
        <v>2</v>
      </c>
      <c r="DN116" s="38">
        <f>VLOOKUP(A116,[10]Hoja8!$A$1:$D$72,4,0)</f>
        <v>31.021218513463211</v>
      </c>
      <c r="DO116" s="18">
        <f>VLOOKUP(A116,[10]Hoja8!$A$1:$D$72,2,0)</f>
        <v>5</v>
      </c>
      <c r="DP116" s="38">
        <f>VLOOKUP(A116,[10]Hoja10!$A$1:$D$61,4,0)</f>
        <v>68.246680729619058</v>
      </c>
      <c r="DQ116" s="18">
        <f>VLOOKUP(A116,[10]Hoja10!$A$1:$D$61,2,0)</f>
        <v>11</v>
      </c>
      <c r="DR116" s="38">
        <f>VLOOKUP(A116,[10]Hoja11!$A$1:$D$24,4,0)</f>
        <v>6.2042437026926418</v>
      </c>
      <c r="DS116" s="18">
        <f>VLOOKUP(A116,[10]Hoja11!$A$1:$D$24,2,0)</f>
        <v>1</v>
      </c>
      <c r="DT116" s="38">
        <f>VLOOKUP(A116,[10]Hoja12!$A$1:$D$41,4,0)</f>
        <v>49.633949621541134</v>
      </c>
      <c r="DU116" s="18">
        <f>VLOOKUP(A116,[10]Hoja12!$A$1:$D$41,2,0)</f>
        <v>8</v>
      </c>
      <c r="DV116" s="38">
        <f>VLOOKUP(A116,[10]Hoja13!$A$1:$D$20,4,0)</f>
        <v>12.408487405385284</v>
      </c>
      <c r="DW116" s="18">
        <f>VLOOKUP(A116,[10]Hoja13!$A$1:$D$20,2,0)</f>
        <v>2</v>
      </c>
      <c r="DX116" s="18">
        <v>0</v>
      </c>
      <c r="DY116" s="18">
        <v>0</v>
      </c>
      <c r="DZ116" s="188">
        <v>7.2819141031356809</v>
      </c>
      <c r="EA116" s="189">
        <v>49</v>
      </c>
      <c r="EB116" s="188">
        <v>126.82396771189072</v>
      </c>
      <c r="EC116" s="189">
        <v>817</v>
      </c>
      <c r="ED116" s="38">
        <f>VLOOKUP(A116,'[3]2019'!$A$8:$K$140,11,0)</f>
        <v>2.4038461538461542</v>
      </c>
      <c r="EE116" s="18">
        <f>VLOOKUP(A116,'[3]2019'!$A$8:$K$140,10,0)</f>
        <v>31</v>
      </c>
      <c r="EF116" s="18" t="str">
        <f>VLOOKUP($A116,[9]ESTADISTICAS_EN_EDUCACION_BASIC!$C$3:$AK$127,11,0)</f>
        <v>136.4</v>
      </c>
      <c r="EG116" s="18">
        <f>VLOOKUP($A116,[9]ESTADISTICAS_EN_EDUCACION_BASIC!$C$3:$AK$127,7,0)</f>
        <v>60</v>
      </c>
      <c r="EH116" s="18" t="str">
        <f>VLOOKUP($A116,[9]ESTADISTICAS_EN_EDUCACION_BASIC!$C$3:$AK$127,18,0)</f>
        <v>5.43</v>
      </c>
      <c r="EI116" s="18" t="str">
        <f>VLOOKUP($A116,[9]ESTADISTICAS_EN_EDUCACION_BASIC!$C$3:$AK$127,29,0)</f>
        <v>0.03</v>
      </c>
      <c r="EJ116" s="31"/>
      <c r="EK116" s="31"/>
      <c r="EL116" s="18" t="str">
        <f>VLOOKUP($A116,[9]ESTADISTICAS_EN_EDUCACION_BASIC!$C$3:$AK$127,13,0)</f>
        <v>81.4</v>
      </c>
      <c r="EM116" s="18" t="str">
        <f>VLOOKUP($A116,[9]ESTADISTICAS_EN_EDUCACION_BASIC!$C$3:$AK$127,8,0)</f>
        <v>27.9</v>
      </c>
      <c r="EN116" s="18">
        <f>VLOOKUP($A116,[9]ESTADISTICAS_EN_EDUCACION_BASIC!$C$3:$AK$127,20,0)</f>
        <v>0</v>
      </c>
      <c r="EO116" s="18" t="str">
        <f>VLOOKUP($A116,[9]ESTADISTICAS_EN_EDUCACION_BASIC!$C$3:$AK$127,30,0)</f>
        <v>0.33</v>
      </c>
      <c r="EP116" s="38">
        <f>VLOOKUP(A116,[10]Hoja2!$A$1:$D$72,4,0)</f>
        <v>31.021218513463211</v>
      </c>
      <c r="EQ116" s="18">
        <f>VLOOKUP(A116,[10]Hoja2!$A$1:$D$72,2,0)</f>
        <v>5</v>
      </c>
      <c r="ER116" s="38">
        <f>VLOOKUP(A116,[10]Hoja3!$A$1:$D$89,4,0)</f>
        <v>105.47214294577491</v>
      </c>
      <c r="ES116" s="18">
        <f>VLOOKUP(A116,[10]Hoja3!$A$1:$D$89,2,0)</f>
        <v>17</v>
      </c>
      <c r="ET116" s="38">
        <f>VLOOKUP(A116,[10]Hoja5!$A$1:$D$76,4,0)</f>
        <v>111.67638664846754</v>
      </c>
      <c r="EU116" s="18">
        <f>VLOOKUP(A116,[10]Hoja5!$A$1:$D$75,2,0)</f>
        <v>18</v>
      </c>
      <c r="EV116" s="38">
        <f>VLOOKUP(A116,[10]Hoja7!$A$1:$D$76,4,0)</f>
        <v>80.655168135004345</v>
      </c>
      <c r="EW116" s="18">
        <f>VLOOKUP(A116,[10]Hoja7!$A$1:$D$77,2,0)</f>
        <v>13</v>
      </c>
      <c r="EX116" s="31"/>
      <c r="EY116" s="188">
        <v>151.18826900387663</v>
      </c>
      <c r="EZ116" s="189">
        <v>897</v>
      </c>
      <c r="FA116" s="188">
        <v>115.80282711127219</v>
      </c>
      <c r="FB116" s="189">
        <v>639</v>
      </c>
      <c r="FC116" s="38">
        <f>VLOOKUP(A116,[10]Hoja15!$A$1:$D$63,4,0)</f>
        <v>72.880395173698275</v>
      </c>
      <c r="FD116" s="18">
        <f>VLOOKUP(A116,[10]Hoja15!$A$1:$D$63,2,0)</f>
        <v>18</v>
      </c>
      <c r="FE116" s="38">
        <f>VLOOKUP(A116,[10]Hoja16!$A$1:$D$88,4,0)</f>
        <v>129.56514697546362</v>
      </c>
      <c r="FF116" s="18">
        <f>VLOOKUP(A116,[10]Hoja16!$A$1:$D$88,2,0)</f>
        <v>32</v>
      </c>
      <c r="FG116" s="38">
        <f>VLOOKUP(A116,[10]Hoja17!$A$1:$D$33,4,0)</f>
        <v>4.0489108429832381</v>
      </c>
      <c r="FH116" s="18">
        <f>VLOOKUP(A116,[10]Hoja17!$A$1:$D$33,2,0)</f>
        <v>1</v>
      </c>
      <c r="FI116" s="38">
        <f>VLOOKUP(A116,[10]Hoja18!$A$1:$D$40,4,0)</f>
        <v>20.244554214916189</v>
      </c>
      <c r="FJ116" s="18">
        <f>VLOOKUP(A116,[10]Hoja18!$A$1:$D$40,2,0)</f>
        <v>5</v>
      </c>
      <c r="FK116" s="38">
        <f>VLOOKUP(A116,[10]Hoja19!$A$1:$D$97,4,0)</f>
        <v>226.73900720706132</v>
      </c>
      <c r="FL116" s="18">
        <f>VLOOKUP(A116,[10]Hoja19!$A$1:$D$97,2,0)</f>
        <v>56</v>
      </c>
      <c r="FM116" s="38">
        <f>VLOOKUP(A116,[10]Hoja20!$A$1:$D$91,4,0)</f>
        <v>332.01068912462551</v>
      </c>
      <c r="FN116" s="18">
        <f>VLOOKUP(A116,[10]Hoja20!$A$1:$D$91,2,0)</f>
        <v>82</v>
      </c>
      <c r="FO116" s="38">
        <f>VLOOKUP(A116,[10]Hoja21!$A$1:$D$101,4,0)</f>
        <v>218.64118552109483</v>
      </c>
      <c r="FP116" s="18">
        <f>VLOOKUP(A116,[10]Hoja21!$A$1:$D$101,2,0)</f>
        <v>54</v>
      </c>
      <c r="FQ116" s="38">
        <f>VLOOKUP(A116,[10]Hoja22!$A$1:$D$60,4,0)</f>
        <v>8.0978216859664762</v>
      </c>
      <c r="FR116" s="18">
        <f>VLOOKUP(A116,[10]Hoja22!$A$1:$D$60,2,0)</f>
        <v>2</v>
      </c>
      <c r="FS116" s="38">
        <f>VLOOKUP(A116,'[3]2019'!$A$8:$M$140,13,0)</f>
        <v>2.9848125713282414</v>
      </c>
      <c r="FT116" s="18">
        <f>VLOOKUP(A116,'[3]2019'!$A$8:$M$140,12,0)</f>
        <v>34</v>
      </c>
      <c r="FU116" s="38">
        <f>VLOOKUP(A116,'[3]2019'!$A$8:$O$140,15,0)</f>
        <v>2.2345283202176236</v>
      </c>
      <c r="FV116" s="18">
        <f>VLOOKUP(A116,'[3]2019'!$A$8:$O$140,14,0)</f>
        <v>23</v>
      </c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</row>
    <row r="117" spans="1:243">
      <c r="A117" s="17" t="s">
        <v>1468</v>
      </c>
      <c r="B117" s="18" t="s">
        <v>1469</v>
      </c>
      <c r="C117" s="17" t="s">
        <v>441</v>
      </c>
      <c r="D117" s="25">
        <v>6</v>
      </c>
      <c r="E117" s="27">
        <v>2019</v>
      </c>
      <c r="F117" s="31"/>
      <c r="G117" s="194">
        <v>6875</v>
      </c>
      <c r="H117" s="194">
        <v>2154</v>
      </c>
      <c r="I117" s="194">
        <v>4721</v>
      </c>
      <c r="J117" s="200">
        <v>9.7899999999999991</v>
      </c>
      <c r="K117" s="40">
        <f>VLOOKUP(A117,'[6]1.COBERTURA  DANE'!$B$7:$G$139,5,0)</f>
        <v>803</v>
      </c>
      <c r="L117" s="26">
        <v>66.63</v>
      </c>
      <c r="M117" s="32">
        <v>5466</v>
      </c>
      <c r="N117" s="187">
        <v>695</v>
      </c>
      <c r="O117" s="187">
        <v>360</v>
      </c>
      <c r="P117" s="187">
        <v>335</v>
      </c>
      <c r="Q117" s="196">
        <f>VLOOKUP($A117,[7]Hoja1!$A$1:$H$3750,6,0)</f>
        <v>833</v>
      </c>
      <c r="R117" s="196">
        <f>VLOOKUP($A117,[7]Hoja1!$A$1:$H$3750,7,0)</f>
        <v>432</v>
      </c>
      <c r="S117" s="196">
        <f>VLOOKUP($A117,[7]Hoja1!$A$1:$H$3750,8,0)</f>
        <v>401</v>
      </c>
      <c r="T117" s="187">
        <v>675</v>
      </c>
      <c r="U117" s="187">
        <v>350</v>
      </c>
      <c r="V117" s="187">
        <v>325</v>
      </c>
      <c r="W117" s="198">
        <f>VLOOKUP($A117,[7]Hoja1!$A$1:$K$3750,9,0)</f>
        <v>800</v>
      </c>
      <c r="X117" s="198">
        <f>VLOOKUP($A117,[7]Hoja1!$A$1:$K$3750,10,0)</f>
        <v>415</v>
      </c>
      <c r="Y117" s="198">
        <f>VLOOKUP($A117,[7]Hoja1!$A$1:$K$3750,11,0)</f>
        <v>385</v>
      </c>
      <c r="Z117" s="187">
        <v>646</v>
      </c>
      <c r="AA117" s="187">
        <v>336</v>
      </c>
      <c r="AB117" s="187">
        <v>310</v>
      </c>
      <c r="AC117" s="198">
        <f>VLOOKUP(A117,[7]Hoja1!$A$1:$Q$3765,12,0)</f>
        <v>751</v>
      </c>
      <c r="AD117" s="198">
        <f>VLOOKUP($A117,[7]Hoja1!$A$1:$Q$3765,13,0)</f>
        <v>392</v>
      </c>
      <c r="AE117" s="198">
        <f>VLOOKUP($A117,[7]Hoja1!$A$1:$Q$3750,14,0)</f>
        <v>359</v>
      </c>
      <c r="AF117" s="187">
        <v>600</v>
      </c>
      <c r="AG117" s="187">
        <v>314</v>
      </c>
      <c r="AH117" s="187">
        <v>286</v>
      </c>
      <c r="AI117" s="198">
        <f>VLOOKUP($A117,[7]Hoja1!$A$1:$Q$3750,15,0)</f>
        <v>1153</v>
      </c>
      <c r="AJ117" s="198">
        <f>VLOOKUP($A117,[7]Hoja1!$A$1:$Q$3750,16,0)</f>
        <v>590</v>
      </c>
      <c r="AK117" s="198">
        <f>VLOOKUP($A117,[7]Hoja1!$A$1:$Q$3750,17,0)</f>
        <v>563</v>
      </c>
      <c r="AL117" s="187">
        <v>530</v>
      </c>
      <c r="AM117" s="187">
        <v>271</v>
      </c>
      <c r="AN117" s="187">
        <v>259</v>
      </c>
      <c r="AO117" s="31"/>
      <c r="AP117" s="31"/>
      <c r="AQ117" s="31"/>
      <c r="AR117" s="31"/>
      <c r="AS117" s="27"/>
      <c r="AT117" s="31"/>
      <c r="AU117" s="31"/>
      <c r="AV117" s="31"/>
      <c r="AW117" s="31"/>
      <c r="AX117" s="38">
        <f>VLOOKUP(A117,[2]INFANTIL!$A$8:$AE$140,31,0)</f>
        <v>15.625</v>
      </c>
      <c r="AY117" s="18">
        <f>VLOOKUP(A117,[2]INFANTIL!$A$8:$AE$140,30,0)</f>
        <v>1</v>
      </c>
      <c r="AZ117" s="199">
        <f>VLOOKUP(A117,'[3]2019'!$A$8:$E$140,5,0)</f>
        <v>1.4388489208633093</v>
      </c>
      <c r="BA117" s="23">
        <f>VLOOKUP(A117,'[3]2019'!$A$8:$F$140,4,0)</f>
        <v>1</v>
      </c>
      <c r="BB117" s="22">
        <f>VLOOKUP(A117,'[2]MATERNAS DIRECTAS'!$A$8:$AE$140,31,0)</f>
        <v>0</v>
      </c>
      <c r="BC117" s="23">
        <f>VLOOKUP(A117,'[2]MATERNAS DIRECTAS'!$A$8:$AE$140,30,0)</f>
        <v>0</v>
      </c>
      <c r="BD117" s="28">
        <v>0</v>
      </c>
      <c r="BE117" s="27">
        <v>0</v>
      </c>
      <c r="BF117" s="38">
        <f>VLOOKUP(A117,[8]Controles!$A$7:$P$139,12,0)</f>
        <v>12.5</v>
      </c>
      <c r="BG117" s="18">
        <f>VLOOKUP(A117,[8]Controles!$A$7:$L$139,11,0)</f>
        <v>8</v>
      </c>
      <c r="BH117" s="38">
        <f>VLOOKUP(A117,[8]Peso!$A$7:$D$139,4,0)</f>
        <v>12.5</v>
      </c>
      <c r="BI117" s="18">
        <f>VLOOKUP(A117,[8]Peso!$A$7:$D$139,3,0)</f>
        <v>8</v>
      </c>
      <c r="BJ117" s="22">
        <f>VLOOKUP(A117,'[2]EDA &lt; 5AÑOS'!$A$8:$AE$140,31,0)</f>
        <v>0</v>
      </c>
      <c r="BK117" s="23">
        <f>VLOOKUP(A117,'[2]EDA &lt; 5AÑOS'!$A$8:$AE$140,30,0)</f>
        <v>0</v>
      </c>
      <c r="BL117" s="22">
        <f>VLOOKUP(A117,'[2]IRA &lt; 5AÑOS'!$A$8:$AE$140,31,0)</f>
        <v>0</v>
      </c>
      <c r="BM117" s="23">
        <f>VLOOKUP(A117,'[2]IRA &lt; 5AÑOS'!$A$8:$AE$140,30,0)</f>
        <v>0</v>
      </c>
      <c r="BN117" s="18">
        <v>0</v>
      </c>
      <c r="BO117" s="18">
        <v>0</v>
      </c>
      <c r="BP117" s="18">
        <v>0</v>
      </c>
      <c r="BQ117" s="18">
        <v>0</v>
      </c>
      <c r="BR117" s="37">
        <v>0</v>
      </c>
      <c r="BS117" s="26">
        <v>0</v>
      </c>
      <c r="BT117" s="18">
        <v>0</v>
      </c>
      <c r="BU117" s="18">
        <v>0</v>
      </c>
      <c r="BV117" s="201">
        <v>0.28888888888888886</v>
      </c>
      <c r="BW117" s="201">
        <v>0.84444444444444444</v>
      </c>
      <c r="BX117" s="201">
        <v>0.72222222222222221</v>
      </c>
      <c r="BY117" s="201">
        <v>0.84444444444444444</v>
      </c>
      <c r="BZ117" s="201">
        <v>0.73333333333333328</v>
      </c>
      <c r="CA117" s="201">
        <v>0.81188118811881194</v>
      </c>
      <c r="CB117" s="201">
        <v>0.93069306930693074</v>
      </c>
      <c r="CC117" s="18">
        <f>VLOOKUP(A117,[9]ESTADISTICAS_EN_EDUCACION_BASIC!$C$3:$AK$127,10,0)</f>
        <v>69</v>
      </c>
      <c r="CD117" s="18" t="str">
        <f>VLOOKUP(A117,[9]ESTADISTICAS_EN_EDUCACION_BASIC!$C$3:$AK$158,5,0)</f>
        <v>49.1</v>
      </c>
      <c r="CE117" s="18" t="str">
        <f>VLOOKUP(A117,[9]ESTADISTICAS_EN_EDUCACION_BASIC!$C$3:$AK$127,17,0)</f>
        <v>4.24</v>
      </c>
      <c r="CF117" s="24"/>
      <c r="CG117" s="24"/>
      <c r="CH117" s="20" t="e">
        <f>VLOOKUP(A117,#REF!,4,0)</f>
        <v>#REF!</v>
      </c>
      <c r="CI117" s="21" t="e">
        <f>VLOOKUP(A117,#REF!,2,0)</f>
        <v>#REF!</v>
      </c>
      <c r="CJ117" s="38">
        <f>VLOOKUP(A117,'[3]2019'!$A$8:$G$140,7,0)</f>
        <v>0</v>
      </c>
      <c r="CK117" s="18">
        <f>VLOOKUP(A117,'[3]2019'!$A$9:$G$140,6,0)</f>
        <v>0</v>
      </c>
      <c r="CL117" s="18">
        <v>144.30000000000001</v>
      </c>
      <c r="CM117" s="26">
        <v>1</v>
      </c>
      <c r="CN117" s="38">
        <v>144.30000000000001</v>
      </c>
      <c r="CO117" s="18">
        <v>1</v>
      </c>
      <c r="CP117" s="18">
        <v>0</v>
      </c>
      <c r="CQ117" s="18">
        <v>0</v>
      </c>
      <c r="CR117" s="18">
        <v>0</v>
      </c>
      <c r="CS117" s="26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38">
        <v>0</v>
      </c>
      <c r="DA117" s="18">
        <v>0</v>
      </c>
      <c r="DB117" s="38">
        <f>VLOOKUP(A117,'[3]2019'!$A$8:$I$140,9,0)</f>
        <v>0</v>
      </c>
      <c r="DC117" s="18">
        <f>VLOOKUP(A117,'[3]2019'!$A$8:$I$140,8,0)</f>
        <v>0</v>
      </c>
      <c r="DD117" s="18" t="str">
        <f>VLOOKUP(A117,[9]ESTADISTICAS_EN_EDUCACION_BASIC!$C$3:$AK$127,11,0)</f>
        <v>112.7</v>
      </c>
      <c r="DE117" s="18" t="str">
        <f>VLOOKUP($A117,[9]ESTADISTICAS_EN_EDUCACION_BASIC!$C$3:$AK$127,6,0)</f>
        <v>76.5</v>
      </c>
      <c r="DF117" s="18" t="str">
        <f>VLOOKUP($A117,[9]ESTADISTICAS_EN_EDUCACION_BASIC!$C$3:$AK$127,18,0)</f>
        <v>7.91</v>
      </c>
      <c r="DG117" s="18" t="str">
        <f>VLOOKUP($A117,[9]ESTADISTICAS_EN_EDUCACION_BASIC!$C$3:$AK$127,28,0)</f>
        <v>0.21</v>
      </c>
      <c r="DH117" s="38">
        <f>VLOOKUP(A117,[10]Hoja4!$A$1:$D$63,4,0)</f>
        <v>250</v>
      </c>
      <c r="DI117" s="18">
        <f>VLOOKUP(A117,[10]Hoja4!$A$1:$D$63,2,0)</f>
        <v>2</v>
      </c>
      <c r="DJ117" s="38">
        <f>VLOOKUP(A117,'[10]AS 6 - 11'!$A$1:$D$84,4,0)</f>
        <v>500</v>
      </c>
      <c r="DK117" s="18">
        <f>VLOOKUP(A117,'[10]AS 6 - 11'!$A$1:$D$84,2,0)</f>
        <v>4</v>
      </c>
      <c r="DL117" s="18">
        <v>0</v>
      </c>
      <c r="DM117" s="18">
        <v>0</v>
      </c>
      <c r="DN117" s="38">
        <f>VLOOKUP(A117,[10]Hoja8!$A$1:$D$72,4,0)</f>
        <v>266.31158455392813</v>
      </c>
      <c r="DO117" s="18">
        <f>VLOOKUP(A117,[10]Hoja8!$A$1:$D$72,2,0)</f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8">
        <v>0</v>
      </c>
      <c r="EA117" s="189">
        <v>0</v>
      </c>
      <c r="EB117" s="188">
        <v>73.426573426573427</v>
      </c>
      <c r="EC117" s="189">
        <v>21</v>
      </c>
      <c r="ED117" s="38">
        <f>VLOOKUP(A117,'[3]2019'!$A$8:$K$140,11,0)</f>
        <v>0</v>
      </c>
      <c r="EE117" s="18">
        <f>VLOOKUP(A117,'[3]2019'!$A$8:$K$140,10,0)</f>
        <v>0</v>
      </c>
      <c r="EF117" s="18" t="str">
        <f>VLOOKUP($A117,[9]ESTADISTICAS_EN_EDUCACION_BASIC!$C$3:$AK$127,11,0)</f>
        <v>112.7</v>
      </c>
      <c r="EG117" s="18" t="str">
        <f>VLOOKUP($A117,[9]ESTADISTICAS_EN_EDUCACION_BASIC!$C$3:$AK$127,7,0)</f>
        <v>44.2</v>
      </c>
      <c r="EH117" s="18" t="str">
        <f>VLOOKUP($A117,[9]ESTADISTICAS_EN_EDUCACION_BASIC!$C$3:$AK$127,18,0)</f>
        <v>7.91</v>
      </c>
      <c r="EI117" s="18">
        <f>VLOOKUP($A117,[9]ESTADISTICAS_EN_EDUCACION_BASIC!$C$3:$AK$127,29,0)</f>
        <v>0</v>
      </c>
      <c r="EJ117" s="31"/>
      <c r="EK117" s="31"/>
      <c r="EL117" s="18" t="str">
        <f>VLOOKUP($A117,[9]ESTADISTICAS_EN_EDUCACION_BASIC!$C$3:$AK$127,13,0)</f>
        <v>50.2</v>
      </c>
      <c r="EM117" s="18" t="str">
        <f>VLOOKUP($A117,[9]ESTADISTICAS_EN_EDUCACION_BASIC!$C$3:$AK$127,8,0)</f>
        <v>16.7</v>
      </c>
      <c r="EN117" s="18" t="str">
        <f>VLOOKUP($A117,[9]ESTADISTICAS_EN_EDUCACION_BASIC!$C$3:$AK$127,20,0)</f>
        <v>3.73</v>
      </c>
      <c r="EO117" s="18">
        <f>VLOOKUP($A117,[9]ESTADISTICAS_EN_EDUCACION_BASIC!$C$3:$AK$127,30,0)</f>
        <v>0</v>
      </c>
      <c r="EP117" s="38">
        <f>VLOOKUP(A117,[10]Hoja2!$A$1:$D$72,4,0)</f>
        <v>266.31158455392813</v>
      </c>
      <c r="EQ117" s="18">
        <f>VLOOKUP(A117,[10]Hoja2!$A$1:$D$72,2,0)</f>
        <v>2</v>
      </c>
      <c r="ER117" s="38">
        <f>VLOOKUP(A117,[10]Hoja3!$A$1:$D$89,4,0)</f>
        <v>133.15579227696406</v>
      </c>
      <c r="ES117" s="18">
        <f>VLOOKUP(A117,[10]Hoja3!$A$1:$D$89,2,0)</f>
        <v>1</v>
      </c>
      <c r="ET117" s="38">
        <v>0</v>
      </c>
      <c r="EU117" s="18">
        <v>0</v>
      </c>
      <c r="EV117" s="38">
        <f>VLOOKUP(A117,[10]Hoja7!$A$1:$D$76,4,0)</f>
        <v>266.31158455392813</v>
      </c>
      <c r="EW117" s="18">
        <f>VLOOKUP(A117,[10]Hoja7!$A$1:$D$77,2,0)</f>
        <v>2</v>
      </c>
      <c r="EX117" s="31"/>
      <c r="EY117" s="188">
        <v>69.498069498069498</v>
      </c>
      <c r="EZ117" s="189">
        <v>18</v>
      </c>
      <c r="FA117" s="188">
        <v>41.666666666666664</v>
      </c>
      <c r="FB117" s="189">
        <v>10</v>
      </c>
      <c r="FC117" s="18">
        <v>0</v>
      </c>
      <c r="FD117" s="18">
        <v>0</v>
      </c>
      <c r="FE117" s="3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38">
        <v>0</v>
      </c>
      <c r="FL117" s="18">
        <v>0</v>
      </c>
      <c r="FM117" s="38">
        <f>VLOOKUP(A117,[10]Hoja20!$A$1:$D$91,4,0)</f>
        <v>86.730268863833473</v>
      </c>
      <c r="FN117" s="18">
        <f>VLOOKUP(A117,[10]Hoja20!$A$1:$D$91,2,0)</f>
        <v>1</v>
      </c>
      <c r="FO117" s="38">
        <f>VLOOKUP(A117,[10]Hoja21!$A$1:$D$101,4,0)</f>
        <v>173.46053772766695</v>
      </c>
      <c r="FP117" s="18">
        <f>VLOOKUP(A117,[10]Hoja21!$A$1:$D$101,2,0)</f>
        <v>2</v>
      </c>
      <c r="FQ117" s="38">
        <f>VLOOKUP(A117,[10]Hoja22!$A$1:$D$60,4,0)</f>
        <v>86.730268863833473</v>
      </c>
      <c r="FR117" s="18">
        <f>VLOOKUP(A117,[10]Hoja22!$A$1:$D$60,2,0)</f>
        <v>1</v>
      </c>
      <c r="FS117" s="38">
        <f>VLOOKUP(A117,'[3]2019'!$A$8:$M$140,13,0)</f>
        <v>1.8867924528301887</v>
      </c>
      <c r="FT117" s="18">
        <f>VLOOKUP(A117,'[3]2019'!$A$8:$M$140,12,0)</f>
        <v>1</v>
      </c>
      <c r="FU117" s="38">
        <f>VLOOKUP(A117,'[3]2019'!$A$8:$O$140,15,0)</f>
        <v>2.061855670103093</v>
      </c>
      <c r="FV117" s="18">
        <f>VLOOKUP(A117,'[3]2019'!$A$8:$O$140,14,0)</f>
        <v>1</v>
      </c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</row>
    <row r="118" spans="1:243">
      <c r="A118" s="17" t="s">
        <v>1475</v>
      </c>
      <c r="B118" s="18" t="s">
        <v>1476</v>
      </c>
      <c r="C118" s="17" t="s">
        <v>466</v>
      </c>
      <c r="D118" s="25">
        <v>6</v>
      </c>
      <c r="E118" s="27">
        <v>2019</v>
      </c>
      <c r="F118" s="31"/>
      <c r="G118" s="194">
        <v>30484</v>
      </c>
      <c r="H118" s="194">
        <v>16418</v>
      </c>
      <c r="I118" s="194">
        <v>14066</v>
      </c>
      <c r="J118" s="200">
        <v>9.34</v>
      </c>
      <c r="K118" s="40">
        <f>VLOOKUP(A118,'[6]1.COBERTURA  DANE'!$B$7:$G$139,5,0)</f>
        <v>4400</v>
      </c>
      <c r="L118" s="26">
        <v>52.13</v>
      </c>
      <c r="M118" s="32">
        <v>24566</v>
      </c>
      <c r="N118" s="187">
        <v>3033</v>
      </c>
      <c r="O118" s="187">
        <v>1529</v>
      </c>
      <c r="P118" s="187">
        <v>1504</v>
      </c>
      <c r="Q118" s="196">
        <f>VLOOKUP($A118,[7]Hoja1!$A$1:$H$3750,6,0)</f>
        <v>3631</v>
      </c>
      <c r="R118" s="196">
        <f>VLOOKUP($A118,[7]Hoja1!$A$1:$H$3750,7,0)</f>
        <v>1830</v>
      </c>
      <c r="S118" s="196">
        <f>VLOOKUP($A118,[7]Hoja1!$A$1:$H$3750,8,0)</f>
        <v>1801</v>
      </c>
      <c r="T118" s="187">
        <v>2964</v>
      </c>
      <c r="U118" s="187">
        <v>1493</v>
      </c>
      <c r="V118" s="187">
        <v>1471</v>
      </c>
      <c r="W118" s="198">
        <f>VLOOKUP($A118,[7]Hoja1!$A$1:$K$3750,9,0)</f>
        <v>3530</v>
      </c>
      <c r="X118" s="198">
        <f>VLOOKUP($A118,[7]Hoja1!$A$1:$K$3750,10,0)</f>
        <v>1780</v>
      </c>
      <c r="Y118" s="198">
        <f>VLOOKUP($A118,[7]Hoja1!$A$1:$K$3750,11,0)</f>
        <v>1750</v>
      </c>
      <c r="Z118" s="187">
        <v>2886</v>
      </c>
      <c r="AA118" s="187">
        <v>1465</v>
      </c>
      <c r="AB118" s="187">
        <v>1421</v>
      </c>
      <c r="AC118" s="198">
        <f>VLOOKUP(A118,[7]Hoja1!$A$1:$Q$3765,12,0)</f>
        <v>3394</v>
      </c>
      <c r="AD118" s="198">
        <f>VLOOKUP($A118,[7]Hoja1!$A$1:$Q$3765,13,0)</f>
        <v>1740</v>
      </c>
      <c r="AE118" s="198">
        <f>VLOOKUP($A118,[7]Hoja1!$A$1:$Q$3750,14,0)</f>
        <v>1654</v>
      </c>
      <c r="AF118" s="187">
        <v>2738</v>
      </c>
      <c r="AG118" s="187">
        <v>1418</v>
      </c>
      <c r="AH118" s="187">
        <v>1320</v>
      </c>
      <c r="AI118" s="198">
        <f>VLOOKUP($A118,[7]Hoja1!$A$1:$Q$3750,15,0)</f>
        <v>5306</v>
      </c>
      <c r="AJ118" s="198">
        <f>VLOOKUP($A118,[7]Hoja1!$A$1:$Q$3750,16,0)</f>
        <v>2678</v>
      </c>
      <c r="AK118" s="198">
        <f>VLOOKUP($A118,[7]Hoja1!$A$1:$Q$3750,17,0)</f>
        <v>2628</v>
      </c>
      <c r="AL118" s="187">
        <v>2466</v>
      </c>
      <c r="AM118" s="187">
        <v>1250</v>
      </c>
      <c r="AN118" s="187">
        <v>1216</v>
      </c>
      <c r="AO118" s="31"/>
      <c r="AP118" s="31"/>
      <c r="AQ118" s="31"/>
      <c r="AR118" s="31"/>
      <c r="AS118" s="27"/>
      <c r="AT118" s="31"/>
      <c r="AU118" s="31"/>
      <c r="AV118" s="31"/>
      <c r="AW118" s="31"/>
      <c r="AX118" s="38">
        <f>VLOOKUP(A118,[2]INFANTIL!$A$8:$AE$140,31,0)</f>
        <v>17.204301075268816</v>
      </c>
      <c r="AY118" s="18">
        <f>VLOOKUP(A118,[2]INFANTIL!$A$8:$AE$140,30,0)</f>
        <v>8</v>
      </c>
      <c r="AZ118" s="199">
        <f>VLOOKUP(A118,'[3]2019'!$A$8:$E$140,5,0)</f>
        <v>3.6267721727662376</v>
      </c>
      <c r="BA118" s="23">
        <f>VLOOKUP(A118,'[3]2019'!$A$8:$F$140,4,0)</f>
        <v>11</v>
      </c>
      <c r="BB118" s="22">
        <f>VLOOKUP(A118,'[2]MATERNAS DIRECTAS'!$A$8:$AE$140,31,0)</f>
        <v>0</v>
      </c>
      <c r="BC118" s="23">
        <f>VLOOKUP(A118,'[2]MATERNAS DIRECTAS'!$A$8:$AE$140,30,0)</f>
        <v>0</v>
      </c>
      <c r="BD118" s="28">
        <v>0</v>
      </c>
      <c r="BE118" s="27">
        <v>0</v>
      </c>
      <c r="BF118" s="38">
        <f>VLOOKUP(A118,[8]Controles!$A$7:$P$139,12,0)</f>
        <v>3.4408602150537635</v>
      </c>
      <c r="BG118" s="18">
        <f>VLOOKUP(A118,[8]Controles!$A$7:$L$139,11,0)</f>
        <v>16</v>
      </c>
      <c r="BH118" s="38">
        <f>VLOOKUP(A118,[8]Peso!$A$7:$D$139,4,0)</f>
        <v>8.8172043010752681</v>
      </c>
      <c r="BI118" s="18">
        <f>VLOOKUP(A118,[8]Peso!$A$7:$D$139,3,0)</f>
        <v>41</v>
      </c>
      <c r="BJ118" s="22">
        <f>VLOOKUP(A118,'[2]EDA &lt; 5AÑOS'!$A$8:$AE$140,31,0)</f>
        <v>32.970656116056709</v>
      </c>
      <c r="BK118" s="23">
        <f>VLOOKUP(A118,'[2]EDA &lt; 5AÑOS'!$A$8:$AE$140,30,0)</f>
        <v>1</v>
      </c>
      <c r="BL118" s="22">
        <f>VLOOKUP(A118,'[2]IRA &lt; 5AÑOS'!$A$8:$AE$140,31,0)</f>
        <v>98.91196834817012</v>
      </c>
      <c r="BM118" s="23">
        <f>VLOOKUP(A118,'[2]IRA &lt; 5AÑOS'!$A$8:$AE$140,30,0)</f>
        <v>3</v>
      </c>
      <c r="BN118" s="18">
        <v>0</v>
      </c>
      <c r="BO118" s="18">
        <v>0</v>
      </c>
      <c r="BP118" s="18">
        <v>0</v>
      </c>
      <c r="BQ118" s="18">
        <v>0</v>
      </c>
      <c r="BR118" s="37">
        <v>0</v>
      </c>
      <c r="BS118" s="26">
        <v>0</v>
      </c>
      <c r="BT118" s="18">
        <v>0</v>
      </c>
      <c r="BU118" s="18">
        <v>0</v>
      </c>
      <c r="BV118" s="201">
        <v>0.77488151658767768</v>
      </c>
      <c r="BW118" s="201">
        <v>0.94075829383886256</v>
      </c>
      <c r="BX118" s="201">
        <v>0.95260663507109</v>
      </c>
      <c r="BY118" s="201">
        <v>0.93838862559241709</v>
      </c>
      <c r="BZ118" s="201">
        <v>1.0426540284360191</v>
      </c>
      <c r="CA118" s="201">
        <v>1.0408163265306123</v>
      </c>
      <c r="CB118" s="201">
        <v>1.2290249433106577</v>
      </c>
      <c r="CC118" s="18" t="str">
        <f>VLOOKUP(A118,[9]ESTADISTICAS_EN_EDUCACION_BASIC!$C$3:$AK$127,10,0)</f>
        <v>58.8</v>
      </c>
      <c r="CD118" s="18" t="str">
        <f>VLOOKUP(A118,[9]ESTADISTICAS_EN_EDUCACION_BASIC!$C$3:$AK$158,5,0)</f>
        <v>49.4</v>
      </c>
      <c r="CE118" s="18" t="str">
        <f>VLOOKUP(A118,[9]ESTADISTICAS_EN_EDUCACION_BASIC!$C$3:$AK$127,17,0)</f>
        <v>4.32</v>
      </c>
      <c r="CF118" s="24"/>
      <c r="CG118" s="24"/>
      <c r="CH118" s="20">
        <v>0</v>
      </c>
      <c r="CI118" s="21">
        <v>0</v>
      </c>
      <c r="CJ118" s="38">
        <f>VLOOKUP(A118,'[3]2019'!$A$8:$G$140,7,0)</f>
        <v>0.67476383265856943</v>
      </c>
      <c r="CK118" s="18">
        <f>VLOOKUP(A118,'[3]2019'!$A$9:$G$140,6,0)</f>
        <v>2</v>
      </c>
      <c r="CL118" s="18">
        <v>0</v>
      </c>
      <c r="CM118" s="26">
        <v>0</v>
      </c>
      <c r="CN118" s="38">
        <v>182.37</v>
      </c>
      <c r="CO118" s="18">
        <v>6</v>
      </c>
      <c r="CP118" s="18">
        <v>0</v>
      </c>
      <c r="CQ118" s="18">
        <v>0</v>
      </c>
      <c r="CR118" s="18">
        <v>0</v>
      </c>
      <c r="CS118" s="26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38">
        <v>0</v>
      </c>
      <c r="DA118" s="18">
        <v>0</v>
      </c>
      <c r="DB118" s="38">
        <f>VLOOKUP(A118,'[3]2019'!$A$8:$I$140,9,0)</f>
        <v>0.3465003465003465</v>
      </c>
      <c r="DC118" s="18">
        <f>VLOOKUP(A118,'[3]2019'!$A$8:$I$140,8,0)</f>
        <v>1</v>
      </c>
      <c r="DD118" s="18" t="str">
        <f>VLOOKUP(A118,[9]ESTADISTICAS_EN_EDUCACION_BASIC!$C$3:$AK$127,11,0)</f>
        <v>91.7</v>
      </c>
      <c r="DE118" s="18" t="str">
        <f>VLOOKUP($A118,[9]ESTADISTICAS_EN_EDUCACION_BASIC!$C$3:$AK$127,6,0)</f>
        <v>68.1</v>
      </c>
      <c r="DF118" s="18" t="str">
        <f>VLOOKUP($A118,[9]ESTADISTICAS_EN_EDUCACION_BASIC!$C$3:$AK$127,18,0)</f>
        <v>5.9</v>
      </c>
      <c r="DG118" s="18" t="str">
        <f>VLOOKUP($A118,[9]ESTADISTICAS_EN_EDUCACION_BASIC!$C$3:$AK$127,28,0)</f>
        <v>6.24</v>
      </c>
      <c r="DH118" s="38">
        <f>VLOOKUP(A118,[10]Hoja4!$A$1:$D$63,4,0)</f>
        <v>84.985835694050991</v>
      </c>
      <c r="DI118" s="18">
        <f>VLOOKUP(A118,[10]Hoja4!$A$1:$D$63,2,0)</f>
        <v>3</v>
      </c>
      <c r="DJ118" s="38">
        <f>VLOOKUP(A118,'[10]AS 6 - 11'!$A$1:$D$84,4,0)</f>
        <v>198.300283286119</v>
      </c>
      <c r="DK118" s="18">
        <f>VLOOKUP(A118,'[10]AS 6 - 11'!$A$1:$D$84,2,0)</f>
        <v>7</v>
      </c>
      <c r="DL118" s="38">
        <f>VLOOKUP(A118,'[10]VIPNAL 6 - 11'!$A$1:$D$28,4,0)</f>
        <v>56.657223796033989</v>
      </c>
      <c r="DM118" s="18">
        <f>VLOOKUP(A118,'[10]VIPNAL 6 - 11'!$A$1:$D$28,2,0)</f>
        <v>2</v>
      </c>
      <c r="DN118" s="38">
        <f>VLOOKUP(A118,[10]Hoja8!$A$1:$D$72,4,0)</f>
        <v>117.85503830288745</v>
      </c>
      <c r="DO118" s="18">
        <f>VLOOKUP(A118,[10]Hoja8!$A$1:$D$72,2,0)</f>
        <v>4</v>
      </c>
      <c r="DP118" s="38">
        <f>VLOOKUP(A118,[10]Hoja10!$A$1:$D$61,4,0)</f>
        <v>58.927519151443725</v>
      </c>
      <c r="DQ118" s="18">
        <f>VLOOKUP(A118,[10]Hoja10!$A$1:$D$61,2,0)</f>
        <v>2</v>
      </c>
      <c r="DR118" s="18">
        <v>0</v>
      </c>
      <c r="DS118" s="18">
        <v>0</v>
      </c>
      <c r="DT118" s="18">
        <v>0</v>
      </c>
      <c r="DU118" s="18">
        <v>0</v>
      </c>
      <c r="DV118" s="38">
        <f>VLOOKUP(A118,[10]Hoja13!$A$1:$D$20,4,0)</f>
        <v>58.927519151443725</v>
      </c>
      <c r="DW118" s="18">
        <f>VLOOKUP(A118,[10]Hoja13!$A$1:$D$20,2,0)</f>
        <v>2</v>
      </c>
      <c r="DX118" s="18">
        <v>0</v>
      </c>
      <c r="DY118" s="18">
        <v>0</v>
      </c>
      <c r="DZ118" s="188">
        <v>2.8149190710767065</v>
      </c>
      <c r="EA118" s="189">
        <v>4</v>
      </c>
      <c r="EB118" s="188">
        <v>86.36363636363636</v>
      </c>
      <c r="EC118" s="189">
        <v>114</v>
      </c>
      <c r="ED118" s="38">
        <f>VLOOKUP(A118,'[3]2019'!$A$8:$K$140,11,0)</f>
        <v>1.4609203798392987</v>
      </c>
      <c r="EE118" s="18">
        <f>VLOOKUP(A118,'[3]2019'!$A$8:$K$140,10,0)</f>
        <v>4</v>
      </c>
      <c r="EF118" s="18" t="str">
        <f>VLOOKUP($A118,[9]ESTADISTICAS_EN_EDUCACION_BASIC!$C$3:$AK$127,11,0)</f>
        <v>91.7</v>
      </c>
      <c r="EG118" s="18" t="str">
        <f>VLOOKUP($A118,[9]ESTADISTICAS_EN_EDUCACION_BASIC!$C$3:$AK$127,7,0)</f>
        <v>42.5</v>
      </c>
      <c r="EH118" s="18" t="str">
        <f>VLOOKUP($A118,[9]ESTADISTICAS_EN_EDUCACION_BASIC!$C$3:$AK$127,18,0)</f>
        <v>5.9</v>
      </c>
      <c r="EI118" s="18" t="str">
        <f>VLOOKUP($A118,[9]ESTADISTICAS_EN_EDUCACION_BASIC!$C$3:$AK$127,29,0)</f>
        <v>4.55</v>
      </c>
      <c r="EJ118" s="31"/>
      <c r="EK118" s="31"/>
      <c r="EL118" s="18" t="str">
        <f>VLOOKUP($A118,[9]ESTADISTICAS_EN_EDUCACION_BASIC!$C$3:$AK$127,13,0)</f>
        <v>47.9</v>
      </c>
      <c r="EM118" s="18" t="str">
        <f>VLOOKUP($A118,[9]ESTADISTICAS_EN_EDUCACION_BASIC!$C$3:$AK$127,8,0)</f>
        <v>20.5</v>
      </c>
      <c r="EN118" s="18" t="str">
        <f>VLOOKUP($A118,[9]ESTADISTICAS_EN_EDUCACION_BASIC!$C$3:$AK$127,20,0)</f>
        <v>1.48</v>
      </c>
      <c r="EO118" s="18" t="str">
        <f>VLOOKUP($A118,[9]ESTADISTICAS_EN_EDUCACION_BASIC!$C$3:$AK$127,30,0)</f>
        <v>3.95</v>
      </c>
      <c r="EP118" s="38">
        <f>VLOOKUP(A118,[10]Hoja2!$A$1:$D$72,4,0)</f>
        <v>117.85503830288745</v>
      </c>
      <c r="EQ118" s="18">
        <f>VLOOKUP(A118,[10]Hoja2!$A$1:$D$72,2,0)</f>
        <v>4</v>
      </c>
      <c r="ER118" s="38">
        <f>VLOOKUP(A118,[10]Hoja3!$A$1:$D$89,4,0)</f>
        <v>383.02887448438423</v>
      </c>
      <c r="ES118" s="18">
        <f>VLOOKUP(A118,[10]Hoja3!$A$1:$D$89,2,0)</f>
        <v>13</v>
      </c>
      <c r="ET118" s="38">
        <f>VLOOKUP(A118,[10]Hoja5!$A$1:$D$76,4,0)</f>
        <v>235.7100766057749</v>
      </c>
      <c r="EU118" s="18">
        <f>VLOOKUP(A118,[10]Hoja5!$A$1:$D$75,2,0)</f>
        <v>8</v>
      </c>
      <c r="EV118" s="38">
        <f>VLOOKUP(A118,[10]Hoja7!$A$1:$D$76,4,0)</f>
        <v>147.3187978786093</v>
      </c>
      <c r="EW118" s="18">
        <f>VLOOKUP(A118,[10]Hoja7!$A$1:$D$77,2,0)</f>
        <v>5</v>
      </c>
      <c r="EX118" s="31"/>
      <c r="EY118" s="190">
        <v>114.30921052631579</v>
      </c>
      <c r="EZ118" s="191">
        <v>139</v>
      </c>
      <c r="FA118" s="188">
        <v>73.41092211280214</v>
      </c>
      <c r="FB118" s="189">
        <v>82</v>
      </c>
      <c r="FC118" s="38">
        <f>VLOOKUP(A118,[10]Hoja15!$A$1:$D$63,4,0)</f>
        <v>56.539766302299284</v>
      </c>
      <c r="FD118" s="18">
        <f>VLOOKUP(A118,[10]Hoja15!$A$1:$D$63,2,0)</f>
        <v>3</v>
      </c>
      <c r="FE118" s="38">
        <f>VLOOKUP(A118,[10]Hoja16!$A$1:$D$88,4,0)</f>
        <v>169.61929890689785</v>
      </c>
      <c r="FF118" s="18">
        <f>VLOOKUP(A118,[10]Hoja16!$A$1:$D$88,2,0)</f>
        <v>9</v>
      </c>
      <c r="FG118" s="18">
        <v>0</v>
      </c>
      <c r="FH118" s="18">
        <v>0</v>
      </c>
      <c r="FI118" s="18">
        <v>0</v>
      </c>
      <c r="FJ118" s="18">
        <v>0</v>
      </c>
      <c r="FK118" s="38">
        <f>VLOOKUP(A118,[10]Hoja19!$A$1:$D$97,4,0)</f>
        <v>226.15906520919714</v>
      </c>
      <c r="FL118" s="18">
        <f>VLOOKUP(A118,[10]Hoja19!$A$1:$D$97,2,0)</f>
        <v>12</v>
      </c>
      <c r="FM118" s="38">
        <f>VLOOKUP(A118,[10]Hoja20!$A$1:$D$91,4,0)</f>
        <v>320.3920090463626</v>
      </c>
      <c r="FN118" s="18">
        <f>VLOOKUP(A118,[10]Hoja20!$A$1:$D$91,2,0)</f>
        <v>17</v>
      </c>
      <c r="FO118" s="38">
        <f>VLOOKUP(A118,[10]Hoja21!$A$1:$D$101,4,0)</f>
        <v>603.090840557859</v>
      </c>
      <c r="FP118" s="18">
        <f>VLOOKUP(A118,[10]Hoja21!$A$1:$D$101,2,0)</f>
        <v>32</v>
      </c>
      <c r="FQ118" s="38">
        <f>VLOOKUP(A118,[10]Hoja22!$A$1:$D$60,4,0)</f>
        <v>37.693177534866187</v>
      </c>
      <c r="FR118" s="18">
        <f>VLOOKUP(A118,[10]Hoja22!$A$1:$D$60,2,0)</f>
        <v>2</v>
      </c>
      <c r="FS118" s="38">
        <f>VLOOKUP(A118,'[3]2019'!$A$8:$M$140,13,0)</f>
        <v>4.4606650446066505</v>
      </c>
      <c r="FT118" s="18">
        <f>VLOOKUP(A118,'[3]2019'!$A$8:$M$140,12,0)</f>
        <v>11</v>
      </c>
      <c r="FU118" s="38">
        <f>VLOOKUP(A118,'[3]2019'!$A$8:$O$140,15,0)</f>
        <v>2.2789425706472195</v>
      </c>
      <c r="FV118" s="18">
        <f>VLOOKUP(A118,'[3]2019'!$A$8:$O$140,14,0)</f>
        <v>5</v>
      </c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</row>
    <row r="119" spans="1:243">
      <c r="A119" s="17" t="s">
        <v>1483</v>
      </c>
      <c r="B119" s="18" t="s">
        <v>1484</v>
      </c>
      <c r="C119" s="17" t="s">
        <v>514</v>
      </c>
      <c r="D119" s="25">
        <v>6</v>
      </c>
      <c r="E119" s="27">
        <v>2019</v>
      </c>
      <c r="F119" s="31"/>
      <c r="G119" s="194">
        <v>13950</v>
      </c>
      <c r="H119" s="194">
        <v>3778</v>
      </c>
      <c r="I119" s="194">
        <v>10172</v>
      </c>
      <c r="J119" s="200">
        <v>4.72</v>
      </c>
      <c r="K119" s="40">
        <f>VLOOKUP(A119,'[6]1.COBERTURA  DANE'!$B$7:$G$139,5,0)</f>
        <v>1157</v>
      </c>
      <c r="L119" s="26">
        <v>51.69</v>
      </c>
      <c r="M119" s="32">
        <v>12683</v>
      </c>
      <c r="N119" s="187">
        <v>1447</v>
      </c>
      <c r="O119" s="187">
        <v>750</v>
      </c>
      <c r="P119" s="187">
        <v>697</v>
      </c>
      <c r="Q119" s="196">
        <f>VLOOKUP($A119,[7]Hoja1!$A$1:$H$3750,6,0)</f>
        <v>1736</v>
      </c>
      <c r="R119" s="196">
        <f>VLOOKUP($A119,[7]Hoja1!$A$1:$H$3750,7,0)</f>
        <v>900</v>
      </c>
      <c r="S119" s="196">
        <f>VLOOKUP($A119,[7]Hoja1!$A$1:$H$3750,8,0)</f>
        <v>836</v>
      </c>
      <c r="T119" s="187">
        <v>1450</v>
      </c>
      <c r="U119" s="187">
        <v>751</v>
      </c>
      <c r="V119" s="187">
        <v>699</v>
      </c>
      <c r="W119" s="198">
        <f>VLOOKUP($A119,[7]Hoja1!$A$1:$K$3750,9,0)</f>
        <v>1744</v>
      </c>
      <c r="X119" s="198">
        <f>VLOOKUP($A119,[7]Hoja1!$A$1:$K$3750,10,0)</f>
        <v>903</v>
      </c>
      <c r="Y119" s="198">
        <f>VLOOKUP($A119,[7]Hoja1!$A$1:$K$3750,11,0)</f>
        <v>841</v>
      </c>
      <c r="Z119" s="187">
        <v>1451</v>
      </c>
      <c r="AA119" s="187">
        <v>751</v>
      </c>
      <c r="AB119" s="187">
        <v>700</v>
      </c>
      <c r="AC119" s="198">
        <f>VLOOKUP(A119,[7]Hoja1!$A$1:$Q$3765,12,0)</f>
        <v>1710</v>
      </c>
      <c r="AD119" s="198">
        <f>VLOOKUP($A119,[7]Hoja1!$A$1:$Q$3765,13,0)</f>
        <v>883</v>
      </c>
      <c r="AE119" s="198">
        <f>VLOOKUP($A119,[7]Hoja1!$A$1:$Q$3750,14,0)</f>
        <v>827</v>
      </c>
      <c r="AF119" s="187">
        <v>1365</v>
      </c>
      <c r="AG119" s="187">
        <v>700</v>
      </c>
      <c r="AH119" s="187">
        <v>665</v>
      </c>
      <c r="AI119" s="198">
        <f>VLOOKUP($A119,[7]Hoja1!$A$1:$Q$3750,15,0)</f>
        <v>2595</v>
      </c>
      <c r="AJ119" s="198">
        <f>VLOOKUP($A119,[7]Hoja1!$A$1:$Q$3750,16,0)</f>
        <v>1280</v>
      </c>
      <c r="AK119" s="198">
        <f>VLOOKUP($A119,[7]Hoja1!$A$1:$Q$3750,17,0)</f>
        <v>1315</v>
      </c>
      <c r="AL119" s="187">
        <v>1191</v>
      </c>
      <c r="AM119" s="187">
        <v>596</v>
      </c>
      <c r="AN119" s="187">
        <v>595</v>
      </c>
      <c r="AO119" s="31"/>
      <c r="AP119" s="31"/>
      <c r="AQ119" s="31"/>
      <c r="AR119" s="31"/>
      <c r="AS119" s="27"/>
      <c r="AT119" s="31"/>
      <c r="AU119" s="31"/>
      <c r="AV119" s="31"/>
      <c r="AW119" s="31"/>
      <c r="AX119" s="38">
        <f>VLOOKUP(A119,[2]INFANTIL!$A$8:$AE$140,31,0)</f>
        <v>5.8139534883720927</v>
      </c>
      <c r="AY119" s="18">
        <f>VLOOKUP(A119,[2]INFANTIL!$A$8:$AE$140,30,0)</f>
        <v>1</v>
      </c>
      <c r="AZ119" s="199">
        <f>VLOOKUP(A119,'[3]2019'!$A$8:$E$140,5,0)</f>
        <v>0.69108500345542501</v>
      </c>
      <c r="BA119" s="23">
        <f>VLOOKUP(A119,'[3]2019'!$A$8:$F$140,4,0)</f>
        <v>1</v>
      </c>
      <c r="BB119" s="22">
        <f>VLOOKUP(A119,'[2]MATERNAS DIRECTAS'!$A$8:$AE$140,31,0)</f>
        <v>0</v>
      </c>
      <c r="BC119" s="23">
        <f>VLOOKUP(A119,'[2]MATERNAS DIRECTAS'!$A$8:$AE$140,30,0)</f>
        <v>0</v>
      </c>
      <c r="BD119" s="28">
        <v>0</v>
      </c>
      <c r="BE119" s="27">
        <v>0</v>
      </c>
      <c r="BF119" s="38">
        <f>VLOOKUP(A119,[8]Controles!$A$7:$P$139,12,0)</f>
        <v>9.3023255813953494</v>
      </c>
      <c r="BG119" s="18">
        <f>VLOOKUP(A119,[8]Controles!$A$7:$L$139,11,0)</f>
        <v>16</v>
      </c>
      <c r="BH119" s="38">
        <f>VLOOKUP(A119,[8]Peso!$A$7:$D$139,4,0)</f>
        <v>11.046511627906977</v>
      </c>
      <c r="BI119" s="18">
        <f>VLOOKUP(A119,[8]Peso!$A$7:$D$139,3,0)</f>
        <v>19</v>
      </c>
      <c r="BJ119" s="22">
        <f>VLOOKUP(A119,'[2]EDA &lt; 5AÑOS'!$A$8:$AE$140,31,0)</f>
        <v>0</v>
      </c>
      <c r="BK119" s="23">
        <f>VLOOKUP(A119,'[2]EDA &lt; 5AÑOS'!$A$8:$AE$140,30,0)</f>
        <v>0</v>
      </c>
      <c r="BL119" s="22">
        <f>VLOOKUP(A119,'[2]IRA &lt; 5AÑOS'!$A$8:$AE$140,31,0)</f>
        <v>0</v>
      </c>
      <c r="BM119" s="23">
        <f>VLOOKUP(A119,'[2]IRA &lt; 5AÑOS'!$A$8:$AE$140,30,0)</f>
        <v>0</v>
      </c>
      <c r="BN119" s="18">
        <v>0</v>
      </c>
      <c r="BO119" s="18">
        <v>0</v>
      </c>
      <c r="BP119" s="18">
        <v>0</v>
      </c>
      <c r="BQ119" s="18">
        <v>0</v>
      </c>
      <c r="BR119" s="37">
        <v>0</v>
      </c>
      <c r="BS119" s="26">
        <v>0</v>
      </c>
      <c r="BT119" s="18">
        <v>0</v>
      </c>
      <c r="BU119" s="18">
        <v>0</v>
      </c>
      <c r="BV119" s="201">
        <v>0.18888888888888888</v>
      </c>
      <c r="BW119" s="201">
        <v>0.8481481481481481</v>
      </c>
      <c r="BX119" s="201">
        <v>0.83333333333333337</v>
      </c>
      <c r="BY119" s="201">
        <v>0.84444444444444444</v>
      </c>
      <c r="BZ119" s="201">
        <v>0.8481481481481481</v>
      </c>
      <c r="CA119" s="201">
        <v>0.85365853658536583</v>
      </c>
      <c r="CB119" s="201">
        <v>0.87456445993031362</v>
      </c>
      <c r="CC119" s="18" t="str">
        <f>VLOOKUP(A119,[9]ESTADISTICAS_EN_EDUCACION_BASIC!$C$3:$AK$127,10,0)</f>
        <v>64.3</v>
      </c>
      <c r="CD119" s="18" t="str">
        <f>VLOOKUP(A119,[9]ESTADISTICAS_EN_EDUCACION_BASIC!$C$3:$AK$158,5,0)</f>
        <v>51.6</v>
      </c>
      <c r="CE119" s="18" t="str">
        <f>VLOOKUP(A119,[9]ESTADISTICAS_EN_EDUCACION_BASIC!$C$3:$AK$127,17,0)</f>
        <v>3.29</v>
      </c>
      <c r="CF119" s="24"/>
      <c r="CG119" s="24"/>
      <c r="CH119" s="20">
        <v>0</v>
      </c>
      <c r="CI119" s="21">
        <v>0</v>
      </c>
      <c r="CJ119" s="38">
        <f>VLOOKUP(A119,'[3]2019'!$A$8:$G$140,7,0)</f>
        <v>0.68965517241379304</v>
      </c>
      <c r="CK119" s="18">
        <f>VLOOKUP(A119,'[3]2019'!$A$9:$G$140,6,0)</f>
        <v>1</v>
      </c>
      <c r="CL119" s="18">
        <v>0</v>
      </c>
      <c r="CM119" s="26">
        <v>0</v>
      </c>
      <c r="CN119" s="18">
        <v>0</v>
      </c>
      <c r="CO119" s="18">
        <v>0</v>
      </c>
      <c r="CP119" s="18">
        <v>0</v>
      </c>
      <c r="CQ119" s="18">
        <v>0</v>
      </c>
      <c r="CR119" s="38">
        <v>57.34</v>
      </c>
      <c r="CS119" s="26">
        <v>1</v>
      </c>
      <c r="CT119" s="38">
        <f>VLOOKUP(A119,[10]Hoja9!$A$1:$D$17,4,0)</f>
        <v>57.339449541284409</v>
      </c>
      <c r="CU119" s="18">
        <f>VLOOKUP(A119,[10]Hoja9!$A$1:$D$17,2,0)</f>
        <v>1</v>
      </c>
      <c r="CV119" s="18">
        <v>0</v>
      </c>
      <c r="CW119" s="18">
        <v>0</v>
      </c>
      <c r="CX119" s="18">
        <v>0</v>
      </c>
      <c r="CY119" s="18">
        <v>0</v>
      </c>
      <c r="CZ119" s="38">
        <v>0</v>
      </c>
      <c r="DA119" s="18">
        <v>0</v>
      </c>
      <c r="DB119" s="38">
        <f>VLOOKUP(A119,'[3]2019'!$A$8:$I$140,9,0)</f>
        <v>0.68917987594762231</v>
      </c>
      <c r="DC119" s="18">
        <f>VLOOKUP(A119,'[3]2019'!$A$8:$I$140,8,0)</f>
        <v>1</v>
      </c>
      <c r="DD119" s="18" t="str">
        <f>VLOOKUP(A119,[9]ESTADISTICAS_EN_EDUCACION_BASIC!$C$3:$AK$127,11,0)</f>
        <v>150.4</v>
      </c>
      <c r="DE119" s="18" t="str">
        <f>VLOOKUP($A119,[9]ESTADISTICAS_EN_EDUCACION_BASIC!$C$3:$AK$127,6,0)</f>
        <v>85.3</v>
      </c>
      <c r="DF119" s="18" t="str">
        <f>VLOOKUP($A119,[9]ESTADISTICAS_EN_EDUCACION_BASIC!$C$3:$AK$127,18,0)</f>
        <v>2.26</v>
      </c>
      <c r="DG119" s="18" t="str">
        <f>VLOOKUP($A119,[9]ESTADISTICAS_EN_EDUCACION_BASIC!$C$3:$AK$127,28,0)</f>
        <v>0.5</v>
      </c>
      <c r="DH119" s="38">
        <v>0</v>
      </c>
      <c r="DI119" s="18">
        <v>0</v>
      </c>
      <c r="DJ119" s="38">
        <f>VLOOKUP(A119,'[10]AS 6 - 11'!$A$1:$D$84,4,0)</f>
        <v>57.339449541284409</v>
      </c>
      <c r="DK119" s="18">
        <f>VLOOKUP(A119,'[10]AS 6 - 11'!$A$1:$D$84,2,0)</f>
        <v>1</v>
      </c>
      <c r="DL119" s="18">
        <v>0</v>
      </c>
      <c r="DM119" s="18">
        <v>0</v>
      </c>
      <c r="DN119" s="38">
        <v>0</v>
      </c>
      <c r="DO119" s="18">
        <v>0</v>
      </c>
      <c r="DP119" s="38">
        <f>VLOOKUP(A119,[10]Hoja10!$A$1:$D$61,4,0)</f>
        <v>58.479532163742689</v>
      </c>
      <c r="DQ119" s="18">
        <f>VLOOKUP(A119,[10]Hoja10!$A$1:$D$61,2,0)</f>
        <v>1</v>
      </c>
      <c r="DR119" s="18">
        <v>0</v>
      </c>
      <c r="DS119" s="18">
        <v>0</v>
      </c>
      <c r="DT119" s="18">
        <v>0</v>
      </c>
      <c r="DU119" s="18">
        <v>0</v>
      </c>
      <c r="DV119" s="38">
        <f>VLOOKUP(A119,[10]Hoja13!$A$1:$D$20,4,0)</f>
        <v>58.479532163742689</v>
      </c>
      <c r="DW119" s="18">
        <f>VLOOKUP(A119,[10]Hoja13!$A$1:$D$20,2,0)</f>
        <v>1</v>
      </c>
      <c r="DX119" s="18">
        <v>0</v>
      </c>
      <c r="DY119" s="18">
        <v>0</v>
      </c>
      <c r="DZ119" s="188">
        <v>2.8571428571428572</v>
      </c>
      <c r="EA119" s="189">
        <v>2</v>
      </c>
      <c r="EB119" s="188">
        <v>76.691729323308266</v>
      </c>
      <c r="EC119" s="189">
        <v>51</v>
      </c>
      <c r="ED119" s="38">
        <f>VLOOKUP(A119,'[3]2019'!$A$8:$K$140,11,0)</f>
        <v>5.1282051282051286</v>
      </c>
      <c r="EE119" s="18">
        <f>VLOOKUP(A119,'[3]2019'!$A$8:$K$140,10,0)</f>
        <v>7</v>
      </c>
      <c r="EF119" s="18" t="str">
        <f>VLOOKUP($A119,[9]ESTADISTICAS_EN_EDUCACION_BASIC!$C$3:$AK$127,11,0)</f>
        <v>150.4</v>
      </c>
      <c r="EG119" s="18" t="str">
        <f>VLOOKUP($A119,[9]ESTADISTICAS_EN_EDUCACION_BASIC!$C$3:$AK$127,7,0)</f>
        <v>30.7</v>
      </c>
      <c r="EH119" s="18" t="str">
        <f>VLOOKUP($A119,[9]ESTADISTICAS_EN_EDUCACION_BASIC!$C$3:$AK$127,18,0)</f>
        <v>2.26</v>
      </c>
      <c r="EI119" s="18" t="str">
        <f>VLOOKUP($A119,[9]ESTADISTICAS_EN_EDUCACION_BASIC!$C$3:$AK$127,29,0)</f>
        <v>1.8</v>
      </c>
      <c r="EJ119" s="31"/>
      <c r="EK119" s="31"/>
      <c r="EL119" s="18">
        <f>VLOOKUP($A119,[9]ESTADISTICAS_EN_EDUCACION_BASIC!$C$3:$AK$127,13,0)</f>
        <v>16</v>
      </c>
      <c r="EM119" s="18" t="str">
        <f>VLOOKUP($A119,[9]ESTADISTICAS_EN_EDUCACION_BASIC!$C$3:$AK$127,8,0)</f>
        <v>8.6</v>
      </c>
      <c r="EN119" s="18" t="str">
        <f>VLOOKUP($A119,[9]ESTADISTICAS_EN_EDUCACION_BASIC!$C$3:$AK$127,20,0)</f>
        <v>2.63</v>
      </c>
      <c r="EO119" s="18" t="str">
        <f>VLOOKUP($A119,[9]ESTADISTICAS_EN_EDUCACION_BASIC!$C$3:$AK$127,30,0)</f>
        <v>1.97</v>
      </c>
      <c r="EP119" s="18">
        <v>0</v>
      </c>
      <c r="EQ119" s="18">
        <v>0</v>
      </c>
      <c r="ER119" s="38">
        <v>0</v>
      </c>
      <c r="ES119" s="18">
        <v>0</v>
      </c>
      <c r="ET119" s="38">
        <f>VLOOKUP(A119,[10]Hoja5!$A$1:$D$76,4,0)</f>
        <v>233.91812865497076</v>
      </c>
      <c r="EU119" s="18">
        <f>VLOOKUP(A119,[10]Hoja5!$A$1:$D$75,2,0)</f>
        <v>4</v>
      </c>
      <c r="EV119" s="38">
        <v>0</v>
      </c>
      <c r="EW119" s="18">
        <v>0</v>
      </c>
      <c r="EX119" s="31"/>
      <c r="EY119" s="188">
        <v>75.630252100840337</v>
      </c>
      <c r="EZ119" s="189">
        <v>45</v>
      </c>
      <c r="FA119" s="188">
        <v>57.391304347826086</v>
      </c>
      <c r="FB119" s="189">
        <v>33</v>
      </c>
      <c r="FC119" s="38">
        <f>VLOOKUP(A119,[10]Hoja15!$A$1:$D$63,4,0)</f>
        <v>38.53564547206166</v>
      </c>
      <c r="FD119" s="18">
        <f>VLOOKUP(A119,[10]Hoja15!$A$1:$D$63,2,0)</f>
        <v>1</v>
      </c>
      <c r="FE119" s="38">
        <f>VLOOKUP(A119,[10]Hoja16!$A$1:$D$88,4,0)</f>
        <v>154.14258188824664</v>
      </c>
      <c r="FF119" s="18">
        <f>VLOOKUP(A119,[10]Hoja16!$A$1:$D$88,2,0)</f>
        <v>4</v>
      </c>
      <c r="FG119" s="18">
        <v>0</v>
      </c>
      <c r="FH119" s="18">
        <v>0</v>
      </c>
      <c r="FI119" s="18">
        <v>0</v>
      </c>
      <c r="FJ119" s="18">
        <v>0</v>
      </c>
      <c r="FK119" s="38">
        <f>VLOOKUP(A119,[10]Hoja19!$A$1:$D$97,4,0)</f>
        <v>192.67822736030828</v>
      </c>
      <c r="FL119" s="18">
        <f>VLOOKUP(A119,[10]Hoja19!$A$1:$D$97,2,0)</f>
        <v>5</v>
      </c>
      <c r="FM119" s="38">
        <v>0</v>
      </c>
      <c r="FN119" s="18">
        <v>0</v>
      </c>
      <c r="FO119" s="38">
        <f>VLOOKUP(A119,[10]Hoja21!$A$1:$D$101,4,0)</f>
        <v>308.28516377649328</v>
      </c>
      <c r="FP119" s="18">
        <f>VLOOKUP(A119,[10]Hoja21!$A$1:$D$101,2,0)</f>
        <v>8</v>
      </c>
      <c r="FQ119" s="38">
        <v>0</v>
      </c>
      <c r="FR119" s="18">
        <v>0</v>
      </c>
      <c r="FS119" s="38">
        <f>VLOOKUP(A119,'[3]2019'!$A$8:$M$140,13,0)</f>
        <v>6.7170445004198154</v>
      </c>
      <c r="FT119" s="18">
        <f>VLOOKUP(A119,'[3]2019'!$A$8:$M$140,12,0)</f>
        <v>8</v>
      </c>
      <c r="FU119" s="38">
        <f>VLOOKUP(A119,'[3]2019'!$A$8:$O$140,15,0)</f>
        <v>2.7472527472527473</v>
      </c>
      <c r="FV119" s="18">
        <f>VLOOKUP(A119,'[3]2019'!$A$8:$O$140,14,0)</f>
        <v>3</v>
      </c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</row>
    <row r="120" spans="1:243">
      <c r="A120" s="17" t="s">
        <v>1493</v>
      </c>
      <c r="B120" s="18" t="s">
        <v>1494</v>
      </c>
      <c r="C120" s="17" t="s">
        <v>466</v>
      </c>
      <c r="D120" s="25">
        <v>6</v>
      </c>
      <c r="E120" s="27">
        <v>2019</v>
      </c>
      <c r="F120" s="31"/>
      <c r="G120" s="194">
        <v>6462</v>
      </c>
      <c r="H120" s="194">
        <v>3705</v>
      </c>
      <c r="I120" s="194">
        <v>2757</v>
      </c>
      <c r="J120" s="200">
        <v>26.2</v>
      </c>
      <c r="K120" s="40">
        <f>VLOOKUP(A120,'[6]1.COBERTURA  DANE'!$B$7:$G$139,5,0)</f>
        <v>1594</v>
      </c>
      <c r="L120" s="26">
        <v>51.04</v>
      </c>
      <c r="M120" s="32">
        <v>3105</v>
      </c>
      <c r="N120" s="187">
        <v>430</v>
      </c>
      <c r="O120" s="187">
        <v>233</v>
      </c>
      <c r="P120" s="187">
        <v>197</v>
      </c>
      <c r="Q120" s="196">
        <f>VLOOKUP($A120,[7]Hoja1!$A$1:$H$3750,6,0)</f>
        <v>516</v>
      </c>
      <c r="R120" s="196">
        <f>VLOOKUP($A120,[7]Hoja1!$A$1:$H$3750,7,0)</f>
        <v>279</v>
      </c>
      <c r="S120" s="196">
        <f>VLOOKUP($A120,[7]Hoja1!$A$1:$H$3750,8,0)</f>
        <v>237</v>
      </c>
      <c r="T120" s="187">
        <v>434</v>
      </c>
      <c r="U120" s="187">
        <v>234</v>
      </c>
      <c r="V120" s="187">
        <v>200</v>
      </c>
      <c r="W120" s="198">
        <f>VLOOKUP($A120,[7]Hoja1!$A$1:$K$3750,9,0)</f>
        <v>524</v>
      </c>
      <c r="X120" s="198">
        <f>VLOOKUP($A120,[7]Hoja1!$A$1:$K$3750,10,0)</f>
        <v>282</v>
      </c>
      <c r="Y120" s="198">
        <f>VLOOKUP($A120,[7]Hoja1!$A$1:$K$3750,11,0)</f>
        <v>242</v>
      </c>
      <c r="Z120" s="187">
        <v>444</v>
      </c>
      <c r="AA120" s="187">
        <v>236</v>
      </c>
      <c r="AB120" s="187">
        <v>208</v>
      </c>
      <c r="AC120" s="198">
        <f>VLOOKUP(A120,[7]Hoja1!$A$1:$Q$3765,12,0)</f>
        <v>542</v>
      </c>
      <c r="AD120" s="198">
        <f>VLOOKUP($A120,[7]Hoja1!$A$1:$Q$3765,13,0)</f>
        <v>286</v>
      </c>
      <c r="AE120" s="198">
        <f>VLOOKUP($A120,[7]Hoja1!$A$1:$Q$3750,14,0)</f>
        <v>256</v>
      </c>
      <c r="AF120" s="187">
        <v>458</v>
      </c>
      <c r="AG120" s="187">
        <v>241</v>
      </c>
      <c r="AH120" s="187">
        <v>217</v>
      </c>
      <c r="AI120" s="198">
        <f>VLOOKUP($A120,[7]Hoja1!$A$1:$Q$3750,15,0)</f>
        <v>972</v>
      </c>
      <c r="AJ120" s="198">
        <f>VLOOKUP($A120,[7]Hoja1!$A$1:$Q$3750,16,0)</f>
        <v>490</v>
      </c>
      <c r="AK120" s="198">
        <f>VLOOKUP($A120,[7]Hoja1!$A$1:$Q$3750,17,0)</f>
        <v>482</v>
      </c>
      <c r="AL120" s="187">
        <v>452</v>
      </c>
      <c r="AM120" s="187">
        <v>230</v>
      </c>
      <c r="AN120" s="187">
        <v>222</v>
      </c>
      <c r="AO120" s="31"/>
      <c r="AP120" s="31"/>
      <c r="AQ120" s="31"/>
      <c r="AR120" s="31"/>
      <c r="AS120" s="27"/>
      <c r="AT120" s="31"/>
      <c r="AU120" s="31"/>
      <c r="AV120" s="31"/>
      <c r="AW120" s="31"/>
      <c r="AX120" s="38">
        <f>VLOOKUP(A120,[2]INFANTIL!$A$8:$AE$140,31,0)</f>
        <v>0</v>
      </c>
      <c r="AY120" s="18">
        <f>VLOOKUP(A120,[2]INFANTIL!$A$8:$AE$140,30,0)</f>
        <v>0</v>
      </c>
      <c r="AZ120" s="199">
        <f>VLOOKUP(A120,'[3]2019'!$A$8:$E$140,5,0)</f>
        <v>0</v>
      </c>
      <c r="BA120" s="23">
        <f>VLOOKUP(A120,'[3]2019'!$A$8:$F$140,4,0)</f>
        <v>0</v>
      </c>
      <c r="BB120" s="22">
        <f>VLOOKUP(A120,'[2]MATERNAS DIRECTAS'!$A$8:$AE$140,31,0)</f>
        <v>0</v>
      </c>
      <c r="BC120" s="23">
        <f>VLOOKUP(A120,'[2]MATERNAS DIRECTAS'!$A$8:$AE$140,30,0)</f>
        <v>0</v>
      </c>
      <c r="BD120" s="28">
        <v>0</v>
      </c>
      <c r="BE120" s="29">
        <v>0</v>
      </c>
      <c r="BF120" s="38">
        <f>VLOOKUP(A120,[8]Controles!$A$7:$P$139,12,0)</f>
        <v>5.2631578947368416</v>
      </c>
      <c r="BG120" s="18">
        <f>VLOOKUP(A120,[8]Controles!$A$7:$L$139,11,0)</f>
        <v>2</v>
      </c>
      <c r="BH120" s="38">
        <f>VLOOKUP(A120,[8]Peso!$A$7:$D$139,4,0)</f>
        <v>2.6315789473684208</v>
      </c>
      <c r="BI120" s="18">
        <f>VLOOKUP(A120,[8]Peso!$A$7:$D$139,3,0)</f>
        <v>1</v>
      </c>
      <c r="BJ120" s="22">
        <f>VLOOKUP(A120,'[2]EDA &lt; 5AÑOS'!$A$8:$AE$140,31,0)</f>
        <v>0</v>
      </c>
      <c r="BK120" s="23">
        <f>VLOOKUP(A120,'[2]EDA &lt; 5AÑOS'!$A$8:$AE$140,30,0)</f>
        <v>0</v>
      </c>
      <c r="BL120" s="22">
        <f>VLOOKUP(A120,'[2]IRA &lt; 5AÑOS'!$A$8:$AE$140,31,0)</f>
        <v>0</v>
      </c>
      <c r="BM120" s="23">
        <f>VLOOKUP(A120,'[2]IRA &lt; 5AÑOS'!$A$8:$AE$140,30,0)</f>
        <v>0</v>
      </c>
      <c r="BN120" s="18">
        <v>0</v>
      </c>
      <c r="BO120" s="18">
        <v>0</v>
      </c>
      <c r="BP120" s="18">
        <v>0</v>
      </c>
      <c r="BQ120" s="18">
        <v>0</v>
      </c>
      <c r="BR120" s="37">
        <v>0</v>
      </c>
      <c r="BS120" s="26">
        <v>0</v>
      </c>
      <c r="BT120" s="18">
        <v>0</v>
      </c>
      <c r="BU120" s="18">
        <v>0</v>
      </c>
      <c r="BV120" s="201">
        <v>0.15094339622641509</v>
      </c>
      <c r="BW120" s="201">
        <v>0.8867924528301887</v>
      </c>
      <c r="BX120" s="201">
        <v>0.86792452830188682</v>
      </c>
      <c r="BY120" s="201">
        <v>0.8867924528301887</v>
      </c>
      <c r="BZ120" s="201">
        <v>0.86792452830188682</v>
      </c>
      <c r="CA120" s="201">
        <v>1.0185185185185186</v>
      </c>
      <c r="CB120" s="201">
        <v>0.85185185185185186</v>
      </c>
      <c r="CC120" s="18" t="str">
        <f>VLOOKUP(A120,[9]ESTADISTICAS_EN_EDUCACION_BASIC!$C$3:$AK$127,10,0)</f>
        <v>66.1</v>
      </c>
      <c r="CD120" s="18" t="str">
        <f>VLOOKUP(A120,[9]ESTADISTICAS_EN_EDUCACION_BASIC!$C$3:$AK$158,5,0)</f>
        <v>56.2</v>
      </c>
      <c r="CE120" s="18" t="str">
        <f>VLOOKUP(A120,[9]ESTADISTICAS_EN_EDUCACION_BASIC!$C$3:$AK$127,17,0)</f>
        <v>7.5</v>
      </c>
      <c r="CF120" s="24"/>
      <c r="CG120" s="24"/>
      <c r="CH120" s="20">
        <v>0</v>
      </c>
      <c r="CI120" s="21">
        <v>0</v>
      </c>
      <c r="CJ120" s="38">
        <f>VLOOKUP(A120,'[3]2019'!$A$8:$G$140,7,0)</f>
        <v>0</v>
      </c>
      <c r="CK120" s="18">
        <f>VLOOKUP(A120,'[3]2019'!$A$9:$G$140,6,0)</f>
        <v>0</v>
      </c>
      <c r="CL120" s="18">
        <v>0</v>
      </c>
      <c r="CM120" s="26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26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38">
        <v>0</v>
      </c>
      <c r="DA120" s="18">
        <v>0</v>
      </c>
      <c r="DB120" s="38">
        <f>VLOOKUP(A120,'[3]2019'!$A$8:$I$140,9,0)</f>
        <v>0</v>
      </c>
      <c r="DC120" s="18">
        <f>VLOOKUP(A120,'[3]2019'!$A$8:$I$140,8,0)</f>
        <v>0</v>
      </c>
      <c r="DD120" s="18" t="str">
        <f>VLOOKUP(A120,[9]ESTADISTICAS_EN_EDUCACION_BASIC!$C$3:$AK$127,11,0)</f>
        <v>95.8</v>
      </c>
      <c r="DE120" s="18" t="str">
        <f>VLOOKUP($A120,[9]ESTADISTICAS_EN_EDUCACION_BASIC!$C$3:$AK$127,6,0)</f>
        <v>74.7</v>
      </c>
      <c r="DF120" s="18" t="str">
        <f>VLOOKUP($A120,[9]ESTADISTICAS_EN_EDUCACION_BASIC!$C$3:$AK$127,18,0)</f>
        <v>4.54</v>
      </c>
      <c r="DG120" s="18" t="str">
        <f>VLOOKUP($A120,[9]ESTADISTICAS_EN_EDUCACION_BASIC!$C$3:$AK$127,28,0)</f>
        <v>7.9</v>
      </c>
      <c r="DH120" s="38">
        <v>0</v>
      </c>
      <c r="DI120" s="18">
        <v>0</v>
      </c>
      <c r="DJ120" s="38">
        <v>0</v>
      </c>
      <c r="DK120" s="18">
        <v>0</v>
      </c>
      <c r="DL120" s="18">
        <v>0</v>
      </c>
      <c r="DM120" s="18">
        <v>0</v>
      </c>
      <c r="DN120" s="3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8">
        <v>0</v>
      </c>
      <c r="EA120" s="189">
        <v>0</v>
      </c>
      <c r="EB120" s="188">
        <v>27.649769585253459</v>
      </c>
      <c r="EC120" s="189">
        <v>6</v>
      </c>
      <c r="ED120" s="38">
        <f>VLOOKUP(A120,'[3]2019'!$A$8:$K$140,11,0)</f>
        <v>0</v>
      </c>
      <c r="EE120" s="18">
        <f>VLOOKUP(A120,'[3]2019'!$A$8:$K$140,10,0)</f>
        <v>0</v>
      </c>
      <c r="EF120" s="18" t="str">
        <f>VLOOKUP($A120,[9]ESTADISTICAS_EN_EDUCACION_BASIC!$C$3:$AK$127,11,0)</f>
        <v>95.8</v>
      </c>
      <c r="EG120" s="18" t="str">
        <f>VLOOKUP($A120,[9]ESTADISTICAS_EN_EDUCACION_BASIC!$C$3:$AK$127,7,0)</f>
        <v>71.8</v>
      </c>
      <c r="EH120" s="18" t="str">
        <f>VLOOKUP($A120,[9]ESTADISTICAS_EN_EDUCACION_BASIC!$C$3:$AK$127,18,0)</f>
        <v>4.54</v>
      </c>
      <c r="EI120" s="18" t="str">
        <f>VLOOKUP($A120,[9]ESTADISTICAS_EN_EDUCACION_BASIC!$C$3:$AK$127,29,0)</f>
        <v>13.9</v>
      </c>
      <c r="EJ120" s="31"/>
      <c r="EK120" s="31"/>
      <c r="EL120" s="18">
        <f>VLOOKUP($A120,[9]ESTADISTICAS_EN_EDUCACION_BASIC!$C$3:$AK$127,13,0)</f>
        <v>66</v>
      </c>
      <c r="EM120" s="18" t="str">
        <f>VLOOKUP($A120,[9]ESTADISTICAS_EN_EDUCACION_BASIC!$C$3:$AK$127,8,0)</f>
        <v>37.8</v>
      </c>
      <c r="EN120" s="18" t="str">
        <f>VLOOKUP($A120,[9]ESTADISTICAS_EN_EDUCACION_BASIC!$C$3:$AK$127,20,0)</f>
        <v>1.32</v>
      </c>
      <c r="EO120" s="18" t="str">
        <f>VLOOKUP($A120,[9]ESTADISTICAS_EN_EDUCACION_BASIC!$C$3:$AK$127,30,0)</f>
        <v>7.95</v>
      </c>
      <c r="EP120" s="18">
        <v>0</v>
      </c>
      <c r="EQ120" s="18">
        <v>0</v>
      </c>
      <c r="ER120" s="38">
        <v>0</v>
      </c>
      <c r="ES120" s="18">
        <v>0</v>
      </c>
      <c r="ET120" s="38">
        <v>0</v>
      </c>
      <c r="EU120" s="18">
        <v>0</v>
      </c>
      <c r="EV120" s="38">
        <v>0</v>
      </c>
      <c r="EW120" s="18">
        <v>0</v>
      </c>
      <c r="EX120" s="31"/>
      <c r="EY120" s="190">
        <v>54.054054054054056</v>
      </c>
      <c r="EZ120" s="191">
        <v>12</v>
      </c>
      <c r="FA120" s="188">
        <v>32.407407407407405</v>
      </c>
      <c r="FB120" s="189">
        <v>7</v>
      </c>
      <c r="FC120" s="18">
        <v>0</v>
      </c>
      <c r="FD120" s="18">
        <v>0</v>
      </c>
      <c r="FE120" s="3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38">
        <v>0</v>
      </c>
      <c r="FL120" s="18">
        <v>0</v>
      </c>
      <c r="FM120" s="38">
        <v>0</v>
      </c>
      <c r="FN120" s="18">
        <v>0</v>
      </c>
      <c r="FO120" s="38">
        <v>0</v>
      </c>
      <c r="FP120" s="18">
        <v>0</v>
      </c>
      <c r="FQ120" s="38">
        <v>0</v>
      </c>
      <c r="FR120" s="18">
        <v>0</v>
      </c>
      <c r="FS120" s="38">
        <f>VLOOKUP(A120,'[3]2019'!$A$8:$M$140,13,0)</f>
        <v>0</v>
      </c>
      <c r="FT120" s="18">
        <f>VLOOKUP(A120,'[3]2019'!$A$8:$M$140,12,0)</f>
        <v>0</v>
      </c>
      <c r="FU120" s="38">
        <f>VLOOKUP(A120,'[3]2019'!$A$8:$O$140,15,0)</f>
        <v>0</v>
      </c>
      <c r="FV120" s="18">
        <f>VLOOKUP(A120,'[3]2019'!$A$8:$O$140,14,0)</f>
        <v>0</v>
      </c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</row>
    <row r="121" spans="1:243">
      <c r="A121" s="17" t="s">
        <v>1499</v>
      </c>
      <c r="B121" s="18" t="s">
        <v>1500</v>
      </c>
      <c r="C121" s="17" t="s">
        <v>479</v>
      </c>
      <c r="D121" s="25">
        <v>6</v>
      </c>
      <c r="E121" s="27">
        <v>2019</v>
      </c>
      <c r="F121" s="31"/>
      <c r="G121" s="194">
        <v>11910</v>
      </c>
      <c r="H121" s="194">
        <v>8323</v>
      </c>
      <c r="I121" s="194">
        <v>3587</v>
      </c>
      <c r="J121" s="200">
        <v>25.24</v>
      </c>
      <c r="K121" s="40">
        <f>VLOOKUP(A121,'[6]1.COBERTURA  DANE'!$B$7:$G$139,5,0)</f>
        <v>2217</v>
      </c>
      <c r="L121" s="26">
        <v>117.86</v>
      </c>
      <c r="M121" s="32">
        <v>10352</v>
      </c>
      <c r="N121" s="187">
        <v>926</v>
      </c>
      <c r="O121" s="187">
        <v>483</v>
      </c>
      <c r="P121" s="187">
        <v>443</v>
      </c>
      <c r="Q121" s="196">
        <f>VLOOKUP($A121,[7]Hoja1!$A$1:$H$3750,6,0)</f>
        <v>1123</v>
      </c>
      <c r="R121" s="196">
        <f>VLOOKUP($A121,[7]Hoja1!$A$1:$H$3750,7,0)</f>
        <v>587</v>
      </c>
      <c r="S121" s="196">
        <f>VLOOKUP($A121,[7]Hoja1!$A$1:$H$3750,8,0)</f>
        <v>536</v>
      </c>
      <c r="T121" s="187">
        <v>1038</v>
      </c>
      <c r="U121" s="187">
        <v>553</v>
      </c>
      <c r="V121" s="187">
        <v>485</v>
      </c>
      <c r="W121" s="198">
        <f>VLOOKUP($A121,[7]Hoja1!$A$1:$K$3750,9,0)</f>
        <v>1291</v>
      </c>
      <c r="X121" s="198">
        <f>VLOOKUP($A121,[7]Hoja1!$A$1:$K$3750,10,0)</f>
        <v>690</v>
      </c>
      <c r="Y121" s="198">
        <f>VLOOKUP($A121,[7]Hoja1!$A$1:$K$3750,11,0)</f>
        <v>601</v>
      </c>
      <c r="Z121" s="187">
        <v>1141</v>
      </c>
      <c r="AA121" s="187">
        <v>611</v>
      </c>
      <c r="AB121" s="187">
        <v>530</v>
      </c>
      <c r="AC121" s="198">
        <f>VLOOKUP(A121,[7]Hoja1!$A$1:$Q$3765,12,0)</f>
        <v>1367</v>
      </c>
      <c r="AD121" s="198">
        <f>VLOOKUP($A121,[7]Hoja1!$A$1:$Q$3765,13,0)</f>
        <v>725</v>
      </c>
      <c r="AE121" s="198">
        <f>VLOOKUP($A121,[7]Hoja1!$A$1:$Q$3750,14,0)</f>
        <v>642</v>
      </c>
      <c r="AF121" s="187">
        <v>1102</v>
      </c>
      <c r="AG121" s="187">
        <v>571</v>
      </c>
      <c r="AH121" s="187">
        <v>531</v>
      </c>
      <c r="AI121" s="198">
        <f>VLOOKUP($A121,[7]Hoja1!$A$1:$Q$3750,15,0)</f>
        <v>2205</v>
      </c>
      <c r="AJ121" s="198">
        <f>VLOOKUP($A121,[7]Hoja1!$A$1:$Q$3750,16,0)</f>
        <v>1071</v>
      </c>
      <c r="AK121" s="198">
        <f>VLOOKUP($A121,[7]Hoja1!$A$1:$Q$3750,17,0)</f>
        <v>1134</v>
      </c>
      <c r="AL121" s="187">
        <v>1008</v>
      </c>
      <c r="AM121" s="187">
        <v>491</v>
      </c>
      <c r="AN121" s="187">
        <v>517</v>
      </c>
      <c r="AO121" s="31"/>
      <c r="AP121" s="31"/>
      <c r="AQ121" s="31"/>
      <c r="AR121" s="31"/>
      <c r="AS121" s="27"/>
      <c r="AT121" s="31"/>
      <c r="AU121" s="31"/>
      <c r="AV121" s="31"/>
      <c r="AW121" s="31"/>
      <c r="AX121" s="38">
        <f>VLOOKUP(A121,[2]INFANTIL!$A$8:$AE$140,31,0)</f>
        <v>11.904761904761903</v>
      </c>
      <c r="AY121" s="18">
        <f>VLOOKUP(A121,[2]INFANTIL!$A$8:$AE$140,30,0)</f>
        <v>2</v>
      </c>
      <c r="AZ121" s="199">
        <f>VLOOKUP(A121,'[3]2019'!$A$8:$E$140,5,0)</f>
        <v>2.1598272138228944</v>
      </c>
      <c r="BA121" s="23">
        <f>VLOOKUP(A121,'[3]2019'!$A$8:$F$140,4,0)</f>
        <v>2</v>
      </c>
      <c r="BB121" s="22">
        <f>VLOOKUP(A121,'[2]MATERNAS DIRECTAS'!$A$8:$AE$140,31,0)</f>
        <v>0</v>
      </c>
      <c r="BC121" s="23">
        <f>VLOOKUP(A121,'[2]MATERNAS DIRECTAS'!$A$8:$AE$140,30,0)</f>
        <v>0</v>
      </c>
      <c r="BD121" s="28">
        <v>0</v>
      </c>
      <c r="BE121" s="29">
        <v>0</v>
      </c>
      <c r="BF121" s="38">
        <f>VLOOKUP(A121,[8]Controles!$A$7:$P$139,12,0)</f>
        <v>10.714285714285714</v>
      </c>
      <c r="BG121" s="18">
        <f>VLOOKUP(A121,[8]Controles!$A$7:$L$139,11,0)</f>
        <v>18</v>
      </c>
      <c r="BH121" s="38">
        <f>VLOOKUP(A121,[8]Peso!$A$7:$D$139,4,0)</f>
        <v>8.3333333333333321</v>
      </c>
      <c r="BI121" s="18">
        <f>VLOOKUP(A121,[8]Peso!$A$7:$D$139,3,0)</f>
        <v>14</v>
      </c>
      <c r="BJ121" s="22">
        <f>VLOOKUP(A121,'[2]EDA &lt; 5AÑOS'!$A$8:$AE$140,31,0)</f>
        <v>0</v>
      </c>
      <c r="BK121" s="23">
        <f>VLOOKUP(A121,'[2]EDA &lt; 5AÑOS'!$A$8:$AE$140,30,0)</f>
        <v>0</v>
      </c>
      <c r="BL121" s="22">
        <f>VLOOKUP(A121,'[2]IRA &lt; 5AÑOS'!$A$8:$AE$140,31,0)</f>
        <v>0</v>
      </c>
      <c r="BM121" s="23">
        <f>VLOOKUP(A121,'[2]IRA &lt; 5AÑOS'!$A$8:$AE$140,30,0)</f>
        <v>0</v>
      </c>
      <c r="BN121" s="18">
        <v>0</v>
      </c>
      <c r="BO121" s="18">
        <v>0</v>
      </c>
      <c r="BP121" s="18">
        <v>0</v>
      </c>
      <c r="BQ121" s="18">
        <v>0</v>
      </c>
      <c r="BR121" s="37">
        <v>0</v>
      </c>
      <c r="BS121" s="26">
        <v>0</v>
      </c>
      <c r="BT121" s="18">
        <v>0</v>
      </c>
      <c r="BU121" s="18">
        <v>0</v>
      </c>
      <c r="BV121" s="201">
        <v>0.33333333333333331</v>
      </c>
      <c r="BW121" s="201">
        <v>1.2037037037037037</v>
      </c>
      <c r="BX121" s="201">
        <v>1.0123456790123457</v>
      </c>
      <c r="BY121" s="201">
        <v>1.2037037037037037</v>
      </c>
      <c r="BZ121" s="201">
        <v>1.037037037037037</v>
      </c>
      <c r="CA121" s="201">
        <v>0.8938547486033519</v>
      </c>
      <c r="CB121" s="201">
        <v>1.1005586592178771</v>
      </c>
      <c r="CC121" s="18" t="str">
        <f>VLOOKUP(A121,[9]ESTADISTICAS_EN_EDUCACION_BASIC!$C$3:$AK$127,10,0)</f>
        <v>116.5</v>
      </c>
      <c r="CD121" s="18" t="str">
        <f>VLOOKUP(A121,[9]ESTADISTICAS_EN_EDUCACION_BASIC!$C$3:$AK$158,5,0)</f>
        <v>97.5</v>
      </c>
      <c r="CE121" s="18" t="str">
        <f>VLOOKUP(A121,[9]ESTADISTICAS_EN_EDUCACION_BASIC!$C$3:$AK$127,17,0)</f>
        <v>3.64</v>
      </c>
      <c r="CF121" s="24"/>
      <c r="CG121" s="24"/>
      <c r="CH121" s="20">
        <v>0</v>
      </c>
      <c r="CI121" s="21">
        <v>0</v>
      </c>
      <c r="CJ121" s="38">
        <f>VLOOKUP(A121,'[3]2019'!$A$8:$G$140,7,0)</f>
        <v>0</v>
      </c>
      <c r="CK121" s="18">
        <f>VLOOKUP(A121,'[3]2019'!$A$9:$G$140,6,0)</f>
        <v>0</v>
      </c>
      <c r="CL121" s="18">
        <v>0</v>
      </c>
      <c r="CM121" s="26">
        <v>0</v>
      </c>
      <c r="CN121" s="18">
        <v>212.99</v>
      </c>
      <c r="CO121" s="18">
        <v>2</v>
      </c>
      <c r="CP121" s="18">
        <v>0</v>
      </c>
      <c r="CQ121" s="18">
        <v>0</v>
      </c>
      <c r="CR121" s="18">
        <v>0</v>
      </c>
      <c r="CS121" s="26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38">
        <v>0</v>
      </c>
      <c r="DA121" s="18">
        <v>0</v>
      </c>
      <c r="DB121" s="38">
        <f>VLOOKUP(A121,'[3]2019'!$A$8:$I$140,9,0)</f>
        <v>0.87642418930762489</v>
      </c>
      <c r="DC121" s="18">
        <f>VLOOKUP(A121,'[3]2019'!$A$8:$I$140,8,0)</f>
        <v>1</v>
      </c>
      <c r="DD121" s="18" t="str">
        <f>VLOOKUP(A121,[9]ESTADISTICAS_EN_EDUCACION_BASIC!$C$3:$AK$127,11,0)</f>
        <v>171.4</v>
      </c>
      <c r="DE121" s="18" t="str">
        <f>VLOOKUP($A121,[9]ESTADISTICAS_EN_EDUCACION_BASIC!$C$3:$AK$127,6,0)</f>
        <v>122.1</v>
      </c>
      <c r="DF121" s="18" t="str">
        <f>VLOOKUP($A121,[9]ESTADISTICAS_EN_EDUCACION_BASIC!$C$3:$AK$127,18,0)</f>
        <v>3.58</v>
      </c>
      <c r="DG121" s="18">
        <f>VLOOKUP($A121,[9]ESTADISTICAS_EN_EDUCACION_BASIC!$C$3:$AK$127,28,0)</f>
        <v>0</v>
      </c>
      <c r="DH121" s="38">
        <v>0</v>
      </c>
      <c r="DI121" s="18">
        <v>0</v>
      </c>
      <c r="DJ121" s="38">
        <f>VLOOKUP(A121,'[10]AS 6 - 11'!$A$1:$D$84,4,0)</f>
        <v>387.29666924864449</v>
      </c>
      <c r="DK121" s="18">
        <f>VLOOKUP(A121,'[10]AS 6 - 11'!$A$1:$D$84,2,0)</f>
        <v>5</v>
      </c>
      <c r="DL121" s="18">
        <v>0</v>
      </c>
      <c r="DM121" s="18">
        <v>0</v>
      </c>
      <c r="DN121" s="38">
        <f>VLOOKUP(A121,[10]Hoja8!$A$1:$D$72,4,0)</f>
        <v>146.30577907827359</v>
      </c>
      <c r="DO121" s="18">
        <f>VLOOKUP(A121,[10]Hoja8!$A$1:$D$72,2,0)</f>
        <v>2</v>
      </c>
      <c r="DP121" s="38">
        <f>VLOOKUP(A121,[10]Hoja10!$A$1:$D$61,4,0)</f>
        <v>73.152889539136794</v>
      </c>
      <c r="DQ121" s="18">
        <f>VLOOKUP(A121,[10]Hoja10!$A$1:$D$61,2,0)</f>
        <v>1</v>
      </c>
      <c r="DR121" s="18">
        <v>0</v>
      </c>
      <c r="DS121" s="18">
        <v>0</v>
      </c>
      <c r="DT121" s="18">
        <v>73.150000000000006</v>
      </c>
      <c r="DU121" s="18">
        <v>1</v>
      </c>
      <c r="DV121" s="18">
        <v>0</v>
      </c>
      <c r="DW121" s="18">
        <v>0</v>
      </c>
      <c r="DX121" s="18">
        <v>0</v>
      </c>
      <c r="DY121" s="18">
        <v>0</v>
      </c>
      <c r="DZ121" s="188">
        <v>3.7735849056603774</v>
      </c>
      <c r="EA121" s="189">
        <v>2</v>
      </c>
      <c r="EB121" s="188">
        <v>69.679849340866298</v>
      </c>
      <c r="EC121" s="189">
        <v>37</v>
      </c>
      <c r="ED121" s="38">
        <f>VLOOKUP(A121,'[3]2019'!$A$8:$K$140,11,0)</f>
        <v>3.629764065335753</v>
      </c>
      <c r="EE121" s="18">
        <f>VLOOKUP(A121,'[3]2019'!$A$8:$K$140,10,0)</f>
        <v>4</v>
      </c>
      <c r="EF121" s="18" t="str">
        <f>VLOOKUP($A121,[9]ESTADISTICAS_EN_EDUCACION_BASIC!$C$3:$AK$127,11,0)</f>
        <v>171.4</v>
      </c>
      <c r="EG121" s="18" t="str">
        <f>VLOOKUP($A121,[9]ESTADISTICAS_EN_EDUCACION_BASIC!$C$3:$AK$127,7,0)</f>
        <v>78.5</v>
      </c>
      <c r="EH121" s="18" t="str">
        <f>VLOOKUP($A121,[9]ESTADISTICAS_EN_EDUCACION_BASIC!$C$3:$AK$127,18,0)</f>
        <v>3.58</v>
      </c>
      <c r="EI121" s="18">
        <f>VLOOKUP($A121,[9]ESTADISTICAS_EN_EDUCACION_BASIC!$C$3:$AK$127,29,0)</f>
        <v>0</v>
      </c>
      <c r="EJ121" s="31"/>
      <c r="EK121" s="31"/>
      <c r="EL121" s="18" t="str">
        <f>VLOOKUP($A121,[9]ESTADISTICAS_EN_EDUCACION_BASIC!$C$3:$AK$127,13,0)</f>
        <v>119.1</v>
      </c>
      <c r="EM121" s="18" t="str">
        <f>VLOOKUP($A121,[9]ESTADISTICAS_EN_EDUCACION_BASIC!$C$3:$AK$127,8,0)</f>
        <v>37.3</v>
      </c>
      <c r="EN121" s="18" t="str">
        <f>VLOOKUP($A121,[9]ESTADISTICAS_EN_EDUCACION_BASIC!$C$3:$AK$127,20,0)</f>
        <v>6.02</v>
      </c>
      <c r="EO121" s="18">
        <f>VLOOKUP($A121,[9]ESTADISTICAS_EN_EDUCACION_BASIC!$C$3:$AK$127,30,0)</f>
        <v>0</v>
      </c>
      <c r="EP121" s="38">
        <f>VLOOKUP(A121,[10]Hoja2!$A$1:$D$72,4,0)</f>
        <v>146.30577907827359</v>
      </c>
      <c r="EQ121" s="18">
        <f>VLOOKUP(A121,[10]Hoja2!$A$1:$D$72,2,0)</f>
        <v>2</v>
      </c>
      <c r="ER121" s="38">
        <f>VLOOKUP(A121,[10]Hoja3!$A$1:$D$89,4,0)</f>
        <v>146.30577907827359</v>
      </c>
      <c r="ES121" s="18">
        <f>VLOOKUP(A121,[10]Hoja3!$A$1:$D$89,2,0)</f>
        <v>2</v>
      </c>
      <c r="ET121" s="38">
        <f>VLOOKUP(A121,[10]Hoja5!$A$1:$D$76,4,0)</f>
        <v>73.152889539136794</v>
      </c>
      <c r="EU121" s="18">
        <f>VLOOKUP(A121,[10]Hoja5!$A$1:$D$75,2,0)</f>
        <v>1</v>
      </c>
      <c r="EV121" s="38">
        <f>VLOOKUP(A121,[10]Hoja7!$A$1:$D$76,4,0)</f>
        <v>146.30577907827359</v>
      </c>
      <c r="EW121" s="18">
        <f>VLOOKUP(A121,[10]Hoja7!$A$1:$D$77,2,0)</f>
        <v>2</v>
      </c>
      <c r="EX121" s="31"/>
      <c r="EY121" s="188">
        <v>98.646034816247578</v>
      </c>
      <c r="EZ121" s="189">
        <v>51</v>
      </c>
      <c r="FA121" s="188">
        <v>84.812623274161737</v>
      </c>
      <c r="FB121" s="189">
        <v>43</v>
      </c>
      <c r="FC121" s="18">
        <v>0</v>
      </c>
      <c r="FD121" s="18">
        <v>0</v>
      </c>
      <c r="FE121" s="38">
        <f>VLOOKUP(A121,[10]Hoja16!$A$1:$D$88,4,0)</f>
        <v>272.10884353741494</v>
      </c>
      <c r="FF121" s="18">
        <f>VLOOKUP(A121,[10]Hoja16!$A$1:$D$88,2,0)</f>
        <v>6</v>
      </c>
      <c r="FG121" s="38">
        <f>VLOOKUP(A121,[10]Hoja17!$A$1:$D$33,4,0)</f>
        <v>45.3514739229025</v>
      </c>
      <c r="FH121" s="18">
        <f>VLOOKUP(A121,[10]Hoja17!$A$1:$D$33,2,0)</f>
        <v>1</v>
      </c>
      <c r="FI121" s="18">
        <v>0</v>
      </c>
      <c r="FJ121" s="18">
        <v>0</v>
      </c>
      <c r="FK121" s="38">
        <f>VLOOKUP(A121,[10]Hoja19!$A$1:$D$97,4,0)</f>
        <v>317.46031746031747</v>
      </c>
      <c r="FL121" s="18">
        <f>VLOOKUP(A121,[10]Hoja19!$A$1:$D$97,2,0)</f>
        <v>7</v>
      </c>
      <c r="FM121" s="38">
        <f>VLOOKUP(A121,[10]Hoja20!$A$1:$D$91,4,0)</f>
        <v>90.702947845804999</v>
      </c>
      <c r="FN121" s="18">
        <f>VLOOKUP(A121,[10]Hoja20!$A$1:$D$91,2,0)</f>
        <v>2</v>
      </c>
      <c r="FO121" s="38">
        <f>VLOOKUP(A121,[10]Hoja21!$A$1:$D$101,4,0)</f>
        <v>317.46031746031747</v>
      </c>
      <c r="FP121" s="18">
        <f>VLOOKUP(A121,[10]Hoja21!$A$1:$D$101,2,0)</f>
        <v>7</v>
      </c>
      <c r="FQ121" s="38">
        <v>0</v>
      </c>
      <c r="FR121" s="18">
        <v>0</v>
      </c>
      <c r="FS121" s="38">
        <f>VLOOKUP(A121,'[3]2019'!$A$8:$M$140,13,0)</f>
        <v>6.9444444444444438</v>
      </c>
      <c r="FT121" s="18">
        <f>VLOOKUP(A121,'[3]2019'!$A$8:$M$140,12,0)</f>
        <v>7</v>
      </c>
      <c r="FU121" s="38">
        <f>VLOOKUP(A121,'[3]2019'!$A$8:$O$140,15,0)</f>
        <v>3.1217481789802286</v>
      </c>
      <c r="FV121" s="18">
        <f>VLOOKUP(A121,'[3]2019'!$A$8:$O$140,14,0)</f>
        <v>3</v>
      </c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</row>
    <row r="122" spans="1:243">
      <c r="A122" s="17" t="s">
        <v>1507</v>
      </c>
      <c r="B122" s="18" t="s">
        <v>1508</v>
      </c>
      <c r="C122" s="17" t="s">
        <v>466</v>
      </c>
      <c r="D122" s="25">
        <v>6</v>
      </c>
      <c r="E122" s="27">
        <v>2019</v>
      </c>
      <c r="F122" s="31"/>
      <c r="G122" s="194">
        <v>11636</v>
      </c>
      <c r="H122" s="194">
        <v>5215</v>
      </c>
      <c r="I122" s="194">
        <v>6421</v>
      </c>
      <c r="J122" s="200">
        <v>29.65</v>
      </c>
      <c r="K122" s="40">
        <f>VLOOKUP(A122,'[6]1.COBERTURA  DANE'!$B$7:$G$139,5,0)</f>
        <v>3902</v>
      </c>
      <c r="L122" s="26">
        <v>42.33</v>
      </c>
      <c r="M122" s="32">
        <v>5570</v>
      </c>
      <c r="N122" s="187">
        <v>549</v>
      </c>
      <c r="O122" s="187">
        <v>295</v>
      </c>
      <c r="P122" s="187">
        <v>254</v>
      </c>
      <c r="Q122" s="196">
        <f>VLOOKUP($A122,[7]Hoja1!$A$1:$H$3750,6,0)</f>
        <v>669</v>
      </c>
      <c r="R122" s="196">
        <f>VLOOKUP($A122,[7]Hoja1!$A$1:$H$3750,7,0)</f>
        <v>358</v>
      </c>
      <c r="S122" s="196">
        <f>VLOOKUP($A122,[7]Hoja1!$A$1:$H$3750,8,0)</f>
        <v>311</v>
      </c>
      <c r="T122" s="187">
        <v>675</v>
      </c>
      <c r="U122" s="187">
        <v>348</v>
      </c>
      <c r="V122" s="187">
        <v>327</v>
      </c>
      <c r="W122" s="198">
        <f>VLOOKUP($A122,[7]Hoja1!$A$1:$K$3750,9,0)</f>
        <v>870</v>
      </c>
      <c r="X122" s="198">
        <f>VLOOKUP($A122,[7]Hoja1!$A$1:$K$3750,10,0)</f>
        <v>443</v>
      </c>
      <c r="Y122" s="198">
        <f>VLOOKUP($A122,[7]Hoja1!$A$1:$K$3750,11,0)</f>
        <v>427</v>
      </c>
      <c r="Z122" s="187">
        <v>824</v>
      </c>
      <c r="AA122" s="187">
        <v>414</v>
      </c>
      <c r="AB122" s="187">
        <v>410</v>
      </c>
      <c r="AC122" s="198">
        <f>VLOOKUP(A122,[7]Hoja1!$A$1:$Q$3765,12,0)</f>
        <v>1037</v>
      </c>
      <c r="AD122" s="198">
        <f>VLOOKUP($A122,[7]Hoja1!$A$1:$Q$3765,13,0)</f>
        <v>524</v>
      </c>
      <c r="AE122" s="198">
        <f>VLOOKUP($A122,[7]Hoja1!$A$1:$Q$3750,14,0)</f>
        <v>513</v>
      </c>
      <c r="AF122" s="187">
        <v>873</v>
      </c>
      <c r="AG122" s="187">
        <v>444</v>
      </c>
      <c r="AH122" s="187">
        <v>429</v>
      </c>
      <c r="AI122" s="198">
        <f>VLOOKUP($A122,[7]Hoja1!$A$1:$Q$3750,15,0)</f>
        <v>1776</v>
      </c>
      <c r="AJ122" s="198">
        <f>VLOOKUP($A122,[7]Hoja1!$A$1:$Q$3750,16,0)</f>
        <v>912</v>
      </c>
      <c r="AK122" s="198">
        <f>VLOOKUP($A122,[7]Hoja1!$A$1:$Q$3750,17,0)</f>
        <v>864</v>
      </c>
      <c r="AL122" s="187">
        <v>811</v>
      </c>
      <c r="AM122" s="187">
        <v>421</v>
      </c>
      <c r="AN122" s="187">
        <v>390</v>
      </c>
      <c r="AO122" s="31"/>
      <c r="AP122" s="31"/>
      <c r="AQ122" s="31"/>
      <c r="AR122" s="31"/>
      <c r="AS122" s="27"/>
      <c r="AT122" s="31"/>
      <c r="AU122" s="31"/>
      <c r="AV122" s="31"/>
      <c r="AW122" s="31"/>
      <c r="AX122" s="38">
        <f>VLOOKUP(A122,[2]INFANTIL!$A$8:$AE$140,31,0)</f>
        <v>0</v>
      </c>
      <c r="AY122" s="18">
        <f>VLOOKUP(A122,[2]INFANTIL!$A$8:$AE$140,30,0)</f>
        <v>0</v>
      </c>
      <c r="AZ122" s="199">
        <f>VLOOKUP(A122,'[3]2019'!$A$8:$E$140,5,0)</f>
        <v>1.8214936247723132</v>
      </c>
      <c r="BA122" s="23">
        <f>VLOOKUP(A122,'[3]2019'!$A$8:$F$140,4,0)</f>
        <v>1</v>
      </c>
      <c r="BB122" s="22">
        <f>VLOOKUP(A122,'[2]MATERNAS DIRECTAS'!$A$8:$AE$140,31,0)</f>
        <v>0</v>
      </c>
      <c r="BC122" s="23">
        <f>VLOOKUP(A122,'[2]MATERNAS DIRECTAS'!$A$8:$AE$140,30,0)</f>
        <v>0</v>
      </c>
      <c r="BD122" s="28">
        <v>0</v>
      </c>
      <c r="BE122" s="29">
        <v>0</v>
      </c>
      <c r="BF122" s="38">
        <f>VLOOKUP(A122,[8]Controles!$A$7:$P$139,12,0)</f>
        <v>14.85148514851485</v>
      </c>
      <c r="BG122" s="18">
        <f>VLOOKUP(A122,[8]Controles!$A$7:$L$139,11,0)</f>
        <v>15</v>
      </c>
      <c r="BH122" s="38">
        <f>VLOOKUP(A122,[8]Peso!$A$7:$D$139,4,0)</f>
        <v>6.9306930693069315</v>
      </c>
      <c r="BI122" s="18">
        <f>VLOOKUP(A122,[8]Peso!$A$7:$D$139,3,0)</f>
        <v>7</v>
      </c>
      <c r="BJ122" s="22">
        <f>VLOOKUP(A122,'[2]EDA &lt; 5AÑOS'!$A$8:$AE$140,31,0)</f>
        <v>0</v>
      </c>
      <c r="BK122" s="23">
        <f>VLOOKUP(A122,'[2]EDA &lt; 5AÑOS'!$A$8:$AE$140,30,0)</f>
        <v>0</v>
      </c>
      <c r="BL122" s="22">
        <f>VLOOKUP(A122,'[2]IRA &lt; 5AÑOS'!$A$8:$AE$140,31,0)</f>
        <v>0</v>
      </c>
      <c r="BM122" s="23">
        <f>VLOOKUP(A122,'[2]IRA &lt; 5AÑOS'!$A$8:$AE$140,30,0)</f>
        <v>0</v>
      </c>
      <c r="BN122" s="18">
        <v>0</v>
      </c>
      <c r="BO122" s="18">
        <v>0</v>
      </c>
      <c r="BP122" s="18">
        <v>0</v>
      </c>
      <c r="BQ122" s="18">
        <v>0</v>
      </c>
      <c r="BR122" s="37">
        <v>0</v>
      </c>
      <c r="BS122" s="26">
        <v>0</v>
      </c>
      <c r="BT122" s="18">
        <v>0</v>
      </c>
      <c r="BU122" s="18">
        <v>0</v>
      </c>
      <c r="BV122" s="201">
        <v>0.19791666666666666</v>
      </c>
      <c r="BW122" s="201">
        <v>1.0729166666666667</v>
      </c>
      <c r="BX122" s="201">
        <v>1.1354166666666667</v>
      </c>
      <c r="BY122" s="201">
        <v>1.0729166666666667</v>
      </c>
      <c r="BZ122" s="201">
        <v>1.125</v>
      </c>
      <c r="CA122" s="201">
        <v>1.1515151515151516</v>
      </c>
      <c r="CB122" s="201">
        <v>0.98989898989898994</v>
      </c>
      <c r="CC122" s="18" t="str">
        <f>VLOOKUP(A122,[9]ESTADISTICAS_EN_EDUCACION_BASIC!$C$3:$AK$127,10,0)</f>
        <v>74.7</v>
      </c>
      <c r="CD122" s="18" t="str">
        <f>VLOOKUP(A122,[9]ESTADISTICAS_EN_EDUCACION_BASIC!$C$3:$AK$158,5,0)</f>
        <v>65.6</v>
      </c>
      <c r="CE122" s="18" t="str">
        <f>VLOOKUP(A122,[9]ESTADISTICAS_EN_EDUCACION_BASIC!$C$3:$AK$127,17,0)</f>
        <v>2.42</v>
      </c>
      <c r="CF122" s="24"/>
      <c r="CG122" s="24"/>
      <c r="CH122" s="20">
        <v>0</v>
      </c>
      <c r="CI122" s="21">
        <v>0</v>
      </c>
      <c r="CJ122" s="38">
        <f>VLOOKUP(A122,'[3]2019'!$A$8:$G$140,7,0)</f>
        <v>0</v>
      </c>
      <c r="CK122" s="18">
        <f>VLOOKUP(A122,'[3]2019'!$A$9:$G$140,6,0)</f>
        <v>0</v>
      </c>
      <c r="CL122" s="18">
        <v>0</v>
      </c>
      <c r="CM122" s="26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26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38">
        <v>0</v>
      </c>
      <c r="DA122" s="18">
        <v>0</v>
      </c>
      <c r="DB122" s="38">
        <f>VLOOKUP(A122,'[3]2019'!$A$8:$I$140,9,0)</f>
        <v>0</v>
      </c>
      <c r="DC122" s="18">
        <f>VLOOKUP(A122,'[3]2019'!$A$8:$I$140,8,0)</f>
        <v>0</v>
      </c>
      <c r="DD122" s="18" t="str">
        <f>VLOOKUP(A122,[9]ESTADISTICAS_EN_EDUCACION_BASIC!$C$3:$AK$127,11,0)</f>
        <v>120.3</v>
      </c>
      <c r="DE122" s="18" t="str">
        <f>VLOOKUP($A122,[9]ESTADISTICAS_EN_EDUCACION_BASIC!$C$3:$AK$127,6,0)</f>
        <v>98.6</v>
      </c>
      <c r="DF122" s="18" t="str">
        <f>VLOOKUP($A122,[9]ESTADISTICAS_EN_EDUCACION_BASIC!$C$3:$AK$127,18,0)</f>
        <v>3.58</v>
      </c>
      <c r="DG122" s="18">
        <f>VLOOKUP($A122,[9]ESTADISTICAS_EN_EDUCACION_BASIC!$C$3:$AK$127,28,0)</f>
        <v>0</v>
      </c>
      <c r="DH122" s="38">
        <f>VLOOKUP(A122,[10]Hoja4!$A$1:$D$63,4,0)</f>
        <v>114.94252873563218</v>
      </c>
      <c r="DI122" s="18">
        <f>VLOOKUP(A122,[10]Hoja4!$A$1:$D$63,2,0)</f>
        <v>1</v>
      </c>
      <c r="DJ122" s="38">
        <f>VLOOKUP(A122,'[10]AS 6 - 11'!$A$1:$D$84,4,0)</f>
        <v>229.88505747126436</v>
      </c>
      <c r="DK122" s="18">
        <f>VLOOKUP(A122,'[10]AS 6 - 11'!$A$1:$D$84,2,0)</f>
        <v>2</v>
      </c>
      <c r="DL122" s="18">
        <v>0</v>
      </c>
      <c r="DM122" s="18">
        <v>0</v>
      </c>
      <c r="DN122" s="38">
        <f>VLOOKUP(A122,[10]Hoja8!$A$1:$D$72,4,0)</f>
        <v>96.432015429122472</v>
      </c>
      <c r="DO122" s="18">
        <f>VLOOKUP(A122,[10]Hoja8!$A$1:$D$72,2,0)</f>
        <v>1</v>
      </c>
      <c r="DP122" s="38">
        <f>VLOOKUP(A122,[10]Hoja10!$A$1:$D$61,4,0)</f>
        <v>96.432015429122472</v>
      </c>
      <c r="DQ122" s="18">
        <f>VLOOKUP(A122,[10]Hoja10!$A$1:$D$61,2,0)</f>
        <v>1</v>
      </c>
      <c r="DR122" s="18">
        <v>0</v>
      </c>
      <c r="DS122" s="18">
        <v>0</v>
      </c>
      <c r="DT122" s="38">
        <f>VLOOKUP(A122,[10]Hoja12!$A$1:$D$41,4,0)</f>
        <v>96.432015429122472</v>
      </c>
      <c r="DU122" s="18">
        <f>VLOOKUP(A122,[10]Hoja12!$A$1:$D$41,2,0)</f>
        <v>1</v>
      </c>
      <c r="DV122" s="18">
        <v>0</v>
      </c>
      <c r="DW122" s="18">
        <v>0</v>
      </c>
      <c r="DX122" s="18">
        <v>0</v>
      </c>
      <c r="DY122" s="18">
        <v>0</v>
      </c>
      <c r="DZ122" s="188">
        <v>0</v>
      </c>
      <c r="EA122" s="189">
        <v>0</v>
      </c>
      <c r="EB122" s="188">
        <v>51.282051282051277</v>
      </c>
      <c r="EC122" s="189">
        <v>22</v>
      </c>
      <c r="ED122" s="38">
        <f>VLOOKUP(A122,'[3]2019'!$A$8:$K$140,11,0)</f>
        <v>2.2909507445589923</v>
      </c>
      <c r="EE122" s="18">
        <f>VLOOKUP(A122,'[3]2019'!$A$8:$K$140,10,0)</f>
        <v>2</v>
      </c>
      <c r="EF122" s="18" t="str">
        <f>VLOOKUP($A122,[9]ESTADISTICAS_EN_EDUCACION_BASIC!$C$3:$AK$127,11,0)</f>
        <v>120.3</v>
      </c>
      <c r="EG122" s="18" t="str">
        <f>VLOOKUP($A122,[9]ESTADISTICAS_EN_EDUCACION_BASIC!$C$3:$AK$127,7,0)</f>
        <v>78.3</v>
      </c>
      <c r="EH122" s="18" t="str">
        <f>VLOOKUP($A122,[9]ESTADISTICAS_EN_EDUCACION_BASIC!$C$3:$AK$127,18,0)</f>
        <v>3.58</v>
      </c>
      <c r="EI122" s="18" t="str">
        <f>VLOOKUP($A122,[9]ESTADISTICAS_EN_EDUCACION_BASIC!$C$3:$AK$127,29,0)</f>
        <v>1.3</v>
      </c>
      <c r="EJ122" s="31"/>
      <c r="EK122" s="31"/>
      <c r="EL122" s="18" t="str">
        <f>VLOOKUP($A122,[9]ESTADISTICAS_EN_EDUCACION_BASIC!$C$3:$AK$127,13,0)</f>
        <v>79.6</v>
      </c>
      <c r="EM122" s="18" t="str">
        <f>VLOOKUP($A122,[9]ESTADISTICAS_EN_EDUCACION_BASIC!$C$3:$AK$127,8,0)</f>
        <v>43.4</v>
      </c>
      <c r="EN122" s="18" t="str">
        <f>VLOOKUP($A122,[9]ESTADISTICAS_EN_EDUCACION_BASIC!$C$3:$AK$127,20,0)</f>
        <v>3.96</v>
      </c>
      <c r="EO122" s="18" t="str">
        <f>VLOOKUP($A122,[9]ESTADISTICAS_EN_EDUCACION_BASIC!$C$3:$AK$127,30,0)</f>
        <v>3.05</v>
      </c>
      <c r="EP122" s="38">
        <f>VLOOKUP(A122,[10]Hoja2!$A$1:$D$72,4,0)</f>
        <v>96.432015429122472</v>
      </c>
      <c r="EQ122" s="18">
        <f>VLOOKUP(A122,[10]Hoja2!$A$1:$D$72,2,0)</f>
        <v>1</v>
      </c>
      <c r="ER122" s="38">
        <f>VLOOKUP(A122,[10]Hoja3!$A$1:$D$89,4,0)</f>
        <v>289.2960462873674</v>
      </c>
      <c r="ES122" s="18">
        <f>VLOOKUP(A122,[10]Hoja3!$A$1:$D$89,2,0)</f>
        <v>3</v>
      </c>
      <c r="ET122" s="38">
        <v>0</v>
      </c>
      <c r="EU122" s="18">
        <v>0</v>
      </c>
      <c r="EV122" s="38">
        <f>VLOOKUP(A122,[10]Hoja7!$A$1:$D$76,4,0)</f>
        <v>192.86403085824494</v>
      </c>
      <c r="EW122" s="18">
        <f>VLOOKUP(A122,[10]Hoja7!$A$1:$D$77,2,0)</f>
        <v>2</v>
      </c>
      <c r="EX122" s="31"/>
      <c r="EY122" s="190">
        <v>64.102564102564102</v>
      </c>
      <c r="EZ122" s="191">
        <v>25</v>
      </c>
      <c r="FA122" s="188">
        <v>76.115485564304464</v>
      </c>
      <c r="FB122" s="189">
        <v>29</v>
      </c>
      <c r="FC122" s="38">
        <f>VLOOKUP(A122,[10]Hoja15!$A$1:$D$63,4,0)</f>
        <v>56.306306306306304</v>
      </c>
      <c r="FD122" s="18">
        <f>VLOOKUP(A122,[10]Hoja15!$A$1:$D$63,2,0)</f>
        <v>1</v>
      </c>
      <c r="FE122" s="38">
        <f>VLOOKUP(A122,[10]Hoja16!$A$1:$D$88,4,0)</f>
        <v>168.91891891891893</v>
      </c>
      <c r="FF122" s="18">
        <f>VLOOKUP(A122,[10]Hoja16!$A$1:$D$88,2,0)</f>
        <v>3</v>
      </c>
      <c r="FG122" s="18">
        <v>0</v>
      </c>
      <c r="FH122" s="18">
        <v>0</v>
      </c>
      <c r="FI122" s="18">
        <v>0</v>
      </c>
      <c r="FJ122" s="18">
        <v>0</v>
      </c>
      <c r="FK122" s="38">
        <f>VLOOKUP(A122,[10]Hoja19!$A$1:$D$97,4,0)</f>
        <v>225.22522522522522</v>
      </c>
      <c r="FL122" s="18">
        <f>VLOOKUP(A122,[10]Hoja19!$A$1:$D$97,2,0)</f>
        <v>4</v>
      </c>
      <c r="FM122" s="38">
        <f>VLOOKUP(A122,[10]Hoja20!$A$1:$D$91,4,0)</f>
        <v>337.83783783783787</v>
      </c>
      <c r="FN122" s="18">
        <f>VLOOKUP(A122,[10]Hoja20!$A$1:$D$91,2,0)</f>
        <v>6</v>
      </c>
      <c r="FO122" s="38">
        <f>VLOOKUP(A122,[10]Hoja21!$A$1:$D$101,4,0)</f>
        <v>619.36936936936934</v>
      </c>
      <c r="FP122" s="18">
        <f>VLOOKUP(A122,[10]Hoja21!$A$1:$D$101,2,0)</f>
        <v>11</v>
      </c>
      <c r="FQ122" s="38">
        <f>VLOOKUP(A122,[10]Hoja22!$A$1:$D$60,4,0)</f>
        <v>56.306306306306304</v>
      </c>
      <c r="FR122" s="18">
        <f>VLOOKUP(A122,[10]Hoja22!$A$1:$D$60,2,0)</f>
        <v>1</v>
      </c>
      <c r="FS122" s="38">
        <f>VLOOKUP(A122,'[3]2019'!$A$8:$M$140,13,0)</f>
        <v>2.466091245376079</v>
      </c>
      <c r="FT122" s="18">
        <f>VLOOKUP(A122,'[3]2019'!$A$8:$M$140,12,0)</f>
        <v>2</v>
      </c>
      <c r="FU122" s="38">
        <f>VLOOKUP(A122,'[3]2019'!$A$8:$O$140,15,0)</f>
        <v>3.8860103626943006</v>
      </c>
      <c r="FV122" s="18">
        <f>VLOOKUP(A122,'[3]2019'!$A$8:$O$140,14,0)</f>
        <v>3</v>
      </c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</row>
    <row r="123" spans="1:243">
      <c r="A123" s="17" t="s">
        <v>1516</v>
      </c>
      <c r="B123" s="18" t="s">
        <v>1517</v>
      </c>
      <c r="C123" s="17" t="s">
        <v>547</v>
      </c>
      <c r="D123" s="25">
        <v>6</v>
      </c>
      <c r="E123" s="27">
        <v>2019</v>
      </c>
      <c r="F123" s="31"/>
      <c r="G123" s="194">
        <v>9265</v>
      </c>
      <c r="H123" s="194">
        <v>3201</v>
      </c>
      <c r="I123" s="194">
        <v>6064</v>
      </c>
      <c r="J123" s="200">
        <v>4.1399999999999997</v>
      </c>
      <c r="K123" s="40">
        <f>VLOOKUP(A123,'[6]1.COBERTURA  DANE'!$B$7:$G$139,5,0)</f>
        <v>233</v>
      </c>
      <c r="L123" s="26">
        <v>52.79</v>
      </c>
      <c r="M123" s="32">
        <v>6969</v>
      </c>
      <c r="N123" s="187">
        <v>1411</v>
      </c>
      <c r="O123" s="187">
        <v>728</v>
      </c>
      <c r="P123" s="187">
        <v>683</v>
      </c>
      <c r="Q123" s="196">
        <f>VLOOKUP($A123,[7]Hoja1!$A$1:$H$3750,6,0)</f>
        <v>1677</v>
      </c>
      <c r="R123" s="196">
        <f>VLOOKUP($A123,[7]Hoja1!$A$1:$H$3750,7,0)</f>
        <v>864</v>
      </c>
      <c r="S123" s="196">
        <f>VLOOKUP($A123,[7]Hoja1!$A$1:$H$3750,8,0)</f>
        <v>813</v>
      </c>
      <c r="T123" s="187">
        <v>1258</v>
      </c>
      <c r="U123" s="187">
        <v>641</v>
      </c>
      <c r="V123" s="187">
        <v>617</v>
      </c>
      <c r="W123" s="198">
        <f>VLOOKUP($A123,[7]Hoja1!$A$1:$K$3750,9,0)</f>
        <v>1446</v>
      </c>
      <c r="X123" s="198">
        <f>VLOOKUP($A123,[7]Hoja1!$A$1:$K$3750,10,0)</f>
        <v>735</v>
      </c>
      <c r="Y123" s="198">
        <f>VLOOKUP($A123,[7]Hoja1!$A$1:$K$3750,11,0)</f>
        <v>711</v>
      </c>
      <c r="Z123" s="187">
        <v>1096</v>
      </c>
      <c r="AA123" s="187">
        <v>555</v>
      </c>
      <c r="AB123" s="187">
        <v>541</v>
      </c>
      <c r="AC123" s="198">
        <f>VLOOKUP(A123,[7]Hoja1!$A$1:$Q$3765,12,0)</f>
        <v>1240</v>
      </c>
      <c r="AD123" s="198">
        <f>VLOOKUP($A123,[7]Hoja1!$A$1:$Q$3765,13,0)</f>
        <v>633</v>
      </c>
      <c r="AE123" s="198">
        <f>VLOOKUP($A123,[7]Hoja1!$A$1:$Q$3750,14,0)</f>
        <v>607</v>
      </c>
      <c r="AF123" s="187">
        <v>968</v>
      </c>
      <c r="AG123" s="187">
        <v>503</v>
      </c>
      <c r="AH123" s="187">
        <v>465</v>
      </c>
      <c r="AI123" s="198">
        <f>VLOOKUP($A123,[7]Hoja1!$A$1:$Q$3750,15,0)</f>
        <v>1655</v>
      </c>
      <c r="AJ123" s="198">
        <f>VLOOKUP($A123,[7]Hoja1!$A$1:$Q$3750,16,0)</f>
        <v>829</v>
      </c>
      <c r="AK123" s="198">
        <f>VLOOKUP($A123,[7]Hoja1!$A$1:$Q$3750,17,0)</f>
        <v>826</v>
      </c>
      <c r="AL123" s="187">
        <v>774</v>
      </c>
      <c r="AM123" s="187">
        <v>394</v>
      </c>
      <c r="AN123" s="187">
        <v>380</v>
      </c>
      <c r="AO123" s="31"/>
      <c r="AP123" s="31"/>
      <c r="AQ123" s="31"/>
      <c r="AR123" s="31"/>
      <c r="AS123" s="27"/>
      <c r="AT123" s="31"/>
      <c r="AU123" s="31"/>
      <c r="AV123" s="31"/>
      <c r="AW123" s="31"/>
      <c r="AX123" s="38">
        <f>VLOOKUP(A123,[2]INFANTIL!$A$8:$AE$140,31,0)</f>
        <v>0</v>
      </c>
      <c r="AY123" s="18">
        <f>VLOOKUP(A123,[2]INFANTIL!$A$8:$AE$140,30,0)</f>
        <v>0</v>
      </c>
      <c r="AZ123" s="199">
        <f>VLOOKUP(A123,'[3]2019'!$A$8:$E$140,5,0)</f>
        <v>0.70871722182849051</v>
      </c>
      <c r="BA123" s="23">
        <f>VLOOKUP(A123,'[3]2019'!$A$8:$F$140,4,0)</f>
        <v>1</v>
      </c>
      <c r="BB123" s="22">
        <f>VLOOKUP(A123,'[2]MATERNAS DIRECTAS'!$A$8:$AE$140,31,0)</f>
        <v>0</v>
      </c>
      <c r="BC123" s="23">
        <f>VLOOKUP(A123,'[2]MATERNAS DIRECTAS'!$A$8:$AE$140,30,0)</f>
        <v>0</v>
      </c>
      <c r="BD123" s="28">
        <v>0</v>
      </c>
      <c r="BE123" s="29">
        <v>0</v>
      </c>
      <c r="BF123" s="38">
        <f>VLOOKUP(A123,[8]Controles!$A$7:$P$139,12,0)</f>
        <v>8.8235294117647065</v>
      </c>
      <c r="BG123" s="18">
        <f>VLOOKUP(A123,[8]Controles!$A$7:$L$139,11,0)</f>
        <v>9</v>
      </c>
      <c r="BH123" s="38">
        <f>VLOOKUP(A123,[8]Peso!$A$7:$D$139,4,0)</f>
        <v>2.9411764705882351</v>
      </c>
      <c r="BI123" s="18">
        <f>VLOOKUP(A123,[8]Peso!$A$7:$D$139,3,0)</f>
        <v>3</v>
      </c>
      <c r="BJ123" s="22">
        <f>VLOOKUP(A123,'[2]EDA &lt; 5AÑOS'!$A$8:$AE$140,31,0)</f>
        <v>0</v>
      </c>
      <c r="BK123" s="23">
        <f>VLOOKUP(A123,'[2]EDA &lt; 5AÑOS'!$A$8:$AE$140,30,0)</f>
        <v>0</v>
      </c>
      <c r="BL123" s="22">
        <f>VLOOKUP(A123,'[2]IRA &lt; 5AÑOS'!$A$8:$AE$140,31,0)</f>
        <v>0</v>
      </c>
      <c r="BM123" s="23">
        <f>VLOOKUP(A123,'[2]IRA &lt; 5AÑOS'!$A$8:$AE$140,30,0)</f>
        <v>0</v>
      </c>
      <c r="BN123" s="18">
        <v>0</v>
      </c>
      <c r="BO123" s="18">
        <v>0</v>
      </c>
      <c r="BP123" s="18">
        <v>0</v>
      </c>
      <c r="BQ123" s="18">
        <v>0</v>
      </c>
      <c r="BR123" s="37">
        <v>0</v>
      </c>
      <c r="BS123" s="26">
        <v>0</v>
      </c>
      <c r="BT123" s="18">
        <v>0</v>
      </c>
      <c r="BU123" s="18">
        <v>0</v>
      </c>
      <c r="BV123" s="201">
        <v>0.80128205128205132</v>
      </c>
      <c r="BW123" s="201">
        <v>0.95512820512820518</v>
      </c>
      <c r="BX123" s="201">
        <v>0.94871794871794868</v>
      </c>
      <c r="BY123" s="201">
        <v>0.95512820512820518</v>
      </c>
      <c r="BZ123" s="201">
        <v>1.1666666666666667</v>
      </c>
      <c r="CA123" s="201">
        <v>0.91249999999999998</v>
      </c>
      <c r="CB123" s="201">
        <v>1.0874999999999999</v>
      </c>
      <c r="CC123" s="18">
        <f>VLOOKUP(A123,[9]ESTADISTICAS_EN_EDUCACION_BASIC!$C$3:$AK$127,10,0)</f>
        <v>0</v>
      </c>
      <c r="CD123" s="18">
        <f>VLOOKUP(A123,[9]ESTADISTICAS_EN_EDUCACION_BASIC!$C$3:$AK$158,5,0)</f>
        <v>0</v>
      </c>
      <c r="CE123" s="18">
        <f>VLOOKUP(A123,[9]ESTADISTICAS_EN_EDUCACION_BASIC!$C$3:$AK$127,17,0)</f>
        <v>0</v>
      </c>
      <c r="CF123" s="24"/>
      <c r="CG123" s="24"/>
      <c r="CH123" s="20">
        <v>0</v>
      </c>
      <c r="CI123" s="21">
        <v>0</v>
      </c>
      <c r="CJ123" s="38">
        <f>VLOOKUP(A123,'[3]2019'!$A$8:$G$140,7,0)</f>
        <v>0.79491255961844198</v>
      </c>
      <c r="CK123" s="18">
        <f>VLOOKUP(A123,'[3]2019'!$A$9:$G$140,6,0)</f>
        <v>1</v>
      </c>
      <c r="CL123" s="18">
        <v>0</v>
      </c>
      <c r="CM123" s="26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26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38">
        <v>0</v>
      </c>
      <c r="DA123" s="18">
        <v>0</v>
      </c>
      <c r="DB123" s="38">
        <f>VLOOKUP(A123,'[3]2019'!$A$8:$I$140,9,0)</f>
        <v>0</v>
      </c>
      <c r="DC123" s="18">
        <f>VLOOKUP(A123,'[3]2019'!$A$8:$I$140,8,0)</f>
        <v>0</v>
      </c>
      <c r="DD123" s="18">
        <f>VLOOKUP(A123,[9]ESTADISTICAS_EN_EDUCACION_BASIC!$C$3:$AK$127,11,0)</f>
        <v>0</v>
      </c>
      <c r="DE123" s="18">
        <f>VLOOKUP($A123,[9]ESTADISTICAS_EN_EDUCACION_BASIC!$C$3:$AK$127,6,0)</f>
        <v>0</v>
      </c>
      <c r="DF123" s="18">
        <f>VLOOKUP($A123,[9]ESTADISTICAS_EN_EDUCACION_BASIC!$C$3:$AK$127,18,0)</f>
        <v>0</v>
      </c>
      <c r="DG123" s="18">
        <f>VLOOKUP($A123,[9]ESTADISTICAS_EN_EDUCACION_BASIC!$C$3:$AK$127,28,0)</f>
        <v>0</v>
      </c>
      <c r="DH123" s="38">
        <v>0</v>
      </c>
      <c r="DI123" s="18">
        <v>0</v>
      </c>
      <c r="DJ123" s="38">
        <v>0</v>
      </c>
      <c r="DK123" s="18">
        <v>0</v>
      </c>
      <c r="DL123" s="18">
        <v>0</v>
      </c>
      <c r="DM123" s="18">
        <v>0</v>
      </c>
      <c r="DN123" s="3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8">
        <v>5.5452865064695009</v>
      </c>
      <c r="EA123" s="189">
        <v>3</v>
      </c>
      <c r="EB123" s="188">
        <v>70.967741935483872</v>
      </c>
      <c r="EC123" s="189">
        <v>33</v>
      </c>
      <c r="ED123" s="38">
        <f>VLOOKUP(A123,'[3]2019'!$A$8:$K$140,11,0)</f>
        <v>1.0330578512396695</v>
      </c>
      <c r="EE123" s="18">
        <f>VLOOKUP(A123,'[3]2019'!$A$8:$K$140,10,0)</f>
        <v>1</v>
      </c>
      <c r="EF123" s="18">
        <f>VLOOKUP($A123,[9]ESTADISTICAS_EN_EDUCACION_BASIC!$C$3:$AK$127,11,0)</f>
        <v>0</v>
      </c>
      <c r="EG123" s="18" t="str">
        <f>VLOOKUP($A123,[9]ESTADISTICAS_EN_EDUCACION_BASIC!$C$3:$AK$127,7,0)</f>
        <v>75.7</v>
      </c>
      <c r="EH123" s="18">
        <f>VLOOKUP($A123,[9]ESTADISTICAS_EN_EDUCACION_BASIC!$C$3:$AK$127,18,0)</f>
        <v>0</v>
      </c>
      <c r="EI123" s="18">
        <f>VLOOKUP($A123,[9]ESTADISTICAS_EN_EDUCACION_BASIC!$C$3:$AK$127,29,0)</f>
        <v>0</v>
      </c>
      <c r="EJ123" s="31"/>
      <c r="EK123" s="31"/>
      <c r="EL123" s="18" t="str">
        <f>VLOOKUP($A123,[9]ESTADISTICAS_EN_EDUCACION_BASIC!$C$3:$AK$127,13,0)</f>
        <v>98.7</v>
      </c>
      <c r="EM123" s="18" t="str">
        <f>VLOOKUP($A123,[9]ESTADISTICAS_EN_EDUCACION_BASIC!$C$3:$AK$127,8,0)</f>
        <v>24.7</v>
      </c>
      <c r="EN123" s="18">
        <f>VLOOKUP($A123,[9]ESTADISTICAS_EN_EDUCACION_BASIC!$C$3:$AK$127,20,0)</f>
        <v>0</v>
      </c>
      <c r="EO123" s="18" t="str">
        <f>VLOOKUP($A123,[9]ESTADISTICAS_EN_EDUCACION_BASIC!$C$3:$AK$127,30,0)</f>
        <v>3.91</v>
      </c>
      <c r="EP123" s="18">
        <v>0</v>
      </c>
      <c r="EQ123" s="18">
        <v>0</v>
      </c>
      <c r="ER123" s="38">
        <v>0</v>
      </c>
      <c r="ES123" s="18">
        <v>0</v>
      </c>
      <c r="ET123" s="38">
        <v>0</v>
      </c>
      <c r="EU123" s="18">
        <v>0</v>
      </c>
      <c r="EV123" s="38">
        <v>0</v>
      </c>
      <c r="EW123" s="18">
        <v>0</v>
      </c>
      <c r="EX123" s="31"/>
      <c r="EY123" s="188">
        <v>71.05263157894737</v>
      </c>
      <c r="EZ123" s="189">
        <v>27</v>
      </c>
      <c r="FA123" s="188">
        <v>63.063063063063055</v>
      </c>
      <c r="FB123" s="189">
        <v>21</v>
      </c>
      <c r="FC123" s="18">
        <v>0</v>
      </c>
      <c r="FD123" s="18">
        <v>0</v>
      </c>
      <c r="FE123" s="3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38">
        <v>0</v>
      </c>
      <c r="FL123" s="18">
        <v>0</v>
      </c>
      <c r="FM123" s="38">
        <v>0</v>
      </c>
      <c r="FN123" s="18">
        <v>0</v>
      </c>
      <c r="FO123" s="38">
        <v>0</v>
      </c>
      <c r="FP123" s="18">
        <v>0</v>
      </c>
      <c r="FQ123" s="38">
        <v>0</v>
      </c>
      <c r="FR123" s="18">
        <v>0</v>
      </c>
      <c r="FS123" s="38">
        <f>VLOOKUP(A123,'[3]2019'!$A$8:$M$140,13,0)</f>
        <v>0</v>
      </c>
      <c r="FT123" s="18">
        <f>VLOOKUP(A123,'[3]2019'!$A$8:$M$140,12,0)</f>
        <v>0</v>
      </c>
      <c r="FU123" s="38">
        <f>VLOOKUP(A123,'[3]2019'!$A$8:$O$140,15,0)</f>
        <v>0</v>
      </c>
      <c r="FV123" s="18">
        <f>VLOOKUP(A123,'[3]2019'!$A$8:$O$140,14,0)</f>
        <v>0</v>
      </c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</row>
    <row r="124" spans="1:243">
      <c r="A124" s="17" t="s">
        <v>1526</v>
      </c>
      <c r="B124" s="18" t="s">
        <v>1527</v>
      </c>
      <c r="C124" s="17" t="s">
        <v>479</v>
      </c>
      <c r="D124" s="25">
        <v>6</v>
      </c>
      <c r="E124" s="27">
        <v>2019</v>
      </c>
      <c r="F124" s="31"/>
      <c r="G124" s="194">
        <v>7630</v>
      </c>
      <c r="H124" s="194">
        <v>3649</v>
      </c>
      <c r="I124" s="194">
        <v>3981</v>
      </c>
      <c r="J124" s="200">
        <v>9.7899999999999991</v>
      </c>
      <c r="K124" s="40">
        <f>VLOOKUP(A124,'[6]1.COBERTURA  DANE'!$B$7:$G$139,5,0)</f>
        <v>849</v>
      </c>
      <c r="L124" s="26">
        <v>59.89</v>
      </c>
      <c r="M124" s="32">
        <v>5194</v>
      </c>
      <c r="N124" s="187">
        <v>643</v>
      </c>
      <c r="O124" s="187">
        <v>331</v>
      </c>
      <c r="P124" s="187">
        <v>312</v>
      </c>
      <c r="Q124" s="196">
        <f>VLOOKUP($A124,[7]Hoja1!$A$1:$H$3750,6,0)</f>
        <v>773</v>
      </c>
      <c r="R124" s="196">
        <f>VLOOKUP($A124,[7]Hoja1!$A$1:$H$3750,7,0)</f>
        <v>397</v>
      </c>
      <c r="S124" s="196">
        <f>VLOOKUP($A124,[7]Hoja1!$A$1:$H$3750,8,0)</f>
        <v>376</v>
      </c>
      <c r="T124" s="187">
        <v>659</v>
      </c>
      <c r="U124" s="187">
        <v>339</v>
      </c>
      <c r="V124" s="187">
        <v>320</v>
      </c>
      <c r="W124" s="198">
        <f>VLOOKUP($A124,[7]Hoja1!$A$1:$K$3750,9,0)</f>
        <v>799</v>
      </c>
      <c r="X124" s="198">
        <f>VLOOKUP($A124,[7]Hoja1!$A$1:$K$3750,10,0)</f>
        <v>411</v>
      </c>
      <c r="Y124" s="198">
        <f>VLOOKUP($A124,[7]Hoja1!$A$1:$K$3750,11,0)</f>
        <v>388</v>
      </c>
      <c r="Z124" s="187">
        <v>674</v>
      </c>
      <c r="AA124" s="187">
        <v>346</v>
      </c>
      <c r="AB124" s="187">
        <v>328</v>
      </c>
      <c r="AC124" s="198">
        <f>VLOOKUP(A124,[7]Hoja1!$A$1:$Q$3765,12,0)</f>
        <v>793</v>
      </c>
      <c r="AD124" s="198">
        <f>VLOOKUP($A124,[7]Hoja1!$A$1:$Q$3765,13,0)</f>
        <v>407</v>
      </c>
      <c r="AE124" s="198">
        <f>VLOOKUP($A124,[7]Hoja1!$A$1:$Q$3750,14,0)</f>
        <v>386</v>
      </c>
      <c r="AF124" s="187">
        <v>631</v>
      </c>
      <c r="AG124" s="187">
        <v>323</v>
      </c>
      <c r="AH124" s="187">
        <v>308</v>
      </c>
      <c r="AI124" s="198">
        <f>VLOOKUP($A124,[7]Hoja1!$A$1:$Q$3750,15,0)</f>
        <v>1272</v>
      </c>
      <c r="AJ124" s="198">
        <f>VLOOKUP($A124,[7]Hoja1!$A$1:$Q$3750,16,0)</f>
        <v>631</v>
      </c>
      <c r="AK124" s="198">
        <f>VLOOKUP($A124,[7]Hoja1!$A$1:$Q$3750,17,0)</f>
        <v>641</v>
      </c>
      <c r="AL124" s="187">
        <v>574</v>
      </c>
      <c r="AM124" s="187">
        <v>286</v>
      </c>
      <c r="AN124" s="187">
        <v>288</v>
      </c>
      <c r="AO124" s="31"/>
      <c r="AP124" s="31"/>
      <c r="AQ124" s="31"/>
      <c r="AR124" s="31"/>
      <c r="AS124" s="27"/>
      <c r="AT124" s="31"/>
      <c r="AU124" s="31"/>
      <c r="AV124" s="31"/>
      <c r="AW124" s="31"/>
      <c r="AX124" s="38">
        <f>VLOOKUP(A124,[2]INFANTIL!$A$8:$AE$140,31,0)</f>
        <v>0</v>
      </c>
      <c r="AY124" s="18">
        <f>VLOOKUP(A124,[2]INFANTIL!$A$8:$AE$140,30,0)</f>
        <v>0</v>
      </c>
      <c r="AZ124" s="199">
        <f>VLOOKUP(A124,'[3]2019'!$A$8:$E$140,5,0)</f>
        <v>0</v>
      </c>
      <c r="BA124" s="23">
        <f>VLOOKUP(A124,'[3]2019'!$A$8:$F$140,4,0)</f>
        <v>0</v>
      </c>
      <c r="BB124" s="22">
        <f>VLOOKUP(A124,'[2]MATERNAS DIRECTAS'!$A$8:$AE$140,31,0)</f>
        <v>0</v>
      </c>
      <c r="BC124" s="23">
        <f>VLOOKUP(A124,'[2]MATERNAS DIRECTAS'!$A$8:$AE$140,30,0)</f>
        <v>0</v>
      </c>
      <c r="BD124" s="28">
        <v>0</v>
      </c>
      <c r="BE124" s="29">
        <v>0</v>
      </c>
      <c r="BF124" s="38">
        <f>VLOOKUP(A124,[8]Controles!$A$7:$P$139,12,0)</f>
        <v>3.6363636363636362</v>
      </c>
      <c r="BG124" s="18">
        <f>VLOOKUP(A124,[8]Controles!$A$7:$L$139,11,0)</f>
        <v>2</v>
      </c>
      <c r="BH124" s="38">
        <f>VLOOKUP(A124,[8]Peso!$A$7:$D$139,4,0)</f>
        <v>9.0909090909090917</v>
      </c>
      <c r="BI124" s="18">
        <f>VLOOKUP(A124,[8]Peso!$A$7:$D$139,3,0)</f>
        <v>5</v>
      </c>
      <c r="BJ124" s="22">
        <f>VLOOKUP(A124,'[2]EDA &lt; 5AÑOS'!$A$8:$AE$140,31,0)</f>
        <v>0</v>
      </c>
      <c r="BK124" s="23">
        <f>VLOOKUP(A124,'[2]EDA &lt; 5AÑOS'!$A$8:$AE$140,30,0)</f>
        <v>0</v>
      </c>
      <c r="BL124" s="22">
        <f>VLOOKUP(A124,'[2]IRA &lt; 5AÑOS'!$A$8:$AE$140,31,0)</f>
        <v>0</v>
      </c>
      <c r="BM124" s="23">
        <f>VLOOKUP(A124,'[2]IRA &lt; 5AÑOS'!$A$8:$AE$140,30,0)</f>
        <v>0</v>
      </c>
      <c r="BN124" s="18">
        <v>0</v>
      </c>
      <c r="BO124" s="18">
        <v>0</v>
      </c>
      <c r="BP124" s="18">
        <v>0</v>
      </c>
      <c r="BQ124" s="18">
        <v>0</v>
      </c>
      <c r="BR124" s="37">
        <v>0</v>
      </c>
      <c r="BS124" s="26">
        <v>0</v>
      </c>
      <c r="BT124" s="18">
        <v>0</v>
      </c>
      <c r="BU124" s="18">
        <v>0</v>
      </c>
      <c r="BV124" s="201">
        <v>0.27160493827160492</v>
      </c>
      <c r="BW124" s="201">
        <v>0.85185185185185186</v>
      </c>
      <c r="BX124" s="201">
        <v>0.92592592592592593</v>
      </c>
      <c r="BY124" s="201">
        <v>0.85185185185185186</v>
      </c>
      <c r="BZ124" s="201">
        <v>0.9135802469135802</v>
      </c>
      <c r="CA124" s="201">
        <v>0.85365853658536583</v>
      </c>
      <c r="CB124" s="201">
        <v>0.82926829268292679</v>
      </c>
      <c r="CC124" s="18">
        <f>VLOOKUP(A124,[9]ESTADISTICAS_EN_EDUCACION_BASIC!$C$3:$AK$127,10,0)</f>
        <v>58</v>
      </c>
      <c r="CD124" s="18">
        <f>VLOOKUP(A124,[9]ESTADISTICAS_EN_EDUCACION_BASIC!$C$3:$AK$158,5,0)</f>
        <v>50</v>
      </c>
      <c r="CE124" s="18" t="str">
        <f>VLOOKUP(A124,[9]ESTADISTICAS_EN_EDUCACION_BASIC!$C$3:$AK$127,17,0)</f>
        <v>7.34</v>
      </c>
      <c r="CF124" s="24"/>
      <c r="CG124" s="24"/>
      <c r="CH124" s="20">
        <v>0</v>
      </c>
      <c r="CI124" s="21">
        <v>0</v>
      </c>
      <c r="CJ124" s="38">
        <f>VLOOKUP(A124,'[3]2019'!$A$8:$G$140,7,0)</f>
        <v>0</v>
      </c>
      <c r="CK124" s="18">
        <f>VLOOKUP(A124,'[3]2019'!$A$9:$G$140,6,0)</f>
        <v>0</v>
      </c>
      <c r="CL124" s="18">
        <v>0</v>
      </c>
      <c r="CM124" s="26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26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38">
        <v>0</v>
      </c>
      <c r="DA124" s="18">
        <v>0</v>
      </c>
      <c r="DB124" s="38">
        <f>VLOOKUP(A124,'[3]2019'!$A$8:$I$140,9,0)</f>
        <v>0</v>
      </c>
      <c r="DC124" s="18">
        <f>VLOOKUP(A124,'[3]2019'!$A$8:$I$140,8,0)</f>
        <v>0</v>
      </c>
      <c r="DD124" s="18" t="str">
        <f>VLOOKUP(A124,[9]ESTADISTICAS_EN_EDUCACION_BASIC!$C$3:$AK$127,11,0)</f>
        <v>94.3</v>
      </c>
      <c r="DE124" s="18" t="str">
        <f>VLOOKUP($A124,[9]ESTADISTICAS_EN_EDUCACION_BASIC!$C$3:$AK$127,6,0)</f>
        <v>68.9</v>
      </c>
      <c r="DF124" s="18" t="str">
        <f>VLOOKUP($A124,[9]ESTADISTICAS_EN_EDUCACION_BASIC!$C$3:$AK$127,18,0)</f>
        <v>6.94</v>
      </c>
      <c r="DG124" s="18">
        <f>VLOOKUP($A124,[9]ESTADISTICAS_EN_EDUCACION_BASIC!$C$3:$AK$127,28,0)</f>
        <v>0</v>
      </c>
      <c r="DH124" s="38">
        <v>0</v>
      </c>
      <c r="DI124" s="18">
        <v>0</v>
      </c>
      <c r="DJ124" s="38">
        <f>VLOOKUP(A124,'[10]AS 6 - 11'!$A$1:$D$84,4,0)</f>
        <v>125.15644555694618</v>
      </c>
      <c r="DK124" s="18">
        <f>VLOOKUP(A124,'[10]AS 6 - 11'!$A$1:$D$84,2,0)</f>
        <v>1</v>
      </c>
      <c r="DL124" s="18">
        <v>0</v>
      </c>
      <c r="DM124" s="18">
        <v>0</v>
      </c>
      <c r="DN124" s="38">
        <v>0</v>
      </c>
      <c r="DO124" s="18">
        <v>0</v>
      </c>
      <c r="DP124" s="38">
        <f>VLOOKUP(A124,[10]Hoja10!$A$1:$D$61,4,0)</f>
        <v>126.10340479192938</v>
      </c>
      <c r="DQ124" s="18">
        <f>VLOOKUP(A124,[10]Hoja10!$A$1:$D$61,2,0)</f>
        <v>1</v>
      </c>
      <c r="DR124" s="18">
        <v>0</v>
      </c>
      <c r="DS124" s="18">
        <v>0</v>
      </c>
      <c r="DT124" s="38">
        <f>VLOOKUP(A124,[10]Hoja12!$A$1:$D$41,4,0)</f>
        <v>126.10340479192938</v>
      </c>
      <c r="DU124" s="18">
        <f>VLOOKUP(A124,[10]Hoja12!$A$1:$D$41,2,0)</f>
        <v>1</v>
      </c>
      <c r="DV124" s="18">
        <v>0</v>
      </c>
      <c r="DW124" s="18">
        <v>0</v>
      </c>
      <c r="DX124" s="18">
        <v>0</v>
      </c>
      <c r="DY124" s="18">
        <v>0</v>
      </c>
      <c r="DZ124" s="188">
        <v>6.0975609756097562</v>
      </c>
      <c r="EA124" s="189">
        <v>2</v>
      </c>
      <c r="EB124" s="188">
        <v>35.714285714285715</v>
      </c>
      <c r="EC124" s="189">
        <v>11</v>
      </c>
      <c r="ED124" s="38">
        <f>VLOOKUP(A124,'[3]2019'!$A$8:$K$140,11,0)</f>
        <v>1.5847860538827259</v>
      </c>
      <c r="EE124" s="18">
        <f>VLOOKUP(A124,'[3]2019'!$A$8:$K$140,10,0)</f>
        <v>1</v>
      </c>
      <c r="EF124" s="18" t="str">
        <f>VLOOKUP($A124,[9]ESTADISTICAS_EN_EDUCACION_BASIC!$C$3:$AK$127,11,0)</f>
        <v>94.3</v>
      </c>
      <c r="EG124" s="18">
        <f>VLOOKUP($A124,[9]ESTADISTICAS_EN_EDUCACION_BASIC!$C$3:$AK$127,7,0)</f>
        <v>40</v>
      </c>
      <c r="EH124" s="18" t="str">
        <f>VLOOKUP($A124,[9]ESTADISTICAS_EN_EDUCACION_BASIC!$C$3:$AK$127,18,0)</f>
        <v>6.94</v>
      </c>
      <c r="EI124" s="18">
        <f>VLOOKUP($A124,[9]ESTADISTICAS_EN_EDUCACION_BASIC!$C$3:$AK$127,29,0)</f>
        <v>0</v>
      </c>
      <c r="EJ124" s="31"/>
      <c r="EK124" s="31"/>
      <c r="EL124" s="18" t="str">
        <f>VLOOKUP($A124,[9]ESTADISTICAS_EN_EDUCACION_BASIC!$C$3:$AK$127,13,0)</f>
        <v>28.3</v>
      </c>
      <c r="EM124" s="18" t="str">
        <f>VLOOKUP($A124,[9]ESTADISTICAS_EN_EDUCACION_BASIC!$C$3:$AK$127,8,0)</f>
        <v>16.6</v>
      </c>
      <c r="EN124" s="18" t="str">
        <f>VLOOKUP($A124,[9]ESTADISTICAS_EN_EDUCACION_BASIC!$C$3:$AK$127,20,0)</f>
        <v>5.05</v>
      </c>
      <c r="EO124" s="18">
        <f>VLOOKUP($A124,[9]ESTADISTICAS_EN_EDUCACION_BASIC!$C$3:$AK$127,30,0)</f>
        <v>0</v>
      </c>
      <c r="EP124" s="18">
        <v>0</v>
      </c>
      <c r="EQ124" s="18">
        <v>0</v>
      </c>
      <c r="ER124" s="38">
        <v>0</v>
      </c>
      <c r="ES124" s="18">
        <v>0</v>
      </c>
      <c r="ET124" s="38">
        <v>0</v>
      </c>
      <c r="EU124" s="18">
        <v>0</v>
      </c>
      <c r="EV124" s="38">
        <v>0</v>
      </c>
      <c r="EW124" s="18">
        <v>0</v>
      </c>
      <c r="EX124" s="31"/>
      <c r="EY124" s="188">
        <v>76.3888888888889</v>
      </c>
      <c r="EZ124" s="189">
        <v>22</v>
      </c>
      <c r="FA124" s="188">
        <v>57.823129251700685</v>
      </c>
      <c r="FB124" s="189">
        <v>17</v>
      </c>
      <c r="FC124" s="38">
        <f>VLOOKUP(A124,[10]Hoja15!$A$1:$D$63,4,0)</f>
        <v>78.616352201257868</v>
      </c>
      <c r="FD124" s="18">
        <f>VLOOKUP(A124,[10]Hoja15!$A$1:$D$63,2,0)</f>
        <v>1</v>
      </c>
      <c r="FE124" s="38">
        <f>VLOOKUP(A124,[10]Hoja16!$A$1:$D$88,4,0)</f>
        <v>78.616352201257868</v>
      </c>
      <c r="FF124" s="18">
        <f>VLOOKUP(A124,[10]Hoja16!$A$1:$D$88,2,0)</f>
        <v>1</v>
      </c>
      <c r="FG124" s="18">
        <v>0</v>
      </c>
      <c r="FH124" s="18">
        <v>0</v>
      </c>
      <c r="FI124" s="18">
        <v>0</v>
      </c>
      <c r="FJ124" s="18">
        <v>0</v>
      </c>
      <c r="FK124" s="38">
        <f>VLOOKUP(A124,[10]Hoja19!$A$1:$D$97,4,0)</f>
        <v>157.23270440251574</v>
      </c>
      <c r="FL124" s="18">
        <f>VLOOKUP(A124,[10]Hoja19!$A$1:$D$97,2,0)</f>
        <v>2</v>
      </c>
      <c r="FM124" s="38">
        <f>VLOOKUP(A124,[10]Hoja20!$A$1:$D$91,4,0)</f>
        <v>78.616352201257868</v>
      </c>
      <c r="FN124" s="18">
        <f>VLOOKUP(A124,[10]Hoja20!$A$1:$D$91,2,0)</f>
        <v>1</v>
      </c>
      <c r="FO124" s="38">
        <f>VLOOKUP(A124,[10]Hoja21!$A$1:$D$101,4,0)</f>
        <v>78.616352201257868</v>
      </c>
      <c r="FP124" s="18">
        <f>VLOOKUP(A124,[10]Hoja21!$A$1:$D$101,2,0)</f>
        <v>1</v>
      </c>
      <c r="FQ124" s="38">
        <f>VLOOKUP(A124,[10]Hoja22!$A$1:$D$60,4,0)</f>
        <v>78.616352201257868</v>
      </c>
      <c r="FR124" s="18">
        <f>VLOOKUP(A124,[10]Hoja22!$A$1:$D$60,2,0)</f>
        <v>1</v>
      </c>
      <c r="FS124" s="38">
        <f>VLOOKUP(A124,'[3]2019'!$A$8:$M$140,13,0)</f>
        <v>1.7421602787456445</v>
      </c>
      <c r="FT124" s="18">
        <f>VLOOKUP(A124,'[3]2019'!$A$8:$M$140,12,0)</f>
        <v>1</v>
      </c>
      <c r="FU124" s="38">
        <f>VLOOKUP(A124,'[3]2019'!$A$8:$O$140,15,0)</f>
        <v>1.7513134851138354</v>
      </c>
      <c r="FV124" s="18">
        <f>VLOOKUP(A124,'[3]2019'!$A$8:$O$140,14,0)</f>
        <v>1</v>
      </c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</row>
    <row r="125" spans="1:243">
      <c r="A125" s="17" t="s">
        <v>1531</v>
      </c>
      <c r="B125" s="18" t="s">
        <v>1532</v>
      </c>
      <c r="C125" s="17" t="s">
        <v>514</v>
      </c>
      <c r="D125" s="25">
        <v>6</v>
      </c>
      <c r="E125" s="27">
        <v>2019</v>
      </c>
      <c r="F125" s="31"/>
      <c r="G125" s="194">
        <v>42116</v>
      </c>
      <c r="H125" s="194">
        <v>29942</v>
      </c>
      <c r="I125" s="194">
        <v>12174</v>
      </c>
      <c r="J125" s="200">
        <v>31.44</v>
      </c>
      <c r="K125" s="40">
        <f>VLOOKUP(A125,'[6]1.COBERTURA  DANE'!$B$7:$G$139,5,0)</f>
        <v>15439</v>
      </c>
      <c r="L125" s="26">
        <v>54.89</v>
      </c>
      <c r="M125" s="32">
        <v>26954</v>
      </c>
      <c r="N125" s="187">
        <v>3244</v>
      </c>
      <c r="O125" s="187">
        <v>1618</v>
      </c>
      <c r="P125" s="187">
        <v>1626</v>
      </c>
      <c r="Q125" s="196">
        <f>VLOOKUP($A125,[7]Hoja1!$A$1:$H$3750,6,0)</f>
        <v>3924</v>
      </c>
      <c r="R125" s="196">
        <f>VLOOKUP($A125,[7]Hoja1!$A$1:$H$3750,7,0)</f>
        <v>1958</v>
      </c>
      <c r="S125" s="196">
        <f>VLOOKUP($A125,[7]Hoja1!$A$1:$H$3750,8,0)</f>
        <v>1966</v>
      </c>
      <c r="T125" s="187">
        <v>3582</v>
      </c>
      <c r="U125" s="187">
        <v>1792</v>
      </c>
      <c r="V125" s="187">
        <v>1790</v>
      </c>
      <c r="W125" s="198">
        <f>VLOOKUP($A125,[7]Hoja1!$A$1:$K$3750,9,0)</f>
        <v>4452</v>
      </c>
      <c r="X125" s="198">
        <f>VLOOKUP($A125,[7]Hoja1!$A$1:$K$3750,10,0)</f>
        <v>2230</v>
      </c>
      <c r="Y125" s="198">
        <f>VLOOKUP($A125,[7]Hoja1!$A$1:$K$3750,11,0)</f>
        <v>2222</v>
      </c>
      <c r="Z125" s="187">
        <v>3951</v>
      </c>
      <c r="AA125" s="187">
        <v>1988</v>
      </c>
      <c r="AB125" s="187">
        <v>1963</v>
      </c>
      <c r="AC125" s="198">
        <f>VLOOKUP(A125,[7]Hoja1!$A$1:$Q$3765,12,0)</f>
        <v>4801</v>
      </c>
      <c r="AD125" s="198">
        <f>VLOOKUP($A125,[7]Hoja1!$A$1:$Q$3765,13,0)</f>
        <v>2430</v>
      </c>
      <c r="AE125" s="198">
        <f>VLOOKUP($A125,[7]Hoja1!$A$1:$Q$3750,14,0)</f>
        <v>2371</v>
      </c>
      <c r="AF125" s="187">
        <v>3939</v>
      </c>
      <c r="AG125" s="187">
        <v>2009</v>
      </c>
      <c r="AH125" s="187">
        <v>1930</v>
      </c>
      <c r="AI125" s="198">
        <f>VLOOKUP($A125,[7]Hoja1!$A$1:$Q$3750,15,0)</f>
        <v>7830</v>
      </c>
      <c r="AJ125" s="198">
        <f>VLOOKUP($A125,[7]Hoja1!$A$1:$Q$3750,16,0)</f>
        <v>3999</v>
      </c>
      <c r="AK125" s="198">
        <f>VLOOKUP($A125,[7]Hoja1!$A$1:$Q$3750,17,0)</f>
        <v>3831</v>
      </c>
      <c r="AL125" s="187">
        <v>3617</v>
      </c>
      <c r="AM125" s="187">
        <v>1856</v>
      </c>
      <c r="AN125" s="187">
        <v>1761</v>
      </c>
      <c r="AO125" s="31"/>
      <c r="AP125" s="31"/>
      <c r="AQ125" s="31"/>
      <c r="AR125" s="31"/>
      <c r="AS125" s="27"/>
      <c r="AT125" s="31"/>
      <c r="AU125" s="31"/>
      <c r="AV125" s="31"/>
      <c r="AW125" s="31"/>
      <c r="AX125" s="38">
        <f>VLOOKUP(A125,[2]INFANTIL!$A$8:$AE$140,31,0)</f>
        <v>10.204081632653061</v>
      </c>
      <c r="AY125" s="18">
        <f>VLOOKUP(A125,[2]INFANTIL!$A$8:$AE$140,30,0)</f>
        <v>5</v>
      </c>
      <c r="AZ125" s="199">
        <f>VLOOKUP(A125,'[3]2019'!$A$8:$E$140,5,0)</f>
        <v>1.8495684340320593</v>
      </c>
      <c r="BA125" s="23">
        <f>VLOOKUP(A125,'[3]2019'!$A$8:$F$140,4,0)</f>
        <v>6</v>
      </c>
      <c r="BB125" s="22">
        <f>VLOOKUP(A125,'[2]MATERNAS DIRECTAS'!$A$8:$AE$140,31,0)</f>
        <v>0</v>
      </c>
      <c r="BC125" s="23">
        <f>VLOOKUP(A125,'[2]MATERNAS DIRECTAS'!$A$8:$AE$140,30,0)</f>
        <v>0</v>
      </c>
      <c r="BD125" s="28">
        <v>30.826140567200987</v>
      </c>
      <c r="BE125" s="29">
        <v>1</v>
      </c>
      <c r="BF125" s="38">
        <f>VLOOKUP(A125,[8]Controles!$A$7:$P$139,12,0)</f>
        <v>8.3673469387755102</v>
      </c>
      <c r="BG125" s="18">
        <f>VLOOKUP(A125,[8]Controles!$A$7:$L$139,11,0)</f>
        <v>41</v>
      </c>
      <c r="BH125" s="38">
        <f>VLOOKUP(A125,[8]Peso!$A$7:$D$139,4,0)</f>
        <v>12.244897959183673</v>
      </c>
      <c r="BI125" s="18">
        <f>VLOOKUP(A125,[8]Peso!$A$7:$D$139,3,0)</f>
        <v>60</v>
      </c>
      <c r="BJ125" s="22">
        <f>VLOOKUP(A125,'[2]EDA &lt; 5AÑOS'!$A$8:$AE$140,31,0)</f>
        <v>0</v>
      </c>
      <c r="BK125" s="23">
        <f>VLOOKUP(A125,'[2]EDA &lt; 5AÑOS'!$A$8:$AE$140,30,0)</f>
        <v>0</v>
      </c>
      <c r="BL125" s="22">
        <f>VLOOKUP(A125,'[2]IRA &lt; 5AÑOS'!$A$8:$AE$140,31,0)</f>
        <v>0</v>
      </c>
      <c r="BM125" s="23">
        <f>VLOOKUP(A125,'[2]IRA &lt; 5AÑOS'!$A$8:$AE$140,30,0)</f>
        <v>0</v>
      </c>
      <c r="BN125" s="18">
        <v>0</v>
      </c>
      <c r="BO125" s="18">
        <v>0</v>
      </c>
      <c r="BP125" s="18">
        <v>0</v>
      </c>
      <c r="BQ125" s="18">
        <v>0</v>
      </c>
      <c r="BR125" s="37">
        <v>0</v>
      </c>
      <c r="BS125" s="26">
        <v>0</v>
      </c>
      <c r="BT125" s="18">
        <v>0</v>
      </c>
      <c r="BU125" s="18">
        <v>0</v>
      </c>
      <c r="BV125" s="201">
        <v>1.478688524590164</v>
      </c>
      <c r="BW125" s="201">
        <v>0.87704918032786883</v>
      </c>
      <c r="BX125" s="201">
        <v>0.85245901639344257</v>
      </c>
      <c r="BY125" s="201">
        <v>0.87704918032786883</v>
      </c>
      <c r="BZ125" s="201">
        <v>0.83606557377049184</v>
      </c>
      <c r="CA125" s="201">
        <v>0.84902597402597402</v>
      </c>
      <c r="CB125" s="201">
        <v>0.8928571428571429</v>
      </c>
      <c r="CC125" s="18" t="str">
        <f>VLOOKUP(A125,[9]ESTADISTICAS_EN_EDUCACION_BASIC!$C$3:$AK$127,10,0)</f>
        <v>83.8</v>
      </c>
      <c r="CD125" s="18" t="str">
        <f>VLOOKUP(A125,[9]ESTADISTICAS_EN_EDUCACION_BASIC!$C$3:$AK$158,5,0)</f>
        <v>64.5</v>
      </c>
      <c r="CE125" s="18" t="str">
        <f>VLOOKUP(A125,[9]ESTADISTICAS_EN_EDUCACION_BASIC!$C$3:$AK$127,17,0)</f>
        <v>7.27</v>
      </c>
      <c r="CF125" s="24"/>
      <c r="CG125" s="24"/>
      <c r="CH125" s="20">
        <v>114.72</v>
      </c>
      <c r="CI125" s="21">
        <v>8</v>
      </c>
      <c r="CJ125" s="38">
        <f>VLOOKUP(A125,'[3]2019'!$A$8:$G$140,7,0)</f>
        <v>0.27917364600781686</v>
      </c>
      <c r="CK125" s="18">
        <f>VLOOKUP(A125,'[3]2019'!$A$9:$G$140,6,0)</f>
        <v>1</v>
      </c>
      <c r="CL125" s="18">
        <v>203.87</v>
      </c>
      <c r="CM125" s="26">
        <v>8</v>
      </c>
      <c r="CN125" s="38">
        <v>243.9</v>
      </c>
      <c r="CO125" s="18">
        <v>8</v>
      </c>
      <c r="CP125" s="38">
        <v>91.46</v>
      </c>
      <c r="CQ125" s="26">
        <v>3</v>
      </c>
      <c r="CR125" s="18">
        <v>0</v>
      </c>
      <c r="CS125" s="26">
        <v>0</v>
      </c>
      <c r="CT125" s="18">
        <v>0</v>
      </c>
      <c r="CU125" s="18">
        <v>0</v>
      </c>
      <c r="CV125" s="18">
        <v>0</v>
      </c>
      <c r="CW125" s="18">
        <v>0</v>
      </c>
      <c r="CX125" s="18">
        <v>0</v>
      </c>
      <c r="CY125" s="18">
        <v>0</v>
      </c>
      <c r="CZ125" s="38">
        <v>0</v>
      </c>
      <c r="DA125" s="18">
        <v>0</v>
      </c>
      <c r="DB125" s="38">
        <f>VLOOKUP(A125,'[3]2019'!$A$8:$I$140,9,0)</f>
        <v>0</v>
      </c>
      <c r="DC125" s="18">
        <f>VLOOKUP(A125,'[3]2019'!$A$8:$I$140,8,0)</f>
        <v>0</v>
      </c>
      <c r="DD125" s="18" t="str">
        <f>VLOOKUP(A125,[9]ESTADISTICAS_EN_EDUCACION_BASIC!$C$3:$AK$127,11,0)</f>
        <v>117.1</v>
      </c>
      <c r="DE125" s="18" t="str">
        <f>VLOOKUP($A125,[9]ESTADISTICAS_EN_EDUCACION_BASIC!$C$3:$AK$127,6,0)</f>
        <v>90.9</v>
      </c>
      <c r="DF125" s="18" t="str">
        <f>VLOOKUP($A125,[9]ESTADISTICAS_EN_EDUCACION_BASIC!$C$3:$AK$127,18,0)</f>
        <v>4.22</v>
      </c>
      <c r="DG125" s="18">
        <f>VLOOKUP($A125,[9]ESTADISTICAS_EN_EDUCACION_BASIC!$C$3:$AK$127,28,0)</f>
        <v>0</v>
      </c>
      <c r="DH125" s="38">
        <f>VLOOKUP(A125,[10]Hoja4!$A$1:$D$63,4,0)</f>
        <v>157.23270440251574</v>
      </c>
      <c r="DI125" s="18">
        <f>VLOOKUP(A125,[10]Hoja4!$A$1:$D$63,2,0)</f>
        <v>7</v>
      </c>
      <c r="DJ125" s="38">
        <f>VLOOKUP(A125,'[10]AS 6 - 11'!$A$1:$D$84,4,0)</f>
        <v>247.07996406109615</v>
      </c>
      <c r="DK125" s="18">
        <f>VLOOKUP(A125,'[10]AS 6 - 11'!$A$1:$D$84,2,0)</f>
        <v>11</v>
      </c>
      <c r="DL125" s="38">
        <f>VLOOKUP(A125,'[10]VIPNAL 6 - 11'!$A$1:$D$28,4,0)</f>
        <v>89.847259658580413</v>
      </c>
      <c r="DM125" s="18">
        <f>VLOOKUP(A125,'[10]VIPNAL 6 - 11'!$A$1:$D$28,2,0)</f>
        <v>4</v>
      </c>
      <c r="DN125" s="38">
        <f>VLOOKUP(A125,[10]Hoja8!$A$1:$D$72,4,0)</f>
        <v>312.4349093938763</v>
      </c>
      <c r="DO125" s="18">
        <f>VLOOKUP(A125,[10]Hoja8!$A$1:$D$72,2,0)</f>
        <v>15</v>
      </c>
      <c r="DP125" s="38">
        <f>VLOOKUP(A125,[10]Hoja10!$A$1:$D$61,4,0)</f>
        <v>62.486981878775254</v>
      </c>
      <c r="DQ125" s="18">
        <f>VLOOKUP(A125,[10]Hoja10!$A$1:$D$61,2,0)</f>
        <v>3</v>
      </c>
      <c r="DR125" s="38">
        <f>VLOOKUP(A125,[10]Hoja11!$A$1:$D$24,4,0)</f>
        <v>20.828993959591752</v>
      </c>
      <c r="DS125" s="18">
        <f>VLOOKUP(A125,[10]Hoja11!$A$1:$D$24,2,0)</f>
        <v>1</v>
      </c>
      <c r="DT125" s="38">
        <f>VLOOKUP(A125,[10]Hoja12!$A$1:$D$41,4,0)</f>
        <v>41.657987919183505</v>
      </c>
      <c r="DU125" s="18">
        <f>VLOOKUP(A125,[10]Hoja12!$A$1:$D$41,2,0)</f>
        <v>2</v>
      </c>
      <c r="DV125" s="18">
        <v>0</v>
      </c>
      <c r="DW125" s="18">
        <v>0</v>
      </c>
      <c r="DX125" s="18">
        <v>0</v>
      </c>
      <c r="DY125" s="18">
        <v>0</v>
      </c>
      <c r="DZ125" s="188">
        <v>2.0376974019358127</v>
      </c>
      <c r="EA125" s="189">
        <v>4</v>
      </c>
      <c r="EB125" s="188">
        <v>55.958549222797927</v>
      </c>
      <c r="EC125" s="189">
        <v>108</v>
      </c>
      <c r="ED125" s="38">
        <f>VLOOKUP(A125,'[3]2019'!$A$8:$K$140,11,0)</f>
        <v>1.5232292460015233</v>
      </c>
      <c r="EE125" s="18">
        <f>VLOOKUP(A125,'[3]2019'!$A$8:$K$140,10,0)</f>
        <v>6</v>
      </c>
      <c r="EF125" s="18" t="str">
        <f>VLOOKUP($A125,[9]ESTADISTICAS_EN_EDUCACION_BASIC!$C$3:$AK$127,11,0)</f>
        <v>117.1</v>
      </c>
      <c r="EG125" s="18">
        <f>VLOOKUP($A125,[9]ESTADISTICAS_EN_EDUCACION_BASIC!$C$3:$AK$127,7,0)</f>
        <v>71</v>
      </c>
      <c r="EH125" s="18" t="str">
        <f>VLOOKUP($A125,[9]ESTADISTICAS_EN_EDUCACION_BASIC!$C$3:$AK$127,18,0)</f>
        <v>4.22</v>
      </c>
      <c r="EI125" s="18">
        <f>VLOOKUP($A125,[9]ESTADISTICAS_EN_EDUCACION_BASIC!$C$3:$AK$127,29,0)</f>
        <v>0</v>
      </c>
      <c r="EJ125" s="31"/>
      <c r="EK125" s="31"/>
      <c r="EL125" s="18" t="str">
        <f>VLOOKUP($A125,[9]ESTADISTICAS_EN_EDUCACION_BASIC!$C$3:$AK$127,13,0)</f>
        <v>62.6</v>
      </c>
      <c r="EM125" s="18" t="str">
        <f>VLOOKUP($A125,[9]ESTADISTICAS_EN_EDUCACION_BASIC!$C$3:$AK$127,8,0)</f>
        <v>31.2</v>
      </c>
      <c r="EN125" s="18" t="str">
        <f>VLOOKUP($A125,[9]ESTADISTICAS_EN_EDUCACION_BASIC!$C$3:$AK$127,20,0)</f>
        <v>5.3</v>
      </c>
      <c r="EO125" s="18" t="str">
        <f>VLOOKUP($A125,[9]ESTADISTICAS_EN_EDUCACION_BASIC!$C$3:$AK$127,30,0)</f>
        <v>3.39</v>
      </c>
      <c r="EP125" s="38">
        <f>VLOOKUP(A125,[10]Hoja2!$A$1:$D$72,4,0)</f>
        <v>312.4349093938763</v>
      </c>
      <c r="EQ125" s="18">
        <f>VLOOKUP(A125,[10]Hoja2!$A$1:$D$72,2,0)</f>
        <v>15</v>
      </c>
      <c r="ER125" s="38">
        <f>VLOOKUP(A125,[10]Hoja3!$A$1:$D$89,4,0)</f>
        <v>354.09289731305978</v>
      </c>
      <c r="ES125" s="18">
        <f>VLOOKUP(A125,[10]Hoja3!$A$1:$D$89,2,0)</f>
        <v>17</v>
      </c>
      <c r="ET125" s="38">
        <f>VLOOKUP(A125,[10]Hoja5!$A$1:$D$76,4,0)</f>
        <v>458.23786711101855</v>
      </c>
      <c r="EU125" s="18">
        <f>VLOOKUP(A125,[10]Hoja5!$A$1:$D$75,2,0)</f>
        <v>22</v>
      </c>
      <c r="EV125" s="38">
        <f>VLOOKUP(A125,[10]Hoja7!$A$1:$D$76,4,0)</f>
        <v>333.26390335346804</v>
      </c>
      <c r="EW125" s="18">
        <f>VLOOKUP(A125,[10]Hoja7!$A$1:$D$77,2,0)</f>
        <v>16</v>
      </c>
      <c r="EX125" s="31"/>
      <c r="EY125" s="188">
        <v>93.128904031800118</v>
      </c>
      <c r="EZ125" s="189">
        <v>164</v>
      </c>
      <c r="FA125" s="188">
        <v>60.036385688295937</v>
      </c>
      <c r="FB125" s="189">
        <v>99</v>
      </c>
      <c r="FC125" s="38">
        <f>VLOOKUP(A125,[10]Hoja15!$A$1:$D$63,4,0)</f>
        <v>51.085568326947644</v>
      </c>
      <c r="FD125" s="18">
        <f>VLOOKUP(A125,[10]Hoja15!$A$1:$D$63,2,0)</f>
        <v>4</v>
      </c>
      <c r="FE125" s="38">
        <f>VLOOKUP(A125,[10]Hoja16!$A$1:$D$88,4,0)</f>
        <v>127.7139208173691</v>
      </c>
      <c r="FF125" s="18">
        <f>VLOOKUP(A125,[10]Hoja16!$A$1:$D$88,2,0)</f>
        <v>10</v>
      </c>
      <c r="FG125" s="18">
        <v>0</v>
      </c>
      <c r="FH125" s="18">
        <v>0</v>
      </c>
      <c r="FI125" s="18">
        <v>0</v>
      </c>
      <c r="FJ125" s="18">
        <v>0</v>
      </c>
      <c r="FK125" s="38">
        <f>VLOOKUP(A125,[10]Hoja19!$A$1:$D$97,4,0)</f>
        <v>178.79948914431674</v>
      </c>
      <c r="FL125" s="18">
        <f>VLOOKUP(A125,[10]Hoja19!$A$1:$D$97,2,0)</f>
        <v>14</v>
      </c>
      <c r="FM125" s="38">
        <f>VLOOKUP(A125,[10]Hoja20!$A$1:$D$91,4,0)</f>
        <v>242.65644955300129</v>
      </c>
      <c r="FN125" s="18">
        <f>VLOOKUP(A125,[10]Hoja20!$A$1:$D$91,2,0)</f>
        <v>19</v>
      </c>
      <c r="FO125" s="38">
        <f>VLOOKUP(A125,[10]Hoja21!$A$1:$D$101,4,0)</f>
        <v>293.74201787994889</v>
      </c>
      <c r="FP125" s="18">
        <f>VLOOKUP(A125,[10]Hoja21!$A$1:$D$101,2,0)</f>
        <v>23</v>
      </c>
      <c r="FQ125" s="38">
        <f>VLOOKUP(A125,[10]Hoja22!$A$1:$D$60,4,0)</f>
        <v>25.542784163473822</v>
      </c>
      <c r="FR125" s="18">
        <f>VLOOKUP(A125,[10]Hoja22!$A$1:$D$60,2,0)</f>
        <v>2</v>
      </c>
      <c r="FS125" s="38">
        <f>VLOOKUP(A125,'[3]2019'!$A$8:$M$140,13,0)</f>
        <v>1.9353055017970695</v>
      </c>
      <c r="FT125" s="18">
        <f>VLOOKUP(A125,'[3]2019'!$A$8:$M$140,12,0)</f>
        <v>7</v>
      </c>
      <c r="FU125" s="38">
        <f>VLOOKUP(A125,'[3]2019'!$A$8:$O$140,15,0)</f>
        <v>1.8039687312086592</v>
      </c>
      <c r="FV125" s="18">
        <f>VLOOKUP(A125,'[3]2019'!$A$8:$O$140,14,0)</f>
        <v>6</v>
      </c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</row>
    <row r="126" spans="1:243">
      <c r="A126" s="17" t="s">
        <v>1539</v>
      </c>
      <c r="B126" s="18" t="s">
        <v>1540</v>
      </c>
      <c r="C126" s="17" t="s">
        <v>479</v>
      </c>
      <c r="D126" s="25">
        <v>6</v>
      </c>
      <c r="E126" s="27">
        <v>2019</v>
      </c>
      <c r="F126" s="31"/>
      <c r="G126" s="194">
        <v>23050</v>
      </c>
      <c r="H126" s="194">
        <v>6930</v>
      </c>
      <c r="I126" s="194">
        <v>16120</v>
      </c>
      <c r="J126" s="200">
        <v>12.29</v>
      </c>
      <c r="K126" s="40">
        <f>VLOOKUP(A126,'[6]1.COBERTURA  DANE'!$B$7:$G$139,5,0)</f>
        <v>3153</v>
      </c>
      <c r="L126" s="26">
        <v>56.67</v>
      </c>
      <c r="M126" s="32">
        <v>14533</v>
      </c>
      <c r="N126" s="187">
        <v>1735</v>
      </c>
      <c r="O126" s="187">
        <v>892</v>
      </c>
      <c r="P126" s="187">
        <v>843</v>
      </c>
      <c r="Q126" s="196">
        <f>VLOOKUP($A126,[7]Hoja1!$A$1:$H$3750,6,0)</f>
        <v>2095</v>
      </c>
      <c r="R126" s="196">
        <f>VLOOKUP($A126,[7]Hoja1!$A$1:$H$3750,7,0)</f>
        <v>1078</v>
      </c>
      <c r="S126" s="196">
        <f>VLOOKUP($A126,[7]Hoja1!$A$1:$H$3750,8,0)</f>
        <v>1017</v>
      </c>
      <c r="T126" s="187">
        <v>1895</v>
      </c>
      <c r="U126" s="187">
        <v>984</v>
      </c>
      <c r="V126" s="187">
        <v>911</v>
      </c>
      <c r="W126" s="198">
        <f>VLOOKUP($A126,[7]Hoja1!$A$1:$K$3750,9,0)</f>
        <v>2349</v>
      </c>
      <c r="X126" s="198">
        <f>VLOOKUP($A126,[7]Hoja1!$A$1:$K$3750,10,0)</f>
        <v>1222</v>
      </c>
      <c r="Y126" s="198">
        <f>VLOOKUP($A126,[7]Hoja1!$A$1:$K$3750,11,0)</f>
        <v>1127</v>
      </c>
      <c r="Z126" s="187">
        <v>2060</v>
      </c>
      <c r="AA126" s="187">
        <v>1073</v>
      </c>
      <c r="AB126" s="187">
        <v>987</v>
      </c>
      <c r="AC126" s="198">
        <f>VLOOKUP(A126,[7]Hoja1!$A$1:$Q$3765,12,0)</f>
        <v>2468</v>
      </c>
      <c r="AD126" s="198">
        <f>VLOOKUP($A126,[7]Hoja1!$A$1:$Q$3765,13,0)</f>
        <v>1285</v>
      </c>
      <c r="AE126" s="198">
        <f>VLOOKUP($A126,[7]Hoja1!$A$1:$Q$3750,14,0)</f>
        <v>1183</v>
      </c>
      <c r="AF126" s="187">
        <v>1976</v>
      </c>
      <c r="AG126" s="187">
        <v>1022</v>
      </c>
      <c r="AH126" s="187">
        <v>954</v>
      </c>
      <c r="AI126" s="198">
        <f>VLOOKUP($A126,[7]Hoja1!$A$1:$Q$3750,15,0)</f>
        <v>3618</v>
      </c>
      <c r="AJ126" s="198">
        <f>VLOOKUP($A126,[7]Hoja1!$A$1:$Q$3750,16,0)</f>
        <v>1816</v>
      </c>
      <c r="AK126" s="198">
        <f>VLOOKUP($A126,[7]Hoja1!$A$1:$Q$3750,17,0)</f>
        <v>1802</v>
      </c>
      <c r="AL126" s="187">
        <v>1665</v>
      </c>
      <c r="AM126" s="187">
        <v>836</v>
      </c>
      <c r="AN126" s="187">
        <v>829</v>
      </c>
      <c r="AO126" s="31"/>
      <c r="AP126" s="31"/>
      <c r="AQ126" s="31"/>
      <c r="AR126" s="31"/>
      <c r="AS126" s="27"/>
      <c r="AT126" s="31"/>
      <c r="AU126" s="31"/>
      <c r="AV126" s="31"/>
      <c r="AW126" s="31"/>
      <c r="AX126" s="38">
        <f>VLOOKUP(A126,[2]INFANTIL!$A$8:$AE$140,31,0)</f>
        <v>0</v>
      </c>
      <c r="AY126" s="18">
        <f>VLOOKUP(A126,[2]INFANTIL!$A$8:$AE$140,30,0)</f>
        <v>0</v>
      </c>
      <c r="AZ126" s="199">
        <f>VLOOKUP(A126,'[3]2019'!$A$8:$E$140,5,0)</f>
        <v>0</v>
      </c>
      <c r="BA126" s="23">
        <f>VLOOKUP(A126,'[3]2019'!$A$8:$F$140,4,0)</f>
        <v>0</v>
      </c>
      <c r="BB126" s="22">
        <f>VLOOKUP(A126,'[2]MATERNAS DIRECTAS'!$A$8:$AE$140,31,0)</f>
        <v>0</v>
      </c>
      <c r="BC126" s="23">
        <f>VLOOKUP(A126,'[2]MATERNAS DIRECTAS'!$A$8:$AE$140,30,0)</f>
        <v>0</v>
      </c>
      <c r="BD126" s="28">
        <v>0</v>
      </c>
      <c r="BE126" s="29">
        <v>0</v>
      </c>
      <c r="BF126" s="38">
        <f>VLOOKUP(A126,[8]Controles!$A$7:$P$139,12,0)</f>
        <v>10.95890410958904</v>
      </c>
      <c r="BG126" s="18">
        <f>VLOOKUP(A126,[8]Controles!$A$7:$L$139,11,0)</f>
        <v>24</v>
      </c>
      <c r="BH126" s="38">
        <f>VLOOKUP(A126,[8]Peso!$A$7:$D$139,4,0)</f>
        <v>5.93607305936073</v>
      </c>
      <c r="BI126" s="18">
        <f>VLOOKUP(A126,[8]Peso!$A$7:$D$139,3,0)</f>
        <v>13</v>
      </c>
      <c r="BJ126" s="22">
        <f>VLOOKUP(A126,'[2]EDA &lt; 5AÑOS'!$A$8:$AE$140,31,0)</f>
        <v>0</v>
      </c>
      <c r="BK126" s="23">
        <f>VLOOKUP(A126,'[2]EDA &lt; 5AÑOS'!$A$8:$AE$140,30,0)</f>
        <v>0</v>
      </c>
      <c r="BL126" s="22">
        <f>VLOOKUP(A126,'[2]IRA &lt; 5AÑOS'!$A$8:$AE$140,31,0)</f>
        <v>0</v>
      </c>
      <c r="BM126" s="23">
        <f>VLOOKUP(A126,'[2]IRA &lt; 5AÑOS'!$A$8:$AE$140,30,0)</f>
        <v>0</v>
      </c>
      <c r="BN126" s="18">
        <v>0</v>
      </c>
      <c r="BO126" s="18">
        <v>0</v>
      </c>
      <c r="BP126" s="18">
        <v>0</v>
      </c>
      <c r="BQ126" s="18">
        <v>0</v>
      </c>
      <c r="BR126" s="37">
        <v>0</v>
      </c>
      <c r="BS126" s="26">
        <v>0</v>
      </c>
      <c r="BT126" s="18">
        <v>0</v>
      </c>
      <c r="BU126" s="18">
        <v>0</v>
      </c>
      <c r="BV126" s="201">
        <v>5.3497536945812811</v>
      </c>
      <c r="BW126" s="201">
        <v>0.8719211822660099</v>
      </c>
      <c r="BX126" s="201">
        <v>0.84729064039408863</v>
      </c>
      <c r="BY126" s="201">
        <v>0.8719211822660099</v>
      </c>
      <c r="BZ126" s="201">
        <v>0.84729064039408863</v>
      </c>
      <c r="CA126" s="201">
        <v>0.88796680497925307</v>
      </c>
      <c r="CB126" s="201">
        <v>0.8796680497925311</v>
      </c>
      <c r="CC126" s="18">
        <f>VLOOKUP(A126,[9]ESTADISTICAS_EN_EDUCACION_BASIC!$C$3:$AK$127,10,0)</f>
        <v>93</v>
      </c>
      <c r="CD126" s="18" t="str">
        <f>VLOOKUP(A126,[9]ESTADISTICAS_EN_EDUCACION_BASIC!$C$3:$AK$158,5,0)</f>
        <v>76.1</v>
      </c>
      <c r="CE126" s="18" t="str">
        <f>VLOOKUP(A126,[9]ESTADISTICAS_EN_EDUCACION_BASIC!$C$3:$AK$127,17,0)</f>
        <v>4.61</v>
      </c>
      <c r="CF126" s="24"/>
      <c r="CG126" s="24"/>
      <c r="CH126" s="20">
        <v>57.24</v>
      </c>
      <c r="CI126" s="21">
        <v>1</v>
      </c>
      <c r="CJ126" s="38">
        <f>VLOOKUP(A126,'[3]2019'!$A$8:$G$140,7,0)</f>
        <v>0</v>
      </c>
      <c r="CK126" s="18">
        <f>VLOOKUP(A126,'[3]2019'!$A$9:$G$140,6,0)</f>
        <v>0</v>
      </c>
      <c r="CL126" s="18">
        <v>57.24</v>
      </c>
      <c r="CM126" s="26">
        <v>1</v>
      </c>
      <c r="CN126" s="18">
        <v>286.2</v>
      </c>
      <c r="CO126" s="18">
        <v>5</v>
      </c>
      <c r="CP126" s="18">
        <v>57.24</v>
      </c>
      <c r="CQ126" s="18">
        <v>1</v>
      </c>
      <c r="CR126" s="38">
        <v>42.57</v>
      </c>
      <c r="CS126" s="26">
        <v>1</v>
      </c>
      <c r="CT126" s="38">
        <f>VLOOKUP(A126,[10]Hoja9!$A$1:$D$17,4,0)</f>
        <v>42.571306939123033</v>
      </c>
      <c r="CU126" s="18">
        <f>VLOOKUP(A126,[10]Hoja9!$A$1:$D$17,2,0)</f>
        <v>1</v>
      </c>
      <c r="CV126" s="18">
        <v>0</v>
      </c>
      <c r="CW126" s="18">
        <v>0</v>
      </c>
      <c r="CX126" s="18">
        <v>0</v>
      </c>
      <c r="CY126" s="18">
        <v>0</v>
      </c>
      <c r="CZ126" s="38">
        <v>0</v>
      </c>
      <c r="DA126" s="18">
        <v>0</v>
      </c>
      <c r="DB126" s="38">
        <f>VLOOKUP(A126,'[3]2019'!$A$8:$I$140,9,0)</f>
        <v>0</v>
      </c>
      <c r="DC126" s="18">
        <f>VLOOKUP(A126,'[3]2019'!$A$8:$I$140,8,0)</f>
        <v>0</v>
      </c>
      <c r="DD126" s="18" t="str">
        <f>VLOOKUP(A126,[9]ESTADISTICAS_EN_EDUCACION_BASIC!$C$3:$AK$127,11,0)</f>
        <v>118.9</v>
      </c>
      <c r="DE126" s="18" t="str">
        <f>VLOOKUP($A126,[9]ESTADISTICAS_EN_EDUCACION_BASIC!$C$3:$AK$127,6,0)</f>
        <v>91.9</v>
      </c>
      <c r="DF126" s="18" t="str">
        <f>VLOOKUP($A126,[9]ESTADISTICAS_EN_EDUCACION_BASIC!$C$3:$AK$127,18,0)</f>
        <v>4.95</v>
      </c>
      <c r="DG126" s="18" t="str">
        <f>VLOOKUP($A126,[9]ESTADISTICAS_EN_EDUCACION_BASIC!$C$3:$AK$127,28,0)</f>
        <v>0.34</v>
      </c>
      <c r="DH126" s="38">
        <v>42.57</v>
      </c>
      <c r="DI126" s="18">
        <v>1</v>
      </c>
      <c r="DJ126" s="38">
        <f>VLOOKUP(A126,'[10]AS 6 - 11'!$A$1:$D$84,4,0)</f>
        <v>255.4278416347382</v>
      </c>
      <c r="DK126" s="18">
        <f>VLOOKUP(A126,'[10]AS 6 - 11'!$A$1:$D$84,2,0)</f>
        <v>6</v>
      </c>
      <c r="DL126" s="18">
        <v>0</v>
      </c>
      <c r="DM126" s="18">
        <v>0</v>
      </c>
      <c r="DN126" s="38">
        <f>VLOOKUP(A126,[10]Hoja8!$A$1:$D$72,4,0)</f>
        <v>162.07455429497568</v>
      </c>
      <c r="DO126" s="18">
        <f>VLOOKUP(A126,[10]Hoja8!$A$1:$D$72,2,0)</f>
        <v>4</v>
      </c>
      <c r="DP126" s="38">
        <f>VLOOKUP(A126,[10]Hoja10!$A$1:$D$61,4,0)</f>
        <v>40.518638573743921</v>
      </c>
      <c r="DQ126" s="18">
        <f>VLOOKUP(A126,[10]Hoja10!$A$1:$D$61,2,0)</f>
        <v>1</v>
      </c>
      <c r="DR126" s="38">
        <f>VLOOKUP(A126,[10]Hoja11!$A$1:$D$24,4,0)</f>
        <v>40.518638573743921</v>
      </c>
      <c r="DS126" s="18">
        <f>VLOOKUP(A126,[10]Hoja11!$A$1:$D$24,2,0)</f>
        <v>1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8">
        <v>1.0131712259371835</v>
      </c>
      <c r="EA126" s="189">
        <v>1</v>
      </c>
      <c r="EB126" s="188">
        <v>53.459119496855351</v>
      </c>
      <c r="EC126" s="189">
        <v>51</v>
      </c>
      <c r="ED126" s="38">
        <f>VLOOKUP(A126,'[3]2019'!$A$8:$K$140,11,0)</f>
        <v>0</v>
      </c>
      <c r="EE126" s="18">
        <f>VLOOKUP(A126,'[3]2019'!$A$8:$K$140,10,0)</f>
        <v>0</v>
      </c>
      <c r="EF126" s="18" t="str">
        <f>VLOOKUP($A126,[9]ESTADISTICAS_EN_EDUCACION_BASIC!$C$3:$AK$127,11,0)</f>
        <v>118.9</v>
      </c>
      <c r="EG126" s="18" t="str">
        <f>VLOOKUP($A126,[9]ESTADISTICAS_EN_EDUCACION_BASIC!$C$3:$AK$127,7,0)</f>
        <v>58.7</v>
      </c>
      <c r="EH126" s="18" t="str">
        <f>VLOOKUP($A126,[9]ESTADISTICAS_EN_EDUCACION_BASIC!$C$3:$AK$127,18,0)</f>
        <v>4.95</v>
      </c>
      <c r="EI126" s="18" t="str">
        <f>VLOOKUP($A126,[9]ESTADISTICAS_EN_EDUCACION_BASIC!$C$3:$AK$127,29,0)</f>
        <v>0.14</v>
      </c>
      <c r="EJ126" s="31"/>
      <c r="EK126" s="31"/>
      <c r="EL126" s="18" t="str">
        <f>VLOOKUP($A126,[9]ESTADISTICAS_EN_EDUCACION_BASIC!$C$3:$AK$127,13,0)</f>
        <v>64.6</v>
      </c>
      <c r="EM126" s="18" t="str">
        <f>VLOOKUP($A126,[9]ESTADISTICAS_EN_EDUCACION_BASIC!$C$3:$AK$127,8,0)</f>
        <v>28.7</v>
      </c>
      <c r="EN126" s="18" t="str">
        <f>VLOOKUP($A126,[9]ESTADISTICAS_EN_EDUCACION_BASIC!$C$3:$AK$127,20,0)</f>
        <v>3.11</v>
      </c>
      <c r="EO126" s="18" t="str">
        <f>VLOOKUP($A126,[9]ESTADISTICAS_EN_EDUCACION_BASIC!$C$3:$AK$127,30,0)</f>
        <v>0.48</v>
      </c>
      <c r="EP126" s="38">
        <f>VLOOKUP(A126,[10]Hoja2!$A$1:$D$72,4,0)</f>
        <v>162.07455429497568</v>
      </c>
      <c r="EQ126" s="18">
        <f>VLOOKUP(A126,[10]Hoja2!$A$1:$D$72,2,0)</f>
        <v>4</v>
      </c>
      <c r="ER126" s="38">
        <f>VLOOKUP(A126,[10]Hoja3!$A$1:$D$89,4,0)</f>
        <v>405.1863857374392</v>
      </c>
      <c r="ES126" s="18">
        <f>VLOOKUP(A126,[10]Hoja3!$A$1:$D$89,2,0)</f>
        <v>10</v>
      </c>
      <c r="ET126" s="38">
        <f>VLOOKUP(A126,[10]Hoja5!$A$1:$D$76,4,0)</f>
        <v>121.55591572123177</v>
      </c>
      <c r="EU126" s="18">
        <f>VLOOKUP(A126,[10]Hoja5!$A$1:$D$75,2,0)</f>
        <v>3</v>
      </c>
      <c r="EV126" s="38">
        <v>202.59</v>
      </c>
      <c r="EW126" s="18">
        <v>5</v>
      </c>
      <c r="EX126" s="31"/>
      <c r="EY126" s="188">
        <v>84.439083232810617</v>
      </c>
      <c r="EZ126" s="189">
        <v>70</v>
      </c>
      <c r="FA126" s="188">
        <v>64.085447263017357</v>
      </c>
      <c r="FB126" s="189">
        <v>48</v>
      </c>
      <c r="FC126" s="38">
        <f>VLOOKUP(A126,[10]Hoja15!$A$1:$D$63,4,0)</f>
        <v>27.639579878385849</v>
      </c>
      <c r="FD126" s="18">
        <f>VLOOKUP(A126,[10]Hoja15!$A$1:$D$63,2,0)</f>
        <v>1</v>
      </c>
      <c r="FE126" s="38">
        <f>VLOOKUP(A126,[10]Hoja16!$A$1:$D$88,4,0)</f>
        <v>82.91873963515755</v>
      </c>
      <c r="FF126" s="18">
        <f>VLOOKUP(A126,[10]Hoja16!$A$1:$D$88,2,0)</f>
        <v>3</v>
      </c>
      <c r="FG126" s="18">
        <v>0</v>
      </c>
      <c r="FH126" s="18">
        <v>0</v>
      </c>
      <c r="FI126" s="38">
        <f>VLOOKUP(A126,[10]Hoja18!$A$1:$D$40,4,0)</f>
        <v>55.279159756771698</v>
      </c>
      <c r="FJ126" s="18">
        <f>VLOOKUP(A126,[10]Hoja18!$A$1:$D$40,2,0)</f>
        <v>2</v>
      </c>
      <c r="FK126" s="38">
        <f>VLOOKUP(A126,[10]Hoja19!$A$1:$D$97,4,0)</f>
        <v>165.8374792703151</v>
      </c>
      <c r="FL126" s="18">
        <f>VLOOKUP(A126,[10]Hoja19!$A$1:$D$97,2,0)</f>
        <v>6</v>
      </c>
      <c r="FM126" s="38">
        <f>VLOOKUP(A126,[10]Hoja20!$A$1:$D$91,4,0)</f>
        <v>82.91873963515755</v>
      </c>
      <c r="FN126" s="18">
        <f>VLOOKUP(A126,[10]Hoja20!$A$1:$D$91,2,0)</f>
        <v>3</v>
      </c>
      <c r="FO126" s="38">
        <f>VLOOKUP(A126,[10]Hoja21!$A$1:$D$101,4,0)</f>
        <v>442.23327805417358</v>
      </c>
      <c r="FP126" s="18">
        <f>VLOOKUP(A126,[10]Hoja21!$A$1:$D$101,2,0)</f>
        <v>16</v>
      </c>
      <c r="FQ126" s="38">
        <v>55.28</v>
      </c>
      <c r="FR126" s="18">
        <v>2</v>
      </c>
      <c r="FS126" s="38">
        <f>VLOOKUP(A126,'[3]2019'!$A$8:$M$140,13,0)</f>
        <v>3.0030030030030028</v>
      </c>
      <c r="FT126" s="18">
        <f>VLOOKUP(A126,'[3]2019'!$A$8:$M$140,12,0)</f>
        <v>5</v>
      </c>
      <c r="FU126" s="38">
        <f>VLOOKUP(A126,'[3]2019'!$A$8:$O$140,15,0)</f>
        <v>2.688172043010753</v>
      </c>
      <c r="FV126" s="18">
        <f>VLOOKUP(A126,'[3]2019'!$A$8:$O$140,14,0)</f>
        <v>4</v>
      </c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</row>
    <row r="127" spans="1:243">
      <c r="A127" s="17" t="s">
        <v>1546</v>
      </c>
      <c r="B127" s="18" t="s">
        <v>1547</v>
      </c>
      <c r="C127" s="17" t="s">
        <v>730</v>
      </c>
      <c r="D127" s="25">
        <v>6</v>
      </c>
      <c r="E127" s="27">
        <v>2019</v>
      </c>
      <c r="F127" s="31"/>
      <c r="G127" s="194">
        <v>19624</v>
      </c>
      <c r="H127" s="194">
        <v>10130</v>
      </c>
      <c r="I127" s="194">
        <v>9494</v>
      </c>
      <c r="J127" s="202">
        <v>5</v>
      </c>
      <c r="K127" s="40">
        <f>VLOOKUP(A127,'[6]1.COBERTURA  DANE'!$B$7:$G$139,5,0)</f>
        <v>1007</v>
      </c>
      <c r="L127" s="26">
        <v>49.71</v>
      </c>
      <c r="M127" s="32">
        <v>10009</v>
      </c>
      <c r="N127" s="187">
        <v>2416</v>
      </c>
      <c r="O127" s="187">
        <v>1224</v>
      </c>
      <c r="P127" s="187">
        <v>1192</v>
      </c>
      <c r="Q127" s="196">
        <f>VLOOKUP($A127,[7]Hoja1!$A$1:$H$3750,6,0)</f>
        <v>2878</v>
      </c>
      <c r="R127" s="196">
        <f>VLOOKUP($A127,[7]Hoja1!$A$1:$H$3750,7,0)</f>
        <v>1458</v>
      </c>
      <c r="S127" s="196">
        <f>VLOOKUP($A127,[7]Hoja1!$A$1:$H$3750,8,0)</f>
        <v>1420</v>
      </c>
      <c r="T127" s="187">
        <v>2190</v>
      </c>
      <c r="U127" s="187">
        <v>1108</v>
      </c>
      <c r="V127" s="187">
        <v>1082</v>
      </c>
      <c r="W127" s="198">
        <f>VLOOKUP($A127,[7]Hoja1!$A$1:$K$3750,9,0)</f>
        <v>2520</v>
      </c>
      <c r="X127" s="198">
        <f>VLOOKUP($A127,[7]Hoja1!$A$1:$K$3750,10,0)</f>
        <v>1275</v>
      </c>
      <c r="Y127" s="198">
        <f>VLOOKUP($A127,[7]Hoja1!$A$1:$K$3750,11,0)</f>
        <v>1245</v>
      </c>
      <c r="Z127" s="187">
        <v>1893</v>
      </c>
      <c r="AA127" s="187">
        <v>960</v>
      </c>
      <c r="AB127" s="187">
        <v>933</v>
      </c>
      <c r="AC127" s="198">
        <f>VLOOKUP(A127,[7]Hoja1!$A$1:$Q$3765,12,0)</f>
        <v>2106</v>
      </c>
      <c r="AD127" s="198">
        <f>VLOOKUP($A127,[7]Hoja1!$A$1:$Q$3765,13,0)</f>
        <v>1072</v>
      </c>
      <c r="AE127" s="198">
        <f>VLOOKUP($A127,[7]Hoja1!$A$1:$Q$3750,14,0)</f>
        <v>1034</v>
      </c>
      <c r="AF127" s="187">
        <v>1620</v>
      </c>
      <c r="AG127" s="187">
        <v>826</v>
      </c>
      <c r="AH127" s="187">
        <v>794</v>
      </c>
      <c r="AI127" s="198">
        <f>VLOOKUP($A127,[7]Hoja1!$A$1:$Q$3750,15,0)</f>
        <v>3314</v>
      </c>
      <c r="AJ127" s="198">
        <f>VLOOKUP($A127,[7]Hoja1!$A$1:$Q$3750,16,0)</f>
        <v>1639</v>
      </c>
      <c r="AK127" s="198">
        <f>VLOOKUP($A127,[7]Hoja1!$A$1:$Q$3750,17,0)</f>
        <v>1675</v>
      </c>
      <c r="AL127" s="187">
        <v>1487</v>
      </c>
      <c r="AM127" s="187">
        <v>737</v>
      </c>
      <c r="AN127" s="187">
        <v>750</v>
      </c>
      <c r="AO127" s="31"/>
      <c r="AP127" s="31"/>
      <c r="AQ127" s="31"/>
      <c r="AR127" s="31"/>
      <c r="AS127" s="27"/>
      <c r="AT127" s="31"/>
      <c r="AU127" s="31"/>
      <c r="AV127" s="31"/>
      <c r="AW127" s="31"/>
      <c r="AX127" s="38">
        <f>VLOOKUP(A127,[2]INFANTIL!$A$8:$AE$140,31,0)</f>
        <v>14.084507042253522</v>
      </c>
      <c r="AY127" s="18">
        <f>VLOOKUP(A127,[2]INFANTIL!$A$8:$AE$140,30,0)</f>
        <v>3</v>
      </c>
      <c r="AZ127" s="199">
        <f>VLOOKUP(A127,'[3]2019'!$A$8:$E$140,5,0)</f>
        <v>1.6556291390728477</v>
      </c>
      <c r="BA127" s="23">
        <f>VLOOKUP(A127,'[3]2019'!$A$8:$F$140,4,0)</f>
        <v>4</v>
      </c>
      <c r="BB127" s="22">
        <f>VLOOKUP(A127,'[2]MATERNAS DIRECTAS'!$A$8:$AE$140,31,0)</f>
        <v>0</v>
      </c>
      <c r="BC127" s="23">
        <f>VLOOKUP(A127,'[2]MATERNAS DIRECTAS'!$A$8:$AE$140,30,0)</f>
        <v>0</v>
      </c>
      <c r="BD127" s="28">
        <v>0</v>
      </c>
      <c r="BE127" s="29">
        <v>0</v>
      </c>
      <c r="BF127" s="38">
        <f>VLOOKUP(A127,[8]Controles!$A$7:$P$139,12,0)</f>
        <v>10.328638497652582</v>
      </c>
      <c r="BG127" s="18">
        <f>VLOOKUP(A127,[8]Controles!$A$7:$L$139,11,0)</f>
        <v>22</v>
      </c>
      <c r="BH127" s="38">
        <f>VLOOKUP(A127,[8]Peso!$A$7:$D$139,4,0)</f>
        <v>4.6948356807511731</v>
      </c>
      <c r="BI127" s="18">
        <f>VLOOKUP(A127,[8]Peso!$A$7:$D$139,3,0)</f>
        <v>10</v>
      </c>
      <c r="BJ127" s="22">
        <f>VLOOKUP(A127,'[2]EDA &lt; 5AÑOS'!$A$8:$AE$140,31,0)</f>
        <v>0</v>
      </c>
      <c r="BK127" s="23">
        <f>VLOOKUP(A127,'[2]EDA &lt; 5AÑOS'!$A$8:$AE$140,30,0)</f>
        <v>0</v>
      </c>
      <c r="BL127" s="22">
        <f>VLOOKUP(A127,'[2]IRA &lt; 5AÑOS'!$A$8:$AE$140,31,0)</f>
        <v>41.390728476821195</v>
      </c>
      <c r="BM127" s="23">
        <f>VLOOKUP(A127,'[2]IRA &lt; 5AÑOS'!$A$8:$AE$140,30,0)</f>
        <v>1</v>
      </c>
      <c r="BN127" s="18">
        <v>0</v>
      </c>
      <c r="BO127" s="18">
        <v>0</v>
      </c>
      <c r="BP127" s="18">
        <v>0</v>
      </c>
      <c r="BQ127" s="18">
        <v>0</v>
      </c>
      <c r="BR127" s="37">
        <v>0</v>
      </c>
      <c r="BS127" s="26">
        <v>0</v>
      </c>
      <c r="BT127" s="18">
        <v>0</v>
      </c>
      <c r="BU127" s="18">
        <v>0</v>
      </c>
      <c r="BV127" s="201">
        <v>0.23050847457627119</v>
      </c>
      <c r="BW127" s="201">
        <v>0.97288135593220337</v>
      </c>
      <c r="BX127" s="201">
        <v>0.99322033898305084</v>
      </c>
      <c r="BY127" s="201">
        <v>0.97288135593220337</v>
      </c>
      <c r="BZ127" s="201">
        <v>1.0406779661016949</v>
      </c>
      <c r="CA127" s="201">
        <v>0.9278688524590164</v>
      </c>
      <c r="CB127" s="201">
        <v>0.96065573770491808</v>
      </c>
      <c r="CC127" s="18" t="str">
        <f>VLOOKUP(A127,[9]ESTADISTICAS_EN_EDUCACION_BASIC!$C$3:$AK$127,10,0)</f>
        <v>84.9</v>
      </c>
      <c r="CD127" s="18" t="str">
        <f>VLOOKUP(A127,[9]ESTADISTICAS_EN_EDUCACION_BASIC!$C$3:$AK$158,5,0)</f>
        <v>56.8</v>
      </c>
      <c r="CE127" s="18" t="str">
        <f>VLOOKUP(A127,[9]ESTADISTICAS_EN_EDUCACION_BASIC!$C$3:$AK$127,17,0)</f>
        <v>1.15</v>
      </c>
      <c r="CF127" s="24"/>
      <c r="CG127" s="24"/>
      <c r="CH127" s="20">
        <v>0</v>
      </c>
      <c r="CI127" s="21">
        <v>0</v>
      </c>
      <c r="CJ127" s="38">
        <f>VLOOKUP(A127,'[3]2019'!$A$8:$G$140,7,0)</f>
        <v>0</v>
      </c>
      <c r="CK127" s="18">
        <f>VLOOKUP(A127,'[3]2019'!$A$9:$G$140,6,0)</f>
        <v>0</v>
      </c>
      <c r="CL127" s="18">
        <v>0</v>
      </c>
      <c r="CM127" s="26">
        <v>0</v>
      </c>
      <c r="CN127" s="18">
        <v>0</v>
      </c>
      <c r="CO127" s="18">
        <v>0</v>
      </c>
      <c r="CP127" s="18">
        <v>0</v>
      </c>
      <c r="CQ127" s="18">
        <v>0</v>
      </c>
      <c r="CR127" s="18">
        <v>0</v>
      </c>
      <c r="CS127" s="26">
        <v>0</v>
      </c>
      <c r="CT127" s="18">
        <v>0</v>
      </c>
      <c r="CU127" s="18">
        <v>0</v>
      </c>
      <c r="CV127" s="18">
        <v>0</v>
      </c>
      <c r="CW127" s="18">
        <v>0</v>
      </c>
      <c r="CX127" s="18">
        <v>0</v>
      </c>
      <c r="CY127" s="18">
        <v>0</v>
      </c>
      <c r="CZ127" s="38">
        <v>0</v>
      </c>
      <c r="DA127" s="18">
        <v>0</v>
      </c>
      <c r="DB127" s="38">
        <f>VLOOKUP(A127,'[3]2019'!$A$8:$I$140,9,0)</f>
        <v>0</v>
      </c>
      <c r="DC127" s="18">
        <f>VLOOKUP(A127,'[3]2019'!$A$8:$I$140,8,0)</f>
        <v>0</v>
      </c>
      <c r="DD127" s="18" t="str">
        <f>VLOOKUP(A127,[9]ESTADISTICAS_EN_EDUCACION_BASIC!$C$3:$AK$127,11,0)</f>
        <v>140.4</v>
      </c>
      <c r="DE127" s="18" t="str">
        <f>VLOOKUP($A127,[9]ESTADISTICAS_EN_EDUCACION_BASIC!$C$3:$AK$127,6,0)</f>
        <v>103.9</v>
      </c>
      <c r="DF127" s="18" t="str">
        <f>VLOOKUP($A127,[9]ESTADISTICAS_EN_EDUCACION_BASIC!$C$3:$AK$127,18,0)</f>
        <v>2.49</v>
      </c>
      <c r="DG127" s="18" t="str">
        <f>VLOOKUP($A127,[9]ESTADISTICAS_EN_EDUCACION_BASIC!$C$3:$AK$127,28,0)</f>
        <v>4.8</v>
      </c>
      <c r="DH127" s="38">
        <v>0</v>
      </c>
      <c r="DI127" s="18">
        <v>0</v>
      </c>
      <c r="DJ127" s="38">
        <f>VLOOKUP(A127,'[10]AS 6 - 11'!$A$1:$D$84,4,0)</f>
        <v>119.04761904761907</v>
      </c>
      <c r="DK127" s="18">
        <f>VLOOKUP(A127,'[10]AS 6 - 11'!$A$1:$D$84,2,0)</f>
        <v>3</v>
      </c>
      <c r="DL127" s="18">
        <v>0</v>
      </c>
      <c r="DM127" s="18">
        <v>0</v>
      </c>
      <c r="DN127" s="38">
        <v>0</v>
      </c>
      <c r="DO127" s="18">
        <v>0</v>
      </c>
      <c r="DP127" s="38">
        <f>VLOOKUP(A127,[10]Hoja10!$A$1:$D$61,4,0)</f>
        <v>47.483380816714153</v>
      </c>
      <c r="DQ127" s="18">
        <f>VLOOKUP(A127,[10]Hoja10!$A$1:$D$61,2,0)</f>
        <v>1</v>
      </c>
      <c r="DR127" s="18">
        <v>0</v>
      </c>
      <c r="DS127" s="18">
        <v>0</v>
      </c>
      <c r="DT127" s="38">
        <f>VLOOKUP(A127,[10]Hoja12!$A$1:$D$41,4,0)</f>
        <v>47.483380816714153</v>
      </c>
      <c r="DU127" s="18">
        <f>VLOOKUP(A127,[10]Hoja12!$A$1:$D$41,2,0)</f>
        <v>1</v>
      </c>
      <c r="DV127" s="18">
        <v>0</v>
      </c>
      <c r="DW127" s="18">
        <v>0</v>
      </c>
      <c r="DX127" s="18">
        <v>0</v>
      </c>
      <c r="DY127" s="18">
        <v>0</v>
      </c>
      <c r="DZ127" s="188">
        <v>3.215434083601286</v>
      </c>
      <c r="EA127" s="189">
        <v>3</v>
      </c>
      <c r="EB127" s="188">
        <v>79.345088161209063</v>
      </c>
      <c r="EC127" s="189">
        <v>63</v>
      </c>
      <c r="ED127" s="38">
        <f>VLOOKUP(A127,'[3]2019'!$A$8:$K$140,11,0)</f>
        <v>1.8518518518518519</v>
      </c>
      <c r="EE127" s="18">
        <f>VLOOKUP(A127,'[3]2019'!$A$8:$K$140,10,0)</f>
        <v>3</v>
      </c>
      <c r="EF127" s="18" t="str">
        <f>VLOOKUP($A127,[9]ESTADISTICAS_EN_EDUCACION_BASIC!$C$3:$AK$127,11,0)</f>
        <v>140.4</v>
      </c>
      <c r="EG127" s="18" t="str">
        <f>VLOOKUP($A127,[9]ESTADISTICAS_EN_EDUCACION_BASIC!$C$3:$AK$127,7,0)</f>
        <v>53.2</v>
      </c>
      <c r="EH127" s="18" t="str">
        <f>VLOOKUP($A127,[9]ESTADISTICAS_EN_EDUCACION_BASIC!$C$3:$AK$127,18,0)</f>
        <v>2.49</v>
      </c>
      <c r="EI127" s="18" t="str">
        <f>VLOOKUP($A127,[9]ESTADISTICAS_EN_EDUCACION_BASIC!$C$3:$AK$127,29,0)</f>
        <v>8.5</v>
      </c>
      <c r="EJ127" s="31"/>
      <c r="EK127" s="31"/>
      <c r="EL127" s="18" t="str">
        <f>VLOOKUP($A127,[9]ESTADISTICAS_EN_EDUCACION_BASIC!$C$3:$AK$127,13,0)</f>
        <v>57.1</v>
      </c>
      <c r="EM127" s="18" t="str">
        <f>VLOOKUP($A127,[9]ESTADISTICAS_EN_EDUCACION_BASIC!$C$3:$AK$127,8,0)</f>
        <v>24.2</v>
      </c>
      <c r="EN127" s="18">
        <f>VLOOKUP($A127,[9]ESTADISTICAS_EN_EDUCACION_BASIC!$C$3:$AK$127,20,0)</f>
        <v>0</v>
      </c>
      <c r="EO127" s="18" t="str">
        <f>VLOOKUP($A127,[9]ESTADISTICAS_EN_EDUCACION_BASIC!$C$3:$AK$127,30,0)</f>
        <v>4.36</v>
      </c>
      <c r="EP127" s="18">
        <v>0</v>
      </c>
      <c r="EQ127" s="18">
        <v>0</v>
      </c>
      <c r="ER127" s="38">
        <f>VLOOKUP(A127,[10]Hoja3!$A$1:$D$89,4,0)</f>
        <v>237.41690408357073</v>
      </c>
      <c r="ES127" s="18">
        <f>VLOOKUP(A127,[10]Hoja3!$A$1:$D$89,2,0)</f>
        <v>5</v>
      </c>
      <c r="ET127" s="38">
        <f>VLOOKUP(A127,[10]Hoja5!$A$1:$D$76,4,0)</f>
        <v>47.483380816714153</v>
      </c>
      <c r="EU127" s="18">
        <v>1</v>
      </c>
      <c r="EV127" s="38">
        <v>0</v>
      </c>
      <c r="EW127" s="18">
        <v>0</v>
      </c>
      <c r="EX127" s="31"/>
      <c r="EY127" s="188">
        <v>73.333333333333329</v>
      </c>
      <c r="EZ127" s="189">
        <v>55</v>
      </c>
      <c r="FA127" s="188">
        <v>53.846153846153847</v>
      </c>
      <c r="FB127" s="189">
        <v>42</v>
      </c>
      <c r="FC127" s="38">
        <f>VLOOKUP(A127,[10]Hoja15!$A$1:$D$63,4,0)</f>
        <v>90.525045262522625</v>
      </c>
      <c r="FD127" s="18">
        <f>VLOOKUP(A127,[10]Hoja15!$A$1:$D$63,2,0)</f>
        <v>3</v>
      </c>
      <c r="FE127" s="38">
        <f>VLOOKUP(A127,[10]Hoja16!$A$1:$D$88,4,0)</f>
        <v>30.175015087507543</v>
      </c>
      <c r="FF127" s="18">
        <f>VLOOKUP(A127,[10]Hoja16!$A$1:$D$88,2,0)</f>
        <v>1</v>
      </c>
      <c r="FG127" s="18">
        <v>0</v>
      </c>
      <c r="FH127" s="18">
        <v>0</v>
      </c>
      <c r="FI127" s="18">
        <v>0</v>
      </c>
      <c r="FJ127" s="18">
        <v>0</v>
      </c>
      <c r="FK127" s="38">
        <f>VLOOKUP(A127,[10]Hoja19!$A$1:$D$97,4,0)</f>
        <v>120.70006035003017</v>
      </c>
      <c r="FL127" s="18">
        <f>VLOOKUP(A127,[10]Hoja19!$A$1:$D$97,2,0)</f>
        <v>4</v>
      </c>
      <c r="FM127" s="38">
        <v>120.7</v>
      </c>
      <c r="FN127" s="18">
        <v>4</v>
      </c>
      <c r="FO127" s="38">
        <f>VLOOKUP(A127,[10]Hoja21!$A$1:$D$101,4,0)</f>
        <v>331.92516596258298</v>
      </c>
      <c r="FP127" s="18">
        <f>VLOOKUP(A127,[10]Hoja21!$A$1:$D$101,2,0)</f>
        <v>11</v>
      </c>
      <c r="FQ127" s="38">
        <f>VLOOKUP(A127,[10]Hoja22!$A$1:$D$60,4,0)</f>
        <v>30.175015087507543</v>
      </c>
      <c r="FR127" s="18">
        <f>VLOOKUP(A127,[10]Hoja22!$A$1:$D$60,2,0)</f>
        <v>1</v>
      </c>
      <c r="FS127" s="38">
        <f>VLOOKUP(A127,'[3]2019'!$A$8:$M$140,13,0)</f>
        <v>0.67249495628782785</v>
      </c>
      <c r="FT127" s="18">
        <f>VLOOKUP(A127,'[3]2019'!$A$8:$M$140,12,0)</f>
        <v>1</v>
      </c>
      <c r="FU127" s="38">
        <f>VLOOKUP(A127,'[3]2019'!$A$8:$O$140,15,0)</f>
        <v>0.65876152832674573</v>
      </c>
      <c r="FV127" s="18">
        <f>VLOOKUP(A127,'[3]2019'!$A$8:$O$140,14,0)</f>
        <v>1</v>
      </c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</row>
    <row r="128" spans="1:243">
      <c r="A128" s="42" t="s">
        <v>1556</v>
      </c>
      <c r="B128" s="26" t="s">
        <v>1557</v>
      </c>
      <c r="C128" s="205" t="s">
        <v>675</v>
      </c>
      <c r="D128" s="25">
        <v>6</v>
      </c>
      <c r="E128" s="27">
        <v>2019</v>
      </c>
      <c r="F128" s="31"/>
      <c r="G128" s="194">
        <v>25210</v>
      </c>
      <c r="H128" s="194">
        <v>11606</v>
      </c>
      <c r="I128" s="194">
        <v>13604</v>
      </c>
      <c r="J128" s="200">
        <v>5.96</v>
      </c>
      <c r="K128" s="40">
        <f>VLOOKUP(A128,'[6]1.COBERTURA  DANE'!$B$7:$G$139,5,0)</f>
        <v>1922</v>
      </c>
      <c r="L128" s="26">
        <v>70.73</v>
      </c>
      <c r="M128" s="32">
        <v>22820</v>
      </c>
      <c r="N128" s="187">
        <v>3174</v>
      </c>
      <c r="O128" s="187">
        <v>1658</v>
      </c>
      <c r="P128" s="187">
        <v>1516</v>
      </c>
      <c r="Q128" s="196">
        <f>VLOOKUP($A128,[7]Hoja1!$A$1:$H$3750,6,0)</f>
        <v>3790</v>
      </c>
      <c r="R128" s="196">
        <f>VLOOKUP($A128,[7]Hoja1!$A$1:$H$3750,7,0)</f>
        <v>1979</v>
      </c>
      <c r="S128" s="196">
        <f>VLOOKUP($A128,[7]Hoja1!$A$1:$H$3750,8,0)</f>
        <v>1811</v>
      </c>
      <c r="T128" s="187">
        <v>2983</v>
      </c>
      <c r="U128" s="187">
        <v>1549</v>
      </c>
      <c r="V128" s="187">
        <v>1434</v>
      </c>
      <c r="W128" s="198">
        <f>VLOOKUP($A128,[7]Hoja1!$A$1:$K$3750,9,0)</f>
        <v>3488</v>
      </c>
      <c r="X128" s="198">
        <f>VLOOKUP($A128,[7]Hoja1!$A$1:$K$3750,10,0)</f>
        <v>1805</v>
      </c>
      <c r="Y128" s="198">
        <f>VLOOKUP($A128,[7]Hoja1!$A$1:$K$3750,11,0)</f>
        <v>1683</v>
      </c>
      <c r="Z128" s="187">
        <v>2717</v>
      </c>
      <c r="AA128" s="187">
        <v>1393</v>
      </c>
      <c r="AB128" s="187">
        <v>1324</v>
      </c>
      <c r="AC128" s="198">
        <f>VLOOKUP(A128,[7]Hoja1!$A$1:$Q$3765,12,0)</f>
        <v>3076</v>
      </c>
      <c r="AD128" s="198">
        <f>VLOOKUP($A128,[7]Hoja1!$A$1:$Q$3765,13,0)</f>
        <v>1564</v>
      </c>
      <c r="AE128" s="198">
        <f>VLOOKUP($A128,[7]Hoja1!$A$1:$Q$3750,14,0)</f>
        <v>1512</v>
      </c>
      <c r="AF128" s="187">
        <v>2375</v>
      </c>
      <c r="AG128" s="187">
        <v>1189</v>
      </c>
      <c r="AH128" s="187">
        <v>1186</v>
      </c>
      <c r="AI128" s="198">
        <f>VLOOKUP($A128,[7]Hoja1!$A$1:$Q$3750,15,0)</f>
        <v>4502</v>
      </c>
      <c r="AJ128" s="198">
        <f>VLOOKUP($A128,[7]Hoja1!$A$1:$Q$3750,16,0)</f>
        <v>2156</v>
      </c>
      <c r="AK128" s="198">
        <f>VLOOKUP($A128,[7]Hoja1!$A$1:$Q$3750,17,0)</f>
        <v>2346</v>
      </c>
      <c r="AL128" s="187">
        <v>2049</v>
      </c>
      <c r="AM128" s="187">
        <v>979</v>
      </c>
      <c r="AN128" s="187">
        <v>1070</v>
      </c>
      <c r="AO128" s="31"/>
      <c r="AP128" s="31"/>
      <c r="AQ128" s="31"/>
      <c r="AR128" s="31"/>
      <c r="AS128" s="27"/>
      <c r="AT128" s="31"/>
      <c r="AU128" s="31"/>
      <c r="AV128" s="31"/>
      <c r="AW128" s="31"/>
      <c r="AX128" s="38">
        <f>VLOOKUP(A128,[2]INFANTIL!$A$8:$AE$140,31,0)</f>
        <v>12.853470437017995</v>
      </c>
      <c r="AY128" s="18">
        <f>VLOOKUP(A128,[2]INFANTIL!$A$8:$AE$140,30,0)</f>
        <v>5</v>
      </c>
      <c r="AZ128" s="199">
        <f>VLOOKUP(A128,'[3]2019'!$A$8:$E$140,5,0)</f>
        <v>2.2054190296156269</v>
      </c>
      <c r="BA128" s="23">
        <f>VLOOKUP(A128,'[3]2019'!$A$8:$F$140,4,0)</f>
        <v>7</v>
      </c>
      <c r="BB128" s="22">
        <f>VLOOKUP(A128,'[2]MATERNAS DIRECTAS'!$A$8:$AE$140,31,0)</f>
        <v>0</v>
      </c>
      <c r="BC128" s="23">
        <f>VLOOKUP(A128,'[2]MATERNAS DIRECTAS'!$A$8:$AE$140,30,0)</f>
        <v>0</v>
      </c>
      <c r="BD128" s="28">
        <v>0</v>
      </c>
      <c r="BE128" s="29">
        <v>0</v>
      </c>
      <c r="BF128" s="38">
        <f>VLOOKUP(A128,[8]Controles!$A$7:$P$139,12,0)</f>
        <v>12.339331619537274</v>
      </c>
      <c r="BG128" s="18">
        <f>VLOOKUP(A128,[8]Controles!$A$7:$L$139,11,0)</f>
        <v>48</v>
      </c>
      <c r="BH128" s="38">
        <f>VLOOKUP(A128,[8]Peso!$A$7:$D$139,4,0)</f>
        <v>8.4832904884318765</v>
      </c>
      <c r="BI128" s="18">
        <f>VLOOKUP(A128,[8]Peso!$A$7:$D$139,3,0)</f>
        <v>33</v>
      </c>
      <c r="BJ128" s="22">
        <f>VLOOKUP(A128,'[2]EDA &lt; 5AÑOS'!$A$8:$AE$140,31,0)</f>
        <v>0</v>
      </c>
      <c r="BK128" s="23">
        <f>VLOOKUP(A128,'[2]EDA &lt; 5AÑOS'!$A$8:$AE$140,30,0)</f>
        <v>0</v>
      </c>
      <c r="BL128" s="22">
        <f>VLOOKUP(A128,'[2]IRA &lt; 5AÑOS'!$A$8:$AE$140,31,0)</f>
        <v>31.505986137366101</v>
      </c>
      <c r="BM128" s="23">
        <f>VLOOKUP(A128,'[2]IRA &lt; 5AÑOS'!$A$8:$AE$140,30,0)</f>
        <v>1</v>
      </c>
      <c r="BN128" s="18">
        <v>0</v>
      </c>
      <c r="BO128" s="18">
        <v>0</v>
      </c>
      <c r="BP128" s="27">
        <v>31.76</v>
      </c>
      <c r="BQ128" s="27">
        <v>1</v>
      </c>
      <c r="BR128" s="37" t="e">
        <f>VLOOKUP(A128,'2015 - 2019'!$C$28:$K$584,9,0)</f>
        <v>#N/A</v>
      </c>
      <c r="BS128" s="26">
        <v>1</v>
      </c>
      <c r="BT128" s="18">
        <v>0</v>
      </c>
      <c r="BU128" s="18">
        <v>0</v>
      </c>
      <c r="BV128" s="201">
        <v>0.34375</v>
      </c>
      <c r="BW128" s="201">
        <v>0.9732142857142857</v>
      </c>
      <c r="BX128" s="201">
        <v>0.9151785714285714</v>
      </c>
      <c r="BY128" s="201">
        <v>0.9799107142857143</v>
      </c>
      <c r="BZ128" s="201">
        <v>1.0200892857142858</v>
      </c>
      <c r="CA128" s="201">
        <v>0.82515991471215355</v>
      </c>
      <c r="CB128" s="201">
        <v>0.99147121535181237</v>
      </c>
      <c r="CC128" s="18" t="str">
        <f>VLOOKUP(A128,[9]ESTADISTICAS_EN_EDUCACION_BASIC!$C$3:$AK$127,10,0)</f>
        <v>97.2</v>
      </c>
      <c r="CD128" s="18" t="str">
        <f>VLOOKUP(A128,[9]ESTADISTICAS_EN_EDUCACION_BASIC!$C$3:$AK$158,5,0)</f>
        <v>81.1</v>
      </c>
      <c r="CE128" s="18" t="str">
        <f>VLOOKUP(A128,[9]ESTADISTICAS_EN_EDUCACION_BASIC!$C$3:$AK$127,17,0)</f>
        <v>1.42</v>
      </c>
      <c r="CF128" s="24"/>
      <c r="CG128" s="24"/>
      <c r="CH128" s="20">
        <v>0</v>
      </c>
      <c r="CI128" s="21">
        <v>0</v>
      </c>
      <c r="CJ128" s="38">
        <f>VLOOKUP(A128,'[3]2019'!$A$8:$G$140,7,0)</f>
        <v>0.33523298692591352</v>
      </c>
      <c r="CK128" s="18">
        <f>VLOOKUP(A128,'[3]2019'!$A$9:$G$140,6,0)</f>
        <v>1</v>
      </c>
      <c r="CL128" s="18">
        <v>0</v>
      </c>
      <c r="CM128" s="26">
        <v>0</v>
      </c>
      <c r="CN128" s="18">
        <v>0</v>
      </c>
      <c r="CO128" s="18">
        <v>0</v>
      </c>
      <c r="CP128" s="18">
        <v>0</v>
      </c>
      <c r="CQ128" s="18">
        <v>0</v>
      </c>
      <c r="CR128" s="18">
        <v>0</v>
      </c>
      <c r="CS128" s="26">
        <v>0</v>
      </c>
      <c r="CT128" s="18">
        <v>0</v>
      </c>
      <c r="CU128" s="18">
        <v>0</v>
      </c>
      <c r="CV128" s="18">
        <v>0</v>
      </c>
      <c r="CW128" s="18">
        <v>0</v>
      </c>
      <c r="CX128" s="18">
        <v>0</v>
      </c>
      <c r="CY128" s="18">
        <v>0</v>
      </c>
      <c r="CZ128" s="38">
        <v>0</v>
      </c>
      <c r="DA128" s="18">
        <v>0</v>
      </c>
      <c r="DB128" s="38">
        <f>VLOOKUP(A128,'[3]2019'!$A$8:$I$140,9,0)</f>
        <v>0.36805299963194699</v>
      </c>
      <c r="DC128" s="18">
        <f>VLOOKUP(A128,'[3]2019'!$A$8:$I$140,8,0)</f>
        <v>1</v>
      </c>
      <c r="DD128" s="18" t="str">
        <f>VLOOKUP(A128,[9]ESTADISTICAS_EN_EDUCACION_BASIC!$C$3:$AK$127,11,0)</f>
        <v>144.5</v>
      </c>
      <c r="DE128" s="18" t="str">
        <f>VLOOKUP($A128,[9]ESTADISTICAS_EN_EDUCACION_BASIC!$C$3:$AK$127,6,0)</f>
        <v>106.9</v>
      </c>
      <c r="DF128" s="18" t="str">
        <f>VLOOKUP($A128,[9]ESTADISTICAS_EN_EDUCACION_BASIC!$C$3:$AK$127,18,0)</f>
        <v>1.72</v>
      </c>
      <c r="DG128" s="18">
        <f>VLOOKUP($A128,[9]ESTADISTICAS_EN_EDUCACION_BASIC!$C$3:$AK$127,28,0)</f>
        <v>0</v>
      </c>
      <c r="DH128" s="38">
        <v>0</v>
      </c>
      <c r="DI128" s="18">
        <v>0</v>
      </c>
      <c r="DJ128" s="38">
        <v>0</v>
      </c>
      <c r="DK128" s="18">
        <v>0</v>
      </c>
      <c r="DL128" s="18">
        <v>0</v>
      </c>
      <c r="DM128" s="18">
        <v>0</v>
      </c>
      <c r="DN128" s="38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18">
        <v>0</v>
      </c>
      <c r="DZ128" s="188">
        <v>9.0634441087613293</v>
      </c>
      <c r="EA128" s="189">
        <v>12</v>
      </c>
      <c r="EB128" s="188">
        <v>102.86677908937605</v>
      </c>
      <c r="EC128" s="189">
        <v>122</v>
      </c>
      <c r="ED128" s="38">
        <f>VLOOKUP(A128,'[3]2019'!$A$8:$K$140,11,0)</f>
        <v>3.3684210526315792</v>
      </c>
      <c r="EE128" s="18">
        <f>VLOOKUP(A128,'[3]2019'!$A$8:$K$140,10,0)</f>
        <v>8</v>
      </c>
      <c r="EF128" s="18" t="str">
        <f>VLOOKUP($A128,[9]ESTADISTICAS_EN_EDUCACION_BASIC!$C$3:$AK$127,11,0)</f>
        <v>144.5</v>
      </c>
      <c r="EG128" s="18" t="str">
        <f>VLOOKUP($A128,[9]ESTADISTICAS_EN_EDUCACION_BASIC!$C$3:$AK$127,7,0)</f>
        <v>58.9</v>
      </c>
      <c r="EH128" s="18" t="str">
        <f>VLOOKUP($A128,[9]ESTADISTICAS_EN_EDUCACION_BASIC!$C$3:$AK$127,18,0)</f>
        <v>1.72</v>
      </c>
      <c r="EI128" s="18">
        <f>VLOOKUP($A128,[9]ESTADISTICAS_EN_EDUCACION_BASIC!$C$3:$AK$127,29,0)</f>
        <v>0</v>
      </c>
      <c r="EJ128" s="31"/>
      <c r="EK128" s="31"/>
      <c r="EL128" s="18" t="str">
        <f>VLOOKUP($A128,[9]ESTADISTICAS_EN_EDUCACION_BASIC!$C$3:$AK$127,13,0)</f>
        <v>41.6</v>
      </c>
      <c r="EM128" s="18" t="str">
        <f>VLOOKUP($A128,[9]ESTADISTICAS_EN_EDUCACION_BASIC!$C$3:$AK$127,8,0)</f>
        <v>20.2</v>
      </c>
      <c r="EN128" s="18" t="str">
        <f>VLOOKUP($A128,[9]ESTADISTICAS_EN_EDUCACION_BASIC!$C$3:$AK$127,20,0)</f>
        <v>1.98</v>
      </c>
      <c r="EO128" s="18" t="str">
        <f>VLOOKUP($A128,[9]ESTADISTICAS_EN_EDUCACION_BASIC!$C$3:$AK$127,30,0)</f>
        <v>0.79</v>
      </c>
      <c r="EP128" s="18">
        <v>0</v>
      </c>
      <c r="EQ128" s="18">
        <v>0</v>
      </c>
      <c r="ER128" s="38">
        <f>VLOOKUP(A128,[10]Hoja3!$A$1:$D$89,4,0)</f>
        <v>32.509752925877763</v>
      </c>
      <c r="ES128" s="18">
        <f>VLOOKUP(A128,[10]Hoja3!$A$1:$D$89,2,0)</f>
        <v>1</v>
      </c>
      <c r="ET128" s="38">
        <v>0</v>
      </c>
      <c r="EU128" s="18">
        <v>0</v>
      </c>
      <c r="EV128" s="38">
        <v>0</v>
      </c>
      <c r="EW128" s="18">
        <v>0</v>
      </c>
      <c r="EX128" s="31"/>
      <c r="EY128" s="188">
        <v>106.54205607476635</v>
      </c>
      <c r="EZ128" s="189">
        <v>114</v>
      </c>
      <c r="FA128" s="188">
        <v>78.201368523949171</v>
      </c>
      <c r="FB128" s="189">
        <v>80</v>
      </c>
      <c r="FC128" s="18">
        <v>0</v>
      </c>
      <c r="FD128" s="18">
        <v>0</v>
      </c>
      <c r="FE128" s="38">
        <f>VLOOKUP(A128,[10]Hoja16!$A$1:$D$88,4,0)</f>
        <v>22.21235006663705</v>
      </c>
      <c r="FF128" s="18">
        <f>VLOOKUP(A128,[10]Hoja16!$A$1:$D$88,2,0)</f>
        <v>1</v>
      </c>
      <c r="FG128" s="18">
        <v>0</v>
      </c>
      <c r="FH128" s="18">
        <v>0</v>
      </c>
      <c r="FI128" s="18">
        <v>0</v>
      </c>
      <c r="FJ128" s="18">
        <v>0</v>
      </c>
      <c r="FK128" s="38">
        <f>VLOOKUP(A128,[10]Hoja19!$A$1:$D$97,4,0)</f>
        <v>22.21235006663705</v>
      </c>
      <c r="FL128" s="18">
        <f>VLOOKUP(A128,[10]Hoja19!$A$1:$D$97,2,0)</f>
        <v>1</v>
      </c>
      <c r="FM128" s="38">
        <f>VLOOKUP(A128,[10]Hoja20!$A$1:$D$91,4,0)</f>
        <v>22.21235006663705</v>
      </c>
      <c r="FN128" s="18">
        <f>VLOOKUP(A128,[10]Hoja20!$A$1:$D$91,2,0)</f>
        <v>1</v>
      </c>
      <c r="FO128" s="38">
        <f>VLOOKUP(A128,[10]Hoja21!$A$1:$D$101,4,0)</f>
        <v>22.21235006663705</v>
      </c>
      <c r="FP128" s="18">
        <f>VLOOKUP(A128,[10]Hoja21!$A$1:$D$101,2,0)</f>
        <v>1</v>
      </c>
      <c r="FQ128" s="38">
        <v>0</v>
      </c>
      <c r="FR128" s="18">
        <v>0</v>
      </c>
      <c r="FS128" s="38">
        <f>VLOOKUP(A128,'[3]2019'!$A$8:$M$140,13,0)</f>
        <v>2.9282576866764276</v>
      </c>
      <c r="FT128" s="18">
        <f>VLOOKUP(A128,'[3]2019'!$A$8:$M$140,12,0)</f>
        <v>6</v>
      </c>
      <c r="FU128" s="38">
        <f>VLOOKUP(A128,'[3]2019'!$A$8:$O$140,15,0)</f>
        <v>3.0927835051546388</v>
      </c>
      <c r="FV128" s="18">
        <f>VLOOKUP(A128,'[3]2019'!$A$8:$O$140,14,0)</f>
        <v>6</v>
      </c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</row>
  </sheetData>
  <conditionalFormatting sqref="B4:B1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Financiero</dc:creator>
  <cp:keywords/>
  <dc:description/>
  <cp:lastModifiedBy>OBSERVATORIO PLANEACION</cp:lastModifiedBy>
  <cp:revision/>
  <dcterms:created xsi:type="dcterms:W3CDTF">2020-09-09T22:57:29Z</dcterms:created>
  <dcterms:modified xsi:type="dcterms:W3CDTF">2023-12-20T16:19:11Z</dcterms:modified>
  <cp:category/>
  <cp:contentStatus/>
</cp:coreProperties>
</file>